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45" yWindow="45" windowWidth="10965" windowHeight="7875" tabRatio="756"/>
  </bookViews>
  <sheets>
    <sheet name="توضیحات کلی" sheetId="36" r:id="rId1"/>
    <sheet name="متره ابنیه" sheetId="10" r:id="rId2"/>
    <sheet name="ابنیه" sheetId="12" r:id="rId3"/>
    <sheet name="مالی ابنیه" sheetId="16" r:id="rId4"/>
    <sheet name="متره مکانیک" sheetId="19" r:id="rId5"/>
    <sheet name="مکانیک" sheetId="18" r:id="rId6"/>
    <sheet name="مالی مکانیک" sheetId="17" r:id="rId7"/>
    <sheet name="متره برق" sheetId="22" r:id="rId8"/>
    <sheet name="برق" sheetId="21" r:id="rId9"/>
    <sheet name="مالی برق" sheetId="20" r:id="rId10"/>
    <sheet name="بهنگام سازی ابنیه" sheetId="37" r:id="rId11"/>
    <sheet name="بهنگام سازی مکانیک" sheetId="38" r:id="rId12"/>
    <sheet name="بهنگام سازی برق" sheetId="39" r:id="rId13"/>
    <sheet name="خلاصه ریالی کلی" sheetId="23" r:id="rId14"/>
    <sheet name="توضیحات تعدیل" sheetId="24" r:id="rId15"/>
    <sheet name="خلاصه تعدیل 1" sheetId="28" r:id="rId16"/>
    <sheet name="1ابنیه" sheetId="25" r:id="rId17"/>
    <sheet name="1مکانیک" sheetId="26" r:id="rId18"/>
    <sheet name="1برق" sheetId="27" r:id="rId19"/>
    <sheet name="شاخص ابنیه" sheetId="33" r:id="rId20"/>
    <sheet name="شاخص مکانیک" sheetId="34" r:id="rId21"/>
    <sheet name="شاخص یرق" sheetId="35" r:id="rId22"/>
  </sheets>
  <definedNames>
    <definedName name="_xlnm._FilterDatabase" localSheetId="2" hidden="1">ابنیه!$F$1:$F$1338</definedName>
    <definedName name="_xlnm._FilterDatabase" localSheetId="8" hidden="1">برق!$F$1:$F$2685</definedName>
    <definedName name="_xlnm._FilterDatabase" localSheetId="3" hidden="1">'مالی ابنیه'!$A$4:$B$37</definedName>
    <definedName name="_xlnm._FilterDatabase" localSheetId="1" hidden="1">'متره ابنیه'!$A$4:$K$3920</definedName>
    <definedName name="_xlnm._FilterDatabase" localSheetId="5" hidden="1">مکانیک!$F$1:$F$1188</definedName>
    <definedName name="_xlnm.Print_Area" localSheetId="2">ابنیه!$A$1:$G$1320</definedName>
    <definedName name="_xlnm.Print_Area" localSheetId="3">'مالی ابنیه'!$A$1:$D$37</definedName>
    <definedName name="_xlnm.Print_Area" localSheetId="1">'متره ابنیه'!$A$1:$K$3920</definedName>
    <definedName name="_xlnm.Print_Titles" localSheetId="2">ابنیه!$1:$4</definedName>
    <definedName name="_xlnm.Print_Titles" localSheetId="1">'متره ابنیه'!$1:$4</definedName>
    <definedName name="فهرستبها" localSheetId="2">#REF!</definedName>
    <definedName name="فهرستبها" localSheetId="3">#REF!</definedName>
    <definedName name="فهرستبها">#REF!</definedName>
  </definedNames>
  <calcPr calcId="144525"/>
</workbook>
</file>

<file path=xl/calcChain.xml><?xml version="1.0" encoding="utf-8"?>
<calcChain xmlns="http://schemas.openxmlformats.org/spreadsheetml/2006/main">
  <c r="G5" i="20" l="1"/>
  <c r="G4" i="20"/>
  <c r="G3" i="20"/>
  <c r="F5" i="20"/>
  <c r="F4" i="20"/>
  <c r="F3" i="20"/>
  <c r="G5" i="17"/>
  <c r="G4" i="17"/>
  <c r="G3" i="17"/>
  <c r="F5" i="17"/>
  <c r="F4" i="17"/>
  <c r="F3" i="17"/>
  <c r="A3711" i="19" l="1"/>
  <c r="H3712" i="19"/>
  <c r="A3712" i="19" s="1"/>
  <c r="H3713" i="19"/>
  <c r="A3713" i="19" s="1"/>
  <c r="H3714" i="19"/>
  <c r="A3714" i="19" s="1"/>
  <c r="H3715" i="19"/>
  <c r="A3715" i="19" s="1"/>
  <c r="H3716" i="19"/>
  <c r="A3716" i="19" s="1"/>
  <c r="H3717" i="19"/>
  <c r="A3717" i="19" s="1"/>
  <c r="H3718" i="19"/>
  <c r="A3718" i="19" s="1"/>
  <c r="H3719" i="19"/>
  <c r="A3719" i="19" s="1"/>
  <c r="A3701" i="19"/>
  <c r="H3702" i="19"/>
  <c r="A3702" i="19" s="1"/>
  <c r="H3703" i="19"/>
  <c r="A3703" i="19" s="1"/>
  <c r="H3704" i="19"/>
  <c r="A3704" i="19" s="1"/>
  <c r="H3705" i="19"/>
  <c r="A3705" i="19" s="1"/>
  <c r="H3706" i="19"/>
  <c r="A3706" i="19" s="1"/>
  <c r="H3707" i="19"/>
  <c r="A3707" i="19" s="1"/>
  <c r="H3708" i="19"/>
  <c r="A3708" i="19" s="1"/>
  <c r="H3709" i="19"/>
  <c r="A3709" i="19" s="1"/>
  <c r="B2673" i="21"/>
  <c r="C2673" i="21"/>
  <c r="D2673" i="21"/>
  <c r="B2674" i="21"/>
  <c r="C2674" i="21"/>
  <c r="D2674" i="21"/>
  <c r="B2675" i="21"/>
  <c r="C2675" i="21"/>
  <c r="D2675" i="21"/>
  <c r="B2676" i="21"/>
  <c r="C2676" i="21"/>
  <c r="D2676" i="21"/>
  <c r="B2677" i="21"/>
  <c r="C2677" i="21"/>
  <c r="D2677" i="21"/>
  <c r="B2678" i="21"/>
  <c r="C2678" i="21"/>
  <c r="D2678" i="21"/>
  <c r="I3710" i="19" l="1"/>
  <c r="I3720" i="19"/>
  <c r="A91" i="12" l="1"/>
  <c r="B91" i="12"/>
  <c r="C91" i="12"/>
  <c r="D91" i="12"/>
  <c r="A92" i="12"/>
  <c r="B92" i="12"/>
  <c r="C92" i="12"/>
  <c r="D92" i="12"/>
  <c r="A93" i="12"/>
  <c r="B93" i="12"/>
  <c r="C93" i="12"/>
  <c r="D93" i="12"/>
  <c r="O4143" i="10"/>
  <c r="O4144" i="10"/>
  <c r="O4145" i="10"/>
  <c r="O4060" i="10" l="1"/>
  <c r="O4061" i="10"/>
  <c r="O4062" i="10"/>
  <c r="O4063" i="10"/>
  <c r="O4064" i="10"/>
  <c r="O4065" i="10"/>
  <c r="O4066" i="10"/>
  <c r="O4067" i="10"/>
  <c r="O4068" i="10"/>
  <c r="O4069" i="10"/>
  <c r="O4070" i="10"/>
  <c r="O4071" i="10"/>
  <c r="O4072" i="10"/>
  <c r="O4073" i="10"/>
  <c r="O4074" i="10"/>
  <c r="O4075" i="10"/>
  <c r="O4076" i="10"/>
  <c r="O4077" i="10"/>
  <c r="O4078" i="10"/>
  <c r="O4079" i="10"/>
  <c r="O4080" i="10"/>
  <c r="O4081" i="10"/>
  <c r="O4082" i="10"/>
  <c r="O4083" i="10"/>
  <c r="O4084" i="10"/>
  <c r="O4085" i="10"/>
  <c r="O4086" i="10"/>
  <c r="O4087" i="10"/>
  <c r="O4088" i="10"/>
  <c r="O4089" i="10"/>
  <c r="O4090" i="10"/>
  <c r="O4091" i="10"/>
  <c r="O4092" i="10"/>
  <c r="O4093" i="10"/>
  <c r="O4094" i="10"/>
  <c r="O4095" i="10"/>
  <c r="O4096" i="10"/>
  <c r="O4097" i="10"/>
  <c r="O4098" i="10"/>
  <c r="O4099" i="10"/>
  <c r="O4100" i="10"/>
  <c r="O4101" i="10"/>
  <c r="O4102" i="10"/>
  <c r="O4103" i="10"/>
  <c r="O4104" i="10"/>
  <c r="O4105" i="10"/>
  <c r="O4106" i="10"/>
  <c r="O4107" i="10"/>
  <c r="O4108" i="10"/>
  <c r="O4109" i="10"/>
  <c r="O4110" i="10"/>
  <c r="O4111" i="10"/>
  <c r="O4112" i="10"/>
  <c r="O4113" i="10"/>
  <c r="O4114" i="10"/>
  <c r="O4115" i="10"/>
  <c r="O4116" i="10"/>
  <c r="O4117" i="10"/>
  <c r="O4118" i="10"/>
  <c r="O4119" i="10"/>
  <c r="O4120" i="10"/>
  <c r="O4121" i="10"/>
  <c r="O4122" i="10"/>
  <c r="O4123" i="10"/>
  <c r="O4124" i="10"/>
  <c r="O4125" i="10"/>
  <c r="O4126" i="10"/>
  <c r="O4127" i="10"/>
  <c r="O4128" i="10"/>
  <c r="O4129" i="10"/>
  <c r="O4130" i="10"/>
  <c r="O4131" i="10"/>
  <c r="O4132" i="10"/>
  <c r="O4133" i="10"/>
  <c r="O4134" i="10"/>
  <c r="O4135" i="10"/>
  <c r="O4136" i="10"/>
  <c r="O4137" i="10"/>
  <c r="O4138" i="10"/>
  <c r="O4139" i="10"/>
  <c r="O4140" i="10"/>
  <c r="O4141" i="10"/>
  <c r="O4142" i="10"/>
  <c r="O4146" i="10"/>
  <c r="O4147" i="10"/>
  <c r="O4148" i="10"/>
  <c r="O4149" i="10"/>
  <c r="O4150" i="10"/>
  <c r="O4151" i="10"/>
  <c r="O4152" i="10"/>
  <c r="O4153" i="10"/>
  <c r="O4154" i="10"/>
  <c r="O4155" i="10"/>
  <c r="O4156" i="10"/>
  <c r="O4157" i="10"/>
  <c r="O4158" i="10"/>
  <c r="O4159" i="10"/>
  <c r="O4160" i="10"/>
  <c r="O4161" i="10"/>
  <c r="O4162" i="10"/>
  <c r="O4163" i="10"/>
  <c r="O4164" i="10"/>
  <c r="O4165" i="10"/>
  <c r="O4166" i="10"/>
  <c r="O4167" i="10"/>
  <c r="O4168" i="10"/>
  <c r="O4169" i="10"/>
  <c r="O4170" i="10"/>
  <c r="O4171" i="10"/>
  <c r="O4172" i="10"/>
  <c r="O4173" i="10"/>
  <c r="O4174" i="10"/>
  <c r="O4175" i="10"/>
  <c r="O4176" i="10"/>
  <c r="O4177" i="10"/>
  <c r="O4178" i="10"/>
  <c r="O4179" i="10"/>
  <c r="O4180" i="10"/>
  <c r="O4181" i="10"/>
  <c r="O4182" i="10"/>
  <c r="O4183" i="10"/>
  <c r="O4184" i="10"/>
  <c r="O4185" i="10"/>
  <c r="O4186" i="10"/>
  <c r="O4187" i="10"/>
  <c r="O4188" i="10"/>
  <c r="O4189" i="10"/>
  <c r="O4190" i="10"/>
  <c r="O4191" i="10"/>
  <c r="O4192" i="10"/>
  <c r="O4193" i="10"/>
  <c r="O4194" i="10"/>
  <c r="O4195" i="10"/>
  <c r="O4196" i="10"/>
  <c r="O4197" i="10"/>
  <c r="O4198" i="10"/>
  <c r="O4199" i="10"/>
  <c r="O4200" i="10"/>
  <c r="O4201" i="10"/>
  <c r="O4202" i="10"/>
  <c r="O4203" i="10"/>
  <c r="O4204" i="10"/>
  <c r="O4205" i="10"/>
  <c r="O4206" i="10"/>
  <c r="O4207" i="10"/>
  <c r="O4208" i="10"/>
  <c r="O4209" i="10"/>
  <c r="O4210" i="10"/>
  <c r="O4211" i="10"/>
  <c r="O4212" i="10"/>
  <c r="O4213" i="10"/>
  <c r="O4214" i="10"/>
  <c r="O4215" i="10"/>
  <c r="O4216" i="10"/>
  <c r="O4217" i="10"/>
  <c r="O4218" i="10"/>
  <c r="O4219" i="10"/>
  <c r="O4220" i="10"/>
  <c r="O4221" i="10"/>
  <c r="O4222" i="10"/>
  <c r="O4223" i="10"/>
  <c r="O4224" i="10"/>
  <c r="O4225" i="10"/>
  <c r="O4226" i="10"/>
  <c r="O4227" i="10"/>
  <c r="O4228" i="10"/>
  <c r="O4229" i="10"/>
  <c r="O4230" i="10"/>
  <c r="O4231" i="10"/>
  <c r="O4232" i="10"/>
  <c r="O4233" i="10"/>
  <c r="O4234" i="10"/>
  <c r="O4235" i="10"/>
  <c r="O4236" i="10"/>
  <c r="O4237" i="10"/>
  <c r="O4238" i="10"/>
  <c r="O4239" i="10"/>
  <c r="O4240" i="10"/>
  <c r="O4241" i="10"/>
  <c r="O4242" i="10"/>
  <c r="O4243" i="10"/>
  <c r="O4244" i="10"/>
  <c r="O4245" i="10"/>
  <c r="O4246" i="10"/>
  <c r="O4247" i="10"/>
  <c r="O4248" i="10"/>
  <c r="O4249" i="10"/>
  <c r="O4250" i="10"/>
  <c r="O4251" i="10"/>
  <c r="O4252" i="10"/>
  <c r="O4253" i="10"/>
  <c r="O4254" i="10"/>
  <c r="O4255" i="10"/>
  <c r="O4256" i="10"/>
  <c r="O4257" i="10"/>
  <c r="O4258" i="10"/>
  <c r="O4259" i="10"/>
  <c r="O4260" i="10"/>
  <c r="O4261" i="10"/>
  <c r="O4262" i="10"/>
  <c r="O4263" i="10"/>
  <c r="O4264" i="10"/>
  <c r="O4265" i="10"/>
  <c r="O4266" i="10"/>
  <c r="O4267" i="10"/>
  <c r="O4268" i="10"/>
  <c r="O4269" i="10"/>
  <c r="O4270" i="10"/>
  <c r="O4271" i="10"/>
  <c r="O4272" i="10"/>
  <c r="O4273" i="10"/>
  <c r="O4274" i="10"/>
  <c r="O4275" i="10"/>
  <c r="O4276" i="10"/>
  <c r="O4277" i="10"/>
  <c r="O4278" i="10"/>
  <c r="O4279" i="10"/>
  <c r="O4280" i="10"/>
  <c r="O4281" i="10"/>
  <c r="O4282" i="10"/>
  <c r="O4283" i="10"/>
  <c r="O4284" i="10"/>
  <c r="O4285" i="10"/>
  <c r="O4286" i="10"/>
  <c r="O4287" i="10"/>
  <c r="O4288" i="10"/>
  <c r="O4289" i="10"/>
  <c r="O4290" i="10"/>
  <c r="O4291" i="10"/>
  <c r="O4292" i="10"/>
  <c r="O4293" i="10"/>
  <c r="O4294" i="10"/>
  <c r="O4295" i="10"/>
  <c r="O4296" i="10"/>
  <c r="O4297" i="10"/>
  <c r="O4298" i="10"/>
  <c r="O4299" i="10"/>
  <c r="O4300" i="10"/>
  <c r="O4301" i="10"/>
  <c r="O4302" i="10"/>
  <c r="O4303" i="10"/>
  <c r="O4304" i="10"/>
  <c r="O4305" i="10"/>
  <c r="O4306" i="10"/>
  <c r="O4307" i="10"/>
  <c r="O4308" i="10"/>
  <c r="O4309" i="10"/>
  <c r="O4310" i="10"/>
  <c r="O4311" i="10"/>
  <c r="O4312" i="10"/>
  <c r="O4313" i="10"/>
  <c r="O4314" i="10"/>
  <c r="O4315" i="10"/>
  <c r="O4316" i="10"/>
  <c r="O4317" i="10"/>
  <c r="O4318" i="10"/>
  <c r="O4319" i="10"/>
  <c r="O4320" i="10"/>
  <c r="O4321" i="10"/>
  <c r="O4322" i="10"/>
  <c r="O4323" i="10"/>
  <c r="O4324" i="10"/>
  <c r="O4325" i="10"/>
  <c r="O4326" i="10"/>
  <c r="O4327" i="10"/>
  <c r="O4328" i="10"/>
  <c r="O4329" i="10"/>
  <c r="O4330" i="10"/>
  <c r="O4331" i="10"/>
  <c r="O4332" i="10"/>
  <c r="O4333" i="10"/>
  <c r="O4334" i="10"/>
  <c r="O4335" i="10"/>
  <c r="O4336" i="10"/>
  <c r="O4337" i="10"/>
  <c r="O4338" i="10"/>
  <c r="O4339" i="10"/>
  <c r="O4340" i="10"/>
  <c r="O4341" i="10"/>
  <c r="O4342" i="10"/>
  <c r="O4343" i="10"/>
  <c r="O4344" i="10"/>
  <c r="O4345" i="10"/>
  <c r="O4346" i="10"/>
  <c r="O4347" i="10"/>
  <c r="O4348" i="10"/>
  <c r="O4349" i="10"/>
  <c r="O4350" i="10"/>
  <c r="O4351" i="10"/>
  <c r="O4352" i="10"/>
  <c r="O4353" i="10"/>
  <c r="O4354" i="10"/>
  <c r="O4355" i="10"/>
  <c r="O4356" i="10"/>
  <c r="O4357" i="10"/>
  <c r="O4358" i="10"/>
  <c r="O4359" i="10"/>
  <c r="O4360" i="10"/>
  <c r="O4361" i="10"/>
  <c r="O4362" i="10"/>
  <c r="O4363" i="10"/>
  <c r="O4364" i="10"/>
  <c r="O4365" i="10"/>
  <c r="O4366" i="10"/>
  <c r="O4367" i="10"/>
  <c r="O4368" i="10"/>
  <c r="O4369" i="10"/>
  <c r="O4370" i="10"/>
  <c r="O4371" i="10"/>
  <c r="O4372" i="10"/>
  <c r="O4373" i="10"/>
  <c r="O4374" i="10"/>
  <c r="O4375" i="10"/>
  <c r="O4376" i="10"/>
  <c r="O4377" i="10"/>
  <c r="O4378" i="10"/>
  <c r="O4379" i="10"/>
  <c r="O4380" i="10"/>
  <c r="O4381" i="10"/>
  <c r="O4382" i="10"/>
  <c r="O4383" i="10"/>
  <c r="O4384" i="10"/>
  <c r="O4385" i="10"/>
  <c r="O4386" i="10"/>
  <c r="O4387" i="10"/>
  <c r="O4388" i="10"/>
  <c r="O4389" i="10"/>
  <c r="O4390" i="10"/>
  <c r="O4391" i="10"/>
  <c r="O4392" i="10"/>
  <c r="O4393" i="10"/>
  <c r="O4394" i="10"/>
  <c r="O4395" i="10"/>
  <c r="O4396" i="10"/>
  <c r="O4397" i="10"/>
  <c r="O4398" i="10"/>
  <c r="O4399" i="10"/>
  <c r="O4400" i="10"/>
  <c r="O4401" i="10"/>
  <c r="O4402" i="10"/>
  <c r="O4403" i="10"/>
  <c r="O4404" i="10"/>
  <c r="O4405" i="10"/>
  <c r="O4406" i="10"/>
  <c r="O4407" i="10"/>
  <c r="O4408" i="10"/>
  <c r="O4409" i="10"/>
  <c r="O4410" i="10"/>
  <c r="O4411" i="10"/>
  <c r="O4412" i="10"/>
  <c r="O4413" i="10"/>
  <c r="O4414" i="10"/>
  <c r="O4415" i="10"/>
  <c r="O4416" i="10"/>
  <c r="O4417" i="10"/>
  <c r="O4418" i="10"/>
  <c r="O4419" i="10"/>
  <c r="O4420" i="10"/>
  <c r="O4421" i="10"/>
  <c r="O4422" i="10"/>
  <c r="O4423" i="10"/>
  <c r="O4424" i="10"/>
  <c r="O4425" i="10"/>
  <c r="O4426" i="10"/>
  <c r="O4427" i="10"/>
  <c r="O4428" i="10"/>
  <c r="O4429" i="10"/>
  <c r="O4430" i="10"/>
  <c r="O4431" i="10"/>
  <c r="O4432" i="10"/>
  <c r="O4433" i="10"/>
  <c r="O4434" i="10"/>
  <c r="O4435" i="10"/>
  <c r="O4436" i="10"/>
  <c r="O4437" i="10"/>
  <c r="O4438" i="10"/>
  <c r="O4439" i="10"/>
  <c r="O4440" i="10"/>
  <c r="O4441" i="10"/>
  <c r="O4442" i="10"/>
  <c r="O4443" i="10"/>
  <c r="O4444" i="10"/>
  <c r="O4445" i="10"/>
  <c r="O4446" i="10"/>
  <c r="O4447" i="10"/>
  <c r="O4448" i="10"/>
  <c r="O4449" i="10"/>
  <c r="O4450" i="10"/>
  <c r="O4451" i="10"/>
  <c r="O4452" i="10"/>
  <c r="O4453" i="10"/>
  <c r="O4454" i="10"/>
  <c r="O4455" i="10"/>
  <c r="O4456" i="10"/>
  <c r="O4457" i="10"/>
  <c r="O4458" i="10"/>
  <c r="O4459" i="10"/>
  <c r="O4460" i="10"/>
  <c r="O4461" i="10"/>
  <c r="O4462" i="10"/>
  <c r="O4463" i="10"/>
  <c r="O4464" i="10"/>
  <c r="O4465" i="10"/>
  <c r="O4466" i="10"/>
  <c r="O4467" i="10"/>
  <c r="O4468" i="10"/>
  <c r="O4469" i="10"/>
  <c r="O4470" i="10"/>
  <c r="O4471" i="10"/>
  <c r="O4472" i="10"/>
  <c r="O4473" i="10"/>
  <c r="O4474" i="10"/>
  <c r="O4475" i="10"/>
  <c r="O4476" i="10"/>
  <c r="O4477" i="10"/>
  <c r="O4478" i="10"/>
  <c r="O4479" i="10"/>
  <c r="O4480" i="10"/>
  <c r="O4481" i="10"/>
  <c r="O4482" i="10"/>
  <c r="O4483" i="10"/>
  <c r="O4484" i="10"/>
  <c r="O4485" i="10"/>
  <c r="O4486" i="10"/>
  <c r="O4487" i="10"/>
  <c r="O4488" i="10"/>
  <c r="O4489" i="10"/>
  <c r="O4490" i="10"/>
  <c r="O4491" i="10"/>
  <c r="O4492" i="10"/>
  <c r="O4493" i="10"/>
  <c r="O4494" i="10"/>
  <c r="O4495" i="10"/>
  <c r="O4496" i="10"/>
  <c r="O4497" i="10"/>
  <c r="O4498" i="10"/>
  <c r="O4499" i="10"/>
  <c r="O4500" i="10"/>
  <c r="O4501" i="10"/>
  <c r="O4502" i="10"/>
  <c r="O4503" i="10"/>
  <c r="O4504" i="10"/>
  <c r="O4505" i="10"/>
  <c r="O4506" i="10"/>
  <c r="O4507" i="10"/>
  <c r="O4508" i="10"/>
  <c r="O4509" i="10"/>
  <c r="O4510" i="10"/>
  <c r="O4511" i="10"/>
  <c r="O4512" i="10"/>
  <c r="O4513" i="10"/>
  <c r="O4514" i="10"/>
  <c r="O4515" i="10"/>
  <c r="O4516" i="10"/>
  <c r="O4517" i="10"/>
  <c r="O4518" i="10"/>
  <c r="O4519" i="10"/>
  <c r="O4520" i="10"/>
  <c r="O4521" i="10"/>
  <c r="O4522" i="10"/>
  <c r="O4523" i="10"/>
  <c r="O4524" i="10"/>
  <c r="O4525" i="10"/>
  <c r="O4526" i="10"/>
  <c r="O4527" i="10"/>
  <c r="O4528" i="10"/>
  <c r="O4529" i="10"/>
  <c r="O4530" i="10"/>
  <c r="O4531" i="10"/>
  <c r="O4532" i="10"/>
  <c r="O4533" i="10"/>
  <c r="O4534" i="10"/>
  <c r="O4535" i="10"/>
  <c r="O4536" i="10"/>
  <c r="O4537" i="10"/>
  <c r="O4538" i="10"/>
  <c r="O4539" i="10"/>
  <c r="O4540" i="10"/>
  <c r="O4541" i="10"/>
  <c r="O4542" i="10"/>
  <c r="O4543" i="10"/>
  <c r="O4544" i="10"/>
  <c r="O4545" i="10"/>
  <c r="O4546" i="10"/>
  <c r="O4547" i="10"/>
  <c r="O4548" i="10"/>
  <c r="O4549" i="10"/>
  <c r="O4550" i="10"/>
  <c r="O4551" i="10"/>
  <c r="O4552" i="10"/>
  <c r="O4553" i="10"/>
  <c r="O4554" i="10"/>
  <c r="O4555" i="10"/>
  <c r="O4556" i="10"/>
  <c r="O4557" i="10"/>
  <c r="O4558" i="10"/>
  <c r="O4559" i="10"/>
  <c r="O4560" i="10"/>
  <c r="O4561" i="10"/>
  <c r="O4562" i="10"/>
  <c r="O4563" i="10"/>
  <c r="O4564" i="10"/>
  <c r="O4565" i="10"/>
  <c r="O4566" i="10"/>
  <c r="O4567" i="10"/>
  <c r="O4568" i="10"/>
  <c r="O4569" i="10"/>
  <c r="O4570" i="10"/>
  <c r="O4571" i="10"/>
  <c r="O4572" i="10"/>
  <c r="O4573" i="10"/>
  <c r="O4574" i="10"/>
  <c r="O4575" i="10"/>
  <c r="O4576" i="10"/>
  <c r="O4577" i="10"/>
  <c r="O4578" i="10"/>
  <c r="O4579" i="10"/>
  <c r="O4580" i="10"/>
  <c r="O4581" i="10"/>
  <c r="O4582" i="10"/>
  <c r="O4583" i="10"/>
  <c r="O4584" i="10"/>
  <c r="O4585" i="10"/>
  <c r="O4586" i="10"/>
  <c r="O4587" i="10"/>
  <c r="O4588" i="10"/>
  <c r="O4589" i="10"/>
  <c r="O4590" i="10"/>
  <c r="O4591" i="10"/>
  <c r="O4592" i="10"/>
  <c r="O4593" i="10"/>
  <c r="O4594" i="10"/>
  <c r="O4595" i="10"/>
  <c r="O4596" i="10"/>
  <c r="O4597" i="10"/>
  <c r="O4598" i="10"/>
  <c r="O4599" i="10"/>
  <c r="O4600" i="10"/>
  <c r="O4601" i="10"/>
  <c r="O4602" i="10"/>
  <c r="O4603" i="10"/>
  <c r="O4604" i="10"/>
  <c r="O4605" i="10"/>
  <c r="O4606" i="10"/>
  <c r="O4607" i="10"/>
  <c r="O4608" i="10"/>
  <c r="O4609" i="10"/>
  <c r="O4610" i="10"/>
  <c r="O4611" i="10"/>
  <c r="O4612" i="10"/>
  <c r="O4613" i="10"/>
  <c r="O4614" i="10"/>
  <c r="O4615" i="10"/>
  <c r="O4616" i="10"/>
  <c r="O4617" i="10"/>
  <c r="O4618" i="10"/>
  <c r="O4619" i="10"/>
  <c r="O4620" i="10"/>
  <c r="O4621" i="10"/>
  <c r="O4622" i="10"/>
  <c r="O4623" i="10"/>
  <c r="O4624" i="10"/>
  <c r="O4625" i="10"/>
  <c r="O4626" i="10"/>
  <c r="O4627" i="10"/>
  <c r="O4628" i="10"/>
  <c r="O4629" i="10"/>
  <c r="O4630" i="10"/>
  <c r="O4631" i="10"/>
  <c r="O4632" i="10"/>
  <c r="O4633" i="10"/>
  <c r="O4634" i="10"/>
  <c r="O4635" i="10"/>
  <c r="O4636" i="10"/>
  <c r="O4637" i="10"/>
  <c r="O4638" i="10"/>
  <c r="O4639" i="10"/>
  <c r="O4640" i="10"/>
  <c r="O4641" i="10"/>
  <c r="O4642" i="10"/>
  <c r="O4643" i="10"/>
  <c r="O4644" i="10"/>
  <c r="O4645" i="10"/>
  <c r="O4646" i="10"/>
  <c r="O4647" i="10"/>
  <c r="O4648" i="10"/>
  <c r="O4649" i="10"/>
  <c r="O4650" i="10"/>
  <c r="O4651" i="10"/>
  <c r="O4652" i="10"/>
  <c r="O4653" i="10"/>
  <c r="O4654" i="10"/>
  <c r="O4655" i="10"/>
  <c r="O4656" i="10"/>
  <c r="O4657" i="10"/>
  <c r="O4658" i="10"/>
  <c r="O4659" i="10"/>
  <c r="O4660" i="10"/>
  <c r="O4661" i="10"/>
  <c r="O4662" i="10"/>
  <c r="O4663" i="10"/>
  <c r="O4664" i="10"/>
  <c r="O4665" i="10"/>
  <c r="O4666" i="10"/>
  <c r="O4667" i="10"/>
  <c r="O4668" i="10"/>
  <c r="O4669" i="10"/>
  <c r="O4670" i="10"/>
  <c r="O4671" i="10"/>
  <c r="O4672" i="10"/>
  <c r="O4673" i="10"/>
  <c r="O4674" i="10"/>
  <c r="O4675" i="10"/>
  <c r="O4676" i="10"/>
  <c r="O4677" i="10"/>
  <c r="O4678" i="10"/>
  <c r="O4679" i="10"/>
  <c r="O4680" i="10"/>
  <c r="O4681" i="10"/>
  <c r="O4682" i="10"/>
  <c r="O4683" i="10"/>
  <c r="O4684" i="10"/>
  <c r="O4685" i="10"/>
  <c r="O4686" i="10"/>
  <c r="O4687" i="10"/>
  <c r="O4688" i="10"/>
  <c r="O4689" i="10"/>
  <c r="O4690" i="10"/>
  <c r="O4691" i="10"/>
  <c r="O4692" i="10"/>
  <c r="O4693" i="10"/>
  <c r="O4694" i="10"/>
  <c r="O4695" i="10"/>
  <c r="O4696" i="10"/>
  <c r="O4697" i="10"/>
  <c r="O4698" i="10"/>
  <c r="O4699" i="10"/>
  <c r="O4700" i="10"/>
  <c r="O4701" i="10"/>
  <c r="O4702" i="10"/>
  <c r="O4703" i="10"/>
  <c r="O4704" i="10"/>
  <c r="O4705" i="10"/>
  <c r="O4706" i="10"/>
  <c r="O4707" i="10"/>
  <c r="O4708" i="10"/>
  <c r="O4709" i="10"/>
  <c r="O4710" i="10"/>
  <c r="O4711" i="10"/>
  <c r="O4712" i="10"/>
  <c r="O4713" i="10"/>
  <c r="O4714" i="10"/>
  <c r="O4715" i="10"/>
  <c r="O4716" i="10"/>
  <c r="O4717" i="10"/>
  <c r="O4718" i="10"/>
  <c r="O4719" i="10"/>
  <c r="O4720" i="10"/>
  <c r="O4721" i="10"/>
  <c r="O4722" i="10"/>
  <c r="O4723" i="10"/>
  <c r="O4724" i="10"/>
  <c r="O4725" i="10"/>
  <c r="O4726" i="10"/>
  <c r="O4727" i="10"/>
  <c r="O4728" i="10"/>
  <c r="O4729" i="10"/>
  <c r="O4730" i="10"/>
  <c r="O4731" i="10"/>
  <c r="O4732" i="10"/>
  <c r="O4733" i="10"/>
  <c r="O4734" i="10"/>
  <c r="O4735" i="10"/>
  <c r="O4736" i="10"/>
  <c r="O4737" i="10"/>
  <c r="O4738" i="10"/>
  <c r="O4739" i="10"/>
  <c r="O4740" i="10"/>
  <c r="O4741" i="10"/>
  <c r="O4742" i="10"/>
  <c r="O4743" i="10"/>
  <c r="O4744" i="10"/>
  <c r="O4745" i="10"/>
  <c r="O4746" i="10"/>
  <c r="O4747" i="10"/>
  <c r="O4748" i="10"/>
  <c r="O4749" i="10"/>
  <c r="O4750" i="10"/>
  <c r="O4751" i="10"/>
  <c r="O4752" i="10"/>
  <c r="O4753" i="10"/>
  <c r="O4754" i="10"/>
  <c r="O4755" i="10"/>
  <c r="O4756" i="10"/>
  <c r="O4757" i="10"/>
  <c r="O4758" i="10"/>
  <c r="O4759" i="10"/>
  <c r="O4760" i="10"/>
  <c r="O4761" i="10"/>
  <c r="O4762" i="10"/>
  <c r="O4763" i="10"/>
  <c r="O4764" i="10"/>
  <c r="O4765" i="10"/>
  <c r="O4766" i="10"/>
  <c r="O4767" i="10"/>
  <c r="O4768" i="10"/>
  <c r="O4769" i="10"/>
  <c r="O4770" i="10"/>
  <c r="O4771" i="10"/>
  <c r="O4772" i="10"/>
  <c r="O4773" i="10"/>
  <c r="O4774" i="10"/>
  <c r="O4775" i="10"/>
  <c r="O4776" i="10"/>
  <c r="O4777" i="10"/>
  <c r="O4778" i="10"/>
  <c r="O4779" i="10"/>
  <c r="O4780" i="10"/>
  <c r="O4781" i="10"/>
  <c r="O4782" i="10"/>
  <c r="O4783" i="10"/>
  <c r="O4784" i="10"/>
  <c r="O4785" i="10"/>
  <c r="O4786" i="10"/>
  <c r="O4787" i="10"/>
  <c r="O4788" i="10"/>
  <c r="O4789" i="10"/>
  <c r="O4790" i="10"/>
  <c r="O4791" i="10"/>
  <c r="O4792" i="10"/>
  <c r="O4793" i="10"/>
  <c r="O4794" i="10"/>
  <c r="O4795" i="10"/>
  <c r="O4796" i="10"/>
  <c r="O4797" i="10"/>
  <c r="O4798" i="10"/>
  <c r="O4799" i="10"/>
  <c r="O4800" i="10"/>
  <c r="O4801" i="10"/>
  <c r="O4802" i="10"/>
  <c r="O4803" i="10"/>
  <c r="O4804" i="10"/>
  <c r="O4805" i="10"/>
  <c r="O4806" i="10"/>
  <c r="O4807" i="10"/>
  <c r="O4808" i="10"/>
  <c r="O4809" i="10"/>
  <c r="O4810" i="10"/>
  <c r="O4811" i="10"/>
  <c r="O4812" i="10"/>
  <c r="O4813" i="10"/>
  <c r="O4814" i="10"/>
  <c r="O4815" i="10"/>
  <c r="O4816" i="10"/>
  <c r="O4817" i="10"/>
  <c r="O4818" i="10"/>
  <c r="O4819" i="10"/>
  <c r="O4820" i="10"/>
  <c r="O4821" i="10"/>
  <c r="O4822" i="10"/>
  <c r="O4823" i="10"/>
  <c r="O4824" i="10"/>
  <c r="O4825" i="10"/>
  <c r="O4826" i="10"/>
  <c r="O4827" i="10"/>
  <c r="O4828" i="10"/>
  <c r="O4829" i="10"/>
  <c r="O4830" i="10"/>
  <c r="O4831" i="10"/>
  <c r="O4832" i="10"/>
  <c r="O4833" i="10"/>
  <c r="O4834" i="10"/>
  <c r="O4835" i="10"/>
  <c r="O4836" i="10"/>
  <c r="O4837" i="10"/>
  <c r="O4838" i="10"/>
  <c r="O4839" i="10"/>
  <c r="O4840" i="10"/>
  <c r="O4841" i="10"/>
  <c r="O4842" i="10"/>
  <c r="O4843" i="10"/>
  <c r="O4844" i="10"/>
  <c r="O4845" i="10"/>
  <c r="O4846" i="10"/>
  <c r="O4847" i="10"/>
  <c r="O4848" i="10"/>
  <c r="O4849" i="10"/>
  <c r="O4850" i="10"/>
  <c r="O4851" i="10"/>
  <c r="O4852" i="10"/>
  <c r="O4853" i="10"/>
  <c r="O4854" i="10"/>
  <c r="O4855" i="10"/>
  <c r="O4856" i="10"/>
  <c r="O4857" i="10"/>
  <c r="O4858" i="10"/>
  <c r="O4859" i="10"/>
  <c r="O4860" i="10"/>
  <c r="O4861" i="10"/>
  <c r="O4862" i="10"/>
  <c r="O4863" i="10"/>
  <c r="O4864" i="10"/>
  <c r="O4865" i="10"/>
  <c r="O4866" i="10"/>
  <c r="O4867" i="10"/>
  <c r="O4868" i="10"/>
  <c r="O4869" i="10"/>
  <c r="O4870" i="10"/>
  <c r="O4871" i="10"/>
  <c r="O4872" i="10"/>
  <c r="O4873" i="10"/>
  <c r="O4874" i="10"/>
  <c r="O4875" i="10"/>
  <c r="O4876" i="10"/>
  <c r="O4877" i="10"/>
  <c r="O4878" i="10"/>
  <c r="O4879" i="10"/>
  <c r="O4880" i="10"/>
  <c r="O4881" i="10"/>
  <c r="O4882" i="10"/>
  <c r="O4883" i="10"/>
  <c r="O4884" i="10"/>
  <c r="O4885" i="10"/>
  <c r="O4886" i="10"/>
  <c r="O4887" i="10"/>
  <c r="O4888" i="10"/>
  <c r="O4889" i="10"/>
  <c r="O4890" i="10"/>
  <c r="O4891" i="10"/>
  <c r="O4892" i="10"/>
  <c r="O4893" i="10"/>
  <c r="O4894" i="10"/>
  <c r="O4895" i="10"/>
  <c r="O4896" i="10"/>
  <c r="O4897" i="10"/>
  <c r="O4898" i="10"/>
  <c r="O4899" i="10"/>
  <c r="O4900" i="10"/>
  <c r="O4901" i="10"/>
  <c r="O4902" i="10"/>
  <c r="O4903" i="10"/>
  <c r="O4904" i="10"/>
  <c r="O4905" i="10"/>
  <c r="O4906" i="10"/>
  <c r="O4907" i="10"/>
  <c r="O4908" i="10"/>
  <c r="O4909" i="10"/>
  <c r="O4910" i="10"/>
  <c r="O4911" i="10"/>
  <c r="O4912" i="10"/>
  <c r="O4913" i="10"/>
  <c r="O4914" i="10"/>
  <c r="O4915" i="10"/>
  <c r="O4916" i="10"/>
  <c r="O4917" i="10"/>
  <c r="O4918" i="10"/>
  <c r="O4919" i="10"/>
  <c r="O4920" i="10"/>
  <c r="O4921" i="10"/>
  <c r="O4922" i="10"/>
  <c r="O4923" i="10"/>
  <c r="O4924" i="10"/>
  <c r="O4925" i="10"/>
  <c r="O4926" i="10"/>
  <c r="O4927" i="10"/>
  <c r="O4928" i="10"/>
  <c r="O4929" i="10"/>
  <c r="O4930" i="10"/>
  <c r="O4931" i="10"/>
  <c r="O4932" i="10"/>
  <c r="O4933" i="10"/>
  <c r="O4934" i="10"/>
  <c r="O4935" i="10"/>
  <c r="O4936" i="10"/>
  <c r="O4937" i="10"/>
  <c r="O4938" i="10"/>
  <c r="O4939" i="10"/>
  <c r="O4940" i="10"/>
  <c r="O4941" i="10"/>
  <c r="O4942" i="10"/>
  <c r="O4943" i="10"/>
  <c r="O4944" i="10"/>
  <c r="O4945" i="10"/>
  <c r="O4946" i="10"/>
  <c r="O4947" i="10"/>
  <c r="O4948" i="10"/>
  <c r="O4949" i="10"/>
  <c r="O4950" i="10"/>
  <c r="O4951" i="10"/>
  <c r="O4952" i="10"/>
  <c r="O4953" i="10"/>
  <c r="O4954" i="10"/>
  <c r="O4955" i="10"/>
  <c r="O4956" i="10"/>
  <c r="O4957" i="10"/>
  <c r="O4958" i="10"/>
  <c r="O4959" i="10"/>
  <c r="O4960" i="10"/>
  <c r="O4961" i="10"/>
  <c r="O4962" i="10"/>
  <c r="O4963" i="10"/>
  <c r="O4964" i="10"/>
  <c r="O4965" i="10"/>
  <c r="O4966" i="10"/>
  <c r="O4967" i="10"/>
  <c r="O4968" i="10"/>
  <c r="O4969" i="10"/>
  <c r="O4970" i="10"/>
  <c r="O4971" i="10"/>
  <c r="O4972" i="10"/>
  <c r="O4973" i="10"/>
  <c r="O4974" i="10"/>
  <c r="O4975" i="10"/>
  <c r="O4976" i="10"/>
  <c r="O4977" i="10"/>
  <c r="O4978" i="10"/>
  <c r="O4979" i="10"/>
  <c r="O4980" i="10"/>
  <c r="O4981" i="10"/>
  <c r="O4982" i="10"/>
  <c r="O4983" i="10"/>
  <c r="O4984" i="10"/>
  <c r="O4985" i="10"/>
  <c r="O4986" i="10"/>
  <c r="O4987" i="10"/>
  <c r="O4988" i="10"/>
  <c r="O4989" i="10"/>
  <c r="O4990" i="10"/>
  <c r="O4991" i="10"/>
  <c r="O4992" i="10"/>
  <c r="O4993" i="10"/>
  <c r="O4994" i="10"/>
  <c r="O4995" i="10"/>
  <c r="O4996" i="10"/>
  <c r="O4997" i="10"/>
  <c r="O4998" i="10"/>
  <c r="O4999" i="10"/>
  <c r="O5000" i="10"/>
  <c r="O5001" i="10"/>
  <c r="O5002" i="10"/>
  <c r="O5003" i="10"/>
  <c r="O5004" i="10"/>
  <c r="O5005" i="10"/>
  <c r="O5006" i="10"/>
  <c r="O5007" i="10"/>
  <c r="O5008" i="10"/>
  <c r="O5009" i="10"/>
  <c r="O5010" i="10"/>
  <c r="O5011" i="10"/>
  <c r="O5012" i="10"/>
  <c r="O5013" i="10"/>
  <c r="O5014" i="10"/>
  <c r="O5015" i="10"/>
  <c r="O5016" i="10"/>
  <c r="O5017" i="10"/>
  <c r="O5018" i="10"/>
  <c r="O5019" i="10"/>
  <c r="O5020" i="10"/>
  <c r="O5021" i="10"/>
  <c r="O5022" i="10"/>
  <c r="O5023" i="10"/>
  <c r="O5024" i="10"/>
  <c r="O5025" i="10"/>
  <c r="O5026" i="10"/>
  <c r="O5027" i="10"/>
  <c r="O5028" i="10"/>
  <c r="O5029" i="10"/>
  <c r="O5030" i="10"/>
  <c r="O5031" i="10"/>
  <c r="O5032" i="10"/>
  <c r="O5033" i="10"/>
  <c r="O5034" i="10"/>
  <c r="O5035" i="10"/>
  <c r="O5036" i="10"/>
  <c r="O5037" i="10"/>
  <c r="O5038" i="10"/>
  <c r="O5039" i="10"/>
  <c r="O5040" i="10"/>
  <c r="O5041" i="10"/>
  <c r="O5042" i="10"/>
  <c r="O5043" i="10"/>
  <c r="O5044" i="10"/>
  <c r="O5045" i="10"/>
  <c r="O5046" i="10"/>
  <c r="O5047" i="10"/>
  <c r="O5048" i="10"/>
  <c r="O5049" i="10"/>
  <c r="O5050" i="10"/>
  <c r="O5051" i="10"/>
  <c r="O5052" i="10"/>
  <c r="O5053" i="10"/>
  <c r="O5054" i="10"/>
  <c r="O5055" i="10"/>
  <c r="O5056" i="10"/>
  <c r="O5057" i="10"/>
  <c r="O5058" i="10"/>
  <c r="O5059" i="10"/>
  <c r="O5060" i="10"/>
  <c r="O5061" i="10"/>
  <c r="O5062" i="10"/>
  <c r="O5063" i="10"/>
  <c r="O5064" i="10"/>
  <c r="O5065" i="10"/>
  <c r="O5066" i="10"/>
  <c r="O5067" i="10"/>
  <c r="O5068" i="10"/>
  <c r="O5069" i="10"/>
  <c r="O5070" i="10"/>
  <c r="O5071" i="10"/>
  <c r="O5072" i="10"/>
  <c r="O5073" i="10"/>
  <c r="O5074" i="10"/>
  <c r="O5075" i="10"/>
  <c r="O5076" i="10"/>
  <c r="O5077" i="10"/>
  <c r="O5078" i="10"/>
  <c r="O5079" i="10"/>
  <c r="O5080" i="10"/>
  <c r="O5081" i="10"/>
  <c r="O5082" i="10"/>
  <c r="O5083" i="10"/>
  <c r="O5084" i="10"/>
  <c r="O5085" i="10"/>
  <c r="O5086" i="10"/>
  <c r="O5087" i="10"/>
  <c r="O5088" i="10"/>
  <c r="O5089" i="10"/>
  <c r="O5090" i="10"/>
  <c r="O5091" i="10"/>
  <c r="O5092" i="10"/>
  <c r="O5093" i="10"/>
  <c r="O5094" i="10"/>
  <c r="O5095" i="10"/>
  <c r="O5096" i="10"/>
  <c r="O5097" i="10"/>
  <c r="O5098" i="10"/>
  <c r="O5099" i="10"/>
  <c r="O5100" i="10"/>
  <c r="O5101" i="10"/>
  <c r="O5102" i="10"/>
  <c r="O5103" i="10"/>
  <c r="O5104" i="10"/>
  <c r="O5105" i="10"/>
  <c r="O5106" i="10"/>
  <c r="O5107" i="10"/>
  <c r="O5108" i="10"/>
  <c r="O5109" i="10"/>
  <c r="O5110" i="10"/>
  <c r="O5111" i="10"/>
  <c r="O5112" i="10"/>
  <c r="O5113" i="10"/>
  <c r="O5114" i="10"/>
  <c r="O5115" i="10"/>
  <c r="O5116" i="10"/>
  <c r="O5117" i="10"/>
  <c r="O5118" i="10"/>
  <c r="O5119" i="10"/>
  <c r="O5120" i="10"/>
  <c r="O5121" i="10"/>
  <c r="O5122" i="10"/>
  <c r="O5123" i="10"/>
  <c r="O5124" i="10"/>
  <c r="O5125" i="10"/>
  <c r="O5126" i="10"/>
  <c r="O5127" i="10"/>
  <c r="O5128" i="10"/>
  <c r="O5129" i="10"/>
  <c r="O5130" i="10"/>
  <c r="O5131" i="10"/>
  <c r="O5132" i="10"/>
  <c r="O5133" i="10"/>
  <c r="O5134" i="10"/>
  <c r="O5135" i="10"/>
  <c r="O5136" i="10"/>
  <c r="O5137" i="10"/>
  <c r="O5138" i="10"/>
  <c r="O5139" i="10"/>
  <c r="O5140" i="10"/>
  <c r="O5141" i="10"/>
  <c r="O5142" i="10"/>
  <c r="O5143" i="10"/>
  <c r="O5144" i="10"/>
  <c r="O5145" i="10"/>
  <c r="O5146" i="10"/>
  <c r="O5147" i="10"/>
  <c r="O5148" i="10"/>
  <c r="O5149" i="10"/>
  <c r="O5150" i="10"/>
  <c r="O5151" i="10"/>
  <c r="O5152" i="10"/>
  <c r="O5153" i="10"/>
  <c r="O5154" i="10"/>
  <c r="O5155" i="10"/>
  <c r="O5156" i="10"/>
  <c r="O5157" i="10"/>
  <c r="O5158" i="10"/>
  <c r="O5159" i="10"/>
  <c r="O5160" i="10"/>
  <c r="O5161" i="10"/>
  <c r="O5162" i="10"/>
  <c r="O5163" i="10"/>
  <c r="O5164" i="10"/>
  <c r="O5165" i="10"/>
  <c r="O5166" i="10"/>
  <c r="O5167" i="10"/>
  <c r="O5168" i="10"/>
  <c r="O5169" i="10"/>
  <c r="O5170" i="10"/>
  <c r="O5171" i="10"/>
  <c r="O5172" i="10"/>
  <c r="O5173" i="10"/>
  <c r="O5174" i="10"/>
  <c r="O5175" i="10"/>
  <c r="O5176" i="10"/>
  <c r="O5177" i="10"/>
  <c r="O5178" i="10"/>
  <c r="O5179" i="10"/>
  <c r="O5180" i="10"/>
  <c r="O5181" i="10"/>
  <c r="O5182" i="10"/>
  <c r="O5183" i="10"/>
  <c r="O5184" i="10"/>
  <c r="O5185" i="10"/>
  <c r="O5186" i="10"/>
  <c r="O5187" i="10"/>
  <c r="O5188" i="10"/>
  <c r="O5189" i="10"/>
  <c r="O5190" i="10"/>
  <c r="O5191" i="10"/>
  <c r="O5192" i="10"/>
  <c r="O5193" i="10"/>
  <c r="O5194" i="10"/>
  <c r="O5195" i="10"/>
  <c r="O5196" i="10"/>
  <c r="O5197" i="10"/>
  <c r="O5198" i="10"/>
  <c r="O5199" i="10"/>
  <c r="O5200" i="10"/>
  <c r="O5201" i="10"/>
  <c r="O5202" i="10"/>
  <c r="O5203" i="10"/>
  <c r="O5204" i="10"/>
  <c r="O5205" i="10"/>
  <c r="O5206" i="10"/>
  <c r="O5207" i="10"/>
  <c r="O5208" i="10"/>
  <c r="O5209" i="10"/>
  <c r="O5210" i="10"/>
  <c r="O5211" i="10"/>
  <c r="O5212" i="10"/>
  <c r="O5213" i="10"/>
  <c r="O5214" i="10"/>
  <c r="O5215" i="10"/>
  <c r="O5216" i="10"/>
  <c r="O5217" i="10"/>
  <c r="O5218" i="10"/>
  <c r="O5219" i="10"/>
  <c r="O5220" i="10"/>
  <c r="O5221" i="10"/>
  <c r="O5222" i="10"/>
  <c r="O5223" i="10"/>
  <c r="O5224" i="10"/>
  <c r="O5225" i="10"/>
  <c r="O5226" i="10"/>
  <c r="O5227" i="10"/>
  <c r="O5228" i="10"/>
  <c r="O5229" i="10"/>
  <c r="O5230" i="10"/>
  <c r="O5231" i="10"/>
  <c r="O5232" i="10"/>
  <c r="O5233" i="10"/>
  <c r="O5234" i="10"/>
  <c r="O5235" i="10"/>
  <c r="O5236" i="10"/>
  <c r="O5237" i="10"/>
  <c r="O5238" i="10"/>
  <c r="O5239" i="10"/>
  <c r="O5240" i="10"/>
  <c r="O5241" i="10"/>
  <c r="O5242" i="10"/>
  <c r="O5243" i="10"/>
  <c r="O5244" i="10"/>
  <c r="O5245" i="10"/>
  <c r="O5246" i="10"/>
  <c r="O5247" i="10"/>
  <c r="O5248" i="10"/>
  <c r="O5249" i="10"/>
  <c r="O5250" i="10"/>
  <c r="O5251" i="10"/>
  <c r="O5252" i="10"/>
  <c r="O5253" i="10"/>
  <c r="O5254" i="10"/>
  <c r="O5255" i="10"/>
  <c r="O5256" i="10"/>
  <c r="O5257" i="10"/>
  <c r="O5258" i="10"/>
  <c r="O5259" i="10"/>
  <c r="O5260" i="10"/>
  <c r="O5261" i="10"/>
  <c r="O5262" i="10"/>
  <c r="O5263" i="10"/>
  <c r="O5264" i="10"/>
  <c r="O5265" i="10"/>
  <c r="O5266" i="10"/>
  <c r="O5267" i="10"/>
  <c r="O5268" i="10"/>
  <c r="O5269" i="10"/>
  <c r="O5270" i="10"/>
  <c r="O5271" i="10"/>
  <c r="O5272" i="10"/>
  <c r="O5273" i="10"/>
  <c r="O5274" i="10"/>
  <c r="O5275" i="10"/>
  <c r="O5276" i="10"/>
  <c r="O5277" i="10"/>
  <c r="O5278" i="10"/>
  <c r="O5279" i="10"/>
  <c r="O5280" i="10"/>
  <c r="O5281" i="10"/>
  <c r="O5282" i="10"/>
  <c r="O5283" i="10"/>
  <c r="O5284" i="10"/>
  <c r="O5285" i="10"/>
  <c r="O5286" i="10"/>
  <c r="O5287" i="10"/>
  <c r="O5288" i="10"/>
  <c r="O5289" i="10"/>
  <c r="O5290" i="10"/>
  <c r="O5291" i="10"/>
  <c r="O5292" i="10"/>
  <c r="O5293" i="10"/>
  <c r="O5294" i="10"/>
  <c r="O5295" i="10"/>
  <c r="O5296" i="10"/>
  <c r="O5297" i="10"/>
  <c r="O4059" i="10"/>
  <c r="O4058" i="10"/>
  <c r="O3939" i="19"/>
  <c r="O3940" i="19"/>
  <c r="O3941" i="19"/>
  <c r="O3942" i="19"/>
  <c r="O3943" i="19"/>
  <c r="O3944" i="19"/>
  <c r="O3945" i="19"/>
  <c r="O3946" i="19"/>
  <c r="O3947" i="19"/>
  <c r="O3948" i="19"/>
  <c r="O3949" i="19"/>
  <c r="O3950" i="19"/>
  <c r="O3951" i="19"/>
  <c r="O3952" i="19"/>
  <c r="O3953" i="19"/>
  <c r="O3954" i="19"/>
  <c r="O3955" i="19"/>
  <c r="O3956" i="19"/>
  <c r="O3957" i="19"/>
  <c r="O3958" i="19"/>
  <c r="O3959" i="19"/>
  <c r="O3960" i="19"/>
  <c r="O3961" i="19"/>
  <c r="O3962" i="19"/>
  <c r="O3963" i="19"/>
  <c r="O3964" i="19"/>
  <c r="O3965" i="19"/>
  <c r="O3966" i="19"/>
  <c r="O3967" i="19"/>
  <c r="O3968" i="19"/>
  <c r="O3969" i="19"/>
  <c r="O3970" i="19"/>
  <c r="O3971" i="19"/>
  <c r="O3972" i="19"/>
  <c r="O3973" i="19"/>
  <c r="O3974" i="19"/>
  <c r="O3975" i="19"/>
  <c r="O3976" i="19"/>
  <c r="O3977" i="19"/>
  <c r="O3978" i="19"/>
  <c r="O3979" i="19"/>
  <c r="O3980" i="19"/>
  <c r="O3981" i="19"/>
  <c r="O3982" i="19"/>
  <c r="O3983" i="19"/>
  <c r="O3984" i="19"/>
  <c r="O3985" i="19"/>
  <c r="O3986" i="19"/>
  <c r="O3987" i="19"/>
  <c r="O3988" i="19"/>
  <c r="O3989" i="19"/>
  <c r="O3990" i="19"/>
  <c r="O3991" i="19"/>
  <c r="O3992" i="19"/>
  <c r="O3993" i="19"/>
  <c r="O3994" i="19"/>
  <c r="O3995" i="19"/>
  <c r="O3996" i="19"/>
  <c r="O3997" i="19"/>
  <c r="O3998" i="19"/>
  <c r="O3999" i="19"/>
  <c r="O4000" i="19"/>
  <c r="O4001" i="19"/>
  <c r="O4002" i="19"/>
  <c r="O4003" i="19"/>
  <c r="O4004" i="19"/>
  <c r="O4005" i="19"/>
  <c r="O4006" i="19"/>
  <c r="O4007" i="19"/>
  <c r="O4008" i="19"/>
  <c r="O4009" i="19"/>
  <c r="O4010" i="19"/>
  <c r="O4011" i="19"/>
  <c r="O4012" i="19"/>
  <c r="O4013" i="19"/>
  <c r="O4014" i="19"/>
  <c r="O4015" i="19"/>
  <c r="O4016" i="19"/>
  <c r="O4017" i="19"/>
  <c r="O4018" i="19"/>
  <c r="O4019" i="19"/>
  <c r="O4020" i="19"/>
  <c r="O4021" i="19"/>
  <c r="O4022" i="19"/>
  <c r="O4023" i="19"/>
  <c r="O4024" i="19"/>
  <c r="O4025" i="19"/>
  <c r="O4026" i="19"/>
  <c r="O4027" i="19"/>
  <c r="O4028" i="19"/>
  <c r="O4029" i="19"/>
  <c r="O4030" i="19"/>
  <c r="O4031" i="19"/>
  <c r="O4032" i="19"/>
  <c r="O4033" i="19"/>
  <c r="O4034" i="19"/>
  <c r="O4035" i="19"/>
  <c r="O4036" i="19"/>
  <c r="O4037" i="19"/>
  <c r="O4038" i="19"/>
  <c r="O4039" i="19"/>
  <c r="O4040" i="19"/>
  <c r="O4041" i="19"/>
  <c r="O4042" i="19"/>
  <c r="O4043" i="19"/>
  <c r="O4044" i="19"/>
  <c r="O4045" i="19"/>
  <c r="O4046" i="19"/>
  <c r="O4047" i="19"/>
  <c r="O4048" i="19"/>
  <c r="O4049" i="19"/>
  <c r="O4050" i="19"/>
  <c r="O4051" i="19"/>
  <c r="O4052" i="19"/>
  <c r="O4053" i="19"/>
  <c r="O4054" i="19"/>
  <c r="O4055" i="19"/>
  <c r="O4056" i="19"/>
  <c r="O4057" i="19"/>
  <c r="O4058" i="19"/>
  <c r="O4059" i="19"/>
  <c r="O4060" i="19"/>
  <c r="O4061" i="19"/>
  <c r="O4062" i="19"/>
  <c r="O4063" i="19"/>
  <c r="O4064" i="19"/>
  <c r="O4065" i="19"/>
  <c r="O4066" i="19"/>
  <c r="O4067" i="19"/>
  <c r="O4068" i="19"/>
  <c r="O4069" i="19"/>
  <c r="O4070" i="19"/>
  <c r="O4071" i="19"/>
  <c r="O4072" i="19"/>
  <c r="O4073" i="19"/>
  <c r="O4074" i="19"/>
  <c r="O4075" i="19"/>
  <c r="O4076" i="19"/>
  <c r="O4077" i="19"/>
  <c r="O4078" i="19"/>
  <c r="O4079" i="19"/>
  <c r="O4080" i="19"/>
  <c r="O4081" i="19"/>
  <c r="O4082" i="19"/>
  <c r="O4083" i="19"/>
  <c r="O4084" i="19"/>
  <c r="O4085" i="19"/>
  <c r="O4086" i="19"/>
  <c r="O4087" i="19"/>
  <c r="O4088" i="19"/>
  <c r="O4089" i="19"/>
  <c r="O4090" i="19"/>
  <c r="O4091" i="19"/>
  <c r="O4092" i="19"/>
  <c r="O4093" i="19"/>
  <c r="O4094" i="19"/>
  <c r="O4095" i="19"/>
  <c r="O4096" i="19"/>
  <c r="O4097" i="19"/>
  <c r="O4098" i="19"/>
  <c r="O4099" i="19"/>
  <c r="O4100" i="19"/>
  <c r="O4101" i="19"/>
  <c r="O4102" i="19"/>
  <c r="O4103" i="19"/>
  <c r="O4104" i="19"/>
  <c r="O4105" i="19"/>
  <c r="O4106" i="19"/>
  <c r="O4107" i="19"/>
  <c r="O4108" i="19"/>
  <c r="O4109" i="19"/>
  <c r="O4110" i="19"/>
  <c r="O4111" i="19"/>
  <c r="O4112" i="19"/>
  <c r="O4113" i="19"/>
  <c r="O4114" i="19"/>
  <c r="O4115" i="19"/>
  <c r="O4116" i="19"/>
  <c r="O4117" i="19"/>
  <c r="O4118" i="19"/>
  <c r="O4119" i="19"/>
  <c r="O4120" i="19"/>
  <c r="O4121" i="19"/>
  <c r="O4122" i="19"/>
  <c r="O4123" i="19"/>
  <c r="O4124" i="19"/>
  <c r="O4125" i="19"/>
  <c r="O4126" i="19"/>
  <c r="O4127" i="19"/>
  <c r="O4128" i="19"/>
  <c r="O4129" i="19"/>
  <c r="O4130" i="19"/>
  <c r="O4131" i="19"/>
  <c r="O4132" i="19"/>
  <c r="O4133" i="19"/>
  <c r="O4134" i="19"/>
  <c r="O4135" i="19"/>
  <c r="O4136" i="19"/>
  <c r="O4137" i="19"/>
  <c r="O4138" i="19"/>
  <c r="O4139" i="19"/>
  <c r="O4140" i="19"/>
  <c r="O4141" i="19"/>
  <c r="O4142" i="19"/>
  <c r="O4143" i="19"/>
  <c r="O4144" i="19"/>
  <c r="O4145" i="19"/>
  <c r="O4146" i="19"/>
  <c r="O4147" i="19"/>
  <c r="O4148" i="19"/>
  <c r="O4149" i="19"/>
  <c r="O4150" i="19"/>
  <c r="O4151" i="19"/>
  <c r="O4152" i="19"/>
  <c r="O4153" i="19"/>
  <c r="O4154" i="19"/>
  <c r="O4155" i="19"/>
  <c r="O4156" i="19"/>
  <c r="O4157" i="19"/>
  <c r="O4158" i="19"/>
  <c r="O4159" i="19"/>
  <c r="O4160" i="19"/>
  <c r="O4161" i="19"/>
  <c r="O4162" i="19"/>
  <c r="O4163" i="19"/>
  <c r="O4164" i="19"/>
  <c r="O4165" i="19"/>
  <c r="O4166" i="19"/>
  <c r="O4167" i="19"/>
  <c r="O4168" i="19"/>
  <c r="O4169" i="19"/>
  <c r="O4170" i="19"/>
  <c r="O4171" i="19"/>
  <c r="O4172" i="19"/>
  <c r="O4173" i="19"/>
  <c r="O4174" i="19"/>
  <c r="O4175" i="19"/>
  <c r="O4176" i="19"/>
  <c r="O4177" i="19"/>
  <c r="O4178" i="19"/>
  <c r="O4179" i="19"/>
  <c r="O4180" i="19"/>
  <c r="O4181" i="19"/>
  <c r="O4182" i="19"/>
  <c r="O4183" i="19"/>
  <c r="O4184" i="19"/>
  <c r="O4185" i="19"/>
  <c r="O4186" i="19"/>
  <c r="O4187" i="19"/>
  <c r="O4188" i="19"/>
  <c r="O4189" i="19"/>
  <c r="O4190" i="19"/>
  <c r="O4191" i="19"/>
  <c r="O4192" i="19"/>
  <c r="O4193" i="19"/>
  <c r="O4194" i="19"/>
  <c r="O4195" i="19"/>
  <c r="O4196" i="19"/>
  <c r="O4197" i="19"/>
  <c r="O4198" i="19"/>
  <c r="O4199" i="19"/>
  <c r="O4200" i="19"/>
  <c r="O4201" i="19"/>
  <c r="O4202" i="19"/>
  <c r="O4203" i="19"/>
  <c r="O4204" i="19"/>
  <c r="O4205" i="19"/>
  <c r="O4206" i="19"/>
  <c r="O4207" i="19"/>
  <c r="O4208" i="19"/>
  <c r="O4209" i="19"/>
  <c r="O4210" i="19"/>
  <c r="O4211" i="19"/>
  <c r="O4212" i="19"/>
  <c r="O4213" i="19"/>
  <c r="O4214" i="19"/>
  <c r="O4215" i="19"/>
  <c r="O4216" i="19"/>
  <c r="O4217" i="19"/>
  <c r="O4218" i="19"/>
  <c r="O4219" i="19"/>
  <c r="O4220" i="19"/>
  <c r="O4221" i="19"/>
  <c r="O4222" i="19"/>
  <c r="O4223" i="19"/>
  <c r="O4224" i="19"/>
  <c r="O4225" i="19"/>
  <c r="O4226" i="19"/>
  <c r="O4227" i="19"/>
  <c r="O4228" i="19"/>
  <c r="O4229" i="19"/>
  <c r="O4230" i="19"/>
  <c r="O4231" i="19"/>
  <c r="O4232" i="19"/>
  <c r="O4233" i="19"/>
  <c r="O4234" i="19"/>
  <c r="O4235" i="19"/>
  <c r="O4236" i="19"/>
  <c r="O4237" i="19"/>
  <c r="O4238" i="19"/>
  <c r="O4239" i="19"/>
  <c r="O4240" i="19"/>
  <c r="O4241" i="19"/>
  <c r="O4242" i="19"/>
  <c r="O4243" i="19"/>
  <c r="O4244" i="19"/>
  <c r="O4245" i="19"/>
  <c r="O4246" i="19"/>
  <c r="O4247" i="19"/>
  <c r="O4248" i="19"/>
  <c r="O4249" i="19"/>
  <c r="O4250" i="19"/>
  <c r="O4251" i="19"/>
  <c r="O4252" i="19"/>
  <c r="O4253" i="19"/>
  <c r="O4254" i="19"/>
  <c r="O4255" i="19"/>
  <c r="O4256" i="19"/>
  <c r="O4257" i="19"/>
  <c r="O4258" i="19"/>
  <c r="O4259" i="19"/>
  <c r="O4260" i="19"/>
  <c r="O4261" i="19"/>
  <c r="O4262" i="19"/>
  <c r="O4263" i="19"/>
  <c r="O4264" i="19"/>
  <c r="O4265" i="19"/>
  <c r="O4266" i="19"/>
  <c r="O4267" i="19"/>
  <c r="O4268" i="19"/>
  <c r="O4269" i="19"/>
  <c r="O4270" i="19"/>
  <c r="O4271" i="19"/>
  <c r="O4272" i="19"/>
  <c r="O4273" i="19"/>
  <c r="O4274" i="19"/>
  <c r="O4275" i="19"/>
  <c r="O4276" i="19"/>
  <c r="O4277" i="19"/>
  <c r="O4278" i="19"/>
  <c r="O4279" i="19"/>
  <c r="O4280" i="19"/>
  <c r="O4281" i="19"/>
  <c r="O4282" i="19"/>
  <c r="O4283" i="19"/>
  <c r="O4284" i="19"/>
  <c r="O4285" i="19"/>
  <c r="O4286" i="19"/>
  <c r="O4287" i="19"/>
  <c r="O4288" i="19"/>
  <c r="O4289" i="19"/>
  <c r="O4290" i="19"/>
  <c r="O4291" i="19"/>
  <c r="O4292" i="19"/>
  <c r="O4293" i="19"/>
  <c r="O4294" i="19"/>
  <c r="O4295" i="19"/>
  <c r="O4296" i="19"/>
  <c r="O4297" i="19"/>
  <c r="O4298" i="19"/>
  <c r="O4299" i="19"/>
  <c r="O4300" i="19"/>
  <c r="O4301" i="19"/>
  <c r="O4302" i="19"/>
  <c r="O4303" i="19"/>
  <c r="O4304" i="19"/>
  <c r="O4305" i="19"/>
  <c r="O4306" i="19"/>
  <c r="O4307" i="19"/>
  <c r="O4308" i="19"/>
  <c r="O4309" i="19"/>
  <c r="O4310" i="19"/>
  <c r="O4311" i="19"/>
  <c r="O4312" i="19"/>
  <c r="O4313" i="19"/>
  <c r="O4314" i="19"/>
  <c r="O4315" i="19"/>
  <c r="O4316" i="19"/>
  <c r="O4317" i="19"/>
  <c r="O4318" i="19"/>
  <c r="O4319" i="19"/>
  <c r="O4320" i="19"/>
  <c r="O4321" i="19"/>
  <c r="O4322" i="19"/>
  <c r="O4323" i="19"/>
  <c r="O4324" i="19"/>
  <c r="O4325" i="19"/>
  <c r="O4326" i="19"/>
  <c r="O4327" i="19"/>
  <c r="O4328" i="19"/>
  <c r="O4329" i="19"/>
  <c r="O4330" i="19"/>
  <c r="O4331" i="19"/>
  <c r="O4332" i="19"/>
  <c r="O4333" i="19"/>
  <c r="O4334" i="19"/>
  <c r="O4335" i="19"/>
  <c r="O4336" i="19"/>
  <c r="O4337" i="19"/>
  <c r="O4338" i="19"/>
  <c r="O4339" i="19"/>
  <c r="O4340" i="19"/>
  <c r="O4341" i="19"/>
  <c r="O4342" i="19"/>
  <c r="O4343" i="19"/>
  <c r="O4344" i="19"/>
  <c r="O4345" i="19"/>
  <c r="O4346" i="19"/>
  <c r="O4347" i="19"/>
  <c r="O4348" i="19"/>
  <c r="O4349" i="19"/>
  <c r="O4350" i="19"/>
  <c r="O4351" i="19"/>
  <c r="O4352" i="19"/>
  <c r="O4353" i="19"/>
  <c r="O4354" i="19"/>
  <c r="O4355" i="19"/>
  <c r="O4356" i="19"/>
  <c r="O4357" i="19"/>
  <c r="O4358" i="19"/>
  <c r="O4359" i="19"/>
  <c r="O4360" i="19"/>
  <c r="O4361" i="19"/>
  <c r="O4362" i="19"/>
  <c r="O4363" i="19"/>
  <c r="O4364" i="19"/>
  <c r="O4365" i="19"/>
  <c r="O4366" i="19"/>
  <c r="O4367" i="19"/>
  <c r="O4368" i="19"/>
  <c r="O4369" i="19"/>
  <c r="O4370" i="19"/>
  <c r="O4371" i="19"/>
  <c r="O4372" i="19"/>
  <c r="O4373" i="19"/>
  <c r="O4374" i="19"/>
  <c r="O4375" i="19"/>
  <c r="O4376" i="19"/>
  <c r="O4377" i="19"/>
  <c r="O4378" i="19"/>
  <c r="O4379" i="19"/>
  <c r="O4380" i="19"/>
  <c r="O4381" i="19"/>
  <c r="O4382" i="19"/>
  <c r="O4383" i="19"/>
  <c r="O4384" i="19"/>
  <c r="O4385" i="19"/>
  <c r="O4386" i="19"/>
  <c r="O4387" i="19"/>
  <c r="O4388" i="19"/>
  <c r="O4389" i="19"/>
  <c r="O4390" i="19"/>
  <c r="O4391" i="19"/>
  <c r="O4392" i="19"/>
  <c r="O4393" i="19"/>
  <c r="O4394" i="19"/>
  <c r="O4395" i="19"/>
  <c r="O4396" i="19"/>
  <c r="O4397" i="19"/>
  <c r="O4398" i="19"/>
  <c r="O4399" i="19"/>
  <c r="O4400" i="19"/>
  <c r="O4401" i="19"/>
  <c r="O4402" i="19"/>
  <c r="O4403" i="19"/>
  <c r="O4404" i="19"/>
  <c r="O4405" i="19"/>
  <c r="O4406" i="19"/>
  <c r="O4407" i="19"/>
  <c r="O4408" i="19"/>
  <c r="O4409" i="19"/>
  <c r="O4410" i="19"/>
  <c r="O4411" i="19"/>
  <c r="O4412" i="19"/>
  <c r="O4413" i="19"/>
  <c r="O4414" i="19"/>
  <c r="O4415" i="19"/>
  <c r="O4416" i="19"/>
  <c r="O4417" i="19"/>
  <c r="O4418" i="19"/>
  <c r="O4419" i="19"/>
  <c r="O4420" i="19"/>
  <c r="O4421" i="19"/>
  <c r="O4422" i="19"/>
  <c r="O4423" i="19"/>
  <c r="O4424" i="19"/>
  <c r="O4425" i="19"/>
  <c r="O4426" i="19"/>
  <c r="O4427" i="19"/>
  <c r="O4428" i="19"/>
  <c r="O4429" i="19"/>
  <c r="O4430" i="19"/>
  <c r="O4431" i="19"/>
  <c r="O4432" i="19"/>
  <c r="O4433" i="19"/>
  <c r="O4434" i="19"/>
  <c r="O4435" i="19"/>
  <c r="O4436" i="19"/>
  <c r="O4437" i="19"/>
  <c r="O4438" i="19"/>
  <c r="O4439" i="19"/>
  <c r="O4440" i="19"/>
  <c r="O4441" i="19"/>
  <c r="O4442" i="19"/>
  <c r="O4443" i="19"/>
  <c r="O4444" i="19"/>
  <c r="O4445" i="19"/>
  <c r="O4446" i="19"/>
  <c r="O4447" i="19"/>
  <c r="O4448" i="19"/>
  <c r="O4449" i="19"/>
  <c r="O4450" i="19"/>
  <c r="O4451" i="19"/>
  <c r="O4452" i="19"/>
  <c r="O4453" i="19"/>
  <c r="O4454" i="19"/>
  <c r="O4455" i="19"/>
  <c r="O4456" i="19"/>
  <c r="O4457" i="19"/>
  <c r="O4458" i="19"/>
  <c r="O4459" i="19"/>
  <c r="O4460" i="19"/>
  <c r="O4461" i="19"/>
  <c r="O4462" i="19"/>
  <c r="O4463" i="19"/>
  <c r="O4464" i="19"/>
  <c r="O4465" i="19"/>
  <c r="O4466" i="19"/>
  <c r="O4467" i="19"/>
  <c r="O4468" i="19"/>
  <c r="O4469" i="19"/>
  <c r="O4470" i="19"/>
  <c r="O4471" i="19"/>
  <c r="O4472" i="19"/>
  <c r="O4473" i="19"/>
  <c r="O4474" i="19"/>
  <c r="O4475" i="19"/>
  <c r="O4476" i="19"/>
  <c r="O4477" i="19"/>
  <c r="O4478" i="19"/>
  <c r="O4479" i="19"/>
  <c r="O4480" i="19"/>
  <c r="O4481" i="19"/>
  <c r="O4482" i="19"/>
  <c r="O4483" i="19"/>
  <c r="O4484" i="19"/>
  <c r="O4485" i="19"/>
  <c r="O4486" i="19"/>
  <c r="O4487" i="19"/>
  <c r="O4488" i="19"/>
  <c r="O4489" i="19"/>
  <c r="O4490" i="19"/>
  <c r="O4491" i="19"/>
  <c r="O4492" i="19"/>
  <c r="O4493" i="19"/>
  <c r="O4494" i="19"/>
  <c r="O4495" i="19"/>
  <c r="O4496" i="19"/>
  <c r="O4497" i="19"/>
  <c r="O4498" i="19"/>
  <c r="O4499" i="19"/>
  <c r="O4500" i="19"/>
  <c r="O4501" i="19"/>
  <c r="O4502" i="19"/>
  <c r="O4503" i="19"/>
  <c r="O4504" i="19"/>
  <c r="O4505" i="19"/>
  <c r="O4506" i="19"/>
  <c r="O4507" i="19"/>
  <c r="O4508" i="19"/>
  <c r="O4509" i="19"/>
  <c r="O4510" i="19"/>
  <c r="O4511" i="19"/>
  <c r="O4512" i="19"/>
  <c r="O4513" i="19"/>
  <c r="O4514" i="19"/>
  <c r="O4515" i="19"/>
  <c r="O4516" i="19"/>
  <c r="O4517" i="19"/>
  <c r="O4518" i="19"/>
  <c r="O4519" i="19"/>
  <c r="O4520" i="19"/>
  <c r="O4521" i="19"/>
  <c r="O4522" i="19"/>
  <c r="O4523" i="19"/>
  <c r="O4524" i="19"/>
  <c r="O4525" i="19"/>
  <c r="O4526" i="19"/>
  <c r="O4527" i="19"/>
  <c r="O4528" i="19"/>
  <c r="O4529" i="19"/>
  <c r="O4530" i="19"/>
  <c r="O4531" i="19"/>
  <c r="O4532" i="19"/>
  <c r="O4533" i="19"/>
  <c r="O4534" i="19"/>
  <c r="O4535" i="19"/>
  <c r="O4536" i="19"/>
  <c r="O4537" i="19"/>
  <c r="O4538" i="19"/>
  <c r="O4539" i="19"/>
  <c r="O4540" i="19"/>
  <c r="O4541" i="19"/>
  <c r="O4542" i="19"/>
  <c r="O4543" i="19"/>
  <c r="O4544" i="19"/>
  <c r="O4545" i="19"/>
  <c r="O4546" i="19"/>
  <c r="O4547" i="19"/>
  <c r="O4548" i="19"/>
  <c r="O4549" i="19"/>
  <c r="O4550" i="19"/>
  <c r="O4551" i="19"/>
  <c r="O4552" i="19"/>
  <c r="O4553" i="19"/>
  <c r="O4554" i="19"/>
  <c r="O4555" i="19"/>
  <c r="O4556" i="19"/>
  <c r="O4557" i="19"/>
  <c r="O4558" i="19"/>
  <c r="O4559" i="19"/>
  <c r="O4560" i="19"/>
  <c r="O4561" i="19"/>
  <c r="O4562" i="19"/>
  <c r="O4563" i="19"/>
  <c r="O4564" i="19"/>
  <c r="O4565" i="19"/>
  <c r="O4566" i="19"/>
  <c r="O4567" i="19"/>
  <c r="O4568" i="19"/>
  <c r="O4569" i="19"/>
  <c r="O4570" i="19"/>
  <c r="O4571" i="19"/>
  <c r="O4572" i="19"/>
  <c r="O4573" i="19"/>
  <c r="O4574" i="19"/>
  <c r="O4575" i="19"/>
  <c r="O4576" i="19"/>
  <c r="O4577" i="19"/>
  <c r="O4578" i="19"/>
  <c r="O4579" i="19"/>
  <c r="O4580" i="19"/>
  <c r="O4581" i="19"/>
  <c r="O4582" i="19"/>
  <c r="O4583" i="19"/>
  <c r="O4584" i="19"/>
  <c r="O4585" i="19"/>
  <c r="O4586" i="19"/>
  <c r="O4587" i="19"/>
  <c r="O4588" i="19"/>
  <c r="O4589" i="19"/>
  <c r="O4590" i="19"/>
  <c r="O4591" i="19"/>
  <c r="O4592" i="19"/>
  <c r="O4593" i="19"/>
  <c r="O4594" i="19"/>
  <c r="O4595" i="19"/>
  <c r="O4596" i="19"/>
  <c r="O4597" i="19"/>
  <c r="O4598" i="19"/>
  <c r="O4599" i="19"/>
  <c r="O4600" i="19"/>
  <c r="O4601" i="19"/>
  <c r="O4602" i="19"/>
  <c r="O4603" i="19"/>
  <c r="O4604" i="19"/>
  <c r="O4605" i="19"/>
  <c r="O4606" i="19"/>
  <c r="O4607" i="19"/>
  <c r="O4608" i="19"/>
  <c r="O4609" i="19"/>
  <c r="O4610" i="19"/>
  <c r="O4611" i="19"/>
  <c r="O4612" i="19"/>
  <c r="O4613" i="19"/>
  <c r="O4614" i="19"/>
  <c r="O4615" i="19"/>
  <c r="O4616" i="19"/>
  <c r="O4617" i="19"/>
  <c r="O4618" i="19"/>
  <c r="O4619" i="19"/>
  <c r="O4620" i="19"/>
  <c r="O4621" i="19"/>
  <c r="O4622" i="19"/>
  <c r="O4623" i="19"/>
  <c r="O4624" i="19"/>
  <c r="O4625" i="19"/>
  <c r="O4626" i="19"/>
  <c r="O4627" i="19"/>
  <c r="O4628" i="19"/>
  <c r="O4629" i="19"/>
  <c r="O4630" i="19"/>
  <c r="O4631" i="19"/>
  <c r="O4632" i="19"/>
  <c r="O4633" i="19"/>
  <c r="O4634" i="19"/>
  <c r="O4635" i="19"/>
  <c r="O4636" i="19"/>
  <c r="O4637" i="19"/>
  <c r="O4638" i="19"/>
  <c r="O4639" i="19"/>
  <c r="O4640" i="19"/>
  <c r="O4641" i="19"/>
  <c r="O4642" i="19"/>
  <c r="O4643" i="19"/>
  <c r="O4644" i="19"/>
  <c r="O4645" i="19"/>
  <c r="O4646" i="19"/>
  <c r="O4647" i="19"/>
  <c r="O4648" i="19"/>
  <c r="O4649" i="19"/>
  <c r="O4650" i="19"/>
  <c r="O4651" i="19"/>
  <c r="O4652" i="19"/>
  <c r="O4653" i="19"/>
  <c r="O4654" i="19"/>
  <c r="O4655" i="19"/>
  <c r="O4656" i="19"/>
  <c r="O4657" i="19"/>
  <c r="O4658" i="19"/>
  <c r="O4659" i="19"/>
  <c r="O4660" i="19"/>
  <c r="O4661" i="19"/>
  <c r="O4662" i="19"/>
  <c r="O4663" i="19"/>
  <c r="O4664" i="19"/>
  <c r="O4665" i="19"/>
  <c r="O4666" i="19"/>
  <c r="O4667" i="19"/>
  <c r="O4668" i="19"/>
  <c r="O4669" i="19"/>
  <c r="O4670" i="19"/>
  <c r="O4671" i="19"/>
  <c r="O4672" i="19"/>
  <c r="O4673" i="19"/>
  <c r="O4674" i="19"/>
  <c r="O4675" i="19"/>
  <c r="O4676" i="19"/>
  <c r="O4677" i="19"/>
  <c r="O4678" i="19"/>
  <c r="O4679" i="19"/>
  <c r="O4680" i="19"/>
  <c r="O4681" i="19"/>
  <c r="O4682" i="19"/>
  <c r="O4683" i="19"/>
  <c r="O4684" i="19"/>
  <c r="O4685" i="19"/>
  <c r="O4686" i="19"/>
  <c r="O4687" i="19"/>
  <c r="O4688" i="19"/>
  <c r="O4689" i="19"/>
  <c r="O4690" i="19"/>
  <c r="O4691" i="19"/>
  <c r="O4692" i="19"/>
  <c r="O4693" i="19"/>
  <c r="O4694" i="19"/>
  <c r="O4695" i="19"/>
  <c r="O4696" i="19"/>
  <c r="O4697" i="19"/>
  <c r="O4698" i="19"/>
  <c r="O4699" i="19"/>
  <c r="O4700" i="19"/>
  <c r="O4701" i="19"/>
  <c r="O4702" i="19"/>
  <c r="O4703" i="19"/>
  <c r="O4704" i="19"/>
  <c r="O4705" i="19"/>
  <c r="O4706" i="19"/>
  <c r="O4707" i="19"/>
  <c r="O4708" i="19"/>
  <c r="O4709" i="19"/>
  <c r="O4710" i="19"/>
  <c r="O4711" i="19"/>
  <c r="O4712" i="19"/>
  <c r="O4713" i="19"/>
  <c r="O4714" i="19"/>
  <c r="O4715" i="19"/>
  <c r="O4716" i="19"/>
  <c r="O4717" i="19"/>
  <c r="O4718" i="19"/>
  <c r="O4719" i="19"/>
  <c r="O4720" i="19"/>
  <c r="O4721" i="19"/>
  <c r="O4722" i="19"/>
  <c r="O4723" i="19"/>
  <c r="O4724" i="19"/>
  <c r="O4725" i="19"/>
  <c r="O4726" i="19"/>
  <c r="O4727" i="19"/>
  <c r="O4728" i="19"/>
  <c r="O4729" i="19"/>
  <c r="O4730" i="19"/>
  <c r="O4731" i="19"/>
  <c r="O4732" i="19"/>
  <c r="O4733" i="19"/>
  <c r="O4734" i="19"/>
  <c r="O4735" i="19"/>
  <c r="O4736" i="19"/>
  <c r="O4737" i="19"/>
  <c r="O4738" i="19"/>
  <c r="O4739" i="19"/>
  <c r="O4740" i="19"/>
  <c r="O4741" i="19"/>
  <c r="O4742" i="19"/>
  <c r="O4743" i="19"/>
  <c r="O4744" i="19"/>
  <c r="O4745" i="19"/>
  <c r="O4746" i="19"/>
  <c r="O4747" i="19"/>
  <c r="O4748" i="19"/>
  <c r="O4749" i="19"/>
  <c r="O4750" i="19"/>
  <c r="O4751" i="19"/>
  <c r="O4752" i="19"/>
  <c r="O4753" i="19"/>
  <c r="O4754" i="19"/>
  <c r="O4755" i="19"/>
  <c r="O4756" i="19"/>
  <c r="O4757" i="19"/>
  <c r="O4758" i="19"/>
  <c r="O4759" i="19"/>
  <c r="O4760" i="19"/>
  <c r="O4761" i="19"/>
  <c r="O4762" i="19"/>
  <c r="O4763" i="19"/>
  <c r="O4764" i="19"/>
  <c r="O4765" i="19"/>
  <c r="O4766" i="19"/>
  <c r="O4767" i="19"/>
  <c r="O4768" i="19"/>
  <c r="O4769" i="19"/>
  <c r="O4770" i="19"/>
  <c r="O4771" i="19"/>
  <c r="O4772" i="19"/>
  <c r="O4773" i="19"/>
  <c r="O4774" i="19"/>
  <c r="O4775" i="19"/>
  <c r="O4776" i="19"/>
  <c r="O4777" i="19"/>
  <c r="O4778" i="19"/>
  <c r="O4779" i="19"/>
  <c r="O4780" i="19"/>
  <c r="O4781" i="19"/>
  <c r="O4782" i="19"/>
  <c r="O4783" i="19"/>
  <c r="O4784" i="19"/>
  <c r="O4785" i="19"/>
  <c r="O4786" i="19"/>
  <c r="O4787" i="19"/>
  <c r="O4788" i="19"/>
  <c r="O4789" i="19"/>
  <c r="O4790" i="19"/>
  <c r="O4791" i="19"/>
  <c r="O4792" i="19"/>
  <c r="O4793" i="19"/>
  <c r="O4794" i="19"/>
  <c r="O4795" i="19"/>
  <c r="O4796" i="19"/>
  <c r="O4797" i="19"/>
  <c r="O4798" i="19"/>
  <c r="O4799" i="19"/>
  <c r="O4800" i="19"/>
  <c r="O4801" i="19"/>
  <c r="O4802" i="19"/>
  <c r="O4803" i="19"/>
  <c r="O4804" i="19"/>
  <c r="O4805" i="19"/>
  <c r="O4806" i="19"/>
  <c r="O4807" i="19"/>
  <c r="O4808" i="19"/>
  <c r="O4809" i="19"/>
  <c r="O4810" i="19"/>
  <c r="O4811" i="19"/>
  <c r="O4812" i="19"/>
  <c r="O4813" i="19"/>
  <c r="O4814" i="19"/>
  <c r="O4815" i="19"/>
  <c r="O4816" i="19"/>
  <c r="O4817" i="19"/>
  <c r="O4818" i="19"/>
  <c r="O4819" i="19"/>
  <c r="O4820" i="19"/>
  <c r="O4821" i="19"/>
  <c r="O4822" i="19"/>
  <c r="O4823" i="19"/>
  <c r="O4824" i="19"/>
  <c r="O4825" i="19"/>
  <c r="O4826" i="19"/>
  <c r="O4827" i="19"/>
  <c r="O4828" i="19"/>
  <c r="O4829" i="19"/>
  <c r="O4830" i="19"/>
  <c r="O4831" i="19"/>
  <c r="O4832" i="19"/>
  <c r="O4833" i="19"/>
  <c r="O4834" i="19"/>
  <c r="O4835" i="19"/>
  <c r="O4836" i="19"/>
  <c r="O4837" i="19"/>
  <c r="O4838" i="19"/>
  <c r="O4839" i="19"/>
  <c r="O4840" i="19"/>
  <c r="O4841" i="19"/>
  <c r="O4842" i="19"/>
  <c r="O4843" i="19"/>
  <c r="O4844" i="19"/>
  <c r="O4845" i="19"/>
  <c r="O4846" i="19"/>
  <c r="O4847" i="19"/>
  <c r="O4848" i="19"/>
  <c r="O4849" i="19"/>
  <c r="O4850" i="19"/>
  <c r="O4851" i="19"/>
  <c r="O4852" i="19"/>
  <c r="O4853" i="19"/>
  <c r="O4854" i="19"/>
  <c r="O4855" i="19"/>
  <c r="O4856" i="19"/>
  <c r="O4857" i="19"/>
  <c r="O4858" i="19"/>
  <c r="O4859" i="19"/>
  <c r="O4860" i="19"/>
  <c r="O4861" i="19"/>
  <c r="O4862" i="19"/>
  <c r="O4863" i="19"/>
  <c r="O4864" i="19"/>
  <c r="O4865" i="19"/>
  <c r="O4866" i="19"/>
  <c r="O4867" i="19"/>
  <c r="O4868" i="19"/>
  <c r="O4869" i="19"/>
  <c r="O4870" i="19"/>
  <c r="O4871" i="19"/>
  <c r="O4872" i="19"/>
  <c r="O4873" i="19"/>
  <c r="O4874" i="19"/>
  <c r="O4875" i="19"/>
  <c r="O4876" i="19"/>
  <c r="O4877" i="19"/>
  <c r="O4878" i="19"/>
  <c r="O4879" i="19"/>
  <c r="O4880" i="19"/>
  <c r="O4881" i="19"/>
  <c r="O4882" i="19"/>
  <c r="O4883" i="19"/>
  <c r="O4884" i="19"/>
  <c r="O4885" i="19"/>
  <c r="O4886" i="19"/>
  <c r="O4887" i="19"/>
  <c r="O4888" i="19"/>
  <c r="O4889" i="19"/>
  <c r="O4890" i="19"/>
  <c r="O4891" i="19"/>
  <c r="O4892" i="19"/>
  <c r="O4893" i="19"/>
  <c r="O4894" i="19"/>
  <c r="O4895" i="19"/>
  <c r="O4896" i="19"/>
  <c r="O4897" i="19"/>
  <c r="O4898" i="19"/>
  <c r="O4899" i="19"/>
  <c r="O4900" i="19"/>
  <c r="O4901" i="19"/>
  <c r="O4902" i="19"/>
  <c r="O4903" i="19"/>
  <c r="O4904" i="19"/>
  <c r="O4905" i="19"/>
  <c r="O4906" i="19"/>
  <c r="O4907" i="19"/>
  <c r="O4908" i="19"/>
  <c r="O4909" i="19"/>
  <c r="O4910" i="19"/>
  <c r="O4911" i="19"/>
  <c r="O4912" i="19"/>
  <c r="O4913" i="19"/>
  <c r="O4914" i="19"/>
  <c r="O4915" i="19"/>
  <c r="O4916" i="19"/>
  <c r="O4917" i="19"/>
  <c r="O4918" i="19"/>
  <c r="O4919" i="19"/>
  <c r="O4920" i="19"/>
  <c r="O4921" i="19"/>
  <c r="O4922" i="19"/>
  <c r="O4923" i="19"/>
  <c r="O4924" i="19"/>
  <c r="O4925" i="19"/>
  <c r="O4926" i="19"/>
  <c r="O4927" i="19"/>
  <c r="O4928" i="19"/>
  <c r="O4929" i="19"/>
  <c r="O4930" i="19"/>
  <c r="O4931" i="19"/>
  <c r="O4932" i="19"/>
  <c r="O4933" i="19"/>
  <c r="O4934" i="19"/>
  <c r="O4935" i="19"/>
  <c r="O4936" i="19"/>
  <c r="O4937" i="19"/>
  <c r="O4938" i="19"/>
  <c r="O4939" i="19"/>
  <c r="O4940" i="19"/>
  <c r="O4941" i="19"/>
  <c r="O4942" i="19"/>
  <c r="O4943" i="19"/>
  <c r="O4944" i="19"/>
  <c r="O4945" i="19"/>
  <c r="O4946" i="19"/>
  <c r="O4947" i="19"/>
  <c r="O4948" i="19"/>
  <c r="O4949" i="19"/>
  <c r="O4950" i="19"/>
  <c r="O4951" i="19"/>
  <c r="O4952" i="19"/>
  <c r="O4953" i="19"/>
  <c r="O4954" i="19"/>
  <c r="O4955" i="19"/>
  <c r="O4956" i="19"/>
  <c r="O4957" i="19"/>
  <c r="O4958" i="19"/>
  <c r="O4959" i="19"/>
  <c r="O4960" i="19"/>
  <c r="O4961" i="19"/>
  <c r="O4962" i="19"/>
  <c r="O4963" i="19"/>
  <c r="O4964" i="19"/>
  <c r="O4965" i="19"/>
  <c r="O4966" i="19"/>
  <c r="O4967" i="19"/>
  <c r="O4968" i="19"/>
  <c r="O4969" i="19"/>
  <c r="O4970" i="19"/>
  <c r="O4971" i="19"/>
  <c r="O4972" i="19"/>
  <c r="O4973" i="19"/>
  <c r="O4974" i="19"/>
  <c r="O4975" i="19"/>
  <c r="O4976" i="19"/>
  <c r="O4977" i="19"/>
  <c r="O4978" i="19"/>
  <c r="O4979" i="19"/>
  <c r="O4980" i="19"/>
  <c r="O4981" i="19"/>
  <c r="O4982" i="19"/>
  <c r="O4983" i="19"/>
  <c r="O4984" i="19"/>
  <c r="O4985" i="19"/>
  <c r="O4986" i="19"/>
  <c r="O4987" i="19"/>
  <c r="O4988" i="19"/>
  <c r="O4989" i="19"/>
  <c r="O4990" i="19"/>
  <c r="O4991" i="19"/>
  <c r="O4992" i="19"/>
  <c r="O4993" i="19"/>
  <c r="O4994" i="19"/>
  <c r="O4995" i="19"/>
  <c r="O4996" i="19"/>
  <c r="O4997" i="19"/>
  <c r="O4998" i="19"/>
  <c r="O4999" i="19"/>
  <c r="O5000" i="19"/>
  <c r="O5001" i="19"/>
  <c r="O5002" i="19"/>
  <c r="O5003" i="19"/>
  <c r="O3888" i="19"/>
  <c r="O3889" i="19"/>
  <c r="O3890" i="19"/>
  <c r="O3891" i="19"/>
  <c r="O3892" i="19"/>
  <c r="O3893" i="19"/>
  <c r="O3894" i="19"/>
  <c r="O3895" i="19"/>
  <c r="O3896" i="19"/>
  <c r="O3897" i="19"/>
  <c r="O3898" i="19"/>
  <c r="O3899" i="19"/>
  <c r="O3900" i="19"/>
  <c r="O3901" i="19"/>
  <c r="O3902" i="19"/>
  <c r="O3903" i="19"/>
  <c r="O3904" i="19"/>
  <c r="O3905" i="19"/>
  <c r="O3906" i="19"/>
  <c r="O3907" i="19"/>
  <c r="O3908" i="19"/>
  <c r="O3909" i="19"/>
  <c r="O3910" i="19"/>
  <c r="O3911" i="19"/>
  <c r="O3912" i="19"/>
  <c r="O3913" i="19"/>
  <c r="O3914" i="19"/>
  <c r="O3915" i="19"/>
  <c r="O3916" i="19"/>
  <c r="O3917" i="19"/>
  <c r="O3918" i="19"/>
  <c r="O3919" i="19"/>
  <c r="O3920" i="19"/>
  <c r="O3921" i="19"/>
  <c r="O3922" i="19"/>
  <c r="O3923" i="19"/>
  <c r="O3924" i="19"/>
  <c r="O3925" i="19"/>
  <c r="O3926" i="19"/>
  <c r="O3927" i="19"/>
  <c r="O3928" i="19"/>
  <c r="O3929" i="19"/>
  <c r="O3930" i="19"/>
  <c r="O3931" i="19"/>
  <c r="O3932" i="19"/>
  <c r="O3933" i="19"/>
  <c r="O3934" i="19"/>
  <c r="O3935" i="19"/>
  <c r="O3936" i="19"/>
  <c r="O3937" i="19"/>
  <c r="O3938" i="19"/>
  <c r="O3887" i="19"/>
  <c r="O3884" i="22"/>
  <c r="O3885" i="22"/>
  <c r="O3886" i="22"/>
  <c r="O3887" i="22"/>
  <c r="O3888" i="22"/>
  <c r="O3889" i="22"/>
  <c r="O3890" i="22"/>
  <c r="O3891" i="22"/>
  <c r="O3892" i="22"/>
  <c r="O3893" i="22"/>
  <c r="O3894" i="22"/>
  <c r="O3895" i="22"/>
  <c r="O3896" i="22"/>
  <c r="O3897" i="22"/>
  <c r="O3898" i="22"/>
  <c r="O3899" i="22"/>
  <c r="O3900" i="22"/>
  <c r="O3901" i="22"/>
  <c r="O3902" i="22"/>
  <c r="O3903" i="22"/>
  <c r="O3904" i="22"/>
  <c r="O3905" i="22"/>
  <c r="O3906" i="22"/>
  <c r="O3907" i="22"/>
  <c r="O3908" i="22"/>
  <c r="O3909" i="22"/>
  <c r="O3910" i="22"/>
  <c r="O3911" i="22"/>
  <c r="O3912" i="22"/>
  <c r="O3913" i="22"/>
  <c r="O3914" i="22"/>
  <c r="O3915" i="22"/>
  <c r="O3916" i="22"/>
  <c r="O3917" i="22"/>
  <c r="O3918" i="22"/>
  <c r="O3919" i="22"/>
  <c r="O3920" i="22"/>
  <c r="O3921" i="22"/>
  <c r="O3922" i="22"/>
  <c r="O3923" i="22"/>
  <c r="O3924" i="22"/>
  <c r="O3925" i="22"/>
  <c r="O3926" i="22"/>
  <c r="O3927" i="22"/>
  <c r="O3928" i="22"/>
  <c r="O3929" i="22"/>
  <c r="O3930" i="22"/>
  <c r="O3931" i="22"/>
  <c r="O3932" i="22"/>
  <c r="O3933" i="22"/>
  <c r="O3934" i="22"/>
  <c r="O3935" i="22"/>
  <c r="O3936" i="22"/>
  <c r="O3937" i="22"/>
  <c r="O3938" i="22"/>
  <c r="O3939" i="22"/>
  <c r="O3940" i="22"/>
  <c r="O3941" i="22"/>
  <c r="O3942" i="22"/>
  <c r="O3943" i="22"/>
  <c r="O3944" i="22"/>
  <c r="O3945" i="22"/>
  <c r="O3946" i="22"/>
  <c r="O3947" i="22"/>
  <c r="O3948" i="22"/>
  <c r="O3949" i="22"/>
  <c r="O3950" i="22"/>
  <c r="O3951" i="22"/>
  <c r="O3952" i="22"/>
  <c r="O3953" i="22"/>
  <c r="O3954" i="22"/>
  <c r="O3955" i="22"/>
  <c r="O3956" i="22"/>
  <c r="O3957" i="22"/>
  <c r="O3958" i="22"/>
  <c r="O3959" i="22"/>
  <c r="O3960" i="22"/>
  <c r="O3961" i="22"/>
  <c r="O3962" i="22"/>
  <c r="O3963" i="22"/>
  <c r="O3964" i="22"/>
  <c r="O3965" i="22"/>
  <c r="O3966" i="22"/>
  <c r="O3967" i="22"/>
  <c r="O3968" i="22"/>
  <c r="O3969" i="22"/>
  <c r="O3970" i="22"/>
  <c r="O3971" i="22"/>
  <c r="O3972" i="22"/>
  <c r="O3973" i="22"/>
  <c r="O3974" i="22"/>
  <c r="O3975" i="22"/>
  <c r="O3976" i="22"/>
  <c r="O3977" i="22"/>
  <c r="O3978" i="22"/>
  <c r="O3979" i="22"/>
  <c r="O3980" i="22"/>
  <c r="O3981" i="22"/>
  <c r="O3982" i="22"/>
  <c r="O3983" i="22"/>
  <c r="O3984" i="22"/>
  <c r="O3985" i="22"/>
  <c r="O3986" i="22"/>
  <c r="O3987" i="22"/>
  <c r="O3988" i="22"/>
  <c r="O3989" i="22"/>
  <c r="O3990" i="22"/>
  <c r="O3991" i="22"/>
  <c r="O3992" i="22"/>
  <c r="O3993" i="22"/>
  <c r="O3994" i="22"/>
  <c r="O3995" i="22"/>
  <c r="O3996" i="22"/>
  <c r="O3997" i="22"/>
  <c r="O3998" i="22"/>
  <c r="O3999" i="22"/>
  <c r="O4000" i="22"/>
  <c r="O4001" i="22"/>
  <c r="O4002" i="22"/>
  <c r="O4003" i="22"/>
  <c r="O4004" i="22"/>
  <c r="O4005" i="22"/>
  <c r="O4006" i="22"/>
  <c r="O4007" i="22"/>
  <c r="O4008" i="22"/>
  <c r="O4009" i="22"/>
  <c r="O4010" i="22"/>
  <c r="O4011" i="22"/>
  <c r="O4012" i="22"/>
  <c r="O4013" i="22"/>
  <c r="O4014" i="22"/>
  <c r="O4015" i="22"/>
  <c r="O4016" i="22"/>
  <c r="O4017" i="22"/>
  <c r="O4018" i="22"/>
  <c r="O4019" i="22"/>
  <c r="O4020" i="22"/>
  <c r="O4021" i="22"/>
  <c r="O4022" i="22"/>
  <c r="O4023" i="22"/>
  <c r="O4024" i="22"/>
  <c r="O4025" i="22"/>
  <c r="O4026" i="22"/>
  <c r="O4027" i="22"/>
  <c r="O4028" i="22"/>
  <c r="O4029" i="22"/>
  <c r="O4030" i="22"/>
  <c r="O4031" i="22"/>
  <c r="O4032" i="22"/>
  <c r="O4033" i="22"/>
  <c r="O4034" i="22"/>
  <c r="O4035" i="22"/>
  <c r="O4036" i="22"/>
  <c r="O4037" i="22"/>
  <c r="O4038" i="22"/>
  <c r="O4039" i="22"/>
  <c r="O4040" i="22"/>
  <c r="O4041" i="22"/>
  <c r="O4042" i="22"/>
  <c r="O4043" i="22"/>
  <c r="O4044" i="22"/>
  <c r="O4045" i="22"/>
  <c r="O4046" i="22"/>
  <c r="O4047" i="22"/>
  <c r="O4048" i="22"/>
  <c r="O4049" i="22"/>
  <c r="O4050" i="22"/>
  <c r="O4051" i="22"/>
  <c r="O4052" i="22"/>
  <c r="O4053" i="22"/>
  <c r="O4054" i="22"/>
  <c r="O4055" i="22"/>
  <c r="O4056" i="22"/>
  <c r="O4057" i="22"/>
  <c r="O4058" i="22"/>
  <c r="O4059" i="22"/>
  <c r="O4060" i="22"/>
  <c r="O4061" i="22"/>
  <c r="O4062" i="22"/>
  <c r="O4063" i="22"/>
  <c r="O4064" i="22"/>
  <c r="O4065" i="22"/>
  <c r="O4066" i="22"/>
  <c r="O4067" i="22"/>
  <c r="O4068" i="22"/>
  <c r="O4069" i="22"/>
  <c r="O4070" i="22"/>
  <c r="O4071" i="22"/>
  <c r="O4072" i="22"/>
  <c r="O4073" i="22"/>
  <c r="O4074" i="22"/>
  <c r="O4075" i="22"/>
  <c r="O4076" i="22"/>
  <c r="O4077" i="22"/>
  <c r="O4078" i="22"/>
  <c r="O4079" i="22"/>
  <c r="O4080" i="22"/>
  <c r="O4081" i="22"/>
  <c r="O4082" i="22"/>
  <c r="O4083" i="22"/>
  <c r="O4084" i="22"/>
  <c r="O4085" i="22"/>
  <c r="O4086" i="22"/>
  <c r="O4087" i="22"/>
  <c r="O4088" i="22"/>
  <c r="O4089" i="22"/>
  <c r="O4090" i="22"/>
  <c r="O4091" i="22"/>
  <c r="O4092" i="22"/>
  <c r="O4093" i="22"/>
  <c r="O4094" i="22"/>
  <c r="O4095" i="22"/>
  <c r="O4096" i="22"/>
  <c r="O4097" i="22"/>
  <c r="O4098" i="22"/>
  <c r="O4099" i="22"/>
  <c r="O4100" i="22"/>
  <c r="O4101" i="22"/>
  <c r="O4102" i="22"/>
  <c r="O4103" i="22"/>
  <c r="O4104" i="22"/>
  <c r="O4105" i="22"/>
  <c r="O4106" i="22"/>
  <c r="O4107" i="22"/>
  <c r="O4108" i="22"/>
  <c r="O4109" i="22"/>
  <c r="O4110" i="22"/>
  <c r="O4111" i="22"/>
  <c r="O4112" i="22"/>
  <c r="O4113" i="22"/>
  <c r="O4114" i="22"/>
  <c r="O4115" i="22"/>
  <c r="O4116" i="22"/>
  <c r="O4117" i="22"/>
  <c r="O4118" i="22"/>
  <c r="O4119" i="22"/>
  <c r="O4120" i="22"/>
  <c r="O4121" i="22"/>
  <c r="O4122" i="22"/>
  <c r="O4123" i="22"/>
  <c r="O4124" i="22"/>
  <c r="O4125" i="22"/>
  <c r="O4126" i="22"/>
  <c r="O4127" i="22"/>
  <c r="O4128" i="22"/>
  <c r="O4129" i="22"/>
  <c r="O4130" i="22"/>
  <c r="O4131" i="22"/>
  <c r="O4132" i="22"/>
  <c r="O4133" i="22"/>
  <c r="O4134" i="22"/>
  <c r="O4135" i="22"/>
  <c r="O4136" i="22"/>
  <c r="O4137" i="22"/>
  <c r="O4138" i="22"/>
  <c r="O4139" i="22"/>
  <c r="O4140" i="22"/>
  <c r="O4141" i="22"/>
  <c r="O4142" i="22"/>
  <c r="O4143" i="22"/>
  <c r="O4144" i="22"/>
  <c r="O4145" i="22"/>
  <c r="O4146" i="22"/>
  <c r="O4147" i="22"/>
  <c r="O4148" i="22"/>
  <c r="O4149" i="22"/>
  <c r="O4150" i="22"/>
  <c r="O4151" i="22"/>
  <c r="O4152" i="22"/>
  <c r="O4153" i="22"/>
  <c r="O4154" i="22"/>
  <c r="O4155" i="22"/>
  <c r="O4156" i="22"/>
  <c r="O4157" i="22"/>
  <c r="O4158" i="22"/>
  <c r="O4159" i="22"/>
  <c r="O4160" i="22"/>
  <c r="O4161" i="22"/>
  <c r="O4162" i="22"/>
  <c r="O4163" i="22"/>
  <c r="O4164" i="22"/>
  <c r="O4165" i="22"/>
  <c r="O4166" i="22"/>
  <c r="O4167" i="22"/>
  <c r="O4168" i="22"/>
  <c r="O4169" i="22"/>
  <c r="O4170" i="22"/>
  <c r="O4171" i="22"/>
  <c r="O4172" i="22"/>
  <c r="O4173" i="22"/>
  <c r="O4174" i="22"/>
  <c r="O4175" i="22"/>
  <c r="O4176" i="22"/>
  <c r="O4177" i="22"/>
  <c r="O4178" i="22"/>
  <c r="O4179" i="22"/>
  <c r="O4180" i="22"/>
  <c r="O4181" i="22"/>
  <c r="O4182" i="22"/>
  <c r="O4183" i="22"/>
  <c r="O4184" i="22"/>
  <c r="O4185" i="22"/>
  <c r="O4186" i="22"/>
  <c r="O4187" i="22"/>
  <c r="O4188" i="22"/>
  <c r="O4189" i="22"/>
  <c r="O4190" i="22"/>
  <c r="O4191" i="22"/>
  <c r="O4192" i="22"/>
  <c r="O4193" i="22"/>
  <c r="O4194" i="22"/>
  <c r="O4195" i="22"/>
  <c r="O4196" i="22"/>
  <c r="O4197" i="22"/>
  <c r="O4198" i="22"/>
  <c r="O4199" i="22"/>
  <c r="O4200" i="22"/>
  <c r="O4201" i="22"/>
  <c r="O4202" i="22"/>
  <c r="O4203" i="22"/>
  <c r="O4204" i="22"/>
  <c r="O4205" i="22"/>
  <c r="O4206" i="22"/>
  <c r="O4207" i="22"/>
  <c r="O4208" i="22"/>
  <c r="O4209" i="22"/>
  <c r="O4210" i="22"/>
  <c r="O4211" i="22"/>
  <c r="O4212" i="22"/>
  <c r="O4213" i="22"/>
  <c r="O4214" i="22"/>
  <c r="O4215" i="22"/>
  <c r="O4216" i="22"/>
  <c r="O4217" i="22"/>
  <c r="O4218" i="22"/>
  <c r="O4219" i="22"/>
  <c r="O4220" i="22"/>
  <c r="O4221" i="22"/>
  <c r="O4222" i="22"/>
  <c r="O4223" i="22"/>
  <c r="O4224" i="22"/>
  <c r="O4225" i="22"/>
  <c r="O4226" i="22"/>
  <c r="O4227" i="22"/>
  <c r="O4228" i="22"/>
  <c r="O4229" i="22"/>
  <c r="O4230" i="22"/>
  <c r="O4231" i="22"/>
  <c r="O4232" i="22"/>
  <c r="O4233" i="22"/>
  <c r="O4234" i="22"/>
  <c r="O4235" i="22"/>
  <c r="O4236" i="22"/>
  <c r="O4237" i="22"/>
  <c r="O4238" i="22"/>
  <c r="O4239" i="22"/>
  <c r="O4240" i="22"/>
  <c r="O4241" i="22"/>
  <c r="O4242" i="22"/>
  <c r="O4243" i="22"/>
  <c r="O4244" i="22"/>
  <c r="O4245" i="22"/>
  <c r="O4246" i="22"/>
  <c r="O4247" i="22"/>
  <c r="O4248" i="22"/>
  <c r="O4249" i="22"/>
  <c r="O4250" i="22"/>
  <c r="O4251" i="22"/>
  <c r="O4252" i="22"/>
  <c r="O4253" i="22"/>
  <c r="O4254" i="22"/>
  <c r="O4255" i="22"/>
  <c r="O4256" i="22"/>
  <c r="O4257" i="22"/>
  <c r="O4258" i="22"/>
  <c r="O4259" i="22"/>
  <c r="O4260" i="22"/>
  <c r="O4261" i="22"/>
  <c r="O4262" i="22"/>
  <c r="O4263" i="22"/>
  <c r="O4264" i="22"/>
  <c r="O4265" i="22"/>
  <c r="O4266" i="22"/>
  <c r="O4267" i="22"/>
  <c r="O4268" i="22"/>
  <c r="O4269" i="22"/>
  <c r="O4270" i="22"/>
  <c r="O4271" i="22"/>
  <c r="O4272" i="22"/>
  <c r="O4273" i="22"/>
  <c r="O4274" i="22"/>
  <c r="O4275" i="22"/>
  <c r="O4276" i="22"/>
  <c r="O4277" i="22"/>
  <c r="O4278" i="22"/>
  <c r="O4279" i="22"/>
  <c r="O4280" i="22"/>
  <c r="O4281" i="22"/>
  <c r="O4282" i="22"/>
  <c r="O4283" i="22"/>
  <c r="O4284" i="22"/>
  <c r="O4285" i="22"/>
  <c r="O4286" i="22"/>
  <c r="O4287" i="22"/>
  <c r="O4288" i="22"/>
  <c r="O4289" i="22"/>
  <c r="O4290" i="22"/>
  <c r="O4291" i="22"/>
  <c r="O4292" i="22"/>
  <c r="O4293" i="22"/>
  <c r="O4294" i="22"/>
  <c r="O4295" i="22"/>
  <c r="O4296" i="22"/>
  <c r="O4297" i="22"/>
  <c r="O4298" i="22"/>
  <c r="O4299" i="22"/>
  <c r="O4300" i="22"/>
  <c r="O4301" i="22"/>
  <c r="O4302" i="22"/>
  <c r="O4303" i="22"/>
  <c r="O4304" i="22"/>
  <c r="O4305" i="22"/>
  <c r="O4306" i="22"/>
  <c r="O4307" i="22"/>
  <c r="O4308" i="22"/>
  <c r="O4309" i="22"/>
  <c r="O4310" i="22"/>
  <c r="O4311" i="22"/>
  <c r="O4312" i="22"/>
  <c r="O4313" i="22"/>
  <c r="O4314" i="22"/>
  <c r="O4315" i="22"/>
  <c r="O4316" i="22"/>
  <c r="O4317" i="22"/>
  <c r="O4318" i="22"/>
  <c r="O4319" i="22"/>
  <c r="O4320" i="22"/>
  <c r="O4321" i="22"/>
  <c r="O4322" i="22"/>
  <c r="O4323" i="22"/>
  <c r="O4324" i="22"/>
  <c r="O4325" i="22"/>
  <c r="O4326" i="22"/>
  <c r="O4327" i="22"/>
  <c r="O4328" i="22"/>
  <c r="O4329" i="22"/>
  <c r="O4330" i="22"/>
  <c r="O4331" i="22"/>
  <c r="O4332" i="22"/>
  <c r="O4333" i="22"/>
  <c r="O4334" i="22"/>
  <c r="O4335" i="22"/>
  <c r="O4336" i="22"/>
  <c r="O4337" i="22"/>
  <c r="O4338" i="22"/>
  <c r="O4339" i="22"/>
  <c r="O4340" i="22"/>
  <c r="O4341" i="22"/>
  <c r="O4342" i="22"/>
  <c r="O4343" i="22"/>
  <c r="O4344" i="22"/>
  <c r="O4345" i="22"/>
  <c r="O4346" i="22"/>
  <c r="O4347" i="22"/>
  <c r="O4348" i="22"/>
  <c r="O4349" i="22"/>
  <c r="O4350" i="22"/>
  <c r="O4351" i="22"/>
  <c r="O4352" i="22"/>
  <c r="O4353" i="22"/>
  <c r="O4354" i="22"/>
  <c r="O4355" i="22"/>
  <c r="O4356" i="22"/>
  <c r="O4357" i="22"/>
  <c r="O4358" i="22"/>
  <c r="O4359" i="22"/>
  <c r="O4360" i="22"/>
  <c r="O4361" i="22"/>
  <c r="O4362" i="22"/>
  <c r="O4363" i="22"/>
  <c r="O4364" i="22"/>
  <c r="O4365" i="22"/>
  <c r="O4366" i="22"/>
  <c r="O4367" i="22"/>
  <c r="O4368" i="22"/>
  <c r="O4369" i="22"/>
  <c r="O4370" i="22"/>
  <c r="O4371" i="22"/>
  <c r="O4372" i="22"/>
  <c r="O4373" i="22"/>
  <c r="O4374" i="22"/>
  <c r="O4375" i="22"/>
  <c r="O4376" i="22"/>
  <c r="O4377" i="22"/>
  <c r="O4378" i="22"/>
  <c r="O4379" i="22"/>
  <c r="O4380" i="22"/>
  <c r="O4381" i="22"/>
  <c r="O4382" i="22"/>
  <c r="O4383" i="22"/>
  <c r="O4384" i="22"/>
  <c r="O4385" i="22"/>
  <c r="O4386" i="22"/>
  <c r="O4387" i="22"/>
  <c r="O4388" i="22"/>
  <c r="O4389" i="22"/>
  <c r="O4390" i="22"/>
  <c r="O4391" i="22"/>
  <c r="O4392" i="22"/>
  <c r="O4393" i="22"/>
  <c r="O4394" i="22"/>
  <c r="O4395" i="22"/>
  <c r="O4396" i="22"/>
  <c r="O4397" i="22"/>
  <c r="O4398" i="22"/>
  <c r="O4399" i="22"/>
  <c r="O4400" i="22"/>
  <c r="O4401" i="22"/>
  <c r="O4402" i="22"/>
  <c r="O4403" i="22"/>
  <c r="O4404" i="22"/>
  <c r="O4405" i="22"/>
  <c r="O4406" i="22"/>
  <c r="O4407" i="22"/>
  <c r="O4408" i="22"/>
  <c r="O4409" i="22"/>
  <c r="O4410" i="22"/>
  <c r="O4411" i="22"/>
  <c r="O4412" i="22"/>
  <c r="O4413" i="22"/>
  <c r="O4414" i="22"/>
  <c r="O4415" i="22"/>
  <c r="O4416" i="22"/>
  <c r="O4417" i="22"/>
  <c r="O4418" i="22"/>
  <c r="O4419" i="22"/>
  <c r="O4420" i="22"/>
  <c r="O4421" i="22"/>
  <c r="O4422" i="22"/>
  <c r="O4423" i="22"/>
  <c r="O4424" i="22"/>
  <c r="O4425" i="22"/>
  <c r="O4426" i="22"/>
  <c r="O4427" i="22"/>
  <c r="O4428" i="22"/>
  <c r="O4429" i="22"/>
  <c r="O4430" i="22"/>
  <c r="O4431" i="22"/>
  <c r="O4432" i="22"/>
  <c r="O4433" i="22"/>
  <c r="O4434" i="22"/>
  <c r="O4435" i="22"/>
  <c r="O4436" i="22"/>
  <c r="O4437" i="22"/>
  <c r="O4438" i="22"/>
  <c r="O4439" i="22"/>
  <c r="O4440" i="22"/>
  <c r="O4441" i="22"/>
  <c r="O4442" i="22"/>
  <c r="O4443" i="22"/>
  <c r="O4444" i="22"/>
  <c r="O4445" i="22"/>
  <c r="O4446" i="22"/>
  <c r="O4447" i="22"/>
  <c r="O4448" i="22"/>
  <c r="O4449" i="22"/>
  <c r="O4450" i="22"/>
  <c r="O4451" i="22"/>
  <c r="O4452" i="22"/>
  <c r="O4453" i="22"/>
  <c r="O4454" i="22"/>
  <c r="O4455" i="22"/>
  <c r="O4456" i="22"/>
  <c r="O4457" i="22"/>
  <c r="O4458" i="22"/>
  <c r="O4459" i="22"/>
  <c r="O4460" i="22"/>
  <c r="O4461" i="22"/>
  <c r="O4462" i="22"/>
  <c r="O4463" i="22"/>
  <c r="O4464" i="22"/>
  <c r="O4465" i="22"/>
  <c r="O4466" i="22"/>
  <c r="O4467" i="22"/>
  <c r="O4468" i="22"/>
  <c r="O4469" i="22"/>
  <c r="O4470" i="22"/>
  <c r="O4471" i="22"/>
  <c r="O4472" i="22"/>
  <c r="O4473" i="22"/>
  <c r="O4474" i="22"/>
  <c r="O4475" i="22"/>
  <c r="O4476" i="22"/>
  <c r="O4477" i="22"/>
  <c r="O4478" i="22"/>
  <c r="O4479" i="22"/>
  <c r="O4480" i="22"/>
  <c r="O4481" i="22"/>
  <c r="O4482" i="22"/>
  <c r="O4483" i="22"/>
  <c r="O4484" i="22"/>
  <c r="O4485" i="22"/>
  <c r="O4486" i="22"/>
  <c r="O4487" i="22"/>
  <c r="O4488" i="22"/>
  <c r="O4489" i="22"/>
  <c r="O4490" i="22"/>
  <c r="O4491" i="22"/>
  <c r="O4492" i="22"/>
  <c r="O4493" i="22"/>
  <c r="O4494" i="22"/>
  <c r="O4495" i="22"/>
  <c r="O4496" i="22"/>
  <c r="O4497" i="22"/>
  <c r="O4498" i="22"/>
  <c r="O4499" i="22"/>
  <c r="O4500" i="22"/>
  <c r="O4501" i="22"/>
  <c r="O4502" i="22"/>
  <c r="O4503" i="22"/>
  <c r="O4504" i="22"/>
  <c r="O4505" i="22"/>
  <c r="O4506" i="22"/>
  <c r="O4507" i="22"/>
  <c r="O4508" i="22"/>
  <c r="O4509" i="22"/>
  <c r="O4510" i="22"/>
  <c r="O4511" i="22"/>
  <c r="O4512" i="22"/>
  <c r="O4513" i="22"/>
  <c r="O4514" i="22"/>
  <c r="O4515" i="22"/>
  <c r="O4516" i="22"/>
  <c r="O4517" i="22"/>
  <c r="O4518" i="22"/>
  <c r="O4519" i="22"/>
  <c r="O4520" i="22"/>
  <c r="O4521" i="22"/>
  <c r="O4522" i="22"/>
  <c r="O4523" i="22"/>
  <c r="O4524" i="22"/>
  <c r="O4525" i="22"/>
  <c r="O4526" i="22"/>
  <c r="O4527" i="22"/>
  <c r="O4528" i="22"/>
  <c r="O4529" i="22"/>
  <c r="O4530" i="22"/>
  <c r="O4531" i="22"/>
  <c r="O4532" i="22"/>
  <c r="O4533" i="22"/>
  <c r="O4534" i="22"/>
  <c r="O4535" i="22"/>
  <c r="O4536" i="22"/>
  <c r="O4537" i="22"/>
  <c r="O4538" i="22"/>
  <c r="O4539" i="22"/>
  <c r="O4540" i="22"/>
  <c r="O4541" i="22"/>
  <c r="O4542" i="22"/>
  <c r="O4543" i="22"/>
  <c r="O4544" i="22"/>
  <c r="O4545" i="22"/>
  <c r="O4546" i="22"/>
  <c r="O4547" i="22"/>
  <c r="O4548" i="22"/>
  <c r="O4549" i="22"/>
  <c r="O4550" i="22"/>
  <c r="O4551" i="22"/>
  <c r="O4552" i="22"/>
  <c r="O4553" i="22"/>
  <c r="O4554" i="22"/>
  <c r="O4555" i="22"/>
  <c r="O4556" i="22"/>
  <c r="O4557" i="22"/>
  <c r="O4558" i="22"/>
  <c r="O4559" i="22"/>
  <c r="O4560" i="22"/>
  <c r="O4561" i="22"/>
  <c r="O4562" i="22"/>
  <c r="O4563" i="22"/>
  <c r="O4564" i="22"/>
  <c r="O4565" i="22"/>
  <c r="O4566" i="22"/>
  <c r="O4567" i="22"/>
  <c r="O4568" i="22"/>
  <c r="O4569" i="22"/>
  <c r="O4570" i="22"/>
  <c r="O4571" i="22"/>
  <c r="O4572" i="22"/>
  <c r="O4573" i="22"/>
  <c r="O4574" i="22"/>
  <c r="O4575" i="22"/>
  <c r="O4576" i="22"/>
  <c r="O4577" i="22"/>
  <c r="O4578" i="22"/>
  <c r="O4579" i="22"/>
  <c r="O4580" i="22"/>
  <c r="O4581" i="22"/>
  <c r="O4582" i="22"/>
  <c r="O4583" i="22"/>
  <c r="O4584" i="22"/>
  <c r="O4585" i="22"/>
  <c r="O4586" i="22"/>
  <c r="O4587" i="22"/>
  <c r="O4588" i="22"/>
  <c r="O4589" i="22"/>
  <c r="O4590" i="22"/>
  <c r="O4591" i="22"/>
  <c r="O4592" i="22"/>
  <c r="O4593" i="22"/>
  <c r="O4594" i="22"/>
  <c r="O4595" i="22"/>
  <c r="O4596" i="22"/>
  <c r="O4597" i="22"/>
  <c r="O4598" i="22"/>
  <c r="O4599" i="22"/>
  <c r="O4600" i="22"/>
  <c r="O4601" i="22"/>
  <c r="O4602" i="22"/>
  <c r="O4603" i="22"/>
  <c r="O4604" i="22"/>
  <c r="O4605" i="22"/>
  <c r="O4606" i="22"/>
  <c r="O4607" i="22"/>
  <c r="O4608" i="22"/>
  <c r="O4609" i="22"/>
  <c r="O4610" i="22"/>
  <c r="O4611" i="22"/>
  <c r="O4612" i="22"/>
  <c r="O4613" i="22"/>
  <c r="O4614" i="22"/>
  <c r="O4615" i="22"/>
  <c r="O4616" i="22"/>
  <c r="O4617" i="22"/>
  <c r="O4618" i="22"/>
  <c r="O4619" i="22"/>
  <c r="O4620" i="22"/>
  <c r="O4621" i="22"/>
  <c r="O4622" i="22"/>
  <c r="O4623" i="22"/>
  <c r="O4624" i="22"/>
  <c r="O4625" i="22"/>
  <c r="O4626" i="22"/>
  <c r="O4627" i="22"/>
  <c r="O4628" i="22"/>
  <c r="O4629" i="22"/>
  <c r="O4630" i="22"/>
  <c r="O4631" i="22"/>
  <c r="O4632" i="22"/>
  <c r="O4633" i="22"/>
  <c r="O4634" i="22"/>
  <c r="O4635" i="22"/>
  <c r="O4636" i="22"/>
  <c r="O4637" i="22"/>
  <c r="O4638" i="22"/>
  <c r="O4639" i="22"/>
  <c r="O4640" i="22"/>
  <c r="O4641" i="22"/>
  <c r="O4642" i="22"/>
  <c r="O4643" i="22"/>
  <c r="O4644" i="22"/>
  <c r="O4645" i="22"/>
  <c r="O4646" i="22"/>
  <c r="O4647" i="22"/>
  <c r="O4648" i="22"/>
  <c r="O4649" i="22"/>
  <c r="O4650" i="22"/>
  <c r="O4651" i="22"/>
  <c r="O4652" i="22"/>
  <c r="O4653" i="22"/>
  <c r="O4654" i="22"/>
  <c r="O4655" i="22"/>
  <c r="O4656" i="22"/>
  <c r="O4657" i="22"/>
  <c r="O4658" i="22"/>
  <c r="O4659" i="22"/>
  <c r="O4660" i="22"/>
  <c r="O4661" i="22"/>
  <c r="O4662" i="22"/>
  <c r="O4663" i="22"/>
  <c r="O4664" i="22"/>
  <c r="O4665" i="22"/>
  <c r="O4666" i="22"/>
  <c r="O4667" i="22"/>
  <c r="O4668" i="22"/>
  <c r="O4669" i="22"/>
  <c r="O4670" i="22"/>
  <c r="O4671" i="22"/>
  <c r="O4672" i="22"/>
  <c r="O4673" i="22"/>
  <c r="O4674" i="22"/>
  <c r="O4675" i="22"/>
  <c r="O4676" i="22"/>
  <c r="O4677" i="22"/>
  <c r="O4678" i="22"/>
  <c r="O4679" i="22"/>
  <c r="O4680" i="22"/>
  <c r="O4681" i="22"/>
  <c r="O4682" i="22"/>
  <c r="O4683" i="22"/>
  <c r="O4684" i="22"/>
  <c r="O4685" i="22"/>
  <c r="O4686" i="22"/>
  <c r="O4687" i="22"/>
  <c r="O4688" i="22"/>
  <c r="O4689" i="22"/>
  <c r="O4690" i="22"/>
  <c r="O4691" i="22"/>
  <c r="O4692" i="22"/>
  <c r="O4693" i="22"/>
  <c r="O4694" i="22"/>
  <c r="O4695" i="22"/>
  <c r="O4696" i="22"/>
  <c r="O4697" i="22"/>
  <c r="O4698" i="22"/>
  <c r="O4699" i="22"/>
  <c r="O4700" i="22"/>
  <c r="O4701" i="22"/>
  <c r="O4702" i="22"/>
  <c r="O4703" i="22"/>
  <c r="O4704" i="22"/>
  <c r="O4705" i="22"/>
  <c r="O4706" i="22"/>
  <c r="O4707" i="22"/>
  <c r="O4708" i="22"/>
  <c r="O4709" i="22"/>
  <c r="O4710" i="22"/>
  <c r="O4711" i="22"/>
  <c r="O4712" i="22"/>
  <c r="O4713" i="22"/>
  <c r="O4714" i="22"/>
  <c r="O4715" i="22"/>
  <c r="O4716" i="22"/>
  <c r="O4717" i="22"/>
  <c r="O4718" i="22"/>
  <c r="O4719" i="22"/>
  <c r="O4720" i="22"/>
  <c r="O4721" i="22"/>
  <c r="O4722" i="22"/>
  <c r="O4723" i="22"/>
  <c r="O4724" i="22"/>
  <c r="O4725" i="22"/>
  <c r="O4726" i="22"/>
  <c r="O4727" i="22"/>
  <c r="O4728" i="22"/>
  <c r="O4729" i="22"/>
  <c r="O4730" i="22"/>
  <c r="O4731" i="22"/>
  <c r="O4732" i="22"/>
  <c r="O4733" i="22"/>
  <c r="O4734" i="22"/>
  <c r="O4735" i="22"/>
  <c r="O4736" i="22"/>
  <c r="O4737" i="22"/>
  <c r="O4738" i="22"/>
  <c r="O4739" i="22"/>
  <c r="O4740" i="22"/>
  <c r="O4741" i="22"/>
  <c r="O4742" i="22"/>
  <c r="O4743" i="22"/>
  <c r="O4744" i="22"/>
  <c r="O4745" i="22"/>
  <c r="O4746" i="22"/>
  <c r="O4747" i="22"/>
  <c r="O4748" i="22"/>
  <c r="O4749" i="22"/>
  <c r="O4750" i="22"/>
  <c r="O4751" i="22"/>
  <c r="O4752" i="22"/>
  <c r="O4753" i="22"/>
  <c r="O4754" i="22"/>
  <c r="O4755" i="22"/>
  <c r="O4756" i="22"/>
  <c r="O4757" i="22"/>
  <c r="O4758" i="22"/>
  <c r="O4759" i="22"/>
  <c r="O4760" i="22"/>
  <c r="O4761" i="22"/>
  <c r="O4762" i="22"/>
  <c r="O4763" i="22"/>
  <c r="O4764" i="22"/>
  <c r="O4765" i="22"/>
  <c r="O4766" i="22"/>
  <c r="O4767" i="22"/>
  <c r="O4768" i="22"/>
  <c r="O4769" i="22"/>
  <c r="O4770" i="22"/>
  <c r="O4771" i="22"/>
  <c r="O4772" i="22"/>
  <c r="O4773" i="22"/>
  <c r="O4774" i="22"/>
  <c r="O4775" i="22"/>
  <c r="O4776" i="22"/>
  <c r="O4777" i="22"/>
  <c r="O4778" i="22"/>
  <c r="O4779" i="22"/>
  <c r="O4780" i="22"/>
  <c r="O4781" i="22"/>
  <c r="O4782" i="22"/>
  <c r="O4783" i="22"/>
  <c r="O4784" i="22"/>
  <c r="O4785" i="22"/>
  <c r="O4786" i="22"/>
  <c r="O4787" i="22"/>
  <c r="O4788" i="22"/>
  <c r="O4789" i="22"/>
  <c r="O4790" i="22"/>
  <c r="O4791" i="22"/>
  <c r="O4792" i="22"/>
  <c r="O4793" i="22"/>
  <c r="O4794" i="22"/>
  <c r="O4795" i="22"/>
  <c r="O4796" i="22"/>
  <c r="O4797" i="22"/>
  <c r="O4798" i="22"/>
  <c r="O4799" i="22"/>
  <c r="O4800" i="22"/>
  <c r="O4801" i="22"/>
  <c r="O4802" i="22"/>
  <c r="O4803" i="22"/>
  <c r="O4804" i="22"/>
  <c r="O4805" i="22"/>
  <c r="O4806" i="22"/>
  <c r="O4807" i="22"/>
  <c r="O4808" i="22"/>
  <c r="O4809" i="22"/>
  <c r="O4810" i="22"/>
  <c r="O4811" i="22"/>
  <c r="O4812" i="22"/>
  <c r="O4813" i="22"/>
  <c r="O4814" i="22"/>
  <c r="O4815" i="22"/>
  <c r="O4816" i="22"/>
  <c r="O4817" i="22"/>
  <c r="O4818" i="22"/>
  <c r="O4819" i="22"/>
  <c r="O4820" i="22"/>
  <c r="O4821" i="22"/>
  <c r="O4822" i="22"/>
  <c r="O4823" i="22"/>
  <c r="O4824" i="22"/>
  <c r="O4825" i="22"/>
  <c r="O4826" i="22"/>
  <c r="O4827" i="22"/>
  <c r="O4828" i="22"/>
  <c r="O4829" i="22"/>
  <c r="O4830" i="22"/>
  <c r="O4831" i="22"/>
  <c r="O4832" i="22"/>
  <c r="O4833" i="22"/>
  <c r="O4834" i="22"/>
  <c r="O4835" i="22"/>
  <c r="O4836" i="22"/>
  <c r="O4837" i="22"/>
  <c r="O4838" i="22"/>
  <c r="O4839" i="22"/>
  <c r="O4840" i="22"/>
  <c r="O4841" i="22"/>
  <c r="O4842" i="22"/>
  <c r="O4843" i="22"/>
  <c r="O4844" i="22"/>
  <c r="O4845" i="22"/>
  <c r="O4846" i="22"/>
  <c r="O4847" i="22"/>
  <c r="O4848" i="22"/>
  <c r="O4849" i="22"/>
  <c r="O4850" i="22"/>
  <c r="O4851" i="22"/>
  <c r="O4852" i="22"/>
  <c r="O4853" i="22"/>
  <c r="O4854" i="22"/>
  <c r="O4855" i="22"/>
  <c r="O4856" i="22"/>
  <c r="O4857" i="22"/>
  <c r="O4858" i="22"/>
  <c r="O4859" i="22"/>
  <c r="O4860" i="22"/>
  <c r="O4861" i="22"/>
  <c r="O4862" i="22"/>
  <c r="O4863" i="22"/>
  <c r="O4864" i="22"/>
  <c r="O4865" i="22"/>
  <c r="O4866" i="22"/>
  <c r="O4867" i="22"/>
  <c r="O4868" i="22"/>
  <c r="O4869" i="22"/>
  <c r="O4870" i="22"/>
  <c r="O4871" i="22"/>
  <c r="O4872" i="22"/>
  <c r="O4873" i="22"/>
  <c r="O4874" i="22"/>
  <c r="O4875" i="22"/>
  <c r="O4876" i="22"/>
  <c r="O4877" i="22"/>
  <c r="O4878" i="22"/>
  <c r="O4879" i="22"/>
  <c r="O4880" i="22"/>
  <c r="O4881" i="22"/>
  <c r="O4882" i="22"/>
  <c r="O4883" i="22"/>
  <c r="O4884" i="22"/>
  <c r="O4885" i="22"/>
  <c r="O4886" i="22"/>
  <c r="O4887" i="22"/>
  <c r="O4888" i="22"/>
  <c r="O4889" i="22"/>
  <c r="O4890" i="22"/>
  <c r="O4891" i="22"/>
  <c r="O4892" i="22"/>
  <c r="O4893" i="22"/>
  <c r="O4894" i="22"/>
  <c r="O4895" i="22"/>
  <c r="O4896" i="22"/>
  <c r="O4897" i="22"/>
  <c r="O4898" i="22"/>
  <c r="O4899" i="22"/>
  <c r="O4900" i="22"/>
  <c r="O4901" i="22"/>
  <c r="O4902" i="22"/>
  <c r="O4903" i="22"/>
  <c r="O4904" i="22"/>
  <c r="O4905" i="22"/>
  <c r="O4906" i="22"/>
  <c r="O4907" i="22"/>
  <c r="O4908" i="22"/>
  <c r="O4909" i="22"/>
  <c r="O4910" i="22"/>
  <c r="O4911" i="22"/>
  <c r="O4912" i="22"/>
  <c r="O4913" i="22"/>
  <c r="O4914" i="22"/>
  <c r="O4915" i="22"/>
  <c r="O4916" i="22"/>
  <c r="O4917" i="22"/>
  <c r="O4918" i="22"/>
  <c r="O4919" i="22"/>
  <c r="O4920" i="22"/>
  <c r="O4921" i="22"/>
  <c r="O4922" i="22"/>
  <c r="O4923" i="22"/>
  <c r="O4924" i="22"/>
  <c r="O4925" i="22"/>
  <c r="O4926" i="22"/>
  <c r="O4927" i="22"/>
  <c r="O4928" i="22"/>
  <c r="O4929" i="22"/>
  <c r="O4930" i="22"/>
  <c r="O4931" i="22"/>
  <c r="O4932" i="22"/>
  <c r="O4933" i="22"/>
  <c r="O4934" i="22"/>
  <c r="O4935" i="22"/>
  <c r="O4936" i="22"/>
  <c r="O4937" i="22"/>
  <c r="O4938" i="22"/>
  <c r="O4939" i="22"/>
  <c r="O4940" i="22"/>
  <c r="O4941" i="22"/>
  <c r="O4942" i="22"/>
  <c r="O4943" i="22"/>
  <c r="O4944" i="22"/>
  <c r="O4945" i="22"/>
  <c r="O4946" i="22"/>
  <c r="O4947" i="22"/>
  <c r="O4948" i="22"/>
  <c r="O4949" i="22"/>
  <c r="O4950" i="22"/>
  <c r="O4951" i="22"/>
  <c r="O4952" i="22"/>
  <c r="O4953" i="22"/>
  <c r="O4954" i="22"/>
  <c r="O4955" i="22"/>
  <c r="O4956" i="22"/>
  <c r="O4957" i="22"/>
  <c r="O4958" i="22"/>
  <c r="O4959" i="22"/>
  <c r="O4960" i="22"/>
  <c r="O4961" i="22"/>
  <c r="O4962" i="22"/>
  <c r="O4963" i="22"/>
  <c r="O4964" i="22"/>
  <c r="O4965" i="22"/>
  <c r="O4966" i="22"/>
  <c r="O4967" i="22"/>
  <c r="O4968" i="22"/>
  <c r="O4969" i="22"/>
  <c r="O4970" i="22"/>
  <c r="O4971" i="22"/>
  <c r="O4972" i="22"/>
  <c r="O4973" i="22"/>
  <c r="O4974" i="22"/>
  <c r="O4975" i="22"/>
  <c r="O4976" i="22"/>
  <c r="O4977" i="22"/>
  <c r="O4978" i="22"/>
  <c r="O4979" i="22"/>
  <c r="O4980" i="22"/>
  <c r="O4981" i="22"/>
  <c r="O4982" i="22"/>
  <c r="O4983" i="22"/>
  <c r="O4984" i="22"/>
  <c r="O4985" i="22"/>
  <c r="O4986" i="22"/>
  <c r="O4987" i="22"/>
  <c r="O4988" i="22"/>
  <c r="O4989" i="22"/>
  <c r="O4990" i="22"/>
  <c r="O4991" i="22"/>
  <c r="O4992" i="22"/>
  <c r="O4993" i="22"/>
  <c r="O4994" i="22"/>
  <c r="O4995" i="22"/>
  <c r="O4996" i="22"/>
  <c r="O4997" i="22"/>
  <c r="O4998" i="22"/>
  <c r="O4999" i="22"/>
  <c r="O5000" i="22"/>
  <c r="O5001" i="22"/>
  <c r="O5002" i="22"/>
  <c r="O5003" i="22"/>
  <c r="O5004" i="22"/>
  <c r="O5005" i="22"/>
  <c r="O5006" i="22"/>
  <c r="O5007" i="22"/>
  <c r="O5008" i="22"/>
  <c r="O5009" i="22"/>
  <c r="O5010" i="22"/>
  <c r="O5011" i="22"/>
  <c r="O5012" i="22"/>
  <c r="O5013" i="22"/>
  <c r="O5014" i="22"/>
  <c r="O5015" i="22"/>
  <c r="O5016" i="22"/>
  <c r="O5017" i="22"/>
  <c r="O5018" i="22"/>
  <c r="O5019" i="22"/>
  <c r="O5020" i="22"/>
  <c r="O5021" i="22"/>
  <c r="O5022" i="22"/>
  <c r="O5023" i="22"/>
  <c r="O5024" i="22"/>
  <c r="O5025" i="22"/>
  <c r="O5026" i="22"/>
  <c r="O5027" i="22"/>
  <c r="O5028" i="22"/>
  <c r="O5029" i="22"/>
  <c r="O5030" i="22"/>
  <c r="O5031" i="22"/>
  <c r="O5032" i="22"/>
  <c r="O5033" i="22"/>
  <c r="O5034" i="22"/>
  <c r="O5035" i="22"/>
  <c r="O5036" i="22"/>
  <c r="O5037" i="22"/>
  <c r="O5038" i="22"/>
  <c r="O5039" i="22"/>
  <c r="O5040" i="22"/>
  <c r="O5041" i="22"/>
  <c r="O5042" i="22"/>
  <c r="O5043" i="22"/>
  <c r="O5044" i="22"/>
  <c r="O5045" i="22"/>
  <c r="O5046" i="22"/>
  <c r="O5047" i="22"/>
  <c r="O5048" i="22"/>
  <c r="O5049" i="22"/>
  <c r="O5050" i="22"/>
  <c r="O5051" i="22"/>
  <c r="O5052" i="22"/>
  <c r="O5053" i="22"/>
  <c r="O5054" i="22"/>
  <c r="O5055" i="22"/>
  <c r="O5056" i="22"/>
  <c r="O5057" i="22"/>
  <c r="O5058" i="22"/>
  <c r="O5059" i="22"/>
  <c r="O5060" i="22"/>
  <c r="O5061" i="22"/>
  <c r="O5062" i="22"/>
  <c r="O5063" i="22"/>
  <c r="O5064" i="22"/>
  <c r="O5065" i="22"/>
  <c r="O5066" i="22"/>
  <c r="O5067" i="22"/>
  <c r="O5068" i="22"/>
  <c r="O5069" i="22"/>
  <c r="O5070" i="22"/>
  <c r="O5071" i="22"/>
  <c r="O5072" i="22"/>
  <c r="O5073" i="22"/>
  <c r="O5074" i="22"/>
  <c r="O5075" i="22"/>
  <c r="O5076" i="22"/>
  <c r="O5077" i="22"/>
  <c r="O5078" i="22"/>
  <c r="O5079" i="22"/>
  <c r="O5080" i="22"/>
  <c r="O5081" i="22"/>
  <c r="O5082" i="22"/>
  <c r="O5083" i="22"/>
  <c r="O5084" i="22"/>
  <c r="O5085" i="22"/>
  <c r="O5086" i="22"/>
  <c r="O5087" i="22"/>
  <c r="O5088" i="22"/>
  <c r="O5089" i="22"/>
  <c r="O5090" i="22"/>
  <c r="O5091" i="22"/>
  <c r="O5092" i="22"/>
  <c r="O5093" i="22"/>
  <c r="O5094" i="22"/>
  <c r="O5095" i="22"/>
  <c r="O5096" i="22"/>
  <c r="O5097" i="22"/>
  <c r="O5098" i="22"/>
  <c r="O5099" i="22"/>
  <c r="O5100" i="22"/>
  <c r="O5101" i="22"/>
  <c r="O5102" i="22"/>
  <c r="O5103" i="22"/>
  <c r="O5104" i="22"/>
  <c r="O5105" i="22"/>
  <c r="O5106" i="22"/>
  <c r="O5107" i="22"/>
  <c r="O5108" i="22"/>
  <c r="O5109" i="22"/>
  <c r="O5110" i="22"/>
  <c r="O5111" i="22"/>
  <c r="O5112" i="22"/>
  <c r="O5113" i="22"/>
  <c r="O5114" i="22"/>
  <c r="O5115" i="22"/>
  <c r="O5116" i="22"/>
  <c r="O5117" i="22"/>
  <c r="O5118" i="22"/>
  <c r="O5119" i="22"/>
  <c r="O5120" i="22"/>
  <c r="O5121" i="22"/>
  <c r="O5122" i="22"/>
  <c r="O5123" i="22"/>
  <c r="O5124" i="22"/>
  <c r="O5125" i="22"/>
  <c r="O5126" i="22"/>
  <c r="O5127" i="22"/>
  <c r="O5128" i="22"/>
  <c r="O5129" i="22"/>
  <c r="O5130" i="22"/>
  <c r="O5131" i="22"/>
  <c r="O5132" i="22"/>
  <c r="O5133" i="22"/>
  <c r="O5134" i="22"/>
  <c r="O5135" i="22"/>
  <c r="O5136" i="22"/>
  <c r="O5137" i="22"/>
  <c r="O5138" i="22"/>
  <c r="O5139" i="22"/>
  <c r="O5140" i="22"/>
  <c r="O5141" i="22"/>
  <c r="O5142" i="22"/>
  <c r="O5143" i="22"/>
  <c r="O5144" i="22"/>
  <c r="O5145" i="22"/>
  <c r="O5146" i="22"/>
  <c r="O5147" i="22"/>
  <c r="O5148" i="22"/>
  <c r="O5149" i="22"/>
  <c r="O5150" i="22"/>
  <c r="O5151" i="22"/>
  <c r="O5152" i="22"/>
  <c r="O5153" i="22"/>
  <c r="O5154" i="22"/>
  <c r="O5155" i="22"/>
  <c r="O5156" i="22"/>
  <c r="O5157" i="22"/>
  <c r="O5158" i="22"/>
  <c r="O5159" i="22"/>
  <c r="O5160" i="22"/>
  <c r="O5161" i="22"/>
  <c r="O5162" i="22"/>
  <c r="O5163" i="22"/>
  <c r="O5164" i="22"/>
  <c r="O5165" i="22"/>
  <c r="O5166" i="22"/>
  <c r="O5167" i="22"/>
  <c r="O5168" i="22"/>
  <c r="O5169" i="22"/>
  <c r="O5170" i="22"/>
  <c r="O5171" i="22"/>
  <c r="O5172" i="22"/>
  <c r="O5173" i="22"/>
  <c r="O5174" i="22"/>
  <c r="O5175" i="22"/>
  <c r="O5176" i="22"/>
  <c r="O5177" i="22"/>
  <c r="O5178" i="22"/>
  <c r="O5179" i="22"/>
  <c r="O5180" i="22"/>
  <c r="O5181" i="22"/>
  <c r="O5182" i="22"/>
  <c r="O5183" i="22"/>
  <c r="O5184" i="22"/>
  <c r="O5185" i="22"/>
  <c r="O5186" i="22"/>
  <c r="O5187" i="22"/>
  <c r="O5188" i="22"/>
  <c r="O5189" i="22"/>
  <c r="O5190" i="22"/>
  <c r="O5191" i="22"/>
  <c r="O5192" i="22"/>
  <c r="O5193" i="22"/>
  <c r="O5194" i="22"/>
  <c r="O5195" i="22"/>
  <c r="O5196" i="22"/>
  <c r="O5197" i="22"/>
  <c r="O5198" i="22"/>
  <c r="O5199" i="22"/>
  <c r="O5200" i="22"/>
  <c r="O5201" i="22"/>
  <c r="O5202" i="22"/>
  <c r="O5203" i="22"/>
  <c r="O5204" i="22"/>
  <c r="O5205" i="22"/>
  <c r="O5206" i="22"/>
  <c r="O5207" i="22"/>
  <c r="O5208" i="22"/>
  <c r="O5209" i="22"/>
  <c r="O5210" i="22"/>
  <c r="O5211" i="22"/>
  <c r="O5212" i="22"/>
  <c r="O5213" i="22"/>
  <c r="O5214" i="22"/>
  <c r="O5215" i="22"/>
  <c r="O5216" i="22"/>
  <c r="O5217" i="22"/>
  <c r="O5218" i="22"/>
  <c r="O5219" i="22"/>
  <c r="O5220" i="22"/>
  <c r="O5221" i="22"/>
  <c r="O5222" i="22"/>
  <c r="O5223" i="22"/>
  <c r="O5224" i="22"/>
  <c r="O5225" i="22"/>
  <c r="O5226" i="22"/>
  <c r="O5227" i="22"/>
  <c r="O5228" i="22"/>
  <c r="O5229" i="22"/>
  <c r="O5230" i="22"/>
  <c r="O5231" i="22"/>
  <c r="O5232" i="22"/>
  <c r="O5233" i="22"/>
  <c r="O5234" i="22"/>
  <c r="O5235" i="22"/>
  <c r="O5236" i="22"/>
  <c r="O5237" i="22"/>
  <c r="O5238" i="22"/>
  <c r="O5239" i="22"/>
  <c r="O5240" i="22"/>
  <c r="O5241" i="22"/>
  <c r="O5242" i="22"/>
  <c r="O5243" i="22"/>
  <c r="O5244" i="22"/>
  <c r="O5245" i="22"/>
  <c r="O5246" i="22"/>
  <c r="O5247" i="22"/>
  <c r="O5248" i="22"/>
  <c r="O5249" i="22"/>
  <c r="O5250" i="22"/>
  <c r="O5251" i="22"/>
  <c r="O5252" i="22"/>
  <c r="O5253" i="22"/>
  <c r="O5254" i="22"/>
  <c r="O5255" i="22"/>
  <c r="O5256" i="22"/>
  <c r="O5257" i="22"/>
  <c r="O5258" i="22"/>
  <c r="O5259" i="22"/>
  <c r="O5260" i="22"/>
  <c r="O5261" i="22"/>
  <c r="O5262" i="22"/>
  <c r="O5263" i="22"/>
  <c r="O5264" i="22"/>
  <c r="O5265" i="22"/>
  <c r="O5266" i="22"/>
  <c r="O5267" i="22"/>
  <c r="O5268" i="22"/>
  <c r="O5269" i="22"/>
  <c r="O5270" i="22"/>
  <c r="O5271" i="22"/>
  <c r="O5272" i="22"/>
  <c r="O5273" i="22"/>
  <c r="O5274" i="22"/>
  <c r="O5275" i="22"/>
  <c r="O5276" i="22"/>
  <c r="O5277" i="22"/>
  <c r="O5278" i="22"/>
  <c r="O5279" i="22"/>
  <c r="O5280" i="22"/>
  <c r="O5281" i="22"/>
  <c r="O5282" i="22"/>
  <c r="O5283" i="22"/>
  <c r="O5284" i="22"/>
  <c r="O5285" i="22"/>
  <c r="O5286" i="22"/>
  <c r="O5287" i="22"/>
  <c r="O5288" i="22"/>
  <c r="O5289" i="22"/>
  <c r="O5290" i="22"/>
  <c r="O5291" i="22"/>
  <c r="O5292" i="22"/>
  <c r="O5293" i="22"/>
  <c r="O5294" i="22"/>
  <c r="O5295" i="22"/>
  <c r="O5296" i="22"/>
  <c r="O5297" i="22"/>
  <c r="O5298" i="22"/>
  <c r="O5299" i="22"/>
  <c r="O5300" i="22"/>
  <c r="O5301" i="22"/>
  <c r="O5302" i="22"/>
  <c r="O5303" i="22"/>
  <c r="O5304" i="22"/>
  <c r="O5305" i="22"/>
  <c r="O5306" i="22"/>
  <c r="O5307" i="22"/>
  <c r="O5308" i="22"/>
  <c r="O5309" i="22"/>
  <c r="O5310" i="22"/>
  <c r="O5311" i="22"/>
  <c r="O5312" i="22"/>
  <c r="O5313" i="22"/>
  <c r="O5314" i="22"/>
  <c r="O5315" i="22"/>
  <c r="O5316" i="22"/>
  <c r="O5317" i="22"/>
  <c r="O5318" i="22"/>
  <c r="O5319" i="22"/>
  <c r="O5320" i="22"/>
  <c r="O5321" i="22"/>
  <c r="O5322" i="22"/>
  <c r="O5323" i="22"/>
  <c r="O5324" i="22"/>
  <c r="O5325" i="22"/>
  <c r="O5326" i="22"/>
  <c r="O5327" i="22"/>
  <c r="O5328" i="22"/>
  <c r="O5329" i="22"/>
  <c r="O5330" i="22"/>
  <c r="O5331" i="22"/>
  <c r="O5332" i="22"/>
  <c r="O5333" i="22"/>
  <c r="O5334" i="22"/>
  <c r="O5335" i="22"/>
  <c r="O5336" i="22"/>
  <c r="O5337" i="22"/>
  <c r="O5338" i="22"/>
  <c r="O5339" i="22"/>
  <c r="O5340" i="22"/>
  <c r="O5341" i="22"/>
  <c r="O5342" i="22"/>
  <c r="O5343" i="22"/>
  <c r="O5344" i="22"/>
  <c r="O5345" i="22"/>
  <c r="O5346" i="22"/>
  <c r="O5347" i="22"/>
  <c r="O5348" i="22"/>
  <c r="O5349" i="22"/>
  <c r="O5350" i="22"/>
  <c r="O5351" i="22"/>
  <c r="O5352" i="22"/>
  <c r="O5353" i="22"/>
  <c r="O5354" i="22"/>
  <c r="O5355" i="22"/>
  <c r="O5356" i="22"/>
  <c r="O5357" i="22"/>
  <c r="O5358" i="22"/>
  <c r="O5359" i="22"/>
  <c r="O5360" i="22"/>
  <c r="O5361" i="22"/>
  <c r="O5362" i="22"/>
  <c r="O5363" i="22"/>
  <c r="O5364" i="22"/>
  <c r="O5365" i="22"/>
  <c r="O5366" i="22"/>
  <c r="O5367" i="22"/>
  <c r="O5368" i="22"/>
  <c r="O5369" i="22"/>
  <c r="O5370" i="22"/>
  <c r="O5371" i="22"/>
  <c r="O5372" i="22"/>
  <c r="O5373" i="22"/>
  <c r="O5374" i="22"/>
  <c r="O5375" i="22"/>
  <c r="O5376" i="22"/>
  <c r="O5377" i="22"/>
  <c r="O5378" i="22"/>
  <c r="O5379" i="22"/>
  <c r="O5380" i="22"/>
  <c r="O5381" i="22"/>
  <c r="O5382" i="22"/>
  <c r="O5383" i="22"/>
  <c r="O5384" i="22"/>
  <c r="O5385" i="22"/>
  <c r="O5386" i="22"/>
  <c r="O5387" i="22"/>
  <c r="O5388" i="22"/>
  <c r="O5389" i="22"/>
  <c r="O5390" i="22"/>
  <c r="O5391" i="22"/>
  <c r="O5392" i="22"/>
  <c r="O5393" i="22"/>
  <c r="O5394" i="22"/>
  <c r="O5395" i="22"/>
  <c r="O5396" i="22"/>
  <c r="O5397" i="22"/>
  <c r="O5398" i="22"/>
  <c r="O5399" i="22"/>
  <c r="O5400" i="22"/>
  <c r="O5401" i="22"/>
  <c r="O5402" i="22"/>
  <c r="O5403" i="22"/>
  <c r="O5404" i="22"/>
  <c r="O5405" i="22"/>
  <c r="O5406" i="22"/>
  <c r="O5407" i="22"/>
  <c r="O5408" i="22"/>
  <c r="O5409" i="22"/>
  <c r="O5410" i="22"/>
  <c r="O5411" i="22"/>
  <c r="O5412" i="22"/>
  <c r="O5413" i="22"/>
  <c r="O5414" i="22"/>
  <c r="O5415" i="22"/>
  <c r="O5416" i="22"/>
  <c r="O5417" i="22"/>
  <c r="O5418" i="22"/>
  <c r="O5419" i="22"/>
  <c r="O5420" i="22"/>
  <c r="O5421" i="22"/>
  <c r="O5422" i="22"/>
  <c r="O5423" i="22"/>
  <c r="O5424" i="22"/>
  <c r="O5425" i="22"/>
  <c r="O5426" i="22"/>
  <c r="O5427" i="22"/>
  <c r="O5428" i="22"/>
  <c r="O5429" i="22"/>
  <c r="O5430" i="22"/>
  <c r="O5431" i="22"/>
  <c r="O5432" i="22"/>
  <c r="O5433" i="22"/>
  <c r="O5434" i="22"/>
  <c r="O5435" i="22"/>
  <c r="O5436" i="22"/>
  <c r="O5437" i="22"/>
  <c r="O5438" i="22"/>
  <c r="O5439" i="22"/>
  <c r="O5440" i="22"/>
  <c r="O5441" i="22"/>
  <c r="O5442" i="22"/>
  <c r="O5443" i="22"/>
  <c r="O5444" i="22"/>
  <c r="O5445" i="22"/>
  <c r="O5446" i="22"/>
  <c r="O5447" i="22"/>
  <c r="O5448" i="22"/>
  <c r="O5449" i="22"/>
  <c r="O5450" i="22"/>
  <c r="O5451" i="22"/>
  <c r="O5452" i="22"/>
  <c r="O5453" i="22"/>
  <c r="O5454" i="22"/>
  <c r="O5455" i="22"/>
  <c r="O5456" i="22"/>
  <c r="O5457" i="22"/>
  <c r="O5458" i="22"/>
  <c r="O5459" i="22"/>
  <c r="O5460" i="22"/>
  <c r="O5461" i="22"/>
  <c r="O5462" i="22"/>
  <c r="O5463" i="22"/>
  <c r="O5464" i="22"/>
  <c r="O5465" i="22"/>
  <c r="O5466" i="22"/>
  <c r="O5467" i="22"/>
  <c r="O5468" i="22"/>
  <c r="O5469" i="22"/>
  <c r="O5470" i="22"/>
  <c r="O5471" i="22"/>
  <c r="O5472" i="22"/>
  <c r="O5473" i="22"/>
  <c r="O5474" i="22"/>
  <c r="O5475" i="22"/>
  <c r="O5476" i="22"/>
  <c r="O5477" i="22"/>
  <c r="O5478" i="22"/>
  <c r="O5479" i="22"/>
  <c r="O5480" i="22"/>
  <c r="O5481" i="22"/>
  <c r="O5482" i="22"/>
  <c r="O5483" i="22"/>
  <c r="O5484" i="22"/>
  <c r="O5485" i="22"/>
  <c r="O5486" i="22"/>
  <c r="O5487" i="22"/>
  <c r="O5488" i="22"/>
  <c r="O5489" i="22"/>
  <c r="O5490" i="22"/>
  <c r="O5491" i="22"/>
  <c r="O5492" i="22"/>
  <c r="O5493" i="22"/>
  <c r="O5494" i="22"/>
  <c r="O5495" i="22"/>
  <c r="O5496" i="22"/>
  <c r="O5497" i="22"/>
  <c r="O5498" i="22"/>
  <c r="O5499" i="22"/>
  <c r="O5500" i="22"/>
  <c r="O5501" i="22"/>
  <c r="O5502" i="22"/>
  <c r="O5503" i="22"/>
  <c r="O5504" i="22"/>
  <c r="O5505" i="22"/>
  <c r="O5506" i="22"/>
  <c r="O5507" i="22"/>
  <c r="O5508" i="22"/>
  <c r="O5509" i="22"/>
  <c r="O5510" i="22"/>
  <c r="O5511" i="22"/>
  <c r="O5512" i="22"/>
  <c r="O5513" i="22"/>
  <c r="O5514" i="22"/>
  <c r="O5515" i="22"/>
  <c r="O5516" i="22"/>
  <c r="O5517" i="22"/>
  <c r="O5518" i="22"/>
  <c r="O5519" i="22"/>
  <c r="O5520" i="22"/>
  <c r="O5521" i="22"/>
  <c r="O5522" i="22"/>
  <c r="O5523" i="22"/>
  <c r="O5524" i="22"/>
  <c r="O5525" i="22"/>
  <c r="O5526" i="22"/>
  <c r="O5527" i="22"/>
  <c r="O5528" i="22"/>
  <c r="O5529" i="22"/>
  <c r="O5530" i="22"/>
  <c r="O5531" i="22"/>
  <c r="O5532" i="22"/>
  <c r="O5533" i="22"/>
  <c r="O5534" i="22"/>
  <c r="O5535" i="22"/>
  <c r="O5536" i="22"/>
  <c r="O5537" i="22"/>
  <c r="O5538" i="22"/>
  <c r="O5539" i="22"/>
  <c r="O5540" i="22"/>
  <c r="O5541" i="22"/>
  <c r="O5542" i="22"/>
  <c r="O5543" i="22"/>
  <c r="O5544" i="22"/>
  <c r="O5545" i="22"/>
  <c r="O5546" i="22"/>
  <c r="O5547" i="22"/>
  <c r="O5548" i="22"/>
  <c r="O5549" i="22"/>
  <c r="O5550" i="22"/>
  <c r="O5551" i="22"/>
  <c r="O5552" i="22"/>
  <c r="O5553" i="22"/>
  <c r="O5554" i="22"/>
  <c r="O5555" i="22"/>
  <c r="O5556" i="22"/>
  <c r="O5557" i="22"/>
  <c r="O5558" i="22"/>
  <c r="O5559" i="22"/>
  <c r="O5560" i="22"/>
  <c r="O5561" i="22"/>
  <c r="O5562" i="22"/>
  <c r="O5563" i="22"/>
  <c r="O5564" i="22"/>
  <c r="O5565" i="22"/>
  <c r="O5566" i="22"/>
  <c r="O5567" i="22"/>
  <c r="O5568" i="22"/>
  <c r="O5569" i="22"/>
  <c r="O5570" i="22"/>
  <c r="O5571" i="22"/>
  <c r="O5572" i="22"/>
  <c r="O5573" i="22"/>
  <c r="O5574" i="22"/>
  <c r="O5575" i="22"/>
  <c r="O5576" i="22"/>
  <c r="O5577" i="22"/>
  <c r="O5578" i="22"/>
  <c r="O5579" i="22"/>
  <c r="O5580" i="22"/>
  <c r="O5581" i="22"/>
  <c r="O5582" i="22"/>
  <c r="O5583" i="22"/>
  <c r="O5584" i="22"/>
  <c r="O5585" i="22"/>
  <c r="O5586" i="22"/>
  <c r="O5587" i="22"/>
  <c r="O5588" i="22"/>
  <c r="O5589" i="22"/>
  <c r="O5590" i="22"/>
  <c r="O5591" i="22"/>
  <c r="O5592" i="22"/>
  <c r="O5593" i="22"/>
  <c r="O5594" i="22"/>
  <c r="O5595" i="22"/>
  <c r="O5596" i="22"/>
  <c r="O5597" i="22"/>
  <c r="O5598" i="22"/>
  <c r="O5599" i="22"/>
  <c r="O5600" i="22"/>
  <c r="O5601" i="22"/>
  <c r="O5602" i="22"/>
  <c r="O5603" i="22"/>
  <c r="O5604" i="22"/>
  <c r="O5605" i="22"/>
  <c r="O5606" i="22"/>
  <c r="O5607" i="22"/>
  <c r="O5608" i="22"/>
  <c r="O5609" i="22"/>
  <c r="O5610" i="22"/>
  <c r="O5611" i="22"/>
  <c r="O5612" i="22"/>
  <c r="O5613" i="22"/>
  <c r="O5614" i="22"/>
  <c r="O5615" i="22"/>
  <c r="O5616" i="22"/>
  <c r="O5617" i="22"/>
  <c r="O5618" i="22"/>
  <c r="O5619" i="22"/>
  <c r="O5620" i="22"/>
  <c r="O5621" i="22"/>
  <c r="O5622" i="22"/>
  <c r="O5623" i="22"/>
  <c r="O5624" i="22"/>
  <c r="O5625" i="22"/>
  <c r="O5626" i="22"/>
  <c r="O5627" i="22"/>
  <c r="O5628" i="22"/>
  <c r="O5629" i="22"/>
  <c r="O5630" i="22"/>
  <c r="O5631" i="22"/>
  <c r="O5632" i="22"/>
  <c r="O5633" i="22"/>
  <c r="O5634" i="22"/>
  <c r="O5635" i="22"/>
  <c r="O5636" i="22"/>
  <c r="O5637" i="22"/>
  <c r="O5638" i="22"/>
  <c r="O5639" i="22"/>
  <c r="O5640" i="22"/>
  <c r="O5641" i="22"/>
  <c r="O5642" i="22"/>
  <c r="O5643" i="22"/>
  <c r="O5644" i="22"/>
  <c r="O5645" i="22"/>
  <c r="O5646" i="22"/>
  <c r="O5647" i="22"/>
  <c r="O5648" i="22"/>
  <c r="O5649" i="22"/>
  <c r="O5650" i="22"/>
  <c r="O5651" i="22"/>
  <c r="O5652" i="22"/>
  <c r="O5653" i="22"/>
  <c r="O5654" i="22"/>
  <c r="O5655" i="22"/>
  <c r="O5656" i="22"/>
  <c r="O5657" i="22"/>
  <c r="O5658" i="22"/>
  <c r="O5659" i="22"/>
  <c r="O5660" i="22"/>
  <c r="O5661" i="22"/>
  <c r="O5662" i="22"/>
  <c r="O5663" i="22"/>
  <c r="O5664" i="22"/>
  <c r="O5665" i="22"/>
  <c r="O5666" i="22"/>
  <c r="O5667" i="22"/>
  <c r="O5668" i="22"/>
  <c r="O5669" i="22"/>
  <c r="O5670" i="22"/>
  <c r="O5671" i="22"/>
  <c r="O5672" i="22"/>
  <c r="O5673" i="22"/>
  <c r="O5674" i="22"/>
  <c r="O5675" i="22"/>
  <c r="O5676" i="22"/>
  <c r="O5677" i="22"/>
  <c r="O5678" i="22"/>
  <c r="O5679" i="22"/>
  <c r="O5680" i="22"/>
  <c r="O5681" i="22"/>
  <c r="O5682" i="22"/>
  <c r="O5683" i="22"/>
  <c r="O5684" i="22"/>
  <c r="O5685" i="22"/>
  <c r="O5686" i="22"/>
  <c r="O5687" i="22"/>
  <c r="O5688" i="22"/>
  <c r="O5689" i="22"/>
  <c r="O5690" i="22"/>
  <c r="O5691" i="22"/>
  <c r="O5692" i="22"/>
  <c r="O5693" i="22"/>
  <c r="O5694" i="22"/>
  <c r="O5695" i="22"/>
  <c r="O5696" i="22"/>
  <c r="O5697" i="22"/>
  <c r="O5698" i="22"/>
  <c r="O5699" i="22"/>
  <c r="O5700" i="22"/>
  <c r="O5701" i="22"/>
  <c r="O5702" i="22"/>
  <c r="O5703" i="22"/>
  <c r="O5704" i="22"/>
  <c r="O5705" i="22"/>
  <c r="O5706" i="22"/>
  <c r="O5707" i="22"/>
  <c r="O5708" i="22"/>
  <c r="O5709" i="22"/>
  <c r="O5710" i="22"/>
  <c r="O5711" i="22"/>
  <c r="O5712" i="22"/>
  <c r="O5713" i="22"/>
  <c r="O5714" i="22"/>
  <c r="O5715" i="22"/>
  <c r="O5716" i="22"/>
  <c r="O5717" i="22"/>
  <c r="O5718" i="22"/>
  <c r="O5719" i="22"/>
  <c r="O5720" i="22"/>
  <c r="O5721" i="22"/>
  <c r="O5722" i="22"/>
  <c r="O5723" i="22"/>
  <c r="O5724" i="22"/>
  <c r="O5725" i="22"/>
  <c r="O5726" i="22"/>
  <c r="O5727" i="22"/>
  <c r="O5728" i="22"/>
  <c r="O5729" i="22"/>
  <c r="O5730" i="22"/>
  <c r="O5731" i="22"/>
  <c r="O5732" i="22"/>
  <c r="O5733" i="22"/>
  <c r="O5734" i="22"/>
  <c r="O5735" i="22"/>
  <c r="O5736" i="22"/>
  <c r="O5737" i="22"/>
  <c r="O5738" i="22"/>
  <c r="O5739" i="22"/>
  <c r="O5740" i="22"/>
  <c r="O5741" i="22"/>
  <c r="O5742" i="22"/>
  <c r="O5743" i="22"/>
  <c r="O5744" i="22"/>
  <c r="O5745" i="22"/>
  <c r="O5746" i="22"/>
  <c r="O5747" i="22"/>
  <c r="O5748" i="22"/>
  <c r="O5749" i="22"/>
  <c r="O5750" i="22"/>
  <c r="O5751" i="22"/>
  <c r="O5752" i="22"/>
  <c r="O5753" i="22"/>
  <c r="O5754" i="22"/>
  <c r="O5755" i="22"/>
  <c r="O5756" i="22"/>
  <c r="O5757" i="22"/>
  <c r="O5758" i="22"/>
  <c r="O5759" i="22"/>
  <c r="O5760" i="22"/>
  <c r="O5761" i="22"/>
  <c r="O5762" i="22"/>
  <c r="O5763" i="22"/>
  <c r="O5764" i="22"/>
  <c r="O5765" i="22"/>
  <c r="O5766" i="22"/>
  <c r="O5767" i="22"/>
  <c r="O5768" i="22"/>
  <c r="O5769" i="22"/>
  <c r="O5770" i="22"/>
  <c r="O5771" i="22"/>
  <c r="O5772" i="22"/>
  <c r="O5773" i="22"/>
  <c r="O5774" i="22"/>
  <c r="O5775" i="22"/>
  <c r="O5776" i="22"/>
  <c r="O5777" i="22"/>
  <c r="O5778" i="22"/>
  <c r="O5779" i="22"/>
  <c r="O5780" i="22"/>
  <c r="O5781" i="22"/>
  <c r="O5782" i="22"/>
  <c r="O5783" i="22"/>
  <c r="O5784" i="22"/>
  <c r="O5785" i="22"/>
  <c r="O5786" i="22"/>
  <c r="O5787" i="22"/>
  <c r="O5788" i="22"/>
  <c r="O5789" i="22"/>
  <c r="O5790" i="22"/>
  <c r="O5791" i="22"/>
  <c r="O5792" i="22"/>
  <c r="O5793" i="22"/>
  <c r="O5794" i="22"/>
  <c r="O5795" i="22"/>
  <c r="O5796" i="22"/>
  <c r="O5797" i="22"/>
  <c r="O5798" i="22"/>
  <c r="O5799" i="22"/>
  <c r="O5800" i="22"/>
  <c r="O5801" i="22"/>
  <c r="O5802" i="22"/>
  <c r="O5803" i="22"/>
  <c r="O5804" i="22"/>
  <c r="O5805" i="22"/>
  <c r="O5806" i="22"/>
  <c r="O5807" i="22"/>
  <c r="O5808" i="22"/>
  <c r="O5809" i="22"/>
  <c r="O5810" i="22"/>
  <c r="O5811" i="22"/>
  <c r="O5812" i="22"/>
  <c r="O5813" i="22"/>
  <c r="O5814" i="22"/>
  <c r="O5815" i="22"/>
  <c r="O5816" i="22"/>
  <c r="O5817" i="22"/>
  <c r="O5818" i="22"/>
  <c r="O5819" i="22"/>
  <c r="O5820" i="22"/>
  <c r="O5821" i="22"/>
  <c r="O5822" i="22"/>
  <c r="O5823" i="22"/>
  <c r="O5824" i="22"/>
  <c r="O5825" i="22"/>
  <c r="O5826" i="22"/>
  <c r="O5827" i="22"/>
  <c r="O5828" i="22"/>
  <c r="O5829" i="22"/>
  <c r="O5830" i="22"/>
  <c r="O5831" i="22"/>
  <c r="O5832" i="22"/>
  <c r="O5833" i="22"/>
  <c r="O5834" i="22"/>
  <c r="O5835" i="22"/>
  <c r="O5836" i="22"/>
  <c r="O5837" i="22"/>
  <c r="O5838" i="22"/>
  <c r="O5839" i="22"/>
  <c r="O5840" i="22"/>
  <c r="O5841" i="22"/>
  <c r="O5842" i="22"/>
  <c r="O5843" i="22"/>
  <c r="O5844" i="22"/>
  <c r="O5845" i="22"/>
  <c r="O5846" i="22"/>
  <c r="O5847" i="22"/>
  <c r="O5848" i="22"/>
  <c r="O5849" i="22"/>
  <c r="O5850" i="22"/>
  <c r="O5851" i="22"/>
  <c r="O5852" i="22"/>
  <c r="O5853" i="22"/>
  <c r="O5854" i="22"/>
  <c r="O5855" i="22"/>
  <c r="O5856" i="22"/>
  <c r="O5857" i="22"/>
  <c r="O5858" i="22"/>
  <c r="O5859" i="22"/>
  <c r="O5860" i="22"/>
  <c r="O5861" i="22"/>
  <c r="O5862" i="22"/>
  <c r="O5863" i="22"/>
  <c r="O5864" i="22"/>
  <c r="O5865" i="22"/>
  <c r="O5866" i="22"/>
  <c r="O5867" i="22"/>
  <c r="O5868" i="22"/>
  <c r="O5869" i="22"/>
  <c r="O5870" i="22"/>
  <c r="O5871" i="22"/>
  <c r="O5872" i="22"/>
  <c r="O5873" i="22"/>
  <c r="O5874" i="22"/>
  <c r="O5875" i="22"/>
  <c r="O5876" i="22"/>
  <c r="O5877" i="22"/>
  <c r="O5878" i="22"/>
  <c r="O5879" i="22"/>
  <c r="O5880" i="22"/>
  <c r="O5881" i="22"/>
  <c r="O5882" i="22"/>
  <c r="O5883" i="22"/>
  <c r="O5884" i="22"/>
  <c r="O5885" i="22"/>
  <c r="O5886" i="22"/>
  <c r="O5887" i="22"/>
  <c r="O5888" i="22"/>
  <c r="O5889" i="22"/>
  <c r="O5890" i="22"/>
  <c r="O5891" i="22"/>
  <c r="O5892" i="22"/>
  <c r="O5893" i="22"/>
  <c r="O5894" i="22"/>
  <c r="O5895" i="22"/>
  <c r="O5896" i="22"/>
  <c r="O5897" i="22"/>
  <c r="O5898" i="22"/>
  <c r="O5899" i="22"/>
  <c r="O5900" i="22"/>
  <c r="O5901" i="22"/>
  <c r="O5902" i="22"/>
  <c r="O5903" i="22"/>
  <c r="O5904" i="22"/>
  <c r="O5905" i="22"/>
  <c r="O5906" i="22"/>
  <c r="O5907" i="22"/>
  <c r="O5908" i="22"/>
  <c r="O5909" i="22"/>
  <c r="O5910" i="22"/>
  <c r="O5911" i="22"/>
  <c r="O5912" i="22"/>
  <c r="O5913" i="22"/>
  <c r="O5914" i="22"/>
  <c r="O5915" i="22"/>
  <c r="O5916" i="22"/>
  <c r="O5917" i="22"/>
  <c r="O5918" i="22"/>
  <c r="O5919" i="22"/>
  <c r="O5920" i="22"/>
  <c r="O5921" i="22"/>
  <c r="O5922" i="22"/>
  <c r="O5923" i="22"/>
  <c r="O5924" i="22"/>
  <c r="O5925" i="22"/>
  <c r="O5926" i="22"/>
  <c r="O5927" i="22"/>
  <c r="O5928" i="22"/>
  <c r="O5929" i="22"/>
  <c r="O5930" i="22"/>
  <c r="O5931" i="22"/>
  <c r="O5932" i="22"/>
  <c r="O5933" i="22"/>
  <c r="O5934" i="22"/>
  <c r="O5935" i="22"/>
  <c r="O5936" i="22"/>
  <c r="O5937" i="22"/>
  <c r="O5938" i="22"/>
  <c r="O5939" i="22"/>
  <c r="O5940" i="22"/>
  <c r="O5941" i="22"/>
  <c r="O5942" i="22"/>
  <c r="O5943" i="22"/>
  <c r="O5944" i="22"/>
  <c r="O5945" i="22"/>
  <c r="O5946" i="22"/>
  <c r="O5947" i="22"/>
  <c r="O5948" i="22"/>
  <c r="O5949" i="22"/>
  <c r="O5950" i="22"/>
  <c r="O5951" i="22"/>
  <c r="O5952" i="22"/>
  <c r="O5953" i="22"/>
  <c r="O5954" i="22"/>
  <c r="O5955" i="22"/>
  <c r="O5956" i="22"/>
  <c r="O5957" i="22"/>
  <c r="O5958" i="22"/>
  <c r="O5959" i="22"/>
  <c r="O5960" i="22"/>
  <c r="O5961" i="22"/>
  <c r="O5962" i="22"/>
  <c r="O5963" i="22"/>
  <c r="O5964" i="22"/>
  <c r="O5965" i="22"/>
  <c r="O5966" i="22"/>
  <c r="O5967" i="22"/>
  <c r="O5968" i="22"/>
  <c r="O5969" i="22"/>
  <c r="O5970" i="22"/>
  <c r="O5971" i="22"/>
  <c r="O5972" i="22"/>
  <c r="O5973" i="22"/>
  <c r="O5974" i="22"/>
  <c r="O5975" i="22"/>
  <c r="O5976" i="22"/>
  <c r="O5977" i="22"/>
  <c r="O5978" i="22"/>
  <c r="O5979" i="22"/>
  <c r="O5980" i="22"/>
  <c r="O5981" i="22"/>
  <c r="O5982" i="22"/>
  <c r="O5983" i="22"/>
  <c r="O5984" i="22"/>
  <c r="O5985" i="22"/>
  <c r="O5986" i="22"/>
  <c r="O5987" i="22"/>
  <c r="O5988" i="22"/>
  <c r="O5989" i="22"/>
  <c r="O5990" i="22"/>
  <c r="O5991" i="22"/>
  <c r="O5992" i="22"/>
  <c r="O5993" i="22"/>
  <c r="O5994" i="22"/>
  <c r="O5995" i="22"/>
  <c r="O5996" i="22"/>
  <c r="O5997" i="22"/>
  <c r="O5998" i="22"/>
  <c r="O5999" i="22"/>
  <c r="O6000" i="22"/>
  <c r="O6001" i="22"/>
  <c r="O6002" i="22"/>
  <c r="O6003" i="22"/>
  <c r="O6004" i="22"/>
  <c r="O6005" i="22"/>
  <c r="O6006" i="22"/>
  <c r="O6007" i="22"/>
  <c r="O6008" i="22"/>
  <c r="O6009" i="22"/>
  <c r="O6010" i="22"/>
  <c r="O6011" i="22"/>
  <c r="O6012" i="22"/>
  <c r="O6013" i="22"/>
  <c r="O6014" i="22"/>
  <c r="O6015" i="22"/>
  <c r="O6016" i="22"/>
  <c r="O6017" i="22"/>
  <c r="O6018" i="22"/>
  <c r="O6019" i="22"/>
  <c r="O6020" i="22"/>
  <c r="O6021" i="22"/>
  <c r="O6022" i="22"/>
  <c r="O6023" i="22"/>
  <c r="O6024" i="22"/>
  <c r="O6025" i="22"/>
  <c r="O6026" i="22"/>
  <c r="O6027" i="22"/>
  <c r="O6028" i="22"/>
  <c r="O6029" i="22"/>
  <c r="O6030" i="22"/>
  <c r="O6031" i="22"/>
  <c r="O6032" i="22"/>
  <c r="O6033" i="22"/>
  <c r="O6034" i="22"/>
  <c r="O6035" i="22"/>
  <c r="O6036" i="22"/>
  <c r="O6037" i="22"/>
  <c r="O6038" i="22"/>
  <c r="O6039" i="22"/>
  <c r="O6040" i="22"/>
  <c r="O6041" i="22"/>
  <c r="O6042" i="22"/>
  <c r="O6043" i="22"/>
  <c r="O6044" i="22"/>
  <c r="O6045" i="22"/>
  <c r="O6046" i="22"/>
  <c r="O6047" i="22"/>
  <c r="O6048" i="22"/>
  <c r="O6049" i="22"/>
  <c r="O6050" i="22"/>
  <c r="O6051" i="22"/>
  <c r="O6052" i="22"/>
  <c r="O6053" i="22"/>
  <c r="O6054" i="22"/>
  <c r="O6055" i="22"/>
  <c r="O6056" i="22"/>
  <c r="O6057" i="22"/>
  <c r="O6058" i="22"/>
  <c r="O6059" i="22"/>
  <c r="O6060" i="22"/>
  <c r="O6061" i="22"/>
  <c r="O6062" i="22"/>
  <c r="O6063" i="22"/>
  <c r="O6064" i="22"/>
  <c r="O6065" i="22"/>
  <c r="O6066" i="22"/>
  <c r="O6067" i="22"/>
  <c r="O6068" i="22"/>
  <c r="O6069" i="22"/>
  <c r="O6070" i="22"/>
  <c r="O6071" i="22"/>
  <c r="O6072" i="22"/>
  <c r="O6073" i="22"/>
  <c r="O6074" i="22"/>
  <c r="O6075" i="22"/>
  <c r="O6076" i="22"/>
  <c r="O6077" i="22"/>
  <c r="O6078" i="22"/>
  <c r="O6079" i="22"/>
  <c r="O6080" i="22"/>
  <c r="O6081" i="22"/>
  <c r="O6082" i="22"/>
  <c r="O6083" i="22"/>
  <c r="O6084" i="22"/>
  <c r="O6085" i="22"/>
  <c r="O6086" i="22"/>
  <c r="O6087" i="22"/>
  <c r="O6088" i="22"/>
  <c r="O6089" i="22"/>
  <c r="O6090" i="22"/>
  <c r="O6091" i="22"/>
  <c r="O6092" i="22"/>
  <c r="O6093" i="22"/>
  <c r="O6094" i="22"/>
  <c r="O6095" i="22"/>
  <c r="O6096" i="22"/>
  <c r="O6097" i="22"/>
  <c r="O6098" i="22"/>
  <c r="O6099" i="22"/>
  <c r="O6100" i="22"/>
  <c r="O6101" i="22"/>
  <c r="O6102" i="22"/>
  <c r="O6103" i="22"/>
  <c r="O6104" i="22"/>
  <c r="O6105" i="22"/>
  <c r="O6106" i="22"/>
  <c r="O6107" i="22"/>
  <c r="O6108" i="22"/>
  <c r="O6109" i="22"/>
  <c r="O6110" i="22"/>
  <c r="O6111" i="22"/>
  <c r="O6112" i="22"/>
  <c r="O6113" i="22"/>
  <c r="O6114" i="22"/>
  <c r="O6115" i="22"/>
  <c r="O6116" i="22"/>
  <c r="O6117" i="22"/>
  <c r="O6118" i="22"/>
  <c r="O6119" i="22"/>
  <c r="O6120" i="22"/>
  <c r="O6121" i="22"/>
  <c r="O6122" i="22"/>
  <c r="O6123" i="22"/>
  <c r="O6124" i="22"/>
  <c r="O6125" i="22"/>
  <c r="O6126" i="22"/>
  <c r="O6127" i="22"/>
  <c r="O6128" i="22"/>
  <c r="O6129" i="22"/>
  <c r="O6130" i="22"/>
  <c r="O6131" i="22"/>
  <c r="O6132" i="22"/>
  <c r="O6133" i="22"/>
  <c r="O6134" i="22"/>
  <c r="O6135" i="22"/>
  <c r="O6136" i="22"/>
  <c r="O6137" i="22"/>
  <c r="O6138" i="22"/>
  <c r="O6139" i="22"/>
  <c r="O6140" i="22"/>
  <c r="O6141" i="22"/>
  <c r="O6142" i="22"/>
  <c r="O6143" i="22"/>
  <c r="O6144" i="22"/>
  <c r="O6145" i="22"/>
  <c r="O6146" i="22"/>
  <c r="O6147" i="22"/>
  <c r="O6148" i="22"/>
  <c r="O6149" i="22"/>
  <c r="O6150" i="22"/>
  <c r="O6151" i="22"/>
  <c r="O6152" i="22"/>
  <c r="O6153" i="22"/>
  <c r="O6154" i="22"/>
  <c r="O6155" i="22"/>
  <c r="O6156" i="22"/>
  <c r="O6157" i="22"/>
  <c r="O6158" i="22"/>
  <c r="O6159" i="22"/>
  <c r="O6160" i="22"/>
  <c r="O6161" i="22"/>
  <c r="O6162" i="22"/>
  <c r="O6163" i="22"/>
  <c r="O6164" i="22"/>
  <c r="O6165" i="22"/>
  <c r="O6166" i="22"/>
  <c r="O6167" i="22"/>
  <c r="O6168" i="22"/>
  <c r="O6169" i="22"/>
  <c r="O6170" i="22"/>
  <c r="O6171" i="22"/>
  <c r="O6172" i="22"/>
  <c r="O6173" i="22"/>
  <c r="O6174" i="22"/>
  <c r="O6175" i="22"/>
  <c r="O6176" i="22"/>
  <c r="O6177" i="22"/>
  <c r="O6178" i="22"/>
  <c r="O6179" i="22"/>
  <c r="O6180" i="22"/>
  <c r="O6181" i="22"/>
  <c r="O6182" i="22"/>
  <c r="O6183" i="22"/>
  <c r="O6184" i="22"/>
  <c r="O6185" i="22"/>
  <c r="O6186" i="22"/>
  <c r="O6187" i="22"/>
  <c r="O6188" i="22"/>
  <c r="O6189" i="22"/>
  <c r="O6190" i="22"/>
  <c r="O6191" i="22"/>
  <c r="O6192" i="22"/>
  <c r="O6193" i="22"/>
  <c r="O6194" i="22"/>
  <c r="O6195" i="22"/>
  <c r="O6196" i="22"/>
  <c r="O6197" i="22"/>
  <c r="O6198" i="22"/>
  <c r="O6199" i="22"/>
  <c r="O6200" i="22"/>
  <c r="O6201" i="22"/>
  <c r="O6202" i="22"/>
  <c r="O6203" i="22"/>
  <c r="O6204" i="22"/>
  <c r="O6205" i="22"/>
  <c r="O6206" i="22"/>
  <c r="O6207" i="22"/>
  <c r="O6208" i="22"/>
  <c r="O6209" i="22"/>
  <c r="O6210" i="22"/>
  <c r="O6211" i="22"/>
  <c r="O6212" i="22"/>
  <c r="O6213" i="22"/>
  <c r="O6214" i="22"/>
  <c r="O6215" i="22"/>
  <c r="O6216" i="22"/>
  <c r="O6217" i="22"/>
  <c r="O6218" i="22"/>
  <c r="O6219" i="22"/>
  <c r="O6220" i="22"/>
  <c r="O6221" i="22"/>
  <c r="O6222" i="22"/>
  <c r="O6223" i="22"/>
  <c r="O6224" i="22"/>
  <c r="O6225" i="22"/>
  <c r="O6226" i="22"/>
  <c r="O6227" i="22"/>
  <c r="O6228" i="22"/>
  <c r="O6229" i="22"/>
  <c r="O6230" i="22"/>
  <c r="O6231" i="22"/>
  <c r="O6232" i="22"/>
  <c r="O6233" i="22"/>
  <c r="O6234" i="22"/>
  <c r="O6235" i="22"/>
  <c r="O6236" i="22"/>
  <c r="O6237" i="22"/>
  <c r="O6238" i="22"/>
  <c r="O6239" i="22"/>
  <c r="O6240" i="22"/>
  <c r="O6241" i="22"/>
  <c r="O6242" i="22"/>
  <c r="O6243" i="22"/>
  <c r="O6244" i="22"/>
  <c r="O6245" i="22"/>
  <c r="O6246" i="22"/>
  <c r="O6247" i="22"/>
  <c r="O6248" i="22"/>
  <c r="O6249" i="22"/>
  <c r="O6250" i="22"/>
  <c r="O6251" i="22"/>
  <c r="O6252" i="22"/>
  <c r="O6253" i="22"/>
  <c r="O6254" i="22"/>
  <c r="O6255" i="22"/>
  <c r="O6256" i="22"/>
  <c r="O6257" i="22"/>
  <c r="O6258" i="22"/>
  <c r="O6259" i="22"/>
  <c r="O6260" i="22"/>
  <c r="O6261" i="22"/>
  <c r="O6262" i="22"/>
  <c r="O6263" i="22"/>
  <c r="O6264" i="22"/>
  <c r="O6265" i="22"/>
  <c r="O6266" i="22"/>
  <c r="O6267" i="22"/>
  <c r="O6268" i="22"/>
  <c r="O6269" i="22"/>
  <c r="O6270" i="22"/>
  <c r="O6271" i="22"/>
  <c r="O6272" i="22"/>
  <c r="O6273" i="22"/>
  <c r="O6274" i="22"/>
  <c r="O6275" i="22"/>
  <c r="O6276" i="22"/>
  <c r="O6277" i="22"/>
  <c r="O6278" i="22"/>
  <c r="O6279" i="22"/>
  <c r="O6280" i="22"/>
  <c r="O6281" i="22"/>
  <c r="O6282" i="22"/>
  <c r="O6283" i="22"/>
  <c r="O6284" i="22"/>
  <c r="O6285" i="22"/>
  <c r="O6286" i="22"/>
  <c r="O6287" i="22"/>
  <c r="O6288" i="22"/>
  <c r="O6289" i="22"/>
  <c r="O6290" i="22"/>
  <c r="O6291" i="22"/>
  <c r="O6292" i="22"/>
  <c r="O6293" i="22"/>
  <c r="O6294" i="22"/>
  <c r="O6295" i="22"/>
  <c r="O6296" i="22"/>
  <c r="O6297" i="22"/>
  <c r="O6298" i="22"/>
  <c r="O6299" i="22"/>
  <c r="O6300" i="22"/>
  <c r="O6301" i="22"/>
  <c r="O6302" i="22"/>
  <c r="O6303" i="22"/>
  <c r="O6304" i="22"/>
  <c r="O6305" i="22"/>
  <c r="O6306" i="22"/>
  <c r="O6307" i="22"/>
  <c r="O6308" i="22"/>
  <c r="O6309" i="22"/>
  <c r="O6310" i="22"/>
  <c r="O6311" i="22"/>
  <c r="O6312" i="22"/>
  <c r="O6313" i="22"/>
  <c r="O6314" i="22"/>
  <c r="O6315" i="22"/>
  <c r="O6316" i="22"/>
  <c r="O6317" i="22"/>
  <c r="O6318" i="22"/>
  <c r="O6319" i="22"/>
  <c r="O6320" i="22"/>
  <c r="O6321" i="22"/>
  <c r="O6322" i="22"/>
  <c r="O6323" i="22"/>
  <c r="O6324" i="22"/>
  <c r="O6325" i="22"/>
  <c r="O6326" i="22"/>
  <c r="O6327" i="22"/>
  <c r="O6328" i="22"/>
  <c r="O6329" i="22"/>
  <c r="O6330" i="22"/>
  <c r="O6331" i="22"/>
  <c r="O6332" i="22"/>
  <c r="O6333" i="22"/>
  <c r="O6334" i="22"/>
  <c r="O6335" i="22"/>
  <c r="O6336" i="22"/>
  <c r="O6337" i="22"/>
  <c r="O6338" i="22"/>
  <c r="O6339" i="22"/>
  <c r="O6340" i="22"/>
  <c r="O6341" i="22"/>
  <c r="O6342" i="22"/>
  <c r="O6343" i="22"/>
  <c r="O6344" i="22"/>
  <c r="O6345" i="22"/>
  <c r="O6346" i="22"/>
  <c r="O6347" i="22"/>
  <c r="O6348" i="22"/>
  <c r="O6349" i="22"/>
  <c r="O6350" i="22"/>
  <c r="O6351" i="22"/>
  <c r="O6352" i="22"/>
  <c r="O6353" i="22"/>
  <c r="O6354" i="22"/>
  <c r="O6355" i="22"/>
  <c r="O6356" i="22"/>
  <c r="O6357" i="22"/>
  <c r="O6358" i="22"/>
  <c r="O6359" i="22"/>
  <c r="O6360" i="22"/>
  <c r="O6361" i="22"/>
  <c r="O6362" i="22"/>
  <c r="O6363" i="22"/>
  <c r="O6364" i="22"/>
  <c r="O6365" i="22"/>
  <c r="O6366" i="22"/>
  <c r="O6367" i="22"/>
  <c r="O6368" i="22"/>
  <c r="O6369" i="22"/>
  <c r="O6370" i="22"/>
  <c r="O6371" i="22"/>
  <c r="O6372" i="22"/>
  <c r="O6373" i="22"/>
  <c r="O6374" i="22"/>
  <c r="O6375" i="22"/>
  <c r="O6376" i="22"/>
  <c r="O6377" i="22"/>
  <c r="O6378" i="22"/>
  <c r="O6379" i="22"/>
  <c r="O6380" i="22"/>
  <c r="O6381" i="22"/>
  <c r="O6382" i="22"/>
  <c r="O6383" i="22"/>
  <c r="O6384" i="22"/>
  <c r="O6385" i="22"/>
  <c r="O6386" i="22"/>
  <c r="O6387" i="22"/>
  <c r="O6388" i="22"/>
  <c r="O6389" i="22"/>
  <c r="O6390" i="22"/>
  <c r="O6391" i="22"/>
  <c r="O6392" i="22"/>
  <c r="O6393" i="22"/>
  <c r="O6394" i="22"/>
  <c r="O6395" i="22"/>
  <c r="O6396" i="22"/>
  <c r="O6397" i="22"/>
  <c r="O6398" i="22"/>
  <c r="O6399" i="22"/>
  <c r="O6400" i="22"/>
  <c r="O6401" i="22"/>
  <c r="O6402" i="22"/>
  <c r="O6403" i="22"/>
  <c r="O6404" i="22"/>
  <c r="O6405" i="22"/>
  <c r="O6406" i="22"/>
  <c r="O6407" i="22"/>
  <c r="O6408" i="22"/>
  <c r="O6409" i="22"/>
  <c r="O6410" i="22"/>
  <c r="O6411" i="22"/>
  <c r="O6412" i="22"/>
  <c r="O6413" i="22"/>
  <c r="O6414" i="22"/>
  <c r="O6415" i="22"/>
  <c r="O6416" i="22"/>
  <c r="O6417" i="22"/>
  <c r="O6418" i="22"/>
  <c r="O6419" i="22"/>
  <c r="O6420" i="22"/>
  <c r="O6421" i="22"/>
  <c r="O6422" i="22"/>
  <c r="O6423" i="22"/>
  <c r="O6424" i="22"/>
  <c r="O6425" i="22"/>
  <c r="O6426" i="22"/>
  <c r="O6427" i="22"/>
  <c r="O6428" i="22"/>
  <c r="O6429" i="22"/>
  <c r="O6430" i="22"/>
  <c r="O6431" i="22"/>
  <c r="O6432" i="22"/>
  <c r="O6433" i="22"/>
  <c r="O6434" i="22"/>
  <c r="O6435" i="22"/>
  <c r="O6436" i="22"/>
  <c r="O6437" i="22"/>
  <c r="O6438" i="22"/>
  <c r="O6439" i="22"/>
  <c r="O6440" i="22"/>
  <c r="O6441" i="22"/>
  <c r="O6442" i="22"/>
  <c r="O6443" i="22"/>
  <c r="O6444" i="22"/>
  <c r="O6445" i="22"/>
  <c r="O6446" i="22"/>
  <c r="O6447" i="22"/>
  <c r="O6448" i="22"/>
  <c r="O6449" i="22"/>
  <c r="O6450" i="22"/>
  <c r="O6451" i="22"/>
  <c r="O6452" i="22"/>
  <c r="O6453" i="22"/>
  <c r="O6454" i="22"/>
  <c r="O6455" i="22"/>
  <c r="O6456" i="22"/>
  <c r="O6457" i="22"/>
  <c r="O6458" i="22"/>
  <c r="O6459" i="22"/>
  <c r="O6460" i="22"/>
  <c r="O6461" i="22"/>
  <c r="O6462" i="22"/>
  <c r="O6463" i="22"/>
  <c r="O6464" i="22"/>
  <c r="O6465" i="22"/>
  <c r="O6466" i="22"/>
  <c r="O6467" i="22"/>
  <c r="O6468" i="22"/>
  <c r="O6469" i="22"/>
  <c r="O6470" i="22"/>
  <c r="O6471" i="22"/>
  <c r="O6472" i="22"/>
  <c r="O6473" i="22"/>
  <c r="O6474" i="22"/>
  <c r="O6475" i="22"/>
  <c r="O6476" i="22"/>
  <c r="O6477" i="22"/>
  <c r="O6478" i="22"/>
  <c r="O6479" i="22"/>
  <c r="O6480" i="22"/>
  <c r="O6481" i="22"/>
  <c r="O6482" i="22"/>
  <c r="O6483" i="22"/>
  <c r="O6484" i="22"/>
  <c r="O6485" i="22"/>
  <c r="O6486" i="22"/>
  <c r="O6487" i="22"/>
  <c r="O6488" i="22"/>
  <c r="O6489" i="22"/>
  <c r="O6490" i="22"/>
  <c r="O6491" i="22"/>
  <c r="O6492" i="22"/>
  <c r="O6493" i="22"/>
  <c r="O6494" i="22"/>
  <c r="O6495" i="22"/>
  <c r="O6496" i="22"/>
  <c r="O6500" i="22"/>
  <c r="O3879" i="22"/>
  <c r="O3880" i="22"/>
  <c r="O3881" i="22"/>
  <c r="O3882" i="22"/>
  <c r="O3883" i="22"/>
  <c r="O3878" i="22"/>
  <c r="B2440" i="21"/>
  <c r="A2623" i="21"/>
  <c r="B2623" i="21"/>
  <c r="C2623" i="21"/>
  <c r="D2623" i="21"/>
  <c r="A2624" i="21"/>
  <c r="B2624" i="21"/>
  <c r="C2624" i="21"/>
  <c r="D2624" i="21"/>
  <c r="A2625" i="21"/>
  <c r="B2625" i="21"/>
  <c r="C2625" i="21"/>
  <c r="D2625" i="21"/>
  <c r="A2626" i="21"/>
  <c r="B2626" i="21"/>
  <c r="C2626" i="21"/>
  <c r="D2626" i="21"/>
  <c r="A3720" i="19" l="1"/>
  <c r="J3720" i="19"/>
  <c r="A3710" i="19"/>
  <c r="J3710" i="19"/>
  <c r="J3069" i="22"/>
  <c r="A606" i="18"/>
  <c r="B606" i="18"/>
  <c r="C606" i="18"/>
  <c r="D606" i="18"/>
  <c r="A607" i="18"/>
  <c r="B607" i="18"/>
  <c r="C607" i="18"/>
  <c r="D607" i="18"/>
  <c r="A608" i="18"/>
  <c r="B608" i="18"/>
  <c r="C608" i="18"/>
  <c r="D608" i="18"/>
  <c r="A609" i="18"/>
  <c r="B609" i="18"/>
  <c r="C609" i="18"/>
  <c r="D609" i="18"/>
  <c r="A610" i="18"/>
  <c r="B610" i="18"/>
  <c r="C610" i="18"/>
  <c r="D610" i="18"/>
  <c r="A611" i="18"/>
  <c r="B611" i="18"/>
  <c r="C611" i="18"/>
  <c r="D611" i="18"/>
  <c r="A612" i="18"/>
  <c r="B612" i="18"/>
  <c r="C612" i="18"/>
  <c r="D612" i="18"/>
  <c r="A613" i="18"/>
  <c r="B613" i="18"/>
  <c r="C613" i="18"/>
  <c r="D613" i="18"/>
  <c r="A614" i="18"/>
  <c r="B614" i="18"/>
  <c r="C614" i="18"/>
  <c r="D614" i="18"/>
  <c r="A615" i="18"/>
  <c r="B615" i="18"/>
  <c r="C615" i="18"/>
  <c r="D615" i="18"/>
  <c r="A616" i="18"/>
  <c r="B616" i="18"/>
  <c r="C616" i="18"/>
  <c r="D616" i="18"/>
  <c r="A617" i="18"/>
  <c r="B617" i="18"/>
  <c r="C617" i="18"/>
  <c r="D617" i="18"/>
  <c r="B602" i="18"/>
  <c r="C602" i="18"/>
  <c r="D602" i="18"/>
  <c r="B603" i="18"/>
  <c r="C603" i="18"/>
  <c r="D603" i="18"/>
  <c r="B604" i="18"/>
  <c r="C604" i="18"/>
  <c r="D604" i="18"/>
  <c r="B605" i="18"/>
  <c r="C605" i="18"/>
  <c r="D605" i="18"/>
  <c r="A602" i="18"/>
  <c r="A603" i="18"/>
  <c r="A604" i="18"/>
  <c r="A605" i="18"/>
  <c r="A1134" i="12" l="1"/>
  <c r="B1134" i="12"/>
  <c r="C1134" i="12"/>
  <c r="D1134" i="12"/>
  <c r="A1135" i="12"/>
  <c r="B1135" i="12"/>
  <c r="C1135" i="12"/>
  <c r="D1135" i="12"/>
  <c r="A1136" i="12"/>
  <c r="B1136" i="12"/>
  <c r="C1136" i="12"/>
  <c r="D1136" i="12"/>
  <c r="A1137" i="12"/>
  <c r="B1137" i="12"/>
  <c r="C1137" i="12"/>
  <c r="D1137" i="12"/>
  <c r="A1138" i="12"/>
  <c r="B1138" i="12"/>
  <c r="C1138" i="12"/>
  <c r="D1138" i="12"/>
  <c r="A1139" i="12"/>
  <c r="B1139" i="12"/>
  <c r="C1139" i="12"/>
  <c r="D1139" i="12"/>
  <c r="A1140" i="12"/>
  <c r="B1140" i="12"/>
  <c r="C1140" i="12"/>
  <c r="D1140" i="12"/>
  <c r="A1141" i="12"/>
  <c r="B1141" i="12"/>
  <c r="C1141" i="12"/>
  <c r="D1141" i="12"/>
  <c r="A1142" i="12"/>
  <c r="B1142" i="12"/>
  <c r="C1142" i="12"/>
  <c r="D1142" i="12"/>
  <c r="A1143" i="12"/>
  <c r="B1143" i="12"/>
  <c r="C1143" i="12"/>
  <c r="D1143" i="12"/>
  <c r="A1144" i="12"/>
  <c r="B1144" i="12"/>
  <c r="C1144" i="12"/>
  <c r="D1144" i="12"/>
  <c r="A1145" i="12"/>
  <c r="B1145" i="12"/>
  <c r="C1145" i="12"/>
  <c r="D1145" i="12"/>
  <c r="A1146" i="12"/>
  <c r="B1146" i="12"/>
  <c r="C1146" i="12"/>
  <c r="D1146" i="12"/>
  <c r="A1147" i="12"/>
  <c r="B1147" i="12"/>
  <c r="C1147" i="12"/>
  <c r="D1147" i="12"/>
  <c r="A1148" i="12"/>
  <c r="B1148" i="12"/>
  <c r="C1148" i="12"/>
  <c r="D1148" i="12"/>
  <c r="A1149" i="12"/>
  <c r="B1149" i="12"/>
  <c r="C1149" i="12"/>
  <c r="D1149" i="12"/>
  <c r="A1150" i="12"/>
  <c r="B1150" i="12"/>
  <c r="C1150" i="12"/>
  <c r="D1150" i="12"/>
  <c r="A1151" i="12"/>
  <c r="B1151" i="12"/>
  <c r="C1151" i="12"/>
  <c r="D1151" i="12"/>
  <c r="A1152" i="12"/>
  <c r="B1152" i="12"/>
  <c r="C1152" i="12"/>
  <c r="D1152" i="12"/>
  <c r="A1153" i="12"/>
  <c r="B1153" i="12"/>
  <c r="C1153" i="12"/>
  <c r="D1153" i="12"/>
  <c r="A1154" i="12"/>
  <c r="B1154" i="12"/>
  <c r="C1154" i="12"/>
  <c r="D1154" i="12"/>
  <c r="A1155" i="12"/>
  <c r="B1155" i="12"/>
  <c r="C1155" i="12"/>
  <c r="D1155" i="12"/>
  <c r="A1156" i="12"/>
  <c r="B1156" i="12"/>
  <c r="C1156" i="12"/>
  <c r="D1156" i="12"/>
  <c r="A1157" i="12"/>
  <c r="B1157" i="12"/>
  <c r="C1157" i="12"/>
  <c r="D1157" i="12"/>
  <c r="A1158" i="12"/>
  <c r="B1158" i="12"/>
  <c r="C1158" i="12"/>
  <c r="D1158" i="12"/>
  <c r="A1159" i="12"/>
  <c r="B1159" i="12"/>
  <c r="C1159" i="12"/>
  <c r="D1159" i="12"/>
  <c r="A1160" i="12"/>
  <c r="B1160" i="12"/>
  <c r="C1160" i="12"/>
  <c r="D1160" i="12"/>
  <c r="A1161" i="12"/>
  <c r="B1161" i="12"/>
  <c r="C1161" i="12"/>
  <c r="D1161" i="12"/>
  <c r="A1162" i="12"/>
  <c r="B1162" i="12"/>
  <c r="C1162" i="12"/>
  <c r="D1162" i="12"/>
  <c r="A1163" i="12"/>
  <c r="B1163" i="12"/>
  <c r="C1163" i="12"/>
  <c r="D1163" i="12"/>
  <c r="A1164" i="12"/>
  <c r="B1164" i="12"/>
  <c r="C1164" i="12"/>
  <c r="D1164" i="12"/>
  <c r="A1165" i="12"/>
  <c r="B1165" i="12"/>
  <c r="C1165" i="12"/>
  <c r="D1165" i="12"/>
  <c r="A1166" i="12"/>
  <c r="B1166" i="12"/>
  <c r="C1166" i="12"/>
  <c r="D1166" i="12"/>
  <c r="A1167" i="12"/>
  <c r="B1167" i="12"/>
  <c r="C1167" i="12"/>
  <c r="D1167" i="12"/>
  <c r="A1168" i="12"/>
  <c r="B1168" i="12"/>
  <c r="C1168" i="12"/>
  <c r="D1168" i="12"/>
  <c r="B972" i="12"/>
  <c r="C972" i="12"/>
  <c r="D972" i="12"/>
  <c r="A970" i="12"/>
  <c r="A971" i="12"/>
  <c r="A972" i="12"/>
  <c r="B977" i="12"/>
  <c r="C977" i="12"/>
  <c r="D977" i="12"/>
  <c r="B978" i="12"/>
  <c r="C978" i="12"/>
  <c r="D978" i="12"/>
  <c r="B979" i="12"/>
  <c r="C979" i="12"/>
  <c r="D979" i="12"/>
  <c r="B980" i="12"/>
  <c r="C980" i="12"/>
  <c r="D980" i="12"/>
  <c r="B981" i="12"/>
  <c r="C981" i="12"/>
  <c r="D981" i="12"/>
  <c r="B982" i="12"/>
  <c r="C982" i="12"/>
  <c r="D982" i="12"/>
  <c r="B983" i="12"/>
  <c r="C983" i="12"/>
  <c r="D983" i="12"/>
  <c r="B984" i="12"/>
  <c r="C984" i="12"/>
  <c r="D984" i="12"/>
  <c r="B985" i="12"/>
  <c r="C985" i="12"/>
  <c r="D985" i="12"/>
  <c r="B986" i="12"/>
  <c r="C986" i="12"/>
  <c r="D986" i="12"/>
  <c r="B987" i="12"/>
  <c r="C987" i="12"/>
  <c r="D987" i="12"/>
  <c r="B988" i="12"/>
  <c r="C988" i="12"/>
  <c r="D988" i="12"/>
  <c r="B989" i="12"/>
  <c r="C989" i="12"/>
  <c r="D989" i="12"/>
  <c r="B990" i="12"/>
  <c r="C990" i="12"/>
  <c r="D990" i="12"/>
  <c r="B991" i="12"/>
  <c r="C991" i="12"/>
  <c r="D991" i="12"/>
  <c r="B992" i="12"/>
  <c r="C992" i="12"/>
  <c r="D992" i="12"/>
  <c r="B993" i="12"/>
  <c r="C993" i="12"/>
  <c r="D993" i="12"/>
  <c r="B994" i="12"/>
  <c r="C994" i="12"/>
  <c r="D994" i="12"/>
  <c r="B995" i="12"/>
  <c r="C995" i="12"/>
  <c r="D995" i="12"/>
  <c r="B996" i="12"/>
  <c r="C996" i="12"/>
  <c r="D996" i="12"/>
  <c r="B997" i="12"/>
  <c r="C997" i="12"/>
  <c r="D997" i="12"/>
  <c r="B998" i="12"/>
  <c r="C998" i="12"/>
  <c r="D998" i="12"/>
  <c r="B999" i="12"/>
  <c r="C999" i="12"/>
  <c r="D999" i="12"/>
  <c r="B1000" i="12"/>
  <c r="C1000" i="12"/>
  <c r="D1000" i="12"/>
  <c r="B1001" i="12"/>
  <c r="C1001" i="12"/>
  <c r="D1001" i="12"/>
  <c r="B1002" i="12"/>
  <c r="C1002" i="12"/>
  <c r="D1002" i="12"/>
  <c r="B1003" i="12"/>
  <c r="C1003" i="12"/>
  <c r="D1003" i="12"/>
  <c r="B1004" i="12"/>
  <c r="C1004" i="12"/>
  <c r="D1004" i="12"/>
  <c r="B1005" i="12"/>
  <c r="C1005" i="12"/>
  <c r="D1005" i="12"/>
  <c r="B1006" i="12"/>
  <c r="C1006" i="12"/>
  <c r="D1006" i="12"/>
  <c r="B1007" i="12"/>
  <c r="C1007" i="12"/>
  <c r="D1007" i="12"/>
  <c r="B1008" i="12"/>
  <c r="C1008" i="12"/>
  <c r="D1008" i="12"/>
  <c r="B1009" i="12"/>
  <c r="C1009" i="12"/>
  <c r="D1009" i="12"/>
  <c r="B1010" i="12"/>
  <c r="C1010" i="12"/>
  <c r="D1010" i="12"/>
  <c r="B1011" i="12"/>
  <c r="C1011" i="12"/>
  <c r="D1011" i="12"/>
  <c r="B1012" i="12"/>
  <c r="C1012" i="12"/>
  <c r="D1012" i="12"/>
  <c r="B1013" i="12"/>
  <c r="C1013" i="12"/>
  <c r="D1013" i="12"/>
  <c r="B1014" i="12"/>
  <c r="C1014" i="12"/>
  <c r="D1014" i="12"/>
  <c r="B1015" i="12"/>
  <c r="C1015" i="12"/>
  <c r="D1015" i="12"/>
  <c r="B1016" i="12"/>
  <c r="C1016" i="12"/>
  <c r="D1016" i="12"/>
  <c r="B1017" i="12"/>
  <c r="C1017" i="12"/>
  <c r="D1017" i="12"/>
  <c r="B1018" i="12"/>
  <c r="C1018" i="12"/>
  <c r="D1018" i="12"/>
  <c r="B1019" i="12"/>
  <c r="C1019" i="12"/>
  <c r="D1019" i="12"/>
  <c r="B1020" i="12"/>
  <c r="C1020" i="12"/>
  <c r="D1020" i="12"/>
  <c r="B1021" i="12"/>
  <c r="C1021" i="12"/>
  <c r="D1021" i="12"/>
  <c r="B1022" i="12"/>
  <c r="C1022" i="12"/>
  <c r="D1022" i="12"/>
  <c r="B1023" i="12"/>
  <c r="C1023" i="12"/>
  <c r="D1023" i="12"/>
  <c r="B1024" i="12"/>
  <c r="C1024" i="12"/>
  <c r="D1024" i="12"/>
  <c r="B1025" i="12"/>
  <c r="C1025" i="12"/>
  <c r="D1025" i="12"/>
  <c r="B1026" i="12"/>
  <c r="C1026" i="12"/>
  <c r="D1026" i="12"/>
  <c r="B1027" i="12"/>
  <c r="C1027" i="12"/>
  <c r="D1027" i="12"/>
  <c r="B1028" i="12"/>
  <c r="C1028" i="12"/>
  <c r="D1028" i="12"/>
  <c r="B1029" i="12"/>
  <c r="C1029" i="12"/>
  <c r="D1029" i="12"/>
  <c r="B1030" i="12"/>
  <c r="C1030" i="12"/>
  <c r="D1030" i="12"/>
  <c r="B1031" i="12"/>
  <c r="C1031" i="12"/>
  <c r="D1031" i="12"/>
  <c r="B1032" i="12"/>
  <c r="C1032" i="12"/>
  <c r="D1032" i="12"/>
  <c r="B1033" i="12"/>
  <c r="C1033" i="12"/>
  <c r="D1033" i="12"/>
  <c r="B1034" i="12"/>
  <c r="C1034" i="12"/>
  <c r="D1034" i="12"/>
  <c r="B1035" i="12"/>
  <c r="C1035" i="12"/>
  <c r="D1035" i="12"/>
  <c r="B970" i="12"/>
  <c r="C970" i="12"/>
  <c r="D970" i="12"/>
  <c r="B971" i="12"/>
  <c r="C971" i="12"/>
  <c r="D971" i="12"/>
  <c r="B951" i="12"/>
  <c r="C951" i="12"/>
  <c r="D951" i="12"/>
  <c r="B952" i="12"/>
  <c r="C952" i="12"/>
  <c r="D952" i="12"/>
  <c r="B953" i="12"/>
  <c r="C953" i="12"/>
  <c r="D953" i="12"/>
  <c r="B954" i="12"/>
  <c r="C954" i="12"/>
  <c r="D954" i="12"/>
  <c r="B955" i="12"/>
  <c r="C955" i="12"/>
  <c r="D955" i="12"/>
  <c r="B956" i="12"/>
  <c r="C956" i="12"/>
  <c r="D956" i="12"/>
  <c r="B957" i="12"/>
  <c r="C957" i="12"/>
  <c r="D957" i="12"/>
  <c r="B958" i="12"/>
  <c r="C958" i="12"/>
  <c r="D958" i="12"/>
  <c r="B959" i="12"/>
  <c r="C959" i="12"/>
  <c r="D959" i="12"/>
  <c r="B960" i="12"/>
  <c r="C960" i="12"/>
  <c r="D960" i="12"/>
  <c r="B961" i="12"/>
  <c r="C961" i="12"/>
  <c r="D961" i="12"/>
  <c r="B962" i="12"/>
  <c r="C962" i="12"/>
  <c r="D962" i="12"/>
  <c r="B963" i="12"/>
  <c r="C963" i="12"/>
  <c r="D963" i="12"/>
  <c r="B964" i="12"/>
  <c r="C964" i="12"/>
  <c r="D964" i="12"/>
  <c r="B965" i="12"/>
  <c r="C965" i="12"/>
  <c r="D965" i="12"/>
  <c r="B966" i="12"/>
  <c r="C966" i="12"/>
  <c r="D966" i="12"/>
  <c r="B967" i="12"/>
  <c r="C967" i="12"/>
  <c r="D967" i="12"/>
  <c r="B968" i="12"/>
  <c r="C968" i="12"/>
  <c r="D968" i="12"/>
  <c r="B969" i="12"/>
  <c r="C969" i="12"/>
  <c r="D969" i="12"/>
  <c r="A951" i="12"/>
  <c r="A952" i="12"/>
  <c r="A953" i="12"/>
  <c r="A954" i="12"/>
  <c r="A955" i="12"/>
  <c r="A956" i="12"/>
  <c r="A957" i="12"/>
  <c r="A958" i="12"/>
  <c r="A959" i="12"/>
  <c r="A960" i="12"/>
  <c r="A961" i="12"/>
  <c r="A962" i="12"/>
  <c r="A963" i="12"/>
  <c r="A964" i="12"/>
  <c r="A965" i="12"/>
  <c r="A966" i="12"/>
  <c r="A967" i="12"/>
  <c r="A968" i="12"/>
  <c r="A969" i="12"/>
  <c r="B921" i="12"/>
  <c r="C921" i="12"/>
  <c r="D921" i="12"/>
  <c r="B922" i="12"/>
  <c r="C922" i="12"/>
  <c r="D922" i="12"/>
  <c r="B923" i="12"/>
  <c r="C923" i="12"/>
  <c r="D923" i="12"/>
  <c r="B924" i="12"/>
  <c r="C924" i="12"/>
  <c r="D924" i="12"/>
  <c r="B925" i="12"/>
  <c r="C925" i="12"/>
  <c r="D925" i="12"/>
  <c r="B926" i="12"/>
  <c r="C926" i="12"/>
  <c r="D926" i="12"/>
  <c r="B927" i="12"/>
  <c r="C927" i="12"/>
  <c r="D927" i="12"/>
  <c r="B928" i="12"/>
  <c r="C928" i="12"/>
  <c r="D928" i="12"/>
  <c r="B929" i="12"/>
  <c r="C929" i="12"/>
  <c r="D929" i="12"/>
  <c r="B930" i="12"/>
  <c r="C930" i="12"/>
  <c r="D930" i="12"/>
  <c r="B931" i="12"/>
  <c r="C931" i="12"/>
  <c r="D931" i="12"/>
  <c r="B932" i="12"/>
  <c r="C932" i="12"/>
  <c r="D932" i="12"/>
  <c r="B933" i="12"/>
  <c r="C933" i="12"/>
  <c r="D933" i="12"/>
  <c r="B934" i="12"/>
  <c r="C934" i="12"/>
  <c r="D934" i="12"/>
  <c r="B935" i="12"/>
  <c r="C935" i="12"/>
  <c r="D935" i="12"/>
  <c r="B936" i="12"/>
  <c r="C936" i="12"/>
  <c r="D936" i="12"/>
  <c r="B937" i="12"/>
  <c r="C937" i="12"/>
  <c r="D937" i="12"/>
  <c r="B938" i="12"/>
  <c r="C938" i="12"/>
  <c r="D938" i="12"/>
  <c r="B939" i="12"/>
  <c r="C939" i="12"/>
  <c r="D939" i="12"/>
  <c r="B940" i="12"/>
  <c r="C940" i="12"/>
  <c r="D940" i="12"/>
  <c r="B941" i="12"/>
  <c r="C941" i="12"/>
  <c r="D941" i="12"/>
  <c r="B942" i="12"/>
  <c r="C942" i="12"/>
  <c r="D942" i="12"/>
  <c r="B943" i="12"/>
  <c r="C943" i="12"/>
  <c r="D943" i="12"/>
  <c r="B944" i="12"/>
  <c r="C944" i="12"/>
  <c r="D944" i="12"/>
  <c r="B945" i="12"/>
  <c r="C945" i="12"/>
  <c r="D945" i="12"/>
  <c r="B946" i="12"/>
  <c r="C946" i="12"/>
  <c r="D946" i="12"/>
  <c r="A946" i="12"/>
  <c r="A921" i="12"/>
  <c r="A922" i="12"/>
  <c r="A923" i="12"/>
  <c r="A924" i="12"/>
  <c r="A925" i="12"/>
  <c r="A926" i="12"/>
  <c r="A927" i="12"/>
  <c r="A928" i="12"/>
  <c r="A929" i="12"/>
  <c r="A930" i="12"/>
  <c r="A931" i="12"/>
  <c r="A932" i="12"/>
  <c r="A933" i="12"/>
  <c r="A934" i="12"/>
  <c r="A935" i="12"/>
  <c r="A936" i="12"/>
  <c r="A937" i="12"/>
  <c r="A938" i="12"/>
  <c r="A939" i="12"/>
  <c r="A940" i="12"/>
  <c r="A941" i="12"/>
  <c r="A942" i="12"/>
  <c r="A943" i="12"/>
  <c r="A944" i="12"/>
  <c r="A945" i="12"/>
  <c r="B1143" i="21" l="1"/>
  <c r="C1143" i="21"/>
  <c r="D1143" i="21"/>
  <c r="B1144" i="21"/>
  <c r="C1144" i="21"/>
  <c r="D1144" i="21"/>
  <c r="B1145" i="21"/>
  <c r="C1145" i="21"/>
  <c r="D1145" i="21"/>
  <c r="B1146" i="21"/>
  <c r="C1146" i="21"/>
  <c r="D1146" i="21"/>
  <c r="B1147" i="21"/>
  <c r="C1147" i="21"/>
  <c r="D1147" i="21"/>
  <c r="B1148" i="21"/>
  <c r="C1148" i="21"/>
  <c r="D1148" i="21"/>
  <c r="B1149" i="21"/>
  <c r="C1149" i="21"/>
  <c r="D1149" i="21"/>
  <c r="B1150" i="21"/>
  <c r="C1150" i="21"/>
  <c r="D1150" i="21"/>
  <c r="B1151" i="21"/>
  <c r="C1151" i="21"/>
  <c r="D1151" i="21"/>
  <c r="B1152" i="21"/>
  <c r="C1152" i="21"/>
  <c r="D1152" i="21"/>
  <c r="B1153" i="21"/>
  <c r="C1153" i="21"/>
  <c r="D1153" i="21"/>
  <c r="B1154" i="21"/>
  <c r="C1154" i="21"/>
  <c r="D1154" i="21"/>
  <c r="B1155" i="21"/>
  <c r="C1155" i="21"/>
  <c r="D1155" i="21"/>
  <c r="B1156" i="21"/>
  <c r="C1156" i="21"/>
  <c r="D1156" i="21"/>
  <c r="B1157" i="21"/>
  <c r="C1157" i="21"/>
  <c r="D1157" i="21"/>
  <c r="B1158" i="21"/>
  <c r="C1158" i="21"/>
  <c r="D1158" i="21"/>
  <c r="B1159" i="21"/>
  <c r="C1159" i="21"/>
  <c r="D1159" i="21"/>
  <c r="B1160" i="21"/>
  <c r="C1160" i="21"/>
  <c r="D1160" i="21"/>
  <c r="B1161" i="21"/>
  <c r="C1161" i="21"/>
  <c r="D1161" i="21"/>
  <c r="B1162" i="21"/>
  <c r="C1162" i="21"/>
  <c r="D1162" i="21"/>
  <c r="B1163" i="21"/>
  <c r="C1163" i="21"/>
  <c r="D1163" i="21"/>
  <c r="B1164" i="21"/>
  <c r="C1164" i="21"/>
  <c r="D1164" i="21"/>
  <c r="B1165" i="21"/>
  <c r="C1165" i="21"/>
  <c r="D1165" i="21"/>
  <c r="B1166" i="21"/>
  <c r="C1166" i="21"/>
  <c r="D1166" i="21"/>
  <c r="B1167" i="21"/>
  <c r="C1167" i="21"/>
  <c r="D1167" i="21"/>
  <c r="B1168" i="21"/>
  <c r="C1168" i="21"/>
  <c r="D1168" i="21"/>
  <c r="B1169" i="21"/>
  <c r="C1169" i="21"/>
  <c r="D1169" i="21"/>
  <c r="B1170" i="21"/>
  <c r="C1170" i="21"/>
  <c r="D1170" i="21"/>
  <c r="B1171" i="21"/>
  <c r="C1171" i="21"/>
  <c r="D1171" i="21"/>
  <c r="B1172" i="21"/>
  <c r="C1172" i="21"/>
  <c r="D1172" i="21"/>
  <c r="B1173" i="21"/>
  <c r="C1173" i="21"/>
  <c r="D1173" i="21"/>
  <c r="B1174" i="21"/>
  <c r="C1174" i="21"/>
  <c r="D1174" i="21"/>
  <c r="B1175" i="21"/>
  <c r="C1175" i="21"/>
  <c r="D1175" i="21"/>
  <c r="B1176" i="21"/>
  <c r="C1176" i="21"/>
  <c r="D1176" i="21"/>
  <c r="B1177" i="21"/>
  <c r="C1177" i="21"/>
  <c r="D1177" i="21"/>
  <c r="A1150" i="21"/>
  <c r="A1151" i="21"/>
  <c r="A1152" i="21"/>
  <c r="A1153" i="21"/>
  <c r="A1154" i="21"/>
  <c r="A1155" i="21"/>
  <c r="A1156" i="21"/>
  <c r="A1157" i="21"/>
  <c r="A1158" i="21"/>
  <c r="A1159" i="21"/>
  <c r="A1160" i="21"/>
  <c r="A1161" i="21"/>
  <c r="A1162" i="21"/>
  <c r="A1163" i="21"/>
  <c r="A1164" i="21"/>
  <c r="A1165" i="21"/>
  <c r="A1166" i="21"/>
  <c r="A1167" i="21"/>
  <c r="A1168" i="21"/>
  <c r="A1169" i="21"/>
  <c r="A1170" i="21"/>
  <c r="A1171" i="21"/>
  <c r="A1172" i="21"/>
  <c r="A1173" i="21"/>
  <c r="A1174" i="21"/>
  <c r="A1175" i="21"/>
  <c r="A1176" i="21"/>
  <c r="A1177" i="21"/>
  <c r="A1147" i="21"/>
  <c r="A1148" i="21"/>
  <c r="A1149" i="21"/>
  <c r="A1144" i="21"/>
  <c r="A1145" i="21"/>
  <c r="A1146" i="21"/>
  <c r="A1143" i="21"/>
  <c r="A993" i="18" l="1"/>
  <c r="B993" i="18"/>
  <c r="C993" i="18"/>
  <c r="D993" i="18"/>
  <c r="A994" i="18"/>
  <c r="B994" i="18"/>
  <c r="C994" i="18"/>
  <c r="D994" i="18"/>
  <c r="A995" i="18"/>
  <c r="B995" i="18"/>
  <c r="C995" i="18"/>
  <c r="D995" i="18"/>
  <c r="A996" i="18"/>
  <c r="B996" i="18"/>
  <c r="C996" i="18"/>
  <c r="D996" i="18"/>
  <c r="A997" i="18"/>
  <c r="B997" i="18"/>
  <c r="C997" i="18"/>
  <c r="D997" i="18"/>
  <c r="A998" i="18"/>
  <c r="B998" i="18"/>
  <c r="C998" i="18"/>
  <c r="D998" i="18"/>
  <c r="A999" i="18"/>
  <c r="B999" i="18"/>
  <c r="C999" i="18"/>
  <c r="D999" i="18"/>
  <c r="A1000" i="18"/>
  <c r="B1000" i="18"/>
  <c r="C1000" i="18"/>
  <c r="D1000" i="18"/>
  <c r="A1001" i="18"/>
  <c r="B1001" i="18"/>
  <c r="C1001" i="18"/>
  <c r="D1001" i="18"/>
  <c r="A1002" i="18"/>
  <c r="B1002" i="18"/>
  <c r="C1002" i="18"/>
  <c r="D1002" i="18"/>
  <c r="A1003" i="18"/>
  <c r="B1003" i="18"/>
  <c r="C1003" i="18"/>
  <c r="D1003" i="18"/>
  <c r="A1004" i="18"/>
  <c r="B1004" i="18"/>
  <c r="C1004" i="18"/>
  <c r="D1004" i="18"/>
  <c r="A1005" i="18"/>
  <c r="B1005" i="18"/>
  <c r="C1005" i="18"/>
  <c r="D1005" i="18"/>
  <c r="A1006" i="18"/>
  <c r="B1006" i="18"/>
  <c r="C1006" i="18"/>
  <c r="D1006" i="18"/>
  <c r="A653" i="18"/>
  <c r="B653" i="18"/>
  <c r="C653" i="18"/>
  <c r="D653" i="18"/>
  <c r="A654" i="18"/>
  <c r="B654" i="18"/>
  <c r="C654" i="18"/>
  <c r="D654" i="18"/>
  <c r="A655" i="18"/>
  <c r="B655" i="18"/>
  <c r="C655" i="18"/>
  <c r="D655" i="18"/>
  <c r="A656" i="18"/>
  <c r="B656" i="18"/>
  <c r="C656" i="18"/>
  <c r="D656" i="18"/>
  <c r="A657" i="18"/>
  <c r="B657" i="18"/>
  <c r="C657" i="18"/>
  <c r="D657" i="18"/>
  <c r="A658" i="18"/>
  <c r="B658" i="18"/>
  <c r="C658" i="18"/>
  <c r="D658" i="18"/>
  <c r="A659" i="18"/>
  <c r="B659" i="18"/>
  <c r="C659" i="18"/>
  <c r="D659" i="18"/>
  <c r="A660" i="18"/>
  <c r="B660" i="18"/>
  <c r="C660" i="18"/>
  <c r="D660" i="18"/>
  <c r="A661" i="18"/>
  <c r="B661" i="18"/>
  <c r="C661" i="18"/>
  <c r="D661" i="18"/>
  <c r="A662" i="18"/>
  <c r="B662" i="18"/>
  <c r="C662" i="18"/>
  <c r="D662" i="18"/>
  <c r="A663" i="18"/>
  <c r="B663" i="18"/>
  <c r="C663" i="18"/>
  <c r="D663" i="18"/>
  <c r="A664" i="18"/>
  <c r="B664" i="18"/>
  <c r="C664" i="18"/>
  <c r="D664" i="18"/>
  <c r="A665" i="18"/>
  <c r="B665" i="18"/>
  <c r="C665" i="18"/>
  <c r="D665" i="18"/>
  <c r="A666" i="18"/>
  <c r="B666" i="18"/>
  <c r="C666" i="18"/>
  <c r="D666" i="18"/>
  <c r="A667" i="18"/>
  <c r="B667" i="18"/>
  <c r="C667" i="18"/>
  <c r="D667" i="18"/>
  <c r="A668" i="18"/>
  <c r="B668" i="18"/>
  <c r="C668" i="18"/>
  <c r="D668" i="18"/>
  <c r="A669" i="18"/>
  <c r="B669" i="18"/>
  <c r="C669" i="18"/>
  <c r="D669" i="18"/>
  <c r="A670" i="18"/>
  <c r="B670" i="18"/>
  <c r="C670" i="18"/>
  <c r="D670" i="18"/>
  <c r="A671" i="18"/>
  <c r="B671" i="18"/>
  <c r="C671" i="18"/>
  <c r="D671" i="18"/>
  <c r="A672" i="18"/>
  <c r="B672" i="18"/>
  <c r="C672" i="18"/>
  <c r="D672" i="18"/>
  <c r="A673" i="18"/>
  <c r="B673" i="18"/>
  <c r="C673" i="18"/>
  <c r="D673" i="18"/>
  <c r="A674" i="18"/>
  <c r="B674" i="18"/>
  <c r="C674" i="18"/>
  <c r="D674" i="18"/>
  <c r="A675" i="18"/>
  <c r="B675" i="18"/>
  <c r="C675" i="18"/>
  <c r="D675" i="18"/>
  <c r="A676" i="18"/>
  <c r="B676" i="18"/>
  <c r="C676" i="18"/>
  <c r="D676" i="18"/>
  <c r="A677" i="18"/>
  <c r="B677" i="18"/>
  <c r="C677" i="18"/>
  <c r="D677" i="18"/>
  <c r="A678" i="18"/>
  <c r="B678" i="18"/>
  <c r="C678" i="18"/>
  <c r="D678" i="18"/>
  <c r="A679" i="18"/>
  <c r="B679" i="18"/>
  <c r="C679" i="18"/>
  <c r="D679" i="18"/>
  <c r="A680" i="18"/>
  <c r="B680" i="18"/>
  <c r="C680" i="18"/>
  <c r="D680" i="18"/>
  <c r="A681" i="18"/>
  <c r="B681" i="18"/>
  <c r="C681" i="18"/>
  <c r="D681" i="18"/>
  <c r="A682" i="18"/>
  <c r="B682" i="18"/>
  <c r="C682" i="18"/>
  <c r="D682" i="18"/>
  <c r="A683" i="18"/>
  <c r="B683" i="18"/>
  <c r="C683" i="18"/>
  <c r="D683" i="18"/>
  <c r="A684" i="18"/>
  <c r="B684" i="18"/>
  <c r="C684" i="18"/>
  <c r="D684" i="18"/>
  <c r="A685" i="18"/>
  <c r="B685" i="18"/>
  <c r="C685" i="18"/>
  <c r="D685" i="18"/>
  <c r="A686" i="18"/>
  <c r="B686" i="18"/>
  <c r="C686" i="18"/>
  <c r="D686" i="18"/>
  <c r="A687" i="18"/>
  <c r="B687" i="18"/>
  <c r="C687" i="18"/>
  <c r="D687" i="18"/>
  <c r="A688" i="18"/>
  <c r="B688" i="18"/>
  <c r="C688" i="18"/>
  <c r="D688" i="18"/>
  <c r="A649" i="18"/>
  <c r="B649" i="18"/>
  <c r="C649" i="18"/>
  <c r="D649" i="18"/>
  <c r="A650" i="18"/>
  <c r="B650" i="18"/>
  <c r="C650" i="18"/>
  <c r="D650" i="18"/>
  <c r="A651" i="18"/>
  <c r="B651" i="18"/>
  <c r="C651" i="18"/>
  <c r="D651" i="18"/>
  <c r="A652" i="18"/>
  <c r="B652" i="18"/>
  <c r="C652" i="18"/>
  <c r="D652" i="18"/>
  <c r="F22" i="16" l="1"/>
  <c r="B1231" i="12"/>
  <c r="C1231" i="12"/>
  <c r="D1231" i="12"/>
  <c r="B1232" i="12"/>
  <c r="C1232" i="12"/>
  <c r="D1232" i="12"/>
  <c r="B1233" i="12"/>
  <c r="C1233" i="12"/>
  <c r="D1233" i="12"/>
  <c r="B1234" i="12"/>
  <c r="C1234" i="12"/>
  <c r="D1234" i="12"/>
  <c r="B1235" i="12"/>
  <c r="C1235" i="12"/>
  <c r="D1235" i="12"/>
  <c r="B1236" i="12"/>
  <c r="C1236" i="12"/>
  <c r="D1236" i="12"/>
  <c r="D1230" i="12"/>
  <c r="C1230" i="12"/>
  <c r="B1230" i="12"/>
  <c r="A1231" i="12"/>
  <c r="A1232" i="12"/>
  <c r="A1233" i="12"/>
  <c r="A1234" i="12"/>
  <c r="A1235" i="12"/>
  <c r="A1236" i="12"/>
  <c r="A1230" i="12"/>
  <c r="B780" i="12"/>
  <c r="C780" i="12"/>
  <c r="D780" i="12"/>
  <c r="B781" i="12"/>
  <c r="C781" i="12"/>
  <c r="D781" i="12"/>
  <c r="B782" i="12"/>
  <c r="C782" i="12"/>
  <c r="D782" i="12"/>
  <c r="A780" i="12"/>
  <c r="A781" i="12"/>
  <c r="A782" i="12"/>
  <c r="D474"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B453" i="12"/>
  <c r="C453" i="12"/>
  <c r="D453" i="12"/>
  <c r="B454" i="12"/>
  <c r="C454" i="12"/>
  <c r="D454" i="12"/>
  <c r="B455" i="12"/>
  <c r="C455" i="12"/>
  <c r="D455" i="12"/>
  <c r="B456" i="12"/>
  <c r="C456" i="12"/>
  <c r="D456" i="12"/>
  <c r="B457" i="12"/>
  <c r="C457" i="12"/>
  <c r="D457" i="12"/>
  <c r="B458" i="12"/>
  <c r="C458" i="12"/>
  <c r="D458" i="12"/>
  <c r="B459" i="12"/>
  <c r="C459" i="12"/>
  <c r="D459" i="12"/>
  <c r="B460" i="12"/>
  <c r="C460" i="12"/>
  <c r="D460" i="12"/>
  <c r="B461" i="12"/>
  <c r="C461" i="12"/>
  <c r="D461" i="12"/>
  <c r="B462" i="12"/>
  <c r="C462" i="12"/>
  <c r="D462" i="12"/>
  <c r="B463" i="12"/>
  <c r="C463" i="12"/>
  <c r="D463" i="12"/>
  <c r="B464" i="12"/>
  <c r="C464" i="12"/>
  <c r="D464" i="12"/>
  <c r="B465" i="12"/>
  <c r="C465" i="12"/>
  <c r="D465" i="12"/>
  <c r="B466" i="12"/>
  <c r="C466" i="12"/>
  <c r="D466" i="12"/>
  <c r="B467" i="12"/>
  <c r="C467" i="12"/>
  <c r="D467" i="12"/>
  <c r="B468" i="12"/>
  <c r="C468" i="12"/>
  <c r="D468" i="12"/>
  <c r="B469" i="12"/>
  <c r="C469" i="12"/>
  <c r="D469" i="12"/>
  <c r="A453" i="12"/>
  <c r="A454" i="12"/>
  <c r="A455" i="12"/>
  <c r="A456" i="12"/>
  <c r="A457" i="12"/>
  <c r="A458" i="12"/>
  <c r="A459" i="12"/>
  <c r="A460" i="12"/>
  <c r="A461" i="12"/>
  <c r="A462" i="12"/>
  <c r="A463" i="12"/>
  <c r="A464" i="12"/>
  <c r="A465" i="12"/>
  <c r="A466" i="12"/>
  <c r="A467" i="12"/>
  <c r="A468" i="12"/>
  <c r="A469" i="12"/>
  <c r="B369" i="12"/>
  <c r="C369" i="12"/>
  <c r="D369" i="12"/>
  <c r="B370" i="12"/>
  <c r="C370" i="12"/>
  <c r="D370" i="12"/>
  <c r="B371" i="12"/>
  <c r="C371" i="12"/>
  <c r="D371" i="12"/>
  <c r="B372" i="12"/>
  <c r="C372" i="12"/>
  <c r="D372" i="12"/>
  <c r="B373" i="12"/>
  <c r="C373" i="12"/>
  <c r="D373" i="12"/>
  <c r="B374" i="12"/>
  <c r="C374" i="12"/>
  <c r="D374" i="12"/>
  <c r="B375" i="12"/>
  <c r="C375" i="12"/>
  <c r="D375" i="12"/>
  <c r="B376" i="12"/>
  <c r="C376" i="12"/>
  <c r="D376" i="12"/>
  <c r="B377" i="12"/>
  <c r="C377" i="12"/>
  <c r="D377" i="12"/>
  <c r="B378" i="12"/>
  <c r="C378" i="12"/>
  <c r="D378" i="12"/>
  <c r="B379" i="12"/>
  <c r="C379" i="12"/>
  <c r="D379" i="12"/>
  <c r="B380" i="12"/>
  <c r="C380" i="12"/>
  <c r="D380" i="12"/>
  <c r="B381" i="12"/>
  <c r="C381" i="12"/>
  <c r="D381" i="12"/>
  <c r="B382" i="12"/>
  <c r="C382" i="12"/>
  <c r="D382" i="12"/>
  <c r="B383" i="12"/>
  <c r="C383" i="12"/>
  <c r="D383" i="12"/>
  <c r="B384" i="12"/>
  <c r="C384" i="12"/>
  <c r="D384" i="12"/>
  <c r="B385" i="12"/>
  <c r="C385" i="12"/>
  <c r="D385" i="12"/>
  <c r="B386" i="12"/>
  <c r="C386" i="12"/>
  <c r="D386" i="12"/>
  <c r="B387" i="12"/>
  <c r="C387" i="12"/>
  <c r="D387" i="12"/>
  <c r="B388" i="12"/>
  <c r="C388" i="12"/>
  <c r="D388" i="12"/>
  <c r="B389" i="12"/>
  <c r="C389" i="12"/>
  <c r="D389" i="12"/>
  <c r="B390" i="12"/>
  <c r="C390" i="12"/>
  <c r="D390" i="12"/>
  <c r="B391" i="12"/>
  <c r="C391" i="12"/>
  <c r="D391" i="12"/>
  <c r="B392" i="12"/>
  <c r="C392" i="12"/>
  <c r="D392" i="12"/>
  <c r="B393" i="12"/>
  <c r="C393" i="12"/>
  <c r="D393" i="12"/>
  <c r="B394" i="12"/>
  <c r="C394" i="12"/>
  <c r="D394" i="12"/>
  <c r="B395" i="12"/>
  <c r="C395" i="12"/>
  <c r="D395" i="12"/>
  <c r="B396" i="12"/>
  <c r="C396" i="12"/>
  <c r="D396" i="12"/>
  <c r="B397" i="12"/>
  <c r="C397" i="12"/>
  <c r="D397" i="12"/>
  <c r="B398" i="12"/>
  <c r="C398" i="12"/>
  <c r="D398" i="12"/>
  <c r="B399" i="12"/>
  <c r="C399" i="12"/>
  <c r="D399" i="12"/>
  <c r="B400" i="12"/>
  <c r="C400" i="12"/>
  <c r="D400" i="12"/>
  <c r="B401" i="12"/>
  <c r="C401" i="12"/>
  <c r="D401" i="12"/>
  <c r="B402" i="12"/>
  <c r="C402" i="12"/>
  <c r="D402" i="12"/>
  <c r="B403" i="12"/>
  <c r="C403" i="12"/>
  <c r="D403" i="12"/>
  <c r="B404" i="12"/>
  <c r="C404" i="12"/>
  <c r="D404" i="12"/>
  <c r="B405" i="12"/>
  <c r="C405" i="12"/>
  <c r="D405" i="12"/>
  <c r="B406" i="12"/>
  <c r="C406" i="12"/>
  <c r="D406" i="12"/>
  <c r="B407" i="12"/>
  <c r="C407" i="12"/>
  <c r="D407" i="12"/>
  <c r="B408" i="12"/>
  <c r="C408" i="12"/>
  <c r="D408" i="12"/>
  <c r="B409" i="12"/>
  <c r="C409" i="12"/>
  <c r="D409" i="12"/>
  <c r="B410" i="12"/>
  <c r="C410" i="12"/>
  <c r="D410" i="12"/>
  <c r="B411" i="12"/>
  <c r="C411" i="12"/>
  <c r="D411" i="12"/>
  <c r="B412" i="12"/>
  <c r="C412" i="12"/>
  <c r="D412" i="12"/>
  <c r="B413" i="12"/>
  <c r="C413" i="12"/>
  <c r="D413" i="12"/>
  <c r="B414" i="12"/>
  <c r="C414" i="12"/>
  <c r="D414" i="12"/>
  <c r="B415" i="12"/>
  <c r="C415" i="12"/>
  <c r="D415" i="12"/>
  <c r="B416" i="12"/>
  <c r="C416" i="12"/>
  <c r="D416" i="12"/>
  <c r="B417" i="12"/>
  <c r="C417" i="12"/>
  <c r="D417" i="12"/>
  <c r="B418" i="12"/>
  <c r="C418" i="12"/>
  <c r="D418" i="12"/>
  <c r="B419" i="12"/>
  <c r="C419" i="12"/>
  <c r="D419" i="12"/>
  <c r="B420" i="12"/>
  <c r="C420" i="12"/>
  <c r="D420" i="12"/>
  <c r="B421" i="12"/>
  <c r="C421" i="12"/>
  <c r="D421" i="12"/>
  <c r="B422" i="12"/>
  <c r="C422" i="12"/>
  <c r="D422" i="12"/>
  <c r="B423" i="12"/>
  <c r="C423" i="12"/>
  <c r="D423" i="12"/>
  <c r="B424" i="12"/>
  <c r="C424" i="12"/>
  <c r="D424" i="12"/>
  <c r="B425" i="12"/>
  <c r="C425" i="12"/>
  <c r="D425" i="12"/>
  <c r="B426" i="12"/>
  <c r="C426" i="12"/>
  <c r="D426" i="12"/>
  <c r="B427" i="12"/>
  <c r="C427" i="12"/>
  <c r="D427" i="12"/>
  <c r="B428" i="12"/>
  <c r="C428" i="12"/>
  <c r="D428" i="12"/>
  <c r="B429" i="12"/>
  <c r="C429" i="12"/>
  <c r="D429" i="12"/>
  <c r="B430" i="12"/>
  <c r="C430" i="12"/>
  <c r="D430" i="12"/>
  <c r="B431" i="12"/>
  <c r="C431" i="12"/>
  <c r="D431" i="12"/>
  <c r="B432" i="12"/>
  <c r="C432" i="12"/>
  <c r="D432" i="12"/>
  <c r="B433" i="12"/>
  <c r="C433" i="12"/>
  <c r="D433" i="12"/>
  <c r="B434" i="12"/>
  <c r="C434" i="12"/>
  <c r="D434" i="12"/>
  <c r="B435" i="12"/>
  <c r="C435" i="12"/>
  <c r="D435" i="12"/>
  <c r="B436" i="12"/>
  <c r="C436" i="12"/>
  <c r="D436" i="12"/>
  <c r="B437" i="12"/>
  <c r="C437" i="12"/>
  <c r="D437" i="12"/>
  <c r="B438" i="12"/>
  <c r="C438" i="12"/>
  <c r="D438" i="12"/>
  <c r="B439" i="12"/>
  <c r="C439" i="12"/>
  <c r="D439" i="12"/>
  <c r="B440" i="12"/>
  <c r="C440" i="12"/>
  <c r="D440" i="12"/>
  <c r="B441" i="12"/>
  <c r="C441" i="12"/>
  <c r="D441" i="12"/>
  <c r="B442" i="12"/>
  <c r="C442" i="12"/>
  <c r="D442" i="12"/>
  <c r="B443" i="12"/>
  <c r="C443" i="12"/>
  <c r="D443" i="12"/>
  <c r="B444" i="12"/>
  <c r="C444" i="12"/>
  <c r="D444" i="12"/>
  <c r="B445" i="12"/>
  <c r="C445" i="12"/>
  <c r="D445" i="12"/>
  <c r="B446" i="12"/>
  <c r="C446" i="12"/>
  <c r="D446" i="12"/>
  <c r="B447" i="12"/>
  <c r="C447" i="12"/>
  <c r="D447" i="12"/>
  <c r="B448" i="12"/>
  <c r="C448" i="12"/>
  <c r="D448" i="12"/>
  <c r="A446" i="12"/>
  <c r="A447" i="12"/>
  <c r="A44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B325" i="12"/>
  <c r="C325" i="12"/>
  <c r="D325" i="12"/>
  <c r="B326" i="12"/>
  <c r="C326" i="12"/>
  <c r="D326" i="12"/>
  <c r="B327" i="12"/>
  <c r="C327" i="12"/>
  <c r="D327" i="12"/>
  <c r="B328" i="12"/>
  <c r="C328" i="12"/>
  <c r="D328" i="12"/>
  <c r="B329" i="12"/>
  <c r="C329" i="12"/>
  <c r="D329" i="12"/>
  <c r="B330" i="12"/>
  <c r="C330" i="12"/>
  <c r="D330" i="12"/>
  <c r="B331" i="12"/>
  <c r="C331" i="12"/>
  <c r="D331" i="12"/>
  <c r="B332" i="12"/>
  <c r="C332" i="12"/>
  <c r="D332" i="12"/>
  <c r="B333" i="12"/>
  <c r="C333" i="12"/>
  <c r="D333" i="12"/>
  <c r="B334" i="12"/>
  <c r="C334" i="12"/>
  <c r="D334" i="12"/>
  <c r="B335" i="12"/>
  <c r="C335" i="12"/>
  <c r="D335" i="12"/>
  <c r="B336" i="12"/>
  <c r="C336" i="12"/>
  <c r="D336" i="12"/>
  <c r="B337" i="12"/>
  <c r="C337" i="12"/>
  <c r="D337" i="12"/>
  <c r="B338" i="12"/>
  <c r="C338" i="12"/>
  <c r="D338" i="12"/>
  <c r="B339" i="12"/>
  <c r="C339" i="12"/>
  <c r="D339" i="12"/>
  <c r="B340" i="12"/>
  <c r="C340" i="12"/>
  <c r="D340" i="12"/>
  <c r="B341" i="12"/>
  <c r="C341" i="12"/>
  <c r="D341" i="12"/>
  <c r="B342" i="12"/>
  <c r="C342" i="12"/>
  <c r="D342" i="12"/>
  <c r="B343" i="12"/>
  <c r="C343" i="12"/>
  <c r="D343" i="12"/>
  <c r="B344" i="12"/>
  <c r="C344" i="12"/>
  <c r="D344" i="12"/>
  <c r="B345" i="12"/>
  <c r="C345" i="12"/>
  <c r="D345" i="12"/>
  <c r="B346" i="12"/>
  <c r="C346" i="12"/>
  <c r="D346" i="12"/>
  <c r="B347" i="12"/>
  <c r="C347" i="12"/>
  <c r="D347" i="12"/>
  <c r="B348" i="12"/>
  <c r="C348" i="12"/>
  <c r="D348" i="12"/>
  <c r="B349" i="12"/>
  <c r="C349" i="12"/>
  <c r="D349" i="12"/>
  <c r="B350" i="12"/>
  <c r="C350" i="12"/>
  <c r="D350" i="12"/>
  <c r="B351" i="12"/>
  <c r="C351" i="12"/>
  <c r="D351" i="12"/>
  <c r="B352" i="12"/>
  <c r="C352" i="12"/>
  <c r="D352" i="12"/>
  <c r="B353" i="12"/>
  <c r="C353" i="12"/>
  <c r="D353" i="12"/>
  <c r="B354" i="12"/>
  <c r="C354" i="12"/>
  <c r="D354" i="12"/>
  <c r="B355" i="12"/>
  <c r="C355" i="12"/>
  <c r="D355" i="12"/>
  <c r="B356" i="12"/>
  <c r="C356" i="12"/>
  <c r="D356" i="12"/>
  <c r="B357" i="12"/>
  <c r="C357" i="12"/>
  <c r="D357" i="12"/>
  <c r="B358" i="12"/>
  <c r="C358" i="12"/>
  <c r="D358" i="12"/>
  <c r="B359" i="12"/>
  <c r="C359" i="12"/>
  <c r="D359" i="12"/>
  <c r="B360" i="12"/>
  <c r="C360" i="12"/>
  <c r="D360" i="12"/>
  <c r="B361" i="12"/>
  <c r="C361" i="12"/>
  <c r="D361" i="12"/>
  <c r="B362" i="12"/>
  <c r="C362" i="12"/>
  <c r="D362" i="12"/>
  <c r="B363" i="12"/>
  <c r="C363" i="12"/>
  <c r="D363" i="12"/>
  <c r="B364" i="12"/>
  <c r="C364" i="12"/>
  <c r="D364" i="12"/>
  <c r="A36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B293" i="12"/>
  <c r="C293" i="12"/>
  <c r="D293" i="12"/>
  <c r="B294" i="12"/>
  <c r="C294" i="12"/>
  <c r="D294" i="12"/>
  <c r="B295" i="12"/>
  <c r="C295" i="12"/>
  <c r="D295" i="12"/>
  <c r="B296" i="12"/>
  <c r="C296" i="12"/>
  <c r="D296" i="12"/>
  <c r="B297" i="12"/>
  <c r="C297" i="12"/>
  <c r="D297" i="12"/>
  <c r="B298" i="12"/>
  <c r="C298" i="12"/>
  <c r="D298" i="12"/>
  <c r="B299" i="12"/>
  <c r="C299" i="12"/>
  <c r="D299" i="12"/>
  <c r="B300" i="12"/>
  <c r="C300" i="12"/>
  <c r="D300" i="12"/>
  <c r="B301" i="12"/>
  <c r="C301" i="12"/>
  <c r="D301" i="12"/>
  <c r="B302" i="12"/>
  <c r="C302" i="12"/>
  <c r="D302" i="12"/>
  <c r="B303" i="12"/>
  <c r="C303" i="12"/>
  <c r="D303" i="12"/>
  <c r="B304" i="12"/>
  <c r="C304" i="12"/>
  <c r="D304" i="12"/>
  <c r="B305" i="12"/>
  <c r="C305" i="12"/>
  <c r="D305" i="12"/>
  <c r="B306" i="12"/>
  <c r="C306" i="12"/>
  <c r="D306" i="12"/>
  <c r="B307" i="12"/>
  <c r="C307" i="12"/>
  <c r="D307" i="12"/>
  <c r="B308" i="12"/>
  <c r="C308" i="12"/>
  <c r="D308" i="12"/>
  <c r="B309" i="12"/>
  <c r="C309" i="12"/>
  <c r="D309" i="12"/>
  <c r="B310" i="12"/>
  <c r="C310" i="12"/>
  <c r="D310" i="12"/>
  <c r="B311" i="12"/>
  <c r="C311" i="12"/>
  <c r="D311" i="12"/>
  <c r="B312" i="12"/>
  <c r="C312" i="12"/>
  <c r="D312" i="12"/>
  <c r="B313" i="12"/>
  <c r="C313" i="12"/>
  <c r="D313" i="12"/>
  <c r="B314" i="12"/>
  <c r="C314" i="12"/>
  <c r="D314" i="12"/>
  <c r="B315" i="12"/>
  <c r="C315" i="12"/>
  <c r="D315" i="12"/>
  <c r="B316" i="12"/>
  <c r="C316" i="12"/>
  <c r="D316" i="12"/>
  <c r="B317" i="12"/>
  <c r="C317" i="12"/>
  <c r="D317" i="12"/>
  <c r="B318" i="12"/>
  <c r="C318" i="12"/>
  <c r="D318" i="12"/>
  <c r="B319" i="12"/>
  <c r="C319" i="12"/>
  <c r="D319" i="12"/>
  <c r="B320" i="12"/>
  <c r="C320" i="12"/>
  <c r="D320" i="12"/>
  <c r="A319" i="12"/>
  <c r="A320"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B251" i="12"/>
  <c r="C251" i="12"/>
  <c r="D251" i="12"/>
  <c r="B252" i="12"/>
  <c r="C252" i="12"/>
  <c r="D252" i="12"/>
  <c r="B253" i="12"/>
  <c r="C253" i="12"/>
  <c r="D253" i="12"/>
  <c r="B254" i="12"/>
  <c r="C254" i="12"/>
  <c r="D254" i="12"/>
  <c r="B255" i="12"/>
  <c r="C255" i="12"/>
  <c r="D255" i="12"/>
  <c r="B256" i="12"/>
  <c r="C256" i="12"/>
  <c r="D256" i="12"/>
  <c r="B257" i="12"/>
  <c r="C257" i="12"/>
  <c r="D257" i="12"/>
  <c r="B258" i="12"/>
  <c r="C258" i="12"/>
  <c r="D258" i="12"/>
  <c r="B259" i="12"/>
  <c r="C259" i="12"/>
  <c r="D259" i="12"/>
  <c r="B260" i="12"/>
  <c r="C260" i="12"/>
  <c r="D260" i="12"/>
  <c r="B261" i="12"/>
  <c r="C261" i="12"/>
  <c r="D261" i="12"/>
  <c r="B262" i="12"/>
  <c r="C262" i="12"/>
  <c r="D262" i="12"/>
  <c r="B263" i="12"/>
  <c r="C263" i="12"/>
  <c r="D263" i="12"/>
  <c r="B264" i="12"/>
  <c r="C264" i="12"/>
  <c r="D264" i="12"/>
  <c r="B265" i="12"/>
  <c r="C265" i="12"/>
  <c r="D265" i="12"/>
  <c r="B266" i="12"/>
  <c r="C266" i="12"/>
  <c r="D266" i="12"/>
  <c r="B267" i="12"/>
  <c r="C267" i="12"/>
  <c r="D267" i="12"/>
  <c r="B268" i="12"/>
  <c r="C268" i="12"/>
  <c r="D268" i="12"/>
  <c r="B269" i="12"/>
  <c r="C269" i="12"/>
  <c r="D269" i="12"/>
  <c r="B270" i="12"/>
  <c r="C270" i="12"/>
  <c r="D270" i="12"/>
  <c r="B271" i="12"/>
  <c r="C271" i="12"/>
  <c r="D271" i="12"/>
  <c r="B272" i="12"/>
  <c r="C272" i="12"/>
  <c r="D272" i="12"/>
  <c r="B273" i="12"/>
  <c r="C273" i="12"/>
  <c r="D273" i="12"/>
  <c r="B274" i="12"/>
  <c r="C274" i="12"/>
  <c r="D274" i="12"/>
  <c r="B275" i="12"/>
  <c r="C275" i="12"/>
  <c r="D275" i="12"/>
  <c r="B276" i="12"/>
  <c r="C276" i="12"/>
  <c r="D276" i="12"/>
  <c r="B277" i="12"/>
  <c r="C277" i="12"/>
  <c r="D277" i="12"/>
  <c r="B278" i="12"/>
  <c r="C278" i="12"/>
  <c r="D278" i="12"/>
  <c r="B279" i="12"/>
  <c r="C279" i="12"/>
  <c r="D279" i="12"/>
  <c r="B280" i="12"/>
  <c r="C280" i="12"/>
  <c r="D280" i="12"/>
  <c r="B281" i="12"/>
  <c r="C281" i="12"/>
  <c r="D281" i="12"/>
  <c r="B282" i="12"/>
  <c r="C282" i="12"/>
  <c r="D282" i="12"/>
  <c r="B283" i="12"/>
  <c r="C283" i="12"/>
  <c r="D283" i="12"/>
  <c r="B284" i="12"/>
  <c r="C284" i="12"/>
  <c r="D284" i="12"/>
  <c r="B285" i="12"/>
  <c r="C285" i="12"/>
  <c r="D285" i="12"/>
  <c r="B286" i="12"/>
  <c r="C286" i="12"/>
  <c r="D286" i="12"/>
  <c r="B287" i="12"/>
  <c r="C287" i="12"/>
  <c r="D287" i="12"/>
  <c r="B288" i="12"/>
  <c r="C288" i="12"/>
  <c r="D288" i="12"/>
  <c r="A287" i="12"/>
  <c r="A288"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B209" i="12"/>
  <c r="C209" i="12"/>
  <c r="D209" i="12"/>
  <c r="B210" i="12"/>
  <c r="C210" i="12"/>
  <c r="D210" i="12"/>
  <c r="B211" i="12"/>
  <c r="C211" i="12"/>
  <c r="D211" i="12"/>
  <c r="B212" i="12"/>
  <c r="C212" i="12"/>
  <c r="D212" i="12"/>
  <c r="B213" i="12"/>
  <c r="C213" i="12"/>
  <c r="D213" i="12"/>
  <c r="B214" i="12"/>
  <c r="C214" i="12"/>
  <c r="D214" i="12"/>
  <c r="B215" i="12"/>
  <c r="C215" i="12"/>
  <c r="D215" i="12"/>
  <c r="B216" i="12"/>
  <c r="C216" i="12"/>
  <c r="D216" i="12"/>
  <c r="B217" i="12"/>
  <c r="C217" i="12"/>
  <c r="D217" i="12"/>
  <c r="B218" i="12"/>
  <c r="C218" i="12"/>
  <c r="D218" i="12"/>
  <c r="B219" i="12"/>
  <c r="C219" i="12"/>
  <c r="D219" i="12"/>
  <c r="B220" i="12"/>
  <c r="C220" i="12"/>
  <c r="D220" i="12"/>
  <c r="B221" i="12"/>
  <c r="C221" i="12"/>
  <c r="D221" i="12"/>
  <c r="B222" i="12"/>
  <c r="C222" i="12"/>
  <c r="D222" i="12"/>
  <c r="B223" i="12"/>
  <c r="C223" i="12"/>
  <c r="D223" i="12"/>
  <c r="B224" i="12"/>
  <c r="C224" i="12"/>
  <c r="D224" i="12"/>
  <c r="B225" i="12"/>
  <c r="C225" i="12"/>
  <c r="D225" i="12"/>
  <c r="B226" i="12"/>
  <c r="C226" i="12"/>
  <c r="D226" i="12"/>
  <c r="B227" i="12"/>
  <c r="C227" i="12"/>
  <c r="D227" i="12"/>
  <c r="B228" i="12"/>
  <c r="C228" i="12"/>
  <c r="D228" i="12"/>
  <c r="B229" i="12"/>
  <c r="C229" i="12"/>
  <c r="D229" i="12"/>
  <c r="B230" i="12"/>
  <c r="C230" i="12"/>
  <c r="D230" i="12"/>
  <c r="B231" i="12"/>
  <c r="C231" i="12"/>
  <c r="D231" i="12"/>
  <c r="B232" i="12"/>
  <c r="C232" i="12"/>
  <c r="D232" i="12"/>
  <c r="B233" i="12"/>
  <c r="C233" i="12"/>
  <c r="D233" i="12"/>
  <c r="B234" i="12"/>
  <c r="C234" i="12"/>
  <c r="D234" i="12"/>
  <c r="B235" i="12"/>
  <c r="C235" i="12"/>
  <c r="D235" i="12"/>
  <c r="B236" i="12"/>
  <c r="C236" i="12"/>
  <c r="D236" i="12"/>
  <c r="B237" i="12"/>
  <c r="C237" i="12"/>
  <c r="D237" i="12"/>
  <c r="B238" i="12"/>
  <c r="C238" i="12"/>
  <c r="D238" i="12"/>
  <c r="B239" i="12"/>
  <c r="C239" i="12"/>
  <c r="D239" i="12"/>
  <c r="B240" i="12"/>
  <c r="C240" i="12"/>
  <c r="D240" i="12"/>
  <c r="B241" i="12"/>
  <c r="C241" i="12"/>
  <c r="D241" i="12"/>
  <c r="B242" i="12"/>
  <c r="C242" i="12"/>
  <c r="D242" i="12"/>
  <c r="B243" i="12"/>
  <c r="C243" i="12"/>
  <c r="D243" i="12"/>
  <c r="B244" i="12"/>
  <c r="C244" i="12"/>
  <c r="D244" i="12"/>
  <c r="B245" i="12"/>
  <c r="C245" i="12"/>
  <c r="D245" i="12"/>
  <c r="B246" i="12"/>
  <c r="C246" i="12"/>
  <c r="D246" i="12"/>
  <c r="A244" i="12"/>
  <c r="A245" i="12"/>
  <c r="A246"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B172" i="12"/>
  <c r="C172" i="12"/>
  <c r="D172" i="12"/>
  <c r="B173" i="12"/>
  <c r="C173" i="12"/>
  <c r="D173" i="12"/>
  <c r="B174" i="12"/>
  <c r="C174" i="12"/>
  <c r="D174" i="12"/>
  <c r="B175" i="12"/>
  <c r="C175" i="12"/>
  <c r="D175" i="12"/>
  <c r="B176" i="12"/>
  <c r="C176" i="12"/>
  <c r="D176" i="12"/>
  <c r="B177" i="12"/>
  <c r="C177" i="12"/>
  <c r="D177" i="12"/>
  <c r="B178" i="12"/>
  <c r="C178" i="12"/>
  <c r="D178" i="12"/>
  <c r="B179" i="12"/>
  <c r="C179" i="12"/>
  <c r="D179" i="12"/>
  <c r="B180" i="12"/>
  <c r="C180" i="12"/>
  <c r="D180" i="12"/>
  <c r="B181" i="12"/>
  <c r="C181" i="12"/>
  <c r="D181" i="12"/>
  <c r="B182" i="12"/>
  <c r="C182" i="12"/>
  <c r="D182" i="12"/>
  <c r="B183" i="12"/>
  <c r="C183" i="12"/>
  <c r="D183" i="12"/>
  <c r="B184" i="12"/>
  <c r="C184" i="12"/>
  <c r="D184" i="12"/>
  <c r="B185" i="12"/>
  <c r="C185" i="12"/>
  <c r="D185" i="12"/>
  <c r="B186" i="12"/>
  <c r="C186" i="12"/>
  <c r="D186" i="12"/>
  <c r="B187" i="12"/>
  <c r="C187" i="12"/>
  <c r="D187" i="12"/>
  <c r="B188" i="12"/>
  <c r="C188" i="12"/>
  <c r="D188" i="12"/>
  <c r="B189" i="12"/>
  <c r="C189" i="12"/>
  <c r="D189" i="12"/>
  <c r="B190" i="12"/>
  <c r="C190" i="12"/>
  <c r="D190" i="12"/>
  <c r="B191" i="12"/>
  <c r="C191" i="12"/>
  <c r="D191" i="12"/>
  <c r="B192" i="12"/>
  <c r="C192" i="12"/>
  <c r="D192" i="12"/>
  <c r="B193" i="12"/>
  <c r="C193" i="12"/>
  <c r="D193" i="12"/>
  <c r="B194" i="12"/>
  <c r="C194" i="12"/>
  <c r="D194" i="12"/>
  <c r="B195" i="12"/>
  <c r="C195" i="12"/>
  <c r="D195" i="12"/>
  <c r="B196" i="12"/>
  <c r="C196" i="12"/>
  <c r="D196" i="12"/>
  <c r="B197" i="12"/>
  <c r="C197" i="12"/>
  <c r="D197" i="12"/>
  <c r="B198" i="12"/>
  <c r="C198" i="12"/>
  <c r="D198" i="12"/>
  <c r="B199" i="12"/>
  <c r="C199" i="12"/>
  <c r="D199" i="12"/>
  <c r="B200" i="12"/>
  <c r="C200" i="12"/>
  <c r="D200" i="12"/>
  <c r="B201" i="12"/>
  <c r="C201" i="12"/>
  <c r="D201" i="12"/>
  <c r="B202" i="12"/>
  <c r="C202" i="12"/>
  <c r="D202" i="12"/>
  <c r="B203" i="12"/>
  <c r="C203" i="12"/>
  <c r="D203" i="12"/>
  <c r="B204" i="12"/>
  <c r="C204" i="12"/>
  <c r="D204"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B121" i="12"/>
  <c r="C121" i="12"/>
  <c r="D121" i="12"/>
  <c r="B122" i="12"/>
  <c r="C122" i="12"/>
  <c r="D122" i="12"/>
  <c r="B123" i="12"/>
  <c r="C123" i="12"/>
  <c r="D123" i="12"/>
  <c r="B124" i="12"/>
  <c r="C124" i="12"/>
  <c r="D124" i="12"/>
  <c r="B125" i="12"/>
  <c r="C125" i="12"/>
  <c r="D125" i="12"/>
  <c r="B126" i="12"/>
  <c r="C126" i="12"/>
  <c r="D126" i="12"/>
  <c r="B127" i="12"/>
  <c r="C127" i="12"/>
  <c r="D127" i="12"/>
  <c r="B128" i="12"/>
  <c r="C128" i="12"/>
  <c r="D128" i="12"/>
  <c r="B129" i="12"/>
  <c r="C129" i="12"/>
  <c r="D129" i="12"/>
  <c r="B130" i="12"/>
  <c r="C130" i="12"/>
  <c r="D130" i="12"/>
  <c r="B131" i="12"/>
  <c r="C131" i="12"/>
  <c r="D131" i="12"/>
  <c r="B132" i="12"/>
  <c r="C132" i="12"/>
  <c r="D132" i="12"/>
  <c r="B133" i="12"/>
  <c r="C133" i="12"/>
  <c r="D133" i="12"/>
  <c r="B134" i="12"/>
  <c r="C134" i="12"/>
  <c r="D134" i="12"/>
  <c r="B135" i="12"/>
  <c r="C135" i="12"/>
  <c r="D135" i="12"/>
  <c r="B136" i="12"/>
  <c r="C136" i="12"/>
  <c r="D136" i="12"/>
  <c r="B137" i="12"/>
  <c r="C137" i="12"/>
  <c r="D137" i="12"/>
  <c r="B138" i="12"/>
  <c r="C138" i="12"/>
  <c r="D138" i="12"/>
  <c r="B139" i="12"/>
  <c r="C139" i="12"/>
  <c r="D139" i="12"/>
  <c r="B140" i="12"/>
  <c r="C140" i="12"/>
  <c r="D140" i="12"/>
  <c r="B141" i="12"/>
  <c r="C141" i="12"/>
  <c r="D141" i="12"/>
  <c r="B142" i="12"/>
  <c r="C142" i="12"/>
  <c r="D142" i="12"/>
  <c r="B143" i="12"/>
  <c r="C143" i="12"/>
  <c r="D143" i="12"/>
  <c r="B144" i="12"/>
  <c r="C144" i="12"/>
  <c r="D144" i="12"/>
  <c r="B145" i="12"/>
  <c r="C145" i="12"/>
  <c r="D145" i="12"/>
  <c r="B146" i="12"/>
  <c r="C146" i="12"/>
  <c r="D146" i="12"/>
  <c r="B147" i="12"/>
  <c r="C147" i="12"/>
  <c r="D147" i="12"/>
  <c r="B148" i="12"/>
  <c r="C148" i="12"/>
  <c r="D148" i="12"/>
  <c r="B149" i="12"/>
  <c r="C149" i="12"/>
  <c r="D149" i="12"/>
  <c r="B150" i="12"/>
  <c r="C150" i="12"/>
  <c r="D150" i="12"/>
  <c r="B151" i="12"/>
  <c r="C151" i="12"/>
  <c r="D151" i="12"/>
  <c r="B152" i="12"/>
  <c r="C152" i="12"/>
  <c r="D152" i="12"/>
  <c r="B153" i="12"/>
  <c r="C153" i="12"/>
  <c r="D153" i="12"/>
  <c r="B154" i="12"/>
  <c r="C154" i="12"/>
  <c r="D154" i="12"/>
  <c r="B155" i="12"/>
  <c r="C155" i="12"/>
  <c r="D155" i="12"/>
  <c r="B156" i="12"/>
  <c r="C156" i="12"/>
  <c r="D156" i="12"/>
  <c r="B157" i="12"/>
  <c r="C157" i="12"/>
  <c r="D157" i="12"/>
  <c r="B158" i="12"/>
  <c r="C158" i="12"/>
  <c r="D158" i="12"/>
  <c r="B159" i="12"/>
  <c r="C159" i="12"/>
  <c r="D159" i="12"/>
  <c r="B160" i="12"/>
  <c r="C160" i="12"/>
  <c r="D160" i="12"/>
  <c r="B161" i="12"/>
  <c r="C161" i="12"/>
  <c r="D161" i="12"/>
  <c r="B162" i="12"/>
  <c r="C162" i="12"/>
  <c r="D162" i="12"/>
  <c r="B163" i="12"/>
  <c r="C163" i="12"/>
  <c r="D163" i="12"/>
  <c r="B164" i="12"/>
  <c r="C164" i="12"/>
  <c r="D164" i="12"/>
  <c r="B165" i="12"/>
  <c r="C165" i="12"/>
  <c r="D165" i="12"/>
  <c r="B166" i="12"/>
  <c r="C166" i="12"/>
  <c r="D166" i="12"/>
  <c r="B167" i="12"/>
  <c r="C167" i="12"/>
  <c r="D167"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H3708" i="10"/>
  <c r="A3708" i="10"/>
  <c r="H3707" i="10"/>
  <c r="A3707" i="10"/>
  <c r="H3706" i="10"/>
  <c r="A3706" i="10"/>
  <c r="H3705" i="10"/>
  <c r="A3705" i="10"/>
  <c r="H3704" i="10"/>
  <c r="A3704" i="10"/>
  <c r="H3703" i="10"/>
  <c r="A3703" i="10"/>
  <c r="H3702" i="10"/>
  <c r="A3702" i="10"/>
  <c r="H3701" i="10"/>
  <c r="I3709" i="10" s="1"/>
  <c r="A3701" i="10"/>
  <c r="A3700" i="10"/>
  <c r="A3710" i="10"/>
  <c r="H3711" i="10"/>
  <c r="A3711" i="10" s="1"/>
  <c r="H3698" i="10"/>
  <c r="A3698" i="10" s="1"/>
  <c r="H3697" i="10"/>
  <c r="A3697" i="10" s="1"/>
  <c r="H3696" i="10"/>
  <c r="A3696" i="10" s="1"/>
  <c r="H3695" i="10"/>
  <c r="A3695" i="10" s="1"/>
  <c r="H3694" i="10"/>
  <c r="A3694" i="10" s="1"/>
  <c r="H3693" i="10"/>
  <c r="A3693" i="10" s="1"/>
  <c r="H3692" i="10"/>
  <c r="A3692" i="10" s="1"/>
  <c r="H3691" i="10"/>
  <c r="A3691" i="10"/>
  <c r="A3690" i="10"/>
  <c r="H3688" i="10"/>
  <c r="A3688" i="10" s="1"/>
  <c r="H3687" i="10"/>
  <c r="A3687" i="10"/>
  <c r="H3686" i="10"/>
  <c r="A3686" i="10" s="1"/>
  <c r="H3685" i="10"/>
  <c r="A3685" i="10" s="1"/>
  <c r="H3684" i="10"/>
  <c r="A3684" i="10" s="1"/>
  <c r="H3683" i="10"/>
  <c r="A3683" i="10" s="1"/>
  <c r="H3682" i="10"/>
  <c r="A3682" i="10" s="1"/>
  <c r="H3681" i="10"/>
  <c r="I3689" i="10" s="1"/>
  <c r="A3680" i="10"/>
  <c r="H3678" i="10"/>
  <c r="A3678" i="10" s="1"/>
  <c r="H3677" i="10"/>
  <c r="A3677" i="10" s="1"/>
  <c r="H3676" i="10"/>
  <c r="A3676" i="10" s="1"/>
  <c r="H3675" i="10"/>
  <c r="A3675" i="10" s="1"/>
  <c r="H3674" i="10"/>
  <c r="A3674" i="10" s="1"/>
  <c r="H3673" i="10"/>
  <c r="A3673" i="10" s="1"/>
  <c r="H3672" i="10"/>
  <c r="A3672" i="10" s="1"/>
  <c r="H3671" i="10"/>
  <c r="A3671" i="10" s="1"/>
  <c r="A3670" i="10"/>
  <c r="A3681" i="10" l="1"/>
  <c r="I3699" i="10"/>
  <c r="I3679" i="10"/>
  <c r="A8" i="12" l="1"/>
  <c r="B8" i="12"/>
  <c r="C8" i="12"/>
  <c r="D8" i="12"/>
  <c r="A9" i="12"/>
  <c r="B9" i="12"/>
  <c r="C9" i="12"/>
  <c r="D9" i="12"/>
  <c r="A10" i="12"/>
  <c r="B10" i="12"/>
  <c r="C10" i="12"/>
  <c r="D10" i="12"/>
  <c r="A11" i="12"/>
  <c r="B11" i="12"/>
  <c r="C11" i="12"/>
  <c r="D11" i="12"/>
  <c r="A12" i="12"/>
  <c r="B12" i="12"/>
  <c r="C12" i="12"/>
  <c r="D12" i="12"/>
  <c r="A13" i="12"/>
  <c r="B13" i="12"/>
  <c r="C13" i="12"/>
  <c r="D13" i="12"/>
  <c r="A14" i="12"/>
  <c r="B14" i="12"/>
  <c r="C14" i="12"/>
  <c r="D14" i="12"/>
  <c r="A15" i="12"/>
  <c r="B15" i="12"/>
  <c r="C15" i="12"/>
  <c r="D15" i="12"/>
  <c r="A16" i="12"/>
  <c r="B16" i="12"/>
  <c r="C16" i="12"/>
  <c r="D16" i="12"/>
  <c r="A17" i="12"/>
  <c r="B17" i="12"/>
  <c r="C17" i="12"/>
  <c r="D17" i="12"/>
  <c r="A18" i="12"/>
  <c r="B18" i="12"/>
  <c r="C18" i="12"/>
  <c r="D18" i="12"/>
  <c r="A19" i="12"/>
  <c r="B19" i="12"/>
  <c r="C19" i="12"/>
  <c r="D19" i="12"/>
  <c r="A20" i="12"/>
  <c r="B20" i="12"/>
  <c r="C20" i="12"/>
  <c r="D20" i="12"/>
  <c r="A21" i="12"/>
  <c r="B21" i="12"/>
  <c r="C21" i="12"/>
  <c r="D21" i="12"/>
  <c r="A22" i="12"/>
  <c r="B22" i="12"/>
  <c r="C22" i="12"/>
  <c r="D22" i="12"/>
  <c r="A23" i="12"/>
  <c r="B23" i="12"/>
  <c r="C23" i="12"/>
  <c r="D23" i="12"/>
  <c r="A24" i="12"/>
  <c r="B24" i="12"/>
  <c r="C24" i="12"/>
  <c r="D24" i="12"/>
  <c r="A25" i="12"/>
  <c r="B25" i="12"/>
  <c r="C25" i="12"/>
  <c r="D25" i="12"/>
  <c r="A26" i="12"/>
  <c r="B26" i="12"/>
  <c r="C26" i="12"/>
  <c r="D26" i="12"/>
  <c r="A27" i="12"/>
  <c r="B27" i="12"/>
  <c r="C27" i="12"/>
  <c r="D27" i="12"/>
  <c r="A28" i="12"/>
  <c r="B28" i="12"/>
  <c r="C28" i="12"/>
  <c r="D28" i="12"/>
  <c r="A29" i="12"/>
  <c r="B29" i="12"/>
  <c r="C29" i="12"/>
  <c r="D29" i="12"/>
  <c r="A30" i="12"/>
  <c r="B30" i="12"/>
  <c r="C30" i="12"/>
  <c r="D30" i="12"/>
  <c r="A31" i="12"/>
  <c r="B31" i="12"/>
  <c r="C31" i="12"/>
  <c r="D31" i="12"/>
  <c r="A32" i="12"/>
  <c r="B32" i="12"/>
  <c r="C32" i="12"/>
  <c r="D32" i="12"/>
  <c r="A33" i="12"/>
  <c r="B33" i="12"/>
  <c r="C33" i="12"/>
  <c r="D33" i="12"/>
  <c r="A34" i="12"/>
  <c r="B34" i="12"/>
  <c r="C34" i="12"/>
  <c r="D34" i="12"/>
  <c r="A35" i="12"/>
  <c r="B35" i="12"/>
  <c r="C35" i="12"/>
  <c r="D35" i="12"/>
  <c r="A36" i="12"/>
  <c r="B36" i="12"/>
  <c r="C36" i="12"/>
  <c r="D36" i="12"/>
  <c r="A37" i="12"/>
  <c r="B37" i="12"/>
  <c r="C37" i="12"/>
  <c r="D37" i="12"/>
  <c r="A38" i="12"/>
  <c r="B38" i="12"/>
  <c r="C38" i="12"/>
  <c r="D38" i="12"/>
  <c r="A39" i="12"/>
  <c r="B39" i="12"/>
  <c r="C39" i="12"/>
  <c r="D39" i="12"/>
  <c r="A40" i="12"/>
  <c r="B40" i="12"/>
  <c r="C40" i="12"/>
  <c r="D40" i="12"/>
  <c r="A41" i="12"/>
  <c r="B41" i="12"/>
  <c r="C41" i="12"/>
  <c r="D41" i="12"/>
  <c r="A42" i="12"/>
  <c r="B42" i="12"/>
  <c r="C42" i="12"/>
  <c r="D42" i="12"/>
  <c r="A43" i="12"/>
  <c r="B43" i="12"/>
  <c r="C43" i="12"/>
  <c r="D43" i="12"/>
  <c r="A44" i="12"/>
  <c r="B44" i="12"/>
  <c r="C44" i="12"/>
  <c r="D44" i="12"/>
  <c r="A45" i="12"/>
  <c r="B45" i="12"/>
  <c r="C45" i="12"/>
  <c r="D45" i="12"/>
  <c r="A46" i="12"/>
  <c r="B46" i="12"/>
  <c r="C46" i="12"/>
  <c r="D46" i="12"/>
  <c r="A47" i="12"/>
  <c r="B47" i="12"/>
  <c r="C47" i="12"/>
  <c r="D47" i="12"/>
  <c r="A48" i="12"/>
  <c r="B48" i="12"/>
  <c r="C48" i="12"/>
  <c r="D48" i="12"/>
  <c r="A49" i="12"/>
  <c r="B49" i="12"/>
  <c r="C49" i="12"/>
  <c r="D49" i="12"/>
  <c r="A50" i="12"/>
  <c r="B50" i="12"/>
  <c r="C50" i="12"/>
  <c r="D50" i="12"/>
  <c r="A51" i="12"/>
  <c r="B51" i="12"/>
  <c r="C51" i="12"/>
  <c r="D51" i="12"/>
  <c r="A52" i="12"/>
  <c r="B52" i="12"/>
  <c r="C52" i="12"/>
  <c r="D52" i="12"/>
  <c r="A53" i="12"/>
  <c r="B53" i="12"/>
  <c r="C53" i="12"/>
  <c r="D53" i="12"/>
  <c r="A54" i="12"/>
  <c r="B54" i="12"/>
  <c r="C54" i="12"/>
  <c r="D54" i="12"/>
  <c r="A55" i="12"/>
  <c r="B55" i="12"/>
  <c r="C55" i="12"/>
  <c r="D55" i="12"/>
  <c r="A56" i="12"/>
  <c r="B56" i="12"/>
  <c r="C56" i="12"/>
  <c r="D56" i="12"/>
  <c r="A57" i="12"/>
  <c r="B57" i="12"/>
  <c r="C57" i="12"/>
  <c r="D57" i="12"/>
  <c r="A58" i="12"/>
  <c r="B58" i="12"/>
  <c r="C58" i="12"/>
  <c r="D58" i="12"/>
  <c r="A59" i="12"/>
  <c r="B59" i="12"/>
  <c r="C59" i="12"/>
  <c r="D59" i="12"/>
  <c r="A60" i="12"/>
  <c r="B60" i="12"/>
  <c r="C60" i="12"/>
  <c r="D60" i="12"/>
  <c r="A61" i="12"/>
  <c r="B61" i="12"/>
  <c r="C61" i="12"/>
  <c r="D61" i="12"/>
  <c r="A62" i="12"/>
  <c r="B62" i="12"/>
  <c r="C62" i="12"/>
  <c r="D62" i="12"/>
  <c r="A63" i="12"/>
  <c r="B63" i="12"/>
  <c r="C63" i="12"/>
  <c r="D63" i="12"/>
  <c r="A64" i="12"/>
  <c r="B64" i="12"/>
  <c r="C64" i="12"/>
  <c r="D64" i="12"/>
  <c r="A65" i="12"/>
  <c r="B65" i="12"/>
  <c r="C65" i="12"/>
  <c r="D65" i="12"/>
  <c r="A66" i="12"/>
  <c r="B66" i="12"/>
  <c r="C66" i="12"/>
  <c r="D66" i="12"/>
  <c r="A67" i="12"/>
  <c r="B67" i="12"/>
  <c r="C67" i="12"/>
  <c r="D67" i="12"/>
  <c r="A68" i="12"/>
  <c r="B68" i="12"/>
  <c r="C68" i="12"/>
  <c r="D68" i="12"/>
  <c r="A69" i="12"/>
  <c r="B69" i="12"/>
  <c r="C69" i="12"/>
  <c r="D69" i="12"/>
  <c r="A70" i="12"/>
  <c r="B70" i="12"/>
  <c r="C70" i="12"/>
  <c r="D70" i="12"/>
  <c r="A71" i="12"/>
  <c r="B71" i="12"/>
  <c r="C71" i="12"/>
  <c r="D71" i="12"/>
  <c r="A72" i="12"/>
  <c r="B72" i="12"/>
  <c r="C72" i="12"/>
  <c r="D72" i="12"/>
  <c r="A73" i="12"/>
  <c r="B73" i="12"/>
  <c r="C73" i="12"/>
  <c r="D73" i="12"/>
  <c r="A74" i="12"/>
  <c r="B74" i="12"/>
  <c r="C74" i="12"/>
  <c r="D74" i="12"/>
  <c r="A75" i="12"/>
  <c r="B75" i="12"/>
  <c r="C75" i="12"/>
  <c r="D75" i="12"/>
  <c r="A76" i="12"/>
  <c r="B76" i="12"/>
  <c r="C76" i="12"/>
  <c r="D76" i="12"/>
  <c r="A77" i="12"/>
  <c r="B77" i="12"/>
  <c r="C77" i="12"/>
  <c r="D77" i="12"/>
  <c r="A78" i="12"/>
  <c r="B78" i="12"/>
  <c r="C78" i="12"/>
  <c r="D78" i="12"/>
  <c r="A79" i="12"/>
  <c r="B79" i="12"/>
  <c r="C79" i="12"/>
  <c r="D79" i="12"/>
  <c r="A80" i="12"/>
  <c r="B80" i="12"/>
  <c r="C80" i="12"/>
  <c r="D80" i="12"/>
  <c r="A81" i="12"/>
  <c r="B81" i="12"/>
  <c r="C81" i="12"/>
  <c r="D81" i="12"/>
  <c r="A82" i="12"/>
  <c r="B82" i="12"/>
  <c r="C82" i="12"/>
  <c r="D82" i="12"/>
  <c r="A83" i="12"/>
  <c r="B83" i="12"/>
  <c r="C83" i="12"/>
  <c r="D83" i="12"/>
  <c r="A84" i="12"/>
  <c r="B84" i="12"/>
  <c r="C84" i="12"/>
  <c r="D84" i="12"/>
  <c r="A85" i="12"/>
  <c r="B85" i="12"/>
  <c r="C85" i="12"/>
  <c r="D85" i="12"/>
  <c r="A86" i="12"/>
  <c r="B86" i="12"/>
  <c r="C86" i="12"/>
  <c r="D86" i="12"/>
  <c r="A87" i="12"/>
  <c r="B87" i="12"/>
  <c r="C87" i="12"/>
  <c r="D87" i="12"/>
  <c r="A88" i="12"/>
  <c r="B88" i="12"/>
  <c r="C88" i="12"/>
  <c r="D88" i="12"/>
  <c r="A89" i="12"/>
  <c r="B89" i="12"/>
  <c r="C89" i="12"/>
  <c r="D89" i="12"/>
  <c r="A90" i="12"/>
  <c r="B90" i="12"/>
  <c r="C90" i="12"/>
  <c r="D90" i="12"/>
  <c r="F22" i="20" l="1"/>
  <c r="F22" i="17"/>
  <c r="K2" i="27" l="1"/>
  <c r="K2" i="26"/>
  <c r="C7" i="27"/>
  <c r="C8" i="27"/>
  <c r="C8" i="26"/>
  <c r="C7" i="26"/>
  <c r="J4" i="39" l="1"/>
  <c r="E8" i="39" s="1"/>
  <c r="J4" i="38" l="1"/>
  <c r="E8" i="38" s="1"/>
  <c r="J4" i="37" l="1"/>
  <c r="E8" i="37" s="1"/>
  <c r="M3" i="34" l="1"/>
  <c r="M4" i="34"/>
  <c r="M5" i="34"/>
  <c r="M6" i="34"/>
  <c r="M7" i="34"/>
  <c r="M8" i="34"/>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2" i="34"/>
  <c r="M3" i="35"/>
  <c r="M4" i="35"/>
  <c r="M5" i="35"/>
  <c r="M6" i="35"/>
  <c r="M7" i="35"/>
  <c r="M8" i="35"/>
  <c r="M9" i="35"/>
  <c r="M10" i="35"/>
  <c r="M11" i="35"/>
  <c r="M12" i="35"/>
  <c r="M13" i="35"/>
  <c r="M14" i="35"/>
  <c r="M15" i="35"/>
  <c r="M16" i="35"/>
  <c r="M17" i="35"/>
  <c r="M18" i="35"/>
  <c r="M19" i="35"/>
  <c r="M20" i="35"/>
  <c r="M21" i="35"/>
  <c r="M22" i="35"/>
  <c r="M23" i="35"/>
  <c r="M24" i="35"/>
  <c r="M25" i="35"/>
  <c r="M26" i="35"/>
  <c r="M27" i="35"/>
  <c r="M28" i="35"/>
  <c r="M29" i="35"/>
  <c r="M30" i="35"/>
  <c r="M31" i="35"/>
  <c r="M32" i="35"/>
  <c r="M2" i="35"/>
  <c r="M3" i="33"/>
  <c r="M4" i="33"/>
  <c r="M5" i="33"/>
  <c r="M6" i="33"/>
  <c r="M7" i="33"/>
  <c r="M8" i="33"/>
  <c r="M9" i="33"/>
  <c r="M10" i="33"/>
  <c r="M11" i="33"/>
  <c r="M12" i="33"/>
  <c r="M13" i="33"/>
  <c r="M14" i="33"/>
  <c r="M15" i="33"/>
  <c r="M16" i="33"/>
  <c r="M17" i="33"/>
  <c r="M18" i="33"/>
  <c r="M19" i="33"/>
  <c r="M20" i="33"/>
  <c r="M21" i="33"/>
  <c r="M22" i="33"/>
  <c r="M23" i="33"/>
  <c r="M24" i="33"/>
  <c r="M25" i="33"/>
  <c r="M26" i="33"/>
  <c r="M27" i="33"/>
  <c r="M28" i="33"/>
  <c r="M29" i="33"/>
  <c r="M30" i="33"/>
  <c r="M31" i="33"/>
  <c r="M2" i="33"/>
  <c r="H1430" i="19" l="1"/>
  <c r="H1431" i="19"/>
  <c r="H1432" i="19"/>
  <c r="H1433" i="19"/>
  <c r="H1434" i="19"/>
  <c r="H1435" i="19"/>
  <c r="H1436" i="19"/>
  <c r="G13" i="20" l="1"/>
  <c r="G12" i="20"/>
  <c r="G11" i="20"/>
  <c r="G10" i="20"/>
  <c r="G9" i="20"/>
  <c r="G8" i="20"/>
  <c r="G7" i="20"/>
  <c r="G13" i="17"/>
  <c r="G12" i="17"/>
  <c r="G11" i="17"/>
  <c r="G10" i="17"/>
  <c r="G9" i="17"/>
  <c r="G8" i="17"/>
  <c r="G7" i="17"/>
  <c r="A2365" i="21" l="1"/>
  <c r="M6" i="25" l="1"/>
  <c r="R3" i="25" s="1"/>
  <c r="C10" i="25" l="1"/>
  <c r="R10" i="25" s="1"/>
  <c r="C9" i="25"/>
  <c r="R9" i="25" s="1"/>
  <c r="M9" i="25" s="1"/>
  <c r="C10" i="27"/>
  <c r="C12" i="27" s="1"/>
  <c r="C9" i="27"/>
  <c r="R9" i="27" s="1"/>
  <c r="C10" i="26"/>
  <c r="C12" i="26" s="1"/>
  <c r="C9" i="26"/>
  <c r="C11" i="26" s="1"/>
  <c r="R8" i="27"/>
  <c r="R7" i="27"/>
  <c r="N6" i="27"/>
  <c r="M6" i="27"/>
  <c r="R3" i="27" s="1"/>
  <c r="N6" i="26"/>
  <c r="M6" i="26"/>
  <c r="R3" i="26" s="1"/>
  <c r="R8" i="26"/>
  <c r="R9" i="26"/>
  <c r="R10" i="26"/>
  <c r="R7" i="26"/>
  <c r="R8" i="25"/>
  <c r="R7" i="25"/>
  <c r="M7" i="25" s="1"/>
  <c r="N6" i="25"/>
  <c r="M7" i="26" l="1"/>
  <c r="M9" i="26"/>
  <c r="M7" i="27"/>
  <c r="M9" i="27"/>
  <c r="M10" i="26"/>
  <c r="R2" i="26"/>
  <c r="N8" i="26" s="1"/>
  <c r="N7" i="27"/>
  <c r="O7" i="27" s="1"/>
  <c r="R2" i="27"/>
  <c r="N8" i="27" s="1"/>
  <c r="M8" i="27"/>
  <c r="M8" i="26"/>
  <c r="M8" i="25"/>
  <c r="R2" i="25"/>
  <c r="N8" i="25" s="1"/>
  <c r="M10" i="25"/>
  <c r="C12" i="25"/>
  <c r="C11" i="25"/>
  <c r="C14" i="27"/>
  <c r="R12" i="27"/>
  <c r="R10" i="27"/>
  <c r="C11" i="27"/>
  <c r="R12" i="26"/>
  <c r="C14" i="26"/>
  <c r="C13" i="26"/>
  <c r="R11" i="26"/>
  <c r="M11" i="26" s="1"/>
  <c r="O8" i="27" l="1"/>
  <c r="O8" i="26"/>
  <c r="O8" i="25"/>
  <c r="N7" i="25"/>
  <c r="O7" i="25" s="1"/>
  <c r="N9" i="27"/>
  <c r="O9" i="27" s="1"/>
  <c r="N7" i="26"/>
  <c r="O7" i="26" s="1"/>
  <c r="N9" i="25"/>
  <c r="O9" i="25" s="1"/>
  <c r="N9" i="26"/>
  <c r="O9" i="26" s="1"/>
  <c r="N11" i="26"/>
  <c r="O11" i="26" s="1"/>
  <c r="N10" i="26"/>
  <c r="O10" i="26" s="1"/>
  <c r="M12" i="26"/>
  <c r="N12" i="26"/>
  <c r="N10" i="27"/>
  <c r="M10" i="27"/>
  <c r="N12" i="27"/>
  <c r="M12" i="27"/>
  <c r="N10" i="25"/>
  <c r="O10" i="25" s="1"/>
  <c r="C14" i="25"/>
  <c r="R12" i="25"/>
  <c r="R11" i="25"/>
  <c r="C13" i="25"/>
  <c r="C16" i="27"/>
  <c r="R14" i="27"/>
  <c r="C13" i="27"/>
  <c r="R11" i="27"/>
  <c r="C16" i="26"/>
  <c r="R14" i="26"/>
  <c r="C15" i="26"/>
  <c r="R13" i="26"/>
  <c r="O12" i="27" l="1"/>
  <c r="O10" i="27"/>
  <c r="O12" i="26"/>
  <c r="M13" i="26"/>
  <c r="N13" i="26"/>
  <c r="M11" i="27"/>
  <c r="N11" i="27"/>
  <c r="N14" i="27"/>
  <c r="M14" i="27"/>
  <c r="M14" i="26"/>
  <c r="N14" i="26"/>
  <c r="M11" i="25"/>
  <c r="N11" i="25"/>
  <c r="N12" i="25"/>
  <c r="M12" i="25"/>
  <c r="C16" i="25"/>
  <c r="R14" i="25"/>
  <c r="R13" i="25"/>
  <c r="C15" i="25"/>
  <c r="C18" i="27"/>
  <c r="R16" i="27"/>
  <c r="C15" i="27"/>
  <c r="R13" i="27"/>
  <c r="R16" i="26"/>
  <c r="C18" i="26"/>
  <c r="C17" i="26"/>
  <c r="R15" i="26"/>
  <c r="O14" i="27" l="1"/>
  <c r="O11" i="27"/>
  <c r="O14" i="26"/>
  <c r="O13" i="26"/>
  <c r="O11" i="25"/>
  <c r="O12" i="25"/>
  <c r="M15" i="26"/>
  <c r="N15" i="26"/>
  <c r="M13" i="27"/>
  <c r="N13" i="27"/>
  <c r="N16" i="27"/>
  <c r="M16" i="27"/>
  <c r="M16" i="26"/>
  <c r="N16" i="26"/>
  <c r="M13" i="25"/>
  <c r="N13" i="25"/>
  <c r="N14" i="25"/>
  <c r="M14" i="25"/>
  <c r="C18" i="25"/>
  <c r="R16" i="25"/>
  <c r="R15" i="25"/>
  <c r="C17" i="25"/>
  <c r="C20" i="27"/>
  <c r="R18" i="27"/>
  <c r="R15" i="27"/>
  <c r="C17" i="27"/>
  <c r="C20" i="26"/>
  <c r="R18" i="26"/>
  <c r="C19" i="26"/>
  <c r="R17" i="26"/>
  <c r="O16" i="27" l="1"/>
  <c r="O13" i="27"/>
  <c r="O16" i="26"/>
  <c r="O15" i="26"/>
  <c r="O13" i="25"/>
  <c r="O14" i="25"/>
  <c r="M17" i="26"/>
  <c r="N17" i="26"/>
  <c r="M15" i="27"/>
  <c r="N15" i="27"/>
  <c r="M18" i="26"/>
  <c r="N18" i="26"/>
  <c r="N18" i="27"/>
  <c r="M18" i="27"/>
  <c r="M15" i="25"/>
  <c r="N15" i="25"/>
  <c r="N16" i="25"/>
  <c r="M16" i="25"/>
  <c r="C20" i="25"/>
  <c r="R18" i="25"/>
  <c r="R17" i="25"/>
  <c r="C19" i="25"/>
  <c r="C22" i="27"/>
  <c r="R20" i="27"/>
  <c r="C19" i="27"/>
  <c r="R17" i="27"/>
  <c r="R20" i="26"/>
  <c r="C22" i="26"/>
  <c r="C21" i="26"/>
  <c r="R19" i="26"/>
  <c r="O15" i="27" l="1"/>
  <c r="O18" i="27"/>
  <c r="O18" i="26"/>
  <c r="O17" i="26"/>
  <c r="O16" i="25"/>
  <c r="O15" i="25"/>
  <c r="M19" i="26"/>
  <c r="N19" i="26"/>
  <c r="M17" i="27"/>
  <c r="N17" i="27"/>
  <c r="N20" i="27"/>
  <c r="M20" i="27"/>
  <c r="M20" i="26"/>
  <c r="N20" i="26"/>
  <c r="M17" i="25"/>
  <c r="N17" i="25"/>
  <c r="N18" i="25"/>
  <c r="M18" i="25"/>
  <c r="C22" i="25"/>
  <c r="R20" i="25"/>
  <c r="R19" i="25"/>
  <c r="C21" i="25"/>
  <c r="C24" i="27"/>
  <c r="R22" i="27"/>
  <c r="R19" i="27"/>
  <c r="C21" i="27"/>
  <c r="C24" i="26"/>
  <c r="R22" i="26"/>
  <c r="C23" i="26"/>
  <c r="R21" i="26"/>
  <c r="O17" i="27" l="1"/>
  <c r="O20" i="27"/>
  <c r="O20" i="26"/>
  <c r="O19" i="26"/>
  <c r="O17" i="25"/>
  <c r="O18" i="25"/>
  <c r="M21" i="26"/>
  <c r="N21" i="26"/>
  <c r="M19" i="27"/>
  <c r="N19" i="27"/>
  <c r="M22" i="26"/>
  <c r="N22" i="26"/>
  <c r="N22" i="27"/>
  <c r="M22" i="27"/>
  <c r="M19" i="25"/>
  <c r="N19" i="25"/>
  <c r="N20" i="25"/>
  <c r="M20" i="25"/>
  <c r="R22" i="25"/>
  <c r="C24" i="25"/>
  <c r="R21" i="25"/>
  <c r="C23" i="25"/>
  <c r="C26" i="27"/>
  <c r="R24" i="27"/>
  <c r="C23" i="27"/>
  <c r="R21" i="27"/>
  <c r="R24" i="26"/>
  <c r="C26" i="26"/>
  <c r="C25" i="26"/>
  <c r="R23" i="26"/>
  <c r="O19" i="27" l="1"/>
  <c r="O22" i="27"/>
  <c r="O22" i="26"/>
  <c r="O21" i="26"/>
  <c r="O19" i="25"/>
  <c r="O20" i="25"/>
  <c r="M23" i="26"/>
  <c r="N23" i="26"/>
  <c r="M21" i="27"/>
  <c r="N21" i="27"/>
  <c r="N24" i="27"/>
  <c r="M24" i="27"/>
  <c r="M24" i="26"/>
  <c r="N24" i="26"/>
  <c r="M21" i="25"/>
  <c r="N21" i="25"/>
  <c r="N22" i="25"/>
  <c r="M22" i="25"/>
  <c r="C26" i="25"/>
  <c r="R24" i="25"/>
  <c r="R23" i="25"/>
  <c r="C25" i="25"/>
  <c r="C28" i="27"/>
  <c r="R26" i="27"/>
  <c r="R23" i="27"/>
  <c r="C25" i="27"/>
  <c r="C28" i="26"/>
  <c r="R26" i="26"/>
  <c r="C27" i="26"/>
  <c r="R25" i="26"/>
  <c r="O21" i="27" l="1"/>
  <c r="O24" i="27"/>
  <c r="O24" i="26"/>
  <c r="O23" i="26"/>
  <c r="O21" i="25"/>
  <c r="O22" i="25"/>
  <c r="M23" i="27"/>
  <c r="N23" i="27"/>
  <c r="M25" i="26"/>
  <c r="N25" i="26"/>
  <c r="M26" i="26"/>
  <c r="N26" i="26"/>
  <c r="N26" i="27"/>
  <c r="M26" i="27"/>
  <c r="M23" i="25"/>
  <c r="N23" i="25"/>
  <c r="N24" i="25"/>
  <c r="M24" i="25"/>
  <c r="C28" i="25"/>
  <c r="R26" i="25"/>
  <c r="R25" i="25"/>
  <c r="C27" i="25"/>
  <c r="C30" i="27"/>
  <c r="R28" i="27"/>
  <c r="C27" i="27"/>
  <c r="R25" i="27"/>
  <c r="R28" i="26"/>
  <c r="C30" i="26"/>
  <c r="C29" i="26"/>
  <c r="R27" i="26"/>
  <c r="O23" i="27" l="1"/>
  <c r="O26" i="27"/>
  <c r="O26" i="26"/>
  <c r="O25" i="26"/>
  <c r="O23" i="25"/>
  <c r="O24" i="25"/>
  <c r="M27" i="26"/>
  <c r="N27" i="26"/>
  <c r="M25" i="27"/>
  <c r="N25" i="27"/>
  <c r="N28" i="27"/>
  <c r="M28" i="27"/>
  <c r="M28" i="26"/>
  <c r="N28" i="26"/>
  <c r="M25" i="25"/>
  <c r="N25" i="25"/>
  <c r="N26" i="25"/>
  <c r="M26" i="25"/>
  <c r="C30" i="25"/>
  <c r="R28" i="25"/>
  <c r="R27" i="25"/>
  <c r="C29" i="25"/>
  <c r="C32" i="27"/>
  <c r="R30" i="27"/>
  <c r="R27" i="27"/>
  <c r="C29" i="27"/>
  <c r="C32" i="26"/>
  <c r="R30" i="26"/>
  <c r="C31" i="26"/>
  <c r="R29" i="26"/>
  <c r="O25" i="27" l="1"/>
  <c r="O28" i="27"/>
  <c r="O28" i="26"/>
  <c r="O27" i="26"/>
  <c r="O25" i="25"/>
  <c r="O26" i="25"/>
  <c r="M29" i="26"/>
  <c r="N29" i="26"/>
  <c r="M27" i="27"/>
  <c r="N27" i="27"/>
  <c r="M30" i="26"/>
  <c r="N30" i="26"/>
  <c r="N30" i="27"/>
  <c r="M30" i="27"/>
  <c r="M27" i="25"/>
  <c r="N27" i="25"/>
  <c r="N28" i="25"/>
  <c r="M28" i="25"/>
  <c r="R30" i="25"/>
  <c r="C32" i="25"/>
  <c r="R29" i="25"/>
  <c r="C31" i="25"/>
  <c r="R32" i="27"/>
  <c r="C34" i="27"/>
  <c r="R29" i="27"/>
  <c r="C31" i="27"/>
  <c r="R32" i="26"/>
  <c r="C34" i="26"/>
  <c r="C33" i="26"/>
  <c r="R31" i="26"/>
  <c r="O30" i="27" l="1"/>
  <c r="O27" i="27"/>
  <c r="O30" i="26"/>
  <c r="O29" i="26"/>
  <c r="O27" i="25"/>
  <c r="O28" i="25"/>
  <c r="M31" i="26"/>
  <c r="N31" i="26"/>
  <c r="M29" i="27"/>
  <c r="N29" i="27"/>
  <c r="M32" i="26"/>
  <c r="N32" i="26"/>
  <c r="N32" i="27"/>
  <c r="M32" i="27"/>
  <c r="M29" i="25"/>
  <c r="N29" i="25"/>
  <c r="N30" i="25"/>
  <c r="M30" i="25"/>
  <c r="C34" i="25"/>
  <c r="R32" i="25"/>
  <c r="C33" i="25"/>
  <c r="R31" i="25"/>
  <c r="C36" i="27"/>
  <c r="R34" i="27"/>
  <c r="R31" i="27"/>
  <c r="C33" i="27"/>
  <c r="C36" i="26"/>
  <c r="R34" i="26"/>
  <c r="C35" i="26"/>
  <c r="R33" i="26"/>
  <c r="O32" i="27" l="1"/>
  <c r="O29" i="27"/>
  <c r="O32" i="26"/>
  <c r="O31" i="26"/>
  <c r="O29" i="25"/>
  <c r="O30" i="25"/>
  <c r="M33" i="26"/>
  <c r="N33" i="26"/>
  <c r="M31" i="27"/>
  <c r="N31" i="27"/>
  <c r="N34" i="26"/>
  <c r="M34" i="26"/>
  <c r="N34" i="27"/>
  <c r="M34" i="27"/>
  <c r="M31" i="25"/>
  <c r="N31" i="25"/>
  <c r="N32" i="25"/>
  <c r="M32" i="25"/>
  <c r="C36" i="25"/>
  <c r="R34" i="25"/>
  <c r="R33" i="25"/>
  <c r="C35" i="25"/>
  <c r="C38" i="27"/>
  <c r="R36" i="27"/>
  <c r="R33" i="27"/>
  <c r="C35" i="27"/>
  <c r="R36" i="26"/>
  <c r="C38" i="26"/>
  <c r="C37" i="26"/>
  <c r="R35" i="26"/>
  <c r="O31" i="27" l="1"/>
  <c r="O34" i="27"/>
  <c r="O34" i="26"/>
  <c r="O33" i="26"/>
  <c r="O31" i="25"/>
  <c r="O32" i="25"/>
  <c r="M35" i="26"/>
  <c r="N35" i="26"/>
  <c r="M33" i="27"/>
  <c r="N33" i="27"/>
  <c r="N36" i="26"/>
  <c r="M36" i="26"/>
  <c r="N36" i="27"/>
  <c r="M36" i="27"/>
  <c r="M33" i="25"/>
  <c r="N33" i="25"/>
  <c r="N34" i="25"/>
  <c r="M34" i="25"/>
  <c r="C38" i="25"/>
  <c r="R36" i="25"/>
  <c r="R35" i="25"/>
  <c r="C37" i="25"/>
  <c r="C40" i="27"/>
  <c r="R38" i="27"/>
  <c r="R35" i="27"/>
  <c r="C37" i="27"/>
  <c r="C40" i="26"/>
  <c r="R38" i="26"/>
  <c r="C39" i="26"/>
  <c r="R37" i="26"/>
  <c r="O36" i="27" l="1"/>
  <c r="O33" i="27"/>
  <c r="O35" i="26"/>
  <c r="O36" i="26"/>
  <c r="O33" i="25"/>
  <c r="O34" i="25"/>
  <c r="M37" i="26"/>
  <c r="N37" i="26"/>
  <c r="M35" i="27"/>
  <c r="N35" i="27"/>
  <c r="N38" i="26"/>
  <c r="M38" i="26"/>
  <c r="N38" i="27"/>
  <c r="M38" i="27"/>
  <c r="M35" i="25"/>
  <c r="N35" i="25"/>
  <c r="N36" i="25"/>
  <c r="M36" i="25"/>
  <c r="R38" i="25"/>
  <c r="C40" i="25"/>
  <c r="R37" i="25"/>
  <c r="C39" i="25"/>
  <c r="C42" i="27"/>
  <c r="R40" i="27"/>
  <c r="R37" i="27"/>
  <c r="C39" i="27"/>
  <c r="R40" i="26"/>
  <c r="C42" i="26"/>
  <c r="C41" i="26"/>
  <c r="R39" i="26"/>
  <c r="O38" i="27" l="1"/>
  <c r="O35" i="27"/>
  <c r="O37" i="26"/>
  <c r="O38" i="26"/>
  <c r="O35" i="25"/>
  <c r="O36" i="25"/>
  <c r="M39" i="26"/>
  <c r="N39" i="26"/>
  <c r="M37" i="27"/>
  <c r="N37" i="27"/>
  <c r="N40" i="27"/>
  <c r="M40" i="27"/>
  <c r="N40" i="26"/>
  <c r="M40" i="26"/>
  <c r="M37" i="25"/>
  <c r="N37" i="25"/>
  <c r="N38" i="25"/>
  <c r="M38" i="25"/>
  <c r="C42" i="25"/>
  <c r="R40" i="25"/>
  <c r="C41" i="25"/>
  <c r="R39" i="25"/>
  <c r="C44" i="27"/>
  <c r="R42" i="27"/>
  <c r="C41" i="27"/>
  <c r="R39" i="27"/>
  <c r="C44" i="26"/>
  <c r="R42" i="26"/>
  <c r="C43" i="26"/>
  <c r="R41" i="26"/>
  <c r="O40" i="27" l="1"/>
  <c r="O37" i="27"/>
  <c r="O39" i="26"/>
  <c r="O40" i="26"/>
  <c r="O37" i="25"/>
  <c r="O38" i="25"/>
  <c r="M41" i="26"/>
  <c r="N41" i="26"/>
  <c r="M39" i="27"/>
  <c r="N39" i="27"/>
  <c r="N42" i="26"/>
  <c r="M42" i="26"/>
  <c r="N42" i="27"/>
  <c r="M42" i="27"/>
  <c r="M39" i="25"/>
  <c r="N39" i="25"/>
  <c r="N40" i="25"/>
  <c r="M40" i="25"/>
  <c r="C44" i="25"/>
  <c r="R42" i="25"/>
  <c r="R41" i="25"/>
  <c r="C43" i="25"/>
  <c r="C46" i="27"/>
  <c r="R44" i="27"/>
  <c r="R41" i="27"/>
  <c r="C43" i="27"/>
  <c r="R44" i="26"/>
  <c r="C46" i="26"/>
  <c r="C45" i="26"/>
  <c r="R43" i="26"/>
  <c r="O39" i="27" l="1"/>
  <c r="O42" i="27"/>
  <c r="O41" i="26"/>
  <c r="O42" i="26"/>
  <c r="O40" i="25"/>
  <c r="O39" i="25"/>
  <c r="M43" i="26"/>
  <c r="N43" i="26"/>
  <c r="M41" i="27"/>
  <c r="N41" i="27"/>
  <c r="N44" i="26"/>
  <c r="M44" i="26"/>
  <c r="N44" i="27"/>
  <c r="M44" i="27"/>
  <c r="M41" i="25"/>
  <c r="N41" i="25"/>
  <c r="N42" i="25"/>
  <c r="M42" i="25"/>
  <c r="C46" i="25"/>
  <c r="R44" i="25"/>
  <c r="C45" i="25"/>
  <c r="R43" i="25"/>
  <c r="C48" i="27"/>
  <c r="R46" i="27"/>
  <c r="R43" i="27"/>
  <c r="C45" i="27"/>
  <c r="C48" i="26"/>
  <c r="R46" i="26"/>
  <c r="C47" i="26"/>
  <c r="R45" i="26"/>
  <c r="O41" i="27" l="1"/>
  <c r="O44" i="27"/>
  <c r="O43" i="26"/>
  <c r="O44" i="26"/>
  <c r="O42" i="25"/>
  <c r="O41" i="25"/>
  <c r="M45" i="26"/>
  <c r="N45" i="26"/>
  <c r="M43" i="27"/>
  <c r="N43" i="27"/>
  <c r="N46" i="26"/>
  <c r="M46" i="26"/>
  <c r="N46" i="27"/>
  <c r="M46" i="27"/>
  <c r="M43" i="25"/>
  <c r="N43" i="25"/>
  <c r="N44" i="25"/>
  <c r="M44" i="25"/>
  <c r="R46" i="25"/>
  <c r="C48" i="25"/>
  <c r="R45" i="25"/>
  <c r="C47" i="25"/>
  <c r="R48" i="27"/>
  <c r="C50" i="27"/>
  <c r="R45" i="27"/>
  <c r="C47" i="27"/>
  <c r="R48" i="26"/>
  <c r="C50" i="26"/>
  <c r="C49" i="26"/>
  <c r="R47" i="26"/>
  <c r="O43" i="27" l="1"/>
  <c r="O46" i="27"/>
  <c r="O45" i="26"/>
  <c r="O46" i="26"/>
  <c r="O43" i="25"/>
  <c r="O44" i="25"/>
  <c r="M47" i="26"/>
  <c r="N47" i="26"/>
  <c r="M45" i="27"/>
  <c r="N45" i="27"/>
  <c r="N48" i="26"/>
  <c r="M48" i="26"/>
  <c r="N48" i="27"/>
  <c r="M48" i="27"/>
  <c r="M45" i="25"/>
  <c r="N45" i="25"/>
  <c r="N46" i="25"/>
  <c r="M46" i="25"/>
  <c r="C50" i="25"/>
  <c r="R48" i="25"/>
  <c r="C49" i="25"/>
  <c r="R47" i="25"/>
  <c r="C52" i="27"/>
  <c r="R50" i="27"/>
  <c r="R47" i="27"/>
  <c r="C49" i="27"/>
  <c r="C52" i="26"/>
  <c r="R50" i="26"/>
  <c r="C51" i="26"/>
  <c r="R49" i="26"/>
  <c r="O45" i="27" l="1"/>
  <c r="O48" i="27"/>
  <c r="O47" i="26"/>
  <c r="O48" i="26"/>
  <c r="O45" i="25"/>
  <c r="O46" i="25"/>
  <c r="M49" i="26"/>
  <c r="N49" i="26"/>
  <c r="M47" i="27"/>
  <c r="N47" i="27"/>
  <c r="N50" i="26"/>
  <c r="M50" i="26"/>
  <c r="N50" i="27"/>
  <c r="M50" i="27"/>
  <c r="M47" i="25"/>
  <c r="N47" i="25"/>
  <c r="N48" i="25"/>
  <c r="M48" i="25"/>
  <c r="C52" i="25"/>
  <c r="R50" i="25"/>
  <c r="R49" i="25"/>
  <c r="C51" i="25"/>
  <c r="R52" i="27"/>
  <c r="C54" i="27"/>
  <c r="R49" i="27"/>
  <c r="C51" i="27"/>
  <c r="R52" i="26"/>
  <c r="C54" i="26"/>
  <c r="C53" i="26"/>
  <c r="R51" i="26"/>
  <c r="O47" i="27" l="1"/>
  <c r="O50" i="27"/>
  <c r="O49" i="26"/>
  <c r="O50" i="26"/>
  <c r="O47" i="25"/>
  <c r="O48" i="25"/>
  <c r="M51" i="26"/>
  <c r="N51" i="26"/>
  <c r="M49" i="27"/>
  <c r="N49" i="27"/>
  <c r="N52" i="26"/>
  <c r="M52" i="26"/>
  <c r="N52" i="27"/>
  <c r="M52" i="27"/>
  <c r="M49" i="25"/>
  <c r="N49" i="25"/>
  <c r="N50" i="25"/>
  <c r="M50" i="25"/>
  <c r="C54" i="25"/>
  <c r="R52" i="25"/>
  <c r="C53" i="25"/>
  <c r="R51" i="25"/>
  <c r="C56" i="27"/>
  <c r="R54" i="27"/>
  <c r="R51" i="27"/>
  <c r="C53" i="27"/>
  <c r="C56" i="26"/>
  <c r="R54" i="26"/>
  <c r="C55" i="26"/>
  <c r="R53" i="26"/>
  <c r="O49" i="27" l="1"/>
  <c r="O52" i="27"/>
  <c r="O51" i="26"/>
  <c r="O52" i="26"/>
  <c r="O49" i="25"/>
  <c r="O50" i="25"/>
  <c r="M53" i="26"/>
  <c r="N53" i="26"/>
  <c r="M51" i="27"/>
  <c r="N51" i="27"/>
  <c r="N54" i="26"/>
  <c r="M54" i="26"/>
  <c r="N54" i="27"/>
  <c r="M54" i="27"/>
  <c r="M51" i="25"/>
  <c r="N51" i="25"/>
  <c r="N52" i="25"/>
  <c r="M52" i="25"/>
  <c r="R54" i="25"/>
  <c r="C56" i="25"/>
  <c r="R53" i="25"/>
  <c r="C55" i="25"/>
  <c r="C58" i="27"/>
  <c r="R56" i="27"/>
  <c r="R53" i="27"/>
  <c r="C55" i="27"/>
  <c r="R56" i="26"/>
  <c r="C58" i="26"/>
  <c r="C57" i="26"/>
  <c r="R55" i="26"/>
  <c r="O54" i="27" l="1"/>
  <c r="O51" i="27"/>
  <c r="O53" i="26"/>
  <c r="O54" i="26"/>
  <c r="O52" i="25"/>
  <c r="O51" i="25"/>
  <c r="M55" i="26"/>
  <c r="N55" i="26"/>
  <c r="M53" i="27"/>
  <c r="N53" i="27"/>
  <c r="N56" i="26"/>
  <c r="M56" i="26"/>
  <c r="N56" i="27"/>
  <c r="M56" i="27"/>
  <c r="M53" i="25"/>
  <c r="N53" i="25"/>
  <c r="N54" i="25"/>
  <c r="M54" i="25"/>
  <c r="C58" i="25"/>
  <c r="R56" i="25"/>
  <c r="C57" i="25"/>
  <c r="R55" i="25"/>
  <c r="C60" i="27"/>
  <c r="R58" i="27"/>
  <c r="R55" i="27"/>
  <c r="C57" i="27"/>
  <c r="C60" i="26"/>
  <c r="R58" i="26"/>
  <c r="C59" i="26"/>
  <c r="R57" i="26"/>
  <c r="O53" i="27" l="1"/>
  <c r="O56" i="27"/>
  <c r="O55" i="26"/>
  <c r="O56" i="26"/>
  <c r="O54" i="25"/>
  <c r="O53" i="25"/>
  <c r="M57" i="26"/>
  <c r="N57" i="26"/>
  <c r="M55" i="27"/>
  <c r="N55" i="27"/>
  <c r="N58" i="26"/>
  <c r="M58" i="26"/>
  <c r="N58" i="27"/>
  <c r="M58" i="27"/>
  <c r="M55" i="25"/>
  <c r="N55" i="25"/>
  <c r="N56" i="25"/>
  <c r="M56" i="25"/>
  <c r="C60" i="25"/>
  <c r="R58" i="25"/>
  <c r="R57" i="25"/>
  <c r="C59" i="25"/>
  <c r="R60" i="27"/>
  <c r="C62" i="27"/>
  <c r="R57" i="27"/>
  <c r="C59" i="27"/>
  <c r="R60" i="26"/>
  <c r="C62" i="26"/>
  <c r="C61" i="26"/>
  <c r="R59" i="26"/>
  <c r="O55" i="27" l="1"/>
  <c r="O58" i="27"/>
  <c r="O57" i="26"/>
  <c r="O58" i="26"/>
  <c r="O55" i="25"/>
  <c r="O56" i="25"/>
  <c r="M59" i="26"/>
  <c r="N59" i="26"/>
  <c r="M57" i="27"/>
  <c r="N57" i="27"/>
  <c r="N60" i="26"/>
  <c r="M60" i="26"/>
  <c r="N60" i="27"/>
  <c r="M60" i="27"/>
  <c r="M57" i="25"/>
  <c r="N57" i="25"/>
  <c r="N58" i="25"/>
  <c r="M58" i="25"/>
  <c r="C62" i="25"/>
  <c r="R60" i="25"/>
  <c r="R59" i="25"/>
  <c r="C61" i="25"/>
  <c r="C64" i="27"/>
  <c r="R62" i="27"/>
  <c r="R59" i="27"/>
  <c r="C61" i="27"/>
  <c r="C64" i="26"/>
  <c r="R62" i="26"/>
  <c r="C63" i="26"/>
  <c r="R61" i="26"/>
  <c r="O57" i="27" l="1"/>
  <c r="O60" i="27"/>
  <c r="O59" i="26"/>
  <c r="O60" i="26"/>
  <c r="O57" i="25"/>
  <c r="O58" i="25"/>
  <c r="M61" i="26"/>
  <c r="N61" i="26"/>
  <c r="M59" i="27"/>
  <c r="N59" i="27"/>
  <c r="N62" i="26"/>
  <c r="M62" i="26"/>
  <c r="N62" i="27"/>
  <c r="M62" i="27"/>
  <c r="M59" i="25"/>
  <c r="N59" i="25"/>
  <c r="N60" i="25"/>
  <c r="M60" i="25"/>
  <c r="R62" i="25"/>
  <c r="C64" i="25"/>
  <c r="C63" i="25"/>
  <c r="R61" i="25"/>
  <c r="C66" i="27"/>
  <c r="R64" i="27"/>
  <c r="C63" i="27"/>
  <c r="R61" i="27"/>
  <c r="R64" i="26"/>
  <c r="C66" i="26"/>
  <c r="C65" i="26"/>
  <c r="R63" i="26"/>
  <c r="O59" i="27" l="1"/>
  <c r="O62" i="27"/>
  <c r="O61" i="26"/>
  <c r="O62" i="26"/>
  <c r="O60" i="25"/>
  <c r="O59" i="25"/>
  <c r="M63" i="26"/>
  <c r="N63" i="26"/>
  <c r="M61" i="27"/>
  <c r="N61" i="27"/>
  <c r="N64" i="26"/>
  <c r="M64" i="26"/>
  <c r="N64" i="27"/>
  <c r="M64" i="27"/>
  <c r="M61" i="25"/>
  <c r="N61" i="25"/>
  <c r="N62" i="25"/>
  <c r="M62" i="25"/>
  <c r="C66" i="25"/>
  <c r="R66" i="25" s="1"/>
  <c r="R64" i="25"/>
  <c r="R63" i="25"/>
  <c r="C65" i="25"/>
  <c r="R65" i="25" s="1"/>
  <c r="C68" i="27"/>
  <c r="R68" i="27" s="1"/>
  <c r="R66" i="27"/>
  <c r="R63" i="27"/>
  <c r="C65" i="27"/>
  <c r="C68" i="26"/>
  <c r="R66" i="26"/>
  <c r="C67" i="26"/>
  <c r="R65" i="26"/>
  <c r="O61" i="27" l="1"/>
  <c r="O64" i="27"/>
  <c r="O63" i="26"/>
  <c r="O64" i="26"/>
  <c r="O62" i="25"/>
  <c r="O61" i="25"/>
  <c r="M63" i="27"/>
  <c r="N63" i="27"/>
  <c r="M65" i="26"/>
  <c r="N65" i="26"/>
  <c r="N68" i="27"/>
  <c r="M68" i="27"/>
  <c r="N66" i="26"/>
  <c r="M66" i="26"/>
  <c r="N66" i="27"/>
  <c r="M66" i="27"/>
  <c r="M65" i="25"/>
  <c r="N65" i="25"/>
  <c r="M63" i="25"/>
  <c r="N63" i="25"/>
  <c r="N64" i="25"/>
  <c r="M64" i="25"/>
  <c r="N66" i="25"/>
  <c r="M66" i="25"/>
  <c r="R65" i="27"/>
  <c r="C67" i="27"/>
  <c r="R67" i="27" s="1"/>
  <c r="R68" i="26"/>
  <c r="C70" i="26"/>
  <c r="C69" i="26"/>
  <c r="R67" i="26"/>
  <c r="O66" i="27" l="1"/>
  <c r="O68" i="27"/>
  <c r="O63" i="27"/>
  <c r="O65" i="26"/>
  <c r="O66" i="26"/>
  <c r="O63" i="25"/>
  <c r="O65" i="25"/>
  <c r="O66" i="25"/>
  <c r="O64" i="25"/>
  <c r="M65" i="27"/>
  <c r="N65" i="27"/>
  <c r="M67" i="26"/>
  <c r="N67" i="26"/>
  <c r="M67" i="27"/>
  <c r="N67" i="27"/>
  <c r="N68" i="26"/>
  <c r="M68" i="26"/>
  <c r="C72" i="26"/>
  <c r="R72" i="26" s="1"/>
  <c r="R70" i="26"/>
  <c r="C71" i="26"/>
  <c r="R71" i="26" s="1"/>
  <c r="R69" i="26"/>
  <c r="O67" i="27" l="1"/>
  <c r="O65" i="27"/>
  <c r="O67" i="26"/>
  <c r="O68" i="26"/>
  <c r="M71" i="26"/>
  <c r="N71" i="26"/>
  <c r="M69" i="26"/>
  <c r="N69" i="26"/>
  <c r="N72" i="26"/>
  <c r="M72" i="26"/>
  <c r="N70" i="26"/>
  <c r="M70" i="26"/>
  <c r="A2683" i="21"/>
  <c r="B2683" i="21"/>
  <c r="C2683" i="21"/>
  <c r="D2683" i="21"/>
  <c r="A2684" i="21"/>
  <c r="B2684" i="21"/>
  <c r="C2684" i="21"/>
  <c r="D2684" i="21"/>
  <c r="D2682" i="21"/>
  <c r="C2682" i="21"/>
  <c r="B2682" i="21"/>
  <c r="A2682" i="21"/>
  <c r="O69" i="26" l="1"/>
  <c r="O71" i="26"/>
  <c r="O70" i="26"/>
  <c r="O72" i="26"/>
  <c r="C2" i="21"/>
  <c r="C1" i="21"/>
  <c r="A2" i="21"/>
  <c r="A1" i="21"/>
  <c r="C2" i="22"/>
  <c r="C1" i="22"/>
  <c r="A2" i="22"/>
  <c r="A1" i="22"/>
  <c r="G36" i="27"/>
  <c r="L6" i="27" l="1"/>
  <c r="R4" i="27" s="1"/>
  <c r="L6" i="26"/>
  <c r="R4" i="26" s="1"/>
  <c r="L6" i="25"/>
  <c r="R4" i="25" s="1"/>
  <c r="AQ32" i="35"/>
  <c r="AK32" i="35"/>
  <c r="AE32" i="35"/>
  <c r="Y32" i="35"/>
  <c r="S32" i="35"/>
  <c r="AQ31" i="35"/>
  <c r="AK31" i="35"/>
  <c r="AE31" i="35"/>
  <c r="Y31" i="35"/>
  <c r="S31" i="35"/>
  <c r="AQ30" i="35"/>
  <c r="AK30" i="35"/>
  <c r="AE30" i="35"/>
  <c r="Y30" i="35"/>
  <c r="S30" i="35"/>
  <c r="AQ29" i="35"/>
  <c r="AK29" i="35"/>
  <c r="AE29" i="35"/>
  <c r="Y29" i="35"/>
  <c r="S29" i="35"/>
  <c r="AQ28" i="35"/>
  <c r="AK28" i="35"/>
  <c r="AE28" i="35"/>
  <c r="Y28" i="35"/>
  <c r="S28" i="35"/>
  <c r="AQ27" i="35"/>
  <c r="AK27" i="35"/>
  <c r="AE27" i="35"/>
  <c r="Y27" i="35"/>
  <c r="S27" i="35"/>
  <c r="AQ26" i="35"/>
  <c r="AK26" i="35"/>
  <c r="AE26" i="35"/>
  <c r="Y26" i="35"/>
  <c r="S26" i="35"/>
  <c r="AQ25" i="35"/>
  <c r="AK25" i="35"/>
  <c r="AE25" i="35"/>
  <c r="Y25" i="35"/>
  <c r="S25" i="35"/>
  <c r="AQ24" i="35"/>
  <c r="AK24" i="35"/>
  <c r="AE24" i="35"/>
  <c r="Y24" i="35"/>
  <c r="S24" i="35"/>
  <c r="AQ23" i="35"/>
  <c r="AK23" i="35"/>
  <c r="AE23" i="35"/>
  <c r="Y23" i="35"/>
  <c r="S23" i="35"/>
  <c r="AQ22" i="35"/>
  <c r="AK22" i="35"/>
  <c r="AE22" i="35"/>
  <c r="Y22" i="35"/>
  <c r="S22" i="35"/>
  <c r="AQ21" i="35"/>
  <c r="AK21" i="35"/>
  <c r="AE21" i="35"/>
  <c r="Y21" i="35"/>
  <c r="S21" i="35"/>
  <c r="AQ20" i="35"/>
  <c r="AK20" i="35"/>
  <c r="AE20" i="35"/>
  <c r="Y20" i="35"/>
  <c r="S20" i="35"/>
  <c r="AQ19" i="35"/>
  <c r="AK19" i="35"/>
  <c r="AE19" i="35"/>
  <c r="Y19" i="35"/>
  <c r="S19" i="35"/>
  <c r="AQ18" i="35"/>
  <c r="AK18" i="35"/>
  <c r="AE18" i="35"/>
  <c r="Y18" i="35"/>
  <c r="S18" i="35"/>
  <c r="AQ17" i="35"/>
  <c r="AK17" i="35"/>
  <c r="AE17" i="35"/>
  <c r="Y17" i="35"/>
  <c r="S17" i="35"/>
  <c r="AQ16" i="35"/>
  <c r="AK16" i="35"/>
  <c r="AE16" i="35"/>
  <c r="Y16" i="35"/>
  <c r="S16" i="35"/>
  <c r="AQ15" i="35"/>
  <c r="AK15" i="35"/>
  <c r="AE15" i="35"/>
  <c r="Y15" i="35"/>
  <c r="S15" i="35"/>
  <c r="AQ14" i="35"/>
  <c r="AK14" i="35"/>
  <c r="AE14" i="35"/>
  <c r="Y14" i="35"/>
  <c r="S14" i="35"/>
  <c r="AQ13" i="35"/>
  <c r="AK13" i="35"/>
  <c r="AE13" i="35"/>
  <c r="Y13" i="35"/>
  <c r="S13" i="35"/>
  <c r="AQ12" i="35"/>
  <c r="AK12" i="35"/>
  <c r="AE12" i="35"/>
  <c r="Y12" i="35"/>
  <c r="S12" i="35"/>
  <c r="AQ11" i="35"/>
  <c r="AK11" i="35"/>
  <c r="AE11" i="35"/>
  <c r="Y11" i="35"/>
  <c r="S11" i="35"/>
  <c r="AQ10" i="35"/>
  <c r="AK10" i="35"/>
  <c r="AE10" i="35"/>
  <c r="Y10" i="35"/>
  <c r="S10" i="35"/>
  <c r="AQ9" i="35"/>
  <c r="AK9" i="35"/>
  <c r="AE9" i="35"/>
  <c r="Y9" i="35"/>
  <c r="S9" i="35"/>
  <c r="AQ8" i="35"/>
  <c r="AK8" i="35"/>
  <c r="AE8" i="35"/>
  <c r="Y8" i="35"/>
  <c r="S8" i="35"/>
  <c r="AQ7" i="35"/>
  <c r="AK7" i="35"/>
  <c r="AE7" i="35"/>
  <c r="Y7" i="35"/>
  <c r="S7" i="35"/>
  <c r="AQ6" i="35"/>
  <c r="AK6" i="35"/>
  <c r="AE6" i="35"/>
  <c r="Y6" i="35"/>
  <c r="S6" i="35"/>
  <c r="AQ5" i="35"/>
  <c r="AK5" i="35"/>
  <c r="AE5" i="35"/>
  <c r="Y5" i="35"/>
  <c r="S5" i="35"/>
  <c r="AQ4" i="35"/>
  <c r="AK4" i="35"/>
  <c r="AE4" i="35"/>
  <c r="Y4" i="35"/>
  <c r="S4" i="35"/>
  <c r="AQ3" i="35"/>
  <c r="AK3" i="35"/>
  <c r="AE3" i="35"/>
  <c r="Y3" i="35"/>
  <c r="S3" i="35"/>
  <c r="AQ2" i="35"/>
  <c r="AK2" i="35"/>
  <c r="AE2" i="35"/>
  <c r="Y2" i="35"/>
  <c r="S2" i="35"/>
  <c r="AQ37" i="34"/>
  <c r="AK37" i="34"/>
  <c r="AE37" i="34"/>
  <c r="Y37" i="34"/>
  <c r="S37" i="34"/>
  <c r="AQ36" i="34"/>
  <c r="AK36" i="34"/>
  <c r="AE36" i="34"/>
  <c r="Y36" i="34"/>
  <c r="S36" i="34"/>
  <c r="AQ35" i="34"/>
  <c r="AK35" i="34"/>
  <c r="AE35" i="34"/>
  <c r="Y35" i="34"/>
  <c r="S35" i="34"/>
  <c r="AQ34" i="34"/>
  <c r="AK34" i="34"/>
  <c r="AE34" i="34"/>
  <c r="Y34" i="34"/>
  <c r="S34" i="34"/>
  <c r="AQ33" i="34"/>
  <c r="AK33" i="34"/>
  <c r="AE33" i="34"/>
  <c r="Y33" i="34"/>
  <c r="S33" i="34"/>
  <c r="AQ32" i="34"/>
  <c r="AK32" i="34"/>
  <c r="AE32" i="34"/>
  <c r="Y32" i="34"/>
  <c r="S32" i="34"/>
  <c r="AQ31" i="34"/>
  <c r="AK31" i="34"/>
  <c r="AE31" i="34"/>
  <c r="Y31" i="34"/>
  <c r="S31" i="34"/>
  <c r="AQ30" i="34"/>
  <c r="AK30" i="34"/>
  <c r="AE30" i="34"/>
  <c r="Y30" i="34"/>
  <c r="S30" i="34"/>
  <c r="AQ29" i="34"/>
  <c r="AK29" i="34"/>
  <c r="AE29" i="34"/>
  <c r="Y29" i="34"/>
  <c r="S29" i="34"/>
  <c r="AQ28" i="34"/>
  <c r="AK28" i="34"/>
  <c r="AE28" i="34"/>
  <c r="Y28" i="34"/>
  <c r="S28" i="34"/>
  <c r="AQ27" i="34"/>
  <c r="AQ26" i="34"/>
  <c r="AK26" i="34"/>
  <c r="AE26" i="34"/>
  <c r="Y26" i="34"/>
  <c r="S26" i="34"/>
  <c r="AQ25" i="34"/>
  <c r="AK25" i="34"/>
  <c r="AE25" i="34"/>
  <c r="Y25" i="34"/>
  <c r="S25" i="34"/>
  <c r="AQ24" i="34"/>
  <c r="AK24" i="34"/>
  <c r="AE24" i="34"/>
  <c r="Y24" i="34"/>
  <c r="S24" i="34"/>
  <c r="AQ23" i="34"/>
  <c r="AK23" i="34"/>
  <c r="AE23" i="34"/>
  <c r="Y23" i="34"/>
  <c r="S23" i="34"/>
  <c r="AQ22" i="34"/>
  <c r="AK22" i="34"/>
  <c r="AE22" i="34"/>
  <c r="Y22" i="34"/>
  <c r="S22" i="34"/>
  <c r="AQ21" i="34"/>
  <c r="AK21" i="34"/>
  <c r="AE21" i="34"/>
  <c r="Y21" i="34"/>
  <c r="S21" i="34"/>
  <c r="AQ20" i="34"/>
  <c r="AK20" i="34"/>
  <c r="AE20" i="34"/>
  <c r="Y20" i="34"/>
  <c r="S20" i="34"/>
  <c r="AQ19" i="34"/>
  <c r="AK19" i="34"/>
  <c r="AE19" i="34"/>
  <c r="Y19" i="34"/>
  <c r="S19" i="34"/>
  <c r="AQ18" i="34"/>
  <c r="AK18" i="34"/>
  <c r="AE18" i="34"/>
  <c r="Y18" i="34"/>
  <c r="S18" i="34"/>
  <c r="AQ17" i="34"/>
  <c r="AK17" i="34"/>
  <c r="AE17" i="34"/>
  <c r="Y17" i="34"/>
  <c r="S17" i="34"/>
  <c r="AQ16" i="34"/>
  <c r="AK16" i="34"/>
  <c r="AE16" i="34"/>
  <c r="Y16" i="34"/>
  <c r="S16" i="34"/>
  <c r="AQ15" i="34"/>
  <c r="AK15" i="34"/>
  <c r="AE15" i="34"/>
  <c r="Y15" i="34"/>
  <c r="S15" i="34"/>
  <c r="AQ14" i="34"/>
  <c r="AK14" i="34"/>
  <c r="AE14" i="34"/>
  <c r="Y14" i="34"/>
  <c r="S14" i="34"/>
  <c r="AQ13" i="34"/>
  <c r="AK13" i="34"/>
  <c r="AE13" i="34"/>
  <c r="Y13" i="34"/>
  <c r="S13" i="34"/>
  <c r="AQ12" i="34"/>
  <c r="AK12" i="34"/>
  <c r="AE12" i="34"/>
  <c r="Y12" i="34"/>
  <c r="S12" i="34"/>
  <c r="AQ11" i="34"/>
  <c r="AQ10" i="34"/>
  <c r="AK10" i="34"/>
  <c r="AE10" i="34"/>
  <c r="Y10" i="34"/>
  <c r="S10" i="34"/>
  <c r="AQ9" i="34"/>
  <c r="AK9" i="34"/>
  <c r="AE9" i="34"/>
  <c r="Y9" i="34"/>
  <c r="S9" i="34"/>
  <c r="AQ8" i="34"/>
  <c r="AK8" i="34"/>
  <c r="AE8" i="34"/>
  <c r="Y8" i="34"/>
  <c r="S8" i="34"/>
  <c r="AQ7" i="34"/>
  <c r="AK7" i="34"/>
  <c r="AE7" i="34"/>
  <c r="Y7" i="34"/>
  <c r="S7" i="34"/>
  <c r="AQ6" i="34"/>
  <c r="AK6" i="34"/>
  <c r="AE6" i="34"/>
  <c r="Y6" i="34"/>
  <c r="S6" i="34"/>
  <c r="AQ5" i="34"/>
  <c r="AK5" i="34"/>
  <c r="AE5" i="34"/>
  <c r="Y5" i="34"/>
  <c r="S5" i="34"/>
  <c r="AQ4" i="34"/>
  <c r="AK4" i="34"/>
  <c r="AE4" i="34"/>
  <c r="Y4" i="34"/>
  <c r="S4" i="34"/>
  <c r="AQ3" i="34"/>
  <c r="AK3" i="34"/>
  <c r="AE3" i="34"/>
  <c r="Y3" i="34"/>
  <c r="S3" i="34"/>
  <c r="AQ2" i="34"/>
  <c r="AK2" i="34"/>
  <c r="AE2" i="34"/>
  <c r="Y2" i="34"/>
  <c r="S2" i="34"/>
  <c r="AQ31" i="33"/>
  <c r="AK31" i="33"/>
  <c r="AE31" i="33"/>
  <c r="Y31" i="33"/>
  <c r="S31" i="33"/>
  <c r="AQ30" i="33"/>
  <c r="AK30" i="33"/>
  <c r="AE30" i="33"/>
  <c r="Y30" i="33"/>
  <c r="S30" i="33"/>
  <c r="AQ29" i="33"/>
  <c r="AK29" i="33"/>
  <c r="AE29" i="33"/>
  <c r="Y29" i="33"/>
  <c r="S29" i="33"/>
  <c r="AQ28" i="33"/>
  <c r="AK28" i="33"/>
  <c r="AE28" i="33"/>
  <c r="Y28" i="33"/>
  <c r="S28" i="33"/>
  <c r="AQ27" i="33"/>
  <c r="AK27" i="33"/>
  <c r="AE27" i="33"/>
  <c r="Y27" i="33"/>
  <c r="S27" i="33"/>
  <c r="AQ26" i="33"/>
  <c r="AK26" i="33"/>
  <c r="AE26" i="33"/>
  <c r="Y26" i="33"/>
  <c r="S26" i="33"/>
  <c r="AQ25" i="33"/>
  <c r="AK25" i="33"/>
  <c r="AE25" i="33"/>
  <c r="Y25" i="33"/>
  <c r="S25" i="33"/>
  <c r="AQ24" i="33"/>
  <c r="AK24" i="33"/>
  <c r="AE24" i="33"/>
  <c r="Y24" i="33"/>
  <c r="S24" i="33"/>
  <c r="AQ23" i="33"/>
  <c r="AK23" i="33"/>
  <c r="AE23" i="33"/>
  <c r="Y23" i="33"/>
  <c r="S23" i="33"/>
  <c r="AQ22" i="33"/>
  <c r="AK22" i="33"/>
  <c r="AE22" i="33"/>
  <c r="Y22" i="33"/>
  <c r="S22" i="33"/>
  <c r="AQ21" i="33"/>
  <c r="AK21" i="33"/>
  <c r="AE21" i="33"/>
  <c r="Y21" i="33"/>
  <c r="S21" i="33"/>
  <c r="AQ20" i="33"/>
  <c r="AK20" i="33"/>
  <c r="AE20" i="33"/>
  <c r="Y20" i="33"/>
  <c r="S20" i="33"/>
  <c r="AQ19" i="33"/>
  <c r="AK19" i="33"/>
  <c r="AE19" i="33"/>
  <c r="Y19" i="33"/>
  <c r="S19" i="33"/>
  <c r="AQ18" i="33"/>
  <c r="AK18" i="33"/>
  <c r="AE18" i="33"/>
  <c r="Y18" i="33"/>
  <c r="S18" i="33"/>
  <c r="AQ17" i="33"/>
  <c r="AK17" i="33"/>
  <c r="AE17" i="33"/>
  <c r="Y17" i="33"/>
  <c r="S17" i="33"/>
  <c r="AQ16" i="33"/>
  <c r="AK16" i="33"/>
  <c r="AE16" i="33"/>
  <c r="Y16" i="33"/>
  <c r="S16" i="33"/>
  <c r="AQ15" i="33"/>
  <c r="AK15" i="33"/>
  <c r="AE15" i="33"/>
  <c r="Y15" i="33"/>
  <c r="S15" i="33"/>
  <c r="AQ14" i="33"/>
  <c r="AK14" i="33"/>
  <c r="AE14" i="33"/>
  <c r="Y14" i="33"/>
  <c r="S14" i="33"/>
  <c r="AQ13" i="33"/>
  <c r="AK13" i="33"/>
  <c r="AE13" i="33"/>
  <c r="Y13" i="33"/>
  <c r="S13" i="33"/>
  <c r="AQ12" i="33"/>
  <c r="AK12" i="33"/>
  <c r="AE12" i="33"/>
  <c r="Y12" i="33"/>
  <c r="S12" i="33"/>
  <c r="AQ11" i="33"/>
  <c r="AK11" i="33"/>
  <c r="AE11" i="33"/>
  <c r="Y11" i="33"/>
  <c r="S11" i="33"/>
  <c r="AQ10" i="33"/>
  <c r="AK10" i="33"/>
  <c r="AE10" i="33"/>
  <c r="Y10" i="33"/>
  <c r="S10" i="33"/>
  <c r="AQ9" i="33"/>
  <c r="AK9" i="33"/>
  <c r="AE9" i="33"/>
  <c r="Y9" i="33"/>
  <c r="S9" i="33"/>
  <c r="AQ8" i="33"/>
  <c r="AK8" i="33"/>
  <c r="AE8" i="33"/>
  <c r="Y8" i="33"/>
  <c r="S8" i="33"/>
  <c r="AQ7" i="33"/>
  <c r="AK7" i="33"/>
  <c r="AE7" i="33"/>
  <c r="Y7" i="33"/>
  <c r="S7" i="33"/>
  <c r="AQ6" i="33"/>
  <c r="AK6" i="33"/>
  <c r="AE6" i="33"/>
  <c r="Y6" i="33"/>
  <c r="S6" i="33"/>
  <c r="AQ5" i="33"/>
  <c r="AK5" i="33"/>
  <c r="AE5" i="33"/>
  <c r="Y5" i="33"/>
  <c r="S5" i="33"/>
  <c r="AQ4" i="33"/>
  <c r="AK4" i="33"/>
  <c r="AE4" i="33"/>
  <c r="Y4" i="33"/>
  <c r="S4" i="33"/>
  <c r="AQ3" i="33"/>
  <c r="AK3" i="33"/>
  <c r="AE3" i="33"/>
  <c r="Y3" i="33"/>
  <c r="S3" i="33"/>
  <c r="AQ2" i="33"/>
  <c r="AK2" i="33"/>
  <c r="AE2" i="33"/>
  <c r="Y2" i="33"/>
  <c r="S2" i="33"/>
  <c r="H10" i="28"/>
  <c r="H9" i="28"/>
  <c r="A8" i="27" s="1"/>
  <c r="A10" i="27" s="1"/>
  <c r="A12" i="27" s="1"/>
  <c r="A14" i="27" s="1"/>
  <c r="A16" i="27" s="1"/>
  <c r="A18" i="27" s="1"/>
  <c r="A20" i="27" s="1"/>
  <c r="A22" i="27" s="1"/>
  <c r="A24" i="27" s="1"/>
  <c r="A26" i="27" s="1"/>
  <c r="A28" i="27" s="1"/>
  <c r="A30" i="27" s="1"/>
  <c r="A32" i="27" s="1"/>
  <c r="G9" i="28"/>
  <c r="G10" i="28" s="1"/>
  <c r="H8" i="28"/>
  <c r="H7" i="28"/>
  <c r="A7" i="26" s="1"/>
  <c r="A9" i="26" s="1"/>
  <c r="A11" i="26" s="1"/>
  <c r="A13" i="26" s="1"/>
  <c r="A15" i="26" s="1"/>
  <c r="A17" i="26" s="1"/>
  <c r="A19" i="26" s="1"/>
  <c r="A21" i="26" s="1"/>
  <c r="A23" i="26" s="1"/>
  <c r="A25" i="26" s="1"/>
  <c r="A27" i="26" s="1"/>
  <c r="A29" i="26" s="1"/>
  <c r="A31" i="26" s="1"/>
  <c r="G7" i="28"/>
  <c r="L8" i="28" s="1"/>
  <c r="G65" i="27"/>
  <c r="G34" i="27"/>
  <c r="G32" i="27"/>
  <c r="G69" i="26"/>
  <c r="G34" i="26"/>
  <c r="G32" i="26"/>
  <c r="G15" i="26"/>
  <c r="G63" i="25"/>
  <c r="G36" i="25"/>
  <c r="G34" i="25"/>
  <c r="G32" i="25"/>
  <c r="L72" i="26" l="1"/>
  <c r="L70" i="26"/>
  <c r="L68" i="26"/>
  <c r="L66" i="26"/>
  <c r="L64" i="26"/>
  <c r="L62" i="26"/>
  <c r="L60" i="26"/>
  <c r="L58" i="26"/>
  <c r="L56" i="26"/>
  <c r="L54" i="26"/>
  <c r="L52" i="26"/>
  <c r="L50" i="26"/>
  <c r="L48" i="26"/>
  <c r="L46" i="26"/>
  <c r="L44" i="26"/>
  <c r="L42" i="26"/>
  <c r="L40" i="26"/>
  <c r="L38" i="26"/>
  <c r="L36" i="26"/>
  <c r="L34" i="26"/>
  <c r="L32" i="26"/>
  <c r="L30" i="26"/>
  <c r="L28" i="26"/>
  <c r="L26" i="26"/>
  <c r="L24" i="26"/>
  <c r="L22" i="26"/>
  <c r="L20" i="26"/>
  <c r="L18" i="26"/>
  <c r="L16" i="26"/>
  <c r="L14" i="26"/>
  <c r="L12" i="26"/>
  <c r="L10" i="26"/>
  <c r="L8" i="26"/>
  <c r="L71" i="26"/>
  <c r="L69" i="26"/>
  <c r="L67" i="26"/>
  <c r="L65" i="26"/>
  <c r="L63" i="26"/>
  <c r="L61" i="26"/>
  <c r="L59" i="26"/>
  <c r="L57" i="26"/>
  <c r="L55" i="26"/>
  <c r="L53" i="26"/>
  <c r="L51" i="26"/>
  <c r="L49" i="26"/>
  <c r="L47" i="26"/>
  <c r="L45" i="26"/>
  <c r="L43" i="26"/>
  <c r="L41" i="26"/>
  <c r="L39" i="26"/>
  <c r="L37" i="26"/>
  <c r="L35" i="26"/>
  <c r="L33" i="26"/>
  <c r="L31" i="26"/>
  <c r="L29" i="26"/>
  <c r="L27" i="26"/>
  <c r="L25" i="26"/>
  <c r="L23" i="26"/>
  <c r="L21" i="26"/>
  <c r="L19" i="26"/>
  <c r="L17" i="26"/>
  <c r="L15" i="26"/>
  <c r="L13" i="26"/>
  <c r="L11" i="26"/>
  <c r="L9" i="26"/>
  <c r="L7" i="26"/>
  <c r="L66" i="25"/>
  <c r="L64" i="25"/>
  <c r="L62" i="25"/>
  <c r="L60" i="25"/>
  <c r="L58" i="25"/>
  <c r="L56" i="25"/>
  <c r="L54" i="25"/>
  <c r="L52" i="25"/>
  <c r="L50" i="25"/>
  <c r="L48" i="25"/>
  <c r="L46" i="25"/>
  <c r="L44" i="25"/>
  <c r="L42" i="25"/>
  <c r="L40" i="25"/>
  <c r="L38" i="25"/>
  <c r="L36" i="25"/>
  <c r="L34" i="25"/>
  <c r="L32" i="25"/>
  <c r="L30" i="25"/>
  <c r="L28" i="25"/>
  <c r="L65" i="25"/>
  <c r="L63" i="25"/>
  <c r="L61" i="25"/>
  <c r="L59" i="25"/>
  <c r="L57" i="25"/>
  <c r="L55" i="25"/>
  <c r="L53" i="25"/>
  <c r="L51" i="25"/>
  <c r="L49" i="25"/>
  <c r="L47" i="25"/>
  <c r="L45" i="25"/>
  <c r="L43" i="25"/>
  <c r="L41" i="25"/>
  <c r="L39" i="25"/>
  <c r="L37" i="25"/>
  <c r="L35" i="25"/>
  <c r="L33" i="25"/>
  <c r="L31" i="25"/>
  <c r="L29" i="25"/>
  <c r="L27" i="25"/>
  <c r="L26" i="25"/>
  <c r="L24" i="25"/>
  <c r="L22" i="25"/>
  <c r="L20" i="25"/>
  <c r="L18" i="25"/>
  <c r="L14" i="25"/>
  <c r="L10" i="25"/>
  <c r="L25" i="25"/>
  <c r="L23" i="25"/>
  <c r="L21" i="25"/>
  <c r="L19" i="25"/>
  <c r="L17" i="25"/>
  <c r="L15" i="25"/>
  <c r="L13" i="25"/>
  <c r="L11" i="25"/>
  <c r="L9" i="25"/>
  <c r="L7" i="25"/>
  <c r="P7" i="25" s="1"/>
  <c r="L16" i="25"/>
  <c r="L12" i="25"/>
  <c r="L8" i="25"/>
  <c r="L68" i="27"/>
  <c r="L66" i="27"/>
  <c r="L64" i="27"/>
  <c r="L62" i="27"/>
  <c r="L60" i="27"/>
  <c r="L58" i="27"/>
  <c r="L56" i="27"/>
  <c r="L54" i="27"/>
  <c r="L52" i="27"/>
  <c r="L50" i="27"/>
  <c r="L48" i="27"/>
  <c r="L46" i="27"/>
  <c r="L44" i="27"/>
  <c r="L42" i="27"/>
  <c r="L40" i="27"/>
  <c r="L38" i="27"/>
  <c r="L36" i="27"/>
  <c r="L34" i="27"/>
  <c r="L32" i="27"/>
  <c r="L30" i="27"/>
  <c r="L28" i="27"/>
  <c r="L26" i="27"/>
  <c r="L24" i="27"/>
  <c r="L22" i="27"/>
  <c r="L20" i="27"/>
  <c r="L18" i="27"/>
  <c r="L16" i="27"/>
  <c r="L14" i="27"/>
  <c r="L12" i="27"/>
  <c r="L10" i="27"/>
  <c r="L8" i="27"/>
  <c r="L67" i="27"/>
  <c r="L65" i="27"/>
  <c r="L63" i="27"/>
  <c r="L61" i="27"/>
  <c r="L59" i="27"/>
  <c r="L57" i="27"/>
  <c r="L55" i="27"/>
  <c r="L53" i="27"/>
  <c r="L51" i="27"/>
  <c r="L49" i="27"/>
  <c r="L47" i="27"/>
  <c r="L45" i="27"/>
  <c r="L43" i="27"/>
  <c r="L41" i="27"/>
  <c r="L39" i="27"/>
  <c r="L37" i="27"/>
  <c r="L35" i="27"/>
  <c r="L33" i="27"/>
  <c r="L31" i="27"/>
  <c r="L29" i="27"/>
  <c r="L27" i="27"/>
  <c r="L25" i="27"/>
  <c r="L23" i="27"/>
  <c r="L21" i="27"/>
  <c r="L19" i="27"/>
  <c r="L17" i="27"/>
  <c r="L15" i="27"/>
  <c r="L13" i="27"/>
  <c r="L11" i="27"/>
  <c r="L9" i="27"/>
  <c r="L7" i="27"/>
  <c r="A8" i="25"/>
  <c r="A10" i="25" s="1"/>
  <c r="A12" i="25" s="1"/>
  <c r="A14" i="25" s="1"/>
  <c r="A16" i="25" s="1"/>
  <c r="A18" i="25" s="1"/>
  <c r="A20" i="25" s="1"/>
  <c r="A22" i="25" s="1"/>
  <c r="A24" i="25" s="1"/>
  <c r="A26" i="25" s="1"/>
  <c r="A28" i="25" s="1"/>
  <c r="A30" i="25" s="1"/>
  <c r="A32" i="25" s="1"/>
  <c r="A38" i="25" s="1"/>
  <c r="A40" i="25" s="1"/>
  <c r="A42" i="25" s="1"/>
  <c r="A44" i="25" s="1"/>
  <c r="A46" i="25" s="1"/>
  <c r="A48" i="25" s="1"/>
  <c r="A50" i="25" s="1"/>
  <c r="A52" i="25" s="1"/>
  <c r="A54" i="25" s="1"/>
  <c r="A56" i="25" s="1"/>
  <c r="A58" i="25" s="1"/>
  <c r="A8" i="26"/>
  <c r="A10" i="26" s="1"/>
  <c r="A12" i="26" s="1"/>
  <c r="A14" i="26" s="1"/>
  <c r="A16" i="26" s="1"/>
  <c r="A18" i="26" s="1"/>
  <c r="A20" i="26" s="1"/>
  <c r="A22" i="26" s="1"/>
  <c r="A24" i="26" s="1"/>
  <c r="A26" i="26" s="1"/>
  <c r="A28" i="26" s="1"/>
  <c r="A30" i="26" s="1"/>
  <c r="A32" i="26" s="1"/>
  <c r="A7" i="27"/>
  <c r="A9" i="27" s="1"/>
  <c r="A11" i="27" s="1"/>
  <c r="A13" i="27" s="1"/>
  <c r="A15" i="27" s="1"/>
  <c r="A17" i="27" s="1"/>
  <c r="A19" i="27" s="1"/>
  <c r="A21" i="27" s="1"/>
  <c r="A23" i="27" s="1"/>
  <c r="A25" i="27" s="1"/>
  <c r="A27" i="27" s="1"/>
  <c r="A29" i="27" s="1"/>
  <c r="A31" i="27" s="1"/>
  <c r="A37" i="27" s="1"/>
  <c r="A39" i="27" s="1"/>
  <c r="A41" i="27" s="1"/>
  <c r="A43" i="27" s="1"/>
  <c r="A45" i="27" s="1"/>
  <c r="A47" i="27" s="1"/>
  <c r="A49" i="27" s="1"/>
  <c r="A51" i="27" s="1"/>
  <c r="A53" i="27" s="1"/>
  <c r="A55" i="27" s="1"/>
  <c r="A57" i="27" s="1"/>
  <c r="A7" i="25"/>
  <c r="A9" i="25" s="1"/>
  <c r="A11" i="25" s="1"/>
  <c r="A13" i="25" s="1"/>
  <c r="A15" i="25" s="1"/>
  <c r="A17" i="25" s="1"/>
  <c r="A19" i="25" s="1"/>
  <c r="A21" i="25" s="1"/>
  <c r="A23" i="25" s="1"/>
  <c r="A25" i="25" s="1"/>
  <c r="A27" i="25" s="1"/>
  <c r="A29" i="25" s="1"/>
  <c r="A31" i="25" s="1"/>
  <c r="B7" i="25"/>
  <c r="B9" i="25" s="1"/>
  <c r="B7" i="26"/>
  <c r="B7" i="27"/>
  <c r="B9" i="27" s="1"/>
  <c r="B8" i="25"/>
  <c r="B10" i="25" s="1"/>
  <c r="L7" i="28"/>
  <c r="B8" i="26"/>
  <c r="B10" i="26" s="1"/>
  <c r="B8" i="27"/>
  <c r="B10" i="27" s="1"/>
  <c r="P35" i="27"/>
  <c r="P59" i="27"/>
  <c r="G8" i="28"/>
  <c r="I7" i="28" s="1"/>
  <c r="B11" i="27"/>
  <c r="A38" i="27"/>
  <c r="A40" i="27" s="1"/>
  <c r="A42" i="27" s="1"/>
  <c r="A44" i="27" s="1"/>
  <c r="A46" i="27" s="1"/>
  <c r="A48" i="27" s="1"/>
  <c r="A50" i="27" s="1"/>
  <c r="A52" i="27" s="1"/>
  <c r="A54" i="27" s="1"/>
  <c r="A56" i="27" s="1"/>
  <c r="A58" i="27" s="1"/>
  <c r="A34" i="27"/>
  <c r="A36" i="27" s="1"/>
  <c r="A33" i="27"/>
  <c r="A35" i="27" s="1"/>
  <c r="B12" i="27"/>
  <c r="A36" i="26"/>
  <c r="A38" i="26" s="1"/>
  <c r="A40" i="26" s="1"/>
  <c r="A42" i="26" s="1"/>
  <c r="A44" i="26" s="1"/>
  <c r="A46" i="26" s="1"/>
  <c r="A48" i="26" s="1"/>
  <c r="A50" i="26" s="1"/>
  <c r="A52" i="26" s="1"/>
  <c r="A54" i="26" s="1"/>
  <c r="A56" i="26" s="1"/>
  <c r="A58" i="26" s="1"/>
  <c r="A34" i="26"/>
  <c r="A35" i="26"/>
  <c r="A37" i="26" s="1"/>
  <c r="A39" i="26" s="1"/>
  <c r="A41" i="26" s="1"/>
  <c r="A43" i="26" s="1"/>
  <c r="A45" i="26" s="1"/>
  <c r="A47" i="26" s="1"/>
  <c r="A49" i="26" s="1"/>
  <c r="A51" i="26" s="1"/>
  <c r="A53" i="26" s="1"/>
  <c r="A55" i="26" s="1"/>
  <c r="A57" i="26" s="1"/>
  <c r="A33" i="26"/>
  <c r="B12" i="26"/>
  <c r="B9" i="26"/>
  <c r="B11" i="25"/>
  <c r="A34" i="25"/>
  <c r="A36" i="25" s="1"/>
  <c r="A37" i="25"/>
  <c r="A39" i="25" s="1"/>
  <c r="A41" i="25" s="1"/>
  <c r="A43" i="25" s="1"/>
  <c r="A45" i="25" s="1"/>
  <c r="A47" i="25" s="1"/>
  <c r="A49" i="25" s="1"/>
  <c r="A51" i="25" s="1"/>
  <c r="A53" i="25" s="1"/>
  <c r="A55" i="25" s="1"/>
  <c r="A57" i="25" s="1"/>
  <c r="A33" i="25"/>
  <c r="A35" i="25" s="1"/>
  <c r="B12" i="25"/>
  <c r="P60" i="27" l="1"/>
  <c r="P36" i="27"/>
  <c r="A62" i="27"/>
  <c r="A60" i="27"/>
  <c r="A61" i="27"/>
  <c r="A63" i="27" s="1"/>
  <c r="A65" i="27" s="1"/>
  <c r="A59" i="27"/>
  <c r="I9" i="28"/>
  <c r="B14" i="27"/>
  <c r="A67" i="27"/>
  <c r="B13" i="27"/>
  <c r="A68" i="27"/>
  <c r="A64" i="27"/>
  <c r="A66" i="27" s="1"/>
  <c r="B11" i="26"/>
  <c r="B14" i="26"/>
  <c r="A71" i="26"/>
  <c r="A59" i="26"/>
  <c r="A61" i="26" s="1"/>
  <c r="A63" i="26" s="1"/>
  <c r="A65" i="26" s="1"/>
  <c r="A67" i="26" s="1"/>
  <c r="A69" i="26" s="1"/>
  <c r="A72" i="26"/>
  <c r="A60" i="26"/>
  <c r="A62" i="26" s="1"/>
  <c r="A64" i="26" s="1"/>
  <c r="A66" i="26" s="1"/>
  <c r="A68" i="26" s="1"/>
  <c r="A70" i="26" s="1"/>
  <c r="P7" i="26"/>
  <c r="B14" i="25"/>
  <c r="A61" i="25"/>
  <c r="A65" i="25" s="1"/>
  <c r="A59" i="25"/>
  <c r="A63" i="25" s="1"/>
  <c r="B13" i="25"/>
  <c r="A62" i="25"/>
  <c r="A66" i="25" s="1"/>
  <c r="A60" i="25"/>
  <c r="A64" i="25" s="1"/>
  <c r="P8" i="26" l="1"/>
  <c r="H7" i="25"/>
  <c r="H7" i="27"/>
  <c r="H7" i="26"/>
  <c r="J10" i="28"/>
  <c r="H8" i="27"/>
  <c r="H8" i="26"/>
  <c r="H8" i="25"/>
  <c r="J8" i="28"/>
  <c r="J5" i="28"/>
  <c r="P7" i="27"/>
  <c r="P9" i="27"/>
  <c r="B15" i="27"/>
  <c r="B16" i="27"/>
  <c r="B16" i="26"/>
  <c r="B13" i="26"/>
  <c r="B15" i="25"/>
  <c r="B16" i="25"/>
  <c r="P10" i="25" l="1"/>
  <c r="P12" i="26"/>
  <c r="P8" i="27"/>
  <c r="P8" i="25"/>
  <c r="P10" i="26"/>
  <c r="P10" i="27"/>
  <c r="P9" i="25"/>
  <c r="H10" i="26"/>
  <c r="H9" i="27"/>
  <c r="I7" i="25"/>
  <c r="I8" i="25" s="1"/>
  <c r="I9" i="25" s="1"/>
  <c r="I10" i="25" s="1"/>
  <c r="I11" i="25" s="1"/>
  <c r="I12" i="25" s="1"/>
  <c r="I13" i="25" s="1"/>
  <c r="I14" i="25" s="1"/>
  <c r="I15" i="25" s="1"/>
  <c r="I16" i="25" s="1"/>
  <c r="I17" i="25" s="1"/>
  <c r="I18" i="25" s="1"/>
  <c r="I19" i="25" s="1"/>
  <c r="I20" i="25" s="1"/>
  <c r="I21" i="25" s="1"/>
  <c r="I22" i="25" s="1"/>
  <c r="I23" i="25" s="1"/>
  <c r="I24" i="25" s="1"/>
  <c r="I25" i="25" s="1"/>
  <c r="I26" i="25" s="1"/>
  <c r="I27" i="25" s="1"/>
  <c r="I28" i="25" s="1"/>
  <c r="I29" i="25" s="1"/>
  <c r="I30" i="25" s="1"/>
  <c r="I31" i="25" s="1"/>
  <c r="I32" i="25" s="1"/>
  <c r="I7" i="27"/>
  <c r="I8" i="27" s="1"/>
  <c r="I9" i="27" s="1"/>
  <c r="I10" i="27" s="1"/>
  <c r="I11" i="27" s="1"/>
  <c r="I12" i="27" s="1"/>
  <c r="I13" i="27" s="1"/>
  <c r="I14" i="27" s="1"/>
  <c r="I15" i="27" s="1"/>
  <c r="I16" i="27" s="1"/>
  <c r="I17" i="27" s="1"/>
  <c r="I18" i="27" s="1"/>
  <c r="I19" i="27" s="1"/>
  <c r="I20" i="27" s="1"/>
  <c r="I21" i="27" s="1"/>
  <c r="I22" i="27" s="1"/>
  <c r="I23" i="27" s="1"/>
  <c r="I24" i="27" s="1"/>
  <c r="I25" i="27" s="1"/>
  <c r="I26" i="27" s="1"/>
  <c r="I27" i="27" s="1"/>
  <c r="I28" i="27" s="1"/>
  <c r="I29" i="27" s="1"/>
  <c r="I30" i="27" s="1"/>
  <c r="I31" i="27" s="1"/>
  <c r="I32" i="27" s="1"/>
  <c r="I7" i="26"/>
  <c r="I8" i="26" s="1"/>
  <c r="I9" i="26" s="1"/>
  <c r="I10" i="26" s="1"/>
  <c r="I11" i="26" s="1"/>
  <c r="I12" i="26" s="1"/>
  <c r="I13" i="26" s="1"/>
  <c r="I14" i="26" s="1"/>
  <c r="I15" i="26" s="1"/>
  <c r="I16" i="26" s="1"/>
  <c r="I17" i="26" s="1"/>
  <c r="I18" i="26" s="1"/>
  <c r="I19" i="26" s="1"/>
  <c r="I20" i="26" s="1"/>
  <c r="I21" i="26" s="1"/>
  <c r="I22" i="26" s="1"/>
  <c r="I23" i="26" s="1"/>
  <c r="I24" i="26" s="1"/>
  <c r="I25" i="26" s="1"/>
  <c r="I26" i="26" s="1"/>
  <c r="I27" i="26" s="1"/>
  <c r="I28" i="26" s="1"/>
  <c r="I29" i="26" s="1"/>
  <c r="I30" i="26" s="1"/>
  <c r="I31" i="26" s="1"/>
  <c r="I32" i="26" s="1"/>
  <c r="H10" i="25"/>
  <c r="H10" i="27"/>
  <c r="J8" i="27"/>
  <c r="H9" i="26"/>
  <c r="H9" i="25"/>
  <c r="P9" i="26"/>
  <c r="I10" i="28"/>
  <c r="I8" i="28"/>
  <c r="P11" i="27"/>
  <c r="B18" i="27"/>
  <c r="B17" i="27"/>
  <c r="B18" i="26"/>
  <c r="B15" i="26"/>
  <c r="B17" i="25"/>
  <c r="B18" i="25"/>
  <c r="P11" i="25" l="1"/>
  <c r="P12" i="25"/>
  <c r="P12" i="27"/>
  <c r="J7" i="25"/>
  <c r="J8" i="25"/>
  <c r="H11" i="26"/>
  <c r="J9" i="26"/>
  <c r="J9" i="25"/>
  <c r="H11" i="25"/>
  <c r="J7" i="26"/>
  <c r="H12" i="27"/>
  <c r="J10" i="27"/>
  <c r="I37" i="27"/>
  <c r="I38" i="27" s="1"/>
  <c r="I39" i="27" s="1"/>
  <c r="I40" i="27" s="1"/>
  <c r="I41" i="27" s="1"/>
  <c r="I42" i="27" s="1"/>
  <c r="I43" i="27" s="1"/>
  <c r="I44" i="27" s="1"/>
  <c r="I45" i="27" s="1"/>
  <c r="I46" i="27" s="1"/>
  <c r="I47" i="27" s="1"/>
  <c r="I48" i="27" s="1"/>
  <c r="I49" i="27" s="1"/>
  <c r="I50" i="27" s="1"/>
  <c r="I51" i="27" s="1"/>
  <c r="I52" i="27" s="1"/>
  <c r="I53" i="27" s="1"/>
  <c r="I54" i="27" s="1"/>
  <c r="I55" i="27" s="1"/>
  <c r="I56" i="27" s="1"/>
  <c r="I57" i="27" s="1"/>
  <c r="I58" i="27" s="1"/>
  <c r="I33" i="27"/>
  <c r="I34" i="27" s="1"/>
  <c r="I35" i="27" s="1"/>
  <c r="I36" i="27" s="1"/>
  <c r="J7" i="27"/>
  <c r="J8" i="26"/>
  <c r="J10" i="25"/>
  <c r="H12" i="25"/>
  <c r="I33" i="26"/>
  <c r="I34" i="26" s="1"/>
  <c r="I35" i="26"/>
  <c r="I36" i="26" s="1"/>
  <c r="I37" i="26" s="1"/>
  <c r="I38" i="26" s="1"/>
  <c r="I39" i="26" s="1"/>
  <c r="I40" i="26" s="1"/>
  <c r="I41" i="26" s="1"/>
  <c r="I42" i="26" s="1"/>
  <c r="I43" i="26" s="1"/>
  <c r="I44" i="26" s="1"/>
  <c r="I45" i="26" s="1"/>
  <c r="I46" i="26" s="1"/>
  <c r="I47" i="26" s="1"/>
  <c r="I48" i="26" s="1"/>
  <c r="I49" i="26" s="1"/>
  <c r="I50" i="26" s="1"/>
  <c r="I51" i="26" s="1"/>
  <c r="I52" i="26" s="1"/>
  <c r="I53" i="26" s="1"/>
  <c r="I54" i="26" s="1"/>
  <c r="I55" i="26" s="1"/>
  <c r="I56" i="26" s="1"/>
  <c r="I57" i="26" s="1"/>
  <c r="I58" i="26" s="1"/>
  <c r="I33" i="25"/>
  <c r="I34" i="25" s="1"/>
  <c r="I35" i="25" s="1"/>
  <c r="I36" i="25" s="1"/>
  <c r="I37" i="25"/>
  <c r="I38" i="25" s="1"/>
  <c r="I39" i="25" s="1"/>
  <c r="I40" i="25" s="1"/>
  <c r="I41" i="25" s="1"/>
  <c r="I42" i="25" s="1"/>
  <c r="I43" i="25" s="1"/>
  <c r="I44" i="25" s="1"/>
  <c r="I45" i="25" s="1"/>
  <c r="I46" i="25" s="1"/>
  <c r="I47" i="25" s="1"/>
  <c r="I48" i="25" s="1"/>
  <c r="I49" i="25" s="1"/>
  <c r="I50" i="25" s="1"/>
  <c r="I51" i="25" s="1"/>
  <c r="I52" i="25" s="1"/>
  <c r="I53" i="25" s="1"/>
  <c r="I54" i="25" s="1"/>
  <c r="I55" i="25" s="1"/>
  <c r="I56" i="25" s="1"/>
  <c r="I57" i="25" s="1"/>
  <c r="I58" i="25" s="1"/>
  <c r="H11" i="27"/>
  <c r="J9" i="27"/>
  <c r="H12" i="26"/>
  <c r="J10" i="26"/>
  <c r="B20" i="27"/>
  <c r="P13" i="27"/>
  <c r="B19" i="27"/>
  <c r="B17" i="26"/>
  <c r="B20" i="26"/>
  <c r="P11" i="26"/>
  <c r="P13" i="26"/>
  <c r="B20" i="25"/>
  <c r="B19" i="25"/>
  <c r="P14" i="26" l="1"/>
  <c r="P14" i="27"/>
  <c r="P14" i="25"/>
  <c r="P13" i="25"/>
  <c r="J12" i="26"/>
  <c r="H14" i="26"/>
  <c r="J11" i="27"/>
  <c r="H13" i="27"/>
  <c r="I61" i="27"/>
  <c r="I62" i="27" s="1"/>
  <c r="I59" i="27"/>
  <c r="I60" i="27" s="1"/>
  <c r="J12" i="27"/>
  <c r="H14" i="27"/>
  <c r="H13" i="25"/>
  <c r="J11" i="25"/>
  <c r="I61" i="25"/>
  <c r="I62" i="25" s="1"/>
  <c r="I59" i="25"/>
  <c r="I60" i="25" s="1"/>
  <c r="I59" i="26"/>
  <c r="I60" i="26" s="1"/>
  <c r="I61" i="26" s="1"/>
  <c r="I62" i="26" s="1"/>
  <c r="I63" i="26" s="1"/>
  <c r="I64" i="26" s="1"/>
  <c r="I65" i="26" s="1"/>
  <c r="I66" i="26" s="1"/>
  <c r="I67" i="26" s="1"/>
  <c r="I68" i="26" s="1"/>
  <c r="I69" i="26" s="1"/>
  <c r="I70" i="26" s="1"/>
  <c r="I71" i="26"/>
  <c r="I72" i="26" s="1"/>
  <c r="J12" i="25"/>
  <c r="H14" i="25"/>
  <c r="H13" i="26"/>
  <c r="J11" i="26"/>
  <c r="B22" i="27"/>
  <c r="P15" i="27"/>
  <c r="B21" i="27"/>
  <c r="B22" i="26"/>
  <c r="B19" i="26"/>
  <c r="B21" i="25"/>
  <c r="B22" i="25"/>
  <c r="P16" i="26" l="1"/>
  <c r="Q16" i="26" s="1"/>
  <c r="P15" i="25"/>
  <c r="P16" i="27"/>
  <c r="P16" i="25"/>
  <c r="H16" i="25"/>
  <c r="J14" i="25"/>
  <c r="J14" i="27"/>
  <c r="H16" i="27"/>
  <c r="H15" i="27"/>
  <c r="J13" i="27"/>
  <c r="J14" i="26"/>
  <c r="H16" i="26"/>
  <c r="J13" i="26"/>
  <c r="H15" i="26"/>
  <c r="I65" i="25"/>
  <c r="I66" i="25" s="1"/>
  <c r="I63" i="25"/>
  <c r="I64" i="25" s="1"/>
  <c r="J13" i="25"/>
  <c r="H15" i="25"/>
  <c r="I63" i="27"/>
  <c r="I64" i="27" s="1"/>
  <c r="I65" i="27" s="1"/>
  <c r="I66" i="27" s="1"/>
  <c r="I67" i="27"/>
  <c r="I68" i="27" s="1"/>
  <c r="P17" i="27"/>
  <c r="B23" i="27"/>
  <c r="B24" i="27"/>
  <c r="B21" i="26"/>
  <c r="P15" i="26"/>
  <c r="Q15" i="26" s="1"/>
  <c r="B24" i="26"/>
  <c r="P17" i="26"/>
  <c r="B24" i="25"/>
  <c r="B23" i="25"/>
  <c r="P18" i="27" l="1"/>
  <c r="P17" i="25"/>
  <c r="P18" i="26"/>
  <c r="P18" i="25"/>
  <c r="H17" i="27"/>
  <c r="J15" i="27"/>
  <c r="J16" i="25"/>
  <c r="H18" i="25"/>
  <c r="H17" i="25"/>
  <c r="J15" i="25"/>
  <c r="J15" i="26"/>
  <c r="K15" i="26" s="1"/>
  <c r="H17" i="26"/>
  <c r="J16" i="26"/>
  <c r="K16" i="26" s="1"/>
  <c r="H18" i="26"/>
  <c r="J16" i="27"/>
  <c r="H18" i="27"/>
  <c r="P19" i="27"/>
  <c r="B26" i="27"/>
  <c r="B25" i="27"/>
  <c r="B26" i="26"/>
  <c r="B23" i="26"/>
  <c r="B25" i="25"/>
  <c r="B26" i="25"/>
  <c r="P22" i="26" l="1"/>
  <c r="P20" i="27"/>
  <c r="P19" i="25"/>
  <c r="P20" i="26"/>
  <c r="P20" i="25"/>
  <c r="J17" i="25"/>
  <c r="H19" i="25"/>
  <c r="H20" i="25"/>
  <c r="J18" i="25"/>
  <c r="J18" i="27"/>
  <c r="H20" i="27"/>
  <c r="J18" i="26"/>
  <c r="H20" i="26"/>
  <c r="J17" i="26"/>
  <c r="H19" i="26"/>
  <c r="H19" i="27"/>
  <c r="J17" i="27"/>
  <c r="B28" i="27"/>
  <c r="P21" i="27"/>
  <c r="B27" i="27"/>
  <c r="B25" i="26"/>
  <c r="B28" i="26"/>
  <c r="P19" i="26"/>
  <c r="B28" i="25"/>
  <c r="B27" i="25"/>
  <c r="P22" i="25" l="1"/>
  <c r="P24" i="26"/>
  <c r="P21" i="25"/>
  <c r="P22" i="27"/>
  <c r="J19" i="26"/>
  <c r="H21" i="26"/>
  <c r="H22" i="26"/>
  <c r="J20" i="26"/>
  <c r="H22" i="27"/>
  <c r="J20" i="27"/>
  <c r="J19" i="25"/>
  <c r="H21" i="25"/>
  <c r="J19" i="27"/>
  <c r="H21" i="27"/>
  <c r="J20" i="25"/>
  <c r="H22" i="25"/>
  <c r="P21" i="26"/>
  <c r="B29" i="27"/>
  <c r="B30" i="27"/>
  <c r="P23" i="27"/>
  <c r="B30" i="26"/>
  <c r="B27" i="26"/>
  <c r="B29" i="25"/>
  <c r="B30" i="25"/>
  <c r="P23" i="25" l="1"/>
  <c r="P24" i="25"/>
  <c r="P24" i="27"/>
  <c r="H24" i="25"/>
  <c r="J22" i="25"/>
  <c r="J21" i="27"/>
  <c r="H23" i="27"/>
  <c r="H23" i="25"/>
  <c r="J21" i="25"/>
  <c r="H23" i="26"/>
  <c r="J21" i="26"/>
  <c r="J22" i="27"/>
  <c r="H24" i="27"/>
  <c r="J22" i="26"/>
  <c r="H24" i="26"/>
  <c r="P25" i="27"/>
  <c r="B31" i="27"/>
  <c r="B32" i="27"/>
  <c r="P23" i="26"/>
  <c r="B29" i="26"/>
  <c r="B32" i="26"/>
  <c r="B32" i="25"/>
  <c r="B31" i="25"/>
  <c r="P26" i="25" l="1"/>
  <c r="P26" i="27"/>
  <c r="P26" i="26"/>
  <c r="P25" i="25"/>
  <c r="J24" i="26"/>
  <c r="H26" i="26"/>
  <c r="H26" i="27"/>
  <c r="J24" i="27"/>
  <c r="H25" i="27"/>
  <c r="J23" i="27"/>
  <c r="H25" i="26"/>
  <c r="J23" i="26"/>
  <c r="J23" i="25"/>
  <c r="H25" i="25"/>
  <c r="H26" i="25"/>
  <c r="J24" i="25"/>
  <c r="P27" i="27"/>
  <c r="B38" i="27"/>
  <c r="B34" i="27"/>
  <c r="B37" i="27"/>
  <c r="B33" i="27"/>
  <c r="B36" i="26"/>
  <c r="B34" i="26"/>
  <c r="B31" i="26"/>
  <c r="P25" i="26"/>
  <c r="B37" i="25"/>
  <c r="B33" i="25"/>
  <c r="B38" i="25"/>
  <c r="B34" i="25"/>
  <c r="P28" i="27" l="1"/>
  <c r="P27" i="25"/>
  <c r="P28" i="26"/>
  <c r="P28" i="25"/>
  <c r="J25" i="25"/>
  <c r="H27" i="25"/>
  <c r="J26" i="26"/>
  <c r="H28" i="26"/>
  <c r="H28" i="25"/>
  <c r="J26" i="25"/>
  <c r="H27" i="26"/>
  <c r="J25" i="26"/>
  <c r="H27" i="27"/>
  <c r="J25" i="27"/>
  <c r="H28" i="27"/>
  <c r="J26" i="27"/>
  <c r="B35" i="27"/>
  <c r="B36" i="27"/>
  <c r="P29" i="27"/>
  <c r="P27" i="26"/>
  <c r="B39" i="27"/>
  <c r="B40" i="27"/>
  <c r="B35" i="26"/>
  <c r="B33" i="26"/>
  <c r="B38" i="26"/>
  <c r="B40" i="25"/>
  <c r="B39" i="25"/>
  <c r="B36" i="25"/>
  <c r="B35" i="25"/>
  <c r="P29" i="25" l="1"/>
  <c r="P34" i="26"/>
  <c r="P30" i="25"/>
  <c r="P32" i="26"/>
  <c r="P30" i="27"/>
  <c r="P30" i="26"/>
  <c r="H30" i="26"/>
  <c r="J28" i="26"/>
  <c r="J27" i="25"/>
  <c r="H29" i="25"/>
  <c r="J28" i="27"/>
  <c r="H30" i="27"/>
  <c r="J27" i="27"/>
  <c r="H29" i="27"/>
  <c r="H29" i="26"/>
  <c r="J27" i="26"/>
  <c r="J28" i="25"/>
  <c r="H30" i="25"/>
  <c r="P33" i="27"/>
  <c r="B42" i="27"/>
  <c r="P31" i="27"/>
  <c r="B41" i="27"/>
  <c r="B37" i="26"/>
  <c r="B40" i="26"/>
  <c r="P29" i="26"/>
  <c r="B41" i="25"/>
  <c r="B42" i="25"/>
  <c r="P32" i="27" l="1"/>
  <c r="P34" i="27"/>
  <c r="P31" i="25"/>
  <c r="P32" i="25"/>
  <c r="H32" i="25"/>
  <c r="J30" i="25"/>
  <c r="J29" i="27"/>
  <c r="H31" i="27"/>
  <c r="J30" i="27"/>
  <c r="H32" i="27"/>
  <c r="H31" i="25"/>
  <c r="J29" i="25"/>
  <c r="H31" i="26"/>
  <c r="J29" i="26"/>
  <c r="H32" i="26"/>
  <c r="J30" i="26"/>
  <c r="B43" i="27"/>
  <c r="B44" i="27"/>
  <c r="P37" i="27"/>
  <c r="P33" i="26"/>
  <c r="P31" i="26"/>
  <c r="B42" i="26"/>
  <c r="B39" i="26"/>
  <c r="B44" i="25"/>
  <c r="B43" i="25"/>
  <c r="P34" i="25" l="1"/>
  <c r="P37" i="25"/>
  <c r="P35" i="25"/>
  <c r="P36" i="25"/>
  <c r="P38" i="26"/>
  <c r="P38" i="27"/>
  <c r="P33" i="25"/>
  <c r="P36" i="26"/>
  <c r="P38" i="25"/>
  <c r="H34" i="27"/>
  <c r="H38" i="27"/>
  <c r="J32" i="27"/>
  <c r="H33" i="27"/>
  <c r="H37" i="27"/>
  <c r="J31" i="27"/>
  <c r="H36" i="26"/>
  <c r="J32" i="26"/>
  <c r="H34" i="26"/>
  <c r="J34" i="26" s="1"/>
  <c r="H35" i="26"/>
  <c r="J31" i="26"/>
  <c r="H33" i="26"/>
  <c r="J33" i="26" s="1"/>
  <c r="H33" i="25"/>
  <c r="H37" i="25"/>
  <c r="J31" i="25"/>
  <c r="H34" i="25"/>
  <c r="H38" i="25"/>
  <c r="J32" i="25"/>
  <c r="P39" i="27"/>
  <c r="P35" i="26"/>
  <c r="B46" i="27"/>
  <c r="B45" i="27"/>
  <c r="B41" i="26"/>
  <c r="B44" i="26"/>
  <c r="B46" i="25"/>
  <c r="B45" i="25"/>
  <c r="P40" i="27" l="1"/>
  <c r="P39" i="25"/>
  <c r="P40" i="25"/>
  <c r="J34" i="25"/>
  <c r="H36" i="25"/>
  <c r="J36" i="25" s="1"/>
  <c r="J37" i="25"/>
  <c r="H39" i="25"/>
  <c r="H37" i="26"/>
  <c r="J35" i="26"/>
  <c r="H35" i="27"/>
  <c r="J35" i="27" s="1"/>
  <c r="J33" i="27"/>
  <c r="J38" i="27"/>
  <c r="H40" i="27"/>
  <c r="H40" i="25"/>
  <c r="J38" i="25"/>
  <c r="J33" i="25"/>
  <c r="H35" i="25"/>
  <c r="J35" i="25" s="1"/>
  <c r="H38" i="26"/>
  <c r="J36" i="26"/>
  <c r="J37" i="27"/>
  <c r="H39" i="27"/>
  <c r="H36" i="27"/>
  <c r="J36" i="27" s="1"/>
  <c r="J34" i="27"/>
  <c r="P37" i="26"/>
  <c r="B47" i="27"/>
  <c r="P41" i="27"/>
  <c r="B48" i="27"/>
  <c r="B46" i="26"/>
  <c r="B43" i="26"/>
  <c r="B47" i="25"/>
  <c r="B48" i="25"/>
  <c r="P42" i="27" l="1"/>
  <c r="P41" i="25"/>
  <c r="P42" i="26"/>
  <c r="P40" i="26"/>
  <c r="P42" i="25"/>
  <c r="J39" i="27"/>
  <c r="H41" i="27"/>
  <c r="H42" i="27"/>
  <c r="J40" i="27"/>
  <c r="J39" i="25"/>
  <c r="H41" i="25"/>
  <c r="H40" i="26"/>
  <c r="J38" i="26"/>
  <c r="H42" i="25"/>
  <c r="J40" i="25"/>
  <c r="H39" i="26"/>
  <c r="J37" i="26"/>
  <c r="P43" i="27"/>
  <c r="P39" i="26"/>
  <c r="B50" i="27"/>
  <c r="B49" i="27"/>
  <c r="B45" i="26"/>
  <c r="B48" i="26"/>
  <c r="B50" i="25"/>
  <c r="B49" i="25"/>
  <c r="P44" i="26" l="1"/>
  <c r="P43" i="25"/>
  <c r="P44" i="25"/>
  <c r="P44" i="27"/>
  <c r="J41" i="25"/>
  <c r="H43" i="25"/>
  <c r="H43" i="27"/>
  <c r="J41" i="27"/>
  <c r="H41" i="26"/>
  <c r="J39" i="26"/>
  <c r="H44" i="25"/>
  <c r="J42" i="25"/>
  <c r="H42" i="26"/>
  <c r="J40" i="26"/>
  <c r="H44" i="27"/>
  <c r="J42" i="27"/>
  <c r="P41" i="26"/>
  <c r="B51" i="27"/>
  <c r="P45" i="27"/>
  <c r="B52" i="27"/>
  <c r="B50" i="26"/>
  <c r="B47" i="26"/>
  <c r="B51" i="25"/>
  <c r="B52" i="25"/>
  <c r="P45" i="25" l="1"/>
  <c r="P46" i="27"/>
  <c r="P46" i="25"/>
  <c r="H45" i="25"/>
  <c r="J43" i="25"/>
  <c r="H46" i="27"/>
  <c r="J44" i="27"/>
  <c r="H44" i="26"/>
  <c r="J42" i="26"/>
  <c r="H46" i="25"/>
  <c r="J44" i="25"/>
  <c r="H43" i="26"/>
  <c r="J41" i="26"/>
  <c r="J43" i="27"/>
  <c r="H45" i="27"/>
  <c r="P43" i="26"/>
  <c r="B54" i="27"/>
  <c r="P47" i="27"/>
  <c r="B53" i="27"/>
  <c r="B49" i="26"/>
  <c r="B52" i="26"/>
  <c r="B53" i="25"/>
  <c r="B54" i="25"/>
  <c r="P47" i="25" l="1"/>
  <c r="P48" i="25"/>
  <c r="P46" i="26"/>
  <c r="P48" i="26"/>
  <c r="P48" i="27"/>
  <c r="J45" i="27"/>
  <c r="H47" i="27"/>
  <c r="H45" i="26"/>
  <c r="J43" i="26"/>
  <c r="J46" i="25"/>
  <c r="H48" i="25"/>
  <c r="H46" i="26"/>
  <c r="J44" i="26"/>
  <c r="J46" i="27"/>
  <c r="H48" i="27"/>
  <c r="H47" i="25"/>
  <c r="J45" i="25"/>
  <c r="P49" i="27"/>
  <c r="B55" i="27"/>
  <c r="B56" i="27"/>
  <c r="B54" i="26"/>
  <c r="B51" i="26"/>
  <c r="P45" i="26"/>
  <c r="B55" i="25"/>
  <c r="B56" i="25"/>
  <c r="P49" i="25" l="1"/>
  <c r="P50" i="27"/>
  <c r="P50" i="25"/>
  <c r="J48" i="27"/>
  <c r="H50" i="27"/>
  <c r="H50" i="25"/>
  <c r="J48" i="25"/>
  <c r="J47" i="27"/>
  <c r="H49" i="27"/>
  <c r="J47" i="25"/>
  <c r="H49" i="25"/>
  <c r="H48" i="26"/>
  <c r="J46" i="26"/>
  <c r="J45" i="26"/>
  <c r="H47" i="26"/>
  <c r="P51" i="27"/>
  <c r="B58" i="27"/>
  <c r="B60" i="27" s="1"/>
  <c r="B57" i="27"/>
  <c r="B59" i="27" s="1"/>
  <c r="B53" i="26"/>
  <c r="P47" i="26"/>
  <c r="B56" i="26"/>
  <c r="B58" i="25"/>
  <c r="B57" i="25"/>
  <c r="P50" i="26" l="1"/>
  <c r="P52" i="27"/>
  <c r="P51" i="25"/>
  <c r="P52" i="26"/>
  <c r="P52" i="25"/>
  <c r="H49" i="26"/>
  <c r="J47" i="26"/>
  <c r="H51" i="25"/>
  <c r="J49" i="25"/>
  <c r="H51" i="27"/>
  <c r="J49" i="27"/>
  <c r="H52" i="27"/>
  <c r="J50" i="27"/>
  <c r="H50" i="26"/>
  <c r="J48" i="26"/>
  <c r="H52" i="25"/>
  <c r="J50" i="25"/>
  <c r="P49" i="26"/>
  <c r="P53" i="27"/>
  <c r="B61" i="27"/>
  <c r="B62" i="27"/>
  <c r="B58" i="26"/>
  <c r="B55" i="26"/>
  <c r="B60" i="25"/>
  <c r="B62" i="25"/>
  <c r="B59" i="25"/>
  <c r="B61" i="25"/>
  <c r="P54" i="26" l="1"/>
  <c r="P54" i="25"/>
  <c r="P54" i="27"/>
  <c r="P53" i="25"/>
  <c r="H54" i="25"/>
  <c r="J52" i="25"/>
  <c r="H52" i="26"/>
  <c r="J50" i="26"/>
  <c r="H54" i="27"/>
  <c r="J52" i="27"/>
  <c r="H53" i="27"/>
  <c r="J51" i="27"/>
  <c r="J51" i="25"/>
  <c r="H53" i="25"/>
  <c r="J49" i="26"/>
  <c r="H51" i="26"/>
  <c r="P51" i="26"/>
  <c r="B68" i="27"/>
  <c r="B64" i="27"/>
  <c r="P55" i="27"/>
  <c r="B67" i="27"/>
  <c r="B63" i="27"/>
  <c r="B57" i="26"/>
  <c r="B72" i="26"/>
  <c r="B60" i="26"/>
  <c r="B65" i="25"/>
  <c r="B63" i="25"/>
  <c r="B66" i="25"/>
  <c r="B64" i="25"/>
  <c r="P56" i="26" l="1"/>
  <c r="P56" i="25"/>
  <c r="P55" i="25"/>
  <c r="P56" i="27"/>
  <c r="H53" i="26"/>
  <c r="J51" i="26"/>
  <c r="J53" i="25"/>
  <c r="H55" i="25"/>
  <c r="H55" i="27"/>
  <c r="J53" i="27"/>
  <c r="J54" i="27"/>
  <c r="H56" i="27"/>
  <c r="H54" i="26"/>
  <c r="J52" i="26"/>
  <c r="J54" i="25"/>
  <c r="H56" i="25"/>
  <c r="P53" i="26"/>
  <c r="P57" i="27"/>
  <c r="B65" i="27"/>
  <c r="B66" i="27"/>
  <c r="B62" i="26"/>
  <c r="B71" i="26"/>
  <c r="B59" i="26"/>
  <c r="P57" i="25"/>
  <c r="P72" i="26" l="1"/>
  <c r="P58" i="27"/>
  <c r="P58" i="25"/>
  <c r="J56" i="25"/>
  <c r="H58" i="25"/>
  <c r="H58" i="27"/>
  <c r="J56" i="27"/>
  <c r="H57" i="25"/>
  <c r="J55" i="25"/>
  <c r="J54" i="26"/>
  <c r="H56" i="26"/>
  <c r="J55" i="27"/>
  <c r="H57" i="27"/>
  <c r="H55" i="26"/>
  <c r="J53" i="26"/>
  <c r="P61" i="25"/>
  <c r="P63" i="25"/>
  <c r="Q63" i="25" s="1"/>
  <c r="P59" i="25"/>
  <c r="P67" i="27"/>
  <c r="P61" i="27"/>
  <c r="B64" i="26"/>
  <c r="B61" i="26"/>
  <c r="P55" i="26"/>
  <c r="P57" i="26"/>
  <c r="P65" i="25"/>
  <c r="P58" i="26" l="1"/>
  <c r="P62" i="27"/>
  <c r="P62" i="25"/>
  <c r="P64" i="25"/>
  <c r="Q64" i="25" s="1"/>
  <c r="P60" i="26"/>
  <c r="P68" i="27"/>
  <c r="P66" i="25"/>
  <c r="P60" i="25"/>
  <c r="H59" i="27"/>
  <c r="J59" i="27" s="1"/>
  <c r="H61" i="27"/>
  <c r="J57" i="27"/>
  <c r="H58" i="26"/>
  <c r="J56" i="26"/>
  <c r="H62" i="25"/>
  <c r="H60" i="25"/>
  <c r="J60" i="25" s="1"/>
  <c r="J58" i="25"/>
  <c r="H57" i="26"/>
  <c r="J55" i="26"/>
  <c r="H59" i="25"/>
  <c r="J59" i="25" s="1"/>
  <c r="J57" i="25"/>
  <c r="H61" i="25"/>
  <c r="H60" i="27"/>
  <c r="J60" i="27" s="1"/>
  <c r="J58" i="27"/>
  <c r="H62" i="27"/>
  <c r="P63" i="27"/>
  <c r="P65" i="27"/>
  <c r="Q65" i="27" s="1"/>
  <c r="P71" i="26"/>
  <c r="B63" i="26"/>
  <c r="B66" i="26"/>
  <c r="P62" i="26" l="1"/>
  <c r="P66" i="27"/>
  <c r="Q66" i="27" s="1"/>
  <c r="P64" i="27"/>
  <c r="H64" i="27"/>
  <c r="H68" i="27"/>
  <c r="J68" i="27" s="1"/>
  <c r="J62" i="27"/>
  <c r="H65" i="25"/>
  <c r="J65" i="25" s="1"/>
  <c r="H63" i="25"/>
  <c r="J63" i="25" s="1"/>
  <c r="K63" i="25" s="1"/>
  <c r="J61" i="25"/>
  <c r="H71" i="26"/>
  <c r="J71" i="26" s="1"/>
  <c r="H59" i="26"/>
  <c r="J57" i="26"/>
  <c r="H66" i="25"/>
  <c r="J66" i="25" s="1"/>
  <c r="H64" i="25"/>
  <c r="J64" i="25" s="1"/>
  <c r="K64" i="25" s="1"/>
  <c r="J62" i="25"/>
  <c r="H60" i="26"/>
  <c r="H72" i="26"/>
  <c r="J72" i="26" s="1"/>
  <c r="J58" i="26"/>
  <c r="J61" i="27"/>
  <c r="H63" i="27"/>
  <c r="H67" i="27"/>
  <c r="J67" i="27" s="1"/>
  <c r="P59" i="26"/>
  <c r="B65" i="26"/>
  <c r="B68" i="26"/>
  <c r="J59" i="26" l="1"/>
  <c r="H61" i="26"/>
  <c r="J63" i="27"/>
  <c r="H65" i="27"/>
  <c r="J65" i="27" s="1"/>
  <c r="K65" i="27" s="1"/>
  <c r="H62" i="26"/>
  <c r="J60" i="26"/>
  <c r="J64" i="27"/>
  <c r="H66" i="27"/>
  <c r="J66" i="27" s="1"/>
  <c r="K66" i="27" s="1"/>
  <c r="P61" i="26"/>
  <c r="B70" i="26"/>
  <c r="B67" i="26"/>
  <c r="P64" i="26" l="1"/>
  <c r="P66" i="26"/>
  <c r="J61" i="26"/>
  <c r="H63" i="26"/>
  <c r="H64" i="26"/>
  <c r="J62" i="26"/>
  <c r="P63" i="26"/>
  <c r="B69" i="26"/>
  <c r="J63" i="26" l="1"/>
  <c r="H65" i="26"/>
  <c r="J64" i="26"/>
  <c r="H66" i="26"/>
  <c r="P65" i="26"/>
  <c r="P68" i="26" l="1"/>
  <c r="P70" i="26"/>
  <c r="Q70" i="26" s="1"/>
  <c r="J66" i="26"/>
  <c r="H68" i="26"/>
  <c r="H67" i="26"/>
  <c r="J65" i="26"/>
  <c r="P69" i="26"/>
  <c r="Q69" i="26" s="1"/>
  <c r="P67" i="26"/>
  <c r="A2676" i="21"/>
  <c r="A2677" i="21"/>
  <c r="A2678" i="21"/>
  <c r="A2631" i="21"/>
  <c r="B2631" i="21"/>
  <c r="C2631" i="21"/>
  <c r="D2631" i="21"/>
  <c r="A2632" i="21"/>
  <c r="B2632" i="21"/>
  <c r="C2632" i="21"/>
  <c r="D2632" i="21"/>
  <c r="A2633" i="21"/>
  <c r="B2633" i="21"/>
  <c r="C2633" i="21"/>
  <c r="D2633" i="21"/>
  <c r="A2634" i="21"/>
  <c r="B2634" i="21"/>
  <c r="C2634" i="21"/>
  <c r="D2634" i="21"/>
  <c r="A2635" i="21"/>
  <c r="B2635" i="21"/>
  <c r="C2635" i="21"/>
  <c r="D2635" i="21"/>
  <c r="A2636" i="21"/>
  <c r="B2636" i="21"/>
  <c r="C2636" i="21"/>
  <c r="D2636" i="21"/>
  <c r="A2637" i="21"/>
  <c r="B2637" i="21"/>
  <c r="C2637" i="21"/>
  <c r="D2637" i="21"/>
  <c r="A2638" i="21"/>
  <c r="B2638" i="21"/>
  <c r="C2638" i="21"/>
  <c r="D2638" i="21"/>
  <c r="A2639" i="21"/>
  <c r="B2639" i="21"/>
  <c r="C2639" i="21"/>
  <c r="D2639" i="21"/>
  <c r="A2640" i="21"/>
  <c r="B2640" i="21"/>
  <c r="C2640" i="21"/>
  <c r="D2640" i="21"/>
  <c r="A2641" i="21"/>
  <c r="B2641" i="21"/>
  <c r="C2641" i="21"/>
  <c r="D2641" i="21"/>
  <c r="A2642" i="21"/>
  <c r="B2642" i="21"/>
  <c r="C2642" i="21"/>
  <c r="D2642" i="21"/>
  <c r="A2643" i="21"/>
  <c r="B2643" i="21"/>
  <c r="C2643" i="21"/>
  <c r="D2643" i="21"/>
  <c r="A2644" i="21"/>
  <c r="B2644" i="21"/>
  <c r="C2644" i="21"/>
  <c r="D2644" i="21"/>
  <c r="A2645" i="21"/>
  <c r="B2645" i="21"/>
  <c r="C2645" i="21"/>
  <c r="D2645" i="21"/>
  <c r="A2646" i="21"/>
  <c r="B2646" i="21"/>
  <c r="C2646" i="21"/>
  <c r="D2646" i="21"/>
  <c r="A2647" i="21"/>
  <c r="B2647" i="21"/>
  <c r="C2647" i="21"/>
  <c r="D2647" i="21"/>
  <c r="A2648" i="21"/>
  <c r="B2648" i="21"/>
  <c r="C2648" i="21"/>
  <c r="D2648" i="21"/>
  <c r="A2649" i="21"/>
  <c r="B2649" i="21"/>
  <c r="C2649" i="21"/>
  <c r="D2649" i="21"/>
  <c r="A2650" i="21"/>
  <c r="B2650" i="21"/>
  <c r="C2650" i="21"/>
  <c r="D2650" i="21"/>
  <c r="A2651" i="21"/>
  <c r="B2651" i="21"/>
  <c r="C2651" i="21"/>
  <c r="D2651" i="21"/>
  <c r="A2652" i="21"/>
  <c r="B2652" i="21"/>
  <c r="C2652" i="21"/>
  <c r="D2652" i="21"/>
  <c r="A2653" i="21"/>
  <c r="B2653" i="21"/>
  <c r="C2653" i="21"/>
  <c r="D2653" i="21"/>
  <c r="A2654" i="21"/>
  <c r="B2654" i="21"/>
  <c r="C2654" i="21"/>
  <c r="D2654" i="21"/>
  <c r="A2655" i="21"/>
  <c r="B2655" i="21"/>
  <c r="C2655" i="21"/>
  <c r="D2655" i="21"/>
  <c r="A2656" i="21"/>
  <c r="B2656" i="21"/>
  <c r="C2656" i="21"/>
  <c r="D2656" i="21"/>
  <c r="A2657" i="21"/>
  <c r="B2657" i="21"/>
  <c r="C2657" i="21"/>
  <c r="D2657" i="21"/>
  <c r="A2658" i="21"/>
  <c r="B2658" i="21"/>
  <c r="C2658" i="21"/>
  <c r="D2658" i="21"/>
  <c r="A2659" i="21"/>
  <c r="B2659" i="21"/>
  <c r="C2659" i="21"/>
  <c r="D2659" i="21"/>
  <c r="A2660" i="21"/>
  <c r="B2660" i="21"/>
  <c r="C2660" i="21"/>
  <c r="D2660" i="21"/>
  <c r="A2661" i="21"/>
  <c r="B2661" i="21"/>
  <c r="C2661" i="21"/>
  <c r="D2661" i="21"/>
  <c r="A2662" i="21"/>
  <c r="B2662" i="21"/>
  <c r="C2662" i="21"/>
  <c r="D2662" i="21"/>
  <c r="A2663" i="21"/>
  <c r="B2663" i="21"/>
  <c r="C2663" i="21"/>
  <c r="D2663" i="21"/>
  <c r="A2664" i="21"/>
  <c r="B2664" i="21"/>
  <c r="C2664" i="21"/>
  <c r="D2664" i="21"/>
  <c r="A2665" i="21"/>
  <c r="B2665" i="21"/>
  <c r="C2665" i="21"/>
  <c r="D2665" i="21"/>
  <c r="A2666" i="21"/>
  <c r="B2666" i="21"/>
  <c r="C2666" i="21"/>
  <c r="D2666" i="21"/>
  <c r="A2667" i="21"/>
  <c r="B2667" i="21"/>
  <c r="C2667" i="21"/>
  <c r="D2667" i="21"/>
  <c r="A2668" i="21"/>
  <c r="B2668" i="21"/>
  <c r="C2668" i="21"/>
  <c r="D2668" i="21"/>
  <c r="A2669" i="21"/>
  <c r="B2669" i="21"/>
  <c r="C2669" i="21"/>
  <c r="D2669" i="21"/>
  <c r="A2670" i="21"/>
  <c r="B2670" i="21"/>
  <c r="C2670" i="21"/>
  <c r="D2670" i="21"/>
  <c r="A2671" i="21"/>
  <c r="B2671" i="21"/>
  <c r="C2671" i="21"/>
  <c r="D2671" i="21"/>
  <c r="A2672" i="21"/>
  <c r="B2672" i="21"/>
  <c r="C2672" i="21"/>
  <c r="D2672" i="21"/>
  <c r="A2673" i="21"/>
  <c r="A2674" i="21"/>
  <c r="A2675" i="21"/>
  <c r="C2630" i="21"/>
  <c r="D2630" i="21"/>
  <c r="B2630" i="21"/>
  <c r="A2630" i="21"/>
  <c r="A2502" i="21"/>
  <c r="B2502" i="21"/>
  <c r="C2502" i="21"/>
  <c r="D2502" i="21"/>
  <c r="A2503" i="21"/>
  <c r="B2503" i="21"/>
  <c r="C2503" i="21"/>
  <c r="D2503" i="21"/>
  <c r="A2504" i="21"/>
  <c r="B2504" i="21"/>
  <c r="C2504" i="21"/>
  <c r="D2504" i="21"/>
  <c r="A2505" i="21"/>
  <c r="B2505" i="21"/>
  <c r="C2505" i="21"/>
  <c r="D2505" i="21"/>
  <c r="A2506" i="21"/>
  <c r="B2506" i="21"/>
  <c r="C2506" i="21"/>
  <c r="D2506" i="21"/>
  <c r="A2507" i="21"/>
  <c r="B2507" i="21"/>
  <c r="C2507" i="21"/>
  <c r="D2507" i="21"/>
  <c r="A2508" i="21"/>
  <c r="B2508" i="21"/>
  <c r="C2508" i="21"/>
  <c r="D2508" i="21"/>
  <c r="A2509" i="21"/>
  <c r="B2509" i="21"/>
  <c r="C2509" i="21"/>
  <c r="D2509" i="21"/>
  <c r="A2510" i="21"/>
  <c r="B2510" i="21"/>
  <c r="C2510" i="21"/>
  <c r="D2510" i="21"/>
  <c r="A2511" i="21"/>
  <c r="B2511" i="21"/>
  <c r="C2511" i="21"/>
  <c r="D2511" i="21"/>
  <c r="A2512" i="21"/>
  <c r="B2512" i="21"/>
  <c r="C2512" i="21"/>
  <c r="D2512" i="21"/>
  <c r="A2513" i="21"/>
  <c r="B2513" i="21"/>
  <c r="C2513" i="21"/>
  <c r="D2513" i="21"/>
  <c r="A2514" i="21"/>
  <c r="B2514" i="21"/>
  <c r="C2514" i="21"/>
  <c r="D2514" i="21"/>
  <c r="A2515" i="21"/>
  <c r="B2515" i="21"/>
  <c r="C2515" i="21"/>
  <c r="D2515" i="21"/>
  <c r="A2516" i="21"/>
  <c r="B2516" i="21"/>
  <c r="C2516" i="21"/>
  <c r="D2516" i="21"/>
  <c r="A2517" i="21"/>
  <c r="B2517" i="21"/>
  <c r="C2517" i="21"/>
  <c r="D2517" i="21"/>
  <c r="A2518" i="21"/>
  <c r="B2518" i="21"/>
  <c r="C2518" i="21"/>
  <c r="D2518" i="21"/>
  <c r="A2519" i="21"/>
  <c r="B2519" i="21"/>
  <c r="C2519" i="21"/>
  <c r="D2519" i="21"/>
  <c r="A2520" i="21"/>
  <c r="B2520" i="21"/>
  <c r="C2520" i="21"/>
  <c r="D2520" i="21"/>
  <c r="A2521" i="21"/>
  <c r="B2521" i="21"/>
  <c r="C2521" i="21"/>
  <c r="D2521" i="21"/>
  <c r="A2522" i="21"/>
  <c r="B2522" i="21"/>
  <c r="C2522" i="21"/>
  <c r="D2522" i="21"/>
  <c r="A2523" i="21"/>
  <c r="B2523" i="21"/>
  <c r="C2523" i="21"/>
  <c r="D2523" i="21"/>
  <c r="A2524" i="21"/>
  <c r="B2524" i="21"/>
  <c r="C2524" i="21"/>
  <c r="D2524" i="21"/>
  <c r="A2525" i="21"/>
  <c r="B2525" i="21"/>
  <c r="C2525" i="21"/>
  <c r="D2525" i="21"/>
  <c r="A2526" i="21"/>
  <c r="B2526" i="21"/>
  <c r="C2526" i="21"/>
  <c r="D2526" i="21"/>
  <c r="A2527" i="21"/>
  <c r="B2527" i="21"/>
  <c r="C2527" i="21"/>
  <c r="D2527" i="21"/>
  <c r="A2528" i="21"/>
  <c r="B2528" i="21"/>
  <c r="C2528" i="21"/>
  <c r="D2528" i="21"/>
  <c r="A2529" i="21"/>
  <c r="B2529" i="21"/>
  <c r="C2529" i="21"/>
  <c r="D2529" i="21"/>
  <c r="A2530" i="21"/>
  <c r="B2530" i="21"/>
  <c r="C2530" i="21"/>
  <c r="D2530" i="21"/>
  <c r="A2531" i="21"/>
  <c r="B2531" i="21"/>
  <c r="C2531" i="21"/>
  <c r="D2531" i="21"/>
  <c r="A2532" i="21"/>
  <c r="B2532" i="21"/>
  <c r="C2532" i="21"/>
  <c r="D2532" i="21"/>
  <c r="A2533" i="21"/>
  <c r="B2533" i="21"/>
  <c r="C2533" i="21"/>
  <c r="D2533" i="21"/>
  <c r="A2534" i="21"/>
  <c r="B2534" i="21"/>
  <c r="C2534" i="21"/>
  <c r="D2534" i="21"/>
  <c r="A2535" i="21"/>
  <c r="B2535" i="21"/>
  <c r="C2535" i="21"/>
  <c r="D2535" i="21"/>
  <c r="A2536" i="21"/>
  <c r="B2536" i="21"/>
  <c r="C2536" i="21"/>
  <c r="D2536" i="21"/>
  <c r="A2537" i="21"/>
  <c r="B2537" i="21"/>
  <c r="C2537" i="21"/>
  <c r="D2537" i="21"/>
  <c r="A2538" i="21"/>
  <c r="B2538" i="21"/>
  <c r="C2538" i="21"/>
  <c r="D2538" i="21"/>
  <c r="A2539" i="21"/>
  <c r="B2539" i="21"/>
  <c r="C2539" i="21"/>
  <c r="D2539" i="21"/>
  <c r="A2540" i="21"/>
  <c r="B2540" i="21"/>
  <c r="C2540" i="21"/>
  <c r="D2540" i="21"/>
  <c r="A2541" i="21"/>
  <c r="B2541" i="21"/>
  <c r="C2541" i="21"/>
  <c r="D2541" i="21"/>
  <c r="A2542" i="21"/>
  <c r="B2542" i="21"/>
  <c r="C2542" i="21"/>
  <c r="D2542" i="21"/>
  <c r="A2543" i="21"/>
  <c r="B2543" i="21"/>
  <c r="C2543" i="21"/>
  <c r="D2543" i="21"/>
  <c r="A2544" i="21"/>
  <c r="B2544" i="21"/>
  <c r="C2544" i="21"/>
  <c r="D2544" i="21"/>
  <c r="A2545" i="21"/>
  <c r="B2545" i="21"/>
  <c r="C2545" i="21"/>
  <c r="D2545" i="21"/>
  <c r="A2546" i="21"/>
  <c r="B2546" i="21"/>
  <c r="C2546" i="21"/>
  <c r="D2546" i="21"/>
  <c r="A2547" i="21"/>
  <c r="B2547" i="21"/>
  <c r="C2547" i="21"/>
  <c r="D2547" i="21"/>
  <c r="A2548" i="21"/>
  <c r="B2548" i="21"/>
  <c r="C2548" i="21"/>
  <c r="D2548" i="21"/>
  <c r="A2549" i="21"/>
  <c r="B2549" i="21"/>
  <c r="C2549" i="21"/>
  <c r="D2549" i="21"/>
  <c r="A2550" i="21"/>
  <c r="B2550" i="21"/>
  <c r="C2550" i="21"/>
  <c r="D2550" i="21"/>
  <c r="A2551" i="21"/>
  <c r="B2551" i="21"/>
  <c r="C2551" i="21"/>
  <c r="D2551" i="21"/>
  <c r="A2552" i="21"/>
  <c r="B2552" i="21"/>
  <c r="C2552" i="21"/>
  <c r="D2552" i="21"/>
  <c r="A2553" i="21"/>
  <c r="B2553" i="21"/>
  <c r="C2553" i="21"/>
  <c r="D2553" i="21"/>
  <c r="A2554" i="21"/>
  <c r="B2554" i="21"/>
  <c r="C2554" i="21"/>
  <c r="D2554" i="21"/>
  <c r="A2555" i="21"/>
  <c r="B2555" i="21"/>
  <c r="C2555" i="21"/>
  <c r="D2555" i="21"/>
  <c r="A2556" i="21"/>
  <c r="B2556" i="21"/>
  <c r="C2556" i="21"/>
  <c r="D2556" i="21"/>
  <c r="A2557" i="21"/>
  <c r="B2557" i="21"/>
  <c r="C2557" i="21"/>
  <c r="D2557" i="21"/>
  <c r="A2558" i="21"/>
  <c r="B2558" i="21"/>
  <c r="C2558" i="21"/>
  <c r="D2558" i="21"/>
  <c r="A2559" i="21"/>
  <c r="B2559" i="21"/>
  <c r="C2559" i="21"/>
  <c r="D2559" i="21"/>
  <c r="A2560" i="21"/>
  <c r="B2560" i="21"/>
  <c r="C2560" i="21"/>
  <c r="D2560" i="21"/>
  <c r="A2561" i="21"/>
  <c r="B2561" i="21"/>
  <c r="C2561" i="21"/>
  <c r="D2561" i="21"/>
  <c r="A2562" i="21"/>
  <c r="B2562" i="21"/>
  <c r="C2562" i="21"/>
  <c r="D2562" i="21"/>
  <c r="A2563" i="21"/>
  <c r="B2563" i="21"/>
  <c r="C2563" i="21"/>
  <c r="D2563" i="21"/>
  <c r="A2564" i="21"/>
  <c r="B2564" i="21"/>
  <c r="C2564" i="21"/>
  <c r="D2564" i="21"/>
  <c r="A2565" i="21"/>
  <c r="B2565" i="21"/>
  <c r="C2565" i="21"/>
  <c r="D2565" i="21"/>
  <c r="A2566" i="21"/>
  <c r="B2566" i="21"/>
  <c r="C2566" i="21"/>
  <c r="D2566" i="21"/>
  <c r="A2567" i="21"/>
  <c r="B2567" i="21"/>
  <c r="C2567" i="21"/>
  <c r="D2567" i="21"/>
  <c r="A2568" i="21"/>
  <c r="B2568" i="21"/>
  <c r="C2568" i="21"/>
  <c r="D2568" i="21"/>
  <c r="A2569" i="21"/>
  <c r="B2569" i="21"/>
  <c r="C2569" i="21"/>
  <c r="D2569" i="21"/>
  <c r="A2570" i="21"/>
  <c r="B2570" i="21"/>
  <c r="C2570" i="21"/>
  <c r="D2570" i="21"/>
  <c r="A2571" i="21"/>
  <c r="B2571" i="21"/>
  <c r="C2571" i="21"/>
  <c r="D2571" i="21"/>
  <c r="A2572" i="21"/>
  <c r="B2572" i="21"/>
  <c r="C2572" i="21"/>
  <c r="D2572" i="21"/>
  <c r="A2573" i="21"/>
  <c r="B2573" i="21"/>
  <c r="C2573" i="21"/>
  <c r="D2573" i="21"/>
  <c r="A2574" i="21"/>
  <c r="B2574" i="21"/>
  <c r="C2574" i="21"/>
  <c r="D2574" i="21"/>
  <c r="A2575" i="21"/>
  <c r="B2575" i="21"/>
  <c r="C2575" i="21"/>
  <c r="D2575" i="21"/>
  <c r="A2576" i="21"/>
  <c r="B2576" i="21"/>
  <c r="C2576" i="21"/>
  <c r="D2576" i="21"/>
  <c r="A2577" i="21"/>
  <c r="B2577" i="21"/>
  <c r="C2577" i="21"/>
  <c r="D2577" i="21"/>
  <c r="A2578" i="21"/>
  <c r="B2578" i="21"/>
  <c r="C2578" i="21"/>
  <c r="D2578" i="21"/>
  <c r="A2579" i="21"/>
  <c r="B2579" i="21"/>
  <c r="C2579" i="21"/>
  <c r="D2579" i="21"/>
  <c r="A2580" i="21"/>
  <c r="B2580" i="21"/>
  <c r="C2580" i="21"/>
  <c r="D2580" i="21"/>
  <c r="A2581" i="21"/>
  <c r="B2581" i="21"/>
  <c r="C2581" i="21"/>
  <c r="D2581" i="21"/>
  <c r="A2582" i="21"/>
  <c r="B2582" i="21"/>
  <c r="C2582" i="21"/>
  <c r="D2582" i="21"/>
  <c r="A2583" i="21"/>
  <c r="B2583" i="21"/>
  <c r="C2583" i="21"/>
  <c r="D2583" i="21"/>
  <c r="A2584" i="21"/>
  <c r="B2584" i="21"/>
  <c r="C2584" i="21"/>
  <c r="D2584" i="21"/>
  <c r="A2585" i="21"/>
  <c r="B2585" i="21"/>
  <c r="C2585" i="21"/>
  <c r="D2585" i="21"/>
  <c r="A2586" i="21"/>
  <c r="B2586" i="21"/>
  <c r="C2586" i="21"/>
  <c r="D2586" i="21"/>
  <c r="A2587" i="21"/>
  <c r="B2587" i="21"/>
  <c r="C2587" i="21"/>
  <c r="D2587" i="21"/>
  <c r="A2588" i="21"/>
  <c r="B2588" i="21"/>
  <c r="C2588" i="21"/>
  <c r="D2588" i="21"/>
  <c r="A2589" i="21"/>
  <c r="B2589" i="21"/>
  <c r="C2589" i="21"/>
  <c r="D2589" i="21"/>
  <c r="A2590" i="21"/>
  <c r="B2590" i="21"/>
  <c r="C2590" i="21"/>
  <c r="D2590" i="21"/>
  <c r="A2591" i="21"/>
  <c r="B2591" i="21"/>
  <c r="C2591" i="21"/>
  <c r="D2591" i="21"/>
  <c r="A2592" i="21"/>
  <c r="B2592" i="21"/>
  <c r="C2592" i="21"/>
  <c r="D2592" i="21"/>
  <c r="A2593" i="21"/>
  <c r="B2593" i="21"/>
  <c r="C2593" i="21"/>
  <c r="D2593" i="21"/>
  <c r="A2594" i="21"/>
  <c r="B2594" i="21"/>
  <c r="C2594" i="21"/>
  <c r="D2594" i="21"/>
  <c r="A2595" i="21"/>
  <c r="B2595" i="21"/>
  <c r="C2595" i="21"/>
  <c r="D2595" i="21"/>
  <c r="A2596" i="21"/>
  <c r="B2596" i="21"/>
  <c r="C2596" i="21"/>
  <c r="D2596" i="21"/>
  <c r="A2597" i="21"/>
  <c r="B2597" i="21"/>
  <c r="C2597" i="21"/>
  <c r="D2597" i="21"/>
  <c r="A2598" i="21"/>
  <c r="B2598" i="21"/>
  <c r="C2598" i="21"/>
  <c r="D2598" i="21"/>
  <c r="A2599" i="21"/>
  <c r="B2599" i="21"/>
  <c r="C2599" i="21"/>
  <c r="D2599" i="21"/>
  <c r="A2600" i="21"/>
  <c r="B2600" i="21"/>
  <c r="C2600" i="21"/>
  <c r="D2600" i="21"/>
  <c r="A2601" i="21"/>
  <c r="B2601" i="21"/>
  <c r="C2601" i="21"/>
  <c r="D2601" i="21"/>
  <c r="A2602" i="21"/>
  <c r="B2602" i="21"/>
  <c r="C2602" i="21"/>
  <c r="D2602" i="21"/>
  <c r="A2603" i="21"/>
  <c r="B2603" i="21"/>
  <c r="C2603" i="21"/>
  <c r="D2603" i="21"/>
  <c r="A2604" i="21"/>
  <c r="B2604" i="21"/>
  <c r="C2604" i="21"/>
  <c r="D2604" i="21"/>
  <c r="A2605" i="21"/>
  <c r="B2605" i="21"/>
  <c r="C2605" i="21"/>
  <c r="D2605" i="21"/>
  <c r="A2606" i="21"/>
  <c r="B2606" i="21"/>
  <c r="C2606" i="21"/>
  <c r="D2606" i="21"/>
  <c r="A2607" i="21"/>
  <c r="B2607" i="21"/>
  <c r="C2607" i="21"/>
  <c r="D2607" i="21"/>
  <c r="A2608" i="21"/>
  <c r="B2608" i="21"/>
  <c r="C2608" i="21"/>
  <c r="D2608" i="21"/>
  <c r="A2609" i="21"/>
  <c r="B2609" i="21"/>
  <c r="C2609" i="21"/>
  <c r="D2609" i="21"/>
  <c r="A2610" i="21"/>
  <c r="B2610" i="21"/>
  <c r="C2610" i="21"/>
  <c r="D2610" i="21"/>
  <c r="A2611" i="21"/>
  <c r="B2611" i="21"/>
  <c r="C2611" i="21"/>
  <c r="D2611" i="21"/>
  <c r="A2612" i="21"/>
  <c r="B2612" i="21"/>
  <c r="C2612" i="21"/>
  <c r="D2612" i="21"/>
  <c r="A2613" i="21"/>
  <c r="B2613" i="21"/>
  <c r="C2613" i="21"/>
  <c r="D2613" i="21"/>
  <c r="A2614" i="21"/>
  <c r="B2614" i="21"/>
  <c r="C2614" i="21"/>
  <c r="D2614" i="21"/>
  <c r="A2615" i="21"/>
  <c r="B2615" i="21"/>
  <c r="C2615" i="21"/>
  <c r="D2615" i="21"/>
  <c r="A2616" i="21"/>
  <c r="B2616" i="21"/>
  <c r="C2616" i="21"/>
  <c r="D2616" i="21"/>
  <c r="A2617" i="21"/>
  <c r="B2617" i="21"/>
  <c r="C2617" i="21"/>
  <c r="D2617" i="21"/>
  <c r="A2618" i="21"/>
  <c r="B2618" i="21"/>
  <c r="C2618" i="21"/>
  <c r="D2618" i="21"/>
  <c r="A2619" i="21"/>
  <c r="B2619" i="21"/>
  <c r="C2619" i="21"/>
  <c r="D2619" i="21"/>
  <c r="A2620" i="21"/>
  <c r="B2620" i="21"/>
  <c r="C2620" i="21"/>
  <c r="D2620" i="21"/>
  <c r="A2621" i="21"/>
  <c r="B2621" i="21"/>
  <c r="C2621" i="21"/>
  <c r="D2621" i="21"/>
  <c r="A2622" i="21"/>
  <c r="B2622" i="21"/>
  <c r="C2622" i="21"/>
  <c r="D2622" i="21"/>
  <c r="C2501" i="21"/>
  <c r="D2501" i="21"/>
  <c r="B2501" i="21"/>
  <c r="A2501" i="21"/>
  <c r="A2495" i="21"/>
  <c r="B2495" i="21"/>
  <c r="C2495" i="21"/>
  <c r="D2495" i="21"/>
  <c r="A2496" i="21"/>
  <c r="B2496" i="21"/>
  <c r="C2496" i="21"/>
  <c r="D2496" i="21"/>
  <c r="A2497" i="21"/>
  <c r="B2497" i="21"/>
  <c r="C2497" i="21"/>
  <c r="D2497" i="21"/>
  <c r="A2434" i="21"/>
  <c r="B2434" i="21"/>
  <c r="C2434" i="21"/>
  <c r="D2434" i="21"/>
  <c r="A2435" i="21"/>
  <c r="B2435" i="21"/>
  <c r="C2435" i="21"/>
  <c r="D2435" i="21"/>
  <c r="A2436" i="21"/>
  <c r="B2436" i="21"/>
  <c r="C2436" i="21"/>
  <c r="D2436" i="21"/>
  <c r="A2437" i="21"/>
  <c r="B2437" i="21"/>
  <c r="C2437" i="21"/>
  <c r="D2437" i="21"/>
  <c r="A2438" i="21"/>
  <c r="B2438" i="21"/>
  <c r="C2438" i="21"/>
  <c r="D2438" i="21"/>
  <c r="A2439" i="21"/>
  <c r="B2439" i="21"/>
  <c r="C2439" i="21"/>
  <c r="D2439" i="21"/>
  <c r="A2440" i="21"/>
  <c r="C2440" i="21"/>
  <c r="D2440" i="21"/>
  <c r="A2441" i="21"/>
  <c r="B2441" i="21"/>
  <c r="C2441" i="21"/>
  <c r="D2441" i="21"/>
  <c r="A2442" i="21"/>
  <c r="B2442" i="21"/>
  <c r="C2442" i="21"/>
  <c r="D2442" i="21"/>
  <c r="A2443" i="21"/>
  <c r="B2443" i="21"/>
  <c r="C2443" i="21"/>
  <c r="D2443" i="21"/>
  <c r="A2444" i="21"/>
  <c r="B2444" i="21"/>
  <c r="C2444" i="21"/>
  <c r="D2444" i="21"/>
  <c r="A2445" i="21"/>
  <c r="B2445" i="21"/>
  <c r="C2445" i="21"/>
  <c r="D2445" i="21"/>
  <c r="A2446" i="21"/>
  <c r="B2446" i="21"/>
  <c r="C2446" i="21"/>
  <c r="D2446" i="21"/>
  <c r="A2447" i="21"/>
  <c r="B2447" i="21"/>
  <c r="C2447" i="21"/>
  <c r="D2447" i="21"/>
  <c r="A2448" i="21"/>
  <c r="B2448" i="21"/>
  <c r="C2448" i="21"/>
  <c r="D2448" i="21"/>
  <c r="A2449" i="21"/>
  <c r="B2449" i="21"/>
  <c r="C2449" i="21"/>
  <c r="D2449" i="21"/>
  <c r="A2450" i="21"/>
  <c r="B2450" i="21"/>
  <c r="C2450" i="21"/>
  <c r="D2450" i="21"/>
  <c r="A2451" i="21"/>
  <c r="B2451" i="21"/>
  <c r="C2451" i="21"/>
  <c r="D2451" i="21"/>
  <c r="A2452" i="21"/>
  <c r="B2452" i="21"/>
  <c r="C2452" i="21"/>
  <c r="D2452" i="21"/>
  <c r="A2453" i="21"/>
  <c r="B2453" i="21"/>
  <c r="C2453" i="21"/>
  <c r="D2453" i="21"/>
  <c r="A2454" i="21"/>
  <c r="B2454" i="21"/>
  <c r="C2454" i="21"/>
  <c r="D2454" i="21"/>
  <c r="A2455" i="21"/>
  <c r="B2455" i="21"/>
  <c r="C2455" i="21"/>
  <c r="D2455" i="21"/>
  <c r="A2456" i="21"/>
  <c r="B2456" i="21"/>
  <c r="C2456" i="21"/>
  <c r="D2456" i="21"/>
  <c r="A2457" i="21"/>
  <c r="B2457" i="21"/>
  <c r="C2457" i="21"/>
  <c r="D2457" i="21"/>
  <c r="A2458" i="21"/>
  <c r="B2458" i="21"/>
  <c r="C2458" i="21"/>
  <c r="D2458" i="21"/>
  <c r="A2459" i="21"/>
  <c r="B2459" i="21"/>
  <c r="C2459" i="21"/>
  <c r="D2459" i="21"/>
  <c r="A2460" i="21"/>
  <c r="B2460" i="21"/>
  <c r="C2460" i="21"/>
  <c r="D2460" i="21"/>
  <c r="A2461" i="21"/>
  <c r="B2461" i="21"/>
  <c r="C2461" i="21"/>
  <c r="D2461" i="21"/>
  <c r="A2462" i="21"/>
  <c r="B2462" i="21"/>
  <c r="C2462" i="21"/>
  <c r="D2462" i="21"/>
  <c r="A2463" i="21"/>
  <c r="B2463" i="21"/>
  <c r="C2463" i="21"/>
  <c r="D2463" i="21"/>
  <c r="A2464" i="21"/>
  <c r="B2464" i="21"/>
  <c r="C2464" i="21"/>
  <c r="D2464" i="21"/>
  <c r="A2465" i="21"/>
  <c r="B2465" i="21"/>
  <c r="C2465" i="21"/>
  <c r="D2465" i="21"/>
  <c r="A2466" i="21"/>
  <c r="B2466" i="21"/>
  <c r="C2466" i="21"/>
  <c r="D2466" i="21"/>
  <c r="A2467" i="21"/>
  <c r="B2467" i="21"/>
  <c r="C2467" i="21"/>
  <c r="D2467" i="21"/>
  <c r="A2468" i="21"/>
  <c r="B2468" i="21"/>
  <c r="C2468" i="21"/>
  <c r="D2468" i="21"/>
  <c r="A2469" i="21"/>
  <c r="B2469" i="21"/>
  <c r="C2469" i="21"/>
  <c r="D2469" i="21"/>
  <c r="A2470" i="21"/>
  <c r="B2470" i="21"/>
  <c r="C2470" i="21"/>
  <c r="D2470" i="21"/>
  <c r="A2471" i="21"/>
  <c r="B2471" i="21"/>
  <c r="C2471" i="21"/>
  <c r="D2471" i="21"/>
  <c r="A2472" i="21"/>
  <c r="B2472" i="21"/>
  <c r="C2472" i="21"/>
  <c r="D2472" i="21"/>
  <c r="A2473" i="21"/>
  <c r="B2473" i="21"/>
  <c r="C2473" i="21"/>
  <c r="D2473" i="21"/>
  <c r="A2474" i="21"/>
  <c r="B2474" i="21"/>
  <c r="C2474" i="21"/>
  <c r="D2474" i="21"/>
  <c r="A2475" i="21"/>
  <c r="B2475" i="21"/>
  <c r="C2475" i="21"/>
  <c r="D2475" i="21"/>
  <c r="A2476" i="21"/>
  <c r="B2476" i="21"/>
  <c r="C2476" i="21"/>
  <c r="D2476" i="21"/>
  <c r="A2477" i="21"/>
  <c r="B2477" i="21"/>
  <c r="C2477" i="21"/>
  <c r="D2477" i="21"/>
  <c r="A2478" i="21"/>
  <c r="B2478" i="21"/>
  <c r="C2478" i="21"/>
  <c r="D2478" i="21"/>
  <c r="A2479" i="21"/>
  <c r="B2479" i="21"/>
  <c r="C2479" i="21"/>
  <c r="D2479" i="21"/>
  <c r="A2480" i="21"/>
  <c r="B2480" i="21"/>
  <c r="C2480" i="21"/>
  <c r="D2480" i="21"/>
  <c r="A2481" i="21"/>
  <c r="B2481" i="21"/>
  <c r="C2481" i="21"/>
  <c r="D2481" i="21"/>
  <c r="A2482" i="21"/>
  <c r="B2482" i="21"/>
  <c r="C2482" i="21"/>
  <c r="D2482" i="21"/>
  <c r="A2483" i="21"/>
  <c r="B2483" i="21"/>
  <c r="C2483" i="21"/>
  <c r="D2483" i="21"/>
  <c r="A2484" i="21"/>
  <c r="B2484" i="21"/>
  <c r="C2484" i="21"/>
  <c r="D2484" i="21"/>
  <c r="A2485" i="21"/>
  <c r="B2485" i="21"/>
  <c r="C2485" i="21"/>
  <c r="D2485" i="21"/>
  <c r="A2486" i="21"/>
  <c r="B2486" i="21"/>
  <c r="C2486" i="21"/>
  <c r="D2486" i="21"/>
  <c r="A2487" i="21"/>
  <c r="B2487" i="21"/>
  <c r="C2487" i="21"/>
  <c r="D2487" i="21"/>
  <c r="A2488" i="21"/>
  <c r="B2488" i="21"/>
  <c r="C2488" i="21"/>
  <c r="D2488" i="21"/>
  <c r="A2489" i="21"/>
  <c r="B2489" i="21"/>
  <c r="C2489" i="21"/>
  <c r="D2489" i="21"/>
  <c r="A2490" i="21"/>
  <c r="B2490" i="21"/>
  <c r="C2490" i="21"/>
  <c r="D2490" i="21"/>
  <c r="A2491" i="21"/>
  <c r="B2491" i="21"/>
  <c r="C2491" i="21"/>
  <c r="D2491" i="21"/>
  <c r="A2492" i="21"/>
  <c r="B2492" i="21"/>
  <c r="C2492" i="21"/>
  <c r="D2492" i="21"/>
  <c r="A2493" i="21"/>
  <c r="B2493" i="21"/>
  <c r="C2493" i="21"/>
  <c r="D2493" i="21"/>
  <c r="A2494" i="21"/>
  <c r="B2494" i="21"/>
  <c r="C2494" i="21"/>
  <c r="D2494" i="21"/>
  <c r="C2433" i="21"/>
  <c r="D2433" i="21"/>
  <c r="B2433" i="21"/>
  <c r="A2433" i="21"/>
  <c r="A2427" i="21"/>
  <c r="B2427" i="21"/>
  <c r="C2427" i="21"/>
  <c r="D2427" i="21"/>
  <c r="A2428" i="21"/>
  <c r="B2428" i="21"/>
  <c r="C2428" i="21"/>
  <c r="D2428" i="21"/>
  <c r="A2429" i="21"/>
  <c r="B2429" i="21"/>
  <c r="C2429" i="21"/>
  <c r="D2429" i="21"/>
  <c r="A2395" i="21"/>
  <c r="B2395" i="21"/>
  <c r="C2395" i="21"/>
  <c r="D2395" i="21"/>
  <c r="A2396" i="21"/>
  <c r="B2396" i="21"/>
  <c r="C2396" i="21"/>
  <c r="D2396" i="21"/>
  <c r="A2397" i="21"/>
  <c r="B2397" i="21"/>
  <c r="C2397" i="21"/>
  <c r="D2397" i="21"/>
  <c r="A2398" i="21"/>
  <c r="B2398" i="21"/>
  <c r="C2398" i="21"/>
  <c r="D2398" i="21"/>
  <c r="A2399" i="21"/>
  <c r="B2399" i="21"/>
  <c r="C2399" i="21"/>
  <c r="D2399" i="21"/>
  <c r="A2400" i="21"/>
  <c r="B2400" i="21"/>
  <c r="C2400" i="21"/>
  <c r="D2400" i="21"/>
  <c r="A2401" i="21"/>
  <c r="B2401" i="21"/>
  <c r="C2401" i="21"/>
  <c r="D2401" i="21"/>
  <c r="A2402" i="21"/>
  <c r="B2402" i="21"/>
  <c r="C2402" i="21"/>
  <c r="D2402" i="21"/>
  <c r="A2403" i="21"/>
  <c r="B2403" i="21"/>
  <c r="C2403" i="21"/>
  <c r="D2403" i="21"/>
  <c r="A2404" i="21"/>
  <c r="B2404" i="21"/>
  <c r="C2404" i="21"/>
  <c r="D2404" i="21"/>
  <c r="A2405" i="21"/>
  <c r="B2405" i="21"/>
  <c r="C2405" i="21"/>
  <c r="D2405" i="21"/>
  <c r="A2406" i="21"/>
  <c r="B2406" i="21"/>
  <c r="C2406" i="21"/>
  <c r="D2406" i="21"/>
  <c r="A2407" i="21"/>
  <c r="B2407" i="21"/>
  <c r="C2407" i="21"/>
  <c r="D2407" i="21"/>
  <c r="A2408" i="21"/>
  <c r="B2408" i="21"/>
  <c r="C2408" i="21"/>
  <c r="D2408" i="21"/>
  <c r="A2409" i="21"/>
  <c r="B2409" i="21"/>
  <c r="C2409" i="21"/>
  <c r="D2409" i="21"/>
  <c r="A2410" i="21"/>
  <c r="B2410" i="21"/>
  <c r="C2410" i="21"/>
  <c r="D2410" i="21"/>
  <c r="A2411" i="21"/>
  <c r="B2411" i="21"/>
  <c r="C2411" i="21"/>
  <c r="D2411" i="21"/>
  <c r="A2412" i="21"/>
  <c r="B2412" i="21"/>
  <c r="C2412" i="21"/>
  <c r="D2412" i="21"/>
  <c r="A2413" i="21"/>
  <c r="B2413" i="21"/>
  <c r="C2413" i="21"/>
  <c r="D2413" i="21"/>
  <c r="A2414" i="21"/>
  <c r="B2414" i="21"/>
  <c r="C2414" i="21"/>
  <c r="D2414" i="21"/>
  <c r="A2415" i="21"/>
  <c r="B2415" i="21"/>
  <c r="C2415" i="21"/>
  <c r="D2415" i="21"/>
  <c r="A2416" i="21"/>
  <c r="B2416" i="21"/>
  <c r="C2416" i="21"/>
  <c r="D2416" i="21"/>
  <c r="A2417" i="21"/>
  <c r="B2417" i="21"/>
  <c r="C2417" i="21"/>
  <c r="D2417" i="21"/>
  <c r="A2418" i="21"/>
  <c r="B2418" i="21"/>
  <c r="C2418" i="21"/>
  <c r="D2418" i="21"/>
  <c r="A2419" i="21"/>
  <c r="B2419" i="21"/>
  <c r="C2419" i="21"/>
  <c r="D2419" i="21"/>
  <c r="A2420" i="21"/>
  <c r="B2420" i="21"/>
  <c r="C2420" i="21"/>
  <c r="D2420" i="21"/>
  <c r="A2421" i="21"/>
  <c r="B2421" i="21"/>
  <c r="C2421" i="21"/>
  <c r="D2421" i="21"/>
  <c r="A2422" i="21"/>
  <c r="B2422" i="21"/>
  <c r="C2422" i="21"/>
  <c r="D2422" i="21"/>
  <c r="A2423" i="21"/>
  <c r="B2423" i="21"/>
  <c r="C2423" i="21"/>
  <c r="D2423" i="21"/>
  <c r="A2424" i="21"/>
  <c r="B2424" i="21"/>
  <c r="C2424" i="21"/>
  <c r="D2424" i="21"/>
  <c r="A2425" i="21"/>
  <c r="B2425" i="21"/>
  <c r="C2425" i="21"/>
  <c r="D2425" i="21"/>
  <c r="A2426" i="21"/>
  <c r="B2426" i="21"/>
  <c r="C2426" i="21"/>
  <c r="D2426" i="21"/>
  <c r="C2394" i="21"/>
  <c r="D2394" i="21"/>
  <c r="B2394" i="21"/>
  <c r="A2394" i="21"/>
  <c r="A2388" i="21"/>
  <c r="B2388" i="21"/>
  <c r="C2388" i="21"/>
  <c r="D2388" i="21"/>
  <c r="A2389" i="21"/>
  <c r="B2389" i="21"/>
  <c r="C2389" i="21"/>
  <c r="D2389" i="21"/>
  <c r="A2390" i="21"/>
  <c r="B2390" i="21"/>
  <c r="C2390" i="21"/>
  <c r="D2390" i="21"/>
  <c r="A2366" i="21"/>
  <c r="B2366" i="21"/>
  <c r="C2366" i="21"/>
  <c r="D2366" i="21"/>
  <c r="A2367" i="21"/>
  <c r="B2367" i="21"/>
  <c r="C2367" i="21"/>
  <c r="D2367" i="21"/>
  <c r="A2368" i="21"/>
  <c r="B2368" i="21"/>
  <c r="C2368" i="21"/>
  <c r="D2368" i="21"/>
  <c r="A2369" i="21"/>
  <c r="B2369" i="21"/>
  <c r="C2369" i="21"/>
  <c r="D2369" i="21"/>
  <c r="A2370" i="21"/>
  <c r="B2370" i="21"/>
  <c r="C2370" i="21"/>
  <c r="D2370" i="21"/>
  <c r="A2371" i="21"/>
  <c r="B2371" i="21"/>
  <c r="C2371" i="21"/>
  <c r="D2371" i="21"/>
  <c r="A2372" i="21"/>
  <c r="B2372" i="21"/>
  <c r="C2372" i="21"/>
  <c r="D2372" i="21"/>
  <c r="A2373" i="21"/>
  <c r="B2373" i="21"/>
  <c r="C2373" i="21"/>
  <c r="D2373" i="21"/>
  <c r="A2374" i="21"/>
  <c r="B2374" i="21"/>
  <c r="C2374" i="21"/>
  <c r="D2374" i="21"/>
  <c r="A2375" i="21"/>
  <c r="B2375" i="21"/>
  <c r="C2375" i="21"/>
  <c r="D2375" i="21"/>
  <c r="A2376" i="21"/>
  <c r="B2376" i="21"/>
  <c r="C2376" i="21"/>
  <c r="D2376" i="21"/>
  <c r="A2377" i="21"/>
  <c r="B2377" i="21"/>
  <c r="C2377" i="21"/>
  <c r="D2377" i="21"/>
  <c r="A2378" i="21"/>
  <c r="B2378" i="21"/>
  <c r="C2378" i="21"/>
  <c r="D2378" i="21"/>
  <c r="A2379" i="21"/>
  <c r="B2379" i="21"/>
  <c r="C2379" i="21"/>
  <c r="D2379" i="21"/>
  <c r="A2380" i="21"/>
  <c r="B2380" i="21"/>
  <c r="C2380" i="21"/>
  <c r="D2380" i="21"/>
  <c r="A2381" i="21"/>
  <c r="B2381" i="21"/>
  <c r="C2381" i="21"/>
  <c r="D2381" i="21"/>
  <c r="A2382" i="21"/>
  <c r="B2382" i="21"/>
  <c r="C2382" i="21"/>
  <c r="D2382" i="21"/>
  <c r="A2383" i="21"/>
  <c r="B2383" i="21"/>
  <c r="C2383" i="21"/>
  <c r="D2383" i="21"/>
  <c r="A2384" i="21"/>
  <c r="B2384" i="21"/>
  <c r="C2384" i="21"/>
  <c r="D2384" i="21"/>
  <c r="A2385" i="21"/>
  <c r="B2385" i="21"/>
  <c r="C2385" i="21"/>
  <c r="D2385" i="21"/>
  <c r="A2386" i="21"/>
  <c r="B2386" i="21"/>
  <c r="C2386" i="21"/>
  <c r="D2386" i="21"/>
  <c r="A2387" i="21"/>
  <c r="B2387" i="21"/>
  <c r="C2387" i="21"/>
  <c r="D2387" i="21"/>
  <c r="C2365" i="21"/>
  <c r="D2365" i="21"/>
  <c r="B2365" i="21"/>
  <c r="H70" i="26" l="1"/>
  <c r="J70" i="26" s="1"/>
  <c r="K70" i="26" s="1"/>
  <c r="J68" i="26"/>
  <c r="H69" i="26"/>
  <c r="J69" i="26" s="1"/>
  <c r="K69" i="26" s="1"/>
  <c r="J67" i="26"/>
  <c r="A2359" i="21"/>
  <c r="B2359" i="21"/>
  <c r="C2359" i="21"/>
  <c r="D2359" i="21"/>
  <c r="A2360" i="21"/>
  <c r="B2360" i="21"/>
  <c r="C2360" i="21"/>
  <c r="D2360" i="21"/>
  <c r="A2361" i="21"/>
  <c r="B2361" i="21"/>
  <c r="C2361" i="21"/>
  <c r="D2361" i="21"/>
  <c r="A2333" i="21"/>
  <c r="B2333" i="21"/>
  <c r="C2333" i="21"/>
  <c r="D2333" i="21"/>
  <c r="A2334" i="21"/>
  <c r="B2334" i="21"/>
  <c r="C2334" i="21"/>
  <c r="D2334" i="21"/>
  <c r="A2335" i="21"/>
  <c r="B2335" i="21"/>
  <c r="C2335" i="21"/>
  <c r="D2335" i="21"/>
  <c r="A2336" i="21"/>
  <c r="B2336" i="21"/>
  <c r="C2336" i="21"/>
  <c r="D2336" i="21"/>
  <c r="A2337" i="21"/>
  <c r="B2337" i="21"/>
  <c r="C2337" i="21"/>
  <c r="D2337" i="21"/>
  <c r="A2338" i="21"/>
  <c r="B2338" i="21"/>
  <c r="C2338" i="21"/>
  <c r="D2338" i="21"/>
  <c r="A2339" i="21"/>
  <c r="B2339" i="21"/>
  <c r="C2339" i="21"/>
  <c r="D2339" i="21"/>
  <c r="A2340" i="21"/>
  <c r="B2340" i="21"/>
  <c r="C2340" i="21"/>
  <c r="D2340" i="21"/>
  <c r="A2341" i="21"/>
  <c r="B2341" i="21"/>
  <c r="C2341" i="21"/>
  <c r="D2341" i="21"/>
  <c r="A2342" i="21"/>
  <c r="B2342" i="21"/>
  <c r="C2342" i="21"/>
  <c r="D2342" i="21"/>
  <c r="A2343" i="21"/>
  <c r="B2343" i="21"/>
  <c r="C2343" i="21"/>
  <c r="D2343" i="21"/>
  <c r="A2344" i="21"/>
  <c r="B2344" i="21"/>
  <c r="C2344" i="21"/>
  <c r="D2344" i="21"/>
  <c r="A2345" i="21"/>
  <c r="B2345" i="21"/>
  <c r="C2345" i="21"/>
  <c r="D2345" i="21"/>
  <c r="A2346" i="21"/>
  <c r="B2346" i="21"/>
  <c r="C2346" i="21"/>
  <c r="D2346" i="21"/>
  <c r="A2347" i="21"/>
  <c r="B2347" i="21"/>
  <c r="C2347" i="21"/>
  <c r="D2347" i="21"/>
  <c r="A2348" i="21"/>
  <c r="B2348" i="21"/>
  <c r="C2348" i="21"/>
  <c r="D2348" i="21"/>
  <c r="A2349" i="21"/>
  <c r="B2349" i="21"/>
  <c r="C2349" i="21"/>
  <c r="D2349" i="21"/>
  <c r="A2350" i="21"/>
  <c r="B2350" i="21"/>
  <c r="C2350" i="21"/>
  <c r="D2350" i="21"/>
  <c r="A2351" i="21"/>
  <c r="B2351" i="21"/>
  <c r="C2351" i="21"/>
  <c r="D2351" i="21"/>
  <c r="A2352" i="21"/>
  <c r="B2352" i="21"/>
  <c r="C2352" i="21"/>
  <c r="D2352" i="21"/>
  <c r="A2353" i="21"/>
  <c r="B2353" i="21"/>
  <c r="C2353" i="21"/>
  <c r="D2353" i="21"/>
  <c r="A2354" i="21"/>
  <c r="B2354" i="21"/>
  <c r="C2354" i="21"/>
  <c r="D2354" i="21"/>
  <c r="A2355" i="21"/>
  <c r="B2355" i="21"/>
  <c r="C2355" i="21"/>
  <c r="D2355" i="21"/>
  <c r="A2356" i="21"/>
  <c r="B2356" i="21"/>
  <c r="C2356" i="21"/>
  <c r="D2356" i="21"/>
  <c r="A2357" i="21"/>
  <c r="B2357" i="21"/>
  <c r="C2357" i="21"/>
  <c r="D2357" i="21"/>
  <c r="A2358" i="21"/>
  <c r="B2358" i="21"/>
  <c r="C2358" i="21"/>
  <c r="D2358" i="21"/>
  <c r="C2332" i="21"/>
  <c r="D2332" i="21"/>
  <c r="B2332" i="21"/>
  <c r="A2332" i="21"/>
  <c r="A2326" i="21"/>
  <c r="B2326" i="21"/>
  <c r="C2326" i="21"/>
  <c r="D2326" i="21"/>
  <c r="A2327" i="21"/>
  <c r="B2327" i="21"/>
  <c r="C2327" i="21"/>
  <c r="D2327" i="21"/>
  <c r="A2328" i="21"/>
  <c r="B2328" i="21"/>
  <c r="C2328" i="21"/>
  <c r="D2328" i="21"/>
  <c r="A2281" i="21"/>
  <c r="B2281" i="21"/>
  <c r="C2281" i="21"/>
  <c r="D2281" i="21"/>
  <c r="A2282" i="21"/>
  <c r="B2282" i="21"/>
  <c r="C2282" i="21"/>
  <c r="D2282" i="21"/>
  <c r="A2283" i="21"/>
  <c r="B2283" i="21"/>
  <c r="C2283" i="21"/>
  <c r="D2283" i="21"/>
  <c r="A2284" i="21"/>
  <c r="B2284" i="21"/>
  <c r="C2284" i="21"/>
  <c r="D2284" i="21"/>
  <c r="A2285" i="21"/>
  <c r="B2285" i="21"/>
  <c r="C2285" i="21"/>
  <c r="D2285" i="21"/>
  <c r="A2286" i="21"/>
  <c r="B2286" i="21"/>
  <c r="C2286" i="21"/>
  <c r="D2286" i="21"/>
  <c r="A2287" i="21"/>
  <c r="B2287" i="21"/>
  <c r="C2287" i="21"/>
  <c r="D2287" i="21"/>
  <c r="A2288" i="21"/>
  <c r="B2288" i="21"/>
  <c r="C2288" i="21"/>
  <c r="D2288" i="21"/>
  <c r="A2289" i="21"/>
  <c r="B2289" i="21"/>
  <c r="C2289" i="21"/>
  <c r="D2289" i="21"/>
  <c r="A2290" i="21"/>
  <c r="B2290" i="21"/>
  <c r="C2290" i="21"/>
  <c r="D2290" i="21"/>
  <c r="A2291" i="21"/>
  <c r="B2291" i="21"/>
  <c r="C2291" i="21"/>
  <c r="D2291" i="21"/>
  <c r="A2292" i="21"/>
  <c r="B2292" i="21"/>
  <c r="C2292" i="21"/>
  <c r="D2292" i="21"/>
  <c r="A2293" i="21"/>
  <c r="B2293" i="21"/>
  <c r="C2293" i="21"/>
  <c r="D2293" i="21"/>
  <c r="A2294" i="21"/>
  <c r="B2294" i="21"/>
  <c r="C2294" i="21"/>
  <c r="D2294" i="21"/>
  <c r="A2295" i="21"/>
  <c r="B2295" i="21"/>
  <c r="C2295" i="21"/>
  <c r="D2295" i="21"/>
  <c r="A2296" i="21"/>
  <c r="B2296" i="21"/>
  <c r="C2296" i="21"/>
  <c r="D2296" i="21"/>
  <c r="A2297" i="21"/>
  <c r="B2297" i="21"/>
  <c r="C2297" i="21"/>
  <c r="D2297" i="21"/>
  <c r="A2298" i="21"/>
  <c r="B2298" i="21"/>
  <c r="C2298" i="21"/>
  <c r="D2298" i="21"/>
  <c r="A2299" i="21"/>
  <c r="B2299" i="21"/>
  <c r="C2299" i="21"/>
  <c r="D2299" i="21"/>
  <c r="A2300" i="21"/>
  <c r="B2300" i="21"/>
  <c r="C2300" i="21"/>
  <c r="D2300" i="21"/>
  <c r="A2301" i="21"/>
  <c r="B2301" i="21"/>
  <c r="C2301" i="21"/>
  <c r="D2301" i="21"/>
  <c r="A2302" i="21"/>
  <c r="B2302" i="21"/>
  <c r="C2302" i="21"/>
  <c r="D2302" i="21"/>
  <c r="A2303" i="21"/>
  <c r="B2303" i="21"/>
  <c r="C2303" i="21"/>
  <c r="D2303" i="21"/>
  <c r="A2304" i="21"/>
  <c r="B2304" i="21"/>
  <c r="C2304" i="21"/>
  <c r="D2304" i="21"/>
  <c r="A2305" i="21"/>
  <c r="B2305" i="21"/>
  <c r="C2305" i="21"/>
  <c r="D2305" i="21"/>
  <c r="A2306" i="21"/>
  <c r="B2306" i="21"/>
  <c r="C2306" i="21"/>
  <c r="D2306" i="21"/>
  <c r="A2307" i="21"/>
  <c r="B2307" i="21"/>
  <c r="C2307" i="21"/>
  <c r="D2307" i="21"/>
  <c r="A2308" i="21"/>
  <c r="B2308" i="21"/>
  <c r="C2308" i="21"/>
  <c r="D2308" i="21"/>
  <c r="A2309" i="21"/>
  <c r="B2309" i="21"/>
  <c r="C2309" i="21"/>
  <c r="D2309" i="21"/>
  <c r="A2310" i="21"/>
  <c r="B2310" i="21"/>
  <c r="C2310" i="21"/>
  <c r="D2310" i="21"/>
  <c r="A2311" i="21"/>
  <c r="B2311" i="21"/>
  <c r="C2311" i="21"/>
  <c r="D2311" i="21"/>
  <c r="A2312" i="21"/>
  <c r="B2312" i="21"/>
  <c r="C2312" i="21"/>
  <c r="D2312" i="21"/>
  <c r="A2313" i="21"/>
  <c r="B2313" i="21"/>
  <c r="C2313" i="21"/>
  <c r="D2313" i="21"/>
  <c r="A2314" i="21"/>
  <c r="B2314" i="21"/>
  <c r="C2314" i="21"/>
  <c r="D2314" i="21"/>
  <c r="A2315" i="21"/>
  <c r="B2315" i="21"/>
  <c r="C2315" i="21"/>
  <c r="D2315" i="21"/>
  <c r="A2316" i="21"/>
  <c r="B2316" i="21"/>
  <c r="C2316" i="21"/>
  <c r="D2316" i="21"/>
  <c r="A2317" i="21"/>
  <c r="B2317" i="21"/>
  <c r="C2317" i="21"/>
  <c r="D2317" i="21"/>
  <c r="A2318" i="21"/>
  <c r="B2318" i="21"/>
  <c r="C2318" i="21"/>
  <c r="D2318" i="21"/>
  <c r="A2319" i="21"/>
  <c r="B2319" i="21"/>
  <c r="C2319" i="21"/>
  <c r="D2319" i="21"/>
  <c r="A2320" i="21"/>
  <c r="B2320" i="21"/>
  <c r="C2320" i="21"/>
  <c r="D2320" i="21"/>
  <c r="A2321" i="21"/>
  <c r="B2321" i="21"/>
  <c r="C2321" i="21"/>
  <c r="D2321" i="21"/>
  <c r="A2322" i="21"/>
  <c r="B2322" i="21"/>
  <c r="C2322" i="21"/>
  <c r="D2322" i="21"/>
  <c r="A2323" i="21"/>
  <c r="B2323" i="21"/>
  <c r="C2323" i="21"/>
  <c r="D2323" i="21"/>
  <c r="A2324" i="21"/>
  <c r="B2324" i="21"/>
  <c r="C2324" i="21"/>
  <c r="D2324" i="21"/>
  <c r="A2325" i="21"/>
  <c r="B2325" i="21"/>
  <c r="C2325" i="21"/>
  <c r="D2325" i="21"/>
  <c r="C2280" i="21"/>
  <c r="D2280" i="21"/>
  <c r="B2280" i="21"/>
  <c r="A2280" i="21"/>
  <c r="A2274" i="21"/>
  <c r="B2274" i="21"/>
  <c r="C2274" i="21"/>
  <c r="D2274" i="21"/>
  <c r="A2275" i="21"/>
  <c r="B2275" i="21"/>
  <c r="C2275" i="21"/>
  <c r="D2275" i="21"/>
  <c r="A2276" i="21"/>
  <c r="B2276" i="21"/>
  <c r="C2276" i="21"/>
  <c r="D2276" i="21"/>
  <c r="A2232" i="21"/>
  <c r="B2232" i="21"/>
  <c r="C2232" i="21"/>
  <c r="D2232" i="21"/>
  <c r="A2233" i="21"/>
  <c r="B2233" i="21"/>
  <c r="C2233" i="21"/>
  <c r="D2233" i="21"/>
  <c r="A2234" i="21"/>
  <c r="B2234" i="21"/>
  <c r="C2234" i="21"/>
  <c r="D2234" i="21"/>
  <c r="A2235" i="21"/>
  <c r="B2235" i="21"/>
  <c r="C2235" i="21"/>
  <c r="D2235" i="21"/>
  <c r="A2236" i="21"/>
  <c r="B2236" i="21"/>
  <c r="C2236" i="21"/>
  <c r="D2236" i="21"/>
  <c r="A2237" i="21"/>
  <c r="B2237" i="21"/>
  <c r="C2237" i="21"/>
  <c r="D2237" i="21"/>
  <c r="A2238" i="21"/>
  <c r="B2238" i="21"/>
  <c r="C2238" i="21"/>
  <c r="D2238" i="21"/>
  <c r="A2239" i="21"/>
  <c r="B2239" i="21"/>
  <c r="C2239" i="21"/>
  <c r="D2239" i="21"/>
  <c r="A2240" i="21"/>
  <c r="B2240" i="21"/>
  <c r="C2240" i="21"/>
  <c r="D2240" i="21"/>
  <c r="A2241" i="21"/>
  <c r="B2241" i="21"/>
  <c r="C2241" i="21"/>
  <c r="D2241" i="21"/>
  <c r="A2242" i="21"/>
  <c r="B2242" i="21"/>
  <c r="C2242" i="21"/>
  <c r="D2242" i="21"/>
  <c r="A2243" i="21"/>
  <c r="B2243" i="21"/>
  <c r="C2243" i="21"/>
  <c r="D2243" i="21"/>
  <c r="A2244" i="21"/>
  <c r="B2244" i="21"/>
  <c r="C2244" i="21"/>
  <c r="D2244" i="21"/>
  <c r="A2245" i="21"/>
  <c r="B2245" i="21"/>
  <c r="C2245" i="21"/>
  <c r="D2245" i="21"/>
  <c r="A2246" i="21"/>
  <c r="B2246" i="21"/>
  <c r="C2246" i="21"/>
  <c r="D2246" i="21"/>
  <c r="A2247" i="21"/>
  <c r="B2247" i="21"/>
  <c r="C2247" i="21"/>
  <c r="D2247" i="21"/>
  <c r="A2248" i="21"/>
  <c r="B2248" i="21"/>
  <c r="C2248" i="21"/>
  <c r="D2248" i="21"/>
  <c r="A2249" i="21"/>
  <c r="B2249" i="21"/>
  <c r="C2249" i="21"/>
  <c r="D2249" i="21"/>
  <c r="A2250" i="21"/>
  <c r="B2250" i="21"/>
  <c r="C2250" i="21"/>
  <c r="D2250" i="21"/>
  <c r="A2251" i="21"/>
  <c r="B2251" i="21"/>
  <c r="C2251" i="21"/>
  <c r="D2251" i="21"/>
  <c r="A2252" i="21"/>
  <c r="B2252" i="21"/>
  <c r="C2252" i="21"/>
  <c r="D2252" i="21"/>
  <c r="A2253" i="21"/>
  <c r="B2253" i="21"/>
  <c r="C2253" i="21"/>
  <c r="D2253" i="21"/>
  <c r="A2254" i="21"/>
  <c r="B2254" i="21"/>
  <c r="C2254" i="21"/>
  <c r="D2254" i="21"/>
  <c r="A2255" i="21"/>
  <c r="B2255" i="21"/>
  <c r="C2255" i="21"/>
  <c r="D2255" i="21"/>
  <c r="A2256" i="21"/>
  <c r="B2256" i="21"/>
  <c r="C2256" i="21"/>
  <c r="D2256" i="21"/>
  <c r="A2257" i="21"/>
  <c r="B2257" i="21"/>
  <c r="C2257" i="21"/>
  <c r="D2257" i="21"/>
  <c r="A2258" i="21"/>
  <c r="B2258" i="21"/>
  <c r="C2258" i="21"/>
  <c r="D2258" i="21"/>
  <c r="A2259" i="21"/>
  <c r="B2259" i="21"/>
  <c r="C2259" i="21"/>
  <c r="D2259" i="21"/>
  <c r="A2260" i="21"/>
  <c r="B2260" i="21"/>
  <c r="C2260" i="21"/>
  <c r="D2260" i="21"/>
  <c r="A2261" i="21"/>
  <c r="B2261" i="21"/>
  <c r="C2261" i="21"/>
  <c r="D2261" i="21"/>
  <c r="A2262" i="21"/>
  <c r="B2262" i="21"/>
  <c r="C2262" i="21"/>
  <c r="D2262" i="21"/>
  <c r="A2263" i="21"/>
  <c r="B2263" i="21"/>
  <c r="C2263" i="21"/>
  <c r="D2263" i="21"/>
  <c r="A2264" i="21"/>
  <c r="B2264" i="21"/>
  <c r="C2264" i="21"/>
  <c r="D2264" i="21"/>
  <c r="A2265" i="21"/>
  <c r="B2265" i="21"/>
  <c r="C2265" i="21"/>
  <c r="D2265" i="21"/>
  <c r="A2266" i="21"/>
  <c r="B2266" i="21"/>
  <c r="C2266" i="21"/>
  <c r="D2266" i="21"/>
  <c r="A2267" i="21"/>
  <c r="B2267" i="21"/>
  <c r="C2267" i="21"/>
  <c r="D2267" i="21"/>
  <c r="A2268" i="21"/>
  <c r="B2268" i="21"/>
  <c r="C2268" i="21"/>
  <c r="D2268" i="21"/>
  <c r="A2269" i="21"/>
  <c r="B2269" i="21"/>
  <c r="C2269" i="21"/>
  <c r="D2269" i="21"/>
  <c r="A2270" i="21"/>
  <c r="B2270" i="21"/>
  <c r="C2270" i="21"/>
  <c r="D2270" i="21"/>
  <c r="A2271" i="21"/>
  <c r="B2271" i="21"/>
  <c r="C2271" i="21"/>
  <c r="D2271" i="21"/>
  <c r="A2272" i="21"/>
  <c r="B2272" i="21"/>
  <c r="C2272" i="21"/>
  <c r="D2272" i="21"/>
  <c r="A2273" i="21"/>
  <c r="B2273" i="21"/>
  <c r="C2273" i="21"/>
  <c r="D2273" i="21"/>
  <c r="C2231" i="21"/>
  <c r="D2231" i="21"/>
  <c r="B2231" i="21"/>
  <c r="A2231" i="21"/>
  <c r="A2225" i="21"/>
  <c r="B2225" i="21"/>
  <c r="C2225" i="21"/>
  <c r="D2225" i="21"/>
  <c r="A2226" i="21"/>
  <c r="B2226" i="21"/>
  <c r="C2226" i="21"/>
  <c r="D2226" i="21"/>
  <c r="A2227" i="21"/>
  <c r="B2227" i="21"/>
  <c r="C2227" i="21"/>
  <c r="D2227" i="21"/>
  <c r="A2080" i="21"/>
  <c r="B2080" i="21"/>
  <c r="C2080" i="21"/>
  <c r="D2080" i="21"/>
  <c r="A2081" i="21"/>
  <c r="B2081" i="21"/>
  <c r="C2081" i="21"/>
  <c r="D2081" i="21"/>
  <c r="A2082" i="21"/>
  <c r="B2082" i="21"/>
  <c r="C2082" i="21"/>
  <c r="D2082" i="21"/>
  <c r="A2083" i="21"/>
  <c r="B2083" i="21"/>
  <c r="C2083" i="21"/>
  <c r="D2083" i="21"/>
  <c r="A2084" i="21"/>
  <c r="B2084" i="21"/>
  <c r="C2084" i="21"/>
  <c r="D2084" i="21"/>
  <c r="A2085" i="21"/>
  <c r="B2085" i="21"/>
  <c r="C2085" i="21"/>
  <c r="D2085" i="21"/>
  <c r="A2086" i="21"/>
  <c r="B2086" i="21"/>
  <c r="C2086" i="21"/>
  <c r="D2086" i="21"/>
  <c r="A2087" i="21"/>
  <c r="B2087" i="21"/>
  <c r="C2087" i="21"/>
  <c r="D2087" i="21"/>
  <c r="A2088" i="21"/>
  <c r="B2088" i="21"/>
  <c r="C2088" i="21"/>
  <c r="D2088" i="21"/>
  <c r="A2089" i="21"/>
  <c r="B2089" i="21"/>
  <c r="C2089" i="21"/>
  <c r="D2089" i="21"/>
  <c r="A2090" i="21"/>
  <c r="B2090" i="21"/>
  <c r="C2090" i="21"/>
  <c r="D2090" i="21"/>
  <c r="A2091" i="21"/>
  <c r="B2091" i="21"/>
  <c r="C2091" i="21"/>
  <c r="D2091" i="21"/>
  <c r="A2092" i="21"/>
  <c r="B2092" i="21"/>
  <c r="C2092" i="21"/>
  <c r="D2092" i="21"/>
  <c r="A2093" i="21"/>
  <c r="B2093" i="21"/>
  <c r="C2093" i="21"/>
  <c r="D2093" i="21"/>
  <c r="A2094" i="21"/>
  <c r="B2094" i="21"/>
  <c r="C2094" i="21"/>
  <c r="D2094" i="21"/>
  <c r="A2095" i="21"/>
  <c r="B2095" i="21"/>
  <c r="C2095" i="21"/>
  <c r="D2095" i="21"/>
  <c r="A2096" i="21"/>
  <c r="B2096" i="21"/>
  <c r="C2096" i="21"/>
  <c r="D2096" i="21"/>
  <c r="A2097" i="21"/>
  <c r="B2097" i="21"/>
  <c r="C2097" i="21"/>
  <c r="D2097" i="21"/>
  <c r="A2098" i="21"/>
  <c r="B2098" i="21"/>
  <c r="C2098" i="21"/>
  <c r="D2098" i="21"/>
  <c r="A2099" i="21"/>
  <c r="B2099" i="21"/>
  <c r="C2099" i="21"/>
  <c r="D2099" i="21"/>
  <c r="A2100" i="21"/>
  <c r="B2100" i="21"/>
  <c r="C2100" i="21"/>
  <c r="D2100" i="21"/>
  <c r="A2101" i="21"/>
  <c r="B2101" i="21"/>
  <c r="C2101" i="21"/>
  <c r="D2101" i="21"/>
  <c r="A2102" i="21"/>
  <c r="B2102" i="21"/>
  <c r="C2102" i="21"/>
  <c r="D2102" i="21"/>
  <c r="A2103" i="21"/>
  <c r="B2103" i="21"/>
  <c r="C2103" i="21"/>
  <c r="D2103" i="21"/>
  <c r="A2104" i="21"/>
  <c r="B2104" i="21"/>
  <c r="C2104" i="21"/>
  <c r="D2104" i="21"/>
  <c r="A2105" i="21"/>
  <c r="B2105" i="21"/>
  <c r="C2105" i="21"/>
  <c r="D2105" i="21"/>
  <c r="A2106" i="21"/>
  <c r="B2106" i="21"/>
  <c r="C2106" i="21"/>
  <c r="D2106" i="21"/>
  <c r="A2107" i="21"/>
  <c r="B2107" i="21"/>
  <c r="C2107" i="21"/>
  <c r="D2107" i="21"/>
  <c r="A2108" i="21"/>
  <c r="B2108" i="21"/>
  <c r="C2108" i="21"/>
  <c r="D2108" i="21"/>
  <c r="A2109" i="21"/>
  <c r="B2109" i="21"/>
  <c r="C2109" i="21"/>
  <c r="D2109" i="21"/>
  <c r="A2110" i="21"/>
  <c r="B2110" i="21"/>
  <c r="C2110" i="21"/>
  <c r="D2110" i="21"/>
  <c r="A2111" i="21"/>
  <c r="B2111" i="21"/>
  <c r="C2111" i="21"/>
  <c r="D2111" i="21"/>
  <c r="A2112" i="21"/>
  <c r="B2112" i="21"/>
  <c r="C2112" i="21"/>
  <c r="D2112" i="21"/>
  <c r="A2113" i="21"/>
  <c r="B2113" i="21"/>
  <c r="C2113" i="21"/>
  <c r="D2113" i="21"/>
  <c r="A2114" i="21"/>
  <c r="B2114" i="21"/>
  <c r="C2114" i="21"/>
  <c r="D2114" i="21"/>
  <c r="A2115" i="21"/>
  <c r="B2115" i="21"/>
  <c r="C2115" i="21"/>
  <c r="D2115" i="21"/>
  <c r="A2116" i="21"/>
  <c r="B2116" i="21"/>
  <c r="C2116" i="21"/>
  <c r="D2116" i="21"/>
  <c r="A2117" i="21"/>
  <c r="B2117" i="21"/>
  <c r="C2117" i="21"/>
  <c r="D2117" i="21"/>
  <c r="A2118" i="21"/>
  <c r="B2118" i="21"/>
  <c r="C2118" i="21"/>
  <c r="D2118" i="21"/>
  <c r="A2119" i="21"/>
  <c r="B2119" i="21"/>
  <c r="C2119" i="21"/>
  <c r="D2119" i="21"/>
  <c r="A2120" i="21"/>
  <c r="B2120" i="21"/>
  <c r="C2120" i="21"/>
  <c r="D2120" i="21"/>
  <c r="A2121" i="21"/>
  <c r="B2121" i="21"/>
  <c r="C2121" i="21"/>
  <c r="D2121" i="21"/>
  <c r="A2122" i="21"/>
  <c r="B2122" i="21"/>
  <c r="C2122" i="21"/>
  <c r="D2122" i="21"/>
  <c r="A2123" i="21"/>
  <c r="B2123" i="21"/>
  <c r="C2123" i="21"/>
  <c r="D2123" i="21"/>
  <c r="A2124" i="21"/>
  <c r="B2124" i="21"/>
  <c r="C2124" i="21"/>
  <c r="D2124" i="21"/>
  <c r="A2125" i="21"/>
  <c r="B2125" i="21"/>
  <c r="C2125" i="21"/>
  <c r="D2125" i="21"/>
  <c r="A2126" i="21"/>
  <c r="B2126" i="21"/>
  <c r="C2126" i="21"/>
  <c r="D2126" i="21"/>
  <c r="A2127" i="21"/>
  <c r="B2127" i="21"/>
  <c r="C2127" i="21"/>
  <c r="D2127" i="21"/>
  <c r="A2128" i="21"/>
  <c r="B2128" i="21"/>
  <c r="C2128" i="21"/>
  <c r="D2128" i="21"/>
  <c r="A2129" i="21"/>
  <c r="B2129" i="21"/>
  <c r="C2129" i="21"/>
  <c r="D2129" i="21"/>
  <c r="A2130" i="21"/>
  <c r="B2130" i="21"/>
  <c r="C2130" i="21"/>
  <c r="D2130" i="21"/>
  <c r="A2131" i="21"/>
  <c r="B2131" i="21"/>
  <c r="C2131" i="21"/>
  <c r="D2131" i="21"/>
  <c r="A2132" i="21"/>
  <c r="B2132" i="21"/>
  <c r="C2132" i="21"/>
  <c r="D2132" i="21"/>
  <c r="A2133" i="21"/>
  <c r="B2133" i="21"/>
  <c r="C2133" i="21"/>
  <c r="D2133" i="21"/>
  <c r="A2134" i="21"/>
  <c r="B2134" i="21"/>
  <c r="C2134" i="21"/>
  <c r="D2134" i="21"/>
  <c r="A2135" i="21"/>
  <c r="B2135" i="21"/>
  <c r="C2135" i="21"/>
  <c r="D2135" i="21"/>
  <c r="A2136" i="21"/>
  <c r="B2136" i="21"/>
  <c r="C2136" i="21"/>
  <c r="D2136" i="21"/>
  <c r="A2137" i="21"/>
  <c r="B2137" i="21"/>
  <c r="C2137" i="21"/>
  <c r="D2137" i="21"/>
  <c r="A2138" i="21"/>
  <c r="B2138" i="21"/>
  <c r="C2138" i="21"/>
  <c r="D2138" i="21"/>
  <c r="A2139" i="21"/>
  <c r="B2139" i="21"/>
  <c r="C2139" i="21"/>
  <c r="D2139" i="21"/>
  <c r="A2140" i="21"/>
  <c r="B2140" i="21"/>
  <c r="C2140" i="21"/>
  <c r="D2140" i="21"/>
  <c r="A2141" i="21"/>
  <c r="B2141" i="21"/>
  <c r="C2141" i="21"/>
  <c r="D2141" i="21"/>
  <c r="A2142" i="21"/>
  <c r="B2142" i="21"/>
  <c r="C2142" i="21"/>
  <c r="D2142" i="21"/>
  <c r="A2143" i="21"/>
  <c r="B2143" i="21"/>
  <c r="C2143" i="21"/>
  <c r="D2143" i="21"/>
  <c r="A2144" i="21"/>
  <c r="B2144" i="21"/>
  <c r="C2144" i="21"/>
  <c r="D2144" i="21"/>
  <c r="A2145" i="21"/>
  <c r="B2145" i="21"/>
  <c r="C2145" i="21"/>
  <c r="D2145" i="21"/>
  <c r="A2146" i="21"/>
  <c r="B2146" i="21"/>
  <c r="C2146" i="21"/>
  <c r="D2146" i="21"/>
  <c r="A2147" i="21"/>
  <c r="B2147" i="21"/>
  <c r="C2147" i="21"/>
  <c r="D2147" i="21"/>
  <c r="A2148" i="21"/>
  <c r="B2148" i="21"/>
  <c r="C2148" i="21"/>
  <c r="D2148" i="21"/>
  <c r="A2149" i="21"/>
  <c r="B2149" i="21"/>
  <c r="C2149" i="21"/>
  <c r="D2149" i="21"/>
  <c r="A2150" i="21"/>
  <c r="B2150" i="21"/>
  <c r="C2150" i="21"/>
  <c r="D2150" i="21"/>
  <c r="A2151" i="21"/>
  <c r="B2151" i="21"/>
  <c r="C2151" i="21"/>
  <c r="D2151" i="21"/>
  <c r="A2152" i="21"/>
  <c r="B2152" i="21"/>
  <c r="C2152" i="21"/>
  <c r="D2152" i="21"/>
  <c r="A2153" i="21"/>
  <c r="B2153" i="21"/>
  <c r="C2153" i="21"/>
  <c r="D2153" i="21"/>
  <c r="A2154" i="21"/>
  <c r="B2154" i="21"/>
  <c r="C2154" i="21"/>
  <c r="D2154" i="21"/>
  <c r="A2155" i="21"/>
  <c r="B2155" i="21"/>
  <c r="C2155" i="21"/>
  <c r="D2155" i="21"/>
  <c r="A2156" i="21"/>
  <c r="B2156" i="21"/>
  <c r="C2156" i="21"/>
  <c r="D2156" i="21"/>
  <c r="A2157" i="21"/>
  <c r="B2157" i="21"/>
  <c r="C2157" i="21"/>
  <c r="D2157" i="21"/>
  <c r="A2158" i="21"/>
  <c r="B2158" i="21"/>
  <c r="C2158" i="21"/>
  <c r="D2158" i="21"/>
  <c r="A2159" i="21"/>
  <c r="B2159" i="21"/>
  <c r="C2159" i="21"/>
  <c r="D2159" i="21"/>
  <c r="A2160" i="21"/>
  <c r="B2160" i="21"/>
  <c r="C2160" i="21"/>
  <c r="D2160" i="21"/>
  <c r="A2161" i="21"/>
  <c r="B2161" i="21"/>
  <c r="C2161" i="21"/>
  <c r="D2161" i="21"/>
  <c r="A2162" i="21"/>
  <c r="B2162" i="21"/>
  <c r="C2162" i="21"/>
  <c r="D2162" i="21"/>
  <c r="A2163" i="21"/>
  <c r="B2163" i="21"/>
  <c r="C2163" i="21"/>
  <c r="D2163" i="21"/>
  <c r="A2164" i="21"/>
  <c r="B2164" i="21"/>
  <c r="C2164" i="21"/>
  <c r="D2164" i="21"/>
  <c r="A2165" i="21"/>
  <c r="B2165" i="21"/>
  <c r="C2165" i="21"/>
  <c r="D2165" i="21"/>
  <c r="A2166" i="21"/>
  <c r="B2166" i="21"/>
  <c r="C2166" i="21"/>
  <c r="D2166" i="21"/>
  <c r="A2167" i="21"/>
  <c r="B2167" i="21"/>
  <c r="C2167" i="21"/>
  <c r="D2167" i="21"/>
  <c r="A2168" i="21"/>
  <c r="B2168" i="21"/>
  <c r="C2168" i="21"/>
  <c r="D2168" i="21"/>
  <c r="A2169" i="21"/>
  <c r="B2169" i="21"/>
  <c r="C2169" i="21"/>
  <c r="D2169" i="21"/>
  <c r="A2170" i="21"/>
  <c r="B2170" i="21"/>
  <c r="C2170" i="21"/>
  <c r="D2170" i="21"/>
  <c r="A2171" i="21"/>
  <c r="B2171" i="21"/>
  <c r="C2171" i="21"/>
  <c r="D2171" i="21"/>
  <c r="A2172" i="21"/>
  <c r="B2172" i="21"/>
  <c r="C2172" i="21"/>
  <c r="D2172" i="21"/>
  <c r="A2173" i="21"/>
  <c r="B2173" i="21"/>
  <c r="C2173" i="21"/>
  <c r="D2173" i="21"/>
  <c r="A2174" i="21"/>
  <c r="B2174" i="21"/>
  <c r="C2174" i="21"/>
  <c r="D2174" i="21"/>
  <c r="A2175" i="21"/>
  <c r="B2175" i="21"/>
  <c r="C2175" i="21"/>
  <c r="D2175" i="21"/>
  <c r="A2176" i="21"/>
  <c r="B2176" i="21"/>
  <c r="C2176" i="21"/>
  <c r="D2176" i="21"/>
  <c r="A2177" i="21"/>
  <c r="B2177" i="21"/>
  <c r="C2177" i="21"/>
  <c r="D2177" i="21"/>
  <c r="A2178" i="21"/>
  <c r="B2178" i="21"/>
  <c r="C2178" i="21"/>
  <c r="D2178" i="21"/>
  <c r="A2179" i="21"/>
  <c r="B2179" i="21"/>
  <c r="C2179" i="21"/>
  <c r="D2179" i="21"/>
  <c r="A2180" i="21"/>
  <c r="B2180" i="21"/>
  <c r="C2180" i="21"/>
  <c r="D2180" i="21"/>
  <c r="A2181" i="21"/>
  <c r="B2181" i="21"/>
  <c r="C2181" i="21"/>
  <c r="D2181" i="21"/>
  <c r="A2182" i="21"/>
  <c r="B2182" i="21"/>
  <c r="C2182" i="21"/>
  <c r="D2182" i="21"/>
  <c r="A2183" i="21"/>
  <c r="B2183" i="21"/>
  <c r="C2183" i="21"/>
  <c r="D2183" i="21"/>
  <c r="A2184" i="21"/>
  <c r="B2184" i="21"/>
  <c r="C2184" i="21"/>
  <c r="D2184" i="21"/>
  <c r="A2185" i="21"/>
  <c r="B2185" i="21"/>
  <c r="C2185" i="21"/>
  <c r="D2185" i="21"/>
  <c r="A2186" i="21"/>
  <c r="B2186" i="21"/>
  <c r="C2186" i="21"/>
  <c r="D2186" i="21"/>
  <c r="A2187" i="21"/>
  <c r="B2187" i="21"/>
  <c r="C2187" i="21"/>
  <c r="D2187" i="21"/>
  <c r="A2188" i="21"/>
  <c r="B2188" i="21"/>
  <c r="C2188" i="21"/>
  <c r="D2188" i="21"/>
  <c r="A2189" i="21"/>
  <c r="B2189" i="21"/>
  <c r="C2189" i="21"/>
  <c r="D2189" i="21"/>
  <c r="A2190" i="21"/>
  <c r="B2190" i="21"/>
  <c r="C2190" i="21"/>
  <c r="D2190" i="21"/>
  <c r="A2191" i="21"/>
  <c r="B2191" i="21"/>
  <c r="C2191" i="21"/>
  <c r="D2191" i="21"/>
  <c r="A2192" i="21"/>
  <c r="B2192" i="21"/>
  <c r="C2192" i="21"/>
  <c r="D2192" i="21"/>
  <c r="A2193" i="21"/>
  <c r="B2193" i="21"/>
  <c r="C2193" i="21"/>
  <c r="D2193" i="21"/>
  <c r="A2194" i="21"/>
  <c r="B2194" i="21"/>
  <c r="C2194" i="21"/>
  <c r="D2194" i="21"/>
  <c r="A2195" i="21"/>
  <c r="B2195" i="21"/>
  <c r="C2195" i="21"/>
  <c r="D2195" i="21"/>
  <c r="A2196" i="21"/>
  <c r="B2196" i="21"/>
  <c r="C2196" i="21"/>
  <c r="D2196" i="21"/>
  <c r="A2197" i="21"/>
  <c r="B2197" i="21"/>
  <c r="C2197" i="21"/>
  <c r="D2197" i="21"/>
  <c r="A2198" i="21"/>
  <c r="B2198" i="21"/>
  <c r="C2198" i="21"/>
  <c r="D2198" i="21"/>
  <c r="A2199" i="21"/>
  <c r="B2199" i="21"/>
  <c r="C2199" i="21"/>
  <c r="D2199" i="21"/>
  <c r="A2200" i="21"/>
  <c r="B2200" i="21"/>
  <c r="C2200" i="21"/>
  <c r="D2200" i="21"/>
  <c r="A2201" i="21"/>
  <c r="B2201" i="21"/>
  <c r="C2201" i="21"/>
  <c r="D2201" i="21"/>
  <c r="A2202" i="21"/>
  <c r="B2202" i="21"/>
  <c r="C2202" i="21"/>
  <c r="D2202" i="21"/>
  <c r="A2203" i="21"/>
  <c r="B2203" i="21"/>
  <c r="C2203" i="21"/>
  <c r="D2203" i="21"/>
  <c r="A2204" i="21"/>
  <c r="B2204" i="21"/>
  <c r="C2204" i="21"/>
  <c r="D2204" i="21"/>
  <c r="A2205" i="21"/>
  <c r="B2205" i="21"/>
  <c r="C2205" i="21"/>
  <c r="D2205" i="21"/>
  <c r="A2206" i="21"/>
  <c r="B2206" i="21"/>
  <c r="C2206" i="21"/>
  <c r="D2206" i="21"/>
  <c r="A2207" i="21"/>
  <c r="B2207" i="21"/>
  <c r="C2207" i="21"/>
  <c r="D2207" i="21"/>
  <c r="A2208" i="21"/>
  <c r="B2208" i="21"/>
  <c r="C2208" i="21"/>
  <c r="D2208" i="21"/>
  <c r="A2209" i="21"/>
  <c r="B2209" i="21"/>
  <c r="C2209" i="21"/>
  <c r="D2209" i="21"/>
  <c r="A2210" i="21"/>
  <c r="B2210" i="21"/>
  <c r="C2210" i="21"/>
  <c r="D2210" i="21"/>
  <c r="A2211" i="21"/>
  <c r="B2211" i="21"/>
  <c r="C2211" i="21"/>
  <c r="D2211" i="21"/>
  <c r="A2212" i="21"/>
  <c r="B2212" i="21"/>
  <c r="C2212" i="21"/>
  <c r="D2212" i="21"/>
  <c r="A2213" i="21"/>
  <c r="B2213" i="21"/>
  <c r="C2213" i="21"/>
  <c r="D2213" i="21"/>
  <c r="A2214" i="21"/>
  <c r="B2214" i="21"/>
  <c r="C2214" i="21"/>
  <c r="D2214" i="21"/>
  <c r="A2215" i="21"/>
  <c r="B2215" i="21"/>
  <c r="C2215" i="21"/>
  <c r="D2215" i="21"/>
  <c r="A2216" i="21"/>
  <c r="B2216" i="21"/>
  <c r="C2216" i="21"/>
  <c r="D2216" i="21"/>
  <c r="A2217" i="21"/>
  <c r="B2217" i="21"/>
  <c r="C2217" i="21"/>
  <c r="D2217" i="21"/>
  <c r="A2218" i="21"/>
  <c r="B2218" i="21"/>
  <c r="C2218" i="21"/>
  <c r="D2218" i="21"/>
  <c r="A2219" i="21"/>
  <c r="B2219" i="21"/>
  <c r="C2219" i="21"/>
  <c r="D2219" i="21"/>
  <c r="A2220" i="21"/>
  <c r="B2220" i="21"/>
  <c r="C2220" i="21"/>
  <c r="D2220" i="21"/>
  <c r="A2221" i="21"/>
  <c r="B2221" i="21"/>
  <c r="C2221" i="21"/>
  <c r="D2221" i="21"/>
  <c r="A2222" i="21"/>
  <c r="B2222" i="21"/>
  <c r="C2222" i="21"/>
  <c r="D2222" i="21"/>
  <c r="A2223" i="21"/>
  <c r="B2223" i="21"/>
  <c r="C2223" i="21"/>
  <c r="D2223" i="21"/>
  <c r="A2224" i="21"/>
  <c r="B2224" i="21"/>
  <c r="C2224" i="21"/>
  <c r="D2224" i="21"/>
  <c r="C2079" i="21"/>
  <c r="D2079" i="21"/>
  <c r="B2079" i="21"/>
  <c r="A2079" i="21"/>
  <c r="A2073" i="21"/>
  <c r="B2073" i="21"/>
  <c r="C2073" i="21"/>
  <c r="D2073" i="21"/>
  <c r="A2074" i="21"/>
  <c r="B2074" i="21"/>
  <c r="C2074" i="21"/>
  <c r="D2074" i="21"/>
  <c r="A2075" i="21"/>
  <c r="B2075" i="21"/>
  <c r="C2075" i="21"/>
  <c r="D2075" i="21"/>
  <c r="A1991" i="21"/>
  <c r="B1991" i="21"/>
  <c r="C1991" i="21"/>
  <c r="D1991" i="21"/>
  <c r="A1992" i="21"/>
  <c r="B1992" i="21"/>
  <c r="C1992" i="21"/>
  <c r="D1992" i="21"/>
  <c r="A1993" i="21"/>
  <c r="B1993" i="21"/>
  <c r="C1993" i="21"/>
  <c r="D1993" i="21"/>
  <c r="A1994" i="21"/>
  <c r="B1994" i="21"/>
  <c r="C1994" i="21"/>
  <c r="D1994" i="21"/>
  <c r="A1995" i="21"/>
  <c r="B1995" i="21"/>
  <c r="C1995" i="21"/>
  <c r="D1995" i="21"/>
  <c r="A1996" i="21"/>
  <c r="B1996" i="21"/>
  <c r="C1996" i="21"/>
  <c r="D1996" i="21"/>
  <c r="A1997" i="21"/>
  <c r="B1997" i="21"/>
  <c r="C1997" i="21"/>
  <c r="D1997" i="21"/>
  <c r="A1998" i="21"/>
  <c r="B1998" i="21"/>
  <c r="C1998" i="21"/>
  <c r="D1998" i="21"/>
  <c r="A1999" i="21"/>
  <c r="B1999" i="21"/>
  <c r="C1999" i="21"/>
  <c r="D1999" i="21"/>
  <c r="A2000" i="21"/>
  <c r="B2000" i="21"/>
  <c r="C2000" i="21"/>
  <c r="D2000" i="21"/>
  <c r="A2001" i="21"/>
  <c r="B2001" i="21"/>
  <c r="C2001" i="21"/>
  <c r="D2001" i="21"/>
  <c r="A2002" i="21"/>
  <c r="B2002" i="21"/>
  <c r="C2002" i="21"/>
  <c r="D2002" i="21"/>
  <c r="A2003" i="21"/>
  <c r="B2003" i="21"/>
  <c r="C2003" i="21"/>
  <c r="D2003" i="21"/>
  <c r="A2004" i="21"/>
  <c r="B2004" i="21"/>
  <c r="C2004" i="21"/>
  <c r="D2004" i="21"/>
  <c r="A2005" i="21"/>
  <c r="B2005" i="21"/>
  <c r="C2005" i="21"/>
  <c r="D2005" i="21"/>
  <c r="A2006" i="21"/>
  <c r="B2006" i="21"/>
  <c r="C2006" i="21"/>
  <c r="D2006" i="21"/>
  <c r="A2007" i="21"/>
  <c r="B2007" i="21"/>
  <c r="C2007" i="21"/>
  <c r="D2007" i="21"/>
  <c r="A2008" i="21"/>
  <c r="B2008" i="21"/>
  <c r="C2008" i="21"/>
  <c r="D2008" i="21"/>
  <c r="A2009" i="21"/>
  <c r="B2009" i="21"/>
  <c r="C2009" i="21"/>
  <c r="D2009" i="21"/>
  <c r="A2010" i="21"/>
  <c r="B2010" i="21"/>
  <c r="C2010" i="21"/>
  <c r="D2010" i="21"/>
  <c r="A2011" i="21"/>
  <c r="B2011" i="21"/>
  <c r="C2011" i="21"/>
  <c r="D2011" i="21"/>
  <c r="A2012" i="21"/>
  <c r="B2012" i="21"/>
  <c r="C2012" i="21"/>
  <c r="D2012" i="21"/>
  <c r="A2013" i="21"/>
  <c r="B2013" i="21"/>
  <c r="C2013" i="21"/>
  <c r="D2013" i="21"/>
  <c r="A2014" i="21"/>
  <c r="B2014" i="21"/>
  <c r="C2014" i="21"/>
  <c r="D2014" i="21"/>
  <c r="A2015" i="21"/>
  <c r="B2015" i="21"/>
  <c r="C2015" i="21"/>
  <c r="D2015" i="21"/>
  <c r="A2016" i="21"/>
  <c r="B2016" i="21"/>
  <c r="C2016" i="21"/>
  <c r="D2016" i="21"/>
  <c r="A2017" i="21"/>
  <c r="B2017" i="21"/>
  <c r="C2017" i="21"/>
  <c r="D2017" i="21"/>
  <c r="A2018" i="21"/>
  <c r="B2018" i="21"/>
  <c r="C2018" i="21"/>
  <c r="D2018" i="21"/>
  <c r="A2019" i="21"/>
  <c r="B2019" i="21"/>
  <c r="C2019" i="21"/>
  <c r="D2019" i="21"/>
  <c r="A2020" i="21"/>
  <c r="B2020" i="21"/>
  <c r="C2020" i="21"/>
  <c r="D2020" i="21"/>
  <c r="A2021" i="21"/>
  <c r="B2021" i="21"/>
  <c r="C2021" i="21"/>
  <c r="D2021" i="21"/>
  <c r="A2022" i="21"/>
  <c r="B2022" i="21"/>
  <c r="C2022" i="21"/>
  <c r="D2022" i="21"/>
  <c r="A2023" i="21"/>
  <c r="B2023" i="21"/>
  <c r="C2023" i="21"/>
  <c r="D2023" i="21"/>
  <c r="A2024" i="21"/>
  <c r="B2024" i="21"/>
  <c r="C2024" i="21"/>
  <c r="D2024" i="21"/>
  <c r="A2025" i="21"/>
  <c r="B2025" i="21"/>
  <c r="C2025" i="21"/>
  <c r="D2025" i="21"/>
  <c r="A2026" i="21"/>
  <c r="B2026" i="21"/>
  <c r="C2026" i="21"/>
  <c r="D2026" i="21"/>
  <c r="A2027" i="21"/>
  <c r="B2027" i="21"/>
  <c r="C2027" i="21"/>
  <c r="D2027" i="21"/>
  <c r="A2028" i="21"/>
  <c r="B2028" i="21"/>
  <c r="C2028" i="21"/>
  <c r="D2028" i="21"/>
  <c r="A2029" i="21"/>
  <c r="B2029" i="21"/>
  <c r="C2029" i="21"/>
  <c r="D2029" i="21"/>
  <c r="A2030" i="21"/>
  <c r="B2030" i="21"/>
  <c r="C2030" i="21"/>
  <c r="D2030" i="21"/>
  <c r="A2031" i="21"/>
  <c r="B2031" i="21"/>
  <c r="C2031" i="21"/>
  <c r="D2031" i="21"/>
  <c r="A2032" i="21"/>
  <c r="B2032" i="21"/>
  <c r="C2032" i="21"/>
  <c r="D2032" i="21"/>
  <c r="A2033" i="21"/>
  <c r="B2033" i="21"/>
  <c r="C2033" i="21"/>
  <c r="D2033" i="21"/>
  <c r="A2034" i="21"/>
  <c r="B2034" i="21"/>
  <c r="C2034" i="21"/>
  <c r="D2034" i="21"/>
  <c r="A2035" i="21"/>
  <c r="B2035" i="21"/>
  <c r="C2035" i="21"/>
  <c r="D2035" i="21"/>
  <c r="A2036" i="21"/>
  <c r="B2036" i="21"/>
  <c r="C2036" i="21"/>
  <c r="D2036" i="21"/>
  <c r="A2037" i="21"/>
  <c r="B2037" i="21"/>
  <c r="C2037" i="21"/>
  <c r="D2037" i="21"/>
  <c r="A2038" i="21"/>
  <c r="B2038" i="21"/>
  <c r="C2038" i="21"/>
  <c r="D2038" i="21"/>
  <c r="A2039" i="21"/>
  <c r="B2039" i="21"/>
  <c r="C2039" i="21"/>
  <c r="D2039" i="21"/>
  <c r="A2040" i="21"/>
  <c r="B2040" i="21"/>
  <c r="C2040" i="21"/>
  <c r="D2040" i="21"/>
  <c r="A2041" i="21"/>
  <c r="B2041" i="21"/>
  <c r="C2041" i="21"/>
  <c r="D2041" i="21"/>
  <c r="A2042" i="21"/>
  <c r="B2042" i="21"/>
  <c r="C2042" i="21"/>
  <c r="D2042" i="21"/>
  <c r="A2043" i="21"/>
  <c r="B2043" i="21"/>
  <c r="C2043" i="21"/>
  <c r="D2043" i="21"/>
  <c r="A2044" i="21"/>
  <c r="B2044" i="21"/>
  <c r="C2044" i="21"/>
  <c r="D2044" i="21"/>
  <c r="A2045" i="21"/>
  <c r="B2045" i="21"/>
  <c r="C2045" i="21"/>
  <c r="D2045" i="21"/>
  <c r="A2046" i="21"/>
  <c r="B2046" i="21"/>
  <c r="C2046" i="21"/>
  <c r="D2046" i="21"/>
  <c r="A2047" i="21"/>
  <c r="B2047" i="21"/>
  <c r="C2047" i="21"/>
  <c r="D2047" i="21"/>
  <c r="A2048" i="21"/>
  <c r="B2048" i="21"/>
  <c r="C2048" i="21"/>
  <c r="D2048" i="21"/>
  <c r="A2049" i="21"/>
  <c r="B2049" i="21"/>
  <c r="C2049" i="21"/>
  <c r="D2049" i="21"/>
  <c r="A2050" i="21"/>
  <c r="B2050" i="21"/>
  <c r="C2050" i="21"/>
  <c r="D2050" i="21"/>
  <c r="A2051" i="21"/>
  <c r="B2051" i="21"/>
  <c r="C2051" i="21"/>
  <c r="D2051" i="21"/>
  <c r="A2052" i="21"/>
  <c r="B2052" i="21"/>
  <c r="C2052" i="21"/>
  <c r="D2052" i="21"/>
  <c r="A2053" i="21"/>
  <c r="B2053" i="21"/>
  <c r="C2053" i="21"/>
  <c r="D2053" i="21"/>
  <c r="A2054" i="21"/>
  <c r="B2054" i="21"/>
  <c r="C2054" i="21"/>
  <c r="D2054" i="21"/>
  <c r="A2055" i="21"/>
  <c r="B2055" i="21"/>
  <c r="C2055" i="21"/>
  <c r="D2055" i="21"/>
  <c r="A2056" i="21"/>
  <c r="B2056" i="21"/>
  <c r="C2056" i="21"/>
  <c r="D2056" i="21"/>
  <c r="A2057" i="21"/>
  <c r="B2057" i="21"/>
  <c r="C2057" i="21"/>
  <c r="D2057" i="21"/>
  <c r="A2058" i="21"/>
  <c r="B2058" i="21"/>
  <c r="C2058" i="21"/>
  <c r="D2058" i="21"/>
  <c r="A2059" i="21"/>
  <c r="B2059" i="21"/>
  <c r="C2059" i="21"/>
  <c r="D2059" i="21"/>
  <c r="A2060" i="21"/>
  <c r="B2060" i="21"/>
  <c r="C2060" i="21"/>
  <c r="D2060" i="21"/>
  <c r="A2061" i="21"/>
  <c r="B2061" i="21"/>
  <c r="C2061" i="21"/>
  <c r="D2061" i="21"/>
  <c r="A2062" i="21"/>
  <c r="B2062" i="21"/>
  <c r="C2062" i="21"/>
  <c r="D2062" i="21"/>
  <c r="A2063" i="21"/>
  <c r="B2063" i="21"/>
  <c r="C2063" i="21"/>
  <c r="D2063" i="21"/>
  <c r="A2064" i="21"/>
  <c r="B2064" i="21"/>
  <c r="C2064" i="21"/>
  <c r="D2064" i="21"/>
  <c r="A2065" i="21"/>
  <c r="B2065" i="21"/>
  <c r="C2065" i="21"/>
  <c r="D2065" i="21"/>
  <c r="A2066" i="21"/>
  <c r="B2066" i="21"/>
  <c r="C2066" i="21"/>
  <c r="D2066" i="21"/>
  <c r="A2067" i="21"/>
  <c r="B2067" i="21"/>
  <c r="C2067" i="21"/>
  <c r="D2067" i="21"/>
  <c r="A2068" i="21"/>
  <c r="B2068" i="21"/>
  <c r="C2068" i="21"/>
  <c r="D2068" i="21"/>
  <c r="A2069" i="21"/>
  <c r="B2069" i="21"/>
  <c r="C2069" i="21"/>
  <c r="D2069" i="21"/>
  <c r="A2070" i="21"/>
  <c r="B2070" i="21"/>
  <c r="C2070" i="21"/>
  <c r="D2070" i="21"/>
  <c r="A2071" i="21"/>
  <c r="B2071" i="21"/>
  <c r="C2071" i="21"/>
  <c r="D2071" i="21"/>
  <c r="A2072" i="21"/>
  <c r="B2072" i="21"/>
  <c r="C2072" i="21"/>
  <c r="D2072" i="21"/>
  <c r="C1990" i="21"/>
  <c r="D1990" i="21"/>
  <c r="B1990" i="21"/>
  <c r="A1990" i="21"/>
  <c r="A1984" i="21"/>
  <c r="B1984" i="21"/>
  <c r="C1984" i="21"/>
  <c r="D1984" i="21"/>
  <c r="A1985" i="21"/>
  <c r="B1985" i="21"/>
  <c r="C1985" i="21"/>
  <c r="D1985" i="21"/>
  <c r="A1986" i="21"/>
  <c r="B1986" i="21"/>
  <c r="C1986" i="21"/>
  <c r="D1986" i="21"/>
  <c r="A1904" i="21"/>
  <c r="B1904" i="21"/>
  <c r="C1904" i="21"/>
  <c r="D1904" i="21"/>
  <c r="A1905" i="21"/>
  <c r="B1905" i="21"/>
  <c r="C1905" i="21"/>
  <c r="D1905" i="21"/>
  <c r="A1906" i="21"/>
  <c r="B1906" i="21"/>
  <c r="C1906" i="21"/>
  <c r="D1906" i="21"/>
  <c r="A1907" i="21"/>
  <c r="B1907" i="21"/>
  <c r="C1907" i="21"/>
  <c r="D1907" i="21"/>
  <c r="A1908" i="21"/>
  <c r="B1908" i="21"/>
  <c r="C1908" i="21"/>
  <c r="D1908" i="21"/>
  <c r="A1909" i="21"/>
  <c r="B1909" i="21"/>
  <c r="C1909" i="21"/>
  <c r="D1909" i="21"/>
  <c r="A1910" i="21"/>
  <c r="B1910" i="21"/>
  <c r="C1910" i="21"/>
  <c r="D1910" i="21"/>
  <c r="A1911" i="21"/>
  <c r="B1911" i="21"/>
  <c r="C1911" i="21"/>
  <c r="D1911" i="21"/>
  <c r="A1912" i="21"/>
  <c r="B1912" i="21"/>
  <c r="C1912" i="21"/>
  <c r="D1912" i="21"/>
  <c r="A1913" i="21"/>
  <c r="B1913" i="21"/>
  <c r="C1913" i="21"/>
  <c r="D1913" i="21"/>
  <c r="A1914" i="21"/>
  <c r="B1914" i="21"/>
  <c r="C1914" i="21"/>
  <c r="D1914" i="21"/>
  <c r="A1915" i="21"/>
  <c r="B1915" i="21"/>
  <c r="C1915" i="21"/>
  <c r="D1915" i="21"/>
  <c r="A1916" i="21"/>
  <c r="B1916" i="21"/>
  <c r="C1916" i="21"/>
  <c r="D1916" i="21"/>
  <c r="A1917" i="21"/>
  <c r="B1917" i="21"/>
  <c r="C1917" i="21"/>
  <c r="D1917" i="21"/>
  <c r="A1918" i="21"/>
  <c r="B1918" i="21"/>
  <c r="C1918" i="21"/>
  <c r="D1918" i="21"/>
  <c r="A1919" i="21"/>
  <c r="B1919" i="21"/>
  <c r="C1919" i="21"/>
  <c r="D1919" i="21"/>
  <c r="A1920" i="21"/>
  <c r="B1920" i="21"/>
  <c r="C1920" i="21"/>
  <c r="D1920" i="21"/>
  <c r="A1921" i="21"/>
  <c r="B1921" i="21"/>
  <c r="C1921" i="21"/>
  <c r="D1921" i="21"/>
  <c r="A1922" i="21"/>
  <c r="B1922" i="21"/>
  <c r="C1922" i="21"/>
  <c r="D1922" i="21"/>
  <c r="A1923" i="21"/>
  <c r="B1923" i="21"/>
  <c r="C1923" i="21"/>
  <c r="D1923" i="21"/>
  <c r="A1924" i="21"/>
  <c r="B1924" i="21"/>
  <c r="C1924" i="21"/>
  <c r="D1924" i="21"/>
  <c r="A1925" i="21"/>
  <c r="B1925" i="21"/>
  <c r="C1925" i="21"/>
  <c r="D1925" i="21"/>
  <c r="A1926" i="21"/>
  <c r="B1926" i="21"/>
  <c r="C1926" i="21"/>
  <c r="D1926" i="21"/>
  <c r="A1927" i="21"/>
  <c r="B1927" i="21"/>
  <c r="C1927" i="21"/>
  <c r="D1927" i="21"/>
  <c r="A1928" i="21"/>
  <c r="B1928" i="21"/>
  <c r="C1928" i="21"/>
  <c r="D1928" i="21"/>
  <c r="A1929" i="21"/>
  <c r="B1929" i="21"/>
  <c r="C1929" i="21"/>
  <c r="D1929" i="21"/>
  <c r="A1930" i="21"/>
  <c r="B1930" i="21"/>
  <c r="C1930" i="21"/>
  <c r="D1930" i="21"/>
  <c r="A1931" i="21"/>
  <c r="B1931" i="21"/>
  <c r="C1931" i="21"/>
  <c r="D1931" i="21"/>
  <c r="A1932" i="21"/>
  <c r="B1932" i="21"/>
  <c r="C1932" i="21"/>
  <c r="D1932" i="21"/>
  <c r="A1933" i="21"/>
  <c r="B1933" i="21"/>
  <c r="C1933" i="21"/>
  <c r="D1933" i="21"/>
  <c r="A1934" i="21"/>
  <c r="B1934" i="21"/>
  <c r="C1934" i="21"/>
  <c r="D1934" i="21"/>
  <c r="A1935" i="21"/>
  <c r="B1935" i="21"/>
  <c r="C1935" i="21"/>
  <c r="D1935" i="21"/>
  <c r="A1936" i="21"/>
  <c r="B1936" i="21"/>
  <c r="C1936" i="21"/>
  <c r="D1936" i="21"/>
  <c r="A1937" i="21"/>
  <c r="B1937" i="21"/>
  <c r="C1937" i="21"/>
  <c r="D1937" i="21"/>
  <c r="A1938" i="21"/>
  <c r="B1938" i="21"/>
  <c r="C1938" i="21"/>
  <c r="D1938" i="21"/>
  <c r="A1939" i="21"/>
  <c r="B1939" i="21"/>
  <c r="C1939" i="21"/>
  <c r="D1939" i="21"/>
  <c r="A1940" i="21"/>
  <c r="B1940" i="21"/>
  <c r="C1940" i="21"/>
  <c r="D1940" i="21"/>
  <c r="A1941" i="21"/>
  <c r="B1941" i="21"/>
  <c r="C1941" i="21"/>
  <c r="D1941" i="21"/>
  <c r="A1942" i="21"/>
  <c r="B1942" i="21"/>
  <c r="C1942" i="21"/>
  <c r="D1942" i="21"/>
  <c r="A1943" i="21"/>
  <c r="B1943" i="21"/>
  <c r="C1943" i="21"/>
  <c r="D1943" i="21"/>
  <c r="A1944" i="21"/>
  <c r="B1944" i="21"/>
  <c r="C1944" i="21"/>
  <c r="D1944" i="21"/>
  <c r="A1945" i="21"/>
  <c r="B1945" i="21"/>
  <c r="C1945" i="21"/>
  <c r="D1945" i="21"/>
  <c r="A1946" i="21"/>
  <c r="B1946" i="21"/>
  <c r="C1946" i="21"/>
  <c r="D1946" i="21"/>
  <c r="A1947" i="21"/>
  <c r="B1947" i="21"/>
  <c r="C1947" i="21"/>
  <c r="D1947" i="21"/>
  <c r="A1948" i="21"/>
  <c r="B1948" i="21"/>
  <c r="C1948" i="21"/>
  <c r="D1948" i="21"/>
  <c r="A1949" i="21"/>
  <c r="B1949" i="21"/>
  <c r="C1949" i="21"/>
  <c r="D1949" i="21"/>
  <c r="A1950" i="21"/>
  <c r="B1950" i="21"/>
  <c r="C1950" i="21"/>
  <c r="D1950" i="21"/>
  <c r="A1951" i="21"/>
  <c r="B1951" i="21"/>
  <c r="C1951" i="21"/>
  <c r="D1951" i="21"/>
  <c r="A1952" i="21"/>
  <c r="B1952" i="21"/>
  <c r="C1952" i="21"/>
  <c r="D1952" i="21"/>
  <c r="A1953" i="21"/>
  <c r="B1953" i="21"/>
  <c r="C1953" i="21"/>
  <c r="D1953" i="21"/>
  <c r="A1954" i="21"/>
  <c r="B1954" i="21"/>
  <c r="C1954" i="21"/>
  <c r="D1954" i="21"/>
  <c r="A1955" i="21"/>
  <c r="B1955" i="21"/>
  <c r="C1955" i="21"/>
  <c r="D1955" i="21"/>
  <c r="A1956" i="21"/>
  <c r="B1956" i="21"/>
  <c r="C1956" i="21"/>
  <c r="D1956" i="21"/>
  <c r="A1957" i="21"/>
  <c r="B1957" i="21"/>
  <c r="C1957" i="21"/>
  <c r="D1957" i="21"/>
  <c r="A1958" i="21"/>
  <c r="B1958" i="21"/>
  <c r="C1958" i="21"/>
  <c r="D1958" i="21"/>
  <c r="A1959" i="21"/>
  <c r="B1959" i="21"/>
  <c r="C1959" i="21"/>
  <c r="D1959" i="21"/>
  <c r="A1960" i="21"/>
  <c r="B1960" i="21"/>
  <c r="C1960" i="21"/>
  <c r="D1960" i="21"/>
  <c r="A1961" i="21"/>
  <c r="B1961" i="21"/>
  <c r="C1961" i="21"/>
  <c r="D1961" i="21"/>
  <c r="A1962" i="21"/>
  <c r="B1962" i="21"/>
  <c r="C1962" i="21"/>
  <c r="D1962" i="21"/>
  <c r="A1963" i="21"/>
  <c r="B1963" i="21"/>
  <c r="C1963" i="21"/>
  <c r="D1963" i="21"/>
  <c r="A1964" i="21"/>
  <c r="B1964" i="21"/>
  <c r="C1964" i="21"/>
  <c r="D1964" i="21"/>
  <c r="A1965" i="21"/>
  <c r="B1965" i="21"/>
  <c r="C1965" i="21"/>
  <c r="D1965" i="21"/>
  <c r="A1966" i="21"/>
  <c r="B1966" i="21"/>
  <c r="C1966" i="21"/>
  <c r="D1966" i="21"/>
  <c r="A1967" i="21"/>
  <c r="B1967" i="21"/>
  <c r="C1967" i="21"/>
  <c r="D1967" i="21"/>
  <c r="A1968" i="21"/>
  <c r="B1968" i="21"/>
  <c r="C1968" i="21"/>
  <c r="D1968" i="21"/>
  <c r="A1969" i="21"/>
  <c r="B1969" i="21"/>
  <c r="C1969" i="21"/>
  <c r="D1969" i="21"/>
  <c r="A1970" i="21"/>
  <c r="B1970" i="21"/>
  <c r="C1970" i="21"/>
  <c r="D1970" i="21"/>
  <c r="A1971" i="21"/>
  <c r="B1971" i="21"/>
  <c r="C1971" i="21"/>
  <c r="D1971" i="21"/>
  <c r="A1972" i="21"/>
  <c r="B1972" i="21"/>
  <c r="C1972" i="21"/>
  <c r="D1972" i="21"/>
  <c r="A1973" i="21"/>
  <c r="B1973" i="21"/>
  <c r="C1973" i="21"/>
  <c r="D1973" i="21"/>
  <c r="A1974" i="21"/>
  <c r="B1974" i="21"/>
  <c r="C1974" i="21"/>
  <c r="D1974" i="21"/>
  <c r="A1975" i="21"/>
  <c r="B1975" i="21"/>
  <c r="C1975" i="21"/>
  <c r="D1975" i="21"/>
  <c r="A1976" i="21"/>
  <c r="B1976" i="21"/>
  <c r="C1976" i="21"/>
  <c r="D1976" i="21"/>
  <c r="A1977" i="21"/>
  <c r="B1977" i="21"/>
  <c r="C1977" i="21"/>
  <c r="D1977" i="21"/>
  <c r="A1978" i="21"/>
  <c r="B1978" i="21"/>
  <c r="C1978" i="21"/>
  <c r="D1978" i="21"/>
  <c r="A1979" i="21"/>
  <c r="B1979" i="21"/>
  <c r="C1979" i="21"/>
  <c r="D1979" i="21"/>
  <c r="A1980" i="21"/>
  <c r="B1980" i="21"/>
  <c r="C1980" i="21"/>
  <c r="D1980" i="21"/>
  <c r="A1981" i="21"/>
  <c r="B1981" i="21"/>
  <c r="C1981" i="21"/>
  <c r="D1981" i="21"/>
  <c r="A1982" i="21"/>
  <c r="B1982" i="21"/>
  <c r="C1982" i="21"/>
  <c r="D1982" i="21"/>
  <c r="A1983" i="21"/>
  <c r="B1983" i="21"/>
  <c r="C1983" i="21"/>
  <c r="D1983" i="21"/>
  <c r="C1903" i="21"/>
  <c r="D1903" i="21"/>
  <c r="B1903" i="21"/>
  <c r="A1903" i="21"/>
  <c r="A1897" i="21"/>
  <c r="B1897" i="21"/>
  <c r="C1897" i="21"/>
  <c r="D1897" i="21"/>
  <c r="A1898" i="21"/>
  <c r="B1898" i="21"/>
  <c r="C1898" i="21"/>
  <c r="D1898" i="21"/>
  <c r="A1899" i="21"/>
  <c r="B1899" i="21"/>
  <c r="C1899" i="21"/>
  <c r="D1899" i="21"/>
  <c r="A1874" i="21"/>
  <c r="B1874" i="21"/>
  <c r="C1874" i="21"/>
  <c r="D1874" i="21"/>
  <c r="A1875" i="21"/>
  <c r="B1875" i="21"/>
  <c r="C1875" i="21"/>
  <c r="D1875" i="21"/>
  <c r="A1876" i="21"/>
  <c r="B1876" i="21"/>
  <c r="C1876" i="21"/>
  <c r="D1876" i="21"/>
  <c r="A1877" i="21"/>
  <c r="B1877" i="21"/>
  <c r="C1877" i="21"/>
  <c r="D1877" i="21"/>
  <c r="A1878" i="21"/>
  <c r="B1878" i="21"/>
  <c r="C1878" i="21"/>
  <c r="D1878" i="21"/>
  <c r="A1879" i="21"/>
  <c r="B1879" i="21"/>
  <c r="C1879" i="21"/>
  <c r="D1879" i="21"/>
  <c r="A1880" i="21"/>
  <c r="B1880" i="21"/>
  <c r="C1880" i="21"/>
  <c r="D1880" i="21"/>
  <c r="A1881" i="21"/>
  <c r="B1881" i="21"/>
  <c r="C1881" i="21"/>
  <c r="D1881" i="21"/>
  <c r="A1882" i="21"/>
  <c r="B1882" i="21"/>
  <c r="C1882" i="21"/>
  <c r="D1882" i="21"/>
  <c r="A1883" i="21"/>
  <c r="B1883" i="21"/>
  <c r="C1883" i="21"/>
  <c r="D1883" i="21"/>
  <c r="A1884" i="21"/>
  <c r="B1884" i="21"/>
  <c r="C1884" i="21"/>
  <c r="D1884" i="21"/>
  <c r="A1885" i="21"/>
  <c r="B1885" i="21"/>
  <c r="C1885" i="21"/>
  <c r="D1885" i="21"/>
  <c r="A1886" i="21"/>
  <c r="B1886" i="21"/>
  <c r="C1886" i="21"/>
  <c r="D1886" i="21"/>
  <c r="A1887" i="21"/>
  <c r="B1887" i="21"/>
  <c r="C1887" i="21"/>
  <c r="D1887" i="21"/>
  <c r="A1888" i="21"/>
  <c r="B1888" i="21"/>
  <c r="C1888" i="21"/>
  <c r="D1888" i="21"/>
  <c r="A1889" i="21"/>
  <c r="B1889" i="21"/>
  <c r="C1889" i="21"/>
  <c r="D1889" i="21"/>
  <c r="A1890" i="21"/>
  <c r="B1890" i="21"/>
  <c r="C1890" i="21"/>
  <c r="D1890" i="21"/>
  <c r="A1891" i="21"/>
  <c r="B1891" i="21"/>
  <c r="C1891" i="21"/>
  <c r="D1891" i="21"/>
  <c r="A1892" i="21"/>
  <c r="B1892" i="21"/>
  <c r="C1892" i="21"/>
  <c r="D1892" i="21"/>
  <c r="A1893" i="21"/>
  <c r="B1893" i="21"/>
  <c r="C1893" i="21"/>
  <c r="D1893" i="21"/>
  <c r="A1894" i="21"/>
  <c r="B1894" i="21"/>
  <c r="C1894" i="21"/>
  <c r="D1894" i="21"/>
  <c r="A1895" i="21"/>
  <c r="B1895" i="21"/>
  <c r="C1895" i="21"/>
  <c r="D1895" i="21"/>
  <c r="A1896" i="21"/>
  <c r="B1896" i="21"/>
  <c r="C1896" i="21"/>
  <c r="D1896" i="21"/>
  <c r="C1873" i="21"/>
  <c r="D1873" i="21"/>
  <c r="B1873" i="21"/>
  <c r="A1873" i="21"/>
  <c r="A1867" i="21"/>
  <c r="B1867" i="21"/>
  <c r="C1867" i="21"/>
  <c r="D1867" i="21"/>
  <c r="A1868" i="21"/>
  <c r="B1868" i="21"/>
  <c r="C1868" i="21"/>
  <c r="D1868" i="21"/>
  <c r="A1869" i="21"/>
  <c r="B1869" i="21"/>
  <c r="C1869" i="21"/>
  <c r="D1869" i="21"/>
  <c r="A1822" i="21"/>
  <c r="B1822" i="21"/>
  <c r="C1822" i="21"/>
  <c r="D1822" i="21"/>
  <c r="A1823" i="21"/>
  <c r="B1823" i="21"/>
  <c r="C1823" i="21"/>
  <c r="D1823" i="21"/>
  <c r="A1824" i="21"/>
  <c r="B1824" i="21"/>
  <c r="C1824" i="21"/>
  <c r="D1824" i="21"/>
  <c r="A1825" i="21"/>
  <c r="B1825" i="21"/>
  <c r="C1825" i="21"/>
  <c r="D1825" i="21"/>
  <c r="A1826" i="21"/>
  <c r="B1826" i="21"/>
  <c r="C1826" i="21"/>
  <c r="D1826" i="21"/>
  <c r="A1827" i="21"/>
  <c r="B1827" i="21"/>
  <c r="C1827" i="21"/>
  <c r="D1827" i="21"/>
  <c r="A1828" i="21"/>
  <c r="B1828" i="21"/>
  <c r="C1828" i="21"/>
  <c r="D1828" i="21"/>
  <c r="A1829" i="21"/>
  <c r="B1829" i="21"/>
  <c r="C1829" i="21"/>
  <c r="D1829" i="21"/>
  <c r="A1830" i="21"/>
  <c r="B1830" i="21"/>
  <c r="C1830" i="21"/>
  <c r="D1830" i="21"/>
  <c r="A1831" i="21"/>
  <c r="B1831" i="21"/>
  <c r="C1831" i="21"/>
  <c r="D1831" i="21"/>
  <c r="A1832" i="21"/>
  <c r="B1832" i="21"/>
  <c r="C1832" i="21"/>
  <c r="D1832" i="21"/>
  <c r="A1833" i="21"/>
  <c r="B1833" i="21"/>
  <c r="C1833" i="21"/>
  <c r="D1833" i="21"/>
  <c r="A1834" i="21"/>
  <c r="B1834" i="21"/>
  <c r="C1834" i="21"/>
  <c r="D1834" i="21"/>
  <c r="A1835" i="21"/>
  <c r="B1835" i="21"/>
  <c r="C1835" i="21"/>
  <c r="D1835" i="21"/>
  <c r="A1836" i="21"/>
  <c r="B1836" i="21"/>
  <c r="C1836" i="21"/>
  <c r="D1836" i="21"/>
  <c r="A1837" i="21"/>
  <c r="B1837" i="21"/>
  <c r="C1837" i="21"/>
  <c r="D1837" i="21"/>
  <c r="A1838" i="21"/>
  <c r="B1838" i="21"/>
  <c r="C1838" i="21"/>
  <c r="D1838" i="21"/>
  <c r="A1839" i="21"/>
  <c r="B1839" i="21"/>
  <c r="C1839" i="21"/>
  <c r="D1839" i="21"/>
  <c r="A1840" i="21"/>
  <c r="B1840" i="21"/>
  <c r="C1840" i="21"/>
  <c r="D1840" i="21"/>
  <c r="A1841" i="21"/>
  <c r="B1841" i="21"/>
  <c r="C1841" i="21"/>
  <c r="D1841" i="21"/>
  <c r="A1842" i="21"/>
  <c r="B1842" i="21"/>
  <c r="C1842" i="21"/>
  <c r="D1842" i="21"/>
  <c r="A1843" i="21"/>
  <c r="B1843" i="21"/>
  <c r="C1843" i="21"/>
  <c r="D1843" i="21"/>
  <c r="A1844" i="21"/>
  <c r="B1844" i="21"/>
  <c r="C1844" i="21"/>
  <c r="D1844" i="21"/>
  <c r="A1845" i="21"/>
  <c r="B1845" i="21"/>
  <c r="C1845" i="21"/>
  <c r="D1845" i="21"/>
  <c r="A1846" i="21"/>
  <c r="B1846" i="21"/>
  <c r="C1846" i="21"/>
  <c r="D1846" i="21"/>
  <c r="A1847" i="21"/>
  <c r="B1847" i="21"/>
  <c r="C1847" i="21"/>
  <c r="D1847" i="21"/>
  <c r="A1848" i="21"/>
  <c r="B1848" i="21"/>
  <c r="C1848" i="21"/>
  <c r="D1848" i="21"/>
  <c r="A1849" i="21"/>
  <c r="B1849" i="21"/>
  <c r="C1849" i="21"/>
  <c r="D1849" i="21"/>
  <c r="A1850" i="21"/>
  <c r="B1850" i="21"/>
  <c r="C1850" i="21"/>
  <c r="D1850" i="21"/>
  <c r="A1851" i="21"/>
  <c r="B1851" i="21"/>
  <c r="C1851" i="21"/>
  <c r="D1851" i="21"/>
  <c r="A1852" i="21"/>
  <c r="B1852" i="21"/>
  <c r="C1852" i="21"/>
  <c r="D1852" i="21"/>
  <c r="A1853" i="21"/>
  <c r="B1853" i="21"/>
  <c r="C1853" i="21"/>
  <c r="D1853" i="21"/>
  <c r="A1854" i="21"/>
  <c r="B1854" i="21"/>
  <c r="C1854" i="21"/>
  <c r="D1854" i="21"/>
  <c r="A1855" i="21"/>
  <c r="B1855" i="21"/>
  <c r="C1855" i="21"/>
  <c r="D1855" i="21"/>
  <c r="A1856" i="21"/>
  <c r="B1856" i="21"/>
  <c r="C1856" i="21"/>
  <c r="D1856" i="21"/>
  <c r="A1857" i="21"/>
  <c r="B1857" i="21"/>
  <c r="C1857" i="21"/>
  <c r="D1857" i="21"/>
  <c r="A1858" i="21"/>
  <c r="B1858" i="21"/>
  <c r="C1858" i="21"/>
  <c r="D1858" i="21"/>
  <c r="A1859" i="21"/>
  <c r="B1859" i="21"/>
  <c r="C1859" i="21"/>
  <c r="D1859" i="21"/>
  <c r="A1860" i="21"/>
  <c r="B1860" i="21"/>
  <c r="C1860" i="21"/>
  <c r="D1860" i="21"/>
  <c r="A1861" i="21"/>
  <c r="B1861" i="21"/>
  <c r="C1861" i="21"/>
  <c r="D1861" i="21"/>
  <c r="A1862" i="21"/>
  <c r="B1862" i="21"/>
  <c r="C1862" i="21"/>
  <c r="D1862" i="21"/>
  <c r="A1863" i="21"/>
  <c r="B1863" i="21"/>
  <c r="C1863" i="21"/>
  <c r="D1863" i="21"/>
  <c r="A1864" i="21"/>
  <c r="B1864" i="21"/>
  <c r="C1864" i="21"/>
  <c r="D1864" i="21"/>
  <c r="A1865" i="21"/>
  <c r="B1865" i="21"/>
  <c r="C1865" i="21"/>
  <c r="D1865" i="21"/>
  <c r="A1866" i="21"/>
  <c r="B1866" i="21"/>
  <c r="C1866" i="21"/>
  <c r="D1866" i="21"/>
  <c r="C1821" i="21" l="1"/>
  <c r="D1821" i="21"/>
  <c r="B1821" i="21"/>
  <c r="A1821" i="21"/>
  <c r="A1815" i="21"/>
  <c r="B1815" i="21"/>
  <c r="C1815" i="21"/>
  <c r="D1815" i="21"/>
  <c r="A1816" i="21"/>
  <c r="B1816" i="21"/>
  <c r="C1816" i="21"/>
  <c r="D1816" i="21"/>
  <c r="A1817" i="21"/>
  <c r="B1817" i="21"/>
  <c r="C1817" i="21"/>
  <c r="D1817" i="21"/>
  <c r="A1812" i="21"/>
  <c r="B1812" i="21"/>
  <c r="C1812" i="21"/>
  <c r="D1812" i="21"/>
  <c r="A1813" i="21"/>
  <c r="B1813" i="21"/>
  <c r="C1813" i="21"/>
  <c r="D1813" i="21"/>
  <c r="A1814" i="21"/>
  <c r="B1814" i="21"/>
  <c r="C1814" i="21"/>
  <c r="D1814" i="21"/>
  <c r="A1713" i="21"/>
  <c r="B1713" i="21"/>
  <c r="C1713" i="21"/>
  <c r="D1713" i="21"/>
  <c r="A1714" i="21"/>
  <c r="B1714" i="21"/>
  <c r="C1714" i="21"/>
  <c r="D1714" i="21"/>
  <c r="A1715" i="21"/>
  <c r="B1715" i="21"/>
  <c r="C1715" i="21"/>
  <c r="D1715" i="21"/>
  <c r="A1716" i="21"/>
  <c r="B1716" i="21"/>
  <c r="C1716" i="21"/>
  <c r="D1716" i="21"/>
  <c r="A1717" i="21"/>
  <c r="B1717" i="21"/>
  <c r="C1717" i="21"/>
  <c r="D1717" i="21"/>
  <c r="A1718" i="21"/>
  <c r="B1718" i="21"/>
  <c r="C1718" i="21"/>
  <c r="D1718" i="21"/>
  <c r="A1719" i="21"/>
  <c r="B1719" i="21"/>
  <c r="C1719" i="21"/>
  <c r="D1719" i="21"/>
  <c r="A1720" i="21"/>
  <c r="B1720" i="21"/>
  <c r="C1720" i="21"/>
  <c r="D1720" i="21"/>
  <c r="A1721" i="21"/>
  <c r="B1721" i="21"/>
  <c r="C1721" i="21"/>
  <c r="D1721" i="21"/>
  <c r="A1722" i="21"/>
  <c r="B1722" i="21"/>
  <c r="C1722" i="21"/>
  <c r="D1722" i="21"/>
  <c r="A1723" i="21"/>
  <c r="B1723" i="21"/>
  <c r="C1723" i="21"/>
  <c r="D1723" i="21"/>
  <c r="A1724" i="21"/>
  <c r="B1724" i="21"/>
  <c r="C1724" i="21"/>
  <c r="D1724" i="21"/>
  <c r="A1725" i="21"/>
  <c r="B1725" i="21"/>
  <c r="C1725" i="21"/>
  <c r="D1725" i="21"/>
  <c r="A1726" i="21"/>
  <c r="B1726" i="21"/>
  <c r="C1726" i="21"/>
  <c r="D1726" i="21"/>
  <c r="A1727" i="21"/>
  <c r="B1727" i="21"/>
  <c r="C1727" i="21"/>
  <c r="D1727" i="21"/>
  <c r="A1728" i="21"/>
  <c r="B1728" i="21"/>
  <c r="C1728" i="21"/>
  <c r="D1728" i="21"/>
  <c r="A1729" i="21"/>
  <c r="B1729" i="21"/>
  <c r="C1729" i="21"/>
  <c r="D1729" i="21"/>
  <c r="A1730" i="21"/>
  <c r="B1730" i="21"/>
  <c r="C1730" i="21"/>
  <c r="D1730" i="21"/>
  <c r="A1731" i="21"/>
  <c r="B1731" i="21"/>
  <c r="C1731" i="21"/>
  <c r="D1731" i="21"/>
  <c r="A1732" i="21"/>
  <c r="B1732" i="21"/>
  <c r="C1732" i="21"/>
  <c r="D1732" i="21"/>
  <c r="A1733" i="21"/>
  <c r="B1733" i="21"/>
  <c r="C1733" i="21"/>
  <c r="D1733" i="21"/>
  <c r="A1734" i="21"/>
  <c r="B1734" i="21"/>
  <c r="C1734" i="21"/>
  <c r="D1734" i="21"/>
  <c r="A1735" i="21"/>
  <c r="B1735" i="21"/>
  <c r="C1735" i="21"/>
  <c r="D1735" i="21"/>
  <c r="A1736" i="21"/>
  <c r="B1736" i="21"/>
  <c r="C1736" i="21"/>
  <c r="D1736" i="21"/>
  <c r="A1737" i="21"/>
  <c r="B1737" i="21"/>
  <c r="C1737" i="21"/>
  <c r="D1737" i="21"/>
  <c r="A1738" i="21"/>
  <c r="B1738" i="21"/>
  <c r="C1738" i="21"/>
  <c r="D1738" i="21"/>
  <c r="A1739" i="21"/>
  <c r="B1739" i="21"/>
  <c r="C1739" i="21"/>
  <c r="D1739" i="21"/>
  <c r="A1740" i="21"/>
  <c r="B1740" i="21"/>
  <c r="C1740" i="21"/>
  <c r="D1740" i="21"/>
  <c r="A1741" i="21"/>
  <c r="B1741" i="21"/>
  <c r="C1741" i="21"/>
  <c r="D1741" i="21"/>
  <c r="A1742" i="21"/>
  <c r="B1742" i="21"/>
  <c r="C1742" i="21"/>
  <c r="D1742" i="21"/>
  <c r="A1743" i="21"/>
  <c r="B1743" i="21"/>
  <c r="C1743" i="21"/>
  <c r="D1743" i="21"/>
  <c r="A1744" i="21"/>
  <c r="B1744" i="21"/>
  <c r="C1744" i="21"/>
  <c r="D1744" i="21"/>
  <c r="A1745" i="21"/>
  <c r="B1745" i="21"/>
  <c r="C1745" i="21"/>
  <c r="D1745" i="21"/>
  <c r="A1746" i="21"/>
  <c r="B1746" i="21"/>
  <c r="C1746" i="21"/>
  <c r="D1746" i="21"/>
  <c r="A1747" i="21"/>
  <c r="B1747" i="21"/>
  <c r="C1747" i="21"/>
  <c r="D1747" i="21"/>
  <c r="A1748" i="21"/>
  <c r="B1748" i="21"/>
  <c r="C1748" i="21"/>
  <c r="D1748" i="21"/>
  <c r="A1749" i="21"/>
  <c r="B1749" i="21"/>
  <c r="C1749" i="21"/>
  <c r="D1749" i="21"/>
  <c r="A1750" i="21"/>
  <c r="B1750" i="21"/>
  <c r="C1750" i="21"/>
  <c r="D1750" i="21"/>
  <c r="A1751" i="21"/>
  <c r="B1751" i="21"/>
  <c r="C1751" i="21"/>
  <c r="D1751" i="21"/>
  <c r="A1752" i="21"/>
  <c r="B1752" i="21"/>
  <c r="C1752" i="21"/>
  <c r="D1752" i="21"/>
  <c r="A1753" i="21"/>
  <c r="B1753" i="21"/>
  <c r="C1753" i="21"/>
  <c r="D1753" i="21"/>
  <c r="A1754" i="21"/>
  <c r="B1754" i="21"/>
  <c r="C1754" i="21"/>
  <c r="D1754" i="21"/>
  <c r="A1755" i="21"/>
  <c r="B1755" i="21"/>
  <c r="C1755" i="21"/>
  <c r="D1755" i="21"/>
  <c r="A1756" i="21"/>
  <c r="B1756" i="21"/>
  <c r="C1756" i="21"/>
  <c r="D1756" i="21"/>
  <c r="A1757" i="21"/>
  <c r="B1757" i="21"/>
  <c r="C1757" i="21"/>
  <c r="D1757" i="21"/>
  <c r="A1758" i="21"/>
  <c r="B1758" i="21"/>
  <c r="C1758" i="21"/>
  <c r="D1758" i="21"/>
  <c r="A1759" i="21"/>
  <c r="B1759" i="21"/>
  <c r="C1759" i="21"/>
  <c r="D1759" i="21"/>
  <c r="A1760" i="21"/>
  <c r="B1760" i="21"/>
  <c r="C1760" i="21"/>
  <c r="D1760" i="21"/>
  <c r="A1761" i="21"/>
  <c r="B1761" i="21"/>
  <c r="C1761" i="21"/>
  <c r="D1761" i="21"/>
  <c r="A1762" i="21"/>
  <c r="B1762" i="21"/>
  <c r="C1762" i="21"/>
  <c r="D1762" i="21"/>
  <c r="A1763" i="21"/>
  <c r="B1763" i="21"/>
  <c r="C1763" i="21"/>
  <c r="D1763" i="21"/>
  <c r="A1764" i="21"/>
  <c r="B1764" i="21"/>
  <c r="C1764" i="21"/>
  <c r="D1764" i="21"/>
  <c r="A1765" i="21"/>
  <c r="B1765" i="21"/>
  <c r="C1765" i="21"/>
  <c r="D1765" i="21"/>
  <c r="A1766" i="21"/>
  <c r="B1766" i="21"/>
  <c r="C1766" i="21"/>
  <c r="D1766" i="21"/>
  <c r="A1767" i="21"/>
  <c r="B1767" i="21"/>
  <c r="C1767" i="21"/>
  <c r="D1767" i="21"/>
  <c r="A1768" i="21"/>
  <c r="B1768" i="21"/>
  <c r="C1768" i="21"/>
  <c r="D1768" i="21"/>
  <c r="A1769" i="21"/>
  <c r="B1769" i="21"/>
  <c r="C1769" i="21"/>
  <c r="D1769" i="21"/>
  <c r="A1770" i="21"/>
  <c r="B1770" i="21"/>
  <c r="C1770" i="21"/>
  <c r="D1770" i="21"/>
  <c r="A1771" i="21"/>
  <c r="B1771" i="21"/>
  <c r="C1771" i="21"/>
  <c r="D1771" i="21"/>
  <c r="A1772" i="21"/>
  <c r="B1772" i="21"/>
  <c r="C1772" i="21"/>
  <c r="D1772" i="21"/>
  <c r="A1773" i="21"/>
  <c r="B1773" i="21"/>
  <c r="C1773" i="21"/>
  <c r="D1773" i="21"/>
  <c r="A1774" i="21"/>
  <c r="B1774" i="21"/>
  <c r="C1774" i="21"/>
  <c r="D1774" i="21"/>
  <c r="A1775" i="21"/>
  <c r="B1775" i="21"/>
  <c r="C1775" i="21"/>
  <c r="D1775" i="21"/>
  <c r="A1776" i="21"/>
  <c r="B1776" i="21"/>
  <c r="C1776" i="21"/>
  <c r="D1776" i="21"/>
  <c r="A1777" i="21"/>
  <c r="B1777" i="21"/>
  <c r="C1777" i="21"/>
  <c r="D1777" i="21"/>
  <c r="A1778" i="21"/>
  <c r="B1778" i="21"/>
  <c r="C1778" i="21"/>
  <c r="D1778" i="21"/>
  <c r="A1779" i="21"/>
  <c r="B1779" i="21"/>
  <c r="C1779" i="21"/>
  <c r="D1779" i="21"/>
  <c r="A1780" i="21"/>
  <c r="B1780" i="21"/>
  <c r="C1780" i="21"/>
  <c r="D1780" i="21"/>
  <c r="A1781" i="21"/>
  <c r="B1781" i="21"/>
  <c r="C1781" i="21"/>
  <c r="D1781" i="21"/>
  <c r="A1782" i="21"/>
  <c r="B1782" i="21"/>
  <c r="C1782" i="21"/>
  <c r="D1782" i="21"/>
  <c r="A1783" i="21"/>
  <c r="B1783" i="21"/>
  <c r="C1783" i="21"/>
  <c r="D1783" i="21"/>
  <c r="A1784" i="21"/>
  <c r="B1784" i="21"/>
  <c r="C1784" i="21"/>
  <c r="D1784" i="21"/>
  <c r="A1785" i="21"/>
  <c r="B1785" i="21"/>
  <c r="C1785" i="21"/>
  <c r="D1785" i="21"/>
  <c r="A1786" i="21"/>
  <c r="B1786" i="21"/>
  <c r="C1786" i="21"/>
  <c r="D1786" i="21"/>
  <c r="A1787" i="21"/>
  <c r="B1787" i="21"/>
  <c r="C1787" i="21"/>
  <c r="D1787" i="21"/>
  <c r="A1788" i="21"/>
  <c r="B1788" i="21"/>
  <c r="C1788" i="21"/>
  <c r="D1788" i="21"/>
  <c r="A1789" i="21"/>
  <c r="B1789" i="21"/>
  <c r="C1789" i="21"/>
  <c r="D1789" i="21"/>
  <c r="A1790" i="21"/>
  <c r="B1790" i="21"/>
  <c r="C1790" i="21"/>
  <c r="D1790" i="21"/>
  <c r="A1791" i="21"/>
  <c r="B1791" i="21"/>
  <c r="C1791" i="21"/>
  <c r="D1791" i="21"/>
  <c r="A1792" i="21"/>
  <c r="B1792" i="21"/>
  <c r="C1792" i="21"/>
  <c r="D1792" i="21"/>
  <c r="A1793" i="21"/>
  <c r="B1793" i="21"/>
  <c r="C1793" i="21"/>
  <c r="D1793" i="21"/>
  <c r="A1794" i="21"/>
  <c r="B1794" i="21"/>
  <c r="C1794" i="21"/>
  <c r="D1794" i="21"/>
  <c r="A1795" i="21"/>
  <c r="B1795" i="21"/>
  <c r="C1795" i="21"/>
  <c r="D1795" i="21"/>
  <c r="A1796" i="21"/>
  <c r="B1796" i="21"/>
  <c r="C1796" i="21"/>
  <c r="D1796" i="21"/>
  <c r="A1797" i="21"/>
  <c r="B1797" i="21"/>
  <c r="C1797" i="21"/>
  <c r="D1797" i="21"/>
  <c r="A1798" i="21"/>
  <c r="B1798" i="21"/>
  <c r="C1798" i="21"/>
  <c r="D1798" i="21"/>
  <c r="A1799" i="21"/>
  <c r="B1799" i="21"/>
  <c r="C1799" i="21"/>
  <c r="D1799" i="21"/>
  <c r="A1800" i="21"/>
  <c r="B1800" i="21"/>
  <c r="C1800" i="21"/>
  <c r="D1800" i="21"/>
  <c r="A1801" i="21"/>
  <c r="B1801" i="21"/>
  <c r="C1801" i="21"/>
  <c r="D1801" i="21"/>
  <c r="A1802" i="21"/>
  <c r="B1802" i="21"/>
  <c r="C1802" i="21"/>
  <c r="D1802" i="21"/>
  <c r="A1803" i="21"/>
  <c r="B1803" i="21"/>
  <c r="C1803" i="21"/>
  <c r="D1803" i="21"/>
  <c r="A1804" i="21"/>
  <c r="B1804" i="21"/>
  <c r="C1804" i="21"/>
  <c r="D1804" i="21"/>
  <c r="A1805" i="21"/>
  <c r="B1805" i="21"/>
  <c r="C1805" i="21"/>
  <c r="D1805" i="21"/>
  <c r="A1806" i="21"/>
  <c r="B1806" i="21"/>
  <c r="C1806" i="21"/>
  <c r="D1806" i="21"/>
  <c r="A1807" i="21"/>
  <c r="B1807" i="21"/>
  <c r="C1807" i="21"/>
  <c r="D1807" i="21"/>
  <c r="A1808" i="21"/>
  <c r="B1808" i="21"/>
  <c r="C1808" i="21"/>
  <c r="D1808" i="21"/>
  <c r="A1809" i="21"/>
  <c r="B1809" i="21"/>
  <c r="C1809" i="21"/>
  <c r="D1809" i="21"/>
  <c r="A1810" i="21"/>
  <c r="B1810" i="21"/>
  <c r="C1810" i="21"/>
  <c r="D1810" i="21"/>
  <c r="A1811" i="21"/>
  <c r="B1811" i="21"/>
  <c r="C1811" i="21"/>
  <c r="D1811" i="21"/>
  <c r="C1712" i="21"/>
  <c r="D1712" i="21"/>
  <c r="B1712" i="21"/>
  <c r="A1712" i="21"/>
  <c r="A1706" i="21"/>
  <c r="B1706" i="21"/>
  <c r="C1706" i="21"/>
  <c r="D1706" i="21"/>
  <c r="A1707" i="21"/>
  <c r="B1707" i="21"/>
  <c r="C1707" i="21"/>
  <c r="D1707" i="21"/>
  <c r="A1708" i="21"/>
  <c r="B1708" i="21"/>
  <c r="C1708" i="21"/>
  <c r="D1708" i="21"/>
  <c r="A1638" i="21"/>
  <c r="B1638" i="21"/>
  <c r="C1638" i="21"/>
  <c r="D1638" i="21"/>
  <c r="A1639" i="21"/>
  <c r="B1639" i="21"/>
  <c r="C1639" i="21"/>
  <c r="D1639" i="21"/>
  <c r="A1640" i="21"/>
  <c r="B1640" i="21"/>
  <c r="C1640" i="21"/>
  <c r="D1640" i="21"/>
  <c r="A1641" i="21"/>
  <c r="B1641" i="21"/>
  <c r="C1641" i="21"/>
  <c r="D1641" i="21"/>
  <c r="A1642" i="21"/>
  <c r="B1642" i="21"/>
  <c r="C1642" i="21"/>
  <c r="D1642" i="21"/>
  <c r="A1643" i="21"/>
  <c r="B1643" i="21"/>
  <c r="C1643" i="21"/>
  <c r="D1643" i="21"/>
  <c r="A1644" i="21"/>
  <c r="B1644" i="21"/>
  <c r="C1644" i="21"/>
  <c r="D1644" i="21"/>
  <c r="A1645" i="21"/>
  <c r="B1645" i="21"/>
  <c r="C1645" i="21"/>
  <c r="D1645" i="21"/>
  <c r="A1646" i="21"/>
  <c r="B1646" i="21"/>
  <c r="C1646" i="21"/>
  <c r="D1646" i="21"/>
  <c r="A1647" i="21"/>
  <c r="B1647" i="21"/>
  <c r="C1647" i="21"/>
  <c r="D1647" i="21"/>
  <c r="A1648" i="21"/>
  <c r="B1648" i="21"/>
  <c r="C1648" i="21"/>
  <c r="D1648" i="21"/>
  <c r="A1649" i="21"/>
  <c r="B1649" i="21"/>
  <c r="C1649" i="21"/>
  <c r="D1649" i="21"/>
  <c r="A1650" i="21"/>
  <c r="B1650" i="21"/>
  <c r="C1650" i="21"/>
  <c r="D1650" i="21"/>
  <c r="A1651" i="21"/>
  <c r="B1651" i="21"/>
  <c r="C1651" i="21"/>
  <c r="D1651" i="21"/>
  <c r="A1652" i="21"/>
  <c r="B1652" i="21"/>
  <c r="C1652" i="21"/>
  <c r="D1652" i="21"/>
  <c r="A1653" i="21"/>
  <c r="B1653" i="21"/>
  <c r="C1653" i="21"/>
  <c r="D1653" i="21"/>
  <c r="A1654" i="21"/>
  <c r="B1654" i="21"/>
  <c r="C1654" i="21"/>
  <c r="D1654" i="21"/>
  <c r="A1655" i="21"/>
  <c r="B1655" i="21"/>
  <c r="C1655" i="21"/>
  <c r="D1655" i="21"/>
  <c r="A1656" i="21"/>
  <c r="B1656" i="21"/>
  <c r="C1656" i="21"/>
  <c r="D1656" i="21"/>
  <c r="A1657" i="21"/>
  <c r="B1657" i="21"/>
  <c r="C1657" i="21"/>
  <c r="D1657" i="21"/>
  <c r="A1658" i="21"/>
  <c r="B1658" i="21"/>
  <c r="C1658" i="21"/>
  <c r="D1658" i="21"/>
  <c r="A1659" i="21"/>
  <c r="B1659" i="21"/>
  <c r="C1659" i="21"/>
  <c r="D1659" i="21"/>
  <c r="A1660" i="21"/>
  <c r="B1660" i="21"/>
  <c r="C1660" i="21"/>
  <c r="D1660" i="21"/>
  <c r="A1661" i="21"/>
  <c r="B1661" i="21"/>
  <c r="C1661" i="21"/>
  <c r="D1661" i="21"/>
  <c r="A1662" i="21"/>
  <c r="B1662" i="21"/>
  <c r="C1662" i="21"/>
  <c r="D1662" i="21"/>
  <c r="A1663" i="21"/>
  <c r="B1663" i="21"/>
  <c r="C1663" i="21"/>
  <c r="D1663" i="21"/>
  <c r="A1664" i="21"/>
  <c r="B1664" i="21"/>
  <c r="C1664" i="21"/>
  <c r="D1664" i="21"/>
  <c r="A1665" i="21"/>
  <c r="B1665" i="21"/>
  <c r="C1665" i="21"/>
  <c r="D1665" i="21"/>
  <c r="A1666" i="21"/>
  <c r="B1666" i="21"/>
  <c r="C1666" i="21"/>
  <c r="D1666" i="21"/>
  <c r="A1667" i="21"/>
  <c r="B1667" i="21"/>
  <c r="C1667" i="21"/>
  <c r="D1667" i="21"/>
  <c r="A1668" i="21"/>
  <c r="B1668" i="21"/>
  <c r="C1668" i="21"/>
  <c r="D1668" i="21"/>
  <c r="A1669" i="21"/>
  <c r="B1669" i="21"/>
  <c r="C1669" i="21"/>
  <c r="D1669" i="21"/>
  <c r="A1670" i="21"/>
  <c r="B1670" i="21"/>
  <c r="C1670" i="21"/>
  <c r="D1670" i="21"/>
  <c r="A1671" i="21"/>
  <c r="B1671" i="21"/>
  <c r="C1671" i="21"/>
  <c r="D1671" i="21"/>
  <c r="A1672" i="21"/>
  <c r="B1672" i="21"/>
  <c r="C1672" i="21"/>
  <c r="D1672" i="21"/>
  <c r="A1673" i="21"/>
  <c r="B1673" i="21"/>
  <c r="C1673" i="21"/>
  <c r="D1673" i="21"/>
  <c r="A1674" i="21"/>
  <c r="B1674" i="21"/>
  <c r="C1674" i="21"/>
  <c r="D1674" i="21"/>
  <c r="A1675" i="21"/>
  <c r="B1675" i="21"/>
  <c r="C1675" i="21"/>
  <c r="D1675" i="21"/>
  <c r="A1676" i="21"/>
  <c r="B1676" i="21"/>
  <c r="C1676" i="21"/>
  <c r="D1676" i="21"/>
  <c r="A1677" i="21"/>
  <c r="B1677" i="21"/>
  <c r="C1677" i="21"/>
  <c r="D1677" i="21"/>
  <c r="A1678" i="21"/>
  <c r="B1678" i="21"/>
  <c r="C1678" i="21"/>
  <c r="D1678" i="21"/>
  <c r="A1679" i="21"/>
  <c r="B1679" i="21"/>
  <c r="C1679" i="21"/>
  <c r="D1679" i="21"/>
  <c r="A1680" i="21"/>
  <c r="B1680" i="21"/>
  <c r="C1680" i="21"/>
  <c r="D1680" i="21"/>
  <c r="A1681" i="21"/>
  <c r="B1681" i="21"/>
  <c r="C1681" i="21"/>
  <c r="D1681" i="21"/>
  <c r="A1682" i="21"/>
  <c r="B1682" i="21"/>
  <c r="C1682" i="21"/>
  <c r="D1682" i="21"/>
  <c r="A1683" i="21"/>
  <c r="B1683" i="21"/>
  <c r="C1683" i="21"/>
  <c r="D1683" i="21"/>
  <c r="A1684" i="21"/>
  <c r="B1684" i="21"/>
  <c r="C1684" i="21"/>
  <c r="D1684" i="21"/>
  <c r="A1685" i="21"/>
  <c r="B1685" i="21"/>
  <c r="C1685" i="21"/>
  <c r="D1685" i="21"/>
  <c r="A1686" i="21"/>
  <c r="B1686" i="21"/>
  <c r="C1686" i="21"/>
  <c r="D1686" i="21"/>
  <c r="A1687" i="21"/>
  <c r="B1687" i="21"/>
  <c r="C1687" i="21"/>
  <c r="D1687" i="21"/>
  <c r="A1688" i="21"/>
  <c r="B1688" i="21"/>
  <c r="C1688" i="21"/>
  <c r="D1688" i="21"/>
  <c r="A1689" i="21"/>
  <c r="B1689" i="21"/>
  <c r="C1689" i="21"/>
  <c r="D1689" i="21"/>
  <c r="A1690" i="21"/>
  <c r="B1690" i="21"/>
  <c r="C1690" i="21"/>
  <c r="D1690" i="21"/>
  <c r="A1691" i="21"/>
  <c r="B1691" i="21"/>
  <c r="C1691" i="21"/>
  <c r="D1691" i="21"/>
  <c r="A1692" i="21"/>
  <c r="B1692" i="21"/>
  <c r="C1692" i="21"/>
  <c r="D1692" i="21"/>
  <c r="A1693" i="21"/>
  <c r="B1693" i="21"/>
  <c r="C1693" i="21"/>
  <c r="D1693" i="21"/>
  <c r="A1694" i="21"/>
  <c r="B1694" i="21"/>
  <c r="C1694" i="21"/>
  <c r="D1694" i="21"/>
  <c r="A1695" i="21"/>
  <c r="B1695" i="21"/>
  <c r="C1695" i="21"/>
  <c r="D1695" i="21"/>
  <c r="A1696" i="21"/>
  <c r="B1696" i="21"/>
  <c r="C1696" i="21"/>
  <c r="D1696" i="21"/>
  <c r="A1697" i="21"/>
  <c r="B1697" i="21"/>
  <c r="C1697" i="21"/>
  <c r="D1697" i="21"/>
  <c r="A1698" i="21"/>
  <c r="B1698" i="21"/>
  <c r="C1698" i="21"/>
  <c r="D1698" i="21"/>
  <c r="A1699" i="21"/>
  <c r="B1699" i="21"/>
  <c r="C1699" i="21"/>
  <c r="D1699" i="21"/>
  <c r="A1700" i="21"/>
  <c r="B1700" i="21"/>
  <c r="C1700" i="21"/>
  <c r="D1700" i="21"/>
  <c r="A1701" i="21"/>
  <c r="B1701" i="21"/>
  <c r="C1701" i="21"/>
  <c r="D1701" i="21"/>
  <c r="A1702" i="21"/>
  <c r="B1702" i="21"/>
  <c r="C1702" i="21"/>
  <c r="D1702" i="21"/>
  <c r="A1703" i="21"/>
  <c r="B1703" i="21"/>
  <c r="C1703" i="21"/>
  <c r="D1703" i="21"/>
  <c r="A1704" i="21"/>
  <c r="B1704" i="21"/>
  <c r="C1704" i="21"/>
  <c r="D1704" i="21"/>
  <c r="A1705" i="21"/>
  <c r="B1705" i="21"/>
  <c r="C1705" i="21"/>
  <c r="D1705" i="21"/>
  <c r="C1637" i="21"/>
  <c r="D1637" i="21"/>
  <c r="B1637" i="21"/>
  <c r="A1637" i="21"/>
  <c r="A1631" i="21"/>
  <c r="B1631" i="21"/>
  <c r="C1631" i="21"/>
  <c r="D1631" i="21"/>
  <c r="A1632" i="21"/>
  <c r="B1632" i="21"/>
  <c r="C1632" i="21"/>
  <c r="D1632" i="21"/>
  <c r="A1633" i="21"/>
  <c r="B1633" i="21"/>
  <c r="C1633" i="21"/>
  <c r="D1633" i="21"/>
  <c r="A1363" i="21"/>
  <c r="B1363" i="21"/>
  <c r="C1363" i="21"/>
  <c r="D1363" i="21"/>
  <c r="A1364" i="21"/>
  <c r="B1364" i="21"/>
  <c r="C1364" i="21"/>
  <c r="D1364" i="21"/>
  <c r="A1365" i="21"/>
  <c r="B1365" i="21"/>
  <c r="C1365" i="21"/>
  <c r="D1365" i="21"/>
  <c r="A1366" i="21"/>
  <c r="B1366" i="21"/>
  <c r="C1366" i="21"/>
  <c r="D1366" i="21"/>
  <c r="A1367" i="21"/>
  <c r="B1367" i="21"/>
  <c r="C1367" i="21"/>
  <c r="D1367" i="21"/>
  <c r="A1368" i="21"/>
  <c r="B1368" i="21"/>
  <c r="C1368" i="21"/>
  <c r="D1368" i="21"/>
  <c r="A1369" i="21"/>
  <c r="B1369" i="21"/>
  <c r="C1369" i="21"/>
  <c r="D1369" i="21"/>
  <c r="A1370" i="21"/>
  <c r="B1370" i="21"/>
  <c r="C1370" i="21"/>
  <c r="D1370" i="21"/>
  <c r="A1371" i="21"/>
  <c r="B1371" i="21"/>
  <c r="C1371" i="21"/>
  <c r="D1371" i="21"/>
  <c r="A1372" i="21"/>
  <c r="B1372" i="21"/>
  <c r="C1372" i="21"/>
  <c r="D1372" i="21"/>
  <c r="A1373" i="21"/>
  <c r="B1373" i="21"/>
  <c r="C1373" i="21"/>
  <c r="D1373" i="21"/>
  <c r="A1374" i="21"/>
  <c r="B1374" i="21"/>
  <c r="C1374" i="21"/>
  <c r="D1374" i="21"/>
  <c r="A1375" i="21"/>
  <c r="B1375" i="21"/>
  <c r="C1375" i="21"/>
  <c r="D1375" i="21"/>
  <c r="A1376" i="21"/>
  <c r="B1376" i="21"/>
  <c r="C1376" i="21"/>
  <c r="D1376" i="21"/>
  <c r="A1377" i="21"/>
  <c r="B1377" i="21"/>
  <c r="C1377" i="21"/>
  <c r="D1377" i="21"/>
  <c r="A1378" i="21"/>
  <c r="B1378" i="21"/>
  <c r="C1378" i="21"/>
  <c r="D1378" i="21"/>
  <c r="A1379" i="21"/>
  <c r="B1379" i="21"/>
  <c r="C1379" i="21"/>
  <c r="D1379" i="21"/>
  <c r="A1380" i="21"/>
  <c r="B1380" i="21"/>
  <c r="C1380" i="21"/>
  <c r="D1380" i="21"/>
  <c r="A1381" i="21"/>
  <c r="B1381" i="21"/>
  <c r="C1381" i="21"/>
  <c r="D1381" i="21"/>
  <c r="A1382" i="21"/>
  <c r="B1382" i="21"/>
  <c r="C1382" i="21"/>
  <c r="D1382" i="21"/>
  <c r="A1383" i="21"/>
  <c r="B1383" i="21"/>
  <c r="C1383" i="21"/>
  <c r="D1383" i="21"/>
  <c r="A1384" i="21"/>
  <c r="B1384" i="21"/>
  <c r="C1384" i="21"/>
  <c r="D1384" i="21"/>
  <c r="A1385" i="21"/>
  <c r="B1385" i="21"/>
  <c r="C1385" i="21"/>
  <c r="D1385" i="21"/>
  <c r="A1386" i="21"/>
  <c r="B1386" i="21"/>
  <c r="C1386" i="21"/>
  <c r="D1386" i="21"/>
  <c r="A1387" i="21"/>
  <c r="B1387" i="21"/>
  <c r="C1387" i="21"/>
  <c r="D1387" i="21"/>
  <c r="A1388" i="21"/>
  <c r="B1388" i="21"/>
  <c r="C1388" i="21"/>
  <c r="D1388" i="21"/>
  <c r="A1389" i="21"/>
  <c r="B1389" i="21"/>
  <c r="C1389" i="21"/>
  <c r="D1389" i="21"/>
  <c r="A1390" i="21"/>
  <c r="B1390" i="21"/>
  <c r="C1390" i="21"/>
  <c r="D1390" i="21"/>
  <c r="A1391" i="21"/>
  <c r="B1391" i="21"/>
  <c r="C1391" i="21"/>
  <c r="D1391" i="21"/>
  <c r="A1392" i="21"/>
  <c r="B1392" i="21"/>
  <c r="C1392" i="21"/>
  <c r="D1392" i="21"/>
  <c r="A1393" i="21"/>
  <c r="B1393" i="21"/>
  <c r="C1393" i="21"/>
  <c r="D1393" i="21"/>
  <c r="A1394" i="21"/>
  <c r="B1394" i="21"/>
  <c r="C1394" i="21"/>
  <c r="D1394" i="21"/>
  <c r="A1395" i="21"/>
  <c r="B1395" i="21"/>
  <c r="C1395" i="21"/>
  <c r="D1395" i="21"/>
  <c r="A1396" i="21"/>
  <c r="B1396" i="21"/>
  <c r="C1396" i="21"/>
  <c r="D1396" i="21"/>
  <c r="A1397" i="21"/>
  <c r="B1397" i="21"/>
  <c r="C1397" i="21"/>
  <c r="D1397" i="21"/>
  <c r="A1398" i="21"/>
  <c r="B1398" i="21"/>
  <c r="C1398" i="21"/>
  <c r="D1398" i="21"/>
  <c r="A1399" i="21"/>
  <c r="B1399" i="21"/>
  <c r="C1399" i="21"/>
  <c r="D1399" i="21"/>
  <c r="A1400" i="21"/>
  <c r="B1400" i="21"/>
  <c r="C1400" i="21"/>
  <c r="D1400" i="21"/>
  <c r="A1401" i="21"/>
  <c r="B1401" i="21"/>
  <c r="C1401" i="21"/>
  <c r="D1401" i="21"/>
  <c r="A1402" i="21"/>
  <c r="B1402" i="21"/>
  <c r="C1402" i="21"/>
  <c r="D1402" i="21"/>
  <c r="A1403" i="21"/>
  <c r="B1403" i="21"/>
  <c r="C1403" i="21"/>
  <c r="D1403" i="21"/>
  <c r="A1404" i="21"/>
  <c r="B1404" i="21"/>
  <c r="C1404" i="21"/>
  <c r="D1404" i="21"/>
  <c r="A1405" i="21"/>
  <c r="B1405" i="21"/>
  <c r="C1405" i="21"/>
  <c r="D1405" i="21"/>
  <c r="A1406" i="21"/>
  <c r="B1406" i="21"/>
  <c r="C1406" i="21"/>
  <c r="D1406" i="21"/>
  <c r="A1407" i="21"/>
  <c r="B1407" i="21"/>
  <c r="C1407" i="21"/>
  <c r="D1407" i="21"/>
  <c r="A1408" i="21"/>
  <c r="B1408" i="21"/>
  <c r="C1408" i="21"/>
  <c r="D1408" i="21"/>
  <c r="A1409" i="21"/>
  <c r="B1409" i="21"/>
  <c r="C1409" i="21"/>
  <c r="D1409" i="21"/>
  <c r="A1410" i="21"/>
  <c r="B1410" i="21"/>
  <c r="C1410" i="21"/>
  <c r="D1410" i="21"/>
  <c r="A1411" i="21"/>
  <c r="B1411" i="21"/>
  <c r="C1411" i="21"/>
  <c r="D1411" i="21"/>
  <c r="A1412" i="21"/>
  <c r="B1412" i="21"/>
  <c r="C1412" i="21"/>
  <c r="D1412" i="21"/>
  <c r="A1413" i="21"/>
  <c r="B1413" i="21"/>
  <c r="C1413" i="21"/>
  <c r="D1413" i="21"/>
  <c r="A1414" i="21"/>
  <c r="B1414" i="21"/>
  <c r="C1414" i="21"/>
  <c r="D1414" i="21"/>
  <c r="A1415" i="21"/>
  <c r="B1415" i="21"/>
  <c r="C1415" i="21"/>
  <c r="D1415" i="21"/>
  <c r="A1416" i="21"/>
  <c r="B1416" i="21"/>
  <c r="C1416" i="21"/>
  <c r="D1416" i="21"/>
  <c r="A1417" i="21"/>
  <c r="B1417" i="21"/>
  <c r="C1417" i="21"/>
  <c r="D1417" i="21"/>
  <c r="A1418" i="21"/>
  <c r="B1418" i="21"/>
  <c r="C1418" i="21"/>
  <c r="D1418" i="21"/>
  <c r="A1419" i="21"/>
  <c r="B1419" i="21"/>
  <c r="C1419" i="21"/>
  <c r="D1419" i="21"/>
  <c r="A1420" i="21"/>
  <c r="B1420" i="21"/>
  <c r="C1420" i="21"/>
  <c r="D1420" i="21"/>
  <c r="A1421" i="21"/>
  <c r="B1421" i="21"/>
  <c r="C1421" i="21"/>
  <c r="D1421" i="21"/>
  <c r="A1422" i="21"/>
  <c r="B1422" i="21"/>
  <c r="C1422" i="21"/>
  <c r="D1422" i="21"/>
  <c r="A1423" i="21"/>
  <c r="B1423" i="21"/>
  <c r="C1423" i="21"/>
  <c r="D1423" i="21"/>
  <c r="A1424" i="21"/>
  <c r="B1424" i="21"/>
  <c r="C1424" i="21"/>
  <c r="D1424" i="21"/>
  <c r="A1425" i="21"/>
  <c r="B1425" i="21"/>
  <c r="C1425" i="21"/>
  <c r="D1425" i="21"/>
  <c r="A1426" i="21"/>
  <c r="B1426" i="21"/>
  <c r="C1426" i="21"/>
  <c r="D1426" i="21"/>
  <c r="A1427" i="21"/>
  <c r="B1427" i="21"/>
  <c r="C1427" i="21"/>
  <c r="D1427" i="21"/>
  <c r="A1428" i="21"/>
  <c r="B1428" i="21"/>
  <c r="C1428" i="21"/>
  <c r="D1428" i="21"/>
  <c r="A1429" i="21"/>
  <c r="B1429" i="21"/>
  <c r="C1429" i="21"/>
  <c r="D1429" i="21"/>
  <c r="A1430" i="21"/>
  <c r="B1430" i="21"/>
  <c r="C1430" i="21"/>
  <c r="D1430" i="21"/>
  <c r="A1431" i="21"/>
  <c r="B1431" i="21"/>
  <c r="C1431" i="21"/>
  <c r="D1431" i="21"/>
  <c r="A1432" i="21"/>
  <c r="B1432" i="21"/>
  <c r="C1432" i="21"/>
  <c r="D1432" i="21"/>
  <c r="A1433" i="21"/>
  <c r="B1433" i="21"/>
  <c r="C1433" i="21"/>
  <c r="D1433" i="21"/>
  <c r="A1434" i="21"/>
  <c r="B1434" i="21"/>
  <c r="C1434" i="21"/>
  <c r="D1434" i="21"/>
  <c r="A1435" i="21"/>
  <c r="B1435" i="21"/>
  <c r="C1435" i="21"/>
  <c r="D1435" i="21"/>
  <c r="A1436" i="21"/>
  <c r="B1436" i="21"/>
  <c r="C1436" i="21"/>
  <c r="D1436" i="21"/>
  <c r="A1437" i="21"/>
  <c r="B1437" i="21"/>
  <c r="C1437" i="21"/>
  <c r="D1437" i="21"/>
  <c r="A1438" i="21"/>
  <c r="B1438" i="21"/>
  <c r="C1438" i="21"/>
  <c r="D1438" i="21"/>
  <c r="A1439" i="21"/>
  <c r="B1439" i="21"/>
  <c r="C1439" i="21"/>
  <c r="D1439" i="21"/>
  <c r="A1440" i="21"/>
  <c r="B1440" i="21"/>
  <c r="C1440" i="21"/>
  <c r="D1440" i="21"/>
  <c r="A1441" i="21"/>
  <c r="B1441" i="21"/>
  <c r="C1441" i="21"/>
  <c r="D1441" i="21"/>
  <c r="A1442" i="21"/>
  <c r="B1442" i="21"/>
  <c r="C1442" i="21"/>
  <c r="D1442" i="21"/>
  <c r="A1443" i="21"/>
  <c r="B1443" i="21"/>
  <c r="C1443" i="21"/>
  <c r="D1443" i="21"/>
  <c r="A1444" i="21"/>
  <c r="B1444" i="21"/>
  <c r="C1444" i="21"/>
  <c r="D1444" i="21"/>
  <c r="A1445" i="21"/>
  <c r="B1445" i="21"/>
  <c r="C1445" i="21"/>
  <c r="D1445" i="21"/>
  <c r="A1446" i="21"/>
  <c r="B1446" i="21"/>
  <c r="C1446" i="21"/>
  <c r="D1446" i="21"/>
  <c r="A1447" i="21"/>
  <c r="B1447" i="21"/>
  <c r="C1447" i="21"/>
  <c r="D1447" i="21"/>
  <c r="A1448" i="21"/>
  <c r="B1448" i="21"/>
  <c r="C1448" i="21"/>
  <c r="D1448" i="21"/>
  <c r="A1449" i="21"/>
  <c r="B1449" i="21"/>
  <c r="C1449" i="21"/>
  <c r="D1449" i="21"/>
  <c r="A1450" i="21"/>
  <c r="B1450" i="21"/>
  <c r="C1450" i="21"/>
  <c r="D1450" i="21"/>
  <c r="A1451" i="21"/>
  <c r="B1451" i="21"/>
  <c r="C1451" i="21"/>
  <c r="D1451" i="21"/>
  <c r="A1452" i="21"/>
  <c r="B1452" i="21"/>
  <c r="C1452" i="21"/>
  <c r="D1452" i="21"/>
  <c r="A1453" i="21"/>
  <c r="B1453" i="21"/>
  <c r="C1453" i="21"/>
  <c r="D1453" i="21"/>
  <c r="A1454" i="21"/>
  <c r="B1454" i="21"/>
  <c r="C1454" i="21"/>
  <c r="D1454" i="21"/>
  <c r="A1455" i="21"/>
  <c r="B1455" i="21"/>
  <c r="C1455" i="21"/>
  <c r="D1455" i="21"/>
  <c r="A1456" i="21"/>
  <c r="B1456" i="21"/>
  <c r="C1456" i="21"/>
  <c r="D1456" i="21"/>
  <c r="A1457" i="21"/>
  <c r="B1457" i="21"/>
  <c r="C1457" i="21"/>
  <c r="D1457" i="21"/>
  <c r="A1458" i="21"/>
  <c r="B1458" i="21"/>
  <c r="C1458" i="21"/>
  <c r="D1458" i="21"/>
  <c r="A1459" i="21"/>
  <c r="B1459" i="21"/>
  <c r="C1459" i="21"/>
  <c r="D1459" i="21"/>
  <c r="A1460" i="21"/>
  <c r="B1460" i="21"/>
  <c r="C1460" i="21"/>
  <c r="D1460" i="21"/>
  <c r="A1461" i="21"/>
  <c r="B1461" i="21"/>
  <c r="C1461" i="21"/>
  <c r="D1461" i="21"/>
  <c r="A1462" i="21"/>
  <c r="B1462" i="21"/>
  <c r="C1462" i="21"/>
  <c r="D1462" i="21"/>
  <c r="A1463" i="21"/>
  <c r="B1463" i="21"/>
  <c r="C1463" i="21"/>
  <c r="D1463" i="21"/>
  <c r="A1464" i="21"/>
  <c r="B1464" i="21"/>
  <c r="C1464" i="21"/>
  <c r="D1464" i="21"/>
  <c r="A1465" i="21"/>
  <c r="B1465" i="21"/>
  <c r="C1465" i="21"/>
  <c r="D1465" i="21"/>
  <c r="A1466" i="21"/>
  <c r="B1466" i="21"/>
  <c r="C1466" i="21"/>
  <c r="D1466" i="21"/>
  <c r="A1467" i="21"/>
  <c r="B1467" i="21"/>
  <c r="C1467" i="21"/>
  <c r="D1467" i="21"/>
  <c r="A1468" i="21"/>
  <c r="B1468" i="21"/>
  <c r="C1468" i="21"/>
  <c r="D1468" i="21"/>
  <c r="A1469" i="21"/>
  <c r="B1469" i="21"/>
  <c r="C1469" i="21"/>
  <c r="D1469" i="21"/>
  <c r="A1470" i="21"/>
  <c r="B1470" i="21"/>
  <c r="C1470" i="21"/>
  <c r="D1470" i="21"/>
  <c r="A1471" i="21"/>
  <c r="B1471" i="21"/>
  <c r="C1471" i="21"/>
  <c r="D1471" i="21"/>
  <c r="A1472" i="21"/>
  <c r="B1472" i="21"/>
  <c r="C1472" i="21"/>
  <c r="D1472" i="21"/>
  <c r="A1473" i="21"/>
  <c r="B1473" i="21"/>
  <c r="C1473" i="21"/>
  <c r="D1473" i="21"/>
  <c r="A1474" i="21"/>
  <c r="B1474" i="21"/>
  <c r="C1474" i="21"/>
  <c r="D1474" i="21"/>
  <c r="A1475" i="21"/>
  <c r="B1475" i="21"/>
  <c r="C1475" i="21"/>
  <c r="D1475" i="21"/>
  <c r="A1476" i="21"/>
  <c r="B1476" i="21"/>
  <c r="C1476" i="21"/>
  <c r="D1476" i="21"/>
  <c r="A1477" i="21"/>
  <c r="B1477" i="21"/>
  <c r="C1477" i="21"/>
  <c r="D1477" i="21"/>
  <c r="A1478" i="21"/>
  <c r="B1478" i="21"/>
  <c r="C1478" i="21"/>
  <c r="D1478" i="21"/>
  <c r="A1479" i="21"/>
  <c r="B1479" i="21"/>
  <c r="C1479" i="21"/>
  <c r="D1479" i="21"/>
  <c r="A1480" i="21"/>
  <c r="B1480" i="21"/>
  <c r="C1480" i="21"/>
  <c r="D1480" i="21"/>
  <c r="A1481" i="21"/>
  <c r="B1481" i="21"/>
  <c r="C1481" i="21"/>
  <c r="D1481" i="21"/>
  <c r="A1482" i="21"/>
  <c r="B1482" i="21"/>
  <c r="C1482" i="21"/>
  <c r="D1482" i="21"/>
  <c r="A1483" i="21"/>
  <c r="B1483" i="21"/>
  <c r="C1483" i="21"/>
  <c r="D1483" i="21"/>
  <c r="A1484" i="21"/>
  <c r="B1484" i="21"/>
  <c r="C1484" i="21"/>
  <c r="D1484" i="21"/>
  <c r="A1485" i="21"/>
  <c r="B1485" i="21"/>
  <c r="C1485" i="21"/>
  <c r="D1485" i="21"/>
  <c r="A1486" i="21"/>
  <c r="B1486" i="21"/>
  <c r="C1486" i="21"/>
  <c r="D1486" i="21"/>
  <c r="A1487" i="21"/>
  <c r="B1487" i="21"/>
  <c r="C1487" i="21"/>
  <c r="D1487" i="21"/>
  <c r="A1488" i="21"/>
  <c r="B1488" i="21"/>
  <c r="C1488" i="21"/>
  <c r="D1488" i="21"/>
  <c r="A1489" i="21"/>
  <c r="B1489" i="21"/>
  <c r="C1489" i="21"/>
  <c r="D1489" i="21"/>
  <c r="A1490" i="21"/>
  <c r="B1490" i="21"/>
  <c r="C1490" i="21"/>
  <c r="D1490" i="21"/>
  <c r="A1491" i="21"/>
  <c r="B1491" i="21"/>
  <c r="C1491" i="21"/>
  <c r="D1491" i="21"/>
  <c r="A1492" i="21"/>
  <c r="B1492" i="21"/>
  <c r="C1492" i="21"/>
  <c r="D1492" i="21"/>
  <c r="A1493" i="21"/>
  <c r="B1493" i="21"/>
  <c r="C1493" i="21"/>
  <c r="D1493" i="21"/>
  <c r="A1494" i="21"/>
  <c r="B1494" i="21"/>
  <c r="C1494" i="21"/>
  <c r="D1494" i="21"/>
  <c r="A1495" i="21"/>
  <c r="B1495" i="21"/>
  <c r="C1495" i="21"/>
  <c r="D1495" i="21"/>
  <c r="A1496" i="21"/>
  <c r="B1496" i="21"/>
  <c r="C1496" i="21"/>
  <c r="D1496" i="21"/>
  <c r="A1497" i="21"/>
  <c r="B1497" i="21"/>
  <c r="C1497" i="21"/>
  <c r="D1497" i="21"/>
  <c r="A1498" i="21"/>
  <c r="B1498" i="21"/>
  <c r="C1498" i="21"/>
  <c r="D1498" i="21"/>
  <c r="A1499" i="21"/>
  <c r="B1499" i="21"/>
  <c r="C1499" i="21"/>
  <c r="D1499" i="21"/>
  <c r="A1500" i="21"/>
  <c r="B1500" i="21"/>
  <c r="C1500" i="21"/>
  <c r="D1500" i="21"/>
  <c r="A1501" i="21"/>
  <c r="B1501" i="21"/>
  <c r="C1501" i="21"/>
  <c r="D1501" i="21"/>
  <c r="A1502" i="21"/>
  <c r="B1502" i="21"/>
  <c r="C1502" i="21"/>
  <c r="D1502" i="21"/>
  <c r="A1503" i="21"/>
  <c r="B1503" i="21"/>
  <c r="C1503" i="21"/>
  <c r="D1503" i="21"/>
  <c r="A1504" i="21"/>
  <c r="B1504" i="21"/>
  <c r="C1504" i="21"/>
  <c r="D1504" i="21"/>
  <c r="A1505" i="21"/>
  <c r="B1505" i="21"/>
  <c r="C1505" i="21"/>
  <c r="D1505" i="21"/>
  <c r="A1506" i="21"/>
  <c r="B1506" i="21"/>
  <c r="C1506" i="21"/>
  <c r="D1506" i="21"/>
  <c r="A1507" i="21"/>
  <c r="B1507" i="21"/>
  <c r="C1507" i="21"/>
  <c r="D1507" i="21"/>
  <c r="A1508" i="21"/>
  <c r="B1508" i="21"/>
  <c r="C1508" i="21"/>
  <c r="D1508" i="21"/>
  <c r="A1509" i="21"/>
  <c r="B1509" i="21"/>
  <c r="C1509" i="21"/>
  <c r="D1509" i="21"/>
  <c r="A1510" i="21"/>
  <c r="B1510" i="21"/>
  <c r="C1510" i="21"/>
  <c r="D1510" i="21"/>
  <c r="A1511" i="21"/>
  <c r="B1511" i="21"/>
  <c r="C1511" i="21"/>
  <c r="D1511" i="21"/>
  <c r="A1512" i="21"/>
  <c r="B1512" i="21"/>
  <c r="C1512" i="21"/>
  <c r="D1512" i="21"/>
  <c r="A1513" i="21"/>
  <c r="B1513" i="21"/>
  <c r="C1513" i="21"/>
  <c r="D1513" i="21"/>
  <c r="A1514" i="21"/>
  <c r="B1514" i="21"/>
  <c r="C1514" i="21"/>
  <c r="D1514" i="21"/>
  <c r="A1515" i="21"/>
  <c r="B1515" i="21"/>
  <c r="C1515" i="21"/>
  <c r="D1515" i="21"/>
  <c r="A1516" i="21"/>
  <c r="B1516" i="21"/>
  <c r="C1516" i="21"/>
  <c r="D1516" i="21"/>
  <c r="A1517" i="21"/>
  <c r="B1517" i="21"/>
  <c r="C1517" i="21"/>
  <c r="D1517" i="21"/>
  <c r="A1518" i="21"/>
  <c r="B1518" i="21"/>
  <c r="C1518" i="21"/>
  <c r="D1518" i="21"/>
  <c r="A1519" i="21"/>
  <c r="B1519" i="21"/>
  <c r="C1519" i="21"/>
  <c r="D1519" i="21"/>
  <c r="A1520" i="21"/>
  <c r="B1520" i="21"/>
  <c r="C1520" i="21"/>
  <c r="D1520" i="21"/>
  <c r="A1521" i="21"/>
  <c r="B1521" i="21"/>
  <c r="C1521" i="21"/>
  <c r="D1521" i="21"/>
  <c r="A1522" i="21"/>
  <c r="B1522" i="21"/>
  <c r="C1522" i="21"/>
  <c r="D1522" i="21"/>
  <c r="A1523" i="21"/>
  <c r="B1523" i="21"/>
  <c r="C1523" i="21"/>
  <c r="D1523" i="21"/>
  <c r="A1524" i="21"/>
  <c r="B1524" i="21"/>
  <c r="C1524" i="21"/>
  <c r="D1524" i="21"/>
  <c r="A1525" i="21"/>
  <c r="B1525" i="21"/>
  <c r="C1525" i="21"/>
  <c r="D1525" i="21"/>
  <c r="A1526" i="21"/>
  <c r="B1526" i="21"/>
  <c r="C1526" i="21"/>
  <c r="D1526" i="21"/>
  <c r="A1527" i="21"/>
  <c r="B1527" i="21"/>
  <c r="C1527" i="21"/>
  <c r="D1527" i="21"/>
  <c r="A1528" i="21"/>
  <c r="B1528" i="21"/>
  <c r="C1528" i="21"/>
  <c r="D1528" i="21"/>
  <c r="A1529" i="21"/>
  <c r="B1529" i="21"/>
  <c r="C1529" i="21"/>
  <c r="D1529" i="21"/>
  <c r="A1530" i="21"/>
  <c r="B1530" i="21"/>
  <c r="C1530" i="21"/>
  <c r="D1530" i="21"/>
  <c r="A1531" i="21"/>
  <c r="B1531" i="21"/>
  <c r="C1531" i="21"/>
  <c r="D1531" i="21"/>
  <c r="A1532" i="21"/>
  <c r="B1532" i="21"/>
  <c r="C1532" i="21"/>
  <c r="D1532" i="21"/>
  <c r="A1533" i="21"/>
  <c r="B1533" i="21"/>
  <c r="C1533" i="21"/>
  <c r="D1533" i="21"/>
  <c r="A1534" i="21"/>
  <c r="B1534" i="21"/>
  <c r="C1534" i="21"/>
  <c r="D1534" i="21"/>
  <c r="A1535" i="21"/>
  <c r="B1535" i="21"/>
  <c r="C1535" i="21"/>
  <c r="D1535" i="21"/>
  <c r="A1536" i="21"/>
  <c r="B1536" i="21"/>
  <c r="C1536" i="21"/>
  <c r="D1536" i="21"/>
  <c r="A1537" i="21"/>
  <c r="B1537" i="21"/>
  <c r="C1537" i="21"/>
  <c r="D1537" i="21"/>
  <c r="A1538" i="21"/>
  <c r="B1538" i="21"/>
  <c r="C1538" i="21"/>
  <c r="D1538" i="21"/>
  <c r="A1539" i="21"/>
  <c r="B1539" i="21"/>
  <c r="C1539" i="21"/>
  <c r="D1539" i="21"/>
  <c r="A1540" i="21"/>
  <c r="B1540" i="21"/>
  <c r="C1540" i="21"/>
  <c r="D1540" i="21"/>
  <c r="A1541" i="21"/>
  <c r="B1541" i="21"/>
  <c r="C1541" i="21"/>
  <c r="D1541" i="21"/>
  <c r="A1542" i="21"/>
  <c r="B1542" i="21"/>
  <c r="C1542" i="21"/>
  <c r="D1542" i="21"/>
  <c r="A1543" i="21"/>
  <c r="B1543" i="21"/>
  <c r="C1543" i="21"/>
  <c r="D1543" i="21"/>
  <c r="A1544" i="21"/>
  <c r="B1544" i="21"/>
  <c r="C1544" i="21"/>
  <c r="D1544" i="21"/>
  <c r="A1545" i="21"/>
  <c r="B1545" i="21"/>
  <c r="C1545" i="21"/>
  <c r="D1545" i="21"/>
  <c r="A1546" i="21"/>
  <c r="B1546" i="21"/>
  <c r="C1546" i="21"/>
  <c r="D1546" i="21"/>
  <c r="A1547" i="21"/>
  <c r="B1547" i="21"/>
  <c r="C1547" i="21"/>
  <c r="D1547" i="21"/>
  <c r="A1548" i="21"/>
  <c r="B1548" i="21"/>
  <c r="C1548" i="21"/>
  <c r="D1548" i="21"/>
  <c r="A1549" i="21"/>
  <c r="B1549" i="21"/>
  <c r="C1549" i="21"/>
  <c r="D1549" i="21"/>
  <c r="A1550" i="21"/>
  <c r="B1550" i="21"/>
  <c r="C1550" i="21"/>
  <c r="D1550" i="21"/>
  <c r="A1551" i="21"/>
  <c r="B1551" i="21"/>
  <c r="C1551" i="21"/>
  <c r="D1551" i="21"/>
  <c r="A1552" i="21"/>
  <c r="B1552" i="21"/>
  <c r="C1552" i="21"/>
  <c r="D1552" i="21"/>
  <c r="A1553" i="21"/>
  <c r="B1553" i="21"/>
  <c r="C1553" i="21"/>
  <c r="D1553" i="21"/>
  <c r="A1554" i="21"/>
  <c r="B1554" i="21"/>
  <c r="C1554" i="21"/>
  <c r="D1554" i="21"/>
  <c r="A1555" i="21"/>
  <c r="B1555" i="21"/>
  <c r="C1555" i="21"/>
  <c r="D1555" i="21"/>
  <c r="A1556" i="21"/>
  <c r="B1556" i="21"/>
  <c r="C1556" i="21"/>
  <c r="D1556" i="21"/>
  <c r="A1557" i="21"/>
  <c r="B1557" i="21"/>
  <c r="C1557" i="21"/>
  <c r="D1557" i="21"/>
  <c r="A1558" i="21"/>
  <c r="B1558" i="21"/>
  <c r="C1558" i="21"/>
  <c r="D1558" i="21"/>
  <c r="A1559" i="21"/>
  <c r="B1559" i="21"/>
  <c r="C1559" i="21"/>
  <c r="D1559" i="21"/>
  <c r="A1560" i="21"/>
  <c r="B1560" i="21"/>
  <c r="C1560" i="21"/>
  <c r="D1560" i="21"/>
  <c r="A1561" i="21"/>
  <c r="B1561" i="21"/>
  <c r="C1561" i="21"/>
  <c r="D1561" i="21"/>
  <c r="A1562" i="21"/>
  <c r="B1562" i="21"/>
  <c r="C1562" i="21"/>
  <c r="D1562" i="21"/>
  <c r="A1563" i="21"/>
  <c r="B1563" i="21"/>
  <c r="C1563" i="21"/>
  <c r="D1563" i="21"/>
  <c r="A1564" i="21"/>
  <c r="B1564" i="21"/>
  <c r="C1564" i="21"/>
  <c r="D1564" i="21"/>
  <c r="A1565" i="21"/>
  <c r="B1565" i="21"/>
  <c r="C1565" i="21"/>
  <c r="D1565" i="21"/>
  <c r="A1566" i="21"/>
  <c r="B1566" i="21"/>
  <c r="C1566" i="21"/>
  <c r="D1566" i="21"/>
  <c r="A1567" i="21"/>
  <c r="B1567" i="21"/>
  <c r="C1567" i="21"/>
  <c r="D1567" i="21"/>
  <c r="A1568" i="21"/>
  <c r="B1568" i="21"/>
  <c r="C1568" i="21"/>
  <c r="D1568" i="21"/>
  <c r="A1569" i="21"/>
  <c r="B1569" i="21"/>
  <c r="C1569" i="21"/>
  <c r="D1569" i="21"/>
  <c r="A1570" i="21"/>
  <c r="B1570" i="21"/>
  <c r="C1570" i="21"/>
  <c r="D1570" i="21"/>
  <c r="A1571" i="21"/>
  <c r="B1571" i="21"/>
  <c r="C1571" i="21"/>
  <c r="D1571" i="21"/>
  <c r="A1572" i="21"/>
  <c r="B1572" i="21"/>
  <c r="C1572" i="21"/>
  <c r="D1572" i="21"/>
  <c r="A1573" i="21"/>
  <c r="B1573" i="21"/>
  <c r="C1573" i="21"/>
  <c r="D1573" i="21"/>
  <c r="A1574" i="21"/>
  <c r="B1574" i="21"/>
  <c r="C1574" i="21"/>
  <c r="D1574" i="21"/>
  <c r="A1575" i="21"/>
  <c r="B1575" i="21"/>
  <c r="C1575" i="21"/>
  <c r="D1575" i="21"/>
  <c r="A1576" i="21"/>
  <c r="B1576" i="21"/>
  <c r="C1576" i="21"/>
  <c r="D1576" i="21"/>
  <c r="A1577" i="21"/>
  <c r="B1577" i="21"/>
  <c r="C1577" i="21"/>
  <c r="D1577" i="21"/>
  <c r="A1578" i="21"/>
  <c r="B1578" i="21"/>
  <c r="C1578" i="21"/>
  <c r="D1578" i="21"/>
  <c r="A1579" i="21"/>
  <c r="B1579" i="21"/>
  <c r="C1579" i="21"/>
  <c r="D1579" i="21"/>
  <c r="A1580" i="21"/>
  <c r="B1580" i="21"/>
  <c r="C1580" i="21"/>
  <c r="D1580" i="21"/>
  <c r="A1581" i="21"/>
  <c r="B1581" i="21"/>
  <c r="C1581" i="21"/>
  <c r="D1581" i="21"/>
  <c r="A1582" i="21"/>
  <c r="B1582" i="21"/>
  <c r="C1582" i="21"/>
  <c r="D1582" i="21"/>
  <c r="A1583" i="21"/>
  <c r="B1583" i="21"/>
  <c r="C1583" i="21"/>
  <c r="D1583" i="21"/>
  <c r="A1584" i="21"/>
  <c r="B1584" i="21"/>
  <c r="C1584" i="21"/>
  <c r="D1584" i="21"/>
  <c r="A1585" i="21"/>
  <c r="B1585" i="21"/>
  <c r="C1585" i="21"/>
  <c r="D1585" i="21"/>
  <c r="A1586" i="21"/>
  <c r="B1586" i="21"/>
  <c r="C1586" i="21"/>
  <c r="D1586" i="21"/>
  <c r="A1587" i="21"/>
  <c r="B1587" i="21"/>
  <c r="C1587" i="21"/>
  <c r="D1587" i="21"/>
  <c r="A1588" i="21"/>
  <c r="B1588" i="21"/>
  <c r="C1588" i="21"/>
  <c r="D1588" i="21"/>
  <c r="A1589" i="21"/>
  <c r="B1589" i="21"/>
  <c r="C1589" i="21"/>
  <c r="D1589" i="21"/>
  <c r="A1590" i="21"/>
  <c r="B1590" i="21"/>
  <c r="C1590" i="21"/>
  <c r="D1590" i="21"/>
  <c r="A1591" i="21"/>
  <c r="B1591" i="21"/>
  <c r="C1591" i="21"/>
  <c r="D1591" i="21"/>
  <c r="A1592" i="21"/>
  <c r="B1592" i="21"/>
  <c r="C1592" i="21"/>
  <c r="D1592" i="21"/>
  <c r="A1593" i="21"/>
  <c r="B1593" i="21"/>
  <c r="C1593" i="21"/>
  <c r="D1593" i="21"/>
  <c r="A1594" i="21"/>
  <c r="B1594" i="21"/>
  <c r="C1594" i="21"/>
  <c r="D1594" i="21"/>
  <c r="A1595" i="21"/>
  <c r="B1595" i="21"/>
  <c r="C1595" i="21"/>
  <c r="D1595" i="21"/>
  <c r="A1596" i="21"/>
  <c r="B1596" i="21"/>
  <c r="C1596" i="21"/>
  <c r="D1596" i="21"/>
  <c r="A1597" i="21"/>
  <c r="B1597" i="21"/>
  <c r="C1597" i="21"/>
  <c r="D1597" i="21"/>
  <c r="A1598" i="21"/>
  <c r="B1598" i="21"/>
  <c r="C1598" i="21"/>
  <c r="D1598" i="21"/>
  <c r="A1599" i="21"/>
  <c r="B1599" i="21"/>
  <c r="C1599" i="21"/>
  <c r="D1599" i="21"/>
  <c r="A1600" i="21"/>
  <c r="B1600" i="21"/>
  <c r="C1600" i="21"/>
  <c r="D1600" i="21"/>
  <c r="A1601" i="21"/>
  <c r="B1601" i="21"/>
  <c r="C1601" i="21"/>
  <c r="D1601" i="21"/>
  <c r="A1602" i="21"/>
  <c r="B1602" i="21"/>
  <c r="C1602" i="21"/>
  <c r="D1602" i="21"/>
  <c r="A1603" i="21"/>
  <c r="B1603" i="21"/>
  <c r="C1603" i="21"/>
  <c r="D1603" i="21"/>
  <c r="A1604" i="21"/>
  <c r="B1604" i="21"/>
  <c r="C1604" i="21"/>
  <c r="D1604" i="21"/>
  <c r="A1605" i="21"/>
  <c r="B1605" i="21"/>
  <c r="C1605" i="21"/>
  <c r="D1605" i="21"/>
  <c r="A1606" i="21"/>
  <c r="B1606" i="21"/>
  <c r="C1606" i="21"/>
  <c r="D1606" i="21"/>
  <c r="A1607" i="21"/>
  <c r="B1607" i="21"/>
  <c r="C1607" i="21"/>
  <c r="D1607" i="21"/>
  <c r="A1608" i="21"/>
  <c r="B1608" i="21"/>
  <c r="C1608" i="21"/>
  <c r="D1608" i="21"/>
  <c r="A1609" i="21"/>
  <c r="B1609" i="21"/>
  <c r="C1609" i="21"/>
  <c r="D1609" i="21"/>
  <c r="A1610" i="21"/>
  <c r="B1610" i="21"/>
  <c r="C1610" i="21"/>
  <c r="D1610" i="21"/>
  <c r="A1611" i="21"/>
  <c r="B1611" i="21"/>
  <c r="C1611" i="21"/>
  <c r="D1611" i="21"/>
  <c r="A1612" i="21"/>
  <c r="B1612" i="21"/>
  <c r="C1612" i="21"/>
  <c r="D1612" i="21"/>
  <c r="A1613" i="21"/>
  <c r="B1613" i="21"/>
  <c r="C1613" i="21"/>
  <c r="D1613" i="21"/>
  <c r="A1614" i="21"/>
  <c r="B1614" i="21"/>
  <c r="C1614" i="21"/>
  <c r="D1614" i="21"/>
  <c r="A1615" i="21"/>
  <c r="B1615" i="21"/>
  <c r="C1615" i="21"/>
  <c r="D1615" i="21"/>
  <c r="A1616" i="21"/>
  <c r="B1616" i="21"/>
  <c r="C1616" i="21"/>
  <c r="D1616" i="21"/>
  <c r="A1617" i="21"/>
  <c r="B1617" i="21"/>
  <c r="C1617" i="21"/>
  <c r="D1617" i="21"/>
  <c r="A1618" i="21"/>
  <c r="B1618" i="21"/>
  <c r="C1618" i="21"/>
  <c r="D1618" i="21"/>
  <c r="A1619" i="21"/>
  <c r="B1619" i="21"/>
  <c r="C1619" i="21"/>
  <c r="D1619" i="21"/>
  <c r="A1620" i="21"/>
  <c r="B1620" i="21"/>
  <c r="C1620" i="21"/>
  <c r="D1620" i="21"/>
  <c r="A1621" i="21"/>
  <c r="B1621" i="21"/>
  <c r="C1621" i="21"/>
  <c r="D1621" i="21"/>
  <c r="A1622" i="21"/>
  <c r="B1622" i="21"/>
  <c r="C1622" i="21"/>
  <c r="D1622" i="21"/>
  <c r="A1623" i="21"/>
  <c r="B1623" i="21"/>
  <c r="C1623" i="21"/>
  <c r="D1623" i="21"/>
  <c r="A1624" i="21"/>
  <c r="B1624" i="21"/>
  <c r="C1624" i="21"/>
  <c r="D1624" i="21"/>
  <c r="A1625" i="21"/>
  <c r="B1625" i="21"/>
  <c r="C1625" i="21"/>
  <c r="D1625" i="21"/>
  <c r="A1626" i="21"/>
  <c r="B1626" i="21"/>
  <c r="C1626" i="21"/>
  <c r="D1626" i="21"/>
  <c r="A1627" i="21"/>
  <c r="B1627" i="21"/>
  <c r="C1627" i="21"/>
  <c r="D1627" i="21"/>
  <c r="A1628" i="21"/>
  <c r="B1628" i="21"/>
  <c r="C1628" i="21"/>
  <c r="D1628" i="21"/>
  <c r="A1629" i="21"/>
  <c r="B1629" i="21"/>
  <c r="C1629" i="21"/>
  <c r="D1629" i="21"/>
  <c r="A1630" i="21"/>
  <c r="B1630" i="21"/>
  <c r="C1630" i="21"/>
  <c r="D1630" i="21"/>
  <c r="C1362" i="21"/>
  <c r="D1362" i="21"/>
  <c r="B1362" i="21"/>
  <c r="A1362" i="21"/>
  <c r="A1356" i="21" l="1"/>
  <c r="B1356" i="21"/>
  <c r="C1356" i="21"/>
  <c r="D1356" i="21"/>
  <c r="A1357" i="21"/>
  <c r="B1357" i="21"/>
  <c r="C1357" i="21"/>
  <c r="D1357" i="21"/>
  <c r="A1358" i="21"/>
  <c r="B1358" i="21"/>
  <c r="C1358" i="21"/>
  <c r="D1358" i="21"/>
  <c r="A1296" i="21"/>
  <c r="B1296" i="21"/>
  <c r="C1296" i="21"/>
  <c r="D1296" i="21"/>
  <c r="A1297" i="21"/>
  <c r="B1297" i="21"/>
  <c r="C1297" i="21"/>
  <c r="D1297" i="21"/>
  <c r="A1298" i="21"/>
  <c r="B1298" i="21"/>
  <c r="C1298" i="21"/>
  <c r="D1298" i="21"/>
  <c r="A1299" i="21"/>
  <c r="B1299" i="21"/>
  <c r="C1299" i="21"/>
  <c r="D1299" i="21"/>
  <c r="A1300" i="21"/>
  <c r="B1300" i="21"/>
  <c r="C1300" i="21"/>
  <c r="D1300" i="21"/>
  <c r="A1301" i="21"/>
  <c r="B1301" i="21"/>
  <c r="C1301" i="21"/>
  <c r="D1301" i="21"/>
  <c r="A1302" i="21"/>
  <c r="B1302" i="21"/>
  <c r="C1302" i="21"/>
  <c r="D1302" i="21"/>
  <c r="A1303" i="21"/>
  <c r="B1303" i="21"/>
  <c r="C1303" i="21"/>
  <c r="D1303" i="21"/>
  <c r="A1304" i="21"/>
  <c r="B1304" i="21"/>
  <c r="C1304" i="21"/>
  <c r="D1304" i="21"/>
  <c r="A1305" i="21"/>
  <c r="B1305" i="21"/>
  <c r="C1305" i="21"/>
  <c r="D1305" i="21"/>
  <c r="A1306" i="21"/>
  <c r="B1306" i="21"/>
  <c r="C1306" i="21"/>
  <c r="D1306" i="21"/>
  <c r="A1307" i="21"/>
  <c r="B1307" i="21"/>
  <c r="C1307" i="21"/>
  <c r="D1307" i="21"/>
  <c r="A1308" i="21"/>
  <c r="B1308" i="21"/>
  <c r="C1308" i="21"/>
  <c r="D1308" i="21"/>
  <c r="A1309" i="21"/>
  <c r="B1309" i="21"/>
  <c r="C1309" i="21"/>
  <c r="D1309" i="21"/>
  <c r="A1310" i="21"/>
  <c r="B1310" i="21"/>
  <c r="C1310" i="21"/>
  <c r="D1310" i="21"/>
  <c r="A1311" i="21"/>
  <c r="B1311" i="21"/>
  <c r="C1311" i="21"/>
  <c r="D1311" i="21"/>
  <c r="A1312" i="21"/>
  <c r="B1312" i="21"/>
  <c r="C1312" i="21"/>
  <c r="D1312" i="21"/>
  <c r="A1313" i="21"/>
  <c r="B1313" i="21"/>
  <c r="C1313" i="21"/>
  <c r="D1313" i="21"/>
  <c r="A1314" i="21"/>
  <c r="B1314" i="21"/>
  <c r="C1314" i="21"/>
  <c r="D1314" i="21"/>
  <c r="A1315" i="21"/>
  <c r="B1315" i="21"/>
  <c r="C1315" i="21"/>
  <c r="D1315" i="21"/>
  <c r="A1316" i="21"/>
  <c r="B1316" i="21"/>
  <c r="C1316" i="21"/>
  <c r="D1316" i="21"/>
  <c r="A1317" i="21"/>
  <c r="B1317" i="21"/>
  <c r="C1317" i="21"/>
  <c r="D1317" i="21"/>
  <c r="A1318" i="21"/>
  <c r="B1318" i="21"/>
  <c r="C1318" i="21"/>
  <c r="D1318" i="21"/>
  <c r="A1319" i="21"/>
  <c r="B1319" i="21"/>
  <c r="C1319" i="21"/>
  <c r="D1319" i="21"/>
  <c r="A1320" i="21"/>
  <c r="B1320" i="21"/>
  <c r="C1320" i="21"/>
  <c r="D1320" i="21"/>
  <c r="A1321" i="21"/>
  <c r="B1321" i="21"/>
  <c r="C1321" i="21"/>
  <c r="D1321" i="21"/>
  <c r="A1322" i="21"/>
  <c r="B1322" i="21"/>
  <c r="C1322" i="21"/>
  <c r="D1322" i="21"/>
  <c r="A1323" i="21"/>
  <c r="B1323" i="21"/>
  <c r="C1323" i="21"/>
  <c r="D1323" i="21"/>
  <c r="A1324" i="21"/>
  <c r="B1324" i="21"/>
  <c r="C1324" i="21"/>
  <c r="D1324" i="21"/>
  <c r="A1325" i="21"/>
  <c r="B1325" i="21"/>
  <c r="C1325" i="21"/>
  <c r="D1325" i="21"/>
  <c r="A1326" i="21"/>
  <c r="B1326" i="21"/>
  <c r="C1326" i="21"/>
  <c r="D1326" i="21"/>
  <c r="A1327" i="21"/>
  <c r="B1327" i="21"/>
  <c r="C1327" i="21"/>
  <c r="D1327" i="21"/>
  <c r="A1328" i="21"/>
  <c r="B1328" i="21"/>
  <c r="C1328" i="21"/>
  <c r="D1328" i="21"/>
  <c r="A1329" i="21"/>
  <c r="B1329" i="21"/>
  <c r="C1329" i="21"/>
  <c r="D1329" i="21"/>
  <c r="A1330" i="21"/>
  <c r="B1330" i="21"/>
  <c r="C1330" i="21"/>
  <c r="D1330" i="21"/>
  <c r="A1331" i="21"/>
  <c r="B1331" i="21"/>
  <c r="C1331" i="21"/>
  <c r="D1331" i="21"/>
  <c r="A1332" i="21"/>
  <c r="B1332" i="21"/>
  <c r="C1332" i="21"/>
  <c r="D1332" i="21"/>
  <c r="A1333" i="21"/>
  <c r="B1333" i="21"/>
  <c r="C1333" i="21"/>
  <c r="D1333" i="21"/>
  <c r="A1334" i="21"/>
  <c r="B1334" i="21"/>
  <c r="C1334" i="21"/>
  <c r="D1334" i="21"/>
  <c r="A1335" i="21"/>
  <c r="B1335" i="21"/>
  <c r="C1335" i="21"/>
  <c r="D1335" i="21"/>
  <c r="A1336" i="21"/>
  <c r="B1336" i="21"/>
  <c r="C1336" i="21"/>
  <c r="D1336" i="21"/>
  <c r="A1337" i="21"/>
  <c r="B1337" i="21"/>
  <c r="C1337" i="21"/>
  <c r="D1337" i="21"/>
  <c r="A1338" i="21"/>
  <c r="B1338" i="21"/>
  <c r="C1338" i="21"/>
  <c r="D1338" i="21"/>
  <c r="A1339" i="21"/>
  <c r="B1339" i="21"/>
  <c r="C1339" i="21"/>
  <c r="D1339" i="21"/>
  <c r="A1340" i="21"/>
  <c r="B1340" i="21"/>
  <c r="C1340" i="21"/>
  <c r="D1340" i="21"/>
  <c r="A1341" i="21"/>
  <c r="B1341" i="21"/>
  <c r="C1341" i="21"/>
  <c r="D1341" i="21"/>
  <c r="A1342" i="21"/>
  <c r="B1342" i="21"/>
  <c r="C1342" i="21"/>
  <c r="D1342" i="21"/>
  <c r="A1343" i="21"/>
  <c r="B1343" i="21"/>
  <c r="C1343" i="21"/>
  <c r="D1343" i="21"/>
  <c r="A1344" i="21"/>
  <c r="B1344" i="21"/>
  <c r="C1344" i="21"/>
  <c r="D1344" i="21"/>
  <c r="A1345" i="21"/>
  <c r="B1345" i="21"/>
  <c r="C1345" i="21"/>
  <c r="D1345" i="21"/>
  <c r="A1346" i="21"/>
  <c r="B1346" i="21"/>
  <c r="C1346" i="21"/>
  <c r="D1346" i="21"/>
  <c r="A1347" i="21"/>
  <c r="B1347" i="21"/>
  <c r="C1347" i="21"/>
  <c r="D1347" i="21"/>
  <c r="A1348" i="21"/>
  <c r="B1348" i="21"/>
  <c r="C1348" i="21"/>
  <c r="D1348" i="21"/>
  <c r="A1349" i="21"/>
  <c r="B1349" i="21"/>
  <c r="C1349" i="21"/>
  <c r="D1349" i="21"/>
  <c r="A1350" i="21"/>
  <c r="B1350" i="21"/>
  <c r="C1350" i="21"/>
  <c r="D1350" i="21"/>
  <c r="A1351" i="21"/>
  <c r="B1351" i="21"/>
  <c r="C1351" i="21"/>
  <c r="D1351" i="21"/>
  <c r="A1352" i="21"/>
  <c r="B1352" i="21"/>
  <c r="C1352" i="21"/>
  <c r="D1352" i="21"/>
  <c r="A1353" i="21"/>
  <c r="B1353" i="21"/>
  <c r="C1353" i="21"/>
  <c r="D1353" i="21"/>
  <c r="A1354" i="21"/>
  <c r="B1354" i="21"/>
  <c r="C1354" i="21"/>
  <c r="D1354" i="21"/>
  <c r="A1355" i="21"/>
  <c r="B1355" i="21"/>
  <c r="C1355" i="21"/>
  <c r="D1355" i="21"/>
  <c r="A1291" i="21"/>
  <c r="B1291" i="21"/>
  <c r="C1291" i="21"/>
  <c r="D1291" i="21"/>
  <c r="A1292" i="21"/>
  <c r="B1292" i="21"/>
  <c r="C1292" i="21"/>
  <c r="D1292" i="21"/>
  <c r="A1293" i="21"/>
  <c r="B1293" i="21"/>
  <c r="C1293" i="21"/>
  <c r="D1293" i="21"/>
  <c r="A1294" i="21"/>
  <c r="B1294" i="21"/>
  <c r="C1294" i="21"/>
  <c r="D1294" i="21"/>
  <c r="A1295" i="21"/>
  <c r="B1295" i="21"/>
  <c r="C1295" i="21"/>
  <c r="D1295" i="21"/>
  <c r="C1290" i="21"/>
  <c r="D1290" i="21"/>
  <c r="B1290" i="21"/>
  <c r="A1290" i="21"/>
  <c r="A1284" i="21"/>
  <c r="B1284" i="21"/>
  <c r="C1284" i="21"/>
  <c r="D1284" i="21"/>
  <c r="A1285" i="21"/>
  <c r="B1285" i="21"/>
  <c r="C1285" i="21"/>
  <c r="D1285" i="21"/>
  <c r="A1286" i="21"/>
  <c r="B1286" i="21"/>
  <c r="C1286" i="21"/>
  <c r="D1286" i="21"/>
  <c r="A1182" i="21"/>
  <c r="B1182" i="21"/>
  <c r="C1182" i="21"/>
  <c r="D1182" i="21"/>
  <c r="A1183" i="21"/>
  <c r="B1183" i="21"/>
  <c r="C1183" i="21"/>
  <c r="D1183" i="21"/>
  <c r="A1184" i="21"/>
  <c r="B1184" i="21"/>
  <c r="C1184" i="21"/>
  <c r="D1184" i="21"/>
  <c r="A1185" i="21"/>
  <c r="B1185" i="21"/>
  <c r="C1185" i="21"/>
  <c r="D1185" i="21"/>
  <c r="A1186" i="21"/>
  <c r="B1186" i="21"/>
  <c r="C1186" i="21"/>
  <c r="D1186" i="21"/>
  <c r="A1187" i="21"/>
  <c r="B1187" i="21"/>
  <c r="C1187" i="21"/>
  <c r="D1187" i="21"/>
  <c r="A1188" i="21"/>
  <c r="B1188" i="21"/>
  <c r="C1188" i="21"/>
  <c r="D1188" i="21"/>
  <c r="A1189" i="21"/>
  <c r="B1189" i="21"/>
  <c r="C1189" i="21"/>
  <c r="D1189" i="21"/>
  <c r="A1190" i="21"/>
  <c r="B1190" i="21"/>
  <c r="C1190" i="21"/>
  <c r="D1190" i="21"/>
  <c r="A1191" i="21"/>
  <c r="B1191" i="21"/>
  <c r="C1191" i="21"/>
  <c r="D1191" i="21"/>
  <c r="A1192" i="21"/>
  <c r="B1192" i="21"/>
  <c r="C1192" i="21"/>
  <c r="D1192" i="21"/>
  <c r="A1193" i="21"/>
  <c r="B1193" i="21"/>
  <c r="C1193" i="21"/>
  <c r="D1193" i="21"/>
  <c r="A1194" i="21"/>
  <c r="B1194" i="21"/>
  <c r="C1194" i="21"/>
  <c r="D1194" i="21"/>
  <c r="A1195" i="21"/>
  <c r="B1195" i="21"/>
  <c r="C1195" i="21"/>
  <c r="D1195" i="21"/>
  <c r="A1196" i="21"/>
  <c r="B1196" i="21"/>
  <c r="C1196" i="21"/>
  <c r="D1196" i="21"/>
  <c r="A1197" i="21"/>
  <c r="B1197" i="21"/>
  <c r="C1197" i="21"/>
  <c r="D1197" i="21"/>
  <c r="A1198" i="21"/>
  <c r="B1198" i="21"/>
  <c r="C1198" i="21"/>
  <c r="D1198" i="21"/>
  <c r="A1199" i="21"/>
  <c r="B1199" i="21"/>
  <c r="C1199" i="21"/>
  <c r="D1199" i="21"/>
  <c r="A1200" i="21"/>
  <c r="B1200" i="21"/>
  <c r="C1200" i="21"/>
  <c r="D1200" i="21"/>
  <c r="A1201" i="21"/>
  <c r="B1201" i="21"/>
  <c r="C1201" i="21"/>
  <c r="D1201" i="21"/>
  <c r="A1202" i="21"/>
  <c r="B1202" i="21"/>
  <c r="C1202" i="21"/>
  <c r="D1202" i="21"/>
  <c r="A1203" i="21"/>
  <c r="B1203" i="21"/>
  <c r="C1203" i="21"/>
  <c r="D1203" i="21"/>
  <c r="A1204" i="21"/>
  <c r="B1204" i="21"/>
  <c r="C1204" i="21"/>
  <c r="D1204" i="21"/>
  <c r="A1205" i="21"/>
  <c r="B1205" i="21"/>
  <c r="C1205" i="21"/>
  <c r="D1205" i="21"/>
  <c r="A1206" i="21"/>
  <c r="B1206" i="21"/>
  <c r="C1206" i="21"/>
  <c r="D1206" i="21"/>
  <c r="A1207" i="21"/>
  <c r="B1207" i="21"/>
  <c r="C1207" i="21"/>
  <c r="D1207" i="21"/>
  <c r="A1208" i="21"/>
  <c r="B1208" i="21"/>
  <c r="C1208" i="21"/>
  <c r="D1208" i="21"/>
  <c r="A1209" i="21"/>
  <c r="B1209" i="21"/>
  <c r="C1209" i="21"/>
  <c r="D1209" i="21"/>
  <c r="A1210" i="21"/>
  <c r="B1210" i="21"/>
  <c r="C1210" i="21"/>
  <c r="D1210" i="21"/>
  <c r="A1211" i="21"/>
  <c r="B1211" i="21"/>
  <c r="C1211" i="21"/>
  <c r="D1211" i="21"/>
  <c r="A1212" i="21"/>
  <c r="B1212" i="21"/>
  <c r="C1212" i="21"/>
  <c r="D1212" i="21"/>
  <c r="A1213" i="21"/>
  <c r="B1213" i="21"/>
  <c r="C1213" i="21"/>
  <c r="D1213" i="21"/>
  <c r="A1214" i="21"/>
  <c r="B1214" i="21"/>
  <c r="C1214" i="21"/>
  <c r="D1214" i="21"/>
  <c r="A1215" i="21"/>
  <c r="B1215" i="21"/>
  <c r="C1215" i="21"/>
  <c r="D1215" i="21"/>
  <c r="A1216" i="21"/>
  <c r="B1216" i="21"/>
  <c r="C1216" i="21"/>
  <c r="D1216" i="21"/>
  <c r="A1217" i="21"/>
  <c r="B1217" i="21"/>
  <c r="C1217" i="21"/>
  <c r="D1217" i="21"/>
  <c r="A1218" i="21"/>
  <c r="B1218" i="21"/>
  <c r="C1218" i="21"/>
  <c r="D1218" i="21"/>
  <c r="A1219" i="21"/>
  <c r="B1219" i="21"/>
  <c r="C1219" i="21"/>
  <c r="D1219" i="21"/>
  <c r="A1220" i="21"/>
  <c r="B1220" i="21"/>
  <c r="C1220" i="21"/>
  <c r="D1220" i="21"/>
  <c r="A1221" i="21"/>
  <c r="B1221" i="21"/>
  <c r="C1221" i="21"/>
  <c r="D1221" i="21"/>
  <c r="A1222" i="21"/>
  <c r="B1222" i="21"/>
  <c r="C1222" i="21"/>
  <c r="D1222" i="21"/>
  <c r="A1223" i="21"/>
  <c r="B1223" i="21"/>
  <c r="C1223" i="21"/>
  <c r="D1223" i="21"/>
  <c r="A1224" i="21"/>
  <c r="B1224" i="21"/>
  <c r="C1224" i="21"/>
  <c r="D1224" i="21"/>
  <c r="A1225" i="21"/>
  <c r="B1225" i="21"/>
  <c r="C1225" i="21"/>
  <c r="D1225" i="21"/>
  <c r="A1226" i="21"/>
  <c r="B1226" i="21"/>
  <c r="C1226" i="21"/>
  <c r="D1226" i="21"/>
  <c r="A1227" i="21"/>
  <c r="B1227" i="21"/>
  <c r="C1227" i="21"/>
  <c r="D1227" i="21"/>
  <c r="A1228" i="21"/>
  <c r="B1228" i="21"/>
  <c r="C1228" i="21"/>
  <c r="D1228" i="21"/>
  <c r="A1229" i="21"/>
  <c r="B1229" i="21"/>
  <c r="C1229" i="21"/>
  <c r="D1229" i="21"/>
  <c r="A1230" i="21"/>
  <c r="B1230" i="21"/>
  <c r="C1230" i="21"/>
  <c r="D1230" i="21"/>
  <c r="A1231" i="21"/>
  <c r="B1231" i="21"/>
  <c r="C1231" i="21"/>
  <c r="D1231" i="21"/>
  <c r="A1232" i="21"/>
  <c r="B1232" i="21"/>
  <c r="C1232" i="21"/>
  <c r="D1232" i="21"/>
  <c r="A1233" i="21"/>
  <c r="B1233" i="21"/>
  <c r="C1233" i="21"/>
  <c r="D1233" i="21"/>
  <c r="A1234" i="21"/>
  <c r="B1234" i="21"/>
  <c r="C1234" i="21"/>
  <c r="D1234" i="21"/>
  <c r="A1235" i="21"/>
  <c r="B1235" i="21"/>
  <c r="C1235" i="21"/>
  <c r="D1235" i="21"/>
  <c r="A1236" i="21"/>
  <c r="B1236" i="21"/>
  <c r="C1236" i="21"/>
  <c r="D1236" i="21"/>
  <c r="A1237" i="21"/>
  <c r="B1237" i="21"/>
  <c r="C1237" i="21"/>
  <c r="D1237" i="21"/>
  <c r="A1238" i="21"/>
  <c r="B1238" i="21"/>
  <c r="C1238" i="21"/>
  <c r="D1238" i="21"/>
  <c r="A1239" i="21"/>
  <c r="B1239" i="21"/>
  <c r="C1239" i="21"/>
  <c r="D1239" i="21"/>
  <c r="A1240" i="21"/>
  <c r="B1240" i="21"/>
  <c r="C1240" i="21"/>
  <c r="D1240" i="21"/>
  <c r="A1241" i="21"/>
  <c r="B1241" i="21"/>
  <c r="C1241" i="21"/>
  <c r="D1241" i="21"/>
  <c r="A1242" i="21"/>
  <c r="B1242" i="21"/>
  <c r="C1242" i="21"/>
  <c r="D1242" i="21"/>
  <c r="A1243" i="21"/>
  <c r="B1243" i="21"/>
  <c r="C1243" i="21"/>
  <c r="D1243" i="21"/>
  <c r="A1244" i="21"/>
  <c r="B1244" i="21"/>
  <c r="C1244" i="21"/>
  <c r="D1244" i="21"/>
  <c r="A1245" i="21"/>
  <c r="B1245" i="21"/>
  <c r="C1245" i="21"/>
  <c r="D1245" i="21"/>
  <c r="A1246" i="21"/>
  <c r="B1246" i="21"/>
  <c r="C1246" i="21"/>
  <c r="D1246" i="21"/>
  <c r="A1247" i="21"/>
  <c r="B1247" i="21"/>
  <c r="C1247" i="21"/>
  <c r="D1247" i="21"/>
  <c r="A1248" i="21"/>
  <c r="B1248" i="21"/>
  <c r="C1248" i="21"/>
  <c r="D1248" i="21"/>
  <c r="A1249" i="21"/>
  <c r="B1249" i="21"/>
  <c r="C1249" i="21"/>
  <c r="D1249" i="21"/>
  <c r="A1250" i="21"/>
  <c r="B1250" i="21"/>
  <c r="C1250" i="21"/>
  <c r="D1250" i="21"/>
  <c r="A1251" i="21"/>
  <c r="B1251" i="21"/>
  <c r="C1251" i="21"/>
  <c r="D1251" i="21"/>
  <c r="A1252" i="21"/>
  <c r="B1252" i="21"/>
  <c r="C1252" i="21"/>
  <c r="D1252" i="21"/>
  <c r="A1253" i="21"/>
  <c r="B1253" i="21"/>
  <c r="C1253" i="21"/>
  <c r="D1253" i="21"/>
  <c r="A1254" i="21"/>
  <c r="B1254" i="21"/>
  <c r="C1254" i="21"/>
  <c r="D1254" i="21"/>
  <c r="A1255" i="21"/>
  <c r="B1255" i="21"/>
  <c r="C1255" i="21"/>
  <c r="D1255" i="21"/>
  <c r="A1256" i="21"/>
  <c r="B1256" i="21"/>
  <c r="C1256" i="21"/>
  <c r="D1256" i="21"/>
  <c r="A1257" i="21"/>
  <c r="B1257" i="21"/>
  <c r="C1257" i="21"/>
  <c r="D1257" i="21"/>
  <c r="A1258" i="21"/>
  <c r="B1258" i="21"/>
  <c r="C1258" i="21"/>
  <c r="D1258" i="21"/>
  <c r="A1259" i="21"/>
  <c r="B1259" i="21"/>
  <c r="C1259" i="21"/>
  <c r="D1259" i="21"/>
  <c r="A1260" i="21"/>
  <c r="B1260" i="21"/>
  <c r="C1260" i="21"/>
  <c r="D1260" i="21"/>
  <c r="A1261" i="21"/>
  <c r="B1261" i="21"/>
  <c r="C1261" i="21"/>
  <c r="D1261" i="21"/>
  <c r="A1262" i="21"/>
  <c r="B1262" i="21"/>
  <c r="C1262" i="21"/>
  <c r="D1262" i="21"/>
  <c r="A1263" i="21"/>
  <c r="B1263" i="21"/>
  <c r="C1263" i="21"/>
  <c r="D1263" i="21"/>
  <c r="A1264" i="21"/>
  <c r="B1264" i="21"/>
  <c r="C1264" i="21"/>
  <c r="D1264" i="21"/>
  <c r="A1265" i="21"/>
  <c r="B1265" i="21"/>
  <c r="C1265" i="21"/>
  <c r="D1265" i="21"/>
  <c r="A1266" i="21"/>
  <c r="B1266" i="21"/>
  <c r="C1266" i="21"/>
  <c r="D1266" i="21"/>
  <c r="A1267" i="21"/>
  <c r="B1267" i="21"/>
  <c r="C1267" i="21"/>
  <c r="D1267" i="21"/>
  <c r="A1268" i="21"/>
  <c r="B1268" i="21"/>
  <c r="C1268" i="21"/>
  <c r="D1268" i="21"/>
  <c r="A1269" i="21"/>
  <c r="B1269" i="21"/>
  <c r="C1269" i="21"/>
  <c r="D1269" i="21"/>
  <c r="A1270" i="21"/>
  <c r="B1270" i="21"/>
  <c r="C1270" i="21"/>
  <c r="D1270" i="21"/>
  <c r="A1271" i="21"/>
  <c r="B1271" i="21"/>
  <c r="C1271" i="21"/>
  <c r="D1271" i="21"/>
  <c r="A1272" i="21"/>
  <c r="B1272" i="21"/>
  <c r="C1272" i="21"/>
  <c r="D1272" i="21"/>
  <c r="A1273" i="21"/>
  <c r="B1273" i="21"/>
  <c r="C1273" i="21"/>
  <c r="D1273" i="21"/>
  <c r="A1274" i="21"/>
  <c r="B1274" i="21"/>
  <c r="C1274" i="21"/>
  <c r="D1274" i="21"/>
  <c r="A1275" i="21"/>
  <c r="B1275" i="21"/>
  <c r="C1275" i="21"/>
  <c r="D1275" i="21"/>
  <c r="A1276" i="21"/>
  <c r="B1276" i="21"/>
  <c r="C1276" i="21"/>
  <c r="D1276" i="21"/>
  <c r="A1277" i="21"/>
  <c r="B1277" i="21"/>
  <c r="C1277" i="21"/>
  <c r="D1277" i="21"/>
  <c r="A1278" i="21"/>
  <c r="B1278" i="21"/>
  <c r="C1278" i="21"/>
  <c r="D1278" i="21"/>
  <c r="A1279" i="21"/>
  <c r="B1279" i="21"/>
  <c r="C1279" i="21"/>
  <c r="D1279" i="21"/>
  <c r="A1280" i="21"/>
  <c r="B1280" i="21"/>
  <c r="C1280" i="21"/>
  <c r="D1280" i="21"/>
  <c r="A1281" i="21"/>
  <c r="B1281" i="21"/>
  <c r="C1281" i="21"/>
  <c r="D1281" i="21"/>
  <c r="A1282" i="21"/>
  <c r="B1282" i="21"/>
  <c r="C1282" i="21"/>
  <c r="D1282" i="21"/>
  <c r="A1283" i="21"/>
  <c r="B1283" i="21"/>
  <c r="C1283" i="21"/>
  <c r="D1283" i="21"/>
  <c r="C1181" i="21"/>
  <c r="D1181" i="21"/>
  <c r="B1181" i="21"/>
  <c r="A1181" i="21"/>
  <c r="A1141" i="21"/>
  <c r="B1141" i="21"/>
  <c r="C1141" i="21"/>
  <c r="D1141" i="21"/>
  <c r="A1142" i="21"/>
  <c r="B1142" i="21"/>
  <c r="C1142" i="21"/>
  <c r="D1142" i="21"/>
  <c r="C1140" i="21"/>
  <c r="D1140" i="21"/>
  <c r="B1140" i="21"/>
  <c r="A1140" i="21"/>
  <c r="A1134" i="21"/>
  <c r="B1134" i="21"/>
  <c r="C1134" i="21"/>
  <c r="D1134" i="21"/>
  <c r="A1135" i="21"/>
  <c r="B1135" i="21"/>
  <c r="C1135" i="21"/>
  <c r="D1135" i="21"/>
  <c r="A1136" i="21"/>
  <c r="B1136" i="21"/>
  <c r="C1136" i="21"/>
  <c r="D1136" i="21"/>
  <c r="A1040" i="21"/>
  <c r="B1040" i="21"/>
  <c r="C1040" i="21"/>
  <c r="D1040" i="21"/>
  <c r="A1041" i="21"/>
  <c r="B1041" i="21"/>
  <c r="C1041" i="21"/>
  <c r="D1041" i="21"/>
  <c r="A1042" i="21"/>
  <c r="B1042" i="21"/>
  <c r="C1042" i="21"/>
  <c r="D1042" i="21"/>
  <c r="A1043" i="21"/>
  <c r="B1043" i="21"/>
  <c r="C1043" i="21"/>
  <c r="D1043" i="21"/>
  <c r="A1044" i="21"/>
  <c r="B1044" i="21"/>
  <c r="C1044" i="21"/>
  <c r="D1044" i="21"/>
  <c r="A1045" i="21"/>
  <c r="B1045" i="21"/>
  <c r="C1045" i="21"/>
  <c r="D1045" i="21"/>
  <c r="A1046" i="21"/>
  <c r="B1046" i="21"/>
  <c r="C1046" i="21"/>
  <c r="D1046" i="21"/>
  <c r="A1047" i="21"/>
  <c r="B1047" i="21"/>
  <c r="C1047" i="21"/>
  <c r="D1047" i="21"/>
  <c r="A1048" i="21"/>
  <c r="B1048" i="21"/>
  <c r="C1048" i="21"/>
  <c r="D1048" i="21"/>
  <c r="A1049" i="21"/>
  <c r="B1049" i="21"/>
  <c r="C1049" i="21"/>
  <c r="D1049" i="21"/>
  <c r="A1050" i="21"/>
  <c r="B1050" i="21"/>
  <c r="C1050" i="21"/>
  <c r="D1050" i="21"/>
  <c r="A1051" i="21"/>
  <c r="B1051" i="21"/>
  <c r="C1051" i="21"/>
  <c r="D1051" i="21"/>
  <c r="A1052" i="21"/>
  <c r="B1052" i="21"/>
  <c r="C1052" i="21"/>
  <c r="D1052" i="21"/>
  <c r="A1053" i="21"/>
  <c r="B1053" i="21"/>
  <c r="C1053" i="21"/>
  <c r="D1053" i="21"/>
  <c r="A1054" i="21"/>
  <c r="B1054" i="21"/>
  <c r="C1054" i="21"/>
  <c r="D1054" i="21"/>
  <c r="A1055" i="21"/>
  <c r="B1055" i="21"/>
  <c r="C1055" i="21"/>
  <c r="D1055" i="21"/>
  <c r="A1056" i="21"/>
  <c r="B1056" i="21"/>
  <c r="C1056" i="21"/>
  <c r="D1056" i="21"/>
  <c r="A1057" i="21"/>
  <c r="B1057" i="21"/>
  <c r="C1057" i="21"/>
  <c r="D1057" i="21"/>
  <c r="A1058" i="21"/>
  <c r="B1058" i="21"/>
  <c r="C1058" i="21"/>
  <c r="D1058" i="21"/>
  <c r="A1059" i="21"/>
  <c r="B1059" i="21"/>
  <c r="C1059" i="21"/>
  <c r="D1059" i="21"/>
  <c r="A1060" i="21"/>
  <c r="B1060" i="21"/>
  <c r="C1060" i="21"/>
  <c r="D1060" i="21"/>
  <c r="A1061" i="21"/>
  <c r="B1061" i="21"/>
  <c r="C1061" i="21"/>
  <c r="D1061" i="21"/>
  <c r="A1062" i="21"/>
  <c r="B1062" i="21"/>
  <c r="C1062" i="21"/>
  <c r="D1062" i="21"/>
  <c r="A1063" i="21"/>
  <c r="B1063" i="21"/>
  <c r="C1063" i="21"/>
  <c r="D1063" i="21"/>
  <c r="A1064" i="21"/>
  <c r="B1064" i="21"/>
  <c r="C1064" i="21"/>
  <c r="D1064" i="21"/>
  <c r="A1065" i="21"/>
  <c r="B1065" i="21"/>
  <c r="C1065" i="21"/>
  <c r="D1065" i="21"/>
  <c r="A1066" i="21"/>
  <c r="B1066" i="21"/>
  <c r="C1066" i="21"/>
  <c r="D1066" i="21"/>
  <c r="A1067" i="21"/>
  <c r="B1067" i="21"/>
  <c r="C1067" i="21"/>
  <c r="D1067" i="21"/>
  <c r="A1068" i="21"/>
  <c r="B1068" i="21"/>
  <c r="C1068" i="21"/>
  <c r="D1068" i="21"/>
  <c r="A1069" i="21"/>
  <c r="B1069" i="21"/>
  <c r="C1069" i="21"/>
  <c r="D1069" i="21"/>
  <c r="A1070" i="21"/>
  <c r="B1070" i="21"/>
  <c r="C1070" i="21"/>
  <c r="D1070" i="21"/>
  <c r="A1071" i="21"/>
  <c r="B1071" i="21"/>
  <c r="C1071" i="21"/>
  <c r="D1071" i="21"/>
  <c r="A1072" i="21"/>
  <c r="B1072" i="21"/>
  <c r="C1072" i="21"/>
  <c r="D1072" i="21"/>
  <c r="A1073" i="21"/>
  <c r="B1073" i="21"/>
  <c r="C1073" i="21"/>
  <c r="D1073" i="21"/>
  <c r="A1074" i="21"/>
  <c r="B1074" i="21"/>
  <c r="C1074" i="21"/>
  <c r="D1074" i="21"/>
  <c r="A1075" i="21"/>
  <c r="B1075" i="21"/>
  <c r="C1075" i="21"/>
  <c r="D1075" i="21"/>
  <c r="A1076" i="21"/>
  <c r="B1076" i="21"/>
  <c r="C1076" i="21"/>
  <c r="D1076" i="21"/>
  <c r="A1077" i="21"/>
  <c r="B1077" i="21"/>
  <c r="C1077" i="21"/>
  <c r="D1077" i="21"/>
  <c r="A1078" i="21"/>
  <c r="B1078" i="21"/>
  <c r="C1078" i="21"/>
  <c r="D1078" i="21"/>
  <c r="A1079" i="21"/>
  <c r="B1079" i="21"/>
  <c r="C1079" i="21"/>
  <c r="D1079" i="21"/>
  <c r="A1080" i="21"/>
  <c r="B1080" i="21"/>
  <c r="C1080" i="21"/>
  <c r="D1080" i="21"/>
  <c r="A1081" i="21"/>
  <c r="B1081" i="21"/>
  <c r="C1081" i="21"/>
  <c r="D1081" i="21"/>
  <c r="A1082" i="21"/>
  <c r="B1082" i="21"/>
  <c r="C1082" i="21"/>
  <c r="D1082" i="21"/>
  <c r="A1083" i="21"/>
  <c r="B1083" i="21"/>
  <c r="C1083" i="21"/>
  <c r="D1083" i="21"/>
  <c r="A1084" i="21"/>
  <c r="B1084" i="21"/>
  <c r="C1084" i="21"/>
  <c r="D1084" i="21"/>
  <c r="A1085" i="21"/>
  <c r="B1085" i="21"/>
  <c r="C1085" i="21"/>
  <c r="D1085" i="21"/>
  <c r="A1086" i="21"/>
  <c r="B1086" i="21"/>
  <c r="C1086" i="21"/>
  <c r="D1086" i="21"/>
  <c r="A1087" i="21"/>
  <c r="B1087" i="21"/>
  <c r="C1087" i="21"/>
  <c r="D1087" i="21"/>
  <c r="A1088" i="21"/>
  <c r="B1088" i="21"/>
  <c r="C1088" i="21"/>
  <c r="D1088" i="21"/>
  <c r="A1089" i="21"/>
  <c r="B1089" i="21"/>
  <c r="C1089" i="21"/>
  <c r="D1089" i="21"/>
  <c r="A1090" i="21"/>
  <c r="B1090" i="21"/>
  <c r="C1090" i="21"/>
  <c r="D1090" i="21"/>
  <c r="A1091" i="21"/>
  <c r="B1091" i="21"/>
  <c r="C1091" i="21"/>
  <c r="D1091" i="21"/>
  <c r="A1092" i="21"/>
  <c r="B1092" i="21"/>
  <c r="C1092" i="21"/>
  <c r="D1092" i="21"/>
  <c r="A1093" i="21"/>
  <c r="B1093" i="21"/>
  <c r="C1093" i="21"/>
  <c r="D1093" i="21"/>
  <c r="A1094" i="21"/>
  <c r="B1094" i="21"/>
  <c r="C1094" i="21"/>
  <c r="D1094" i="21"/>
  <c r="A1095" i="21"/>
  <c r="B1095" i="21"/>
  <c r="C1095" i="21"/>
  <c r="D1095" i="21"/>
  <c r="A1096" i="21"/>
  <c r="B1096" i="21"/>
  <c r="C1096" i="21"/>
  <c r="D1096" i="21"/>
  <c r="A1097" i="21"/>
  <c r="B1097" i="21"/>
  <c r="C1097" i="21"/>
  <c r="D1097" i="21"/>
  <c r="A1098" i="21"/>
  <c r="B1098" i="21"/>
  <c r="C1098" i="21"/>
  <c r="D1098" i="21"/>
  <c r="A1099" i="21"/>
  <c r="B1099" i="21"/>
  <c r="C1099" i="21"/>
  <c r="D1099" i="21"/>
  <c r="A1100" i="21"/>
  <c r="B1100" i="21"/>
  <c r="C1100" i="21"/>
  <c r="D1100" i="21"/>
  <c r="A1101" i="21"/>
  <c r="B1101" i="21"/>
  <c r="C1101" i="21"/>
  <c r="D1101" i="21"/>
  <c r="A1102" i="21"/>
  <c r="B1102" i="21"/>
  <c r="C1102" i="21"/>
  <c r="D1102" i="21"/>
  <c r="A1103" i="21"/>
  <c r="B1103" i="21"/>
  <c r="C1103" i="21"/>
  <c r="D1103" i="21"/>
  <c r="A1104" i="21"/>
  <c r="B1104" i="21"/>
  <c r="C1104" i="21"/>
  <c r="D1104" i="21"/>
  <c r="A1105" i="21"/>
  <c r="B1105" i="21"/>
  <c r="C1105" i="21"/>
  <c r="D1105" i="21"/>
  <c r="A1106" i="21"/>
  <c r="B1106" i="21"/>
  <c r="C1106" i="21"/>
  <c r="D1106" i="21"/>
  <c r="A1107" i="21"/>
  <c r="B1107" i="21"/>
  <c r="C1107" i="21"/>
  <c r="D1107" i="21"/>
  <c r="A1108" i="21"/>
  <c r="B1108" i="21"/>
  <c r="C1108" i="21"/>
  <c r="D1108" i="21"/>
  <c r="A1109" i="21"/>
  <c r="B1109" i="21"/>
  <c r="C1109" i="21"/>
  <c r="D1109" i="21"/>
  <c r="A1110" i="21"/>
  <c r="B1110" i="21"/>
  <c r="C1110" i="21"/>
  <c r="D1110" i="21"/>
  <c r="A1111" i="21"/>
  <c r="B1111" i="21"/>
  <c r="C1111" i="21"/>
  <c r="D1111" i="21"/>
  <c r="A1112" i="21"/>
  <c r="B1112" i="21"/>
  <c r="C1112" i="21"/>
  <c r="D1112" i="21"/>
  <c r="A1113" i="21"/>
  <c r="B1113" i="21"/>
  <c r="C1113" i="21"/>
  <c r="D1113" i="21"/>
  <c r="A1114" i="21"/>
  <c r="B1114" i="21"/>
  <c r="C1114" i="21"/>
  <c r="D1114" i="21"/>
  <c r="A1115" i="21"/>
  <c r="B1115" i="21"/>
  <c r="C1115" i="21"/>
  <c r="D1115" i="21"/>
  <c r="A1116" i="21"/>
  <c r="B1116" i="21"/>
  <c r="C1116" i="21"/>
  <c r="D1116" i="21"/>
  <c r="A1117" i="21"/>
  <c r="B1117" i="21"/>
  <c r="C1117" i="21"/>
  <c r="D1117" i="21"/>
  <c r="A1118" i="21"/>
  <c r="B1118" i="21"/>
  <c r="C1118" i="21"/>
  <c r="D1118" i="21"/>
  <c r="A1119" i="21"/>
  <c r="B1119" i="21"/>
  <c r="C1119" i="21"/>
  <c r="D1119" i="21"/>
  <c r="A1120" i="21"/>
  <c r="B1120" i="21"/>
  <c r="C1120" i="21"/>
  <c r="D1120" i="21"/>
  <c r="A1121" i="21"/>
  <c r="B1121" i="21"/>
  <c r="C1121" i="21"/>
  <c r="D1121" i="21"/>
  <c r="A1122" i="21"/>
  <c r="B1122" i="21"/>
  <c r="C1122" i="21"/>
  <c r="D1122" i="21"/>
  <c r="A1123" i="21"/>
  <c r="B1123" i="21"/>
  <c r="C1123" i="21"/>
  <c r="D1123" i="21"/>
  <c r="A1124" i="21"/>
  <c r="B1124" i="21"/>
  <c r="C1124" i="21"/>
  <c r="D1124" i="21"/>
  <c r="A1125" i="21"/>
  <c r="B1125" i="21"/>
  <c r="C1125" i="21"/>
  <c r="D1125" i="21"/>
  <c r="A1126" i="21"/>
  <c r="B1126" i="21"/>
  <c r="C1126" i="21"/>
  <c r="D1126" i="21"/>
  <c r="A1127" i="21"/>
  <c r="B1127" i="21"/>
  <c r="C1127" i="21"/>
  <c r="D1127" i="21"/>
  <c r="A1128" i="21"/>
  <c r="B1128" i="21"/>
  <c r="C1128" i="21"/>
  <c r="D1128" i="21"/>
  <c r="A1129" i="21"/>
  <c r="B1129" i="21"/>
  <c r="C1129" i="21"/>
  <c r="D1129" i="21"/>
  <c r="A1130" i="21"/>
  <c r="B1130" i="21"/>
  <c r="C1130" i="21"/>
  <c r="D1130" i="21"/>
  <c r="A1131" i="21"/>
  <c r="B1131" i="21"/>
  <c r="C1131" i="21"/>
  <c r="D1131" i="21"/>
  <c r="A1132" i="21"/>
  <c r="B1132" i="21"/>
  <c r="C1132" i="21"/>
  <c r="D1132" i="21"/>
  <c r="A1133" i="21"/>
  <c r="B1133" i="21"/>
  <c r="C1133" i="21"/>
  <c r="D1133" i="21"/>
  <c r="D1039" i="21"/>
  <c r="C1039" i="21"/>
  <c r="B1039" i="21"/>
  <c r="A1039" i="21"/>
  <c r="A1033" i="21"/>
  <c r="B1033" i="21"/>
  <c r="C1033" i="21"/>
  <c r="D1033" i="21"/>
  <c r="A1034" i="21"/>
  <c r="B1034" i="21"/>
  <c r="C1034" i="21"/>
  <c r="D1034" i="21"/>
  <c r="A1035" i="21"/>
  <c r="B1035" i="21"/>
  <c r="C1035" i="21"/>
  <c r="D1035" i="21"/>
  <c r="A784" i="21"/>
  <c r="B784" i="21"/>
  <c r="C784" i="21"/>
  <c r="D784" i="21"/>
  <c r="A785" i="21"/>
  <c r="B785" i="21"/>
  <c r="C785" i="21"/>
  <c r="D785" i="21"/>
  <c r="A786" i="21"/>
  <c r="B786" i="21"/>
  <c r="C786" i="21"/>
  <c r="D786" i="21"/>
  <c r="A787" i="21"/>
  <c r="B787" i="21"/>
  <c r="C787" i="21"/>
  <c r="D787" i="21"/>
  <c r="A788" i="21"/>
  <c r="B788" i="21"/>
  <c r="C788" i="21"/>
  <c r="D788" i="21"/>
  <c r="A789" i="21"/>
  <c r="B789" i="21"/>
  <c r="C789" i="21"/>
  <c r="D789" i="21"/>
  <c r="A790" i="21"/>
  <c r="B790" i="21"/>
  <c r="C790" i="21"/>
  <c r="D790" i="21"/>
  <c r="A791" i="21"/>
  <c r="B791" i="21"/>
  <c r="C791" i="21"/>
  <c r="D791" i="21"/>
  <c r="A792" i="21"/>
  <c r="B792" i="21"/>
  <c r="C792" i="21"/>
  <c r="D792" i="21"/>
  <c r="A793" i="21"/>
  <c r="B793" i="21"/>
  <c r="C793" i="21"/>
  <c r="D793" i="21"/>
  <c r="A794" i="21"/>
  <c r="B794" i="21"/>
  <c r="C794" i="21"/>
  <c r="D794" i="21"/>
  <c r="A795" i="21"/>
  <c r="B795" i="21"/>
  <c r="C795" i="21"/>
  <c r="D795" i="21"/>
  <c r="A796" i="21"/>
  <c r="B796" i="21"/>
  <c r="C796" i="21"/>
  <c r="D796" i="21"/>
  <c r="A797" i="21"/>
  <c r="B797" i="21"/>
  <c r="C797" i="21"/>
  <c r="D797" i="21"/>
  <c r="A798" i="21"/>
  <c r="B798" i="21"/>
  <c r="C798" i="21"/>
  <c r="D798" i="21"/>
  <c r="A799" i="21"/>
  <c r="B799" i="21"/>
  <c r="C799" i="21"/>
  <c r="D799" i="21"/>
  <c r="A800" i="21"/>
  <c r="B800" i="21"/>
  <c r="C800" i="21"/>
  <c r="D800" i="21"/>
  <c r="A801" i="21"/>
  <c r="B801" i="21"/>
  <c r="C801" i="21"/>
  <c r="D801" i="21"/>
  <c r="A802" i="21"/>
  <c r="B802" i="21"/>
  <c r="C802" i="21"/>
  <c r="D802" i="21"/>
  <c r="A803" i="21"/>
  <c r="B803" i="21"/>
  <c r="C803" i="21"/>
  <c r="D803" i="21"/>
  <c r="A804" i="21"/>
  <c r="B804" i="21"/>
  <c r="C804" i="21"/>
  <c r="D804" i="21"/>
  <c r="A805" i="21"/>
  <c r="B805" i="21"/>
  <c r="C805" i="21"/>
  <c r="D805" i="21"/>
  <c r="A806" i="21"/>
  <c r="B806" i="21"/>
  <c r="C806" i="21"/>
  <c r="D806" i="21"/>
  <c r="A807" i="21"/>
  <c r="B807" i="21"/>
  <c r="C807" i="21"/>
  <c r="D807" i="21"/>
  <c r="A808" i="21"/>
  <c r="B808" i="21"/>
  <c r="C808" i="21"/>
  <c r="D808" i="21"/>
  <c r="A809" i="21"/>
  <c r="B809" i="21"/>
  <c r="C809" i="21"/>
  <c r="D809" i="21"/>
  <c r="A810" i="21"/>
  <c r="B810" i="21"/>
  <c r="C810" i="21"/>
  <c r="D810" i="21"/>
  <c r="A811" i="21"/>
  <c r="B811" i="21"/>
  <c r="C811" i="21"/>
  <c r="D811" i="21"/>
  <c r="A812" i="21"/>
  <c r="B812" i="21"/>
  <c r="C812" i="21"/>
  <c r="D812" i="21"/>
  <c r="A813" i="21"/>
  <c r="B813" i="21"/>
  <c r="C813" i="21"/>
  <c r="D813" i="21"/>
  <c r="A814" i="21"/>
  <c r="B814" i="21"/>
  <c r="C814" i="21"/>
  <c r="D814" i="21"/>
  <c r="A815" i="21"/>
  <c r="B815" i="21"/>
  <c r="C815" i="21"/>
  <c r="D815" i="21"/>
  <c r="A816" i="21"/>
  <c r="B816" i="21"/>
  <c r="C816" i="21"/>
  <c r="D816" i="21"/>
  <c r="A817" i="21"/>
  <c r="B817" i="21"/>
  <c r="C817" i="21"/>
  <c r="D817" i="21"/>
  <c r="A818" i="21"/>
  <c r="B818" i="21"/>
  <c r="C818" i="21"/>
  <c r="D818" i="21"/>
  <c r="A819" i="21"/>
  <c r="B819" i="21"/>
  <c r="C819" i="21"/>
  <c r="D819" i="21"/>
  <c r="A820" i="21"/>
  <c r="B820" i="21"/>
  <c r="C820" i="21"/>
  <c r="D820" i="21"/>
  <c r="A821" i="21"/>
  <c r="B821" i="21"/>
  <c r="C821" i="21"/>
  <c r="D821" i="21"/>
  <c r="A822" i="21"/>
  <c r="B822" i="21"/>
  <c r="C822" i="21"/>
  <c r="D822" i="21"/>
  <c r="A823" i="21"/>
  <c r="B823" i="21"/>
  <c r="C823" i="21"/>
  <c r="D823" i="21"/>
  <c r="A824" i="21"/>
  <c r="B824" i="21"/>
  <c r="C824" i="21"/>
  <c r="D824" i="21"/>
  <c r="A825" i="21"/>
  <c r="B825" i="21"/>
  <c r="C825" i="21"/>
  <c r="D825" i="21"/>
  <c r="A826" i="21"/>
  <c r="B826" i="21"/>
  <c r="C826" i="21"/>
  <c r="D826" i="21"/>
  <c r="A827" i="21"/>
  <c r="B827" i="21"/>
  <c r="C827" i="21"/>
  <c r="D827" i="21"/>
  <c r="A828" i="21"/>
  <c r="B828" i="21"/>
  <c r="C828" i="21"/>
  <c r="D828" i="21"/>
  <c r="A829" i="21"/>
  <c r="B829" i="21"/>
  <c r="C829" i="21"/>
  <c r="D829" i="21"/>
  <c r="A830" i="21"/>
  <c r="B830" i="21"/>
  <c r="C830" i="21"/>
  <c r="D830" i="21"/>
  <c r="A831" i="21"/>
  <c r="B831" i="21"/>
  <c r="C831" i="21"/>
  <c r="D831" i="21"/>
  <c r="A832" i="21"/>
  <c r="B832" i="21"/>
  <c r="C832" i="21"/>
  <c r="D832" i="21"/>
  <c r="A833" i="21"/>
  <c r="B833" i="21"/>
  <c r="C833" i="21"/>
  <c r="D833" i="21"/>
  <c r="A834" i="21"/>
  <c r="B834" i="21"/>
  <c r="C834" i="21"/>
  <c r="D834" i="21"/>
  <c r="A835" i="21"/>
  <c r="B835" i="21"/>
  <c r="C835" i="21"/>
  <c r="D835" i="21"/>
  <c r="A836" i="21"/>
  <c r="B836" i="21"/>
  <c r="C836" i="21"/>
  <c r="D836" i="21"/>
  <c r="A837" i="21"/>
  <c r="B837" i="21"/>
  <c r="C837" i="21"/>
  <c r="D837" i="21"/>
  <c r="A838" i="21"/>
  <c r="B838" i="21"/>
  <c r="C838" i="21"/>
  <c r="D838" i="21"/>
  <c r="A839" i="21"/>
  <c r="B839" i="21"/>
  <c r="C839" i="21"/>
  <c r="D839" i="21"/>
  <c r="A840" i="21"/>
  <c r="B840" i="21"/>
  <c r="C840" i="21"/>
  <c r="D840" i="21"/>
  <c r="A841" i="21"/>
  <c r="B841" i="21"/>
  <c r="C841" i="21"/>
  <c r="D841" i="21"/>
  <c r="A842" i="21"/>
  <c r="B842" i="21"/>
  <c r="C842" i="21"/>
  <c r="D842" i="21"/>
  <c r="A843" i="21"/>
  <c r="B843" i="21"/>
  <c r="C843" i="21"/>
  <c r="D843" i="21"/>
  <c r="A844" i="21"/>
  <c r="B844" i="21"/>
  <c r="C844" i="21"/>
  <c r="D844" i="21"/>
  <c r="A845" i="21"/>
  <c r="B845" i="21"/>
  <c r="C845" i="21"/>
  <c r="D845" i="21"/>
  <c r="A846" i="21"/>
  <c r="B846" i="21"/>
  <c r="C846" i="21"/>
  <c r="D846" i="21"/>
  <c r="A847" i="21"/>
  <c r="B847" i="21"/>
  <c r="C847" i="21"/>
  <c r="D847" i="21"/>
  <c r="A848" i="21"/>
  <c r="B848" i="21"/>
  <c r="C848" i="21"/>
  <c r="D848" i="21"/>
  <c r="A849" i="21"/>
  <c r="B849" i="21"/>
  <c r="C849" i="21"/>
  <c r="D849" i="21"/>
  <c r="A850" i="21"/>
  <c r="B850" i="21"/>
  <c r="C850" i="21"/>
  <c r="D850" i="21"/>
  <c r="A851" i="21"/>
  <c r="B851" i="21"/>
  <c r="C851" i="21"/>
  <c r="D851" i="21"/>
  <c r="A852" i="21"/>
  <c r="B852" i="21"/>
  <c r="C852" i="21"/>
  <c r="D852" i="21"/>
  <c r="A853" i="21"/>
  <c r="B853" i="21"/>
  <c r="C853" i="21"/>
  <c r="D853" i="21"/>
  <c r="A854" i="21"/>
  <c r="B854" i="21"/>
  <c r="C854" i="21"/>
  <c r="D854" i="21"/>
  <c r="A855" i="21"/>
  <c r="B855" i="21"/>
  <c r="C855" i="21"/>
  <c r="D855" i="21"/>
  <c r="A856" i="21"/>
  <c r="B856" i="21"/>
  <c r="C856" i="21"/>
  <c r="D856" i="21"/>
  <c r="A857" i="21"/>
  <c r="B857" i="21"/>
  <c r="C857" i="21"/>
  <c r="D857" i="21"/>
  <c r="A858" i="21"/>
  <c r="B858" i="21"/>
  <c r="C858" i="21"/>
  <c r="D858" i="21"/>
  <c r="A859" i="21"/>
  <c r="B859" i="21"/>
  <c r="C859" i="21"/>
  <c r="D859" i="21"/>
  <c r="A860" i="21"/>
  <c r="B860" i="21"/>
  <c r="C860" i="21"/>
  <c r="D860" i="21"/>
  <c r="A861" i="21"/>
  <c r="B861" i="21"/>
  <c r="C861" i="21"/>
  <c r="D861" i="21"/>
  <c r="A862" i="21"/>
  <c r="B862" i="21"/>
  <c r="C862" i="21"/>
  <c r="D862" i="21"/>
  <c r="A863" i="21"/>
  <c r="B863" i="21"/>
  <c r="C863" i="21"/>
  <c r="D863" i="21"/>
  <c r="A864" i="21"/>
  <c r="B864" i="21"/>
  <c r="C864" i="21"/>
  <c r="D864" i="21"/>
  <c r="A865" i="21"/>
  <c r="B865" i="21"/>
  <c r="C865" i="21"/>
  <c r="D865" i="21"/>
  <c r="A866" i="21"/>
  <c r="B866" i="21"/>
  <c r="C866" i="21"/>
  <c r="D866" i="21"/>
  <c r="A867" i="21"/>
  <c r="B867" i="21"/>
  <c r="C867" i="21"/>
  <c r="D867" i="21"/>
  <c r="A868" i="21"/>
  <c r="B868" i="21"/>
  <c r="C868" i="21"/>
  <c r="D868" i="21"/>
  <c r="A869" i="21"/>
  <c r="B869" i="21"/>
  <c r="C869" i="21"/>
  <c r="D869" i="21"/>
  <c r="A870" i="21"/>
  <c r="B870" i="21"/>
  <c r="C870" i="21"/>
  <c r="D870" i="21"/>
  <c r="A871" i="21"/>
  <c r="B871" i="21"/>
  <c r="C871" i="21"/>
  <c r="D871" i="21"/>
  <c r="A872" i="21"/>
  <c r="B872" i="21"/>
  <c r="C872" i="21"/>
  <c r="D872" i="21"/>
  <c r="A873" i="21"/>
  <c r="B873" i="21"/>
  <c r="C873" i="21"/>
  <c r="D873" i="21"/>
  <c r="A874" i="21"/>
  <c r="B874" i="21"/>
  <c r="C874" i="21"/>
  <c r="D874" i="21"/>
  <c r="A875" i="21"/>
  <c r="B875" i="21"/>
  <c r="C875" i="21"/>
  <c r="D875" i="21"/>
  <c r="A876" i="21"/>
  <c r="B876" i="21"/>
  <c r="C876" i="21"/>
  <c r="D876" i="21"/>
  <c r="A877" i="21"/>
  <c r="B877" i="21"/>
  <c r="C877" i="21"/>
  <c r="D877" i="21"/>
  <c r="A878" i="21"/>
  <c r="B878" i="21"/>
  <c r="C878" i="21"/>
  <c r="D878" i="21"/>
  <c r="A879" i="21"/>
  <c r="B879" i="21"/>
  <c r="C879" i="21"/>
  <c r="D879" i="21"/>
  <c r="A880" i="21"/>
  <c r="B880" i="21"/>
  <c r="C880" i="21"/>
  <c r="D880" i="21"/>
  <c r="A881" i="21"/>
  <c r="B881" i="21"/>
  <c r="C881" i="21"/>
  <c r="D881" i="21"/>
  <c r="A882" i="21"/>
  <c r="B882" i="21"/>
  <c r="C882" i="21"/>
  <c r="D882" i="21"/>
  <c r="A883" i="21"/>
  <c r="B883" i="21"/>
  <c r="C883" i="21"/>
  <c r="D883" i="21"/>
  <c r="A884" i="21"/>
  <c r="B884" i="21"/>
  <c r="C884" i="21"/>
  <c r="D884" i="21"/>
  <c r="A885" i="21"/>
  <c r="B885" i="21"/>
  <c r="C885" i="21"/>
  <c r="D885" i="21"/>
  <c r="A886" i="21"/>
  <c r="B886" i="21"/>
  <c r="C886" i="21"/>
  <c r="D886" i="21"/>
  <c r="A887" i="21"/>
  <c r="B887" i="21"/>
  <c r="C887" i="21"/>
  <c r="D887" i="21"/>
  <c r="A888" i="21"/>
  <c r="B888" i="21"/>
  <c r="C888" i="21"/>
  <c r="D888" i="21"/>
  <c r="A889" i="21"/>
  <c r="B889" i="21"/>
  <c r="C889" i="21"/>
  <c r="D889" i="21"/>
  <c r="A890" i="21"/>
  <c r="B890" i="21"/>
  <c r="C890" i="21"/>
  <c r="D890" i="21"/>
  <c r="A891" i="21"/>
  <c r="B891" i="21"/>
  <c r="C891" i="21"/>
  <c r="D891" i="21"/>
  <c r="A892" i="21"/>
  <c r="B892" i="21"/>
  <c r="C892" i="21"/>
  <c r="D892" i="21"/>
  <c r="A893" i="21"/>
  <c r="B893" i="21"/>
  <c r="C893" i="21"/>
  <c r="D893" i="21"/>
  <c r="A894" i="21"/>
  <c r="B894" i="21"/>
  <c r="C894" i="21"/>
  <c r="D894" i="21"/>
  <c r="A895" i="21"/>
  <c r="B895" i="21"/>
  <c r="C895" i="21"/>
  <c r="D895" i="21"/>
  <c r="A896" i="21"/>
  <c r="B896" i="21"/>
  <c r="C896" i="21"/>
  <c r="D896" i="21"/>
  <c r="A897" i="21"/>
  <c r="B897" i="21"/>
  <c r="C897" i="21"/>
  <c r="D897" i="21"/>
  <c r="A898" i="21"/>
  <c r="B898" i="21"/>
  <c r="C898" i="21"/>
  <c r="D898" i="21"/>
  <c r="A899" i="21"/>
  <c r="B899" i="21"/>
  <c r="C899" i="21"/>
  <c r="D899" i="21"/>
  <c r="A900" i="21"/>
  <c r="B900" i="21"/>
  <c r="C900" i="21"/>
  <c r="D900" i="21"/>
  <c r="A901" i="21"/>
  <c r="B901" i="21"/>
  <c r="C901" i="21"/>
  <c r="D901" i="21"/>
  <c r="A902" i="21"/>
  <c r="B902" i="21"/>
  <c r="C902" i="21"/>
  <c r="D902" i="21"/>
  <c r="A903" i="21"/>
  <c r="B903" i="21"/>
  <c r="C903" i="21"/>
  <c r="D903" i="21"/>
  <c r="A904" i="21"/>
  <c r="B904" i="21"/>
  <c r="C904" i="21"/>
  <c r="D904" i="21"/>
  <c r="A905" i="21"/>
  <c r="B905" i="21"/>
  <c r="C905" i="21"/>
  <c r="D905" i="21"/>
  <c r="A906" i="21"/>
  <c r="B906" i="21"/>
  <c r="C906" i="21"/>
  <c r="D906" i="21"/>
  <c r="A907" i="21"/>
  <c r="B907" i="21"/>
  <c r="C907" i="21"/>
  <c r="D907" i="21"/>
  <c r="A908" i="21"/>
  <c r="B908" i="21"/>
  <c r="C908" i="21"/>
  <c r="D908" i="21"/>
  <c r="A909" i="21"/>
  <c r="B909" i="21"/>
  <c r="C909" i="21"/>
  <c r="D909" i="21"/>
  <c r="A910" i="21"/>
  <c r="B910" i="21"/>
  <c r="C910" i="21"/>
  <c r="D910" i="21"/>
  <c r="A911" i="21"/>
  <c r="B911" i="21"/>
  <c r="C911" i="21"/>
  <c r="D911" i="21"/>
  <c r="A912" i="21"/>
  <c r="B912" i="21"/>
  <c r="C912" i="21"/>
  <c r="D912" i="21"/>
  <c r="A913" i="21"/>
  <c r="B913" i="21"/>
  <c r="C913" i="21"/>
  <c r="D913" i="21"/>
  <c r="A914" i="21"/>
  <c r="B914" i="21"/>
  <c r="C914" i="21"/>
  <c r="D914" i="21"/>
  <c r="A915" i="21"/>
  <c r="B915" i="21"/>
  <c r="C915" i="21"/>
  <c r="D915" i="21"/>
  <c r="A916" i="21"/>
  <c r="B916" i="21"/>
  <c r="C916" i="21"/>
  <c r="D916" i="21"/>
  <c r="A917" i="21"/>
  <c r="B917" i="21"/>
  <c r="C917" i="21"/>
  <c r="D917" i="21"/>
  <c r="A918" i="21"/>
  <c r="B918" i="21"/>
  <c r="C918" i="21"/>
  <c r="D918" i="21"/>
  <c r="A919" i="21"/>
  <c r="B919" i="21"/>
  <c r="C919" i="21"/>
  <c r="D919" i="21"/>
  <c r="A920" i="21"/>
  <c r="B920" i="21"/>
  <c r="C920" i="21"/>
  <c r="D920" i="21"/>
  <c r="A921" i="21"/>
  <c r="B921" i="21"/>
  <c r="C921" i="21"/>
  <c r="D921" i="21"/>
  <c r="A922" i="21"/>
  <c r="B922" i="21"/>
  <c r="C922" i="21"/>
  <c r="D922" i="21"/>
  <c r="A923" i="21"/>
  <c r="B923" i="21"/>
  <c r="C923" i="21"/>
  <c r="D923" i="21"/>
  <c r="A924" i="21"/>
  <c r="B924" i="21"/>
  <c r="C924" i="21"/>
  <c r="D924" i="21"/>
  <c r="A925" i="21"/>
  <c r="B925" i="21"/>
  <c r="C925" i="21"/>
  <c r="D925" i="21"/>
  <c r="A926" i="21"/>
  <c r="B926" i="21"/>
  <c r="C926" i="21"/>
  <c r="D926" i="21"/>
  <c r="A927" i="21"/>
  <c r="B927" i="21"/>
  <c r="C927" i="21"/>
  <c r="D927" i="21"/>
  <c r="A928" i="21"/>
  <c r="B928" i="21"/>
  <c r="C928" i="21"/>
  <c r="D928" i="21"/>
  <c r="A929" i="21"/>
  <c r="B929" i="21"/>
  <c r="C929" i="21"/>
  <c r="D929" i="21"/>
  <c r="A930" i="21"/>
  <c r="B930" i="21"/>
  <c r="C930" i="21"/>
  <c r="D930" i="21"/>
  <c r="A931" i="21"/>
  <c r="B931" i="21"/>
  <c r="C931" i="21"/>
  <c r="D931" i="21"/>
  <c r="A932" i="21"/>
  <c r="B932" i="21"/>
  <c r="C932" i="21"/>
  <c r="D932" i="21"/>
  <c r="A933" i="21"/>
  <c r="B933" i="21"/>
  <c r="C933" i="21"/>
  <c r="D933" i="21"/>
  <c r="A934" i="21"/>
  <c r="B934" i="21"/>
  <c r="C934" i="21"/>
  <c r="D934" i="21"/>
  <c r="A935" i="21"/>
  <c r="B935" i="21"/>
  <c r="C935" i="21"/>
  <c r="D935" i="21"/>
  <c r="A936" i="21"/>
  <c r="B936" i="21"/>
  <c r="C936" i="21"/>
  <c r="D936" i="21"/>
  <c r="A937" i="21"/>
  <c r="B937" i="21"/>
  <c r="C937" i="21"/>
  <c r="D937" i="21"/>
  <c r="A938" i="21"/>
  <c r="B938" i="21"/>
  <c r="C938" i="21"/>
  <c r="D938" i="21"/>
  <c r="A939" i="21"/>
  <c r="B939" i="21"/>
  <c r="C939" i="21"/>
  <c r="D939" i="21"/>
  <c r="A940" i="21"/>
  <c r="B940" i="21"/>
  <c r="C940" i="21"/>
  <c r="D940" i="21"/>
  <c r="A941" i="21"/>
  <c r="B941" i="21"/>
  <c r="C941" i="21"/>
  <c r="D941" i="21"/>
  <c r="A942" i="21"/>
  <c r="B942" i="21"/>
  <c r="C942" i="21"/>
  <c r="D942" i="21"/>
  <c r="A943" i="21"/>
  <c r="B943" i="21"/>
  <c r="C943" i="21"/>
  <c r="D943" i="21"/>
  <c r="A944" i="21"/>
  <c r="B944" i="21"/>
  <c r="C944" i="21"/>
  <c r="D944" i="21"/>
  <c r="A945" i="21"/>
  <c r="B945" i="21"/>
  <c r="C945" i="21"/>
  <c r="D945" i="21"/>
  <c r="A946" i="21"/>
  <c r="B946" i="21"/>
  <c r="C946" i="21"/>
  <c r="D946" i="21"/>
  <c r="A947" i="21"/>
  <c r="B947" i="21"/>
  <c r="C947" i="21"/>
  <c r="D947" i="21"/>
  <c r="A948" i="21"/>
  <c r="B948" i="21"/>
  <c r="C948" i="21"/>
  <c r="D948" i="21"/>
  <c r="A949" i="21"/>
  <c r="B949" i="21"/>
  <c r="C949" i="21"/>
  <c r="D949" i="21"/>
  <c r="A950" i="21"/>
  <c r="B950" i="21"/>
  <c r="C950" i="21"/>
  <c r="D950" i="21"/>
  <c r="A951" i="21"/>
  <c r="B951" i="21"/>
  <c r="C951" i="21"/>
  <c r="D951" i="21"/>
  <c r="A952" i="21"/>
  <c r="B952" i="21"/>
  <c r="C952" i="21"/>
  <c r="D952" i="21"/>
  <c r="A953" i="21"/>
  <c r="B953" i="21"/>
  <c r="C953" i="21"/>
  <c r="D953" i="21"/>
  <c r="A954" i="21"/>
  <c r="B954" i="21"/>
  <c r="C954" i="21"/>
  <c r="D954" i="21"/>
  <c r="A955" i="21"/>
  <c r="B955" i="21"/>
  <c r="C955" i="21"/>
  <c r="D955" i="21"/>
  <c r="A956" i="21"/>
  <c r="B956" i="21"/>
  <c r="C956" i="21"/>
  <c r="D956" i="21"/>
  <c r="A957" i="21"/>
  <c r="B957" i="21"/>
  <c r="C957" i="21"/>
  <c r="D957" i="21"/>
  <c r="A958" i="21"/>
  <c r="B958" i="21"/>
  <c r="C958" i="21"/>
  <c r="D958" i="21"/>
  <c r="A959" i="21"/>
  <c r="B959" i="21"/>
  <c r="C959" i="21"/>
  <c r="D959" i="21"/>
  <c r="A960" i="21"/>
  <c r="B960" i="21"/>
  <c r="C960" i="21"/>
  <c r="D960" i="21"/>
  <c r="A961" i="21"/>
  <c r="B961" i="21"/>
  <c r="C961" i="21"/>
  <c r="D961" i="21"/>
  <c r="A962" i="21"/>
  <c r="B962" i="21"/>
  <c r="C962" i="21"/>
  <c r="D962" i="21"/>
  <c r="A963" i="21"/>
  <c r="B963" i="21"/>
  <c r="C963" i="21"/>
  <c r="D963" i="21"/>
  <c r="A964" i="21"/>
  <c r="B964" i="21"/>
  <c r="C964" i="21"/>
  <c r="D964" i="21"/>
  <c r="A965" i="21"/>
  <c r="B965" i="21"/>
  <c r="C965" i="21"/>
  <c r="D965" i="21"/>
  <c r="A966" i="21"/>
  <c r="B966" i="21"/>
  <c r="C966" i="21"/>
  <c r="D966" i="21"/>
  <c r="A967" i="21"/>
  <c r="B967" i="21"/>
  <c r="C967" i="21"/>
  <c r="D967" i="21"/>
  <c r="A968" i="21"/>
  <c r="B968" i="21"/>
  <c r="C968" i="21"/>
  <c r="D968" i="21"/>
  <c r="A969" i="21"/>
  <c r="B969" i="21"/>
  <c r="C969" i="21"/>
  <c r="D969" i="21"/>
  <c r="A970" i="21"/>
  <c r="B970" i="21"/>
  <c r="C970" i="21"/>
  <c r="D970" i="21"/>
  <c r="A971" i="21"/>
  <c r="B971" i="21"/>
  <c r="C971" i="21"/>
  <c r="D971" i="21"/>
  <c r="A972" i="21"/>
  <c r="B972" i="21"/>
  <c r="C972" i="21"/>
  <c r="D972" i="21"/>
  <c r="A973" i="21"/>
  <c r="B973" i="21"/>
  <c r="C973" i="21"/>
  <c r="D973" i="21"/>
  <c r="A974" i="21"/>
  <c r="B974" i="21"/>
  <c r="C974" i="21"/>
  <c r="D974" i="21"/>
  <c r="A975" i="21"/>
  <c r="B975" i="21"/>
  <c r="C975" i="21"/>
  <c r="D975" i="21"/>
  <c r="A976" i="21"/>
  <c r="B976" i="21"/>
  <c r="C976" i="21"/>
  <c r="D976" i="21"/>
  <c r="A977" i="21"/>
  <c r="B977" i="21"/>
  <c r="C977" i="21"/>
  <c r="D977" i="21"/>
  <c r="A978" i="21"/>
  <c r="B978" i="21"/>
  <c r="C978" i="21"/>
  <c r="D978" i="21"/>
  <c r="A979" i="21"/>
  <c r="B979" i="21"/>
  <c r="C979" i="21"/>
  <c r="D979" i="21"/>
  <c r="A980" i="21"/>
  <c r="B980" i="21"/>
  <c r="C980" i="21"/>
  <c r="D980" i="21"/>
  <c r="A981" i="21"/>
  <c r="B981" i="21"/>
  <c r="C981" i="21"/>
  <c r="D981" i="21"/>
  <c r="A982" i="21"/>
  <c r="B982" i="21"/>
  <c r="C982" i="21"/>
  <c r="D982" i="21"/>
  <c r="A983" i="21"/>
  <c r="B983" i="21"/>
  <c r="C983" i="21"/>
  <c r="D983" i="21"/>
  <c r="A984" i="21"/>
  <c r="B984" i="21"/>
  <c r="C984" i="21"/>
  <c r="D984" i="21"/>
  <c r="A985" i="21"/>
  <c r="B985" i="21"/>
  <c r="C985" i="21"/>
  <c r="D985" i="21"/>
  <c r="A986" i="21"/>
  <c r="B986" i="21"/>
  <c r="C986" i="21"/>
  <c r="D986" i="21"/>
  <c r="A987" i="21"/>
  <c r="B987" i="21"/>
  <c r="C987" i="21"/>
  <c r="D987" i="21"/>
  <c r="A988" i="21"/>
  <c r="B988" i="21"/>
  <c r="C988" i="21"/>
  <c r="D988" i="21"/>
  <c r="A989" i="21"/>
  <c r="B989" i="21"/>
  <c r="C989" i="21"/>
  <c r="D989" i="21"/>
  <c r="A990" i="21"/>
  <c r="B990" i="21"/>
  <c r="C990" i="21"/>
  <c r="D990" i="21"/>
  <c r="A991" i="21"/>
  <c r="B991" i="21"/>
  <c r="C991" i="21"/>
  <c r="D991" i="21"/>
  <c r="A992" i="21"/>
  <c r="B992" i="21"/>
  <c r="C992" i="21"/>
  <c r="D992" i="21"/>
  <c r="A993" i="21"/>
  <c r="B993" i="21"/>
  <c r="C993" i="21"/>
  <c r="D993" i="21"/>
  <c r="A994" i="21"/>
  <c r="B994" i="21"/>
  <c r="C994" i="21"/>
  <c r="D994" i="21"/>
  <c r="A995" i="21"/>
  <c r="B995" i="21"/>
  <c r="C995" i="21"/>
  <c r="D995" i="21"/>
  <c r="A996" i="21"/>
  <c r="B996" i="21"/>
  <c r="C996" i="21"/>
  <c r="D996" i="21"/>
  <c r="A997" i="21"/>
  <c r="B997" i="21"/>
  <c r="C997" i="21"/>
  <c r="D997" i="21"/>
  <c r="A998" i="21"/>
  <c r="B998" i="21"/>
  <c r="C998" i="21"/>
  <c r="D998" i="21"/>
  <c r="A999" i="21"/>
  <c r="B999" i="21"/>
  <c r="C999" i="21"/>
  <c r="D999" i="21"/>
  <c r="A1000" i="21"/>
  <c r="B1000" i="21"/>
  <c r="C1000" i="21"/>
  <c r="D1000" i="21"/>
  <c r="A1001" i="21"/>
  <c r="B1001" i="21"/>
  <c r="C1001" i="21"/>
  <c r="D1001" i="21"/>
  <c r="A1002" i="21"/>
  <c r="B1002" i="21"/>
  <c r="C1002" i="21"/>
  <c r="D1002" i="21"/>
  <c r="A1003" i="21"/>
  <c r="B1003" i="21"/>
  <c r="C1003" i="21"/>
  <c r="D1003" i="21"/>
  <c r="A1004" i="21"/>
  <c r="B1004" i="21"/>
  <c r="C1004" i="21"/>
  <c r="D1004" i="21"/>
  <c r="A1005" i="21"/>
  <c r="B1005" i="21"/>
  <c r="C1005" i="21"/>
  <c r="D1005" i="21"/>
  <c r="A1006" i="21"/>
  <c r="B1006" i="21"/>
  <c r="C1006" i="21"/>
  <c r="D1006" i="21"/>
  <c r="A1007" i="21"/>
  <c r="B1007" i="21"/>
  <c r="C1007" i="21"/>
  <c r="D1007" i="21"/>
  <c r="A1008" i="21"/>
  <c r="B1008" i="21"/>
  <c r="C1008" i="21"/>
  <c r="D1008" i="21"/>
  <c r="A1009" i="21"/>
  <c r="B1009" i="21"/>
  <c r="C1009" i="21"/>
  <c r="D1009" i="21"/>
  <c r="A1010" i="21"/>
  <c r="B1010" i="21"/>
  <c r="C1010" i="21"/>
  <c r="D1010" i="21"/>
  <c r="A1011" i="21"/>
  <c r="B1011" i="21"/>
  <c r="C1011" i="21"/>
  <c r="D1011" i="21"/>
  <c r="A1012" i="21"/>
  <c r="B1012" i="21"/>
  <c r="C1012" i="21"/>
  <c r="D1012" i="21"/>
  <c r="A1013" i="21"/>
  <c r="B1013" i="21"/>
  <c r="C1013" i="21"/>
  <c r="D1013" i="21"/>
  <c r="A1014" i="21"/>
  <c r="B1014" i="21"/>
  <c r="C1014" i="21"/>
  <c r="D1014" i="21"/>
  <c r="A1015" i="21"/>
  <c r="B1015" i="21"/>
  <c r="C1015" i="21"/>
  <c r="D1015" i="21"/>
  <c r="A1016" i="21"/>
  <c r="B1016" i="21"/>
  <c r="C1016" i="21"/>
  <c r="D1016" i="21"/>
  <c r="A1017" i="21"/>
  <c r="B1017" i="21"/>
  <c r="C1017" i="21"/>
  <c r="D1017" i="21"/>
  <c r="A1018" i="21"/>
  <c r="B1018" i="21"/>
  <c r="C1018" i="21"/>
  <c r="D1018" i="21"/>
  <c r="A1019" i="21"/>
  <c r="B1019" i="21"/>
  <c r="C1019" i="21"/>
  <c r="D1019" i="21"/>
  <c r="A1020" i="21"/>
  <c r="B1020" i="21"/>
  <c r="C1020" i="21"/>
  <c r="D1020" i="21"/>
  <c r="A1021" i="21"/>
  <c r="B1021" i="21"/>
  <c r="C1021" i="21"/>
  <c r="D1021" i="21"/>
  <c r="A1022" i="21"/>
  <c r="B1022" i="21"/>
  <c r="C1022" i="21"/>
  <c r="D1022" i="21"/>
  <c r="A1023" i="21"/>
  <c r="B1023" i="21"/>
  <c r="C1023" i="21"/>
  <c r="D1023" i="21"/>
  <c r="A1024" i="21"/>
  <c r="B1024" i="21"/>
  <c r="C1024" i="21"/>
  <c r="D1024" i="21"/>
  <c r="A1025" i="21"/>
  <c r="B1025" i="21"/>
  <c r="C1025" i="21"/>
  <c r="D1025" i="21"/>
  <c r="A1026" i="21"/>
  <c r="B1026" i="21"/>
  <c r="C1026" i="21"/>
  <c r="D1026" i="21"/>
  <c r="A1027" i="21"/>
  <c r="B1027" i="21"/>
  <c r="C1027" i="21"/>
  <c r="D1027" i="21"/>
  <c r="A1028" i="21"/>
  <c r="B1028" i="21"/>
  <c r="C1028" i="21"/>
  <c r="D1028" i="21"/>
  <c r="A1029" i="21"/>
  <c r="B1029" i="21"/>
  <c r="C1029" i="21"/>
  <c r="D1029" i="21"/>
  <c r="A1030" i="21"/>
  <c r="B1030" i="21"/>
  <c r="C1030" i="21"/>
  <c r="D1030" i="21"/>
  <c r="A1031" i="21"/>
  <c r="B1031" i="21"/>
  <c r="C1031" i="21"/>
  <c r="D1031" i="21"/>
  <c r="A1032" i="21"/>
  <c r="B1032" i="21"/>
  <c r="C1032" i="21"/>
  <c r="D1032" i="21"/>
  <c r="D783" i="21"/>
  <c r="C783" i="21"/>
  <c r="B783" i="21"/>
  <c r="A783" i="21"/>
  <c r="A777" i="21"/>
  <c r="B777" i="21"/>
  <c r="C777" i="21"/>
  <c r="D777" i="21"/>
  <c r="A778" i="21"/>
  <c r="B778" i="21"/>
  <c r="C778" i="21"/>
  <c r="D778" i="21"/>
  <c r="A779" i="21"/>
  <c r="B779" i="21"/>
  <c r="C779" i="21"/>
  <c r="D779" i="21"/>
  <c r="A744" i="21"/>
  <c r="B744" i="21"/>
  <c r="C744" i="21"/>
  <c r="D744" i="21"/>
  <c r="A745" i="21"/>
  <c r="B745" i="21"/>
  <c r="C745" i="21"/>
  <c r="D745" i="21"/>
  <c r="A746" i="21"/>
  <c r="B746" i="21"/>
  <c r="C746" i="21"/>
  <c r="D746" i="21"/>
  <c r="A747" i="21"/>
  <c r="B747" i="21"/>
  <c r="C747" i="21"/>
  <c r="D747" i="21"/>
  <c r="A748" i="21"/>
  <c r="B748" i="21"/>
  <c r="C748" i="21"/>
  <c r="D748" i="21"/>
  <c r="A749" i="21"/>
  <c r="B749" i="21"/>
  <c r="C749" i="21"/>
  <c r="D749" i="21"/>
  <c r="A750" i="21"/>
  <c r="B750" i="21"/>
  <c r="C750" i="21"/>
  <c r="D750" i="21"/>
  <c r="A751" i="21"/>
  <c r="B751" i="21"/>
  <c r="C751" i="21"/>
  <c r="D751" i="21"/>
  <c r="A752" i="21"/>
  <c r="B752" i="21"/>
  <c r="C752" i="21"/>
  <c r="D752" i="21"/>
  <c r="A753" i="21"/>
  <c r="B753" i="21"/>
  <c r="C753" i="21"/>
  <c r="D753" i="21"/>
  <c r="A754" i="21"/>
  <c r="B754" i="21"/>
  <c r="C754" i="21"/>
  <c r="D754" i="21"/>
  <c r="A755" i="21"/>
  <c r="B755" i="21"/>
  <c r="C755" i="21"/>
  <c r="D755" i="21"/>
  <c r="A756" i="21"/>
  <c r="B756" i="21"/>
  <c r="C756" i="21"/>
  <c r="D756" i="21"/>
  <c r="A757" i="21"/>
  <c r="B757" i="21"/>
  <c r="C757" i="21"/>
  <c r="D757" i="21"/>
  <c r="A758" i="21"/>
  <c r="B758" i="21"/>
  <c r="C758" i="21"/>
  <c r="D758" i="21"/>
  <c r="A759" i="21"/>
  <c r="B759" i="21"/>
  <c r="C759" i="21"/>
  <c r="D759" i="21"/>
  <c r="A760" i="21"/>
  <c r="B760" i="21"/>
  <c r="C760" i="21"/>
  <c r="D760" i="21"/>
  <c r="A761" i="21"/>
  <c r="B761" i="21"/>
  <c r="C761" i="21"/>
  <c r="D761" i="21"/>
  <c r="A762" i="21"/>
  <c r="B762" i="21"/>
  <c r="C762" i="21"/>
  <c r="D762" i="21"/>
  <c r="A763" i="21"/>
  <c r="B763" i="21"/>
  <c r="C763" i="21"/>
  <c r="D763" i="21"/>
  <c r="A764" i="21"/>
  <c r="B764" i="21"/>
  <c r="C764" i="21"/>
  <c r="D764" i="21"/>
  <c r="A765" i="21"/>
  <c r="B765" i="21"/>
  <c r="C765" i="21"/>
  <c r="D765" i="21"/>
  <c r="A766" i="21"/>
  <c r="B766" i="21"/>
  <c r="C766" i="21"/>
  <c r="D766" i="21"/>
  <c r="A767" i="21"/>
  <c r="B767" i="21"/>
  <c r="C767" i="21"/>
  <c r="D767" i="21"/>
  <c r="A768" i="21"/>
  <c r="B768" i="21"/>
  <c r="C768" i="21"/>
  <c r="D768" i="21"/>
  <c r="A769" i="21"/>
  <c r="B769" i="21"/>
  <c r="C769" i="21"/>
  <c r="D769" i="21"/>
  <c r="A770" i="21"/>
  <c r="B770" i="21"/>
  <c r="C770" i="21"/>
  <c r="D770" i="21"/>
  <c r="A771" i="21"/>
  <c r="B771" i="21"/>
  <c r="C771" i="21"/>
  <c r="D771" i="21"/>
  <c r="A772" i="21"/>
  <c r="B772" i="21"/>
  <c r="C772" i="21"/>
  <c r="D772" i="21"/>
  <c r="A773" i="21"/>
  <c r="B773" i="21"/>
  <c r="C773" i="21"/>
  <c r="D773" i="21"/>
  <c r="A774" i="21"/>
  <c r="B774" i="21"/>
  <c r="C774" i="21"/>
  <c r="D774" i="21"/>
  <c r="A775" i="21"/>
  <c r="B775" i="21"/>
  <c r="C775" i="21"/>
  <c r="D775" i="21"/>
  <c r="A776" i="21"/>
  <c r="B776" i="21"/>
  <c r="C776" i="21"/>
  <c r="D776" i="21"/>
  <c r="D743" i="21"/>
  <c r="C743" i="21"/>
  <c r="B743" i="21"/>
  <c r="A743" i="21"/>
  <c r="A737" i="21"/>
  <c r="B737" i="21"/>
  <c r="C737" i="21"/>
  <c r="D737" i="21"/>
  <c r="A738" i="21"/>
  <c r="B738" i="21"/>
  <c r="C738" i="21"/>
  <c r="D738" i="21"/>
  <c r="A739" i="21"/>
  <c r="B739" i="21"/>
  <c r="C739" i="21"/>
  <c r="D739" i="21"/>
  <c r="A433" i="21"/>
  <c r="B433" i="21"/>
  <c r="C433" i="21"/>
  <c r="D433" i="21"/>
  <c r="A434" i="21"/>
  <c r="B434" i="21"/>
  <c r="C434" i="21"/>
  <c r="D434" i="21"/>
  <c r="A435" i="21"/>
  <c r="B435" i="21"/>
  <c r="C435" i="21"/>
  <c r="D435" i="21"/>
  <c r="A436" i="21"/>
  <c r="B436" i="21"/>
  <c r="C436" i="21"/>
  <c r="D436" i="21"/>
  <c r="A437" i="21"/>
  <c r="B437" i="21"/>
  <c r="C437" i="21"/>
  <c r="D437" i="21"/>
  <c r="A438" i="21"/>
  <c r="B438" i="21"/>
  <c r="C438" i="21"/>
  <c r="D438" i="21"/>
  <c r="A439" i="21"/>
  <c r="B439" i="21"/>
  <c r="C439" i="21"/>
  <c r="D439" i="21"/>
  <c r="A440" i="21"/>
  <c r="B440" i="21"/>
  <c r="C440" i="21"/>
  <c r="D440" i="21"/>
  <c r="A441" i="21"/>
  <c r="B441" i="21"/>
  <c r="C441" i="21"/>
  <c r="D441" i="21"/>
  <c r="A442" i="21"/>
  <c r="B442" i="21"/>
  <c r="C442" i="21"/>
  <c r="D442" i="21"/>
  <c r="A443" i="21"/>
  <c r="B443" i="21"/>
  <c r="C443" i="21"/>
  <c r="D443" i="21"/>
  <c r="A444" i="21"/>
  <c r="B444" i="21"/>
  <c r="C444" i="21"/>
  <c r="D444" i="21"/>
  <c r="A445" i="21"/>
  <c r="B445" i="21"/>
  <c r="C445" i="21"/>
  <c r="D445" i="21"/>
  <c r="A446" i="21"/>
  <c r="B446" i="21"/>
  <c r="C446" i="21"/>
  <c r="D446" i="21"/>
  <c r="A447" i="21"/>
  <c r="B447" i="21"/>
  <c r="C447" i="21"/>
  <c r="D447" i="21"/>
  <c r="A448" i="21"/>
  <c r="B448" i="21"/>
  <c r="C448" i="21"/>
  <c r="D448" i="21"/>
  <c r="A449" i="21"/>
  <c r="B449" i="21"/>
  <c r="C449" i="21"/>
  <c r="D449" i="21"/>
  <c r="A450" i="21"/>
  <c r="B450" i="21"/>
  <c r="C450" i="21"/>
  <c r="D450" i="21"/>
  <c r="A451" i="21"/>
  <c r="B451" i="21"/>
  <c r="C451" i="21"/>
  <c r="D451" i="21"/>
  <c r="A452" i="21"/>
  <c r="B452" i="21"/>
  <c r="C452" i="21"/>
  <c r="D452" i="21"/>
  <c r="A453" i="21"/>
  <c r="B453" i="21"/>
  <c r="C453" i="21"/>
  <c r="D453" i="21"/>
  <c r="A454" i="21"/>
  <c r="B454" i="21"/>
  <c r="C454" i="21"/>
  <c r="D454" i="21"/>
  <c r="A455" i="21"/>
  <c r="B455" i="21"/>
  <c r="C455" i="21"/>
  <c r="D455" i="21"/>
  <c r="A456" i="21"/>
  <c r="B456" i="21"/>
  <c r="C456" i="21"/>
  <c r="D456" i="21"/>
  <c r="A457" i="21"/>
  <c r="B457" i="21"/>
  <c r="C457" i="21"/>
  <c r="D457" i="21"/>
  <c r="A458" i="21"/>
  <c r="B458" i="21"/>
  <c r="C458" i="21"/>
  <c r="D458" i="21"/>
  <c r="A459" i="21"/>
  <c r="B459" i="21"/>
  <c r="C459" i="21"/>
  <c r="D459" i="21"/>
  <c r="A460" i="21"/>
  <c r="B460" i="21"/>
  <c r="C460" i="21"/>
  <c r="D460" i="21"/>
  <c r="A461" i="21"/>
  <c r="B461" i="21"/>
  <c r="C461" i="21"/>
  <c r="D461" i="21"/>
  <c r="A462" i="21"/>
  <c r="B462" i="21"/>
  <c r="C462" i="21"/>
  <c r="D462" i="21"/>
  <c r="A463" i="21"/>
  <c r="B463" i="21"/>
  <c r="C463" i="21"/>
  <c r="D463" i="21"/>
  <c r="A464" i="21"/>
  <c r="B464" i="21"/>
  <c r="C464" i="21"/>
  <c r="D464" i="21"/>
  <c r="A465" i="21"/>
  <c r="B465" i="21"/>
  <c r="C465" i="21"/>
  <c r="D465" i="21"/>
  <c r="A466" i="21"/>
  <c r="B466" i="21"/>
  <c r="C466" i="21"/>
  <c r="D466" i="21"/>
  <c r="A467" i="21"/>
  <c r="B467" i="21"/>
  <c r="C467" i="21"/>
  <c r="D467" i="21"/>
  <c r="A468" i="21"/>
  <c r="B468" i="21"/>
  <c r="C468" i="21"/>
  <c r="D468" i="21"/>
  <c r="A469" i="21"/>
  <c r="B469" i="21"/>
  <c r="C469" i="21"/>
  <c r="D469" i="21"/>
  <c r="A470" i="21"/>
  <c r="B470" i="21"/>
  <c r="C470" i="21"/>
  <c r="D470" i="21"/>
  <c r="A471" i="21"/>
  <c r="B471" i="21"/>
  <c r="C471" i="21"/>
  <c r="D471" i="21"/>
  <c r="A472" i="21"/>
  <c r="B472" i="21"/>
  <c r="C472" i="21"/>
  <c r="D472" i="21"/>
  <c r="A473" i="21"/>
  <c r="B473" i="21"/>
  <c r="C473" i="21"/>
  <c r="D473" i="21"/>
  <c r="A474" i="21"/>
  <c r="B474" i="21"/>
  <c r="C474" i="21"/>
  <c r="D474" i="21"/>
  <c r="A475" i="21"/>
  <c r="B475" i="21"/>
  <c r="C475" i="21"/>
  <c r="D475" i="21"/>
  <c r="A476" i="21"/>
  <c r="B476" i="21"/>
  <c r="C476" i="21"/>
  <c r="D476" i="21"/>
  <c r="A477" i="21"/>
  <c r="B477" i="21"/>
  <c r="C477" i="21"/>
  <c r="D477" i="21"/>
  <c r="A478" i="21"/>
  <c r="B478" i="21"/>
  <c r="C478" i="21"/>
  <c r="D478" i="21"/>
  <c r="A479" i="21"/>
  <c r="B479" i="21"/>
  <c r="C479" i="21"/>
  <c r="D479" i="21"/>
  <c r="A480" i="21"/>
  <c r="B480" i="21"/>
  <c r="C480" i="21"/>
  <c r="D480" i="21"/>
  <c r="A481" i="21"/>
  <c r="B481" i="21"/>
  <c r="C481" i="21"/>
  <c r="D481" i="21"/>
  <c r="A482" i="21"/>
  <c r="B482" i="21"/>
  <c r="C482" i="21"/>
  <c r="D482" i="21"/>
  <c r="A483" i="21"/>
  <c r="B483" i="21"/>
  <c r="C483" i="21"/>
  <c r="D483" i="21"/>
  <c r="A484" i="21"/>
  <c r="B484" i="21"/>
  <c r="C484" i="21"/>
  <c r="D484" i="21"/>
  <c r="A485" i="21"/>
  <c r="B485" i="21"/>
  <c r="C485" i="21"/>
  <c r="D485" i="21"/>
  <c r="A486" i="21"/>
  <c r="B486" i="21"/>
  <c r="C486" i="21"/>
  <c r="D486" i="21"/>
  <c r="A487" i="21"/>
  <c r="B487" i="21"/>
  <c r="C487" i="21"/>
  <c r="D487" i="21"/>
  <c r="A488" i="21"/>
  <c r="B488" i="21"/>
  <c r="C488" i="21"/>
  <c r="D488" i="21"/>
  <c r="A489" i="21"/>
  <c r="B489" i="21"/>
  <c r="C489" i="21"/>
  <c r="D489" i="21"/>
  <c r="A490" i="21"/>
  <c r="B490" i="21"/>
  <c r="C490" i="21"/>
  <c r="D490" i="21"/>
  <c r="A491" i="21"/>
  <c r="B491" i="21"/>
  <c r="C491" i="21"/>
  <c r="D491" i="21"/>
  <c r="A492" i="21"/>
  <c r="B492" i="21"/>
  <c r="C492" i="21"/>
  <c r="D492" i="21"/>
  <c r="A493" i="21"/>
  <c r="B493" i="21"/>
  <c r="C493" i="21"/>
  <c r="D493" i="21"/>
  <c r="A494" i="21"/>
  <c r="B494" i="21"/>
  <c r="C494" i="21"/>
  <c r="D494" i="21"/>
  <c r="A495" i="21"/>
  <c r="B495" i="21"/>
  <c r="C495" i="21"/>
  <c r="D495" i="21"/>
  <c r="A496" i="21"/>
  <c r="B496" i="21"/>
  <c r="C496" i="21"/>
  <c r="D496" i="21"/>
  <c r="A497" i="21"/>
  <c r="B497" i="21"/>
  <c r="C497" i="21"/>
  <c r="D497" i="21"/>
  <c r="A498" i="21"/>
  <c r="B498" i="21"/>
  <c r="C498" i="21"/>
  <c r="D498" i="21"/>
  <c r="A499" i="21"/>
  <c r="B499" i="21"/>
  <c r="C499" i="21"/>
  <c r="D499" i="21"/>
  <c r="A500" i="21"/>
  <c r="B500" i="21"/>
  <c r="C500" i="21"/>
  <c r="D500" i="21"/>
  <c r="A501" i="21"/>
  <c r="B501" i="21"/>
  <c r="C501" i="21"/>
  <c r="D501" i="21"/>
  <c r="A502" i="21"/>
  <c r="B502" i="21"/>
  <c r="C502" i="21"/>
  <c r="D502" i="21"/>
  <c r="A503" i="21"/>
  <c r="B503" i="21"/>
  <c r="C503" i="21"/>
  <c r="D503" i="21"/>
  <c r="A504" i="21"/>
  <c r="B504" i="21"/>
  <c r="C504" i="21"/>
  <c r="D504" i="21"/>
  <c r="A505" i="21"/>
  <c r="B505" i="21"/>
  <c r="C505" i="21"/>
  <c r="D505" i="21"/>
  <c r="A506" i="21"/>
  <c r="B506" i="21"/>
  <c r="C506" i="21"/>
  <c r="D506" i="21"/>
  <c r="A507" i="21"/>
  <c r="B507" i="21"/>
  <c r="C507" i="21"/>
  <c r="D507" i="21"/>
  <c r="A508" i="21"/>
  <c r="B508" i="21"/>
  <c r="C508" i="21"/>
  <c r="D508" i="21"/>
  <c r="A509" i="21"/>
  <c r="B509" i="21"/>
  <c r="C509" i="21"/>
  <c r="D509" i="21"/>
  <c r="A510" i="21"/>
  <c r="B510" i="21"/>
  <c r="C510" i="21"/>
  <c r="D510" i="21"/>
  <c r="A511" i="21"/>
  <c r="B511" i="21"/>
  <c r="C511" i="21"/>
  <c r="D511" i="21"/>
  <c r="A512" i="21"/>
  <c r="B512" i="21"/>
  <c r="C512" i="21"/>
  <c r="D512" i="21"/>
  <c r="A513" i="21"/>
  <c r="B513" i="21"/>
  <c r="C513" i="21"/>
  <c r="D513" i="21"/>
  <c r="A514" i="21"/>
  <c r="B514" i="21"/>
  <c r="C514" i="21"/>
  <c r="D514" i="21"/>
  <c r="A515" i="21"/>
  <c r="B515" i="21"/>
  <c r="C515" i="21"/>
  <c r="D515" i="21"/>
  <c r="A516" i="21"/>
  <c r="B516" i="21"/>
  <c r="C516" i="21"/>
  <c r="D516" i="21"/>
  <c r="A517" i="21"/>
  <c r="B517" i="21"/>
  <c r="C517" i="21"/>
  <c r="D517" i="21"/>
  <c r="A518" i="21"/>
  <c r="B518" i="21"/>
  <c r="C518" i="21"/>
  <c r="D518" i="21"/>
  <c r="A519" i="21"/>
  <c r="B519" i="21"/>
  <c r="C519" i="21"/>
  <c r="D519" i="21"/>
  <c r="A520" i="21"/>
  <c r="B520" i="21"/>
  <c r="C520" i="21"/>
  <c r="D520" i="21"/>
  <c r="A521" i="21"/>
  <c r="B521" i="21"/>
  <c r="C521" i="21"/>
  <c r="D521" i="21"/>
  <c r="A522" i="21"/>
  <c r="B522" i="21"/>
  <c r="C522" i="21"/>
  <c r="D522" i="21"/>
  <c r="A523" i="21"/>
  <c r="B523" i="21"/>
  <c r="C523" i="21"/>
  <c r="D523" i="21"/>
  <c r="A524" i="21"/>
  <c r="B524" i="21"/>
  <c r="C524" i="21"/>
  <c r="D524" i="21"/>
  <c r="A525" i="21"/>
  <c r="B525" i="21"/>
  <c r="C525" i="21"/>
  <c r="D525" i="21"/>
  <c r="A526" i="21"/>
  <c r="B526" i="21"/>
  <c r="C526" i="21"/>
  <c r="D526" i="21"/>
  <c r="A527" i="21"/>
  <c r="B527" i="21"/>
  <c r="C527" i="21"/>
  <c r="D527" i="21"/>
  <c r="A528" i="21"/>
  <c r="B528" i="21"/>
  <c r="C528" i="21"/>
  <c r="D528" i="21"/>
  <c r="A529" i="21"/>
  <c r="B529" i="21"/>
  <c r="C529" i="21"/>
  <c r="D529" i="21"/>
  <c r="A530" i="21"/>
  <c r="B530" i="21"/>
  <c r="C530" i="21"/>
  <c r="D530" i="21"/>
  <c r="A531" i="21"/>
  <c r="B531" i="21"/>
  <c r="C531" i="21"/>
  <c r="D531" i="21"/>
  <c r="A532" i="21"/>
  <c r="B532" i="21"/>
  <c r="C532" i="21"/>
  <c r="D532" i="21"/>
  <c r="A533" i="21"/>
  <c r="B533" i="21"/>
  <c r="C533" i="21"/>
  <c r="D533" i="21"/>
  <c r="A534" i="21"/>
  <c r="B534" i="21"/>
  <c r="C534" i="21"/>
  <c r="D534" i="21"/>
  <c r="A535" i="21"/>
  <c r="B535" i="21"/>
  <c r="C535" i="21"/>
  <c r="D535" i="21"/>
  <c r="A536" i="21"/>
  <c r="B536" i="21"/>
  <c r="C536" i="21"/>
  <c r="D536" i="21"/>
  <c r="A537" i="21"/>
  <c r="B537" i="21"/>
  <c r="C537" i="21"/>
  <c r="D537" i="21"/>
  <c r="A538" i="21"/>
  <c r="B538" i="21"/>
  <c r="C538" i="21"/>
  <c r="D538" i="21"/>
  <c r="A539" i="21"/>
  <c r="B539" i="21"/>
  <c r="C539" i="21"/>
  <c r="D539" i="21"/>
  <c r="A540" i="21"/>
  <c r="B540" i="21"/>
  <c r="C540" i="21"/>
  <c r="D540" i="21"/>
  <c r="A541" i="21"/>
  <c r="B541" i="21"/>
  <c r="C541" i="21"/>
  <c r="D541" i="21"/>
  <c r="A542" i="21"/>
  <c r="B542" i="21"/>
  <c r="C542" i="21"/>
  <c r="D542" i="21"/>
  <c r="A543" i="21"/>
  <c r="B543" i="21"/>
  <c r="C543" i="21"/>
  <c r="D543" i="21"/>
  <c r="A544" i="21"/>
  <c r="B544" i="21"/>
  <c r="C544" i="21"/>
  <c r="D544" i="21"/>
  <c r="A545" i="21"/>
  <c r="B545" i="21"/>
  <c r="C545" i="21"/>
  <c r="D545" i="21"/>
  <c r="A546" i="21"/>
  <c r="B546" i="21"/>
  <c r="C546" i="21"/>
  <c r="D546" i="21"/>
  <c r="A547" i="21"/>
  <c r="B547" i="21"/>
  <c r="C547" i="21"/>
  <c r="D547" i="21"/>
  <c r="A548" i="21"/>
  <c r="B548" i="21"/>
  <c r="C548" i="21"/>
  <c r="D548" i="21"/>
  <c r="A549" i="21"/>
  <c r="B549" i="21"/>
  <c r="C549" i="21"/>
  <c r="D549" i="21"/>
  <c r="A550" i="21"/>
  <c r="B550" i="21"/>
  <c r="C550" i="21"/>
  <c r="D550" i="21"/>
  <c r="A551" i="21"/>
  <c r="B551" i="21"/>
  <c r="C551" i="21"/>
  <c r="D551" i="21"/>
  <c r="A552" i="21"/>
  <c r="B552" i="21"/>
  <c r="C552" i="21"/>
  <c r="D552" i="21"/>
  <c r="A553" i="21"/>
  <c r="B553" i="21"/>
  <c r="C553" i="21"/>
  <c r="D553" i="21"/>
  <c r="A554" i="21"/>
  <c r="B554" i="21"/>
  <c r="C554" i="21"/>
  <c r="D554" i="21"/>
  <c r="A555" i="21"/>
  <c r="B555" i="21"/>
  <c r="C555" i="21"/>
  <c r="D555" i="21"/>
  <c r="A556" i="21"/>
  <c r="B556" i="21"/>
  <c r="C556" i="21"/>
  <c r="D556" i="21"/>
  <c r="A557" i="21"/>
  <c r="B557" i="21"/>
  <c r="C557" i="21"/>
  <c r="D557" i="21"/>
  <c r="A558" i="21"/>
  <c r="B558" i="21"/>
  <c r="C558" i="21"/>
  <c r="D558" i="21"/>
  <c r="A559" i="21"/>
  <c r="B559" i="21"/>
  <c r="C559" i="21"/>
  <c r="D559" i="21"/>
  <c r="A560" i="21"/>
  <c r="B560" i="21"/>
  <c r="C560" i="21"/>
  <c r="D560" i="21"/>
  <c r="A561" i="21"/>
  <c r="B561" i="21"/>
  <c r="C561" i="21"/>
  <c r="D561" i="21"/>
  <c r="A562" i="21"/>
  <c r="B562" i="21"/>
  <c r="C562" i="21"/>
  <c r="D562" i="21"/>
  <c r="A563" i="21"/>
  <c r="B563" i="21"/>
  <c r="C563" i="21"/>
  <c r="D563" i="21"/>
  <c r="A564" i="21"/>
  <c r="B564" i="21"/>
  <c r="C564" i="21"/>
  <c r="D564" i="21"/>
  <c r="A565" i="21"/>
  <c r="B565" i="21"/>
  <c r="C565" i="21"/>
  <c r="D565" i="21"/>
  <c r="A566" i="21"/>
  <c r="B566" i="21"/>
  <c r="C566" i="21"/>
  <c r="D566" i="21"/>
  <c r="A567" i="21"/>
  <c r="B567" i="21"/>
  <c r="C567" i="21"/>
  <c r="D567" i="21"/>
  <c r="A568" i="21"/>
  <c r="B568" i="21"/>
  <c r="C568" i="21"/>
  <c r="D568" i="21"/>
  <c r="A569" i="21"/>
  <c r="B569" i="21"/>
  <c r="C569" i="21"/>
  <c r="D569" i="21"/>
  <c r="A570" i="21"/>
  <c r="B570" i="21"/>
  <c r="C570" i="21"/>
  <c r="D570" i="21"/>
  <c r="A571" i="21"/>
  <c r="B571" i="21"/>
  <c r="C571" i="21"/>
  <c r="D571" i="21"/>
  <c r="A572" i="21"/>
  <c r="B572" i="21"/>
  <c r="C572" i="21"/>
  <c r="D572" i="21"/>
  <c r="A573" i="21"/>
  <c r="B573" i="21"/>
  <c r="C573" i="21"/>
  <c r="D573" i="21"/>
  <c r="A574" i="21"/>
  <c r="B574" i="21"/>
  <c r="C574" i="21"/>
  <c r="D574" i="21"/>
  <c r="A575" i="21"/>
  <c r="B575" i="21"/>
  <c r="C575" i="21"/>
  <c r="D575" i="21"/>
  <c r="A576" i="21"/>
  <c r="B576" i="21"/>
  <c r="C576" i="21"/>
  <c r="D576" i="21"/>
  <c r="A577" i="21"/>
  <c r="B577" i="21"/>
  <c r="C577" i="21"/>
  <c r="D577" i="21"/>
  <c r="A578" i="21"/>
  <c r="B578" i="21"/>
  <c r="C578" i="21"/>
  <c r="D578" i="21"/>
  <c r="A579" i="21"/>
  <c r="B579" i="21"/>
  <c r="C579" i="21"/>
  <c r="D579" i="21"/>
  <c r="A580" i="21"/>
  <c r="B580" i="21"/>
  <c r="C580" i="21"/>
  <c r="D580" i="21"/>
  <c r="A581" i="21"/>
  <c r="B581" i="21"/>
  <c r="C581" i="21"/>
  <c r="D581" i="21"/>
  <c r="A582" i="21"/>
  <c r="B582" i="21"/>
  <c r="C582" i="21"/>
  <c r="D582" i="21"/>
  <c r="A583" i="21"/>
  <c r="B583" i="21"/>
  <c r="C583" i="21"/>
  <c r="D583" i="21"/>
  <c r="A584" i="21"/>
  <c r="B584" i="21"/>
  <c r="C584" i="21"/>
  <c r="D584" i="21"/>
  <c r="A585" i="21"/>
  <c r="B585" i="21"/>
  <c r="C585" i="21"/>
  <c r="D585" i="21"/>
  <c r="A586" i="21"/>
  <c r="B586" i="21"/>
  <c r="C586" i="21"/>
  <c r="D586" i="21"/>
  <c r="A587" i="21"/>
  <c r="B587" i="21"/>
  <c r="C587" i="21"/>
  <c r="D587" i="21"/>
  <c r="A588" i="21"/>
  <c r="B588" i="21"/>
  <c r="C588" i="21"/>
  <c r="D588" i="21"/>
  <c r="A589" i="21"/>
  <c r="B589" i="21"/>
  <c r="C589" i="21"/>
  <c r="D589" i="21"/>
  <c r="A590" i="21"/>
  <c r="B590" i="21"/>
  <c r="C590" i="21"/>
  <c r="D590" i="21"/>
  <c r="A591" i="21"/>
  <c r="B591" i="21"/>
  <c r="C591" i="21"/>
  <c r="D591" i="21"/>
  <c r="A592" i="21"/>
  <c r="B592" i="21"/>
  <c r="C592" i="21"/>
  <c r="D592" i="21"/>
  <c r="A593" i="21"/>
  <c r="B593" i="21"/>
  <c r="C593" i="21"/>
  <c r="D593" i="21"/>
  <c r="A594" i="21"/>
  <c r="B594" i="21"/>
  <c r="C594" i="21"/>
  <c r="D594" i="21"/>
  <c r="A595" i="21"/>
  <c r="B595" i="21"/>
  <c r="C595" i="21"/>
  <c r="D595" i="21"/>
  <c r="A596" i="21"/>
  <c r="B596" i="21"/>
  <c r="C596" i="21"/>
  <c r="D596" i="21"/>
  <c r="A597" i="21"/>
  <c r="B597" i="21"/>
  <c r="C597" i="21"/>
  <c r="D597" i="21"/>
  <c r="A598" i="21"/>
  <c r="B598" i="21"/>
  <c r="C598" i="21"/>
  <c r="D598" i="21"/>
  <c r="A599" i="21"/>
  <c r="B599" i="21"/>
  <c r="C599" i="21"/>
  <c r="D599" i="21"/>
  <c r="A600" i="21"/>
  <c r="B600" i="21"/>
  <c r="C600" i="21"/>
  <c r="D600" i="21"/>
  <c r="A601" i="21"/>
  <c r="B601" i="21"/>
  <c r="C601" i="21"/>
  <c r="D601" i="21"/>
  <c r="A602" i="21"/>
  <c r="B602" i="21"/>
  <c r="C602" i="21"/>
  <c r="D602" i="21"/>
  <c r="A603" i="21"/>
  <c r="B603" i="21"/>
  <c r="C603" i="21"/>
  <c r="D603" i="21"/>
  <c r="A604" i="21"/>
  <c r="B604" i="21"/>
  <c r="C604" i="21"/>
  <c r="D604" i="21"/>
  <c r="A605" i="21"/>
  <c r="B605" i="21"/>
  <c r="C605" i="21"/>
  <c r="D605" i="21"/>
  <c r="A606" i="21"/>
  <c r="B606" i="21"/>
  <c r="C606" i="21"/>
  <c r="D606" i="21"/>
  <c r="A607" i="21"/>
  <c r="B607" i="21"/>
  <c r="C607" i="21"/>
  <c r="D607" i="21"/>
  <c r="A608" i="21"/>
  <c r="B608" i="21"/>
  <c r="C608" i="21"/>
  <c r="D608" i="21"/>
  <c r="A609" i="21"/>
  <c r="B609" i="21"/>
  <c r="C609" i="21"/>
  <c r="D609" i="21"/>
  <c r="A610" i="21"/>
  <c r="B610" i="21"/>
  <c r="C610" i="21"/>
  <c r="D610" i="21"/>
  <c r="A611" i="21"/>
  <c r="B611" i="21"/>
  <c r="C611" i="21"/>
  <c r="D611" i="21"/>
  <c r="A612" i="21"/>
  <c r="B612" i="21"/>
  <c r="C612" i="21"/>
  <c r="D612" i="21"/>
  <c r="A613" i="21"/>
  <c r="B613" i="21"/>
  <c r="C613" i="21"/>
  <c r="D613" i="21"/>
  <c r="A614" i="21"/>
  <c r="B614" i="21"/>
  <c r="C614" i="21"/>
  <c r="D614" i="21"/>
  <c r="A615" i="21"/>
  <c r="B615" i="21"/>
  <c r="C615" i="21"/>
  <c r="D615" i="21"/>
  <c r="A616" i="21"/>
  <c r="B616" i="21"/>
  <c r="C616" i="21"/>
  <c r="D616" i="21"/>
  <c r="A617" i="21"/>
  <c r="B617" i="21"/>
  <c r="C617" i="21"/>
  <c r="D617" i="21"/>
  <c r="A618" i="21"/>
  <c r="B618" i="21"/>
  <c r="C618" i="21"/>
  <c r="D618" i="21"/>
  <c r="A619" i="21"/>
  <c r="B619" i="21"/>
  <c r="C619" i="21"/>
  <c r="D619" i="21"/>
  <c r="A620" i="21"/>
  <c r="B620" i="21"/>
  <c r="C620" i="21"/>
  <c r="D620" i="21"/>
  <c r="A621" i="21"/>
  <c r="B621" i="21"/>
  <c r="C621" i="21"/>
  <c r="D621" i="21"/>
  <c r="A622" i="21"/>
  <c r="B622" i="21"/>
  <c r="C622" i="21"/>
  <c r="D622" i="21"/>
  <c r="A623" i="21"/>
  <c r="B623" i="21"/>
  <c r="C623" i="21"/>
  <c r="D623" i="21"/>
  <c r="A624" i="21"/>
  <c r="B624" i="21"/>
  <c r="C624" i="21"/>
  <c r="D624" i="21"/>
  <c r="A625" i="21"/>
  <c r="B625" i="21"/>
  <c r="C625" i="21"/>
  <c r="D625" i="21"/>
  <c r="A626" i="21"/>
  <c r="B626" i="21"/>
  <c r="C626" i="21"/>
  <c r="D626" i="21"/>
  <c r="A627" i="21"/>
  <c r="B627" i="21"/>
  <c r="C627" i="21"/>
  <c r="D627" i="21"/>
  <c r="A628" i="21"/>
  <c r="B628" i="21"/>
  <c r="C628" i="21"/>
  <c r="D628" i="21"/>
  <c r="A629" i="21"/>
  <c r="B629" i="21"/>
  <c r="C629" i="21"/>
  <c r="D629" i="21"/>
  <c r="A630" i="21"/>
  <c r="B630" i="21"/>
  <c r="C630" i="21"/>
  <c r="D630" i="21"/>
  <c r="A631" i="21"/>
  <c r="B631" i="21"/>
  <c r="C631" i="21"/>
  <c r="D631" i="21"/>
  <c r="A632" i="21"/>
  <c r="B632" i="21"/>
  <c r="C632" i="21"/>
  <c r="D632" i="21"/>
  <c r="A633" i="21"/>
  <c r="B633" i="21"/>
  <c r="C633" i="21"/>
  <c r="D633" i="21"/>
  <c r="A634" i="21"/>
  <c r="B634" i="21"/>
  <c r="C634" i="21"/>
  <c r="D634" i="21"/>
  <c r="A635" i="21"/>
  <c r="B635" i="21"/>
  <c r="C635" i="21"/>
  <c r="D635" i="21"/>
  <c r="A636" i="21"/>
  <c r="B636" i="21"/>
  <c r="C636" i="21"/>
  <c r="D636" i="21"/>
  <c r="A637" i="21"/>
  <c r="B637" i="21"/>
  <c r="C637" i="21"/>
  <c r="D637" i="21"/>
  <c r="A638" i="21"/>
  <c r="B638" i="21"/>
  <c r="C638" i="21"/>
  <c r="D638" i="21"/>
  <c r="A639" i="21"/>
  <c r="B639" i="21"/>
  <c r="C639" i="21"/>
  <c r="D639" i="21"/>
  <c r="A640" i="21"/>
  <c r="B640" i="21"/>
  <c r="C640" i="21"/>
  <c r="D640" i="21"/>
  <c r="A641" i="21"/>
  <c r="B641" i="21"/>
  <c r="C641" i="21"/>
  <c r="D641" i="21"/>
  <c r="A642" i="21"/>
  <c r="B642" i="21"/>
  <c r="C642" i="21"/>
  <c r="D642" i="21"/>
  <c r="A643" i="21"/>
  <c r="B643" i="21"/>
  <c r="C643" i="21"/>
  <c r="D643" i="21"/>
  <c r="A644" i="21"/>
  <c r="B644" i="21"/>
  <c r="C644" i="21"/>
  <c r="D644" i="21"/>
  <c r="A645" i="21"/>
  <c r="B645" i="21"/>
  <c r="C645" i="21"/>
  <c r="D645" i="21"/>
  <c r="A646" i="21"/>
  <c r="B646" i="21"/>
  <c r="C646" i="21"/>
  <c r="D646" i="21"/>
  <c r="A647" i="21"/>
  <c r="B647" i="21"/>
  <c r="C647" i="21"/>
  <c r="D647" i="21"/>
  <c r="A648" i="21"/>
  <c r="B648" i="21"/>
  <c r="C648" i="21"/>
  <c r="D648" i="21"/>
  <c r="A649" i="21"/>
  <c r="B649" i="21"/>
  <c r="C649" i="21"/>
  <c r="D649" i="21"/>
  <c r="A650" i="21"/>
  <c r="B650" i="21"/>
  <c r="C650" i="21"/>
  <c r="D650" i="21"/>
  <c r="A651" i="21"/>
  <c r="B651" i="21"/>
  <c r="C651" i="21"/>
  <c r="D651" i="21"/>
  <c r="A652" i="21"/>
  <c r="B652" i="21"/>
  <c r="C652" i="21"/>
  <c r="D652" i="21"/>
  <c r="A653" i="21"/>
  <c r="B653" i="21"/>
  <c r="C653" i="21"/>
  <c r="D653" i="21"/>
  <c r="A654" i="21"/>
  <c r="B654" i="21"/>
  <c r="C654" i="21"/>
  <c r="D654" i="21"/>
  <c r="A655" i="21"/>
  <c r="B655" i="21"/>
  <c r="C655" i="21"/>
  <c r="D655" i="21"/>
  <c r="A656" i="21"/>
  <c r="B656" i="21"/>
  <c r="C656" i="21"/>
  <c r="D656" i="21"/>
  <c r="A657" i="21"/>
  <c r="B657" i="21"/>
  <c r="C657" i="21"/>
  <c r="D657" i="21"/>
  <c r="A658" i="21"/>
  <c r="B658" i="21"/>
  <c r="C658" i="21"/>
  <c r="D658" i="21"/>
  <c r="A659" i="21"/>
  <c r="B659" i="21"/>
  <c r="C659" i="21"/>
  <c r="D659" i="21"/>
  <c r="A660" i="21"/>
  <c r="B660" i="21"/>
  <c r="C660" i="21"/>
  <c r="D660" i="21"/>
  <c r="A661" i="21"/>
  <c r="B661" i="21"/>
  <c r="C661" i="21"/>
  <c r="D661" i="21"/>
  <c r="A662" i="21"/>
  <c r="B662" i="21"/>
  <c r="C662" i="21"/>
  <c r="D662" i="21"/>
  <c r="A663" i="21"/>
  <c r="B663" i="21"/>
  <c r="C663" i="21"/>
  <c r="D663" i="21"/>
  <c r="A664" i="21"/>
  <c r="B664" i="21"/>
  <c r="C664" i="21"/>
  <c r="D664" i="21"/>
  <c r="A665" i="21"/>
  <c r="B665" i="21"/>
  <c r="C665" i="21"/>
  <c r="D665" i="21"/>
  <c r="A666" i="21"/>
  <c r="B666" i="21"/>
  <c r="C666" i="21"/>
  <c r="D666" i="21"/>
  <c r="A667" i="21"/>
  <c r="B667" i="21"/>
  <c r="C667" i="21"/>
  <c r="D667" i="21"/>
  <c r="A668" i="21"/>
  <c r="B668" i="21"/>
  <c r="C668" i="21"/>
  <c r="D668" i="21"/>
  <c r="A669" i="21"/>
  <c r="B669" i="21"/>
  <c r="C669" i="21"/>
  <c r="D669" i="21"/>
  <c r="A670" i="21"/>
  <c r="B670" i="21"/>
  <c r="C670" i="21"/>
  <c r="D670" i="21"/>
  <c r="A671" i="21"/>
  <c r="B671" i="21"/>
  <c r="C671" i="21"/>
  <c r="D671" i="21"/>
  <c r="A672" i="21"/>
  <c r="B672" i="21"/>
  <c r="C672" i="21"/>
  <c r="D672" i="21"/>
  <c r="A673" i="21"/>
  <c r="B673" i="21"/>
  <c r="C673" i="21"/>
  <c r="D673" i="21"/>
  <c r="A674" i="21"/>
  <c r="B674" i="21"/>
  <c r="C674" i="21"/>
  <c r="D674" i="21"/>
  <c r="A675" i="21"/>
  <c r="B675" i="21"/>
  <c r="C675" i="21"/>
  <c r="D675" i="21"/>
  <c r="A676" i="21"/>
  <c r="B676" i="21"/>
  <c r="C676" i="21"/>
  <c r="D676" i="21"/>
  <c r="A677" i="21"/>
  <c r="B677" i="21"/>
  <c r="C677" i="21"/>
  <c r="D677" i="21"/>
  <c r="A678" i="21"/>
  <c r="B678" i="21"/>
  <c r="C678" i="21"/>
  <c r="D678" i="21"/>
  <c r="A679" i="21"/>
  <c r="B679" i="21"/>
  <c r="C679" i="21"/>
  <c r="D679" i="21"/>
  <c r="A680" i="21"/>
  <c r="B680" i="21"/>
  <c r="C680" i="21"/>
  <c r="D680" i="21"/>
  <c r="A681" i="21"/>
  <c r="B681" i="21"/>
  <c r="C681" i="21"/>
  <c r="D681" i="21"/>
  <c r="A682" i="21"/>
  <c r="B682" i="21"/>
  <c r="C682" i="21"/>
  <c r="D682" i="21"/>
  <c r="A683" i="21"/>
  <c r="B683" i="21"/>
  <c r="C683" i="21"/>
  <c r="D683" i="21"/>
  <c r="A684" i="21"/>
  <c r="B684" i="21"/>
  <c r="C684" i="21"/>
  <c r="D684" i="21"/>
  <c r="A685" i="21"/>
  <c r="B685" i="21"/>
  <c r="C685" i="21"/>
  <c r="D685" i="21"/>
  <c r="A686" i="21"/>
  <c r="B686" i="21"/>
  <c r="C686" i="21"/>
  <c r="D686" i="21"/>
  <c r="A687" i="21"/>
  <c r="B687" i="21"/>
  <c r="C687" i="21"/>
  <c r="D687" i="21"/>
  <c r="A688" i="21"/>
  <c r="B688" i="21"/>
  <c r="C688" i="21"/>
  <c r="D688" i="21"/>
  <c r="A689" i="21"/>
  <c r="B689" i="21"/>
  <c r="C689" i="21"/>
  <c r="D689" i="21"/>
  <c r="A690" i="21"/>
  <c r="B690" i="21"/>
  <c r="C690" i="21"/>
  <c r="D690" i="21"/>
  <c r="A691" i="21"/>
  <c r="B691" i="21"/>
  <c r="C691" i="21"/>
  <c r="D691" i="21"/>
  <c r="A692" i="21"/>
  <c r="B692" i="21"/>
  <c r="C692" i="21"/>
  <c r="D692" i="21"/>
  <c r="A693" i="21"/>
  <c r="B693" i="21"/>
  <c r="C693" i="21"/>
  <c r="D693" i="21"/>
  <c r="A694" i="21"/>
  <c r="B694" i="21"/>
  <c r="C694" i="21"/>
  <c r="D694" i="21"/>
  <c r="A695" i="21"/>
  <c r="B695" i="21"/>
  <c r="C695" i="21"/>
  <c r="D695" i="21"/>
  <c r="A696" i="21"/>
  <c r="B696" i="21"/>
  <c r="C696" i="21"/>
  <c r="D696" i="21"/>
  <c r="A697" i="21"/>
  <c r="B697" i="21"/>
  <c r="C697" i="21"/>
  <c r="D697" i="21"/>
  <c r="A698" i="21"/>
  <c r="B698" i="21"/>
  <c r="C698" i="21"/>
  <c r="D698" i="21"/>
  <c r="A699" i="21"/>
  <c r="B699" i="21"/>
  <c r="C699" i="21"/>
  <c r="D699" i="21"/>
  <c r="A700" i="21"/>
  <c r="B700" i="21"/>
  <c r="C700" i="21"/>
  <c r="D700" i="21"/>
  <c r="A701" i="21"/>
  <c r="B701" i="21"/>
  <c r="C701" i="21"/>
  <c r="D701" i="21"/>
  <c r="A702" i="21"/>
  <c r="B702" i="21"/>
  <c r="C702" i="21"/>
  <c r="D702" i="21"/>
  <c r="A703" i="21"/>
  <c r="B703" i="21"/>
  <c r="C703" i="21"/>
  <c r="D703" i="21"/>
  <c r="A704" i="21"/>
  <c r="B704" i="21"/>
  <c r="C704" i="21"/>
  <c r="D704" i="21"/>
  <c r="A705" i="21"/>
  <c r="B705" i="21"/>
  <c r="C705" i="21"/>
  <c r="D705" i="21"/>
  <c r="A706" i="21"/>
  <c r="B706" i="21"/>
  <c r="C706" i="21"/>
  <c r="D706" i="21"/>
  <c r="A707" i="21"/>
  <c r="B707" i="21"/>
  <c r="C707" i="21"/>
  <c r="D707" i="21"/>
  <c r="A708" i="21"/>
  <c r="B708" i="21"/>
  <c r="C708" i="21"/>
  <c r="D708" i="21"/>
  <c r="A709" i="21"/>
  <c r="B709" i="21"/>
  <c r="C709" i="21"/>
  <c r="D709" i="21"/>
  <c r="A710" i="21"/>
  <c r="B710" i="21"/>
  <c r="C710" i="21"/>
  <c r="D710" i="21"/>
  <c r="A711" i="21"/>
  <c r="B711" i="21"/>
  <c r="C711" i="21"/>
  <c r="D711" i="21"/>
  <c r="A712" i="21"/>
  <c r="B712" i="21"/>
  <c r="C712" i="21"/>
  <c r="D712" i="21"/>
  <c r="A713" i="21"/>
  <c r="B713" i="21"/>
  <c r="C713" i="21"/>
  <c r="D713" i="21"/>
  <c r="A714" i="21"/>
  <c r="B714" i="21"/>
  <c r="C714" i="21"/>
  <c r="D714" i="21"/>
  <c r="A715" i="21"/>
  <c r="B715" i="21"/>
  <c r="C715" i="21"/>
  <c r="D715" i="21"/>
  <c r="A716" i="21"/>
  <c r="B716" i="21"/>
  <c r="C716" i="21"/>
  <c r="D716" i="21"/>
  <c r="A717" i="21"/>
  <c r="B717" i="21"/>
  <c r="C717" i="21"/>
  <c r="D717" i="21"/>
  <c r="A718" i="21"/>
  <c r="B718" i="21"/>
  <c r="C718" i="21"/>
  <c r="D718" i="21"/>
  <c r="A719" i="21"/>
  <c r="B719" i="21"/>
  <c r="C719" i="21"/>
  <c r="D719" i="21"/>
  <c r="A720" i="21"/>
  <c r="B720" i="21"/>
  <c r="C720" i="21"/>
  <c r="D720" i="21"/>
  <c r="A721" i="21"/>
  <c r="B721" i="21"/>
  <c r="C721" i="21"/>
  <c r="D721" i="21"/>
  <c r="A722" i="21"/>
  <c r="B722" i="21"/>
  <c r="C722" i="21"/>
  <c r="D722" i="21"/>
  <c r="A723" i="21"/>
  <c r="B723" i="21"/>
  <c r="C723" i="21"/>
  <c r="D723" i="21"/>
  <c r="A724" i="21"/>
  <c r="B724" i="21"/>
  <c r="C724" i="21"/>
  <c r="D724" i="21"/>
  <c r="A725" i="21"/>
  <c r="B725" i="21"/>
  <c r="C725" i="21"/>
  <c r="D725" i="21"/>
  <c r="A726" i="21"/>
  <c r="B726" i="21"/>
  <c r="C726" i="21"/>
  <c r="D726" i="21"/>
  <c r="A727" i="21"/>
  <c r="B727" i="21"/>
  <c r="C727" i="21"/>
  <c r="D727" i="21"/>
  <c r="A728" i="21"/>
  <c r="B728" i="21"/>
  <c r="C728" i="21"/>
  <c r="D728" i="21"/>
  <c r="A729" i="21"/>
  <c r="B729" i="21"/>
  <c r="C729" i="21"/>
  <c r="D729" i="21"/>
  <c r="A730" i="21"/>
  <c r="B730" i="21"/>
  <c r="C730" i="21"/>
  <c r="D730" i="21"/>
  <c r="A731" i="21"/>
  <c r="B731" i="21"/>
  <c r="C731" i="21"/>
  <c r="D731" i="21"/>
  <c r="A732" i="21"/>
  <c r="B732" i="21"/>
  <c r="C732" i="21"/>
  <c r="D732" i="21"/>
  <c r="A733" i="21"/>
  <c r="B733" i="21"/>
  <c r="C733" i="21"/>
  <c r="D733" i="21"/>
  <c r="A734" i="21"/>
  <c r="B734" i="21"/>
  <c r="C734" i="21"/>
  <c r="D734" i="21"/>
  <c r="A735" i="21"/>
  <c r="B735" i="21"/>
  <c r="C735" i="21"/>
  <c r="D735" i="21"/>
  <c r="A736" i="21"/>
  <c r="B736" i="21"/>
  <c r="C736" i="21"/>
  <c r="D736" i="21"/>
  <c r="D432" i="21"/>
  <c r="C432" i="21"/>
  <c r="B432" i="21"/>
  <c r="A432" i="21"/>
  <c r="A426" i="21"/>
  <c r="B426" i="21"/>
  <c r="C426" i="21"/>
  <c r="D426" i="21"/>
  <c r="A427" i="21"/>
  <c r="B427" i="21"/>
  <c r="C427" i="21"/>
  <c r="D427" i="21"/>
  <c r="A428" i="21"/>
  <c r="B428" i="21"/>
  <c r="C428" i="21"/>
  <c r="D428" i="21"/>
  <c r="A391" i="21"/>
  <c r="B391" i="21"/>
  <c r="C391" i="21"/>
  <c r="D391" i="21"/>
  <c r="A392" i="21"/>
  <c r="B392" i="21"/>
  <c r="C392" i="21"/>
  <c r="D392" i="21"/>
  <c r="A393" i="21"/>
  <c r="B393" i="21"/>
  <c r="C393" i="21"/>
  <c r="D393" i="21"/>
  <c r="A394" i="21"/>
  <c r="B394" i="21"/>
  <c r="C394" i="21"/>
  <c r="D394" i="21"/>
  <c r="A395" i="21"/>
  <c r="B395" i="21"/>
  <c r="C395" i="21"/>
  <c r="D395" i="21"/>
  <c r="A396" i="21"/>
  <c r="B396" i="21"/>
  <c r="C396" i="21"/>
  <c r="D396" i="21"/>
  <c r="A397" i="21"/>
  <c r="B397" i="21"/>
  <c r="C397" i="21"/>
  <c r="D397" i="21"/>
  <c r="A398" i="21"/>
  <c r="B398" i="21"/>
  <c r="C398" i="21"/>
  <c r="D398" i="21"/>
  <c r="A399" i="21"/>
  <c r="B399" i="21"/>
  <c r="C399" i="21"/>
  <c r="D399" i="21"/>
  <c r="A400" i="21"/>
  <c r="B400" i="21"/>
  <c r="C400" i="21"/>
  <c r="D400" i="21"/>
  <c r="A401" i="21"/>
  <c r="B401" i="21"/>
  <c r="C401" i="21"/>
  <c r="D401" i="21"/>
  <c r="A402" i="21"/>
  <c r="B402" i="21"/>
  <c r="C402" i="21"/>
  <c r="D402" i="21"/>
  <c r="A403" i="21"/>
  <c r="B403" i="21"/>
  <c r="C403" i="21"/>
  <c r="D403" i="21"/>
  <c r="A404" i="21"/>
  <c r="B404" i="21"/>
  <c r="C404" i="21"/>
  <c r="D404" i="21"/>
  <c r="A405" i="21"/>
  <c r="B405" i="21"/>
  <c r="C405" i="21"/>
  <c r="D405" i="21"/>
  <c r="A406" i="21"/>
  <c r="B406" i="21"/>
  <c r="C406" i="21"/>
  <c r="D406" i="21"/>
  <c r="A407" i="21"/>
  <c r="B407" i="21"/>
  <c r="C407" i="21"/>
  <c r="D407" i="21"/>
  <c r="A408" i="21"/>
  <c r="B408" i="21"/>
  <c r="C408" i="21"/>
  <c r="D408" i="21"/>
  <c r="A409" i="21"/>
  <c r="B409" i="21"/>
  <c r="C409" i="21"/>
  <c r="D409" i="21"/>
  <c r="A410" i="21"/>
  <c r="B410" i="21"/>
  <c r="C410" i="21"/>
  <c r="D410" i="21"/>
  <c r="A411" i="21"/>
  <c r="B411" i="21"/>
  <c r="C411" i="21"/>
  <c r="D411" i="21"/>
  <c r="A412" i="21"/>
  <c r="B412" i="21"/>
  <c r="C412" i="21"/>
  <c r="D412" i="21"/>
  <c r="A413" i="21"/>
  <c r="B413" i="21"/>
  <c r="C413" i="21"/>
  <c r="D413" i="21"/>
  <c r="A414" i="21"/>
  <c r="B414" i="21"/>
  <c r="C414" i="21"/>
  <c r="D414" i="21"/>
  <c r="A415" i="21"/>
  <c r="B415" i="21"/>
  <c r="C415" i="21"/>
  <c r="D415" i="21"/>
  <c r="A416" i="21"/>
  <c r="B416" i="21"/>
  <c r="C416" i="21"/>
  <c r="D416" i="21"/>
  <c r="A417" i="21"/>
  <c r="B417" i="21"/>
  <c r="C417" i="21"/>
  <c r="D417" i="21"/>
  <c r="A418" i="21"/>
  <c r="B418" i="21"/>
  <c r="C418" i="21"/>
  <c r="D418" i="21"/>
  <c r="A419" i="21"/>
  <c r="B419" i="21"/>
  <c r="C419" i="21"/>
  <c r="D419" i="21"/>
  <c r="A420" i="21"/>
  <c r="B420" i="21"/>
  <c r="C420" i="21"/>
  <c r="D420" i="21"/>
  <c r="A421" i="21"/>
  <c r="B421" i="21"/>
  <c r="C421" i="21"/>
  <c r="D421" i="21"/>
  <c r="A422" i="21"/>
  <c r="B422" i="21"/>
  <c r="C422" i="21"/>
  <c r="D422" i="21"/>
  <c r="A423" i="21"/>
  <c r="B423" i="21"/>
  <c r="C423" i="21"/>
  <c r="D423" i="21"/>
  <c r="A424" i="21"/>
  <c r="B424" i="21"/>
  <c r="C424" i="21"/>
  <c r="D424" i="21"/>
  <c r="A425" i="21"/>
  <c r="B425" i="21"/>
  <c r="C425" i="21"/>
  <c r="D425" i="21"/>
  <c r="D390" i="21"/>
  <c r="C390" i="21"/>
  <c r="B390" i="21"/>
  <c r="A390" i="21"/>
  <c r="A384" i="21"/>
  <c r="B384" i="21"/>
  <c r="C384" i="21"/>
  <c r="D384" i="21"/>
  <c r="A385" i="21"/>
  <c r="B385" i="21"/>
  <c r="C385" i="21"/>
  <c r="D385" i="21"/>
  <c r="A386" i="21"/>
  <c r="B386" i="21"/>
  <c r="C386" i="21"/>
  <c r="D386" i="21"/>
  <c r="A334" i="21"/>
  <c r="B334" i="21"/>
  <c r="C334" i="21"/>
  <c r="D334" i="21"/>
  <c r="A335" i="21"/>
  <c r="B335" i="21"/>
  <c r="C335" i="21"/>
  <c r="D335" i="21"/>
  <c r="A336" i="21"/>
  <c r="B336" i="21"/>
  <c r="C336" i="21"/>
  <c r="D336" i="21"/>
  <c r="A337" i="21"/>
  <c r="B337" i="21"/>
  <c r="C337" i="21"/>
  <c r="D337" i="21"/>
  <c r="A338" i="21"/>
  <c r="B338" i="21"/>
  <c r="C338" i="21"/>
  <c r="D338" i="21"/>
  <c r="A339" i="21"/>
  <c r="B339" i="21"/>
  <c r="C339" i="21"/>
  <c r="D339" i="21"/>
  <c r="A340" i="21"/>
  <c r="B340" i="21"/>
  <c r="C340" i="21"/>
  <c r="D340" i="21"/>
  <c r="A341" i="21"/>
  <c r="B341" i="21"/>
  <c r="C341" i="21"/>
  <c r="D341" i="21"/>
  <c r="A342" i="21"/>
  <c r="B342" i="21"/>
  <c r="C342" i="21"/>
  <c r="D342" i="21"/>
  <c r="A343" i="21"/>
  <c r="B343" i="21"/>
  <c r="C343" i="21"/>
  <c r="D343" i="21"/>
  <c r="A344" i="21"/>
  <c r="B344" i="21"/>
  <c r="C344" i="21"/>
  <c r="D344" i="21"/>
  <c r="A345" i="21"/>
  <c r="B345" i="21"/>
  <c r="C345" i="21"/>
  <c r="D345" i="21"/>
  <c r="A346" i="21"/>
  <c r="B346" i="21"/>
  <c r="C346" i="21"/>
  <c r="D346" i="21"/>
  <c r="A347" i="21"/>
  <c r="B347" i="21"/>
  <c r="C347" i="21"/>
  <c r="D347" i="21"/>
  <c r="A348" i="21"/>
  <c r="B348" i="21"/>
  <c r="C348" i="21"/>
  <c r="D348" i="21"/>
  <c r="A349" i="21"/>
  <c r="B349" i="21"/>
  <c r="C349" i="21"/>
  <c r="D349" i="21"/>
  <c r="A350" i="21"/>
  <c r="B350" i="21"/>
  <c r="C350" i="21"/>
  <c r="D350" i="21"/>
  <c r="A351" i="21"/>
  <c r="B351" i="21"/>
  <c r="C351" i="21"/>
  <c r="D351" i="21"/>
  <c r="A352" i="21"/>
  <c r="B352" i="21"/>
  <c r="C352" i="21"/>
  <c r="D352" i="21"/>
  <c r="A353" i="21"/>
  <c r="B353" i="21"/>
  <c r="C353" i="21"/>
  <c r="D353" i="21"/>
  <c r="A354" i="21"/>
  <c r="B354" i="21"/>
  <c r="C354" i="21"/>
  <c r="D354" i="21"/>
  <c r="A355" i="21"/>
  <c r="B355" i="21"/>
  <c r="C355" i="21"/>
  <c r="D355" i="21"/>
  <c r="A356" i="21"/>
  <c r="B356" i="21"/>
  <c r="C356" i="21"/>
  <c r="D356" i="21"/>
  <c r="A357" i="21"/>
  <c r="B357" i="21"/>
  <c r="C357" i="21"/>
  <c r="D357" i="21"/>
  <c r="A358" i="21"/>
  <c r="B358" i="21"/>
  <c r="C358" i="21"/>
  <c r="D358" i="21"/>
  <c r="A359" i="21"/>
  <c r="B359" i="21"/>
  <c r="C359" i="21"/>
  <c r="D359" i="21"/>
  <c r="A360" i="21"/>
  <c r="B360" i="21"/>
  <c r="C360" i="21"/>
  <c r="D360" i="21"/>
  <c r="A361" i="21"/>
  <c r="B361" i="21"/>
  <c r="C361" i="21"/>
  <c r="D361" i="21"/>
  <c r="A362" i="21"/>
  <c r="B362" i="21"/>
  <c r="C362" i="21"/>
  <c r="D362" i="21"/>
  <c r="A363" i="21"/>
  <c r="B363" i="21"/>
  <c r="C363" i="21"/>
  <c r="D363" i="21"/>
  <c r="A364" i="21"/>
  <c r="B364" i="21"/>
  <c r="C364" i="21"/>
  <c r="D364" i="21"/>
  <c r="A365" i="21"/>
  <c r="B365" i="21"/>
  <c r="C365" i="21"/>
  <c r="D365" i="21"/>
  <c r="A366" i="21"/>
  <c r="B366" i="21"/>
  <c r="C366" i="21"/>
  <c r="D366" i="21"/>
  <c r="A367" i="21"/>
  <c r="B367" i="21"/>
  <c r="C367" i="21"/>
  <c r="D367" i="21"/>
  <c r="A368" i="21"/>
  <c r="B368" i="21"/>
  <c r="C368" i="21"/>
  <c r="D368" i="21"/>
  <c r="A369" i="21"/>
  <c r="B369" i="21"/>
  <c r="C369" i="21"/>
  <c r="D369" i="21"/>
  <c r="A370" i="21"/>
  <c r="B370" i="21"/>
  <c r="C370" i="21"/>
  <c r="D370" i="21"/>
  <c r="A371" i="21"/>
  <c r="B371" i="21"/>
  <c r="C371" i="21"/>
  <c r="D371" i="21"/>
  <c r="A372" i="21"/>
  <c r="B372" i="21"/>
  <c r="C372" i="21"/>
  <c r="D372" i="21"/>
  <c r="A373" i="21"/>
  <c r="B373" i="21"/>
  <c r="C373" i="21"/>
  <c r="D373" i="21"/>
  <c r="A374" i="21"/>
  <c r="B374" i="21"/>
  <c r="C374" i="21"/>
  <c r="D374" i="21"/>
  <c r="A375" i="21"/>
  <c r="B375" i="21"/>
  <c r="C375" i="21"/>
  <c r="D375" i="21"/>
  <c r="A376" i="21"/>
  <c r="B376" i="21"/>
  <c r="C376" i="21"/>
  <c r="D376" i="21"/>
  <c r="A377" i="21"/>
  <c r="B377" i="21"/>
  <c r="C377" i="21"/>
  <c r="D377" i="21"/>
  <c r="A378" i="21"/>
  <c r="B378" i="21"/>
  <c r="C378" i="21"/>
  <c r="D378" i="21"/>
  <c r="A379" i="21"/>
  <c r="B379" i="21"/>
  <c r="C379" i="21"/>
  <c r="D379" i="21"/>
  <c r="A380" i="21"/>
  <c r="B380" i="21"/>
  <c r="C380" i="21"/>
  <c r="D380" i="21"/>
  <c r="A381" i="21"/>
  <c r="B381" i="21"/>
  <c r="C381" i="21"/>
  <c r="D381" i="21"/>
  <c r="A382" i="21"/>
  <c r="B382" i="21"/>
  <c r="C382" i="21"/>
  <c r="D382" i="21"/>
  <c r="A383" i="21"/>
  <c r="B383" i="21"/>
  <c r="C383" i="21"/>
  <c r="D383" i="21"/>
  <c r="C333" i="21"/>
  <c r="D333" i="21"/>
  <c r="B333" i="21"/>
  <c r="A333" i="21"/>
  <c r="A327" i="21"/>
  <c r="B327" i="21"/>
  <c r="C327" i="21"/>
  <c r="D327" i="21"/>
  <c r="A328" i="21"/>
  <c r="B328" i="21"/>
  <c r="C328" i="21"/>
  <c r="D328" i="21"/>
  <c r="A329" i="21"/>
  <c r="B329" i="21"/>
  <c r="C329" i="21"/>
  <c r="D329" i="21"/>
  <c r="A305" i="21"/>
  <c r="B305" i="21"/>
  <c r="C305" i="21"/>
  <c r="D305" i="21"/>
  <c r="A306" i="21"/>
  <c r="B306" i="21"/>
  <c r="C306" i="21"/>
  <c r="D306" i="21"/>
  <c r="A307" i="21"/>
  <c r="B307" i="21"/>
  <c r="C307" i="21"/>
  <c r="D307" i="21"/>
  <c r="A308" i="21"/>
  <c r="B308" i="21"/>
  <c r="C308" i="21"/>
  <c r="D308" i="21"/>
  <c r="A309" i="21"/>
  <c r="B309" i="21"/>
  <c r="C309" i="21"/>
  <c r="D309" i="21"/>
  <c r="A310" i="21"/>
  <c r="B310" i="21"/>
  <c r="C310" i="21"/>
  <c r="D310" i="21"/>
  <c r="A311" i="21"/>
  <c r="B311" i="21"/>
  <c r="C311" i="21"/>
  <c r="D311" i="21"/>
  <c r="A312" i="21"/>
  <c r="B312" i="21"/>
  <c r="C312" i="21"/>
  <c r="D312" i="21"/>
  <c r="A313" i="21"/>
  <c r="B313" i="21"/>
  <c r="C313" i="21"/>
  <c r="D313" i="21"/>
  <c r="A314" i="21"/>
  <c r="B314" i="21"/>
  <c r="C314" i="21"/>
  <c r="D314" i="21"/>
  <c r="A315" i="21"/>
  <c r="B315" i="21"/>
  <c r="C315" i="21"/>
  <c r="D315" i="21"/>
  <c r="A316" i="21"/>
  <c r="B316" i="21"/>
  <c r="C316" i="21"/>
  <c r="D316" i="21"/>
  <c r="A317" i="21"/>
  <c r="B317" i="21"/>
  <c r="C317" i="21"/>
  <c r="D317" i="21"/>
  <c r="A318" i="21"/>
  <c r="B318" i="21"/>
  <c r="C318" i="21"/>
  <c r="D318" i="21"/>
  <c r="A319" i="21"/>
  <c r="B319" i="21"/>
  <c r="C319" i="21"/>
  <c r="D319" i="21"/>
  <c r="A320" i="21"/>
  <c r="B320" i="21"/>
  <c r="C320" i="21"/>
  <c r="D320" i="21"/>
  <c r="A321" i="21"/>
  <c r="B321" i="21"/>
  <c r="C321" i="21"/>
  <c r="D321" i="21"/>
  <c r="A322" i="21"/>
  <c r="B322" i="21"/>
  <c r="C322" i="21"/>
  <c r="D322" i="21"/>
  <c r="A323" i="21"/>
  <c r="B323" i="21"/>
  <c r="C323" i="21"/>
  <c r="D323" i="21"/>
  <c r="A324" i="21"/>
  <c r="B324" i="21"/>
  <c r="C324" i="21"/>
  <c r="D324" i="21"/>
  <c r="A325" i="21"/>
  <c r="B325" i="21"/>
  <c r="C325" i="21"/>
  <c r="D325" i="21"/>
  <c r="A326" i="21"/>
  <c r="B326" i="21"/>
  <c r="C326" i="21"/>
  <c r="D326" i="21"/>
  <c r="C304" i="21"/>
  <c r="D304" i="21"/>
  <c r="B304" i="21"/>
  <c r="A304" i="21"/>
  <c r="A298" i="21"/>
  <c r="B298" i="21"/>
  <c r="C298" i="21"/>
  <c r="D298" i="21"/>
  <c r="A299" i="21"/>
  <c r="B299" i="21"/>
  <c r="C299" i="21"/>
  <c r="D299" i="21"/>
  <c r="A300" i="21"/>
  <c r="B300" i="21"/>
  <c r="C300" i="21"/>
  <c r="D300" i="21"/>
  <c r="A257" i="21"/>
  <c r="B257" i="21"/>
  <c r="C257" i="21"/>
  <c r="D257" i="21"/>
  <c r="A258" i="21"/>
  <c r="B258" i="21"/>
  <c r="C258" i="21"/>
  <c r="D258" i="21"/>
  <c r="A259" i="21"/>
  <c r="B259" i="21"/>
  <c r="C259" i="21"/>
  <c r="D259" i="21"/>
  <c r="A260" i="21"/>
  <c r="B260" i="21"/>
  <c r="C260" i="21"/>
  <c r="D260" i="21"/>
  <c r="A261" i="21"/>
  <c r="B261" i="21"/>
  <c r="C261" i="21"/>
  <c r="D261" i="21"/>
  <c r="A262" i="21"/>
  <c r="B262" i="21"/>
  <c r="C262" i="21"/>
  <c r="D262" i="21"/>
  <c r="A263" i="21"/>
  <c r="B263" i="21"/>
  <c r="C263" i="21"/>
  <c r="D263" i="21"/>
  <c r="A264" i="21"/>
  <c r="B264" i="21"/>
  <c r="C264" i="21"/>
  <c r="D264" i="21"/>
  <c r="A265" i="21"/>
  <c r="B265" i="21"/>
  <c r="C265" i="21"/>
  <c r="D265" i="21"/>
  <c r="A266" i="21"/>
  <c r="B266" i="21"/>
  <c r="C266" i="21"/>
  <c r="D266" i="21"/>
  <c r="A267" i="21"/>
  <c r="B267" i="21"/>
  <c r="C267" i="21"/>
  <c r="D267" i="21"/>
  <c r="A268" i="21"/>
  <c r="B268" i="21"/>
  <c r="C268" i="21"/>
  <c r="D268" i="21"/>
  <c r="A269" i="21"/>
  <c r="B269" i="21"/>
  <c r="C269" i="21"/>
  <c r="D269" i="21"/>
  <c r="A270" i="21"/>
  <c r="B270" i="21"/>
  <c r="C270" i="21"/>
  <c r="D270" i="21"/>
  <c r="A271" i="21"/>
  <c r="B271" i="21"/>
  <c r="C271" i="21"/>
  <c r="D271" i="21"/>
  <c r="A272" i="21"/>
  <c r="B272" i="21"/>
  <c r="C272" i="21"/>
  <c r="D272" i="21"/>
  <c r="A273" i="21"/>
  <c r="B273" i="21"/>
  <c r="C273" i="21"/>
  <c r="D273" i="21"/>
  <c r="A274" i="21"/>
  <c r="B274" i="21"/>
  <c r="C274" i="21"/>
  <c r="D274" i="21"/>
  <c r="A275" i="21"/>
  <c r="B275" i="21"/>
  <c r="C275" i="21"/>
  <c r="D275" i="21"/>
  <c r="A276" i="21"/>
  <c r="B276" i="21"/>
  <c r="C276" i="21"/>
  <c r="D276" i="21"/>
  <c r="A277" i="21"/>
  <c r="B277" i="21"/>
  <c r="C277" i="21"/>
  <c r="D277" i="21"/>
  <c r="A278" i="21"/>
  <c r="B278" i="21"/>
  <c r="C278" i="21"/>
  <c r="D278" i="21"/>
  <c r="A279" i="21"/>
  <c r="B279" i="21"/>
  <c r="C279" i="21"/>
  <c r="D279" i="21"/>
  <c r="A280" i="21"/>
  <c r="B280" i="21"/>
  <c r="C280" i="21"/>
  <c r="D280" i="21"/>
  <c r="A281" i="21"/>
  <c r="B281" i="21"/>
  <c r="C281" i="21"/>
  <c r="D281" i="21"/>
  <c r="A282" i="21"/>
  <c r="B282" i="21"/>
  <c r="C282" i="21"/>
  <c r="D282" i="21"/>
  <c r="A283" i="21"/>
  <c r="B283" i="21"/>
  <c r="C283" i="21"/>
  <c r="D283" i="21"/>
  <c r="A284" i="21"/>
  <c r="B284" i="21"/>
  <c r="C284" i="21"/>
  <c r="D284" i="21"/>
  <c r="A285" i="21"/>
  <c r="B285" i="21"/>
  <c r="C285" i="21"/>
  <c r="D285" i="21"/>
  <c r="A286" i="21"/>
  <c r="B286" i="21"/>
  <c r="C286" i="21"/>
  <c r="D286" i="21"/>
  <c r="A287" i="21"/>
  <c r="B287" i="21"/>
  <c r="C287" i="21"/>
  <c r="D287" i="21"/>
  <c r="A288" i="21"/>
  <c r="B288" i="21"/>
  <c r="C288" i="21"/>
  <c r="D288" i="21"/>
  <c r="A289" i="21"/>
  <c r="B289" i="21"/>
  <c r="C289" i="21"/>
  <c r="D289" i="21"/>
  <c r="A290" i="21"/>
  <c r="B290" i="21"/>
  <c r="C290" i="21"/>
  <c r="D290" i="21"/>
  <c r="A291" i="21"/>
  <c r="B291" i="21"/>
  <c r="C291" i="21"/>
  <c r="D291" i="21"/>
  <c r="A292" i="21"/>
  <c r="B292" i="21"/>
  <c r="C292" i="21"/>
  <c r="D292" i="21"/>
  <c r="A293" i="21"/>
  <c r="B293" i="21"/>
  <c r="C293" i="21"/>
  <c r="D293" i="21"/>
  <c r="A294" i="21"/>
  <c r="B294" i="21"/>
  <c r="C294" i="21"/>
  <c r="D294" i="21"/>
  <c r="A295" i="21"/>
  <c r="B295" i="21"/>
  <c r="C295" i="21"/>
  <c r="D295" i="21"/>
  <c r="A296" i="21"/>
  <c r="B296" i="21"/>
  <c r="C296" i="21"/>
  <c r="D296" i="21"/>
  <c r="A297" i="21"/>
  <c r="B297" i="21"/>
  <c r="C297" i="21"/>
  <c r="D297" i="21"/>
  <c r="C256" i="21"/>
  <c r="D256" i="21"/>
  <c r="B256" i="21"/>
  <c r="A256" i="21"/>
  <c r="A250" i="21"/>
  <c r="B250" i="21"/>
  <c r="C250" i="21"/>
  <c r="D250" i="21"/>
  <c r="A251" i="21"/>
  <c r="B251" i="21"/>
  <c r="C251" i="21"/>
  <c r="D251" i="21"/>
  <c r="A252" i="21"/>
  <c r="B252" i="21"/>
  <c r="C252" i="21"/>
  <c r="D252" i="21"/>
  <c r="A217" i="21"/>
  <c r="B217" i="21"/>
  <c r="C217" i="21"/>
  <c r="D217" i="21"/>
  <c r="A218" i="21"/>
  <c r="B218" i="21"/>
  <c r="C218" i="21"/>
  <c r="D218" i="21"/>
  <c r="A219" i="21"/>
  <c r="B219" i="21"/>
  <c r="C219" i="21"/>
  <c r="D219" i="21"/>
  <c r="A220" i="21"/>
  <c r="B220" i="21"/>
  <c r="C220" i="21"/>
  <c r="D220" i="21"/>
  <c r="A221" i="21"/>
  <c r="B221" i="21"/>
  <c r="C221" i="21"/>
  <c r="D221" i="21"/>
  <c r="A222" i="21"/>
  <c r="B222" i="21"/>
  <c r="C222" i="21"/>
  <c r="D222" i="21"/>
  <c r="A223" i="21"/>
  <c r="B223" i="21"/>
  <c r="C223" i="21"/>
  <c r="D223" i="21"/>
  <c r="A224" i="21"/>
  <c r="B224" i="21"/>
  <c r="C224" i="21"/>
  <c r="D224" i="21"/>
  <c r="A225" i="21"/>
  <c r="B225" i="21"/>
  <c r="C225" i="21"/>
  <c r="D225" i="21"/>
  <c r="A226" i="21"/>
  <c r="B226" i="21"/>
  <c r="C226" i="21"/>
  <c r="D226" i="21"/>
  <c r="A227" i="21"/>
  <c r="B227" i="21"/>
  <c r="C227" i="21"/>
  <c r="D227" i="21"/>
  <c r="A228" i="21"/>
  <c r="B228" i="21"/>
  <c r="C228" i="21"/>
  <c r="D228" i="21"/>
  <c r="A229" i="21"/>
  <c r="B229" i="21"/>
  <c r="C229" i="21"/>
  <c r="D229" i="21"/>
  <c r="A230" i="21"/>
  <c r="B230" i="21"/>
  <c r="C230" i="21"/>
  <c r="D230" i="21"/>
  <c r="A231" i="21"/>
  <c r="B231" i="21"/>
  <c r="C231" i="21"/>
  <c r="D231" i="21"/>
  <c r="A232" i="21"/>
  <c r="B232" i="21"/>
  <c r="C232" i="21"/>
  <c r="D232" i="21"/>
  <c r="A233" i="21"/>
  <c r="B233" i="21"/>
  <c r="C233" i="21"/>
  <c r="D233" i="21"/>
  <c r="A234" i="21"/>
  <c r="B234" i="21"/>
  <c r="C234" i="21"/>
  <c r="D234" i="21"/>
  <c r="A235" i="21"/>
  <c r="B235" i="21"/>
  <c r="C235" i="21"/>
  <c r="D235" i="21"/>
  <c r="A236" i="21"/>
  <c r="B236" i="21"/>
  <c r="C236" i="21"/>
  <c r="D236" i="21"/>
  <c r="A237" i="21"/>
  <c r="B237" i="21"/>
  <c r="C237" i="21"/>
  <c r="D237" i="21"/>
  <c r="A238" i="21"/>
  <c r="B238" i="21"/>
  <c r="C238" i="21"/>
  <c r="D238" i="21"/>
  <c r="A239" i="21"/>
  <c r="B239" i="21"/>
  <c r="C239" i="21"/>
  <c r="D239" i="21"/>
  <c r="A240" i="21"/>
  <c r="B240" i="21"/>
  <c r="C240" i="21"/>
  <c r="D240" i="21"/>
  <c r="A241" i="21"/>
  <c r="B241" i="21"/>
  <c r="C241" i="21"/>
  <c r="D241" i="21"/>
  <c r="A242" i="21"/>
  <c r="B242" i="21"/>
  <c r="C242" i="21"/>
  <c r="D242" i="21"/>
  <c r="A243" i="21"/>
  <c r="B243" i="21"/>
  <c r="C243" i="21"/>
  <c r="D243" i="21"/>
  <c r="A244" i="21"/>
  <c r="B244" i="21"/>
  <c r="C244" i="21"/>
  <c r="D244" i="21"/>
  <c r="A245" i="21"/>
  <c r="B245" i="21"/>
  <c r="C245" i="21"/>
  <c r="D245" i="21"/>
  <c r="A246" i="21"/>
  <c r="B246" i="21"/>
  <c r="C246" i="21"/>
  <c r="D246" i="21"/>
  <c r="A247" i="21"/>
  <c r="B247" i="21"/>
  <c r="C247" i="21"/>
  <c r="D247" i="21"/>
  <c r="A248" i="21"/>
  <c r="B248" i="21"/>
  <c r="C248" i="21"/>
  <c r="D248" i="21"/>
  <c r="A249" i="21"/>
  <c r="B249" i="21"/>
  <c r="C249" i="21"/>
  <c r="D249" i="21"/>
  <c r="C216" i="21"/>
  <c r="D216" i="21"/>
  <c r="B216" i="21"/>
  <c r="A216" i="21"/>
  <c r="A210" i="21"/>
  <c r="B210" i="21"/>
  <c r="C210" i="21"/>
  <c r="D210" i="21"/>
  <c r="A211" i="21"/>
  <c r="B211" i="21"/>
  <c r="C211" i="21"/>
  <c r="D211" i="21"/>
  <c r="A212" i="21"/>
  <c r="B212" i="21"/>
  <c r="C212" i="21"/>
  <c r="D212" i="21"/>
  <c r="A7" i="21"/>
  <c r="B7" i="21"/>
  <c r="C7" i="21"/>
  <c r="D7" i="21"/>
  <c r="A8" i="21"/>
  <c r="B8" i="21"/>
  <c r="C8" i="21"/>
  <c r="D8" i="21"/>
  <c r="A9" i="21"/>
  <c r="B9" i="21"/>
  <c r="C9" i="21"/>
  <c r="D9" i="21"/>
  <c r="A10" i="21"/>
  <c r="B10" i="21"/>
  <c r="C10" i="21"/>
  <c r="D10" i="21"/>
  <c r="A11" i="21"/>
  <c r="B11" i="21"/>
  <c r="C11" i="21"/>
  <c r="D11" i="21"/>
  <c r="A12" i="21"/>
  <c r="B12" i="21"/>
  <c r="C12" i="21"/>
  <c r="D12" i="21"/>
  <c r="A13" i="21"/>
  <c r="B13" i="21"/>
  <c r="C13" i="21"/>
  <c r="D13" i="21"/>
  <c r="A14" i="21"/>
  <c r="B14" i="21"/>
  <c r="C14" i="21"/>
  <c r="D14" i="21"/>
  <c r="A15" i="21"/>
  <c r="B15" i="21"/>
  <c r="C15" i="21"/>
  <c r="D15" i="21"/>
  <c r="A16" i="21"/>
  <c r="B16" i="21"/>
  <c r="C16" i="21"/>
  <c r="D16" i="21"/>
  <c r="A17" i="21"/>
  <c r="B17" i="21"/>
  <c r="C17" i="21"/>
  <c r="D17" i="21"/>
  <c r="A18" i="21"/>
  <c r="B18" i="21"/>
  <c r="C18" i="21"/>
  <c r="D18" i="21"/>
  <c r="A19" i="21"/>
  <c r="B19" i="21"/>
  <c r="C19" i="21"/>
  <c r="D19" i="21"/>
  <c r="A20" i="21"/>
  <c r="B20" i="21"/>
  <c r="C20" i="21"/>
  <c r="D20" i="21"/>
  <c r="A21" i="21"/>
  <c r="B21" i="21"/>
  <c r="C21" i="21"/>
  <c r="D21" i="21"/>
  <c r="A22" i="21"/>
  <c r="B22" i="21"/>
  <c r="C22" i="21"/>
  <c r="D22" i="21"/>
  <c r="A23" i="21"/>
  <c r="B23" i="21"/>
  <c r="C23" i="21"/>
  <c r="D23" i="21"/>
  <c r="A24" i="21"/>
  <c r="B24" i="21"/>
  <c r="C24" i="21"/>
  <c r="D24" i="21"/>
  <c r="A25" i="21"/>
  <c r="B25" i="21"/>
  <c r="C25" i="21"/>
  <c r="D25" i="21"/>
  <c r="A26" i="21"/>
  <c r="B26" i="21"/>
  <c r="C26" i="21"/>
  <c r="D26" i="21"/>
  <c r="A27" i="21"/>
  <c r="B27" i="21"/>
  <c r="C27" i="21"/>
  <c r="D27" i="21"/>
  <c r="A28" i="21"/>
  <c r="B28" i="21"/>
  <c r="C28" i="21"/>
  <c r="D28" i="21"/>
  <c r="A29" i="21"/>
  <c r="B29" i="21"/>
  <c r="C29" i="21"/>
  <c r="D29" i="21"/>
  <c r="A30" i="21"/>
  <c r="B30" i="21"/>
  <c r="C30" i="21"/>
  <c r="D30" i="21"/>
  <c r="A31" i="21"/>
  <c r="B31" i="21"/>
  <c r="C31" i="21"/>
  <c r="D31" i="21"/>
  <c r="A32" i="21"/>
  <c r="B32" i="21"/>
  <c r="C32" i="21"/>
  <c r="D32" i="21"/>
  <c r="A33" i="21"/>
  <c r="B33" i="21"/>
  <c r="C33" i="21"/>
  <c r="D33" i="21"/>
  <c r="A34" i="21"/>
  <c r="B34" i="21"/>
  <c r="C34" i="21"/>
  <c r="D34" i="21"/>
  <c r="A35" i="21"/>
  <c r="B35" i="21"/>
  <c r="C35" i="21"/>
  <c r="D35" i="21"/>
  <c r="A36" i="21"/>
  <c r="B36" i="21"/>
  <c r="C36" i="21"/>
  <c r="D36" i="21"/>
  <c r="A37" i="21"/>
  <c r="B37" i="21"/>
  <c r="C37" i="21"/>
  <c r="D37" i="21"/>
  <c r="A38" i="21"/>
  <c r="B38" i="21"/>
  <c r="C38" i="21"/>
  <c r="D38" i="21"/>
  <c r="A39" i="21"/>
  <c r="B39" i="21"/>
  <c r="C39" i="21"/>
  <c r="D39" i="21"/>
  <c r="A40" i="21"/>
  <c r="B40" i="21"/>
  <c r="C40" i="21"/>
  <c r="D40" i="21"/>
  <c r="A41" i="21"/>
  <c r="B41" i="21"/>
  <c r="C41" i="21"/>
  <c r="D41" i="21"/>
  <c r="A42" i="21"/>
  <c r="B42" i="21"/>
  <c r="C42" i="21"/>
  <c r="D42" i="21"/>
  <c r="A43" i="21"/>
  <c r="B43" i="21"/>
  <c r="C43" i="21"/>
  <c r="D43" i="21"/>
  <c r="A44" i="21"/>
  <c r="B44" i="21"/>
  <c r="C44" i="21"/>
  <c r="D44" i="21"/>
  <c r="A45" i="21"/>
  <c r="B45" i="21"/>
  <c r="C45" i="21"/>
  <c r="D45" i="21"/>
  <c r="A46" i="21"/>
  <c r="B46" i="21"/>
  <c r="C46" i="21"/>
  <c r="D46" i="21"/>
  <c r="A47" i="21"/>
  <c r="B47" i="21"/>
  <c r="C47" i="21"/>
  <c r="D47" i="21"/>
  <c r="A48" i="21"/>
  <c r="B48" i="21"/>
  <c r="C48" i="21"/>
  <c r="D48" i="21"/>
  <c r="A49" i="21"/>
  <c r="B49" i="21"/>
  <c r="C49" i="21"/>
  <c r="D49" i="21"/>
  <c r="A50" i="21"/>
  <c r="B50" i="21"/>
  <c r="C50" i="21"/>
  <c r="D50" i="21"/>
  <c r="A51" i="21"/>
  <c r="B51" i="21"/>
  <c r="C51" i="21"/>
  <c r="D51" i="21"/>
  <c r="A52" i="21"/>
  <c r="B52" i="21"/>
  <c r="C52" i="21"/>
  <c r="D52" i="21"/>
  <c r="A53" i="21"/>
  <c r="B53" i="21"/>
  <c r="C53" i="21"/>
  <c r="D53" i="21"/>
  <c r="A54" i="21"/>
  <c r="B54" i="21"/>
  <c r="C54" i="21"/>
  <c r="D54" i="21"/>
  <c r="A55" i="21"/>
  <c r="B55" i="21"/>
  <c r="C55" i="21"/>
  <c r="D55" i="21"/>
  <c r="A56" i="21"/>
  <c r="B56" i="21"/>
  <c r="C56" i="21"/>
  <c r="D56" i="21"/>
  <c r="A57" i="21"/>
  <c r="B57" i="21"/>
  <c r="C57" i="21"/>
  <c r="D57" i="21"/>
  <c r="A58" i="21"/>
  <c r="B58" i="21"/>
  <c r="C58" i="21"/>
  <c r="D58" i="21"/>
  <c r="A59" i="21"/>
  <c r="B59" i="21"/>
  <c r="C59" i="21"/>
  <c r="D59" i="21"/>
  <c r="A60" i="21"/>
  <c r="B60" i="21"/>
  <c r="C60" i="21"/>
  <c r="D60" i="21"/>
  <c r="A61" i="21"/>
  <c r="B61" i="21"/>
  <c r="C61" i="21"/>
  <c r="D61" i="21"/>
  <c r="A62" i="21"/>
  <c r="B62" i="21"/>
  <c r="C62" i="21"/>
  <c r="D62" i="21"/>
  <c r="A63" i="21"/>
  <c r="B63" i="21"/>
  <c r="C63" i="21"/>
  <c r="D63" i="21"/>
  <c r="A64" i="21"/>
  <c r="B64" i="21"/>
  <c r="C64" i="21"/>
  <c r="D64" i="21"/>
  <c r="A65" i="21"/>
  <c r="B65" i="21"/>
  <c r="C65" i="21"/>
  <c r="D65" i="21"/>
  <c r="A66" i="21"/>
  <c r="B66" i="21"/>
  <c r="C66" i="21"/>
  <c r="D66" i="21"/>
  <c r="A67" i="21"/>
  <c r="B67" i="21"/>
  <c r="C67" i="21"/>
  <c r="D67" i="21"/>
  <c r="A68" i="21"/>
  <c r="B68" i="21"/>
  <c r="C68" i="21"/>
  <c r="D68" i="21"/>
  <c r="A69" i="21"/>
  <c r="B69" i="21"/>
  <c r="C69" i="21"/>
  <c r="D69" i="21"/>
  <c r="A70" i="21"/>
  <c r="B70" i="21"/>
  <c r="C70" i="21"/>
  <c r="D70" i="21"/>
  <c r="A71" i="21"/>
  <c r="B71" i="21"/>
  <c r="C71" i="21"/>
  <c r="D71" i="21"/>
  <c r="A72" i="21"/>
  <c r="B72" i="21"/>
  <c r="C72" i="21"/>
  <c r="D72" i="21"/>
  <c r="A73" i="21"/>
  <c r="B73" i="21"/>
  <c r="C73" i="21"/>
  <c r="D73" i="21"/>
  <c r="A74" i="21"/>
  <c r="B74" i="21"/>
  <c r="C74" i="21"/>
  <c r="D74" i="21"/>
  <c r="A75" i="21"/>
  <c r="B75" i="21"/>
  <c r="C75" i="21"/>
  <c r="D75" i="21"/>
  <c r="A76" i="21"/>
  <c r="B76" i="21"/>
  <c r="C76" i="21"/>
  <c r="D76" i="21"/>
  <c r="A77" i="21"/>
  <c r="B77" i="21"/>
  <c r="C77" i="21"/>
  <c r="D77" i="21"/>
  <c r="A78" i="21"/>
  <c r="B78" i="21"/>
  <c r="C78" i="21"/>
  <c r="D78" i="21"/>
  <c r="A79" i="21"/>
  <c r="B79" i="21"/>
  <c r="C79" i="21"/>
  <c r="D79" i="21"/>
  <c r="A80" i="21"/>
  <c r="B80" i="21"/>
  <c r="C80" i="21"/>
  <c r="D80" i="21"/>
  <c r="A81" i="21"/>
  <c r="B81" i="21"/>
  <c r="C81" i="21"/>
  <c r="D81" i="21"/>
  <c r="A82" i="21"/>
  <c r="B82" i="21"/>
  <c r="C82" i="21"/>
  <c r="D82" i="21"/>
  <c r="A83" i="21"/>
  <c r="B83" i="21"/>
  <c r="C83" i="21"/>
  <c r="D83" i="21"/>
  <c r="A84" i="21"/>
  <c r="B84" i="21"/>
  <c r="C84" i="21"/>
  <c r="D84" i="21"/>
  <c r="A85" i="21"/>
  <c r="B85" i="21"/>
  <c r="C85" i="21"/>
  <c r="D85" i="21"/>
  <c r="A86" i="21"/>
  <c r="B86" i="21"/>
  <c r="C86" i="21"/>
  <c r="D86" i="21"/>
  <c r="A87" i="21"/>
  <c r="B87" i="21"/>
  <c r="C87" i="21"/>
  <c r="D87" i="21"/>
  <c r="A88" i="21"/>
  <c r="B88" i="21"/>
  <c r="C88" i="21"/>
  <c r="D88" i="21"/>
  <c r="A89" i="21"/>
  <c r="B89" i="21"/>
  <c r="C89" i="21"/>
  <c r="D89" i="21"/>
  <c r="A90" i="21"/>
  <c r="B90" i="21"/>
  <c r="C90" i="21"/>
  <c r="D90" i="21"/>
  <c r="A91" i="21"/>
  <c r="B91" i="21"/>
  <c r="C91" i="21"/>
  <c r="D91" i="21"/>
  <c r="A92" i="21"/>
  <c r="B92" i="21"/>
  <c r="C92" i="21"/>
  <c r="D92" i="21"/>
  <c r="A93" i="21"/>
  <c r="B93" i="21"/>
  <c r="C93" i="21"/>
  <c r="D93" i="21"/>
  <c r="A94" i="21"/>
  <c r="B94" i="21"/>
  <c r="C94" i="21"/>
  <c r="D94" i="21"/>
  <c r="A95" i="21"/>
  <c r="B95" i="21"/>
  <c r="C95" i="21"/>
  <c r="D95" i="21"/>
  <c r="A96" i="21"/>
  <c r="B96" i="21"/>
  <c r="C96" i="21"/>
  <c r="D96" i="21"/>
  <c r="A97" i="21"/>
  <c r="B97" i="21"/>
  <c r="C97" i="21"/>
  <c r="D97" i="21"/>
  <c r="A98" i="21"/>
  <c r="B98" i="21"/>
  <c r="C98" i="21"/>
  <c r="D98" i="21"/>
  <c r="A99" i="21"/>
  <c r="B99" i="21"/>
  <c r="C99" i="21"/>
  <c r="D99" i="21"/>
  <c r="A100" i="21"/>
  <c r="B100" i="21"/>
  <c r="C100" i="21"/>
  <c r="D100" i="21"/>
  <c r="A101" i="21"/>
  <c r="B101" i="21"/>
  <c r="C101" i="21"/>
  <c r="D101" i="21"/>
  <c r="A102" i="21"/>
  <c r="B102" i="21"/>
  <c r="C102" i="21"/>
  <c r="D102" i="21"/>
  <c r="A103" i="21"/>
  <c r="B103" i="21"/>
  <c r="C103" i="21"/>
  <c r="D103" i="21"/>
  <c r="A104" i="21"/>
  <c r="B104" i="21"/>
  <c r="C104" i="21"/>
  <c r="D104" i="21"/>
  <c r="A105" i="21"/>
  <c r="B105" i="21"/>
  <c r="C105" i="21"/>
  <c r="D105" i="21"/>
  <c r="A106" i="21"/>
  <c r="B106" i="21"/>
  <c r="C106" i="21"/>
  <c r="D106" i="21"/>
  <c r="A107" i="21"/>
  <c r="B107" i="21"/>
  <c r="C107" i="21"/>
  <c r="D107" i="21"/>
  <c r="A108" i="21"/>
  <c r="B108" i="21"/>
  <c r="C108" i="21"/>
  <c r="D108" i="21"/>
  <c r="A109" i="21"/>
  <c r="B109" i="21"/>
  <c r="C109" i="21"/>
  <c r="D109" i="21"/>
  <c r="A110" i="21"/>
  <c r="B110" i="21"/>
  <c r="C110" i="21"/>
  <c r="D110" i="21"/>
  <c r="A111" i="21"/>
  <c r="B111" i="21"/>
  <c r="C111" i="21"/>
  <c r="D111" i="21"/>
  <c r="A112" i="21"/>
  <c r="B112" i="21"/>
  <c r="C112" i="21"/>
  <c r="D112" i="21"/>
  <c r="A113" i="21"/>
  <c r="B113" i="21"/>
  <c r="C113" i="21"/>
  <c r="D113" i="21"/>
  <c r="A114" i="21"/>
  <c r="B114" i="21"/>
  <c r="C114" i="21"/>
  <c r="D114" i="21"/>
  <c r="A115" i="21"/>
  <c r="B115" i="21"/>
  <c r="C115" i="21"/>
  <c r="D115" i="21"/>
  <c r="A116" i="21"/>
  <c r="B116" i="21"/>
  <c r="C116" i="21"/>
  <c r="D116" i="21"/>
  <c r="A117" i="21"/>
  <c r="B117" i="21"/>
  <c r="C117" i="21"/>
  <c r="D117" i="21"/>
  <c r="A118" i="21"/>
  <c r="B118" i="21"/>
  <c r="C118" i="21"/>
  <c r="D118" i="21"/>
  <c r="A119" i="21"/>
  <c r="B119" i="21"/>
  <c r="C119" i="21"/>
  <c r="D119" i="21"/>
  <c r="A120" i="21"/>
  <c r="B120" i="21"/>
  <c r="C120" i="21"/>
  <c r="D120" i="21"/>
  <c r="A121" i="21"/>
  <c r="B121" i="21"/>
  <c r="C121" i="21"/>
  <c r="D121" i="21"/>
  <c r="A122" i="21"/>
  <c r="B122" i="21"/>
  <c r="C122" i="21"/>
  <c r="D122" i="21"/>
  <c r="A123" i="21"/>
  <c r="B123" i="21"/>
  <c r="C123" i="21"/>
  <c r="D123" i="21"/>
  <c r="A124" i="21"/>
  <c r="B124" i="21"/>
  <c r="C124" i="21"/>
  <c r="D124" i="21"/>
  <c r="A125" i="21"/>
  <c r="B125" i="21"/>
  <c r="C125" i="21"/>
  <c r="D125" i="21"/>
  <c r="A126" i="21"/>
  <c r="B126" i="21"/>
  <c r="C126" i="21"/>
  <c r="D126" i="21"/>
  <c r="A127" i="21"/>
  <c r="B127" i="21"/>
  <c r="C127" i="21"/>
  <c r="D127" i="21"/>
  <c r="A128" i="21"/>
  <c r="B128" i="21"/>
  <c r="C128" i="21"/>
  <c r="D128" i="21"/>
  <c r="A129" i="21"/>
  <c r="B129" i="21"/>
  <c r="C129" i="21"/>
  <c r="D129" i="21"/>
  <c r="A130" i="21"/>
  <c r="B130" i="21"/>
  <c r="C130" i="21"/>
  <c r="D130" i="21"/>
  <c r="A131" i="21"/>
  <c r="B131" i="21"/>
  <c r="C131" i="21"/>
  <c r="D131" i="21"/>
  <c r="A132" i="21"/>
  <c r="B132" i="21"/>
  <c r="C132" i="21"/>
  <c r="D132" i="21"/>
  <c r="A133" i="21"/>
  <c r="B133" i="21"/>
  <c r="C133" i="21"/>
  <c r="D133" i="21"/>
  <c r="A134" i="21"/>
  <c r="B134" i="21"/>
  <c r="C134" i="21"/>
  <c r="D134" i="21"/>
  <c r="A135" i="21"/>
  <c r="B135" i="21"/>
  <c r="C135" i="21"/>
  <c r="D135" i="21"/>
  <c r="A136" i="21"/>
  <c r="B136" i="21"/>
  <c r="C136" i="21"/>
  <c r="D136" i="21"/>
  <c r="A137" i="21"/>
  <c r="B137" i="21"/>
  <c r="C137" i="21"/>
  <c r="D137" i="21"/>
  <c r="A138" i="21"/>
  <c r="B138" i="21"/>
  <c r="C138" i="21"/>
  <c r="D138" i="21"/>
  <c r="A139" i="21"/>
  <c r="B139" i="21"/>
  <c r="C139" i="21"/>
  <c r="D139" i="21"/>
  <c r="A140" i="21"/>
  <c r="B140" i="21"/>
  <c r="C140" i="21"/>
  <c r="D140" i="21"/>
  <c r="A141" i="21"/>
  <c r="B141" i="21"/>
  <c r="C141" i="21"/>
  <c r="D141" i="21"/>
  <c r="A142" i="21"/>
  <c r="B142" i="21"/>
  <c r="C142" i="21"/>
  <c r="D142" i="21"/>
  <c r="A143" i="21"/>
  <c r="B143" i="21"/>
  <c r="C143" i="21"/>
  <c r="D143" i="21"/>
  <c r="A144" i="21"/>
  <c r="B144" i="21"/>
  <c r="C144" i="21"/>
  <c r="D144" i="21"/>
  <c r="A145" i="21"/>
  <c r="B145" i="21"/>
  <c r="C145" i="21"/>
  <c r="D145" i="21"/>
  <c r="A146" i="21"/>
  <c r="B146" i="21"/>
  <c r="C146" i="21"/>
  <c r="D146" i="21"/>
  <c r="A147" i="21"/>
  <c r="B147" i="21"/>
  <c r="C147" i="21"/>
  <c r="D147" i="21"/>
  <c r="A148" i="21"/>
  <c r="B148" i="21"/>
  <c r="C148" i="21"/>
  <c r="D148" i="21"/>
  <c r="A149" i="21"/>
  <c r="B149" i="21"/>
  <c r="C149" i="21"/>
  <c r="D149" i="21"/>
  <c r="A150" i="21"/>
  <c r="B150" i="21"/>
  <c r="C150" i="21"/>
  <c r="D150" i="21"/>
  <c r="A151" i="21"/>
  <c r="B151" i="21"/>
  <c r="C151" i="21"/>
  <c r="D151" i="21"/>
  <c r="A152" i="21"/>
  <c r="B152" i="21"/>
  <c r="C152" i="21"/>
  <c r="D152" i="21"/>
  <c r="A153" i="21"/>
  <c r="B153" i="21"/>
  <c r="C153" i="21"/>
  <c r="D153" i="21"/>
  <c r="A154" i="21"/>
  <c r="B154" i="21"/>
  <c r="C154" i="21"/>
  <c r="D154" i="21"/>
  <c r="A155" i="21"/>
  <c r="B155" i="21"/>
  <c r="C155" i="21"/>
  <c r="D155" i="21"/>
  <c r="A156" i="21"/>
  <c r="B156" i="21"/>
  <c r="C156" i="21"/>
  <c r="D156" i="21"/>
  <c r="A157" i="21"/>
  <c r="B157" i="21"/>
  <c r="C157" i="21"/>
  <c r="D157" i="21"/>
  <c r="A158" i="21"/>
  <c r="B158" i="21"/>
  <c r="C158" i="21"/>
  <c r="D158" i="21"/>
  <c r="A159" i="21"/>
  <c r="B159" i="21"/>
  <c r="C159" i="21"/>
  <c r="D159" i="21"/>
  <c r="A160" i="21"/>
  <c r="B160" i="21"/>
  <c r="C160" i="21"/>
  <c r="D160" i="21"/>
  <c r="A161" i="21"/>
  <c r="B161" i="21"/>
  <c r="C161" i="21"/>
  <c r="D161" i="21"/>
  <c r="A162" i="21"/>
  <c r="B162" i="21"/>
  <c r="C162" i="21"/>
  <c r="D162" i="21"/>
  <c r="A163" i="21"/>
  <c r="B163" i="21"/>
  <c r="C163" i="21"/>
  <c r="D163" i="21"/>
  <c r="A164" i="21"/>
  <c r="B164" i="21"/>
  <c r="C164" i="21"/>
  <c r="D164" i="21"/>
  <c r="A165" i="21"/>
  <c r="B165" i="21"/>
  <c r="C165" i="21"/>
  <c r="D165" i="21"/>
  <c r="A166" i="21"/>
  <c r="B166" i="21"/>
  <c r="C166" i="21"/>
  <c r="D166" i="21"/>
  <c r="A167" i="21"/>
  <c r="B167" i="21"/>
  <c r="C167" i="21"/>
  <c r="D167" i="21"/>
  <c r="A168" i="21"/>
  <c r="B168" i="21"/>
  <c r="C168" i="21"/>
  <c r="D168" i="21"/>
  <c r="A169" i="21"/>
  <c r="B169" i="21"/>
  <c r="C169" i="21"/>
  <c r="D169" i="21"/>
  <c r="A170" i="21"/>
  <c r="B170" i="21"/>
  <c r="C170" i="21"/>
  <c r="D170" i="21"/>
  <c r="A171" i="21"/>
  <c r="B171" i="21"/>
  <c r="C171" i="21"/>
  <c r="D171" i="21"/>
  <c r="A172" i="21"/>
  <c r="B172" i="21"/>
  <c r="C172" i="21"/>
  <c r="D172" i="21"/>
  <c r="A173" i="21"/>
  <c r="B173" i="21"/>
  <c r="C173" i="21"/>
  <c r="D173" i="21"/>
  <c r="A174" i="21"/>
  <c r="B174" i="21"/>
  <c r="C174" i="21"/>
  <c r="D174" i="21"/>
  <c r="A175" i="21"/>
  <c r="B175" i="21"/>
  <c r="C175" i="21"/>
  <c r="D175" i="21"/>
  <c r="A176" i="21"/>
  <c r="B176" i="21"/>
  <c r="C176" i="21"/>
  <c r="D176" i="21"/>
  <c r="A177" i="21"/>
  <c r="B177" i="21"/>
  <c r="C177" i="21"/>
  <c r="D177" i="21"/>
  <c r="A178" i="21"/>
  <c r="B178" i="21"/>
  <c r="C178" i="21"/>
  <c r="D178" i="21"/>
  <c r="A179" i="21"/>
  <c r="B179" i="21"/>
  <c r="C179" i="21"/>
  <c r="D179" i="21"/>
  <c r="A180" i="21"/>
  <c r="B180" i="21"/>
  <c r="C180" i="21"/>
  <c r="D180" i="21"/>
  <c r="A181" i="21"/>
  <c r="B181" i="21"/>
  <c r="C181" i="21"/>
  <c r="D181" i="21"/>
  <c r="A182" i="21"/>
  <c r="B182" i="21"/>
  <c r="C182" i="21"/>
  <c r="D182" i="21"/>
  <c r="A183" i="21"/>
  <c r="B183" i="21"/>
  <c r="C183" i="21"/>
  <c r="D183" i="21"/>
  <c r="A184" i="21"/>
  <c r="B184" i="21"/>
  <c r="C184" i="21"/>
  <c r="D184" i="21"/>
  <c r="A185" i="21"/>
  <c r="B185" i="21"/>
  <c r="C185" i="21"/>
  <c r="D185" i="21"/>
  <c r="A186" i="21"/>
  <c r="B186" i="21"/>
  <c r="C186" i="21"/>
  <c r="D186" i="21"/>
  <c r="A187" i="21"/>
  <c r="B187" i="21"/>
  <c r="C187" i="21"/>
  <c r="D187" i="21"/>
  <c r="A188" i="21"/>
  <c r="B188" i="21"/>
  <c r="C188" i="21"/>
  <c r="D188" i="21"/>
  <c r="A189" i="21"/>
  <c r="B189" i="21"/>
  <c r="C189" i="21"/>
  <c r="D189" i="21"/>
  <c r="A190" i="21"/>
  <c r="B190" i="21"/>
  <c r="C190" i="21"/>
  <c r="D190" i="21"/>
  <c r="A191" i="21"/>
  <c r="B191" i="21"/>
  <c r="C191" i="21"/>
  <c r="D191" i="21"/>
  <c r="A192" i="21"/>
  <c r="B192" i="21"/>
  <c r="C192" i="21"/>
  <c r="D192" i="21"/>
  <c r="A193" i="21"/>
  <c r="B193" i="21"/>
  <c r="C193" i="21"/>
  <c r="D193" i="21"/>
  <c r="A194" i="21"/>
  <c r="B194" i="21"/>
  <c r="C194" i="21"/>
  <c r="D194" i="21"/>
  <c r="A195" i="21"/>
  <c r="B195" i="21"/>
  <c r="C195" i="21"/>
  <c r="D195" i="21"/>
  <c r="A196" i="21"/>
  <c r="B196" i="21"/>
  <c r="C196" i="21"/>
  <c r="D196" i="21"/>
  <c r="A197" i="21"/>
  <c r="B197" i="21"/>
  <c r="C197" i="21"/>
  <c r="D197" i="21"/>
  <c r="A198" i="21"/>
  <c r="B198" i="21"/>
  <c r="C198" i="21"/>
  <c r="D198" i="21"/>
  <c r="A199" i="21"/>
  <c r="B199" i="21"/>
  <c r="C199" i="21"/>
  <c r="D199" i="21"/>
  <c r="A200" i="21"/>
  <c r="B200" i="21"/>
  <c r="C200" i="21"/>
  <c r="D200" i="21"/>
  <c r="A201" i="21"/>
  <c r="B201" i="21"/>
  <c r="C201" i="21"/>
  <c r="D201" i="21"/>
  <c r="A202" i="21"/>
  <c r="B202" i="21"/>
  <c r="C202" i="21"/>
  <c r="D202" i="21"/>
  <c r="A203" i="21"/>
  <c r="B203" i="21"/>
  <c r="C203" i="21"/>
  <c r="D203" i="21"/>
  <c r="A204" i="21"/>
  <c r="B204" i="21"/>
  <c r="C204" i="21"/>
  <c r="D204" i="21"/>
  <c r="A205" i="21"/>
  <c r="B205" i="21"/>
  <c r="C205" i="21"/>
  <c r="D205" i="21"/>
  <c r="A206" i="21"/>
  <c r="B206" i="21"/>
  <c r="C206" i="21"/>
  <c r="D206" i="21"/>
  <c r="A207" i="21"/>
  <c r="B207" i="21"/>
  <c r="C207" i="21"/>
  <c r="D207" i="21"/>
  <c r="A208" i="21"/>
  <c r="B208" i="21"/>
  <c r="C208" i="21"/>
  <c r="D208" i="21"/>
  <c r="A209" i="21"/>
  <c r="B209" i="21"/>
  <c r="C209" i="21"/>
  <c r="D209" i="21"/>
  <c r="C6" i="21" l="1"/>
  <c r="D6" i="21"/>
  <c r="B6" i="21"/>
  <c r="A6" i="21"/>
  <c r="C2" i="18"/>
  <c r="C1" i="18"/>
  <c r="A2" i="18"/>
  <c r="A1" i="18"/>
  <c r="C2" i="19"/>
  <c r="C1" i="19"/>
  <c r="A2" i="19"/>
  <c r="A1" i="19"/>
  <c r="J2" i="22"/>
  <c r="J1" i="22"/>
  <c r="F2" i="21"/>
  <c r="F1" i="21"/>
  <c r="G15" i="20"/>
  <c r="G14" i="20"/>
  <c r="H11" i="20"/>
  <c r="D36" i="20" s="1"/>
  <c r="I10" i="20"/>
  <c r="H10" i="20"/>
  <c r="I9" i="20"/>
  <c r="H9" i="20"/>
  <c r="I8" i="20"/>
  <c r="H8" i="20"/>
  <c r="I7" i="20"/>
  <c r="H7" i="20"/>
  <c r="I6" i="20"/>
  <c r="H6" i="20"/>
  <c r="D2" i="20"/>
  <c r="B2" i="20"/>
  <c r="A2" i="20"/>
  <c r="D1" i="20"/>
  <c r="B1" i="20"/>
  <c r="A1" i="20"/>
  <c r="A2537" i="22"/>
  <c r="H3288" i="22"/>
  <c r="A3288" i="22" s="1"/>
  <c r="H3287" i="22"/>
  <c r="A3287" i="22" s="1"/>
  <c r="H3286" i="22"/>
  <c r="A3286" i="22" s="1"/>
  <c r="H3285" i="22"/>
  <c r="A3285" i="22" s="1"/>
  <c r="H3284" i="22"/>
  <c r="A3284" i="22" s="1"/>
  <c r="H3283" i="22"/>
  <c r="A3283" i="22" s="1"/>
  <c r="H3282" i="22"/>
  <c r="A3282" i="22" s="1"/>
  <c r="H3281" i="22"/>
  <c r="A3280" i="22"/>
  <c r="H3278" i="22"/>
  <c r="A3278" i="22" s="1"/>
  <c r="H3277" i="22"/>
  <c r="A3277" i="22" s="1"/>
  <c r="H3276" i="22"/>
  <c r="A3276" i="22" s="1"/>
  <c r="H3275" i="22"/>
  <c r="A3275" i="22" s="1"/>
  <c r="H3274" i="22"/>
  <c r="A3274" i="22" s="1"/>
  <c r="H3273" i="22"/>
  <c r="A3273" i="22" s="1"/>
  <c r="H3272" i="22"/>
  <c r="A3272" i="22" s="1"/>
  <c r="H3271" i="22"/>
  <c r="A3271" i="22" s="1"/>
  <c r="A3270" i="22"/>
  <c r="H3268" i="22"/>
  <c r="A3268" i="22" s="1"/>
  <c r="H3267" i="22"/>
  <c r="A3267" i="22" s="1"/>
  <c r="H3266" i="22"/>
  <c r="A3266" i="22" s="1"/>
  <c r="H3265" i="22"/>
  <c r="A3265" i="22" s="1"/>
  <c r="H3264" i="22"/>
  <c r="A3264" i="22" s="1"/>
  <c r="H3263" i="22"/>
  <c r="A3263" i="22" s="1"/>
  <c r="H3262" i="22"/>
  <c r="A3262" i="22" s="1"/>
  <c r="H3261" i="22"/>
  <c r="A3261" i="22" s="1"/>
  <c r="A3260" i="22"/>
  <c r="H3258" i="22"/>
  <c r="A3258" i="22" s="1"/>
  <c r="H3257" i="22"/>
  <c r="A3257" i="22" s="1"/>
  <c r="H3256" i="22"/>
  <c r="A3256" i="22" s="1"/>
  <c r="H3255" i="22"/>
  <c r="A3255" i="22" s="1"/>
  <c r="H3254" i="22"/>
  <c r="A3254" i="22" s="1"/>
  <c r="H3253" i="22"/>
  <c r="A3253" i="22" s="1"/>
  <c r="H3252" i="22"/>
  <c r="A3252" i="22" s="1"/>
  <c r="H3251" i="22"/>
  <c r="A3251" i="22" s="1"/>
  <c r="A3250" i="22"/>
  <c r="H3248" i="22"/>
  <c r="A3248" i="22" s="1"/>
  <c r="H3247" i="22"/>
  <c r="A3247" i="22" s="1"/>
  <c r="H3246" i="22"/>
  <c r="A3246" i="22" s="1"/>
  <c r="H3245" i="22"/>
  <c r="A3245" i="22" s="1"/>
  <c r="H3244" i="22"/>
  <c r="A3244" i="22" s="1"/>
  <c r="H3243" i="22"/>
  <c r="A3243" i="22" s="1"/>
  <c r="H3242" i="22"/>
  <c r="A3242" i="22" s="1"/>
  <c r="H3241" i="22"/>
  <c r="A3241" i="22" s="1"/>
  <c r="A3240" i="22"/>
  <c r="H3238" i="22"/>
  <c r="A3238" i="22" s="1"/>
  <c r="H3237" i="22"/>
  <c r="A3237" i="22" s="1"/>
  <c r="H3236" i="22"/>
  <c r="A3236" i="22" s="1"/>
  <c r="H3235" i="22"/>
  <c r="A3235" i="22" s="1"/>
  <c r="H3234" i="22"/>
  <c r="A3234" i="22" s="1"/>
  <c r="H3233" i="22"/>
  <c r="A3233" i="22" s="1"/>
  <c r="H3232" i="22"/>
  <c r="A3232" i="22" s="1"/>
  <c r="H3231" i="22"/>
  <c r="A3231" i="22" s="1"/>
  <c r="A3230" i="22"/>
  <c r="H3228" i="22"/>
  <c r="A3228" i="22" s="1"/>
  <c r="H3227" i="22"/>
  <c r="A3227" i="22" s="1"/>
  <c r="H3226" i="22"/>
  <c r="A3226" i="22" s="1"/>
  <c r="H3225" i="22"/>
  <c r="A3225" i="22" s="1"/>
  <c r="H3224" i="22"/>
  <c r="A3224" i="22" s="1"/>
  <c r="H3223" i="22"/>
  <c r="A3223" i="22" s="1"/>
  <c r="H3222" i="22"/>
  <c r="A3222" i="22" s="1"/>
  <c r="H3221" i="22"/>
  <c r="A3221" i="22" s="1"/>
  <c r="A3220" i="22"/>
  <c r="H3218" i="22"/>
  <c r="A3218" i="22" s="1"/>
  <c r="H3217" i="22"/>
  <c r="A3217" i="22" s="1"/>
  <c r="H3216" i="22"/>
  <c r="A3216" i="22" s="1"/>
  <c r="H3215" i="22"/>
  <c r="A3215" i="22" s="1"/>
  <c r="H3214" i="22"/>
  <c r="A3214" i="22" s="1"/>
  <c r="H3213" i="22"/>
  <c r="A3213" i="22" s="1"/>
  <c r="H3212" i="22"/>
  <c r="A3212" i="22" s="1"/>
  <c r="H3211" i="22"/>
  <c r="A3211" i="22" s="1"/>
  <c r="A3210" i="22"/>
  <c r="H3208" i="22"/>
  <c r="A3208" i="22" s="1"/>
  <c r="H3207" i="22"/>
  <c r="A3207" i="22" s="1"/>
  <c r="H3206" i="22"/>
  <c r="A3206" i="22" s="1"/>
  <c r="H3205" i="22"/>
  <c r="A3205" i="22" s="1"/>
  <c r="H3204" i="22"/>
  <c r="A3204" i="22" s="1"/>
  <c r="H3203" i="22"/>
  <c r="A3203" i="22" s="1"/>
  <c r="H3202" i="22"/>
  <c r="A3202" i="22" s="1"/>
  <c r="H3201" i="22"/>
  <c r="A3201" i="22" s="1"/>
  <c r="A3200" i="22"/>
  <c r="H3198" i="22"/>
  <c r="A3198" i="22" s="1"/>
  <c r="H3197" i="22"/>
  <c r="A3197" i="22" s="1"/>
  <c r="H3196" i="22"/>
  <c r="A3196" i="22" s="1"/>
  <c r="H3195" i="22"/>
  <c r="A3195" i="22" s="1"/>
  <c r="H3194" i="22"/>
  <c r="A3194" i="22" s="1"/>
  <c r="H3193" i="22"/>
  <c r="A3193" i="22" s="1"/>
  <c r="H3192" i="22"/>
  <c r="A3192" i="22" s="1"/>
  <c r="H3191" i="22"/>
  <c r="A3191" i="22" s="1"/>
  <c r="A3190" i="22"/>
  <c r="H3188" i="22"/>
  <c r="A3188" i="22" s="1"/>
  <c r="H3187" i="22"/>
  <c r="A3187" i="22" s="1"/>
  <c r="H3186" i="22"/>
  <c r="A3186" i="22" s="1"/>
  <c r="H3185" i="22"/>
  <c r="A3185" i="22" s="1"/>
  <c r="H3184" i="22"/>
  <c r="A3184" i="22" s="1"/>
  <c r="H3183" i="22"/>
  <c r="A3183" i="22" s="1"/>
  <c r="H3182" i="22"/>
  <c r="A3182" i="22" s="1"/>
  <c r="H3181" i="22"/>
  <c r="A3181" i="22" s="1"/>
  <c r="A3180" i="22"/>
  <c r="H3178" i="22"/>
  <c r="A3178" i="22" s="1"/>
  <c r="H3177" i="22"/>
  <c r="A3177" i="22" s="1"/>
  <c r="H3176" i="22"/>
  <c r="A3176" i="22" s="1"/>
  <c r="H3175" i="22"/>
  <c r="A3175" i="22" s="1"/>
  <c r="H3174" i="22"/>
  <c r="A3174" i="22" s="1"/>
  <c r="H3173" i="22"/>
  <c r="A3173" i="22" s="1"/>
  <c r="H3172" i="22"/>
  <c r="A3172" i="22" s="1"/>
  <c r="H3171" i="22"/>
  <c r="A3170" i="22"/>
  <c r="H3168" i="22"/>
  <c r="A3168" i="22" s="1"/>
  <c r="H3167" i="22"/>
  <c r="A3167" i="22" s="1"/>
  <c r="H3166" i="22"/>
  <c r="A3166" i="22" s="1"/>
  <c r="H3165" i="22"/>
  <c r="A3165" i="22" s="1"/>
  <c r="H3164" i="22"/>
  <c r="A3164" i="22" s="1"/>
  <c r="H3163" i="22"/>
  <c r="A3163" i="22" s="1"/>
  <c r="H3162" i="22"/>
  <c r="A3162" i="22" s="1"/>
  <c r="H3161" i="22"/>
  <c r="A3160" i="22"/>
  <c r="H3158" i="22"/>
  <c r="A3158" i="22" s="1"/>
  <c r="H3157" i="22"/>
  <c r="A3157" i="22" s="1"/>
  <c r="H3156" i="22"/>
  <c r="A3156" i="22" s="1"/>
  <c r="H3155" i="22"/>
  <c r="A3155" i="22" s="1"/>
  <c r="H3154" i="22"/>
  <c r="A3154" i="22" s="1"/>
  <c r="H3153" i="22"/>
  <c r="A3153" i="22" s="1"/>
  <c r="H3152" i="22"/>
  <c r="A3152" i="22" s="1"/>
  <c r="H3151" i="22"/>
  <c r="A3150" i="22"/>
  <c r="H3148" i="22"/>
  <c r="A3148" i="22" s="1"/>
  <c r="H3147" i="22"/>
  <c r="A3147" i="22" s="1"/>
  <c r="H3146" i="22"/>
  <c r="A3146" i="22" s="1"/>
  <c r="H3145" i="22"/>
  <c r="A3145" i="22" s="1"/>
  <c r="H3144" i="22"/>
  <c r="A3144" i="22" s="1"/>
  <c r="H3143" i="22"/>
  <c r="A3143" i="22" s="1"/>
  <c r="H3142" i="22"/>
  <c r="A3142" i="22" s="1"/>
  <c r="H3141" i="22"/>
  <c r="A3140" i="22"/>
  <c r="H3138" i="22"/>
  <c r="A3138" i="22" s="1"/>
  <c r="H3137" i="22"/>
  <c r="A3137" i="22" s="1"/>
  <c r="H3136" i="22"/>
  <c r="A3136" i="22" s="1"/>
  <c r="H3135" i="22"/>
  <c r="A3135" i="22" s="1"/>
  <c r="H3134" i="22"/>
  <c r="A3134" i="22" s="1"/>
  <c r="H3133" i="22"/>
  <c r="A3133" i="22" s="1"/>
  <c r="H3132" i="22"/>
  <c r="A3132" i="22" s="1"/>
  <c r="H3131" i="22"/>
  <c r="A3130" i="22"/>
  <c r="H3128" i="22"/>
  <c r="A3128" i="22" s="1"/>
  <c r="H3127" i="22"/>
  <c r="A3127" i="22" s="1"/>
  <c r="H3126" i="22"/>
  <c r="A3126" i="22" s="1"/>
  <c r="H3125" i="22"/>
  <c r="A3125" i="22" s="1"/>
  <c r="H3124" i="22"/>
  <c r="A3124" i="22" s="1"/>
  <c r="H3123" i="22"/>
  <c r="A3123" i="22" s="1"/>
  <c r="H3122" i="22"/>
  <c r="A3122" i="22" s="1"/>
  <c r="H3121" i="22"/>
  <c r="A3120" i="22"/>
  <c r="H3118" i="22"/>
  <c r="A3118" i="22" s="1"/>
  <c r="H3117" i="22"/>
  <c r="A3117" i="22" s="1"/>
  <c r="H3116" i="22"/>
  <c r="A3116" i="22" s="1"/>
  <c r="H3115" i="22"/>
  <c r="A3115" i="22" s="1"/>
  <c r="H3114" i="22"/>
  <c r="A3114" i="22" s="1"/>
  <c r="H3113" i="22"/>
  <c r="A3113" i="22" s="1"/>
  <c r="H3112" i="22"/>
  <c r="A3112" i="22" s="1"/>
  <c r="H3111" i="22"/>
  <c r="A3110" i="22"/>
  <c r="H3108" i="22"/>
  <c r="A3108" i="22" s="1"/>
  <c r="H3107" i="22"/>
  <c r="A3107" i="22" s="1"/>
  <c r="H3106" i="22"/>
  <c r="A3106" i="22" s="1"/>
  <c r="H3105" i="22"/>
  <c r="A3105" i="22" s="1"/>
  <c r="H3104" i="22"/>
  <c r="A3104" i="22" s="1"/>
  <c r="H3103" i="22"/>
  <c r="A3103" i="22" s="1"/>
  <c r="H3102" i="22"/>
  <c r="A3102" i="22" s="1"/>
  <c r="H3101" i="22"/>
  <c r="A3100" i="22"/>
  <c r="H3098" i="22"/>
  <c r="A3098" i="22" s="1"/>
  <c r="H3097" i="22"/>
  <c r="A3097" i="22" s="1"/>
  <c r="H3096" i="22"/>
  <c r="A3096" i="22" s="1"/>
  <c r="H3095" i="22"/>
  <c r="A3095" i="22" s="1"/>
  <c r="H3094" i="22"/>
  <c r="A3094" i="22" s="1"/>
  <c r="H3093" i="22"/>
  <c r="A3093" i="22" s="1"/>
  <c r="H3092" i="22"/>
  <c r="A3092" i="22" s="1"/>
  <c r="H3091" i="22"/>
  <c r="A3090" i="22"/>
  <c r="H3088" i="22"/>
  <c r="A3088" i="22" s="1"/>
  <c r="H3087" i="22"/>
  <c r="A3087" i="22" s="1"/>
  <c r="H3086" i="22"/>
  <c r="A3086" i="22" s="1"/>
  <c r="H3085" i="22"/>
  <c r="A3085" i="22" s="1"/>
  <c r="H3084" i="22"/>
  <c r="A3084" i="22" s="1"/>
  <c r="H3083" i="22"/>
  <c r="A3083" i="22" s="1"/>
  <c r="H3082" i="22"/>
  <c r="A3082" i="22" s="1"/>
  <c r="H3081" i="22"/>
  <c r="A3080" i="22"/>
  <c r="H3078" i="22"/>
  <c r="A3078" i="22" s="1"/>
  <c r="H3077" i="22"/>
  <c r="A3077" i="22" s="1"/>
  <c r="H3076" i="22"/>
  <c r="A3076" i="22" s="1"/>
  <c r="H3075" i="22"/>
  <c r="A3075" i="22" s="1"/>
  <c r="H3074" i="22"/>
  <c r="A3074" i="22" s="1"/>
  <c r="H3073" i="22"/>
  <c r="A3073" i="22" s="1"/>
  <c r="H3072" i="22"/>
  <c r="A3072" i="22" s="1"/>
  <c r="H3071" i="22"/>
  <c r="A3070" i="22"/>
  <c r="H3068" i="22"/>
  <c r="A3068" i="22" s="1"/>
  <c r="H3067" i="22"/>
  <c r="A3067" i="22" s="1"/>
  <c r="H3066" i="22"/>
  <c r="A3066" i="22" s="1"/>
  <c r="H3065" i="22"/>
  <c r="A3065" i="22" s="1"/>
  <c r="H3064" i="22"/>
  <c r="A3064" i="22" s="1"/>
  <c r="H3063" i="22"/>
  <c r="A3063" i="22" s="1"/>
  <c r="H3062" i="22"/>
  <c r="A3062" i="22" s="1"/>
  <c r="H3061" i="22"/>
  <c r="A3060" i="22"/>
  <c r="A3059" i="22"/>
  <c r="H3058" i="22"/>
  <c r="A3058" i="22" s="1"/>
  <c r="H3057" i="22"/>
  <c r="A3057" i="22" s="1"/>
  <c r="H3056" i="22"/>
  <c r="A3056" i="22" s="1"/>
  <c r="H3055" i="22"/>
  <c r="A3055" i="22" s="1"/>
  <c r="H3054" i="22"/>
  <c r="A3054" i="22" s="1"/>
  <c r="H3053" i="22"/>
  <c r="A3053" i="22" s="1"/>
  <c r="H3052" i="22"/>
  <c r="A3052" i="22" s="1"/>
  <c r="H3051" i="22"/>
  <c r="A3050" i="22"/>
  <c r="H3048" i="22"/>
  <c r="A3048" i="22" s="1"/>
  <c r="H3047" i="22"/>
  <c r="A3047" i="22" s="1"/>
  <c r="H3046" i="22"/>
  <c r="A3046" i="22" s="1"/>
  <c r="H3045" i="22"/>
  <c r="A3045" i="22" s="1"/>
  <c r="H3044" i="22"/>
  <c r="A3044" i="22" s="1"/>
  <c r="H3043" i="22"/>
  <c r="A3043" i="22" s="1"/>
  <c r="H3042" i="22"/>
  <c r="A3042" i="22" s="1"/>
  <c r="H3041" i="22"/>
  <c r="A3040" i="22"/>
  <c r="H3038" i="22"/>
  <c r="A3038" i="22" s="1"/>
  <c r="H3037" i="22"/>
  <c r="A3037" i="22" s="1"/>
  <c r="H3036" i="22"/>
  <c r="A3036" i="22" s="1"/>
  <c r="H3035" i="22"/>
  <c r="A3035" i="22" s="1"/>
  <c r="H3034" i="22"/>
  <c r="A3034" i="22" s="1"/>
  <c r="H3033" i="22"/>
  <c r="A3033" i="22" s="1"/>
  <c r="H3032" i="22"/>
  <c r="A3032" i="22" s="1"/>
  <c r="H3031" i="22"/>
  <c r="A3030" i="22"/>
  <c r="H3028" i="22"/>
  <c r="A3028" i="22" s="1"/>
  <c r="H3027" i="22"/>
  <c r="A3027" i="22" s="1"/>
  <c r="H3026" i="22"/>
  <c r="A3026" i="22" s="1"/>
  <c r="H3025" i="22"/>
  <c r="A3025" i="22" s="1"/>
  <c r="H3024" i="22"/>
  <c r="A3024" i="22" s="1"/>
  <c r="H3023" i="22"/>
  <c r="A3023" i="22" s="1"/>
  <c r="H3022" i="22"/>
  <c r="A3022" i="22" s="1"/>
  <c r="H3021" i="22"/>
  <c r="A3020" i="22"/>
  <c r="H3018" i="22"/>
  <c r="A3018" i="22" s="1"/>
  <c r="H3017" i="22"/>
  <c r="A3017" i="22" s="1"/>
  <c r="H3016" i="22"/>
  <c r="A3016" i="22" s="1"/>
  <c r="H3015" i="22"/>
  <c r="A3015" i="22" s="1"/>
  <c r="H3014" i="22"/>
  <c r="A3014" i="22" s="1"/>
  <c r="H3013" i="22"/>
  <c r="A3013" i="22" s="1"/>
  <c r="H3012" i="22"/>
  <c r="A3012" i="22" s="1"/>
  <c r="H3011" i="22"/>
  <c r="A3010" i="22"/>
  <c r="H3008" i="22"/>
  <c r="A3008" i="22" s="1"/>
  <c r="H3007" i="22"/>
  <c r="A3007" i="22" s="1"/>
  <c r="H3006" i="22"/>
  <c r="A3006" i="22" s="1"/>
  <c r="H3005" i="22"/>
  <c r="A3005" i="22" s="1"/>
  <c r="H3004" i="22"/>
  <c r="A3004" i="22" s="1"/>
  <c r="H3003" i="22"/>
  <c r="A3003" i="22" s="1"/>
  <c r="H3002" i="22"/>
  <c r="A3002" i="22" s="1"/>
  <c r="H3001" i="22"/>
  <c r="A3000" i="22"/>
  <c r="H2998" i="22"/>
  <c r="A2998" i="22" s="1"/>
  <c r="H2997" i="22"/>
  <c r="A2997" i="22" s="1"/>
  <c r="H2996" i="22"/>
  <c r="A2996" i="22" s="1"/>
  <c r="H2995" i="22"/>
  <c r="A2995" i="22" s="1"/>
  <c r="H2994" i="22"/>
  <c r="A2994" i="22" s="1"/>
  <c r="H2993" i="22"/>
  <c r="A2993" i="22" s="1"/>
  <c r="H2992" i="22"/>
  <c r="A2992" i="22" s="1"/>
  <c r="H2991" i="22"/>
  <c r="A2990" i="22"/>
  <c r="H2988" i="22"/>
  <c r="A2988" i="22" s="1"/>
  <c r="H2987" i="22"/>
  <c r="A2987" i="22" s="1"/>
  <c r="H2986" i="22"/>
  <c r="A2986" i="22" s="1"/>
  <c r="H2985" i="22"/>
  <c r="A2985" i="22" s="1"/>
  <c r="H2984" i="22"/>
  <c r="A2984" i="22" s="1"/>
  <c r="H2983" i="22"/>
  <c r="A2983" i="22" s="1"/>
  <c r="H2982" i="22"/>
  <c r="A2982" i="22" s="1"/>
  <c r="H2981" i="22"/>
  <c r="A2980" i="22"/>
  <c r="H2978" i="22"/>
  <c r="A2978" i="22" s="1"/>
  <c r="H2977" i="22"/>
  <c r="A2977" i="22" s="1"/>
  <c r="H2976" i="22"/>
  <c r="A2976" i="22" s="1"/>
  <c r="H2975" i="22"/>
  <c r="A2975" i="22" s="1"/>
  <c r="H2974" i="22"/>
  <c r="A2974" i="22" s="1"/>
  <c r="H2973" i="22"/>
  <c r="A2973" i="22" s="1"/>
  <c r="H2972" i="22"/>
  <c r="A2972" i="22" s="1"/>
  <c r="H2971" i="22"/>
  <c r="A2970" i="22"/>
  <c r="H2968" i="22"/>
  <c r="A2968" i="22" s="1"/>
  <c r="H2967" i="22"/>
  <c r="A2967" i="22" s="1"/>
  <c r="H2966" i="22"/>
  <c r="A2966" i="22" s="1"/>
  <c r="H2965" i="22"/>
  <c r="A2965" i="22" s="1"/>
  <c r="H2964" i="22"/>
  <c r="A2964" i="22" s="1"/>
  <c r="H2963" i="22"/>
  <c r="A2963" i="22" s="1"/>
  <c r="H2962" i="22"/>
  <c r="A2962" i="22" s="1"/>
  <c r="H2961" i="22"/>
  <c r="A2960" i="22"/>
  <c r="H2958" i="22"/>
  <c r="H2957" i="22"/>
  <c r="A2957" i="22" s="1"/>
  <c r="H2956" i="22"/>
  <c r="A2956" i="22" s="1"/>
  <c r="H2955" i="22"/>
  <c r="A2955" i="22" s="1"/>
  <c r="H2954" i="22"/>
  <c r="A2954" i="22" s="1"/>
  <c r="H2953" i="22"/>
  <c r="A2953" i="22" s="1"/>
  <c r="H2952" i="22"/>
  <c r="A2952" i="22" s="1"/>
  <c r="H2951" i="22"/>
  <c r="A2951" i="22" s="1"/>
  <c r="H2950" i="22"/>
  <c r="A2949" i="22"/>
  <c r="H2947" i="22"/>
  <c r="A2947" i="22" s="1"/>
  <c r="H2946" i="22"/>
  <c r="A2946" i="22" s="1"/>
  <c r="H2945" i="22"/>
  <c r="A2945" i="22" s="1"/>
  <c r="H2944" i="22"/>
  <c r="A2944" i="22" s="1"/>
  <c r="H2943" i="22"/>
  <c r="A2943" i="22" s="1"/>
  <c r="H2942" i="22"/>
  <c r="A2942" i="22" s="1"/>
  <c r="H2941" i="22"/>
  <c r="A2941" i="22" s="1"/>
  <c r="H2940" i="22"/>
  <c r="A2940" i="22" s="1"/>
  <c r="A2939" i="22"/>
  <c r="H2937" i="22"/>
  <c r="A2937" i="22" s="1"/>
  <c r="H2936" i="22"/>
  <c r="A2936" i="22" s="1"/>
  <c r="H2935" i="22"/>
  <c r="A2935" i="22" s="1"/>
  <c r="H2934" i="22"/>
  <c r="A2934" i="22" s="1"/>
  <c r="H2933" i="22"/>
  <c r="A2933" i="22" s="1"/>
  <c r="H2932" i="22"/>
  <c r="A2932" i="22" s="1"/>
  <c r="H2931" i="22"/>
  <c r="A2931" i="22" s="1"/>
  <c r="H2930" i="22"/>
  <c r="A2930" i="22" s="1"/>
  <c r="A2929" i="22"/>
  <c r="H2927" i="22"/>
  <c r="H2926" i="22"/>
  <c r="A2926" i="22" s="1"/>
  <c r="H2925" i="22"/>
  <c r="A2925" i="22" s="1"/>
  <c r="H2924" i="22"/>
  <c r="A2924" i="22" s="1"/>
  <c r="H2923" i="22"/>
  <c r="A2923" i="22" s="1"/>
  <c r="H2922" i="22"/>
  <c r="A2922" i="22" s="1"/>
  <c r="H2921" i="22"/>
  <c r="A2921" i="22" s="1"/>
  <c r="H2920" i="22"/>
  <c r="A2920" i="22" s="1"/>
  <c r="H2919" i="22"/>
  <c r="A2919" i="22" s="1"/>
  <c r="A2918" i="22"/>
  <c r="A2917" i="22"/>
  <c r="H2916" i="22"/>
  <c r="A2916" i="22" s="1"/>
  <c r="H2915" i="22"/>
  <c r="A2915" i="22" s="1"/>
  <c r="H2914" i="22"/>
  <c r="A2914" i="22" s="1"/>
  <c r="H2913" i="22"/>
  <c r="A2913" i="22" s="1"/>
  <c r="H2912" i="22"/>
  <c r="A2912" i="22" s="1"/>
  <c r="H2911" i="22"/>
  <c r="A2911" i="22" s="1"/>
  <c r="H2910" i="22"/>
  <c r="A2910" i="22" s="1"/>
  <c r="H2909" i="22"/>
  <c r="A2908" i="22"/>
  <c r="H2906" i="22"/>
  <c r="A2906" i="22" s="1"/>
  <c r="H2905" i="22"/>
  <c r="A2905" i="22" s="1"/>
  <c r="H2904" i="22"/>
  <c r="A2904" i="22" s="1"/>
  <c r="H2903" i="22"/>
  <c r="A2903" i="22" s="1"/>
  <c r="H2902" i="22"/>
  <c r="A2902" i="22" s="1"/>
  <c r="H2901" i="22"/>
  <c r="A2901" i="22" s="1"/>
  <c r="H2900" i="22"/>
  <c r="A2900" i="22" s="1"/>
  <c r="H2899" i="22"/>
  <c r="A2898" i="22"/>
  <c r="H2896" i="22"/>
  <c r="A2896" i="22" s="1"/>
  <c r="H2895" i="22"/>
  <c r="A2895" i="22" s="1"/>
  <c r="H2894" i="22"/>
  <c r="A2894" i="22" s="1"/>
  <c r="H2893" i="22"/>
  <c r="A2893" i="22" s="1"/>
  <c r="H2892" i="22"/>
  <c r="A2892" i="22" s="1"/>
  <c r="H2891" i="22"/>
  <c r="A2891" i="22" s="1"/>
  <c r="H2890" i="22"/>
  <c r="A2890" i="22" s="1"/>
  <c r="H2889" i="22"/>
  <c r="A2888" i="22"/>
  <c r="H2886" i="22"/>
  <c r="A2886" i="22" s="1"/>
  <c r="H2885" i="22"/>
  <c r="A2885" i="22" s="1"/>
  <c r="H2884" i="22"/>
  <c r="A2884" i="22" s="1"/>
  <c r="H2883" i="22"/>
  <c r="A2883" i="22" s="1"/>
  <c r="H2882" i="22"/>
  <c r="A2882" i="22" s="1"/>
  <c r="H2881" i="22"/>
  <c r="A2881" i="22" s="1"/>
  <c r="H2880" i="22"/>
  <c r="A2880" i="22" s="1"/>
  <c r="H2879" i="22"/>
  <c r="A2878" i="22"/>
  <c r="H2876" i="22"/>
  <c r="A2876" i="22" s="1"/>
  <c r="H2875" i="22"/>
  <c r="A2875" i="22" s="1"/>
  <c r="H2874" i="22"/>
  <c r="A2874" i="22" s="1"/>
  <c r="H2873" i="22"/>
  <c r="A2873" i="22" s="1"/>
  <c r="H2872" i="22"/>
  <c r="A2872" i="22" s="1"/>
  <c r="H2871" i="22"/>
  <c r="A2871" i="22" s="1"/>
  <c r="H2870" i="22"/>
  <c r="A2870" i="22" s="1"/>
  <c r="H2869" i="22"/>
  <c r="A2868" i="22"/>
  <c r="H2866" i="22"/>
  <c r="A2866" i="22" s="1"/>
  <c r="H2865" i="22"/>
  <c r="A2865" i="22" s="1"/>
  <c r="H2864" i="22"/>
  <c r="A2864" i="22" s="1"/>
  <c r="H2863" i="22"/>
  <c r="A2863" i="22" s="1"/>
  <c r="H2862" i="22"/>
  <c r="A2862" i="22" s="1"/>
  <c r="H2861" i="22"/>
  <c r="A2861" i="22" s="1"/>
  <c r="H2860" i="22"/>
  <c r="A2860" i="22" s="1"/>
  <c r="H2859" i="22"/>
  <c r="A2858" i="22"/>
  <c r="H2856" i="22"/>
  <c r="A2856" i="22" s="1"/>
  <c r="H2855" i="22"/>
  <c r="A2855" i="22" s="1"/>
  <c r="H2854" i="22"/>
  <c r="A2854" i="22" s="1"/>
  <c r="H2853" i="22"/>
  <c r="A2853" i="22" s="1"/>
  <c r="H2852" i="22"/>
  <c r="A2852" i="22" s="1"/>
  <c r="H2851" i="22"/>
  <c r="A2851" i="22" s="1"/>
  <c r="H2850" i="22"/>
  <c r="A2850" i="22" s="1"/>
  <c r="H2849" i="22"/>
  <c r="A2848" i="22"/>
  <c r="H2846" i="22"/>
  <c r="A2846" i="22" s="1"/>
  <c r="H2845" i="22"/>
  <c r="A2845" i="22" s="1"/>
  <c r="H2844" i="22"/>
  <c r="A2844" i="22" s="1"/>
  <c r="H2843" i="22"/>
  <c r="A2843" i="22" s="1"/>
  <c r="H2842" i="22"/>
  <c r="A2842" i="22" s="1"/>
  <c r="H2841" i="22"/>
  <c r="A2841" i="22" s="1"/>
  <c r="H2840" i="22"/>
  <c r="A2840" i="22" s="1"/>
  <c r="H2839" i="22"/>
  <c r="A2838" i="22"/>
  <c r="H2836" i="22"/>
  <c r="A2836" i="22" s="1"/>
  <c r="H2835" i="22"/>
  <c r="A2835" i="22" s="1"/>
  <c r="H2834" i="22"/>
  <c r="A2834" i="22" s="1"/>
  <c r="H2833" i="22"/>
  <c r="A2833" i="22" s="1"/>
  <c r="H2832" i="22"/>
  <c r="A2832" i="22" s="1"/>
  <c r="H2831" i="22"/>
  <c r="A2831" i="22" s="1"/>
  <c r="H2830" i="22"/>
  <c r="A2830" i="22" s="1"/>
  <c r="H2829" i="22"/>
  <c r="A2828" i="22"/>
  <c r="H2826" i="22"/>
  <c r="A2826" i="22" s="1"/>
  <c r="H2825" i="22"/>
  <c r="A2825" i="22" s="1"/>
  <c r="H2824" i="22"/>
  <c r="A2824" i="22" s="1"/>
  <c r="H2823" i="22"/>
  <c r="A2823" i="22" s="1"/>
  <c r="H2822" i="22"/>
  <c r="A2822" i="22" s="1"/>
  <c r="H2821" i="22"/>
  <c r="A2821" i="22" s="1"/>
  <c r="H2820" i="22"/>
  <c r="A2820" i="22" s="1"/>
  <c r="H2819" i="22"/>
  <c r="A2818" i="22"/>
  <c r="H2816" i="22"/>
  <c r="A2816" i="22" s="1"/>
  <c r="H2815" i="22"/>
  <c r="A2815" i="22" s="1"/>
  <c r="H2814" i="22"/>
  <c r="A2814" i="22" s="1"/>
  <c r="H2813" i="22"/>
  <c r="A2813" i="22" s="1"/>
  <c r="H2812" i="22"/>
  <c r="A2812" i="22" s="1"/>
  <c r="H2811" i="22"/>
  <c r="A2811" i="22" s="1"/>
  <c r="H2810" i="22"/>
  <c r="A2810" i="22" s="1"/>
  <c r="H2809" i="22"/>
  <c r="A2808" i="22"/>
  <c r="H2806" i="22"/>
  <c r="A2806" i="22" s="1"/>
  <c r="H2805" i="22"/>
  <c r="A2805" i="22" s="1"/>
  <c r="H2804" i="22"/>
  <c r="A2804" i="22" s="1"/>
  <c r="H2803" i="22"/>
  <c r="A2803" i="22" s="1"/>
  <c r="H2802" i="22"/>
  <c r="A2802" i="22" s="1"/>
  <c r="H2801" i="22"/>
  <c r="A2801" i="22" s="1"/>
  <c r="H2800" i="22"/>
  <c r="A2800" i="22" s="1"/>
  <c r="H2799" i="22"/>
  <c r="A2799" i="22" s="1"/>
  <c r="A2798" i="22"/>
  <c r="H2796" i="22"/>
  <c r="A2796" i="22" s="1"/>
  <c r="H2795" i="22"/>
  <c r="A2795" i="22" s="1"/>
  <c r="H2794" i="22"/>
  <c r="A2794" i="22" s="1"/>
  <c r="H2793" i="22"/>
  <c r="A2793" i="22" s="1"/>
  <c r="H2792" i="22"/>
  <c r="A2792" i="22" s="1"/>
  <c r="H2791" i="22"/>
  <c r="A2791" i="22" s="1"/>
  <c r="H2790" i="22"/>
  <c r="A2790" i="22" s="1"/>
  <c r="H2789" i="22"/>
  <c r="A2788" i="22"/>
  <c r="H2786" i="22"/>
  <c r="A2786" i="22" s="1"/>
  <c r="H2785" i="22"/>
  <c r="A2785" i="22" s="1"/>
  <c r="H2784" i="22"/>
  <c r="A2784" i="22" s="1"/>
  <c r="H2783" i="22"/>
  <c r="A2783" i="22" s="1"/>
  <c r="H2782" i="22"/>
  <c r="A2782" i="22" s="1"/>
  <c r="H2781" i="22"/>
  <c r="A2781" i="22" s="1"/>
  <c r="H2780" i="22"/>
  <c r="A2780" i="22" s="1"/>
  <c r="H2779" i="22"/>
  <c r="A2778" i="22"/>
  <c r="A2777" i="22"/>
  <c r="H2776" i="22"/>
  <c r="A2776" i="22" s="1"/>
  <c r="H2775" i="22"/>
  <c r="A2775" i="22" s="1"/>
  <c r="H2774" i="22"/>
  <c r="A2774" i="22" s="1"/>
  <c r="H2773" i="22"/>
  <c r="A2773" i="22" s="1"/>
  <c r="H2772" i="22"/>
  <c r="A2772" i="22" s="1"/>
  <c r="H2771" i="22"/>
  <c r="A2771" i="22" s="1"/>
  <c r="H2770" i="22"/>
  <c r="A2770" i="22" s="1"/>
  <c r="H2769" i="22"/>
  <c r="A2768" i="22"/>
  <c r="H2766" i="22"/>
  <c r="A2766" i="22" s="1"/>
  <c r="H2765" i="22"/>
  <c r="A2765" i="22" s="1"/>
  <c r="H2764" i="22"/>
  <c r="A2764" i="22" s="1"/>
  <c r="H2763" i="22"/>
  <c r="A2763" i="22" s="1"/>
  <c r="H2762" i="22"/>
  <c r="A2762" i="22" s="1"/>
  <c r="H2761" i="22"/>
  <c r="A2761" i="22" s="1"/>
  <c r="H2760" i="22"/>
  <c r="A2760" i="22" s="1"/>
  <c r="H2759" i="22"/>
  <c r="A2758" i="22"/>
  <c r="H2756" i="22"/>
  <c r="A2756" i="22" s="1"/>
  <c r="H2755" i="22"/>
  <c r="A2755" i="22" s="1"/>
  <c r="H2754" i="22"/>
  <c r="A2754" i="22" s="1"/>
  <c r="H2753" i="22"/>
  <c r="A2753" i="22" s="1"/>
  <c r="H2752" i="22"/>
  <c r="A2752" i="22" s="1"/>
  <c r="H2751" i="22"/>
  <c r="A2751" i="22" s="1"/>
  <c r="H2750" i="22"/>
  <c r="A2750" i="22" s="1"/>
  <c r="H2749" i="22"/>
  <c r="A2748" i="22"/>
  <c r="H2746" i="22"/>
  <c r="A2746" i="22" s="1"/>
  <c r="H2745" i="22"/>
  <c r="A2745" i="22" s="1"/>
  <c r="H2744" i="22"/>
  <c r="A2744" i="22" s="1"/>
  <c r="H2743" i="22"/>
  <c r="A2743" i="22" s="1"/>
  <c r="H2742" i="22"/>
  <c r="A2742" i="22" s="1"/>
  <c r="H2741" i="22"/>
  <c r="A2741" i="22" s="1"/>
  <c r="H2740" i="22"/>
  <c r="A2740" i="22" s="1"/>
  <c r="H2739" i="22"/>
  <c r="A2738" i="22"/>
  <c r="H2736" i="22"/>
  <c r="A2736" i="22" s="1"/>
  <c r="H2735" i="22"/>
  <c r="A2735" i="22" s="1"/>
  <c r="H2734" i="22"/>
  <c r="A2734" i="22" s="1"/>
  <c r="H2733" i="22"/>
  <c r="A2733" i="22" s="1"/>
  <c r="H2732" i="22"/>
  <c r="A2732" i="22" s="1"/>
  <c r="H2731" i="22"/>
  <c r="A2731" i="22" s="1"/>
  <c r="H2730" i="22"/>
  <c r="A2730" i="22" s="1"/>
  <c r="H2729" i="22"/>
  <c r="A2728" i="22"/>
  <c r="H2726" i="22"/>
  <c r="A2726" i="22" s="1"/>
  <c r="H2725" i="22"/>
  <c r="A2725" i="22" s="1"/>
  <c r="H2724" i="22"/>
  <c r="A2724" i="22" s="1"/>
  <c r="H2723" i="22"/>
  <c r="A2723" i="22" s="1"/>
  <c r="H2722" i="22"/>
  <c r="A2722" i="22" s="1"/>
  <c r="H2721" i="22"/>
  <c r="A2721" i="22" s="1"/>
  <c r="H2720" i="22"/>
  <c r="A2720" i="22" s="1"/>
  <c r="H2719" i="22"/>
  <c r="A2718" i="22"/>
  <c r="H2716" i="22"/>
  <c r="A2716" i="22" s="1"/>
  <c r="H2715" i="22"/>
  <c r="A2715" i="22" s="1"/>
  <c r="H2714" i="22"/>
  <c r="A2714" i="22" s="1"/>
  <c r="H2713" i="22"/>
  <c r="A2713" i="22" s="1"/>
  <c r="H2712" i="22"/>
  <c r="A2712" i="22" s="1"/>
  <c r="H2711" i="22"/>
  <c r="A2711" i="22" s="1"/>
  <c r="H2710" i="22"/>
  <c r="A2710" i="22" s="1"/>
  <c r="H2709" i="22"/>
  <c r="A2708" i="22"/>
  <c r="H2706" i="22"/>
  <c r="A2706" i="22" s="1"/>
  <c r="H2705" i="22"/>
  <c r="A2705" i="22" s="1"/>
  <c r="H2704" i="22"/>
  <c r="A2704" i="22" s="1"/>
  <c r="H2703" i="22"/>
  <c r="A2703" i="22" s="1"/>
  <c r="H2702" i="22"/>
  <c r="A2702" i="22" s="1"/>
  <c r="H2701" i="22"/>
  <c r="A2701" i="22" s="1"/>
  <c r="H2700" i="22"/>
  <c r="A2700" i="22" s="1"/>
  <c r="H2699" i="22"/>
  <c r="A2698" i="22"/>
  <c r="H2696" i="22"/>
  <c r="A2696" i="22" s="1"/>
  <c r="H2695" i="22"/>
  <c r="A2695" i="22" s="1"/>
  <c r="H2694" i="22"/>
  <c r="A2694" i="22" s="1"/>
  <c r="H2693" i="22"/>
  <c r="A2693" i="22" s="1"/>
  <c r="H2692" i="22"/>
  <c r="A2692" i="22" s="1"/>
  <c r="H2691" i="22"/>
  <c r="A2691" i="22" s="1"/>
  <c r="H2690" i="22"/>
  <c r="A2690" i="22" s="1"/>
  <c r="H2689" i="22"/>
  <c r="A2688" i="22"/>
  <c r="H2686" i="22"/>
  <c r="A2686" i="22" s="1"/>
  <c r="H2685" i="22"/>
  <c r="A2685" i="22" s="1"/>
  <c r="H2684" i="22"/>
  <c r="A2684" i="22" s="1"/>
  <c r="H2683" i="22"/>
  <c r="A2683" i="22" s="1"/>
  <c r="H2682" i="22"/>
  <c r="A2682" i="22" s="1"/>
  <c r="H2681" i="22"/>
  <c r="A2681" i="22" s="1"/>
  <c r="H2680" i="22"/>
  <c r="A2680" i="22" s="1"/>
  <c r="H2679" i="22"/>
  <c r="A2678" i="22"/>
  <c r="H2676" i="22"/>
  <c r="A2676" i="22" s="1"/>
  <c r="H2675" i="22"/>
  <c r="A2675" i="22" s="1"/>
  <c r="H2674" i="22"/>
  <c r="A2674" i="22" s="1"/>
  <c r="H2673" i="22"/>
  <c r="A2673" i="22" s="1"/>
  <c r="H2672" i="22"/>
  <c r="A2672" i="22" s="1"/>
  <c r="H2671" i="22"/>
  <c r="A2671" i="22" s="1"/>
  <c r="H2670" i="22"/>
  <c r="A2670" i="22" s="1"/>
  <c r="H2669" i="22"/>
  <c r="A2668" i="22"/>
  <c r="H2666" i="22"/>
  <c r="A2666" i="22" s="1"/>
  <c r="H2665" i="22"/>
  <c r="A2665" i="22" s="1"/>
  <c r="H2664" i="22"/>
  <c r="A2664" i="22" s="1"/>
  <c r="H2663" i="22"/>
  <c r="A2663" i="22" s="1"/>
  <c r="H2662" i="22"/>
  <c r="A2662" i="22" s="1"/>
  <c r="H2661" i="22"/>
  <c r="A2661" i="22" s="1"/>
  <c r="H2660" i="22"/>
  <c r="A2660" i="22" s="1"/>
  <c r="H2659" i="22"/>
  <c r="A2658" i="22"/>
  <c r="A2657" i="22"/>
  <c r="H2656" i="22"/>
  <c r="A2656" i="22" s="1"/>
  <c r="H2655" i="22"/>
  <c r="A2655" i="22" s="1"/>
  <c r="H2654" i="22"/>
  <c r="A2654" i="22" s="1"/>
  <c r="H2653" i="22"/>
  <c r="A2653" i="22" s="1"/>
  <c r="H2652" i="22"/>
  <c r="A2652" i="22" s="1"/>
  <c r="H2651" i="22"/>
  <c r="A2651" i="22" s="1"/>
  <c r="H2650" i="22"/>
  <c r="A2650" i="22" s="1"/>
  <c r="H2649" i="22"/>
  <c r="A2648" i="22"/>
  <c r="H2646" i="22"/>
  <c r="A2646" i="22" s="1"/>
  <c r="H2645" i="22"/>
  <c r="A2645" i="22" s="1"/>
  <c r="H2644" i="22"/>
  <c r="A2644" i="22" s="1"/>
  <c r="H2643" i="22"/>
  <c r="A2643" i="22" s="1"/>
  <c r="H2642" i="22"/>
  <c r="A2642" i="22" s="1"/>
  <c r="H2641" i="22"/>
  <c r="A2641" i="22" s="1"/>
  <c r="H2640" i="22"/>
  <c r="A2640" i="22" s="1"/>
  <c r="H2639" i="22"/>
  <c r="A2638" i="22"/>
  <c r="H2636" i="22"/>
  <c r="A2636" i="22" s="1"/>
  <c r="H2635" i="22"/>
  <c r="A2635" i="22" s="1"/>
  <c r="H2634" i="22"/>
  <c r="A2634" i="22" s="1"/>
  <c r="H2633" i="22"/>
  <c r="A2633" i="22" s="1"/>
  <c r="H2632" i="22"/>
  <c r="A2632" i="22" s="1"/>
  <c r="H2631" i="22"/>
  <c r="A2631" i="22" s="1"/>
  <c r="H2630" i="22"/>
  <c r="A2630" i="22" s="1"/>
  <c r="H2629" i="22"/>
  <c r="A2628" i="22"/>
  <c r="H2626" i="22"/>
  <c r="A2626" i="22" s="1"/>
  <c r="H2625" i="22"/>
  <c r="A2625" i="22" s="1"/>
  <c r="H2624" i="22"/>
  <c r="A2624" i="22" s="1"/>
  <c r="H2623" i="22"/>
  <c r="A2623" i="22" s="1"/>
  <c r="H2622" i="22"/>
  <c r="A2622" i="22" s="1"/>
  <c r="H2621" i="22"/>
  <c r="A2621" i="22" s="1"/>
  <c r="H2620" i="22"/>
  <c r="A2620" i="22" s="1"/>
  <c r="H2619" i="22"/>
  <c r="A2618" i="22"/>
  <c r="H2616" i="22"/>
  <c r="A2616" i="22" s="1"/>
  <c r="H2615" i="22"/>
  <c r="A2615" i="22" s="1"/>
  <c r="H2614" i="22"/>
  <c r="A2614" i="22" s="1"/>
  <c r="H2613" i="22"/>
  <c r="A2613" i="22" s="1"/>
  <c r="H2612" i="22"/>
  <c r="A2612" i="22" s="1"/>
  <c r="H2611" i="22"/>
  <c r="A2611" i="22" s="1"/>
  <c r="H2610" i="22"/>
  <c r="A2610" i="22" s="1"/>
  <c r="H2609" i="22"/>
  <c r="A2608" i="22"/>
  <c r="H2606" i="22"/>
  <c r="A2606" i="22" s="1"/>
  <c r="H2605" i="22"/>
  <c r="A2605" i="22" s="1"/>
  <c r="H2604" i="22"/>
  <c r="A2604" i="22" s="1"/>
  <c r="H2603" i="22"/>
  <c r="A2603" i="22" s="1"/>
  <c r="H2602" i="22"/>
  <c r="A2602" i="22" s="1"/>
  <c r="H2601" i="22"/>
  <c r="A2601" i="22" s="1"/>
  <c r="H2600" i="22"/>
  <c r="A2600" i="22" s="1"/>
  <c r="H2599" i="22"/>
  <c r="A2598" i="22"/>
  <c r="H2596" i="22"/>
  <c r="A2596" i="22" s="1"/>
  <c r="H2595" i="22"/>
  <c r="A2595" i="22" s="1"/>
  <c r="H2594" i="22"/>
  <c r="A2594" i="22" s="1"/>
  <c r="H2593" i="22"/>
  <c r="A2593" i="22" s="1"/>
  <c r="H2592" i="22"/>
  <c r="A2592" i="22" s="1"/>
  <c r="H2591" i="22"/>
  <c r="A2591" i="22" s="1"/>
  <c r="H2590" i="22"/>
  <c r="A2590" i="22" s="1"/>
  <c r="H2589" i="22"/>
  <c r="A2588" i="22"/>
  <c r="H2586" i="22"/>
  <c r="A2586" i="22" s="1"/>
  <c r="H2585" i="22"/>
  <c r="A2585" i="22" s="1"/>
  <c r="H2584" i="22"/>
  <c r="A2584" i="22" s="1"/>
  <c r="H2583" i="22"/>
  <c r="A2583" i="22" s="1"/>
  <c r="H2582" i="22"/>
  <c r="A2582" i="22" s="1"/>
  <c r="H2581" i="22"/>
  <c r="A2581" i="22" s="1"/>
  <c r="H2580" i="22"/>
  <c r="A2580" i="22" s="1"/>
  <c r="H2579" i="22"/>
  <c r="A2578" i="22"/>
  <c r="H2576" i="22"/>
  <c r="A2576" i="22" s="1"/>
  <c r="H2575" i="22"/>
  <c r="A2575" i="22" s="1"/>
  <c r="H2574" i="22"/>
  <c r="A2574" i="22" s="1"/>
  <c r="H2573" i="22"/>
  <c r="A2573" i="22" s="1"/>
  <c r="H2572" i="22"/>
  <c r="A2572" i="22" s="1"/>
  <c r="H2571" i="22"/>
  <c r="A2571" i="22" s="1"/>
  <c r="H2570" i="22"/>
  <c r="A2570" i="22" s="1"/>
  <c r="H2569" i="22"/>
  <c r="A2568" i="22"/>
  <c r="H2566" i="22"/>
  <c r="A2566" i="22" s="1"/>
  <c r="H2565" i="22"/>
  <c r="A2565" i="22" s="1"/>
  <c r="H2564" i="22"/>
  <c r="A2564" i="22" s="1"/>
  <c r="H2563" i="22"/>
  <c r="A2563" i="22" s="1"/>
  <c r="H2562" i="22"/>
  <c r="A2562" i="22" s="1"/>
  <c r="H2561" i="22"/>
  <c r="A2561" i="22" s="1"/>
  <c r="H2560" i="22"/>
  <c r="A2560" i="22" s="1"/>
  <c r="H2559" i="22"/>
  <c r="A2558" i="22"/>
  <c r="H2556" i="22"/>
  <c r="A2556" i="22" s="1"/>
  <c r="H2555" i="22"/>
  <c r="A2555" i="22" s="1"/>
  <c r="H2554" i="22"/>
  <c r="A2554" i="22" s="1"/>
  <c r="H2553" i="22"/>
  <c r="A2553" i="22" s="1"/>
  <c r="H2552" i="22"/>
  <c r="A2552" i="22" s="1"/>
  <c r="H2551" i="22"/>
  <c r="A2551" i="22" s="1"/>
  <c r="H2550" i="22"/>
  <c r="A2550" i="22" s="1"/>
  <c r="H2549" i="22"/>
  <c r="A2548" i="22"/>
  <c r="H2546" i="22"/>
  <c r="A2546" i="22" s="1"/>
  <c r="H2545" i="22"/>
  <c r="A2545" i="22" s="1"/>
  <c r="H2544" i="22"/>
  <c r="A2544" i="22" s="1"/>
  <c r="H2543" i="22"/>
  <c r="A2543" i="22" s="1"/>
  <c r="H2542" i="22"/>
  <c r="A2542" i="22" s="1"/>
  <c r="H2541" i="22"/>
  <c r="A2541" i="22" s="1"/>
  <c r="H2540" i="22"/>
  <c r="A2540" i="22" s="1"/>
  <c r="H2539" i="22"/>
  <c r="A2538" i="22"/>
  <c r="H2536" i="22"/>
  <c r="A2536" i="22" s="1"/>
  <c r="H2535" i="22"/>
  <c r="A2535" i="22" s="1"/>
  <c r="H2534" i="22"/>
  <c r="A2534" i="22" s="1"/>
  <c r="H2533" i="22"/>
  <c r="A2533" i="22" s="1"/>
  <c r="H2532" i="22"/>
  <c r="A2532" i="22" s="1"/>
  <c r="H2531" i="22"/>
  <c r="A2531" i="22" s="1"/>
  <c r="H2530" i="22"/>
  <c r="A2530" i="22" s="1"/>
  <c r="H2529" i="22"/>
  <c r="A2528" i="22"/>
  <c r="H2526" i="22"/>
  <c r="A2526" i="22" s="1"/>
  <c r="H2525" i="22"/>
  <c r="A2525" i="22" s="1"/>
  <c r="H2524" i="22"/>
  <c r="A2524" i="22" s="1"/>
  <c r="H2523" i="22"/>
  <c r="A2523" i="22" s="1"/>
  <c r="H2522" i="22"/>
  <c r="A2522" i="22" s="1"/>
  <c r="H2521" i="22"/>
  <c r="A2521" i="22" s="1"/>
  <c r="H2520" i="22"/>
  <c r="A2520" i="22" s="1"/>
  <c r="H2519" i="22"/>
  <c r="A2518" i="22"/>
  <c r="H2516" i="22"/>
  <c r="A2516" i="22" s="1"/>
  <c r="H2515" i="22"/>
  <c r="A2515" i="22" s="1"/>
  <c r="H2514" i="22"/>
  <c r="A2514" i="22" s="1"/>
  <c r="H2513" i="22"/>
  <c r="A2513" i="22" s="1"/>
  <c r="H2512" i="22"/>
  <c r="A2512" i="22" s="1"/>
  <c r="H2511" i="22"/>
  <c r="A2511" i="22" s="1"/>
  <c r="H2510" i="22"/>
  <c r="A2510" i="22" s="1"/>
  <c r="H2509" i="22"/>
  <c r="I2517" i="22" s="1"/>
  <c r="A2508" i="22"/>
  <c r="H2506" i="22"/>
  <c r="A2506" i="22" s="1"/>
  <c r="H2505" i="22"/>
  <c r="A2505" i="22" s="1"/>
  <c r="H2504" i="22"/>
  <c r="A2504" i="22" s="1"/>
  <c r="H2503" i="22"/>
  <c r="A2503" i="22" s="1"/>
  <c r="H2502" i="22"/>
  <c r="A2502" i="22" s="1"/>
  <c r="H2501" i="22"/>
  <c r="A2501" i="22" s="1"/>
  <c r="H2500" i="22"/>
  <c r="A2500" i="22" s="1"/>
  <c r="H2499" i="22"/>
  <c r="A2498" i="22"/>
  <c r="H2496" i="22"/>
  <c r="A2496" i="22" s="1"/>
  <c r="H2495" i="22"/>
  <c r="A2495" i="22" s="1"/>
  <c r="H2494" i="22"/>
  <c r="A2494" i="22" s="1"/>
  <c r="H2493" i="22"/>
  <c r="A2493" i="22" s="1"/>
  <c r="H2492" i="22"/>
  <c r="A2492" i="22" s="1"/>
  <c r="H2491" i="22"/>
  <c r="A2491" i="22" s="1"/>
  <c r="H2490" i="22"/>
  <c r="A2490" i="22" s="1"/>
  <c r="H2489" i="22"/>
  <c r="I2497" i="22" s="1"/>
  <c r="A2488" i="22"/>
  <c r="H2486" i="22"/>
  <c r="A2486" i="22" s="1"/>
  <c r="H2485" i="22"/>
  <c r="A2485" i="22" s="1"/>
  <c r="H2484" i="22"/>
  <c r="A2484" i="22" s="1"/>
  <c r="H2483" i="22"/>
  <c r="A2483" i="22" s="1"/>
  <c r="H2482" i="22"/>
  <c r="A2482" i="22" s="1"/>
  <c r="H2481" i="22"/>
  <c r="A2481" i="22" s="1"/>
  <c r="H2480" i="22"/>
  <c r="A2480" i="22" s="1"/>
  <c r="H2479" i="22"/>
  <c r="A2478" i="22"/>
  <c r="H2476" i="22"/>
  <c r="A2476" i="22" s="1"/>
  <c r="H2475" i="22"/>
  <c r="A2475" i="22" s="1"/>
  <c r="H2474" i="22"/>
  <c r="A2474" i="22" s="1"/>
  <c r="H2473" i="22"/>
  <c r="A2473" i="22" s="1"/>
  <c r="H2472" i="22"/>
  <c r="A2472" i="22" s="1"/>
  <c r="H2471" i="22"/>
  <c r="A2471" i="22" s="1"/>
  <c r="H2470" i="22"/>
  <c r="A2470" i="22" s="1"/>
  <c r="H2469" i="22"/>
  <c r="I2477" i="22" s="1"/>
  <c r="A2468" i="22"/>
  <c r="H2466" i="22"/>
  <c r="A2466" i="22" s="1"/>
  <c r="H2465" i="22"/>
  <c r="A2465" i="22" s="1"/>
  <c r="H2464" i="22"/>
  <c r="A2464" i="22" s="1"/>
  <c r="H2463" i="22"/>
  <c r="A2463" i="22" s="1"/>
  <c r="H2462" i="22"/>
  <c r="A2462" i="22" s="1"/>
  <c r="H2461" i="22"/>
  <c r="A2461" i="22" s="1"/>
  <c r="H2460" i="22"/>
  <c r="A2460" i="22" s="1"/>
  <c r="H2459" i="22"/>
  <c r="A2458" i="22"/>
  <c r="H2456" i="22"/>
  <c r="A2456" i="22" s="1"/>
  <c r="H2455" i="22"/>
  <c r="A2455" i="22" s="1"/>
  <c r="H2454" i="22"/>
  <c r="A2454" i="22" s="1"/>
  <c r="H2453" i="22"/>
  <c r="A2453" i="22" s="1"/>
  <c r="H2452" i="22"/>
  <c r="A2452" i="22" s="1"/>
  <c r="H2451" i="22"/>
  <c r="A2451" i="22" s="1"/>
  <c r="H2450" i="22"/>
  <c r="A2450" i="22" s="1"/>
  <c r="H2449" i="22"/>
  <c r="I2457" i="22" s="1"/>
  <c r="A2448" i="22"/>
  <c r="H2446" i="22"/>
  <c r="A2446" i="22" s="1"/>
  <c r="H2445" i="22"/>
  <c r="A2445" i="22" s="1"/>
  <c r="H2444" i="22"/>
  <c r="A2444" i="22" s="1"/>
  <c r="H2443" i="22"/>
  <c r="A2443" i="22" s="1"/>
  <c r="H2442" i="22"/>
  <c r="A2442" i="22" s="1"/>
  <c r="H2441" i="22"/>
  <c r="A2441" i="22" s="1"/>
  <c r="H2440" i="22"/>
  <c r="A2440" i="22" s="1"/>
  <c r="H2439" i="22"/>
  <c r="A2438" i="22"/>
  <c r="H2436" i="22"/>
  <c r="A2436" i="22" s="1"/>
  <c r="H2435" i="22"/>
  <c r="A2435" i="22" s="1"/>
  <c r="H2434" i="22"/>
  <c r="A2434" i="22" s="1"/>
  <c r="H2433" i="22"/>
  <c r="A2433" i="22" s="1"/>
  <c r="H2432" i="22"/>
  <c r="A2432" i="22" s="1"/>
  <c r="H2431" i="22"/>
  <c r="A2431" i="22" s="1"/>
  <c r="H2430" i="22"/>
  <c r="A2430" i="22" s="1"/>
  <c r="H2429" i="22"/>
  <c r="I2437" i="22" s="1"/>
  <c r="A2428" i="22"/>
  <c r="H2426" i="22"/>
  <c r="A2426" i="22" s="1"/>
  <c r="H2425" i="22"/>
  <c r="A2425" i="22" s="1"/>
  <c r="H2424" i="22"/>
  <c r="A2424" i="22" s="1"/>
  <c r="H2423" i="22"/>
  <c r="A2423" i="22" s="1"/>
  <c r="H2422" i="22"/>
  <c r="A2422" i="22" s="1"/>
  <c r="H2421" i="22"/>
  <c r="A2421" i="22" s="1"/>
  <c r="H2420" i="22"/>
  <c r="A2420" i="22" s="1"/>
  <c r="H2419" i="22"/>
  <c r="A2418" i="22"/>
  <c r="H2416" i="22"/>
  <c r="A2416" i="22" s="1"/>
  <c r="H2415" i="22"/>
  <c r="A2415" i="22" s="1"/>
  <c r="H2414" i="22"/>
  <c r="A2414" i="22" s="1"/>
  <c r="H2413" i="22"/>
  <c r="A2413" i="22" s="1"/>
  <c r="H2412" i="22"/>
  <c r="A2412" i="22" s="1"/>
  <c r="H2411" i="22"/>
  <c r="A2411" i="22" s="1"/>
  <c r="H2410" i="22"/>
  <c r="A2410" i="22" s="1"/>
  <c r="H2409" i="22"/>
  <c r="A2408" i="22"/>
  <c r="H2406" i="22"/>
  <c r="A2406" i="22" s="1"/>
  <c r="H2405" i="22"/>
  <c r="A2405" i="22" s="1"/>
  <c r="H2404" i="22"/>
  <c r="A2404" i="22" s="1"/>
  <c r="H2403" i="22"/>
  <c r="A2403" i="22" s="1"/>
  <c r="H2402" i="22"/>
  <c r="A2402" i="22" s="1"/>
  <c r="H2401" i="22"/>
  <c r="A2401" i="22" s="1"/>
  <c r="H2400" i="22"/>
  <c r="A2400" i="22" s="1"/>
  <c r="H2399" i="22"/>
  <c r="A2398" i="22"/>
  <c r="H2396" i="22"/>
  <c r="A2396" i="22" s="1"/>
  <c r="H2395" i="22"/>
  <c r="A2395" i="22" s="1"/>
  <c r="H2394" i="22"/>
  <c r="A2394" i="22" s="1"/>
  <c r="H2393" i="22"/>
  <c r="A2393" i="22" s="1"/>
  <c r="H2392" i="22"/>
  <c r="A2392" i="22" s="1"/>
  <c r="H2391" i="22"/>
  <c r="A2391" i="22" s="1"/>
  <c r="H2390" i="22"/>
  <c r="A2390" i="22" s="1"/>
  <c r="H2389" i="22"/>
  <c r="A2388" i="22"/>
  <c r="H2386" i="22"/>
  <c r="A2386" i="22" s="1"/>
  <c r="H2385" i="22"/>
  <c r="A2385" i="22" s="1"/>
  <c r="H2384" i="22"/>
  <c r="A2384" i="22" s="1"/>
  <c r="H2383" i="22"/>
  <c r="A2383" i="22" s="1"/>
  <c r="H2382" i="22"/>
  <c r="A2382" i="22" s="1"/>
  <c r="H2381" i="22"/>
  <c r="A2381" i="22" s="1"/>
  <c r="H2380" i="22"/>
  <c r="A2380" i="22" s="1"/>
  <c r="H2379" i="22"/>
  <c r="A2378" i="22"/>
  <c r="H2376" i="22"/>
  <c r="A2376" i="22" s="1"/>
  <c r="H2375" i="22"/>
  <c r="A2375" i="22" s="1"/>
  <c r="H2374" i="22"/>
  <c r="A2374" i="22" s="1"/>
  <c r="H2373" i="22"/>
  <c r="A2373" i="22" s="1"/>
  <c r="H2372" i="22"/>
  <c r="A2372" i="22" s="1"/>
  <c r="H2371" i="22"/>
  <c r="A2371" i="22" s="1"/>
  <c r="H2370" i="22"/>
  <c r="A2370" i="22" s="1"/>
  <c r="H2369" i="22"/>
  <c r="A2369" i="22" s="1"/>
  <c r="A2368" i="22"/>
  <c r="H2366" i="22"/>
  <c r="A2366" i="22" s="1"/>
  <c r="H2365" i="22"/>
  <c r="A2365" i="22" s="1"/>
  <c r="H2364" i="22"/>
  <c r="A2364" i="22" s="1"/>
  <c r="H2363" i="22"/>
  <c r="A2363" i="22" s="1"/>
  <c r="H2362" i="22"/>
  <c r="A2362" i="22" s="1"/>
  <c r="H2361" i="22"/>
  <c r="A2361" i="22" s="1"/>
  <c r="H2360" i="22"/>
  <c r="A2360" i="22" s="1"/>
  <c r="H2359" i="22"/>
  <c r="A2358" i="22"/>
  <c r="H2356" i="22"/>
  <c r="A2356" i="22" s="1"/>
  <c r="H2355" i="22"/>
  <c r="A2355" i="22" s="1"/>
  <c r="H2354" i="22"/>
  <c r="A2354" i="22" s="1"/>
  <c r="H2353" i="22"/>
  <c r="A2353" i="22" s="1"/>
  <c r="H2352" i="22"/>
  <c r="A2352" i="22" s="1"/>
  <c r="H2351" i="22"/>
  <c r="A2351" i="22" s="1"/>
  <c r="H2350" i="22"/>
  <c r="A2350" i="22" s="1"/>
  <c r="H2349" i="22"/>
  <c r="A2348" i="22"/>
  <c r="H2346" i="22"/>
  <c r="A2346" i="22" s="1"/>
  <c r="H2345" i="22"/>
  <c r="A2345" i="22" s="1"/>
  <c r="H2344" i="22"/>
  <c r="A2344" i="22" s="1"/>
  <c r="H2343" i="22"/>
  <c r="A2343" i="22" s="1"/>
  <c r="H2342" i="22"/>
  <c r="A2342" i="22" s="1"/>
  <c r="H2341" i="22"/>
  <c r="A2341" i="22" s="1"/>
  <c r="H2340" i="22"/>
  <c r="A2340" i="22" s="1"/>
  <c r="H2339" i="22"/>
  <c r="A2338" i="22"/>
  <c r="H2336" i="22"/>
  <c r="A2336" i="22" s="1"/>
  <c r="H2335" i="22"/>
  <c r="A2335" i="22" s="1"/>
  <c r="H2334" i="22"/>
  <c r="A2334" i="22" s="1"/>
  <c r="H2333" i="22"/>
  <c r="A2333" i="22" s="1"/>
  <c r="H2332" i="22"/>
  <c r="A2332" i="22" s="1"/>
  <c r="H2331" i="22"/>
  <c r="A2331" i="22" s="1"/>
  <c r="H2330" i="22"/>
  <c r="A2330" i="22" s="1"/>
  <c r="H2329" i="22"/>
  <c r="A2328" i="22"/>
  <c r="H2326" i="22"/>
  <c r="A2326" i="22" s="1"/>
  <c r="H2325" i="22"/>
  <c r="A2325" i="22" s="1"/>
  <c r="H2324" i="22"/>
  <c r="A2324" i="22" s="1"/>
  <c r="H2323" i="22"/>
  <c r="A2323" i="22" s="1"/>
  <c r="H2322" i="22"/>
  <c r="A2322" i="22" s="1"/>
  <c r="H2321" i="22"/>
  <c r="A2321" i="22" s="1"/>
  <c r="H2320" i="22"/>
  <c r="A2320" i="22" s="1"/>
  <c r="H2319" i="22"/>
  <c r="A2318" i="22"/>
  <c r="H2316" i="22"/>
  <c r="A2316" i="22" s="1"/>
  <c r="H2315" i="22"/>
  <c r="A2315" i="22" s="1"/>
  <c r="H2314" i="22"/>
  <c r="A2314" i="22" s="1"/>
  <c r="H2313" i="22"/>
  <c r="A2313" i="22" s="1"/>
  <c r="H2312" i="22"/>
  <c r="A2312" i="22" s="1"/>
  <c r="H2311" i="22"/>
  <c r="A2311" i="22" s="1"/>
  <c r="H2310" i="22"/>
  <c r="A2310" i="22" s="1"/>
  <c r="H2309" i="22"/>
  <c r="A2308" i="22"/>
  <c r="A2307" i="22"/>
  <c r="H2306" i="22"/>
  <c r="A2306" i="22" s="1"/>
  <c r="H2305" i="22"/>
  <c r="A2305" i="22" s="1"/>
  <c r="H2304" i="22"/>
  <c r="A2304" i="22" s="1"/>
  <c r="H2303" i="22"/>
  <c r="A2303" i="22" s="1"/>
  <c r="H2302" i="22"/>
  <c r="A2302" i="22" s="1"/>
  <c r="H2301" i="22"/>
  <c r="A2301" i="22" s="1"/>
  <c r="H2300" i="22"/>
  <c r="A2300" i="22" s="1"/>
  <c r="H2299" i="22"/>
  <c r="A2298" i="22"/>
  <c r="H2296" i="22"/>
  <c r="A2296" i="22" s="1"/>
  <c r="H2295" i="22"/>
  <c r="A2295" i="22" s="1"/>
  <c r="H2294" i="22"/>
  <c r="A2294" i="22" s="1"/>
  <c r="H2293" i="22"/>
  <c r="A2293" i="22" s="1"/>
  <c r="H2292" i="22"/>
  <c r="A2292" i="22" s="1"/>
  <c r="H2291" i="22"/>
  <c r="A2291" i="22" s="1"/>
  <c r="H2290" i="22"/>
  <c r="A2290" i="22" s="1"/>
  <c r="H2289" i="22"/>
  <c r="A2288" i="22"/>
  <c r="H2286" i="22"/>
  <c r="A2286" i="22" s="1"/>
  <c r="H2285" i="22"/>
  <c r="A2285" i="22" s="1"/>
  <c r="H2284" i="22"/>
  <c r="A2284" i="22" s="1"/>
  <c r="H2283" i="22"/>
  <c r="A2283" i="22" s="1"/>
  <c r="H2282" i="22"/>
  <c r="A2282" i="22" s="1"/>
  <c r="H2281" i="22"/>
  <c r="A2281" i="22" s="1"/>
  <c r="H2280" i="22"/>
  <c r="A2280" i="22" s="1"/>
  <c r="H2279" i="22"/>
  <c r="A2278" i="22"/>
  <c r="H2276" i="22"/>
  <c r="A2276" i="22" s="1"/>
  <c r="H2275" i="22"/>
  <c r="A2275" i="22" s="1"/>
  <c r="H2274" i="22"/>
  <c r="A2274" i="22" s="1"/>
  <c r="H2273" i="22"/>
  <c r="A2273" i="22" s="1"/>
  <c r="H2272" i="22"/>
  <c r="A2272" i="22" s="1"/>
  <c r="H2271" i="22"/>
  <c r="A2271" i="22" s="1"/>
  <c r="H2270" i="22"/>
  <c r="A2270" i="22" s="1"/>
  <c r="H2269" i="22"/>
  <c r="A2268" i="22"/>
  <c r="H2266" i="22"/>
  <c r="A2266" i="22" s="1"/>
  <c r="H2265" i="22"/>
  <c r="A2265" i="22" s="1"/>
  <c r="H2264" i="22"/>
  <c r="A2264" i="22" s="1"/>
  <c r="H2263" i="22"/>
  <c r="A2263" i="22" s="1"/>
  <c r="H2262" i="22"/>
  <c r="A2262" i="22" s="1"/>
  <c r="H2261" i="22"/>
  <c r="A2261" i="22" s="1"/>
  <c r="H2260" i="22"/>
  <c r="A2260" i="22" s="1"/>
  <c r="H2259" i="22"/>
  <c r="I2267" i="22" s="1"/>
  <c r="A2258" i="22"/>
  <c r="H2256" i="22"/>
  <c r="A2256" i="22" s="1"/>
  <c r="H2255" i="22"/>
  <c r="A2255" i="22" s="1"/>
  <c r="H2254" i="22"/>
  <c r="A2254" i="22" s="1"/>
  <c r="H2253" i="22"/>
  <c r="A2253" i="22" s="1"/>
  <c r="H2252" i="22"/>
  <c r="A2252" i="22" s="1"/>
  <c r="H2251" i="22"/>
  <c r="A2251" i="22" s="1"/>
  <c r="H2250" i="22"/>
  <c r="A2250" i="22" s="1"/>
  <c r="H2249" i="22"/>
  <c r="A2248" i="22"/>
  <c r="H2246" i="22"/>
  <c r="A2246" i="22" s="1"/>
  <c r="H2245" i="22"/>
  <c r="A2245" i="22" s="1"/>
  <c r="H2244" i="22"/>
  <c r="A2244" i="22" s="1"/>
  <c r="H2243" i="22"/>
  <c r="A2243" i="22" s="1"/>
  <c r="H2242" i="22"/>
  <c r="A2242" i="22" s="1"/>
  <c r="H2241" i="22"/>
  <c r="A2241" i="22" s="1"/>
  <c r="H2240" i="22"/>
  <c r="A2240" i="22" s="1"/>
  <c r="H2239" i="22"/>
  <c r="I2247" i="22" s="1"/>
  <c r="A2238" i="22"/>
  <c r="H2236" i="22"/>
  <c r="A2236" i="22" s="1"/>
  <c r="H2235" i="22"/>
  <c r="A2235" i="22" s="1"/>
  <c r="H2234" i="22"/>
  <c r="A2234" i="22" s="1"/>
  <c r="H2233" i="22"/>
  <c r="A2233" i="22" s="1"/>
  <c r="H2232" i="22"/>
  <c r="A2232" i="22" s="1"/>
  <c r="H2231" i="22"/>
  <c r="A2231" i="22" s="1"/>
  <c r="H2230" i="22"/>
  <c r="A2230" i="22" s="1"/>
  <c r="H2229" i="22"/>
  <c r="A2228" i="22"/>
  <c r="H2226" i="22"/>
  <c r="A2226" i="22" s="1"/>
  <c r="H2225" i="22"/>
  <c r="A2225" i="22" s="1"/>
  <c r="H2224" i="22"/>
  <c r="A2224" i="22" s="1"/>
  <c r="H2223" i="22"/>
  <c r="A2223" i="22" s="1"/>
  <c r="H2222" i="22"/>
  <c r="A2222" i="22" s="1"/>
  <c r="H2221" i="22"/>
  <c r="A2221" i="22" s="1"/>
  <c r="H2220" i="22"/>
  <c r="A2220" i="22" s="1"/>
  <c r="H2219" i="22"/>
  <c r="I2227" i="22" s="1"/>
  <c r="A2218" i="22"/>
  <c r="H2216" i="22"/>
  <c r="A2216" i="22" s="1"/>
  <c r="H2215" i="22"/>
  <c r="A2215" i="22" s="1"/>
  <c r="H2214" i="22"/>
  <c r="A2214" i="22" s="1"/>
  <c r="H2213" i="22"/>
  <c r="A2213" i="22" s="1"/>
  <c r="H2212" i="22"/>
  <c r="A2212" i="22" s="1"/>
  <c r="H2211" i="22"/>
  <c r="A2211" i="22" s="1"/>
  <c r="H2210" i="22"/>
  <c r="A2210" i="22" s="1"/>
  <c r="H2209" i="22"/>
  <c r="A2208" i="22"/>
  <c r="H2206" i="22"/>
  <c r="A2206" i="22"/>
  <c r="H2205" i="22"/>
  <c r="A2205" i="22"/>
  <c r="H2204" i="22"/>
  <c r="A2204" i="22"/>
  <c r="H2203" i="22"/>
  <c r="A2203" i="22"/>
  <c r="H2202" i="22"/>
  <c r="A2202" i="22"/>
  <c r="H2201" i="22"/>
  <c r="A2201" i="22"/>
  <c r="H2200" i="22"/>
  <c r="A2200" i="22"/>
  <c r="H2199" i="22"/>
  <c r="I2207" i="22" s="1"/>
  <c r="A2199" i="22"/>
  <c r="A2198" i="22"/>
  <c r="H2196" i="22"/>
  <c r="A2196" i="22" s="1"/>
  <c r="H2195" i="22"/>
  <c r="A2195" i="22" s="1"/>
  <c r="H2194" i="22"/>
  <c r="A2194" i="22" s="1"/>
  <c r="H2193" i="22"/>
  <c r="A2193" i="22" s="1"/>
  <c r="H2192" i="22"/>
  <c r="A2192" i="22" s="1"/>
  <c r="H2191" i="22"/>
  <c r="A2191" i="22" s="1"/>
  <c r="H2190" i="22"/>
  <c r="A2190" i="22" s="1"/>
  <c r="H2189" i="22"/>
  <c r="A2188" i="22"/>
  <c r="H2186" i="22"/>
  <c r="A2186" i="22"/>
  <c r="H2185" i="22"/>
  <c r="A2185" i="22"/>
  <c r="H2184" i="22"/>
  <c r="A2184" i="22"/>
  <c r="H2183" i="22"/>
  <c r="A2183" i="22"/>
  <c r="H2182" i="22"/>
  <c r="A2182" i="22"/>
  <c r="H2181" i="22"/>
  <c r="A2181" i="22"/>
  <c r="H2180" i="22"/>
  <c r="A2180" i="22"/>
  <c r="H2179" i="22"/>
  <c r="I2187" i="22" s="1"/>
  <c r="A2179" i="22"/>
  <c r="A2178" i="22"/>
  <c r="H2176" i="22"/>
  <c r="A2176" i="22" s="1"/>
  <c r="H2175" i="22"/>
  <c r="A2175" i="22" s="1"/>
  <c r="H2174" i="22"/>
  <c r="A2174" i="22" s="1"/>
  <c r="H2173" i="22"/>
  <c r="A2173" i="22" s="1"/>
  <c r="H2172" i="22"/>
  <c r="A2172" i="22" s="1"/>
  <c r="H2171" i="22"/>
  <c r="A2171" i="22" s="1"/>
  <c r="H2170" i="22"/>
  <c r="A2170" i="22" s="1"/>
  <c r="H2169" i="22"/>
  <c r="A2168" i="22"/>
  <c r="H2166" i="22"/>
  <c r="A2166" i="22"/>
  <c r="H2165" i="22"/>
  <c r="A2165" i="22"/>
  <c r="H2164" i="22"/>
  <c r="A2164" i="22"/>
  <c r="H2163" i="22"/>
  <c r="A2163" i="22"/>
  <c r="H2162" i="22"/>
  <c r="A2162" i="22"/>
  <c r="H2161" i="22"/>
  <c r="A2161" i="22"/>
  <c r="H2160" i="22"/>
  <c r="A2160" i="22"/>
  <c r="H2159" i="22"/>
  <c r="I2167" i="22" s="1"/>
  <c r="A2159" i="22"/>
  <c r="A2158" i="22"/>
  <c r="H2156" i="22"/>
  <c r="A2156" i="22" s="1"/>
  <c r="H2155" i="22"/>
  <c r="A2155" i="22" s="1"/>
  <c r="H2154" i="22"/>
  <c r="A2154" i="22" s="1"/>
  <c r="H2153" i="22"/>
  <c r="A2153" i="22" s="1"/>
  <c r="H2152" i="22"/>
  <c r="A2152" i="22" s="1"/>
  <c r="H2151" i="22"/>
  <c r="A2151" i="22" s="1"/>
  <c r="H2150" i="22"/>
  <c r="A2150" i="22" s="1"/>
  <c r="H2149" i="22"/>
  <c r="A2148" i="22"/>
  <c r="H2146" i="22"/>
  <c r="A2146" i="22"/>
  <c r="H2145" i="22"/>
  <c r="A2145" i="22"/>
  <c r="H2144" i="22"/>
  <c r="A2144" i="22" s="1"/>
  <c r="H2143" i="22"/>
  <c r="A2143" i="22" s="1"/>
  <c r="H2142" i="22"/>
  <c r="A2142" i="22" s="1"/>
  <c r="H2141" i="22"/>
  <c r="A2141" i="22" s="1"/>
  <c r="H2140" i="22"/>
  <c r="A2140" i="22" s="1"/>
  <c r="H2139" i="22"/>
  <c r="I2147" i="22" s="1"/>
  <c r="A2138" i="22"/>
  <c r="H2136" i="22"/>
  <c r="A2136" i="22" s="1"/>
  <c r="H2135" i="22"/>
  <c r="A2135" i="22" s="1"/>
  <c r="H2134" i="22"/>
  <c r="A2134" i="22" s="1"/>
  <c r="H2133" i="22"/>
  <c r="A2133" i="22" s="1"/>
  <c r="H2132" i="22"/>
  <c r="A2132" i="22" s="1"/>
  <c r="H2131" i="22"/>
  <c r="A2131" i="22" s="1"/>
  <c r="H2130" i="22"/>
  <c r="A2130" i="22" s="1"/>
  <c r="H2129" i="22"/>
  <c r="A2128" i="22"/>
  <c r="H2126" i="22"/>
  <c r="A2126" i="22" s="1"/>
  <c r="H2125" i="22"/>
  <c r="A2125" i="22" s="1"/>
  <c r="H2124" i="22"/>
  <c r="A2124" i="22" s="1"/>
  <c r="H2123" i="22"/>
  <c r="A2123" i="22" s="1"/>
  <c r="H2122" i="22"/>
  <c r="A2122" i="22" s="1"/>
  <c r="H2121" i="22"/>
  <c r="A2121" i="22" s="1"/>
  <c r="H2120" i="22"/>
  <c r="A2120" i="22" s="1"/>
  <c r="H2119" i="22"/>
  <c r="I2127" i="22" s="1"/>
  <c r="A2118" i="22"/>
  <c r="H2116" i="22"/>
  <c r="A2116" i="22" s="1"/>
  <c r="H2115" i="22"/>
  <c r="A2115" i="22" s="1"/>
  <c r="H2114" i="22"/>
  <c r="A2114" i="22" s="1"/>
  <c r="H2113" i="22"/>
  <c r="A2113" i="22" s="1"/>
  <c r="H2112" i="22"/>
  <c r="A2112" i="22" s="1"/>
  <c r="H2111" i="22"/>
  <c r="A2111" i="22" s="1"/>
  <c r="H2110" i="22"/>
  <c r="A2110" i="22" s="1"/>
  <c r="H2109" i="22"/>
  <c r="A2108" i="22"/>
  <c r="H2106" i="22"/>
  <c r="A2106" i="22" s="1"/>
  <c r="H2105" i="22"/>
  <c r="A2105" i="22" s="1"/>
  <c r="H2104" i="22"/>
  <c r="A2104" i="22" s="1"/>
  <c r="H2103" i="22"/>
  <c r="A2103" i="22" s="1"/>
  <c r="H2102" i="22"/>
  <c r="A2102" i="22" s="1"/>
  <c r="H2101" i="22"/>
  <c r="A2101" i="22" s="1"/>
  <c r="H2100" i="22"/>
  <c r="A2100" i="22" s="1"/>
  <c r="H2099" i="22"/>
  <c r="I2107" i="22" s="1"/>
  <c r="A2098" i="22"/>
  <c r="H2096" i="22"/>
  <c r="A2096" i="22" s="1"/>
  <c r="H2095" i="22"/>
  <c r="A2095" i="22" s="1"/>
  <c r="H2094" i="22"/>
  <c r="A2094" i="22" s="1"/>
  <c r="H2093" i="22"/>
  <c r="A2093" i="22" s="1"/>
  <c r="H2092" i="22"/>
  <c r="A2092" i="22" s="1"/>
  <c r="H2091" i="22"/>
  <c r="A2091" i="22" s="1"/>
  <c r="H2090" i="22"/>
  <c r="A2090" i="22" s="1"/>
  <c r="H2089" i="22"/>
  <c r="A2088" i="22"/>
  <c r="H2086" i="22"/>
  <c r="A2086" i="22" s="1"/>
  <c r="H2085" i="22"/>
  <c r="A2085" i="22" s="1"/>
  <c r="H2084" i="22"/>
  <c r="A2084" i="22" s="1"/>
  <c r="H2083" i="22"/>
  <c r="A2083" i="22" s="1"/>
  <c r="H2082" i="22"/>
  <c r="A2082" i="22" s="1"/>
  <c r="H2081" i="22"/>
  <c r="A2081" i="22" s="1"/>
  <c r="H2080" i="22"/>
  <c r="A2080" i="22" s="1"/>
  <c r="H2079" i="22"/>
  <c r="I2087" i="22" s="1"/>
  <c r="A2078" i="22"/>
  <c r="H2076" i="22"/>
  <c r="A2076" i="22" s="1"/>
  <c r="H2075" i="22"/>
  <c r="A2075" i="22" s="1"/>
  <c r="H2074" i="22"/>
  <c r="A2074" i="22" s="1"/>
  <c r="H2073" i="22"/>
  <c r="A2073" i="22" s="1"/>
  <c r="H2072" i="22"/>
  <c r="A2072" i="22" s="1"/>
  <c r="H2071" i="22"/>
  <c r="A2071" i="22" s="1"/>
  <c r="H2070" i="22"/>
  <c r="A2070" i="22" s="1"/>
  <c r="H2069" i="22"/>
  <c r="A2068" i="22"/>
  <c r="H2066" i="22"/>
  <c r="A2066" i="22" s="1"/>
  <c r="H2065" i="22"/>
  <c r="A2065" i="22" s="1"/>
  <c r="H2064" i="22"/>
  <c r="A2064" i="22" s="1"/>
  <c r="H2063" i="22"/>
  <c r="A2063" i="22" s="1"/>
  <c r="H2062" i="22"/>
  <c r="A2062" i="22" s="1"/>
  <c r="H2061" i="22"/>
  <c r="A2061" i="22" s="1"/>
  <c r="H2060" i="22"/>
  <c r="A2060" i="22" s="1"/>
  <c r="H2059" i="22"/>
  <c r="A2058" i="22"/>
  <c r="H2056" i="22"/>
  <c r="A2056" i="22" s="1"/>
  <c r="H2055" i="22"/>
  <c r="A2055" i="22" s="1"/>
  <c r="H2054" i="22"/>
  <c r="A2054" i="22" s="1"/>
  <c r="H2053" i="22"/>
  <c r="A2053" i="22" s="1"/>
  <c r="H2052" i="22"/>
  <c r="A2052" i="22" s="1"/>
  <c r="H2051" i="22"/>
  <c r="A2051" i="22" s="1"/>
  <c r="H2050" i="22"/>
  <c r="A2050" i="22" s="1"/>
  <c r="H2049" i="22"/>
  <c r="A2048" i="22"/>
  <c r="H2046" i="22"/>
  <c r="A2046" i="22" s="1"/>
  <c r="H2045" i="22"/>
  <c r="A2045" i="22" s="1"/>
  <c r="H2044" i="22"/>
  <c r="A2044" i="22" s="1"/>
  <c r="H2043" i="22"/>
  <c r="A2043" i="22" s="1"/>
  <c r="H2042" i="22"/>
  <c r="A2042" i="22" s="1"/>
  <c r="H2041" i="22"/>
  <c r="A2041" i="22" s="1"/>
  <c r="H2040" i="22"/>
  <c r="A2040" i="22" s="1"/>
  <c r="H2039" i="22"/>
  <c r="A2038" i="22"/>
  <c r="H2036" i="22"/>
  <c r="A2036" i="22" s="1"/>
  <c r="H2035" i="22"/>
  <c r="A2035" i="22" s="1"/>
  <c r="H2034" i="22"/>
  <c r="A2034" i="22" s="1"/>
  <c r="H2033" i="22"/>
  <c r="A2033" i="22" s="1"/>
  <c r="H2032" i="22"/>
  <c r="A2032" i="22" s="1"/>
  <c r="H2031" i="22"/>
  <c r="A2031" i="22" s="1"/>
  <c r="H2030" i="22"/>
  <c r="A2030" i="22" s="1"/>
  <c r="H2029" i="22"/>
  <c r="A2028" i="22"/>
  <c r="H2026" i="22"/>
  <c r="A2026" i="22" s="1"/>
  <c r="H2025" i="22"/>
  <c r="A2025" i="22" s="1"/>
  <c r="H2024" i="22"/>
  <c r="A2024" i="22" s="1"/>
  <c r="H2023" i="22"/>
  <c r="A2023" i="22" s="1"/>
  <c r="H2022" i="22"/>
  <c r="A2022" i="22" s="1"/>
  <c r="H2021" i="22"/>
  <c r="A2021" i="22" s="1"/>
  <c r="H2020" i="22"/>
  <c r="A2020" i="22" s="1"/>
  <c r="H2019" i="22"/>
  <c r="A2018" i="22"/>
  <c r="H2016" i="22"/>
  <c r="A2016" i="22" s="1"/>
  <c r="H2015" i="22"/>
  <c r="A2015" i="22" s="1"/>
  <c r="H2014" i="22"/>
  <c r="A2014" i="22" s="1"/>
  <c r="H2013" i="22"/>
  <c r="A2013" i="22" s="1"/>
  <c r="H2012" i="22"/>
  <c r="A2012" i="22" s="1"/>
  <c r="H2011" i="22"/>
  <c r="A2011" i="22" s="1"/>
  <c r="H2010" i="22"/>
  <c r="A2010" i="22" s="1"/>
  <c r="H2009" i="22"/>
  <c r="A2008" i="22"/>
  <c r="H2006" i="22"/>
  <c r="A2006" i="22" s="1"/>
  <c r="H2005" i="22"/>
  <c r="A2005" i="22" s="1"/>
  <c r="H2004" i="22"/>
  <c r="A2004" i="22" s="1"/>
  <c r="H2003" i="22"/>
  <c r="A2003" i="22" s="1"/>
  <c r="H2002" i="22"/>
  <c r="A2002" i="22" s="1"/>
  <c r="H2001" i="22"/>
  <c r="A2001" i="22" s="1"/>
  <c r="H2000" i="22"/>
  <c r="A2000" i="22" s="1"/>
  <c r="H1999" i="22"/>
  <c r="A1998" i="22"/>
  <c r="H1996" i="22"/>
  <c r="A1996" i="22" s="1"/>
  <c r="H1995" i="22"/>
  <c r="A1995" i="22" s="1"/>
  <c r="H1994" i="22"/>
  <c r="A1994" i="22" s="1"/>
  <c r="H1993" i="22"/>
  <c r="A1993" i="22" s="1"/>
  <c r="H1992" i="22"/>
  <c r="A1992" i="22" s="1"/>
  <c r="H1991" i="22"/>
  <c r="A1991" i="22" s="1"/>
  <c r="H1990" i="22"/>
  <c r="A1990" i="22" s="1"/>
  <c r="H1989" i="22"/>
  <c r="A1988" i="22"/>
  <c r="H1986" i="22"/>
  <c r="A1986" i="22" s="1"/>
  <c r="H1985" i="22"/>
  <c r="A1985" i="22" s="1"/>
  <c r="H1984" i="22"/>
  <c r="A1984" i="22" s="1"/>
  <c r="H1983" i="22"/>
  <c r="A1983" i="22" s="1"/>
  <c r="H1982" i="22"/>
  <c r="A1982" i="22" s="1"/>
  <c r="H1981" i="22"/>
  <c r="A1981" i="22" s="1"/>
  <c r="H1980" i="22"/>
  <c r="A1980" i="22" s="1"/>
  <c r="H1979" i="22"/>
  <c r="A1978" i="22"/>
  <c r="H1976" i="22"/>
  <c r="A1976" i="22" s="1"/>
  <c r="H1975" i="22"/>
  <c r="A1975" i="22" s="1"/>
  <c r="H1974" i="22"/>
  <c r="A1974" i="22" s="1"/>
  <c r="H1973" i="22"/>
  <c r="A1973" i="22" s="1"/>
  <c r="H1972" i="22"/>
  <c r="A1972" i="22" s="1"/>
  <c r="H1971" i="22"/>
  <c r="A1971" i="22" s="1"/>
  <c r="H1970" i="22"/>
  <c r="A1970" i="22" s="1"/>
  <c r="H1969" i="22"/>
  <c r="A1968" i="22"/>
  <c r="H1966" i="22"/>
  <c r="A1966" i="22" s="1"/>
  <c r="H1965" i="22"/>
  <c r="A1965" i="22" s="1"/>
  <c r="H1964" i="22"/>
  <c r="A1964" i="22" s="1"/>
  <c r="H1963" i="22"/>
  <c r="A1963" i="22" s="1"/>
  <c r="H1962" i="22"/>
  <c r="A1962" i="22" s="1"/>
  <c r="H1961" i="22"/>
  <c r="A1961" i="22" s="1"/>
  <c r="H1960" i="22"/>
  <c r="A1960" i="22" s="1"/>
  <c r="H1959" i="22"/>
  <c r="A1958" i="22"/>
  <c r="H1956" i="22"/>
  <c r="A1956" i="22" s="1"/>
  <c r="H1955" i="22"/>
  <c r="A1955" i="22" s="1"/>
  <c r="H1954" i="22"/>
  <c r="A1954" i="22" s="1"/>
  <c r="H1953" i="22"/>
  <c r="A1953" i="22" s="1"/>
  <c r="H1952" i="22"/>
  <c r="A1952" i="22" s="1"/>
  <c r="H1951" i="22"/>
  <c r="A1951" i="22" s="1"/>
  <c r="H1950" i="22"/>
  <c r="A1950" i="22" s="1"/>
  <c r="H1949" i="22"/>
  <c r="A1948" i="22"/>
  <c r="H1946" i="22"/>
  <c r="A1946" i="22" s="1"/>
  <c r="H1945" i="22"/>
  <c r="A1945" i="22" s="1"/>
  <c r="H1944" i="22"/>
  <c r="A1944" i="22" s="1"/>
  <c r="H1943" i="22"/>
  <c r="A1943" i="22" s="1"/>
  <c r="H1942" i="22"/>
  <c r="A1942" i="22" s="1"/>
  <c r="H1941" i="22"/>
  <c r="A1941" i="22" s="1"/>
  <c r="H1940" i="22"/>
  <c r="A1940" i="22" s="1"/>
  <c r="H1939" i="22"/>
  <c r="A1938" i="22"/>
  <c r="H1936" i="22"/>
  <c r="A1936" i="22" s="1"/>
  <c r="H1935" i="22"/>
  <c r="A1935" i="22" s="1"/>
  <c r="H1934" i="22"/>
  <c r="A1934" i="22" s="1"/>
  <c r="H1933" i="22"/>
  <c r="A1933" i="22" s="1"/>
  <c r="H1932" i="22"/>
  <c r="A1932" i="22" s="1"/>
  <c r="H1931" i="22"/>
  <c r="A1931" i="22" s="1"/>
  <c r="H1930" i="22"/>
  <c r="A1930" i="22" s="1"/>
  <c r="H1929" i="22"/>
  <c r="A1928" i="22"/>
  <c r="H1926" i="22"/>
  <c r="A1926" i="22" s="1"/>
  <c r="H1925" i="22"/>
  <c r="A1925" i="22" s="1"/>
  <c r="H1924" i="22"/>
  <c r="A1924" i="22" s="1"/>
  <c r="H1923" i="22"/>
  <c r="A1923" i="22" s="1"/>
  <c r="H1922" i="22"/>
  <c r="A1922" i="22" s="1"/>
  <c r="H1921" i="22"/>
  <c r="A1921" i="22" s="1"/>
  <c r="H1920" i="22"/>
  <c r="A1920" i="22" s="1"/>
  <c r="H1919" i="22"/>
  <c r="A1918" i="22"/>
  <c r="H1916" i="22"/>
  <c r="A1916" i="22" s="1"/>
  <c r="H1915" i="22"/>
  <c r="A1915" i="22" s="1"/>
  <c r="H1914" i="22"/>
  <c r="A1914" i="22" s="1"/>
  <c r="H1913" i="22"/>
  <c r="A1913" i="22" s="1"/>
  <c r="H1912" i="22"/>
  <c r="A1912" i="22" s="1"/>
  <c r="H1911" i="22"/>
  <c r="A1911" i="22" s="1"/>
  <c r="H1910" i="22"/>
  <c r="A1910" i="22" s="1"/>
  <c r="H1909" i="22"/>
  <c r="A1908" i="22"/>
  <c r="H1906" i="22"/>
  <c r="A1906" i="22" s="1"/>
  <c r="H1905" i="22"/>
  <c r="A1905" i="22" s="1"/>
  <c r="H1904" i="22"/>
  <c r="A1904" i="22" s="1"/>
  <c r="H1903" i="22"/>
  <c r="A1903" i="22" s="1"/>
  <c r="H1902" i="22"/>
  <c r="A1902" i="22" s="1"/>
  <c r="H1901" i="22"/>
  <c r="A1901" i="22" s="1"/>
  <c r="H1900" i="22"/>
  <c r="A1900" i="22" s="1"/>
  <c r="H1899" i="22"/>
  <c r="I1907" i="22" s="1"/>
  <c r="A1898" i="22"/>
  <c r="H1896" i="22"/>
  <c r="A1896" i="22" s="1"/>
  <c r="H1895" i="22"/>
  <c r="A1895" i="22" s="1"/>
  <c r="H1894" i="22"/>
  <c r="A1894" i="22" s="1"/>
  <c r="H1893" i="22"/>
  <c r="A1893" i="22" s="1"/>
  <c r="H1892" i="22"/>
  <c r="A1892" i="22" s="1"/>
  <c r="H1891" i="22"/>
  <c r="A1891" i="22" s="1"/>
  <c r="H1890" i="22"/>
  <c r="A1890" i="22" s="1"/>
  <c r="H1889" i="22"/>
  <c r="A1888" i="22"/>
  <c r="H1886" i="22"/>
  <c r="A1886" i="22" s="1"/>
  <c r="H1885" i="22"/>
  <c r="A1885" i="22" s="1"/>
  <c r="H1884" i="22"/>
  <c r="A1884" i="22" s="1"/>
  <c r="H1883" i="22"/>
  <c r="A1883" i="22" s="1"/>
  <c r="H1882" i="22"/>
  <c r="A1882" i="22" s="1"/>
  <c r="H1881" i="22"/>
  <c r="A1881" i="22" s="1"/>
  <c r="H1880" i="22"/>
  <c r="A1880" i="22" s="1"/>
  <c r="H1879" i="22"/>
  <c r="I1887" i="22" s="1"/>
  <c r="A1878" i="22"/>
  <c r="H1876" i="22"/>
  <c r="A1876" i="22" s="1"/>
  <c r="H1875" i="22"/>
  <c r="A1875" i="22" s="1"/>
  <c r="H1874" i="22"/>
  <c r="A1874" i="22" s="1"/>
  <c r="H1873" i="22"/>
  <c r="A1873" i="22" s="1"/>
  <c r="H1872" i="22"/>
  <c r="A1872" i="22" s="1"/>
  <c r="H1871" i="22"/>
  <c r="A1871" i="22" s="1"/>
  <c r="H1870" i="22"/>
  <c r="A1870" i="22" s="1"/>
  <c r="H1869" i="22"/>
  <c r="A1868" i="22"/>
  <c r="H1866" i="22"/>
  <c r="A1866" i="22" s="1"/>
  <c r="H1865" i="22"/>
  <c r="A1865" i="22" s="1"/>
  <c r="H1864" i="22"/>
  <c r="A1864" i="22" s="1"/>
  <c r="H1863" i="22"/>
  <c r="A1863" i="22" s="1"/>
  <c r="H1862" i="22"/>
  <c r="A1862" i="22" s="1"/>
  <c r="H1861" i="22"/>
  <c r="A1861" i="22" s="1"/>
  <c r="H1860" i="22"/>
  <c r="A1860" i="22" s="1"/>
  <c r="H1859" i="22"/>
  <c r="A1858" i="22"/>
  <c r="H1856" i="22"/>
  <c r="A1856" i="22" s="1"/>
  <c r="H1855" i="22"/>
  <c r="A1855" i="22" s="1"/>
  <c r="H1854" i="22"/>
  <c r="A1854" i="22" s="1"/>
  <c r="H1853" i="22"/>
  <c r="A1853" i="22" s="1"/>
  <c r="H1852" i="22"/>
  <c r="A1852" i="22" s="1"/>
  <c r="H1851" i="22"/>
  <c r="A1851" i="22" s="1"/>
  <c r="H1850" i="22"/>
  <c r="A1850" i="22" s="1"/>
  <c r="H1849" i="22"/>
  <c r="A1848" i="22"/>
  <c r="H1846" i="22"/>
  <c r="A1846" i="22" s="1"/>
  <c r="H1845" i="22"/>
  <c r="A1845" i="22" s="1"/>
  <c r="H1844" i="22"/>
  <c r="A1844" i="22" s="1"/>
  <c r="H1843" i="22"/>
  <c r="A1843" i="22" s="1"/>
  <c r="H1842" i="22"/>
  <c r="A1842" i="22" s="1"/>
  <c r="H1841" i="22"/>
  <c r="A1841" i="22" s="1"/>
  <c r="H1840" i="22"/>
  <c r="A1840" i="22" s="1"/>
  <c r="H1839" i="22"/>
  <c r="A1838" i="22"/>
  <c r="H1836" i="22"/>
  <c r="A1836" i="22" s="1"/>
  <c r="H1835" i="22"/>
  <c r="A1835" i="22" s="1"/>
  <c r="H1834" i="22"/>
  <c r="A1834" i="22" s="1"/>
  <c r="H1833" i="22"/>
  <c r="A1833" i="22" s="1"/>
  <c r="H1832" i="22"/>
  <c r="A1832" i="22" s="1"/>
  <c r="H1831" i="22"/>
  <c r="A1831" i="22" s="1"/>
  <c r="H1830" i="22"/>
  <c r="A1830" i="22" s="1"/>
  <c r="H1829" i="22"/>
  <c r="A1828" i="22"/>
  <c r="H1826" i="22"/>
  <c r="A1826" i="22" s="1"/>
  <c r="H1825" i="22"/>
  <c r="A1825" i="22" s="1"/>
  <c r="H1824" i="22"/>
  <c r="A1824" i="22" s="1"/>
  <c r="H1823" i="22"/>
  <c r="A1823" i="22" s="1"/>
  <c r="H1822" i="22"/>
  <c r="A1822" i="22" s="1"/>
  <c r="H1821" i="22"/>
  <c r="A1821" i="22" s="1"/>
  <c r="H1820" i="22"/>
  <c r="A1820" i="22" s="1"/>
  <c r="H1819" i="22"/>
  <c r="A1818" i="22"/>
  <c r="H1816" i="22"/>
  <c r="A1816" i="22" s="1"/>
  <c r="H1815" i="22"/>
  <c r="A1815" i="22" s="1"/>
  <c r="H1814" i="22"/>
  <c r="A1814" i="22" s="1"/>
  <c r="H1813" i="22"/>
  <c r="A1813" i="22" s="1"/>
  <c r="H1812" i="22"/>
  <c r="A1812" i="22" s="1"/>
  <c r="H1811" i="22"/>
  <c r="A1811" i="22" s="1"/>
  <c r="H1810" i="22"/>
  <c r="A1810" i="22" s="1"/>
  <c r="H1809" i="22"/>
  <c r="A1808" i="22"/>
  <c r="H1806" i="22"/>
  <c r="A1806" i="22" s="1"/>
  <c r="H1805" i="22"/>
  <c r="A1805" i="22" s="1"/>
  <c r="H1804" i="22"/>
  <c r="A1804" i="22" s="1"/>
  <c r="H1803" i="22"/>
  <c r="A1803" i="22" s="1"/>
  <c r="H1802" i="22"/>
  <c r="A1802" i="22" s="1"/>
  <c r="H1801" i="22"/>
  <c r="A1801" i="22" s="1"/>
  <c r="H1800" i="22"/>
  <c r="A1800" i="22" s="1"/>
  <c r="H1799" i="22"/>
  <c r="A1798" i="22"/>
  <c r="H1796" i="22"/>
  <c r="A1796" i="22" s="1"/>
  <c r="H1795" i="22"/>
  <c r="A1795" i="22" s="1"/>
  <c r="H1794" i="22"/>
  <c r="A1794" i="22" s="1"/>
  <c r="H1793" i="22"/>
  <c r="A1793" i="22" s="1"/>
  <c r="H1792" i="22"/>
  <c r="A1792" i="22" s="1"/>
  <c r="H1791" i="22"/>
  <c r="A1791" i="22" s="1"/>
  <c r="H1790" i="22"/>
  <c r="A1790" i="22" s="1"/>
  <c r="H1789" i="22"/>
  <c r="A1788" i="22"/>
  <c r="A1787" i="22"/>
  <c r="H1786" i="22"/>
  <c r="A1786" i="22" s="1"/>
  <c r="H1785" i="22"/>
  <c r="A1785" i="22" s="1"/>
  <c r="H1784" i="22"/>
  <c r="A1784" i="22" s="1"/>
  <c r="H1783" i="22"/>
  <c r="A1783" i="22" s="1"/>
  <c r="H1782" i="22"/>
  <c r="A1782" i="22" s="1"/>
  <c r="H1781" i="22"/>
  <c r="A1781" i="22" s="1"/>
  <c r="H1780" i="22"/>
  <c r="A1780" i="22" s="1"/>
  <c r="H1779" i="22"/>
  <c r="A1778" i="22"/>
  <c r="H1776" i="22"/>
  <c r="A1776" i="22" s="1"/>
  <c r="H1775" i="22"/>
  <c r="A1775" i="22" s="1"/>
  <c r="H1774" i="22"/>
  <c r="A1774" i="22" s="1"/>
  <c r="H1773" i="22"/>
  <c r="A1773" i="22" s="1"/>
  <c r="H1772" i="22"/>
  <c r="A1772" i="22" s="1"/>
  <c r="H1771" i="22"/>
  <c r="A1771" i="22" s="1"/>
  <c r="H1770" i="22"/>
  <c r="A1770" i="22" s="1"/>
  <c r="H1769" i="22"/>
  <c r="A1768" i="22"/>
  <c r="H1766" i="22"/>
  <c r="A1766" i="22" s="1"/>
  <c r="H1765" i="22"/>
  <c r="A1765" i="22" s="1"/>
  <c r="H1764" i="22"/>
  <c r="A1764" i="22" s="1"/>
  <c r="H1763" i="22"/>
  <c r="A1763" i="22" s="1"/>
  <c r="H1762" i="22"/>
  <c r="A1762" i="22" s="1"/>
  <c r="H1761" i="22"/>
  <c r="A1761" i="22" s="1"/>
  <c r="H1760" i="22"/>
  <c r="A1760" i="22" s="1"/>
  <c r="H1759" i="22"/>
  <c r="A1758" i="22"/>
  <c r="H1756" i="22"/>
  <c r="A1756" i="22" s="1"/>
  <c r="H1755" i="22"/>
  <c r="A1755" i="22" s="1"/>
  <c r="H1754" i="22"/>
  <c r="A1754" i="22" s="1"/>
  <c r="H1753" i="22"/>
  <c r="A1753" i="22" s="1"/>
  <c r="H1752" i="22"/>
  <c r="A1752" i="22" s="1"/>
  <c r="H1751" i="22"/>
  <c r="A1751" i="22" s="1"/>
  <c r="H1750" i="22"/>
  <c r="A1750" i="22" s="1"/>
  <c r="H1749" i="22"/>
  <c r="A1748" i="22"/>
  <c r="H1746" i="22"/>
  <c r="A1746" i="22" s="1"/>
  <c r="H1745" i="22"/>
  <c r="A1745" i="22" s="1"/>
  <c r="H1744" i="22"/>
  <c r="A1744" i="22" s="1"/>
  <c r="H1743" i="22"/>
  <c r="A1743" i="22" s="1"/>
  <c r="H1742" i="22"/>
  <c r="A1742" i="22" s="1"/>
  <c r="H1741" i="22"/>
  <c r="A1741" i="22" s="1"/>
  <c r="H1740" i="22"/>
  <c r="A1740" i="22" s="1"/>
  <c r="H1739" i="22"/>
  <c r="A1738" i="22"/>
  <c r="H1736" i="22"/>
  <c r="A1736" i="22" s="1"/>
  <c r="H1735" i="22"/>
  <c r="A1735" i="22" s="1"/>
  <c r="H1734" i="22"/>
  <c r="A1734" i="22" s="1"/>
  <c r="H1733" i="22"/>
  <c r="A1733" i="22" s="1"/>
  <c r="H1732" i="22"/>
  <c r="A1732" i="22" s="1"/>
  <c r="H1731" i="22"/>
  <c r="A1731" i="22" s="1"/>
  <c r="H1730" i="22"/>
  <c r="A1730" i="22" s="1"/>
  <c r="H1729" i="22"/>
  <c r="A1728" i="22"/>
  <c r="H1726" i="22"/>
  <c r="A1726" i="22" s="1"/>
  <c r="H1725" i="22"/>
  <c r="A1725" i="22" s="1"/>
  <c r="H1724" i="22"/>
  <c r="A1724" i="22" s="1"/>
  <c r="H1723" i="22"/>
  <c r="A1723" i="22" s="1"/>
  <c r="H1722" i="22"/>
  <c r="A1722" i="22" s="1"/>
  <c r="H1721" i="22"/>
  <c r="A1721" i="22" s="1"/>
  <c r="H1720" i="22"/>
  <c r="A1720" i="22" s="1"/>
  <c r="H1719" i="22"/>
  <c r="A1718" i="22"/>
  <c r="H1716" i="22"/>
  <c r="A1716" i="22" s="1"/>
  <c r="H1715" i="22"/>
  <c r="A1715" i="22" s="1"/>
  <c r="H1714" i="22"/>
  <c r="A1714" i="22" s="1"/>
  <c r="H1713" i="22"/>
  <c r="A1713" i="22" s="1"/>
  <c r="H1712" i="22"/>
  <c r="A1712" i="22" s="1"/>
  <c r="H1711" i="22"/>
  <c r="A1711" i="22" s="1"/>
  <c r="H1710" i="22"/>
  <c r="A1710" i="22" s="1"/>
  <c r="H1709" i="22"/>
  <c r="A1708" i="22"/>
  <c r="H1706" i="22"/>
  <c r="A1706" i="22" s="1"/>
  <c r="H1705" i="22"/>
  <c r="A1705" i="22" s="1"/>
  <c r="H1704" i="22"/>
  <c r="A1704" i="22" s="1"/>
  <c r="H1703" i="22"/>
  <c r="A1703" i="22" s="1"/>
  <c r="H1702" i="22"/>
  <c r="A1702" i="22" s="1"/>
  <c r="H1701" i="22"/>
  <c r="A1701" i="22" s="1"/>
  <c r="H1700" i="22"/>
  <c r="A1700" i="22" s="1"/>
  <c r="H1699" i="22"/>
  <c r="A1698" i="22"/>
  <c r="H1696" i="22"/>
  <c r="A1696" i="22" s="1"/>
  <c r="H1695" i="22"/>
  <c r="A1695" i="22" s="1"/>
  <c r="H1694" i="22"/>
  <c r="A1694" i="22" s="1"/>
  <c r="H1693" i="22"/>
  <c r="A1693" i="22" s="1"/>
  <c r="H1692" i="22"/>
  <c r="A1692" i="22" s="1"/>
  <c r="H1691" i="22"/>
  <c r="A1691" i="22" s="1"/>
  <c r="H1690" i="22"/>
  <c r="A1690" i="22" s="1"/>
  <c r="H1689" i="22"/>
  <c r="A1688" i="22"/>
  <c r="H1686" i="22"/>
  <c r="A1686" i="22" s="1"/>
  <c r="H1685" i="22"/>
  <c r="A1685" i="22" s="1"/>
  <c r="H1684" i="22"/>
  <c r="A1684" i="22" s="1"/>
  <c r="H1683" i="22"/>
  <c r="A1683" i="22" s="1"/>
  <c r="H1682" i="22"/>
  <c r="A1682" i="22" s="1"/>
  <c r="H1681" i="22"/>
  <c r="A1681" i="22" s="1"/>
  <c r="H1680" i="22"/>
  <c r="A1680" i="22" s="1"/>
  <c r="H1679" i="22"/>
  <c r="A1678" i="22"/>
  <c r="H1676" i="22"/>
  <c r="A1676" i="22" s="1"/>
  <c r="H1675" i="22"/>
  <c r="A1675" i="22" s="1"/>
  <c r="H1674" i="22"/>
  <c r="A1674" i="22" s="1"/>
  <c r="H1673" i="22"/>
  <c r="A1673" i="22" s="1"/>
  <c r="H1672" i="22"/>
  <c r="A1672" i="22" s="1"/>
  <c r="H1671" i="22"/>
  <c r="A1671" i="22" s="1"/>
  <c r="H1670" i="22"/>
  <c r="A1670" i="22" s="1"/>
  <c r="H1669" i="22"/>
  <c r="A1668" i="22"/>
  <c r="H1666" i="22"/>
  <c r="A1666" i="22" s="1"/>
  <c r="H1665" i="22"/>
  <c r="A1665" i="22" s="1"/>
  <c r="H1664" i="22"/>
  <c r="A1664" i="22" s="1"/>
  <c r="H1663" i="22"/>
  <c r="A1663" i="22" s="1"/>
  <c r="H1662" i="22"/>
  <c r="A1662" i="22" s="1"/>
  <c r="H1661" i="22"/>
  <c r="A1661" i="22" s="1"/>
  <c r="H1660" i="22"/>
  <c r="A1660" i="22" s="1"/>
  <c r="H1659" i="22"/>
  <c r="A1658" i="22"/>
  <c r="H1656" i="22"/>
  <c r="A1656" i="22" s="1"/>
  <c r="H1655" i="22"/>
  <c r="A1655" i="22" s="1"/>
  <c r="H1654" i="22"/>
  <c r="A1654" i="22" s="1"/>
  <c r="H1653" i="22"/>
  <c r="A1653" i="22" s="1"/>
  <c r="H1652" i="22"/>
  <c r="A1652" i="22" s="1"/>
  <c r="H1651" i="22"/>
  <c r="A1651" i="22" s="1"/>
  <c r="H1650" i="22"/>
  <c r="A1650" i="22" s="1"/>
  <c r="H1649" i="22"/>
  <c r="A1648" i="22"/>
  <c r="H1646" i="22"/>
  <c r="A1646" i="22" s="1"/>
  <c r="H1645" i="22"/>
  <c r="A1645" i="22" s="1"/>
  <c r="H1644" i="22"/>
  <c r="A1644" i="22" s="1"/>
  <c r="H1643" i="22"/>
  <c r="A1643" i="22" s="1"/>
  <c r="H1642" i="22"/>
  <c r="A1642" i="22" s="1"/>
  <c r="H1641" i="22"/>
  <c r="A1641" i="22" s="1"/>
  <c r="H1640" i="22"/>
  <c r="A1640" i="22" s="1"/>
  <c r="H1639" i="22"/>
  <c r="A1638" i="22"/>
  <c r="H1636" i="22"/>
  <c r="A1636" i="22" s="1"/>
  <c r="H1635" i="22"/>
  <c r="A1635" i="22" s="1"/>
  <c r="H1634" i="22"/>
  <c r="A1634" i="22" s="1"/>
  <c r="H1633" i="22"/>
  <c r="A1633" i="22" s="1"/>
  <c r="H1632" i="22"/>
  <c r="A1632" i="22" s="1"/>
  <c r="H1631" i="22"/>
  <c r="A1631" i="22" s="1"/>
  <c r="H1630" i="22"/>
  <c r="A1630" i="22" s="1"/>
  <c r="H1629" i="22"/>
  <c r="A1628" i="22"/>
  <c r="H1626" i="22"/>
  <c r="A1626" i="22" s="1"/>
  <c r="H1625" i="22"/>
  <c r="A1625" i="22" s="1"/>
  <c r="H1624" i="22"/>
  <c r="A1624" i="22" s="1"/>
  <c r="H1623" i="22"/>
  <c r="A1623" i="22" s="1"/>
  <c r="H1622" i="22"/>
  <c r="A1622" i="22" s="1"/>
  <c r="H1621" i="22"/>
  <c r="A1621" i="22" s="1"/>
  <c r="H1620" i="22"/>
  <c r="A1620" i="22" s="1"/>
  <c r="H1619" i="22"/>
  <c r="A1618" i="22"/>
  <c r="H1616" i="22"/>
  <c r="A1616" i="22" s="1"/>
  <c r="H1615" i="22"/>
  <c r="A1615" i="22" s="1"/>
  <c r="H1614" i="22"/>
  <c r="A1614" i="22" s="1"/>
  <c r="H1613" i="22"/>
  <c r="A1613" i="22" s="1"/>
  <c r="H1612" i="22"/>
  <c r="A1612" i="22" s="1"/>
  <c r="H1611" i="22"/>
  <c r="A1611" i="22" s="1"/>
  <c r="H1610" i="22"/>
  <c r="A1610" i="22" s="1"/>
  <c r="H1609" i="22"/>
  <c r="A1608" i="22"/>
  <c r="H1606" i="22"/>
  <c r="A1606" i="22" s="1"/>
  <c r="H1605" i="22"/>
  <c r="A1605" i="22" s="1"/>
  <c r="H1604" i="22"/>
  <c r="A1604" i="22" s="1"/>
  <c r="H1603" i="22"/>
  <c r="A1603" i="22" s="1"/>
  <c r="H1602" i="22"/>
  <c r="A1602" i="22" s="1"/>
  <c r="H1601" i="22"/>
  <c r="A1601" i="22" s="1"/>
  <c r="H1600" i="22"/>
  <c r="A1600" i="22" s="1"/>
  <c r="H1599" i="22"/>
  <c r="A1598" i="22"/>
  <c r="H1596" i="22"/>
  <c r="A1596" i="22" s="1"/>
  <c r="H1595" i="22"/>
  <c r="A1595" i="22" s="1"/>
  <c r="H1594" i="22"/>
  <c r="A1594" i="22" s="1"/>
  <c r="H1593" i="22"/>
  <c r="A1593" i="22" s="1"/>
  <c r="H1592" i="22"/>
  <c r="A1592" i="22" s="1"/>
  <c r="H1591" i="22"/>
  <c r="A1591" i="22" s="1"/>
  <c r="H1590" i="22"/>
  <c r="A1590" i="22" s="1"/>
  <c r="H1589" i="22"/>
  <c r="A1588" i="22"/>
  <c r="H1586" i="22"/>
  <c r="A1586" i="22" s="1"/>
  <c r="H1585" i="22"/>
  <c r="A1585" i="22" s="1"/>
  <c r="H1584" i="22"/>
  <c r="A1584" i="22" s="1"/>
  <c r="H1583" i="22"/>
  <c r="A1583" i="22" s="1"/>
  <c r="H1582" i="22"/>
  <c r="A1582" i="22" s="1"/>
  <c r="H1581" i="22"/>
  <c r="A1581" i="22" s="1"/>
  <c r="H1580" i="22"/>
  <c r="A1580" i="22" s="1"/>
  <c r="H1579" i="22"/>
  <c r="A1578" i="22"/>
  <c r="H1576" i="22"/>
  <c r="A1576" i="22" s="1"/>
  <c r="H1575" i="22"/>
  <c r="A1575" i="22" s="1"/>
  <c r="H1574" i="22"/>
  <c r="A1574" i="22" s="1"/>
  <c r="H1573" i="22"/>
  <c r="A1573" i="22" s="1"/>
  <c r="H1572" i="22"/>
  <c r="A1572" i="22" s="1"/>
  <c r="H1571" i="22"/>
  <c r="A1571" i="22" s="1"/>
  <c r="H1570" i="22"/>
  <c r="A1570" i="22" s="1"/>
  <c r="H1569" i="22"/>
  <c r="A1568" i="22"/>
  <c r="H1566" i="22"/>
  <c r="A1566" i="22" s="1"/>
  <c r="H1565" i="22"/>
  <c r="A1565" i="22" s="1"/>
  <c r="H1564" i="22"/>
  <c r="A1564" i="22" s="1"/>
  <c r="H1563" i="22"/>
  <c r="A1563" i="22" s="1"/>
  <c r="H1562" i="22"/>
  <c r="A1562" i="22" s="1"/>
  <c r="H1561" i="22"/>
  <c r="A1561" i="22" s="1"/>
  <c r="H1560" i="22"/>
  <c r="A1560" i="22" s="1"/>
  <c r="H1559" i="22"/>
  <c r="A1558" i="22"/>
  <c r="H1556" i="22"/>
  <c r="A1556" i="22" s="1"/>
  <c r="H1555" i="22"/>
  <c r="A1555" i="22" s="1"/>
  <c r="H1554" i="22"/>
  <c r="A1554" i="22" s="1"/>
  <c r="H1553" i="22"/>
  <c r="A1553" i="22" s="1"/>
  <c r="H1552" i="22"/>
  <c r="A1552" i="22" s="1"/>
  <c r="H1551" i="22"/>
  <c r="A1551" i="22" s="1"/>
  <c r="H1550" i="22"/>
  <c r="A1550" i="22" s="1"/>
  <c r="H1549" i="22"/>
  <c r="A1548" i="22"/>
  <c r="H1546" i="22"/>
  <c r="A1546" i="22" s="1"/>
  <c r="H1545" i="22"/>
  <c r="A1545" i="22" s="1"/>
  <c r="H1544" i="22"/>
  <c r="A1544" i="22" s="1"/>
  <c r="H1543" i="22"/>
  <c r="A1543" i="22" s="1"/>
  <c r="H1542" i="22"/>
  <c r="A1542" i="22" s="1"/>
  <c r="H1541" i="22"/>
  <c r="A1541" i="22" s="1"/>
  <c r="H1540" i="22"/>
  <c r="A1540" i="22" s="1"/>
  <c r="H1539" i="22"/>
  <c r="A1538" i="22"/>
  <c r="H1536" i="22"/>
  <c r="A1536" i="22" s="1"/>
  <c r="H1535" i="22"/>
  <c r="A1535" i="22" s="1"/>
  <c r="H1534" i="22"/>
  <c r="A1534" i="22" s="1"/>
  <c r="H1533" i="22"/>
  <c r="A1533" i="22" s="1"/>
  <c r="H1532" i="22"/>
  <c r="A1532" i="22" s="1"/>
  <c r="H1531" i="22"/>
  <c r="A1531" i="22" s="1"/>
  <c r="H1530" i="22"/>
  <c r="A1530" i="22" s="1"/>
  <c r="H1529" i="22"/>
  <c r="A1528" i="22"/>
  <c r="H1526" i="22"/>
  <c r="A1526" i="22" s="1"/>
  <c r="H1525" i="22"/>
  <c r="A1525" i="22" s="1"/>
  <c r="H1524" i="22"/>
  <c r="A1524" i="22" s="1"/>
  <c r="H1523" i="22"/>
  <c r="A1523" i="22" s="1"/>
  <c r="H1522" i="22"/>
  <c r="A1522" i="22" s="1"/>
  <c r="H1521" i="22"/>
  <c r="A1521" i="22" s="1"/>
  <c r="H1520" i="22"/>
  <c r="A1520" i="22" s="1"/>
  <c r="H1519" i="22"/>
  <c r="A1518" i="22"/>
  <c r="H1516" i="22"/>
  <c r="A1516" i="22" s="1"/>
  <c r="H1515" i="22"/>
  <c r="A1515" i="22" s="1"/>
  <c r="H1514" i="22"/>
  <c r="A1514" i="22" s="1"/>
  <c r="H1513" i="22"/>
  <c r="A1513" i="22" s="1"/>
  <c r="H1512" i="22"/>
  <c r="A1512" i="22" s="1"/>
  <c r="H1511" i="22"/>
  <c r="A1511" i="22" s="1"/>
  <c r="H1510" i="22"/>
  <c r="A1510" i="22" s="1"/>
  <c r="H1509" i="22"/>
  <c r="A1508" i="22"/>
  <c r="H1506" i="22"/>
  <c r="A1506" i="22" s="1"/>
  <c r="H1505" i="22"/>
  <c r="A1505" i="22" s="1"/>
  <c r="H1504" i="22"/>
  <c r="A1504" i="22" s="1"/>
  <c r="H1503" i="22"/>
  <c r="A1503" i="22" s="1"/>
  <c r="H1502" i="22"/>
  <c r="A1502" i="22" s="1"/>
  <c r="H1501" i="22"/>
  <c r="A1501" i="22" s="1"/>
  <c r="H1500" i="22"/>
  <c r="A1500" i="22" s="1"/>
  <c r="H1499" i="22"/>
  <c r="A1498" i="22"/>
  <c r="H1496" i="22"/>
  <c r="A1496" i="22" s="1"/>
  <c r="H1495" i="22"/>
  <c r="A1495" i="22" s="1"/>
  <c r="H1494" i="22"/>
  <c r="A1494" i="22" s="1"/>
  <c r="H1493" i="22"/>
  <c r="A1493" i="22" s="1"/>
  <c r="H1492" i="22"/>
  <c r="A1492" i="22" s="1"/>
  <c r="H1491" i="22"/>
  <c r="A1491" i="22" s="1"/>
  <c r="H1490" i="22"/>
  <c r="A1490" i="22" s="1"/>
  <c r="H1489" i="22"/>
  <c r="A1488" i="22"/>
  <c r="H1486" i="22"/>
  <c r="A1486" i="22" s="1"/>
  <c r="H1485" i="22"/>
  <c r="A1485" i="22" s="1"/>
  <c r="H1484" i="22"/>
  <c r="A1484" i="22" s="1"/>
  <c r="H1483" i="22"/>
  <c r="A1483" i="22" s="1"/>
  <c r="H1482" i="22"/>
  <c r="A1482" i="22" s="1"/>
  <c r="H1481" i="22"/>
  <c r="A1481" i="22" s="1"/>
  <c r="H1480" i="22"/>
  <c r="A1480" i="22" s="1"/>
  <c r="H1479" i="22"/>
  <c r="A1478" i="22"/>
  <c r="H1476" i="22"/>
  <c r="A1476" i="22" s="1"/>
  <c r="H1475" i="22"/>
  <c r="A1475" i="22" s="1"/>
  <c r="H1474" i="22"/>
  <c r="A1474" i="22" s="1"/>
  <c r="H1473" i="22"/>
  <c r="A1473" i="22" s="1"/>
  <c r="H1472" i="22"/>
  <c r="A1472" i="22" s="1"/>
  <c r="H1471" i="22"/>
  <c r="A1471" i="22" s="1"/>
  <c r="H1470" i="22"/>
  <c r="A1470" i="22" s="1"/>
  <c r="H1469" i="22"/>
  <c r="A1468" i="22"/>
  <c r="H1466" i="22"/>
  <c r="A1466" i="22" s="1"/>
  <c r="H1465" i="22"/>
  <c r="A1465" i="22" s="1"/>
  <c r="H1464" i="22"/>
  <c r="A1464" i="22" s="1"/>
  <c r="H1463" i="22"/>
  <c r="A1463" i="22" s="1"/>
  <c r="H1462" i="22"/>
  <c r="A1462" i="22" s="1"/>
  <c r="H1461" i="22"/>
  <c r="A1461" i="22" s="1"/>
  <c r="H1460" i="22"/>
  <c r="A1460" i="22" s="1"/>
  <c r="H1459" i="22"/>
  <c r="A1458" i="22"/>
  <c r="H1456" i="22"/>
  <c r="A1456" i="22" s="1"/>
  <c r="H1455" i="22"/>
  <c r="A1455" i="22" s="1"/>
  <c r="H1454" i="22"/>
  <c r="A1454" i="22" s="1"/>
  <c r="H1453" i="22"/>
  <c r="A1453" i="22" s="1"/>
  <c r="H1452" i="22"/>
  <c r="A1452" i="22" s="1"/>
  <c r="H1451" i="22"/>
  <c r="A1451" i="22" s="1"/>
  <c r="H1450" i="22"/>
  <c r="A1450" i="22" s="1"/>
  <c r="H1449" i="22"/>
  <c r="A1448" i="22"/>
  <c r="H1446" i="22"/>
  <c r="A1446" i="22" s="1"/>
  <c r="H1445" i="22"/>
  <c r="A1445" i="22" s="1"/>
  <c r="H1444" i="22"/>
  <c r="A1444" i="22" s="1"/>
  <c r="H1443" i="22"/>
  <c r="A1443" i="22" s="1"/>
  <c r="H1442" i="22"/>
  <c r="A1442" i="22" s="1"/>
  <c r="H1441" i="22"/>
  <c r="A1441" i="22" s="1"/>
  <c r="H1440" i="22"/>
  <c r="A1440" i="22" s="1"/>
  <c r="H1439" i="22"/>
  <c r="A1438" i="22"/>
  <c r="A1437" i="22"/>
  <c r="H1436" i="22"/>
  <c r="A1436" i="22" s="1"/>
  <c r="H1435" i="22"/>
  <c r="A1435" i="22" s="1"/>
  <c r="H1434" i="22"/>
  <c r="A1434" i="22" s="1"/>
  <c r="H1433" i="22"/>
  <c r="A1433" i="22" s="1"/>
  <c r="H1432" i="22"/>
  <c r="A1432" i="22" s="1"/>
  <c r="H1431" i="22"/>
  <c r="A1431" i="22" s="1"/>
  <c r="H1430" i="22"/>
  <c r="A1430" i="22" s="1"/>
  <c r="H1429" i="22"/>
  <c r="I1437" i="22" s="1"/>
  <c r="A1428" i="22"/>
  <c r="A1427" i="22"/>
  <c r="H1426" i="22"/>
  <c r="A1426" i="22" s="1"/>
  <c r="H1425" i="22"/>
  <c r="A1425" i="22" s="1"/>
  <c r="H1424" i="22"/>
  <c r="A1424" i="22" s="1"/>
  <c r="H1423" i="22"/>
  <c r="A1423" i="22" s="1"/>
  <c r="H1422" i="22"/>
  <c r="A1422" i="22" s="1"/>
  <c r="H1421" i="22"/>
  <c r="A1421" i="22" s="1"/>
  <c r="H1420" i="22"/>
  <c r="A1420" i="22" s="1"/>
  <c r="H1419" i="22"/>
  <c r="A1418" i="22"/>
  <c r="H1416" i="22"/>
  <c r="A1416" i="22" s="1"/>
  <c r="H1415" i="22"/>
  <c r="A1415" i="22" s="1"/>
  <c r="H1414" i="22"/>
  <c r="A1414" i="22" s="1"/>
  <c r="H1413" i="22"/>
  <c r="A1413" i="22" s="1"/>
  <c r="H1412" i="22"/>
  <c r="A1412" i="22" s="1"/>
  <c r="H1411" i="22"/>
  <c r="A1411" i="22" s="1"/>
  <c r="H1410" i="22"/>
  <c r="A1410" i="22" s="1"/>
  <c r="H1409" i="22"/>
  <c r="A1408" i="22"/>
  <c r="H1406" i="22"/>
  <c r="A1406" i="22" s="1"/>
  <c r="H1405" i="22"/>
  <c r="A1405" i="22" s="1"/>
  <c r="H1404" i="22"/>
  <c r="A1404" i="22" s="1"/>
  <c r="H1403" i="22"/>
  <c r="A1403" i="22" s="1"/>
  <c r="H1402" i="22"/>
  <c r="A1402" i="22" s="1"/>
  <c r="H1401" i="22"/>
  <c r="A1401" i="22" s="1"/>
  <c r="H1400" i="22"/>
  <c r="A1400" i="22" s="1"/>
  <c r="H1399" i="22"/>
  <c r="A1398" i="22"/>
  <c r="H1396" i="22"/>
  <c r="A1396" i="22" s="1"/>
  <c r="H1395" i="22"/>
  <c r="A1395" i="22" s="1"/>
  <c r="H1394" i="22"/>
  <c r="A1394" i="22" s="1"/>
  <c r="H1393" i="22"/>
  <c r="A1393" i="22" s="1"/>
  <c r="H1392" i="22"/>
  <c r="A1392" i="22" s="1"/>
  <c r="H1391" i="22"/>
  <c r="A1391" i="22" s="1"/>
  <c r="H1390" i="22"/>
  <c r="A1390" i="22" s="1"/>
  <c r="H1389" i="22"/>
  <c r="A1388" i="22"/>
  <c r="H1386" i="22"/>
  <c r="A1386" i="22" s="1"/>
  <c r="H1385" i="22"/>
  <c r="A1385" i="22" s="1"/>
  <c r="H1384" i="22"/>
  <c r="A1384" i="22" s="1"/>
  <c r="H1383" i="22"/>
  <c r="A1383" i="22" s="1"/>
  <c r="H1382" i="22"/>
  <c r="A1382" i="22" s="1"/>
  <c r="H1381" i="22"/>
  <c r="A1381" i="22" s="1"/>
  <c r="H1380" i="22"/>
  <c r="A1380" i="22" s="1"/>
  <c r="H1379" i="22"/>
  <c r="A1378" i="22"/>
  <c r="H1376" i="22"/>
  <c r="A1376" i="22" s="1"/>
  <c r="H1375" i="22"/>
  <c r="A1375" i="22" s="1"/>
  <c r="H1374" i="22"/>
  <c r="A1374" i="22" s="1"/>
  <c r="H1373" i="22"/>
  <c r="A1373" i="22" s="1"/>
  <c r="H1372" i="22"/>
  <c r="A1372" i="22" s="1"/>
  <c r="H1371" i="22"/>
  <c r="A1371" i="22" s="1"/>
  <c r="H1370" i="22"/>
  <c r="A1370" i="22" s="1"/>
  <c r="H1369" i="22"/>
  <c r="A1368" i="22"/>
  <c r="H1366" i="22"/>
  <c r="A1366" i="22" s="1"/>
  <c r="H1365" i="22"/>
  <c r="A1365" i="22" s="1"/>
  <c r="H1364" i="22"/>
  <c r="A1364" i="22" s="1"/>
  <c r="H1363" i="22"/>
  <c r="A1363" i="22" s="1"/>
  <c r="H1362" i="22"/>
  <c r="A1362" i="22" s="1"/>
  <c r="H1361" i="22"/>
  <c r="A1361" i="22" s="1"/>
  <c r="H1360" i="22"/>
  <c r="A1360" i="22" s="1"/>
  <c r="H1359" i="22"/>
  <c r="A1358" i="22"/>
  <c r="H1356" i="22"/>
  <c r="A1356" i="22" s="1"/>
  <c r="H1355" i="22"/>
  <c r="A1355" i="22" s="1"/>
  <c r="H1354" i="22"/>
  <c r="A1354" i="22" s="1"/>
  <c r="H1353" i="22"/>
  <c r="A1353" i="22" s="1"/>
  <c r="H1352" i="22"/>
  <c r="A1352" i="22" s="1"/>
  <c r="H1351" i="22"/>
  <c r="A1351" i="22" s="1"/>
  <c r="H1350" i="22"/>
  <c r="A1350" i="22" s="1"/>
  <c r="H1349" i="22"/>
  <c r="A1348" i="22"/>
  <c r="H1346" i="22"/>
  <c r="A1346" i="22" s="1"/>
  <c r="H1345" i="22"/>
  <c r="A1345" i="22" s="1"/>
  <c r="H1344" i="22"/>
  <c r="A1344" i="22" s="1"/>
  <c r="H1343" i="22"/>
  <c r="A1343" i="22" s="1"/>
  <c r="H1342" i="22"/>
  <c r="A1342" i="22" s="1"/>
  <c r="H1341" i="22"/>
  <c r="A1341" i="22" s="1"/>
  <c r="H1340" i="22"/>
  <c r="A1340" i="22" s="1"/>
  <c r="H1339" i="22"/>
  <c r="A1338" i="22"/>
  <c r="H1336" i="22"/>
  <c r="A1336" i="22" s="1"/>
  <c r="H1335" i="22"/>
  <c r="A1335" i="22" s="1"/>
  <c r="H1334" i="22"/>
  <c r="A1334" i="22" s="1"/>
  <c r="H1333" i="22"/>
  <c r="A1333" i="22" s="1"/>
  <c r="H1332" i="22"/>
  <c r="A1332" i="22" s="1"/>
  <c r="H1331" i="22"/>
  <c r="A1331" i="22" s="1"/>
  <c r="H1330" i="22"/>
  <c r="A1330" i="22" s="1"/>
  <c r="H1329" i="22"/>
  <c r="A1328" i="22"/>
  <c r="H1326" i="22"/>
  <c r="A1326" i="22" s="1"/>
  <c r="H1325" i="22"/>
  <c r="A1325" i="22" s="1"/>
  <c r="H1324" i="22"/>
  <c r="A1324" i="22" s="1"/>
  <c r="H1323" i="22"/>
  <c r="A1323" i="22" s="1"/>
  <c r="H1322" i="22"/>
  <c r="A1322" i="22" s="1"/>
  <c r="H1321" i="22"/>
  <c r="A1321" i="22" s="1"/>
  <c r="H1320" i="22"/>
  <c r="A1320" i="22" s="1"/>
  <c r="H1319" i="22"/>
  <c r="A1318" i="22"/>
  <c r="H1316" i="22"/>
  <c r="A1316" i="22" s="1"/>
  <c r="H1315" i="22"/>
  <c r="A1315" i="22" s="1"/>
  <c r="H1314" i="22"/>
  <c r="A1314" i="22" s="1"/>
  <c r="H1313" i="22"/>
  <c r="A1313" i="22" s="1"/>
  <c r="H1312" i="22"/>
  <c r="A1312" i="22" s="1"/>
  <c r="H1311" i="22"/>
  <c r="A1311" i="22" s="1"/>
  <c r="H1310" i="22"/>
  <c r="A1310" i="22" s="1"/>
  <c r="H1309" i="22"/>
  <c r="A1308" i="22"/>
  <c r="H1306" i="22"/>
  <c r="A1306" i="22" s="1"/>
  <c r="H1305" i="22"/>
  <c r="A1305" i="22" s="1"/>
  <c r="H1304" i="22"/>
  <c r="A1304" i="22" s="1"/>
  <c r="H1303" i="22"/>
  <c r="A1303" i="22" s="1"/>
  <c r="H1302" i="22"/>
  <c r="A1302" i="22" s="1"/>
  <c r="H1301" i="22"/>
  <c r="A1301" i="22" s="1"/>
  <c r="H1300" i="22"/>
  <c r="A1300" i="22" s="1"/>
  <c r="H1299" i="22"/>
  <c r="A1298" i="22"/>
  <c r="H1296" i="22"/>
  <c r="A1296" i="22" s="1"/>
  <c r="H1295" i="22"/>
  <c r="A1295" i="22" s="1"/>
  <c r="H1294" i="22"/>
  <c r="A1294" i="22" s="1"/>
  <c r="H1293" i="22"/>
  <c r="A1293" i="22" s="1"/>
  <c r="H1292" i="22"/>
  <c r="A1292" i="22" s="1"/>
  <c r="H1291" i="22"/>
  <c r="A1291" i="22" s="1"/>
  <c r="H1290" i="22"/>
  <c r="A1290" i="22" s="1"/>
  <c r="H1289" i="22"/>
  <c r="A1288" i="22"/>
  <c r="H1286" i="22"/>
  <c r="A1286" i="22" s="1"/>
  <c r="H1285" i="22"/>
  <c r="A1285" i="22" s="1"/>
  <c r="H1284" i="22"/>
  <c r="A1284" i="22" s="1"/>
  <c r="H1283" i="22"/>
  <c r="A1283" i="22" s="1"/>
  <c r="H1282" i="22"/>
  <c r="A1282" i="22" s="1"/>
  <c r="H1281" i="22"/>
  <c r="A1281" i="22" s="1"/>
  <c r="H1280" i="22"/>
  <c r="A1280" i="22" s="1"/>
  <c r="H1279" i="22"/>
  <c r="A1278" i="22"/>
  <c r="H1276" i="22"/>
  <c r="A1276" i="22" s="1"/>
  <c r="H1275" i="22"/>
  <c r="A1275" i="22" s="1"/>
  <c r="H1274" i="22"/>
  <c r="A1274" i="22" s="1"/>
  <c r="H1273" i="22"/>
  <c r="A1273" i="22" s="1"/>
  <c r="H1272" i="22"/>
  <c r="A1272" i="22" s="1"/>
  <c r="H1271" i="22"/>
  <c r="A1271" i="22" s="1"/>
  <c r="H1270" i="22"/>
  <c r="A1270" i="22" s="1"/>
  <c r="H1269" i="22"/>
  <c r="A1268" i="22"/>
  <c r="H1266" i="22"/>
  <c r="A1266" i="22" s="1"/>
  <c r="H1265" i="22"/>
  <c r="A1265" i="22" s="1"/>
  <c r="H1264" i="22"/>
  <c r="A1264" i="22" s="1"/>
  <c r="H1263" i="22"/>
  <c r="A1263" i="22" s="1"/>
  <c r="H1262" i="22"/>
  <c r="A1262" i="22" s="1"/>
  <c r="H1261" i="22"/>
  <c r="A1261" i="22" s="1"/>
  <c r="H1260" i="22"/>
  <c r="A1260" i="22" s="1"/>
  <c r="H1259" i="22"/>
  <c r="A1258" i="22"/>
  <c r="H1256" i="22"/>
  <c r="A1256" i="22" s="1"/>
  <c r="H1255" i="22"/>
  <c r="A1255" i="22" s="1"/>
  <c r="H1254" i="22"/>
  <c r="A1254" i="22" s="1"/>
  <c r="H1253" i="22"/>
  <c r="A1253" i="22" s="1"/>
  <c r="H1252" i="22"/>
  <c r="A1252" i="22" s="1"/>
  <c r="H1251" i="22"/>
  <c r="A1251" i="22" s="1"/>
  <c r="H1250" i="22"/>
  <c r="A1250" i="22" s="1"/>
  <c r="H1249" i="22"/>
  <c r="A1248" i="22"/>
  <c r="H1246" i="22"/>
  <c r="A1246" i="22" s="1"/>
  <c r="H1245" i="22"/>
  <c r="A1245" i="22" s="1"/>
  <c r="H1244" i="22"/>
  <c r="A1244" i="22" s="1"/>
  <c r="H1243" i="22"/>
  <c r="A1243" i="22" s="1"/>
  <c r="H1242" i="22"/>
  <c r="A1242" i="22" s="1"/>
  <c r="H1241" i="22"/>
  <c r="A1241" i="22" s="1"/>
  <c r="H1240" i="22"/>
  <c r="A1240" i="22" s="1"/>
  <c r="H1239" i="22"/>
  <c r="A1238" i="22"/>
  <c r="H1236" i="22"/>
  <c r="A1236" i="22" s="1"/>
  <c r="H1235" i="22"/>
  <c r="A1235" i="22" s="1"/>
  <c r="H1234" i="22"/>
  <c r="A1234" i="22" s="1"/>
  <c r="H1233" i="22"/>
  <c r="A1233" i="22" s="1"/>
  <c r="H1232" i="22"/>
  <c r="A1232" i="22" s="1"/>
  <c r="H1231" i="22"/>
  <c r="A1231" i="22" s="1"/>
  <c r="H1230" i="22"/>
  <c r="A1230" i="22" s="1"/>
  <c r="H1229" i="22"/>
  <c r="A1228" i="22"/>
  <c r="A1227" i="22"/>
  <c r="H1226" i="22"/>
  <c r="A1226" i="22" s="1"/>
  <c r="H1225" i="22"/>
  <c r="A1225" i="22" s="1"/>
  <c r="H1224" i="22"/>
  <c r="A1224" i="22" s="1"/>
  <c r="H1223" i="22"/>
  <c r="A1223" i="22" s="1"/>
  <c r="H1222" i="22"/>
  <c r="A1222" i="22" s="1"/>
  <c r="H1221" i="22"/>
  <c r="A1221" i="22" s="1"/>
  <c r="H1220" i="22"/>
  <c r="A1220" i="22" s="1"/>
  <c r="H1219" i="22"/>
  <c r="A1218" i="22"/>
  <c r="H1216" i="22"/>
  <c r="A1216" i="22" s="1"/>
  <c r="H1215" i="22"/>
  <c r="A1215" i="22" s="1"/>
  <c r="H1214" i="22"/>
  <c r="A1214" i="22" s="1"/>
  <c r="H1213" i="22"/>
  <c r="A1213" i="22" s="1"/>
  <c r="H1212" i="22"/>
  <c r="A1212" i="22" s="1"/>
  <c r="H1211" i="22"/>
  <c r="A1211" i="22" s="1"/>
  <c r="H1210" i="22"/>
  <c r="A1210" i="22" s="1"/>
  <c r="H1209" i="22"/>
  <c r="A1208" i="22"/>
  <c r="H1206" i="22"/>
  <c r="A1206" i="22" s="1"/>
  <c r="H1205" i="22"/>
  <c r="A1205" i="22" s="1"/>
  <c r="H1204" i="22"/>
  <c r="A1204" i="22" s="1"/>
  <c r="H1203" i="22"/>
  <c r="A1203" i="22" s="1"/>
  <c r="H1202" i="22"/>
  <c r="A1202" i="22" s="1"/>
  <c r="H1201" i="22"/>
  <c r="A1201" i="22" s="1"/>
  <c r="H1200" i="22"/>
  <c r="A1200" i="22" s="1"/>
  <c r="H1199" i="22"/>
  <c r="A1198" i="22"/>
  <c r="H1196" i="22"/>
  <c r="A1196" i="22" s="1"/>
  <c r="H1195" i="22"/>
  <c r="A1195" i="22" s="1"/>
  <c r="H1194" i="22"/>
  <c r="A1194" i="22" s="1"/>
  <c r="H1193" i="22"/>
  <c r="A1193" i="22" s="1"/>
  <c r="H1192" i="22"/>
  <c r="A1192" i="22" s="1"/>
  <c r="H1191" i="22"/>
  <c r="A1191" i="22" s="1"/>
  <c r="H1190" i="22"/>
  <c r="A1190" i="22" s="1"/>
  <c r="H1189" i="22"/>
  <c r="A1188" i="22"/>
  <c r="H1186" i="22"/>
  <c r="A1186" i="22" s="1"/>
  <c r="H1185" i="22"/>
  <c r="A1185" i="22" s="1"/>
  <c r="H1184" i="22"/>
  <c r="A1184" i="22" s="1"/>
  <c r="H1183" i="22"/>
  <c r="A1183" i="22" s="1"/>
  <c r="H1182" i="22"/>
  <c r="A1182" i="22" s="1"/>
  <c r="H1181" i="22"/>
  <c r="A1181" i="22" s="1"/>
  <c r="H1180" i="22"/>
  <c r="A1180" i="22" s="1"/>
  <c r="H1179" i="22"/>
  <c r="A1178" i="22"/>
  <c r="H1176" i="22"/>
  <c r="A1176" i="22" s="1"/>
  <c r="H1175" i="22"/>
  <c r="A1175" i="22" s="1"/>
  <c r="H1174" i="22"/>
  <c r="A1174" i="22" s="1"/>
  <c r="H1173" i="22"/>
  <c r="A1173" i="22" s="1"/>
  <c r="H1172" i="22"/>
  <c r="A1172" i="22" s="1"/>
  <c r="H1171" i="22"/>
  <c r="A1171" i="22" s="1"/>
  <c r="H1170" i="22"/>
  <c r="A1170" i="22" s="1"/>
  <c r="H1169" i="22"/>
  <c r="A1168" i="22"/>
  <c r="H1166" i="22"/>
  <c r="A1166" i="22" s="1"/>
  <c r="H1165" i="22"/>
  <c r="A1165" i="22" s="1"/>
  <c r="H1164" i="22"/>
  <c r="A1164" i="22" s="1"/>
  <c r="H1163" i="22"/>
  <c r="A1163" i="22" s="1"/>
  <c r="H1162" i="22"/>
  <c r="A1162" i="22" s="1"/>
  <c r="H1161" i="22"/>
  <c r="A1161" i="22" s="1"/>
  <c r="H1160" i="22"/>
  <c r="A1160" i="22" s="1"/>
  <c r="H1159" i="22"/>
  <c r="A1158" i="22"/>
  <c r="H1156" i="22"/>
  <c r="A1156" i="22" s="1"/>
  <c r="H1155" i="22"/>
  <c r="A1155" i="22" s="1"/>
  <c r="H1154" i="22"/>
  <c r="A1154" i="22" s="1"/>
  <c r="H1153" i="22"/>
  <c r="A1153" i="22" s="1"/>
  <c r="H1152" i="22"/>
  <c r="A1152" i="22" s="1"/>
  <c r="H1151" i="22"/>
  <c r="A1151" i="22" s="1"/>
  <c r="H1150" i="22"/>
  <c r="A1150" i="22" s="1"/>
  <c r="H1149" i="22"/>
  <c r="A1148" i="22"/>
  <c r="H1146" i="22"/>
  <c r="A1146" i="22" s="1"/>
  <c r="H1145" i="22"/>
  <c r="A1145" i="22" s="1"/>
  <c r="H1144" i="22"/>
  <c r="A1144" i="22" s="1"/>
  <c r="H1143" i="22"/>
  <c r="A1143" i="22" s="1"/>
  <c r="H1142" i="22"/>
  <c r="A1142" i="22" s="1"/>
  <c r="H1141" i="22"/>
  <c r="A1141" i="22" s="1"/>
  <c r="H1140" i="22"/>
  <c r="A1140" i="22" s="1"/>
  <c r="H1139" i="22"/>
  <c r="A1138" i="22"/>
  <c r="H1136" i="22"/>
  <c r="A1136" i="22" s="1"/>
  <c r="H1135" i="22"/>
  <c r="A1135" i="22" s="1"/>
  <c r="H1134" i="22"/>
  <c r="A1134" i="22" s="1"/>
  <c r="H1133" i="22"/>
  <c r="A1133" i="22" s="1"/>
  <c r="H1132" i="22"/>
  <c r="A1132" i="22" s="1"/>
  <c r="H1131" i="22"/>
  <c r="A1131" i="22" s="1"/>
  <c r="H1130" i="22"/>
  <c r="A1130" i="22" s="1"/>
  <c r="H1129" i="22"/>
  <c r="A1128" i="22"/>
  <c r="A1127" i="22"/>
  <c r="H1126" i="22"/>
  <c r="A1126" i="22" s="1"/>
  <c r="H1125" i="22"/>
  <c r="A1125" i="22" s="1"/>
  <c r="H1124" i="22"/>
  <c r="A1124" i="22" s="1"/>
  <c r="H1123" i="22"/>
  <c r="A1123" i="22" s="1"/>
  <c r="H1122" i="22"/>
  <c r="A1122" i="22" s="1"/>
  <c r="H1121" i="22"/>
  <c r="A1121" i="22" s="1"/>
  <c r="H1120" i="22"/>
  <c r="A1120" i="22" s="1"/>
  <c r="H1119" i="22"/>
  <c r="I1127" i="22" s="1"/>
  <c r="A1118" i="22"/>
  <c r="H1116" i="22"/>
  <c r="A1116" i="22" s="1"/>
  <c r="H1115" i="22"/>
  <c r="A1115" i="22" s="1"/>
  <c r="H1114" i="22"/>
  <c r="A1114" i="22" s="1"/>
  <c r="H1113" i="22"/>
  <c r="A1113" i="22" s="1"/>
  <c r="H1112" i="22"/>
  <c r="A1112" i="22" s="1"/>
  <c r="H1111" i="22"/>
  <c r="A1111" i="22" s="1"/>
  <c r="H1110" i="22"/>
  <c r="A1110" i="22" s="1"/>
  <c r="H1109" i="22"/>
  <c r="A1108" i="22"/>
  <c r="H1106" i="22"/>
  <c r="A1106" i="22" s="1"/>
  <c r="H1105" i="22"/>
  <c r="A1105" i="22" s="1"/>
  <c r="H1104" i="22"/>
  <c r="A1104" i="22" s="1"/>
  <c r="H1103" i="22"/>
  <c r="A1103" i="22" s="1"/>
  <c r="H1102" i="22"/>
  <c r="A1102" i="22" s="1"/>
  <c r="H1101" i="22"/>
  <c r="A1101" i="22" s="1"/>
  <c r="H1100" i="22"/>
  <c r="A1100" i="22" s="1"/>
  <c r="H1099" i="22"/>
  <c r="A1098" i="22"/>
  <c r="H1096" i="22"/>
  <c r="A1096" i="22" s="1"/>
  <c r="H1095" i="22"/>
  <c r="A1095" i="22" s="1"/>
  <c r="H1094" i="22"/>
  <c r="A1094" i="22" s="1"/>
  <c r="H1093" i="22"/>
  <c r="A1093" i="22" s="1"/>
  <c r="H1092" i="22"/>
  <c r="A1092" i="22" s="1"/>
  <c r="H1091" i="22"/>
  <c r="A1091" i="22" s="1"/>
  <c r="H1090" i="22"/>
  <c r="A1090" i="22" s="1"/>
  <c r="H1089" i="22"/>
  <c r="A1088" i="22"/>
  <c r="H1086" i="22"/>
  <c r="A1086" i="22" s="1"/>
  <c r="H1085" i="22"/>
  <c r="A1085" i="22" s="1"/>
  <c r="H1084" i="22"/>
  <c r="A1084" i="22" s="1"/>
  <c r="H1083" i="22"/>
  <c r="A1083" i="22" s="1"/>
  <c r="H1082" i="22"/>
  <c r="A1082" i="22" s="1"/>
  <c r="H1081" i="22"/>
  <c r="A1081" i="22" s="1"/>
  <c r="H1080" i="22"/>
  <c r="A1080" i="22" s="1"/>
  <c r="H1079" i="22"/>
  <c r="A1078" i="22"/>
  <c r="H1076" i="22"/>
  <c r="A1076" i="22" s="1"/>
  <c r="H1075" i="22"/>
  <c r="A1075" i="22" s="1"/>
  <c r="H1074" i="22"/>
  <c r="A1074" i="22" s="1"/>
  <c r="H1073" i="22"/>
  <c r="A1073" i="22" s="1"/>
  <c r="H1072" i="22"/>
  <c r="A1072" i="22" s="1"/>
  <c r="H1071" i="22"/>
  <c r="A1071" i="22" s="1"/>
  <c r="H1070" i="22"/>
  <c r="A1070" i="22" s="1"/>
  <c r="H1069" i="22"/>
  <c r="A1068" i="22"/>
  <c r="H1066" i="22"/>
  <c r="A1066" i="22" s="1"/>
  <c r="H1065" i="22"/>
  <c r="A1065" i="22" s="1"/>
  <c r="H1064" i="22"/>
  <c r="A1064" i="22" s="1"/>
  <c r="H1063" i="22"/>
  <c r="A1063" i="22" s="1"/>
  <c r="H1062" i="22"/>
  <c r="A1062" i="22" s="1"/>
  <c r="H1061" i="22"/>
  <c r="A1061" i="22" s="1"/>
  <c r="H1060" i="22"/>
  <c r="A1060" i="22" s="1"/>
  <c r="H1059" i="22"/>
  <c r="A1058" i="22"/>
  <c r="H1056" i="22"/>
  <c r="A1056" i="22" s="1"/>
  <c r="H1055" i="22"/>
  <c r="A1055" i="22" s="1"/>
  <c r="H1054" i="22"/>
  <c r="A1054" i="22" s="1"/>
  <c r="H1053" i="22"/>
  <c r="A1053" i="22" s="1"/>
  <c r="H1052" i="22"/>
  <c r="A1052" i="22" s="1"/>
  <c r="H1051" i="22"/>
  <c r="A1051" i="22" s="1"/>
  <c r="H1050" i="22"/>
  <c r="A1050" i="22" s="1"/>
  <c r="H1049" i="22"/>
  <c r="A1048" i="22"/>
  <c r="H1046" i="22"/>
  <c r="A1046" i="22" s="1"/>
  <c r="H1045" i="22"/>
  <c r="A1045" i="22" s="1"/>
  <c r="H1044" i="22"/>
  <c r="A1044" i="22" s="1"/>
  <c r="H1043" i="22"/>
  <c r="A1043" i="22" s="1"/>
  <c r="H1042" i="22"/>
  <c r="A1042" i="22" s="1"/>
  <c r="H1041" i="22"/>
  <c r="A1041" i="22" s="1"/>
  <c r="H1040" i="22"/>
  <c r="A1040" i="22" s="1"/>
  <c r="H1039" i="22"/>
  <c r="A1038" i="22"/>
  <c r="H1036" i="22"/>
  <c r="A1036" i="22" s="1"/>
  <c r="H1035" i="22"/>
  <c r="A1035" i="22" s="1"/>
  <c r="H1034" i="22"/>
  <c r="A1034" i="22" s="1"/>
  <c r="H1033" i="22"/>
  <c r="A1033" i="22" s="1"/>
  <c r="H1032" i="22"/>
  <c r="A1032" i="22" s="1"/>
  <c r="H1031" i="22"/>
  <c r="A1031" i="22" s="1"/>
  <c r="H1030" i="22"/>
  <c r="A1030" i="22" s="1"/>
  <c r="H1029" i="22"/>
  <c r="A1028" i="22"/>
  <c r="H1026" i="22"/>
  <c r="A1026" i="22" s="1"/>
  <c r="H1025" i="22"/>
  <c r="A1025" i="22" s="1"/>
  <c r="H1024" i="22"/>
  <c r="A1024" i="22" s="1"/>
  <c r="H1023" i="22"/>
  <c r="A1023" i="22" s="1"/>
  <c r="H1022" i="22"/>
  <c r="A1022" i="22" s="1"/>
  <c r="H1021" i="22"/>
  <c r="A1021" i="22" s="1"/>
  <c r="H1020" i="22"/>
  <c r="A1020" i="22" s="1"/>
  <c r="H1019" i="22"/>
  <c r="A1018" i="22"/>
  <c r="H1016" i="22"/>
  <c r="A1016" i="22" s="1"/>
  <c r="H1015" i="22"/>
  <c r="A1015" i="22" s="1"/>
  <c r="H1014" i="22"/>
  <c r="A1014" i="22" s="1"/>
  <c r="H1013" i="22"/>
  <c r="A1013" i="22" s="1"/>
  <c r="H1012" i="22"/>
  <c r="A1012" i="22" s="1"/>
  <c r="H1011" i="22"/>
  <c r="A1011" i="22" s="1"/>
  <c r="H1010" i="22"/>
  <c r="A1010" i="22" s="1"/>
  <c r="H1009" i="22"/>
  <c r="A1008" i="22"/>
  <c r="H1006" i="22"/>
  <c r="A1006" i="22" s="1"/>
  <c r="H1005" i="22"/>
  <c r="A1005" i="22" s="1"/>
  <c r="H1004" i="22"/>
  <c r="A1004" i="22" s="1"/>
  <c r="H1003" i="22"/>
  <c r="A1003" i="22" s="1"/>
  <c r="H1002" i="22"/>
  <c r="A1002" i="22" s="1"/>
  <c r="H1001" i="22"/>
  <c r="A1001" i="22" s="1"/>
  <c r="H1000" i="22"/>
  <c r="A1000" i="22" s="1"/>
  <c r="H999" i="22"/>
  <c r="A998" i="22"/>
  <c r="H996" i="22"/>
  <c r="A996" i="22" s="1"/>
  <c r="H995" i="22"/>
  <c r="A995" i="22" s="1"/>
  <c r="H994" i="22"/>
  <c r="A994" i="22" s="1"/>
  <c r="H993" i="22"/>
  <c r="A993" i="22" s="1"/>
  <c r="H992" i="22"/>
  <c r="A992" i="22" s="1"/>
  <c r="H991" i="22"/>
  <c r="A991" i="22" s="1"/>
  <c r="H990" i="22"/>
  <c r="A990" i="22" s="1"/>
  <c r="H989" i="22"/>
  <c r="A988" i="22"/>
  <c r="H986" i="22"/>
  <c r="A986" i="22" s="1"/>
  <c r="H985" i="22"/>
  <c r="A985" i="22" s="1"/>
  <c r="H984" i="22"/>
  <c r="A984" i="22" s="1"/>
  <c r="H983" i="22"/>
  <c r="A983" i="22" s="1"/>
  <c r="H982" i="22"/>
  <c r="A982" i="22" s="1"/>
  <c r="H981" i="22"/>
  <c r="A981" i="22" s="1"/>
  <c r="H980" i="22"/>
  <c r="A980" i="22" s="1"/>
  <c r="H979" i="22"/>
  <c r="A978" i="22"/>
  <c r="H976" i="22"/>
  <c r="A976" i="22" s="1"/>
  <c r="H975" i="22"/>
  <c r="A975" i="22" s="1"/>
  <c r="H974" i="22"/>
  <c r="A974" i="22" s="1"/>
  <c r="H973" i="22"/>
  <c r="A973" i="22" s="1"/>
  <c r="H972" i="22"/>
  <c r="A972" i="22" s="1"/>
  <c r="H971" i="22"/>
  <c r="A971" i="22" s="1"/>
  <c r="H970" i="22"/>
  <c r="A970" i="22" s="1"/>
  <c r="H969" i="22"/>
  <c r="A968" i="22"/>
  <c r="H966" i="22"/>
  <c r="A966" i="22" s="1"/>
  <c r="H965" i="22"/>
  <c r="A965" i="22" s="1"/>
  <c r="H964" i="22"/>
  <c r="A964" i="22" s="1"/>
  <c r="H963" i="22"/>
  <c r="A963" i="22" s="1"/>
  <c r="H962" i="22"/>
  <c r="A962" i="22" s="1"/>
  <c r="H961" i="22"/>
  <c r="A961" i="22" s="1"/>
  <c r="H960" i="22"/>
  <c r="A960" i="22" s="1"/>
  <c r="H959" i="22"/>
  <c r="A958" i="22"/>
  <c r="H956" i="22"/>
  <c r="A956" i="22" s="1"/>
  <c r="H955" i="22"/>
  <c r="A955" i="22" s="1"/>
  <c r="H954" i="22"/>
  <c r="A954" i="22" s="1"/>
  <c r="H953" i="22"/>
  <c r="A953" i="22" s="1"/>
  <c r="H952" i="22"/>
  <c r="A952" i="22" s="1"/>
  <c r="H951" i="22"/>
  <c r="A951" i="22" s="1"/>
  <c r="H950" i="22"/>
  <c r="A950" i="22" s="1"/>
  <c r="H949" i="22"/>
  <c r="A948" i="22"/>
  <c r="H946" i="22"/>
  <c r="A946" i="22" s="1"/>
  <c r="H945" i="22"/>
  <c r="A945" i="22" s="1"/>
  <c r="H944" i="22"/>
  <c r="A944" i="22" s="1"/>
  <c r="H943" i="22"/>
  <c r="A943" i="22" s="1"/>
  <c r="H942" i="22"/>
  <c r="A942" i="22" s="1"/>
  <c r="H941" i="22"/>
  <c r="A941" i="22" s="1"/>
  <c r="H940" i="22"/>
  <c r="A940" i="22" s="1"/>
  <c r="H939" i="22"/>
  <c r="A938" i="22"/>
  <c r="H936" i="22"/>
  <c r="H935" i="22"/>
  <c r="A935" i="22" s="1"/>
  <c r="H934" i="22"/>
  <c r="A934" i="22" s="1"/>
  <c r="H933" i="22"/>
  <c r="A933" i="22" s="1"/>
  <c r="H932" i="22"/>
  <c r="A932" i="22" s="1"/>
  <c r="H931" i="22"/>
  <c r="A931" i="22" s="1"/>
  <c r="H930" i="22"/>
  <c r="A930" i="22" s="1"/>
  <c r="H929" i="22"/>
  <c r="A929" i="22" s="1"/>
  <c r="H928" i="22"/>
  <c r="A927" i="22"/>
  <c r="H925" i="22"/>
  <c r="A925" i="22" s="1"/>
  <c r="H924" i="22"/>
  <c r="A924" i="22" s="1"/>
  <c r="H923" i="22"/>
  <c r="A923" i="22" s="1"/>
  <c r="H922" i="22"/>
  <c r="A922" i="22" s="1"/>
  <c r="H921" i="22"/>
  <c r="A921" i="22" s="1"/>
  <c r="H920" i="22"/>
  <c r="A920" i="22" s="1"/>
  <c r="H919" i="22"/>
  <c r="A919" i="22" s="1"/>
  <c r="H918" i="22"/>
  <c r="A917" i="22"/>
  <c r="H915" i="22"/>
  <c r="A915" i="22" s="1"/>
  <c r="H914" i="22"/>
  <c r="A914" i="22" s="1"/>
  <c r="H913" i="22"/>
  <c r="A913" i="22" s="1"/>
  <c r="H912" i="22"/>
  <c r="A912" i="22" s="1"/>
  <c r="H911" i="22"/>
  <c r="A911" i="22" s="1"/>
  <c r="H910" i="22"/>
  <c r="A910" i="22" s="1"/>
  <c r="H909" i="22"/>
  <c r="A909" i="22" s="1"/>
  <c r="H908" i="22"/>
  <c r="A907" i="22"/>
  <c r="H905" i="22"/>
  <c r="A905" i="22" s="1"/>
  <c r="H904" i="22"/>
  <c r="A904" i="22" s="1"/>
  <c r="H903" i="22"/>
  <c r="A903" i="22" s="1"/>
  <c r="H902" i="22"/>
  <c r="A902" i="22" s="1"/>
  <c r="H901" i="22"/>
  <c r="A901" i="22" s="1"/>
  <c r="H900" i="22"/>
  <c r="A900" i="22" s="1"/>
  <c r="H899" i="22"/>
  <c r="A899" i="22" s="1"/>
  <c r="H898" i="22"/>
  <c r="A897" i="22"/>
  <c r="H895" i="22"/>
  <c r="A895" i="22" s="1"/>
  <c r="H894" i="22"/>
  <c r="A894" i="22" s="1"/>
  <c r="H893" i="22"/>
  <c r="A893" i="22" s="1"/>
  <c r="H892" i="22"/>
  <c r="A892" i="22" s="1"/>
  <c r="H891" i="22"/>
  <c r="A891" i="22" s="1"/>
  <c r="H890" i="22"/>
  <c r="A890" i="22" s="1"/>
  <c r="H889" i="22"/>
  <c r="A889" i="22" s="1"/>
  <c r="H888" i="22"/>
  <c r="A887" i="22"/>
  <c r="H885" i="22"/>
  <c r="A885" i="22" s="1"/>
  <c r="H884" i="22"/>
  <c r="A884" i="22" s="1"/>
  <c r="H883" i="22"/>
  <c r="A883" i="22" s="1"/>
  <c r="H882" i="22"/>
  <c r="A882" i="22" s="1"/>
  <c r="H881" i="22"/>
  <c r="A881" i="22" s="1"/>
  <c r="H880" i="22"/>
  <c r="A880" i="22" s="1"/>
  <c r="H879" i="22"/>
  <c r="A879" i="22" s="1"/>
  <c r="H878" i="22"/>
  <c r="A877" i="22"/>
  <c r="H875" i="22"/>
  <c r="A875" i="22" s="1"/>
  <c r="H874" i="22"/>
  <c r="A874" i="22" s="1"/>
  <c r="H873" i="22"/>
  <c r="A873" i="22" s="1"/>
  <c r="H872" i="22"/>
  <c r="A872" i="22" s="1"/>
  <c r="H871" i="22"/>
  <c r="A871" i="22" s="1"/>
  <c r="H870" i="22"/>
  <c r="A870" i="22" s="1"/>
  <c r="H869" i="22"/>
  <c r="A869" i="22" s="1"/>
  <c r="H868" i="22"/>
  <c r="A867" i="22"/>
  <c r="H865" i="22"/>
  <c r="A865" i="22" s="1"/>
  <c r="H864" i="22"/>
  <c r="A864" i="22" s="1"/>
  <c r="H863" i="22"/>
  <c r="A863" i="22" s="1"/>
  <c r="H862" i="22"/>
  <c r="A862" i="22" s="1"/>
  <c r="H861" i="22"/>
  <c r="A861" i="22" s="1"/>
  <c r="H860" i="22"/>
  <c r="A860" i="22" s="1"/>
  <c r="H859" i="22"/>
  <c r="A859" i="22" s="1"/>
  <c r="H858" i="22"/>
  <c r="A857" i="22"/>
  <c r="H855" i="22"/>
  <c r="A855" i="22" s="1"/>
  <c r="H854" i="22"/>
  <c r="A854" i="22" s="1"/>
  <c r="H853" i="22"/>
  <c r="A853" i="22" s="1"/>
  <c r="H852" i="22"/>
  <c r="A852" i="22" s="1"/>
  <c r="H851" i="22"/>
  <c r="A851" i="22" s="1"/>
  <c r="H850" i="22"/>
  <c r="A850" i="22" s="1"/>
  <c r="H849" i="22"/>
  <c r="A849" i="22" s="1"/>
  <c r="H848" i="22"/>
  <c r="A847" i="22"/>
  <c r="A846" i="22"/>
  <c r="H845" i="22"/>
  <c r="A845" i="22" s="1"/>
  <c r="H844" i="22"/>
  <c r="A844" i="22" s="1"/>
  <c r="H843" i="22"/>
  <c r="A843" i="22" s="1"/>
  <c r="H842" i="22"/>
  <c r="A842" i="22" s="1"/>
  <c r="H841" i="22"/>
  <c r="A841" i="22" s="1"/>
  <c r="H840" i="22"/>
  <c r="A840" i="22" s="1"/>
  <c r="H839" i="22"/>
  <c r="A839" i="22" s="1"/>
  <c r="H838" i="22"/>
  <c r="I846" i="22" s="1"/>
  <c r="A837" i="22"/>
  <c r="H835" i="22"/>
  <c r="A835" i="22" s="1"/>
  <c r="H834" i="22"/>
  <c r="A834" i="22" s="1"/>
  <c r="H833" i="22"/>
  <c r="A833" i="22" s="1"/>
  <c r="H832" i="22"/>
  <c r="A832" i="22" s="1"/>
  <c r="H831" i="22"/>
  <c r="A831" i="22" s="1"/>
  <c r="H830" i="22"/>
  <c r="A830" i="22" s="1"/>
  <c r="H829" i="22"/>
  <c r="A829" i="22" s="1"/>
  <c r="H828" i="22"/>
  <c r="A827" i="22"/>
  <c r="H825" i="22"/>
  <c r="H824" i="22"/>
  <c r="H823" i="22"/>
  <c r="A823" i="22" s="1"/>
  <c r="H822" i="22"/>
  <c r="A822" i="22" s="1"/>
  <c r="H821" i="22"/>
  <c r="A821" i="22" s="1"/>
  <c r="H820" i="22"/>
  <c r="A820" i="22" s="1"/>
  <c r="H819" i="22"/>
  <c r="A819" i="22" s="1"/>
  <c r="H818" i="22"/>
  <c r="A818" i="22" s="1"/>
  <c r="H817" i="22"/>
  <c r="A817" i="22" s="1"/>
  <c r="H816" i="22"/>
  <c r="A815" i="22"/>
  <c r="H813" i="22"/>
  <c r="A813" i="22" s="1"/>
  <c r="H812" i="22"/>
  <c r="A812" i="22" s="1"/>
  <c r="H811" i="22"/>
  <c r="A811" i="22" s="1"/>
  <c r="H810" i="22"/>
  <c r="A810" i="22" s="1"/>
  <c r="H809" i="22"/>
  <c r="A809" i="22" s="1"/>
  <c r="H808" i="22"/>
  <c r="A808" i="22" s="1"/>
  <c r="H807" i="22"/>
  <c r="A807" i="22" s="1"/>
  <c r="H806" i="22"/>
  <c r="A805" i="22"/>
  <c r="H803" i="22"/>
  <c r="A803" i="22" s="1"/>
  <c r="H802" i="22"/>
  <c r="A802" i="22" s="1"/>
  <c r="H801" i="22"/>
  <c r="A801" i="22" s="1"/>
  <c r="H800" i="22"/>
  <c r="A800" i="22" s="1"/>
  <c r="H799" i="22"/>
  <c r="A799" i="22" s="1"/>
  <c r="H798" i="22"/>
  <c r="A798" i="22" s="1"/>
  <c r="H797" i="22"/>
  <c r="A797" i="22" s="1"/>
  <c r="H796" i="22"/>
  <c r="I804" i="22" s="1"/>
  <c r="A795" i="22"/>
  <c r="H793" i="22"/>
  <c r="A793" i="22" s="1"/>
  <c r="H792" i="22"/>
  <c r="A792" i="22" s="1"/>
  <c r="H791" i="22"/>
  <c r="A791" i="22" s="1"/>
  <c r="H790" i="22"/>
  <c r="A790" i="22" s="1"/>
  <c r="H789" i="22"/>
  <c r="A789" i="22" s="1"/>
  <c r="H788" i="22"/>
  <c r="A788" i="22" s="1"/>
  <c r="H787" i="22"/>
  <c r="A787" i="22" s="1"/>
  <c r="H786" i="22"/>
  <c r="A785" i="22"/>
  <c r="H783" i="22"/>
  <c r="A783" i="22" s="1"/>
  <c r="H782" i="22"/>
  <c r="A782" i="22" s="1"/>
  <c r="H781" i="22"/>
  <c r="A781" i="22" s="1"/>
  <c r="H780" i="22"/>
  <c r="A780" i="22" s="1"/>
  <c r="H779" i="22"/>
  <c r="A779" i="22" s="1"/>
  <c r="H778" i="22"/>
  <c r="A778" i="22" s="1"/>
  <c r="H777" i="22"/>
  <c r="A777" i="22" s="1"/>
  <c r="H776" i="22"/>
  <c r="I784" i="22" s="1"/>
  <c r="A775" i="22"/>
  <c r="H773" i="22"/>
  <c r="A773" i="22" s="1"/>
  <c r="H772" i="22"/>
  <c r="A772" i="22" s="1"/>
  <c r="H771" i="22"/>
  <c r="A771" i="22" s="1"/>
  <c r="H770" i="22"/>
  <c r="A770" i="22" s="1"/>
  <c r="H769" i="22"/>
  <c r="A769" i="22" s="1"/>
  <c r="H768" i="22"/>
  <c r="A768" i="22" s="1"/>
  <c r="H767" i="22"/>
  <c r="A767" i="22" s="1"/>
  <c r="H766" i="22"/>
  <c r="A765" i="22"/>
  <c r="H763" i="22"/>
  <c r="A763" i="22" s="1"/>
  <c r="H762" i="22"/>
  <c r="A762" i="22" s="1"/>
  <c r="H761" i="22"/>
  <c r="A761" i="22" s="1"/>
  <c r="H760" i="22"/>
  <c r="A760" i="22" s="1"/>
  <c r="H759" i="22"/>
  <c r="A759" i="22" s="1"/>
  <c r="H758" i="22"/>
  <c r="A758" i="22" s="1"/>
  <c r="H757" i="22"/>
  <c r="A757" i="22" s="1"/>
  <c r="H756" i="22"/>
  <c r="A755" i="22"/>
  <c r="H753" i="22"/>
  <c r="A753" i="22" s="1"/>
  <c r="H752" i="22"/>
  <c r="A752" i="22" s="1"/>
  <c r="H751" i="22"/>
  <c r="A751" i="22" s="1"/>
  <c r="H750" i="22"/>
  <c r="A750" i="22" s="1"/>
  <c r="H749" i="22"/>
  <c r="A749" i="22" s="1"/>
  <c r="H748" i="22"/>
  <c r="A748" i="22" s="1"/>
  <c r="H747" i="22"/>
  <c r="A747" i="22" s="1"/>
  <c r="H746" i="22"/>
  <c r="A745" i="22"/>
  <c r="H743" i="22"/>
  <c r="A743" i="22" s="1"/>
  <c r="H742" i="22"/>
  <c r="A742" i="22" s="1"/>
  <c r="H741" i="22"/>
  <c r="A741" i="22" s="1"/>
  <c r="H740" i="22"/>
  <c r="A740" i="22" s="1"/>
  <c r="H739" i="22"/>
  <c r="A739" i="22" s="1"/>
  <c r="H738" i="22"/>
  <c r="A738" i="22" s="1"/>
  <c r="H737" i="22"/>
  <c r="A737" i="22" s="1"/>
  <c r="H736" i="22"/>
  <c r="A735" i="22"/>
  <c r="H733" i="22"/>
  <c r="A733" i="22" s="1"/>
  <c r="H732" i="22"/>
  <c r="A732" i="22" s="1"/>
  <c r="H731" i="22"/>
  <c r="A731" i="22" s="1"/>
  <c r="H730" i="22"/>
  <c r="A730" i="22" s="1"/>
  <c r="H729" i="22"/>
  <c r="A729" i="22" s="1"/>
  <c r="H728" i="22"/>
  <c r="A728" i="22" s="1"/>
  <c r="H727" i="22"/>
  <c r="A727" i="22" s="1"/>
  <c r="H726" i="22"/>
  <c r="A725" i="22"/>
  <c r="H723" i="22"/>
  <c r="A723" i="22" s="1"/>
  <c r="H722" i="22"/>
  <c r="A722" i="22" s="1"/>
  <c r="H721" i="22"/>
  <c r="A721" i="22" s="1"/>
  <c r="H720" i="22"/>
  <c r="A720" i="22" s="1"/>
  <c r="H719" i="22"/>
  <c r="A719" i="22" s="1"/>
  <c r="H718" i="22"/>
  <c r="A718" i="22" s="1"/>
  <c r="H717" i="22"/>
  <c r="A717" i="22" s="1"/>
  <c r="H716" i="22"/>
  <c r="A715" i="22"/>
  <c r="H713" i="22"/>
  <c r="A713" i="22" s="1"/>
  <c r="H712" i="22"/>
  <c r="A712" i="22" s="1"/>
  <c r="H711" i="22"/>
  <c r="A711" i="22" s="1"/>
  <c r="H710" i="22"/>
  <c r="A710" i="22" s="1"/>
  <c r="H709" i="22"/>
  <c r="A709" i="22" s="1"/>
  <c r="H708" i="22"/>
  <c r="A708" i="22" s="1"/>
  <c r="H707" i="22"/>
  <c r="A707" i="22" s="1"/>
  <c r="H706" i="22"/>
  <c r="A705" i="22"/>
  <c r="H703" i="22"/>
  <c r="A703" i="22" s="1"/>
  <c r="H702" i="22"/>
  <c r="A702" i="22" s="1"/>
  <c r="H701" i="22"/>
  <c r="A701" i="22" s="1"/>
  <c r="H700" i="22"/>
  <c r="A700" i="22" s="1"/>
  <c r="H699" i="22"/>
  <c r="A699" i="22" s="1"/>
  <c r="H698" i="22"/>
  <c r="A698" i="22" s="1"/>
  <c r="H697" i="22"/>
  <c r="A697" i="22" s="1"/>
  <c r="H696" i="22"/>
  <c r="A695" i="22"/>
  <c r="H693" i="22"/>
  <c r="A693" i="22" s="1"/>
  <c r="H692" i="22"/>
  <c r="A692" i="22" s="1"/>
  <c r="H691" i="22"/>
  <c r="A691" i="22" s="1"/>
  <c r="H690" i="22"/>
  <c r="A690" i="22" s="1"/>
  <c r="H689" i="22"/>
  <c r="A689" i="22" s="1"/>
  <c r="H688" i="22"/>
  <c r="A688" i="22" s="1"/>
  <c r="H687" i="22"/>
  <c r="A687" i="22" s="1"/>
  <c r="H686" i="22"/>
  <c r="A685" i="22"/>
  <c r="H683" i="22"/>
  <c r="A683" i="22" s="1"/>
  <c r="H682" i="22"/>
  <c r="A682" i="22" s="1"/>
  <c r="H681" i="22"/>
  <c r="A681" i="22" s="1"/>
  <c r="H680" i="22"/>
  <c r="A680" i="22" s="1"/>
  <c r="H679" i="22"/>
  <c r="A679" i="22" s="1"/>
  <c r="H678" i="22"/>
  <c r="A678" i="22" s="1"/>
  <c r="H677" i="22"/>
  <c r="A677" i="22" s="1"/>
  <c r="H676" i="22"/>
  <c r="A675" i="22"/>
  <c r="H673" i="22"/>
  <c r="A673" i="22" s="1"/>
  <c r="H672" i="22"/>
  <c r="A672" i="22" s="1"/>
  <c r="H671" i="22"/>
  <c r="A671" i="22" s="1"/>
  <c r="H670" i="22"/>
  <c r="A670" i="22" s="1"/>
  <c r="H669" i="22"/>
  <c r="A669" i="22" s="1"/>
  <c r="H668" i="22"/>
  <c r="A668" i="22" s="1"/>
  <c r="H667" i="22"/>
  <c r="A667" i="22" s="1"/>
  <c r="H666" i="22"/>
  <c r="A665" i="22"/>
  <c r="H663" i="22"/>
  <c r="A663" i="22" s="1"/>
  <c r="H662" i="22"/>
  <c r="A662" i="22" s="1"/>
  <c r="H661" i="22"/>
  <c r="A661" i="22" s="1"/>
  <c r="H660" i="22"/>
  <c r="A660" i="22" s="1"/>
  <c r="H659" i="22"/>
  <c r="A659" i="22" s="1"/>
  <c r="H658" i="22"/>
  <c r="A658" i="22" s="1"/>
  <c r="H657" i="22"/>
  <c r="A657" i="22" s="1"/>
  <c r="H656" i="22"/>
  <c r="A655" i="22"/>
  <c r="H653" i="22"/>
  <c r="A653" i="22" s="1"/>
  <c r="H652" i="22"/>
  <c r="A652" i="22" s="1"/>
  <c r="H651" i="22"/>
  <c r="A651" i="22" s="1"/>
  <c r="H650" i="22"/>
  <c r="A650" i="22" s="1"/>
  <c r="H649" i="22"/>
  <c r="A649" i="22" s="1"/>
  <c r="H648" i="22"/>
  <c r="A648" i="22" s="1"/>
  <c r="H647" i="22"/>
  <c r="A647" i="22" s="1"/>
  <c r="H646" i="22"/>
  <c r="A645" i="22"/>
  <c r="H643" i="22"/>
  <c r="A643" i="22" s="1"/>
  <c r="H642" i="22"/>
  <c r="A642" i="22" s="1"/>
  <c r="H641" i="22"/>
  <c r="A641" i="22" s="1"/>
  <c r="H640" i="22"/>
  <c r="A640" i="22" s="1"/>
  <c r="H639" i="22"/>
  <c r="A639" i="22" s="1"/>
  <c r="H638" i="22"/>
  <c r="A638" i="22" s="1"/>
  <c r="H637" i="22"/>
  <c r="A637" i="22" s="1"/>
  <c r="H636" i="22"/>
  <c r="A635" i="22"/>
  <c r="H633" i="22"/>
  <c r="A633" i="22" s="1"/>
  <c r="H632" i="22"/>
  <c r="A632" i="22" s="1"/>
  <c r="H631" i="22"/>
  <c r="A631" i="22" s="1"/>
  <c r="H630" i="22"/>
  <c r="A630" i="22" s="1"/>
  <c r="H629" i="22"/>
  <c r="A629" i="22" s="1"/>
  <c r="H628" i="22"/>
  <c r="A628" i="22" s="1"/>
  <c r="H627" i="22"/>
  <c r="A627" i="22" s="1"/>
  <c r="H626" i="22"/>
  <c r="A625" i="22"/>
  <c r="H623" i="22"/>
  <c r="A623" i="22" s="1"/>
  <c r="H622" i="22"/>
  <c r="A622" i="22" s="1"/>
  <c r="H621" i="22"/>
  <c r="A621" i="22" s="1"/>
  <c r="H620" i="22"/>
  <c r="A620" i="22" s="1"/>
  <c r="H619" i="22"/>
  <c r="A619" i="22" s="1"/>
  <c r="H618" i="22"/>
  <c r="A618" i="22" s="1"/>
  <c r="H617" i="22"/>
  <c r="A617" i="22" s="1"/>
  <c r="H616" i="22"/>
  <c r="I624" i="22" s="1"/>
  <c r="A615" i="22"/>
  <c r="A614" i="22"/>
  <c r="H613" i="22"/>
  <c r="A613" i="22"/>
  <c r="H612" i="22"/>
  <c r="A612" i="22"/>
  <c r="H611" i="22"/>
  <c r="A611" i="22"/>
  <c r="H610" i="22"/>
  <c r="A610" i="22"/>
  <c r="H609" i="22"/>
  <c r="A609" i="22"/>
  <c r="H608" i="22"/>
  <c r="A608" i="22"/>
  <c r="H607" i="22"/>
  <c r="A607" i="22"/>
  <c r="H606" i="22"/>
  <c r="I614" i="22" s="1"/>
  <c r="A605" i="22"/>
  <c r="H603" i="22"/>
  <c r="A603" i="22" s="1"/>
  <c r="H602" i="22"/>
  <c r="A602" i="22" s="1"/>
  <c r="H601" i="22"/>
  <c r="A601" i="22" s="1"/>
  <c r="H600" i="22"/>
  <c r="A600" i="22" s="1"/>
  <c r="H599" i="22"/>
  <c r="A599" i="22" s="1"/>
  <c r="H598" i="22"/>
  <c r="A598" i="22" s="1"/>
  <c r="H597" i="22"/>
  <c r="A597" i="22" s="1"/>
  <c r="H596" i="22"/>
  <c r="I604" i="22" s="1"/>
  <c r="A595" i="22"/>
  <c r="H593" i="22"/>
  <c r="A593" i="22" s="1"/>
  <c r="H592" i="22"/>
  <c r="A592" i="22" s="1"/>
  <c r="H591" i="22"/>
  <c r="A591" i="22" s="1"/>
  <c r="H590" i="22"/>
  <c r="A590" i="22" s="1"/>
  <c r="H589" i="22"/>
  <c r="A589" i="22" s="1"/>
  <c r="H588" i="22"/>
  <c r="A588" i="22" s="1"/>
  <c r="H587" i="22"/>
  <c r="A587" i="22" s="1"/>
  <c r="H586" i="22"/>
  <c r="A585" i="22"/>
  <c r="H583" i="22"/>
  <c r="A583" i="22" s="1"/>
  <c r="H582" i="22"/>
  <c r="A582" i="22" s="1"/>
  <c r="H581" i="22"/>
  <c r="A581" i="22" s="1"/>
  <c r="H580" i="22"/>
  <c r="A580" i="22" s="1"/>
  <c r="H579" i="22"/>
  <c r="A579" i="22" s="1"/>
  <c r="H578" i="22"/>
  <c r="A578" i="22" s="1"/>
  <c r="H577" i="22"/>
  <c r="A577" i="22" s="1"/>
  <c r="H576" i="22"/>
  <c r="I584" i="22" s="1"/>
  <c r="A575" i="22"/>
  <c r="H573" i="22"/>
  <c r="A573" i="22" s="1"/>
  <c r="H572" i="22"/>
  <c r="A572" i="22" s="1"/>
  <c r="H571" i="22"/>
  <c r="A571" i="22" s="1"/>
  <c r="H570" i="22"/>
  <c r="A570" i="22" s="1"/>
  <c r="H569" i="22"/>
  <c r="A569" i="22" s="1"/>
  <c r="H568" i="22"/>
  <c r="A568" i="22" s="1"/>
  <c r="H567" i="22"/>
  <c r="A567" i="22" s="1"/>
  <c r="H566" i="22"/>
  <c r="A565" i="22"/>
  <c r="H563" i="22"/>
  <c r="A563" i="22" s="1"/>
  <c r="H562" i="22"/>
  <c r="A562" i="22" s="1"/>
  <c r="H561" i="22"/>
  <c r="A561" i="22" s="1"/>
  <c r="H560" i="22"/>
  <c r="A560" i="22" s="1"/>
  <c r="H559" i="22"/>
  <c r="A559" i="22" s="1"/>
  <c r="H558" i="22"/>
  <c r="A558" i="22" s="1"/>
  <c r="H557" i="22"/>
  <c r="A557" i="22" s="1"/>
  <c r="H556" i="22"/>
  <c r="I564" i="22" s="1"/>
  <c r="A555" i="22"/>
  <c r="H553" i="22"/>
  <c r="A553" i="22" s="1"/>
  <c r="H552" i="22"/>
  <c r="A552" i="22" s="1"/>
  <c r="H551" i="22"/>
  <c r="A551" i="22" s="1"/>
  <c r="H550" i="22"/>
  <c r="A550" i="22" s="1"/>
  <c r="H549" i="22"/>
  <c r="A549" i="22" s="1"/>
  <c r="H548" i="22"/>
  <c r="A548" i="22" s="1"/>
  <c r="H547" i="22"/>
  <c r="A547" i="22" s="1"/>
  <c r="H546" i="22"/>
  <c r="A545" i="22"/>
  <c r="H543" i="22"/>
  <c r="A543" i="22" s="1"/>
  <c r="H542" i="22"/>
  <c r="A542" i="22" s="1"/>
  <c r="H541" i="22"/>
  <c r="A541" i="22" s="1"/>
  <c r="H540" i="22"/>
  <c r="A540" i="22" s="1"/>
  <c r="H539" i="22"/>
  <c r="A539" i="22" s="1"/>
  <c r="H538" i="22"/>
  <c r="A538" i="22" s="1"/>
  <c r="H537" i="22"/>
  <c r="A537" i="22" s="1"/>
  <c r="H536" i="22"/>
  <c r="I544" i="22" s="1"/>
  <c r="A535" i="22"/>
  <c r="H533" i="22"/>
  <c r="A533" i="22" s="1"/>
  <c r="H532" i="22"/>
  <c r="A532" i="22" s="1"/>
  <c r="H531" i="22"/>
  <c r="A531" i="22" s="1"/>
  <c r="H530" i="22"/>
  <c r="A530" i="22" s="1"/>
  <c r="H529" i="22"/>
  <c r="A529" i="22" s="1"/>
  <c r="H528" i="22"/>
  <c r="A528" i="22" s="1"/>
  <c r="H527" i="22"/>
  <c r="A527" i="22" s="1"/>
  <c r="H526" i="22"/>
  <c r="A525" i="22"/>
  <c r="H523" i="22"/>
  <c r="A523" i="22" s="1"/>
  <c r="H522" i="22"/>
  <c r="A522" i="22" s="1"/>
  <c r="H521" i="22"/>
  <c r="A521" i="22" s="1"/>
  <c r="H520" i="22"/>
  <c r="A520" i="22" s="1"/>
  <c r="H519" i="22"/>
  <c r="A519" i="22" s="1"/>
  <c r="H518" i="22"/>
  <c r="A518" i="22" s="1"/>
  <c r="H517" i="22"/>
  <c r="A517" i="22" s="1"/>
  <c r="H516" i="22"/>
  <c r="I524" i="22" s="1"/>
  <c r="A515" i="22"/>
  <c r="H513" i="22"/>
  <c r="A513" i="22" s="1"/>
  <c r="H512" i="22"/>
  <c r="A512" i="22" s="1"/>
  <c r="H511" i="22"/>
  <c r="A511" i="22" s="1"/>
  <c r="H510" i="22"/>
  <c r="A510" i="22" s="1"/>
  <c r="H509" i="22"/>
  <c r="A509" i="22" s="1"/>
  <c r="H508" i="22"/>
  <c r="A508" i="22" s="1"/>
  <c r="H507" i="22"/>
  <c r="A507" i="22" s="1"/>
  <c r="H506" i="22"/>
  <c r="A505" i="22"/>
  <c r="H503" i="22"/>
  <c r="A503" i="22"/>
  <c r="H502" i="22"/>
  <c r="A502" i="22"/>
  <c r="H501" i="22"/>
  <c r="A501" i="22"/>
  <c r="H500" i="22"/>
  <c r="A500" i="22"/>
  <c r="H499" i="22"/>
  <c r="A499" i="22"/>
  <c r="H498" i="22"/>
  <c r="A498" i="22"/>
  <c r="H497" i="22"/>
  <c r="A497" i="22"/>
  <c r="H496" i="22"/>
  <c r="I504" i="22" s="1"/>
  <c r="A496" i="22"/>
  <c r="A495" i="22"/>
  <c r="H493" i="22"/>
  <c r="A493" i="22" s="1"/>
  <c r="H492" i="22"/>
  <c r="A492" i="22" s="1"/>
  <c r="H491" i="22"/>
  <c r="A491" i="22" s="1"/>
  <c r="H490" i="22"/>
  <c r="A490" i="22" s="1"/>
  <c r="H489" i="22"/>
  <c r="A489" i="22" s="1"/>
  <c r="H488" i="22"/>
  <c r="A488" i="22" s="1"/>
  <c r="H487" i="22"/>
  <c r="A487" i="22" s="1"/>
  <c r="H486" i="22"/>
  <c r="A485" i="22"/>
  <c r="H483" i="22"/>
  <c r="A483" i="22"/>
  <c r="H482" i="22"/>
  <c r="A482" i="22"/>
  <c r="H481" i="22"/>
  <c r="A481" i="22"/>
  <c r="H480" i="22"/>
  <c r="A480" i="22"/>
  <c r="H479" i="22"/>
  <c r="A479" i="22"/>
  <c r="H478" i="22"/>
  <c r="A478" i="22"/>
  <c r="H477" i="22"/>
  <c r="A477" i="22"/>
  <c r="H476" i="22"/>
  <c r="I484" i="22" s="1"/>
  <c r="A476" i="22"/>
  <c r="A475" i="22"/>
  <c r="H473" i="22"/>
  <c r="A473" i="22" s="1"/>
  <c r="H472" i="22"/>
  <c r="A472" i="22" s="1"/>
  <c r="H471" i="22"/>
  <c r="A471" i="22" s="1"/>
  <c r="H470" i="22"/>
  <c r="A470" i="22" s="1"/>
  <c r="H469" i="22"/>
  <c r="A469" i="22" s="1"/>
  <c r="H468" i="22"/>
  <c r="A468" i="22" s="1"/>
  <c r="H467" i="22"/>
  <c r="A467" i="22" s="1"/>
  <c r="H466" i="22"/>
  <c r="A465" i="22"/>
  <c r="H463" i="22"/>
  <c r="A463" i="22"/>
  <c r="H462" i="22"/>
  <c r="A462" i="22"/>
  <c r="H461" i="22"/>
  <c r="A461" i="22"/>
  <c r="H460" i="22"/>
  <c r="A460" i="22"/>
  <c r="H459" i="22"/>
  <c r="A459" i="22"/>
  <c r="H458" i="22"/>
  <c r="A458" i="22"/>
  <c r="H457" i="22"/>
  <c r="A457" i="22"/>
  <c r="H456" i="22"/>
  <c r="I464" i="22" s="1"/>
  <c r="A456" i="22"/>
  <c r="A455" i="22"/>
  <c r="H453" i="22"/>
  <c r="A453" i="22" s="1"/>
  <c r="H452" i="22"/>
  <c r="A452" i="22" s="1"/>
  <c r="H451" i="22"/>
  <c r="A451" i="22" s="1"/>
  <c r="H450" i="22"/>
  <c r="A450" i="22" s="1"/>
  <c r="H449" i="22"/>
  <c r="A449" i="22" s="1"/>
  <c r="H448" i="22"/>
  <c r="A448" i="22" s="1"/>
  <c r="H447" i="22"/>
  <c r="A447" i="22" s="1"/>
  <c r="H446" i="22"/>
  <c r="A445" i="22"/>
  <c r="H443" i="22"/>
  <c r="A443" i="22"/>
  <c r="H442" i="22"/>
  <c r="A442" i="22"/>
  <c r="H441" i="22"/>
  <c r="A441" i="22"/>
  <c r="H440" i="22"/>
  <c r="A440" i="22"/>
  <c r="H439" i="22"/>
  <c r="A439" i="22"/>
  <c r="H438" i="22"/>
  <c r="A438" i="22"/>
  <c r="H437" i="22"/>
  <c r="A437" i="22"/>
  <c r="H436" i="22"/>
  <c r="I444" i="22" s="1"/>
  <c r="A436" i="22"/>
  <c r="A435" i="22"/>
  <c r="H433" i="22"/>
  <c r="A433" i="22" s="1"/>
  <c r="H432" i="22"/>
  <c r="A432" i="22" s="1"/>
  <c r="H431" i="22"/>
  <c r="A431" i="22" s="1"/>
  <c r="H430" i="22"/>
  <c r="A430" i="22" s="1"/>
  <c r="H429" i="22"/>
  <c r="A429" i="22" s="1"/>
  <c r="H428" i="22"/>
  <c r="A428" i="22" s="1"/>
  <c r="H427" i="22"/>
  <c r="A427" i="22" s="1"/>
  <c r="H426" i="22"/>
  <c r="A425" i="22"/>
  <c r="A424" i="22"/>
  <c r="H423" i="22"/>
  <c r="A423" i="22" s="1"/>
  <c r="H422" i="22"/>
  <c r="A422" i="22" s="1"/>
  <c r="H421" i="22"/>
  <c r="A421" i="22" s="1"/>
  <c r="H420" i="22"/>
  <c r="A420" i="22" s="1"/>
  <c r="H419" i="22"/>
  <c r="A419" i="22" s="1"/>
  <c r="H418" i="22"/>
  <c r="A418" i="22" s="1"/>
  <c r="H417" i="22"/>
  <c r="A417" i="22" s="1"/>
  <c r="H416" i="22"/>
  <c r="A415" i="22"/>
  <c r="H413" i="22"/>
  <c r="A413" i="22" s="1"/>
  <c r="H412" i="22"/>
  <c r="A412" i="22" s="1"/>
  <c r="H411" i="22"/>
  <c r="A411" i="22" s="1"/>
  <c r="H410" i="22"/>
  <c r="A410" i="22" s="1"/>
  <c r="H409" i="22"/>
  <c r="A409" i="22" s="1"/>
  <c r="H408" i="22"/>
  <c r="A408" i="22" s="1"/>
  <c r="H407" i="22"/>
  <c r="A407" i="22" s="1"/>
  <c r="H406" i="22"/>
  <c r="A405" i="22"/>
  <c r="H403" i="22"/>
  <c r="A403" i="22" s="1"/>
  <c r="H402" i="22"/>
  <c r="A402" i="22" s="1"/>
  <c r="H401" i="22"/>
  <c r="A401" i="22" s="1"/>
  <c r="H400" i="22"/>
  <c r="A400" i="22" s="1"/>
  <c r="H399" i="22"/>
  <c r="A399" i="22" s="1"/>
  <c r="H398" i="22"/>
  <c r="A398" i="22" s="1"/>
  <c r="H397" i="22"/>
  <c r="A397" i="22" s="1"/>
  <c r="H396" i="22"/>
  <c r="A395" i="22"/>
  <c r="H393" i="22"/>
  <c r="A393" i="22" s="1"/>
  <c r="H392" i="22"/>
  <c r="A392" i="22" s="1"/>
  <c r="H391" i="22"/>
  <c r="A391" i="22" s="1"/>
  <c r="H390" i="22"/>
  <c r="A390" i="22" s="1"/>
  <c r="H389" i="22"/>
  <c r="A389" i="22" s="1"/>
  <c r="H388" i="22"/>
  <c r="A388" i="22" s="1"/>
  <c r="H387" i="22"/>
  <c r="A387" i="22" s="1"/>
  <c r="H386" i="22"/>
  <c r="A385" i="22"/>
  <c r="H383" i="22"/>
  <c r="A383" i="22" s="1"/>
  <c r="H382" i="22"/>
  <c r="A382" i="22" s="1"/>
  <c r="H381" i="22"/>
  <c r="A381" i="22" s="1"/>
  <c r="H380" i="22"/>
  <c r="A380" i="22" s="1"/>
  <c r="H379" i="22"/>
  <c r="A379" i="22" s="1"/>
  <c r="H378" i="22"/>
  <c r="A378" i="22" s="1"/>
  <c r="H377" i="22"/>
  <c r="A377" i="22" s="1"/>
  <c r="H376" i="22"/>
  <c r="A375" i="22"/>
  <c r="H373" i="22"/>
  <c r="A373" i="22" s="1"/>
  <c r="H372" i="22"/>
  <c r="A372" i="22" s="1"/>
  <c r="H371" i="22"/>
  <c r="A371" i="22" s="1"/>
  <c r="H370" i="22"/>
  <c r="A370" i="22" s="1"/>
  <c r="H369" i="22"/>
  <c r="A369" i="22" s="1"/>
  <c r="H368" i="22"/>
  <c r="A368" i="22" s="1"/>
  <c r="H367" i="22"/>
  <c r="A367" i="22" s="1"/>
  <c r="H366" i="22"/>
  <c r="A365" i="22"/>
  <c r="H363" i="22"/>
  <c r="A363" i="22" s="1"/>
  <c r="H362" i="22"/>
  <c r="A362" i="22" s="1"/>
  <c r="H361" i="22"/>
  <c r="A361" i="22" s="1"/>
  <c r="H360" i="22"/>
  <c r="A360" i="22" s="1"/>
  <c r="H359" i="22"/>
  <c r="A359" i="22" s="1"/>
  <c r="H358" i="22"/>
  <c r="A358" i="22" s="1"/>
  <c r="H357" i="22"/>
  <c r="A357" i="22" s="1"/>
  <c r="H356" i="22"/>
  <c r="A355" i="22"/>
  <c r="H353" i="22"/>
  <c r="A353" i="22" s="1"/>
  <c r="H352" i="22"/>
  <c r="A352" i="22" s="1"/>
  <c r="H351" i="22"/>
  <c r="A351" i="22" s="1"/>
  <c r="H350" i="22"/>
  <c r="A350" i="22" s="1"/>
  <c r="H349" i="22"/>
  <c r="A349" i="22" s="1"/>
  <c r="H348" i="22"/>
  <c r="A348" i="22" s="1"/>
  <c r="H347" i="22"/>
  <c r="A347" i="22" s="1"/>
  <c r="H346" i="22"/>
  <c r="A345" i="22"/>
  <c r="H343" i="22"/>
  <c r="A343" i="22" s="1"/>
  <c r="H342" i="22"/>
  <c r="A342" i="22" s="1"/>
  <c r="H341" i="22"/>
  <c r="A341" i="22" s="1"/>
  <c r="H340" i="22"/>
  <c r="A340" i="22" s="1"/>
  <c r="H339" i="22"/>
  <c r="A339" i="22" s="1"/>
  <c r="H338" i="22"/>
  <c r="A338" i="22" s="1"/>
  <c r="H337" i="22"/>
  <c r="A337" i="22" s="1"/>
  <c r="H336" i="22"/>
  <c r="A335" i="22"/>
  <c r="H333" i="22"/>
  <c r="A333" i="22" s="1"/>
  <c r="H332" i="22"/>
  <c r="A332" i="22" s="1"/>
  <c r="H331" i="22"/>
  <c r="A331" i="22" s="1"/>
  <c r="H330" i="22"/>
  <c r="A330" i="22" s="1"/>
  <c r="H329" i="22"/>
  <c r="A329" i="22" s="1"/>
  <c r="H328" i="22"/>
  <c r="A328" i="22" s="1"/>
  <c r="H327" i="22"/>
  <c r="A327" i="22" s="1"/>
  <c r="H326" i="22"/>
  <c r="A325" i="22"/>
  <c r="H323" i="22"/>
  <c r="A323" i="22" s="1"/>
  <c r="H322" i="22"/>
  <c r="A322" i="22" s="1"/>
  <c r="H321" i="22"/>
  <c r="A321" i="22" s="1"/>
  <c r="H320" i="22"/>
  <c r="A320" i="22" s="1"/>
  <c r="H319" i="22"/>
  <c r="A319" i="22" s="1"/>
  <c r="H318" i="22"/>
  <c r="A318" i="22" s="1"/>
  <c r="H317" i="22"/>
  <c r="A317" i="22" s="1"/>
  <c r="H316" i="22"/>
  <c r="A315" i="22"/>
  <c r="H313" i="22"/>
  <c r="A313" i="22" s="1"/>
  <c r="H312" i="22"/>
  <c r="A312" i="22" s="1"/>
  <c r="H311" i="22"/>
  <c r="A311" i="22" s="1"/>
  <c r="H310" i="22"/>
  <c r="A310" i="22" s="1"/>
  <c r="H309" i="22"/>
  <c r="A309" i="22" s="1"/>
  <c r="H308" i="22"/>
  <c r="A308" i="22" s="1"/>
  <c r="H307" i="22"/>
  <c r="A307" i="22" s="1"/>
  <c r="H306" i="22"/>
  <c r="A306" i="22" s="1"/>
  <c r="A305" i="22"/>
  <c r="H303" i="22"/>
  <c r="A303" i="22" s="1"/>
  <c r="H302" i="22"/>
  <c r="A302" i="22" s="1"/>
  <c r="H301" i="22"/>
  <c r="A301" i="22" s="1"/>
  <c r="H300" i="22"/>
  <c r="A300" i="22" s="1"/>
  <c r="H299" i="22"/>
  <c r="A299" i="22" s="1"/>
  <c r="H298" i="22"/>
  <c r="A298" i="22" s="1"/>
  <c r="H297" i="22"/>
  <c r="A297" i="22" s="1"/>
  <c r="H296" i="22"/>
  <c r="A295" i="22"/>
  <c r="H293" i="22"/>
  <c r="A293" i="22" s="1"/>
  <c r="H292" i="22"/>
  <c r="A292" i="22" s="1"/>
  <c r="H291" i="22"/>
  <c r="A291" i="22" s="1"/>
  <c r="H290" i="22"/>
  <c r="A290" i="22" s="1"/>
  <c r="H289" i="22"/>
  <c r="A289" i="22" s="1"/>
  <c r="H288" i="22"/>
  <c r="A288" i="22" s="1"/>
  <c r="H287" i="22"/>
  <c r="A287" i="22" s="1"/>
  <c r="H286" i="22"/>
  <c r="A285" i="22"/>
  <c r="H283" i="22"/>
  <c r="A283" i="22" s="1"/>
  <c r="H282" i="22"/>
  <c r="A282" i="22" s="1"/>
  <c r="H281" i="22"/>
  <c r="A281" i="22" s="1"/>
  <c r="H280" i="22"/>
  <c r="A280" i="22" s="1"/>
  <c r="H279" i="22"/>
  <c r="A279" i="22" s="1"/>
  <c r="H278" i="22"/>
  <c r="A278" i="22" s="1"/>
  <c r="H277" i="22"/>
  <c r="A277" i="22" s="1"/>
  <c r="H276" i="22"/>
  <c r="A275" i="22"/>
  <c r="H273" i="22"/>
  <c r="A273" i="22" s="1"/>
  <c r="H272" i="22"/>
  <c r="A272" i="22" s="1"/>
  <c r="H271" i="22"/>
  <c r="A271" i="22" s="1"/>
  <c r="H270" i="22"/>
  <c r="A270" i="22" s="1"/>
  <c r="H269" i="22"/>
  <c r="A269" i="22" s="1"/>
  <c r="H268" i="22"/>
  <c r="A268" i="22" s="1"/>
  <c r="H267" i="22"/>
  <c r="A267" i="22" s="1"/>
  <c r="H266" i="22"/>
  <c r="A265" i="22"/>
  <c r="H263" i="22"/>
  <c r="A263" i="22" s="1"/>
  <c r="H262" i="22"/>
  <c r="A262" i="22" s="1"/>
  <c r="H261" i="22"/>
  <c r="A261" i="22" s="1"/>
  <c r="H260" i="22"/>
  <c r="A260" i="22" s="1"/>
  <c r="H259" i="22"/>
  <c r="A259" i="22" s="1"/>
  <c r="H258" i="22"/>
  <c r="A258" i="22" s="1"/>
  <c r="H257" i="22"/>
  <c r="A257" i="22" s="1"/>
  <c r="H256" i="22"/>
  <c r="A255" i="22"/>
  <c r="H253" i="22"/>
  <c r="A253" i="22" s="1"/>
  <c r="H252" i="22"/>
  <c r="A252" i="22" s="1"/>
  <c r="H251" i="22"/>
  <c r="A251" i="22" s="1"/>
  <c r="H250" i="22"/>
  <c r="A250" i="22" s="1"/>
  <c r="H249" i="22"/>
  <c r="A249" i="22" s="1"/>
  <c r="H248" i="22"/>
  <c r="A248" i="22" s="1"/>
  <c r="H247" i="22"/>
  <c r="A247" i="22" s="1"/>
  <c r="H246" i="22"/>
  <c r="A245" i="22"/>
  <c r="H243" i="22"/>
  <c r="A243" i="22" s="1"/>
  <c r="H242" i="22"/>
  <c r="A242" i="22" s="1"/>
  <c r="H241" i="22"/>
  <c r="A241" i="22" s="1"/>
  <c r="H240" i="22"/>
  <c r="A240" i="22" s="1"/>
  <c r="H239" i="22"/>
  <c r="A239" i="22" s="1"/>
  <c r="H238" i="22"/>
  <c r="A238" i="22" s="1"/>
  <c r="H237" i="22"/>
  <c r="A237" i="22" s="1"/>
  <c r="H236" i="22"/>
  <c r="A235" i="22"/>
  <c r="H233" i="22"/>
  <c r="A233" i="22" s="1"/>
  <c r="H232" i="22"/>
  <c r="A232" i="22" s="1"/>
  <c r="H231" i="22"/>
  <c r="A231" i="22" s="1"/>
  <c r="H230" i="22"/>
  <c r="A230" i="22" s="1"/>
  <c r="H229" i="22"/>
  <c r="A229" i="22" s="1"/>
  <c r="H228" i="22"/>
  <c r="A228" i="22" s="1"/>
  <c r="H227" i="22"/>
  <c r="A227" i="22" s="1"/>
  <c r="H226" i="22"/>
  <c r="A225" i="22"/>
  <c r="H223" i="22"/>
  <c r="A223" i="22" s="1"/>
  <c r="H222" i="22"/>
  <c r="A222" i="22" s="1"/>
  <c r="H221" i="22"/>
  <c r="A221" i="22" s="1"/>
  <c r="H220" i="22"/>
  <c r="A220" i="22" s="1"/>
  <c r="H219" i="22"/>
  <c r="A219" i="22" s="1"/>
  <c r="H218" i="22"/>
  <c r="A218" i="22" s="1"/>
  <c r="H217" i="22"/>
  <c r="A217" i="22" s="1"/>
  <c r="H216" i="22"/>
  <c r="A215" i="22"/>
  <c r="H213" i="22"/>
  <c r="A213" i="22" s="1"/>
  <c r="H212" i="22"/>
  <c r="A212" i="22" s="1"/>
  <c r="H211" i="22"/>
  <c r="A211" i="22" s="1"/>
  <c r="H210" i="22"/>
  <c r="A210" i="22" s="1"/>
  <c r="H209" i="22"/>
  <c r="A209" i="22" s="1"/>
  <c r="H208" i="22"/>
  <c r="A208" i="22" s="1"/>
  <c r="H207" i="22"/>
  <c r="A207" i="22" s="1"/>
  <c r="H206" i="22"/>
  <c r="A205" i="22"/>
  <c r="H203" i="22"/>
  <c r="A203" i="22" s="1"/>
  <c r="H202" i="22"/>
  <c r="A202" i="22" s="1"/>
  <c r="H201" i="22"/>
  <c r="A201" i="22" s="1"/>
  <c r="H200" i="22"/>
  <c r="A200" i="22" s="1"/>
  <c r="H199" i="22"/>
  <c r="A199" i="22" s="1"/>
  <c r="H198" i="22"/>
  <c r="A198" i="22" s="1"/>
  <c r="H197" i="22"/>
  <c r="A197" i="22" s="1"/>
  <c r="H196" i="22"/>
  <c r="A195" i="22"/>
  <c r="H193" i="22"/>
  <c r="A193" i="22" s="1"/>
  <c r="H192" i="22"/>
  <c r="A192" i="22" s="1"/>
  <c r="H191" i="22"/>
  <c r="A191" i="22" s="1"/>
  <c r="H190" i="22"/>
  <c r="A190" i="22" s="1"/>
  <c r="H189" i="22"/>
  <c r="A189" i="22" s="1"/>
  <c r="H188" i="22"/>
  <c r="A188" i="22" s="1"/>
  <c r="H187" i="22"/>
  <c r="A187" i="22" s="1"/>
  <c r="H186" i="22"/>
  <c r="A185" i="22"/>
  <c r="H183" i="22"/>
  <c r="A183" i="22" s="1"/>
  <c r="H182" i="22"/>
  <c r="A182" i="22" s="1"/>
  <c r="H181" i="22"/>
  <c r="A181" i="22" s="1"/>
  <c r="H180" i="22"/>
  <c r="A180" i="22" s="1"/>
  <c r="H179" i="22"/>
  <c r="A179" i="22" s="1"/>
  <c r="H178" i="22"/>
  <c r="A178" i="22" s="1"/>
  <c r="H177" i="22"/>
  <c r="A177" i="22" s="1"/>
  <c r="H176" i="22"/>
  <c r="A175" i="22"/>
  <c r="H173" i="22"/>
  <c r="A173" i="22" s="1"/>
  <c r="H172" i="22"/>
  <c r="A172" i="22" s="1"/>
  <c r="H171" i="22"/>
  <c r="A171" i="22" s="1"/>
  <c r="H170" i="22"/>
  <c r="A170" i="22" s="1"/>
  <c r="H169" i="22"/>
  <c r="A169" i="22" s="1"/>
  <c r="H168" i="22"/>
  <c r="A168" i="22" s="1"/>
  <c r="H167" i="22"/>
  <c r="A167" i="22" s="1"/>
  <c r="H166" i="22"/>
  <c r="A165" i="22"/>
  <c r="H163" i="22"/>
  <c r="A163" i="22" s="1"/>
  <c r="H162" i="22"/>
  <c r="A162" i="22" s="1"/>
  <c r="H161" i="22"/>
  <c r="A161" i="22" s="1"/>
  <c r="H160" i="22"/>
  <c r="A160" i="22" s="1"/>
  <c r="H159" i="22"/>
  <c r="A159" i="22" s="1"/>
  <c r="H158" i="22"/>
  <c r="A158" i="22" s="1"/>
  <c r="H157" i="22"/>
  <c r="A157" i="22" s="1"/>
  <c r="H156" i="22"/>
  <c r="A155" i="22"/>
  <c r="H153" i="22"/>
  <c r="A153" i="22" s="1"/>
  <c r="H152" i="22"/>
  <c r="A152" i="22" s="1"/>
  <c r="H151" i="22"/>
  <c r="A151" i="22" s="1"/>
  <c r="H150" i="22"/>
  <c r="A150" i="22" s="1"/>
  <c r="H149" i="22"/>
  <c r="A149" i="22" s="1"/>
  <c r="H148" i="22"/>
  <c r="A148" i="22" s="1"/>
  <c r="H147" i="22"/>
  <c r="A147" i="22" s="1"/>
  <c r="H146" i="22"/>
  <c r="A145" i="22"/>
  <c r="H143" i="22"/>
  <c r="A143" i="22" s="1"/>
  <c r="H142" i="22"/>
  <c r="A142" i="22" s="1"/>
  <c r="H141" i="22"/>
  <c r="A141" i="22" s="1"/>
  <c r="H140" i="22"/>
  <c r="A140" i="22" s="1"/>
  <c r="H139" i="22"/>
  <c r="A139" i="22" s="1"/>
  <c r="H138" i="22"/>
  <c r="A138" i="22" s="1"/>
  <c r="H137" i="22"/>
  <c r="A137" i="22" s="1"/>
  <c r="H136" i="22"/>
  <c r="A135" i="22"/>
  <c r="H133" i="22"/>
  <c r="A133" i="22" s="1"/>
  <c r="H132" i="22"/>
  <c r="A132" i="22" s="1"/>
  <c r="H131" i="22"/>
  <c r="A131" i="22" s="1"/>
  <c r="H130" i="22"/>
  <c r="A130" i="22" s="1"/>
  <c r="H129" i="22"/>
  <c r="A129" i="22" s="1"/>
  <c r="H128" i="22"/>
  <c r="A128" i="22" s="1"/>
  <c r="H127" i="22"/>
  <c r="A127" i="22" s="1"/>
  <c r="H126" i="22"/>
  <c r="A125" i="22"/>
  <c r="H123" i="22"/>
  <c r="A123" i="22" s="1"/>
  <c r="H122" i="22"/>
  <c r="A122" i="22" s="1"/>
  <c r="H121" i="22"/>
  <c r="A121" i="22" s="1"/>
  <c r="H120" i="22"/>
  <c r="A120" i="22" s="1"/>
  <c r="H119" i="22"/>
  <c r="A119" i="22" s="1"/>
  <c r="H118" i="22"/>
  <c r="A118" i="22" s="1"/>
  <c r="H117" i="22"/>
  <c r="A117" i="22" s="1"/>
  <c r="H116" i="22"/>
  <c r="A115" i="22"/>
  <c r="H113" i="22"/>
  <c r="A113" i="22" s="1"/>
  <c r="H112" i="22"/>
  <c r="A112" i="22" s="1"/>
  <c r="H111" i="22"/>
  <c r="A111" i="22" s="1"/>
  <c r="H110" i="22"/>
  <c r="A110" i="22" s="1"/>
  <c r="H109" i="22"/>
  <c r="A109" i="22" s="1"/>
  <c r="H108" i="22"/>
  <c r="A108" i="22" s="1"/>
  <c r="H107" i="22"/>
  <c r="A107" i="22" s="1"/>
  <c r="H106" i="22"/>
  <c r="A105" i="22"/>
  <c r="H103" i="22"/>
  <c r="A103" i="22" s="1"/>
  <c r="H102" i="22"/>
  <c r="A102" i="22" s="1"/>
  <c r="H101" i="22"/>
  <c r="A101" i="22" s="1"/>
  <c r="H100" i="22"/>
  <c r="A100" i="22" s="1"/>
  <c r="H99" i="22"/>
  <c r="A99" i="22" s="1"/>
  <c r="H98" i="22"/>
  <c r="A98" i="22" s="1"/>
  <c r="H97" i="22"/>
  <c r="A97" i="22" s="1"/>
  <c r="H96" i="22"/>
  <c r="A95" i="22"/>
  <c r="H93" i="22"/>
  <c r="A93" i="22" s="1"/>
  <c r="H92" i="22"/>
  <c r="A92" i="22" s="1"/>
  <c r="H91" i="22"/>
  <c r="A91" i="22" s="1"/>
  <c r="H90" i="22"/>
  <c r="A90" i="22" s="1"/>
  <c r="H89" i="22"/>
  <c r="A89" i="22" s="1"/>
  <c r="H88" i="22"/>
  <c r="A88" i="22" s="1"/>
  <c r="H87" i="22"/>
  <c r="A87" i="22" s="1"/>
  <c r="H86" i="22"/>
  <c r="A85" i="22"/>
  <c r="H83" i="22"/>
  <c r="A83" i="22" s="1"/>
  <c r="H82" i="22"/>
  <c r="A82" i="22" s="1"/>
  <c r="H81" i="22"/>
  <c r="A81" i="22" s="1"/>
  <c r="H80" i="22"/>
  <c r="A80" i="22" s="1"/>
  <c r="H79" i="22"/>
  <c r="A79" i="22" s="1"/>
  <c r="H78" i="22"/>
  <c r="A78" i="22" s="1"/>
  <c r="H77" i="22"/>
  <c r="A77" i="22" s="1"/>
  <c r="H76" i="22"/>
  <c r="A75" i="22"/>
  <c r="H73" i="22"/>
  <c r="A73" i="22" s="1"/>
  <c r="H72" i="22"/>
  <c r="A72" i="22" s="1"/>
  <c r="H71" i="22"/>
  <c r="A71" i="22" s="1"/>
  <c r="H70" i="22"/>
  <c r="A70" i="22" s="1"/>
  <c r="H69" i="22"/>
  <c r="A69" i="22" s="1"/>
  <c r="H68" i="22"/>
  <c r="A68" i="22" s="1"/>
  <c r="H67" i="22"/>
  <c r="A67" i="22" s="1"/>
  <c r="H66" i="22"/>
  <c r="A65" i="22"/>
  <c r="H63" i="22"/>
  <c r="A63" i="22" s="1"/>
  <c r="H62" i="22"/>
  <c r="A62" i="22" s="1"/>
  <c r="H61" i="22"/>
  <c r="A61" i="22" s="1"/>
  <c r="H60" i="22"/>
  <c r="A60" i="22" s="1"/>
  <c r="H59" i="22"/>
  <c r="A59" i="22" s="1"/>
  <c r="H58" i="22"/>
  <c r="A58" i="22" s="1"/>
  <c r="H57" i="22"/>
  <c r="A57" i="22" s="1"/>
  <c r="H56" i="22"/>
  <c r="A55" i="22"/>
  <c r="H53" i="22"/>
  <c r="A53" i="22" s="1"/>
  <c r="H52" i="22"/>
  <c r="A52" i="22" s="1"/>
  <c r="H51" i="22"/>
  <c r="A51" i="22" s="1"/>
  <c r="H50" i="22"/>
  <c r="A50" i="22" s="1"/>
  <c r="H49" i="22"/>
  <c r="A49" i="22" s="1"/>
  <c r="H48" i="22"/>
  <c r="A48" i="22" s="1"/>
  <c r="H47" i="22"/>
  <c r="A47" i="22" s="1"/>
  <c r="H46" i="22"/>
  <c r="A45" i="22"/>
  <c r="H43" i="22"/>
  <c r="A43" i="22" s="1"/>
  <c r="H42" i="22"/>
  <c r="A42" i="22" s="1"/>
  <c r="H41" i="22"/>
  <c r="A41" i="22" s="1"/>
  <c r="H40" i="22"/>
  <c r="A40" i="22" s="1"/>
  <c r="H39" i="22"/>
  <c r="A39" i="22" s="1"/>
  <c r="H38" i="22"/>
  <c r="A38" i="22" s="1"/>
  <c r="H37" i="22"/>
  <c r="A37" i="22" s="1"/>
  <c r="H36" i="22"/>
  <c r="A35" i="22"/>
  <c r="H33" i="22"/>
  <c r="A33" i="22" s="1"/>
  <c r="H32" i="22"/>
  <c r="A32" i="22" s="1"/>
  <c r="H31" i="22"/>
  <c r="A31" i="22" s="1"/>
  <c r="H30" i="22"/>
  <c r="A30" i="22" s="1"/>
  <c r="H29" i="22"/>
  <c r="A29" i="22" s="1"/>
  <c r="H28" i="22"/>
  <c r="A28" i="22" s="1"/>
  <c r="H27" i="22"/>
  <c r="A27" i="22" s="1"/>
  <c r="H26" i="22"/>
  <c r="A25" i="22"/>
  <c r="A24" i="22"/>
  <c r="H23" i="22"/>
  <c r="A23" i="22" s="1"/>
  <c r="H22" i="22"/>
  <c r="A22" i="22" s="1"/>
  <c r="H21" i="22"/>
  <c r="A21" i="22" s="1"/>
  <c r="H20" i="22"/>
  <c r="A20" i="22" s="1"/>
  <c r="H19" i="22"/>
  <c r="A19" i="22" s="1"/>
  <c r="H18" i="22"/>
  <c r="A18" i="22" s="1"/>
  <c r="H17" i="22"/>
  <c r="A17" i="22" s="1"/>
  <c r="H16" i="22"/>
  <c r="I24" i="22" s="1"/>
  <c r="A15" i="22"/>
  <c r="A14" i="22"/>
  <c r="H13" i="22"/>
  <c r="A13" i="22" s="1"/>
  <c r="H12" i="22"/>
  <c r="A12" i="22" s="1"/>
  <c r="H11" i="22"/>
  <c r="A11" i="22" s="1"/>
  <c r="H10" i="22"/>
  <c r="A10" i="22" s="1"/>
  <c r="H9" i="22"/>
  <c r="A9" i="22" s="1"/>
  <c r="H8" i="22"/>
  <c r="A8" i="22" s="1"/>
  <c r="H7" i="22"/>
  <c r="A7" i="22" s="1"/>
  <c r="H6" i="22"/>
  <c r="I14" i="22" s="1"/>
  <c r="A5" i="22"/>
  <c r="I264" i="22" l="1"/>
  <c r="I1147" i="22"/>
  <c r="I1227" i="22"/>
  <c r="I1257" i="22"/>
  <c r="I1277" i="22"/>
  <c r="I1297" i="22"/>
  <c r="I1317" i="22"/>
  <c r="I1447" i="22"/>
  <c r="I1467" i="22"/>
  <c r="I1487" i="22"/>
  <c r="I1587" i="22"/>
  <c r="I1607" i="22"/>
  <c r="I1627" i="22"/>
  <c r="I1647" i="22"/>
  <c r="I1687" i="22"/>
  <c r="I1707" i="22"/>
  <c r="I1727" i="22"/>
  <c r="I1747" i="22"/>
  <c r="I1767" i="22"/>
  <c r="I1787" i="22"/>
  <c r="I1797" i="22"/>
  <c r="I1837" i="22"/>
  <c r="I2999" i="22"/>
  <c r="I3039" i="22"/>
  <c r="I3149" i="22"/>
  <c r="I3169" i="22"/>
  <c r="I44" i="22"/>
  <c r="I64" i="22"/>
  <c r="I84" i="22"/>
  <c r="I104" i="22"/>
  <c r="I124" i="22"/>
  <c r="I214" i="22"/>
  <c r="I234" i="22"/>
  <c r="I254" i="22"/>
  <c r="I1917" i="22"/>
  <c r="I1937" i="22"/>
  <c r="I1957" i="22"/>
  <c r="I2327" i="22"/>
  <c r="I2347" i="22"/>
  <c r="I2367" i="22"/>
  <c r="I2547" i="22"/>
  <c r="I2567" i="22"/>
  <c r="I2587" i="22"/>
  <c r="I2607" i="22"/>
  <c r="I2627" i="22"/>
  <c r="I154" i="22"/>
  <c r="I174" i="22"/>
  <c r="I194" i="22"/>
  <c r="I866" i="22"/>
  <c r="I1017" i="22"/>
  <c r="I1037" i="22"/>
  <c r="I1057" i="22"/>
  <c r="I1077" i="22"/>
  <c r="I1097" i="22"/>
  <c r="I1237" i="22"/>
  <c r="A1249" i="22"/>
  <c r="A1269" i="22"/>
  <c r="A1289" i="22"/>
  <c r="I1817" i="22"/>
  <c r="I1857" i="22"/>
  <c r="I1877" i="22"/>
  <c r="I34" i="22"/>
  <c r="I54" i="22"/>
  <c r="I74" i="22"/>
  <c r="I94" i="22"/>
  <c r="I114" i="22"/>
  <c r="I134" i="22"/>
  <c r="A146" i="22"/>
  <c r="A166" i="22"/>
  <c r="A186" i="22"/>
  <c r="I294" i="22"/>
  <c r="A286" i="22"/>
  <c r="I274" i="22"/>
  <c r="I1347" i="22"/>
  <c r="I1367" i="22"/>
  <c r="I1427" i="22"/>
  <c r="I1457" i="22"/>
  <c r="I1477" i="22"/>
  <c r="I1597" i="22"/>
  <c r="I1617" i="22"/>
  <c r="I1637" i="22"/>
  <c r="I1657" i="22"/>
  <c r="I1807" i="22"/>
  <c r="I1897" i="22"/>
  <c r="A1909" i="22"/>
  <c r="A1929" i="22"/>
  <c r="A1949" i="22"/>
  <c r="I1977" i="22"/>
  <c r="I2077" i="22"/>
  <c r="I2097" i="22"/>
  <c r="I324" i="22"/>
  <c r="I344" i="22"/>
  <c r="I634" i="22"/>
  <c r="I654" i="22"/>
  <c r="I674" i="22"/>
  <c r="I694" i="22"/>
  <c r="I714" i="22"/>
  <c r="A858" i="22"/>
  <c r="I886" i="22"/>
  <c r="I957" i="22"/>
  <c r="I977" i="22"/>
  <c r="I997" i="22"/>
  <c r="A1009" i="22"/>
  <c r="A1029" i="22"/>
  <c r="A1049" i="22"/>
  <c r="A1069" i="22"/>
  <c r="A1089" i="22"/>
  <c r="I1117" i="22"/>
  <c r="I2117" i="22"/>
  <c r="I2137" i="22"/>
  <c r="A2319" i="22"/>
  <c r="A2339" i="22"/>
  <c r="A2359" i="22"/>
  <c r="I2427" i="22"/>
  <c r="I2447" i="22"/>
  <c r="I2467" i="22"/>
  <c r="I2487" i="22"/>
  <c r="A2509" i="22"/>
  <c r="A2559" i="22"/>
  <c r="A2579" i="22"/>
  <c r="A2599" i="22"/>
  <c r="A2619" i="22"/>
  <c r="I2647" i="22"/>
  <c r="I2797" i="22"/>
  <c r="I3089" i="22"/>
  <c r="I3109" i="22"/>
  <c r="I3129" i="22"/>
  <c r="A3141" i="22"/>
  <c r="I144" i="22"/>
  <c r="I164" i="22"/>
  <c r="I184" i="22"/>
  <c r="I284" i="22"/>
  <c r="I304" i="22"/>
  <c r="I314" i="22"/>
  <c r="I334" i="22"/>
  <c r="A326" i="22"/>
  <c r="I644" i="22"/>
  <c r="A636" i="22"/>
  <c r="I664" i="22"/>
  <c r="A656" i="22"/>
  <c r="I684" i="22"/>
  <c r="A676" i="22"/>
  <c r="I704" i="22"/>
  <c r="A696" i="22"/>
  <c r="I724" i="22"/>
  <c r="A716" i="22"/>
  <c r="A26" i="22"/>
  <c r="A46" i="22"/>
  <c r="A66" i="22"/>
  <c r="A86" i="22"/>
  <c r="A106" i="22"/>
  <c r="A126" i="22"/>
  <c r="I424" i="22"/>
  <c r="I774" i="22"/>
  <c r="I794" i="22"/>
  <c r="A786" i="22"/>
  <c r="I354" i="22"/>
  <c r="I374" i="22"/>
  <c r="I394" i="22"/>
  <c r="I414" i="22"/>
  <c r="I474" i="22"/>
  <c r="I494" i="22"/>
  <c r="I514" i="22"/>
  <c r="I744" i="22"/>
  <c r="I764" i="22"/>
  <c r="I1137" i="22"/>
  <c r="I1337" i="22"/>
  <c r="I1357" i="22"/>
  <c r="A1349" i="22"/>
  <c r="I814" i="22"/>
  <c r="I836" i="22"/>
  <c r="I856" i="22"/>
  <c r="I876" i="22"/>
  <c r="I1007" i="22"/>
  <c r="I1027" i="22"/>
  <c r="I1047" i="22"/>
  <c r="I1067" i="22"/>
  <c r="I1087" i="22"/>
  <c r="I1157" i="22"/>
  <c r="I1177" i="22"/>
  <c r="I1197" i="22"/>
  <c r="I1217" i="22"/>
  <c r="I1247" i="22"/>
  <c r="I1267" i="22"/>
  <c r="I1287" i="22"/>
  <c r="I1307" i="22"/>
  <c r="I1377" i="22"/>
  <c r="I1397" i="22"/>
  <c r="I1417" i="22"/>
  <c r="A1449" i="22"/>
  <c r="A1469" i="22"/>
  <c r="I1497" i="22"/>
  <c r="I1517" i="22"/>
  <c r="I1537" i="22"/>
  <c r="I1557" i="22"/>
  <c r="I1577" i="22"/>
  <c r="A1589" i="22"/>
  <c r="A1609" i="22"/>
  <c r="A1629" i="22"/>
  <c r="A1649" i="22"/>
  <c r="A1799" i="22"/>
  <c r="I1827" i="22"/>
  <c r="A1889" i="22"/>
  <c r="I2157" i="22"/>
  <c r="I2177" i="22"/>
  <c r="I2197" i="22"/>
  <c r="I2217" i="22"/>
  <c r="I2257" i="22"/>
  <c r="I2277" i="22"/>
  <c r="I2297" i="22"/>
  <c r="I2507" i="22"/>
  <c r="I2527" i="22"/>
  <c r="I2557" i="22"/>
  <c r="I2577" i="22"/>
  <c r="I2597" i="22"/>
  <c r="I2617" i="22"/>
  <c r="I2637" i="22"/>
  <c r="I2677" i="22"/>
  <c r="I2697" i="22"/>
  <c r="I2717" i="22"/>
  <c r="I2737" i="22"/>
  <c r="I2757" i="22"/>
  <c r="I2777" i="22"/>
  <c r="I2787" i="22"/>
  <c r="I3059" i="22"/>
  <c r="I1927" i="22"/>
  <c r="I1947" i="22"/>
  <c r="I1967" i="22"/>
  <c r="I1987" i="22"/>
  <c r="I2007" i="22"/>
  <c r="I2027" i="22"/>
  <c r="I2047" i="22"/>
  <c r="A2099" i="22"/>
  <c r="A2119" i="22"/>
  <c r="A2139" i="22"/>
  <c r="I2357" i="22"/>
  <c r="A2449" i="22"/>
  <c r="A2469" i="22"/>
  <c r="A2489" i="22"/>
  <c r="I2817" i="22"/>
  <c r="A2809" i="22"/>
  <c r="I2837" i="22"/>
  <c r="A2829" i="22"/>
  <c r="I2857" i="22"/>
  <c r="A2849" i="22"/>
  <c r="I2877" i="22"/>
  <c r="A2869" i="22"/>
  <c r="I2969" i="22"/>
  <c r="A2961" i="22"/>
  <c r="I3009" i="22"/>
  <c r="A3001" i="22"/>
  <c r="I3049" i="22"/>
  <c r="A3041" i="22"/>
  <c r="I2897" i="22"/>
  <c r="I2917" i="22"/>
  <c r="I2989" i="22"/>
  <c r="I3029" i="22"/>
  <c r="I3069" i="22"/>
  <c r="I3099" i="22"/>
  <c r="I3139" i="22"/>
  <c r="I3179" i="22"/>
  <c r="A2429" i="22"/>
  <c r="A2079" i="22"/>
  <c r="A1429" i="22"/>
  <c r="A1229" i="22"/>
  <c r="A1129" i="22"/>
  <c r="A766" i="22"/>
  <c r="A266" i="22"/>
  <c r="A16" i="22"/>
  <c r="A2427" i="22"/>
  <c r="A2227" i="22"/>
  <c r="A264" i="22"/>
  <c r="A354" i="22"/>
  <c r="A524" i="22"/>
  <c r="A997" i="22"/>
  <c r="A1337" i="22"/>
  <c r="A1577" i="22"/>
  <c r="A1667" i="22"/>
  <c r="A1827" i="22"/>
  <c r="A1887" i="22"/>
  <c r="A1977" i="22"/>
  <c r="A2077" i="22"/>
  <c r="A36" i="22"/>
  <c r="A56" i="22"/>
  <c r="A76" i="22"/>
  <c r="A96" i="22"/>
  <c r="A116" i="22"/>
  <c r="A136" i="22"/>
  <c r="A156" i="22"/>
  <c r="A176" i="22"/>
  <c r="I204" i="22"/>
  <c r="I224" i="22"/>
  <c r="I244" i="22"/>
  <c r="A276" i="22"/>
  <c r="A296" i="22"/>
  <c r="A316" i="22"/>
  <c r="A336" i="22"/>
  <c r="I434" i="22"/>
  <c r="A426" i="22"/>
  <c r="I454" i="22"/>
  <c r="A446" i="22"/>
  <c r="I364" i="22"/>
  <c r="I384" i="22"/>
  <c r="I404" i="22"/>
  <c r="I534" i="22"/>
  <c r="I554" i="22"/>
  <c r="I574" i="22"/>
  <c r="I594" i="22"/>
  <c r="A626" i="22"/>
  <c r="A646" i="22"/>
  <c r="A666" i="22"/>
  <c r="A686" i="22"/>
  <c r="A706" i="22"/>
  <c r="I734" i="22"/>
  <c r="I754" i="22"/>
  <c r="A776" i="22"/>
  <c r="A796" i="22"/>
  <c r="I826" i="22"/>
  <c r="A1439" i="22"/>
  <c r="A1459" i="22"/>
  <c r="A1479" i="22"/>
  <c r="A466" i="22"/>
  <c r="A486" i="22"/>
  <c r="A506" i="22"/>
  <c r="A616" i="22"/>
  <c r="A848" i="22"/>
  <c r="A868" i="22"/>
  <c r="I947" i="22"/>
  <c r="I967" i="22"/>
  <c r="I987" i="22"/>
  <c r="A999" i="22"/>
  <c r="A1019" i="22"/>
  <c r="A1039" i="22"/>
  <c r="A1059" i="22"/>
  <c r="A1079" i="22"/>
  <c r="I1107" i="22"/>
  <c r="A1139" i="22"/>
  <c r="I1167" i="22"/>
  <c r="I1187" i="22"/>
  <c r="I1207" i="22"/>
  <c r="A1239" i="22"/>
  <c r="A1259" i="22"/>
  <c r="A1279" i="22"/>
  <c r="A1299" i="22"/>
  <c r="I1327" i="22"/>
  <c r="A1339" i="22"/>
  <c r="A1359" i="22"/>
  <c r="I1387" i="22"/>
  <c r="I1407" i="22"/>
  <c r="I1507" i="22"/>
  <c r="I1527" i="22"/>
  <c r="I1547" i="22"/>
  <c r="I1567" i="22"/>
  <c r="A1579" i="22"/>
  <c r="A1599" i="22"/>
  <c r="A1619" i="22"/>
  <c r="A1639" i="22"/>
  <c r="I1667" i="22"/>
  <c r="I1677" i="22"/>
  <c r="I1697" i="22"/>
  <c r="I1717" i="22"/>
  <c r="I1737" i="22"/>
  <c r="I1757" i="22"/>
  <c r="I1777" i="22"/>
  <c r="A1789" i="22"/>
  <c r="A1809" i="22"/>
  <c r="I1847" i="22"/>
  <c r="I1867" i="22"/>
  <c r="A1899" i="22"/>
  <c r="A1919" i="22"/>
  <c r="A1939" i="22"/>
  <c r="A1959" i="22"/>
  <c r="I1997" i="22"/>
  <c r="I2017" i="22"/>
  <c r="I2037" i="22"/>
  <c r="A2089" i="22"/>
  <c r="A2109" i="22"/>
  <c r="A2129" i="22"/>
  <c r="A2149" i="22"/>
  <c r="A2169" i="22"/>
  <c r="A2189" i="22"/>
  <c r="A2209" i="22"/>
  <c r="I2287" i="22"/>
  <c r="I2307" i="22"/>
  <c r="I2317" i="22"/>
  <c r="A2309" i="22"/>
  <c r="I2337" i="22"/>
  <c r="A2329" i="22"/>
  <c r="I2237" i="22"/>
  <c r="A2349" i="22"/>
  <c r="A2439" i="22"/>
  <c r="A2459" i="22"/>
  <c r="A2479" i="22"/>
  <c r="A2499" i="22"/>
  <c r="A2519" i="22"/>
  <c r="A2639" i="22"/>
  <c r="A2789" i="22"/>
  <c r="I2807" i="22"/>
  <c r="I2827" i="22"/>
  <c r="A2819" i="22"/>
  <c r="I2847" i="22"/>
  <c r="A2839" i="22"/>
  <c r="I2867" i="22"/>
  <c r="A2859" i="22"/>
  <c r="I2887" i="22"/>
  <c r="A2879" i="22"/>
  <c r="A2549" i="22"/>
  <c r="A2569" i="22"/>
  <c r="A2589" i="22"/>
  <c r="A2609" i="22"/>
  <c r="A2629" i="22"/>
  <c r="I2657" i="22"/>
  <c r="I2667" i="22"/>
  <c r="I2687" i="22"/>
  <c r="I2707" i="22"/>
  <c r="I2727" i="22"/>
  <c r="I2747" i="22"/>
  <c r="I2767" i="22"/>
  <c r="A3061" i="22"/>
  <c r="A3101" i="22"/>
  <c r="I2907" i="22"/>
  <c r="I2979" i="22"/>
  <c r="A2991" i="22"/>
  <c r="I3019" i="22"/>
  <c r="A3031" i="22"/>
  <c r="I3079" i="22"/>
  <c r="A3091" i="22"/>
  <c r="I3119" i="22"/>
  <c r="A3131" i="22"/>
  <c r="I3159" i="22"/>
  <c r="A3171" i="22"/>
  <c r="A3249" i="22"/>
  <c r="A204" i="22"/>
  <c r="A3179" i="22"/>
  <c r="A2999" i="22"/>
  <c r="A414" i="22"/>
  <c r="A764" i="22"/>
  <c r="A274" i="22"/>
  <c r="A284" i="22"/>
  <c r="A294" i="22"/>
  <c r="A304" i="22"/>
  <c r="A314" i="22"/>
  <c r="A324" i="22"/>
  <c r="A334" i="22"/>
  <c r="A344" i="22"/>
  <c r="A364" i="22"/>
  <c r="A374" i="22"/>
  <c r="A384" i="22"/>
  <c r="A394" i="22"/>
  <c r="A404" i="22"/>
  <c r="A624" i="22"/>
  <c r="A634" i="22"/>
  <c r="A644" i="22"/>
  <c r="A654" i="22"/>
  <c r="A664" i="22"/>
  <c r="A674" i="22"/>
  <c r="A684" i="22"/>
  <c r="A694" i="22"/>
  <c r="A704" i="22"/>
  <c r="A714" i="22"/>
  <c r="A724" i="22"/>
  <c r="A734" i="22"/>
  <c r="A744" i="22"/>
  <c r="A754" i="22"/>
  <c r="A1797" i="22"/>
  <c r="A1807" i="22"/>
  <c r="A1817" i="22"/>
  <c r="A1837" i="22"/>
  <c r="A1847" i="22"/>
  <c r="A1857" i="22"/>
  <c r="A1867" i="22"/>
  <c r="A1877" i="22"/>
  <c r="A34" i="22"/>
  <c r="A44" i="22"/>
  <c r="A54" i="22"/>
  <c r="A64" i="22"/>
  <c r="A74" i="22"/>
  <c r="A84" i="22"/>
  <c r="A94" i="22"/>
  <c r="A104" i="22"/>
  <c r="A114" i="22"/>
  <c r="A124" i="22"/>
  <c r="A134" i="22"/>
  <c r="A144" i="22"/>
  <c r="A154" i="22"/>
  <c r="A164" i="22"/>
  <c r="A174" i="22"/>
  <c r="A184" i="22"/>
  <c r="A194" i="22"/>
  <c r="A214" i="22"/>
  <c r="A224" i="22"/>
  <c r="A234" i="22"/>
  <c r="A244" i="22"/>
  <c r="A254" i="22"/>
  <c r="A434" i="22"/>
  <c r="A444" i="22"/>
  <c r="A454" i="22"/>
  <c r="A464" i="22"/>
  <c r="A474" i="22"/>
  <c r="A484" i="22"/>
  <c r="A494" i="22"/>
  <c r="A504" i="22"/>
  <c r="A514" i="22"/>
  <c r="A534" i="22"/>
  <c r="A544" i="22"/>
  <c r="A554" i="22"/>
  <c r="A564" i="22"/>
  <c r="A574" i="22"/>
  <c r="A584" i="22"/>
  <c r="A594" i="22"/>
  <c r="A604" i="22"/>
  <c r="A774" i="22"/>
  <c r="A784" i="22"/>
  <c r="A794" i="22"/>
  <c r="A804" i="22"/>
  <c r="A814" i="22"/>
  <c r="A826" i="22"/>
  <c r="A856" i="22"/>
  <c r="A866" i="22"/>
  <c r="A876" i="22"/>
  <c r="A886" i="22"/>
  <c r="A896" i="22"/>
  <c r="A906" i="22"/>
  <c r="A916" i="22"/>
  <c r="A926" i="22"/>
  <c r="A1007" i="22"/>
  <c r="A1017" i="22"/>
  <c r="A1027" i="22"/>
  <c r="A1037" i="22"/>
  <c r="A1047" i="22"/>
  <c r="A1057" i="22"/>
  <c r="A1067" i="22"/>
  <c r="A1077" i="22"/>
  <c r="A1087" i="22"/>
  <c r="A1097" i="22"/>
  <c r="A1107" i="22"/>
  <c r="A1117" i="22"/>
  <c r="A2547" i="22"/>
  <c r="A2787" i="22"/>
  <c r="A2897" i="22"/>
  <c r="A2928" i="22"/>
  <c r="A3099" i="22"/>
  <c r="J2928" i="22"/>
  <c r="J2537" i="22"/>
  <c r="A3289" i="22"/>
  <c r="J2777" i="22"/>
  <c r="A836" i="22"/>
  <c r="A937" i="22"/>
  <c r="A947" i="22"/>
  <c r="A957" i="22"/>
  <c r="A967" i="22"/>
  <c r="A977" i="22"/>
  <c r="A987" i="22"/>
  <c r="A1137" i="22"/>
  <c r="A1147" i="22"/>
  <c r="A1237" i="22"/>
  <c r="A1247" i="22"/>
  <c r="A1257" i="22"/>
  <c r="A1267" i="22"/>
  <c r="A1277" i="22"/>
  <c r="A1287" i="22"/>
  <c r="A1297" i="22"/>
  <c r="A1307" i="22"/>
  <c r="A1317" i="22"/>
  <c r="A1327" i="22"/>
  <c r="A1447" i="22"/>
  <c r="A1457" i="22"/>
  <c r="A1467" i="22"/>
  <c r="A1477" i="22"/>
  <c r="A1487" i="22"/>
  <c r="A1497" i="22"/>
  <c r="A1507" i="22"/>
  <c r="A1517" i="22"/>
  <c r="A1527" i="22"/>
  <c r="A1537" i="22"/>
  <c r="A1547" i="22"/>
  <c r="A1557" i="22"/>
  <c r="A1567" i="22"/>
  <c r="A2087" i="22"/>
  <c r="A2097" i="22"/>
  <c r="A2107" i="22"/>
  <c r="A2117" i="22"/>
  <c r="A2127" i="22"/>
  <c r="A2137" i="22"/>
  <c r="A2147" i="22"/>
  <c r="A2157" i="22"/>
  <c r="A2167" i="22"/>
  <c r="A2177" i="22"/>
  <c r="A2187" i="22"/>
  <c r="A2197" i="22"/>
  <c r="A2207" i="22"/>
  <c r="A2217" i="22"/>
  <c r="A2237" i="22"/>
  <c r="A2247" i="22"/>
  <c r="A2257" i="22"/>
  <c r="A2267" i="22"/>
  <c r="A2277" i="22"/>
  <c r="A2287" i="22"/>
  <c r="A2297" i="22"/>
  <c r="A2377" i="22"/>
  <c r="A2387" i="22"/>
  <c r="A2397" i="22"/>
  <c r="A2407" i="22"/>
  <c r="A2417" i="22"/>
  <c r="A2557" i="22"/>
  <c r="A2567" i="22"/>
  <c r="A2577" i="22"/>
  <c r="A2587" i="22"/>
  <c r="A2597" i="22"/>
  <c r="A2607" i="22"/>
  <c r="A2617" i="22"/>
  <c r="A2627" i="22"/>
  <c r="A2637" i="22"/>
  <c r="A2647" i="22"/>
  <c r="A2667" i="22"/>
  <c r="A2677" i="22"/>
  <c r="A2687" i="22"/>
  <c r="A2697" i="22"/>
  <c r="A2707" i="22"/>
  <c r="A2717" i="22"/>
  <c r="A2727" i="22"/>
  <c r="A2737" i="22"/>
  <c r="A2747" i="22"/>
  <c r="A2757" i="22"/>
  <c r="A2767" i="22"/>
  <c r="A2959" i="22"/>
  <c r="A3039" i="22"/>
  <c r="A3139" i="22"/>
  <c r="A3209" i="22"/>
  <c r="A3269" i="22"/>
  <c r="A1157" i="22"/>
  <c r="A1167" i="22"/>
  <c r="A1177" i="22"/>
  <c r="A1187" i="22"/>
  <c r="A1197" i="22"/>
  <c r="A1207" i="22"/>
  <c r="A1217" i="22"/>
  <c r="A1347" i="22"/>
  <c r="A1357" i="22"/>
  <c r="A1367" i="22"/>
  <c r="A1377" i="22"/>
  <c r="A1387" i="22"/>
  <c r="A1397" i="22"/>
  <c r="A1407" i="22"/>
  <c r="A1417" i="22"/>
  <c r="A1587" i="22"/>
  <c r="A1597" i="22"/>
  <c r="A1607" i="22"/>
  <c r="A1617" i="22"/>
  <c r="A1627" i="22"/>
  <c r="A1637" i="22"/>
  <c r="A1647" i="22"/>
  <c r="A1657" i="22"/>
  <c r="A1677" i="22"/>
  <c r="A1687" i="22"/>
  <c r="A1697" i="22"/>
  <c r="A1707" i="22"/>
  <c r="A1717" i="22"/>
  <c r="A1727" i="22"/>
  <c r="A1737" i="22"/>
  <c r="A1747" i="22"/>
  <c r="A1757" i="22"/>
  <c r="A1767" i="22"/>
  <c r="A1777" i="22"/>
  <c r="A1897" i="22"/>
  <c r="A1907" i="22"/>
  <c r="A1917" i="22"/>
  <c r="A1927" i="22"/>
  <c r="A1937" i="22"/>
  <c r="A1947" i="22"/>
  <c r="A1957" i="22"/>
  <c r="A1967" i="22"/>
  <c r="A1987" i="22"/>
  <c r="A1997" i="22"/>
  <c r="A2007" i="22"/>
  <c r="A2017" i="22"/>
  <c r="A2027" i="22"/>
  <c r="A2037" i="22"/>
  <c r="A2047" i="22"/>
  <c r="A2057" i="22"/>
  <c r="A2067" i="22"/>
  <c r="A2317" i="22"/>
  <c r="A2327" i="22"/>
  <c r="A2337" i="22"/>
  <c r="A2347" i="22"/>
  <c r="A2357" i="22"/>
  <c r="A2367" i="22"/>
  <c r="A2437" i="22"/>
  <c r="A2447" i="22"/>
  <c r="A2457" i="22"/>
  <c r="A2467" i="22"/>
  <c r="A2477" i="22"/>
  <c r="A2487" i="22"/>
  <c r="A2497" i="22"/>
  <c r="A2507" i="22"/>
  <c r="A2517" i="22"/>
  <c r="A2527" i="22"/>
  <c r="A2797" i="22"/>
  <c r="A2807" i="22"/>
  <c r="A2817" i="22"/>
  <c r="A2827" i="22"/>
  <c r="A2837" i="22"/>
  <c r="A2847" i="22"/>
  <c r="A2857" i="22"/>
  <c r="A2867" i="22"/>
  <c r="A2877" i="22"/>
  <c r="A2948" i="22"/>
  <c r="A2979" i="22"/>
  <c r="A3019" i="22"/>
  <c r="A3079" i="22"/>
  <c r="A3119" i="22"/>
  <c r="A3159" i="22"/>
  <c r="A3189" i="22"/>
  <c r="A3229" i="22"/>
  <c r="A206" i="22"/>
  <c r="A216" i="22"/>
  <c r="A226" i="22"/>
  <c r="A236" i="22"/>
  <c r="A246" i="22"/>
  <c r="A356" i="22"/>
  <c r="A366" i="22"/>
  <c r="A376" i="22"/>
  <c r="A386" i="22"/>
  <c r="A396" i="22"/>
  <c r="A406" i="22"/>
  <c r="A526" i="22"/>
  <c r="A536" i="22"/>
  <c r="A546" i="22"/>
  <c r="A556" i="22"/>
  <c r="A566" i="22"/>
  <c r="A576" i="22"/>
  <c r="A586" i="22"/>
  <c r="A596" i="22"/>
  <c r="A806" i="22"/>
  <c r="A816" i="22"/>
  <c r="A828" i="22"/>
  <c r="I896" i="22"/>
  <c r="A888" i="22"/>
  <c r="I906" i="22"/>
  <c r="A898" i="22"/>
  <c r="I916" i="22"/>
  <c r="A908" i="22"/>
  <c r="I926" i="22"/>
  <c r="A918" i="22"/>
  <c r="A726" i="22"/>
  <c r="A736" i="22"/>
  <c r="A746" i="22"/>
  <c r="A878" i="22"/>
  <c r="A939" i="22"/>
  <c r="A949" i="22"/>
  <c r="A959" i="22"/>
  <c r="A969" i="22"/>
  <c r="A979" i="22"/>
  <c r="A1149" i="22"/>
  <c r="A1159" i="22"/>
  <c r="A1169" i="22"/>
  <c r="A1179" i="22"/>
  <c r="A1189" i="22"/>
  <c r="A1199" i="22"/>
  <c r="A1209" i="22"/>
  <c r="A1369" i="22"/>
  <c r="A1379" i="22"/>
  <c r="A1389" i="22"/>
  <c r="A1399" i="22"/>
  <c r="A1409" i="22"/>
  <c r="A1099" i="22"/>
  <c r="A1109" i="22"/>
  <c r="A1309" i="22"/>
  <c r="A1319" i="22"/>
  <c r="A1489" i="22"/>
  <c r="A1499" i="22"/>
  <c r="A1509" i="22"/>
  <c r="A1519" i="22"/>
  <c r="A1529" i="22"/>
  <c r="A1539" i="22"/>
  <c r="A1549" i="22"/>
  <c r="A1559" i="22"/>
  <c r="A1669" i="22"/>
  <c r="A1679" i="22"/>
  <c r="A1689" i="22"/>
  <c r="A1699" i="22"/>
  <c r="A1709" i="22"/>
  <c r="A1719" i="22"/>
  <c r="A1729" i="22"/>
  <c r="A1739" i="22"/>
  <c r="A1749" i="22"/>
  <c r="A1759" i="22"/>
  <c r="A1769" i="22"/>
  <c r="A1829" i="22"/>
  <c r="A1839" i="22"/>
  <c r="A1849" i="22"/>
  <c r="A1859" i="22"/>
  <c r="A1869" i="22"/>
  <c r="A1979" i="22"/>
  <c r="A1989" i="22"/>
  <c r="A1999" i="22"/>
  <c r="A2009" i="22"/>
  <c r="A2019" i="22"/>
  <c r="A2029" i="22"/>
  <c r="A2039" i="22"/>
  <c r="I2057" i="22"/>
  <c r="A2049" i="22"/>
  <c r="I2067" i="22"/>
  <c r="A2059" i="22"/>
  <c r="A2229" i="22"/>
  <c r="A2239" i="22"/>
  <c r="A2249" i="22"/>
  <c r="A2259" i="22"/>
  <c r="A2269" i="22"/>
  <c r="A2279" i="22"/>
  <c r="A2289" i="22"/>
  <c r="I2377" i="22"/>
  <c r="I2387" i="22"/>
  <c r="A2379" i="22"/>
  <c r="I2397" i="22"/>
  <c r="A2389" i="22"/>
  <c r="I2407" i="22"/>
  <c r="A2399" i="22"/>
  <c r="I2417" i="22"/>
  <c r="A2409" i="22"/>
  <c r="I2537" i="22"/>
  <c r="A2659" i="22"/>
  <c r="A2669" i="22"/>
  <c r="A2679" i="22"/>
  <c r="A2689" i="22"/>
  <c r="A2699" i="22"/>
  <c r="A2709" i="22"/>
  <c r="A2719" i="22"/>
  <c r="A2729" i="22"/>
  <c r="A2739" i="22"/>
  <c r="A2749" i="22"/>
  <c r="A2759" i="22"/>
  <c r="A2769" i="22"/>
  <c r="A2889" i="22"/>
  <c r="A2899" i="22"/>
  <c r="I2928" i="22"/>
  <c r="A2971" i="22"/>
  <c r="A2981" i="22"/>
  <c r="A3011" i="22"/>
  <c r="A3021" i="22"/>
  <c r="A3071" i="22"/>
  <c r="A3081" i="22"/>
  <c r="A3111" i="22"/>
  <c r="A3121" i="22"/>
  <c r="A3151" i="22"/>
  <c r="A3161" i="22"/>
  <c r="J24" i="22"/>
  <c r="J14" i="22"/>
  <c r="J3199" i="22"/>
  <c r="J2917" i="22"/>
  <c r="J2307" i="22"/>
  <c r="J3059" i="22"/>
  <c r="J2787" i="22"/>
  <c r="J2657" i="22"/>
  <c r="J2427" i="22"/>
  <c r="J2227" i="22"/>
  <c r="J1977" i="22"/>
  <c r="J1827" i="22"/>
  <c r="J1667" i="22"/>
  <c r="J1427" i="22"/>
  <c r="J1227" i="22"/>
  <c r="J997" i="22"/>
  <c r="J764" i="22"/>
  <c r="J524" i="22"/>
  <c r="J354" i="22"/>
  <c r="J204" i="22"/>
  <c r="J2077" i="22"/>
  <c r="J1887" i="22"/>
  <c r="J1787" i="22"/>
  <c r="J1577" i="22"/>
  <c r="J1337" i="22"/>
  <c r="J1127" i="22"/>
  <c r="J846" i="22"/>
  <c r="J614" i="22"/>
  <c r="J424" i="22"/>
  <c r="J264" i="22"/>
  <c r="J3289" i="22"/>
  <c r="J3269" i="22"/>
  <c r="J3249" i="22"/>
  <c r="J3229" i="22"/>
  <c r="J3209" i="22"/>
  <c r="J3189" i="22"/>
  <c r="J3169" i="22"/>
  <c r="J3149" i="22"/>
  <c r="J3129" i="22"/>
  <c r="J3109" i="22"/>
  <c r="J3089" i="22"/>
  <c r="J3049" i="22"/>
  <c r="J3029" i="22"/>
  <c r="J3009" i="22"/>
  <c r="J2989" i="22"/>
  <c r="J2969" i="22"/>
  <c r="J2948" i="22"/>
  <c r="J2907" i="22"/>
  <c r="J2887" i="22"/>
  <c r="J2867" i="22"/>
  <c r="J2847" i="22"/>
  <c r="J2827" i="22"/>
  <c r="J2807" i="22"/>
  <c r="J2767" i="22"/>
  <c r="J2747" i="22"/>
  <c r="J2727" i="22"/>
  <c r="J2707" i="22"/>
  <c r="J2687" i="22"/>
  <c r="J2667" i="22"/>
  <c r="J2647" i="22"/>
  <c r="J2627" i="22"/>
  <c r="J2607" i="22"/>
  <c r="J2587" i="22"/>
  <c r="J2567" i="22"/>
  <c r="J2547" i="22"/>
  <c r="J2527" i="22"/>
  <c r="J2507" i="22"/>
  <c r="J2487" i="22"/>
  <c r="J2467" i="22"/>
  <c r="J2447" i="22"/>
  <c r="J2407" i="22"/>
  <c r="J2387" i="22"/>
  <c r="J2367" i="22"/>
  <c r="J2347" i="22"/>
  <c r="J2327" i="22"/>
  <c r="J2287" i="22"/>
  <c r="J2267" i="22"/>
  <c r="J3279" i="22"/>
  <c r="J3259" i="22"/>
  <c r="J3239" i="22"/>
  <c r="J3219" i="22"/>
  <c r="J3179" i="22"/>
  <c r="J3159" i="22"/>
  <c r="J3139" i="22"/>
  <c r="J3119" i="22"/>
  <c r="J3099" i="22"/>
  <c r="J3079" i="22"/>
  <c r="J3039" i="22"/>
  <c r="J3019" i="22"/>
  <c r="J2999" i="22"/>
  <c r="J2979" i="22"/>
  <c r="J2959" i="22"/>
  <c r="J2938" i="22"/>
  <c r="J2897" i="22"/>
  <c r="J2877" i="22"/>
  <c r="J2857" i="22"/>
  <c r="J2837" i="22"/>
  <c r="J2817" i="22"/>
  <c r="J2797" i="22"/>
  <c r="J2757" i="22"/>
  <c r="J2737" i="22"/>
  <c r="J2717" i="22"/>
  <c r="J2697" i="22"/>
  <c r="J2677" i="22"/>
  <c r="J2637" i="22"/>
  <c r="J2617" i="22"/>
  <c r="J2597" i="22"/>
  <c r="J2577" i="22"/>
  <c r="J2557" i="22"/>
  <c r="J2517" i="22"/>
  <c r="J2497" i="22"/>
  <c r="J2477" i="22"/>
  <c r="J2457" i="22"/>
  <c r="J2437" i="22"/>
  <c r="J2417" i="22"/>
  <c r="J2397" i="22"/>
  <c r="J2377" i="22"/>
  <c r="J2357" i="22"/>
  <c r="J2337" i="22"/>
  <c r="J2317" i="22"/>
  <c r="J2297" i="22"/>
  <c r="J2277" i="22"/>
  <c r="J2257" i="22"/>
  <c r="J2237" i="22"/>
  <c r="J2247" i="22"/>
  <c r="J2207" i="22"/>
  <c r="J2187" i="22"/>
  <c r="J2167" i="22"/>
  <c r="J2147" i="22"/>
  <c r="J2127" i="22"/>
  <c r="J2107" i="22"/>
  <c r="J2087" i="22"/>
  <c r="J2067" i="22"/>
  <c r="J2047" i="22"/>
  <c r="J2027" i="22"/>
  <c r="J2007" i="22"/>
  <c r="J1987" i="22"/>
  <c r="J1967" i="22"/>
  <c r="J1947" i="22"/>
  <c r="J1927" i="22"/>
  <c r="J1907" i="22"/>
  <c r="J1867" i="22"/>
  <c r="J1847" i="22"/>
  <c r="J1807" i="22"/>
  <c r="J1767" i="22"/>
  <c r="J1747" i="22"/>
  <c r="J1727" i="22"/>
  <c r="J1707" i="22"/>
  <c r="J1687" i="22"/>
  <c r="J1647" i="22"/>
  <c r="J1627" i="22"/>
  <c r="J1607" i="22"/>
  <c r="J1587" i="22"/>
  <c r="J1567" i="22"/>
  <c r="J1547" i="22"/>
  <c r="J1527" i="22"/>
  <c r="J1507" i="22"/>
  <c r="J1487" i="22"/>
  <c r="J1467" i="22"/>
  <c r="J1447" i="22"/>
  <c r="J1407" i="22"/>
  <c r="J1387" i="22"/>
  <c r="J1367" i="22"/>
  <c r="J1347" i="22"/>
  <c r="J1317" i="22"/>
  <c r="J1297" i="22"/>
  <c r="J1277" i="22"/>
  <c r="J1257" i="22"/>
  <c r="J1237" i="22"/>
  <c r="J1217" i="22"/>
  <c r="J1197" i="22"/>
  <c r="J1177" i="22"/>
  <c r="J1157" i="22"/>
  <c r="J1137" i="22"/>
  <c r="J1117" i="22"/>
  <c r="J1097" i="22"/>
  <c r="J1077" i="22"/>
  <c r="J1057" i="22"/>
  <c r="J1037" i="22"/>
  <c r="J1017" i="22"/>
  <c r="J977" i="22"/>
  <c r="J957" i="22"/>
  <c r="J926" i="22"/>
  <c r="J906" i="22"/>
  <c r="J886" i="22"/>
  <c r="J866" i="22"/>
  <c r="J826" i="22"/>
  <c r="J804" i="22"/>
  <c r="J784" i="22"/>
  <c r="J744" i="22"/>
  <c r="J724" i="22"/>
  <c r="J704" i="22"/>
  <c r="J684" i="22"/>
  <c r="J664" i="22"/>
  <c r="J644" i="22"/>
  <c r="J624" i="22"/>
  <c r="J604" i="22"/>
  <c r="J584" i="22"/>
  <c r="J564" i="22"/>
  <c r="J544" i="22"/>
  <c r="J504" i="22"/>
  <c r="J484" i="22"/>
  <c r="J464" i="22"/>
  <c r="J444" i="22"/>
  <c r="J404" i="22"/>
  <c r="J384" i="22"/>
  <c r="J364" i="22"/>
  <c r="J344" i="22"/>
  <c r="J324" i="22"/>
  <c r="J304" i="22"/>
  <c r="J2217" i="22"/>
  <c r="J2197" i="22"/>
  <c r="J2177" i="22"/>
  <c r="J2157" i="22"/>
  <c r="J2137" i="22"/>
  <c r="J2117" i="22"/>
  <c r="J2097" i="22"/>
  <c r="J2057" i="22"/>
  <c r="J2037" i="22"/>
  <c r="J2017" i="22"/>
  <c r="J1997" i="22"/>
  <c r="J1957" i="22"/>
  <c r="J1937" i="22"/>
  <c r="J1917" i="22"/>
  <c r="J1897" i="22"/>
  <c r="J1877" i="22"/>
  <c r="J1857" i="22"/>
  <c r="J1837" i="22"/>
  <c r="J1817" i="22"/>
  <c r="J1797" i="22"/>
  <c r="J1777" i="22"/>
  <c r="J1757" i="22"/>
  <c r="J1737" i="22"/>
  <c r="J1717" i="22"/>
  <c r="J1697" i="22"/>
  <c r="J1677" i="22"/>
  <c r="J1657" i="22"/>
  <c r="J1637" i="22"/>
  <c r="J1617" i="22"/>
  <c r="J1597" i="22"/>
  <c r="J1557" i="22"/>
  <c r="J1537" i="22"/>
  <c r="J1517" i="22"/>
  <c r="J1497" i="22"/>
  <c r="J1477" i="22"/>
  <c r="J1457" i="22"/>
  <c r="J1437" i="22"/>
  <c r="J1417" i="22"/>
  <c r="J1397" i="22"/>
  <c r="J1377" i="22"/>
  <c r="J1357" i="22"/>
  <c r="J937" i="22"/>
  <c r="J1327" i="22"/>
  <c r="J1307" i="22"/>
  <c r="J1287" i="22"/>
  <c r="J1267" i="22"/>
  <c r="J1247" i="22"/>
  <c r="J1207" i="22"/>
  <c r="J1187" i="22"/>
  <c r="J1167" i="22"/>
  <c r="J1147" i="22"/>
  <c r="J1107" i="22"/>
  <c r="J1087" i="22"/>
  <c r="J1067" i="22"/>
  <c r="J1047" i="22"/>
  <c r="J1027" i="22"/>
  <c r="J1007" i="22"/>
  <c r="J987" i="22"/>
  <c r="J967" i="22"/>
  <c r="J947" i="22"/>
  <c r="J916" i="22"/>
  <c r="J896" i="22"/>
  <c r="J876" i="22"/>
  <c r="J856" i="22"/>
  <c r="J836" i="22"/>
  <c r="J814" i="22"/>
  <c r="J794" i="22"/>
  <c r="J774" i="22"/>
  <c r="J754" i="22"/>
  <c r="J734" i="22"/>
  <c r="J714" i="22"/>
  <c r="J694" i="22"/>
  <c r="J674" i="22"/>
  <c r="J654" i="22"/>
  <c r="J634" i="22"/>
  <c r="J594" i="22"/>
  <c r="J574" i="22"/>
  <c r="J554" i="22"/>
  <c r="J534" i="22"/>
  <c r="J514" i="22"/>
  <c r="J494" i="22"/>
  <c r="J474" i="22"/>
  <c r="J454" i="22"/>
  <c r="J434" i="22"/>
  <c r="J414" i="22"/>
  <c r="J394" i="22"/>
  <c r="J314" i="22"/>
  <c r="J284" i="22"/>
  <c r="J244" i="22"/>
  <c r="J224" i="22"/>
  <c r="J184" i="22"/>
  <c r="J164" i="22"/>
  <c r="J144" i="22"/>
  <c r="J124" i="22"/>
  <c r="J104" i="22"/>
  <c r="J84" i="22"/>
  <c r="J64" i="22"/>
  <c r="J44" i="22"/>
  <c r="J374" i="22"/>
  <c r="J334" i="22"/>
  <c r="J294" i="22"/>
  <c r="J274" i="22"/>
  <c r="J254" i="22"/>
  <c r="J234" i="22"/>
  <c r="J214" i="22"/>
  <c r="J194" i="22"/>
  <c r="J174" i="22"/>
  <c r="J154" i="22"/>
  <c r="J134" i="22"/>
  <c r="J114" i="22"/>
  <c r="J94" i="22"/>
  <c r="J74" i="22"/>
  <c r="J54" i="22"/>
  <c r="J34" i="22"/>
  <c r="A2529" i="22"/>
  <c r="A3051" i="22"/>
  <c r="A2779" i="22"/>
  <c r="A2649" i="22"/>
  <c r="A2539" i="22"/>
  <c r="A2419" i="22"/>
  <c r="A2069" i="22"/>
  <c r="A1969" i="22"/>
  <c r="A1819" i="22"/>
  <c r="A1779" i="22"/>
  <c r="A1659" i="22"/>
  <c r="A1569" i="22"/>
  <c r="A1419" i="22"/>
  <c r="A1329" i="22"/>
  <c r="A1219" i="22"/>
  <c r="A1119" i="22"/>
  <c r="A989" i="22"/>
  <c r="A838" i="22"/>
  <c r="A756" i="22"/>
  <c r="A606" i="22"/>
  <c r="A516" i="22"/>
  <c r="A416" i="22"/>
  <c r="A346" i="22"/>
  <c r="A256" i="22"/>
  <c r="A196" i="22"/>
  <c r="A2909" i="22"/>
  <c r="A2299" i="22"/>
  <c r="A2219" i="22"/>
  <c r="A1879" i="22"/>
  <c r="A6" i="22"/>
  <c r="A2887" i="22"/>
  <c r="A2907" i="22"/>
  <c r="A2938" i="22"/>
  <c r="A2969" i="22"/>
  <c r="A2989" i="22"/>
  <c r="A3009" i="22"/>
  <c r="A3029" i="22"/>
  <c r="A3049" i="22"/>
  <c r="A3069" i="22"/>
  <c r="A3089" i="22"/>
  <c r="A3109" i="22"/>
  <c r="A3129" i="22"/>
  <c r="A3149" i="22"/>
  <c r="A3169" i="22"/>
  <c r="A3199" i="22"/>
  <c r="A3219" i="22"/>
  <c r="A3239" i="22"/>
  <c r="A3259" i="22"/>
  <c r="A3279" i="22"/>
  <c r="I937" i="22"/>
  <c r="A928" i="22"/>
  <c r="I2959" i="22"/>
  <c r="A2950" i="22"/>
  <c r="I2938" i="22"/>
  <c r="I2948" i="22"/>
  <c r="I3189" i="22"/>
  <c r="I3199" i="22"/>
  <c r="I3209" i="22"/>
  <c r="I3219" i="22"/>
  <c r="I3229" i="22"/>
  <c r="I3239" i="22"/>
  <c r="I3249" i="22"/>
  <c r="I3259" i="22"/>
  <c r="I3269" i="22"/>
  <c r="I3279" i="22"/>
  <c r="I3289" i="22"/>
  <c r="A3281" i="22"/>
  <c r="E2677" i="21" l="1"/>
  <c r="F2677" i="21" s="1"/>
  <c r="E2675" i="21"/>
  <c r="F2675" i="21" s="1"/>
  <c r="E2673" i="21"/>
  <c r="F2673" i="21" s="1"/>
  <c r="E2676" i="21"/>
  <c r="F2676" i="21" s="1"/>
  <c r="E2674" i="21"/>
  <c r="F2674" i="21" s="1"/>
  <c r="E2678" i="21"/>
  <c r="F2678" i="21" s="1"/>
  <c r="E2624" i="21"/>
  <c r="F2624" i="21" s="1"/>
  <c r="E2626" i="21"/>
  <c r="F2626" i="21" s="1"/>
  <c r="E2623" i="21"/>
  <c r="F2623" i="21" s="1"/>
  <c r="E2625" i="21"/>
  <c r="F2625" i="21" s="1"/>
  <c r="E2684" i="21"/>
  <c r="F2684" i="21" s="1"/>
  <c r="E2682" i="21"/>
  <c r="F2682" i="21" s="1"/>
  <c r="E2683" i="21"/>
  <c r="F2683" i="21" s="1"/>
  <c r="E201" i="21"/>
  <c r="F201" i="21" s="1"/>
  <c r="E1181" i="21"/>
  <c r="F1181" i="21" s="1"/>
  <c r="E1039" i="21"/>
  <c r="F1039" i="21" s="1"/>
  <c r="E432" i="21"/>
  <c r="F432" i="21" s="1"/>
  <c r="E304" i="21"/>
  <c r="F304" i="21" s="1"/>
  <c r="E192" i="21"/>
  <c r="F192" i="21" s="1"/>
  <c r="E208" i="21"/>
  <c r="F208" i="21" s="1"/>
  <c r="E2633" i="21"/>
  <c r="F2633" i="21" s="1"/>
  <c r="E2637" i="21"/>
  <c r="F2637" i="21" s="1"/>
  <c r="E2641" i="21"/>
  <c r="F2641" i="21" s="1"/>
  <c r="E2645" i="21"/>
  <c r="F2645" i="21" s="1"/>
  <c r="E2649" i="21"/>
  <c r="F2649" i="21" s="1"/>
  <c r="E2653" i="21"/>
  <c r="F2653" i="21" s="1"/>
  <c r="E2657" i="21"/>
  <c r="F2657" i="21" s="1"/>
  <c r="E2661" i="21"/>
  <c r="F2661" i="21" s="1"/>
  <c r="E2665" i="21"/>
  <c r="F2665" i="21" s="1"/>
  <c r="E2669" i="21"/>
  <c r="F2669" i="21" s="1"/>
  <c r="E2504" i="21"/>
  <c r="F2504" i="21" s="1"/>
  <c r="E2508" i="21"/>
  <c r="F2508" i="21" s="1"/>
  <c r="E2512" i="21"/>
  <c r="F2512" i="21" s="1"/>
  <c r="E2516" i="21"/>
  <c r="F2516" i="21" s="1"/>
  <c r="E2520" i="21"/>
  <c r="F2520" i="21" s="1"/>
  <c r="E2524" i="21"/>
  <c r="F2524" i="21" s="1"/>
  <c r="E2528" i="21"/>
  <c r="F2528" i="21" s="1"/>
  <c r="E2532" i="21"/>
  <c r="F2532" i="21" s="1"/>
  <c r="E2536" i="21"/>
  <c r="F2536" i="21" s="1"/>
  <c r="E2540" i="21"/>
  <c r="F2540" i="21" s="1"/>
  <c r="E2544" i="21"/>
  <c r="F2544" i="21" s="1"/>
  <c r="E2548" i="21"/>
  <c r="F2548" i="21" s="1"/>
  <c r="E2552" i="21"/>
  <c r="F2552" i="21" s="1"/>
  <c r="E2556" i="21"/>
  <c r="F2556" i="21" s="1"/>
  <c r="E2560" i="21"/>
  <c r="F2560" i="21" s="1"/>
  <c r="E2564" i="21"/>
  <c r="F2564" i="21" s="1"/>
  <c r="E2568" i="21"/>
  <c r="F2568" i="21" s="1"/>
  <c r="E2572" i="21"/>
  <c r="F2572" i="21" s="1"/>
  <c r="E2576" i="21"/>
  <c r="F2576" i="21" s="1"/>
  <c r="E2580" i="21"/>
  <c r="F2580" i="21" s="1"/>
  <c r="E2584" i="21"/>
  <c r="F2584" i="21" s="1"/>
  <c r="E2588" i="21"/>
  <c r="F2588" i="21" s="1"/>
  <c r="E2592" i="21"/>
  <c r="F2592" i="21" s="1"/>
  <c r="E2596" i="21"/>
  <c r="F2596" i="21" s="1"/>
  <c r="E2600" i="21"/>
  <c r="F2600" i="21" s="1"/>
  <c r="E2604" i="21"/>
  <c r="F2604" i="21" s="1"/>
  <c r="E2608" i="21"/>
  <c r="F2608" i="21" s="1"/>
  <c r="E2612" i="21"/>
  <c r="F2612" i="21" s="1"/>
  <c r="E2616" i="21"/>
  <c r="F2616" i="21" s="1"/>
  <c r="E2634" i="21"/>
  <c r="F2634" i="21" s="1"/>
  <c r="E2638" i="21"/>
  <c r="F2638" i="21" s="1"/>
  <c r="E2642" i="21"/>
  <c r="F2642" i="21" s="1"/>
  <c r="E2646" i="21"/>
  <c r="F2646" i="21" s="1"/>
  <c r="E2650" i="21"/>
  <c r="F2650" i="21" s="1"/>
  <c r="E2654" i="21"/>
  <c r="F2654" i="21" s="1"/>
  <c r="E2658" i="21"/>
  <c r="F2658" i="21" s="1"/>
  <c r="E2662" i="21"/>
  <c r="F2662" i="21" s="1"/>
  <c r="E2666" i="21"/>
  <c r="F2666" i="21" s="1"/>
  <c r="E2670" i="21"/>
  <c r="F2670" i="21" s="1"/>
  <c r="E2505" i="21"/>
  <c r="F2505" i="21" s="1"/>
  <c r="E2509" i="21"/>
  <c r="F2509" i="21" s="1"/>
  <c r="E2513" i="21"/>
  <c r="F2513" i="21" s="1"/>
  <c r="E2517" i="21"/>
  <c r="F2517" i="21" s="1"/>
  <c r="E2521" i="21"/>
  <c r="F2521" i="21" s="1"/>
  <c r="E2525" i="21"/>
  <c r="F2525" i="21" s="1"/>
  <c r="E2529" i="21"/>
  <c r="F2529" i="21" s="1"/>
  <c r="E2533" i="21"/>
  <c r="F2533" i="21" s="1"/>
  <c r="E2537" i="21"/>
  <c r="F2537" i="21" s="1"/>
  <c r="E2541" i="21"/>
  <c r="F2541" i="21" s="1"/>
  <c r="E2545" i="21"/>
  <c r="F2545" i="21" s="1"/>
  <c r="E2549" i="21"/>
  <c r="F2549" i="21" s="1"/>
  <c r="E2553" i="21"/>
  <c r="F2553" i="21" s="1"/>
  <c r="E2557" i="21"/>
  <c r="F2557" i="21" s="1"/>
  <c r="E2561" i="21"/>
  <c r="F2561" i="21" s="1"/>
  <c r="E2565" i="21"/>
  <c r="F2565" i="21" s="1"/>
  <c r="E2569" i="21"/>
  <c r="F2569" i="21" s="1"/>
  <c r="E2573" i="21"/>
  <c r="F2573" i="21" s="1"/>
  <c r="E2577" i="21"/>
  <c r="F2577" i="21" s="1"/>
  <c r="E2581" i="21"/>
  <c r="F2581" i="21" s="1"/>
  <c r="E2585" i="21"/>
  <c r="F2585" i="21" s="1"/>
  <c r="E2589" i="21"/>
  <c r="F2589" i="21" s="1"/>
  <c r="E2593" i="21"/>
  <c r="F2593" i="21" s="1"/>
  <c r="E1290" i="21"/>
  <c r="F1290" i="21" s="1"/>
  <c r="E743" i="21"/>
  <c r="F743" i="21" s="1"/>
  <c r="E342" i="21"/>
  <c r="F342" i="21" s="1"/>
  <c r="E216" i="21"/>
  <c r="F216" i="21" s="1"/>
  <c r="E198" i="21"/>
  <c r="F198" i="21" s="1"/>
  <c r="E132" i="21"/>
  <c r="F132" i="21" s="1"/>
  <c r="E2631" i="21"/>
  <c r="F2631" i="21" s="1"/>
  <c r="E2635" i="21"/>
  <c r="F2635" i="21" s="1"/>
  <c r="E2639" i="21"/>
  <c r="F2639" i="21" s="1"/>
  <c r="E2643" i="21"/>
  <c r="F2643" i="21" s="1"/>
  <c r="E2647" i="21"/>
  <c r="F2647" i="21" s="1"/>
  <c r="E2651" i="21"/>
  <c r="F2651" i="21" s="1"/>
  <c r="E2655" i="21"/>
  <c r="F2655" i="21" s="1"/>
  <c r="E2659" i="21"/>
  <c r="F2659" i="21" s="1"/>
  <c r="E2663" i="21"/>
  <c r="F2663" i="21" s="1"/>
  <c r="E2667" i="21"/>
  <c r="F2667" i="21" s="1"/>
  <c r="E2671" i="21"/>
  <c r="F2671" i="21" s="1"/>
  <c r="E2502" i="21"/>
  <c r="F2502" i="21" s="1"/>
  <c r="E2506" i="21"/>
  <c r="F2506" i="21" s="1"/>
  <c r="E2510" i="21"/>
  <c r="F2510" i="21" s="1"/>
  <c r="E2514" i="21"/>
  <c r="F2514" i="21" s="1"/>
  <c r="E2518" i="21"/>
  <c r="F2518" i="21" s="1"/>
  <c r="E2522" i="21"/>
  <c r="F2522" i="21" s="1"/>
  <c r="E2526" i="21"/>
  <c r="F2526" i="21" s="1"/>
  <c r="E2530" i="21"/>
  <c r="F2530" i="21" s="1"/>
  <c r="E2534" i="21"/>
  <c r="F2534" i="21" s="1"/>
  <c r="E2538" i="21"/>
  <c r="F2538" i="21" s="1"/>
  <c r="E2542" i="21"/>
  <c r="F2542" i="21" s="1"/>
  <c r="E2546" i="21"/>
  <c r="F2546" i="21" s="1"/>
  <c r="E2550" i="21"/>
  <c r="F2550" i="21" s="1"/>
  <c r="E2554" i="21"/>
  <c r="F2554" i="21" s="1"/>
  <c r="E2558" i="21"/>
  <c r="F2558" i="21" s="1"/>
  <c r="E2562" i="21"/>
  <c r="F2562" i="21" s="1"/>
  <c r="E2566" i="21"/>
  <c r="F2566" i="21" s="1"/>
  <c r="E2570" i="21"/>
  <c r="F2570" i="21" s="1"/>
  <c r="E2574" i="21"/>
  <c r="F2574" i="21" s="1"/>
  <c r="E2578" i="21"/>
  <c r="F2578" i="21" s="1"/>
  <c r="E2582" i="21"/>
  <c r="F2582" i="21" s="1"/>
  <c r="E2586" i="21"/>
  <c r="F2586" i="21" s="1"/>
  <c r="E2590" i="21"/>
  <c r="F2590" i="21" s="1"/>
  <c r="E2594" i="21"/>
  <c r="F2594" i="21" s="1"/>
  <c r="E2598" i="21"/>
  <c r="F2598" i="21" s="1"/>
  <c r="E2602" i="21"/>
  <c r="F2602" i="21" s="1"/>
  <c r="E2606" i="21"/>
  <c r="F2606" i="21" s="1"/>
  <c r="E2610" i="21"/>
  <c r="F2610" i="21" s="1"/>
  <c r="E2614" i="21"/>
  <c r="F2614" i="21" s="1"/>
  <c r="E2632" i="21"/>
  <c r="F2632" i="21" s="1"/>
  <c r="E2636" i="21"/>
  <c r="F2636" i="21" s="1"/>
  <c r="E2640" i="21"/>
  <c r="F2640" i="21" s="1"/>
  <c r="E2644" i="21"/>
  <c r="F2644" i="21" s="1"/>
  <c r="E2648" i="21"/>
  <c r="F2648" i="21" s="1"/>
  <c r="E2652" i="21"/>
  <c r="F2652" i="21" s="1"/>
  <c r="E2656" i="21"/>
  <c r="F2656" i="21" s="1"/>
  <c r="E2660" i="21"/>
  <c r="F2660" i="21" s="1"/>
  <c r="E2664" i="21"/>
  <c r="F2664" i="21" s="1"/>
  <c r="E2668" i="21"/>
  <c r="F2668" i="21" s="1"/>
  <c r="E2672" i="21"/>
  <c r="F2672" i="21" s="1"/>
  <c r="E2503" i="21"/>
  <c r="F2503" i="21" s="1"/>
  <c r="E2507" i="21"/>
  <c r="F2507" i="21" s="1"/>
  <c r="E2511" i="21"/>
  <c r="F2511" i="21" s="1"/>
  <c r="E2515" i="21"/>
  <c r="F2515" i="21" s="1"/>
  <c r="E2519" i="21"/>
  <c r="F2519" i="21" s="1"/>
  <c r="E2523" i="21"/>
  <c r="F2523" i="21" s="1"/>
  <c r="E2527" i="21"/>
  <c r="F2527" i="21" s="1"/>
  <c r="E2531" i="21"/>
  <c r="F2531" i="21" s="1"/>
  <c r="E2535" i="21"/>
  <c r="F2535" i="21" s="1"/>
  <c r="E2539" i="21"/>
  <c r="F2539" i="21" s="1"/>
  <c r="E2543" i="21"/>
  <c r="F2543" i="21" s="1"/>
  <c r="E2547" i="21"/>
  <c r="F2547" i="21" s="1"/>
  <c r="E2551" i="21"/>
  <c r="F2551" i="21" s="1"/>
  <c r="E2555" i="21"/>
  <c r="F2555" i="21" s="1"/>
  <c r="E2559" i="21"/>
  <c r="F2559" i="21" s="1"/>
  <c r="E2563" i="21"/>
  <c r="F2563" i="21" s="1"/>
  <c r="E2567" i="21"/>
  <c r="F2567" i="21" s="1"/>
  <c r="E2571" i="21"/>
  <c r="F2571" i="21" s="1"/>
  <c r="E2575" i="21"/>
  <c r="F2575" i="21" s="1"/>
  <c r="E2579" i="21"/>
  <c r="F2579" i="21" s="1"/>
  <c r="E2583" i="21"/>
  <c r="F2583" i="21" s="1"/>
  <c r="E2587" i="21"/>
  <c r="F2587" i="21" s="1"/>
  <c r="E2591" i="21"/>
  <c r="F2591" i="21" s="1"/>
  <c r="E2595" i="21"/>
  <c r="F2595" i="21" s="1"/>
  <c r="E2599" i="21"/>
  <c r="F2599" i="21" s="1"/>
  <c r="E2601" i="21"/>
  <c r="F2601" i="21" s="1"/>
  <c r="E2605" i="21"/>
  <c r="F2605" i="21" s="1"/>
  <c r="E2609" i="21"/>
  <c r="F2609" i="21" s="1"/>
  <c r="E2613" i="21"/>
  <c r="F2613" i="21" s="1"/>
  <c r="E2617" i="21"/>
  <c r="F2617" i="21" s="1"/>
  <c r="E2620" i="21"/>
  <c r="F2620" i="21" s="1"/>
  <c r="E2496" i="21"/>
  <c r="F2496" i="21" s="1"/>
  <c r="E2436" i="21"/>
  <c r="F2436" i="21" s="1"/>
  <c r="E2440" i="21"/>
  <c r="F2440" i="21" s="1"/>
  <c r="E2444" i="21"/>
  <c r="F2444" i="21" s="1"/>
  <c r="E2448" i="21"/>
  <c r="F2448" i="21" s="1"/>
  <c r="E2452" i="21"/>
  <c r="F2452" i="21" s="1"/>
  <c r="E2456" i="21"/>
  <c r="F2456" i="21" s="1"/>
  <c r="E2460" i="21"/>
  <c r="F2460" i="21" s="1"/>
  <c r="E2464" i="21"/>
  <c r="F2464" i="21" s="1"/>
  <c r="E2468" i="21"/>
  <c r="F2468" i="21" s="1"/>
  <c r="E2472" i="21"/>
  <c r="F2472" i="21" s="1"/>
  <c r="E2476" i="21"/>
  <c r="F2476" i="21" s="1"/>
  <c r="E2481" i="21"/>
  <c r="F2481" i="21" s="1"/>
  <c r="E2485" i="21"/>
  <c r="F2485" i="21" s="1"/>
  <c r="E2489" i="21"/>
  <c r="F2489" i="21" s="1"/>
  <c r="E2493" i="21"/>
  <c r="F2493" i="21" s="1"/>
  <c r="E2429" i="21"/>
  <c r="F2429" i="21" s="1"/>
  <c r="E2398" i="21"/>
  <c r="F2398" i="21" s="1"/>
  <c r="E2402" i="21"/>
  <c r="F2402" i="21" s="1"/>
  <c r="E2406" i="21"/>
  <c r="F2406" i="21" s="1"/>
  <c r="E2410" i="21"/>
  <c r="F2410" i="21" s="1"/>
  <c r="E2415" i="21"/>
  <c r="F2415" i="21" s="1"/>
  <c r="E2419" i="21"/>
  <c r="F2419" i="21" s="1"/>
  <c r="E2423" i="21"/>
  <c r="F2423" i="21" s="1"/>
  <c r="E2388" i="21"/>
  <c r="F2388" i="21" s="1"/>
  <c r="E2368" i="21"/>
  <c r="F2368" i="21" s="1"/>
  <c r="E2372" i="21"/>
  <c r="F2372" i="21" s="1"/>
  <c r="E2376" i="21"/>
  <c r="F2376" i="21" s="1"/>
  <c r="E2380" i="21"/>
  <c r="F2380" i="21" s="1"/>
  <c r="E2384" i="21"/>
  <c r="F2384" i="21" s="1"/>
  <c r="E2621" i="21"/>
  <c r="F2621" i="21" s="1"/>
  <c r="E2497" i="21"/>
  <c r="F2497" i="21" s="1"/>
  <c r="E2437" i="21"/>
  <c r="F2437" i="21" s="1"/>
  <c r="E2441" i="21"/>
  <c r="F2441" i="21" s="1"/>
  <c r="E2445" i="21"/>
  <c r="F2445" i="21" s="1"/>
  <c r="E2449" i="21"/>
  <c r="F2449" i="21" s="1"/>
  <c r="E2453" i="21"/>
  <c r="F2453" i="21" s="1"/>
  <c r="E2457" i="21"/>
  <c r="F2457" i="21" s="1"/>
  <c r="E2461" i="21"/>
  <c r="F2461" i="21" s="1"/>
  <c r="E2465" i="21"/>
  <c r="F2465" i="21" s="1"/>
  <c r="E2469" i="21"/>
  <c r="F2469" i="21" s="1"/>
  <c r="E2473" i="21"/>
  <c r="F2473" i="21" s="1"/>
  <c r="E2477" i="21"/>
  <c r="F2477" i="21" s="1"/>
  <c r="E2482" i="21"/>
  <c r="F2482" i="21" s="1"/>
  <c r="E2486" i="21"/>
  <c r="F2486" i="21" s="1"/>
  <c r="E2490" i="21"/>
  <c r="F2490" i="21" s="1"/>
  <c r="E2494" i="21"/>
  <c r="F2494" i="21" s="1"/>
  <c r="E2395" i="21"/>
  <c r="F2395" i="21" s="1"/>
  <c r="E2399" i="21"/>
  <c r="F2399" i="21" s="1"/>
  <c r="E2403" i="21"/>
  <c r="F2403" i="21" s="1"/>
  <c r="E2407" i="21"/>
  <c r="F2407" i="21" s="1"/>
  <c r="E2411" i="21"/>
  <c r="F2411" i="21" s="1"/>
  <c r="E2416" i="21"/>
  <c r="F2416" i="21" s="1"/>
  <c r="E2420" i="21"/>
  <c r="F2420" i="21" s="1"/>
  <c r="E2424" i="21"/>
  <c r="F2424" i="21" s="1"/>
  <c r="E2389" i="21"/>
  <c r="F2389" i="21" s="1"/>
  <c r="E2369" i="21"/>
  <c r="F2369" i="21" s="1"/>
  <c r="E2373" i="21"/>
  <c r="F2373" i="21" s="1"/>
  <c r="E2377" i="21"/>
  <c r="F2377" i="21" s="1"/>
  <c r="E2381" i="21"/>
  <c r="F2381" i="21" s="1"/>
  <c r="E2385" i="21"/>
  <c r="F2385" i="21" s="1"/>
  <c r="E2394" i="21"/>
  <c r="F2394" i="21" s="1"/>
  <c r="E2386" i="21"/>
  <c r="F2386" i="21" s="1"/>
  <c r="E2630" i="21"/>
  <c r="F2630" i="21" s="1"/>
  <c r="E2365" i="21"/>
  <c r="F2365" i="21" s="1"/>
  <c r="E2501" i="21"/>
  <c r="F2501" i="21" s="1"/>
  <c r="E2361" i="21"/>
  <c r="F2361" i="21" s="1"/>
  <c r="E2336" i="21"/>
  <c r="F2336" i="21" s="1"/>
  <c r="E2340" i="21"/>
  <c r="F2340" i="21" s="1"/>
  <c r="E2344" i="21"/>
  <c r="F2344" i="21" s="1"/>
  <c r="E2348" i="21"/>
  <c r="F2348" i="21" s="1"/>
  <c r="E2352" i="21"/>
  <c r="F2352" i="21" s="1"/>
  <c r="E2356" i="21"/>
  <c r="F2356" i="21" s="1"/>
  <c r="E2327" i="21"/>
  <c r="F2327" i="21" s="1"/>
  <c r="E2283" i="21"/>
  <c r="F2283" i="21" s="1"/>
  <c r="E2287" i="21"/>
  <c r="F2287" i="21" s="1"/>
  <c r="E2291" i="21"/>
  <c r="F2291" i="21" s="1"/>
  <c r="E2295" i="21"/>
  <c r="F2295" i="21" s="1"/>
  <c r="E2299" i="21"/>
  <c r="F2299" i="21" s="1"/>
  <c r="E2303" i="21"/>
  <c r="F2303" i="21" s="1"/>
  <c r="E2597" i="21"/>
  <c r="F2597" i="21" s="1"/>
  <c r="E2603" i="21"/>
  <c r="F2603" i="21" s="1"/>
  <c r="E2607" i="21"/>
  <c r="F2607" i="21" s="1"/>
  <c r="E2611" i="21"/>
  <c r="F2611" i="21" s="1"/>
  <c r="E2615" i="21"/>
  <c r="F2615" i="21" s="1"/>
  <c r="E2619" i="21"/>
  <c r="F2619" i="21" s="1"/>
  <c r="E2622" i="21"/>
  <c r="F2622" i="21" s="1"/>
  <c r="E2434" i="21"/>
  <c r="F2434" i="21" s="1"/>
  <c r="E2438" i="21"/>
  <c r="F2438" i="21" s="1"/>
  <c r="E2442" i="21"/>
  <c r="F2442" i="21" s="1"/>
  <c r="E2446" i="21"/>
  <c r="F2446" i="21" s="1"/>
  <c r="E2450" i="21"/>
  <c r="F2450" i="21" s="1"/>
  <c r="E2454" i="21"/>
  <c r="F2454" i="21" s="1"/>
  <c r="E2458" i="21"/>
  <c r="F2458" i="21" s="1"/>
  <c r="E2462" i="21"/>
  <c r="F2462" i="21" s="1"/>
  <c r="E2466" i="21"/>
  <c r="F2466" i="21" s="1"/>
  <c r="E2470" i="21"/>
  <c r="F2470" i="21" s="1"/>
  <c r="E2474" i="21"/>
  <c r="F2474" i="21" s="1"/>
  <c r="E2479" i="21"/>
  <c r="F2479" i="21" s="1"/>
  <c r="E2483" i="21"/>
  <c r="F2483" i="21" s="1"/>
  <c r="E2487" i="21"/>
  <c r="F2487" i="21" s="1"/>
  <c r="E2491" i="21"/>
  <c r="F2491" i="21" s="1"/>
  <c r="E2427" i="21"/>
  <c r="F2427" i="21" s="1"/>
  <c r="E2396" i="21"/>
  <c r="F2396" i="21" s="1"/>
  <c r="E2400" i="21"/>
  <c r="F2400" i="21" s="1"/>
  <c r="E2404" i="21"/>
  <c r="F2404" i="21" s="1"/>
  <c r="E2408" i="21"/>
  <c r="F2408" i="21" s="1"/>
  <c r="E2412" i="21"/>
  <c r="F2412" i="21" s="1"/>
  <c r="E2417" i="21"/>
  <c r="F2417" i="21" s="1"/>
  <c r="E2421" i="21"/>
  <c r="F2421" i="21" s="1"/>
  <c r="E2425" i="21"/>
  <c r="F2425" i="21" s="1"/>
  <c r="E2366" i="21"/>
  <c r="F2366" i="21" s="1"/>
  <c r="E2370" i="21"/>
  <c r="F2370" i="21" s="1"/>
  <c r="E2374" i="21"/>
  <c r="F2374" i="21" s="1"/>
  <c r="E2378" i="21"/>
  <c r="F2378" i="21" s="1"/>
  <c r="E2382" i="21"/>
  <c r="F2382" i="21" s="1"/>
  <c r="E2618" i="21"/>
  <c r="F2618" i="21" s="1"/>
  <c r="E2495" i="21"/>
  <c r="F2495" i="21" s="1"/>
  <c r="E2435" i="21"/>
  <c r="F2435" i="21" s="1"/>
  <c r="E2439" i="21"/>
  <c r="F2439" i="21" s="1"/>
  <c r="E2443" i="21"/>
  <c r="F2443" i="21" s="1"/>
  <c r="E2447" i="21"/>
  <c r="F2447" i="21" s="1"/>
  <c r="E2451" i="21"/>
  <c r="F2451" i="21" s="1"/>
  <c r="E2455" i="21"/>
  <c r="F2455" i="21" s="1"/>
  <c r="E2459" i="21"/>
  <c r="F2459" i="21" s="1"/>
  <c r="E2463" i="21"/>
  <c r="F2463" i="21" s="1"/>
  <c r="E2467" i="21"/>
  <c r="F2467" i="21" s="1"/>
  <c r="E2471" i="21"/>
  <c r="F2471" i="21" s="1"/>
  <c r="E2475" i="21"/>
  <c r="F2475" i="21" s="1"/>
  <c r="E2480" i="21"/>
  <c r="F2480" i="21" s="1"/>
  <c r="E2484" i="21"/>
  <c r="F2484" i="21" s="1"/>
  <c r="E2488" i="21"/>
  <c r="F2488" i="21" s="1"/>
  <c r="E2492" i="21"/>
  <c r="F2492" i="21" s="1"/>
  <c r="E2428" i="21"/>
  <c r="F2428" i="21" s="1"/>
  <c r="E2397" i="21"/>
  <c r="F2397" i="21" s="1"/>
  <c r="E2401" i="21"/>
  <c r="F2401" i="21" s="1"/>
  <c r="E2405" i="21"/>
  <c r="F2405" i="21" s="1"/>
  <c r="E2409" i="21"/>
  <c r="F2409" i="21" s="1"/>
  <c r="E2414" i="21"/>
  <c r="F2414" i="21" s="1"/>
  <c r="E2418" i="21"/>
  <c r="F2418" i="21" s="1"/>
  <c r="E2422" i="21"/>
  <c r="F2422" i="21" s="1"/>
  <c r="E2426" i="21"/>
  <c r="F2426" i="21" s="1"/>
  <c r="E2367" i="21"/>
  <c r="F2367" i="21" s="1"/>
  <c r="E2371" i="21"/>
  <c r="F2371" i="21" s="1"/>
  <c r="E2375" i="21"/>
  <c r="F2375" i="21" s="1"/>
  <c r="E2379" i="21"/>
  <c r="F2379" i="21" s="1"/>
  <c r="E2383" i="21"/>
  <c r="F2383" i="21" s="1"/>
  <c r="E2387" i="21"/>
  <c r="F2387" i="21" s="1"/>
  <c r="E2433" i="21"/>
  <c r="F2433" i="21" s="1"/>
  <c r="E2478" i="21"/>
  <c r="F2478" i="21" s="1"/>
  <c r="E2413" i="21"/>
  <c r="F2413" i="21" s="1"/>
  <c r="E2390" i="21"/>
  <c r="F2390" i="21" s="1"/>
  <c r="E2359" i="21"/>
  <c r="F2359" i="21" s="1"/>
  <c r="E2334" i="21"/>
  <c r="F2334" i="21" s="1"/>
  <c r="E2338" i="21"/>
  <c r="F2338" i="21" s="1"/>
  <c r="E2342" i="21"/>
  <c r="F2342" i="21" s="1"/>
  <c r="E2346" i="21"/>
  <c r="F2346" i="21" s="1"/>
  <c r="E2350" i="21"/>
  <c r="F2350" i="21" s="1"/>
  <c r="E2354" i="21"/>
  <c r="F2354" i="21" s="1"/>
  <c r="E2358" i="21"/>
  <c r="F2358" i="21" s="1"/>
  <c r="E2281" i="21"/>
  <c r="F2281" i="21" s="1"/>
  <c r="E2285" i="21"/>
  <c r="F2285" i="21" s="1"/>
  <c r="E2289" i="21"/>
  <c r="F2289" i="21" s="1"/>
  <c r="E2293" i="21"/>
  <c r="F2293" i="21" s="1"/>
  <c r="E2297" i="21"/>
  <c r="F2297" i="21" s="1"/>
  <c r="E2305" i="21"/>
  <c r="F2305" i="21" s="1"/>
  <c r="E2309" i="21"/>
  <c r="F2309" i="21" s="1"/>
  <c r="E2313" i="21"/>
  <c r="F2313" i="21" s="1"/>
  <c r="E2317" i="21"/>
  <c r="F2317" i="21" s="1"/>
  <c r="E2321" i="21"/>
  <c r="F2321" i="21" s="1"/>
  <c r="E2325" i="21"/>
  <c r="F2325" i="21" s="1"/>
  <c r="E2232" i="21"/>
  <c r="F2232" i="21" s="1"/>
  <c r="E2236" i="21"/>
  <c r="F2236" i="21" s="1"/>
  <c r="E2240" i="21"/>
  <c r="F2240" i="21" s="1"/>
  <c r="E2244" i="21"/>
  <c r="F2244" i="21" s="1"/>
  <c r="E2248" i="21"/>
  <c r="F2248" i="21" s="1"/>
  <c r="E2252" i="21"/>
  <c r="F2252" i="21" s="1"/>
  <c r="E2256" i="21"/>
  <c r="F2256" i="21" s="1"/>
  <c r="E2260" i="21"/>
  <c r="F2260" i="21" s="1"/>
  <c r="E2264" i="21"/>
  <c r="F2264" i="21" s="1"/>
  <c r="E2268" i="21"/>
  <c r="F2268" i="21" s="1"/>
  <c r="E2272" i="21"/>
  <c r="F2272" i="21" s="1"/>
  <c r="E2227" i="21"/>
  <c r="F2227" i="21" s="1"/>
  <c r="E2083" i="21"/>
  <c r="F2083" i="21" s="1"/>
  <c r="E2087" i="21"/>
  <c r="F2087" i="21" s="1"/>
  <c r="E2091" i="21"/>
  <c r="F2091" i="21" s="1"/>
  <c r="E2095" i="21"/>
  <c r="F2095" i="21" s="1"/>
  <c r="E2099" i="21"/>
  <c r="F2099" i="21" s="1"/>
  <c r="E2103" i="21"/>
  <c r="F2103" i="21" s="1"/>
  <c r="E2107" i="21"/>
  <c r="F2107" i="21" s="1"/>
  <c r="E2111" i="21"/>
  <c r="F2111" i="21" s="1"/>
  <c r="E2115" i="21"/>
  <c r="F2115" i="21" s="1"/>
  <c r="E2119" i="21"/>
  <c r="F2119" i="21" s="1"/>
  <c r="E2123" i="21"/>
  <c r="F2123" i="21" s="1"/>
  <c r="E2127" i="21"/>
  <c r="F2127" i="21" s="1"/>
  <c r="E2131" i="21"/>
  <c r="F2131" i="21" s="1"/>
  <c r="E2135" i="21"/>
  <c r="F2135" i="21" s="1"/>
  <c r="E2139" i="21"/>
  <c r="F2139" i="21" s="1"/>
  <c r="E2143" i="21"/>
  <c r="F2143" i="21" s="1"/>
  <c r="E2147" i="21"/>
  <c r="F2147" i="21" s="1"/>
  <c r="E2151" i="21"/>
  <c r="F2151" i="21" s="1"/>
  <c r="E2155" i="21"/>
  <c r="F2155" i="21" s="1"/>
  <c r="E2159" i="21"/>
  <c r="F2159" i="21" s="1"/>
  <c r="E2163" i="21"/>
  <c r="F2163" i="21" s="1"/>
  <c r="E2167" i="21"/>
  <c r="F2167" i="21" s="1"/>
  <c r="E2171" i="21"/>
  <c r="F2171" i="21" s="1"/>
  <c r="E2175" i="21"/>
  <c r="F2175" i="21" s="1"/>
  <c r="E2179" i="21"/>
  <c r="F2179" i="21" s="1"/>
  <c r="E2183" i="21"/>
  <c r="F2183" i="21" s="1"/>
  <c r="E2187" i="21"/>
  <c r="F2187" i="21" s="1"/>
  <c r="E2191" i="21"/>
  <c r="F2191" i="21" s="1"/>
  <c r="E2195" i="21"/>
  <c r="F2195" i="21" s="1"/>
  <c r="E2199" i="21"/>
  <c r="F2199" i="21" s="1"/>
  <c r="E2203" i="21"/>
  <c r="F2203" i="21" s="1"/>
  <c r="E2207" i="21"/>
  <c r="F2207" i="21" s="1"/>
  <c r="E2211" i="21"/>
  <c r="F2211" i="21" s="1"/>
  <c r="E2215" i="21"/>
  <c r="F2215" i="21" s="1"/>
  <c r="E2219" i="21"/>
  <c r="F2219" i="21" s="1"/>
  <c r="E2223" i="21"/>
  <c r="F2223" i="21" s="1"/>
  <c r="E2333" i="21"/>
  <c r="F2333" i="21" s="1"/>
  <c r="E2337" i="21"/>
  <c r="F2337" i="21" s="1"/>
  <c r="E2341" i="21"/>
  <c r="F2341" i="21" s="1"/>
  <c r="E2345" i="21"/>
  <c r="F2345" i="21" s="1"/>
  <c r="E2349" i="21"/>
  <c r="F2349" i="21" s="1"/>
  <c r="E2353" i="21"/>
  <c r="F2353" i="21" s="1"/>
  <c r="E2357" i="21"/>
  <c r="F2357" i="21" s="1"/>
  <c r="E2328" i="21"/>
  <c r="F2328" i="21" s="1"/>
  <c r="E2284" i="21"/>
  <c r="F2284" i="21" s="1"/>
  <c r="E2288" i="21"/>
  <c r="F2288" i="21" s="1"/>
  <c r="E2292" i="21"/>
  <c r="F2292" i="21" s="1"/>
  <c r="E2296" i="21"/>
  <c r="F2296" i="21" s="1"/>
  <c r="E2300" i="21"/>
  <c r="F2300" i="21" s="1"/>
  <c r="E2304" i="21"/>
  <c r="F2304" i="21" s="1"/>
  <c r="E2308" i="21"/>
  <c r="F2308" i="21" s="1"/>
  <c r="E2312" i="21"/>
  <c r="F2312" i="21" s="1"/>
  <c r="E2316" i="21"/>
  <c r="F2316" i="21" s="1"/>
  <c r="E2320" i="21"/>
  <c r="F2320" i="21" s="1"/>
  <c r="E2324" i="21"/>
  <c r="F2324" i="21" s="1"/>
  <c r="E2276" i="21"/>
  <c r="F2276" i="21" s="1"/>
  <c r="E2235" i="21"/>
  <c r="F2235" i="21" s="1"/>
  <c r="E2239" i="21"/>
  <c r="F2239" i="21" s="1"/>
  <c r="E2243" i="21"/>
  <c r="F2243" i="21" s="1"/>
  <c r="E2247" i="21"/>
  <c r="F2247" i="21" s="1"/>
  <c r="E2251" i="21"/>
  <c r="F2251" i="21" s="1"/>
  <c r="E2255" i="21"/>
  <c r="F2255" i="21" s="1"/>
  <c r="E2259" i="21"/>
  <c r="F2259" i="21" s="1"/>
  <c r="E2263" i="21"/>
  <c r="F2263" i="21" s="1"/>
  <c r="E2267" i="21"/>
  <c r="F2267" i="21" s="1"/>
  <c r="E2271" i="21"/>
  <c r="F2271" i="21" s="1"/>
  <c r="E2226" i="21"/>
  <c r="F2226" i="21" s="1"/>
  <c r="E2082" i="21"/>
  <c r="F2082" i="21" s="1"/>
  <c r="E2086" i="21"/>
  <c r="F2086" i="21" s="1"/>
  <c r="E2090" i="21"/>
  <c r="F2090" i="21" s="1"/>
  <c r="E2094" i="21"/>
  <c r="F2094" i="21" s="1"/>
  <c r="E2098" i="21"/>
  <c r="F2098" i="21" s="1"/>
  <c r="E2102" i="21"/>
  <c r="F2102" i="21" s="1"/>
  <c r="E2106" i="21"/>
  <c r="F2106" i="21" s="1"/>
  <c r="E2110" i="21"/>
  <c r="F2110" i="21" s="1"/>
  <c r="E2114" i="21"/>
  <c r="F2114" i="21" s="1"/>
  <c r="E2118" i="21"/>
  <c r="F2118" i="21" s="1"/>
  <c r="E2122" i="21"/>
  <c r="F2122" i="21" s="1"/>
  <c r="E2126" i="21"/>
  <c r="F2126" i="21" s="1"/>
  <c r="E2130" i="21"/>
  <c r="F2130" i="21" s="1"/>
  <c r="E2134" i="21"/>
  <c r="F2134" i="21" s="1"/>
  <c r="E2138" i="21"/>
  <c r="F2138" i="21" s="1"/>
  <c r="E2142" i="21"/>
  <c r="F2142" i="21" s="1"/>
  <c r="E2146" i="21"/>
  <c r="F2146" i="21" s="1"/>
  <c r="E2150" i="21"/>
  <c r="F2150" i="21" s="1"/>
  <c r="E2154" i="21"/>
  <c r="F2154" i="21" s="1"/>
  <c r="E2158" i="21"/>
  <c r="F2158" i="21" s="1"/>
  <c r="E2162" i="21"/>
  <c r="F2162" i="21" s="1"/>
  <c r="E2166" i="21"/>
  <c r="F2166" i="21" s="1"/>
  <c r="E2170" i="21"/>
  <c r="F2170" i="21" s="1"/>
  <c r="E2174" i="21"/>
  <c r="F2174" i="21" s="1"/>
  <c r="E2178" i="21"/>
  <c r="F2178" i="21" s="1"/>
  <c r="E2182" i="21"/>
  <c r="F2182" i="21" s="1"/>
  <c r="E2186" i="21"/>
  <c r="F2186" i="21" s="1"/>
  <c r="E2190" i="21"/>
  <c r="F2190" i="21" s="1"/>
  <c r="E2194" i="21"/>
  <c r="F2194" i="21" s="1"/>
  <c r="E2198" i="21"/>
  <c r="F2198" i="21" s="1"/>
  <c r="E2202" i="21"/>
  <c r="F2202" i="21" s="1"/>
  <c r="E2206" i="21"/>
  <c r="F2206" i="21" s="1"/>
  <c r="E2210" i="21"/>
  <c r="F2210" i="21" s="1"/>
  <c r="E2214" i="21"/>
  <c r="F2214" i="21" s="1"/>
  <c r="E2218" i="21"/>
  <c r="F2218" i="21" s="1"/>
  <c r="E2222" i="21"/>
  <c r="F2222" i="21" s="1"/>
  <c r="E2073" i="21"/>
  <c r="F2073" i="21" s="1"/>
  <c r="E1992" i="21"/>
  <c r="F1992" i="21" s="1"/>
  <c r="E1996" i="21"/>
  <c r="F1996" i="21" s="1"/>
  <c r="E2000" i="21"/>
  <c r="F2000" i="21" s="1"/>
  <c r="E2005" i="21"/>
  <c r="F2005" i="21" s="1"/>
  <c r="E2009" i="21"/>
  <c r="F2009" i="21" s="1"/>
  <c r="E2013" i="21"/>
  <c r="F2013" i="21" s="1"/>
  <c r="E2017" i="21"/>
  <c r="F2017" i="21" s="1"/>
  <c r="E2021" i="21"/>
  <c r="F2021" i="21" s="1"/>
  <c r="E2026" i="21"/>
  <c r="F2026" i="21" s="1"/>
  <c r="E2030" i="21"/>
  <c r="F2030" i="21" s="1"/>
  <c r="E2034" i="21"/>
  <c r="F2034" i="21" s="1"/>
  <c r="E2038" i="21"/>
  <c r="F2038" i="21" s="1"/>
  <c r="E2042" i="21"/>
  <c r="F2042" i="21" s="1"/>
  <c r="E2046" i="21"/>
  <c r="F2046" i="21" s="1"/>
  <c r="E2050" i="21"/>
  <c r="F2050" i="21" s="1"/>
  <c r="E2054" i="21"/>
  <c r="F2054" i="21" s="1"/>
  <c r="E2058" i="21"/>
  <c r="F2058" i="21" s="1"/>
  <c r="E2062" i="21"/>
  <c r="F2062" i="21" s="1"/>
  <c r="E2066" i="21"/>
  <c r="F2066" i="21" s="1"/>
  <c r="E2070" i="21"/>
  <c r="F2070" i="21" s="1"/>
  <c r="E1984" i="21"/>
  <c r="F1984" i="21" s="1"/>
  <c r="E1905" i="21"/>
  <c r="F1905" i="21" s="1"/>
  <c r="E1909" i="21"/>
  <c r="F1909" i="21" s="1"/>
  <c r="E1913" i="21"/>
  <c r="F1913" i="21" s="1"/>
  <c r="E1917" i="21"/>
  <c r="F1917" i="21" s="1"/>
  <c r="E1921" i="21"/>
  <c r="F1921" i="21" s="1"/>
  <c r="E1925" i="21"/>
  <c r="F1925" i="21" s="1"/>
  <c r="E1929" i="21"/>
  <c r="F1929" i="21" s="1"/>
  <c r="E1933" i="21"/>
  <c r="F1933" i="21" s="1"/>
  <c r="E1937" i="21"/>
  <c r="F1937" i="21" s="1"/>
  <c r="E1941" i="21"/>
  <c r="F1941" i="21" s="1"/>
  <c r="E1945" i="21"/>
  <c r="F1945" i="21" s="1"/>
  <c r="E1949" i="21"/>
  <c r="F1949" i="21" s="1"/>
  <c r="E1953" i="21"/>
  <c r="F1953" i="21" s="1"/>
  <c r="E1957" i="21"/>
  <c r="F1957" i="21" s="1"/>
  <c r="E1961" i="21"/>
  <c r="F1961" i="21" s="1"/>
  <c r="E1965" i="21"/>
  <c r="F1965" i="21" s="1"/>
  <c r="E1969" i="21"/>
  <c r="F1969" i="21" s="1"/>
  <c r="E1973" i="21"/>
  <c r="F1973" i="21" s="1"/>
  <c r="E1977" i="21"/>
  <c r="F1977" i="21" s="1"/>
  <c r="E1981" i="21"/>
  <c r="F1981" i="21" s="1"/>
  <c r="E1898" i="21"/>
  <c r="F1898" i="21" s="1"/>
  <c r="E1876" i="21"/>
  <c r="F1876" i="21" s="1"/>
  <c r="E1880" i="21"/>
  <c r="F1880" i="21" s="1"/>
  <c r="E1884" i="21"/>
  <c r="F1884" i="21" s="1"/>
  <c r="E1888" i="21"/>
  <c r="F1888" i="21" s="1"/>
  <c r="E1892" i="21"/>
  <c r="F1892" i="21" s="1"/>
  <c r="E1896" i="21"/>
  <c r="F1896" i="21" s="1"/>
  <c r="E2301" i="21"/>
  <c r="F2301" i="21" s="1"/>
  <c r="E2307" i="21"/>
  <c r="F2307" i="21" s="1"/>
  <c r="E2311" i="21"/>
  <c r="F2311" i="21" s="1"/>
  <c r="E2315" i="21"/>
  <c r="F2315" i="21" s="1"/>
  <c r="E2319" i="21"/>
  <c r="F2319" i="21" s="1"/>
  <c r="E2323" i="21"/>
  <c r="F2323" i="21" s="1"/>
  <c r="E2275" i="21"/>
  <c r="F2275" i="21" s="1"/>
  <c r="E2234" i="21"/>
  <c r="F2234" i="21" s="1"/>
  <c r="E2238" i="21"/>
  <c r="F2238" i="21" s="1"/>
  <c r="E2242" i="21"/>
  <c r="F2242" i="21" s="1"/>
  <c r="E2246" i="21"/>
  <c r="F2246" i="21" s="1"/>
  <c r="E2250" i="21"/>
  <c r="F2250" i="21" s="1"/>
  <c r="E2254" i="21"/>
  <c r="F2254" i="21" s="1"/>
  <c r="E2258" i="21"/>
  <c r="F2258" i="21" s="1"/>
  <c r="E2262" i="21"/>
  <c r="F2262" i="21" s="1"/>
  <c r="E2266" i="21"/>
  <c r="F2266" i="21" s="1"/>
  <c r="E2270" i="21"/>
  <c r="F2270" i="21" s="1"/>
  <c r="E2225" i="21"/>
  <c r="F2225" i="21" s="1"/>
  <c r="E2081" i="21"/>
  <c r="F2081" i="21" s="1"/>
  <c r="E2085" i="21"/>
  <c r="F2085" i="21" s="1"/>
  <c r="E2089" i="21"/>
  <c r="F2089" i="21" s="1"/>
  <c r="E2093" i="21"/>
  <c r="F2093" i="21" s="1"/>
  <c r="E2097" i="21"/>
  <c r="F2097" i="21" s="1"/>
  <c r="E2101" i="21"/>
  <c r="F2101" i="21" s="1"/>
  <c r="E2105" i="21"/>
  <c r="F2105" i="21" s="1"/>
  <c r="E2109" i="21"/>
  <c r="F2109" i="21" s="1"/>
  <c r="E2113" i="21"/>
  <c r="F2113" i="21" s="1"/>
  <c r="E2117" i="21"/>
  <c r="F2117" i="21" s="1"/>
  <c r="E2121" i="21"/>
  <c r="F2121" i="21" s="1"/>
  <c r="E2125" i="21"/>
  <c r="F2125" i="21" s="1"/>
  <c r="E2129" i="21"/>
  <c r="F2129" i="21" s="1"/>
  <c r="E2133" i="21"/>
  <c r="F2133" i="21" s="1"/>
  <c r="E2137" i="21"/>
  <c r="F2137" i="21" s="1"/>
  <c r="E2141" i="21"/>
  <c r="F2141" i="21" s="1"/>
  <c r="E2145" i="21"/>
  <c r="F2145" i="21" s="1"/>
  <c r="E2149" i="21"/>
  <c r="F2149" i="21" s="1"/>
  <c r="E2153" i="21"/>
  <c r="F2153" i="21" s="1"/>
  <c r="E2157" i="21"/>
  <c r="F2157" i="21" s="1"/>
  <c r="E2161" i="21"/>
  <c r="F2161" i="21" s="1"/>
  <c r="E2165" i="21"/>
  <c r="F2165" i="21" s="1"/>
  <c r="E2169" i="21"/>
  <c r="F2169" i="21" s="1"/>
  <c r="E2173" i="21"/>
  <c r="F2173" i="21" s="1"/>
  <c r="E2177" i="21"/>
  <c r="F2177" i="21" s="1"/>
  <c r="E2181" i="21"/>
  <c r="F2181" i="21" s="1"/>
  <c r="E2185" i="21"/>
  <c r="F2185" i="21" s="1"/>
  <c r="E2189" i="21"/>
  <c r="F2189" i="21" s="1"/>
  <c r="E2193" i="21"/>
  <c r="F2193" i="21" s="1"/>
  <c r="E2197" i="21"/>
  <c r="F2197" i="21" s="1"/>
  <c r="E2201" i="21"/>
  <c r="F2201" i="21" s="1"/>
  <c r="E2205" i="21"/>
  <c r="F2205" i="21" s="1"/>
  <c r="E2209" i="21"/>
  <c r="F2209" i="21" s="1"/>
  <c r="E2213" i="21"/>
  <c r="F2213" i="21" s="1"/>
  <c r="E2217" i="21"/>
  <c r="F2217" i="21" s="1"/>
  <c r="E2221" i="21"/>
  <c r="F2221" i="21" s="1"/>
  <c r="E2360" i="21"/>
  <c r="F2360" i="21" s="1"/>
  <c r="E2335" i="21"/>
  <c r="F2335" i="21" s="1"/>
  <c r="E2339" i="21"/>
  <c r="F2339" i="21" s="1"/>
  <c r="E2343" i="21"/>
  <c r="F2343" i="21" s="1"/>
  <c r="E2347" i="21"/>
  <c r="F2347" i="21" s="1"/>
  <c r="E2351" i="21"/>
  <c r="F2351" i="21" s="1"/>
  <c r="E2355" i="21"/>
  <c r="F2355" i="21" s="1"/>
  <c r="E2326" i="21"/>
  <c r="F2326" i="21" s="1"/>
  <c r="E2282" i="21"/>
  <c r="F2282" i="21" s="1"/>
  <c r="E2286" i="21"/>
  <c r="F2286" i="21" s="1"/>
  <c r="E2290" i="21"/>
  <c r="F2290" i="21" s="1"/>
  <c r="E2294" i="21"/>
  <c r="F2294" i="21" s="1"/>
  <c r="E2298" i="21"/>
  <c r="F2298" i="21" s="1"/>
  <c r="E2302" i="21"/>
  <c r="F2302" i="21" s="1"/>
  <c r="E2306" i="21"/>
  <c r="F2306" i="21" s="1"/>
  <c r="E2310" i="21"/>
  <c r="F2310" i="21" s="1"/>
  <c r="E2314" i="21"/>
  <c r="F2314" i="21" s="1"/>
  <c r="E2318" i="21"/>
  <c r="F2318" i="21" s="1"/>
  <c r="E2322" i="21"/>
  <c r="F2322" i="21" s="1"/>
  <c r="E2274" i="21"/>
  <c r="F2274" i="21" s="1"/>
  <c r="E2233" i="21"/>
  <c r="F2233" i="21" s="1"/>
  <c r="E2237" i="21"/>
  <c r="F2237" i="21" s="1"/>
  <c r="E2241" i="21"/>
  <c r="F2241" i="21" s="1"/>
  <c r="E2245" i="21"/>
  <c r="F2245" i="21" s="1"/>
  <c r="E2249" i="21"/>
  <c r="F2249" i="21" s="1"/>
  <c r="E2253" i="21"/>
  <c r="F2253" i="21" s="1"/>
  <c r="E2257" i="21"/>
  <c r="F2257" i="21" s="1"/>
  <c r="E2261" i="21"/>
  <c r="F2261" i="21" s="1"/>
  <c r="E2265" i="21"/>
  <c r="F2265" i="21" s="1"/>
  <c r="E2269" i="21"/>
  <c r="F2269" i="21" s="1"/>
  <c r="E2273" i="21"/>
  <c r="F2273" i="21" s="1"/>
  <c r="E2080" i="21"/>
  <c r="F2080" i="21" s="1"/>
  <c r="E2084" i="21"/>
  <c r="F2084" i="21" s="1"/>
  <c r="E2088" i="21"/>
  <c r="F2088" i="21" s="1"/>
  <c r="E2092" i="21"/>
  <c r="F2092" i="21" s="1"/>
  <c r="E2096" i="21"/>
  <c r="F2096" i="21" s="1"/>
  <c r="E2100" i="21"/>
  <c r="F2100" i="21" s="1"/>
  <c r="E2104" i="21"/>
  <c r="F2104" i="21" s="1"/>
  <c r="E2108" i="21"/>
  <c r="F2108" i="21" s="1"/>
  <c r="E2112" i="21"/>
  <c r="F2112" i="21" s="1"/>
  <c r="E2116" i="21"/>
  <c r="F2116" i="21" s="1"/>
  <c r="E2120" i="21"/>
  <c r="F2120" i="21" s="1"/>
  <c r="E2124" i="21"/>
  <c r="F2124" i="21" s="1"/>
  <c r="E2128" i="21"/>
  <c r="F2128" i="21" s="1"/>
  <c r="E2132" i="21"/>
  <c r="F2132" i="21" s="1"/>
  <c r="E2136" i="21"/>
  <c r="F2136" i="21" s="1"/>
  <c r="E2140" i="21"/>
  <c r="F2140" i="21" s="1"/>
  <c r="E2144" i="21"/>
  <c r="F2144" i="21" s="1"/>
  <c r="E2148" i="21"/>
  <c r="F2148" i="21" s="1"/>
  <c r="E2152" i="21"/>
  <c r="F2152" i="21" s="1"/>
  <c r="E2156" i="21"/>
  <c r="F2156" i="21" s="1"/>
  <c r="E2160" i="21"/>
  <c r="F2160" i="21" s="1"/>
  <c r="E2164" i="21"/>
  <c r="F2164" i="21" s="1"/>
  <c r="E2168" i="21"/>
  <c r="F2168" i="21" s="1"/>
  <c r="E2172" i="21"/>
  <c r="F2172" i="21" s="1"/>
  <c r="E2176" i="21"/>
  <c r="F2176" i="21" s="1"/>
  <c r="E2180" i="21"/>
  <c r="F2180" i="21" s="1"/>
  <c r="E2184" i="21"/>
  <c r="F2184" i="21" s="1"/>
  <c r="E2188" i="21"/>
  <c r="F2188" i="21" s="1"/>
  <c r="E2192" i="21"/>
  <c r="F2192" i="21" s="1"/>
  <c r="E2196" i="21"/>
  <c r="F2196" i="21" s="1"/>
  <c r="E2200" i="21"/>
  <c r="F2200" i="21" s="1"/>
  <c r="E2204" i="21"/>
  <c r="F2204" i="21" s="1"/>
  <c r="E2208" i="21"/>
  <c r="F2208" i="21" s="1"/>
  <c r="E2212" i="21"/>
  <c r="F2212" i="21" s="1"/>
  <c r="E2216" i="21"/>
  <c r="F2216" i="21" s="1"/>
  <c r="E2220" i="21"/>
  <c r="F2220" i="21" s="1"/>
  <c r="E2224" i="21"/>
  <c r="F2224" i="21" s="1"/>
  <c r="E2075" i="21"/>
  <c r="F2075" i="21" s="1"/>
  <c r="E1994" i="21"/>
  <c r="F1994" i="21" s="1"/>
  <c r="E1998" i="21"/>
  <c r="F1998" i="21" s="1"/>
  <c r="E2002" i="21"/>
  <c r="F2002" i="21" s="1"/>
  <c r="E2007" i="21"/>
  <c r="F2007" i="21" s="1"/>
  <c r="E2011" i="21"/>
  <c r="F2011" i="21" s="1"/>
  <c r="E2015" i="21"/>
  <c r="F2015" i="21" s="1"/>
  <c r="E2019" i="21"/>
  <c r="F2019" i="21" s="1"/>
  <c r="E2023" i="21"/>
  <c r="F2023" i="21" s="1"/>
  <c r="E2028" i="21"/>
  <c r="F2028" i="21" s="1"/>
  <c r="E2032" i="21"/>
  <c r="F2032" i="21" s="1"/>
  <c r="E2036" i="21"/>
  <c r="F2036" i="21" s="1"/>
  <c r="E2040" i="21"/>
  <c r="F2040" i="21" s="1"/>
  <c r="E2044" i="21"/>
  <c r="F2044" i="21" s="1"/>
  <c r="E2048" i="21"/>
  <c r="F2048" i="21" s="1"/>
  <c r="E2052" i="21"/>
  <c r="F2052" i="21" s="1"/>
  <c r="E2056" i="21"/>
  <c r="F2056" i="21" s="1"/>
  <c r="E2060" i="21"/>
  <c r="F2060" i="21" s="1"/>
  <c r="E2064" i="21"/>
  <c r="F2064" i="21" s="1"/>
  <c r="E2068" i="21"/>
  <c r="F2068" i="21" s="1"/>
  <c r="E2072" i="21"/>
  <c r="F2072" i="21" s="1"/>
  <c r="E1986" i="21"/>
  <c r="F1986" i="21" s="1"/>
  <c r="E1907" i="21"/>
  <c r="F1907" i="21" s="1"/>
  <c r="E1911" i="21"/>
  <c r="F1911" i="21" s="1"/>
  <c r="E1915" i="21"/>
  <c r="F1915" i="21" s="1"/>
  <c r="E1919" i="21"/>
  <c r="F1919" i="21" s="1"/>
  <c r="E1923" i="21"/>
  <c r="F1923" i="21" s="1"/>
  <c r="E1927" i="21"/>
  <c r="F1927" i="21" s="1"/>
  <c r="E1931" i="21"/>
  <c r="F1931" i="21" s="1"/>
  <c r="E1935" i="21"/>
  <c r="F1935" i="21" s="1"/>
  <c r="E1939" i="21"/>
  <c r="F1939" i="21" s="1"/>
  <c r="E1943" i="21"/>
  <c r="F1943" i="21" s="1"/>
  <c r="E1947" i="21"/>
  <c r="F1947" i="21" s="1"/>
  <c r="E1951" i="21"/>
  <c r="F1951" i="21" s="1"/>
  <c r="E1955" i="21"/>
  <c r="F1955" i="21" s="1"/>
  <c r="E1959" i="21"/>
  <c r="F1959" i="21" s="1"/>
  <c r="E1963" i="21"/>
  <c r="F1963" i="21" s="1"/>
  <c r="E1967" i="21"/>
  <c r="F1967" i="21" s="1"/>
  <c r="E1971" i="21"/>
  <c r="F1971" i="21" s="1"/>
  <c r="E1975" i="21"/>
  <c r="F1975" i="21" s="1"/>
  <c r="E1979" i="21"/>
  <c r="F1979" i="21" s="1"/>
  <c r="E1983" i="21"/>
  <c r="F1983" i="21" s="1"/>
  <c r="E1874" i="21"/>
  <c r="F1874" i="21" s="1"/>
  <c r="E1878" i="21"/>
  <c r="F1878" i="21" s="1"/>
  <c r="E1882" i="21"/>
  <c r="F1882" i="21" s="1"/>
  <c r="E1886" i="21"/>
  <c r="F1886" i="21" s="1"/>
  <c r="E1890" i="21"/>
  <c r="F1890" i="21" s="1"/>
  <c r="E1894" i="21"/>
  <c r="F1894" i="21" s="1"/>
  <c r="E1822" i="21"/>
  <c r="F1822" i="21" s="1"/>
  <c r="E1826" i="21"/>
  <c r="F1826" i="21" s="1"/>
  <c r="E1830" i="21"/>
  <c r="F1830" i="21" s="1"/>
  <c r="E1834" i="21"/>
  <c r="F1834" i="21" s="1"/>
  <c r="E1838" i="21"/>
  <c r="F1838" i="21" s="1"/>
  <c r="E1842" i="21"/>
  <c r="F1842" i="21" s="1"/>
  <c r="E1846" i="21"/>
  <c r="F1846" i="21" s="1"/>
  <c r="E1850" i="21"/>
  <c r="F1850" i="21" s="1"/>
  <c r="E1854" i="21"/>
  <c r="F1854" i="21" s="1"/>
  <c r="E1858" i="21"/>
  <c r="F1858" i="21" s="1"/>
  <c r="E1862" i="21"/>
  <c r="F1862" i="21" s="1"/>
  <c r="E1866" i="21"/>
  <c r="F1866" i="21" s="1"/>
  <c r="E1991" i="21"/>
  <c r="F1991" i="21" s="1"/>
  <c r="E1995" i="21"/>
  <c r="F1995" i="21" s="1"/>
  <c r="E1999" i="21"/>
  <c r="F1999" i="21" s="1"/>
  <c r="E2004" i="21"/>
  <c r="F2004" i="21" s="1"/>
  <c r="E2008" i="21"/>
  <c r="F2008" i="21" s="1"/>
  <c r="E2012" i="21"/>
  <c r="F2012" i="21" s="1"/>
  <c r="E2016" i="21"/>
  <c r="F2016" i="21" s="1"/>
  <c r="E2020" i="21"/>
  <c r="F2020" i="21" s="1"/>
  <c r="E2025" i="21"/>
  <c r="F2025" i="21" s="1"/>
  <c r="E2029" i="21"/>
  <c r="F2029" i="21" s="1"/>
  <c r="E2033" i="21"/>
  <c r="F2033" i="21" s="1"/>
  <c r="E2037" i="21"/>
  <c r="F2037" i="21" s="1"/>
  <c r="E2041" i="21"/>
  <c r="F2041" i="21" s="1"/>
  <c r="E2045" i="21"/>
  <c r="F2045" i="21" s="1"/>
  <c r="E2049" i="21"/>
  <c r="F2049" i="21" s="1"/>
  <c r="E2053" i="21"/>
  <c r="F2053" i="21" s="1"/>
  <c r="E2057" i="21"/>
  <c r="F2057" i="21" s="1"/>
  <c r="E2061" i="21"/>
  <c r="F2061" i="21" s="1"/>
  <c r="E2065" i="21"/>
  <c r="F2065" i="21" s="1"/>
  <c r="E2069" i="21"/>
  <c r="F2069" i="21" s="1"/>
  <c r="E1990" i="21"/>
  <c r="F1990" i="21" s="1"/>
  <c r="E1904" i="21"/>
  <c r="F1904" i="21" s="1"/>
  <c r="E1908" i="21"/>
  <c r="F1908" i="21" s="1"/>
  <c r="E1912" i="21"/>
  <c r="F1912" i="21" s="1"/>
  <c r="E1916" i="21"/>
  <c r="F1916" i="21" s="1"/>
  <c r="E1920" i="21"/>
  <c r="F1920" i="21" s="1"/>
  <c r="E1924" i="21"/>
  <c r="F1924" i="21" s="1"/>
  <c r="E1928" i="21"/>
  <c r="F1928" i="21" s="1"/>
  <c r="E1932" i="21"/>
  <c r="F1932" i="21" s="1"/>
  <c r="E1936" i="21"/>
  <c r="F1936" i="21" s="1"/>
  <c r="E1940" i="21"/>
  <c r="F1940" i="21" s="1"/>
  <c r="E1944" i="21"/>
  <c r="F1944" i="21" s="1"/>
  <c r="E1948" i="21"/>
  <c r="F1948" i="21" s="1"/>
  <c r="E1952" i="21"/>
  <c r="F1952" i="21" s="1"/>
  <c r="E1956" i="21"/>
  <c r="F1956" i="21" s="1"/>
  <c r="E1960" i="21"/>
  <c r="F1960" i="21" s="1"/>
  <c r="E1964" i="21"/>
  <c r="F1964" i="21" s="1"/>
  <c r="E1968" i="21"/>
  <c r="F1968" i="21" s="1"/>
  <c r="E1972" i="21"/>
  <c r="F1972" i="21" s="1"/>
  <c r="E1976" i="21"/>
  <c r="F1976" i="21" s="1"/>
  <c r="E1980" i="21"/>
  <c r="F1980" i="21" s="1"/>
  <c r="E1897" i="21"/>
  <c r="F1897" i="21" s="1"/>
  <c r="E1875" i="21"/>
  <c r="F1875" i="21" s="1"/>
  <c r="E1879" i="21"/>
  <c r="F1879" i="21" s="1"/>
  <c r="E1883" i="21"/>
  <c r="F1883" i="21" s="1"/>
  <c r="E1887" i="21"/>
  <c r="F1887" i="21" s="1"/>
  <c r="E1891" i="21"/>
  <c r="F1891" i="21" s="1"/>
  <c r="E1895" i="21"/>
  <c r="F1895" i="21" s="1"/>
  <c r="E1869" i="21"/>
  <c r="F1869" i="21" s="1"/>
  <c r="E1825" i="21"/>
  <c r="F1825" i="21" s="1"/>
  <c r="E1829" i="21"/>
  <c r="F1829" i="21" s="1"/>
  <c r="E1833" i="21"/>
  <c r="F1833" i="21" s="1"/>
  <c r="E1837" i="21"/>
  <c r="F1837" i="21" s="1"/>
  <c r="E1841" i="21"/>
  <c r="F1841" i="21" s="1"/>
  <c r="E1845" i="21"/>
  <c r="F1845" i="21" s="1"/>
  <c r="E1849" i="21"/>
  <c r="F1849" i="21" s="1"/>
  <c r="E1853" i="21"/>
  <c r="F1853" i="21" s="1"/>
  <c r="E1857" i="21"/>
  <c r="F1857" i="21" s="1"/>
  <c r="E1861" i="21"/>
  <c r="F1861" i="21" s="1"/>
  <c r="E1865" i="21"/>
  <c r="F1865" i="21" s="1"/>
  <c r="E1873" i="21"/>
  <c r="F1873" i="21" s="1"/>
  <c r="E2280" i="21"/>
  <c r="F2280" i="21" s="1"/>
  <c r="E1903" i="21"/>
  <c r="F1903" i="21" s="1"/>
  <c r="E2332" i="21"/>
  <c r="F2332" i="21" s="1"/>
  <c r="E1816" i="21"/>
  <c r="F1816" i="21" s="1"/>
  <c r="E1814" i="21"/>
  <c r="F1814" i="21" s="1"/>
  <c r="E1716" i="21"/>
  <c r="F1716" i="21" s="1"/>
  <c r="E1720" i="21"/>
  <c r="F1720" i="21" s="1"/>
  <c r="E1724" i="21"/>
  <c r="F1724" i="21" s="1"/>
  <c r="E1728" i="21"/>
  <c r="F1728" i="21" s="1"/>
  <c r="E1732" i="21"/>
  <c r="F1732" i="21" s="1"/>
  <c r="E1736" i="21"/>
  <c r="F1736" i="21" s="1"/>
  <c r="E1740" i="21"/>
  <c r="F1740" i="21" s="1"/>
  <c r="E1744" i="21"/>
  <c r="F1744" i="21" s="1"/>
  <c r="E1748" i="21"/>
  <c r="F1748" i="21" s="1"/>
  <c r="E1752" i="21"/>
  <c r="F1752" i="21" s="1"/>
  <c r="E1756" i="21"/>
  <c r="F1756" i="21" s="1"/>
  <c r="E1760" i="21"/>
  <c r="F1760" i="21" s="1"/>
  <c r="E1764" i="21"/>
  <c r="F1764" i="21" s="1"/>
  <c r="E1768" i="21"/>
  <c r="F1768" i="21" s="1"/>
  <c r="E1772" i="21"/>
  <c r="F1772" i="21" s="1"/>
  <c r="E1776" i="21"/>
  <c r="F1776" i="21" s="1"/>
  <c r="E1780" i="21"/>
  <c r="F1780" i="21" s="1"/>
  <c r="E1784" i="21"/>
  <c r="F1784" i="21" s="1"/>
  <c r="E1788" i="21"/>
  <c r="F1788" i="21" s="1"/>
  <c r="E1792" i="21"/>
  <c r="F1792" i="21" s="1"/>
  <c r="E1796" i="21"/>
  <c r="F1796" i="21" s="1"/>
  <c r="E1800" i="21"/>
  <c r="F1800" i="21" s="1"/>
  <c r="E1804" i="21"/>
  <c r="F1804" i="21" s="1"/>
  <c r="E1808" i="21"/>
  <c r="F1808" i="21" s="1"/>
  <c r="E1706" i="21"/>
  <c r="F1706" i="21" s="1"/>
  <c r="E1639" i="21"/>
  <c r="F1639" i="21" s="1"/>
  <c r="E1643" i="21"/>
  <c r="F1643" i="21" s="1"/>
  <c r="E1647" i="21"/>
  <c r="F1647" i="21" s="1"/>
  <c r="E1651" i="21"/>
  <c r="F1651" i="21" s="1"/>
  <c r="E1655" i="21"/>
  <c r="F1655" i="21" s="1"/>
  <c r="E1659" i="21"/>
  <c r="F1659" i="21" s="1"/>
  <c r="E1663" i="21"/>
  <c r="F1663" i="21" s="1"/>
  <c r="E1667" i="21"/>
  <c r="F1667" i="21" s="1"/>
  <c r="E1671" i="21"/>
  <c r="F1671" i="21" s="1"/>
  <c r="E1675" i="21"/>
  <c r="F1675" i="21" s="1"/>
  <c r="E1679" i="21"/>
  <c r="F1679" i="21" s="1"/>
  <c r="E1683" i="21"/>
  <c r="F1683" i="21" s="1"/>
  <c r="E1687" i="21"/>
  <c r="F1687" i="21" s="1"/>
  <c r="E1691" i="21"/>
  <c r="F1691" i="21" s="1"/>
  <c r="E1695" i="21"/>
  <c r="F1695" i="21" s="1"/>
  <c r="E1699" i="21"/>
  <c r="F1699" i="21" s="1"/>
  <c r="E1703" i="21"/>
  <c r="F1703" i="21" s="1"/>
  <c r="E1632" i="21"/>
  <c r="F1632" i="21" s="1"/>
  <c r="E1366" i="21"/>
  <c r="F1366" i="21" s="1"/>
  <c r="E1370" i="21"/>
  <c r="F1370" i="21" s="1"/>
  <c r="E1374" i="21"/>
  <c r="F1374" i="21" s="1"/>
  <c r="E1378" i="21"/>
  <c r="F1378" i="21" s="1"/>
  <c r="E1382" i="21"/>
  <c r="F1382" i="21" s="1"/>
  <c r="E1386" i="21"/>
  <c r="F1386" i="21" s="1"/>
  <c r="E1390" i="21"/>
  <c r="F1390" i="21" s="1"/>
  <c r="E1394" i="21"/>
  <c r="F1394" i="21" s="1"/>
  <c r="E1398" i="21"/>
  <c r="F1398" i="21" s="1"/>
  <c r="E1402" i="21"/>
  <c r="F1402" i="21" s="1"/>
  <c r="E1406" i="21"/>
  <c r="F1406" i="21" s="1"/>
  <c r="E1410" i="21"/>
  <c r="F1410" i="21" s="1"/>
  <c r="E1414" i="21"/>
  <c r="F1414" i="21" s="1"/>
  <c r="E1418" i="21"/>
  <c r="F1418" i="21" s="1"/>
  <c r="E1422" i="21"/>
  <c r="F1422" i="21" s="1"/>
  <c r="E1426" i="21"/>
  <c r="F1426" i="21" s="1"/>
  <c r="E1430" i="21"/>
  <c r="F1430" i="21" s="1"/>
  <c r="E1434" i="21"/>
  <c r="F1434" i="21" s="1"/>
  <c r="E1438" i="21"/>
  <c r="F1438" i="21" s="1"/>
  <c r="E1442" i="21"/>
  <c r="F1442" i="21" s="1"/>
  <c r="E1446" i="21"/>
  <c r="F1446" i="21" s="1"/>
  <c r="E1450" i="21"/>
  <c r="F1450" i="21" s="1"/>
  <c r="E1454" i="21"/>
  <c r="F1454" i="21" s="1"/>
  <c r="E1458" i="21"/>
  <c r="F1458" i="21" s="1"/>
  <c r="E1462" i="21"/>
  <c r="F1462" i="21" s="1"/>
  <c r="E1466" i="21"/>
  <c r="F1466" i="21" s="1"/>
  <c r="E1470" i="21"/>
  <c r="F1470" i="21" s="1"/>
  <c r="E1474" i="21"/>
  <c r="F1474" i="21" s="1"/>
  <c r="E1478" i="21"/>
  <c r="F1478" i="21" s="1"/>
  <c r="E1482" i="21"/>
  <c r="F1482" i="21" s="1"/>
  <c r="E1486" i="21"/>
  <c r="F1486" i="21" s="1"/>
  <c r="E1490" i="21"/>
  <c r="F1490" i="21" s="1"/>
  <c r="E1494" i="21"/>
  <c r="F1494" i="21" s="1"/>
  <c r="E1498" i="21"/>
  <c r="F1498" i="21" s="1"/>
  <c r="E1502" i="21"/>
  <c r="F1502" i="21" s="1"/>
  <c r="E1506" i="21"/>
  <c r="F1506" i="21" s="1"/>
  <c r="E1510" i="21"/>
  <c r="F1510" i="21" s="1"/>
  <c r="E1514" i="21"/>
  <c r="F1514" i="21" s="1"/>
  <c r="E1518" i="21"/>
  <c r="F1518" i="21" s="1"/>
  <c r="E1522" i="21"/>
  <c r="F1522" i="21" s="1"/>
  <c r="E1526" i="21"/>
  <c r="F1526" i="21" s="1"/>
  <c r="E1530" i="21"/>
  <c r="F1530" i="21" s="1"/>
  <c r="E1534" i="21"/>
  <c r="F1534" i="21" s="1"/>
  <c r="E1538" i="21"/>
  <c r="F1538" i="21" s="1"/>
  <c r="E1542" i="21"/>
  <c r="F1542" i="21" s="1"/>
  <c r="E1546" i="21"/>
  <c r="F1546" i="21" s="1"/>
  <c r="E1550" i="21"/>
  <c r="F1550" i="21" s="1"/>
  <c r="E1554" i="21"/>
  <c r="F1554" i="21" s="1"/>
  <c r="E1558" i="21"/>
  <c r="F1558" i="21" s="1"/>
  <c r="E1562" i="21"/>
  <c r="F1562" i="21" s="1"/>
  <c r="E1868" i="21"/>
  <c r="F1868" i="21" s="1"/>
  <c r="E1824" i="21"/>
  <c r="F1824" i="21" s="1"/>
  <c r="E1828" i="21"/>
  <c r="F1828" i="21" s="1"/>
  <c r="E1832" i="21"/>
  <c r="F1832" i="21" s="1"/>
  <c r="E1836" i="21"/>
  <c r="F1836" i="21" s="1"/>
  <c r="E1840" i="21"/>
  <c r="F1840" i="21" s="1"/>
  <c r="E1844" i="21"/>
  <c r="F1844" i="21" s="1"/>
  <c r="E1848" i="21"/>
  <c r="F1848" i="21" s="1"/>
  <c r="E1852" i="21"/>
  <c r="F1852" i="21" s="1"/>
  <c r="E1856" i="21"/>
  <c r="F1856" i="21" s="1"/>
  <c r="E1860" i="21"/>
  <c r="F1860" i="21" s="1"/>
  <c r="E1864" i="21"/>
  <c r="F1864" i="21" s="1"/>
  <c r="E2074" i="21"/>
  <c r="F2074" i="21" s="1"/>
  <c r="E1993" i="21"/>
  <c r="F1993" i="21" s="1"/>
  <c r="E1997" i="21"/>
  <c r="F1997" i="21" s="1"/>
  <c r="E2001" i="21"/>
  <c r="F2001" i="21" s="1"/>
  <c r="E2006" i="21"/>
  <c r="F2006" i="21" s="1"/>
  <c r="E2010" i="21"/>
  <c r="F2010" i="21" s="1"/>
  <c r="E2014" i="21"/>
  <c r="F2014" i="21" s="1"/>
  <c r="E2018" i="21"/>
  <c r="F2018" i="21" s="1"/>
  <c r="E2022" i="21"/>
  <c r="F2022" i="21" s="1"/>
  <c r="E2027" i="21"/>
  <c r="F2027" i="21" s="1"/>
  <c r="E2031" i="21"/>
  <c r="F2031" i="21" s="1"/>
  <c r="E2035" i="21"/>
  <c r="F2035" i="21" s="1"/>
  <c r="E2039" i="21"/>
  <c r="F2039" i="21" s="1"/>
  <c r="E2043" i="21"/>
  <c r="F2043" i="21" s="1"/>
  <c r="E2047" i="21"/>
  <c r="F2047" i="21" s="1"/>
  <c r="E2051" i="21"/>
  <c r="F2051" i="21" s="1"/>
  <c r="E2055" i="21"/>
  <c r="F2055" i="21" s="1"/>
  <c r="E2059" i="21"/>
  <c r="F2059" i="21" s="1"/>
  <c r="E2063" i="21"/>
  <c r="F2063" i="21" s="1"/>
  <c r="E2067" i="21"/>
  <c r="F2067" i="21" s="1"/>
  <c r="E2071" i="21"/>
  <c r="F2071" i="21" s="1"/>
  <c r="E1985" i="21"/>
  <c r="F1985" i="21" s="1"/>
  <c r="E1906" i="21"/>
  <c r="F1906" i="21" s="1"/>
  <c r="E1910" i="21"/>
  <c r="F1910" i="21" s="1"/>
  <c r="E1914" i="21"/>
  <c r="F1914" i="21" s="1"/>
  <c r="E1918" i="21"/>
  <c r="F1918" i="21" s="1"/>
  <c r="E1922" i="21"/>
  <c r="F1922" i="21" s="1"/>
  <c r="E1926" i="21"/>
  <c r="F1926" i="21" s="1"/>
  <c r="E1930" i="21"/>
  <c r="F1930" i="21" s="1"/>
  <c r="E1934" i="21"/>
  <c r="F1934" i="21" s="1"/>
  <c r="E1938" i="21"/>
  <c r="F1938" i="21" s="1"/>
  <c r="E1942" i="21"/>
  <c r="F1942" i="21" s="1"/>
  <c r="E1946" i="21"/>
  <c r="F1946" i="21" s="1"/>
  <c r="E1950" i="21"/>
  <c r="F1950" i="21" s="1"/>
  <c r="E1954" i="21"/>
  <c r="F1954" i="21" s="1"/>
  <c r="E1958" i="21"/>
  <c r="F1958" i="21" s="1"/>
  <c r="E1962" i="21"/>
  <c r="F1962" i="21" s="1"/>
  <c r="E1966" i="21"/>
  <c r="F1966" i="21" s="1"/>
  <c r="E1970" i="21"/>
  <c r="F1970" i="21" s="1"/>
  <c r="E1974" i="21"/>
  <c r="F1974" i="21" s="1"/>
  <c r="E1978" i="21"/>
  <c r="F1978" i="21" s="1"/>
  <c r="E1982" i="21"/>
  <c r="F1982" i="21" s="1"/>
  <c r="E1899" i="21"/>
  <c r="F1899" i="21" s="1"/>
  <c r="E1877" i="21"/>
  <c r="F1877" i="21" s="1"/>
  <c r="E1881" i="21"/>
  <c r="F1881" i="21" s="1"/>
  <c r="E1885" i="21"/>
  <c r="F1885" i="21" s="1"/>
  <c r="E1889" i="21"/>
  <c r="F1889" i="21" s="1"/>
  <c r="E1893" i="21"/>
  <c r="F1893" i="21" s="1"/>
  <c r="E1867" i="21"/>
  <c r="F1867" i="21" s="1"/>
  <c r="E1823" i="21"/>
  <c r="F1823" i="21" s="1"/>
  <c r="E1827" i="21"/>
  <c r="F1827" i="21" s="1"/>
  <c r="E1831" i="21"/>
  <c r="F1831" i="21" s="1"/>
  <c r="E1835" i="21"/>
  <c r="F1835" i="21" s="1"/>
  <c r="E1839" i="21"/>
  <c r="F1839" i="21" s="1"/>
  <c r="E1843" i="21"/>
  <c r="F1843" i="21" s="1"/>
  <c r="E1847" i="21"/>
  <c r="F1847" i="21" s="1"/>
  <c r="E1851" i="21"/>
  <c r="F1851" i="21" s="1"/>
  <c r="E1855" i="21"/>
  <c r="F1855" i="21" s="1"/>
  <c r="E1859" i="21"/>
  <c r="F1859" i="21" s="1"/>
  <c r="E1863" i="21"/>
  <c r="F1863" i="21" s="1"/>
  <c r="E2024" i="21"/>
  <c r="F2024" i="21" s="1"/>
  <c r="E2079" i="21"/>
  <c r="F2079" i="21" s="1"/>
  <c r="E2003" i="21"/>
  <c r="F2003" i="21" s="1"/>
  <c r="E2231" i="21"/>
  <c r="F2231" i="21" s="1"/>
  <c r="E1821" i="21"/>
  <c r="F1821" i="21" s="1"/>
  <c r="E1812" i="21"/>
  <c r="F1812" i="21" s="1"/>
  <c r="E1714" i="21"/>
  <c r="F1714" i="21" s="1"/>
  <c r="E1718" i="21"/>
  <c r="F1718" i="21" s="1"/>
  <c r="E1722" i="21"/>
  <c r="F1722" i="21" s="1"/>
  <c r="E1726" i="21"/>
  <c r="F1726" i="21" s="1"/>
  <c r="E1730" i="21"/>
  <c r="F1730" i="21" s="1"/>
  <c r="E1734" i="21"/>
  <c r="F1734" i="21" s="1"/>
  <c r="E1738" i="21"/>
  <c r="F1738" i="21" s="1"/>
  <c r="E1742" i="21"/>
  <c r="F1742" i="21" s="1"/>
  <c r="E1746" i="21"/>
  <c r="F1746" i="21" s="1"/>
  <c r="E1750" i="21"/>
  <c r="F1750" i="21" s="1"/>
  <c r="E1754" i="21"/>
  <c r="F1754" i="21" s="1"/>
  <c r="E1758" i="21"/>
  <c r="F1758" i="21" s="1"/>
  <c r="E1762" i="21"/>
  <c r="F1762" i="21" s="1"/>
  <c r="E1766" i="21"/>
  <c r="F1766" i="21" s="1"/>
  <c r="E1770" i="21"/>
  <c r="F1770" i="21" s="1"/>
  <c r="E1774" i="21"/>
  <c r="F1774" i="21" s="1"/>
  <c r="E1778" i="21"/>
  <c r="F1778" i="21" s="1"/>
  <c r="E1782" i="21"/>
  <c r="F1782" i="21" s="1"/>
  <c r="E1786" i="21"/>
  <c r="F1786" i="21" s="1"/>
  <c r="E1790" i="21"/>
  <c r="F1790" i="21" s="1"/>
  <c r="E1794" i="21"/>
  <c r="F1794" i="21" s="1"/>
  <c r="E1798" i="21"/>
  <c r="F1798" i="21" s="1"/>
  <c r="E1802" i="21"/>
  <c r="F1802" i="21" s="1"/>
  <c r="E1806" i="21"/>
  <c r="F1806" i="21" s="1"/>
  <c r="E1810" i="21"/>
  <c r="F1810" i="21" s="1"/>
  <c r="E1708" i="21"/>
  <c r="F1708" i="21" s="1"/>
  <c r="E1641" i="21"/>
  <c r="F1641" i="21" s="1"/>
  <c r="E1645" i="21"/>
  <c r="F1645" i="21" s="1"/>
  <c r="E1649" i="21"/>
  <c r="F1649" i="21" s="1"/>
  <c r="E1653" i="21"/>
  <c r="F1653" i="21" s="1"/>
  <c r="E1657" i="21"/>
  <c r="F1657" i="21" s="1"/>
  <c r="E1661" i="21"/>
  <c r="F1661" i="21" s="1"/>
  <c r="E1665" i="21"/>
  <c r="F1665" i="21" s="1"/>
  <c r="E1669" i="21"/>
  <c r="F1669" i="21" s="1"/>
  <c r="E1673" i="21"/>
  <c r="F1673" i="21" s="1"/>
  <c r="E1677" i="21"/>
  <c r="F1677" i="21" s="1"/>
  <c r="E1681" i="21"/>
  <c r="F1681" i="21" s="1"/>
  <c r="E1685" i="21"/>
  <c r="F1685" i="21" s="1"/>
  <c r="E1689" i="21"/>
  <c r="F1689" i="21" s="1"/>
  <c r="E1693" i="21"/>
  <c r="F1693" i="21" s="1"/>
  <c r="E1697" i="21"/>
  <c r="F1697" i="21" s="1"/>
  <c r="E1701" i="21"/>
  <c r="F1701" i="21" s="1"/>
  <c r="E1705" i="21"/>
  <c r="F1705" i="21" s="1"/>
  <c r="E1364" i="21"/>
  <c r="F1364" i="21" s="1"/>
  <c r="E1368" i="21"/>
  <c r="F1368" i="21" s="1"/>
  <c r="E1372" i="21"/>
  <c r="F1372" i="21" s="1"/>
  <c r="E1376" i="21"/>
  <c r="F1376" i="21" s="1"/>
  <c r="E1380" i="21"/>
  <c r="F1380" i="21" s="1"/>
  <c r="E1384" i="21"/>
  <c r="F1384" i="21" s="1"/>
  <c r="E1388" i="21"/>
  <c r="F1388" i="21" s="1"/>
  <c r="E1392" i="21"/>
  <c r="F1392" i="21" s="1"/>
  <c r="E1396" i="21"/>
  <c r="F1396" i="21" s="1"/>
  <c r="E1400" i="21"/>
  <c r="F1400" i="21" s="1"/>
  <c r="E1404" i="21"/>
  <c r="F1404" i="21" s="1"/>
  <c r="E1408" i="21"/>
  <c r="F1408" i="21" s="1"/>
  <c r="E1412" i="21"/>
  <c r="F1412" i="21" s="1"/>
  <c r="E1416" i="21"/>
  <c r="F1416" i="21" s="1"/>
  <c r="E1420" i="21"/>
  <c r="F1420" i="21" s="1"/>
  <c r="E1424" i="21"/>
  <c r="F1424" i="21" s="1"/>
  <c r="E1428" i="21"/>
  <c r="F1428" i="21" s="1"/>
  <c r="E1432" i="21"/>
  <c r="F1432" i="21" s="1"/>
  <c r="E1436" i="21"/>
  <c r="F1436" i="21" s="1"/>
  <c r="E1440" i="21"/>
  <c r="F1440" i="21" s="1"/>
  <c r="E1444" i="21"/>
  <c r="F1444" i="21" s="1"/>
  <c r="E1448" i="21"/>
  <c r="F1448" i="21" s="1"/>
  <c r="E1452" i="21"/>
  <c r="F1452" i="21" s="1"/>
  <c r="E1456" i="21"/>
  <c r="F1456" i="21" s="1"/>
  <c r="E1460" i="21"/>
  <c r="F1460" i="21" s="1"/>
  <c r="E1464" i="21"/>
  <c r="F1464" i="21" s="1"/>
  <c r="E1468" i="21"/>
  <c r="F1468" i="21" s="1"/>
  <c r="E1472" i="21"/>
  <c r="F1472" i="21" s="1"/>
  <c r="E1476" i="21"/>
  <c r="F1476" i="21" s="1"/>
  <c r="E1480" i="21"/>
  <c r="F1480" i="21" s="1"/>
  <c r="E1484" i="21"/>
  <c r="F1484" i="21" s="1"/>
  <c r="E1488" i="21"/>
  <c r="F1488" i="21" s="1"/>
  <c r="E1492" i="21"/>
  <c r="F1492" i="21" s="1"/>
  <c r="E1496" i="21"/>
  <c r="F1496" i="21" s="1"/>
  <c r="E1500" i="21"/>
  <c r="F1500" i="21" s="1"/>
  <c r="E1504" i="21"/>
  <c r="F1504" i="21" s="1"/>
  <c r="E1508" i="21"/>
  <c r="F1508" i="21" s="1"/>
  <c r="E1512" i="21"/>
  <c r="F1512" i="21" s="1"/>
  <c r="E1516" i="21"/>
  <c r="F1516" i="21" s="1"/>
  <c r="E1520" i="21"/>
  <c r="F1520" i="21" s="1"/>
  <c r="E1524" i="21"/>
  <c r="F1524" i="21" s="1"/>
  <c r="E1528" i="21"/>
  <c r="F1528" i="21" s="1"/>
  <c r="E1532" i="21"/>
  <c r="F1532" i="21" s="1"/>
  <c r="E1536" i="21"/>
  <c r="F1536" i="21" s="1"/>
  <c r="E1540" i="21"/>
  <c r="F1540" i="21" s="1"/>
  <c r="E1544" i="21"/>
  <c r="F1544" i="21" s="1"/>
  <c r="E1548" i="21"/>
  <c r="F1548" i="21" s="1"/>
  <c r="E1552" i="21"/>
  <c r="F1552" i="21" s="1"/>
  <c r="E1556" i="21"/>
  <c r="F1556" i="21" s="1"/>
  <c r="E1564" i="21"/>
  <c r="F1564" i="21" s="1"/>
  <c r="E1568" i="21"/>
  <c r="F1568" i="21" s="1"/>
  <c r="E1572" i="21"/>
  <c r="F1572" i="21" s="1"/>
  <c r="E1576" i="21"/>
  <c r="F1576" i="21" s="1"/>
  <c r="E1580" i="21"/>
  <c r="F1580" i="21" s="1"/>
  <c r="E1584" i="21"/>
  <c r="F1584" i="21" s="1"/>
  <c r="E1588" i="21"/>
  <c r="F1588" i="21" s="1"/>
  <c r="E1592" i="21"/>
  <c r="F1592" i="21" s="1"/>
  <c r="E1596" i="21"/>
  <c r="F1596" i="21" s="1"/>
  <c r="E1600" i="21"/>
  <c r="F1600" i="21" s="1"/>
  <c r="E1604" i="21"/>
  <c r="F1604" i="21" s="1"/>
  <c r="E1608" i="21"/>
  <c r="F1608" i="21" s="1"/>
  <c r="E1612" i="21"/>
  <c r="F1612" i="21" s="1"/>
  <c r="E1616" i="21"/>
  <c r="F1616" i="21" s="1"/>
  <c r="E1620" i="21"/>
  <c r="F1620" i="21" s="1"/>
  <c r="E1624" i="21"/>
  <c r="F1624" i="21" s="1"/>
  <c r="E1630" i="21"/>
  <c r="F1630" i="21" s="1"/>
  <c r="E1817" i="21"/>
  <c r="F1817" i="21" s="1"/>
  <c r="E1713" i="21"/>
  <c r="F1713" i="21" s="1"/>
  <c r="E1717" i="21"/>
  <c r="F1717" i="21" s="1"/>
  <c r="E1721" i="21"/>
  <c r="F1721" i="21" s="1"/>
  <c r="E1725" i="21"/>
  <c r="F1725" i="21" s="1"/>
  <c r="E1729" i="21"/>
  <c r="F1729" i="21" s="1"/>
  <c r="E1733" i="21"/>
  <c r="F1733" i="21" s="1"/>
  <c r="E1737" i="21"/>
  <c r="F1737" i="21" s="1"/>
  <c r="E1741" i="21"/>
  <c r="F1741" i="21" s="1"/>
  <c r="E1745" i="21"/>
  <c r="F1745" i="21" s="1"/>
  <c r="E1749" i="21"/>
  <c r="F1749" i="21" s="1"/>
  <c r="E1753" i="21"/>
  <c r="F1753" i="21" s="1"/>
  <c r="E1757" i="21"/>
  <c r="F1757" i="21" s="1"/>
  <c r="E1761" i="21"/>
  <c r="F1761" i="21" s="1"/>
  <c r="E1765" i="21"/>
  <c r="F1765" i="21" s="1"/>
  <c r="E1769" i="21"/>
  <c r="F1769" i="21" s="1"/>
  <c r="E1773" i="21"/>
  <c r="F1773" i="21" s="1"/>
  <c r="E1777" i="21"/>
  <c r="F1777" i="21" s="1"/>
  <c r="E1781" i="21"/>
  <c r="F1781" i="21" s="1"/>
  <c r="E1785" i="21"/>
  <c r="F1785" i="21" s="1"/>
  <c r="E1789" i="21"/>
  <c r="F1789" i="21" s="1"/>
  <c r="E1793" i="21"/>
  <c r="F1793" i="21" s="1"/>
  <c r="E1797" i="21"/>
  <c r="F1797" i="21" s="1"/>
  <c r="E1801" i="21"/>
  <c r="F1801" i="21" s="1"/>
  <c r="E1805" i="21"/>
  <c r="F1805" i="21" s="1"/>
  <c r="E1809" i="21"/>
  <c r="F1809" i="21" s="1"/>
  <c r="E1707" i="21"/>
  <c r="F1707" i="21" s="1"/>
  <c r="E1640" i="21"/>
  <c r="F1640" i="21" s="1"/>
  <c r="E1644" i="21"/>
  <c r="F1644" i="21" s="1"/>
  <c r="E1648" i="21"/>
  <c r="F1648" i="21" s="1"/>
  <c r="E1652" i="21"/>
  <c r="F1652" i="21" s="1"/>
  <c r="E1656" i="21"/>
  <c r="F1656" i="21" s="1"/>
  <c r="E1660" i="21"/>
  <c r="F1660" i="21" s="1"/>
  <c r="E1664" i="21"/>
  <c r="F1664" i="21" s="1"/>
  <c r="E1668" i="21"/>
  <c r="F1668" i="21" s="1"/>
  <c r="E1672" i="21"/>
  <c r="F1672" i="21" s="1"/>
  <c r="E1676" i="21"/>
  <c r="F1676" i="21" s="1"/>
  <c r="E1680" i="21"/>
  <c r="F1680" i="21" s="1"/>
  <c r="E1684" i="21"/>
  <c r="F1684" i="21" s="1"/>
  <c r="E1688" i="21"/>
  <c r="F1688" i="21" s="1"/>
  <c r="E1692" i="21"/>
  <c r="F1692" i="21" s="1"/>
  <c r="E1696" i="21"/>
  <c r="F1696" i="21" s="1"/>
  <c r="E1700" i="21"/>
  <c r="F1700" i="21" s="1"/>
  <c r="E1704" i="21"/>
  <c r="F1704" i="21" s="1"/>
  <c r="E1363" i="21"/>
  <c r="F1363" i="21" s="1"/>
  <c r="E1367" i="21"/>
  <c r="F1367" i="21" s="1"/>
  <c r="E1371" i="21"/>
  <c r="F1371" i="21" s="1"/>
  <c r="E1375" i="21"/>
  <c r="F1375" i="21" s="1"/>
  <c r="E1379" i="21"/>
  <c r="F1379" i="21" s="1"/>
  <c r="E1383" i="21"/>
  <c r="F1383" i="21" s="1"/>
  <c r="E1387" i="21"/>
  <c r="F1387" i="21" s="1"/>
  <c r="E1391" i="21"/>
  <c r="F1391" i="21" s="1"/>
  <c r="E1395" i="21"/>
  <c r="F1395" i="21" s="1"/>
  <c r="E1399" i="21"/>
  <c r="F1399" i="21" s="1"/>
  <c r="E1403" i="21"/>
  <c r="F1403" i="21" s="1"/>
  <c r="E1407" i="21"/>
  <c r="F1407" i="21" s="1"/>
  <c r="E1411" i="21"/>
  <c r="F1411" i="21" s="1"/>
  <c r="E1415" i="21"/>
  <c r="F1415" i="21" s="1"/>
  <c r="E1419" i="21"/>
  <c r="F1419" i="21" s="1"/>
  <c r="E1423" i="21"/>
  <c r="F1423" i="21" s="1"/>
  <c r="E1427" i="21"/>
  <c r="F1427" i="21" s="1"/>
  <c r="E1431" i="21"/>
  <c r="F1431" i="21" s="1"/>
  <c r="E1435" i="21"/>
  <c r="F1435" i="21" s="1"/>
  <c r="E1439" i="21"/>
  <c r="F1439" i="21" s="1"/>
  <c r="E1443" i="21"/>
  <c r="F1443" i="21" s="1"/>
  <c r="E1447" i="21"/>
  <c r="F1447" i="21" s="1"/>
  <c r="E1451" i="21"/>
  <c r="F1451" i="21" s="1"/>
  <c r="E1455" i="21"/>
  <c r="F1455" i="21" s="1"/>
  <c r="E1459" i="21"/>
  <c r="F1459" i="21" s="1"/>
  <c r="E1463" i="21"/>
  <c r="F1463" i="21" s="1"/>
  <c r="E1467" i="21"/>
  <c r="F1467" i="21" s="1"/>
  <c r="E1471" i="21"/>
  <c r="F1471" i="21" s="1"/>
  <c r="E1475" i="21"/>
  <c r="F1475" i="21" s="1"/>
  <c r="E1479" i="21"/>
  <c r="F1479" i="21" s="1"/>
  <c r="E1483" i="21"/>
  <c r="F1483" i="21" s="1"/>
  <c r="E1487" i="21"/>
  <c r="F1487" i="21" s="1"/>
  <c r="E1491" i="21"/>
  <c r="F1491" i="21" s="1"/>
  <c r="E1495" i="21"/>
  <c r="F1495" i="21" s="1"/>
  <c r="E1499" i="21"/>
  <c r="F1499" i="21" s="1"/>
  <c r="E1503" i="21"/>
  <c r="F1503" i="21" s="1"/>
  <c r="E1507" i="21"/>
  <c r="F1507" i="21" s="1"/>
  <c r="E1511" i="21"/>
  <c r="F1511" i="21" s="1"/>
  <c r="E1515" i="21"/>
  <c r="F1515" i="21" s="1"/>
  <c r="E1519" i="21"/>
  <c r="F1519" i="21" s="1"/>
  <c r="E1523" i="21"/>
  <c r="F1523" i="21" s="1"/>
  <c r="E1527" i="21"/>
  <c r="F1527" i="21" s="1"/>
  <c r="E1531" i="21"/>
  <c r="F1531" i="21" s="1"/>
  <c r="E1535" i="21"/>
  <c r="F1535" i="21" s="1"/>
  <c r="E1539" i="21"/>
  <c r="F1539" i="21" s="1"/>
  <c r="E1543" i="21"/>
  <c r="F1543" i="21" s="1"/>
  <c r="E1547" i="21"/>
  <c r="F1547" i="21" s="1"/>
  <c r="E1551" i="21"/>
  <c r="F1551" i="21" s="1"/>
  <c r="E1555" i="21"/>
  <c r="F1555" i="21" s="1"/>
  <c r="E1559" i="21"/>
  <c r="F1559" i="21" s="1"/>
  <c r="E1563" i="21"/>
  <c r="F1563" i="21" s="1"/>
  <c r="E1567" i="21"/>
  <c r="F1567" i="21" s="1"/>
  <c r="E1571" i="21"/>
  <c r="F1571" i="21" s="1"/>
  <c r="E1575" i="21"/>
  <c r="F1575" i="21" s="1"/>
  <c r="E1579" i="21"/>
  <c r="F1579" i="21" s="1"/>
  <c r="E1583" i="21"/>
  <c r="F1583" i="21" s="1"/>
  <c r="E1587" i="21"/>
  <c r="F1587" i="21" s="1"/>
  <c r="E1591" i="21"/>
  <c r="F1591" i="21" s="1"/>
  <c r="E1595" i="21"/>
  <c r="F1595" i="21" s="1"/>
  <c r="E1599" i="21"/>
  <c r="F1599" i="21" s="1"/>
  <c r="E1603" i="21"/>
  <c r="F1603" i="21" s="1"/>
  <c r="E1607" i="21"/>
  <c r="F1607" i="21" s="1"/>
  <c r="E1611" i="21"/>
  <c r="F1611" i="21" s="1"/>
  <c r="E1615" i="21"/>
  <c r="F1615" i="21" s="1"/>
  <c r="E1619" i="21"/>
  <c r="F1619" i="21" s="1"/>
  <c r="E1623" i="21"/>
  <c r="F1623" i="21" s="1"/>
  <c r="E1627" i="21"/>
  <c r="F1627" i="21" s="1"/>
  <c r="E1628" i="21"/>
  <c r="F1628" i="21" s="1"/>
  <c r="E1712" i="21"/>
  <c r="F1712" i="21" s="1"/>
  <c r="E1358" i="21"/>
  <c r="F1358" i="21" s="1"/>
  <c r="E1299" i="21"/>
  <c r="F1299" i="21" s="1"/>
  <c r="E1303" i="21"/>
  <c r="F1303" i="21" s="1"/>
  <c r="E1307" i="21"/>
  <c r="F1307" i="21" s="1"/>
  <c r="E1311" i="21"/>
  <c r="F1311" i="21" s="1"/>
  <c r="E1315" i="21"/>
  <c r="F1315" i="21" s="1"/>
  <c r="E1319" i="21"/>
  <c r="F1319" i="21" s="1"/>
  <c r="E1323" i="21"/>
  <c r="F1323" i="21" s="1"/>
  <c r="E1327" i="21"/>
  <c r="F1327" i="21" s="1"/>
  <c r="E1331" i="21"/>
  <c r="F1331" i="21" s="1"/>
  <c r="E1335" i="21"/>
  <c r="F1335" i="21" s="1"/>
  <c r="E1339" i="21"/>
  <c r="F1339" i="21" s="1"/>
  <c r="E1343" i="21"/>
  <c r="F1343" i="21" s="1"/>
  <c r="E1347" i="21"/>
  <c r="F1347" i="21" s="1"/>
  <c r="E1351" i="21"/>
  <c r="F1351" i="21" s="1"/>
  <c r="E1355" i="21"/>
  <c r="F1355" i="21" s="1"/>
  <c r="E1294" i="21"/>
  <c r="F1294" i="21" s="1"/>
  <c r="E1286" i="21"/>
  <c r="F1286" i="21" s="1"/>
  <c r="E1185" i="21"/>
  <c r="F1185" i="21" s="1"/>
  <c r="E1189" i="21"/>
  <c r="F1189" i="21" s="1"/>
  <c r="E1193" i="21"/>
  <c r="F1193" i="21" s="1"/>
  <c r="E1197" i="21"/>
  <c r="F1197" i="21" s="1"/>
  <c r="E1201" i="21"/>
  <c r="F1201" i="21" s="1"/>
  <c r="E1205" i="21"/>
  <c r="F1205" i="21" s="1"/>
  <c r="E1209" i="21"/>
  <c r="F1209" i="21" s="1"/>
  <c r="E1213" i="21"/>
  <c r="F1213" i="21" s="1"/>
  <c r="E1217" i="21"/>
  <c r="F1217" i="21" s="1"/>
  <c r="E1221" i="21"/>
  <c r="F1221" i="21" s="1"/>
  <c r="E1225" i="21"/>
  <c r="F1225" i="21" s="1"/>
  <c r="E1229" i="21"/>
  <c r="F1229" i="21" s="1"/>
  <c r="E1233" i="21"/>
  <c r="F1233" i="21" s="1"/>
  <c r="E1237" i="21"/>
  <c r="F1237" i="21" s="1"/>
  <c r="E1241" i="21"/>
  <c r="F1241" i="21" s="1"/>
  <c r="E1245" i="21"/>
  <c r="F1245" i="21" s="1"/>
  <c r="E1249" i="21"/>
  <c r="F1249" i="21" s="1"/>
  <c r="E1253" i="21"/>
  <c r="F1253" i="21" s="1"/>
  <c r="E1257" i="21"/>
  <c r="F1257" i="21" s="1"/>
  <c r="E1261" i="21"/>
  <c r="F1261" i="21" s="1"/>
  <c r="E1265" i="21"/>
  <c r="F1265" i="21" s="1"/>
  <c r="E1269" i="21"/>
  <c r="F1269" i="21" s="1"/>
  <c r="E1273" i="21"/>
  <c r="F1273" i="21" s="1"/>
  <c r="E1277" i="21"/>
  <c r="F1277" i="21" s="1"/>
  <c r="E1281" i="21"/>
  <c r="F1281" i="21" s="1"/>
  <c r="E1177" i="21"/>
  <c r="F1177" i="21" s="1"/>
  <c r="E1143" i="21"/>
  <c r="F1143" i="21" s="1"/>
  <c r="E1147" i="21"/>
  <c r="F1147" i="21" s="1"/>
  <c r="E1151" i="21"/>
  <c r="F1151" i="21" s="1"/>
  <c r="E1155" i="21"/>
  <c r="F1155" i="21" s="1"/>
  <c r="E1159" i="21"/>
  <c r="F1159" i="21" s="1"/>
  <c r="E1163" i="21"/>
  <c r="F1163" i="21" s="1"/>
  <c r="E1167" i="21"/>
  <c r="F1167" i="21" s="1"/>
  <c r="E1171" i="21"/>
  <c r="F1171" i="21" s="1"/>
  <c r="E1175" i="21"/>
  <c r="F1175" i="21" s="1"/>
  <c r="E1040" i="21"/>
  <c r="F1040" i="21" s="1"/>
  <c r="E1044" i="21"/>
  <c r="F1044" i="21" s="1"/>
  <c r="E1637" i="21"/>
  <c r="F1637" i="21" s="1"/>
  <c r="E1296" i="21"/>
  <c r="F1296" i="21" s="1"/>
  <c r="E1300" i="21"/>
  <c r="F1300" i="21" s="1"/>
  <c r="E1304" i="21"/>
  <c r="F1304" i="21" s="1"/>
  <c r="E1308" i="21"/>
  <c r="F1308" i="21" s="1"/>
  <c r="E1312" i="21"/>
  <c r="F1312" i="21" s="1"/>
  <c r="E1316" i="21"/>
  <c r="F1316" i="21" s="1"/>
  <c r="E1320" i="21"/>
  <c r="F1320" i="21" s="1"/>
  <c r="E1324" i="21"/>
  <c r="F1324" i="21" s="1"/>
  <c r="E1328" i="21"/>
  <c r="F1328" i="21" s="1"/>
  <c r="E1332" i="21"/>
  <c r="F1332" i="21" s="1"/>
  <c r="E1336" i="21"/>
  <c r="F1336" i="21" s="1"/>
  <c r="E1340" i="21"/>
  <c r="F1340" i="21" s="1"/>
  <c r="E1344" i="21"/>
  <c r="F1344" i="21" s="1"/>
  <c r="E1348" i="21"/>
  <c r="F1348" i="21" s="1"/>
  <c r="E1352" i="21"/>
  <c r="F1352" i="21" s="1"/>
  <c r="E1291" i="21"/>
  <c r="F1291" i="21" s="1"/>
  <c r="E1295" i="21"/>
  <c r="F1295" i="21" s="1"/>
  <c r="E1182" i="21"/>
  <c r="F1182" i="21" s="1"/>
  <c r="E1186" i="21"/>
  <c r="F1186" i="21" s="1"/>
  <c r="E1190" i="21"/>
  <c r="F1190" i="21" s="1"/>
  <c r="E1194" i="21"/>
  <c r="F1194" i="21" s="1"/>
  <c r="E1198" i="21"/>
  <c r="F1198" i="21" s="1"/>
  <c r="E1202" i="21"/>
  <c r="F1202" i="21" s="1"/>
  <c r="E1206" i="21"/>
  <c r="F1206" i="21" s="1"/>
  <c r="E1210" i="21"/>
  <c r="F1210" i="21" s="1"/>
  <c r="E1214" i="21"/>
  <c r="F1214" i="21" s="1"/>
  <c r="E1218" i="21"/>
  <c r="F1218" i="21" s="1"/>
  <c r="E1222" i="21"/>
  <c r="F1222" i="21" s="1"/>
  <c r="E1226" i="21"/>
  <c r="F1226" i="21" s="1"/>
  <c r="E1230" i="21"/>
  <c r="F1230" i="21" s="1"/>
  <c r="E1234" i="21"/>
  <c r="F1234" i="21" s="1"/>
  <c r="E1238" i="21"/>
  <c r="F1238" i="21" s="1"/>
  <c r="E1242" i="21"/>
  <c r="F1242" i="21" s="1"/>
  <c r="E1246" i="21"/>
  <c r="F1246" i="21" s="1"/>
  <c r="E1250" i="21"/>
  <c r="F1250" i="21" s="1"/>
  <c r="E1254" i="21"/>
  <c r="F1254" i="21" s="1"/>
  <c r="E1258" i="21"/>
  <c r="F1258" i="21" s="1"/>
  <c r="E1262" i="21"/>
  <c r="F1262" i="21" s="1"/>
  <c r="E1266" i="21"/>
  <c r="F1266" i="21" s="1"/>
  <c r="E1270" i="21"/>
  <c r="F1270" i="21" s="1"/>
  <c r="E1274" i="21"/>
  <c r="F1274" i="21" s="1"/>
  <c r="E1278" i="21"/>
  <c r="F1278" i="21" s="1"/>
  <c r="E1282" i="21"/>
  <c r="F1282" i="21" s="1"/>
  <c r="E1144" i="21"/>
  <c r="F1144" i="21" s="1"/>
  <c r="E1148" i="21"/>
  <c r="F1148" i="21" s="1"/>
  <c r="E1152" i="21"/>
  <c r="F1152" i="21" s="1"/>
  <c r="E1156" i="21"/>
  <c r="F1156" i="21" s="1"/>
  <c r="E1160" i="21"/>
  <c r="F1160" i="21" s="1"/>
  <c r="E1164" i="21"/>
  <c r="F1164" i="21" s="1"/>
  <c r="E1168" i="21"/>
  <c r="F1168" i="21" s="1"/>
  <c r="E1172" i="21"/>
  <c r="F1172" i="21" s="1"/>
  <c r="E1134" i="21"/>
  <c r="F1134" i="21" s="1"/>
  <c r="E1041" i="21"/>
  <c r="F1041" i="21" s="1"/>
  <c r="E1045" i="21"/>
  <c r="F1045" i="21" s="1"/>
  <c r="E1048" i="21"/>
  <c r="F1048" i="21" s="1"/>
  <c r="E1052" i="21"/>
  <c r="F1052" i="21" s="1"/>
  <c r="E1056" i="21"/>
  <c r="F1056" i="21" s="1"/>
  <c r="E1060" i="21"/>
  <c r="F1060" i="21" s="1"/>
  <c r="E1064" i="21"/>
  <c r="F1064" i="21" s="1"/>
  <c r="E1068" i="21"/>
  <c r="F1068" i="21" s="1"/>
  <c r="E1072" i="21"/>
  <c r="F1072" i="21" s="1"/>
  <c r="E1076" i="21"/>
  <c r="F1076" i="21" s="1"/>
  <c r="E1080" i="21"/>
  <c r="F1080" i="21" s="1"/>
  <c r="E1084" i="21"/>
  <c r="F1084" i="21" s="1"/>
  <c r="E1088" i="21"/>
  <c r="F1088" i="21" s="1"/>
  <c r="E1092" i="21"/>
  <c r="F1092" i="21" s="1"/>
  <c r="E1096" i="21"/>
  <c r="F1096" i="21" s="1"/>
  <c r="E1100" i="21"/>
  <c r="F1100" i="21" s="1"/>
  <c r="E1104" i="21"/>
  <c r="F1104" i="21" s="1"/>
  <c r="E1108" i="21"/>
  <c r="F1108" i="21" s="1"/>
  <c r="E1112" i="21"/>
  <c r="F1112" i="21" s="1"/>
  <c r="E1116" i="21"/>
  <c r="F1116" i="21" s="1"/>
  <c r="E1120" i="21"/>
  <c r="F1120" i="21" s="1"/>
  <c r="E1124" i="21"/>
  <c r="F1124" i="21" s="1"/>
  <c r="E1128" i="21"/>
  <c r="F1128" i="21" s="1"/>
  <c r="E1132" i="21"/>
  <c r="F1132" i="21" s="1"/>
  <c r="E1035" i="21"/>
  <c r="F1035" i="21" s="1"/>
  <c r="E787" i="21"/>
  <c r="F787" i="21" s="1"/>
  <c r="E791" i="21"/>
  <c r="F791" i="21" s="1"/>
  <c r="E795" i="21"/>
  <c r="F795" i="21" s="1"/>
  <c r="E799" i="21"/>
  <c r="F799" i="21" s="1"/>
  <c r="E803" i="21"/>
  <c r="F803" i="21" s="1"/>
  <c r="E807" i="21"/>
  <c r="F807" i="21" s="1"/>
  <c r="E811" i="21"/>
  <c r="F811" i="21" s="1"/>
  <c r="E815" i="21"/>
  <c r="F815" i="21" s="1"/>
  <c r="E819" i="21"/>
  <c r="F819" i="21" s="1"/>
  <c r="E823" i="21"/>
  <c r="F823" i="21" s="1"/>
  <c r="E827" i="21"/>
  <c r="F827" i="21" s="1"/>
  <c r="E831" i="21"/>
  <c r="F831" i="21" s="1"/>
  <c r="E835" i="21"/>
  <c r="F835" i="21" s="1"/>
  <c r="E839" i="21"/>
  <c r="F839" i="21" s="1"/>
  <c r="E843" i="21"/>
  <c r="F843" i="21" s="1"/>
  <c r="E847" i="21"/>
  <c r="F847" i="21" s="1"/>
  <c r="E851" i="21"/>
  <c r="F851" i="21" s="1"/>
  <c r="E855" i="21"/>
  <c r="F855" i="21" s="1"/>
  <c r="E859" i="21"/>
  <c r="F859" i="21" s="1"/>
  <c r="E863" i="21"/>
  <c r="F863" i="21" s="1"/>
  <c r="E867" i="21"/>
  <c r="F867" i="21" s="1"/>
  <c r="E871" i="21"/>
  <c r="F871" i="21" s="1"/>
  <c r="E875" i="21"/>
  <c r="F875" i="21" s="1"/>
  <c r="E879" i="21"/>
  <c r="F879" i="21" s="1"/>
  <c r="E883" i="21"/>
  <c r="F883" i="21" s="1"/>
  <c r="E887" i="21"/>
  <c r="F887" i="21" s="1"/>
  <c r="E891" i="21"/>
  <c r="F891" i="21" s="1"/>
  <c r="E895" i="21"/>
  <c r="F895" i="21" s="1"/>
  <c r="E899" i="21"/>
  <c r="F899" i="21" s="1"/>
  <c r="E903" i="21"/>
  <c r="F903" i="21" s="1"/>
  <c r="E907" i="21"/>
  <c r="F907" i="21" s="1"/>
  <c r="E911" i="21"/>
  <c r="F911" i="21" s="1"/>
  <c r="E915" i="21"/>
  <c r="F915" i="21" s="1"/>
  <c r="E919" i="21"/>
  <c r="F919" i="21" s="1"/>
  <c r="E923" i="21"/>
  <c r="F923" i="21" s="1"/>
  <c r="E927" i="21"/>
  <c r="F927" i="21" s="1"/>
  <c r="E931" i="21"/>
  <c r="F931" i="21" s="1"/>
  <c r="E935" i="21"/>
  <c r="F935" i="21" s="1"/>
  <c r="E939" i="21"/>
  <c r="F939" i="21" s="1"/>
  <c r="E943" i="21"/>
  <c r="F943" i="21" s="1"/>
  <c r="E947" i="21"/>
  <c r="F947" i="21" s="1"/>
  <c r="E951" i="21"/>
  <c r="F951" i="21" s="1"/>
  <c r="E955" i="21"/>
  <c r="F955" i="21" s="1"/>
  <c r="E959" i="21"/>
  <c r="F959" i="21" s="1"/>
  <c r="E963" i="21"/>
  <c r="F963" i="21" s="1"/>
  <c r="E967" i="21"/>
  <c r="F967" i="21" s="1"/>
  <c r="E971" i="21"/>
  <c r="F971" i="21" s="1"/>
  <c r="E975" i="21"/>
  <c r="F975" i="21" s="1"/>
  <c r="E979" i="21"/>
  <c r="F979" i="21" s="1"/>
  <c r="E983" i="21"/>
  <c r="F983" i="21" s="1"/>
  <c r="E987" i="21"/>
  <c r="F987" i="21" s="1"/>
  <c r="E991" i="21"/>
  <c r="F991" i="21" s="1"/>
  <c r="E995" i="21"/>
  <c r="F995" i="21" s="1"/>
  <c r="E999" i="21"/>
  <c r="F999" i="21" s="1"/>
  <c r="E1003" i="21"/>
  <c r="F1003" i="21" s="1"/>
  <c r="E1007" i="21"/>
  <c r="F1007" i="21" s="1"/>
  <c r="E1011" i="21"/>
  <c r="F1011" i="21" s="1"/>
  <c r="E1015" i="21"/>
  <c r="F1015" i="21" s="1"/>
  <c r="E1019" i="21"/>
  <c r="F1019" i="21" s="1"/>
  <c r="E1023" i="21"/>
  <c r="F1023" i="21" s="1"/>
  <c r="E1027" i="21"/>
  <c r="F1027" i="21" s="1"/>
  <c r="E1031" i="21"/>
  <c r="F1031" i="21" s="1"/>
  <c r="E779" i="21"/>
  <c r="F779" i="21" s="1"/>
  <c r="E747" i="21"/>
  <c r="F747" i="21" s="1"/>
  <c r="E751" i="21"/>
  <c r="F751" i="21" s="1"/>
  <c r="E755" i="21"/>
  <c r="F755" i="21" s="1"/>
  <c r="E759" i="21"/>
  <c r="F759" i="21" s="1"/>
  <c r="E763" i="21"/>
  <c r="F763" i="21" s="1"/>
  <c r="E767" i="21"/>
  <c r="F767" i="21" s="1"/>
  <c r="E771" i="21"/>
  <c r="F771" i="21" s="1"/>
  <c r="E775" i="21"/>
  <c r="F775" i="21" s="1"/>
  <c r="E739" i="21"/>
  <c r="F739" i="21" s="1"/>
  <c r="E436" i="21"/>
  <c r="F436" i="21" s="1"/>
  <c r="E440" i="21"/>
  <c r="F440" i="21" s="1"/>
  <c r="E444" i="21"/>
  <c r="F444" i="21" s="1"/>
  <c r="E448" i="21"/>
  <c r="F448" i="21" s="1"/>
  <c r="E452" i="21"/>
  <c r="F452" i="21" s="1"/>
  <c r="E1560" i="21"/>
  <c r="F1560" i="21" s="1"/>
  <c r="E1566" i="21"/>
  <c r="F1566" i="21" s="1"/>
  <c r="E1570" i="21"/>
  <c r="F1570" i="21" s="1"/>
  <c r="E1574" i="21"/>
  <c r="F1574" i="21" s="1"/>
  <c r="E1578" i="21"/>
  <c r="F1578" i="21" s="1"/>
  <c r="E1582" i="21"/>
  <c r="F1582" i="21" s="1"/>
  <c r="E1586" i="21"/>
  <c r="F1586" i="21" s="1"/>
  <c r="E1590" i="21"/>
  <c r="F1590" i="21" s="1"/>
  <c r="E1594" i="21"/>
  <c r="F1594" i="21" s="1"/>
  <c r="E1598" i="21"/>
  <c r="F1598" i="21" s="1"/>
  <c r="E1602" i="21"/>
  <c r="F1602" i="21" s="1"/>
  <c r="E1606" i="21"/>
  <c r="F1606" i="21" s="1"/>
  <c r="E1610" i="21"/>
  <c r="F1610" i="21" s="1"/>
  <c r="E1614" i="21"/>
  <c r="F1614" i="21" s="1"/>
  <c r="E1618" i="21"/>
  <c r="F1618" i="21" s="1"/>
  <c r="E1622" i="21"/>
  <c r="F1622" i="21" s="1"/>
  <c r="E1626" i="21"/>
  <c r="F1626" i="21" s="1"/>
  <c r="E1815" i="21"/>
  <c r="F1815" i="21" s="1"/>
  <c r="E1813" i="21"/>
  <c r="F1813" i="21" s="1"/>
  <c r="E1715" i="21"/>
  <c r="F1715" i="21" s="1"/>
  <c r="E1719" i="21"/>
  <c r="F1719" i="21" s="1"/>
  <c r="E1723" i="21"/>
  <c r="F1723" i="21" s="1"/>
  <c r="E1727" i="21"/>
  <c r="F1727" i="21" s="1"/>
  <c r="E1731" i="21"/>
  <c r="F1731" i="21" s="1"/>
  <c r="E1735" i="21"/>
  <c r="F1735" i="21" s="1"/>
  <c r="E1739" i="21"/>
  <c r="F1739" i="21" s="1"/>
  <c r="E1743" i="21"/>
  <c r="F1743" i="21" s="1"/>
  <c r="E1747" i="21"/>
  <c r="F1747" i="21" s="1"/>
  <c r="E1751" i="21"/>
  <c r="F1751" i="21" s="1"/>
  <c r="E1755" i="21"/>
  <c r="F1755" i="21" s="1"/>
  <c r="E1759" i="21"/>
  <c r="F1759" i="21" s="1"/>
  <c r="E1763" i="21"/>
  <c r="F1763" i="21" s="1"/>
  <c r="E1767" i="21"/>
  <c r="F1767" i="21" s="1"/>
  <c r="E1771" i="21"/>
  <c r="F1771" i="21" s="1"/>
  <c r="E1775" i="21"/>
  <c r="F1775" i="21" s="1"/>
  <c r="E1779" i="21"/>
  <c r="F1779" i="21" s="1"/>
  <c r="E1783" i="21"/>
  <c r="F1783" i="21" s="1"/>
  <c r="E1787" i="21"/>
  <c r="F1787" i="21" s="1"/>
  <c r="E1791" i="21"/>
  <c r="F1791" i="21" s="1"/>
  <c r="E1795" i="21"/>
  <c r="F1795" i="21" s="1"/>
  <c r="E1799" i="21"/>
  <c r="F1799" i="21" s="1"/>
  <c r="E1803" i="21"/>
  <c r="F1803" i="21" s="1"/>
  <c r="E1807" i="21"/>
  <c r="F1807" i="21" s="1"/>
  <c r="E1811" i="21"/>
  <c r="F1811" i="21" s="1"/>
  <c r="E1638" i="21"/>
  <c r="F1638" i="21" s="1"/>
  <c r="E1642" i="21"/>
  <c r="F1642" i="21" s="1"/>
  <c r="E1646" i="21"/>
  <c r="F1646" i="21" s="1"/>
  <c r="E1650" i="21"/>
  <c r="F1650" i="21" s="1"/>
  <c r="E1654" i="21"/>
  <c r="F1654" i="21" s="1"/>
  <c r="E1658" i="21"/>
  <c r="F1658" i="21" s="1"/>
  <c r="E1662" i="21"/>
  <c r="F1662" i="21" s="1"/>
  <c r="E1666" i="21"/>
  <c r="F1666" i="21" s="1"/>
  <c r="E1670" i="21"/>
  <c r="F1670" i="21" s="1"/>
  <c r="E1674" i="21"/>
  <c r="F1674" i="21" s="1"/>
  <c r="E1678" i="21"/>
  <c r="F1678" i="21" s="1"/>
  <c r="E1682" i="21"/>
  <c r="F1682" i="21" s="1"/>
  <c r="E1686" i="21"/>
  <c r="F1686" i="21" s="1"/>
  <c r="E1690" i="21"/>
  <c r="F1690" i="21" s="1"/>
  <c r="E1694" i="21"/>
  <c r="F1694" i="21" s="1"/>
  <c r="E1698" i="21"/>
  <c r="F1698" i="21" s="1"/>
  <c r="E1702" i="21"/>
  <c r="F1702" i="21" s="1"/>
  <c r="E1631" i="21"/>
  <c r="F1631" i="21" s="1"/>
  <c r="E1365" i="21"/>
  <c r="F1365" i="21" s="1"/>
  <c r="E1369" i="21"/>
  <c r="F1369" i="21" s="1"/>
  <c r="E1373" i="21"/>
  <c r="F1373" i="21" s="1"/>
  <c r="E1377" i="21"/>
  <c r="F1377" i="21" s="1"/>
  <c r="E1381" i="21"/>
  <c r="F1381" i="21" s="1"/>
  <c r="E1385" i="21"/>
  <c r="F1385" i="21" s="1"/>
  <c r="E1389" i="21"/>
  <c r="F1389" i="21" s="1"/>
  <c r="E1393" i="21"/>
  <c r="F1393" i="21" s="1"/>
  <c r="E1397" i="21"/>
  <c r="F1397" i="21" s="1"/>
  <c r="E1401" i="21"/>
  <c r="F1401" i="21" s="1"/>
  <c r="E1405" i="21"/>
  <c r="F1405" i="21" s="1"/>
  <c r="E1409" i="21"/>
  <c r="F1409" i="21" s="1"/>
  <c r="E1413" i="21"/>
  <c r="F1413" i="21" s="1"/>
  <c r="E1417" i="21"/>
  <c r="F1417" i="21" s="1"/>
  <c r="E1421" i="21"/>
  <c r="F1421" i="21" s="1"/>
  <c r="E1425" i="21"/>
  <c r="F1425" i="21" s="1"/>
  <c r="E1429" i="21"/>
  <c r="F1429" i="21" s="1"/>
  <c r="E1433" i="21"/>
  <c r="F1433" i="21" s="1"/>
  <c r="E1437" i="21"/>
  <c r="F1437" i="21" s="1"/>
  <c r="E1441" i="21"/>
  <c r="F1441" i="21" s="1"/>
  <c r="E1445" i="21"/>
  <c r="F1445" i="21" s="1"/>
  <c r="E1449" i="21"/>
  <c r="F1449" i="21" s="1"/>
  <c r="E1453" i="21"/>
  <c r="F1453" i="21" s="1"/>
  <c r="E1457" i="21"/>
  <c r="F1457" i="21" s="1"/>
  <c r="E1461" i="21"/>
  <c r="F1461" i="21" s="1"/>
  <c r="E1465" i="21"/>
  <c r="F1465" i="21" s="1"/>
  <c r="E1469" i="21"/>
  <c r="F1469" i="21" s="1"/>
  <c r="E1473" i="21"/>
  <c r="F1473" i="21" s="1"/>
  <c r="E1477" i="21"/>
  <c r="F1477" i="21" s="1"/>
  <c r="E1481" i="21"/>
  <c r="F1481" i="21" s="1"/>
  <c r="E1485" i="21"/>
  <c r="F1485" i="21" s="1"/>
  <c r="E1489" i="21"/>
  <c r="F1489" i="21" s="1"/>
  <c r="E1493" i="21"/>
  <c r="F1493" i="21" s="1"/>
  <c r="E1497" i="21"/>
  <c r="F1497" i="21" s="1"/>
  <c r="E1501" i="21"/>
  <c r="F1501" i="21" s="1"/>
  <c r="E1505" i="21"/>
  <c r="F1505" i="21" s="1"/>
  <c r="E1509" i="21"/>
  <c r="F1509" i="21" s="1"/>
  <c r="E1513" i="21"/>
  <c r="F1513" i="21" s="1"/>
  <c r="E1517" i="21"/>
  <c r="F1517" i="21" s="1"/>
  <c r="E1521" i="21"/>
  <c r="F1521" i="21" s="1"/>
  <c r="E1525" i="21"/>
  <c r="F1525" i="21" s="1"/>
  <c r="E1529" i="21"/>
  <c r="F1529" i="21" s="1"/>
  <c r="E1533" i="21"/>
  <c r="F1533" i="21" s="1"/>
  <c r="E1537" i="21"/>
  <c r="F1537" i="21" s="1"/>
  <c r="E1541" i="21"/>
  <c r="F1541" i="21" s="1"/>
  <c r="E1545" i="21"/>
  <c r="F1545" i="21" s="1"/>
  <c r="E1549" i="21"/>
  <c r="F1549" i="21" s="1"/>
  <c r="E1553" i="21"/>
  <c r="F1553" i="21" s="1"/>
  <c r="E1557" i="21"/>
  <c r="F1557" i="21" s="1"/>
  <c r="E1561" i="21"/>
  <c r="F1561" i="21" s="1"/>
  <c r="E1565" i="21"/>
  <c r="F1565" i="21" s="1"/>
  <c r="E1569" i="21"/>
  <c r="F1569" i="21" s="1"/>
  <c r="E1573" i="21"/>
  <c r="F1573" i="21" s="1"/>
  <c r="E1577" i="21"/>
  <c r="F1577" i="21" s="1"/>
  <c r="E1581" i="21"/>
  <c r="F1581" i="21" s="1"/>
  <c r="E1585" i="21"/>
  <c r="F1585" i="21" s="1"/>
  <c r="E1589" i="21"/>
  <c r="F1589" i="21" s="1"/>
  <c r="E1593" i="21"/>
  <c r="F1593" i="21" s="1"/>
  <c r="E1597" i="21"/>
  <c r="F1597" i="21" s="1"/>
  <c r="E1601" i="21"/>
  <c r="F1601" i="21" s="1"/>
  <c r="E1605" i="21"/>
  <c r="F1605" i="21" s="1"/>
  <c r="E1609" i="21"/>
  <c r="F1609" i="21" s="1"/>
  <c r="E1613" i="21"/>
  <c r="F1613" i="21" s="1"/>
  <c r="E1617" i="21"/>
  <c r="F1617" i="21" s="1"/>
  <c r="E1621" i="21"/>
  <c r="F1621" i="21" s="1"/>
  <c r="E1625" i="21"/>
  <c r="F1625" i="21" s="1"/>
  <c r="E1629" i="21"/>
  <c r="F1629" i="21" s="1"/>
  <c r="E1362" i="21"/>
  <c r="F1362" i="21" s="1"/>
  <c r="E1356" i="21"/>
  <c r="F1356" i="21" s="1"/>
  <c r="E1297" i="21"/>
  <c r="F1297" i="21" s="1"/>
  <c r="E1301" i="21"/>
  <c r="F1301" i="21" s="1"/>
  <c r="E1305" i="21"/>
  <c r="F1305" i="21" s="1"/>
  <c r="E1309" i="21"/>
  <c r="F1309" i="21" s="1"/>
  <c r="E1313" i="21"/>
  <c r="F1313" i="21" s="1"/>
  <c r="E1317" i="21"/>
  <c r="F1317" i="21" s="1"/>
  <c r="E1321" i="21"/>
  <c r="F1321" i="21" s="1"/>
  <c r="E1325" i="21"/>
  <c r="F1325" i="21" s="1"/>
  <c r="E1329" i="21"/>
  <c r="F1329" i="21" s="1"/>
  <c r="E1333" i="21"/>
  <c r="F1333" i="21" s="1"/>
  <c r="E1337" i="21"/>
  <c r="F1337" i="21" s="1"/>
  <c r="E1341" i="21"/>
  <c r="F1341" i="21" s="1"/>
  <c r="E1345" i="21"/>
  <c r="F1345" i="21" s="1"/>
  <c r="E1349" i="21"/>
  <c r="F1349" i="21" s="1"/>
  <c r="E1353" i="21"/>
  <c r="F1353" i="21" s="1"/>
  <c r="E1292" i="21"/>
  <c r="F1292" i="21" s="1"/>
  <c r="E1284" i="21"/>
  <c r="F1284" i="21" s="1"/>
  <c r="E1183" i="21"/>
  <c r="F1183" i="21" s="1"/>
  <c r="E1187" i="21"/>
  <c r="F1187" i="21" s="1"/>
  <c r="E1191" i="21"/>
  <c r="F1191" i="21" s="1"/>
  <c r="E1195" i="21"/>
  <c r="F1195" i="21" s="1"/>
  <c r="E1199" i="21"/>
  <c r="F1199" i="21" s="1"/>
  <c r="E1203" i="21"/>
  <c r="F1203" i="21" s="1"/>
  <c r="E1207" i="21"/>
  <c r="F1207" i="21" s="1"/>
  <c r="E1211" i="21"/>
  <c r="F1211" i="21" s="1"/>
  <c r="E1215" i="21"/>
  <c r="F1215" i="21" s="1"/>
  <c r="E1219" i="21"/>
  <c r="F1219" i="21" s="1"/>
  <c r="E1223" i="21"/>
  <c r="F1223" i="21" s="1"/>
  <c r="E1227" i="21"/>
  <c r="F1227" i="21" s="1"/>
  <c r="E1231" i="21"/>
  <c r="F1231" i="21" s="1"/>
  <c r="E1235" i="21"/>
  <c r="F1235" i="21" s="1"/>
  <c r="E1239" i="21"/>
  <c r="F1239" i="21" s="1"/>
  <c r="E1243" i="21"/>
  <c r="F1243" i="21" s="1"/>
  <c r="E1247" i="21"/>
  <c r="F1247" i="21" s="1"/>
  <c r="E1251" i="21"/>
  <c r="F1251" i="21" s="1"/>
  <c r="E1255" i="21"/>
  <c r="F1255" i="21" s="1"/>
  <c r="E1259" i="21"/>
  <c r="F1259" i="21" s="1"/>
  <c r="E1263" i="21"/>
  <c r="F1263" i="21" s="1"/>
  <c r="E1267" i="21"/>
  <c r="F1267" i="21" s="1"/>
  <c r="E1271" i="21"/>
  <c r="F1271" i="21" s="1"/>
  <c r="E1275" i="21"/>
  <c r="F1275" i="21" s="1"/>
  <c r="E1279" i="21"/>
  <c r="F1279" i="21" s="1"/>
  <c r="E1283" i="21"/>
  <c r="F1283" i="21" s="1"/>
  <c r="E1141" i="21"/>
  <c r="F1141" i="21" s="1"/>
  <c r="E1145" i="21"/>
  <c r="F1145" i="21" s="1"/>
  <c r="E1149" i="21"/>
  <c r="F1149" i="21" s="1"/>
  <c r="E1153" i="21"/>
  <c r="F1153" i="21" s="1"/>
  <c r="E1157" i="21"/>
  <c r="F1157" i="21" s="1"/>
  <c r="E1161" i="21"/>
  <c r="F1161" i="21" s="1"/>
  <c r="E1165" i="21"/>
  <c r="F1165" i="21" s="1"/>
  <c r="E1169" i="21"/>
  <c r="F1169" i="21" s="1"/>
  <c r="E1173" i="21"/>
  <c r="F1173" i="21" s="1"/>
  <c r="E1135" i="21"/>
  <c r="F1135" i="21" s="1"/>
  <c r="E1042" i="21"/>
  <c r="F1042" i="21" s="1"/>
  <c r="E1633" i="21"/>
  <c r="F1633" i="21" s="1"/>
  <c r="E1357" i="21"/>
  <c r="F1357" i="21" s="1"/>
  <c r="E1298" i="21"/>
  <c r="F1298" i="21" s="1"/>
  <c r="E1302" i="21"/>
  <c r="F1302" i="21" s="1"/>
  <c r="E1306" i="21"/>
  <c r="F1306" i="21" s="1"/>
  <c r="E1310" i="21"/>
  <c r="F1310" i="21" s="1"/>
  <c r="E1314" i="21"/>
  <c r="F1314" i="21" s="1"/>
  <c r="E1318" i="21"/>
  <c r="F1318" i="21" s="1"/>
  <c r="E1322" i="21"/>
  <c r="F1322" i="21" s="1"/>
  <c r="E1326" i="21"/>
  <c r="F1326" i="21" s="1"/>
  <c r="E1330" i="21"/>
  <c r="F1330" i="21" s="1"/>
  <c r="E1334" i="21"/>
  <c r="F1334" i="21" s="1"/>
  <c r="E1338" i="21"/>
  <c r="F1338" i="21" s="1"/>
  <c r="E1342" i="21"/>
  <c r="F1342" i="21" s="1"/>
  <c r="E1346" i="21"/>
  <c r="F1346" i="21" s="1"/>
  <c r="E1350" i="21"/>
  <c r="F1350" i="21" s="1"/>
  <c r="E1354" i="21"/>
  <c r="F1354" i="21" s="1"/>
  <c r="E1293" i="21"/>
  <c r="F1293" i="21" s="1"/>
  <c r="E1285" i="21"/>
  <c r="F1285" i="21" s="1"/>
  <c r="E1184" i="21"/>
  <c r="F1184" i="21" s="1"/>
  <c r="E1188" i="21"/>
  <c r="F1188" i="21" s="1"/>
  <c r="E1192" i="21"/>
  <c r="F1192" i="21" s="1"/>
  <c r="E1196" i="21"/>
  <c r="F1196" i="21" s="1"/>
  <c r="E1200" i="21"/>
  <c r="F1200" i="21" s="1"/>
  <c r="E1204" i="21"/>
  <c r="F1204" i="21" s="1"/>
  <c r="E1208" i="21"/>
  <c r="F1208" i="21" s="1"/>
  <c r="E1212" i="21"/>
  <c r="F1212" i="21" s="1"/>
  <c r="E1216" i="21"/>
  <c r="F1216" i="21" s="1"/>
  <c r="E1220" i="21"/>
  <c r="F1220" i="21" s="1"/>
  <c r="E1224" i="21"/>
  <c r="F1224" i="21" s="1"/>
  <c r="E1228" i="21"/>
  <c r="F1228" i="21" s="1"/>
  <c r="E1232" i="21"/>
  <c r="F1232" i="21" s="1"/>
  <c r="E1236" i="21"/>
  <c r="F1236" i="21" s="1"/>
  <c r="E1240" i="21"/>
  <c r="F1240" i="21" s="1"/>
  <c r="E1244" i="21"/>
  <c r="F1244" i="21" s="1"/>
  <c r="E1248" i="21"/>
  <c r="F1248" i="21" s="1"/>
  <c r="E1252" i="21"/>
  <c r="F1252" i="21" s="1"/>
  <c r="E1256" i="21"/>
  <c r="F1256" i="21" s="1"/>
  <c r="E1260" i="21"/>
  <c r="F1260" i="21" s="1"/>
  <c r="E1264" i="21"/>
  <c r="F1264" i="21" s="1"/>
  <c r="E1268" i="21"/>
  <c r="F1268" i="21" s="1"/>
  <c r="E1272" i="21"/>
  <c r="F1272" i="21" s="1"/>
  <c r="E1276" i="21"/>
  <c r="F1276" i="21" s="1"/>
  <c r="E1280" i="21"/>
  <c r="F1280" i="21" s="1"/>
  <c r="E1176" i="21"/>
  <c r="F1176" i="21" s="1"/>
  <c r="E1142" i="21"/>
  <c r="F1142" i="21" s="1"/>
  <c r="E1146" i="21"/>
  <c r="F1146" i="21" s="1"/>
  <c r="E1150" i="21"/>
  <c r="F1150" i="21" s="1"/>
  <c r="E1154" i="21"/>
  <c r="F1154" i="21" s="1"/>
  <c r="E1158" i="21"/>
  <c r="F1158" i="21" s="1"/>
  <c r="E1162" i="21"/>
  <c r="F1162" i="21" s="1"/>
  <c r="E1166" i="21"/>
  <c r="F1166" i="21" s="1"/>
  <c r="E1170" i="21"/>
  <c r="F1170" i="21" s="1"/>
  <c r="E1174" i="21"/>
  <c r="F1174" i="21" s="1"/>
  <c r="E1136" i="21"/>
  <c r="F1136" i="21" s="1"/>
  <c r="E1043" i="21"/>
  <c r="F1043" i="21" s="1"/>
  <c r="E1046" i="21"/>
  <c r="F1046" i="21" s="1"/>
  <c r="E1050" i="21"/>
  <c r="F1050" i="21" s="1"/>
  <c r="E1054" i="21"/>
  <c r="F1054" i="21" s="1"/>
  <c r="E1058" i="21"/>
  <c r="F1058" i="21" s="1"/>
  <c r="E1062" i="21"/>
  <c r="F1062" i="21" s="1"/>
  <c r="E1066" i="21"/>
  <c r="F1066" i="21" s="1"/>
  <c r="E1070" i="21"/>
  <c r="F1070" i="21" s="1"/>
  <c r="E1074" i="21"/>
  <c r="F1074" i="21" s="1"/>
  <c r="E1078" i="21"/>
  <c r="F1078" i="21" s="1"/>
  <c r="E1082" i="21"/>
  <c r="F1082" i="21" s="1"/>
  <c r="E1086" i="21"/>
  <c r="F1086" i="21" s="1"/>
  <c r="E1090" i="21"/>
  <c r="F1090" i="21" s="1"/>
  <c r="E1094" i="21"/>
  <c r="F1094" i="21" s="1"/>
  <c r="E1098" i="21"/>
  <c r="F1098" i="21" s="1"/>
  <c r="E1102" i="21"/>
  <c r="F1102" i="21" s="1"/>
  <c r="E1106" i="21"/>
  <c r="F1106" i="21" s="1"/>
  <c r="E1110" i="21"/>
  <c r="F1110" i="21" s="1"/>
  <c r="E1114" i="21"/>
  <c r="F1114" i="21" s="1"/>
  <c r="E1118" i="21"/>
  <c r="F1118" i="21" s="1"/>
  <c r="E1122" i="21"/>
  <c r="F1122" i="21" s="1"/>
  <c r="E1126" i="21"/>
  <c r="F1126" i="21" s="1"/>
  <c r="E1130" i="21"/>
  <c r="F1130" i="21" s="1"/>
  <c r="E1033" i="21"/>
  <c r="F1033" i="21" s="1"/>
  <c r="E785" i="21"/>
  <c r="F785" i="21" s="1"/>
  <c r="E789" i="21"/>
  <c r="F789" i="21" s="1"/>
  <c r="E793" i="21"/>
  <c r="F793" i="21" s="1"/>
  <c r="E797" i="21"/>
  <c r="F797" i="21" s="1"/>
  <c r="E801" i="21"/>
  <c r="F801" i="21" s="1"/>
  <c r="E805" i="21"/>
  <c r="F805" i="21" s="1"/>
  <c r="E809" i="21"/>
  <c r="F809" i="21" s="1"/>
  <c r="E813" i="21"/>
  <c r="F813" i="21" s="1"/>
  <c r="E817" i="21"/>
  <c r="F817" i="21" s="1"/>
  <c r="E821" i="21"/>
  <c r="F821" i="21" s="1"/>
  <c r="E825" i="21"/>
  <c r="F825" i="21" s="1"/>
  <c r="E829" i="21"/>
  <c r="F829" i="21" s="1"/>
  <c r="E833" i="21"/>
  <c r="F833" i="21" s="1"/>
  <c r="E837" i="21"/>
  <c r="F837" i="21" s="1"/>
  <c r="E841" i="21"/>
  <c r="F841" i="21" s="1"/>
  <c r="E845" i="21"/>
  <c r="F845" i="21" s="1"/>
  <c r="E849" i="21"/>
  <c r="F849" i="21" s="1"/>
  <c r="E853" i="21"/>
  <c r="F853" i="21" s="1"/>
  <c r="E857" i="21"/>
  <c r="F857" i="21" s="1"/>
  <c r="E861" i="21"/>
  <c r="F861" i="21" s="1"/>
  <c r="E865" i="21"/>
  <c r="F865" i="21" s="1"/>
  <c r="E869" i="21"/>
  <c r="F869" i="21" s="1"/>
  <c r="E873" i="21"/>
  <c r="F873" i="21" s="1"/>
  <c r="E877" i="21"/>
  <c r="F877" i="21" s="1"/>
  <c r="E881" i="21"/>
  <c r="F881" i="21" s="1"/>
  <c r="E885" i="21"/>
  <c r="F885" i="21" s="1"/>
  <c r="E889" i="21"/>
  <c r="F889" i="21" s="1"/>
  <c r="E893" i="21"/>
  <c r="F893" i="21" s="1"/>
  <c r="E897" i="21"/>
  <c r="F897" i="21" s="1"/>
  <c r="E901" i="21"/>
  <c r="F901" i="21" s="1"/>
  <c r="E905" i="21"/>
  <c r="F905" i="21" s="1"/>
  <c r="E909" i="21"/>
  <c r="F909" i="21" s="1"/>
  <c r="E913" i="21"/>
  <c r="F913" i="21" s="1"/>
  <c r="E917" i="21"/>
  <c r="F917" i="21" s="1"/>
  <c r="E921" i="21"/>
  <c r="F921" i="21" s="1"/>
  <c r="E925" i="21"/>
  <c r="F925" i="21" s="1"/>
  <c r="E929" i="21"/>
  <c r="F929" i="21" s="1"/>
  <c r="E933" i="21"/>
  <c r="F933" i="21" s="1"/>
  <c r="E937" i="21"/>
  <c r="F937" i="21" s="1"/>
  <c r="E941" i="21"/>
  <c r="F941" i="21" s="1"/>
  <c r="E945" i="21"/>
  <c r="F945" i="21" s="1"/>
  <c r="E949" i="21"/>
  <c r="F949" i="21" s="1"/>
  <c r="E953" i="21"/>
  <c r="F953" i="21" s="1"/>
  <c r="E957" i="21"/>
  <c r="F957" i="21" s="1"/>
  <c r="E961" i="21"/>
  <c r="F961" i="21" s="1"/>
  <c r="E965" i="21"/>
  <c r="F965" i="21" s="1"/>
  <c r="E969" i="21"/>
  <c r="F969" i="21" s="1"/>
  <c r="E973" i="21"/>
  <c r="F973" i="21" s="1"/>
  <c r="E977" i="21"/>
  <c r="F977" i="21" s="1"/>
  <c r="E981" i="21"/>
  <c r="F981" i="21" s="1"/>
  <c r="E985" i="21"/>
  <c r="F985" i="21" s="1"/>
  <c r="E989" i="21"/>
  <c r="F989" i="21" s="1"/>
  <c r="E993" i="21"/>
  <c r="F993" i="21" s="1"/>
  <c r="E997" i="21"/>
  <c r="F997" i="21" s="1"/>
  <c r="E1001" i="21"/>
  <c r="F1001" i="21" s="1"/>
  <c r="E1005" i="21"/>
  <c r="F1005" i="21" s="1"/>
  <c r="E1009" i="21"/>
  <c r="F1009" i="21" s="1"/>
  <c r="E1013" i="21"/>
  <c r="F1013" i="21" s="1"/>
  <c r="E1017" i="21"/>
  <c r="F1017" i="21" s="1"/>
  <c r="E1021" i="21"/>
  <c r="F1021" i="21" s="1"/>
  <c r="E1025" i="21"/>
  <c r="F1025" i="21" s="1"/>
  <c r="E1029" i="21"/>
  <c r="F1029" i="21" s="1"/>
  <c r="E777" i="21"/>
  <c r="F777" i="21" s="1"/>
  <c r="E745" i="21"/>
  <c r="F745" i="21" s="1"/>
  <c r="E749" i="21"/>
  <c r="F749" i="21" s="1"/>
  <c r="E753" i="21"/>
  <c r="F753" i="21" s="1"/>
  <c r="E757" i="21"/>
  <c r="F757" i="21" s="1"/>
  <c r="E761" i="21"/>
  <c r="F761" i="21" s="1"/>
  <c r="E765" i="21"/>
  <c r="F765" i="21" s="1"/>
  <c r="E769" i="21"/>
  <c r="F769" i="21" s="1"/>
  <c r="E773" i="21"/>
  <c r="F773" i="21" s="1"/>
  <c r="E737" i="21"/>
  <c r="F737" i="21" s="1"/>
  <c r="E434" i="21"/>
  <c r="F434" i="21" s="1"/>
  <c r="E438" i="21"/>
  <c r="F438" i="21" s="1"/>
  <c r="E442" i="21"/>
  <c r="F442" i="21" s="1"/>
  <c r="E446" i="21"/>
  <c r="F446" i="21" s="1"/>
  <c r="E454" i="21"/>
  <c r="F454" i="21" s="1"/>
  <c r="E458" i="21"/>
  <c r="F458" i="21" s="1"/>
  <c r="E462" i="21"/>
  <c r="F462" i="21" s="1"/>
  <c r="E466" i="21"/>
  <c r="F466" i="21" s="1"/>
  <c r="E470" i="21"/>
  <c r="F470" i="21" s="1"/>
  <c r="E474" i="21"/>
  <c r="F474" i="21" s="1"/>
  <c r="E478" i="21"/>
  <c r="F478" i="21" s="1"/>
  <c r="E482" i="21"/>
  <c r="F482" i="21" s="1"/>
  <c r="E486" i="21"/>
  <c r="F486" i="21" s="1"/>
  <c r="E490" i="21"/>
  <c r="F490" i="21" s="1"/>
  <c r="E494" i="21"/>
  <c r="F494" i="21" s="1"/>
  <c r="E498" i="21"/>
  <c r="F498" i="21" s="1"/>
  <c r="E502" i="21"/>
  <c r="F502" i="21" s="1"/>
  <c r="E506" i="21"/>
  <c r="F506" i="21" s="1"/>
  <c r="E510" i="21"/>
  <c r="F510" i="21" s="1"/>
  <c r="E514" i="21"/>
  <c r="F514" i="21" s="1"/>
  <c r="E518" i="21"/>
  <c r="F518" i="21" s="1"/>
  <c r="E522" i="21"/>
  <c r="F522" i="21" s="1"/>
  <c r="E526" i="21"/>
  <c r="F526" i="21" s="1"/>
  <c r="E530" i="21"/>
  <c r="F530" i="21" s="1"/>
  <c r="E534" i="21"/>
  <c r="F534" i="21" s="1"/>
  <c r="E538" i="21"/>
  <c r="F538" i="21" s="1"/>
  <c r="E542" i="21"/>
  <c r="F542" i="21" s="1"/>
  <c r="E546" i="21"/>
  <c r="F546" i="21" s="1"/>
  <c r="E550" i="21"/>
  <c r="F550" i="21" s="1"/>
  <c r="E554" i="21"/>
  <c r="F554" i="21" s="1"/>
  <c r="E558" i="21"/>
  <c r="F558" i="21" s="1"/>
  <c r="E562" i="21"/>
  <c r="F562" i="21" s="1"/>
  <c r="E566" i="21"/>
  <c r="F566" i="21" s="1"/>
  <c r="E570" i="21"/>
  <c r="F570" i="21" s="1"/>
  <c r="E574" i="21"/>
  <c r="F574" i="21" s="1"/>
  <c r="E578" i="21"/>
  <c r="F578" i="21" s="1"/>
  <c r="E582" i="21"/>
  <c r="F582" i="21" s="1"/>
  <c r="E586" i="21"/>
  <c r="F586" i="21" s="1"/>
  <c r="E590" i="21"/>
  <c r="F590" i="21" s="1"/>
  <c r="E594" i="21"/>
  <c r="F594" i="21" s="1"/>
  <c r="E598" i="21"/>
  <c r="F598" i="21" s="1"/>
  <c r="E602" i="21"/>
  <c r="F602" i="21" s="1"/>
  <c r="E606" i="21"/>
  <c r="F606" i="21" s="1"/>
  <c r="E610" i="21"/>
  <c r="F610" i="21" s="1"/>
  <c r="E615" i="21"/>
  <c r="F615" i="21" s="1"/>
  <c r="E619" i="21"/>
  <c r="F619" i="21" s="1"/>
  <c r="E623" i="21"/>
  <c r="F623" i="21" s="1"/>
  <c r="E627" i="21"/>
  <c r="F627" i="21" s="1"/>
  <c r="E631" i="21"/>
  <c r="F631" i="21" s="1"/>
  <c r="E635" i="21"/>
  <c r="F635" i="21" s="1"/>
  <c r="E639" i="21"/>
  <c r="F639" i="21" s="1"/>
  <c r="E643" i="21"/>
  <c r="F643" i="21" s="1"/>
  <c r="E647" i="21"/>
  <c r="F647" i="21" s="1"/>
  <c r="E651" i="21"/>
  <c r="F651" i="21" s="1"/>
  <c r="E655" i="21"/>
  <c r="F655" i="21" s="1"/>
  <c r="E659" i="21"/>
  <c r="F659" i="21" s="1"/>
  <c r="E663" i="21"/>
  <c r="F663" i="21" s="1"/>
  <c r="E667" i="21"/>
  <c r="F667" i="21" s="1"/>
  <c r="E671" i="21"/>
  <c r="F671" i="21" s="1"/>
  <c r="E675" i="21"/>
  <c r="F675" i="21" s="1"/>
  <c r="E679" i="21"/>
  <c r="F679" i="21" s="1"/>
  <c r="E683" i="21"/>
  <c r="F683" i="21" s="1"/>
  <c r="E687" i="21"/>
  <c r="F687" i="21" s="1"/>
  <c r="E691" i="21"/>
  <c r="F691" i="21" s="1"/>
  <c r="E695" i="21"/>
  <c r="F695" i="21" s="1"/>
  <c r="E699" i="21"/>
  <c r="F699" i="21" s="1"/>
  <c r="E703" i="21"/>
  <c r="F703" i="21" s="1"/>
  <c r="E707" i="21"/>
  <c r="F707" i="21" s="1"/>
  <c r="E711" i="21"/>
  <c r="F711" i="21" s="1"/>
  <c r="E715" i="21"/>
  <c r="F715" i="21" s="1"/>
  <c r="E720" i="21"/>
  <c r="F720" i="21" s="1"/>
  <c r="E724" i="21"/>
  <c r="F724" i="21" s="1"/>
  <c r="E728" i="21"/>
  <c r="F728" i="21" s="1"/>
  <c r="E1049" i="21"/>
  <c r="F1049" i="21" s="1"/>
  <c r="E1053" i="21"/>
  <c r="F1053" i="21" s="1"/>
  <c r="E1057" i="21"/>
  <c r="F1057" i="21" s="1"/>
  <c r="E1061" i="21"/>
  <c r="F1061" i="21" s="1"/>
  <c r="E1065" i="21"/>
  <c r="F1065" i="21" s="1"/>
  <c r="E1069" i="21"/>
  <c r="F1069" i="21" s="1"/>
  <c r="E1073" i="21"/>
  <c r="F1073" i="21" s="1"/>
  <c r="E1077" i="21"/>
  <c r="F1077" i="21" s="1"/>
  <c r="E1081" i="21"/>
  <c r="F1081" i="21" s="1"/>
  <c r="E1085" i="21"/>
  <c r="F1085" i="21" s="1"/>
  <c r="E1089" i="21"/>
  <c r="F1089" i="21" s="1"/>
  <c r="E1093" i="21"/>
  <c r="F1093" i="21" s="1"/>
  <c r="E1097" i="21"/>
  <c r="F1097" i="21" s="1"/>
  <c r="E1101" i="21"/>
  <c r="F1101" i="21" s="1"/>
  <c r="E1105" i="21"/>
  <c r="F1105" i="21" s="1"/>
  <c r="E1109" i="21"/>
  <c r="F1109" i="21" s="1"/>
  <c r="E1113" i="21"/>
  <c r="F1113" i="21" s="1"/>
  <c r="E1117" i="21"/>
  <c r="F1117" i="21" s="1"/>
  <c r="E1121" i="21"/>
  <c r="F1121" i="21" s="1"/>
  <c r="E1125" i="21"/>
  <c r="F1125" i="21" s="1"/>
  <c r="E1129" i="21"/>
  <c r="F1129" i="21" s="1"/>
  <c r="E1133" i="21"/>
  <c r="F1133" i="21" s="1"/>
  <c r="E784" i="21"/>
  <c r="F784" i="21" s="1"/>
  <c r="E788" i="21"/>
  <c r="F788" i="21" s="1"/>
  <c r="E792" i="21"/>
  <c r="F792" i="21" s="1"/>
  <c r="E796" i="21"/>
  <c r="F796" i="21" s="1"/>
  <c r="E800" i="21"/>
  <c r="F800" i="21" s="1"/>
  <c r="E804" i="21"/>
  <c r="F804" i="21" s="1"/>
  <c r="E808" i="21"/>
  <c r="F808" i="21" s="1"/>
  <c r="E812" i="21"/>
  <c r="F812" i="21" s="1"/>
  <c r="E816" i="21"/>
  <c r="F816" i="21" s="1"/>
  <c r="E820" i="21"/>
  <c r="F820" i="21" s="1"/>
  <c r="E824" i="21"/>
  <c r="F824" i="21" s="1"/>
  <c r="E828" i="21"/>
  <c r="F828" i="21" s="1"/>
  <c r="E832" i="21"/>
  <c r="F832" i="21" s="1"/>
  <c r="E836" i="21"/>
  <c r="F836" i="21" s="1"/>
  <c r="E840" i="21"/>
  <c r="F840" i="21" s="1"/>
  <c r="E844" i="21"/>
  <c r="F844" i="21" s="1"/>
  <c r="E848" i="21"/>
  <c r="F848" i="21" s="1"/>
  <c r="E852" i="21"/>
  <c r="F852" i="21" s="1"/>
  <c r="E856" i="21"/>
  <c r="F856" i="21" s="1"/>
  <c r="E860" i="21"/>
  <c r="F860" i="21" s="1"/>
  <c r="E864" i="21"/>
  <c r="F864" i="21" s="1"/>
  <c r="E868" i="21"/>
  <c r="F868" i="21" s="1"/>
  <c r="E872" i="21"/>
  <c r="F872" i="21" s="1"/>
  <c r="E876" i="21"/>
  <c r="F876" i="21" s="1"/>
  <c r="E880" i="21"/>
  <c r="F880" i="21" s="1"/>
  <c r="E884" i="21"/>
  <c r="F884" i="21" s="1"/>
  <c r="E888" i="21"/>
  <c r="F888" i="21" s="1"/>
  <c r="E892" i="21"/>
  <c r="F892" i="21" s="1"/>
  <c r="E896" i="21"/>
  <c r="F896" i="21" s="1"/>
  <c r="E900" i="21"/>
  <c r="F900" i="21" s="1"/>
  <c r="E904" i="21"/>
  <c r="F904" i="21" s="1"/>
  <c r="E908" i="21"/>
  <c r="F908" i="21" s="1"/>
  <c r="E912" i="21"/>
  <c r="F912" i="21" s="1"/>
  <c r="E916" i="21"/>
  <c r="F916" i="21" s="1"/>
  <c r="E920" i="21"/>
  <c r="F920" i="21" s="1"/>
  <c r="E924" i="21"/>
  <c r="F924" i="21" s="1"/>
  <c r="E928" i="21"/>
  <c r="F928" i="21" s="1"/>
  <c r="E932" i="21"/>
  <c r="F932" i="21" s="1"/>
  <c r="E936" i="21"/>
  <c r="F936" i="21" s="1"/>
  <c r="E940" i="21"/>
  <c r="F940" i="21" s="1"/>
  <c r="E944" i="21"/>
  <c r="F944" i="21" s="1"/>
  <c r="E948" i="21"/>
  <c r="F948" i="21" s="1"/>
  <c r="E952" i="21"/>
  <c r="F952" i="21" s="1"/>
  <c r="E956" i="21"/>
  <c r="F956" i="21" s="1"/>
  <c r="E960" i="21"/>
  <c r="F960" i="21" s="1"/>
  <c r="E964" i="21"/>
  <c r="F964" i="21" s="1"/>
  <c r="E968" i="21"/>
  <c r="F968" i="21" s="1"/>
  <c r="E972" i="21"/>
  <c r="F972" i="21" s="1"/>
  <c r="E976" i="21"/>
  <c r="F976" i="21" s="1"/>
  <c r="E980" i="21"/>
  <c r="F980" i="21" s="1"/>
  <c r="E984" i="21"/>
  <c r="F984" i="21" s="1"/>
  <c r="E988" i="21"/>
  <c r="F988" i="21" s="1"/>
  <c r="E992" i="21"/>
  <c r="F992" i="21" s="1"/>
  <c r="E996" i="21"/>
  <c r="F996" i="21" s="1"/>
  <c r="E1000" i="21"/>
  <c r="F1000" i="21" s="1"/>
  <c r="E1004" i="21"/>
  <c r="F1004" i="21" s="1"/>
  <c r="E1008" i="21"/>
  <c r="F1008" i="21" s="1"/>
  <c r="E1012" i="21"/>
  <c r="F1012" i="21" s="1"/>
  <c r="E1016" i="21"/>
  <c r="F1016" i="21" s="1"/>
  <c r="E1020" i="21"/>
  <c r="F1020" i="21" s="1"/>
  <c r="E1024" i="21"/>
  <c r="F1024" i="21" s="1"/>
  <c r="E1028" i="21"/>
  <c r="F1028" i="21" s="1"/>
  <c r="E1032" i="21"/>
  <c r="F1032" i="21" s="1"/>
  <c r="E744" i="21"/>
  <c r="F744" i="21" s="1"/>
  <c r="E748" i="21"/>
  <c r="F748" i="21" s="1"/>
  <c r="E752" i="21"/>
  <c r="F752" i="21" s="1"/>
  <c r="E756" i="21"/>
  <c r="F756" i="21" s="1"/>
  <c r="E760" i="21"/>
  <c r="F760" i="21" s="1"/>
  <c r="E764" i="21"/>
  <c r="F764" i="21" s="1"/>
  <c r="E768" i="21"/>
  <c r="F768" i="21" s="1"/>
  <c r="E772" i="21"/>
  <c r="F772" i="21" s="1"/>
  <c r="E776" i="21"/>
  <c r="F776" i="21" s="1"/>
  <c r="E433" i="21"/>
  <c r="F433" i="21" s="1"/>
  <c r="E437" i="21"/>
  <c r="F437" i="21" s="1"/>
  <c r="E441" i="21"/>
  <c r="F441" i="21" s="1"/>
  <c r="E445" i="21"/>
  <c r="F445" i="21" s="1"/>
  <c r="E449" i="21"/>
  <c r="F449" i="21" s="1"/>
  <c r="E453" i="21"/>
  <c r="F453" i="21" s="1"/>
  <c r="E457" i="21"/>
  <c r="F457" i="21" s="1"/>
  <c r="E461" i="21"/>
  <c r="F461" i="21" s="1"/>
  <c r="E465" i="21"/>
  <c r="F465" i="21" s="1"/>
  <c r="E469" i="21"/>
  <c r="F469" i="21" s="1"/>
  <c r="E473" i="21"/>
  <c r="F473" i="21" s="1"/>
  <c r="E477" i="21"/>
  <c r="F477" i="21" s="1"/>
  <c r="E481" i="21"/>
  <c r="F481" i="21" s="1"/>
  <c r="E485" i="21"/>
  <c r="F485" i="21" s="1"/>
  <c r="E489" i="21"/>
  <c r="F489" i="21" s="1"/>
  <c r="E493" i="21"/>
  <c r="F493" i="21" s="1"/>
  <c r="E497" i="21"/>
  <c r="F497" i="21" s="1"/>
  <c r="E501" i="21"/>
  <c r="F501" i="21" s="1"/>
  <c r="E505" i="21"/>
  <c r="F505" i="21" s="1"/>
  <c r="E509" i="21"/>
  <c r="F509" i="21" s="1"/>
  <c r="E513" i="21"/>
  <c r="F513" i="21" s="1"/>
  <c r="E517" i="21"/>
  <c r="F517" i="21" s="1"/>
  <c r="E521" i="21"/>
  <c r="F521" i="21" s="1"/>
  <c r="E525" i="21"/>
  <c r="F525" i="21" s="1"/>
  <c r="E529" i="21"/>
  <c r="F529" i="21" s="1"/>
  <c r="E533" i="21"/>
  <c r="F533" i="21" s="1"/>
  <c r="E537" i="21"/>
  <c r="F537" i="21" s="1"/>
  <c r="E541" i="21"/>
  <c r="F541" i="21" s="1"/>
  <c r="E545" i="21"/>
  <c r="F545" i="21" s="1"/>
  <c r="E549" i="21"/>
  <c r="F549" i="21" s="1"/>
  <c r="E553" i="21"/>
  <c r="F553" i="21" s="1"/>
  <c r="E557" i="21"/>
  <c r="F557" i="21" s="1"/>
  <c r="E561" i="21"/>
  <c r="F561" i="21" s="1"/>
  <c r="E565" i="21"/>
  <c r="F565" i="21" s="1"/>
  <c r="E569" i="21"/>
  <c r="F569" i="21" s="1"/>
  <c r="E573" i="21"/>
  <c r="F573" i="21" s="1"/>
  <c r="E577" i="21"/>
  <c r="F577" i="21" s="1"/>
  <c r="E581" i="21"/>
  <c r="F581" i="21" s="1"/>
  <c r="E585" i="21"/>
  <c r="F585" i="21" s="1"/>
  <c r="E589" i="21"/>
  <c r="F589" i="21" s="1"/>
  <c r="E593" i="21"/>
  <c r="F593" i="21" s="1"/>
  <c r="E597" i="21"/>
  <c r="F597" i="21" s="1"/>
  <c r="E601" i="21"/>
  <c r="F601" i="21" s="1"/>
  <c r="E605" i="21"/>
  <c r="F605" i="21" s="1"/>
  <c r="E609" i="21"/>
  <c r="F609" i="21" s="1"/>
  <c r="E614" i="21"/>
  <c r="F614" i="21" s="1"/>
  <c r="E618" i="21"/>
  <c r="F618" i="21" s="1"/>
  <c r="E622" i="21"/>
  <c r="F622" i="21" s="1"/>
  <c r="E626" i="21"/>
  <c r="F626" i="21" s="1"/>
  <c r="E630" i="21"/>
  <c r="F630" i="21" s="1"/>
  <c r="E634" i="21"/>
  <c r="F634" i="21" s="1"/>
  <c r="E638" i="21"/>
  <c r="F638" i="21" s="1"/>
  <c r="E642" i="21"/>
  <c r="F642" i="21" s="1"/>
  <c r="E646" i="21"/>
  <c r="F646" i="21" s="1"/>
  <c r="E650" i="21"/>
  <c r="F650" i="21" s="1"/>
  <c r="E654" i="21"/>
  <c r="F654" i="21" s="1"/>
  <c r="E658" i="21"/>
  <c r="F658" i="21" s="1"/>
  <c r="E662" i="21"/>
  <c r="F662" i="21" s="1"/>
  <c r="E666" i="21"/>
  <c r="F666" i="21" s="1"/>
  <c r="E670" i="21"/>
  <c r="F670" i="21" s="1"/>
  <c r="E674" i="21"/>
  <c r="F674" i="21" s="1"/>
  <c r="E678" i="21"/>
  <c r="F678" i="21" s="1"/>
  <c r="E682" i="21"/>
  <c r="F682" i="21" s="1"/>
  <c r="E686" i="21"/>
  <c r="F686" i="21" s="1"/>
  <c r="E690" i="21"/>
  <c r="F690" i="21" s="1"/>
  <c r="E694" i="21"/>
  <c r="F694" i="21" s="1"/>
  <c r="E698" i="21"/>
  <c r="F698" i="21" s="1"/>
  <c r="E702" i="21"/>
  <c r="F702" i="21" s="1"/>
  <c r="E706" i="21"/>
  <c r="F706" i="21" s="1"/>
  <c r="E710" i="21"/>
  <c r="F710" i="21" s="1"/>
  <c r="E714" i="21"/>
  <c r="F714" i="21" s="1"/>
  <c r="E718" i="21"/>
  <c r="F718" i="21" s="1"/>
  <c r="E723" i="21"/>
  <c r="F723" i="21" s="1"/>
  <c r="E727" i="21"/>
  <c r="F727" i="21" s="1"/>
  <c r="E730" i="21"/>
  <c r="F730" i="21" s="1"/>
  <c r="E734" i="21"/>
  <c r="F734" i="21" s="1"/>
  <c r="E427" i="21"/>
  <c r="F427" i="21" s="1"/>
  <c r="E393" i="21"/>
  <c r="F393" i="21" s="1"/>
  <c r="E397" i="21"/>
  <c r="F397" i="21" s="1"/>
  <c r="E401" i="21"/>
  <c r="F401" i="21" s="1"/>
  <c r="E405" i="21"/>
  <c r="F405" i="21" s="1"/>
  <c r="E409" i="21"/>
  <c r="F409" i="21" s="1"/>
  <c r="E413" i="21"/>
  <c r="F413" i="21" s="1"/>
  <c r="E417" i="21"/>
  <c r="F417" i="21" s="1"/>
  <c r="E421" i="21"/>
  <c r="F421" i="21" s="1"/>
  <c r="E425" i="21"/>
  <c r="F425" i="21" s="1"/>
  <c r="E334" i="21"/>
  <c r="F334" i="21" s="1"/>
  <c r="E338" i="21"/>
  <c r="F338" i="21" s="1"/>
  <c r="E343" i="21"/>
  <c r="F343" i="21" s="1"/>
  <c r="E347" i="21"/>
  <c r="F347" i="21" s="1"/>
  <c r="E352" i="21"/>
  <c r="F352" i="21" s="1"/>
  <c r="E356" i="21"/>
  <c r="F356" i="21" s="1"/>
  <c r="E360" i="21"/>
  <c r="F360" i="21" s="1"/>
  <c r="E364" i="21"/>
  <c r="F364" i="21" s="1"/>
  <c r="E368" i="21"/>
  <c r="F368" i="21" s="1"/>
  <c r="E372" i="21"/>
  <c r="F372" i="21" s="1"/>
  <c r="E376" i="21"/>
  <c r="F376" i="21" s="1"/>
  <c r="E380" i="21"/>
  <c r="F380" i="21" s="1"/>
  <c r="E327" i="21"/>
  <c r="F327" i="21" s="1"/>
  <c r="E306" i="21"/>
  <c r="F306" i="21" s="1"/>
  <c r="E310" i="21"/>
  <c r="F310" i="21" s="1"/>
  <c r="E314" i="21"/>
  <c r="F314" i="21" s="1"/>
  <c r="E318" i="21"/>
  <c r="F318" i="21" s="1"/>
  <c r="E322" i="21"/>
  <c r="F322" i="21" s="1"/>
  <c r="E326" i="21"/>
  <c r="F326" i="21" s="1"/>
  <c r="E257" i="21"/>
  <c r="F257" i="21" s="1"/>
  <c r="E261" i="21"/>
  <c r="F261" i="21" s="1"/>
  <c r="E265" i="21"/>
  <c r="F265" i="21" s="1"/>
  <c r="E269" i="21"/>
  <c r="F269" i="21" s="1"/>
  <c r="E273" i="21"/>
  <c r="F273" i="21" s="1"/>
  <c r="E277" i="21"/>
  <c r="F277" i="21" s="1"/>
  <c r="E281" i="21"/>
  <c r="F281" i="21" s="1"/>
  <c r="E285" i="21"/>
  <c r="F285" i="21" s="1"/>
  <c r="E289" i="21"/>
  <c r="F289" i="21" s="1"/>
  <c r="E293" i="21"/>
  <c r="F293" i="21" s="1"/>
  <c r="E297" i="21"/>
  <c r="F297" i="21" s="1"/>
  <c r="E217" i="21"/>
  <c r="F217" i="21" s="1"/>
  <c r="E221" i="21"/>
  <c r="F221" i="21" s="1"/>
  <c r="E225" i="21"/>
  <c r="F225" i="21" s="1"/>
  <c r="E229" i="21"/>
  <c r="F229" i="21" s="1"/>
  <c r="E233" i="21"/>
  <c r="F233" i="21" s="1"/>
  <c r="E237" i="21"/>
  <c r="F237" i="21" s="1"/>
  <c r="E241" i="21"/>
  <c r="F241" i="21" s="1"/>
  <c r="E245" i="21"/>
  <c r="F245" i="21" s="1"/>
  <c r="E249" i="21"/>
  <c r="F249" i="21" s="1"/>
  <c r="E7" i="21"/>
  <c r="F7" i="21" s="1"/>
  <c r="E11" i="21"/>
  <c r="F11" i="21" s="1"/>
  <c r="E15" i="21"/>
  <c r="F15" i="21" s="1"/>
  <c r="E19" i="21"/>
  <c r="F19" i="21" s="1"/>
  <c r="E23" i="21"/>
  <c r="F23" i="21" s="1"/>
  <c r="E27" i="21"/>
  <c r="F27" i="21" s="1"/>
  <c r="E31" i="21"/>
  <c r="F31" i="21" s="1"/>
  <c r="E35" i="21"/>
  <c r="F35" i="21" s="1"/>
  <c r="E39" i="21"/>
  <c r="F39" i="21" s="1"/>
  <c r="E43" i="21"/>
  <c r="F43" i="21" s="1"/>
  <c r="E47" i="21"/>
  <c r="F47" i="21" s="1"/>
  <c r="E51" i="21"/>
  <c r="F51" i="21" s="1"/>
  <c r="E55" i="21"/>
  <c r="F55" i="21" s="1"/>
  <c r="E59" i="21"/>
  <c r="F59" i="21" s="1"/>
  <c r="E63" i="21"/>
  <c r="F63" i="21" s="1"/>
  <c r="E67" i="21"/>
  <c r="F67" i="21" s="1"/>
  <c r="E71" i="21"/>
  <c r="F71" i="21" s="1"/>
  <c r="E75" i="21"/>
  <c r="F75" i="21" s="1"/>
  <c r="E79" i="21"/>
  <c r="F79" i="21" s="1"/>
  <c r="E83" i="21"/>
  <c r="F83" i="21" s="1"/>
  <c r="E87" i="21"/>
  <c r="F87" i="21" s="1"/>
  <c r="E91" i="21"/>
  <c r="F91" i="21" s="1"/>
  <c r="E95" i="21"/>
  <c r="F95" i="21" s="1"/>
  <c r="E99" i="21"/>
  <c r="F99" i="21" s="1"/>
  <c r="E103" i="21"/>
  <c r="F103" i="21" s="1"/>
  <c r="E107" i="21"/>
  <c r="F107" i="21" s="1"/>
  <c r="E111" i="21"/>
  <c r="F111" i="21" s="1"/>
  <c r="E115" i="21"/>
  <c r="F115" i="21" s="1"/>
  <c r="E119" i="21"/>
  <c r="F119" i="21" s="1"/>
  <c r="E123" i="21"/>
  <c r="F123" i="21" s="1"/>
  <c r="E127" i="21"/>
  <c r="F127" i="21" s="1"/>
  <c r="E131" i="21"/>
  <c r="F131" i="21" s="1"/>
  <c r="E136" i="21"/>
  <c r="F136" i="21" s="1"/>
  <c r="E140" i="21"/>
  <c r="F140" i="21" s="1"/>
  <c r="E144" i="21"/>
  <c r="F144" i="21" s="1"/>
  <c r="E148" i="21"/>
  <c r="F148" i="21" s="1"/>
  <c r="E152" i="21"/>
  <c r="F152" i="21" s="1"/>
  <c r="E157" i="21"/>
  <c r="F157" i="21" s="1"/>
  <c r="E162" i="21"/>
  <c r="F162" i="21" s="1"/>
  <c r="E166" i="21"/>
  <c r="F166" i="21" s="1"/>
  <c r="E170" i="21"/>
  <c r="F170" i="21" s="1"/>
  <c r="E174" i="21"/>
  <c r="F174" i="21" s="1"/>
  <c r="E178" i="21"/>
  <c r="F178" i="21" s="1"/>
  <c r="E182" i="21"/>
  <c r="F182" i="21" s="1"/>
  <c r="E186" i="21"/>
  <c r="F186" i="21" s="1"/>
  <c r="E190" i="21"/>
  <c r="F190" i="21" s="1"/>
  <c r="E195" i="21"/>
  <c r="F195" i="21" s="1"/>
  <c r="E731" i="21"/>
  <c r="F731" i="21" s="1"/>
  <c r="E735" i="21"/>
  <c r="F735" i="21" s="1"/>
  <c r="E428" i="21"/>
  <c r="F428" i="21" s="1"/>
  <c r="E394" i="21"/>
  <c r="F394" i="21" s="1"/>
  <c r="E398" i="21"/>
  <c r="F398" i="21" s="1"/>
  <c r="E402" i="21"/>
  <c r="F402" i="21" s="1"/>
  <c r="E406" i="21"/>
  <c r="F406" i="21" s="1"/>
  <c r="E450" i="21"/>
  <c r="F450" i="21" s="1"/>
  <c r="E456" i="21"/>
  <c r="F456" i="21" s="1"/>
  <c r="E460" i="21"/>
  <c r="F460" i="21" s="1"/>
  <c r="E464" i="21"/>
  <c r="F464" i="21" s="1"/>
  <c r="E468" i="21"/>
  <c r="F468" i="21" s="1"/>
  <c r="E472" i="21"/>
  <c r="F472" i="21" s="1"/>
  <c r="E476" i="21"/>
  <c r="F476" i="21" s="1"/>
  <c r="E480" i="21"/>
  <c r="F480" i="21" s="1"/>
  <c r="E484" i="21"/>
  <c r="F484" i="21" s="1"/>
  <c r="E488" i="21"/>
  <c r="F488" i="21" s="1"/>
  <c r="E492" i="21"/>
  <c r="F492" i="21" s="1"/>
  <c r="E496" i="21"/>
  <c r="F496" i="21" s="1"/>
  <c r="E500" i="21"/>
  <c r="F500" i="21" s="1"/>
  <c r="E504" i="21"/>
  <c r="F504" i="21" s="1"/>
  <c r="E508" i="21"/>
  <c r="F508" i="21" s="1"/>
  <c r="E512" i="21"/>
  <c r="F512" i="21" s="1"/>
  <c r="E516" i="21"/>
  <c r="F516" i="21" s="1"/>
  <c r="E520" i="21"/>
  <c r="F520" i="21" s="1"/>
  <c r="E524" i="21"/>
  <c r="F524" i="21" s="1"/>
  <c r="E528" i="21"/>
  <c r="F528" i="21" s="1"/>
  <c r="E532" i="21"/>
  <c r="F532" i="21" s="1"/>
  <c r="E536" i="21"/>
  <c r="F536" i="21" s="1"/>
  <c r="E540" i="21"/>
  <c r="F540" i="21" s="1"/>
  <c r="E544" i="21"/>
  <c r="F544" i="21" s="1"/>
  <c r="E548" i="21"/>
  <c r="F548" i="21" s="1"/>
  <c r="E552" i="21"/>
  <c r="F552" i="21" s="1"/>
  <c r="E556" i="21"/>
  <c r="F556" i="21" s="1"/>
  <c r="E560" i="21"/>
  <c r="F560" i="21" s="1"/>
  <c r="E564" i="21"/>
  <c r="F564" i="21" s="1"/>
  <c r="E568" i="21"/>
  <c r="F568" i="21" s="1"/>
  <c r="E572" i="21"/>
  <c r="F572" i="21" s="1"/>
  <c r="E576" i="21"/>
  <c r="F576" i="21" s="1"/>
  <c r="E580" i="21"/>
  <c r="F580" i="21" s="1"/>
  <c r="E584" i="21"/>
  <c r="F584" i="21" s="1"/>
  <c r="E588" i="21"/>
  <c r="F588" i="21" s="1"/>
  <c r="E592" i="21"/>
  <c r="F592" i="21" s="1"/>
  <c r="E596" i="21"/>
  <c r="F596" i="21" s="1"/>
  <c r="E600" i="21"/>
  <c r="F600" i="21" s="1"/>
  <c r="E604" i="21"/>
  <c r="F604" i="21" s="1"/>
  <c r="E608" i="21"/>
  <c r="F608" i="21" s="1"/>
  <c r="E613" i="21"/>
  <c r="F613" i="21" s="1"/>
  <c r="E617" i="21"/>
  <c r="F617" i="21" s="1"/>
  <c r="E621" i="21"/>
  <c r="F621" i="21" s="1"/>
  <c r="E625" i="21"/>
  <c r="F625" i="21" s="1"/>
  <c r="E629" i="21"/>
  <c r="F629" i="21" s="1"/>
  <c r="E633" i="21"/>
  <c r="F633" i="21" s="1"/>
  <c r="E637" i="21"/>
  <c r="F637" i="21" s="1"/>
  <c r="E641" i="21"/>
  <c r="F641" i="21" s="1"/>
  <c r="E645" i="21"/>
  <c r="F645" i="21" s="1"/>
  <c r="E649" i="21"/>
  <c r="F649" i="21" s="1"/>
  <c r="E653" i="21"/>
  <c r="F653" i="21" s="1"/>
  <c r="E657" i="21"/>
  <c r="F657" i="21" s="1"/>
  <c r="E661" i="21"/>
  <c r="F661" i="21" s="1"/>
  <c r="E665" i="21"/>
  <c r="F665" i="21" s="1"/>
  <c r="E669" i="21"/>
  <c r="F669" i="21" s="1"/>
  <c r="E673" i="21"/>
  <c r="F673" i="21" s="1"/>
  <c r="E677" i="21"/>
  <c r="F677" i="21" s="1"/>
  <c r="E681" i="21"/>
  <c r="F681" i="21" s="1"/>
  <c r="E685" i="21"/>
  <c r="F685" i="21" s="1"/>
  <c r="E689" i="21"/>
  <c r="F689" i="21" s="1"/>
  <c r="E693" i="21"/>
  <c r="F693" i="21" s="1"/>
  <c r="E697" i="21"/>
  <c r="F697" i="21" s="1"/>
  <c r="E701" i="21"/>
  <c r="F701" i="21" s="1"/>
  <c r="E705" i="21"/>
  <c r="F705" i="21" s="1"/>
  <c r="E709" i="21"/>
  <c r="F709" i="21" s="1"/>
  <c r="E713" i="21"/>
  <c r="F713" i="21" s="1"/>
  <c r="E717" i="21"/>
  <c r="F717" i="21" s="1"/>
  <c r="E722" i="21"/>
  <c r="F722" i="21" s="1"/>
  <c r="E726" i="21"/>
  <c r="F726" i="21" s="1"/>
  <c r="E1047" i="21"/>
  <c r="F1047" i="21" s="1"/>
  <c r="E1051" i="21"/>
  <c r="F1051" i="21" s="1"/>
  <c r="E1055" i="21"/>
  <c r="F1055" i="21" s="1"/>
  <c r="E1059" i="21"/>
  <c r="F1059" i="21" s="1"/>
  <c r="E1063" i="21"/>
  <c r="F1063" i="21" s="1"/>
  <c r="E1067" i="21"/>
  <c r="F1067" i="21" s="1"/>
  <c r="E1071" i="21"/>
  <c r="F1071" i="21" s="1"/>
  <c r="E1075" i="21"/>
  <c r="F1075" i="21" s="1"/>
  <c r="E1079" i="21"/>
  <c r="F1079" i="21" s="1"/>
  <c r="E1083" i="21"/>
  <c r="F1083" i="21" s="1"/>
  <c r="E1087" i="21"/>
  <c r="F1087" i="21" s="1"/>
  <c r="E1091" i="21"/>
  <c r="F1091" i="21" s="1"/>
  <c r="E1095" i="21"/>
  <c r="F1095" i="21" s="1"/>
  <c r="E1099" i="21"/>
  <c r="F1099" i="21" s="1"/>
  <c r="E1103" i="21"/>
  <c r="F1103" i="21" s="1"/>
  <c r="E1107" i="21"/>
  <c r="F1107" i="21" s="1"/>
  <c r="E1111" i="21"/>
  <c r="F1111" i="21" s="1"/>
  <c r="E1115" i="21"/>
  <c r="F1115" i="21" s="1"/>
  <c r="E1119" i="21"/>
  <c r="F1119" i="21" s="1"/>
  <c r="E1123" i="21"/>
  <c r="F1123" i="21" s="1"/>
  <c r="E1127" i="21"/>
  <c r="F1127" i="21" s="1"/>
  <c r="E1131" i="21"/>
  <c r="F1131" i="21" s="1"/>
  <c r="E1034" i="21"/>
  <c r="F1034" i="21" s="1"/>
  <c r="E786" i="21"/>
  <c r="F786" i="21" s="1"/>
  <c r="E790" i="21"/>
  <c r="F790" i="21" s="1"/>
  <c r="E794" i="21"/>
  <c r="F794" i="21" s="1"/>
  <c r="E798" i="21"/>
  <c r="F798" i="21" s="1"/>
  <c r="E802" i="21"/>
  <c r="F802" i="21" s="1"/>
  <c r="E806" i="21"/>
  <c r="F806" i="21" s="1"/>
  <c r="E810" i="21"/>
  <c r="F810" i="21" s="1"/>
  <c r="E814" i="21"/>
  <c r="F814" i="21" s="1"/>
  <c r="E818" i="21"/>
  <c r="F818" i="21" s="1"/>
  <c r="E822" i="21"/>
  <c r="F822" i="21" s="1"/>
  <c r="E826" i="21"/>
  <c r="F826" i="21" s="1"/>
  <c r="E830" i="21"/>
  <c r="F830" i="21" s="1"/>
  <c r="E834" i="21"/>
  <c r="F834" i="21" s="1"/>
  <c r="E838" i="21"/>
  <c r="F838" i="21" s="1"/>
  <c r="E842" i="21"/>
  <c r="F842" i="21" s="1"/>
  <c r="E846" i="21"/>
  <c r="F846" i="21" s="1"/>
  <c r="E850" i="21"/>
  <c r="F850" i="21" s="1"/>
  <c r="E854" i="21"/>
  <c r="F854" i="21" s="1"/>
  <c r="E858" i="21"/>
  <c r="F858" i="21" s="1"/>
  <c r="E862" i="21"/>
  <c r="F862" i="21" s="1"/>
  <c r="E866" i="21"/>
  <c r="F866" i="21" s="1"/>
  <c r="E870" i="21"/>
  <c r="F870" i="21" s="1"/>
  <c r="E874" i="21"/>
  <c r="F874" i="21" s="1"/>
  <c r="E878" i="21"/>
  <c r="F878" i="21" s="1"/>
  <c r="E882" i="21"/>
  <c r="F882" i="21" s="1"/>
  <c r="E886" i="21"/>
  <c r="F886" i="21" s="1"/>
  <c r="E890" i="21"/>
  <c r="F890" i="21" s="1"/>
  <c r="E894" i="21"/>
  <c r="F894" i="21" s="1"/>
  <c r="E898" i="21"/>
  <c r="F898" i="21" s="1"/>
  <c r="E902" i="21"/>
  <c r="F902" i="21" s="1"/>
  <c r="E906" i="21"/>
  <c r="F906" i="21" s="1"/>
  <c r="E910" i="21"/>
  <c r="F910" i="21" s="1"/>
  <c r="E914" i="21"/>
  <c r="F914" i="21" s="1"/>
  <c r="E918" i="21"/>
  <c r="F918" i="21" s="1"/>
  <c r="E922" i="21"/>
  <c r="F922" i="21" s="1"/>
  <c r="E926" i="21"/>
  <c r="F926" i="21" s="1"/>
  <c r="E930" i="21"/>
  <c r="F930" i="21" s="1"/>
  <c r="E934" i="21"/>
  <c r="F934" i="21" s="1"/>
  <c r="E938" i="21"/>
  <c r="F938" i="21" s="1"/>
  <c r="E942" i="21"/>
  <c r="F942" i="21" s="1"/>
  <c r="E946" i="21"/>
  <c r="F946" i="21" s="1"/>
  <c r="E950" i="21"/>
  <c r="F950" i="21" s="1"/>
  <c r="E954" i="21"/>
  <c r="F954" i="21" s="1"/>
  <c r="E958" i="21"/>
  <c r="F958" i="21" s="1"/>
  <c r="E962" i="21"/>
  <c r="F962" i="21" s="1"/>
  <c r="E966" i="21"/>
  <c r="F966" i="21" s="1"/>
  <c r="E970" i="21"/>
  <c r="F970" i="21" s="1"/>
  <c r="E974" i="21"/>
  <c r="F974" i="21" s="1"/>
  <c r="E978" i="21"/>
  <c r="F978" i="21" s="1"/>
  <c r="E982" i="21"/>
  <c r="F982" i="21" s="1"/>
  <c r="E986" i="21"/>
  <c r="F986" i="21" s="1"/>
  <c r="E990" i="21"/>
  <c r="F990" i="21" s="1"/>
  <c r="E994" i="21"/>
  <c r="F994" i="21" s="1"/>
  <c r="E998" i="21"/>
  <c r="F998" i="21" s="1"/>
  <c r="E1002" i="21"/>
  <c r="F1002" i="21" s="1"/>
  <c r="E1006" i="21"/>
  <c r="F1006" i="21" s="1"/>
  <c r="E1010" i="21"/>
  <c r="F1010" i="21" s="1"/>
  <c r="E1014" i="21"/>
  <c r="F1014" i="21" s="1"/>
  <c r="E1018" i="21"/>
  <c r="F1018" i="21" s="1"/>
  <c r="E1022" i="21"/>
  <c r="F1022" i="21" s="1"/>
  <c r="E1026" i="21"/>
  <c r="F1026" i="21" s="1"/>
  <c r="E1030" i="21"/>
  <c r="F1030" i="21" s="1"/>
  <c r="E778" i="21"/>
  <c r="F778" i="21" s="1"/>
  <c r="E746" i="21"/>
  <c r="F746" i="21" s="1"/>
  <c r="E750" i="21"/>
  <c r="F750" i="21" s="1"/>
  <c r="E754" i="21"/>
  <c r="F754" i="21" s="1"/>
  <c r="E758" i="21"/>
  <c r="F758" i="21" s="1"/>
  <c r="E762" i="21"/>
  <c r="F762" i="21" s="1"/>
  <c r="E766" i="21"/>
  <c r="F766" i="21" s="1"/>
  <c r="E770" i="21"/>
  <c r="F770" i="21" s="1"/>
  <c r="E774" i="21"/>
  <c r="F774" i="21" s="1"/>
  <c r="E738" i="21"/>
  <c r="F738" i="21" s="1"/>
  <c r="E435" i="21"/>
  <c r="F435" i="21" s="1"/>
  <c r="E439" i="21"/>
  <c r="F439" i="21" s="1"/>
  <c r="E443" i="21"/>
  <c r="F443" i="21" s="1"/>
  <c r="E447" i="21"/>
  <c r="F447" i="21" s="1"/>
  <c r="E451" i="21"/>
  <c r="F451" i="21" s="1"/>
  <c r="E455" i="21"/>
  <c r="F455" i="21" s="1"/>
  <c r="E459" i="21"/>
  <c r="F459" i="21" s="1"/>
  <c r="E463" i="21"/>
  <c r="F463" i="21" s="1"/>
  <c r="E467" i="21"/>
  <c r="F467" i="21" s="1"/>
  <c r="E471" i="21"/>
  <c r="F471" i="21" s="1"/>
  <c r="E475" i="21"/>
  <c r="F475" i="21" s="1"/>
  <c r="E479" i="21"/>
  <c r="F479" i="21" s="1"/>
  <c r="E483" i="21"/>
  <c r="F483" i="21" s="1"/>
  <c r="E487" i="21"/>
  <c r="F487" i="21" s="1"/>
  <c r="E491" i="21"/>
  <c r="F491" i="21" s="1"/>
  <c r="E495" i="21"/>
  <c r="F495" i="21" s="1"/>
  <c r="E499" i="21"/>
  <c r="F499" i="21" s="1"/>
  <c r="E503" i="21"/>
  <c r="F503" i="21" s="1"/>
  <c r="E507" i="21"/>
  <c r="F507" i="21" s="1"/>
  <c r="E511" i="21"/>
  <c r="F511" i="21" s="1"/>
  <c r="E515" i="21"/>
  <c r="F515" i="21" s="1"/>
  <c r="E519" i="21"/>
  <c r="F519" i="21" s="1"/>
  <c r="E523" i="21"/>
  <c r="F523" i="21" s="1"/>
  <c r="E527" i="21"/>
  <c r="F527" i="21" s="1"/>
  <c r="E531" i="21"/>
  <c r="F531" i="21" s="1"/>
  <c r="E535" i="21"/>
  <c r="F535" i="21" s="1"/>
  <c r="E539" i="21"/>
  <c r="F539" i="21" s="1"/>
  <c r="E543" i="21"/>
  <c r="F543" i="21" s="1"/>
  <c r="E547" i="21"/>
  <c r="F547" i="21" s="1"/>
  <c r="E551" i="21"/>
  <c r="F551" i="21" s="1"/>
  <c r="E555" i="21"/>
  <c r="F555" i="21" s="1"/>
  <c r="E559" i="21"/>
  <c r="F559" i="21" s="1"/>
  <c r="E563" i="21"/>
  <c r="F563" i="21" s="1"/>
  <c r="E567" i="21"/>
  <c r="F567" i="21" s="1"/>
  <c r="E571" i="21"/>
  <c r="F571" i="21" s="1"/>
  <c r="E575" i="21"/>
  <c r="F575" i="21" s="1"/>
  <c r="E579" i="21"/>
  <c r="F579" i="21" s="1"/>
  <c r="E583" i="21"/>
  <c r="F583" i="21" s="1"/>
  <c r="E587" i="21"/>
  <c r="F587" i="21" s="1"/>
  <c r="E591" i="21"/>
  <c r="F591" i="21" s="1"/>
  <c r="E595" i="21"/>
  <c r="F595" i="21" s="1"/>
  <c r="E599" i="21"/>
  <c r="F599" i="21" s="1"/>
  <c r="E603" i="21"/>
  <c r="F603" i="21" s="1"/>
  <c r="E607" i="21"/>
  <c r="F607" i="21" s="1"/>
  <c r="E612" i="21"/>
  <c r="F612" i="21" s="1"/>
  <c r="E616" i="21"/>
  <c r="F616" i="21" s="1"/>
  <c r="E620" i="21"/>
  <c r="F620" i="21" s="1"/>
  <c r="E624" i="21"/>
  <c r="F624" i="21" s="1"/>
  <c r="E628" i="21"/>
  <c r="F628" i="21" s="1"/>
  <c r="E632" i="21"/>
  <c r="F632" i="21" s="1"/>
  <c r="E636" i="21"/>
  <c r="F636" i="21" s="1"/>
  <c r="E640" i="21"/>
  <c r="F640" i="21" s="1"/>
  <c r="E644" i="21"/>
  <c r="F644" i="21" s="1"/>
  <c r="E648" i="21"/>
  <c r="F648" i="21" s="1"/>
  <c r="E652" i="21"/>
  <c r="F652" i="21" s="1"/>
  <c r="E656" i="21"/>
  <c r="F656" i="21" s="1"/>
  <c r="E660" i="21"/>
  <c r="F660" i="21" s="1"/>
  <c r="E664" i="21"/>
  <c r="F664" i="21" s="1"/>
  <c r="E668" i="21"/>
  <c r="F668" i="21" s="1"/>
  <c r="E672" i="21"/>
  <c r="F672" i="21" s="1"/>
  <c r="E676" i="21"/>
  <c r="F676" i="21" s="1"/>
  <c r="E680" i="21"/>
  <c r="F680" i="21" s="1"/>
  <c r="E684" i="21"/>
  <c r="F684" i="21" s="1"/>
  <c r="E688" i="21"/>
  <c r="F688" i="21" s="1"/>
  <c r="E692" i="21"/>
  <c r="F692" i="21" s="1"/>
  <c r="E696" i="21"/>
  <c r="F696" i="21" s="1"/>
  <c r="E700" i="21"/>
  <c r="F700" i="21" s="1"/>
  <c r="E704" i="21"/>
  <c r="F704" i="21" s="1"/>
  <c r="E708" i="21"/>
  <c r="F708" i="21" s="1"/>
  <c r="E712" i="21"/>
  <c r="F712" i="21" s="1"/>
  <c r="E716" i="21"/>
  <c r="F716" i="21" s="1"/>
  <c r="E721" i="21"/>
  <c r="F721" i="21" s="1"/>
  <c r="E725" i="21"/>
  <c r="F725" i="21" s="1"/>
  <c r="E729" i="21"/>
  <c r="F729" i="21" s="1"/>
  <c r="E732" i="21"/>
  <c r="F732" i="21" s="1"/>
  <c r="E736" i="21"/>
  <c r="F736" i="21" s="1"/>
  <c r="E391" i="21"/>
  <c r="F391" i="21" s="1"/>
  <c r="E395" i="21"/>
  <c r="F395" i="21" s="1"/>
  <c r="E399" i="21"/>
  <c r="F399" i="21" s="1"/>
  <c r="E403" i="21"/>
  <c r="F403" i="21" s="1"/>
  <c r="E407" i="21"/>
  <c r="F407" i="21" s="1"/>
  <c r="E411" i="21"/>
  <c r="F411" i="21" s="1"/>
  <c r="E415" i="21"/>
  <c r="F415" i="21" s="1"/>
  <c r="E419" i="21"/>
  <c r="F419" i="21" s="1"/>
  <c r="E423" i="21"/>
  <c r="F423" i="21" s="1"/>
  <c r="E385" i="21"/>
  <c r="F385" i="21" s="1"/>
  <c r="E336" i="21"/>
  <c r="F336" i="21" s="1"/>
  <c r="E340" i="21"/>
  <c r="F340" i="21" s="1"/>
  <c r="E345" i="21"/>
  <c r="F345" i="21" s="1"/>
  <c r="E350" i="21"/>
  <c r="F350" i="21" s="1"/>
  <c r="E354" i="21"/>
  <c r="F354" i="21" s="1"/>
  <c r="E358" i="21"/>
  <c r="F358" i="21" s="1"/>
  <c r="E362" i="21"/>
  <c r="F362" i="21" s="1"/>
  <c r="E366" i="21"/>
  <c r="F366" i="21" s="1"/>
  <c r="E370" i="21"/>
  <c r="F370" i="21" s="1"/>
  <c r="E374" i="21"/>
  <c r="F374" i="21" s="1"/>
  <c r="E378" i="21"/>
  <c r="F378" i="21" s="1"/>
  <c r="E382" i="21"/>
  <c r="F382" i="21" s="1"/>
  <c r="E329" i="21"/>
  <c r="F329" i="21" s="1"/>
  <c r="E308" i="21"/>
  <c r="F308" i="21" s="1"/>
  <c r="E312" i="21"/>
  <c r="F312" i="21" s="1"/>
  <c r="E316" i="21"/>
  <c r="F316" i="21" s="1"/>
  <c r="E320" i="21"/>
  <c r="F320" i="21" s="1"/>
  <c r="E324" i="21"/>
  <c r="F324" i="21" s="1"/>
  <c r="E299" i="21"/>
  <c r="F299" i="21" s="1"/>
  <c r="E259" i="21"/>
  <c r="F259" i="21" s="1"/>
  <c r="E263" i="21"/>
  <c r="F263" i="21" s="1"/>
  <c r="E267" i="21"/>
  <c r="F267" i="21" s="1"/>
  <c r="E271" i="21"/>
  <c r="F271" i="21" s="1"/>
  <c r="E275" i="21"/>
  <c r="F275" i="21" s="1"/>
  <c r="E279" i="21"/>
  <c r="F279" i="21" s="1"/>
  <c r="E283" i="21"/>
  <c r="F283" i="21" s="1"/>
  <c r="E287" i="21"/>
  <c r="F287" i="21" s="1"/>
  <c r="E291" i="21"/>
  <c r="F291" i="21" s="1"/>
  <c r="E295" i="21"/>
  <c r="F295" i="21" s="1"/>
  <c r="E251" i="21"/>
  <c r="F251" i="21" s="1"/>
  <c r="E219" i="21"/>
  <c r="F219" i="21" s="1"/>
  <c r="E223" i="21"/>
  <c r="F223" i="21" s="1"/>
  <c r="E227" i="21"/>
  <c r="F227" i="21" s="1"/>
  <c r="E231" i="21"/>
  <c r="F231" i="21" s="1"/>
  <c r="E235" i="21"/>
  <c r="F235" i="21" s="1"/>
  <c r="E239" i="21"/>
  <c r="F239" i="21" s="1"/>
  <c r="E243" i="21"/>
  <c r="F243" i="21" s="1"/>
  <c r="E247" i="21"/>
  <c r="F247" i="21" s="1"/>
  <c r="E211" i="21"/>
  <c r="F211" i="21" s="1"/>
  <c r="E9" i="21"/>
  <c r="F9" i="21" s="1"/>
  <c r="E13" i="21"/>
  <c r="F13" i="21" s="1"/>
  <c r="E17" i="21"/>
  <c r="F17" i="21" s="1"/>
  <c r="E21" i="21"/>
  <c r="F21" i="21" s="1"/>
  <c r="E25" i="21"/>
  <c r="F25" i="21" s="1"/>
  <c r="E29" i="21"/>
  <c r="F29" i="21" s="1"/>
  <c r="E33" i="21"/>
  <c r="F33" i="21" s="1"/>
  <c r="E37" i="21"/>
  <c r="F37" i="21" s="1"/>
  <c r="E41" i="21"/>
  <c r="F41" i="21" s="1"/>
  <c r="E45" i="21"/>
  <c r="F45" i="21" s="1"/>
  <c r="E49" i="21"/>
  <c r="F49" i="21" s="1"/>
  <c r="E53" i="21"/>
  <c r="F53" i="21" s="1"/>
  <c r="E57" i="21"/>
  <c r="F57" i="21" s="1"/>
  <c r="E61" i="21"/>
  <c r="F61" i="21" s="1"/>
  <c r="E65" i="21"/>
  <c r="F65" i="21" s="1"/>
  <c r="E69" i="21"/>
  <c r="F69" i="21" s="1"/>
  <c r="E73" i="21"/>
  <c r="F73" i="21" s="1"/>
  <c r="E77" i="21"/>
  <c r="F77" i="21" s="1"/>
  <c r="E81" i="21"/>
  <c r="F81" i="21" s="1"/>
  <c r="E85" i="21"/>
  <c r="F85" i="21" s="1"/>
  <c r="E89" i="21"/>
  <c r="F89" i="21" s="1"/>
  <c r="E93" i="21"/>
  <c r="F93" i="21" s="1"/>
  <c r="E97" i="21"/>
  <c r="F97" i="21" s="1"/>
  <c r="E101" i="21"/>
  <c r="F101" i="21" s="1"/>
  <c r="E105" i="21"/>
  <c r="F105" i="21" s="1"/>
  <c r="E109" i="21"/>
  <c r="F109" i="21" s="1"/>
  <c r="E113" i="21"/>
  <c r="F113" i="21" s="1"/>
  <c r="E117" i="21"/>
  <c r="F117" i="21" s="1"/>
  <c r="E121" i="21"/>
  <c r="F121" i="21" s="1"/>
  <c r="E125" i="21"/>
  <c r="F125" i="21" s="1"/>
  <c r="E129" i="21"/>
  <c r="F129" i="21" s="1"/>
  <c r="E134" i="21"/>
  <c r="F134" i="21" s="1"/>
  <c r="E138" i="21"/>
  <c r="F138" i="21" s="1"/>
  <c r="E142" i="21"/>
  <c r="F142" i="21" s="1"/>
  <c r="E146" i="21"/>
  <c r="F146" i="21" s="1"/>
  <c r="E150" i="21"/>
  <c r="F150" i="21" s="1"/>
  <c r="E155" i="21"/>
  <c r="F155" i="21" s="1"/>
  <c r="E159" i="21"/>
  <c r="F159" i="21" s="1"/>
  <c r="E164" i="21"/>
  <c r="F164" i="21" s="1"/>
  <c r="E168" i="21"/>
  <c r="F168" i="21" s="1"/>
  <c r="E172" i="21"/>
  <c r="F172" i="21" s="1"/>
  <c r="E176" i="21"/>
  <c r="F176" i="21" s="1"/>
  <c r="E180" i="21"/>
  <c r="F180" i="21" s="1"/>
  <c r="E184" i="21"/>
  <c r="F184" i="21" s="1"/>
  <c r="E188" i="21"/>
  <c r="F188" i="21" s="1"/>
  <c r="E193" i="21"/>
  <c r="F193" i="21" s="1"/>
  <c r="E200" i="21"/>
  <c r="F200" i="21" s="1"/>
  <c r="E733" i="21"/>
  <c r="F733" i="21" s="1"/>
  <c r="E426" i="21"/>
  <c r="F426" i="21" s="1"/>
  <c r="F430" i="21" s="1"/>
  <c r="C10" i="20" s="1"/>
  <c r="E392" i="21"/>
  <c r="F392" i="21" s="1"/>
  <c r="E396" i="21"/>
  <c r="F396" i="21" s="1"/>
  <c r="E400" i="21"/>
  <c r="F400" i="21" s="1"/>
  <c r="E333" i="21"/>
  <c r="F333" i="21" s="1"/>
  <c r="E197" i="21"/>
  <c r="F197" i="21" s="1"/>
  <c r="E256" i="21"/>
  <c r="F256" i="21" s="1"/>
  <c r="E390" i="21"/>
  <c r="F390" i="21" s="1"/>
  <c r="E783" i="21"/>
  <c r="F783" i="21" s="1"/>
  <c r="E1140" i="21"/>
  <c r="F1140" i="21" s="1"/>
  <c r="F1178" i="21" s="1"/>
  <c r="E209" i="21"/>
  <c r="F209" i="21" s="1"/>
  <c r="E203" i="21"/>
  <c r="F203" i="21" s="1"/>
  <c r="E204" i="21"/>
  <c r="F204" i="21" s="1"/>
  <c r="E196" i="21"/>
  <c r="F196" i="21" s="1"/>
  <c r="E191" i="21"/>
  <c r="F191" i="21" s="1"/>
  <c r="E187" i="21"/>
  <c r="F187" i="21" s="1"/>
  <c r="E183" i="21"/>
  <c r="F183" i="21" s="1"/>
  <c r="E179" i="21"/>
  <c r="F179" i="21" s="1"/>
  <c r="E175" i="21"/>
  <c r="F175" i="21" s="1"/>
  <c r="E171" i="21"/>
  <c r="F171" i="21" s="1"/>
  <c r="E167" i="21"/>
  <c r="F167" i="21" s="1"/>
  <c r="E163" i="21"/>
  <c r="F163" i="21" s="1"/>
  <c r="E158" i="21"/>
  <c r="F158" i="21" s="1"/>
  <c r="E153" i="21"/>
  <c r="F153" i="21" s="1"/>
  <c r="E149" i="21"/>
  <c r="F149" i="21" s="1"/>
  <c r="E145" i="21"/>
  <c r="F145" i="21" s="1"/>
  <c r="E141" i="21"/>
  <c r="F141" i="21" s="1"/>
  <c r="E137" i="21"/>
  <c r="F137" i="21" s="1"/>
  <c r="E133" i="21"/>
  <c r="F133" i="21" s="1"/>
  <c r="E128" i="21"/>
  <c r="F128" i="21" s="1"/>
  <c r="E124" i="21"/>
  <c r="F124" i="21" s="1"/>
  <c r="E120" i="21"/>
  <c r="F120" i="21" s="1"/>
  <c r="E116" i="21"/>
  <c r="F116" i="21" s="1"/>
  <c r="E112" i="21"/>
  <c r="F112" i="21" s="1"/>
  <c r="E108" i="21"/>
  <c r="F108" i="21" s="1"/>
  <c r="E104" i="21"/>
  <c r="F104" i="21" s="1"/>
  <c r="E100" i="21"/>
  <c r="F100" i="21" s="1"/>
  <c r="E96" i="21"/>
  <c r="F96" i="21" s="1"/>
  <c r="E92" i="21"/>
  <c r="F92" i="21" s="1"/>
  <c r="E88" i="21"/>
  <c r="F88" i="21" s="1"/>
  <c r="E84" i="21"/>
  <c r="F84" i="21" s="1"/>
  <c r="E80" i="21"/>
  <c r="F80" i="21" s="1"/>
  <c r="E76" i="21"/>
  <c r="F76" i="21" s="1"/>
  <c r="E72" i="21"/>
  <c r="F72" i="21" s="1"/>
  <c r="E68" i="21"/>
  <c r="F68" i="21" s="1"/>
  <c r="E64" i="21"/>
  <c r="F64" i="21" s="1"/>
  <c r="E60" i="21"/>
  <c r="F60" i="21" s="1"/>
  <c r="E56" i="21"/>
  <c r="F56" i="21" s="1"/>
  <c r="E52" i="21"/>
  <c r="F52" i="21" s="1"/>
  <c r="E48" i="21"/>
  <c r="F48" i="21" s="1"/>
  <c r="E44" i="21"/>
  <c r="F44" i="21" s="1"/>
  <c r="E40" i="21"/>
  <c r="F40" i="21" s="1"/>
  <c r="E36" i="21"/>
  <c r="F36" i="21" s="1"/>
  <c r="E32" i="21"/>
  <c r="F32" i="21" s="1"/>
  <c r="E28" i="21"/>
  <c r="F28" i="21" s="1"/>
  <c r="E24" i="21"/>
  <c r="F24" i="21" s="1"/>
  <c r="E20" i="21"/>
  <c r="F20" i="21" s="1"/>
  <c r="E16" i="21"/>
  <c r="F16" i="21" s="1"/>
  <c r="E12" i="21"/>
  <c r="F12" i="21" s="1"/>
  <c r="E8" i="21"/>
  <c r="F8" i="21" s="1"/>
  <c r="E210" i="21"/>
  <c r="F210" i="21" s="1"/>
  <c r="E246" i="21"/>
  <c r="F246" i="21" s="1"/>
  <c r="E242" i="21"/>
  <c r="F242" i="21" s="1"/>
  <c r="E238" i="21"/>
  <c r="F238" i="21" s="1"/>
  <c r="E234" i="21"/>
  <c r="F234" i="21" s="1"/>
  <c r="E230" i="21"/>
  <c r="F230" i="21" s="1"/>
  <c r="E226" i="21"/>
  <c r="F226" i="21" s="1"/>
  <c r="E222" i="21"/>
  <c r="F222" i="21" s="1"/>
  <c r="E218" i="21"/>
  <c r="F218" i="21" s="1"/>
  <c r="E250" i="21"/>
  <c r="F250" i="21" s="1"/>
  <c r="E294" i="21"/>
  <c r="F294" i="21" s="1"/>
  <c r="E290" i="21"/>
  <c r="F290" i="21" s="1"/>
  <c r="E286" i="21"/>
  <c r="F286" i="21" s="1"/>
  <c r="E282" i="21"/>
  <c r="F282" i="21" s="1"/>
  <c r="E278" i="21"/>
  <c r="F278" i="21" s="1"/>
  <c r="E274" i="21"/>
  <c r="F274" i="21" s="1"/>
  <c r="E270" i="21"/>
  <c r="F270" i="21" s="1"/>
  <c r="E266" i="21"/>
  <c r="F266" i="21" s="1"/>
  <c r="E262" i="21"/>
  <c r="F262" i="21" s="1"/>
  <c r="E258" i="21"/>
  <c r="F258" i="21" s="1"/>
  <c r="E298" i="21"/>
  <c r="F298" i="21" s="1"/>
  <c r="E323" i="21"/>
  <c r="F323" i="21" s="1"/>
  <c r="E319" i="21"/>
  <c r="F319" i="21" s="1"/>
  <c r="E315" i="21"/>
  <c r="F315" i="21" s="1"/>
  <c r="E311" i="21"/>
  <c r="F311" i="21" s="1"/>
  <c r="E307" i="21"/>
  <c r="F307" i="21" s="1"/>
  <c r="E328" i="21"/>
  <c r="F328" i="21" s="1"/>
  <c r="E381" i="21"/>
  <c r="F381" i="21" s="1"/>
  <c r="E377" i="21"/>
  <c r="F377" i="21" s="1"/>
  <c r="E373" i="21"/>
  <c r="F373" i="21" s="1"/>
  <c r="E369" i="21"/>
  <c r="F369" i="21" s="1"/>
  <c r="E365" i="21"/>
  <c r="F365" i="21" s="1"/>
  <c r="E361" i="21"/>
  <c r="F361" i="21" s="1"/>
  <c r="E357" i="21"/>
  <c r="F357" i="21" s="1"/>
  <c r="E353" i="21"/>
  <c r="F353" i="21" s="1"/>
  <c r="E348" i="21"/>
  <c r="F348" i="21" s="1"/>
  <c r="E344" i="21"/>
  <c r="F344" i="21" s="1"/>
  <c r="E339" i="21"/>
  <c r="F339" i="21" s="1"/>
  <c r="E335" i="21"/>
  <c r="F335" i="21" s="1"/>
  <c r="E384" i="21"/>
  <c r="F384" i="21" s="1"/>
  <c r="E422" i="21"/>
  <c r="F422" i="21" s="1"/>
  <c r="E418" i="21"/>
  <c r="F418" i="21" s="1"/>
  <c r="E414" i="21"/>
  <c r="F414" i="21" s="1"/>
  <c r="E410" i="21"/>
  <c r="F410" i="21" s="1"/>
  <c r="E404" i="21"/>
  <c r="F404" i="21" s="1"/>
  <c r="E199" i="21"/>
  <c r="F199" i="21" s="1"/>
  <c r="E160" i="21"/>
  <c r="F160" i="21" s="1"/>
  <c r="E205" i="21"/>
  <c r="F205" i="21" s="1"/>
  <c r="E154" i="21"/>
  <c r="F154" i="21" s="1"/>
  <c r="E349" i="21"/>
  <c r="F349" i="21" s="1"/>
  <c r="E611" i="21"/>
  <c r="F611" i="21" s="1"/>
  <c r="E719" i="21"/>
  <c r="F719" i="21" s="1"/>
  <c r="E6" i="21"/>
  <c r="F6" i="21" s="1"/>
  <c r="E206" i="21"/>
  <c r="F206" i="21" s="1"/>
  <c r="E207" i="21"/>
  <c r="F207" i="21" s="1"/>
  <c r="E202" i="21"/>
  <c r="F202" i="21" s="1"/>
  <c r="E194" i="21"/>
  <c r="F194" i="21" s="1"/>
  <c r="E189" i="21"/>
  <c r="F189" i="21" s="1"/>
  <c r="E185" i="21"/>
  <c r="F185" i="21" s="1"/>
  <c r="E181" i="21"/>
  <c r="F181" i="21" s="1"/>
  <c r="E177" i="21"/>
  <c r="F177" i="21" s="1"/>
  <c r="E173" i="21"/>
  <c r="F173" i="21" s="1"/>
  <c r="E169" i="21"/>
  <c r="F169" i="21" s="1"/>
  <c r="E165" i="21"/>
  <c r="F165" i="21" s="1"/>
  <c r="E161" i="21"/>
  <c r="F161" i="21" s="1"/>
  <c r="E156" i="21"/>
  <c r="F156" i="21" s="1"/>
  <c r="E151" i="21"/>
  <c r="F151" i="21" s="1"/>
  <c r="E147" i="21"/>
  <c r="F147" i="21" s="1"/>
  <c r="E143" i="21"/>
  <c r="F143" i="21" s="1"/>
  <c r="E139" i="21"/>
  <c r="F139" i="21" s="1"/>
  <c r="E135" i="21"/>
  <c r="F135" i="21" s="1"/>
  <c r="E130" i="21"/>
  <c r="F130" i="21" s="1"/>
  <c r="E126" i="21"/>
  <c r="F126" i="21" s="1"/>
  <c r="E122" i="21"/>
  <c r="F122" i="21" s="1"/>
  <c r="E118" i="21"/>
  <c r="F118" i="21" s="1"/>
  <c r="E114" i="21"/>
  <c r="F114" i="21" s="1"/>
  <c r="E110" i="21"/>
  <c r="F110" i="21" s="1"/>
  <c r="E106" i="21"/>
  <c r="F106" i="21" s="1"/>
  <c r="E102" i="21"/>
  <c r="F102" i="21" s="1"/>
  <c r="E98" i="21"/>
  <c r="F98" i="21" s="1"/>
  <c r="E94" i="21"/>
  <c r="F94" i="21" s="1"/>
  <c r="E90" i="21"/>
  <c r="F90" i="21" s="1"/>
  <c r="E86" i="21"/>
  <c r="F86" i="21" s="1"/>
  <c r="E82" i="21"/>
  <c r="F82" i="21" s="1"/>
  <c r="E78" i="21"/>
  <c r="F78" i="21" s="1"/>
  <c r="E74" i="21"/>
  <c r="F74" i="21" s="1"/>
  <c r="E70" i="21"/>
  <c r="F70" i="21" s="1"/>
  <c r="E66" i="21"/>
  <c r="F66" i="21" s="1"/>
  <c r="E62" i="21"/>
  <c r="F62" i="21" s="1"/>
  <c r="E58" i="21"/>
  <c r="F58" i="21" s="1"/>
  <c r="E54" i="21"/>
  <c r="F54" i="21" s="1"/>
  <c r="E50" i="21"/>
  <c r="F50" i="21" s="1"/>
  <c r="E46" i="21"/>
  <c r="F46" i="21" s="1"/>
  <c r="E42" i="21"/>
  <c r="F42" i="21" s="1"/>
  <c r="E38" i="21"/>
  <c r="F38" i="21" s="1"/>
  <c r="E34" i="21"/>
  <c r="F34" i="21" s="1"/>
  <c r="E30" i="21"/>
  <c r="F30" i="21" s="1"/>
  <c r="E26" i="21"/>
  <c r="F26" i="21" s="1"/>
  <c r="E22" i="21"/>
  <c r="F22" i="21" s="1"/>
  <c r="E18" i="21"/>
  <c r="F18" i="21" s="1"/>
  <c r="E14" i="21"/>
  <c r="F14" i="21" s="1"/>
  <c r="E10" i="21"/>
  <c r="F10" i="21" s="1"/>
  <c r="E212" i="21"/>
  <c r="F212" i="21" s="1"/>
  <c r="E248" i="21"/>
  <c r="F248" i="21" s="1"/>
  <c r="E244" i="21"/>
  <c r="F244" i="21" s="1"/>
  <c r="E240" i="21"/>
  <c r="F240" i="21" s="1"/>
  <c r="E236" i="21"/>
  <c r="F236" i="21" s="1"/>
  <c r="E232" i="21"/>
  <c r="F232" i="21" s="1"/>
  <c r="E228" i="21"/>
  <c r="F228" i="21" s="1"/>
  <c r="E224" i="21"/>
  <c r="F224" i="21" s="1"/>
  <c r="E220" i="21"/>
  <c r="F220" i="21" s="1"/>
  <c r="E252" i="21"/>
  <c r="F252" i="21" s="1"/>
  <c r="E296" i="21"/>
  <c r="F296" i="21" s="1"/>
  <c r="E292" i="21"/>
  <c r="F292" i="21" s="1"/>
  <c r="E288" i="21"/>
  <c r="F288" i="21" s="1"/>
  <c r="E284" i="21"/>
  <c r="F284" i="21" s="1"/>
  <c r="E280" i="21"/>
  <c r="F280" i="21" s="1"/>
  <c r="E276" i="21"/>
  <c r="F276" i="21" s="1"/>
  <c r="E272" i="21"/>
  <c r="F272" i="21" s="1"/>
  <c r="E268" i="21"/>
  <c r="F268" i="21" s="1"/>
  <c r="E264" i="21"/>
  <c r="F264" i="21" s="1"/>
  <c r="E260" i="21"/>
  <c r="F260" i="21" s="1"/>
  <c r="E300" i="21"/>
  <c r="F300" i="21" s="1"/>
  <c r="E325" i="21"/>
  <c r="F325" i="21" s="1"/>
  <c r="E321" i="21"/>
  <c r="F321" i="21" s="1"/>
  <c r="E317" i="21"/>
  <c r="F317" i="21" s="1"/>
  <c r="E313" i="21"/>
  <c r="F313" i="21" s="1"/>
  <c r="E309" i="21"/>
  <c r="F309" i="21" s="1"/>
  <c r="E305" i="21"/>
  <c r="F305" i="21" s="1"/>
  <c r="E383" i="21"/>
  <c r="F383" i="21" s="1"/>
  <c r="E379" i="21"/>
  <c r="F379" i="21" s="1"/>
  <c r="E375" i="21"/>
  <c r="F375" i="21" s="1"/>
  <c r="E371" i="21"/>
  <c r="F371" i="21" s="1"/>
  <c r="E367" i="21"/>
  <c r="F367" i="21" s="1"/>
  <c r="E363" i="21"/>
  <c r="F363" i="21" s="1"/>
  <c r="E359" i="21"/>
  <c r="F359" i="21" s="1"/>
  <c r="E355" i="21"/>
  <c r="F355" i="21" s="1"/>
  <c r="E351" i="21"/>
  <c r="F351" i="21" s="1"/>
  <c r="E346" i="21"/>
  <c r="F346" i="21" s="1"/>
  <c r="E341" i="21"/>
  <c r="F341" i="21" s="1"/>
  <c r="E337" i="21"/>
  <c r="F337" i="21" s="1"/>
  <c r="E386" i="21"/>
  <c r="F386" i="21" s="1"/>
  <c r="E424" i="21"/>
  <c r="F424" i="21" s="1"/>
  <c r="E420" i="21"/>
  <c r="F420" i="21" s="1"/>
  <c r="E416" i="21"/>
  <c r="F416" i="21" s="1"/>
  <c r="E412" i="21"/>
  <c r="F412" i="21" s="1"/>
  <c r="E408" i="21"/>
  <c r="F408" i="21" s="1"/>
  <c r="F2499" i="21"/>
  <c r="C31" i="20" s="1"/>
  <c r="F2628" i="21"/>
  <c r="C32" i="20" s="1"/>
  <c r="F1819" i="21"/>
  <c r="C20" i="20" s="1"/>
  <c r="F1635" i="21"/>
  <c r="C18" i="20" s="1"/>
  <c r="F1710" i="21"/>
  <c r="C19" i="20" s="1"/>
  <c r="F1901" i="21"/>
  <c r="C22" i="20" s="1"/>
  <c r="F1988" i="21"/>
  <c r="C23" i="20" s="1"/>
  <c r="F2077" i="21"/>
  <c r="C24" i="20" s="1"/>
  <c r="F2431" i="21"/>
  <c r="C30" i="20" s="1"/>
  <c r="F1871" i="21"/>
  <c r="C21" i="20" s="1"/>
  <c r="F2278" i="21"/>
  <c r="C26" i="20" s="1"/>
  <c r="F2330" i="21"/>
  <c r="C27" i="20" s="1"/>
  <c r="F2229" i="21"/>
  <c r="C25" i="20" s="1"/>
  <c r="F2392" i="21"/>
  <c r="C29" i="20" s="1"/>
  <c r="F2680" i="21"/>
  <c r="C33" i="20" s="1"/>
  <c r="F2430" i="21"/>
  <c r="B30" i="20" s="1"/>
  <c r="F1709" i="21"/>
  <c r="B19" i="20" s="1"/>
  <c r="F1287" i="21"/>
  <c r="B16" i="20" s="1"/>
  <c r="F2277" i="21"/>
  <c r="B26" i="20" s="1"/>
  <c r="F1987" i="21"/>
  <c r="B23" i="20" s="1"/>
  <c r="F1870" i="21"/>
  <c r="B21" i="20" s="1"/>
  <c r="F1634" i="21"/>
  <c r="B18" i="20" s="1"/>
  <c r="F2363" i="21" l="1"/>
  <c r="C28" i="20" s="1"/>
  <c r="F1179" i="21"/>
  <c r="C15" i="20" s="1"/>
  <c r="B15" i="20"/>
  <c r="F2228" i="21"/>
  <c r="B25" i="20" s="1"/>
  <c r="D25" i="20" s="1"/>
  <c r="E47" i="27" s="1"/>
  <c r="G47" i="27" s="1"/>
  <c r="D30" i="20"/>
  <c r="E57" i="27" s="1"/>
  <c r="G57" i="27" s="1"/>
  <c r="K58" i="27" s="1"/>
  <c r="Q58" i="27" s="1"/>
  <c r="D23" i="20"/>
  <c r="E43" i="27" s="1"/>
  <c r="G43" i="27" s="1"/>
  <c r="K44" i="27" s="1"/>
  <c r="Q44" i="27" s="1"/>
  <c r="D26" i="20"/>
  <c r="E49" i="27" s="1"/>
  <c r="G49" i="27" s="1"/>
  <c r="K50" i="27" s="1"/>
  <c r="Q50" i="27" s="1"/>
  <c r="D19" i="20"/>
  <c r="E35" i="27" s="1"/>
  <c r="G35" i="27" s="1"/>
  <c r="K35" i="27" s="1"/>
  <c r="Q35" i="27" s="1"/>
  <c r="D21" i="20"/>
  <c r="E39" i="27" s="1"/>
  <c r="G39" i="27" s="1"/>
  <c r="K40" i="27" s="1"/>
  <c r="Q40" i="27" s="1"/>
  <c r="D18" i="20"/>
  <c r="E33" i="27" s="1"/>
  <c r="G33" i="27" s="1"/>
  <c r="K33" i="27" s="1"/>
  <c r="Q33" i="27" s="1"/>
  <c r="F2685" i="21"/>
  <c r="B34" i="20" s="1"/>
  <c r="D34" i="20" s="1"/>
  <c r="F1137" i="21"/>
  <c r="B14" i="20" s="1"/>
  <c r="F1360" i="21"/>
  <c r="C17" i="20" s="1"/>
  <c r="F2679" i="21"/>
  <c r="B33" i="20" s="1"/>
  <c r="F2362" i="21"/>
  <c r="B28" i="20" s="1"/>
  <c r="F2329" i="21"/>
  <c r="B27" i="20" s="1"/>
  <c r="F780" i="21"/>
  <c r="B12" i="20" s="1"/>
  <c r="F214" i="21"/>
  <c r="C5" i="20" s="1"/>
  <c r="F1036" i="21"/>
  <c r="B13" i="20" s="1"/>
  <c r="F387" i="21"/>
  <c r="B9" i="20" s="1"/>
  <c r="F213" i="21"/>
  <c r="B5" i="20" s="1"/>
  <c r="F388" i="21"/>
  <c r="C9" i="20" s="1"/>
  <c r="F254" i="21"/>
  <c r="C6" i="20" s="1"/>
  <c r="F429" i="21"/>
  <c r="B10" i="20" s="1"/>
  <c r="F781" i="21"/>
  <c r="C12" i="20" s="1"/>
  <c r="F1818" i="21"/>
  <c r="B20" i="20" s="1"/>
  <c r="D20" i="20" s="1"/>
  <c r="F1900" i="21"/>
  <c r="B22" i="20" s="1"/>
  <c r="F2076" i="21"/>
  <c r="B24" i="20" s="1"/>
  <c r="F2627" i="21"/>
  <c r="B32" i="20" s="1"/>
  <c r="F1359" i="21"/>
  <c r="B17" i="20" s="1"/>
  <c r="F740" i="21"/>
  <c r="B11" i="20" s="1"/>
  <c r="F302" i="21"/>
  <c r="C7" i="20" s="1"/>
  <c r="F301" i="21"/>
  <c r="B7" i="20" s="1"/>
  <c r="F331" i="21"/>
  <c r="C8" i="20" s="1"/>
  <c r="F741" i="21"/>
  <c r="C11" i="20" s="1"/>
  <c r="F1037" i="21"/>
  <c r="C13" i="20" s="1"/>
  <c r="F1288" i="21"/>
  <c r="C16" i="20" s="1"/>
  <c r="F1138" i="21"/>
  <c r="C14" i="20" s="1"/>
  <c r="F2498" i="21"/>
  <c r="B31" i="20" s="1"/>
  <c r="F2391" i="21"/>
  <c r="B29" i="20" s="1"/>
  <c r="D29" i="20" s="1"/>
  <c r="F253" i="21"/>
  <c r="B6" i="20" s="1"/>
  <c r="F330" i="21"/>
  <c r="B8" i="20" s="1"/>
  <c r="A1156" i="18"/>
  <c r="B1156" i="18"/>
  <c r="C1156" i="18"/>
  <c r="D1156" i="18"/>
  <c r="A1157" i="18"/>
  <c r="B1157" i="18"/>
  <c r="C1157" i="18"/>
  <c r="D1157" i="18"/>
  <c r="A1158" i="18"/>
  <c r="B1158" i="18"/>
  <c r="C1158" i="18"/>
  <c r="D1158" i="18"/>
  <c r="A1159" i="18"/>
  <c r="B1159" i="18"/>
  <c r="C1159" i="18"/>
  <c r="D1159" i="18"/>
  <c r="A1160" i="18"/>
  <c r="B1160" i="18"/>
  <c r="C1160" i="18"/>
  <c r="D1160" i="18"/>
  <c r="A1161" i="18"/>
  <c r="B1161" i="18"/>
  <c r="C1161" i="18"/>
  <c r="D1161" i="18"/>
  <c r="A1162" i="18"/>
  <c r="B1162" i="18"/>
  <c r="C1162" i="18"/>
  <c r="D1162" i="18"/>
  <c r="A1163" i="18"/>
  <c r="B1163" i="18"/>
  <c r="C1163" i="18"/>
  <c r="D1163" i="18"/>
  <c r="A1164" i="18"/>
  <c r="B1164" i="18"/>
  <c r="C1164" i="18"/>
  <c r="D1164" i="18"/>
  <c r="A1165" i="18"/>
  <c r="B1165" i="18"/>
  <c r="C1165" i="18"/>
  <c r="D1165" i="18"/>
  <c r="A1166" i="18"/>
  <c r="B1166" i="18"/>
  <c r="C1166" i="18"/>
  <c r="D1166" i="18"/>
  <c r="A1167" i="18"/>
  <c r="B1167" i="18"/>
  <c r="C1167" i="18"/>
  <c r="D1167" i="18"/>
  <c r="A1168" i="18"/>
  <c r="B1168" i="18"/>
  <c r="C1168" i="18"/>
  <c r="D1168" i="18"/>
  <c r="A1169" i="18"/>
  <c r="B1169" i="18"/>
  <c r="C1169" i="18"/>
  <c r="D1169" i="18"/>
  <c r="C1155" i="18"/>
  <c r="D1155" i="18"/>
  <c r="B1155" i="18"/>
  <c r="A1155" i="18"/>
  <c r="A1149" i="18"/>
  <c r="B1149" i="18"/>
  <c r="C1149" i="18"/>
  <c r="D1149" i="18"/>
  <c r="A1150" i="18"/>
  <c r="B1150" i="18"/>
  <c r="C1150" i="18"/>
  <c r="D1150" i="18"/>
  <c r="A1151" i="18"/>
  <c r="B1151" i="18"/>
  <c r="C1151" i="18"/>
  <c r="D1151" i="18"/>
  <c r="A1147" i="18"/>
  <c r="B1147" i="18"/>
  <c r="C1147" i="18"/>
  <c r="D1147" i="18"/>
  <c r="A1148" i="18"/>
  <c r="B1148" i="18"/>
  <c r="C1148" i="18"/>
  <c r="D1148" i="18"/>
  <c r="C1146" i="18"/>
  <c r="D1146" i="18"/>
  <c r="B1146" i="18"/>
  <c r="A1146" i="18"/>
  <c r="A1140" i="18"/>
  <c r="B1140" i="18"/>
  <c r="C1140" i="18"/>
  <c r="D1140" i="18"/>
  <c r="A1141" i="18"/>
  <c r="B1141" i="18"/>
  <c r="C1141" i="18"/>
  <c r="D1141" i="18"/>
  <c r="A1142" i="18"/>
  <c r="B1142" i="18"/>
  <c r="C1142" i="18"/>
  <c r="D1142" i="18"/>
  <c r="A1128" i="18"/>
  <c r="B1128" i="18"/>
  <c r="C1128" i="18"/>
  <c r="D1128" i="18"/>
  <c r="A1129" i="18"/>
  <c r="B1129" i="18"/>
  <c r="C1129" i="18"/>
  <c r="D1129" i="18"/>
  <c r="A1130" i="18"/>
  <c r="B1130" i="18"/>
  <c r="C1130" i="18"/>
  <c r="D1130" i="18"/>
  <c r="A1131" i="18"/>
  <c r="B1131" i="18"/>
  <c r="C1131" i="18"/>
  <c r="D1131" i="18"/>
  <c r="A1132" i="18"/>
  <c r="B1132" i="18"/>
  <c r="C1132" i="18"/>
  <c r="D1132" i="18"/>
  <c r="A1133" i="18"/>
  <c r="B1133" i="18"/>
  <c r="C1133" i="18"/>
  <c r="D1133" i="18"/>
  <c r="A1134" i="18"/>
  <c r="B1134" i="18"/>
  <c r="C1134" i="18"/>
  <c r="D1134" i="18"/>
  <c r="A1135" i="18"/>
  <c r="B1135" i="18"/>
  <c r="C1135" i="18"/>
  <c r="D1135" i="18"/>
  <c r="A1136" i="18"/>
  <c r="B1136" i="18"/>
  <c r="C1136" i="18"/>
  <c r="D1136" i="18"/>
  <c r="A1137" i="18"/>
  <c r="B1137" i="18"/>
  <c r="C1137" i="18"/>
  <c r="D1137" i="18"/>
  <c r="A1138" i="18"/>
  <c r="B1138" i="18"/>
  <c r="C1138" i="18"/>
  <c r="D1138" i="18"/>
  <c r="A1139" i="18"/>
  <c r="B1139" i="18"/>
  <c r="C1139" i="18"/>
  <c r="D1139" i="18"/>
  <c r="C1127" i="18"/>
  <c r="D1127" i="18"/>
  <c r="B1127" i="18"/>
  <c r="A1127" i="18"/>
  <c r="A1121" i="18"/>
  <c r="B1121" i="18"/>
  <c r="C1121" i="18"/>
  <c r="D1121" i="18"/>
  <c r="A1122" i="18"/>
  <c r="B1122" i="18"/>
  <c r="C1122" i="18"/>
  <c r="D1122" i="18"/>
  <c r="A1123" i="18"/>
  <c r="B1123" i="18"/>
  <c r="C1123" i="18"/>
  <c r="D1123" i="18"/>
  <c r="A1102" i="18"/>
  <c r="B1102" i="18"/>
  <c r="C1102" i="18"/>
  <c r="D1102" i="18"/>
  <c r="A1103" i="18"/>
  <c r="B1103" i="18"/>
  <c r="C1103" i="18"/>
  <c r="D1103" i="18"/>
  <c r="A1104" i="18"/>
  <c r="B1104" i="18"/>
  <c r="C1104" i="18"/>
  <c r="D1104" i="18"/>
  <c r="A1105" i="18"/>
  <c r="B1105" i="18"/>
  <c r="C1105" i="18"/>
  <c r="D1105" i="18"/>
  <c r="A1106" i="18"/>
  <c r="B1106" i="18"/>
  <c r="C1106" i="18"/>
  <c r="D1106" i="18"/>
  <c r="A1107" i="18"/>
  <c r="B1107" i="18"/>
  <c r="C1107" i="18"/>
  <c r="D1107" i="18"/>
  <c r="A1108" i="18"/>
  <c r="B1108" i="18"/>
  <c r="C1108" i="18"/>
  <c r="D1108" i="18"/>
  <c r="A1109" i="18"/>
  <c r="B1109" i="18"/>
  <c r="C1109" i="18"/>
  <c r="D1109" i="18"/>
  <c r="A1110" i="18"/>
  <c r="B1110" i="18"/>
  <c r="C1110" i="18"/>
  <c r="D1110" i="18"/>
  <c r="A1111" i="18"/>
  <c r="B1111" i="18"/>
  <c r="C1111" i="18"/>
  <c r="D1111" i="18"/>
  <c r="A1112" i="18"/>
  <c r="B1112" i="18"/>
  <c r="C1112" i="18"/>
  <c r="D1112" i="18"/>
  <c r="A1113" i="18"/>
  <c r="B1113" i="18"/>
  <c r="C1113" i="18"/>
  <c r="D1113" i="18"/>
  <c r="A1114" i="18"/>
  <c r="B1114" i="18"/>
  <c r="C1114" i="18"/>
  <c r="D1114" i="18"/>
  <c r="A1115" i="18"/>
  <c r="B1115" i="18"/>
  <c r="C1115" i="18"/>
  <c r="D1115" i="18"/>
  <c r="A1116" i="18"/>
  <c r="B1116" i="18"/>
  <c r="C1116" i="18"/>
  <c r="D1116" i="18"/>
  <c r="A1117" i="18"/>
  <c r="B1117" i="18"/>
  <c r="C1117" i="18"/>
  <c r="D1117" i="18"/>
  <c r="A1118" i="18"/>
  <c r="B1118" i="18"/>
  <c r="C1118" i="18"/>
  <c r="D1118" i="18"/>
  <c r="A1119" i="18"/>
  <c r="B1119" i="18"/>
  <c r="C1119" i="18"/>
  <c r="D1119" i="18"/>
  <c r="A1120" i="18"/>
  <c r="B1120" i="18"/>
  <c r="C1120" i="18"/>
  <c r="D1120" i="18"/>
  <c r="C1101" i="18"/>
  <c r="D1101" i="18"/>
  <c r="B1101" i="18"/>
  <c r="A1101" i="18"/>
  <c r="A1095" i="18"/>
  <c r="B1095" i="18"/>
  <c r="C1095" i="18"/>
  <c r="D1095" i="18"/>
  <c r="A1096" i="18"/>
  <c r="B1096" i="18"/>
  <c r="C1096" i="18"/>
  <c r="D1096" i="18"/>
  <c r="A1097" i="18"/>
  <c r="B1097" i="18"/>
  <c r="C1097" i="18"/>
  <c r="D1097" i="18"/>
  <c r="A1028" i="18"/>
  <c r="B1028" i="18"/>
  <c r="C1028" i="18"/>
  <c r="D1028" i="18"/>
  <c r="A1029" i="18"/>
  <c r="B1029" i="18"/>
  <c r="C1029" i="18"/>
  <c r="D1029" i="18"/>
  <c r="A1030" i="18"/>
  <c r="B1030" i="18"/>
  <c r="C1030" i="18"/>
  <c r="D1030" i="18"/>
  <c r="A1031" i="18"/>
  <c r="B1031" i="18"/>
  <c r="C1031" i="18"/>
  <c r="D1031" i="18"/>
  <c r="A1032" i="18"/>
  <c r="B1032" i="18"/>
  <c r="C1032" i="18"/>
  <c r="D1032" i="18"/>
  <c r="A1033" i="18"/>
  <c r="B1033" i="18"/>
  <c r="C1033" i="18"/>
  <c r="D1033" i="18"/>
  <c r="A1034" i="18"/>
  <c r="B1034" i="18"/>
  <c r="C1034" i="18"/>
  <c r="D1034" i="18"/>
  <c r="A1035" i="18"/>
  <c r="B1035" i="18"/>
  <c r="C1035" i="18"/>
  <c r="D1035" i="18"/>
  <c r="A1036" i="18"/>
  <c r="B1036" i="18"/>
  <c r="C1036" i="18"/>
  <c r="D1036" i="18"/>
  <c r="A1037" i="18"/>
  <c r="B1037" i="18"/>
  <c r="C1037" i="18"/>
  <c r="D1037" i="18"/>
  <c r="A1038" i="18"/>
  <c r="B1038" i="18"/>
  <c r="C1038" i="18"/>
  <c r="D1038" i="18"/>
  <c r="A1039" i="18"/>
  <c r="B1039" i="18"/>
  <c r="C1039" i="18"/>
  <c r="D1039" i="18"/>
  <c r="A1040" i="18"/>
  <c r="B1040" i="18"/>
  <c r="C1040" i="18"/>
  <c r="D1040" i="18"/>
  <c r="A1041" i="18"/>
  <c r="B1041" i="18"/>
  <c r="C1041" i="18"/>
  <c r="D1041" i="18"/>
  <c r="A1042" i="18"/>
  <c r="B1042" i="18"/>
  <c r="C1042" i="18"/>
  <c r="D1042" i="18"/>
  <c r="A1043" i="18"/>
  <c r="B1043" i="18"/>
  <c r="C1043" i="18"/>
  <c r="D1043" i="18"/>
  <c r="A1044" i="18"/>
  <c r="B1044" i="18"/>
  <c r="C1044" i="18"/>
  <c r="D1044" i="18"/>
  <c r="A1045" i="18"/>
  <c r="B1045" i="18"/>
  <c r="C1045" i="18"/>
  <c r="D1045" i="18"/>
  <c r="A1046" i="18"/>
  <c r="B1046" i="18"/>
  <c r="C1046" i="18"/>
  <c r="D1046" i="18"/>
  <c r="A1047" i="18"/>
  <c r="B1047" i="18"/>
  <c r="C1047" i="18"/>
  <c r="D1047" i="18"/>
  <c r="A1048" i="18"/>
  <c r="B1048" i="18"/>
  <c r="C1048" i="18"/>
  <c r="D1048" i="18"/>
  <c r="A1049" i="18"/>
  <c r="B1049" i="18"/>
  <c r="C1049" i="18"/>
  <c r="D1049" i="18"/>
  <c r="A1050" i="18"/>
  <c r="B1050" i="18"/>
  <c r="C1050" i="18"/>
  <c r="D1050" i="18"/>
  <c r="A1051" i="18"/>
  <c r="B1051" i="18"/>
  <c r="C1051" i="18"/>
  <c r="D1051" i="18"/>
  <c r="A1052" i="18"/>
  <c r="B1052" i="18"/>
  <c r="C1052" i="18"/>
  <c r="D1052" i="18"/>
  <c r="A1053" i="18"/>
  <c r="B1053" i="18"/>
  <c r="C1053" i="18"/>
  <c r="D1053" i="18"/>
  <c r="A1054" i="18"/>
  <c r="B1054" i="18"/>
  <c r="C1054" i="18"/>
  <c r="D1054" i="18"/>
  <c r="A1055" i="18"/>
  <c r="B1055" i="18"/>
  <c r="C1055" i="18"/>
  <c r="D1055" i="18"/>
  <c r="A1056" i="18"/>
  <c r="B1056" i="18"/>
  <c r="C1056" i="18"/>
  <c r="D1056" i="18"/>
  <c r="A1057" i="18"/>
  <c r="B1057" i="18"/>
  <c r="C1057" i="18"/>
  <c r="D1057" i="18"/>
  <c r="A1058" i="18"/>
  <c r="B1058" i="18"/>
  <c r="C1058" i="18"/>
  <c r="D1058" i="18"/>
  <c r="A1059" i="18"/>
  <c r="B1059" i="18"/>
  <c r="C1059" i="18"/>
  <c r="D1059" i="18"/>
  <c r="A1060" i="18"/>
  <c r="B1060" i="18"/>
  <c r="C1060" i="18"/>
  <c r="D1060" i="18"/>
  <c r="A1061" i="18"/>
  <c r="B1061" i="18"/>
  <c r="C1061" i="18"/>
  <c r="D1061" i="18"/>
  <c r="A1062" i="18"/>
  <c r="B1062" i="18"/>
  <c r="C1062" i="18"/>
  <c r="D1062" i="18"/>
  <c r="A1063" i="18"/>
  <c r="B1063" i="18"/>
  <c r="C1063" i="18"/>
  <c r="D1063" i="18"/>
  <c r="A1064" i="18"/>
  <c r="B1064" i="18"/>
  <c r="C1064" i="18"/>
  <c r="D1064" i="18"/>
  <c r="A1065" i="18"/>
  <c r="B1065" i="18"/>
  <c r="C1065" i="18"/>
  <c r="D1065" i="18"/>
  <c r="A1066" i="18"/>
  <c r="B1066" i="18"/>
  <c r="C1066" i="18"/>
  <c r="D1066" i="18"/>
  <c r="A1067" i="18"/>
  <c r="B1067" i="18"/>
  <c r="C1067" i="18"/>
  <c r="D1067" i="18"/>
  <c r="A1068" i="18"/>
  <c r="B1068" i="18"/>
  <c r="C1068" i="18"/>
  <c r="D1068" i="18"/>
  <c r="A1069" i="18"/>
  <c r="B1069" i="18"/>
  <c r="C1069" i="18"/>
  <c r="D1069" i="18"/>
  <c r="A1070" i="18"/>
  <c r="B1070" i="18"/>
  <c r="C1070" i="18"/>
  <c r="D1070" i="18"/>
  <c r="A1071" i="18"/>
  <c r="B1071" i="18"/>
  <c r="C1071" i="18"/>
  <c r="D1071" i="18"/>
  <c r="A1072" i="18"/>
  <c r="B1072" i="18"/>
  <c r="C1072" i="18"/>
  <c r="D1072" i="18"/>
  <c r="A1073" i="18"/>
  <c r="B1073" i="18"/>
  <c r="C1073" i="18"/>
  <c r="D1073" i="18"/>
  <c r="A1074" i="18"/>
  <c r="B1074" i="18"/>
  <c r="C1074" i="18"/>
  <c r="D1074" i="18"/>
  <c r="A1075" i="18"/>
  <c r="B1075" i="18"/>
  <c r="C1075" i="18"/>
  <c r="D1075" i="18"/>
  <c r="A1076" i="18"/>
  <c r="B1076" i="18"/>
  <c r="C1076" i="18"/>
  <c r="D1076" i="18"/>
  <c r="A1077" i="18"/>
  <c r="B1077" i="18"/>
  <c r="C1077" i="18"/>
  <c r="D1077" i="18"/>
  <c r="A1078" i="18"/>
  <c r="B1078" i="18"/>
  <c r="C1078" i="18"/>
  <c r="D1078" i="18"/>
  <c r="A1079" i="18"/>
  <c r="B1079" i="18"/>
  <c r="C1079" i="18"/>
  <c r="D1079" i="18"/>
  <c r="A1080" i="18"/>
  <c r="B1080" i="18"/>
  <c r="C1080" i="18"/>
  <c r="D1080" i="18"/>
  <c r="A1081" i="18"/>
  <c r="B1081" i="18"/>
  <c r="C1081" i="18"/>
  <c r="D1081" i="18"/>
  <c r="A1082" i="18"/>
  <c r="B1082" i="18"/>
  <c r="C1082" i="18"/>
  <c r="D1082" i="18"/>
  <c r="A1083" i="18"/>
  <c r="B1083" i="18"/>
  <c r="C1083" i="18"/>
  <c r="D1083" i="18"/>
  <c r="A1084" i="18"/>
  <c r="B1084" i="18"/>
  <c r="C1084" i="18"/>
  <c r="D1084" i="18"/>
  <c r="A1085" i="18"/>
  <c r="B1085" i="18"/>
  <c r="C1085" i="18"/>
  <c r="D1085" i="18"/>
  <c r="A1086" i="18"/>
  <c r="B1086" i="18"/>
  <c r="C1086" i="18"/>
  <c r="D1086" i="18"/>
  <c r="A1087" i="18"/>
  <c r="B1087" i="18"/>
  <c r="C1087" i="18"/>
  <c r="D1087" i="18"/>
  <c r="A1088" i="18"/>
  <c r="B1088" i="18"/>
  <c r="C1088" i="18"/>
  <c r="D1088" i="18"/>
  <c r="A1089" i="18"/>
  <c r="B1089" i="18"/>
  <c r="C1089" i="18"/>
  <c r="D1089" i="18"/>
  <c r="A1090" i="18"/>
  <c r="B1090" i="18"/>
  <c r="C1090" i="18"/>
  <c r="D1090" i="18"/>
  <c r="A1091" i="18"/>
  <c r="B1091" i="18"/>
  <c r="C1091" i="18"/>
  <c r="D1091" i="18"/>
  <c r="A1092" i="18"/>
  <c r="B1092" i="18"/>
  <c r="C1092" i="18"/>
  <c r="D1092" i="18"/>
  <c r="A1093" i="18"/>
  <c r="B1093" i="18"/>
  <c r="C1093" i="18"/>
  <c r="D1093" i="18"/>
  <c r="A1094" i="18"/>
  <c r="B1094" i="18"/>
  <c r="C1094" i="18"/>
  <c r="D1094" i="18"/>
  <c r="C1027" i="18"/>
  <c r="D1027" i="18"/>
  <c r="B1027" i="18"/>
  <c r="A1027" i="18"/>
  <c r="A1021" i="18"/>
  <c r="B1021" i="18"/>
  <c r="C1021" i="18"/>
  <c r="D1021" i="18"/>
  <c r="A1022" i="18"/>
  <c r="B1022" i="18"/>
  <c r="C1022" i="18"/>
  <c r="D1022" i="18"/>
  <c r="A1023" i="18"/>
  <c r="B1023" i="18"/>
  <c r="C1023" i="18"/>
  <c r="D1023" i="18"/>
  <c r="A1011" i="18"/>
  <c r="B1011" i="18"/>
  <c r="C1011" i="18"/>
  <c r="D1011" i="18"/>
  <c r="A1012" i="18"/>
  <c r="B1012" i="18"/>
  <c r="C1012" i="18"/>
  <c r="D1012" i="18"/>
  <c r="A1013" i="18"/>
  <c r="B1013" i="18"/>
  <c r="C1013" i="18"/>
  <c r="D1013" i="18"/>
  <c r="A1014" i="18"/>
  <c r="B1014" i="18"/>
  <c r="C1014" i="18"/>
  <c r="D1014" i="18"/>
  <c r="A1015" i="18"/>
  <c r="B1015" i="18"/>
  <c r="C1015" i="18"/>
  <c r="D1015" i="18"/>
  <c r="A1016" i="18"/>
  <c r="B1016" i="18"/>
  <c r="C1016" i="18"/>
  <c r="D1016" i="18"/>
  <c r="A1017" i="18"/>
  <c r="B1017" i="18"/>
  <c r="C1017" i="18"/>
  <c r="D1017" i="18"/>
  <c r="A1018" i="18"/>
  <c r="B1018" i="18"/>
  <c r="C1018" i="18"/>
  <c r="D1018" i="18"/>
  <c r="A1019" i="18"/>
  <c r="B1019" i="18"/>
  <c r="C1019" i="18"/>
  <c r="D1019" i="18"/>
  <c r="A1020" i="18"/>
  <c r="B1020" i="18"/>
  <c r="C1020" i="18"/>
  <c r="D1020" i="18"/>
  <c r="C1010" i="18"/>
  <c r="D1010" i="18"/>
  <c r="B1010" i="18"/>
  <c r="A1010" i="18"/>
  <c r="A953" i="18"/>
  <c r="B953" i="18"/>
  <c r="C953" i="18"/>
  <c r="D953" i="18"/>
  <c r="A954" i="18"/>
  <c r="B954" i="18"/>
  <c r="C954" i="18"/>
  <c r="D954" i="18"/>
  <c r="A955" i="18"/>
  <c r="B955" i="18"/>
  <c r="C955" i="18"/>
  <c r="D955" i="18"/>
  <c r="A956" i="18"/>
  <c r="B956" i="18"/>
  <c r="C956" i="18"/>
  <c r="D956" i="18"/>
  <c r="A957" i="18"/>
  <c r="B957" i="18"/>
  <c r="C957" i="18"/>
  <c r="D957" i="18"/>
  <c r="A958" i="18"/>
  <c r="B958" i="18"/>
  <c r="C958" i="18"/>
  <c r="D958" i="18"/>
  <c r="A959" i="18"/>
  <c r="B959" i="18"/>
  <c r="C959" i="18"/>
  <c r="D959" i="18"/>
  <c r="A960" i="18"/>
  <c r="B960" i="18"/>
  <c r="C960" i="18"/>
  <c r="D960" i="18"/>
  <c r="A961" i="18"/>
  <c r="B961" i="18"/>
  <c r="C961" i="18"/>
  <c r="D961" i="18"/>
  <c r="A962" i="18"/>
  <c r="B962" i="18"/>
  <c r="C962" i="18"/>
  <c r="D962" i="18"/>
  <c r="A963" i="18"/>
  <c r="B963" i="18"/>
  <c r="C963" i="18"/>
  <c r="D963" i="18"/>
  <c r="A964" i="18"/>
  <c r="B964" i="18"/>
  <c r="C964" i="18"/>
  <c r="D964" i="18"/>
  <c r="A965" i="18"/>
  <c r="B965" i="18"/>
  <c r="C965" i="18"/>
  <c r="D965" i="18"/>
  <c r="A966" i="18"/>
  <c r="B966" i="18"/>
  <c r="C966" i="18"/>
  <c r="D966" i="18"/>
  <c r="A967" i="18"/>
  <c r="B967" i="18"/>
  <c r="C967" i="18"/>
  <c r="D967" i="18"/>
  <c r="A968" i="18"/>
  <c r="B968" i="18"/>
  <c r="C968" i="18"/>
  <c r="D968" i="18"/>
  <c r="A969" i="18"/>
  <c r="B969" i="18"/>
  <c r="C969" i="18"/>
  <c r="D969" i="18"/>
  <c r="A970" i="18"/>
  <c r="B970" i="18"/>
  <c r="C970" i="18"/>
  <c r="D970" i="18"/>
  <c r="A971" i="18"/>
  <c r="B971" i="18"/>
  <c r="C971" i="18"/>
  <c r="D971" i="18"/>
  <c r="A972" i="18"/>
  <c r="B972" i="18"/>
  <c r="C972" i="18"/>
  <c r="D972" i="18"/>
  <c r="A973" i="18"/>
  <c r="B973" i="18"/>
  <c r="C973" i="18"/>
  <c r="D973" i="18"/>
  <c r="A974" i="18"/>
  <c r="B974" i="18"/>
  <c r="C974" i="18"/>
  <c r="D974" i="18"/>
  <c r="A975" i="18"/>
  <c r="B975" i="18"/>
  <c r="C975" i="18"/>
  <c r="D975" i="18"/>
  <c r="A976" i="18"/>
  <c r="B976" i="18"/>
  <c r="C976" i="18"/>
  <c r="D976" i="18"/>
  <c r="A977" i="18"/>
  <c r="B977" i="18"/>
  <c r="C977" i="18"/>
  <c r="D977" i="18"/>
  <c r="A978" i="18"/>
  <c r="B978" i="18"/>
  <c r="C978" i="18"/>
  <c r="D978" i="18"/>
  <c r="A979" i="18"/>
  <c r="B979" i="18"/>
  <c r="C979" i="18"/>
  <c r="D979" i="18"/>
  <c r="A980" i="18"/>
  <c r="B980" i="18"/>
  <c r="C980" i="18"/>
  <c r="D980" i="18"/>
  <c r="A981" i="18"/>
  <c r="B981" i="18"/>
  <c r="C981" i="18"/>
  <c r="D981" i="18"/>
  <c r="A982" i="18"/>
  <c r="B982" i="18"/>
  <c r="C982" i="18"/>
  <c r="D982" i="18"/>
  <c r="A983" i="18"/>
  <c r="B983" i="18"/>
  <c r="C983" i="18"/>
  <c r="D983" i="18"/>
  <c r="A984" i="18"/>
  <c r="B984" i="18"/>
  <c r="C984" i="18"/>
  <c r="D984" i="18"/>
  <c r="A985" i="18"/>
  <c r="B985" i="18"/>
  <c r="C985" i="18"/>
  <c r="D985" i="18"/>
  <c r="A986" i="18"/>
  <c r="B986" i="18"/>
  <c r="C986" i="18"/>
  <c r="D986" i="18"/>
  <c r="A987" i="18"/>
  <c r="B987" i="18"/>
  <c r="C987" i="18"/>
  <c r="D987" i="18"/>
  <c r="A988" i="18"/>
  <c r="B988" i="18"/>
  <c r="C988" i="18"/>
  <c r="D988" i="18"/>
  <c r="A989" i="18"/>
  <c r="B989" i="18"/>
  <c r="C989" i="18"/>
  <c r="D989" i="18"/>
  <c r="A990" i="18"/>
  <c r="B990" i="18"/>
  <c r="C990" i="18"/>
  <c r="D990" i="18"/>
  <c r="A991" i="18"/>
  <c r="B991" i="18"/>
  <c r="C991" i="18"/>
  <c r="D991" i="18"/>
  <c r="A992" i="18"/>
  <c r="B992" i="18"/>
  <c r="C992" i="18"/>
  <c r="D992" i="18"/>
  <c r="C952" i="18"/>
  <c r="D952" i="18"/>
  <c r="B952" i="18"/>
  <c r="A952" i="18"/>
  <c r="A946" i="18"/>
  <c r="B946" i="18"/>
  <c r="C946" i="18"/>
  <c r="D946" i="18"/>
  <c r="A947" i="18"/>
  <c r="B947" i="18"/>
  <c r="C947" i="18"/>
  <c r="D947" i="18"/>
  <c r="A948" i="18"/>
  <c r="B948" i="18"/>
  <c r="C948" i="18"/>
  <c r="D948" i="18"/>
  <c r="A926" i="18"/>
  <c r="B926" i="18"/>
  <c r="C926" i="18"/>
  <c r="D926" i="18"/>
  <c r="A927" i="18"/>
  <c r="B927" i="18"/>
  <c r="C927" i="18"/>
  <c r="D927" i="18"/>
  <c r="A928" i="18"/>
  <c r="B928" i="18"/>
  <c r="C928" i="18"/>
  <c r="D928" i="18"/>
  <c r="A929" i="18"/>
  <c r="B929" i="18"/>
  <c r="C929" i="18"/>
  <c r="D929" i="18"/>
  <c r="A930" i="18"/>
  <c r="B930" i="18"/>
  <c r="C930" i="18"/>
  <c r="D930" i="18"/>
  <c r="A931" i="18"/>
  <c r="B931" i="18"/>
  <c r="C931" i="18"/>
  <c r="D931" i="18"/>
  <c r="A932" i="18"/>
  <c r="B932" i="18"/>
  <c r="C932" i="18"/>
  <c r="D932" i="18"/>
  <c r="A933" i="18"/>
  <c r="B933" i="18"/>
  <c r="C933" i="18"/>
  <c r="D933" i="18"/>
  <c r="A934" i="18"/>
  <c r="B934" i="18"/>
  <c r="C934" i="18"/>
  <c r="D934" i="18"/>
  <c r="A935" i="18"/>
  <c r="B935" i="18"/>
  <c r="C935" i="18"/>
  <c r="D935" i="18"/>
  <c r="A936" i="18"/>
  <c r="B936" i="18"/>
  <c r="C936" i="18"/>
  <c r="D936" i="18"/>
  <c r="A937" i="18"/>
  <c r="B937" i="18"/>
  <c r="C937" i="18"/>
  <c r="D937" i="18"/>
  <c r="A938" i="18"/>
  <c r="B938" i="18"/>
  <c r="C938" i="18"/>
  <c r="D938" i="18"/>
  <c r="A939" i="18"/>
  <c r="B939" i="18"/>
  <c r="C939" i="18"/>
  <c r="D939" i="18"/>
  <c r="A940" i="18"/>
  <c r="B940" i="18"/>
  <c r="C940" i="18"/>
  <c r="D940" i="18"/>
  <c r="A941" i="18"/>
  <c r="B941" i="18"/>
  <c r="C941" i="18"/>
  <c r="D941" i="18"/>
  <c r="A942" i="18"/>
  <c r="B942" i="18"/>
  <c r="C942" i="18"/>
  <c r="D942" i="18"/>
  <c r="A943" i="18"/>
  <c r="B943" i="18"/>
  <c r="C943" i="18"/>
  <c r="D943" i="18"/>
  <c r="A944" i="18"/>
  <c r="B944" i="18"/>
  <c r="C944" i="18"/>
  <c r="D944" i="18"/>
  <c r="A945" i="18"/>
  <c r="B945" i="18"/>
  <c r="C945" i="18"/>
  <c r="D945" i="18"/>
  <c r="C925" i="18"/>
  <c r="D925" i="18"/>
  <c r="B925" i="18"/>
  <c r="A925" i="18"/>
  <c r="A919" i="18"/>
  <c r="B919" i="18"/>
  <c r="C919" i="18"/>
  <c r="D919" i="18"/>
  <c r="A920" i="18"/>
  <c r="B920" i="18"/>
  <c r="C920" i="18"/>
  <c r="D920" i="18"/>
  <c r="A921" i="18"/>
  <c r="B921" i="18"/>
  <c r="C921" i="18"/>
  <c r="D921" i="18"/>
  <c r="A822" i="18"/>
  <c r="B822" i="18"/>
  <c r="C822" i="18"/>
  <c r="D822" i="18"/>
  <c r="A823" i="18"/>
  <c r="B823" i="18"/>
  <c r="C823" i="18"/>
  <c r="D823" i="18"/>
  <c r="A824" i="18"/>
  <c r="B824" i="18"/>
  <c r="C824" i="18"/>
  <c r="D824" i="18"/>
  <c r="A825" i="18"/>
  <c r="B825" i="18"/>
  <c r="C825" i="18"/>
  <c r="D825" i="18"/>
  <c r="A826" i="18"/>
  <c r="B826" i="18"/>
  <c r="C826" i="18"/>
  <c r="D826" i="18"/>
  <c r="A827" i="18"/>
  <c r="B827" i="18"/>
  <c r="C827" i="18"/>
  <c r="D827" i="18"/>
  <c r="A828" i="18"/>
  <c r="B828" i="18"/>
  <c r="C828" i="18"/>
  <c r="D828" i="18"/>
  <c r="A829" i="18"/>
  <c r="B829" i="18"/>
  <c r="C829" i="18"/>
  <c r="D829" i="18"/>
  <c r="A830" i="18"/>
  <c r="B830" i="18"/>
  <c r="C830" i="18"/>
  <c r="D830" i="18"/>
  <c r="A831" i="18"/>
  <c r="B831" i="18"/>
  <c r="C831" i="18"/>
  <c r="D831" i="18"/>
  <c r="A832" i="18"/>
  <c r="B832" i="18"/>
  <c r="C832" i="18"/>
  <c r="D832" i="18"/>
  <c r="A833" i="18"/>
  <c r="B833" i="18"/>
  <c r="C833" i="18"/>
  <c r="D833" i="18"/>
  <c r="A834" i="18"/>
  <c r="B834" i="18"/>
  <c r="C834" i="18"/>
  <c r="D834" i="18"/>
  <c r="A835" i="18"/>
  <c r="B835" i="18"/>
  <c r="C835" i="18"/>
  <c r="D835" i="18"/>
  <c r="A836" i="18"/>
  <c r="B836" i="18"/>
  <c r="C836" i="18"/>
  <c r="D836" i="18"/>
  <c r="A837" i="18"/>
  <c r="B837" i="18"/>
  <c r="C837" i="18"/>
  <c r="D837" i="18"/>
  <c r="A838" i="18"/>
  <c r="B838" i="18"/>
  <c r="C838" i="18"/>
  <c r="D838" i="18"/>
  <c r="A839" i="18"/>
  <c r="B839" i="18"/>
  <c r="C839" i="18"/>
  <c r="D839" i="18"/>
  <c r="A840" i="18"/>
  <c r="B840" i="18"/>
  <c r="C840" i="18"/>
  <c r="D840" i="18"/>
  <c r="A841" i="18"/>
  <c r="B841" i="18"/>
  <c r="C841" i="18"/>
  <c r="D841" i="18"/>
  <c r="A842" i="18"/>
  <c r="B842" i="18"/>
  <c r="C842" i="18"/>
  <c r="D842" i="18"/>
  <c r="A843" i="18"/>
  <c r="B843" i="18"/>
  <c r="C843" i="18"/>
  <c r="D843" i="18"/>
  <c r="A844" i="18"/>
  <c r="B844" i="18"/>
  <c r="C844" i="18"/>
  <c r="D844" i="18"/>
  <c r="A845" i="18"/>
  <c r="B845" i="18"/>
  <c r="C845" i="18"/>
  <c r="D845" i="18"/>
  <c r="A846" i="18"/>
  <c r="B846" i="18"/>
  <c r="C846" i="18"/>
  <c r="D846" i="18"/>
  <c r="A847" i="18"/>
  <c r="B847" i="18"/>
  <c r="C847" i="18"/>
  <c r="D847" i="18"/>
  <c r="A848" i="18"/>
  <c r="B848" i="18"/>
  <c r="C848" i="18"/>
  <c r="D848" i="18"/>
  <c r="A849" i="18"/>
  <c r="B849" i="18"/>
  <c r="C849" i="18"/>
  <c r="D849" i="18"/>
  <c r="A850" i="18"/>
  <c r="B850" i="18"/>
  <c r="C850" i="18"/>
  <c r="D850" i="18"/>
  <c r="A851" i="18"/>
  <c r="B851" i="18"/>
  <c r="C851" i="18"/>
  <c r="D851" i="18"/>
  <c r="A852" i="18"/>
  <c r="B852" i="18"/>
  <c r="C852" i="18"/>
  <c r="D852" i="18"/>
  <c r="A853" i="18"/>
  <c r="B853" i="18"/>
  <c r="C853" i="18"/>
  <c r="D853" i="18"/>
  <c r="A854" i="18"/>
  <c r="B854" i="18"/>
  <c r="C854" i="18"/>
  <c r="D854" i="18"/>
  <c r="A855" i="18"/>
  <c r="B855" i="18"/>
  <c r="C855" i="18"/>
  <c r="D855" i="18"/>
  <c r="A856" i="18"/>
  <c r="B856" i="18"/>
  <c r="C856" i="18"/>
  <c r="D856" i="18"/>
  <c r="A857" i="18"/>
  <c r="B857" i="18"/>
  <c r="C857" i="18"/>
  <c r="D857" i="18"/>
  <c r="A858" i="18"/>
  <c r="B858" i="18"/>
  <c r="C858" i="18"/>
  <c r="D858" i="18"/>
  <c r="A859" i="18"/>
  <c r="B859" i="18"/>
  <c r="C859" i="18"/>
  <c r="D859" i="18"/>
  <c r="A860" i="18"/>
  <c r="B860" i="18"/>
  <c r="C860" i="18"/>
  <c r="D860" i="18"/>
  <c r="A861" i="18"/>
  <c r="B861" i="18"/>
  <c r="C861" i="18"/>
  <c r="D861" i="18"/>
  <c r="A862" i="18"/>
  <c r="B862" i="18"/>
  <c r="C862" i="18"/>
  <c r="D862" i="18"/>
  <c r="A863" i="18"/>
  <c r="B863" i="18"/>
  <c r="C863" i="18"/>
  <c r="D863" i="18"/>
  <c r="A864" i="18"/>
  <c r="B864" i="18"/>
  <c r="C864" i="18"/>
  <c r="D864" i="18"/>
  <c r="A865" i="18"/>
  <c r="B865" i="18"/>
  <c r="C865" i="18"/>
  <c r="D865" i="18"/>
  <c r="A866" i="18"/>
  <c r="B866" i="18"/>
  <c r="C866" i="18"/>
  <c r="D866" i="18"/>
  <c r="A867" i="18"/>
  <c r="B867" i="18"/>
  <c r="C867" i="18"/>
  <c r="D867" i="18"/>
  <c r="A868" i="18"/>
  <c r="B868" i="18"/>
  <c r="C868" i="18"/>
  <c r="D868" i="18"/>
  <c r="A869" i="18"/>
  <c r="B869" i="18"/>
  <c r="C869" i="18"/>
  <c r="D869" i="18"/>
  <c r="A870" i="18"/>
  <c r="B870" i="18"/>
  <c r="C870" i="18"/>
  <c r="D870" i="18"/>
  <c r="A871" i="18"/>
  <c r="B871" i="18"/>
  <c r="C871" i="18"/>
  <c r="D871" i="18"/>
  <c r="A872" i="18"/>
  <c r="B872" i="18"/>
  <c r="C872" i="18"/>
  <c r="D872" i="18"/>
  <c r="A873" i="18"/>
  <c r="B873" i="18"/>
  <c r="C873" i="18"/>
  <c r="D873" i="18"/>
  <c r="A874" i="18"/>
  <c r="B874" i="18"/>
  <c r="C874" i="18"/>
  <c r="D874" i="18"/>
  <c r="A875" i="18"/>
  <c r="B875" i="18"/>
  <c r="C875" i="18"/>
  <c r="D875" i="18"/>
  <c r="A876" i="18"/>
  <c r="B876" i="18"/>
  <c r="C876" i="18"/>
  <c r="D876" i="18"/>
  <c r="A877" i="18"/>
  <c r="B877" i="18"/>
  <c r="C877" i="18"/>
  <c r="D877" i="18"/>
  <c r="A878" i="18"/>
  <c r="B878" i="18"/>
  <c r="C878" i="18"/>
  <c r="D878" i="18"/>
  <c r="A879" i="18"/>
  <c r="B879" i="18"/>
  <c r="C879" i="18"/>
  <c r="D879" i="18"/>
  <c r="A880" i="18"/>
  <c r="B880" i="18"/>
  <c r="C880" i="18"/>
  <c r="D880" i="18"/>
  <c r="A881" i="18"/>
  <c r="B881" i="18"/>
  <c r="C881" i="18"/>
  <c r="D881" i="18"/>
  <c r="A882" i="18"/>
  <c r="B882" i="18"/>
  <c r="C882" i="18"/>
  <c r="D882" i="18"/>
  <c r="A883" i="18"/>
  <c r="B883" i="18"/>
  <c r="C883" i="18"/>
  <c r="D883" i="18"/>
  <c r="A884" i="18"/>
  <c r="B884" i="18"/>
  <c r="C884" i="18"/>
  <c r="D884" i="18"/>
  <c r="A885" i="18"/>
  <c r="B885" i="18"/>
  <c r="C885" i="18"/>
  <c r="D885" i="18"/>
  <c r="A886" i="18"/>
  <c r="B886" i="18"/>
  <c r="C886" i="18"/>
  <c r="D886" i="18"/>
  <c r="A887" i="18"/>
  <c r="B887" i="18"/>
  <c r="C887" i="18"/>
  <c r="D887" i="18"/>
  <c r="A888" i="18"/>
  <c r="B888" i="18"/>
  <c r="C888" i="18"/>
  <c r="D888" i="18"/>
  <c r="A889" i="18"/>
  <c r="B889" i="18"/>
  <c r="C889" i="18"/>
  <c r="D889" i="18"/>
  <c r="A890" i="18"/>
  <c r="B890" i="18"/>
  <c r="C890" i="18"/>
  <c r="D890" i="18"/>
  <c r="A891" i="18"/>
  <c r="B891" i="18"/>
  <c r="C891" i="18"/>
  <c r="D891" i="18"/>
  <c r="A892" i="18"/>
  <c r="B892" i="18"/>
  <c r="C892" i="18"/>
  <c r="D892" i="18"/>
  <c r="A893" i="18"/>
  <c r="B893" i="18"/>
  <c r="C893" i="18"/>
  <c r="D893" i="18"/>
  <c r="A894" i="18"/>
  <c r="B894" i="18"/>
  <c r="C894" i="18"/>
  <c r="D894" i="18"/>
  <c r="A895" i="18"/>
  <c r="B895" i="18"/>
  <c r="C895" i="18"/>
  <c r="D895" i="18"/>
  <c r="A896" i="18"/>
  <c r="B896" i="18"/>
  <c r="C896" i="18"/>
  <c r="D896" i="18"/>
  <c r="A897" i="18"/>
  <c r="B897" i="18"/>
  <c r="C897" i="18"/>
  <c r="D897" i="18"/>
  <c r="A898" i="18"/>
  <c r="B898" i="18"/>
  <c r="C898" i="18"/>
  <c r="D898" i="18"/>
  <c r="A899" i="18"/>
  <c r="B899" i="18"/>
  <c r="C899" i="18"/>
  <c r="D899" i="18"/>
  <c r="A900" i="18"/>
  <c r="B900" i="18"/>
  <c r="C900" i="18"/>
  <c r="D900" i="18"/>
  <c r="A901" i="18"/>
  <c r="B901" i="18"/>
  <c r="C901" i="18"/>
  <c r="D901" i="18"/>
  <c r="A902" i="18"/>
  <c r="B902" i="18"/>
  <c r="C902" i="18"/>
  <c r="D902" i="18"/>
  <c r="A903" i="18"/>
  <c r="B903" i="18"/>
  <c r="C903" i="18"/>
  <c r="D903" i="18"/>
  <c r="A904" i="18"/>
  <c r="B904" i="18"/>
  <c r="C904" i="18"/>
  <c r="D904" i="18"/>
  <c r="A905" i="18"/>
  <c r="B905" i="18"/>
  <c r="C905" i="18"/>
  <c r="D905" i="18"/>
  <c r="A906" i="18"/>
  <c r="B906" i="18"/>
  <c r="C906" i="18"/>
  <c r="D906" i="18"/>
  <c r="A907" i="18"/>
  <c r="B907" i="18"/>
  <c r="C907" i="18"/>
  <c r="D907" i="18"/>
  <c r="A908" i="18"/>
  <c r="B908" i="18"/>
  <c r="C908" i="18"/>
  <c r="D908" i="18"/>
  <c r="A909" i="18"/>
  <c r="B909" i="18"/>
  <c r="C909" i="18"/>
  <c r="D909" i="18"/>
  <c r="A910" i="18"/>
  <c r="B910" i="18"/>
  <c r="C910" i="18"/>
  <c r="D910" i="18"/>
  <c r="A911" i="18"/>
  <c r="B911" i="18"/>
  <c r="C911" i="18"/>
  <c r="D911" i="18"/>
  <c r="A912" i="18"/>
  <c r="B912" i="18"/>
  <c r="C912" i="18"/>
  <c r="D912" i="18"/>
  <c r="A913" i="18"/>
  <c r="B913" i="18"/>
  <c r="C913" i="18"/>
  <c r="D913" i="18"/>
  <c r="A914" i="18"/>
  <c r="B914" i="18"/>
  <c r="C914" i="18"/>
  <c r="D914" i="18"/>
  <c r="A915" i="18"/>
  <c r="B915" i="18"/>
  <c r="C915" i="18"/>
  <c r="D915" i="18"/>
  <c r="A916" i="18"/>
  <c r="B916" i="18"/>
  <c r="C916" i="18"/>
  <c r="D916" i="18"/>
  <c r="A917" i="18"/>
  <c r="B917" i="18"/>
  <c r="C917" i="18"/>
  <c r="D917" i="18"/>
  <c r="A918" i="18"/>
  <c r="B918" i="18"/>
  <c r="C918" i="18"/>
  <c r="D918" i="18"/>
  <c r="C821" i="18"/>
  <c r="D821" i="18"/>
  <c r="B821" i="18"/>
  <c r="A821" i="18"/>
  <c r="A817" i="18"/>
  <c r="B817" i="18"/>
  <c r="C817" i="18"/>
  <c r="D817" i="18"/>
  <c r="A815" i="18"/>
  <c r="B815" i="18"/>
  <c r="C815" i="18"/>
  <c r="D815" i="18"/>
  <c r="A816" i="18"/>
  <c r="B816" i="18"/>
  <c r="C816" i="18"/>
  <c r="D816" i="18"/>
  <c r="A773" i="18"/>
  <c r="B773" i="18"/>
  <c r="C773" i="18"/>
  <c r="D773" i="18"/>
  <c r="A774" i="18"/>
  <c r="B774" i="18"/>
  <c r="C774" i="18"/>
  <c r="D774" i="18"/>
  <c r="A775" i="18"/>
  <c r="B775" i="18"/>
  <c r="C775" i="18"/>
  <c r="D775" i="18"/>
  <c r="A776" i="18"/>
  <c r="B776" i="18"/>
  <c r="C776" i="18"/>
  <c r="D776" i="18"/>
  <c r="A777" i="18"/>
  <c r="B777" i="18"/>
  <c r="C777" i="18"/>
  <c r="D777" i="18"/>
  <c r="A778" i="18"/>
  <c r="B778" i="18"/>
  <c r="C778" i="18"/>
  <c r="D778" i="18"/>
  <c r="A779" i="18"/>
  <c r="B779" i="18"/>
  <c r="C779" i="18"/>
  <c r="D779" i="18"/>
  <c r="A780" i="18"/>
  <c r="B780" i="18"/>
  <c r="C780" i="18"/>
  <c r="D780" i="18"/>
  <c r="A781" i="18"/>
  <c r="B781" i="18"/>
  <c r="C781" i="18"/>
  <c r="D781" i="18"/>
  <c r="A782" i="18"/>
  <c r="B782" i="18"/>
  <c r="C782" i="18"/>
  <c r="D782" i="18"/>
  <c r="A783" i="18"/>
  <c r="B783" i="18"/>
  <c r="C783" i="18"/>
  <c r="D783" i="18"/>
  <c r="A784" i="18"/>
  <c r="B784" i="18"/>
  <c r="C784" i="18"/>
  <c r="D784" i="18"/>
  <c r="A785" i="18"/>
  <c r="B785" i="18"/>
  <c r="C785" i="18"/>
  <c r="D785" i="18"/>
  <c r="A786" i="18"/>
  <c r="B786" i="18"/>
  <c r="C786" i="18"/>
  <c r="D786" i="18"/>
  <c r="A787" i="18"/>
  <c r="B787" i="18"/>
  <c r="C787" i="18"/>
  <c r="D787" i="18"/>
  <c r="A788" i="18"/>
  <c r="B788" i="18"/>
  <c r="C788" i="18"/>
  <c r="D788" i="18"/>
  <c r="A789" i="18"/>
  <c r="B789" i="18"/>
  <c r="C789" i="18"/>
  <c r="D789" i="18"/>
  <c r="A790" i="18"/>
  <c r="B790" i="18"/>
  <c r="C790" i="18"/>
  <c r="D790" i="18"/>
  <c r="A791" i="18"/>
  <c r="B791" i="18"/>
  <c r="C791" i="18"/>
  <c r="D791" i="18"/>
  <c r="A792" i="18"/>
  <c r="B792" i="18"/>
  <c r="C792" i="18"/>
  <c r="D792" i="18"/>
  <c r="A793" i="18"/>
  <c r="B793" i="18"/>
  <c r="C793" i="18"/>
  <c r="D793" i="18"/>
  <c r="A794" i="18"/>
  <c r="B794" i="18"/>
  <c r="C794" i="18"/>
  <c r="D794" i="18"/>
  <c r="A795" i="18"/>
  <c r="B795" i="18"/>
  <c r="C795" i="18"/>
  <c r="D795" i="18"/>
  <c r="A796" i="18"/>
  <c r="B796" i="18"/>
  <c r="C796" i="18"/>
  <c r="D796" i="18"/>
  <c r="A797" i="18"/>
  <c r="B797" i="18"/>
  <c r="C797" i="18"/>
  <c r="D797" i="18"/>
  <c r="A798" i="18"/>
  <c r="B798" i="18"/>
  <c r="C798" i="18"/>
  <c r="D798" i="18"/>
  <c r="A799" i="18"/>
  <c r="B799" i="18"/>
  <c r="C799" i="18"/>
  <c r="D799" i="18"/>
  <c r="A800" i="18"/>
  <c r="B800" i="18"/>
  <c r="C800" i="18"/>
  <c r="D800" i="18"/>
  <c r="A801" i="18"/>
  <c r="B801" i="18"/>
  <c r="C801" i="18"/>
  <c r="D801" i="18"/>
  <c r="A802" i="18"/>
  <c r="B802" i="18"/>
  <c r="C802" i="18"/>
  <c r="D802" i="18"/>
  <c r="A803" i="18"/>
  <c r="B803" i="18"/>
  <c r="C803" i="18"/>
  <c r="D803" i="18"/>
  <c r="A804" i="18"/>
  <c r="B804" i="18"/>
  <c r="C804" i="18"/>
  <c r="D804" i="18"/>
  <c r="A805" i="18"/>
  <c r="B805" i="18"/>
  <c r="C805" i="18"/>
  <c r="D805" i="18"/>
  <c r="A806" i="18"/>
  <c r="B806" i="18"/>
  <c r="C806" i="18"/>
  <c r="D806" i="18"/>
  <c r="A807" i="18"/>
  <c r="B807" i="18"/>
  <c r="C807" i="18"/>
  <c r="D807" i="18"/>
  <c r="A808" i="18"/>
  <c r="B808" i="18"/>
  <c r="C808" i="18"/>
  <c r="D808" i="18"/>
  <c r="A809" i="18"/>
  <c r="B809" i="18"/>
  <c r="C809" i="18"/>
  <c r="D809" i="18"/>
  <c r="A810" i="18"/>
  <c r="B810" i="18"/>
  <c r="C810" i="18"/>
  <c r="D810" i="18"/>
  <c r="A811" i="18"/>
  <c r="B811" i="18"/>
  <c r="C811" i="18"/>
  <c r="D811" i="18"/>
  <c r="A812" i="18"/>
  <c r="B812" i="18"/>
  <c r="C812" i="18"/>
  <c r="D812" i="18"/>
  <c r="A813" i="18"/>
  <c r="B813" i="18"/>
  <c r="C813" i="18"/>
  <c r="D813" i="18"/>
  <c r="A814" i="18"/>
  <c r="B814" i="18"/>
  <c r="C814" i="18"/>
  <c r="D814" i="18"/>
  <c r="C772" i="18"/>
  <c r="D772" i="18"/>
  <c r="B772" i="18"/>
  <c r="A772" i="18"/>
  <c r="A766" i="18"/>
  <c r="B766" i="18"/>
  <c r="C766" i="18"/>
  <c r="D766" i="18"/>
  <c r="A767" i="18"/>
  <c r="B767" i="18"/>
  <c r="C767" i="18"/>
  <c r="D767" i="18"/>
  <c r="A768" i="18"/>
  <c r="B768" i="18"/>
  <c r="C768" i="18"/>
  <c r="D768" i="18"/>
  <c r="A716" i="18"/>
  <c r="B716" i="18"/>
  <c r="C716" i="18"/>
  <c r="D716" i="18"/>
  <c r="A717" i="18"/>
  <c r="B717" i="18"/>
  <c r="C717" i="18"/>
  <c r="D717" i="18"/>
  <c r="A718" i="18"/>
  <c r="B718" i="18"/>
  <c r="C718" i="18"/>
  <c r="D718" i="18"/>
  <c r="A719" i="18"/>
  <c r="B719" i="18"/>
  <c r="C719" i="18"/>
  <c r="D719" i="18"/>
  <c r="A720" i="18"/>
  <c r="B720" i="18"/>
  <c r="C720" i="18"/>
  <c r="D720" i="18"/>
  <c r="A721" i="18"/>
  <c r="B721" i="18"/>
  <c r="C721" i="18"/>
  <c r="D721" i="18"/>
  <c r="A722" i="18"/>
  <c r="B722" i="18"/>
  <c r="C722" i="18"/>
  <c r="D722" i="18"/>
  <c r="A723" i="18"/>
  <c r="B723" i="18"/>
  <c r="C723" i="18"/>
  <c r="D723" i="18"/>
  <c r="A724" i="18"/>
  <c r="B724" i="18"/>
  <c r="C724" i="18"/>
  <c r="D724" i="18"/>
  <c r="A725" i="18"/>
  <c r="B725" i="18"/>
  <c r="C725" i="18"/>
  <c r="D725" i="18"/>
  <c r="A726" i="18"/>
  <c r="B726" i="18"/>
  <c r="C726" i="18"/>
  <c r="D726" i="18"/>
  <c r="A727" i="18"/>
  <c r="B727" i="18"/>
  <c r="C727" i="18"/>
  <c r="D727" i="18"/>
  <c r="A728" i="18"/>
  <c r="B728" i="18"/>
  <c r="C728" i="18"/>
  <c r="D728" i="18"/>
  <c r="A729" i="18"/>
  <c r="B729" i="18"/>
  <c r="C729" i="18"/>
  <c r="D729" i="18"/>
  <c r="A730" i="18"/>
  <c r="B730" i="18"/>
  <c r="C730" i="18"/>
  <c r="D730" i="18"/>
  <c r="A731" i="18"/>
  <c r="B731" i="18"/>
  <c r="C731" i="18"/>
  <c r="D731" i="18"/>
  <c r="A732" i="18"/>
  <c r="B732" i="18"/>
  <c r="C732" i="18"/>
  <c r="D732" i="18"/>
  <c r="A733" i="18"/>
  <c r="B733" i="18"/>
  <c r="C733" i="18"/>
  <c r="D733" i="18"/>
  <c r="A734" i="18"/>
  <c r="B734" i="18"/>
  <c r="C734" i="18"/>
  <c r="D734" i="18"/>
  <c r="A735" i="18"/>
  <c r="B735" i="18"/>
  <c r="C735" i="18"/>
  <c r="D735" i="18"/>
  <c r="A736" i="18"/>
  <c r="B736" i="18"/>
  <c r="C736" i="18"/>
  <c r="D736" i="18"/>
  <c r="A737" i="18"/>
  <c r="B737" i="18"/>
  <c r="C737" i="18"/>
  <c r="D737" i="18"/>
  <c r="A738" i="18"/>
  <c r="B738" i="18"/>
  <c r="C738" i="18"/>
  <c r="D738" i="18"/>
  <c r="A739" i="18"/>
  <c r="B739" i="18"/>
  <c r="C739" i="18"/>
  <c r="D739" i="18"/>
  <c r="A740" i="18"/>
  <c r="B740" i="18"/>
  <c r="C740" i="18"/>
  <c r="D740" i="18"/>
  <c r="A741" i="18"/>
  <c r="B741" i="18"/>
  <c r="C741" i="18"/>
  <c r="D741" i="18"/>
  <c r="A742" i="18"/>
  <c r="B742" i="18"/>
  <c r="C742" i="18"/>
  <c r="D742" i="18"/>
  <c r="A743" i="18"/>
  <c r="B743" i="18"/>
  <c r="C743" i="18"/>
  <c r="D743" i="18"/>
  <c r="A744" i="18"/>
  <c r="B744" i="18"/>
  <c r="C744" i="18"/>
  <c r="D744" i="18"/>
  <c r="A745" i="18"/>
  <c r="B745" i="18"/>
  <c r="C745" i="18"/>
  <c r="D745" i="18"/>
  <c r="A746" i="18"/>
  <c r="B746" i="18"/>
  <c r="C746" i="18"/>
  <c r="D746" i="18"/>
  <c r="A747" i="18"/>
  <c r="B747" i="18"/>
  <c r="C747" i="18"/>
  <c r="D747" i="18"/>
  <c r="A748" i="18"/>
  <c r="B748" i="18"/>
  <c r="C748" i="18"/>
  <c r="D748" i="18"/>
  <c r="A749" i="18"/>
  <c r="B749" i="18"/>
  <c r="C749" i="18"/>
  <c r="D749" i="18"/>
  <c r="A750" i="18"/>
  <c r="B750" i="18"/>
  <c r="C750" i="18"/>
  <c r="D750" i="18"/>
  <c r="A751" i="18"/>
  <c r="B751" i="18"/>
  <c r="C751" i="18"/>
  <c r="D751" i="18"/>
  <c r="A752" i="18"/>
  <c r="B752" i="18"/>
  <c r="C752" i="18"/>
  <c r="D752" i="18"/>
  <c r="A753" i="18"/>
  <c r="B753" i="18"/>
  <c r="C753" i="18"/>
  <c r="D753" i="18"/>
  <c r="A754" i="18"/>
  <c r="B754" i="18"/>
  <c r="C754" i="18"/>
  <c r="D754" i="18"/>
  <c r="A755" i="18"/>
  <c r="B755" i="18"/>
  <c r="C755" i="18"/>
  <c r="D755" i="18"/>
  <c r="A756" i="18"/>
  <c r="B756" i="18"/>
  <c r="C756" i="18"/>
  <c r="D756" i="18"/>
  <c r="A757" i="18"/>
  <c r="B757" i="18"/>
  <c r="C757" i="18"/>
  <c r="D757" i="18"/>
  <c r="A758" i="18"/>
  <c r="B758" i="18"/>
  <c r="C758" i="18"/>
  <c r="D758" i="18"/>
  <c r="A759" i="18"/>
  <c r="B759" i="18"/>
  <c r="C759" i="18"/>
  <c r="D759" i="18"/>
  <c r="A760" i="18"/>
  <c r="B760" i="18"/>
  <c r="C760" i="18"/>
  <c r="D760" i="18"/>
  <c r="A761" i="18"/>
  <c r="B761" i="18"/>
  <c r="C761" i="18"/>
  <c r="D761" i="18"/>
  <c r="A762" i="18"/>
  <c r="B762" i="18"/>
  <c r="C762" i="18"/>
  <c r="D762" i="18"/>
  <c r="A763" i="18"/>
  <c r="B763" i="18"/>
  <c r="C763" i="18"/>
  <c r="D763" i="18"/>
  <c r="A764" i="18"/>
  <c r="B764" i="18"/>
  <c r="C764" i="18"/>
  <c r="D764" i="18"/>
  <c r="A765" i="18"/>
  <c r="B765" i="18"/>
  <c r="C765" i="18"/>
  <c r="D765" i="18"/>
  <c r="C715" i="18"/>
  <c r="D715" i="18"/>
  <c r="B715" i="18"/>
  <c r="A715" i="18"/>
  <c r="A709" i="18"/>
  <c r="B709" i="18"/>
  <c r="C709" i="18"/>
  <c r="D709" i="18"/>
  <c r="A710" i="18"/>
  <c r="B710" i="18"/>
  <c r="C710" i="18"/>
  <c r="D710" i="18"/>
  <c r="A711" i="18"/>
  <c r="B711" i="18"/>
  <c r="C711" i="18"/>
  <c r="D711" i="18"/>
  <c r="A705" i="18"/>
  <c r="B705" i="18"/>
  <c r="C705" i="18"/>
  <c r="D705" i="18"/>
  <c r="A706" i="18"/>
  <c r="B706" i="18"/>
  <c r="C706" i="18"/>
  <c r="D706" i="18"/>
  <c r="A707" i="18"/>
  <c r="B707" i="18"/>
  <c r="C707" i="18"/>
  <c r="D707" i="18"/>
  <c r="A708" i="18"/>
  <c r="B708" i="18"/>
  <c r="C708" i="18"/>
  <c r="D708" i="18"/>
  <c r="C704" i="18"/>
  <c r="D704" i="18"/>
  <c r="B704" i="18"/>
  <c r="A704" i="18"/>
  <c r="A693" i="18"/>
  <c r="B693" i="18"/>
  <c r="C693" i="18"/>
  <c r="D693" i="18"/>
  <c r="A694" i="18"/>
  <c r="B694" i="18"/>
  <c r="C694" i="18"/>
  <c r="D694" i="18"/>
  <c r="A695" i="18"/>
  <c r="B695" i="18"/>
  <c r="C695" i="18"/>
  <c r="D695" i="18"/>
  <c r="A696" i="18"/>
  <c r="B696" i="18"/>
  <c r="C696" i="18"/>
  <c r="D696" i="18"/>
  <c r="A697" i="18"/>
  <c r="B697" i="18"/>
  <c r="C697" i="18"/>
  <c r="D697" i="18"/>
  <c r="A698" i="18"/>
  <c r="B698" i="18"/>
  <c r="C698" i="18"/>
  <c r="D698" i="18"/>
  <c r="A699" i="18"/>
  <c r="B699" i="18"/>
  <c r="C699" i="18"/>
  <c r="D699" i="18"/>
  <c r="A700" i="18"/>
  <c r="B700" i="18"/>
  <c r="C700" i="18"/>
  <c r="D700" i="18"/>
  <c r="C692" i="18"/>
  <c r="D692" i="18"/>
  <c r="B692" i="18"/>
  <c r="A692" i="18"/>
  <c r="A622" i="18"/>
  <c r="B622" i="18"/>
  <c r="C622" i="18"/>
  <c r="D622" i="18"/>
  <c r="A623" i="18"/>
  <c r="B623" i="18"/>
  <c r="C623" i="18"/>
  <c r="D623" i="18"/>
  <c r="A624" i="18"/>
  <c r="B624" i="18"/>
  <c r="C624" i="18"/>
  <c r="D624" i="18"/>
  <c r="A625" i="18"/>
  <c r="B625" i="18"/>
  <c r="C625" i="18"/>
  <c r="D625" i="18"/>
  <c r="A626" i="18"/>
  <c r="B626" i="18"/>
  <c r="C626" i="18"/>
  <c r="D626" i="18"/>
  <c r="A627" i="18"/>
  <c r="B627" i="18"/>
  <c r="C627" i="18"/>
  <c r="D627" i="18"/>
  <c r="A628" i="18"/>
  <c r="B628" i="18"/>
  <c r="C628" i="18"/>
  <c r="D628" i="18"/>
  <c r="A629" i="18"/>
  <c r="B629" i="18"/>
  <c r="C629" i="18"/>
  <c r="D629" i="18"/>
  <c r="A630" i="18"/>
  <c r="B630" i="18"/>
  <c r="C630" i="18"/>
  <c r="D630" i="18"/>
  <c r="A631" i="18"/>
  <c r="B631" i="18"/>
  <c r="C631" i="18"/>
  <c r="D631" i="18"/>
  <c r="A632" i="18"/>
  <c r="B632" i="18"/>
  <c r="C632" i="18"/>
  <c r="D632" i="18"/>
  <c r="A633" i="18"/>
  <c r="B633" i="18"/>
  <c r="C633" i="18"/>
  <c r="D633" i="18"/>
  <c r="A634" i="18"/>
  <c r="B634" i="18"/>
  <c r="C634" i="18"/>
  <c r="D634" i="18"/>
  <c r="A635" i="18"/>
  <c r="B635" i="18"/>
  <c r="C635" i="18"/>
  <c r="D635" i="18"/>
  <c r="A636" i="18"/>
  <c r="B636" i="18"/>
  <c r="C636" i="18"/>
  <c r="D636" i="18"/>
  <c r="A637" i="18"/>
  <c r="B637" i="18"/>
  <c r="C637" i="18"/>
  <c r="D637" i="18"/>
  <c r="A638" i="18"/>
  <c r="B638" i="18"/>
  <c r="C638" i="18"/>
  <c r="D638" i="18"/>
  <c r="A639" i="18"/>
  <c r="B639" i="18"/>
  <c r="C639" i="18"/>
  <c r="D639" i="18"/>
  <c r="A640" i="18"/>
  <c r="B640" i="18"/>
  <c r="C640" i="18"/>
  <c r="D640" i="18"/>
  <c r="A641" i="18"/>
  <c r="B641" i="18"/>
  <c r="C641" i="18"/>
  <c r="D641" i="18"/>
  <c r="A642" i="18"/>
  <c r="B642" i="18"/>
  <c r="C642" i="18"/>
  <c r="D642" i="18"/>
  <c r="A643" i="18"/>
  <c r="B643" i="18"/>
  <c r="C643" i="18"/>
  <c r="D643" i="18"/>
  <c r="A644" i="18"/>
  <c r="B644" i="18"/>
  <c r="C644" i="18"/>
  <c r="D644" i="18"/>
  <c r="A645" i="18"/>
  <c r="B645" i="18"/>
  <c r="C645" i="18"/>
  <c r="D645" i="18"/>
  <c r="A646" i="18"/>
  <c r="B646" i="18"/>
  <c r="C646" i="18"/>
  <c r="D646" i="18"/>
  <c r="A647" i="18"/>
  <c r="B647" i="18"/>
  <c r="C647" i="18"/>
  <c r="D647" i="18"/>
  <c r="A648" i="18"/>
  <c r="B648" i="18"/>
  <c r="C648" i="18"/>
  <c r="D648" i="18"/>
  <c r="C621" i="18"/>
  <c r="D621" i="18"/>
  <c r="B621" i="18"/>
  <c r="A621" i="18"/>
  <c r="A592" i="18"/>
  <c r="B592" i="18"/>
  <c r="C592" i="18"/>
  <c r="D592" i="18"/>
  <c r="A593" i="18"/>
  <c r="B593" i="18"/>
  <c r="C593" i="18"/>
  <c r="D593" i="18"/>
  <c r="A594" i="18"/>
  <c r="B594" i="18"/>
  <c r="C594" i="18"/>
  <c r="D594" i="18"/>
  <c r="A595" i="18"/>
  <c r="B595" i="18"/>
  <c r="C595" i="18"/>
  <c r="D595" i="18"/>
  <c r="A596" i="18"/>
  <c r="B596" i="18"/>
  <c r="C596" i="18"/>
  <c r="D596" i="18"/>
  <c r="A597" i="18"/>
  <c r="B597" i="18"/>
  <c r="C597" i="18"/>
  <c r="D597" i="18"/>
  <c r="A598" i="18"/>
  <c r="B598" i="18"/>
  <c r="C598" i="18"/>
  <c r="D598" i="18"/>
  <c r="A599" i="18"/>
  <c r="B599" i="18"/>
  <c r="C599" i="18"/>
  <c r="D599" i="18"/>
  <c r="A600" i="18"/>
  <c r="B600" i="18"/>
  <c r="C600" i="18"/>
  <c r="D600" i="18"/>
  <c r="A601" i="18"/>
  <c r="B601" i="18"/>
  <c r="C601" i="18"/>
  <c r="D601" i="18"/>
  <c r="C591" i="18"/>
  <c r="D591" i="18"/>
  <c r="B591" i="18"/>
  <c r="A591" i="18"/>
  <c r="A561" i="18"/>
  <c r="B561" i="18"/>
  <c r="C561" i="18"/>
  <c r="D561" i="18"/>
  <c r="A562" i="18"/>
  <c r="B562" i="18"/>
  <c r="C562" i="18"/>
  <c r="D562" i="18"/>
  <c r="A563" i="18"/>
  <c r="B563" i="18"/>
  <c r="C563" i="18"/>
  <c r="D563" i="18"/>
  <c r="A564" i="18"/>
  <c r="B564" i="18"/>
  <c r="C564" i="18"/>
  <c r="D564" i="18"/>
  <c r="A565" i="18"/>
  <c r="B565" i="18"/>
  <c r="C565" i="18"/>
  <c r="D565" i="18"/>
  <c r="A566" i="18"/>
  <c r="B566" i="18"/>
  <c r="C566" i="18"/>
  <c r="D566" i="18"/>
  <c r="A567" i="18"/>
  <c r="B567" i="18"/>
  <c r="C567" i="18"/>
  <c r="D567" i="18"/>
  <c r="A568" i="18"/>
  <c r="B568" i="18"/>
  <c r="C568" i="18"/>
  <c r="D568" i="18"/>
  <c r="A569" i="18"/>
  <c r="B569" i="18"/>
  <c r="C569" i="18"/>
  <c r="D569" i="18"/>
  <c r="A570" i="18"/>
  <c r="B570" i="18"/>
  <c r="C570" i="18"/>
  <c r="D570" i="18"/>
  <c r="A571" i="18"/>
  <c r="B571" i="18"/>
  <c r="C571" i="18"/>
  <c r="D571" i="18"/>
  <c r="A572" i="18"/>
  <c r="B572" i="18"/>
  <c r="C572" i="18"/>
  <c r="D572" i="18"/>
  <c r="A573" i="18"/>
  <c r="B573" i="18"/>
  <c r="C573" i="18"/>
  <c r="D573" i="18"/>
  <c r="A574" i="18"/>
  <c r="B574" i="18"/>
  <c r="C574" i="18"/>
  <c r="D574" i="18"/>
  <c r="A575" i="18"/>
  <c r="B575" i="18"/>
  <c r="C575" i="18"/>
  <c r="D575" i="18"/>
  <c r="A576" i="18"/>
  <c r="B576" i="18"/>
  <c r="C576" i="18"/>
  <c r="D576" i="18"/>
  <c r="A577" i="18"/>
  <c r="B577" i="18"/>
  <c r="C577" i="18"/>
  <c r="D577" i="18"/>
  <c r="A578" i="18"/>
  <c r="B578" i="18"/>
  <c r="C578" i="18"/>
  <c r="D578" i="18"/>
  <c r="A579" i="18"/>
  <c r="B579" i="18"/>
  <c r="C579" i="18"/>
  <c r="D579" i="18"/>
  <c r="A580" i="18"/>
  <c r="B580" i="18"/>
  <c r="C580" i="18"/>
  <c r="D580" i="18"/>
  <c r="A581" i="18"/>
  <c r="B581" i="18"/>
  <c r="C581" i="18"/>
  <c r="D581" i="18"/>
  <c r="A582" i="18"/>
  <c r="B582" i="18"/>
  <c r="C582" i="18"/>
  <c r="D582" i="18"/>
  <c r="A583" i="18"/>
  <c r="B583" i="18"/>
  <c r="C583" i="18"/>
  <c r="D583" i="18"/>
  <c r="A584" i="18"/>
  <c r="B584" i="18"/>
  <c r="C584" i="18"/>
  <c r="D584" i="18"/>
  <c r="A585" i="18"/>
  <c r="B585" i="18"/>
  <c r="C585" i="18"/>
  <c r="D585" i="18"/>
  <c r="A586" i="18"/>
  <c r="B586" i="18"/>
  <c r="C586" i="18"/>
  <c r="D586" i="18"/>
  <c r="A587" i="18"/>
  <c r="B587" i="18"/>
  <c r="C587" i="18"/>
  <c r="D587" i="18"/>
  <c r="C560" i="18"/>
  <c r="D560" i="18"/>
  <c r="B560" i="18"/>
  <c r="A560" i="18"/>
  <c r="A551" i="18"/>
  <c r="B551" i="18"/>
  <c r="C551" i="18"/>
  <c r="D551" i="18"/>
  <c r="A552" i="18"/>
  <c r="B552" i="18"/>
  <c r="C552" i="18"/>
  <c r="D552" i="18"/>
  <c r="A553" i="18"/>
  <c r="B553" i="18"/>
  <c r="C553" i="18"/>
  <c r="D553" i="18"/>
  <c r="A554" i="18"/>
  <c r="B554" i="18"/>
  <c r="C554" i="18"/>
  <c r="D554" i="18"/>
  <c r="A555" i="18"/>
  <c r="B555" i="18"/>
  <c r="C555" i="18"/>
  <c r="D555" i="18"/>
  <c r="A556" i="18"/>
  <c r="B556" i="18"/>
  <c r="C556" i="18"/>
  <c r="D556" i="18"/>
  <c r="C550" i="18"/>
  <c r="D550" i="18"/>
  <c r="B550" i="18"/>
  <c r="A550" i="18"/>
  <c r="A540" i="18"/>
  <c r="B540" i="18"/>
  <c r="C540" i="18"/>
  <c r="D540" i="18"/>
  <c r="A541" i="18"/>
  <c r="B541" i="18"/>
  <c r="C541" i="18"/>
  <c r="D541" i="18"/>
  <c r="A542" i="18"/>
  <c r="B542" i="18"/>
  <c r="C542" i="18"/>
  <c r="D542" i="18"/>
  <c r="A543" i="18"/>
  <c r="B543" i="18"/>
  <c r="C543" i="18"/>
  <c r="D543" i="18"/>
  <c r="A544" i="18"/>
  <c r="B544" i="18"/>
  <c r="C544" i="18"/>
  <c r="D544" i="18"/>
  <c r="A545" i="18"/>
  <c r="B545" i="18"/>
  <c r="C545" i="18"/>
  <c r="D545" i="18"/>
  <c r="A546" i="18"/>
  <c r="B546" i="18"/>
  <c r="C546" i="18"/>
  <c r="D546" i="18"/>
  <c r="C539" i="18"/>
  <c r="D539" i="18"/>
  <c r="B539" i="18"/>
  <c r="A539" i="18"/>
  <c r="A532" i="18"/>
  <c r="B532" i="18"/>
  <c r="C532" i="18"/>
  <c r="D532" i="18"/>
  <c r="A533" i="18"/>
  <c r="B533" i="18"/>
  <c r="C533" i="18"/>
  <c r="D533" i="18"/>
  <c r="A534" i="18"/>
  <c r="B534" i="18"/>
  <c r="C534" i="18"/>
  <c r="D534" i="18"/>
  <c r="A535" i="18"/>
  <c r="B535" i="18"/>
  <c r="C535" i="18"/>
  <c r="D535" i="18"/>
  <c r="C531" i="18"/>
  <c r="D531" i="18"/>
  <c r="B531" i="18"/>
  <c r="A531" i="18"/>
  <c r="D14" i="20" l="1"/>
  <c r="D13" i="20"/>
  <c r="D11" i="20"/>
  <c r="K47" i="27"/>
  <c r="Q47" i="27" s="1"/>
  <c r="K48" i="27"/>
  <c r="Q48" i="27" s="1"/>
  <c r="D16" i="20"/>
  <c r="E29" i="27" s="1"/>
  <c r="G29" i="27" s="1"/>
  <c r="D12" i="20"/>
  <c r="E21" i="27" s="1"/>
  <c r="G21" i="27" s="1"/>
  <c r="D6" i="20"/>
  <c r="E9" i="27" s="1"/>
  <c r="G9" i="27" s="1"/>
  <c r="D28" i="20"/>
  <c r="E53" i="27" s="1"/>
  <c r="G53" i="27" s="1"/>
  <c r="D32" i="20"/>
  <c r="E61" i="27" s="1"/>
  <c r="G61" i="27" s="1"/>
  <c r="D22" i="20"/>
  <c r="E41" i="27" s="1"/>
  <c r="G41" i="27" s="1"/>
  <c r="E55" i="27"/>
  <c r="G55" i="27" s="1"/>
  <c r="K56" i="27" s="1"/>
  <c r="Q56" i="27" s="1"/>
  <c r="D8" i="20"/>
  <c r="D7" i="20"/>
  <c r="E11" i="27" s="1"/>
  <c r="G11" i="27" s="1"/>
  <c r="E37" i="27"/>
  <c r="G37" i="27" s="1"/>
  <c r="K38" i="27" s="1"/>
  <c r="Q38" i="27" s="1"/>
  <c r="D9" i="20"/>
  <c r="E15" i="27" s="1"/>
  <c r="G15" i="27" s="1"/>
  <c r="D5" i="20"/>
  <c r="E7" i="27" s="1"/>
  <c r="G7" i="27" s="1"/>
  <c r="K8" i="27" s="1"/>
  <c r="Q8" i="27" s="1"/>
  <c r="D15" i="20"/>
  <c r="E27" i="27" s="1"/>
  <c r="G27" i="27" s="1"/>
  <c r="D17" i="20"/>
  <c r="E31" i="27" s="1"/>
  <c r="G31" i="27" s="1"/>
  <c r="D10" i="20"/>
  <c r="E17" i="27" s="1"/>
  <c r="G17" i="27" s="1"/>
  <c r="D24" i="20"/>
  <c r="E45" i="27" s="1"/>
  <c r="G45" i="27" s="1"/>
  <c r="D27" i="20"/>
  <c r="E51" i="27" s="1"/>
  <c r="G51" i="27" s="1"/>
  <c r="D31" i="20"/>
  <c r="E59" i="27" s="1"/>
  <c r="G59" i="27" s="1"/>
  <c r="D33" i="20"/>
  <c r="E63" i="27" s="1"/>
  <c r="G63" i="27" s="1"/>
  <c r="E25" i="27"/>
  <c r="G25" i="27" s="1"/>
  <c r="K25" i="27" s="1"/>
  <c r="Q25" i="27" s="1"/>
  <c r="E23" i="27"/>
  <c r="G23" i="27" s="1"/>
  <c r="K43" i="27"/>
  <c r="Q43" i="27" s="1"/>
  <c r="B35" i="20"/>
  <c r="E19" i="27"/>
  <c r="G19" i="27" s="1"/>
  <c r="K19" i="27" s="1"/>
  <c r="Q19" i="27" s="1"/>
  <c r="K39" i="27"/>
  <c r="Q39" i="27" s="1"/>
  <c r="K36" i="27"/>
  <c r="Q36" i="27" s="1"/>
  <c r="K57" i="27"/>
  <c r="Q57" i="27" s="1"/>
  <c r="K37" i="27"/>
  <c r="Q37" i="27" s="1"/>
  <c r="C35" i="20"/>
  <c r="E13" i="27"/>
  <c r="G13" i="27" s="1"/>
  <c r="K49" i="27"/>
  <c r="Q49" i="27" s="1"/>
  <c r="K34" i="27"/>
  <c r="Q34" i="27" s="1"/>
  <c r="A409" i="18"/>
  <c r="B409" i="18"/>
  <c r="C409" i="18"/>
  <c r="D409" i="18"/>
  <c r="A410" i="18"/>
  <c r="B410" i="18"/>
  <c r="C410" i="18"/>
  <c r="D410" i="18"/>
  <c r="A411" i="18"/>
  <c r="B411" i="18"/>
  <c r="C411" i="18"/>
  <c r="D411" i="18"/>
  <c r="A412" i="18"/>
  <c r="B412" i="18"/>
  <c r="C412" i="18"/>
  <c r="D412" i="18"/>
  <c r="A413" i="18"/>
  <c r="B413" i="18"/>
  <c r="C413" i="18"/>
  <c r="D413" i="18"/>
  <c r="A414" i="18"/>
  <c r="B414" i="18"/>
  <c r="C414" i="18"/>
  <c r="D414" i="18"/>
  <c r="A415" i="18"/>
  <c r="B415" i="18"/>
  <c r="C415" i="18"/>
  <c r="D415" i="18"/>
  <c r="A416" i="18"/>
  <c r="B416" i="18"/>
  <c r="C416" i="18"/>
  <c r="D416" i="18"/>
  <c r="A417" i="18"/>
  <c r="B417" i="18"/>
  <c r="C417" i="18"/>
  <c r="D417" i="18"/>
  <c r="A418" i="18"/>
  <c r="B418" i="18"/>
  <c r="C418" i="18"/>
  <c r="D418" i="18"/>
  <c r="A419" i="18"/>
  <c r="B419" i="18"/>
  <c r="C419" i="18"/>
  <c r="D419" i="18"/>
  <c r="A420" i="18"/>
  <c r="B420" i="18"/>
  <c r="C420" i="18"/>
  <c r="D420" i="18"/>
  <c r="A421" i="18"/>
  <c r="B421" i="18"/>
  <c r="C421" i="18"/>
  <c r="D421" i="18"/>
  <c r="A422" i="18"/>
  <c r="B422" i="18"/>
  <c r="C422" i="18"/>
  <c r="D422" i="18"/>
  <c r="A423" i="18"/>
  <c r="B423" i="18"/>
  <c r="C423" i="18"/>
  <c r="D423" i="18"/>
  <c r="A424" i="18"/>
  <c r="B424" i="18"/>
  <c r="C424" i="18"/>
  <c r="D424" i="18"/>
  <c r="A425" i="18"/>
  <c r="B425" i="18"/>
  <c r="C425" i="18"/>
  <c r="D425" i="18"/>
  <c r="A426" i="18"/>
  <c r="B426" i="18"/>
  <c r="C426" i="18"/>
  <c r="D426" i="18"/>
  <c r="A427" i="18"/>
  <c r="B427" i="18"/>
  <c r="C427" i="18"/>
  <c r="D427" i="18"/>
  <c r="A428" i="18"/>
  <c r="B428" i="18"/>
  <c r="C428" i="18"/>
  <c r="D428" i="18"/>
  <c r="A429" i="18"/>
  <c r="B429" i="18"/>
  <c r="C429" i="18"/>
  <c r="D429" i="18"/>
  <c r="A430" i="18"/>
  <c r="B430" i="18"/>
  <c r="C430" i="18"/>
  <c r="D430" i="18"/>
  <c r="A431" i="18"/>
  <c r="B431" i="18"/>
  <c r="C431" i="18"/>
  <c r="D431" i="18"/>
  <c r="A432" i="18"/>
  <c r="B432" i="18"/>
  <c r="C432" i="18"/>
  <c r="D432" i="18"/>
  <c r="A433" i="18"/>
  <c r="B433" i="18"/>
  <c r="C433" i="18"/>
  <c r="D433" i="18"/>
  <c r="A434" i="18"/>
  <c r="B434" i="18"/>
  <c r="C434" i="18"/>
  <c r="D434" i="18"/>
  <c r="A435" i="18"/>
  <c r="B435" i="18"/>
  <c r="C435" i="18"/>
  <c r="D435" i="18"/>
  <c r="A436" i="18"/>
  <c r="B436" i="18"/>
  <c r="C436" i="18"/>
  <c r="D436" i="18"/>
  <c r="A437" i="18"/>
  <c r="B437" i="18"/>
  <c r="C437" i="18"/>
  <c r="D437" i="18"/>
  <c r="A438" i="18"/>
  <c r="B438" i="18"/>
  <c r="C438" i="18"/>
  <c r="D438" i="18"/>
  <c r="A439" i="18"/>
  <c r="B439" i="18"/>
  <c r="C439" i="18"/>
  <c r="D439" i="18"/>
  <c r="A440" i="18"/>
  <c r="B440" i="18"/>
  <c r="C440" i="18"/>
  <c r="D440" i="18"/>
  <c r="A441" i="18"/>
  <c r="B441" i="18"/>
  <c r="C441" i="18"/>
  <c r="D441" i="18"/>
  <c r="A442" i="18"/>
  <c r="B442" i="18"/>
  <c r="C442" i="18"/>
  <c r="D442" i="18"/>
  <c r="A443" i="18"/>
  <c r="B443" i="18"/>
  <c r="C443" i="18"/>
  <c r="D443" i="18"/>
  <c r="A444" i="18"/>
  <c r="B444" i="18"/>
  <c r="C444" i="18"/>
  <c r="D444" i="18"/>
  <c r="A445" i="18"/>
  <c r="B445" i="18"/>
  <c r="C445" i="18"/>
  <c r="D445" i="18"/>
  <c r="A446" i="18"/>
  <c r="B446" i="18"/>
  <c r="C446" i="18"/>
  <c r="D446" i="18"/>
  <c r="A447" i="18"/>
  <c r="B447" i="18"/>
  <c r="C447" i="18"/>
  <c r="D447" i="18"/>
  <c r="A448" i="18"/>
  <c r="B448" i="18"/>
  <c r="C448" i="18"/>
  <c r="D448" i="18"/>
  <c r="A449" i="18"/>
  <c r="B449" i="18"/>
  <c r="C449" i="18"/>
  <c r="D449" i="18"/>
  <c r="A450" i="18"/>
  <c r="B450" i="18"/>
  <c r="C450" i="18"/>
  <c r="D450" i="18"/>
  <c r="A451" i="18"/>
  <c r="B451" i="18"/>
  <c r="C451" i="18"/>
  <c r="D451" i="18"/>
  <c r="A452" i="18"/>
  <c r="B452" i="18"/>
  <c r="C452" i="18"/>
  <c r="D452" i="18"/>
  <c r="A453" i="18"/>
  <c r="B453" i="18"/>
  <c r="C453" i="18"/>
  <c r="D453" i="18"/>
  <c r="A454" i="18"/>
  <c r="B454" i="18"/>
  <c r="C454" i="18"/>
  <c r="D454" i="18"/>
  <c r="A455" i="18"/>
  <c r="B455" i="18"/>
  <c r="C455" i="18"/>
  <c r="D455" i="18"/>
  <c r="A456" i="18"/>
  <c r="B456" i="18"/>
  <c r="C456" i="18"/>
  <c r="D456" i="18"/>
  <c r="A457" i="18"/>
  <c r="B457" i="18"/>
  <c r="C457" i="18"/>
  <c r="D457" i="18"/>
  <c r="A458" i="18"/>
  <c r="B458" i="18"/>
  <c r="C458" i="18"/>
  <c r="D458" i="18"/>
  <c r="A459" i="18"/>
  <c r="B459" i="18"/>
  <c r="C459" i="18"/>
  <c r="D459" i="18"/>
  <c r="A460" i="18"/>
  <c r="B460" i="18"/>
  <c r="C460" i="18"/>
  <c r="D460" i="18"/>
  <c r="A461" i="18"/>
  <c r="B461" i="18"/>
  <c r="C461" i="18"/>
  <c r="D461" i="18"/>
  <c r="A462" i="18"/>
  <c r="B462" i="18"/>
  <c r="C462" i="18"/>
  <c r="D462" i="18"/>
  <c r="A463" i="18"/>
  <c r="B463" i="18"/>
  <c r="C463" i="18"/>
  <c r="D463" i="18"/>
  <c r="A464" i="18"/>
  <c r="B464" i="18"/>
  <c r="C464" i="18"/>
  <c r="D464" i="18"/>
  <c r="A465" i="18"/>
  <c r="B465" i="18"/>
  <c r="C465" i="18"/>
  <c r="D465" i="18"/>
  <c r="A466" i="18"/>
  <c r="B466" i="18"/>
  <c r="C466" i="18"/>
  <c r="D466" i="18"/>
  <c r="A467" i="18"/>
  <c r="B467" i="18"/>
  <c r="C467" i="18"/>
  <c r="D467" i="18"/>
  <c r="A468" i="18"/>
  <c r="B468" i="18"/>
  <c r="C468" i="18"/>
  <c r="D468" i="18"/>
  <c r="A469" i="18"/>
  <c r="B469" i="18"/>
  <c r="C469" i="18"/>
  <c r="D469" i="18"/>
  <c r="A470" i="18"/>
  <c r="B470" i="18"/>
  <c r="C470" i="18"/>
  <c r="D470" i="18"/>
  <c r="A471" i="18"/>
  <c r="B471" i="18"/>
  <c r="C471" i="18"/>
  <c r="D471" i="18"/>
  <c r="A472" i="18"/>
  <c r="B472" i="18"/>
  <c r="C472" i="18"/>
  <c r="D472" i="18"/>
  <c r="A473" i="18"/>
  <c r="B473" i="18"/>
  <c r="C473" i="18"/>
  <c r="D473" i="18"/>
  <c r="A474" i="18"/>
  <c r="B474" i="18"/>
  <c r="C474" i="18"/>
  <c r="D474" i="18"/>
  <c r="A475" i="18"/>
  <c r="B475" i="18"/>
  <c r="C475" i="18"/>
  <c r="D475" i="18"/>
  <c r="A476" i="18"/>
  <c r="B476" i="18"/>
  <c r="C476" i="18"/>
  <c r="D476" i="18"/>
  <c r="A477" i="18"/>
  <c r="B477" i="18"/>
  <c r="C477" i="18"/>
  <c r="D477" i="18"/>
  <c r="A478" i="18"/>
  <c r="B478" i="18"/>
  <c r="C478" i="18"/>
  <c r="D478" i="18"/>
  <c r="A479" i="18"/>
  <c r="B479" i="18"/>
  <c r="C479" i="18"/>
  <c r="D479" i="18"/>
  <c r="A480" i="18"/>
  <c r="B480" i="18"/>
  <c r="C480" i="18"/>
  <c r="D480" i="18"/>
  <c r="A481" i="18"/>
  <c r="B481" i="18"/>
  <c r="C481" i="18"/>
  <c r="D481" i="18"/>
  <c r="A482" i="18"/>
  <c r="B482" i="18"/>
  <c r="C482" i="18"/>
  <c r="D482" i="18"/>
  <c r="A483" i="18"/>
  <c r="B483" i="18"/>
  <c r="C483" i="18"/>
  <c r="D483" i="18"/>
  <c r="A484" i="18"/>
  <c r="B484" i="18"/>
  <c r="C484" i="18"/>
  <c r="D484" i="18"/>
  <c r="A485" i="18"/>
  <c r="B485" i="18"/>
  <c r="C485" i="18"/>
  <c r="D485" i="18"/>
  <c r="A486" i="18"/>
  <c r="B486" i="18"/>
  <c r="C486" i="18"/>
  <c r="D486" i="18"/>
  <c r="A487" i="18"/>
  <c r="B487" i="18"/>
  <c r="C487" i="18"/>
  <c r="D487" i="18"/>
  <c r="A488" i="18"/>
  <c r="B488" i="18"/>
  <c r="C488" i="18"/>
  <c r="D488" i="18"/>
  <c r="A489" i="18"/>
  <c r="B489" i="18"/>
  <c r="C489" i="18"/>
  <c r="D489" i="18"/>
  <c r="A490" i="18"/>
  <c r="B490" i="18"/>
  <c r="C490" i="18"/>
  <c r="D490" i="18"/>
  <c r="A491" i="18"/>
  <c r="B491" i="18"/>
  <c r="C491" i="18"/>
  <c r="D491" i="18"/>
  <c r="A492" i="18"/>
  <c r="B492" i="18"/>
  <c r="C492" i="18"/>
  <c r="D492" i="18"/>
  <c r="A493" i="18"/>
  <c r="B493" i="18"/>
  <c r="C493" i="18"/>
  <c r="D493" i="18"/>
  <c r="A494" i="18"/>
  <c r="B494" i="18"/>
  <c r="C494" i="18"/>
  <c r="D494" i="18"/>
  <c r="A495" i="18"/>
  <c r="B495" i="18"/>
  <c r="C495" i="18"/>
  <c r="D495" i="18"/>
  <c r="A496" i="18"/>
  <c r="B496" i="18"/>
  <c r="C496" i="18"/>
  <c r="D496" i="18"/>
  <c r="A497" i="18"/>
  <c r="B497" i="18"/>
  <c r="C497" i="18"/>
  <c r="D497" i="18"/>
  <c r="A498" i="18"/>
  <c r="B498" i="18"/>
  <c r="C498" i="18"/>
  <c r="D498" i="18"/>
  <c r="A499" i="18"/>
  <c r="B499" i="18"/>
  <c r="C499" i="18"/>
  <c r="D499" i="18"/>
  <c r="A500" i="18"/>
  <c r="B500" i="18"/>
  <c r="C500" i="18"/>
  <c r="D500" i="18"/>
  <c r="A501" i="18"/>
  <c r="B501" i="18"/>
  <c r="C501" i="18"/>
  <c r="D501" i="18"/>
  <c r="A502" i="18"/>
  <c r="B502" i="18"/>
  <c r="C502" i="18"/>
  <c r="D502" i="18"/>
  <c r="A503" i="18"/>
  <c r="B503" i="18"/>
  <c r="C503" i="18"/>
  <c r="D503" i="18"/>
  <c r="A504" i="18"/>
  <c r="B504" i="18"/>
  <c r="C504" i="18"/>
  <c r="D504" i="18"/>
  <c r="A505" i="18"/>
  <c r="B505" i="18"/>
  <c r="C505" i="18"/>
  <c r="D505" i="18"/>
  <c r="A506" i="18"/>
  <c r="B506" i="18"/>
  <c r="C506" i="18"/>
  <c r="D506" i="18"/>
  <c r="A507" i="18"/>
  <c r="B507" i="18"/>
  <c r="C507" i="18"/>
  <c r="D507" i="18"/>
  <c r="A508" i="18"/>
  <c r="B508" i="18"/>
  <c r="C508" i="18"/>
  <c r="D508" i="18"/>
  <c r="A509" i="18"/>
  <c r="B509" i="18"/>
  <c r="C509" i="18"/>
  <c r="D509" i="18"/>
  <c r="A510" i="18"/>
  <c r="B510" i="18"/>
  <c r="C510" i="18"/>
  <c r="D510" i="18"/>
  <c r="A511" i="18"/>
  <c r="B511" i="18"/>
  <c r="C511" i="18"/>
  <c r="D511" i="18"/>
  <c r="A512" i="18"/>
  <c r="B512" i="18"/>
  <c r="C512" i="18"/>
  <c r="D512" i="18"/>
  <c r="A513" i="18"/>
  <c r="B513" i="18"/>
  <c r="C513" i="18"/>
  <c r="D513" i="18"/>
  <c r="A514" i="18"/>
  <c r="B514" i="18"/>
  <c r="C514" i="18"/>
  <c r="D514" i="18"/>
  <c r="A515" i="18"/>
  <c r="B515" i="18"/>
  <c r="C515" i="18"/>
  <c r="D515" i="18"/>
  <c r="A516" i="18"/>
  <c r="B516" i="18"/>
  <c r="C516" i="18"/>
  <c r="D516" i="18"/>
  <c r="A517" i="18"/>
  <c r="B517" i="18"/>
  <c r="C517" i="18"/>
  <c r="D517" i="18"/>
  <c r="A518" i="18"/>
  <c r="B518" i="18"/>
  <c r="C518" i="18"/>
  <c r="D518" i="18"/>
  <c r="A519" i="18"/>
  <c r="B519" i="18"/>
  <c r="C519" i="18"/>
  <c r="D519" i="18"/>
  <c r="A520" i="18"/>
  <c r="B520" i="18"/>
  <c r="C520" i="18"/>
  <c r="D520" i="18"/>
  <c r="A521" i="18"/>
  <c r="B521" i="18"/>
  <c r="C521" i="18"/>
  <c r="D521" i="18"/>
  <c r="A522" i="18"/>
  <c r="B522" i="18"/>
  <c r="C522" i="18"/>
  <c r="D522" i="18"/>
  <c r="A523" i="18"/>
  <c r="B523" i="18"/>
  <c r="C523" i="18"/>
  <c r="D523" i="18"/>
  <c r="A524" i="18"/>
  <c r="B524" i="18"/>
  <c r="C524" i="18"/>
  <c r="D524" i="18"/>
  <c r="A525" i="18"/>
  <c r="B525" i="18"/>
  <c r="C525" i="18"/>
  <c r="D525" i="18"/>
  <c r="A526" i="18"/>
  <c r="B526" i="18"/>
  <c r="C526" i="18"/>
  <c r="D526" i="18"/>
  <c r="A527" i="18"/>
  <c r="B527" i="18"/>
  <c r="C527" i="18"/>
  <c r="D527" i="18"/>
  <c r="C408" i="18"/>
  <c r="D408" i="18"/>
  <c r="B408" i="18"/>
  <c r="A408" i="18"/>
  <c r="A377" i="18"/>
  <c r="B377" i="18"/>
  <c r="C377" i="18"/>
  <c r="D377" i="18"/>
  <c r="A378" i="18"/>
  <c r="B378" i="18"/>
  <c r="C378" i="18"/>
  <c r="D378" i="18"/>
  <c r="A379" i="18"/>
  <c r="B379" i="18"/>
  <c r="C379" i="18"/>
  <c r="D379" i="18"/>
  <c r="A380" i="18"/>
  <c r="B380" i="18"/>
  <c r="C380" i="18"/>
  <c r="D380" i="18"/>
  <c r="A381" i="18"/>
  <c r="B381" i="18"/>
  <c r="C381" i="18"/>
  <c r="D381" i="18"/>
  <c r="A382" i="18"/>
  <c r="B382" i="18"/>
  <c r="C382" i="18"/>
  <c r="D382" i="18"/>
  <c r="A383" i="18"/>
  <c r="B383" i="18"/>
  <c r="C383" i="18"/>
  <c r="D383" i="18"/>
  <c r="A384" i="18"/>
  <c r="B384" i="18"/>
  <c r="C384" i="18"/>
  <c r="D384" i="18"/>
  <c r="A385" i="18"/>
  <c r="B385" i="18"/>
  <c r="C385" i="18"/>
  <c r="D385" i="18"/>
  <c r="A386" i="18"/>
  <c r="B386" i="18"/>
  <c r="C386" i="18"/>
  <c r="D386" i="18"/>
  <c r="A387" i="18"/>
  <c r="B387" i="18"/>
  <c r="C387" i="18"/>
  <c r="D387" i="18"/>
  <c r="A388" i="18"/>
  <c r="B388" i="18"/>
  <c r="C388" i="18"/>
  <c r="D388" i="18"/>
  <c r="A389" i="18"/>
  <c r="B389" i="18"/>
  <c r="C389" i="18"/>
  <c r="D389" i="18"/>
  <c r="A390" i="18"/>
  <c r="B390" i="18"/>
  <c r="C390" i="18"/>
  <c r="D390" i="18"/>
  <c r="A391" i="18"/>
  <c r="B391" i="18"/>
  <c r="C391" i="18"/>
  <c r="D391" i="18"/>
  <c r="A392" i="18"/>
  <c r="B392" i="18"/>
  <c r="C392" i="18"/>
  <c r="D392" i="18"/>
  <c r="A393" i="18"/>
  <c r="B393" i="18"/>
  <c r="C393" i="18"/>
  <c r="D393" i="18"/>
  <c r="A394" i="18"/>
  <c r="B394" i="18"/>
  <c r="C394" i="18"/>
  <c r="D394" i="18"/>
  <c r="A395" i="18"/>
  <c r="B395" i="18"/>
  <c r="C395" i="18"/>
  <c r="D395" i="18"/>
  <c r="A396" i="18"/>
  <c r="B396" i="18"/>
  <c r="C396" i="18"/>
  <c r="D396" i="18"/>
  <c r="A397" i="18"/>
  <c r="B397" i="18"/>
  <c r="C397" i="18"/>
  <c r="D397" i="18"/>
  <c r="A398" i="18"/>
  <c r="B398" i="18"/>
  <c r="C398" i="18"/>
  <c r="D398" i="18"/>
  <c r="A399" i="18"/>
  <c r="B399" i="18"/>
  <c r="C399" i="18"/>
  <c r="D399" i="18"/>
  <c r="A400" i="18"/>
  <c r="B400" i="18"/>
  <c r="C400" i="18"/>
  <c r="D400" i="18"/>
  <c r="A401" i="18"/>
  <c r="B401" i="18"/>
  <c r="C401" i="18"/>
  <c r="D401" i="18"/>
  <c r="A402" i="18"/>
  <c r="B402" i="18"/>
  <c r="C402" i="18"/>
  <c r="D402" i="18"/>
  <c r="A403" i="18"/>
  <c r="B403" i="18"/>
  <c r="C403" i="18"/>
  <c r="D403" i="18"/>
  <c r="A404" i="18"/>
  <c r="B404" i="18"/>
  <c r="C404" i="18"/>
  <c r="D404" i="18"/>
  <c r="C376" i="18"/>
  <c r="D376" i="18"/>
  <c r="B376" i="18"/>
  <c r="A376" i="18"/>
  <c r="A357" i="18"/>
  <c r="B357" i="18"/>
  <c r="C357" i="18"/>
  <c r="D357" i="18"/>
  <c r="A358" i="18"/>
  <c r="B358" i="18"/>
  <c r="C358" i="18"/>
  <c r="D358" i="18"/>
  <c r="A359" i="18"/>
  <c r="B359" i="18"/>
  <c r="C359" i="18"/>
  <c r="D359" i="18"/>
  <c r="A360" i="18"/>
  <c r="B360" i="18"/>
  <c r="C360" i="18"/>
  <c r="D360" i="18"/>
  <c r="A361" i="18"/>
  <c r="B361" i="18"/>
  <c r="C361" i="18"/>
  <c r="D361" i="18"/>
  <c r="A362" i="18"/>
  <c r="B362" i="18"/>
  <c r="C362" i="18"/>
  <c r="D362" i="18"/>
  <c r="A363" i="18"/>
  <c r="B363" i="18"/>
  <c r="C363" i="18"/>
  <c r="D363" i="18"/>
  <c r="A364" i="18"/>
  <c r="B364" i="18"/>
  <c r="C364" i="18"/>
  <c r="D364" i="18"/>
  <c r="A365" i="18"/>
  <c r="B365" i="18"/>
  <c r="C365" i="18"/>
  <c r="D365" i="18"/>
  <c r="A366" i="18"/>
  <c r="B366" i="18"/>
  <c r="C366" i="18"/>
  <c r="D366" i="18"/>
  <c r="A367" i="18"/>
  <c r="B367" i="18"/>
  <c r="C367" i="18"/>
  <c r="D367" i="18"/>
  <c r="A368" i="18"/>
  <c r="B368" i="18"/>
  <c r="C368" i="18"/>
  <c r="D368" i="18"/>
  <c r="A369" i="18"/>
  <c r="B369" i="18"/>
  <c r="C369" i="18"/>
  <c r="D369" i="18"/>
  <c r="A370" i="18"/>
  <c r="B370" i="18"/>
  <c r="C370" i="18"/>
  <c r="D370" i="18"/>
  <c r="A371" i="18"/>
  <c r="B371" i="18"/>
  <c r="C371" i="18"/>
  <c r="D371" i="18"/>
  <c r="A372" i="18"/>
  <c r="B372" i="18"/>
  <c r="C372" i="18"/>
  <c r="D372" i="18"/>
  <c r="C356" i="18"/>
  <c r="D356" i="18"/>
  <c r="B356" i="18"/>
  <c r="A356" i="18"/>
  <c r="A343" i="18"/>
  <c r="B343" i="18"/>
  <c r="C343" i="18"/>
  <c r="D343" i="18"/>
  <c r="A344" i="18"/>
  <c r="B344" i="18"/>
  <c r="C344" i="18"/>
  <c r="D344" i="18"/>
  <c r="A345" i="18"/>
  <c r="B345" i="18"/>
  <c r="C345" i="18"/>
  <c r="D345" i="18"/>
  <c r="A346" i="18"/>
  <c r="B346" i="18"/>
  <c r="C346" i="18"/>
  <c r="D346" i="18"/>
  <c r="A347" i="18"/>
  <c r="B347" i="18"/>
  <c r="C347" i="18"/>
  <c r="D347" i="18"/>
  <c r="A348" i="18"/>
  <c r="B348" i="18"/>
  <c r="C348" i="18"/>
  <c r="D348" i="18"/>
  <c r="A349" i="18"/>
  <c r="B349" i="18"/>
  <c r="C349" i="18"/>
  <c r="D349" i="18"/>
  <c r="A350" i="18"/>
  <c r="B350" i="18"/>
  <c r="C350" i="18"/>
  <c r="D350" i="18"/>
  <c r="A351" i="18"/>
  <c r="B351" i="18"/>
  <c r="C351" i="18"/>
  <c r="D351" i="18"/>
  <c r="A352" i="18"/>
  <c r="B352" i="18"/>
  <c r="C352" i="18"/>
  <c r="D352" i="18"/>
  <c r="C342" i="18"/>
  <c r="D342" i="18"/>
  <c r="B342" i="18"/>
  <c r="A342" i="18"/>
  <c r="A319" i="18"/>
  <c r="B319" i="18"/>
  <c r="C319" i="18"/>
  <c r="D319" i="18"/>
  <c r="A320" i="18"/>
  <c r="B320" i="18"/>
  <c r="C320" i="18"/>
  <c r="D320" i="18"/>
  <c r="A321" i="18"/>
  <c r="B321" i="18"/>
  <c r="C321" i="18"/>
  <c r="D321" i="18"/>
  <c r="A322" i="18"/>
  <c r="B322" i="18"/>
  <c r="C322" i="18"/>
  <c r="D322" i="18"/>
  <c r="A323" i="18"/>
  <c r="B323" i="18"/>
  <c r="C323" i="18"/>
  <c r="D323" i="18"/>
  <c r="A324" i="18"/>
  <c r="B324" i="18"/>
  <c r="C324" i="18"/>
  <c r="D324" i="18"/>
  <c r="A325" i="18"/>
  <c r="B325" i="18"/>
  <c r="C325" i="18"/>
  <c r="D325" i="18"/>
  <c r="A326" i="18"/>
  <c r="B326" i="18"/>
  <c r="C326" i="18"/>
  <c r="D326" i="18"/>
  <c r="A327" i="18"/>
  <c r="B327" i="18"/>
  <c r="C327" i="18"/>
  <c r="D327" i="18"/>
  <c r="A328" i="18"/>
  <c r="B328" i="18"/>
  <c r="C328" i="18"/>
  <c r="D328" i="18"/>
  <c r="A329" i="18"/>
  <c r="B329" i="18"/>
  <c r="C329" i="18"/>
  <c r="D329" i="18"/>
  <c r="A330" i="18"/>
  <c r="B330" i="18"/>
  <c r="C330" i="18"/>
  <c r="D330" i="18"/>
  <c r="A331" i="18"/>
  <c r="B331" i="18"/>
  <c r="C331" i="18"/>
  <c r="D331" i="18"/>
  <c r="A332" i="18"/>
  <c r="B332" i="18"/>
  <c r="C332" i="18"/>
  <c r="D332" i="18"/>
  <c r="A333" i="18"/>
  <c r="B333" i="18"/>
  <c r="C333" i="18"/>
  <c r="D333" i="18"/>
  <c r="A334" i="18"/>
  <c r="B334" i="18"/>
  <c r="C334" i="18"/>
  <c r="D334" i="18"/>
  <c r="A335" i="18"/>
  <c r="B335" i="18"/>
  <c r="C335" i="18"/>
  <c r="D335" i="18"/>
  <c r="A336" i="18"/>
  <c r="B336" i="18"/>
  <c r="C336" i="18"/>
  <c r="D336" i="18"/>
  <c r="A337" i="18"/>
  <c r="B337" i="18"/>
  <c r="C337" i="18"/>
  <c r="D337" i="18"/>
  <c r="A338" i="18"/>
  <c r="B338" i="18"/>
  <c r="C338" i="18"/>
  <c r="D338" i="18"/>
  <c r="C318" i="18"/>
  <c r="D318" i="18"/>
  <c r="B318" i="18"/>
  <c r="A318" i="18"/>
  <c r="A300" i="18"/>
  <c r="B300" i="18"/>
  <c r="C300" i="18"/>
  <c r="D300" i="18"/>
  <c r="A301" i="18"/>
  <c r="B301" i="18"/>
  <c r="C301" i="18"/>
  <c r="D301" i="18"/>
  <c r="A302" i="18"/>
  <c r="B302" i="18"/>
  <c r="C302" i="18"/>
  <c r="D302" i="18"/>
  <c r="A303" i="18"/>
  <c r="B303" i="18"/>
  <c r="C303" i="18"/>
  <c r="D303" i="18"/>
  <c r="A304" i="18"/>
  <c r="B304" i="18"/>
  <c r="C304" i="18"/>
  <c r="D304" i="18"/>
  <c r="A305" i="18"/>
  <c r="B305" i="18"/>
  <c r="C305" i="18"/>
  <c r="D305" i="18"/>
  <c r="A306" i="18"/>
  <c r="B306" i="18"/>
  <c r="C306" i="18"/>
  <c r="D306" i="18"/>
  <c r="A307" i="18"/>
  <c r="B307" i="18"/>
  <c r="C307" i="18"/>
  <c r="D307" i="18"/>
  <c r="A308" i="18"/>
  <c r="B308" i="18"/>
  <c r="C308" i="18"/>
  <c r="D308" i="18"/>
  <c r="A309" i="18"/>
  <c r="B309" i="18"/>
  <c r="C309" i="18"/>
  <c r="D309" i="18"/>
  <c r="A310" i="18"/>
  <c r="B310" i="18"/>
  <c r="C310" i="18"/>
  <c r="D310" i="18"/>
  <c r="A311" i="18"/>
  <c r="B311" i="18"/>
  <c r="C311" i="18"/>
  <c r="D311" i="18"/>
  <c r="A312" i="18"/>
  <c r="B312" i="18"/>
  <c r="C312" i="18"/>
  <c r="D312" i="18"/>
  <c r="A313" i="18"/>
  <c r="B313" i="18"/>
  <c r="C313" i="18"/>
  <c r="D313" i="18"/>
  <c r="A314" i="18"/>
  <c r="B314" i="18"/>
  <c r="C314" i="18"/>
  <c r="D314" i="18"/>
  <c r="C299" i="18"/>
  <c r="D299" i="18"/>
  <c r="B299" i="18"/>
  <c r="A299" i="18"/>
  <c r="A270" i="18"/>
  <c r="B270" i="18"/>
  <c r="C270" i="18"/>
  <c r="D270" i="18"/>
  <c r="A271" i="18"/>
  <c r="B271" i="18"/>
  <c r="C271" i="18"/>
  <c r="D271" i="18"/>
  <c r="A272" i="18"/>
  <c r="B272" i="18"/>
  <c r="C272" i="18"/>
  <c r="D272" i="18"/>
  <c r="A273" i="18"/>
  <c r="B273" i="18"/>
  <c r="C273" i="18"/>
  <c r="D273" i="18"/>
  <c r="A274" i="18"/>
  <c r="B274" i="18"/>
  <c r="C274" i="18"/>
  <c r="D274" i="18"/>
  <c r="A275" i="18"/>
  <c r="B275" i="18"/>
  <c r="C275" i="18"/>
  <c r="D275" i="18"/>
  <c r="A276" i="18"/>
  <c r="B276" i="18"/>
  <c r="C276" i="18"/>
  <c r="D276" i="18"/>
  <c r="A277" i="18"/>
  <c r="B277" i="18"/>
  <c r="C277" i="18"/>
  <c r="D277" i="18"/>
  <c r="A278" i="18"/>
  <c r="B278" i="18"/>
  <c r="C278" i="18"/>
  <c r="D278" i="18"/>
  <c r="A279" i="18"/>
  <c r="B279" i="18"/>
  <c r="C279" i="18"/>
  <c r="D279" i="18"/>
  <c r="A280" i="18"/>
  <c r="B280" i="18"/>
  <c r="C280" i="18"/>
  <c r="D280" i="18"/>
  <c r="A281" i="18"/>
  <c r="B281" i="18"/>
  <c r="C281" i="18"/>
  <c r="D281" i="18"/>
  <c r="A282" i="18"/>
  <c r="B282" i="18"/>
  <c r="C282" i="18"/>
  <c r="D282" i="18"/>
  <c r="A283" i="18"/>
  <c r="B283" i="18"/>
  <c r="C283" i="18"/>
  <c r="D283" i="18"/>
  <c r="A284" i="18"/>
  <c r="B284" i="18"/>
  <c r="C284" i="18"/>
  <c r="D284" i="18"/>
  <c r="A285" i="18"/>
  <c r="B285" i="18"/>
  <c r="C285" i="18"/>
  <c r="D285" i="18"/>
  <c r="A286" i="18"/>
  <c r="B286" i="18"/>
  <c r="C286" i="18"/>
  <c r="D286" i="18"/>
  <c r="A287" i="18"/>
  <c r="B287" i="18"/>
  <c r="C287" i="18"/>
  <c r="D287" i="18"/>
  <c r="A288" i="18"/>
  <c r="B288" i="18"/>
  <c r="C288" i="18"/>
  <c r="D288" i="18"/>
  <c r="A289" i="18"/>
  <c r="B289" i="18"/>
  <c r="C289" i="18"/>
  <c r="D289" i="18"/>
  <c r="A290" i="18"/>
  <c r="B290" i="18"/>
  <c r="C290" i="18"/>
  <c r="D290" i="18"/>
  <c r="A291" i="18"/>
  <c r="B291" i="18"/>
  <c r="C291" i="18"/>
  <c r="D291" i="18"/>
  <c r="A292" i="18"/>
  <c r="B292" i="18"/>
  <c r="C292" i="18"/>
  <c r="D292" i="18"/>
  <c r="A293" i="18"/>
  <c r="B293" i="18"/>
  <c r="C293" i="18"/>
  <c r="D293" i="18"/>
  <c r="A294" i="18"/>
  <c r="B294" i="18"/>
  <c r="C294" i="18"/>
  <c r="D294" i="18"/>
  <c r="A295" i="18"/>
  <c r="B295" i="18"/>
  <c r="C295" i="18"/>
  <c r="D295" i="18"/>
  <c r="C269" i="18"/>
  <c r="D269" i="18"/>
  <c r="B269" i="18"/>
  <c r="A269" i="18"/>
  <c r="A139" i="18"/>
  <c r="B139" i="18"/>
  <c r="C139" i="18"/>
  <c r="D139" i="18"/>
  <c r="A140" i="18"/>
  <c r="B140" i="18"/>
  <c r="C140" i="18"/>
  <c r="D140" i="18"/>
  <c r="A141" i="18"/>
  <c r="B141" i="18"/>
  <c r="C141" i="18"/>
  <c r="D141" i="18"/>
  <c r="A142" i="18"/>
  <c r="B142" i="18"/>
  <c r="C142" i="18"/>
  <c r="D142" i="18"/>
  <c r="A143" i="18"/>
  <c r="B143" i="18"/>
  <c r="C143" i="18"/>
  <c r="D143" i="18"/>
  <c r="A144" i="18"/>
  <c r="B144" i="18"/>
  <c r="C144" i="18"/>
  <c r="D144" i="18"/>
  <c r="A145" i="18"/>
  <c r="B145" i="18"/>
  <c r="C145" i="18"/>
  <c r="D145" i="18"/>
  <c r="A146" i="18"/>
  <c r="B146" i="18"/>
  <c r="C146" i="18"/>
  <c r="D146" i="18"/>
  <c r="A147" i="18"/>
  <c r="B147" i="18"/>
  <c r="C147" i="18"/>
  <c r="D147" i="18"/>
  <c r="A148" i="18"/>
  <c r="B148" i="18"/>
  <c r="C148" i="18"/>
  <c r="D148" i="18"/>
  <c r="A149" i="18"/>
  <c r="B149" i="18"/>
  <c r="C149" i="18"/>
  <c r="D149" i="18"/>
  <c r="A150" i="18"/>
  <c r="B150" i="18"/>
  <c r="C150" i="18"/>
  <c r="D150" i="18"/>
  <c r="A151" i="18"/>
  <c r="B151" i="18"/>
  <c r="C151" i="18"/>
  <c r="D151" i="18"/>
  <c r="A152" i="18"/>
  <c r="B152" i="18"/>
  <c r="C152" i="18"/>
  <c r="D152" i="18"/>
  <c r="A153" i="18"/>
  <c r="B153" i="18"/>
  <c r="C153" i="18"/>
  <c r="D153" i="18"/>
  <c r="A154" i="18"/>
  <c r="B154" i="18"/>
  <c r="C154" i="18"/>
  <c r="D154" i="18"/>
  <c r="A155" i="18"/>
  <c r="B155" i="18"/>
  <c r="C155" i="18"/>
  <c r="D155" i="18"/>
  <c r="A156" i="18"/>
  <c r="B156" i="18"/>
  <c r="C156" i="18"/>
  <c r="D156" i="18"/>
  <c r="A157" i="18"/>
  <c r="B157" i="18"/>
  <c r="C157" i="18"/>
  <c r="D157" i="18"/>
  <c r="A158" i="18"/>
  <c r="B158" i="18"/>
  <c r="C158" i="18"/>
  <c r="D158" i="18"/>
  <c r="A159" i="18"/>
  <c r="B159" i="18"/>
  <c r="C159" i="18"/>
  <c r="D159" i="18"/>
  <c r="A160" i="18"/>
  <c r="B160" i="18"/>
  <c r="C160" i="18"/>
  <c r="D160" i="18"/>
  <c r="A161" i="18"/>
  <c r="B161" i="18"/>
  <c r="C161" i="18"/>
  <c r="D161" i="18"/>
  <c r="A162" i="18"/>
  <c r="B162" i="18"/>
  <c r="C162" i="18"/>
  <c r="D162" i="18"/>
  <c r="A163" i="18"/>
  <c r="B163" i="18"/>
  <c r="C163" i="18"/>
  <c r="D163" i="18"/>
  <c r="A164" i="18"/>
  <c r="B164" i="18"/>
  <c r="C164" i="18"/>
  <c r="D164" i="18"/>
  <c r="A165" i="18"/>
  <c r="B165" i="18"/>
  <c r="C165" i="18"/>
  <c r="D165" i="18"/>
  <c r="A166" i="18"/>
  <c r="B166" i="18"/>
  <c r="C166" i="18"/>
  <c r="D166" i="18"/>
  <c r="A167" i="18"/>
  <c r="B167" i="18"/>
  <c r="C167" i="18"/>
  <c r="D167" i="18"/>
  <c r="A168" i="18"/>
  <c r="B168" i="18"/>
  <c r="C168" i="18"/>
  <c r="D168" i="18"/>
  <c r="A169" i="18"/>
  <c r="B169" i="18"/>
  <c r="C169" i="18"/>
  <c r="D169" i="18"/>
  <c r="A170" i="18"/>
  <c r="B170" i="18"/>
  <c r="C170" i="18"/>
  <c r="D170" i="18"/>
  <c r="A171" i="18"/>
  <c r="B171" i="18"/>
  <c r="C171" i="18"/>
  <c r="D171" i="18"/>
  <c r="A172" i="18"/>
  <c r="B172" i="18"/>
  <c r="C172" i="18"/>
  <c r="D172" i="18"/>
  <c r="A173" i="18"/>
  <c r="B173" i="18"/>
  <c r="C173" i="18"/>
  <c r="D173" i="18"/>
  <c r="A174" i="18"/>
  <c r="B174" i="18"/>
  <c r="C174" i="18"/>
  <c r="D174" i="18"/>
  <c r="A175" i="18"/>
  <c r="B175" i="18"/>
  <c r="C175" i="18"/>
  <c r="D175" i="18"/>
  <c r="A176" i="18"/>
  <c r="B176" i="18"/>
  <c r="C176" i="18"/>
  <c r="D176" i="18"/>
  <c r="A177" i="18"/>
  <c r="B177" i="18"/>
  <c r="C177" i="18"/>
  <c r="D177" i="18"/>
  <c r="A178" i="18"/>
  <c r="B178" i="18"/>
  <c r="C178" i="18"/>
  <c r="D178" i="18"/>
  <c r="A179" i="18"/>
  <c r="B179" i="18"/>
  <c r="C179" i="18"/>
  <c r="D179" i="18"/>
  <c r="A180" i="18"/>
  <c r="B180" i="18"/>
  <c r="C180" i="18"/>
  <c r="D180" i="18"/>
  <c r="A181" i="18"/>
  <c r="B181" i="18"/>
  <c r="C181" i="18"/>
  <c r="D181" i="18"/>
  <c r="A182" i="18"/>
  <c r="B182" i="18"/>
  <c r="C182" i="18"/>
  <c r="D182" i="18"/>
  <c r="A183" i="18"/>
  <c r="B183" i="18"/>
  <c r="C183" i="18"/>
  <c r="D183" i="18"/>
  <c r="A184" i="18"/>
  <c r="B184" i="18"/>
  <c r="C184" i="18"/>
  <c r="D184" i="18"/>
  <c r="A185" i="18"/>
  <c r="B185" i="18"/>
  <c r="C185" i="18"/>
  <c r="D185" i="18"/>
  <c r="A186" i="18"/>
  <c r="B186" i="18"/>
  <c r="C186" i="18"/>
  <c r="D186" i="18"/>
  <c r="A187" i="18"/>
  <c r="B187" i="18"/>
  <c r="C187" i="18"/>
  <c r="D187" i="18"/>
  <c r="A188" i="18"/>
  <c r="B188" i="18"/>
  <c r="C188" i="18"/>
  <c r="D188" i="18"/>
  <c r="A189" i="18"/>
  <c r="B189" i="18"/>
  <c r="C189" i="18"/>
  <c r="D189" i="18"/>
  <c r="A190" i="18"/>
  <c r="B190" i="18"/>
  <c r="C190" i="18"/>
  <c r="D190" i="18"/>
  <c r="A191" i="18"/>
  <c r="B191" i="18"/>
  <c r="C191" i="18"/>
  <c r="D191" i="18"/>
  <c r="A192" i="18"/>
  <c r="B192" i="18"/>
  <c r="C192" i="18"/>
  <c r="D192" i="18"/>
  <c r="A193" i="18"/>
  <c r="B193" i="18"/>
  <c r="C193" i="18"/>
  <c r="D193" i="18"/>
  <c r="A194" i="18"/>
  <c r="B194" i="18"/>
  <c r="C194" i="18"/>
  <c r="D194" i="18"/>
  <c r="A195" i="18"/>
  <c r="B195" i="18"/>
  <c r="C195" i="18"/>
  <c r="D195" i="18"/>
  <c r="A196" i="18"/>
  <c r="B196" i="18"/>
  <c r="C196" i="18"/>
  <c r="D196" i="18"/>
  <c r="A197" i="18"/>
  <c r="B197" i="18"/>
  <c r="C197" i="18"/>
  <c r="D197" i="18"/>
  <c r="A198" i="18"/>
  <c r="B198" i="18"/>
  <c r="C198" i="18"/>
  <c r="D198" i="18"/>
  <c r="A199" i="18"/>
  <c r="B199" i="18"/>
  <c r="C199" i="18"/>
  <c r="D199" i="18"/>
  <c r="A200" i="18"/>
  <c r="B200" i="18"/>
  <c r="C200" i="18"/>
  <c r="D200" i="18"/>
  <c r="A201" i="18"/>
  <c r="B201" i="18"/>
  <c r="C201" i="18"/>
  <c r="D201" i="18"/>
  <c r="A202" i="18"/>
  <c r="B202" i="18"/>
  <c r="C202" i="18"/>
  <c r="D202" i="18"/>
  <c r="A203" i="18"/>
  <c r="B203" i="18"/>
  <c r="C203" i="18"/>
  <c r="D203" i="18"/>
  <c r="A204" i="18"/>
  <c r="B204" i="18"/>
  <c r="C204" i="18"/>
  <c r="D204" i="18"/>
  <c r="A205" i="18"/>
  <c r="B205" i="18"/>
  <c r="C205" i="18"/>
  <c r="D205" i="18"/>
  <c r="A206" i="18"/>
  <c r="B206" i="18"/>
  <c r="C206" i="18"/>
  <c r="D206" i="18"/>
  <c r="A207" i="18"/>
  <c r="B207" i="18"/>
  <c r="C207" i="18"/>
  <c r="D207" i="18"/>
  <c r="A208" i="18"/>
  <c r="B208" i="18"/>
  <c r="C208" i="18"/>
  <c r="D208" i="18"/>
  <c r="A209" i="18"/>
  <c r="B209" i="18"/>
  <c r="C209" i="18"/>
  <c r="D209" i="18"/>
  <c r="A210" i="18"/>
  <c r="B210" i="18"/>
  <c r="C210" i="18"/>
  <c r="D210" i="18"/>
  <c r="A211" i="18"/>
  <c r="B211" i="18"/>
  <c r="C211" i="18"/>
  <c r="D211" i="18"/>
  <c r="A212" i="18"/>
  <c r="B212" i="18"/>
  <c r="C212" i="18"/>
  <c r="D212" i="18"/>
  <c r="A213" i="18"/>
  <c r="B213" i="18"/>
  <c r="C213" i="18"/>
  <c r="D213" i="18"/>
  <c r="A214" i="18"/>
  <c r="B214" i="18"/>
  <c r="C214" i="18"/>
  <c r="D214" i="18"/>
  <c r="A215" i="18"/>
  <c r="B215" i="18"/>
  <c r="C215" i="18"/>
  <c r="D215" i="18"/>
  <c r="A216" i="18"/>
  <c r="B216" i="18"/>
  <c r="C216" i="18"/>
  <c r="D216" i="18"/>
  <c r="A217" i="18"/>
  <c r="B217" i="18"/>
  <c r="C217" i="18"/>
  <c r="D217" i="18"/>
  <c r="A218" i="18"/>
  <c r="B218" i="18"/>
  <c r="C218" i="18"/>
  <c r="D218" i="18"/>
  <c r="A219" i="18"/>
  <c r="B219" i="18"/>
  <c r="C219" i="18"/>
  <c r="D219" i="18"/>
  <c r="A220" i="18"/>
  <c r="B220" i="18"/>
  <c r="C220" i="18"/>
  <c r="D220" i="18"/>
  <c r="A221" i="18"/>
  <c r="B221" i="18"/>
  <c r="C221" i="18"/>
  <c r="D221" i="18"/>
  <c r="A222" i="18"/>
  <c r="B222" i="18"/>
  <c r="C222" i="18"/>
  <c r="D222" i="18"/>
  <c r="A223" i="18"/>
  <c r="B223" i="18"/>
  <c r="C223" i="18"/>
  <c r="D223" i="18"/>
  <c r="A224" i="18"/>
  <c r="B224" i="18"/>
  <c r="C224" i="18"/>
  <c r="D224" i="18"/>
  <c r="A225" i="18"/>
  <c r="B225" i="18"/>
  <c r="C225" i="18"/>
  <c r="D225" i="18"/>
  <c r="A226" i="18"/>
  <c r="B226" i="18"/>
  <c r="C226" i="18"/>
  <c r="D226" i="18"/>
  <c r="A227" i="18"/>
  <c r="B227" i="18"/>
  <c r="C227" i="18"/>
  <c r="D227" i="18"/>
  <c r="A228" i="18"/>
  <c r="B228" i="18"/>
  <c r="C228" i="18"/>
  <c r="D228" i="18"/>
  <c r="A229" i="18"/>
  <c r="B229" i="18"/>
  <c r="C229" i="18"/>
  <c r="D229" i="18"/>
  <c r="A230" i="18"/>
  <c r="B230" i="18"/>
  <c r="C230" i="18"/>
  <c r="D230" i="18"/>
  <c r="A231" i="18"/>
  <c r="B231" i="18"/>
  <c r="C231" i="18"/>
  <c r="D231" i="18"/>
  <c r="A232" i="18"/>
  <c r="B232" i="18"/>
  <c r="C232" i="18"/>
  <c r="D232" i="18"/>
  <c r="A233" i="18"/>
  <c r="B233" i="18"/>
  <c r="C233" i="18"/>
  <c r="D233" i="18"/>
  <c r="A234" i="18"/>
  <c r="B234" i="18"/>
  <c r="C234" i="18"/>
  <c r="D234" i="18"/>
  <c r="A235" i="18"/>
  <c r="B235" i="18"/>
  <c r="C235" i="18"/>
  <c r="D235" i="18"/>
  <c r="A236" i="18"/>
  <c r="B236" i="18"/>
  <c r="C236" i="18"/>
  <c r="D236" i="18"/>
  <c r="A237" i="18"/>
  <c r="B237" i="18"/>
  <c r="C237" i="18"/>
  <c r="D237" i="18"/>
  <c r="A238" i="18"/>
  <c r="B238" i="18"/>
  <c r="C238" i="18"/>
  <c r="D238" i="18"/>
  <c r="A239" i="18"/>
  <c r="B239" i="18"/>
  <c r="C239" i="18"/>
  <c r="D239" i="18"/>
  <c r="A240" i="18"/>
  <c r="B240" i="18"/>
  <c r="C240" i="18"/>
  <c r="D240" i="18"/>
  <c r="A241" i="18"/>
  <c r="B241" i="18"/>
  <c r="C241" i="18"/>
  <c r="D241" i="18"/>
  <c r="A242" i="18"/>
  <c r="B242" i="18"/>
  <c r="C242" i="18"/>
  <c r="D242" i="18"/>
  <c r="A243" i="18"/>
  <c r="B243" i="18"/>
  <c r="C243" i="18"/>
  <c r="D243" i="18"/>
  <c r="A244" i="18"/>
  <c r="B244" i="18"/>
  <c r="C244" i="18"/>
  <c r="D244" i="18"/>
  <c r="A245" i="18"/>
  <c r="B245" i="18"/>
  <c r="C245" i="18"/>
  <c r="D245" i="18"/>
  <c r="A246" i="18"/>
  <c r="B246" i="18"/>
  <c r="C246" i="18"/>
  <c r="D246" i="18"/>
  <c r="A247" i="18"/>
  <c r="B247" i="18"/>
  <c r="C247" i="18"/>
  <c r="D247" i="18"/>
  <c r="A248" i="18"/>
  <c r="B248" i="18"/>
  <c r="C248" i="18"/>
  <c r="D248" i="18"/>
  <c r="A249" i="18"/>
  <c r="B249" i="18"/>
  <c r="C249" i="18"/>
  <c r="D249" i="18"/>
  <c r="A250" i="18"/>
  <c r="B250" i="18"/>
  <c r="C250" i="18"/>
  <c r="D250" i="18"/>
  <c r="A251" i="18"/>
  <c r="B251" i="18"/>
  <c r="C251" i="18"/>
  <c r="D251" i="18"/>
  <c r="A252" i="18"/>
  <c r="B252" i="18"/>
  <c r="C252" i="18"/>
  <c r="D252" i="18"/>
  <c r="A253" i="18"/>
  <c r="B253" i="18"/>
  <c r="C253" i="18"/>
  <c r="D253" i="18"/>
  <c r="A254" i="18"/>
  <c r="B254" i="18"/>
  <c r="C254" i="18"/>
  <c r="D254" i="18"/>
  <c r="A255" i="18"/>
  <c r="B255" i="18"/>
  <c r="C255" i="18"/>
  <c r="D255" i="18"/>
  <c r="A256" i="18"/>
  <c r="B256" i="18"/>
  <c r="C256" i="18"/>
  <c r="D256" i="18"/>
  <c r="A257" i="18"/>
  <c r="B257" i="18"/>
  <c r="C257" i="18"/>
  <c r="D257" i="18"/>
  <c r="A258" i="18"/>
  <c r="B258" i="18"/>
  <c r="C258" i="18"/>
  <c r="D258" i="18"/>
  <c r="A259" i="18"/>
  <c r="B259" i="18"/>
  <c r="C259" i="18"/>
  <c r="D259" i="18"/>
  <c r="A260" i="18"/>
  <c r="B260" i="18"/>
  <c r="C260" i="18"/>
  <c r="D260" i="18"/>
  <c r="A261" i="18"/>
  <c r="B261" i="18"/>
  <c r="C261" i="18"/>
  <c r="D261" i="18"/>
  <c r="A262" i="18"/>
  <c r="B262" i="18"/>
  <c r="C262" i="18"/>
  <c r="D262" i="18"/>
  <c r="A263" i="18"/>
  <c r="B263" i="18"/>
  <c r="C263" i="18"/>
  <c r="D263" i="18"/>
  <c r="A264" i="18"/>
  <c r="B264" i="18"/>
  <c r="C264" i="18"/>
  <c r="D264" i="18"/>
  <c r="A265" i="18"/>
  <c r="B265" i="18"/>
  <c r="C265" i="18"/>
  <c r="D265" i="18"/>
  <c r="C138" i="18"/>
  <c r="D138" i="18"/>
  <c r="B138" i="18"/>
  <c r="A138" i="18"/>
  <c r="A123" i="18"/>
  <c r="B123" i="18"/>
  <c r="C123" i="18"/>
  <c r="D123" i="18"/>
  <c r="A124" i="18"/>
  <c r="B124" i="18"/>
  <c r="C124" i="18"/>
  <c r="D124" i="18"/>
  <c r="A125" i="18"/>
  <c r="B125" i="18"/>
  <c r="C125" i="18"/>
  <c r="D125" i="18"/>
  <c r="A126" i="18"/>
  <c r="B126" i="18"/>
  <c r="C126" i="18"/>
  <c r="D126" i="18"/>
  <c r="A127" i="18"/>
  <c r="B127" i="18"/>
  <c r="C127" i="18"/>
  <c r="D127" i="18"/>
  <c r="A128" i="18"/>
  <c r="B128" i="18"/>
  <c r="C128" i="18"/>
  <c r="D128" i="18"/>
  <c r="A129" i="18"/>
  <c r="B129" i="18"/>
  <c r="C129" i="18"/>
  <c r="D129" i="18"/>
  <c r="A130" i="18"/>
  <c r="B130" i="18"/>
  <c r="C130" i="18"/>
  <c r="D130" i="18"/>
  <c r="A131" i="18"/>
  <c r="B131" i="18"/>
  <c r="C131" i="18"/>
  <c r="D131" i="18"/>
  <c r="A132" i="18"/>
  <c r="B132" i="18"/>
  <c r="C132" i="18"/>
  <c r="D132" i="18"/>
  <c r="A133" i="18"/>
  <c r="B133" i="18"/>
  <c r="C133" i="18"/>
  <c r="D133" i="18"/>
  <c r="A134" i="18"/>
  <c r="B134" i="18"/>
  <c r="C134" i="18"/>
  <c r="D134" i="18"/>
  <c r="C122" i="18"/>
  <c r="D122" i="18"/>
  <c r="B122" i="18"/>
  <c r="A122" i="18"/>
  <c r="A105" i="18"/>
  <c r="B105" i="18"/>
  <c r="C105" i="18"/>
  <c r="D105" i="18"/>
  <c r="A106" i="18"/>
  <c r="B106" i="18"/>
  <c r="C106" i="18"/>
  <c r="D106" i="18"/>
  <c r="A107" i="18"/>
  <c r="B107" i="18"/>
  <c r="C107" i="18"/>
  <c r="D107" i="18"/>
  <c r="A108" i="18"/>
  <c r="B108" i="18"/>
  <c r="C108" i="18"/>
  <c r="D108" i="18"/>
  <c r="A109" i="18"/>
  <c r="B109" i="18"/>
  <c r="C109" i="18"/>
  <c r="D109" i="18"/>
  <c r="A110" i="18"/>
  <c r="B110" i="18"/>
  <c r="C110" i="18"/>
  <c r="D110" i="18"/>
  <c r="A111" i="18"/>
  <c r="B111" i="18"/>
  <c r="C111" i="18"/>
  <c r="D111" i="18"/>
  <c r="A112" i="18"/>
  <c r="B112" i="18"/>
  <c r="C112" i="18"/>
  <c r="D112" i="18"/>
  <c r="A113" i="18"/>
  <c r="B113" i="18"/>
  <c r="C113" i="18"/>
  <c r="D113" i="18"/>
  <c r="A114" i="18"/>
  <c r="B114" i="18"/>
  <c r="C114" i="18"/>
  <c r="D114" i="18"/>
  <c r="A115" i="18"/>
  <c r="B115" i="18"/>
  <c r="C115" i="18"/>
  <c r="D115" i="18"/>
  <c r="A116" i="18"/>
  <c r="B116" i="18"/>
  <c r="C116" i="18"/>
  <c r="D116" i="18"/>
  <c r="A117" i="18"/>
  <c r="B117" i="18"/>
  <c r="C117" i="18"/>
  <c r="D117" i="18"/>
  <c r="A118" i="18"/>
  <c r="B118" i="18"/>
  <c r="C118" i="18"/>
  <c r="D118" i="18"/>
  <c r="C104" i="18"/>
  <c r="D104" i="18"/>
  <c r="B104" i="18"/>
  <c r="A104" i="18"/>
  <c r="A72" i="18"/>
  <c r="B72" i="18"/>
  <c r="C72" i="18"/>
  <c r="D72" i="18"/>
  <c r="A73" i="18"/>
  <c r="B73" i="18"/>
  <c r="C73" i="18"/>
  <c r="D73" i="18"/>
  <c r="A74" i="18"/>
  <c r="B74" i="18"/>
  <c r="C74" i="18"/>
  <c r="D74" i="18"/>
  <c r="A75" i="18"/>
  <c r="B75" i="18"/>
  <c r="C75" i="18"/>
  <c r="D75" i="18"/>
  <c r="A76" i="18"/>
  <c r="B76" i="18"/>
  <c r="C76" i="18"/>
  <c r="D76" i="18"/>
  <c r="A77" i="18"/>
  <c r="B77" i="18"/>
  <c r="C77" i="18"/>
  <c r="D77" i="18"/>
  <c r="A78" i="18"/>
  <c r="B78" i="18"/>
  <c r="C78" i="18"/>
  <c r="D78" i="18"/>
  <c r="A79" i="18"/>
  <c r="B79" i="18"/>
  <c r="C79" i="18"/>
  <c r="D79" i="18"/>
  <c r="A80" i="18"/>
  <c r="B80" i="18"/>
  <c r="C80" i="18"/>
  <c r="D80" i="18"/>
  <c r="A81" i="18"/>
  <c r="B81" i="18"/>
  <c r="C81" i="18"/>
  <c r="D81" i="18"/>
  <c r="A82" i="18"/>
  <c r="B82" i="18"/>
  <c r="C82" i="18"/>
  <c r="D82" i="18"/>
  <c r="A83" i="18"/>
  <c r="B83" i="18"/>
  <c r="C83" i="18"/>
  <c r="D83" i="18"/>
  <c r="A84" i="18"/>
  <c r="B84" i="18"/>
  <c r="C84" i="18"/>
  <c r="D84" i="18"/>
  <c r="A85" i="18"/>
  <c r="B85" i="18"/>
  <c r="C85" i="18"/>
  <c r="D85" i="18"/>
  <c r="A86" i="18"/>
  <c r="B86" i="18"/>
  <c r="C86" i="18"/>
  <c r="D86" i="18"/>
  <c r="A87" i="18"/>
  <c r="B87" i="18"/>
  <c r="C87" i="18"/>
  <c r="D87" i="18"/>
  <c r="A88" i="18"/>
  <c r="B88" i="18"/>
  <c r="C88" i="18"/>
  <c r="D88" i="18"/>
  <c r="A89" i="18"/>
  <c r="B89" i="18"/>
  <c r="C89" i="18"/>
  <c r="D89" i="18"/>
  <c r="A90" i="18"/>
  <c r="B90" i="18"/>
  <c r="C90" i="18"/>
  <c r="D90" i="18"/>
  <c r="A91" i="18"/>
  <c r="B91" i="18"/>
  <c r="C91" i="18"/>
  <c r="D91" i="18"/>
  <c r="A92" i="18"/>
  <c r="B92" i="18"/>
  <c r="C92" i="18"/>
  <c r="D92" i="18"/>
  <c r="A93" i="18"/>
  <c r="B93" i="18"/>
  <c r="C93" i="18"/>
  <c r="D93" i="18"/>
  <c r="A94" i="18"/>
  <c r="B94" i="18"/>
  <c r="C94" i="18"/>
  <c r="D94" i="18"/>
  <c r="A95" i="18"/>
  <c r="B95" i="18"/>
  <c r="C95" i="18"/>
  <c r="D95" i="18"/>
  <c r="A96" i="18"/>
  <c r="B96" i="18"/>
  <c r="C96" i="18"/>
  <c r="D96" i="18"/>
  <c r="A97" i="18"/>
  <c r="B97" i="18"/>
  <c r="C97" i="18"/>
  <c r="D97" i="18"/>
  <c r="A98" i="18"/>
  <c r="B98" i="18"/>
  <c r="C98" i="18"/>
  <c r="D98" i="18"/>
  <c r="A99" i="18"/>
  <c r="B99" i="18"/>
  <c r="C99" i="18"/>
  <c r="D99" i="18"/>
  <c r="A100" i="18"/>
  <c r="B100" i="18"/>
  <c r="C100" i="18"/>
  <c r="D100" i="18"/>
  <c r="C71" i="18"/>
  <c r="D71" i="18"/>
  <c r="B71" i="18"/>
  <c r="A71" i="18"/>
  <c r="K55" i="27" l="1"/>
  <c r="Q55" i="27" s="1"/>
  <c r="D35" i="20"/>
  <c r="B36" i="20" s="1"/>
  <c r="E67" i="27" s="1"/>
  <c r="G67" i="27" s="1"/>
  <c r="K20" i="27"/>
  <c r="Q20" i="27" s="1"/>
  <c r="K59" i="27"/>
  <c r="Q59" i="27" s="1"/>
  <c r="K60" i="27"/>
  <c r="Q60" i="27" s="1"/>
  <c r="K46" i="27"/>
  <c r="Q46" i="27" s="1"/>
  <c r="K45" i="27"/>
  <c r="Q45" i="27" s="1"/>
  <c r="K31" i="27"/>
  <c r="Q31" i="27" s="1"/>
  <c r="K32" i="27"/>
  <c r="Q32" i="27" s="1"/>
  <c r="K41" i="27"/>
  <c r="Q41" i="27" s="1"/>
  <c r="K42" i="27"/>
  <c r="Q42" i="27" s="1"/>
  <c r="K53" i="27"/>
  <c r="Q53" i="27" s="1"/>
  <c r="K54" i="27"/>
  <c r="Q54" i="27" s="1"/>
  <c r="K22" i="27"/>
  <c r="Q22" i="27" s="1"/>
  <c r="K21" i="27"/>
  <c r="Q21" i="27" s="1"/>
  <c r="K63" i="27"/>
  <c r="Q63" i="27" s="1"/>
  <c r="K64" i="27"/>
  <c r="Q64" i="27" s="1"/>
  <c r="K52" i="27"/>
  <c r="Q52" i="27" s="1"/>
  <c r="K51" i="27"/>
  <c r="Q51" i="27" s="1"/>
  <c r="K18" i="27"/>
  <c r="Q18" i="27" s="1"/>
  <c r="K17" i="27"/>
  <c r="Q17" i="27" s="1"/>
  <c r="K27" i="27"/>
  <c r="Q27" i="27" s="1"/>
  <c r="K28" i="27"/>
  <c r="Q28" i="27" s="1"/>
  <c r="K16" i="27"/>
  <c r="Q16" i="27" s="1"/>
  <c r="K15" i="27"/>
  <c r="Q15" i="27" s="1"/>
  <c r="K61" i="27"/>
  <c r="Q61" i="27" s="1"/>
  <c r="K62" i="27"/>
  <c r="Q62" i="27" s="1"/>
  <c r="K30" i="27"/>
  <c r="Q30" i="27" s="1"/>
  <c r="K29" i="27"/>
  <c r="Q29" i="27" s="1"/>
  <c r="K26" i="27"/>
  <c r="Q26" i="27" s="1"/>
  <c r="K7" i="27"/>
  <c r="Q7" i="27" s="1"/>
  <c r="E70" i="27"/>
  <c r="K24" i="27"/>
  <c r="Q24" i="27" s="1"/>
  <c r="K23" i="27"/>
  <c r="Q23" i="27" s="1"/>
  <c r="K9" i="27"/>
  <c r="Q9" i="27" s="1"/>
  <c r="K10" i="27"/>
  <c r="Q10" i="27" s="1"/>
  <c r="K13" i="27"/>
  <c r="Q13" i="27" s="1"/>
  <c r="K14" i="27"/>
  <c r="Q14" i="27" s="1"/>
  <c r="K12" i="27"/>
  <c r="Q12" i="27" s="1"/>
  <c r="K11" i="27"/>
  <c r="Q11" i="27" s="1"/>
  <c r="A65" i="18"/>
  <c r="B65" i="18"/>
  <c r="C65" i="18"/>
  <c r="D65" i="18"/>
  <c r="A66" i="18"/>
  <c r="B66" i="18"/>
  <c r="C66" i="18"/>
  <c r="D66" i="18"/>
  <c r="A67" i="18"/>
  <c r="B67" i="18"/>
  <c r="C67" i="18"/>
  <c r="D67" i="18"/>
  <c r="A64" i="18"/>
  <c r="B64" i="18"/>
  <c r="C64" i="18"/>
  <c r="D64" i="18"/>
  <c r="A60" i="18"/>
  <c r="B60" i="18"/>
  <c r="C60" i="18"/>
  <c r="D60" i="18"/>
  <c r="A61" i="18"/>
  <c r="B61" i="18"/>
  <c r="C61" i="18"/>
  <c r="D61" i="18"/>
  <c r="A62" i="18"/>
  <c r="B62" i="18"/>
  <c r="C62" i="18"/>
  <c r="D62" i="18"/>
  <c r="A63" i="18"/>
  <c r="B63" i="18"/>
  <c r="C63" i="18"/>
  <c r="D63" i="18"/>
  <c r="D59" i="18"/>
  <c r="C59" i="18"/>
  <c r="B59" i="18"/>
  <c r="A59" i="18"/>
  <c r="A53" i="18"/>
  <c r="B53" i="18"/>
  <c r="C53" i="18"/>
  <c r="D53" i="18"/>
  <c r="A54" i="18"/>
  <c r="B54" i="18"/>
  <c r="C54" i="18"/>
  <c r="D54" i="18"/>
  <c r="A55" i="18"/>
  <c r="B55" i="18"/>
  <c r="C55" i="18"/>
  <c r="D55" i="18"/>
  <c r="A7" i="18"/>
  <c r="B7" i="18"/>
  <c r="C7" i="18"/>
  <c r="D7" i="18"/>
  <c r="A8" i="18"/>
  <c r="B8" i="18"/>
  <c r="C8" i="18"/>
  <c r="D8" i="18"/>
  <c r="A9" i="18"/>
  <c r="B9" i="18"/>
  <c r="C9" i="18"/>
  <c r="D9" i="18"/>
  <c r="A10" i="18"/>
  <c r="B10" i="18"/>
  <c r="C10" i="18"/>
  <c r="D10" i="18"/>
  <c r="A11" i="18"/>
  <c r="B11" i="18"/>
  <c r="C11" i="18"/>
  <c r="D11" i="18"/>
  <c r="A12" i="18"/>
  <c r="B12" i="18"/>
  <c r="C12" i="18"/>
  <c r="D12" i="18"/>
  <c r="A13" i="18"/>
  <c r="B13" i="18"/>
  <c r="C13" i="18"/>
  <c r="D13" i="18"/>
  <c r="A14" i="18"/>
  <c r="B14" i="18"/>
  <c r="C14" i="18"/>
  <c r="D14" i="18"/>
  <c r="A15" i="18"/>
  <c r="B15" i="18"/>
  <c r="C15" i="18"/>
  <c r="D15" i="18"/>
  <c r="A16" i="18"/>
  <c r="B16" i="18"/>
  <c r="C16" i="18"/>
  <c r="D16" i="18"/>
  <c r="A17" i="18"/>
  <c r="B17" i="18"/>
  <c r="C17" i="18"/>
  <c r="D17" i="18"/>
  <c r="A18" i="18"/>
  <c r="B18" i="18"/>
  <c r="C18" i="18"/>
  <c r="D18" i="18"/>
  <c r="A19" i="18"/>
  <c r="B19" i="18"/>
  <c r="C19" i="18"/>
  <c r="D19" i="18"/>
  <c r="A20" i="18"/>
  <c r="B20" i="18"/>
  <c r="C20" i="18"/>
  <c r="D20" i="18"/>
  <c r="A21" i="18"/>
  <c r="B21" i="18"/>
  <c r="C21" i="18"/>
  <c r="D21" i="18"/>
  <c r="A22" i="18"/>
  <c r="B22" i="18"/>
  <c r="C22" i="18"/>
  <c r="D22" i="18"/>
  <c r="A23" i="18"/>
  <c r="B23" i="18"/>
  <c r="C23" i="18"/>
  <c r="D23" i="18"/>
  <c r="A24" i="18"/>
  <c r="B24" i="18"/>
  <c r="C24" i="18"/>
  <c r="D24" i="18"/>
  <c r="A25" i="18"/>
  <c r="B25" i="18"/>
  <c r="C25" i="18"/>
  <c r="D25" i="18"/>
  <c r="A26" i="18"/>
  <c r="B26" i="18"/>
  <c r="C26" i="18"/>
  <c r="D26" i="18"/>
  <c r="A27" i="18"/>
  <c r="B27" i="18"/>
  <c r="C27" i="18"/>
  <c r="D27" i="18"/>
  <c r="A28" i="18"/>
  <c r="B28" i="18"/>
  <c r="C28" i="18"/>
  <c r="D28" i="18"/>
  <c r="A29" i="18"/>
  <c r="B29" i="18"/>
  <c r="C29" i="18"/>
  <c r="D29" i="18"/>
  <c r="A30" i="18"/>
  <c r="B30" i="18"/>
  <c r="C30" i="18"/>
  <c r="D30" i="18"/>
  <c r="A31" i="18"/>
  <c r="B31" i="18"/>
  <c r="C31" i="18"/>
  <c r="D31" i="18"/>
  <c r="A32" i="18"/>
  <c r="B32" i="18"/>
  <c r="C32" i="18"/>
  <c r="D32" i="18"/>
  <c r="A33" i="18"/>
  <c r="B33" i="18"/>
  <c r="C33" i="18"/>
  <c r="D33" i="18"/>
  <c r="A34" i="18"/>
  <c r="B34" i="18"/>
  <c r="C34" i="18"/>
  <c r="D34" i="18"/>
  <c r="A35" i="18"/>
  <c r="B35" i="18"/>
  <c r="C35" i="18"/>
  <c r="D35" i="18"/>
  <c r="A36" i="18"/>
  <c r="B36" i="18"/>
  <c r="C36" i="18"/>
  <c r="D36" i="18"/>
  <c r="A37" i="18"/>
  <c r="B37" i="18"/>
  <c r="C37" i="18"/>
  <c r="D37" i="18"/>
  <c r="A38" i="18"/>
  <c r="B38" i="18"/>
  <c r="C38" i="18"/>
  <c r="D38" i="18"/>
  <c r="A39" i="18"/>
  <c r="B39" i="18"/>
  <c r="C39" i="18"/>
  <c r="D39" i="18"/>
  <c r="A40" i="18"/>
  <c r="B40" i="18"/>
  <c r="C40" i="18"/>
  <c r="D40" i="18"/>
  <c r="A41" i="18"/>
  <c r="B41" i="18"/>
  <c r="C41" i="18"/>
  <c r="D41" i="18"/>
  <c r="A42" i="18"/>
  <c r="B42" i="18"/>
  <c r="C42" i="18"/>
  <c r="D42" i="18"/>
  <c r="A43" i="18"/>
  <c r="B43" i="18"/>
  <c r="C43" i="18"/>
  <c r="D43" i="18"/>
  <c r="A44" i="18"/>
  <c r="B44" i="18"/>
  <c r="C44" i="18"/>
  <c r="D44" i="18"/>
  <c r="A45" i="18"/>
  <c r="B45" i="18"/>
  <c r="C45" i="18"/>
  <c r="D45" i="18"/>
  <c r="A46" i="18"/>
  <c r="B46" i="18"/>
  <c r="C46" i="18"/>
  <c r="D46" i="18"/>
  <c r="A47" i="18"/>
  <c r="B47" i="18"/>
  <c r="C47" i="18"/>
  <c r="D47" i="18"/>
  <c r="A48" i="18"/>
  <c r="B48" i="18"/>
  <c r="C48" i="18"/>
  <c r="D48" i="18"/>
  <c r="A49" i="18"/>
  <c r="B49" i="18"/>
  <c r="C49" i="18"/>
  <c r="D49" i="18"/>
  <c r="A50" i="18"/>
  <c r="B50" i="18"/>
  <c r="C50" i="18"/>
  <c r="D50" i="18"/>
  <c r="A51" i="18"/>
  <c r="B51" i="18"/>
  <c r="C51" i="18"/>
  <c r="D51" i="18"/>
  <c r="A52" i="18"/>
  <c r="B52" i="18"/>
  <c r="C52" i="18"/>
  <c r="D52" i="18"/>
  <c r="D6" i="18"/>
  <c r="C6" i="18"/>
  <c r="B6" i="18"/>
  <c r="A6" i="18"/>
  <c r="J2" i="19"/>
  <c r="J1" i="19"/>
  <c r="F2" i="18"/>
  <c r="F1" i="18"/>
  <c r="G15" i="17"/>
  <c r="G14" i="17"/>
  <c r="H11" i="17"/>
  <c r="D38" i="17" s="1"/>
  <c r="I10" i="17"/>
  <c r="H10" i="17"/>
  <c r="I9" i="17"/>
  <c r="H9" i="17"/>
  <c r="I8" i="17"/>
  <c r="H8" i="17"/>
  <c r="I7" i="17"/>
  <c r="H7" i="17"/>
  <c r="I6" i="17"/>
  <c r="H6" i="17"/>
  <c r="D2" i="17"/>
  <c r="B2" i="17"/>
  <c r="A2" i="17"/>
  <c r="D1" i="17"/>
  <c r="B1" i="17"/>
  <c r="A1" i="17"/>
  <c r="N5000" i="19"/>
  <c r="N4999" i="19"/>
  <c r="N4998" i="19"/>
  <c r="N4997" i="19"/>
  <c r="N4996" i="19"/>
  <c r="N4995" i="19"/>
  <c r="N4994" i="19"/>
  <c r="N4993" i="19"/>
  <c r="N4992" i="19"/>
  <c r="N4991" i="19"/>
  <c r="N4990" i="19"/>
  <c r="N4989" i="19"/>
  <c r="N4988" i="19"/>
  <c r="N4987" i="19"/>
  <c r="N4986" i="19"/>
  <c r="N4982" i="19"/>
  <c r="N4981" i="19"/>
  <c r="N4980" i="19"/>
  <c r="N4976" i="19"/>
  <c r="N4975" i="19"/>
  <c r="N4974" i="19"/>
  <c r="N4973" i="19"/>
  <c r="N4972" i="19"/>
  <c r="N4971" i="19"/>
  <c r="N4970" i="19"/>
  <c r="N4969" i="19"/>
  <c r="N4968" i="19"/>
  <c r="N4967" i="19"/>
  <c r="N4966" i="19"/>
  <c r="N4965" i="19"/>
  <c r="N4964" i="19"/>
  <c r="N4960" i="19"/>
  <c r="N4959" i="19"/>
  <c r="N4958" i="19"/>
  <c r="N4957" i="19"/>
  <c r="N4956" i="19"/>
  <c r="N4955" i="19"/>
  <c r="N4954" i="19"/>
  <c r="N4953" i="19"/>
  <c r="N4952" i="19"/>
  <c r="N4951" i="19"/>
  <c r="N4950" i="19"/>
  <c r="N4949" i="19"/>
  <c r="N4948" i="19"/>
  <c r="N4947" i="19"/>
  <c r="N4946" i="19"/>
  <c r="N4945" i="19"/>
  <c r="N4944" i="19"/>
  <c r="N4943" i="19"/>
  <c r="N4942" i="19"/>
  <c r="N4941" i="19"/>
  <c r="N4937" i="19"/>
  <c r="N4936" i="19"/>
  <c r="N4935" i="19"/>
  <c r="N4934" i="19"/>
  <c r="N4933" i="19"/>
  <c r="N4932" i="19"/>
  <c r="N4931" i="19"/>
  <c r="N4930" i="19"/>
  <c r="N4929" i="19"/>
  <c r="N4928" i="19"/>
  <c r="N4927" i="19"/>
  <c r="N4926" i="19"/>
  <c r="N4925" i="19"/>
  <c r="N4924" i="19"/>
  <c r="N4923" i="19"/>
  <c r="N4922" i="19"/>
  <c r="N4921" i="19"/>
  <c r="N4920" i="19"/>
  <c r="N4919" i="19"/>
  <c r="N4918" i="19"/>
  <c r="N4917" i="19"/>
  <c r="N4916" i="19"/>
  <c r="N4915" i="19"/>
  <c r="N4914" i="19"/>
  <c r="N4913" i="19"/>
  <c r="N4912" i="19"/>
  <c r="N4911" i="19"/>
  <c r="N4910" i="19"/>
  <c r="N4909" i="19"/>
  <c r="N4908" i="19"/>
  <c r="N4907" i="19"/>
  <c r="N4906" i="19"/>
  <c r="N4905" i="19"/>
  <c r="N4904" i="19"/>
  <c r="N4903" i="19"/>
  <c r="N4902" i="19"/>
  <c r="N4901" i="19"/>
  <c r="N4900" i="19"/>
  <c r="N4899" i="19"/>
  <c r="N4898" i="19"/>
  <c r="N4897" i="19"/>
  <c r="N4896" i="19"/>
  <c r="N4895" i="19"/>
  <c r="N4894" i="19"/>
  <c r="N4893" i="19"/>
  <c r="N4892" i="19"/>
  <c r="N4891" i="19"/>
  <c r="N4890" i="19"/>
  <c r="N4889" i="19"/>
  <c r="N4888" i="19"/>
  <c r="N4887" i="19"/>
  <c r="N4886" i="19"/>
  <c r="N4885" i="19"/>
  <c r="N4884" i="19"/>
  <c r="N4883" i="19"/>
  <c r="N4882" i="19"/>
  <c r="N4881" i="19"/>
  <c r="N4880" i="19"/>
  <c r="N4879" i="19"/>
  <c r="N4878" i="19"/>
  <c r="N4877" i="19"/>
  <c r="N4876" i="19"/>
  <c r="N4875" i="19"/>
  <c r="N4874" i="19"/>
  <c r="N4873" i="19"/>
  <c r="N4872" i="19"/>
  <c r="N4871" i="19"/>
  <c r="N4870" i="19"/>
  <c r="N4853" i="19"/>
  <c r="N4852" i="19"/>
  <c r="N4851" i="19"/>
  <c r="N4850" i="19"/>
  <c r="N4849" i="19"/>
  <c r="N4848" i="19"/>
  <c r="N4847" i="19"/>
  <c r="N4846" i="19"/>
  <c r="N4845" i="19"/>
  <c r="N4844" i="19"/>
  <c r="N4843" i="19"/>
  <c r="N4839" i="19"/>
  <c r="N4838" i="19"/>
  <c r="N4837" i="19"/>
  <c r="N4836" i="19"/>
  <c r="N4835" i="19"/>
  <c r="N4834" i="19"/>
  <c r="N4833" i="19"/>
  <c r="N4832" i="19"/>
  <c r="N4831" i="19"/>
  <c r="N4830" i="19"/>
  <c r="N4829" i="19"/>
  <c r="N4828" i="19"/>
  <c r="N4827" i="19"/>
  <c r="N4826" i="19"/>
  <c r="N4825" i="19"/>
  <c r="N4824" i="19"/>
  <c r="N4823" i="19"/>
  <c r="N4822" i="19"/>
  <c r="N4821" i="19"/>
  <c r="N4820" i="19"/>
  <c r="N4819" i="19"/>
  <c r="N4818" i="19"/>
  <c r="N4817" i="19"/>
  <c r="N4816" i="19"/>
  <c r="N4815" i="19"/>
  <c r="N4814" i="19"/>
  <c r="N4813" i="19"/>
  <c r="N4812" i="19"/>
  <c r="N4811" i="19"/>
  <c r="N4810" i="19"/>
  <c r="N4809" i="19"/>
  <c r="N4808" i="19"/>
  <c r="N4807" i="19"/>
  <c r="N4806" i="19"/>
  <c r="N4805" i="19"/>
  <c r="N4804" i="19"/>
  <c r="N4803" i="19"/>
  <c r="N4802" i="19"/>
  <c r="N4801" i="19"/>
  <c r="N4800" i="19"/>
  <c r="N4799" i="19"/>
  <c r="N4798" i="19"/>
  <c r="N4797" i="19"/>
  <c r="N4796" i="19"/>
  <c r="N4795" i="19"/>
  <c r="N4794" i="19"/>
  <c r="N4793" i="19"/>
  <c r="N4792" i="19"/>
  <c r="N4791" i="19"/>
  <c r="N4790" i="19"/>
  <c r="N4789" i="19"/>
  <c r="N4788" i="19"/>
  <c r="N4784" i="19"/>
  <c r="N4783" i="19"/>
  <c r="N4782" i="19"/>
  <c r="N4781" i="19"/>
  <c r="N4780" i="19"/>
  <c r="N4779" i="19"/>
  <c r="N4778" i="19"/>
  <c r="N4777" i="19"/>
  <c r="N4776" i="19"/>
  <c r="N4775" i="19"/>
  <c r="N4774" i="19"/>
  <c r="N4773" i="19"/>
  <c r="N4772" i="19"/>
  <c r="N4771" i="19"/>
  <c r="N4770" i="19"/>
  <c r="N4769" i="19"/>
  <c r="N4768" i="19"/>
  <c r="N4767" i="19"/>
  <c r="N4766" i="19"/>
  <c r="N4765" i="19"/>
  <c r="N4764" i="19"/>
  <c r="N4760" i="19"/>
  <c r="N4759" i="19"/>
  <c r="N4758" i="19"/>
  <c r="N4757" i="19"/>
  <c r="N4756" i="19"/>
  <c r="N4755" i="19"/>
  <c r="N4754" i="19"/>
  <c r="N4753" i="19"/>
  <c r="N4752" i="19"/>
  <c r="N4751" i="19"/>
  <c r="N4750" i="19"/>
  <c r="N4749" i="19"/>
  <c r="N4748" i="19"/>
  <c r="N4747" i="19"/>
  <c r="N4746" i="19"/>
  <c r="N4745" i="19"/>
  <c r="N4744" i="19"/>
  <c r="N4743" i="19"/>
  <c r="N4742" i="19"/>
  <c r="N4741" i="19"/>
  <c r="N4740" i="19"/>
  <c r="N4739" i="19"/>
  <c r="N4738" i="19"/>
  <c r="N4737" i="19"/>
  <c r="N4736" i="19"/>
  <c r="N4735" i="19"/>
  <c r="N4734" i="19"/>
  <c r="N4733" i="19"/>
  <c r="N4732" i="19"/>
  <c r="N4731" i="19"/>
  <c r="N4730" i="19"/>
  <c r="N4729" i="19"/>
  <c r="N4728" i="19"/>
  <c r="N4727" i="19"/>
  <c r="N4726" i="19"/>
  <c r="N4725" i="19"/>
  <c r="N4724" i="19"/>
  <c r="N4723" i="19"/>
  <c r="N4722" i="19"/>
  <c r="N4721" i="19"/>
  <c r="N4720" i="19"/>
  <c r="N4719" i="19"/>
  <c r="N4718" i="19"/>
  <c r="N4717" i="19"/>
  <c r="N4716" i="19"/>
  <c r="N4715" i="19"/>
  <c r="N4714" i="19"/>
  <c r="N4713" i="19"/>
  <c r="N4712" i="19"/>
  <c r="N4711" i="19"/>
  <c r="N4710" i="19"/>
  <c r="N4709" i="19"/>
  <c r="N4708" i="19"/>
  <c r="N4707" i="19"/>
  <c r="N4706" i="19"/>
  <c r="N4705" i="19"/>
  <c r="N4704" i="19"/>
  <c r="N4703" i="19"/>
  <c r="N4702" i="19"/>
  <c r="N4701" i="19"/>
  <c r="N4700" i="19"/>
  <c r="N4699" i="19"/>
  <c r="N4698" i="19"/>
  <c r="N4697" i="19"/>
  <c r="N4696" i="19"/>
  <c r="N4695" i="19"/>
  <c r="N4694" i="19"/>
  <c r="N4693" i="19"/>
  <c r="N4692" i="19"/>
  <c r="N4691" i="19"/>
  <c r="N4690" i="19"/>
  <c r="N4689" i="19"/>
  <c r="N4688" i="19"/>
  <c r="N4687" i="19"/>
  <c r="N4686" i="19"/>
  <c r="N4685" i="19"/>
  <c r="N4684" i="19"/>
  <c r="N4683" i="19"/>
  <c r="N4682" i="19"/>
  <c r="N4681" i="19"/>
  <c r="N4680" i="19"/>
  <c r="N4679" i="19"/>
  <c r="N4678" i="19"/>
  <c r="N4677" i="19"/>
  <c r="N4676" i="19"/>
  <c r="N4675" i="19"/>
  <c r="N4674" i="19"/>
  <c r="N4673" i="19"/>
  <c r="N4672" i="19"/>
  <c r="N4671" i="19"/>
  <c r="N4670" i="19"/>
  <c r="N4669" i="19"/>
  <c r="N4668" i="19"/>
  <c r="N4667" i="19"/>
  <c r="N4666" i="19"/>
  <c r="N4665" i="19"/>
  <c r="N4664" i="19"/>
  <c r="N4663" i="19"/>
  <c r="N4629" i="19"/>
  <c r="N4628" i="19"/>
  <c r="N4627" i="19"/>
  <c r="N4626" i="19"/>
  <c r="N4625" i="19"/>
  <c r="N4624" i="19"/>
  <c r="N4623" i="19"/>
  <c r="N4622" i="19"/>
  <c r="N4621" i="19"/>
  <c r="N4620" i="19"/>
  <c r="N4619" i="19"/>
  <c r="N4618" i="19"/>
  <c r="N4617" i="19"/>
  <c r="N4616" i="19"/>
  <c r="N4615" i="19"/>
  <c r="N4614" i="19"/>
  <c r="N4613" i="19"/>
  <c r="N4612" i="19"/>
  <c r="N4611" i="19"/>
  <c r="N4610" i="19"/>
  <c r="N4609" i="19"/>
  <c r="N4608" i="19"/>
  <c r="N4607" i="19"/>
  <c r="N4606" i="19"/>
  <c r="N4605" i="19"/>
  <c r="N4604" i="19"/>
  <c r="N4603" i="19"/>
  <c r="N4602" i="19"/>
  <c r="N4601" i="19"/>
  <c r="N4600" i="19"/>
  <c r="N4599" i="19"/>
  <c r="N4598" i="19"/>
  <c r="N4597" i="19"/>
  <c r="N4596" i="19"/>
  <c r="N4595" i="19"/>
  <c r="N4594" i="19"/>
  <c r="N4593" i="19"/>
  <c r="N4592" i="19"/>
  <c r="N4591" i="19"/>
  <c r="N4590" i="19"/>
  <c r="N4589" i="19"/>
  <c r="N4588" i="19"/>
  <c r="N4587" i="19"/>
  <c r="N4583" i="19"/>
  <c r="N4582" i="19"/>
  <c r="N4581" i="19"/>
  <c r="N4580" i="19"/>
  <c r="N4579" i="19"/>
  <c r="N4578" i="19"/>
  <c r="N4577" i="19"/>
  <c r="N4576" i="19"/>
  <c r="N4575" i="19"/>
  <c r="N4574" i="19"/>
  <c r="N4573" i="19"/>
  <c r="N4572" i="19"/>
  <c r="N4571" i="19"/>
  <c r="N4570" i="19"/>
  <c r="N4569" i="19"/>
  <c r="N4568" i="19"/>
  <c r="N4567" i="19"/>
  <c r="N4566" i="19"/>
  <c r="N4565" i="19"/>
  <c r="N4564" i="19"/>
  <c r="N4563" i="19"/>
  <c r="N4562" i="19"/>
  <c r="N4561" i="19"/>
  <c r="N4560" i="19"/>
  <c r="N4559" i="19"/>
  <c r="N4558" i="19"/>
  <c r="N4557" i="19"/>
  <c r="N4556" i="19"/>
  <c r="N4555" i="19"/>
  <c r="N4554" i="19"/>
  <c r="N4553" i="19"/>
  <c r="N4552" i="19"/>
  <c r="N4551" i="19"/>
  <c r="N4550" i="19"/>
  <c r="N4549" i="19"/>
  <c r="N4548" i="19"/>
  <c r="N4547" i="19"/>
  <c r="N4546" i="19"/>
  <c r="N4545" i="19"/>
  <c r="N4544" i="19"/>
  <c r="N4543" i="19"/>
  <c r="N4542" i="19"/>
  <c r="N4541" i="19"/>
  <c r="N4540" i="19"/>
  <c r="N4539" i="19"/>
  <c r="N4538" i="19"/>
  <c r="N4537" i="19"/>
  <c r="N4536" i="19"/>
  <c r="N4535" i="19"/>
  <c r="N4534" i="19"/>
  <c r="N4533" i="19"/>
  <c r="N4529" i="19"/>
  <c r="N4528" i="19"/>
  <c r="N4527" i="19"/>
  <c r="N4526" i="19"/>
  <c r="N4525" i="19"/>
  <c r="N4521" i="19"/>
  <c r="N4520" i="19"/>
  <c r="N4519" i="19"/>
  <c r="N4518" i="19"/>
  <c r="N4517" i="19"/>
  <c r="N4516" i="19"/>
  <c r="N4475" i="19"/>
  <c r="N4474" i="19"/>
  <c r="N4473" i="19"/>
  <c r="N4472" i="19"/>
  <c r="N4471" i="19"/>
  <c r="N4470" i="19"/>
  <c r="N4469" i="19"/>
  <c r="N4468" i="19"/>
  <c r="N4467" i="19"/>
  <c r="N4466" i="19"/>
  <c r="N4465" i="19"/>
  <c r="N4464" i="19"/>
  <c r="N4463" i="19"/>
  <c r="N4462" i="19"/>
  <c r="N4461" i="19"/>
  <c r="N4460" i="19"/>
  <c r="N4459" i="19"/>
  <c r="N4458" i="19"/>
  <c r="N4457" i="19"/>
  <c r="N4456" i="19"/>
  <c r="N4455" i="19"/>
  <c r="N4454" i="19"/>
  <c r="N4453" i="19"/>
  <c r="N4452" i="19"/>
  <c r="N4451" i="19"/>
  <c r="N4450" i="19"/>
  <c r="N4449" i="19"/>
  <c r="N4448" i="19"/>
  <c r="N4432" i="19"/>
  <c r="N4431" i="19"/>
  <c r="N4430" i="19"/>
  <c r="N4429" i="19"/>
  <c r="N4428" i="19"/>
  <c r="N4427" i="19"/>
  <c r="N4426" i="19"/>
  <c r="N4425" i="19"/>
  <c r="N4424" i="19"/>
  <c r="N4423" i="19"/>
  <c r="N4422" i="19"/>
  <c r="N4421" i="19"/>
  <c r="N4417" i="19"/>
  <c r="N4416" i="19"/>
  <c r="N4415" i="19"/>
  <c r="N4414" i="19"/>
  <c r="N4413" i="19"/>
  <c r="N4412" i="19"/>
  <c r="N4411" i="19"/>
  <c r="N4410" i="19"/>
  <c r="N4409" i="19"/>
  <c r="N4408" i="19"/>
  <c r="N4407" i="19"/>
  <c r="N4406" i="19"/>
  <c r="N4405" i="19"/>
  <c r="N4404" i="19"/>
  <c r="N4403" i="19"/>
  <c r="N4402" i="19"/>
  <c r="N4401" i="19"/>
  <c r="N4400" i="19"/>
  <c r="N4399" i="19"/>
  <c r="N4398" i="19"/>
  <c r="N4397" i="19"/>
  <c r="N4396" i="19"/>
  <c r="N4395" i="19"/>
  <c r="N4394" i="19"/>
  <c r="N4393" i="19"/>
  <c r="N4389" i="19"/>
  <c r="N4388" i="19"/>
  <c r="N4387" i="19"/>
  <c r="N4386" i="19"/>
  <c r="N4382" i="19"/>
  <c r="N4381" i="19"/>
  <c r="N4380" i="19"/>
  <c r="N4379" i="19"/>
  <c r="N4378" i="19"/>
  <c r="N4374" i="19"/>
  <c r="N4373" i="19"/>
  <c r="N4369" i="19"/>
  <c r="N4368" i="19"/>
  <c r="N4367" i="19"/>
  <c r="N4366" i="19"/>
  <c r="N4365" i="19"/>
  <c r="N4364" i="19"/>
  <c r="N4363" i="19"/>
  <c r="N4362" i="19"/>
  <c r="N4361" i="19"/>
  <c r="N4360" i="19"/>
  <c r="N4359" i="19"/>
  <c r="N4358" i="19"/>
  <c r="N4357" i="19"/>
  <c r="N4356" i="19"/>
  <c r="N4355" i="19"/>
  <c r="N4354" i="19"/>
  <c r="N4353" i="19"/>
  <c r="N4352" i="19"/>
  <c r="N4351" i="19"/>
  <c r="N4350" i="19"/>
  <c r="N4349" i="19"/>
  <c r="N4348" i="19"/>
  <c r="N4347" i="19"/>
  <c r="N4346" i="19"/>
  <c r="N4345" i="19"/>
  <c r="N4344" i="19"/>
  <c r="N4343" i="19"/>
  <c r="N4342" i="19"/>
  <c r="N4341" i="19"/>
  <c r="N4340" i="19"/>
  <c r="N4339" i="19"/>
  <c r="N4338" i="19"/>
  <c r="N4337" i="19"/>
  <c r="N4336" i="19"/>
  <c r="N4335" i="19"/>
  <c r="N4334" i="19"/>
  <c r="N4333" i="19"/>
  <c r="N4332" i="19"/>
  <c r="N4331" i="19"/>
  <c r="N4330" i="19"/>
  <c r="N4329" i="19"/>
  <c r="N4328" i="19"/>
  <c r="N4327" i="19"/>
  <c r="N4326" i="19"/>
  <c r="N4325" i="19"/>
  <c r="N4324" i="19"/>
  <c r="N4323" i="19"/>
  <c r="N4322" i="19"/>
  <c r="N4321" i="19"/>
  <c r="N4320" i="19"/>
  <c r="N4319" i="19"/>
  <c r="N4318" i="19"/>
  <c r="N4317" i="19"/>
  <c r="N4316" i="19"/>
  <c r="N4315" i="19"/>
  <c r="N4314" i="19"/>
  <c r="N4313" i="19"/>
  <c r="N4312" i="19"/>
  <c r="N4311" i="19"/>
  <c r="N4310" i="19"/>
  <c r="N4309" i="19"/>
  <c r="N4308" i="19"/>
  <c r="N4307" i="19"/>
  <c r="N4306" i="19"/>
  <c r="N4305" i="19"/>
  <c r="N4304" i="19"/>
  <c r="N4303" i="19"/>
  <c r="N4302" i="19"/>
  <c r="N4301" i="19"/>
  <c r="N4300" i="19"/>
  <c r="N4299" i="19"/>
  <c r="N4298" i="19"/>
  <c r="N4297" i="19"/>
  <c r="N4296" i="19"/>
  <c r="N4295" i="19"/>
  <c r="N4294" i="19"/>
  <c r="N4293" i="19"/>
  <c r="N4292" i="19"/>
  <c r="N4291" i="19"/>
  <c r="N4290" i="19"/>
  <c r="N4289" i="19"/>
  <c r="N4288" i="19"/>
  <c r="N4287" i="19"/>
  <c r="N4286" i="19"/>
  <c r="N4285" i="19"/>
  <c r="N4284" i="19"/>
  <c r="N4283" i="19"/>
  <c r="N4282" i="19"/>
  <c r="N4281" i="19"/>
  <c r="N4280" i="19"/>
  <c r="N4279" i="19"/>
  <c r="N4278" i="19"/>
  <c r="N4277" i="19"/>
  <c r="N4276" i="19"/>
  <c r="N4275" i="19"/>
  <c r="N4274" i="19"/>
  <c r="N4273" i="19"/>
  <c r="N4272" i="19"/>
  <c r="N4271" i="19"/>
  <c r="N4270" i="19"/>
  <c r="N4269" i="19"/>
  <c r="N4268" i="19"/>
  <c r="N4267" i="19"/>
  <c r="N4266" i="19"/>
  <c r="N4265" i="19"/>
  <c r="N4264" i="19"/>
  <c r="N4263" i="19"/>
  <c r="N4262" i="19"/>
  <c r="N4261" i="19"/>
  <c r="N4260" i="19"/>
  <c r="N4259" i="19"/>
  <c r="N4258" i="19"/>
  <c r="N4257" i="19"/>
  <c r="N4256" i="19"/>
  <c r="N4255" i="19"/>
  <c r="N4254" i="19"/>
  <c r="N4253" i="19"/>
  <c r="N4249" i="19"/>
  <c r="N4248" i="19"/>
  <c r="N4247" i="19"/>
  <c r="N4246" i="19"/>
  <c r="N4245" i="19"/>
  <c r="N4244" i="19"/>
  <c r="N4243" i="19"/>
  <c r="N4242" i="19"/>
  <c r="N4241" i="19"/>
  <c r="N4240" i="19"/>
  <c r="N4239" i="19"/>
  <c r="N4238" i="19"/>
  <c r="N4237" i="19"/>
  <c r="N4236" i="19"/>
  <c r="N4235" i="19"/>
  <c r="N4234" i="19"/>
  <c r="N4233" i="19"/>
  <c r="N4232" i="19"/>
  <c r="N4231" i="19"/>
  <c r="N4230" i="19"/>
  <c r="N4229" i="19"/>
  <c r="N4228" i="19"/>
  <c r="N4227" i="19"/>
  <c r="N4226" i="19"/>
  <c r="N4225" i="19"/>
  <c r="N4224" i="19"/>
  <c r="N4220" i="19"/>
  <c r="N4219" i="19"/>
  <c r="N4218" i="19"/>
  <c r="N4217" i="19"/>
  <c r="N4216" i="19"/>
  <c r="N4215" i="19"/>
  <c r="N4214" i="19"/>
  <c r="N4213" i="19"/>
  <c r="N4212" i="19"/>
  <c r="N4211" i="19"/>
  <c r="N4210" i="19"/>
  <c r="N4209" i="19"/>
  <c r="N4208" i="19"/>
  <c r="N4207" i="19"/>
  <c r="N4203" i="19"/>
  <c r="N4202" i="19"/>
  <c r="N4201" i="19"/>
  <c r="N4200" i="19"/>
  <c r="N4199" i="19"/>
  <c r="N4198" i="19"/>
  <c r="N4197" i="19"/>
  <c r="N4196" i="19"/>
  <c r="N4192" i="19"/>
  <c r="N4191" i="19"/>
  <c r="N4190" i="19"/>
  <c r="N4189" i="19"/>
  <c r="N4188" i="19"/>
  <c r="N4187" i="19"/>
  <c r="N4186" i="19"/>
  <c r="N4185" i="19"/>
  <c r="N4184" i="19"/>
  <c r="N4183" i="19"/>
  <c r="N4182" i="19"/>
  <c r="N4181" i="19"/>
  <c r="N4180" i="19"/>
  <c r="N4179" i="19"/>
  <c r="N4178" i="19"/>
  <c r="N4177" i="19"/>
  <c r="N4176" i="19"/>
  <c r="N4175" i="19"/>
  <c r="N4171" i="19"/>
  <c r="N4170" i="19"/>
  <c r="N4169" i="19"/>
  <c r="N4168" i="19"/>
  <c r="N4167" i="19"/>
  <c r="N4166" i="19"/>
  <c r="N4165" i="19"/>
  <c r="N4164" i="19"/>
  <c r="N4163" i="19"/>
  <c r="N4162" i="19"/>
  <c r="N4161" i="19"/>
  <c r="N4160" i="19"/>
  <c r="N4159" i="19"/>
  <c r="N4155" i="19"/>
  <c r="N4154" i="19"/>
  <c r="N4153" i="19"/>
  <c r="N4152" i="19"/>
  <c r="N4151" i="19"/>
  <c r="N4150" i="19"/>
  <c r="N4149" i="19"/>
  <c r="N4148" i="19"/>
  <c r="N4147" i="19"/>
  <c r="N4146" i="19"/>
  <c r="N4145" i="19"/>
  <c r="N4144" i="19"/>
  <c r="N4143" i="19"/>
  <c r="N4142" i="19"/>
  <c r="N4141" i="19"/>
  <c r="N4140" i="19"/>
  <c r="N4139" i="19"/>
  <c r="N4138" i="19"/>
  <c r="N4137" i="19"/>
  <c r="N4136" i="19"/>
  <c r="N4135" i="19"/>
  <c r="N4134" i="19"/>
  <c r="N4133" i="19"/>
  <c r="N4132" i="19"/>
  <c r="N4128" i="19"/>
  <c r="N4127" i="19"/>
  <c r="N4126" i="19"/>
  <c r="N4125" i="19"/>
  <c r="N4124" i="19"/>
  <c r="N4123" i="19"/>
  <c r="N4122" i="19"/>
  <c r="N4121" i="19"/>
  <c r="N4120" i="19"/>
  <c r="N4119" i="19"/>
  <c r="N4118" i="19"/>
  <c r="N4117" i="19"/>
  <c r="N4116" i="19"/>
  <c r="N4115" i="19"/>
  <c r="N4114" i="19"/>
  <c r="N4113" i="19"/>
  <c r="N4112" i="19"/>
  <c r="N4111" i="19"/>
  <c r="N4110" i="19"/>
  <c r="N4109" i="19"/>
  <c r="N4108" i="19"/>
  <c r="N4107" i="19"/>
  <c r="N4106" i="19"/>
  <c r="N4105" i="19"/>
  <c r="N4104" i="19"/>
  <c r="N4103" i="19"/>
  <c r="N4102" i="19"/>
  <c r="N4101" i="19"/>
  <c r="N4100" i="19"/>
  <c r="N4099" i="19"/>
  <c r="N4098" i="19"/>
  <c r="N4097" i="19"/>
  <c r="N4096" i="19"/>
  <c r="N4095" i="19"/>
  <c r="N4094" i="19"/>
  <c r="N4093" i="19"/>
  <c r="N4092" i="19"/>
  <c r="N4091" i="19"/>
  <c r="N4090" i="19"/>
  <c r="N4089" i="19"/>
  <c r="N4088" i="19"/>
  <c r="N4087" i="19"/>
  <c r="N4086" i="19"/>
  <c r="N4085" i="19"/>
  <c r="N4084" i="19"/>
  <c r="N4083" i="19"/>
  <c r="N4082" i="19"/>
  <c r="N4081" i="19"/>
  <c r="N4080" i="19"/>
  <c r="N4079" i="19"/>
  <c r="N4078" i="19"/>
  <c r="N4077" i="19"/>
  <c r="N4076" i="19"/>
  <c r="N4075" i="19"/>
  <c r="N4074" i="19"/>
  <c r="N4073" i="19"/>
  <c r="N4072" i="19"/>
  <c r="N4071" i="19"/>
  <c r="N4070" i="19"/>
  <c r="N4069" i="19"/>
  <c r="N4068" i="19"/>
  <c r="N4067" i="19"/>
  <c r="N4066" i="19"/>
  <c r="N4065" i="19"/>
  <c r="N4064" i="19"/>
  <c r="N4063" i="19"/>
  <c r="N4062" i="19"/>
  <c r="N4061" i="19"/>
  <c r="N4060" i="19"/>
  <c r="N4059" i="19"/>
  <c r="N4058" i="19"/>
  <c r="N4057" i="19"/>
  <c r="N4056" i="19"/>
  <c r="N4055" i="19"/>
  <c r="N4054" i="19"/>
  <c r="N4053" i="19"/>
  <c r="N4052" i="19"/>
  <c r="N4051" i="19"/>
  <c r="N4050" i="19"/>
  <c r="N4049" i="19"/>
  <c r="N4048" i="19"/>
  <c r="N4047" i="19"/>
  <c r="N4046" i="19"/>
  <c r="N4045" i="19"/>
  <c r="N4044" i="19"/>
  <c r="N4043" i="19"/>
  <c r="N4042" i="19"/>
  <c r="N4041" i="19"/>
  <c r="N4040" i="19"/>
  <c r="N4039" i="19"/>
  <c r="N4038" i="19"/>
  <c r="N4037" i="19"/>
  <c r="N4036" i="19"/>
  <c r="N4035" i="19"/>
  <c r="N4034" i="19"/>
  <c r="N4033" i="19"/>
  <c r="N4032" i="19"/>
  <c r="N4031" i="19"/>
  <c r="N4030" i="19"/>
  <c r="N4029" i="19"/>
  <c r="N4028" i="19"/>
  <c r="N4027" i="19"/>
  <c r="N4026" i="19"/>
  <c r="N4025" i="19"/>
  <c r="N4024" i="19"/>
  <c r="N4023" i="19"/>
  <c r="N4022" i="19"/>
  <c r="N4021" i="19"/>
  <c r="N4020" i="19"/>
  <c r="N4019" i="19"/>
  <c r="N4018" i="19"/>
  <c r="N4017" i="19"/>
  <c r="N4016" i="19"/>
  <c r="N4015" i="19"/>
  <c r="N4014" i="19"/>
  <c r="N4013" i="19"/>
  <c r="N4012" i="19"/>
  <c r="N4011" i="19"/>
  <c r="N4010" i="19"/>
  <c r="N4009" i="19"/>
  <c r="N4008" i="19"/>
  <c r="N4007" i="19"/>
  <c r="N4006" i="19"/>
  <c r="N4005" i="19"/>
  <c r="N4004" i="19"/>
  <c r="N4000" i="19"/>
  <c r="N3999" i="19"/>
  <c r="N3998" i="19"/>
  <c r="N3997" i="19"/>
  <c r="N3996" i="19"/>
  <c r="N3995" i="19"/>
  <c r="N3994" i="19"/>
  <c r="N3993" i="19"/>
  <c r="N3992" i="19"/>
  <c r="N3991" i="19"/>
  <c r="N3987" i="19"/>
  <c r="N3986" i="19"/>
  <c r="N3985" i="19"/>
  <c r="N3984" i="19"/>
  <c r="N3983" i="19"/>
  <c r="N3982" i="19"/>
  <c r="N3981" i="19"/>
  <c r="N3980" i="19"/>
  <c r="N3979" i="19"/>
  <c r="N3978" i="19"/>
  <c r="N3977" i="19"/>
  <c r="N3976" i="19"/>
  <c r="N3972" i="19"/>
  <c r="N3971" i="19"/>
  <c r="N3970" i="19"/>
  <c r="N3969" i="19"/>
  <c r="N3968" i="19"/>
  <c r="N3967" i="19"/>
  <c r="N3966" i="19"/>
  <c r="N3965" i="19"/>
  <c r="N3964" i="19"/>
  <c r="N3963" i="19"/>
  <c r="N3962" i="19"/>
  <c r="N3961" i="19"/>
  <c r="N3960" i="19"/>
  <c r="N3959" i="19"/>
  <c r="N3958" i="19"/>
  <c r="N3957" i="19"/>
  <c r="N3956" i="19"/>
  <c r="N3955" i="19"/>
  <c r="N3954" i="19"/>
  <c r="N3953" i="19"/>
  <c r="N3952" i="19"/>
  <c r="N3951" i="19"/>
  <c r="N3950" i="19"/>
  <c r="N3949" i="19"/>
  <c r="N3948" i="19"/>
  <c r="N3947" i="19"/>
  <c r="N3946" i="19"/>
  <c r="N3942" i="19"/>
  <c r="N3941" i="19"/>
  <c r="N3940" i="19"/>
  <c r="N3939" i="19"/>
  <c r="N3938" i="19"/>
  <c r="N3937" i="19"/>
  <c r="N3933" i="19"/>
  <c r="N3932" i="19"/>
  <c r="N3931" i="19"/>
  <c r="N3930" i="19"/>
  <c r="N3929" i="19"/>
  <c r="N3928" i="19"/>
  <c r="N3927" i="19"/>
  <c r="N3926" i="19"/>
  <c r="N3925" i="19"/>
  <c r="N3924" i="19"/>
  <c r="N3923" i="19"/>
  <c r="N3922" i="19"/>
  <c r="N3921" i="19"/>
  <c r="N3920" i="19"/>
  <c r="N3919" i="19"/>
  <c r="N3918" i="19"/>
  <c r="N3917" i="19"/>
  <c r="N3916" i="19"/>
  <c r="N3915" i="19"/>
  <c r="N3914" i="19"/>
  <c r="N3913" i="19"/>
  <c r="N3912" i="19"/>
  <c r="N3911" i="19"/>
  <c r="N3910" i="19"/>
  <c r="N3909" i="19"/>
  <c r="N3908" i="19"/>
  <c r="N3907" i="19"/>
  <c r="N3906" i="19"/>
  <c r="N3905" i="19"/>
  <c r="N3904" i="19"/>
  <c r="N3903" i="19"/>
  <c r="N3902" i="19"/>
  <c r="N3901" i="19"/>
  <c r="N3900" i="19"/>
  <c r="N3899" i="19"/>
  <c r="N3898" i="19"/>
  <c r="N3897" i="19"/>
  <c r="N3896" i="19"/>
  <c r="N3895" i="19"/>
  <c r="N3894" i="19"/>
  <c r="N3893" i="19"/>
  <c r="N3892" i="19"/>
  <c r="N3891" i="19"/>
  <c r="N3890" i="19"/>
  <c r="N3889" i="19"/>
  <c r="N3888" i="19"/>
  <c r="A3299" i="19"/>
  <c r="N3887" i="19"/>
  <c r="H3699" i="19"/>
  <c r="A3699" i="19" s="1"/>
  <c r="H3698" i="19"/>
  <c r="A3698" i="19" s="1"/>
  <c r="H3697" i="19"/>
  <c r="A3697" i="19" s="1"/>
  <c r="H3696" i="19"/>
  <c r="A3696" i="19" s="1"/>
  <c r="H3695" i="19"/>
  <c r="A3695" i="19" s="1"/>
  <c r="H3694" i="19"/>
  <c r="A3694" i="19" s="1"/>
  <c r="H3693" i="19"/>
  <c r="A3693" i="19" s="1"/>
  <c r="H3692" i="19"/>
  <c r="A3691" i="19"/>
  <c r="H3689" i="19"/>
  <c r="A3689" i="19" s="1"/>
  <c r="H3688" i="19"/>
  <c r="A3688" i="19" s="1"/>
  <c r="H3687" i="19"/>
  <c r="A3687" i="19" s="1"/>
  <c r="H3686" i="19"/>
  <c r="A3686" i="19" s="1"/>
  <c r="H3685" i="19"/>
  <c r="A3685" i="19" s="1"/>
  <c r="H3684" i="19"/>
  <c r="A3684" i="19" s="1"/>
  <c r="H3683" i="19"/>
  <c r="A3683" i="19" s="1"/>
  <c r="H3682" i="19"/>
  <c r="I3690" i="19" s="1"/>
  <c r="A3681" i="19"/>
  <c r="H3679" i="19"/>
  <c r="A3679" i="19" s="1"/>
  <c r="H3678" i="19"/>
  <c r="A3678" i="19" s="1"/>
  <c r="H3677" i="19"/>
  <c r="A3677" i="19" s="1"/>
  <c r="H3676" i="19"/>
  <c r="A3676" i="19" s="1"/>
  <c r="H3675" i="19"/>
  <c r="A3675" i="19" s="1"/>
  <c r="H3674" i="19"/>
  <c r="A3674" i="19" s="1"/>
  <c r="H3673" i="19"/>
  <c r="A3673" i="19" s="1"/>
  <c r="H3672" i="19"/>
  <c r="A3671" i="19"/>
  <c r="H3669" i="19"/>
  <c r="A3669" i="19" s="1"/>
  <c r="H3668" i="19"/>
  <c r="A3668" i="19" s="1"/>
  <c r="H3667" i="19"/>
  <c r="A3667" i="19" s="1"/>
  <c r="H3666" i="19"/>
  <c r="A3666" i="19" s="1"/>
  <c r="H3665" i="19"/>
  <c r="A3665" i="19" s="1"/>
  <c r="H3664" i="19"/>
  <c r="A3664" i="19" s="1"/>
  <c r="H3663" i="19"/>
  <c r="A3663" i="19" s="1"/>
  <c r="H3662" i="19"/>
  <c r="A3662" i="19" s="1"/>
  <c r="H3661" i="19"/>
  <c r="A3660" i="19"/>
  <c r="H3658" i="19"/>
  <c r="A3658" i="19" s="1"/>
  <c r="H3657" i="19"/>
  <c r="A3657" i="19" s="1"/>
  <c r="H3656" i="19"/>
  <c r="A3656" i="19" s="1"/>
  <c r="H3655" i="19"/>
  <c r="A3655" i="19" s="1"/>
  <c r="H3654" i="19"/>
  <c r="A3654" i="19" s="1"/>
  <c r="H3653" i="19"/>
  <c r="A3653" i="19" s="1"/>
  <c r="H3652" i="19"/>
  <c r="A3652" i="19" s="1"/>
  <c r="H3651" i="19"/>
  <c r="I3659" i="19" s="1"/>
  <c r="A3650" i="19"/>
  <c r="H3648" i="19"/>
  <c r="A3648" i="19" s="1"/>
  <c r="H3647" i="19"/>
  <c r="A3647" i="19" s="1"/>
  <c r="H3646" i="19"/>
  <c r="A3646" i="19" s="1"/>
  <c r="H3645" i="19"/>
  <c r="A3645" i="19" s="1"/>
  <c r="H3644" i="19"/>
  <c r="A3644" i="19" s="1"/>
  <c r="H3643" i="19"/>
  <c r="A3643" i="19" s="1"/>
  <c r="H3642" i="19"/>
  <c r="A3642" i="19" s="1"/>
  <c r="H3641" i="19"/>
  <c r="A3640" i="19"/>
  <c r="H3638" i="19"/>
  <c r="A3638" i="19" s="1"/>
  <c r="H3637" i="19"/>
  <c r="A3637" i="19" s="1"/>
  <c r="H3636" i="19"/>
  <c r="A3636" i="19" s="1"/>
  <c r="H3635" i="19"/>
  <c r="A3635" i="19" s="1"/>
  <c r="H3634" i="19"/>
  <c r="A3634" i="19" s="1"/>
  <c r="H3633" i="19"/>
  <c r="A3633" i="19" s="1"/>
  <c r="H3632" i="19"/>
  <c r="A3632" i="19" s="1"/>
  <c r="H3631" i="19"/>
  <c r="I3639" i="19" s="1"/>
  <c r="A3630" i="19"/>
  <c r="H3628" i="19"/>
  <c r="A3628" i="19" s="1"/>
  <c r="H3627" i="19"/>
  <c r="A3627" i="19" s="1"/>
  <c r="H3626" i="19"/>
  <c r="A3626" i="19" s="1"/>
  <c r="H3625" i="19"/>
  <c r="A3625" i="19" s="1"/>
  <c r="H3624" i="19"/>
  <c r="A3624" i="19" s="1"/>
  <c r="H3623" i="19"/>
  <c r="A3623" i="19" s="1"/>
  <c r="H3622" i="19"/>
  <c r="A3622" i="19" s="1"/>
  <c r="H3621" i="19"/>
  <c r="A3620" i="19"/>
  <c r="H3618" i="19"/>
  <c r="A3618" i="19" s="1"/>
  <c r="H3617" i="19"/>
  <c r="A3617" i="19" s="1"/>
  <c r="H3616" i="19"/>
  <c r="A3616" i="19" s="1"/>
  <c r="H3615" i="19"/>
  <c r="A3615" i="19" s="1"/>
  <c r="H3614" i="19"/>
  <c r="A3614" i="19" s="1"/>
  <c r="H3613" i="19"/>
  <c r="A3613" i="19" s="1"/>
  <c r="H3612" i="19"/>
  <c r="A3612" i="19" s="1"/>
  <c r="H3611" i="19"/>
  <c r="I3619" i="19" s="1"/>
  <c r="A3610" i="19"/>
  <c r="H3608" i="19"/>
  <c r="A3608" i="19" s="1"/>
  <c r="H3607" i="19"/>
  <c r="A3607" i="19" s="1"/>
  <c r="H3606" i="19"/>
  <c r="A3606" i="19" s="1"/>
  <c r="H3605" i="19"/>
  <c r="A3605" i="19" s="1"/>
  <c r="H3604" i="19"/>
  <c r="A3604" i="19" s="1"/>
  <c r="H3603" i="19"/>
  <c r="A3603" i="19" s="1"/>
  <c r="H3602" i="19"/>
  <c r="A3602" i="19" s="1"/>
  <c r="H3601" i="19"/>
  <c r="A3600" i="19"/>
  <c r="H3598" i="19"/>
  <c r="A3598" i="19" s="1"/>
  <c r="H3597" i="19"/>
  <c r="A3597" i="19" s="1"/>
  <c r="H3596" i="19"/>
  <c r="A3596" i="19" s="1"/>
  <c r="H3595" i="19"/>
  <c r="A3595" i="19" s="1"/>
  <c r="H3594" i="19"/>
  <c r="A3594" i="19" s="1"/>
  <c r="H3593" i="19"/>
  <c r="A3593" i="19" s="1"/>
  <c r="H3592" i="19"/>
  <c r="A3592" i="19" s="1"/>
  <c r="H3591" i="19"/>
  <c r="I3599" i="19" s="1"/>
  <c r="A3590" i="19"/>
  <c r="H3588" i="19"/>
  <c r="A3588" i="19" s="1"/>
  <c r="H3587" i="19"/>
  <c r="A3587" i="19" s="1"/>
  <c r="H3586" i="19"/>
  <c r="A3586" i="19" s="1"/>
  <c r="H3585" i="19"/>
  <c r="A3585" i="19" s="1"/>
  <c r="H3584" i="19"/>
  <c r="A3584" i="19" s="1"/>
  <c r="H3583" i="19"/>
  <c r="A3583" i="19" s="1"/>
  <c r="H3582" i="19"/>
  <c r="A3582" i="19" s="1"/>
  <c r="H3581" i="19"/>
  <c r="A3580" i="19"/>
  <c r="H3578" i="19"/>
  <c r="A3578" i="19" s="1"/>
  <c r="H3577" i="19"/>
  <c r="A3577" i="19" s="1"/>
  <c r="H3576" i="19"/>
  <c r="A3576" i="19" s="1"/>
  <c r="H3575" i="19"/>
  <c r="A3575" i="19" s="1"/>
  <c r="H3574" i="19"/>
  <c r="A3574" i="19" s="1"/>
  <c r="H3573" i="19"/>
  <c r="A3573" i="19" s="1"/>
  <c r="H3572" i="19"/>
  <c r="A3572" i="19" s="1"/>
  <c r="H3571" i="19"/>
  <c r="I3579" i="19" s="1"/>
  <c r="A3570" i="19"/>
  <c r="H3568" i="19"/>
  <c r="A3568" i="19" s="1"/>
  <c r="H3567" i="19"/>
  <c r="A3567" i="19" s="1"/>
  <c r="H3566" i="19"/>
  <c r="A3566" i="19" s="1"/>
  <c r="H3565" i="19"/>
  <c r="A3565" i="19" s="1"/>
  <c r="H3564" i="19"/>
  <c r="A3564" i="19" s="1"/>
  <c r="H3563" i="19"/>
  <c r="A3563" i="19" s="1"/>
  <c r="H3562" i="19"/>
  <c r="A3562" i="19" s="1"/>
  <c r="H3561" i="19"/>
  <c r="A3560" i="19"/>
  <c r="H3558" i="19"/>
  <c r="A3558" i="19" s="1"/>
  <c r="H3557" i="19"/>
  <c r="A3557" i="19" s="1"/>
  <c r="H3556" i="19"/>
  <c r="A3556" i="19" s="1"/>
  <c r="H3555" i="19"/>
  <c r="A3555" i="19" s="1"/>
  <c r="H3554" i="19"/>
  <c r="A3554" i="19" s="1"/>
  <c r="H3553" i="19"/>
  <c r="A3553" i="19" s="1"/>
  <c r="H3552" i="19"/>
  <c r="A3552" i="19" s="1"/>
  <c r="H3551" i="19"/>
  <c r="A3550" i="19"/>
  <c r="H3548" i="19"/>
  <c r="A3548" i="19" s="1"/>
  <c r="H3547" i="19"/>
  <c r="A3547" i="19" s="1"/>
  <c r="H3546" i="19"/>
  <c r="A3546" i="19" s="1"/>
  <c r="H3545" i="19"/>
  <c r="A3545" i="19" s="1"/>
  <c r="H3544" i="19"/>
  <c r="A3544" i="19" s="1"/>
  <c r="H3543" i="19"/>
  <c r="A3543" i="19" s="1"/>
  <c r="H3542" i="19"/>
  <c r="A3542" i="19" s="1"/>
  <c r="H3541" i="19"/>
  <c r="A3540" i="19"/>
  <c r="H3538" i="19"/>
  <c r="A3538" i="19" s="1"/>
  <c r="H3537" i="19"/>
  <c r="A3537" i="19" s="1"/>
  <c r="H3536" i="19"/>
  <c r="A3536" i="19" s="1"/>
  <c r="H3535" i="19"/>
  <c r="A3535" i="19" s="1"/>
  <c r="H3534" i="19"/>
  <c r="A3534" i="19" s="1"/>
  <c r="H3533" i="19"/>
  <c r="A3533" i="19" s="1"/>
  <c r="H3532" i="19"/>
  <c r="A3532" i="19" s="1"/>
  <c r="H3531" i="19"/>
  <c r="A3530" i="19"/>
  <c r="H3528" i="19"/>
  <c r="A3528" i="19" s="1"/>
  <c r="H3527" i="19"/>
  <c r="A3527" i="19" s="1"/>
  <c r="H3526" i="19"/>
  <c r="A3526" i="19" s="1"/>
  <c r="H3525" i="19"/>
  <c r="A3525" i="19" s="1"/>
  <c r="H3524" i="19"/>
  <c r="A3524" i="19" s="1"/>
  <c r="H3523" i="19"/>
  <c r="A3523" i="19" s="1"/>
  <c r="H3522" i="19"/>
  <c r="A3522" i="19" s="1"/>
  <c r="H3521" i="19"/>
  <c r="A3520" i="19"/>
  <c r="H3518" i="19"/>
  <c r="A3518" i="19" s="1"/>
  <c r="H3517" i="19"/>
  <c r="A3517" i="19" s="1"/>
  <c r="H3516" i="19"/>
  <c r="A3516" i="19" s="1"/>
  <c r="H3515" i="19"/>
  <c r="A3515" i="19" s="1"/>
  <c r="H3514" i="19"/>
  <c r="A3514" i="19" s="1"/>
  <c r="H3513" i="19"/>
  <c r="A3513" i="19" s="1"/>
  <c r="H3512" i="19"/>
  <c r="A3512" i="19" s="1"/>
  <c r="H3511" i="19"/>
  <c r="I3519" i="19" s="1"/>
  <c r="A3510" i="19"/>
  <c r="H3508" i="19"/>
  <c r="A3508" i="19" s="1"/>
  <c r="H3507" i="19"/>
  <c r="A3507" i="19" s="1"/>
  <c r="H3506" i="19"/>
  <c r="A3506" i="19" s="1"/>
  <c r="H3505" i="19"/>
  <c r="A3505" i="19" s="1"/>
  <c r="H3504" i="19"/>
  <c r="A3504" i="19" s="1"/>
  <c r="H3503" i="19"/>
  <c r="A3503" i="19" s="1"/>
  <c r="H3502" i="19"/>
  <c r="A3502" i="19" s="1"/>
  <c r="H3501" i="19"/>
  <c r="A3500" i="19"/>
  <c r="H3498" i="19"/>
  <c r="A3498" i="19" s="1"/>
  <c r="H3497" i="19"/>
  <c r="A3497" i="19" s="1"/>
  <c r="H3496" i="19"/>
  <c r="A3496" i="19" s="1"/>
  <c r="H3495" i="19"/>
  <c r="A3495" i="19" s="1"/>
  <c r="H3494" i="19"/>
  <c r="A3494" i="19" s="1"/>
  <c r="H3493" i="19"/>
  <c r="A3493" i="19" s="1"/>
  <c r="H3492" i="19"/>
  <c r="A3492" i="19" s="1"/>
  <c r="H3491" i="19"/>
  <c r="A3490" i="19"/>
  <c r="H3488" i="19"/>
  <c r="A3488" i="19" s="1"/>
  <c r="H3487" i="19"/>
  <c r="A3487" i="19" s="1"/>
  <c r="H3486" i="19"/>
  <c r="A3486" i="19" s="1"/>
  <c r="H3485" i="19"/>
  <c r="A3485" i="19" s="1"/>
  <c r="H3484" i="19"/>
  <c r="A3484" i="19" s="1"/>
  <c r="H3483" i="19"/>
  <c r="A3483" i="19" s="1"/>
  <c r="H3482" i="19"/>
  <c r="A3482" i="19" s="1"/>
  <c r="H3481" i="19"/>
  <c r="A3480" i="19"/>
  <c r="H3478" i="19"/>
  <c r="A3478" i="19" s="1"/>
  <c r="H3477" i="19"/>
  <c r="A3477" i="19" s="1"/>
  <c r="H3476" i="19"/>
  <c r="A3476" i="19" s="1"/>
  <c r="H3475" i="19"/>
  <c r="A3475" i="19" s="1"/>
  <c r="H3474" i="19"/>
  <c r="A3474" i="19" s="1"/>
  <c r="H3473" i="19"/>
  <c r="A3473" i="19" s="1"/>
  <c r="H3472" i="19"/>
  <c r="A3472" i="19" s="1"/>
  <c r="H3471" i="19"/>
  <c r="A3470" i="19"/>
  <c r="H3468" i="19"/>
  <c r="A3468" i="19" s="1"/>
  <c r="H3467" i="19"/>
  <c r="A3467" i="19" s="1"/>
  <c r="H3466" i="19"/>
  <c r="A3466" i="19" s="1"/>
  <c r="H3465" i="19"/>
  <c r="A3465" i="19" s="1"/>
  <c r="H3464" i="19"/>
  <c r="A3464" i="19" s="1"/>
  <c r="H3463" i="19"/>
  <c r="A3463" i="19" s="1"/>
  <c r="H3462" i="19"/>
  <c r="A3462" i="19" s="1"/>
  <c r="H3461" i="19"/>
  <c r="A3460" i="19"/>
  <c r="H3458" i="19"/>
  <c r="A3458" i="19" s="1"/>
  <c r="H3457" i="19"/>
  <c r="A3457" i="19" s="1"/>
  <c r="H3456" i="19"/>
  <c r="A3456" i="19" s="1"/>
  <c r="H3455" i="19"/>
  <c r="A3455" i="19" s="1"/>
  <c r="H3454" i="19"/>
  <c r="A3454" i="19" s="1"/>
  <c r="H3453" i="19"/>
  <c r="A3453" i="19" s="1"/>
  <c r="H3452" i="19"/>
  <c r="A3452" i="19" s="1"/>
  <c r="H3451" i="19"/>
  <c r="A3450" i="19"/>
  <c r="H3448" i="19"/>
  <c r="A3448" i="19" s="1"/>
  <c r="H3447" i="19"/>
  <c r="A3447" i="19" s="1"/>
  <c r="H3446" i="19"/>
  <c r="A3446" i="19" s="1"/>
  <c r="H3445" i="19"/>
  <c r="A3445" i="19" s="1"/>
  <c r="H3444" i="19"/>
  <c r="A3444" i="19" s="1"/>
  <c r="H3443" i="19"/>
  <c r="A3443" i="19" s="1"/>
  <c r="H3442" i="19"/>
  <c r="A3442" i="19" s="1"/>
  <c r="H3441" i="19"/>
  <c r="A3440" i="19"/>
  <c r="H3438" i="19"/>
  <c r="A3438" i="19" s="1"/>
  <c r="H3437" i="19"/>
  <c r="A3437" i="19" s="1"/>
  <c r="H3436" i="19"/>
  <c r="A3436" i="19" s="1"/>
  <c r="H3435" i="19"/>
  <c r="A3435" i="19" s="1"/>
  <c r="H3434" i="19"/>
  <c r="A3434" i="19" s="1"/>
  <c r="H3433" i="19"/>
  <c r="A3433" i="19" s="1"/>
  <c r="H3432" i="19"/>
  <c r="A3432" i="19" s="1"/>
  <c r="H3431" i="19"/>
  <c r="A3430" i="19"/>
  <c r="H3428" i="19"/>
  <c r="A3428" i="19" s="1"/>
  <c r="H3427" i="19"/>
  <c r="A3427" i="19" s="1"/>
  <c r="H3426" i="19"/>
  <c r="A3426" i="19" s="1"/>
  <c r="H3425" i="19"/>
  <c r="A3425" i="19" s="1"/>
  <c r="H3424" i="19"/>
  <c r="A3424" i="19" s="1"/>
  <c r="H3423" i="19"/>
  <c r="A3423" i="19" s="1"/>
  <c r="H3422" i="19"/>
  <c r="A3422" i="19" s="1"/>
  <c r="H3421" i="19"/>
  <c r="A3420" i="19"/>
  <c r="H3418" i="19"/>
  <c r="A3418" i="19" s="1"/>
  <c r="H3417" i="19"/>
  <c r="A3417" i="19" s="1"/>
  <c r="H3416" i="19"/>
  <c r="A3416" i="19" s="1"/>
  <c r="H3415" i="19"/>
  <c r="A3415" i="19" s="1"/>
  <c r="H3414" i="19"/>
  <c r="A3414" i="19" s="1"/>
  <c r="H3413" i="19"/>
  <c r="A3413" i="19" s="1"/>
  <c r="H3412" i="19"/>
  <c r="A3412" i="19" s="1"/>
  <c r="H3411" i="19"/>
  <c r="A3410" i="19"/>
  <c r="H3408" i="19"/>
  <c r="A3408" i="19" s="1"/>
  <c r="H3407" i="19"/>
  <c r="A3407" i="19" s="1"/>
  <c r="H3406" i="19"/>
  <c r="A3406" i="19" s="1"/>
  <c r="H3405" i="19"/>
  <c r="A3405" i="19" s="1"/>
  <c r="H3404" i="19"/>
  <c r="A3404" i="19" s="1"/>
  <c r="H3403" i="19"/>
  <c r="A3403" i="19" s="1"/>
  <c r="H3402" i="19"/>
  <c r="A3402" i="19" s="1"/>
  <c r="H3401" i="19"/>
  <c r="A3400" i="19"/>
  <c r="H3398" i="19"/>
  <c r="A3398" i="19" s="1"/>
  <c r="H3397" i="19"/>
  <c r="A3397" i="19" s="1"/>
  <c r="H3396" i="19"/>
  <c r="A3396" i="19" s="1"/>
  <c r="H3395" i="19"/>
  <c r="A3395" i="19" s="1"/>
  <c r="H3394" i="19"/>
  <c r="A3394" i="19" s="1"/>
  <c r="H3393" i="19"/>
  <c r="A3393" i="19" s="1"/>
  <c r="H3392" i="19"/>
  <c r="A3392" i="19" s="1"/>
  <c r="H3391" i="19"/>
  <c r="A3390" i="19"/>
  <c r="H3388" i="19"/>
  <c r="A3388" i="19" s="1"/>
  <c r="H3387" i="19"/>
  <c r="A3387" i="19" s="1"/>
  <c r="H3386" i="19"/>
  <c r="A3386" i="19" s="1"/>
  <c r="H3385" i="19"/>
  <c r="A3385" i="19" s="1"/>
  <c r="H3384" i="19"/>
  <c r="A3384" i="19" s="1"/>
  <c r="H3383" i="19"/>
  <c r="A3383" i="19" s="1"/>
  <c r="H3382" i="19"/>
  <c r="A3382" i="19" s="1"/>
  <c r="H3381" i="19"/>
  <c r="A3380" i="19"/>
  <c r="H3378" i="19"/>
  <c r="A3378" i="19" s="1"/>
  <c r="H3377" i="19"/>
  <c r="A3377" i="19" s="1"/>
  <c r="H3376" i="19"/>
  <c r="A3376" i="19" s="1"/>
  <c r="H3375" i="19"/>
  <c r="A3375" i="19" s="1"/>
  <c r="H3374" i="19"/>
  <c r="A3374" i="19" s="1"/>
  <c r="H3373" i="19"/>
  <c r="A3373" i="19" s="1"/>
  <c r="H3372" i="19"/>
  <c r="A3372" i="19" s="1"/>
  <c r="H3371" i="19"/>
  <c r="A3370" i="19"/>
  <c r="H3368" i="19"/>
  <c r="A3368" i="19" s="1"/>
  <c r="H3367" i="19"/>
  <c r="A3367" i="19" s="1"/>
  <c r="H3366" i="19"/>
  <c r="A3366" i="19" s="1"/>
  <c r="H3365" i="19"/>
  <c r="A3365" i="19" s="1"/>
  <c r="H3364" i="19"/>
  <c r="A3364" i="19" s="1"/>
  <c r="H3363" i="19"/>
  <c r="A3363" i="19" s="1"/>
  <c r="H3362" i="19"/>
  <c r="A3362" i="19" s="1"/>
  <c r="H3361" i="19"/>
  <c r="A3360" i="19"/>
  <c r="H3358" i="19"/>
  <c r="A3358" i="19" s="1"/>
  <c r="H3357" i="19"/>
  <c r="A3357" i="19" s="1"/>
  <c r="H3356" i="19"/>
  <c r="A3356" i="19" s="1"/>
  <c r="H3355" i="19"/>
  <c r="A3355" i="19" s="1"/>
  <c r="H3354" i="19"/>
  <c r="A3354" i="19" s="1"/>
  <c r="H3353" i="19"/>
  <c r="A3353" i="19" s="1"/>
  <c r="H3352" i="19"/>
  <c r="A3352" i="19" s="1"/>
  <c r="H3351" i="19"/>
  <c r="A3350" i="19"/>
  <c r="H3348" i="19"/>
  <c r="A3348" i="19" s="1"/>
  <c r="H3347" i="19"/>
  <c r="A3347" i="19" s="1"/>
  <c r="H3346" i="19"/>
  <c r="A3346" i="19" s="1"/>
  <c r="H3345" i="19"/>
  <c r="A3345" i="19" s="1"/>
  <c r="H3344" i="19"/>
  <c r="A3344" i="19" s="1"/>
  <c r="H3343" i="19"/>
  <c r="A3343" i="19" s="1"/>
  <c r="H3342" i="19"/>
  <c r="A3342" i="19" s="1"/>
  <c r="H3341" i="19"/>
  <c r="A3340" i="19"/>
  <c r="H3338" i="19"/>
  <c r="A3338" i="19" s="1"/>
  <c r="H3337" i="19"/>
  <c r="A3337" i="19" s="1"/>
  <c r="H3336" i="19"/>
  <c r="A3336" i="19" s="1"/>
  <c r="H3335" i="19"/>
  <c r="A3335" i="19" s="1"/>
  <c r="H3334" i="19"/>
  <c r="A3334" i="19" s="1"/>
  <c r="H3333" i="19"/>
  <c r="A3333" i="19" s="1"/>
  <c r="H3332" i="19"/>
  <c r="A3332" i="19" s="1"/>
  <c r="H3331" i="19"/>
  <c r="A3330" i="19"/>
  <c r="H3328" i="19"/>
  <c r="A3328" i="19" s="1"/>
  <c r="H3327" i="19"/>
  <c r="A3327" i="19" s="1"/>
  <c r="H3326" i="19"/>
  <c r="A3326" i="19" s="1"/>
  <c r="H3325" i="19"/>
  <c r="A3325" i="19" s="1"/>
  <c r="H3324" i="19"/>
  <c r="A3324" i="19" s="1"/>
  <c r="H3323" i="19"/>
  <c r="A3323" i="19" s="1"/>
  <c r="H3322" i="19"/>
  <c r="A3322" i="19" s="1"/>
  <c r="H3321" i="19"/>
  <c r="A3320" i="19"/>
  <c r="H3318" i="19"/>
  <c r="A3318" i="19" s="1"/>
  <c r="H3317" i="19"/>
  <c r="A3317" i="19" s="1"/>
  <c r="H3316" i="19"/>
  <c r="A3316" i="19" s="1"/>
  <c r="H3315" i="19"/>
  <c r="A3315" i="19" s="1"/>
  <c r="H3314" i="19"/>
  <c r="A3314" i="19" s="1"/>
  <c r="H3313" i="19"/>
  <c r="A3313" i="19" s="1"/>
  <c r="H3312" i="19"/>
  <c r="A3312" i="19" s="1"/>
  <c r="H3311" i="19"/>
  <c r="A3310" i="19"/>
  <c r="H3308" i="19"/>
  <c r="A3308" i="19" s="1"/>
  <c r="H3307" i="19"/>
  <c r="A3307" i="19" s="1"/>
  <c r="H3306" i="19"/>
  <c r="A3306" i="19" s="1"/>
  <c r="H3305" i="19"/>
  <c r="A3305" i="19" s="1"/>
  <c r="H3304" i="19"/>
  <c r="A3304" i="19" s="1"/>
  <c r="H3303" i="19"/>
  <c r="A3303" i="19" s="1"/>
  <c r="H3302" i="19"/>
  <c r="A3302" i="19" s="1"/>
  <c r="H3301" i="19"/>
  <c r="A3300" i="19"/>
  <c r="H3298" i="19"/>
  <c r="A3298" i="19" s="1"/>
  <c r="H3297" i="19"/>
  <c r="A3297" i="19" s="1"/>
  <c r="H3296" i="19"/>
  <c r="A3296" i="19" s="1"/>
  <c r="H3295" i="19"/>
  <c r="A3295" i="19" s="1"/>
  <c r="H3294" i="19"/>
  <c r="A3294" i="19" s="1"/>
  <c r="H3293" i="19"/>
  <c r="A3293" i="19" s="1"/>
  <c r="H3292" i="19"/>
  <c r="A3292" i="19" s="1"/>
  <c r="H3291" i="19"/>
  <c r="A3290" i="19"/>
  <c r="H3288" i="19"/>
  <c r="A3288" i="19" s="1"/>
  <c r="H3287" i="19"/>
  <c r="A3287" i="19" s="1"/>
  <c r="H3286" i="19"/>
  <c r="A3286" i="19" s="1"/>
  <c r="H3285" i="19"/>
  <c r="A3285" i="19" s="1"/>
  <c r="H3284" i="19"/>
  <c r="A3284" i="19" s="1"/>
  <c r="H3283" i="19"/>
  <c r="A3283" i="19" s="1"/>
  <c r="H3282" i="19"/>
  <c r="A3282" i="19" s="1"/>
  <c r="H3281" i="19"/>
  <c r="A3280" i="19"/>
  <c r="H3278" i="19"/>
  <c r="A3278" i="19" s="1"/>
  <c r="H3277" i="19"/>
  <c r="A3277" i="19" s="1"/>
  <c r="H3276" i="19"/>
  <c r="A3276" i="19" s="1"/>
  <c r="H3275" i="19"/>
  <c r="A3275" i="19" s="1"/>
  <c r="H3274" i="19"/>
  <c r="A3274" i="19" s="1"/>
  <c r="H3273" i="19"/>
  <c r="A3273" i="19" s="1"/>
  <c r="H3272" i="19"/>
  <c r="A3272" i="19" s="1"/>
  <c r="H3271" i="19"/>
  <c r="A3270" i="19"/>
  <c r="H3268" i="19"/>
  <c r="A3268" i="19" s="1"/>
  <c r="H3267" i="19"/>
  <c r="A3267" i="19" s="1"/>
  <c r="H3266" i="19"/>
  <c r="A3266" i="19" s="1"/>
  <c r="H3265" i="19"/>
  <c r="A3265" i="19" s="1"/>
  <c r="H3264" i="19"/>
  <c r="A3264" i="19" s="1"/>
  <c r="H3263" i="19"/>
  <c r="A3263" i="19" s="1"/>
  <c r="H3262" i="19"/>
  <c r="A3262" i="19" s="1"/>
  <c r="H3261" i="19"/>
  <c r="A3260" i="19"/>
  <c r="H3258" i="19"/>
  <c r="A3258" i="19" s="1"/>
  <c r="H3257" i="19"/>
  <c r="A3257" i="19" s="1"/>
  <c r="H3256" i="19"/>
  <c r="A3256" i="19" s="1"/>
  <c r="H3255" i="19"/>
  <c r="A3255" i="19" s="1"/>
  <c r="H3254" i="19"/>
  <c r="A3254" i="19" s="1"/>
  <c r="H3253" i="19"/>
  <c r="A3253" i="19" s="1"/>
  <c r="H3252" i="19"/>
  <c r="A3252" i="19" s="1"/>
  <c r="H3251" i="19"/>
  <c r="A3251" i="19" s="1"/>
  <c r="A3250" i="19"/>
  <c r="H3248" i="19"/>
  <c r="A3248" i="19" s="1"/>
  <c r="H3247" i="19"/>
  <c r="A3247" i="19" s="1"/>
  <c r="H3246" i="19"/>
  <c r="A3246" i="19" s="1"/>
  <c r="H3245" i="19"/>
  <c r="A3245" i="19" s="1"/>
  <c r="H3244" i="19"/>
  <c r="A3244" i="19" s="1"/>
  <c r="H3243" i="19"/>
  <c r="A3243" i="19" s="1"/>
  <c r="H3242" i="19"/>
  <c r="A3242" i="19" s="1"/>
  <c r="H3241" i="19"/>
  <c r="A3240" i="19"/>
  <c r="H3238" i="19"/>
  <c r="A3238" i="19" s="1"/>
  <c r="H3237" i="19"/>
  <c r="A3237" i="19" s="1"/>
  <c r="H3236" i="19"/>
  <c r="A3236" i="19" s="1"/>
  <c r="H3235" i="19"/>
  <c r="A3235" i="19" s="1"/>
  <c r="H3234" i="19"/>
  <c r="A3234" i="19" s="1"/>
  <c r="H3233" i="19"/>
  <c r="A3233" i="19" s="1"/>
  <c r="H3232" i="19"/>
  <c r="A3232" i="19" s="1"/>
  <c r="H3231" i="19"/>
  <c r="A3230" i="19"/>
  <c r="H3228" i="19"/>
  <c r="A3228" i="19" s="1"/>
  <c r="H3227" i="19"/>
  <c r="A3227" i="19" s="1"/>
  <c r="H3226" i="19"/>
  <c r="A3226" i="19" s="1"/>
  <c r="H3225" i="19"/>
  <c r="A3225" i="19" s="1"/>
  <c r="H3224" i="19"/>
  <c r="A3224" i="19" s="1"/>
  <c r="H3223" i="19"/>
  <c r="A3223" i="19" s="1"/>
  <c r="H3222" i="19"/>
  <c r="A3222" i="19" s="1"/>
  <c r="H3221" i="19"/>
  <c r="A3220" i="19"/>
  <c r="H3218" i="19"/>
  <c r="A3218" i="19" s="1"/>
  <c r="H3217" i="19"/>
  <c r="A3217" i="19" s="1"/>
  <c r="H3216" i="19"/>
  <c r="A3216" i="19" s="1"/>
  <c r="H3215" i="19"/>
  <c r="A3215" i="19" s="1"/>
  <c r="H3214" i="19"/>
  <c r="A3214" i="19" s="1"/>
  <c r="H3213" i="19"/>
  <c r="A3213" i="19" s="1"/>
  <c r="H3212" i="19"/>
  <c r="A3212" i="19" s="1"/>
  <c r="H3211" i="19"/>
  <c r="A3210" i="19"/>
  <c r="H3208" i="19"/>
  <c r="A3208" i="19" s="1"/>
  <c r="H3207" i="19"/>
  <c r="A3207" i="19" s="1"/>
  <c r="H3206" i="19"/>
  <c r="A3206" i="19" s="1"/>
  <c r="H3205" i="19"/>
  <c r="A3205" i="19" s="1"/>
  <c r="H3204" i="19"/>
  <c r="A3204" i="19" s="1"/>
  <c r="H3203" i="19"/>
  <c r="A3203" i="19" s="1"/>
  <c r="H3202" i="19"/>
  <c r="A3202" i="19" s="1"/>
  <c r="H3201" i="19"/>
  <c r="A3200" i="19"/>
  <c r="H3198" i="19"/>
  <c r="A3198" i="19" s="1"/>
  <c r="H3197" i="19"/>
  <c r="A3197" i="19" s="1"/>
  <c r="H3196" i="19"/>
  <c r="A3196" i="19" s="1"/>
  <c r="H3195" i="19"/>
  <c r="A3195" i="19" s="1"/>
  <c r="H3194" i="19"/>
  <c r="A3194" i="19" s="1"/>
  <c r="H3193" i="19"/>
  <c r="A3193" i="19" s="1"/>
  <c r="H3192" i="19"/>
  <c r="A3192" i="19" s="1"/>
  <c r="H3191" i="19"/>
  <c r="A3190" i="19"/>
  <c r="H3188" i="19"/>
  <c r="A3188" i="19" s="1"/>
  <c r="H3187" i="19"/>
  <c r="A3187" i="19" s="1"/>
  <c r="H3186" i="19"/>
  <c r="A3186" i="19" s="1"/>
  <c r="H3185" i="19"/>
  <c r="A3185" i="19" s="1"/>
  <c r="H3184" i="19"/>
  <c r="A3184" i="19" s="1"/>
  <c r="H3183" i="19"/>
  <c r="A3183" i="19" s="1"/>
  <c r="H3182" i="19"/>
  <c r="A3182" i="19" s="1"/>
  <c r="H3181" i="19"/>
  <c r="A3180" i="19"/>
  <c r="H3178" i="19"/>
  <c r="A3178" i="19" s="1"/>
  <c r="H3177" i="19"/>
  <c r="A3177" i="19" s="1"/>
  <c r="H3176" i="19"/>
  <c r="A3176" i="19" s="1"/>
  <c r="H3175" i="19"/>
  <c r="A3175" i="19" s="1"/>
  <c r="H3174" i="19"/>
  <c r="A3174" i="19" s="1"/>
  <c r="H3173" i="19"/>
  <c r="A3173" i="19" s="1"/>
  <c r="H3172" i="19"/>
  <c r="A3172" i="19" s="1"/>
  <c r="H3171" i="19"/>
  <c r="A3170" i="19"/>
  <c r="H3168" i="19"/>
  <c r="A3168" i="19" s="1"/>
  <c r="H3167" i="19"/>
  <c r="A3167" i="19" s="1"/>
  <c r="H3166" i="19"/>
  <c r="A3166" i="19" s="1"/>
  <c r="H3165" i="19"/>
  <c r="A3165" i="19" s="1"/>
  <c r="H3164" i="19"/>
  <c r="A3164" i="19" s="1"/>
  <c r="H3163" i="19"/>
  <c r="A3163" i="19" s="1"/>
  <c r="H3162" i="19"/>
  <c r="A3162" i="19" s="1"/>
  <c r="H3161" i="19"/>
  <c r="A3160" i="19"/>
  <c r="H3158" i="19"/>
  <c r="A3158" i="19" s="1"/>
  <c r="H3157" i="19"/>
  <c r="A3157" i="19" s="1"/>
  <c r="H3156" i="19"/>
  <c r="A3156" i="19" s="1"/>
  <c r="H3155" i="19"/>
  <c r="A3155" i="19" s="1"/>
  <c r="H3154" i="19"/>
  <c r="A3154" i="19" s="1"/>
  <c r="H3153" i="19"/>
  <c r="A3153" i="19" s="1"/>
  <c r="H3152" i="19"/>
  <c r="A3152" i="19" s="1"/>
  <c r="H3151" i="19"/>
  <c r="A3150" i="19"/>
  <c r="H3148" i="19"/>
  <c r="A3148" i="19" s="1"/>
  <c r="H3147" i="19"/>
  <c r="A3147" i="19" s="1"/>
  <c r="H3146" i="19"/>
  <c r="A3146" i="19" s="1"/>
  <c r="H3145" i="19"/>
  <c r="A3145" i="19" s="1"/>
  <c r="H3144" i="19"/>
  <c r="A3144" i="19" s="1"/>
  <c r="H3143" i="19"/>
  <c r="A3143" i="19" s="1"/>
  <c r="H3142" i="19"/>
  <c r="A3142" i="19" s="1"/>
  <c r="H3141" i="19"/>
  <c r="A3140" i="19"/>
  <c r="H3138" i="19"/>
  <c r="A3138" i="19" s="1"/>
  <c r="H3137" i="19"/>
  <c r="A3137" i="19" s="1"/>
  <c r="H3136" i="19"/>
  <c r="A3136" i="19" s="1"/>
  <c r="H3135" i="19"/>
  <c r="A3135" i="19" s="1"/>
  <c r="H3134" i="19"/>
  <c r="A3134" i="19" s="1"/>
  <c r="H3133" i="19"/>
  <c r="A3133" i="19" s="1"/>
  <c r="H3132" i="19"/>
  <c r="A3132" i="19" s="1"/>
  <c r="H3131" i="19"/>
  <c r="A3130" i="19"/>
  <c r="H3128" i="19"/>
  <c r="A3128" i="19" s="1"/>
  <c r="H3127" i="19"/>
  <c r="A3127" i="19" s="1"/>
  <c r="H3126" i="19"/>
  <c r="A3126" i="19" s="1"/>
  <c r="H3125" i="19"/>
  <c r="A3125" i="19" s="1"/>
  <c r="H3124" i="19"/>
  <c r="A3124" i="19" s="1"/>
  <c r="H3123" i="19"/>
  <c r="A3123" i="19" s="1"/>
  <c r="H3122" i="19"/>
  <c r="A3122" i="19" s="1"/>
  <c r="H3121" i="19"/>
  <c r="A3120" i="19"/>
  <c r="H3118" i="19"/>
  <c r="A3118" i="19" s="1"/>
  <c r="H3117" i="19"/>
  <c r="A3117" i="19" s="1"/>
  <c r="H3116" i="19"/>
  <c r="A3116" i="19" s="1"/>
  <c r="H3115" i="19"/>
  <c r="A3115" i="19" s="1"/>
  <c r="H3114" i="19"/>
  <c r="A3114" i="19" s="1"/>
  <c r="H3113" i="19"/>
  <c r="A3113" i="19" s="1"/>
  <c r="H3112" i="19"/>
  <c r="A3112" i="19" s="1"/>
  <c r="H3111" i="19"/>
  <c r="A3110" i="19"/>
  <c r="H3108" i="19"/>
  <c r="A3108" i="19" s="1"/>
  <c r="H3107" i="19"/>
  <c r="A3107" i="19" s="1"/>
  <c r="H3106" i="19"/>
  <c r="A3106" i="19" s="1"/>
  <c r="H3105" i="19"/>
  <c r="A3105" i="19" s="1"/>
  <c r="H3104" i="19"/>
  <c r="A3104" i="19" s="1"/>
  <c r="H3103" i="19"/>
  <c r="A3103" i="19" s="1"/>
  <c r="H3102" i="19"/>
  <c r="A3102" i="19" s="1"/>
  <c r="H3101" i="19"/>
  <c r="A3100" i="19"/>
  <c r="H3098" i="19"/>
  <c r="A3098" i="19" s="1"/>
  <c r="H3097" i="19"/>
  <c r="A3097" i="19" s="1"/>
  <c r="H3096" i="19"/>
  <c r="A3096" i="19" s="1"/>
  <c r="H3095" i="19"/>
  <c r="A3095" i="19" s="1"/>
  <c r="H3094" i="19"/>
  <c r="A3094" i="19" s="1"/>
  <c r="H3093" i="19"/>
  <c r="A3093" i="19" s="1"/>
  <c r="H3092" i="19"/>
  <c r="A3092" i="19" s="1"/>
  <c r="H3091" i="19"/>
  <c r="A3090" i="19"/>
  <c r="H3088" i="19"/>
  <c r="A3088" i="19" s="1"/>
  <c r="H3087" i="19"/>
  <c r="A3087" i="19" s="1"/>
  <c r="H3086" i="19"/>
  <c r="A3086" i="19" s="1"/>
  <c r="H3085" i="19"/>
  <c r="A3085" i="19" s="1"/>
  <c r="H3084" i="19"/>
  <c r="A3084" i="19" s="1"/>
  <c r="H3083" i="19"/>
  <c r="A3083" i="19" s="1"/>
  <c r="H3082" i="19"/>
  <c r="A3082" i="19" s="1"/>
  <c r="H3081" i="19"/>
  <c r="A3080" i="19"/>
  <c r="H3078" i="19"/>
  <c r="A3078" i="19" s="1"/>
  <c r="H3077" i="19"/>
  <c r="A3077" i="19" s="1"/>
  <c r="H3076" i="19"/>
  <c r="A3076" i="19" s="1"/>
  <c r="H3075" i="19"/>
  <c r="A3075" i="19" s="1"/>
  <c r="H3074" i="19"/>
  <c r="A3074" i="19" s="1"/>
  <c r="H3073" i="19"/>
  <c r="A3073" i="19" s="1"/>
  <c r="H3072" i="19"/>
  <c r="A3072" i="19" s="1"/>
  <c r="H3071" i="19"/>
  <c r="A3070" i="19"/>
  <c r="H3068" i="19"/>
  <c r="A3068" i="19" s="1"/>
  <c r="H3067" i="19"/>
  <c r="A3067" i="19" s="1"/>
  <c r="H3066" i="19"/>
  <c r="A3066" i="19" s="1"/>
  <c r="H3065" i="19"/>
  <c r="A3065" i="19" s="1"/>
  <c r="H3064" i="19"/>
  <c r="A3064" i="19" s="1"/>
  <c r="H3063" i="19"/>
  <c r="A3063" i="19" s="1"/>
  <c r="H3062" i="19"/>
  <c r="A3062" i="19" s="1"/>
  <c r="H3061" i="19"/>
  <c r="A3060" i="19"/>
  <c r="H3058" i="19"/>
  <c r="A3058" i="19" s="1"/>
  <c r="H3057" i="19"/>
  <c r="A3057" i="19" s="1"/>
  <c r="H3056" i="19"/>
  <c r="A3056" i="19" s="1"/>
  <c r="H3055" i="19"/>
  <c r="A3055" i="19" s="1"/>
  <c r="H3054" i="19"/>
  <c r="A3054" i="19" s="1"/>
  <c r="H3053" i="19"/>
  <c r="A3053" i="19" s="1"/>
  <c r="H3052" i="19"/>
  <c r="A3052" i="19" s="1"/>
  <c r="H3051" i="19"/>
  <c r="A3050" i="19"/>
  <c r="H3048" i="19"/>
  <c r="A3048" i="19" s="1"/>
  <c r="H3047" i="19"/>
  <c r="A3047" i="19" s="1"/>
  <c r="H3046" i="19"/>
  <c r="A3046" i="19" s="1"/>
  <c r="H3045" i="19"/>
  <c r="A3045" i="19" s="1"/>
  <c r="H3044" i="19"/>
  <c r="A3044" i="19" s="1"/>
  <c r="H3043" i="19"/>
  <c r="A3043" i="19" s="1"/>
  <c r="H3042" i="19"/>
  <c r="A3042" i="19" s="1"/>
  <c r="H3041" i="19"/>
  <c r="A3040" i="19"/>
  <c r="H3038" i="19"/>
  <c r="A3038" i="19" s="1"/>
  <c r="H3037" i="19"/>
  <c r="A3037" i="19" s="1"/>
  <c r="H3036" i="19"/>
  <c r="A3036" i="19" s="1"/>
  <c r="H3035" i="19"/>
  <c r="A3035" i="19" s="1"/>
  <c r="H3034" i="19"/>
  <c r="A3034" i="19" s="1"/>
  <c r="H3033" i="19"/>
  <c r="A3033" i="19" s="1"/>
  <c r="H3032" i="19"/>
  <c r="A3032" i="19" s="1"/>
  <c r="H3031" i="19"/>
  <c r="A3031" i="19" s="1"/>
  <c r="A3030" i="19"/>
  <c r="H3028" i="19"/>
  <c r="A3028" i="19" s="1"/>
  <c r="H3027" i="19"/>
  <c r="A3027" i="19" s="1"/>
  <c r="H3026" i="19"/>
  <c r="A3026" i="19" s="1"/>
  <c r="H3025" i="19"/>
  <c r="A3025" i="19" s="1"/>
  <c r="H3024" i="19"/>
  <c r="A3024" i="19" s="1"/>
  <c r="H3023" i="19"/>
  <c r="A3023" i="19" s="1"/>
  <c r="H3022" i="19"/>
  <c r="A3022" i="19" s="1"/>
  <c r="H3021" i="19"/>
  <c r="A3020" i="19"/>
  <c r="H3018" i="19"/>
  <c r="A3018" i="19" s="1"/>
  <c r="H3017" i="19"/>
  <c r="A3017" i="19" s="1"/>
  <c r="H3016" i="19"/>
  <c r="A3016" i="19" s="1"/>
  <c r="H3015" i="19"/>
  <c r="A3015" i="19" s="1"/>
  <c r="H3014" i="19"/>
  <c r="A3014" i="19" s="1"/>
  <c r="H3013" i="19"/>
  <c r="A3013" i="19" s="1"/>
  <c r="H3012" i="19"/>
  <c r="A3012" i="19" s="1"/>
  <c r="H3011" i="19"/>
  <c r="A3010" i="19"/>
  <c r="H3008" i="19"/>
  <c r="A3008" i="19" s="1"/>
  <c r="H3007" i="19"/>
  <c r="A3007" i="19" s="1"/>
  <c r="H3006" i="19"/>
  <c r="A3006" i="19" s="1"/>
  <c r="H3005" i="19"/>
  <c r="A3005" i="19" s="1"/>
  <c r="H3004" i="19"/>
  <c r="A3004" i="19" s="1"/>
  <c r="H3003" i="19"/>
  <c r="A3003" i="19" s="1"/>
  <c r="H3002" i="19"/>
  <c r="A3002" i="19" s="1"/>
  <c r="H3001" i="19"/>
  <c r="A3000" i="19"/>
  <c r="H2998" i="19"/>
  <c r="A2998" i="19" s="1"/>
  <c r="H2997" i="19"/>
  <c r="A2997" i="19" s="1"/>
  <c r="H2996" i="19"/>
  <c r="A2996" i="19" s="1"/>
  <c r="H2995" i="19"/>
  <c r="A2995" i="19" s="1"/>
  <c r="H2994" i="19"/>
  <c r="A2994" i="19" s="1"/>
  <c r="H2993" i="19"/>
  <c r="A2993" i="19" s="1"/>
  <c r="H2992" i="19"/>
  <c r="A2992" i="19" s="1"/>
  <c r="H2991" i="19"/>
  <c r="A2990" i="19"/>
  <c r="H2988" i="19"/>
  <c r="A2988" i="19" s="1"/>
  <c r="H2987" i="19"/>
  <c r="A2987" i="19" s="1"/>
  <c r="H2986" i="19"/>
  <c r="A2986" i="19" s="1"/>
  <c r="H2985" i="19"/>
  <c r="A2985" i="19" s="1"/>
  <c r="H2984" i="19"/>
  <c r="A2984" i="19" s="1"/>
  <c r="H2983" i="19"/>
  <c r="A2983" i="19" s="1"/>
  <c r="H2982" i="19"/>
  <c r="A2982" i="19" s="1"/>
  <c r="H2981" i="19"/>
  <c r="A2980" i="19"/>
  <c r="H2978" i="19"/>
  <c r="A2978" i="19" s="1"/>
  <c r="H2977" i="19"/>
  <c r="A2977" i="19" s="1"/>
  <c r="H2976" i="19"/>
  <c r="A2976" i="19" s="1"/>
  <c r="H2975" i="19"/>
  <c r="A2975" i="19" s="1"/>
  <c r="H2974" i="19"/>
  <c r="A2974" i="19" s="1"/>
  <c r="H2973" i="19"/>
  <c r="A2973" i="19" s="1"/>
  <c r="H2972" i="19"/>
  <c r="A2972" i="19" s="1"/>
  <c r="H2971" i="19"/>
  <c r="A2970" i="19"/>
  <c r="H2968" i="19"/>
  <c r="A2968" i="19" s="1"/>
  <c r="H2967" i="19"/>
  <c r="A2967" i="19" s="1"/>
  <c r="H2966" i="19"/>
  <c r="A2966" i="19" s="1"/>
  <c r="H2965" i="19"/>
  <c r="A2965" i="19" s="1"/>
  <c r="H2964" i="19"/>
  <c r="A2964" i="19" s="1"/>
  <c r="H2963" i="19"/>
  <c r="A2963" i="19" s="1"/>
  <c r="H2962" i="19"/>
  <c r="A2962" i="19" s="1"/>
  <c r="H2961" i="19"/>
  <c r="A2960" i="19"/>
  <c r="H2958" i="19"/>
  <c r="H2957" i="19"/>
  <c r="A2957" i="19" s="1"/>
  <c r="H2956" i="19"/>
  <c r="A2956" i="19" s="1"/>
  <c r="H2955" i="19"/>
  <c r="A2955" i="19" s="1"/>
  <c r="H2954" i="19"/>
  <c r="A2954" i="19" s="1"/>
  <c r="H2953" i="19"/>
  <c r="A2953" i="19" s="1"/>
  <c r="H2952" i="19"/>
  <c r="A2952" i="19" s="1"/>
  <c r="H2951" i="19"/>
  <c r="A2951" i="19" s="1"/>
  <c r="H2950" i="19"/>
  <c r="A2949" i="19"/>
  <c r="H2947" i="19"/>
  <c r="A2947" i="19" s="1"/>
  <c r="H2946" i="19"/>
  <c r="A2946" i="19" s="1"/>
  <c r="H2945" i="19"/>
  <c r="A2945" i="19" s="1"/>
  <c r="H2944" i="19"/>
  <c r="A2944" i="19" s="1"/>
  <c r="H2943" i="19"/>
  <c r="A2943" i="19" s="1"/>
  <c r="H2942" i="19"/>
  <c r="A2942" i="19" s="1"/>
  <c r="H2941" i="19"/>
  <c r="A2941" i="19" s="1"/>
  <c r="H2940" i="19"/>
  <c r="A2939" i="19"/>
  <c r="H2937" i="19"/>
  <c r="A2937" i="19" s="1"/>
  <c r="H2936" i="19"/>
  <c r="A2936" i="19" s="1"/>
  <c r="H2935" i="19"/>
  <c r="A2935" i="19" s="1"/>
  <c r="H2934" i="19"/>
  <c r="A2934" i="19" s="1"/>
  <c r="H2933" i="19"/>
  <c r="A2933" i="19" s="1"/>
  <c r="H2932" i="19"/>
  <c r="A2932" i="19" s="1"/>
  <c r="H2931" i="19"/>
  <c r="A2931" i="19" s="1"/>
  <c r="H2930" i="19"/>
  <c r="A2929" i="19"/>
  <c r="H2927" i="19"/>
  <c r="H2926" i="19"/>
  <c r="A2926" i="19" s="1"/>
  <c r="H2925" i="19"/>
  <c r="A2925" i="19" s="1"/>
  <c r="H2924" i="19"/>
  <c r="A2924" i="19" s="1"/>
  <c r="H2923" i="19"/>
  <c r="A2923" i="19" s="1"/>
  <c r="H2922" i="19"/>
  <c r="A2922" i="19" s="1"/>
  <c r="H2921" i="19"/>
  <c r="A2921" i="19" s="1"/>
  <c r="H2920" i="19"/>
  <c r="A2920" i="19" s="1"/>
  <c r="H2919" i="19"/>
  <c r="A2918" i="19"/>
  <c r="H2916" i="19"/>
  <c r="A2916" i="19" s="1"/>
  <c r="H2915" i="19"/>
  <c r="A2915" i="19" s="1"/>
  <c r="H2914" i="19"/>
  <c r="A2914" i="19" s="1"/>
  <c r="H2913" i="19"/>
  <c r="A2913" i="19" s="1"/>
  <c r="H2912" i="19"/>
  <c r="A2912" i="19" s="1"/>
  <c r="H2911" i="19"/>
  <c r="A2911" i="19" s="1"/>
  <c r="H2910" i="19"/>
  <c r="A2910" i="19" s="1"/>
  <c r="H2909" i="19"/>
  <c r="A2909" i="19" s="1"/>
  <c r="A2908" i="19"/>
  <c r="H2906" i="19"/>
  <c r="A2906" i="19" s="1"/>
  <c r="H2905" i="19"/>
  <c r="A2905" i="19" s="1"/>
  <c r="H2904" i="19"/>
  <c r="A2904" i="19" s="1"/>
  <c r="H2903" i="19"/>
  <c r="A2903" i="19" s="1"/>
  <c r="H2902" i="19"/>
  <c r="A2902" i="19" s="1"/>
  <c r="H2901" i="19"/>
  <c r="A2901" i="19" s="1"/>
  <c r="H2900" i="19"/>
  <c r="A2900" i="19" s="1"/>
  <c r="H2899" i="19"/>
  <c r="A2899" i="19" s="1"/>
  <c r="A2898" i="19"/>
  <c r="H2896" i="19"/>
  <c r="A2896" i="19" s="1"/>
  <c r="H2895" i="19"/>
  <c r="A2895" i="19" s="1"/>
  <c r="H2894" i="19"/>
  <c r="A2894" i="19" s="1"/>
  <c r="H2893" i="19"/>
  <c r="A2893" i="19" s="1"/>
  <c r="H2892" i="19"/>
  <c r="A2892" i="19" s="1"/>
  <c r="H2891" i="19"/>
  <c r="A2891" i="19" s="1"/>
  <c r="H2890" i="19"/>
  <c r="A2890" i="19" s="1"/>
  <c r="H2889" i="19"/>
  <c r="A2889" i="19" s="1"/>
  <c r="A2888" i="19"/>
  <c r="H2886" i="19"/>
  <c r="A2886" i="19" s="1"/>
  <c r="H2885" i="19"/>
  <c r="A2885" i="19" s="1"/>
  <c r="H2884" i="19"/>
  <c r="A2884" i="19" s="1"/>
  <c r="H2883" i="19"/>
  <c r="A2883" i="19" s="1"/>
  <c r="H2882" i="19"/>
  <c r="A2882" i="19" s="1"/>
  <c r="H2881" i="19"/>
  <c r="A2881" i="19" s="1"/>
  <c r="H2880" i="19"/>
  <c r="A2880" i="19" s="1"/>
  <c r="H2879" i="19"/>
  <c r="A2879" i="19" s="1"/>
  <c r="A2878" i="19"/>
  <c r="H2876" i="19"/>
  <c r="A2876" i="19" s="1"/>
  <c r="H2875" i="19"/>
  <c r="A2875" i="19" s="1"/>
  <c r="H2874" i="19"/>
  <c r="A2874" i="19" s="1"/>
  <c r="H2873" i="19"/>
  <c r="A2873" i="19" s="1"/>
  <c r="H2872" i="19"/>
  <c r="A2872" i="19" s="1"/>
  <c r="H2871" i="19"/>
  <c r="A2871" i="19" s="1"/>
  <c r="H2870" i="19"/>
  <c r="A2870" i="19" s="1"/>
  <c r="H2869" i="19"/>
  <c r="A2869" i="19" s="1"/>
  <c r="A2868" i="19"/>
  <c r="H2866" i="19"/>
  <c r="A2866" i="19" s="1"/>
  <c r="H2865" i="19"/>
  <c r="A2865" i="19" s="1"/>
  <c r="H2864" i="19"/>
  <c r="A2864" i="19" s="1"/>
  <c r="H2863" i="19"/>
  <c r="A2863" i="19" s="1"/>
  <c r="H2862" i="19"/>
  <c r="A2862" i="19" s="1"/>
  <c r="H2861" i="19"/>
  <c r="A2861" i="19" s="1"/>
  <c r="H2860" i="19"/>
  <c r="A2860" i="19" s="1"/>
  <c r="H2859" i="19"/>
  <c r="A2859" i="19" s="1"/>
  <c r="A2858" i="19"/>
  <c r="H2856" i="19"/>
  <c r="A2856" i="19" s="1"/>
  <c r="H2855" i="19"/>
  <c r="A2855" i="19" s="1"/>
  <c r="H2854" i="19"/>
  <c r="A2854" i="19" s="1"/>
  <c r="H2853" i="19"/>
  <c r="A2853" i="19" s="1"/>
  <c r="H2852" i="19"/>
  <c r="A2852" i="19" s="1"/>
  <c r="H2851" i="19"/>
  <c r="A2851" i="19" s="1"/>
  <c r="H2850" i="19"/>
  <c r="A2850" i="19" s="1"/>
  <c r="H2849" i="19"/>
  <c r="A2849" i="19" s="1"/>
  <c r="A2848" i="19"/>
  <c r="H2846" i="19"/>
  <c r="A2846" i="19" s="1"/>
  <c r="H2845" i="19"/>
  <c r="A2845" i="19" s="1"/>
  <c r="H2844" i="19"/>
  <c r="A2844" i="19" s="1"/>
  <c r="H2843" i="19"/>
  <c r="A2843" i="19" s="1"/>
  <c r="H2842" i="19"/>
  <c r="A2842" i="19" s="1"/>
  <c r="H2841" i="19"/>
  <c r="A2841" i="19" s="1"/>
  <c r="H2840" i="19"/>
  <c r="A2840" i="19" s="1"/>
  <c r="H2839" i="19"/>
  <c r="A2839" i="19" s="1"/>
  <c r="A2838" i="19"/>
  <c r="H2836" i="19"/>
  <c r="A2836" i="19" s="1"/>
  <c r="H2835" i="19"/>
  <c r="A2835" i="19" s="1"/>
  <c r="H2834" i="19"/>
  <c r="A2834" i="19" s="1"/>
  <c r="H2833" i="19"/>
  <c r="A2833" i="19" s="1"/>
  <c r="H2832" i="19"/>
  <c r="A2832" i="19" s="1"/>
  <c r="H2831" i="19"/>
  <c r="A2831" i="19" s="1"/>
  <c r="H2830" i="19"/>
  <c r="A2830" i="19" s="1"/>
  <c r="H2829" i="19"/>
  <c r="A2829" i="19" s="1"/>
  <c r="A2828" i="19"/>
  <c r="H2826" i="19"/>
  <c r="A2826" i="19" s="1"/>
  <c r="H2825" i="19"/>
  <c r="A2825" i="19" s="1"/>
  <c r="H2824" i="19"/>
  <c r="A2824" i="19" s="1"/>
  <c r="H2823" i="19"/>
  <c r="A2823" i="19" s="1"/>
  <c r="H2822" i="19"/>
  <c r="A2822" i="19" s="1"/>
  <c r="H2821" i="19"/>
  <c r="A2821" i="19" s="1"/>
  <c r="H2820" i="19"/>
  <c r="A2820" i="19" s="1"/>
  <c r="H2819" i="19"/>
  <c r="A2819" i="19" s="1"/>
  <c r="A2818" i="19"/>
  <c r="H2816" i="19"/>
  <c r="A2816" i="19" s="1"/>
  <c r="H2815" i="19"/>
  <c r="A2815" i="19" s="1"/>
  <c r="H2814" i="19"/>
  <c r="A2814" i="19" s="1"/>
  <c r="H2813" i="19"/>
  <c r="A2813" i="19" s="1"/>
  <c r="H2812" i="19"/>
  <c r="A2812" i="19" s="1"/>
  <c r="H2811" i="19"/>
  <c r="A2811" i="19" s="1"/>
  <c r="H2810" i="19"/>
  <c r="A2810" i="19" s="1"/>
  <c r="H2809" i="19"/>
  <c r="A2809" i="19" s="1"/>
  <c r="A2808" i="19"/>
  <c r="H2806" i="19"/>
  <c r="A2806" i="19" s="1"/>
  <c r="H2805" i="19"/>
  <c r="A2805" i="19" s="1"/>
  <c r="H2804" i="19"/>
  <c r="A2804" i="19" s="1"/>
  <c r="H2803" i="19"/>
  <c r="A2803" i="19" s="1"/>
  <c r="H2802" i="19"/>
  <c r="A2802" i="19" s="1"/>
  <c r="H2801" i="19"/>
  <c r="A2801" i="19" s="1"/>
  <c r="H2800" i="19"/>
  <c r="A2800" i="19" s="1"/>
  <c r="H2799" i="19"/>
  <c r="A2799" i="19" s="1"/>
  <c r="A2798" i="19"/>
  <c r="H2796" i="19"/>
  <c r="A2796" i="19" s="1"/>
  <c r="H2795" i="19"/>
  <c r="A2795" i="19" s="1"/>
  <c r="H2794" i="19"/>
  <c r="A2794" i="19" s="1"/>
  <c r="H2793" i="19"/>
  <c r="A2793" i="19" s="1"/>
  <c r="H2792" i="19"/>
  <c r="A2792" i="19" s="1"/>
  <c r="H2791" i="19"/>
  <c r="A2791" i="19" s="1"/>
  <c r="H2790" i="19"/>
  <c r="A2790" i="19" s="1"/>
  <c r="H2789" i="19"/>
  <c r="A2789" i="19" s="1"/>
  <c r="A2788" i="19"/>
  <c r="H2786" i="19"/>
  <c r="A2786" i="19" s="1"/>
  <c r="H2785" i="19"/>
  <c r="A2785" i="19" s="1"/>
  <c r="H2784" i="19"/>
  <c r="A2784" i="19" s="1"/>
  <c r="H2783" i="19"/>
  <c r="A2783" i="19" s="1"/>
  <c r="H2782" i="19"/>
  <c r="A2782" i="19" s="1"/>
  <c r="H2781" i="19"/>
  <c r="A2781" i="19" s="1"/>
  <c r="H2780" i="19"/>
  <c r="A2780" i="19" s="1"/>
  <c r="H2779" i="19"/>
  <c r="A2778" i="19"/>
  <c r="H2776" i="19"/>
  <c r="A2776" i="19" s="1"/>
  <c r="H2775" i="19"/>
  <c r="A2775" i="19" s="1"/>
  <c r="H2774" i="19"/>
  <c r="A2774" i="19" s="1"/>
  <c r="H2773" i="19"/>
  <c r="A2773" i="19" s="1"/>
  <c r="H2772" i="19"/>
  <c r="A2772" i="19" s="1"/>
  <c r="H2771" i="19"/>
  <c r="A2771" i="19" s="1"/>
  <c r="H2770" i="19"/>
  <c r="A2770" i="19" s="1"/>
  <c r="H2769" i="19"/>
  <c r="A2768" i="19"/>
  <c r="H2766" i="19"/>
  <c r="A2766" i="19" s="1"/>
  <c r="H2765" i="19"/>
  <c r="A2765" i="19" s="1"/>
  <c r="H2764" i="19"/>
  <c r="A2764" i="19" s="1"/>
  <c r="H2763" i="19"/>
  <c r="A2763" i="19" s="1"/>
  <c r="H2762" i="19"/>
  <c r="A2762" i="19" s="1"/>
  <c r="H2761" i="19"/>
  <c r="A2761" i="19" s="1"/>
  <c r="H2760" i="19"/>
  <c r="A2760" i="19" s="1"/>
  <c r="H2759" i="19"/>
  <c r="A2758" i="19"/>
  <c r="H2756" i="19"/>
  <c r="A2756" i="19" s="1"/>
  <c r="H2755" i="19"/>
  <c r="A2755" i="19" s="1"/>
  <c r="H2754" i="19"/>
  <c r="A2754" i="19" s="1"/>
  <c r="H2753" i="19"/>
  <c r="A2753" i="19" s="1"/>
  <c r="H2752" i="19"/>
  <c r="A2752" i="19" s="1"/>
  <c r="H2751" i="19"/>
  <c r="A2751" i="19" s="1"/>
  <c r="H2750" i="19"/>
  <c r="A2750" i="19" s="1"/>
  <c r="H2749" i="19"/>
  <c r="A2748" i="19"/>
  <c r="H2746" i="19"/>
  <c r="A2746" i="19" s="1"/>
  <c r="H2745" i="19"/>
  <c r="A2745" i="19" s="1"/>
  <c r="H2744" i="19"/>
  <c r="A2744" i="19" s="1"/>
  <c r="H2743" i="19"/>
  <c r="A2743" i="19" s="1"/>
  <c r="H2742" i="19"/>
  <c r="A2742" i="19" s="1"/>
  <c r="H2741" i="19"/>
  <c r="A2741" i="19" s="1"/>
  <c r="H2740" i="19"/>
  <c r="A2740" i="19" s="1"/>
  <c r="H2739" i="19"/>
  <c r="A2738" i="19"/>
  <c r="H2736" i="19"/>
  <c r="A2736" i="19" s="1"/>
  <c r="H2735" i="19"/>
  <c r="A2735" i="19" s="1"/>
  <c r="H2734" i="19"/>
  <c r="A2734" i="19" s="1"/>
  <c r="H2733" i="19"/>
  <c r="A2733" i="19" s="1"/>
  <c r="H2732" i="19"/>
  <c r="A2732" i="19" s="1"/>
  <c r="H2731" i="19"/>
  <c r="A2731" i="19" s="1"/>
  <c r="H2730" i="19"/>
  <c r="A2730" i="19" s="1"/>
  <c r="H2729" i="19"/>
  <c r="A2728" i="19"/>
  <c r="H2726" i="19"/>
  <c r="A2726" i="19" s="1"/>
  <c r="H2725" i="19"/>
  <c r="A2725" i="19" s="1"/>
  <c r="H2724" i="19"/>
  <c r="A2724" i="19" s="1"/>
  <c r="H2723" i="19"/>
  <c r="A2723" i="19" s="1"/>
  <c r="H2722" i="19"/>
  <c r="A2722" i="19" s="1"/>
  <c r="H2721" i="19"/>
  <c r="A2721" i="19" s="1"/>
  <c r="H2720" i="19"/>
  <c r="A2720" i="19" s="1"/>
  <c r="H2719" i="19"/>
  <c r="A2718" i="19"/>
  <c r="H2716" i="19"/>
  <c r="A2716" i="19" s="1"/>
  <c r="H2715" i="19"/>
  <c r="A2715" i="19" s="1"/>
  <c r="H2714" i="19"/>
  <c r="A2714" i="19" s="1"/>
  <c r="H2713" i="19"/>
  <c r="A2713" i="19" s="1"/>
  <c r="H2712" i="19"/>
  <c r="A2712" i="19" s="1"/>
  <c r="H2711" i="19"/>
  <c r="A2711" i="19" s="1"/>
  <c r="H2710" i="19"/>
  <c r="A2710" i="19" s="1"/>
  <c r="H2709" i="19"/>
  <c r="A2708" i="19"/>
  <c r="H2706" i="19"/>
  <c r="A2706" i="19" s="1"/>
  <c r="H2705" i="19"/>
  <c r="A2705" i="19" s="1"/>
  <c r="H2704" i="19"/>
  <c r="A2704" i="19" s="1"/>
  <c r="H2703" i="19"/>
  <c r="A2703" i="19" s="1"/>
  <c r="H2702" i="19"/>
  <c r="A2702" i="19" s="1"/>
  <c r="H2701" i="19"/>
  <c r="A2701" i="19" s="1"/>
  <c r="H2700" i="19"/>
  <c r="A2700" i="19" s="1"/>
  <c r="H2699" i="19"/>
  <c r="A2698" i="19"/>
  <c r="H2696" i="19"/>
  <c r="A2696" i="19" s="1"/>
  <c r="H2695" i="19"/>
  <c r="A2695" i="19" s="1"/>
  <c r="H2694" i="19"/>
  <c r="A2694" i="19" s="1"/>
  <c r="H2693" i="19"/>
  <c r="A2693" i="19" s="1"/>
  <c r="H2692" i="19"/>
  <c r="A2692" i="19" s="1"/>
  <c r="H2691" i="19"/>
  <c r="A2691" i="19" s="1"/>
  <c r="H2690" i="19"/>
  <c r="A2690" i="19" s="1"/>
  <c r="H2689" i="19"/>
  <c r="A2688" i="19"/>
  <c r="H2686" i="19"/>
  <c r="A2686" i="19" s="1"/>
  <c r="H2685" i="19"/>
  <c r="A2685" i="19" s="1"/>
  <c r="H2684" i="19"/>
  <c r="A2684" i="19" s="1"/>
  <c r="H2683" i="19"/>
  <c r="A2683" i="19" s="1"/>
  <c r="H2682" i="19"/>
  <c r="A2682" i="19" s="1"/>
  <c r="H2681" i="19"/>
  <c r="A2681" i="19" s="1"/>
  <c r="H2680" i="19"/>
  <c r="A2680" i="19" s="1"/>
  <c r="H2679" i="19"/>
  <c r="A2678" i="19"/>
  <c r="H2676" i="19"/>
  <c r="A2676" i="19" s="1"/>
  <c r="H2675" i="19"/>
  <c r="A2675" i="19" s="1"/>
  <c r="H2674" i="19"/>
  <c r="A2674" i="19" s="1"/>
  <c r="H2673" i="19"/>
  <c r="A2673" i="19" s="1"/>
  <c r="H2672" i="19"/>
  <c r="A2672" i="19" s="1"/>
  <c r="H2671" i="19"/>
  <c r="A2671" i="19" s="1"/>
  <c r="H2670" i="19"/>
  <c r="A2670" i="19" s="1"/>
  <c r="H2669" i="19"/>
  <c r="A2668" i="19"/>
  <c r="H2666" i="19"/>
  <c r="A2666" i="19" s="1"/>
  <c r="H2665" i="19"/>
  <c r="A2665" i="19" s="1"/>
  <c r="H2664" i="19"/>
  <c r="A2664" i="19" s="1"/>
  <c r="H2663" i="19"/>
  <c r="A2663" i="19" s="1"/>
  <c r="H2662" i="19"/>
  <c r="A2662" i="19" s="1"/>
  <c r="H2661" i="19"/>
  <c r="A2661" i="19" s="1"/>
  <c r="H2660" i="19"/>
  <c r="A2660" i="19" s="1"/>
  <c r="H2659" i="19"/>
  <c r="A2658" i="19"/>
  <c r="H2656" i="19"/>
  <c r="A2656" i="19" s="1"/>
  <c r="H2655" i="19"/>
  <c r="A2655" i="19" s="1"/>
  <c r="H2654" i="19"/>
  <c r="A2654" i="19" s="1"/>
  <c r="H2653" i="19"/>
  <c r="A2653" i="19" s="1"/>
  <c r="H2652" i="19"/>
  <c r="A2652" i="19" s="1"/>
  <c r="H2651" i="19"/>
  <c r="A2651" i="19" s="1"/>
  <c r="H2650" i="19"/>
  <c r="A2650" i="19" s="1"/>
  <c r="H2649" i="19"/>
  <c r="A2648" i="19"/>
  <c r="H2646" i="19"/>
  <c r="A2646" i="19" s="1"/>
  <c r="H2645" i="19"/>
  <c r="A2645" i="19" s="1"/>
  <c r="H2644" i="19"/>
  <c r="A2644" i="19" s="1"/>
  <c r="H2643" i="19"/>
  <c r="A2643" i="19" s="1"/>
  <c r="H2642" i="19"/>
  <c r="A2642" i="19" s="1"/>
  <c r="H2641" i="19"/>
  <c r="A2641" i="19" s="1"/>
  <c r="H2640" i="19"/>
  <c r="A2640" i="19" s="1"/>
  <c r="H2639" i="19"/>
  <c r="A2638" i="19"/>
  <c r="H2636" i="19"/>
  <c r="A2636" i="19" s="1"/>
  <c r="H2635" i="19"/>
  <c r="A2635" i="19" s="1"/>
  <c r="H2634" i="19"/>
  <c r="A2634" i="19" s="1"/>
  <c r="H2633" i="19"/>
  <c r="A2633" i="19" s="1"/>
  <c r="H2632" i="19"/>
  <c r="A2632" i="19" s="1"/>
  <c r="H2631" i="19"/>
  <c r="A2631" i="19" s="1"/>
  <c r="H2630" i="19"/>
  <c r="A2630" i="19" s="1"/>
  <c r="H2629" i="19"/>
  <c r="A2628" i="19"/>
  <c r="H2626" i="19"/>
  <c r="A2626" i="19" s="1"/>
  <c r="H2625" i="19"/>
  <c r="A2625" i="19" s="1"/>
  <c r="H2624" i="19"/>
  <c r="A2624" i="19" s="1"/>
  <c r="H2623" i="19"/>
  <c r="A2623" i="19" s="1"/>
  <c r="H2622" i="19"/>
  <c r="A2622" i="19" s="1"/>
  <c r="H2621" i="19"/>
  <c r="A2621" i="19" s="1"/>
  <c r="H2620" i="19"/>
  <c r="A2620" i="19" s="1"/>
  <c r="H2619" i="19"/>
  <c r="A2618" i="19"/>
  <c r="H2616" i="19"/>
  <c r="A2616" i="19" s="1"/>
  <c r="H2615" i="19"/>
  <c r="A2615" i="19" s="1"/>
  <c r="H2614" i="19"/>
  <c r="A2614" i="19" s="1"/>
  <c r="H2613" i="19"/>
  <c r="A2613" i="19" s="1"/>
  <c r="H2612" i="19"/>
  <c r="A2612" i="19" s="1"/>
  <c r="H2611" i="19"/>
  <c r="A2611" i="19" s="1"/>
  <c r="H2610" i="19"/>
  <c r="A2610" i="19" s="1"/>
  <c r="H2609" i="19"/>
  <c r="A2608" i="19"/>
  <c r="H2606" i="19"/>
  <c r="A2606" i="19" s="1"/>
  <c r="H2605" i="19"/>
  <c r="A2605" i="19" s="1"/>
  <c r="H2604" i="19"/>
  <c r="A2604" i="19" s="1"/>
  <c r="H2603" i="19"/>
  <c r="A2603" i="19" s="1"/>
  <c r="H2602" i="19"/>
  <c r="A2602" i="19" s="1"/>
  <c r="H2601" i="19"/>
  <c r="A2601" i="19" s="1"/>
  <c r="H2600" i="19"/>
  <c r="A2600" i="19" s="1"/>
  <c r="H2599" i="19"/>
  <c r="A2598" i="19"/>
  <c r="H2596" i="19"/>
  <c r="A2596" i="19" s="1"/>
  <c r="H2595" i="19"/>
  <c r="A2595" i="19" s="1"/>
  <c r="H2594" i="19"/>
  <c r="A2594" i="19" s="1"/>
  <c r="H2593" i="19"/>
  <c r="A2593" i="19" s="1"/>
  <c r="H2592" i="19"/>
  <c r="A2592" i="19" s="1"/>
  <c r="H2591" i="19"/>
  <c r="A2591" i="19" s="1"/>
  <c r="H2590" i="19"/>
  <c r="A2590" i="19" s="1"/>
  <c r="H2589" i="19"/>
  <c r="A2588" i="19"/>
  <c r="H2586" i="19"/>
  <c r="A2586" i="19" s="1"/>
  <c r="H2585" i="19"/>
  <c r="A2585" i="19" s="1"/>
  <c r="H2584" i="19"/>
  <c r="A2584" i="19" s="1"/>
  <c r="H2583" i="19"/>
  <c r="A2583" i="19" s="1"/>
  <c r="H2582" i="19"/>
  <c r="A2582" i="19" s="1"/>
  <c r="H2581" i="19"/>
  <c r="A2581" i="19" s="1"/>
  <c r="H2580" i="19"/>
  <c r="A2580" i="19" s="1"/>
  <c r="H2579" i="19"/>
  <c r="A2578" i="19"/>
  <c r="H2576" i="19"/>
  <c r="A2576" i="19" s="1"/>
  <c r="H2575" i="19"/>
  <c r="A2575" i="19" s="1"/>
  <c r="H2574" i="19"/>
  <c r="A2574" i="19" s="1"/>
  <c r="H2573" i="19"/>
  <c r="A2573" i="19" s="1"/>
  <c r="H2572" i="19"/>
  <c r="A2572" i="19" s="1"/>
  <c r="H2571" i="19"/>
  <c r="A2571" i="19" s="1"/>
  <c r="H2570" i="19"/>
  <c r="A2570" i="19" s="1"/>
  <c r="H2569" i="19"/>
  <c r="A2568" i="19"/>
  <c r="H2566" i="19"/>
  <c r="A2566" i="19" s="1"/>
  <c r="H2565" i="19"/>
  <c r="A2565" i="19" s="1"/>
  <c r="H2564" i="19"/>
  <c r="A2564" i="19" s="1"/>
  <c r="H2563" i="19"/>
  <c r="A2563" i="19" s="1"/>
  <c r="H2562" i="19"/>
  <c r="A2562" i="19" s="1"/>
  <c r="H2561" i="19"/>
  <c r="A2561" i="19" s="1"/>
  <c r="H2560" i="19"/>
  <c r="A2560" i="19" s="1"/>
  <c r="H2559" i="19"/>
  <c r="A2558" i="19"/>
  <c r="H2556" i="19"/>
  <c r="A2556" i="19" s="1"/>
  <c r="H2555" i="19"/>
  <c r="A2555" i="19" s="1"/>
  <c r="H2554" i="19"/>
  <c r="A2554" i="19" s="1"/>
  <c r="H2553" i="19"/>
  <c r="A2553" i="19" s="1"/>
  <c r="H2552" i="19"/>
  <c r="A2552" i="19" s="1"/>
  <c r="H2551" i="19"/>
  <c r="A2551" i="19" s="1"/>
  <c r="H2550" i="19"/>
  <c r="A2550" i="19" s="1"/>
  <c r="H2549" i="19"/>
  <c r="A2548" i="19"/>
  <c r="H2546" i="19"/>
  <c r="A2546" i="19" s="1"/>
  <c r="H2545" i="19"/>
  <c r="A2545" i="19" s="1"/>
  <c r="H2544" i="19"/>
  <c r="A2544" i="19" s="1"/>
  <c r="H2543" i="19"/>
  <c r="A2543" i="19" s="1"/>
  <c r="H2542" i="19"/>
  <c r="A2542" i="19" s="1"/>
  <c r="H2541" i="19"/>
  <c r="A2541" i="19" s="1"/>
  <c r="H2540" i="19"/>
  <c r="A2540" i="19" s="1"/>
  <c r="H2539" i="19"/>
  <c r="A2538" i="19"/>
  <c r="H2536" i="19"/>
  <c r="A2536" i="19" s="1"/>
  <c r="H2535" i="19"/>
  <c r="A2535" i="19" s="1"/>
  <c r="H2534" i="19"/>
  <c r="A2534" i="19" s="1"/>
  <c r="H2533" i="19"/>
  <c r="A2533" i="19" s="1"/>
  <c r="H2532" i="19"/>
  <c r="A2532" i="19" s="1"/>
  <c r="H2531" i="19"/>
  <c r="A2531" i="19" s="1"/>
  <c r="H2530" i="19"/>
  <c r="A2530" i="19" s="1"/>
  <c r="H2529" i="19"/>
  <c r="A2528" i="19"/>
  <c r="H2526" i="19"/>
  <c r="A2526" i="19" s="1"/>
  <c r="H2525" i="19"/>
  <c r="A2525" i="19" s="1"/>
  <c r="H2524" i="19"/>
  <c r="A2524" i="19" s="1"/>
  <c r="H2523" i="19"/>
  <c r="A2523" i="19" s="1"/>
  <c r="H2522" i="19"/>
  <c r="A2522" i="19" s="1"/>
  <c r="H2521" i="19"/>
  <c r="A2521" i="19" s="1"/>
  <c r="H2520" i="19"/>
  <c r="A2520" i="19" s="1"/>
  <c r="H2519" i="19"/>
  <c r="A2518" i="19"/>
  <c r="H2516" i="19"/>
  <c r="A2516" i="19" s="1"/>
  <c r="H2515" i="19"/>
  <c r="A2515" i="19" s="1"/>
  <c r="H2514" i="19"/>
  <c r="A2514" i="19" s="1"/>
  <c r="H2513" i="19"/>
  <c r="A2513" i="19" s="1"/>
  <c r="H2512" i="19"/>
  <c r="A2512" i="19" s="1"/>
  <c r="H2511" i="19"/>
  <c r="A2511" i="19" s="1"/>
  <c r="H2510" i="19"/>
  <c r="A2510" i="19" s="1"/>
  <c r="H2509" i="19"/>
  <c r="A2508" i="19"/>
  <c r="H2506" i="19"/>
  <c r="A2506" i="19" s="1"/>
  <c r="H2505" i="19"/>
  <c r="A2505" i="19" s="1"/>
  <c r="H2504" i="19"/>
  <c r="A2504" i="19" s="1"/>
  <c r="H2503" i="19"/>
  <c r="A2503" i="19" s="1"/>
  <c r="H2502" i="19"/>
  <c r="A2502" i="19" s="1"/>
  <c r="H2501" i="19"/>
  <c r="A2501" i="19" s="1"/>
  <c r="H2500" i="19"/>
  <c r="A2500" i="19" s="1"/>
  <c r="H2499" i="19"/>
  <c r="A2498" i="19"/>
  <c r="H2496" i="19"/>
  <c r="A2496" i="19" s="1"/>
  <c r="H2495" i="19"/>
  <c r="A2495" i="19" s="1"/>
  <c r="H2494" i="19"/>
  <c r="A2494" i="19" s="1"/>
  <c r="H2493" i="19"/>
  <c r="A2493" i="19" s="1"/>
  <c r="H2492" i="19"/>
  <c r="A2492" i="19" s="1"/>
  <c r="H2491" i="19"/>
  <c r="A2491" i="19" s="1"/>
  <c r="H2490" i="19"/>
  <c r="A2490" i="19" s="1"/>
  <c r="H2489" i="19"/>
  <c r="A2488" i="19"/>
  <c r="H2486" i="19"/>
  <c r="A2486" i="19" s="1"/>
  <c r="H2485" i="19"/>
  <c r="A2485" i="19" s="1"/>
  <c r="H2484" i="19"/>
  <c r="A2484" i="19" s="1"/>
  <c r="H2483" i="19"/>
  <c r="A2483" i="19" s="1"/>
  <c r="H2482" i="19"/>
  <c r="A2482" i="19" s="1"/>
  <c r="H2481" i="19"/>
  <c r="A2481" i="19" s="1"/>
  <c r="H2480" i="19"/>
  <c r="A2480" i="19" s="1"/>
  <c r="H2479" i="19"/>
  <c r="A2478" i="19"/>
  <c r="H2476" i="19"/>
  <c r="A2476" i="19" s="1"/>
  <c r="H2475" i="19"/>
  <c r="A2475" i="19" s="1"/>
  <c r="H2474" i="19"/>
  <c r="A2474" i="19" s="1"/>
  <c r="H2473" i="19"/>
  <c r="A2473" i="19" s="1"/>
  <c r="H2472" i="19"/>
  <c r="A2472" i="19" s="1"/>
  <c r="H2471" i="19"/>
  <c r="A2471" i="19" s="1"/>
  <c r="H2470" i="19"/>
  <c r="A2470" i="19" s="1"/>
  <c r="H2469" i="19"/>
  <c r="A2468" i="19"/>
  <c r="H2466" i="19"/>
  <c r="A2466" i="19" s="1"/>
  <c r="H2465" i="19"/>
  <c r="A2465" i="19" s="1"/>
  <c r="H2464" i="19"/>
  <c r="A2464" i="19" s="1"/>
  <c r="H2463" i="19"/>
  <c r="A2463" i="19" s="1"/>
  <c r="H2462" i="19"/>
  <c r="A2462" i="19" s="1"/>
  <c r="H2461" i="19"/>
  <c r="A2461" i="19" s="1"/>
  <c r="H2460" i="19"/>
  <c r="A2460" i="19" s="1"/>
  <c r="H2459" i="19"/>
  <c r="A2459" i="19" s="1"/>
  <c r="A2458" i="19"/>
  <c r="H2456" i="19"/>
  <c r="A2456" i="19" s="1"/>
  <c r="H2455" i="19"/>
  <c r="A2455" i="19" s="1"/>
  <c r="H2454" i="19"/>
  <c r="A2454" i="19" s="1"/>
  <c r="H2453" i="19"/>
  <c r="A2453" i="19" s="1"/>
  <c r="H2452" i="19"/>
  <c r="A2452" i="19" s="1"/>
  <c r="H2451" i="19"/>
  <c r="A2451" i="19" s="1"/>
  <c r="H2450" i="19"/>
  <c r="A2450" i="19" s="1"/>
  <c r="H2449" i="19"/>
  <c r="A2448" i="19"/>
  <c r="H2446" i="19"/>
  <c r="A2446" i="19" s="1"/>
  <c r="H2445" i="19"/>
  <c r="A2445" i="19" s="1"/>
  <c r="H2444" i="19"/>
  <c r="A2444" i="19" s="1"/>
  <c r="H2443" i="19"/>
  <c r="A2443" i="19" s="1"/>
  <c r="H2442" i="19"/>
  <c r="A2442" i="19" s="1"/>
  <c r="H2441" i="19"/>
  <c r="A2441" i="19" s="1"/>
  <c r="H2440" i="19"/>
  <c r="A2440" i="19" s="1"/>
  <c r="H2439" i="19"/>
  <c r="A2438" i="19"/>
  <c r="H2436" i="19"/>
  <c r="A2436" i="19" s="1"/>
  <c r="H2435" i="19"/>
  <c r="A2435" i="19" s="1"/>
  <c r="H2434" i="19"/>
  <c r="A2434" i="19" s="1"/>
  <c r="H2433" i="19"/>
  <c r="A2433" i="19" s="1"/>
  <c r="H2432" i="19"/>
  <c r="A2432" i="19" s="1"/>
  <c r="H2431" i="19"/>
  <c r="A2431" i="19" s="1"/>
  <c r="H2430" i="19"/>
  <c r="A2430" i="19" s="1"/>
  <c r="H2429" i="19"/>
  <c r="A2428" i="19"/>
  <c r="H2426" i="19"/>
  <c r="A2426" i="19" s="1"/>
  <c r="H2425" i="19"/>
  <c r="A2425" i="19" s="1"/>
  <c r="H2424" i="19"/>
  <c r="A2424" i="19" s="1"/>
  <c r="H2423" i="19"/>
  <c r="A2423" i="19" s="1"/>
  <c r="H2422" i="19"/>
  <c r="A2422" i="19" s="1"/>
  <c r="H2421" i="19"/>
  <c r="A2421" i="19" s="1"/>
  <c r="H2420" i="19"/>
  <c r="A2420" i="19" s="1"/>
  <c r="H2419" i="19"/>
  <c r="A2418" i="19"/>
  <c r="H2416" i="19"/>
  <c r="A2416" i="19" s="1"/>
  <c r="H2415" i="19"/>
  <c r="A2415" i="19" s="1"/>
  <c r="H2414" i="19"/>
  <c r="A2414" i="19" s="1"/>
  <c r="H2413" i="19"/>
  <c r="A2413" i="19" s="1"/>
  <c r="H2412" i="19"/>
  <c r="A2412" i="19" s="1"/>
  <c r="H2411" i="19"/>
  <c r="A2411" i="19" s="1"/>
  <c r="H2410" i="19"/>
  <c r="A2410" i="19" s="1"/>
  <c r="H2409" i="19"/>
  <c r="A2408" i="19"/>
  <c r="H2406" i="19"/>
  <c r="A2406" i="19" s="1"/>
  <c r="H2405" i="19"/>
  <c r="A2405" i="19" s="1"/>
  <c r="H2404" i="19"/>
  <c r="A2404" i="19" s="1"/>
  <c r="H2403" i="19"/>
  <c r="A2403" i="19" s="1"/>
  <c r="H2402" i="19"/>
  <c r="A2402" i="19" s="1"/>
  <c r="H2401" i="19"/>
  <c r="A2401" i="19" s="1"/>
  <c r="H2400" i="19"/>
  <c r="A2400" i="19" s="1"/>
  <c r="H2399" i="19"/>
  <c r="A2398" i="19"/>
  <c r="H2396" i="19"/>
  <c r="A2396" i="19" s="1"/>
  <c r="H2395" i="19"/>
  <c r="A2395" i="19" s="1"/>
  <c r="H2394" i="19"/>
  <c r="A2394" i="19" s="1"/>
  <c r="H2393" i="19"/>
  <c r="A2393" i="19" s="1"/>
  <c r="H2392" i="19"/>
  <c r="A2392" i="19" s="1"/>
  <c r="H2391" i="19"/>
  <c r="A2391" i="19" s="1"/>
  <c r="H2390" i="19"/>
  <c r="A2390" i="19" s="1"/>
  <c r="H2389" i="19"/>
  <c r="A2388" i="19"/>
  <c r="H2386" i="19"/>
  <c r="A2386" i="19" s="1"/>
  <c r="H2385" i="19"/>
  <c r="A2385" i="19" s="1"/>
  <c r="H2384" i="19"/>
  <c r="A2384" i="19" s="1"/>
  <c r="H2383" i="19"/>
  <c r="A2383" i="19" s="1"/>
  <c r="H2382" i="19"/>
  <c r="A2382" i="19" s="1"/>
  <c r="H2381" i="19"/>
  <c r="A2381" i="19" s="1"/>
  <c r="H2380" i="19"/>
  <c r="A2380" i="19" s="1"/>
  <c r="H2379" i="19"/>
  <c r="A2378" i="19"/>
  <c r="H2376" i="19"/>
  <c r="A2376" i="19" s="1"/>
  <c r="H2375" i="19"/>
  <c r="A2375" i="19" s="1"/>
  <c r="H2374" i="19"/>
  <c r="A2374" i="19" s="1"/>
  <c r="H2373" i="19"/>
  <c r="A2373" i="19" s="1"/>
  <c r="H2372" i="19"/>
  <c r="A2372" i="19" s="1"/>
  <c r="H2371" i="19"/>
  <c r="A2371" i="19" s="1"/>
  <c r="H2370" i="19"/>
  <c r="A2370" i="19" s="1"/>
  <c r="H2369" i="19"/>
  <c r="A2368" i="19"/>
  <c r="H2366" i="19"/>
  <c r="A2366" i="19" s="1"/>
  <c r="H2365" i="19"/>
  <c r="A2365" i="19" s="1"/>
  <c r="H2364" i="19"/>
  <c r="A2364" i="19" s="1"/>
  <c r="H2363" i="19"/>
  <c r="A2363" i="19" s="1"/>
  <c r="H2362" i="19"/>
  <c r="A2362" i="19" s="1"/>
  <c r="H2361" i="19"/>
  <c r="A2361" i="19" s="1"/>
  <c r="H2360" i="19"/>
  <c r="A2360" i="19" s="1"/>
  <c r="H2359" i="19"/>
  <c r="A2358" i="19"/>
  <c r="H2356" i="19"/>
  <c r="A2356" i="19" s="1"/>
  <c r="H2355" i="19"/>
  <c r="A2355" i="19" s="1"/>
  <c r="H2354" i="19"/>
  <c r="A2354" i="19" s="1"/>
  <c r="H2353" i="19"/>
  <c r="A2353" i="19" s="1"/>
  <c r="H2352" i="19"/>
  <c r="A2352" i="19" s="1"/>
  <c r="H2351" i="19"/>
  <c r="A2351" i="19" s="1"/>
  <c r="H2350" i="19"/>
  <c r="A2350" i="19" s="1"/>
  <c r="H2349" i="19"/>
  <c r="A2348" i="19"/>
  <c r="H2346" i="19"/>
  <c r="A2346" i="19" s="1"/>
  <c r="H2345" i="19"/>
  <c r="A2345" i="19" s="1"/>
  <c r="H2344" i="19"/>
  <c r="A2344" i="19" s="1"/>
  <c r="H2343" i="19"/>
  <c r="A2343" i="19" s="1"/>
  <c r="H2342" i="19"/>
  <c r="A2342" i="19" s="1"/>
  <c r="H2341" i="19"/>
  <c r="A2341" i="19" s="1"/>
  <c r="H2340" i="19"/>
  <c r="A2340" i="19" s="1"/>
  <c r="H2339" i="19"/>
  <c r="A2338" i="19"/>
  <c r="H2336" i="19"/>
  <c r="A2336" i="19" s="1"/>
  <c r="H2335" i="19"/>
  <c r="A2335" i="19" s="1"/>
  <c r="H2334" i="19"/>
  <c r="A2334" i="19" s="1"/>
  <c r="H2333" i="19"/>
  <c r="A2333" i="19" s="1"/>
  <c r="H2332" i="19"/>
  <c r="A2332" i="19" s="1"/>
  <c r="H2331" i="19"/>
  <c r="A2331" i="19" s="1"/>
  <c r="H2330" i="19"/>
  <c r="A2330" i="19" s="1"/>
  <c r="H2329" i="19"/>
  <c r="A2328" i="19"/>
  <c r="H2326" i="19"/>
  <c r="A2326" i="19" s="1"/>
  <c r="H2325" i="19"/>
  <c r="A2325" i="19" s="1"/>
  <c r="H2324" i="19"/>
  <c r="A2324" i="19" s="1"/>
  <c r="H2323" i="19"/>
  <c r="A2323" i="19" s="1"/>
  <c r="H2322" i="19"/>
  <c r="A2322" i="19" s="1"/>
  <c r="H2321" i="19"/>
  <c r="A2321" i="19" s="1"/>
  <c r="H2320" i="19"/>
  <c r="A2320" i="19" s="1"/>
  <c r="H2319" i="19"/>
  <c r="A2318" i="19"/>
  <c r="H2316" i="19"/>
  <c r="A2316" i="19" s="1"/>
  <c r="H2315" i="19"/>
  <c r="A2315" i="19" s="1"/>
  <c r="H2314" i="19"/>
  <c r="A2314" i="19" s="1"/>
  <c r="H2313" i="19"/>
  <c r="A2313" i="19" s="1"/>
  <c r="H2312" i="19"/>
  <c r="A2312" i="19" s="1"/>
  <c r="H2311" i="19"/>
  <c r="A2311" i="19" s="1"/>
  <c r="H2310" i="19"/>
  <c r="A2310" i="19" s="1"/>
  <c r="H2309" i="19"/>
  <c r="A2308" i="19"/>
  <c r="H2306" i="19"/>
  <c r="A2306" i="19" s="1"/>
  <c r="H2305" i="19"/>
  <c r="A2305" i="19" s="1"/>
  <c r="H2304" i="19"/>
  <c r="A2304" i="19" s="1"/>
  <c r="H2303" i="19"/>
  <c r="A2303" i="19" s="1"/>
  <c r="H2302" i="19"/>
  <c r="A2302" i="19" s="1"/>
  <c r="H2301" i="19"/>
  <c r="A2301" i="19" s="1"/>
  <c r="H2300" i="19"/>
  <c r="A2300" i="19" s="1"/>
  <c r="H2299" i="19"/>
  <c r="A2298" i="19"/>
  <c r="H2296" i="19"/>
  <c r="A2296" i="19" s="1"/>
  <c r="H2295" i="19"/>
  <c r="A2295" i="19" s="1"/>
  <c r="H2294" i="19"/>
  <c r="A2294" i="19" s="1"/>
  <c r="H2293" i="19"/>
  <c r="A2293" i="19" s="1"/>
  <c r="H2292" i="19"/>
  <c r="A2292" i="19" s="1"/>
  <c r="H2291" i="19"/>
  <c r="A2291" i="19" s="1"/>
  <c r="H2290" i="19"/>
  <c r="A2290" i="19" s="1"/>
  <c r="H2289" i="19"/>
  <c r="A2288" i="19"/>
  <c r="H2286" i="19"/>
  <c r="A2286" i="19" s="1"/>
  <c r="H2285" i="19"/>
  <c r="A2285" i="19" s="1"/>
  <c r="H2284" i="19"/>
  <c r="A2284" i="19" s="1"/>
  <c r="H2283" i="19"/>
  <c r="A2283" i="19" s="1"/>
  <c r="H2282" i="19"/>
  <c r="A2282" i="19" s="1"/>
  <c r="H2281" i="19"/>
  <c r="A2281" i="19" s="1"/>
  <c r="H2280" i="19"/>
  <c r="A2280" i="19" s="1"/>
  <c r="H2279" i="19"/>
  <c r="A2278" i="19"/>
  <c r="H2276" i="19"/>
  <c r="A2276" i="19" s="1"/>
  <c r="H2275" i="19"/>
  <c r="A2275" i="19" s="1"/>
  <c r="H2274" i="19"/>
  <c r="A2274" i="19" s="1"/>
  <c r="H2273" i="19"/>
  <c r="A2273" i="19" s="1"/>
  <c r="H2272" i="19"/>
  <c r="A2272" i="19" s="1"/>
  <c r="H2271" i="19"/>
  <c r="A2271" i="19" s="1"/>
  <c r="H2270" i="19"/>
  <c r="A2270" i="19" s="1"/>
  <c r="H2269" i="19"/>
  <c r="A2268" i="19"/>
  <c r="H2266" i="19"/>
  <c r="A2266" i="19" s="1"/>
  <c r="H2265" i="19"/>
  <c r="A2265" i="19" s="1"/>
  <c r="H2264" i="19"/>
  <c r="A2264" i="19" s="1"/>
  <c r="H2263" i="19"/>
  <c r="A2263" i="19" s="1"/>
  <c r="H2262" i="19"/>
  <c r="A2262" i="19" s="1"/>
  <c r="H2261" i="19"/>
  <c r="A2261" i="19" s="1"/>
  <c r="H2260" i="19"/>
  <c r="A2260" i="19" s="1"/>
  <c r="H2259" i="19"/>
  <c r="A2258" i="19"/>
  <c r="H2256" i="19"/>
  <c r="A2256" i="19" s="1"/>
  <c r="H2255" i="19"/>
  <c r="A2255" i="19" s="1"/>
  <c r="H2254" i="19"/>
  <c r="A2254" i="19" s="1"/>
  <c r="H2253" i="19"/>
  <c r="A2253" i="19" s="1"/>
  <c r="H2252" i="19"/>
  <c r="A2252" i="19" s="1"/>
  <c r="H2251" i="19"/>
  <c r="A2251" i="19" s="1"/>
  <c r="H2250" i="19"/>
  <c r="A2250" i="19" s="1"/>
  <c r="H2249" i="19"/>
  <c r="A2248" i="19"/>
  <c r="H2246" i="19"/>
  <c r="A2246" i="19" s="1"/>
  <c r="H2245" i="19"/>
  <c r="A2245" i="19" s="1"/>
  <c r="H2244" i="19"/>
  <c r="A2244" i="19" s="1"/>
  <c r="H2243" i="19"/>
  <c r="A2243" i="19" s="1"/>
  <c r="H2242" i="19"/>
  <c r="A2242" i="19" s="1"/>
  <c r="H2241" i="19"/>
  <c r="A2241" i="19" s="1"/>
  <c r="H2240" i="19"/>
  <c r="A2240" i="19" s="1"/>
  <c r="H2239" i="19"/>
  <c r="A2238" i="19"/>
  <c r="H2236" i="19"/>
  <c r="A2236" i="19" s="1"/>
  <c r="H2235" i="19"/>
  <c r="A2235" i="19" s="1"/>
  <c r="H2234" i="19"/>
  <c r="A2234" i="19" s="1"/>
  <c r="H2233" i="19"/>
  <c r="A2233" i="19" s="1"/>
  <c r="H2232" i="19"/>
  <c r="A2232" i="19" s="1"/>
  <c r="H2231" i="19"/>
  <c r="A2231" i="19" s="1"/>
  <c r="H2230" i="19"/>
  <c r="A2230" i="19" s="1"/>
  <c r="H2229" i="19"/>
  <c r="A2228" i="19"/>
  <c r="H2226" i="19"/>
  <c r="A2226" i="19" s="1"/>
  <c r="H2225" i="19"/>
  <c r="A2225" i="19" s="1"/>
  <c r="H2224" i="19"/>
  <c r="A2224" i="19" s="1"/>
  <c r="H2223" i="19"/>
  <c r="A2223" i="19" s="1"/>
  <c r="H2222" i="19"/>
  <c r="A2222" i="19" s="1"/>
  <c r="H2221" i="19"/>
  <c r="A2221" i="19" s="1"/>
  <c r="H2220" i="19"/>
  <c r="A2220" i="19" s="1"/>
  <c r="H2219" i="19"/>
  <c r="A2218" i="19"/>
  <c r="H2216" i="19"/>
  <c r="A2216" i="19" s="1"/>
  <c r="H2215" i="19"/>
  <c r="A2215" i="19" s="1"/>
  <c r="H2214" i="19"/>
  <c r="A2214" i="19" s="1"/>
  <c r="H2213" i="19"/>
  <c r="A2213" i="19" s="1"/>
  <c r="H2212" i="19"/>
  <c r="A2212" i="19" s="1"/>
  <c r="H2211" i="19"/>
  <c r="A2211" i="19" s="1"/>
  <c r="H2210" i="19"/>
  <c r="A2210" i="19" s="1"/>
  <c r="H2209" i="19"/>
  <c r="A2208" i="19"/>
  <c r="H2206" i="19"/>
  <c r="A2206" i="19" s="1"/>
  <c r="H2205" i="19"/>
  <c r="A2205" i="19" s="1"/>
  <c r="H2204" i="19"/>
  <c r="A2204" i="19" s="1"/>
  <c r="H2203" i="19"/>
  <c r="A2203" i="19" s="1"/>
  <c r="H2202" i="19"/>
  <c r="A2202" i="19" s="1"/>
  <c r="H2201" i="19"/>
  <c r="A2201" i="19" s="1"/>
  <c r="H2200" i="19"/>
  <c r="A2200" i="19" s="1"/>
  <c r="H2199" i="19"/>
  <c r="A2198" i="19"/>
  <c r="H2196" i="19"/>
  <c r="A2196" i="19" s="1"/>
  <c r="H2195" i="19"/>
  <c r="A2195" i="19" s="1"/>
  <c r="H2194" i="19"/>
  <c r="A2194" i="19" s="1"/>
  <c r="H2193" i="19"/>
  <c r="A2193" i="19" s="1"/>
  <c r="H2192" i="19"/>
  <c r="A2192" i="19" s="1"/>
  <c r="H2191" i="19"/>
  <c r="A2191" i="19" s="1"/>
  <c r="H2190" i="19"/>
  <c r="A2190" i="19" s="1"/>
  <c r="H2189" i="19"/>
  <c r="A2188" i="19"/>
  <c r="H2186" i="19"/>
  <c r="A2186" i="19" s="1"/>
  <c r="H2185" i="19"/>
  <c r="A2185" i="19" s="1"/>
  <c r="H2184" i="19"/>
  <c r="A2184" i="19" s="1"/>
  <c r="H2183" i="19"/>
  <c r="A2183" i="19" s="1"/>
  <c r="H2182" i="19"/>
  <c r="A2182" i="19" s="1"/>
  <c r="H2181" i="19"/>
  <c r="A2181" i="19" s="1"/>
  <c r="H2180" i="19"/>
  <c r="A2180" i="19" s="1"/>
  <c r="H2179" i="19"/>
  <c r="A2178" i="19"/>
  <c r="H2176" i="19"/>
  <c r="A2176" i="19" s="1"/>
  <c r="H2175" i="19"/>
  <c r="A2175" i="19" s="1"/>
  <c r="H2174" i="19"/>
  <c r="A2174" i="19" s="1"/>
  <c r="H2173" i="19"/>
  <c r="A2173" i="19" s="1"/>
  <c r="H2172" i="19"/>
  <c r="A2172" i="19" s="1"/>
  <c r="H2171" i="19"/>
  <c r="A2171" i="19" s="1"/>
  <c r="H2170" i="19"/>
  <c r="A2170" i="19" s="1"/>
  <c r="H2169" i="19"/>
  <c r="A2168" i="19"/>
  <c r="H2166" i="19"/>
  <c r="A2166" i="19" s="1"/>
  <c r="H2165" i="19"/>
  <c r="A2165" i="19" s="1"/>
  <c r="H2164" i="19"/>
  <c r="A2164" i="19" s="1"/>
  <c r="H2163" i="19"/>
  <c r="A2163" i="19" s="1"/>
  <c r="H2162" i="19"/>
  <c r="A2162" i="19" s="1"/>
  <c r="H2161" i="19"/>
  <c r="A2161" i="19" s="1"/>
  <c r="H2160" i="19"/>
  <c r="A2160" i="19" s="1"/>
  <c r="H2159" i="19"/>
  <c r="A2158" i="19"/>
  <c r="H2156" i="19"/>
  <c r="A2156" i="19" s="1"/>
  <c r="H2155" i="19"/>
  <c r="A2155" i="19" s="1"/>
  <c r="H2154" i="19"/>
  <c r="A2154" i="19" s="1"/>
  <c r="H2153" i="19"/>
  <c r="A2153" i="19" s="1"/>
  <c r="H2152" i="19"/>
  <c r="A2152" i="19" s="1"/>
  <c r="H2151" i="19"/>
  <c r="A2151" i="19" s="1"/>
  <c r="H2150" i="19"/>
  <c r="A2150" i="19" s="1"/>
  <c r="H2149" i="19"/>
  <c r="A2148" i="19"/>
  <c r="H2146" i="19"/>
  <c r="A2146" i="19" s="1"/>
  <c r="H2145" i="19"/>
  <c r="A2145" i="19" s="1"/>
  <c r="H2144" i="19"/>
  <c r="A2144" i="19" s="1"/>
  <c r="H2143" i="19"/>
  <c r="A2143" i="19" s="1"/>
  <c r="H2142" i="19"/>
  <c r="A2142" i="19" s="1"/>
  <c r="H2141" i="19"/>
  <c r="A2141" i="19" s="1"/>
  <c r="H2140" i="19"/>
  <c r="A2140" i="19" s="1"/>
  <c r="H2139" i="19"/>
  <c r="A2138" i="19"/>
  <c r="H2136" i="19"/>
  <c r="A2136" i="19" s="1"/>
  <c r="H2135" i="19"/>
  <c r="A2135" i="19" s="1"/>
  <c r="H2134" i="19"/>
  <c r="A2134" i="19" s="1"/>
  <c r="H2133" i="19"/>
  <c r="A2133" i="19" s="1"/>
  <c r="H2132" i="19"/>
  <c r="A2132" i="19" s="1"/>
  <c r="H2131" i="19"/>
  <c r="A2131" i="19" s="1"/>
  <c r="H2130" i="19"/>
  <c r="A2130" i="19" s="1"/>
  <c r="H2129" i="19"/>
  <c r="A2128" i="19"/>
  <c r="H2126" i="19"/>
  <c r="A2126" i="19" s="1"/>
  <c r="H2125" i="19"/>
  <c r="A2125" i="19" s="1"/>
  <c r="H2124" i="19"/>
  <c r="A2124" i="19" s="1"/>
  <c r="H2123" i="19"/>
  <c r="A2123" i="19" s="1"/>
  <c r="H2122" i="19"/>
  <c r="A2122" i="19" s="1"/>
  <c r="H2121" i="19"/>
  <c r="A2121" i="19" s="1"/>
  <c r="H2120" i="19"/>
  <c r="A2120" i="19" s="1"/>
  <c r="H2119" i="19"/>
  <c r="A2118" i="19"/>
  <c r="H2116" i="19"/>
  <c r="A2116" i="19" s="1"/>
  <c r="H2115" i="19"/>
  <c r="A2115" i="19" s="1"/>
  <c r="H2114" i="19"/>
  <c r="A2114" i="19" s="1"/>
  <c r="H2113" i="19"/>
  <c r="A2113" i="19" s="1"/>
  <c r="H2112" i="19"/>
  <c r="A2112" i="19" s="1"/>
  <c r="H2111" i="19"/>
  <c r="A2111" i="19" s="1"/>
  <c r="H2110" i="19"/>
  <c r="A2110" i="19" s="1"/>
  <c r="H2109" i="19"/>
  <c r="A2108" i="19"/>
  <c r="H2106" i="19"/>
  <c r="A2106" i="19" s="1"/>
  <c r="H2105" i="19"/>
  <c r="A2105" i="19" s="1"/>
  <c r="H2104" i="19"/>
  <c r="A2104" i="19" s="1"/>
  <c r="H2103" i="19"/>
  <c r="A2103" i="19" s="1"/>
  <c r="H2102" i="19"/>
  <c r="A2102" i="19" s="1"/>
  <c r="H2101" i="19"/>
  <c r="A2101" i="19" s="1"/>
  <c r="H2100" i="19"/>
  <c r="A2100" i="19" s="1"/>
  <c r="H2099" i="19"/>
  <c r="A2098" i="19"/>
  <c r="H2096" i="19"/>
  <c r="A2096" i="19" s="1"/>
  <c r="H2095" i="19"/>
  <c r="A2095" i="19" s="1"/>
  <c r="H2094" i="19"/>
  <c r="A2094" i="19" s="1"/>
  <c r="H2093" i="19"/>
  <c r="A2093" i="19" s="1"/>
  <c r="H2092" i="19"/>
  <c r="A2092" i="19" s="1"/>
  <c r="H2091" i="19"/>
  <c r="A2091" i="19" s="1"/>
  <c r="H2090" i="19"/>
  <c r="A2090" i="19" s="1"/>
  <c r="H2089" i="19"/>
  <c r="A2088" i="19"/>
  <c r="J2087" i="19"/>
  <c r="H2086" i="19"/>
  <c r="A2086" i="19" s="1"/>
  <c r="H2085" i="19"/>
  <c r="A2085" i="19" s="1"/>
  <c r="H2084" i="19"/>
  <c r="A2084" i="19" s="1"/>
  <c r="H2083" i="19"/>
  <c r="A2083" i="19" s="1"/>
  <c r="H2082" i="19"/>
  <c r="A2082" i="19" s="1"/>
  <c r="H2081" i="19"/>
  <c r="A2081" i="19" s="1"/>
  <c r="H2080" i="19"/>
  <c r="A2080" i="19" s="1"/>
  <c r="H2079" i="19"/>
  <c r="A2078" i="19"/>
  <c r="H2076" i="19"/>
  <c r="A2076" i="19" s="1"/>
  <c r="H2075" i="19"/>
  <c r="A2075" i="19" s="1"/>
  <c r="H2074" i="19"/>
  <c r="A2074" i="19" s="1"/>
  <c r="H2073" i="19"/>
  <c r="A2073" i="19" s="1"/>
  <c r="H2072" i="19"/>
  <c r="A2072" i="19" s="1"/>
  <c r="H2071" i="19"/>
  <c r="A2071" i="19" s="1"/>
  <c r="H2070" i="19"/>
  <c r="A2070" i="19" s="1"/>
  <c r="H2069" i="19"/>
  <c r="A2068" i="19"/>
  <c r="H2066" i="19"/>
  <c r="A2066" i="19" s="1"/>
  <c r="H2065" i="19"/>
  <c r="A2065" i="19" s="1"/>
  <c r="H2064" i="19"/>
  <c r="A2064" i="19" s="1"/>
  <c r="H2063" i="19"/>
  <c r="A2063" i="19" s="1"/>
  <c r="H2062" i="19"/>
  <c r="A2062" i="19" s="1"/>
  <c r="H2061" i="19"/>
  <c r="A2061" i="19" s="1"/>
  <c r="H2060" i="19"/>
  <c r="A2060" i="19" s="1"/>
  <c r="H2059" i="19"/>
  <c r="A2058" i="19"/>
  <c r="H2056" i="19"/>
  <c r="A2056" i="19" s="1"/>
  <c r="H2055" i="19"/>
  <c r="A2055" i="19" s="1"/>
  <c r="H2054" i="19"/>
  <c r="A2054" i="19" s="1"/>
  <c r="H2053" i="19"/>
  <c r="A2053" i="19" s="1"/>
  <c r="H2052" i="19"/>
  <c r="A2052" i="19" s="1"/>
  <c r="H2051" i="19"/>
  <c r="A2051" i="19" s="1"/>
  <c r="H2050" i="19"/>
  <c r="A2050" i="19" s="1"/>
  <c r="H2049" i="19"/>
  <c r="A2048" i="19"/>
  <c r="H2046" i="19"/>
  <c r="A2046" i="19" s="1"/>
  <c r="H2045" i="19"/>
  <c r="A2045" i="19" s="1"/>
  <c r="H2044" i="19"/>
  <c r="A2044" i="19" s="1"/>
  <c r="H2043" i="19"/>
  <c r="A2043" i="19" s="1"/>
  <c r="H2042" i="19"/>
  <c r="A2042" i="19" s="1"/>
  <c r="H2041" i="19"/>
  <c r="A2041" i="19" s="1"/>
  <c r="H2040" i="19"/>
  <c r="A2040" i="19" s="1"/>
  <c r="H2039" i="19"/>
  <c r="A2038" i="19"/>
  <c r="H2036" i="19"/>
  <c r="A2036" i="19" s="1"/>
  <c r="H2035" i="19"/>
  <c r="A2035" i="19" s="1"/>
  <c r="H2034" i="19"/>
  <c r="A2034" i="19" s="1"/>
  <c r="H2033" i="19"/>
  <c r="A2033" i="19" s="1"/>
  <c r="H2032" i="19"/>
  <c r="A2032" i="19" s="1"/>
  <c r="H2031" i="19"/>
  <c r="A2031" i="19" s="1"/>
  <c r="H2030" i="19"/>
  <c r="A2030" i="19" s="1"/>
  <c r="H2029" i="19"/>
  <c r="A2028" i="19"/>
  <c r="H2026" i="19"/>
  <c r="A2026" i="19" s="1"/>
  <c r="H2025" i="19"/>
  <c r="A2025" i="19" s="1"/>
  <c r="H2024" i="19"/>
  <c r="A2024" i="19" s="1"/>
  <c r="H2023" i="19"/>
  <c r="A2023" i="19" s="1"/>
  <c r="H2022" i="19"/>
  <c r="A2022" i="19" s="1"/>
  <c r="H2021" i="19"/>
  <c r="A2021" i="19" s="1"/>
  <c r="H2020" i="19"/>
  <c r="A2020" i="19" s="1"/>
  <c r="H2019" i="19"/>
  <c r="A2018" i="19"/>
  <c r="H2016" i="19"/>
  <c r="A2016" i="19" s="1"/>
  <c r="H2015" i="19"/>
  <c r="A2015" i="19" s="1"/>
  <c r="H2014" i="19"/>
  <c r="A2014" i="19" s="1"/>
  <c r="H2013" i="19"/>
  <c r="A2013" i="19" s="1"/>
  <c r="H2012" i="19"/>
  <c r="A2012" i="19" s="1"/>
  <c r="H2011" i="19"/>
  <c r="A2011" i="19" s="1"/>
  <c r="H2010" i="19"/>
  <c r="A2010" i="19" s="1"/>
  <c r="H2009" i="19"/>
  <c r="A2008" i="19"/>
  <c r="H2006" i="19"/>
  <c r="A2006" i="19" s="1"/>
  <c r="H2005" i="19"/>
  <c r="A2005" i="19" s="1"/>
  <c r="H2004" i="19"/>
  <c r="A2004" i="19" s="1"/>
  <c r="H2003" i="19"/>
  <c r="A2003" i="19" s="1"/>
  <c r="H2002" i="19"/>
  <c r="A2002" i="19" s="1"/>
  <c r="H2001" i="19"/>
  <c r="A2001" i="19" s="1"/>
  <c r="H2000" i="19"/>
  <c r="A2000" i="19" s="1"/>
  <c r="H1999" i="19"/>
  <c r="A1998" i="19"/>
  <c r="H1996" i="19"/>
  <c r="A1996" i="19" s="1"/>
  <c r="H1995" i="19"/>
  <c r="A1995" i="19" s="1"/>
  <c r="H1994" i="19"/>
  <c r="A1994" i="19" s="1"/>
  <c r="H1993" i="19"/>
  <c r="A1993" i="19" s="1"/>
  <c r="H1992" i="19"/>
  <c r="A1992" i="19" s="1"/>
  <c r="H1991" i="19"/>
  <c r="A1991" i="19" s="1"/>
  <c r="H1990" i="19"/>
  <c r="A1990" i="19" s="1"/>
  <c r="H1989" i="19"/>
  <c r="A1988" i="19"/>
  <c r="H1986" i="19"/>
  <c r="A1986" i="19" s="1"/>
  <c r="H1985" i="19"/>
  <c r="A1985" i="19" s="1"/>
  <c r="H1984" i="19"/>
  <c r="A1984" i="19" s="1"/>
  <c r="H1983" i="19"/>
  <c r="A1983" i="19" s="1"/>
  <c r="H1982" i="19"/>
  <c r="A1982" i="19" s="1"/>
  <c r="H1981" i="19"/>
  <c r="A1981" i="19" s="1"/>
  <c r="H1980" i="19"/>
  <c r="A1980" i="19" s="1"/>
  <c r="H1979" i="19"/>
  <c r="A1978" i="19"/>
  <c r="H1976" i="19"/>
  <c r="A1976" i="19" s="1"/>
  <c r="H1975" i="19"/>
  <c r="A1975" i="19" s="1"/>
  <c r="H1974" i="19"/>
  <c r="A1974" i="19" s="1"/>
  <c r="H1973" i="19"/>
  <c r="A1973" i="19" s="1"/>
  <c r="H1972" i="19"/>
  <c r="A1972" i="19" s="1"/>
  <c r="H1971" i="19"/>
  <c r="A1971" i="19" s="1"/>
  <c r="H1970" i="19"/>
  <c r="A1970" i="19" s="1"/>
  <c r="H1969" i="19"/>
  <c r="A1968" i="19"/>
  <c r="J1967" i="19"/>
  <c r="H1966" i="19"/>
  <c r="A1966" i="19" s="1"/>
  <c r="H1965" i="19"/>
  <c r="A1965" i="19" s="1"/>
  <c r="H1964" i="19"/>
  <c r="A1964" i="19" s="1"/>
  <c r="H1963" i="19"/>
  <c r="A1963" i="19" s="1"/>
  <c r="H1962" i="19"/>
  <c r="A1962" i="19" s="1"/>
  <c r="H1961" i="19"/>
  <c r="A1961" i="19" s="1"/>
  <c r="H1960" i="19"/>
  <c r="A1960" i="19" s="1"/>
  <c r="H1959" i="19"/>
  <c r="A1958" i="19"/>
  <c r="H1956" i="19"/>
  <c r="A1956" i="19" s="1"/>
  <c r="H1955" i="19"/>
  <c r="A1955" i="19" s="1"/>
  <c r="H1954" i="19"/>
  <c r="A1954" i="19" s="1"/>
  <c r="H1953" i="19"/>
  <c r="A1953" i="19" s="1"/>
  <c r="H1952" i="19"/>
  <c r="A1952" i="19" s="1"/>
  <c r="H1951" i="19"/>
  <c r="A1951" i="19" s="1"/>
  <c r="H1950" i="19"/>
  <c r="A1950" i="19" s="1"/>
  <c r="H1949" i="19"/>
  <c r="A1948" i="19"/>
  <c r="H1946" i="19"/>
  <c r="A1946" i="19" s="1"/>
  <c r="H1945" i="19"/>
  <c r="A1945" i="19" s="1"/>
  <c r="H1944" i="19"/>
  <c r="A1944" i="19" s="1"/>
  <c r="H1943" i="19"/>
  <c r="A1943" i="19" s="1"/>
  <c r="H1942" i="19"/>
  <c r="A1942" i="19" s="1"/>
  <c r="H1941" i="19"/>
  <c r="A1941" i="19" s="1"/>
  <c r="H1940" i="19"/>
  <c r="A1940" i="19" s="1"/>
  <c r="H1939" i="19"/>
  <c r="A1938" i="19"/>
  <c r="H1936" i="19"/>
  <c r="A1936" i="19" s="1"/>
  <c r="H1935" i="19"/>
  <c r="A1935" i="19" s="1"/>
  <c r="H1934" i="19"/>
  <c r="A1934" i="19" s="1"/>
  <c r="H1933" i="19"/>
  <c r="A1933" i="19" s="1"/>
  <c r="H1932" i="19"/>
  <c r="A1932" i="19" s="1"/>
  <c r="H1931" i="19"/>
  <c r="A1931" i="19" s="1"/>
  <c r="H1930" i="19"/>
  <c r="A1930" i="19" s="1"/>
  <c r="H1929" i="19"/>
  <c r="A1928" i="19"/>
  <c r="H1926" i="19"/>
  <c r="A1926" i="19" s="1"/>
  <c r="H1925" i="19"/>
  <c r="A1925" i="19" s="1"/>
  <c r="H1924" i="19"/>
  <c r="A1924" i="19" s="1"/>
  <c r="H1923" i="19"/>
  <c r="A1923" i="19" s="1"/>
  <c r="H1922" i="19"/>
  <c r="A1922" i="19" s="1"/>
  <c r="H1921" i="19"/>
  <c r="A1921" i="19" s="1"/>
  <c r="H1920" i="19"/>
  <c r="A1920" i="19" s="1"/>
  <c r="H1919" i="19"/>
  <c r="A1919" i="19" s="1"/>
  <c r="A1918" i="19"/>
  <c r="H1916" i="19"/>
  <c r="A1916" i="19" s="1"/>
  <c r="H1915" i="19"/>
  <c r="A1915" i="19" s="1"/>
  <c r="H1914" i="19"/>
  <c r="A1914" i="19" s="1"/>
  <c r="H1913" i="19"/>
  <c r="A1913" i="19" s="1"/>
  <c r="H1912" i="19"/>
  <c r="A1912" i="19" s="1"/>
  <c r="H1911" i="19"/>
  <c r="A1911" i="19" s="1"/>
  <c r="H1910" i="19"/>
  <c r="A1910" i="19" s="1"/>
  <c r="H1909" i="19"/>
  <c r="A1908" i="19"/>
  <c r="H1906" i="19"/>
  <c r="A1906" i="19" s="1"/>
  <c r="H1905" i="19"/>
  <c r="A1905" i="19" s="1"/>
  <c r="H1904" i="19"/>
  <c r="A1904" i="19" s="1"/>
  <c r="H1903" i="19"/>
  <c r="A1903" i="19" s="1"/>
  <c r="H1902" i="19"/>
  <c r="A1902" i="19" s="1"/>
  <c r="H1901" i="19"/>
  <c r="A1901" i="19" s="1"/>
  <c r="H1900" i="19"/>
  <c r="A1900" i="19" s="1"/>
  <c r="H1899" i="19"/>
  <c r="A1898" i="19"/>
  <c r="H1896" i="19"/>
  <c r="A1896" i="19" s="1"/>
  <c r="H1895" i="19"/>
  <c r="A1895" i="19" s="1"/>
  <c r="H1894" i="19"/>
  <c r="A1894" i="19" s="1"/>
  <c r="H1893" i="19"/>
  <c r="A1893" i="19" s="1"/>
  <c r="H1892" i="19"/>
  <c r="A1892" i="19" s="1"/>
  <c r="H1891" i="19"/>
  <c r="A1891" i="19" s="1"/>
  <c r="H1890" i="19"/>
  <c r="A1890" i="19" s="1"/>
  <c r="H1889" i="19"/>
  <c r="A1888" i="19"/>
  <c r="H1886" i="19"/>
  <c r="A1886" i="19" s="1"/>
  <c r="H1885" i="19"/>
  <c r="A1885" i="19" s="1"/>
  <c r="H1884" i="19"/>
  <c r="A1884" i="19" s="1"/>
  <c r="H1883" i="19"/>
  <c r="A1883" i="19" s="1"/>
  <c r="H1882" i="19"/>
  <c r="A1882" i="19" s="1"/>
  <c r="H1881" i="19"/>
  <c r="A1881" i="19" s="1"/>
  <c r="H1880" i="19"/>
  <c r="A1880" i="19" s="1"/>
  <c r="H1879" i="19"/>
  <c r="A1879" i="19" s="1"/>
  <c r="A1878" i="19"/>
  <c r="H1876" i="19"/>
  <c r="A1876" i="19" s="1"/>
  <c r="H1875" i="19"/>
  <c r="A1875" i="19" s="1"/>
  <c r="H1874" i="19"/>
  <c r="A1874" i="19" s="1"/>
  <c r="H1873" i="19"/>
  <c r="A1873" i="19" s="1"/>
  <c r="H1872" i="19"/>
  <c r="A1872" i="19" s="1"/>
  <c r="H1871" i="19"/>
  <c r="A1871" i="19" s="1"/>
  <c r="H1870" i="19"/>
  <c r="A1870" i="19" s="1"/>
  <c r="H1869" i="19"/>
  <c r="A1868" i="19"/>
  <c r="H1866" i="19"/>
  <c r="A1866" i="19" s="1"/>
  <c r="H1865" i="19"/>
  <c r="A1865" i="19" s="1"/>
  <c r="H1864" i="19"/>
  <c r="A1864" i="19" s="1"/>
  <c r="H1863" i="19"/>
  <c r="A1863" i="19" s="1"/>
  <c r="H1862" i="19"/>
  <c r="A1862" i="19" s="1"/>
  <c r="H1861" i="19"/>
  <c r="A1861" i="19" s="1"/>
  <c r="H1860" i="19"/>
  <c r="A1860" i="19" s="1"/>
  <c r="H1859" i="19"/>
  <c r="A1858" i="19"/>
  <c r="J1857" i="19"/>
  <c r="H1856" i="19"/>
  <c r="A1856" i="19" s="1"/>
  <c r="H1855" i="19"/>
  <c r="A1855" i="19" s="1"/>
  <c r="H1854" i="19"/>
  <c r="A1854" i="19" s="1"/>
  <c r="H1853" i="19"/>
  <c r="A1853" i="19" s="1"/>
  <c r="H1852" i="19"/>
  <c r="A1852" i="19" s="1"/>
  <c r="H1851" i="19"/>
  <c r="A1851" i="19" s="1"/>
  <c r="H1850" i="19"/>
  <c r="A1850" i="19" s="1"/>
  <c r="H1849" i="19"/>
  <c r="A1848" i="19"/>
  <c r="A1847" i="19"/>
  <c r="H1846" i="19"/>
  <c r="A1846" i="19"/>
  <c r="H1845" i="19"/>
  <c r="A1845" i="19"/>
  <c r="H1844" i="19"/>
  <c r="A1844" i="19"/>
  <c r="H1843" i="19"/>
  <c r="A1843" i="19"/>
  <c r="H1842" i="19"/>
  <c r="A1842" i="19"/>
  <c r="H1841" i="19"/>
  <c r="A1841" i="19"/>
  <c r="H1840" i="19"/>
  <c r="A1840" i="19"/>
  <c r="H1839" i="19"/>
  <c r="I1847" i="19" s="1"/>
  <c r="A1838" i="19"/>
  <c r="H1836" i="19"/>
  <c r="A1836" i="19" s="1"/>
  <c r="H1835" i="19"/>
  <c r="A1835" i="19" s="1"/>
  <c r="H1834" i="19"/>
  <c r="A1834" i="19" s="1"/>
  <c r="H1833" i="19"/>
  <c r="A1833" i="19" s="1"/>
  <c r="H1832" i="19"/>
  <c r="A1832" i="19" s="1"/>
  <c r="H1831" i="19"/>
  <c r="A1831" i="19" s="1"/>
  <c r="H1830" i="19"/>
  <c r="A1830" i="19" s="1"/>
  <c r="H1829" i="19"/>
  <c r="A1828" i="19"/>
  <c r="H1826" i="19"/>
  <c r="A1826" i="19" s="1"/>
  <c r="H1825" i="19"/>
  <c r="A1825" i="19" s="1"/>
  <c r="H1824" i="19"/>
  <c r="A1824" i="19" s="1"/>
  <c r="H1823" i="19"/>
  <c r="A1823" i="19" s="1"/>
  <c r="H1822" i="19"/>
  <c r="A1822" i="19" s="1"/>
  <c r="H1821" i="19"/>
  <c r="A1821" i="19" s="1"/>
  <c r="H1820" i="19"/>
  <c r="A1820" i="19" s="1"/>
  <c r="H1819" i="19"/>
  <c r="A1818" i="19"/>
  <c r="H1816" i="19"/>
  <c r="A1816" i="19" s="1"/>
  <c r="H1815" i="19"/>
  <c r="A1815" i="19" s="1"/>
  <c r="H1814" i="19"/>
  <c r="A1814" i="19" s="1"/>
  <c r="H1813" i="19"/>
  <c r="A1813" i="19" s="1"/>
  <c r="H1812" i="19"/>
  <c r="A1812" i="19" s="1"/>
  <c r="H1811" i="19"/>
  <c r="A1811" i="19" s="1"/>
  <c r="H1810" i="19"/>
  <c r="A1810" i="19" s="1"/>
  <c r="H1809" i="19"/>
  <c r="A1808" i="19"/>
  <c r="J1807" i="19"/>
  <c r="H1806" i="19"/>
  <c r="A1806" i="19"/>
  <c r="H1805" i="19"/>
  <c r="A1805" i="19"/>
  <c r="H1804" i="19"/>
  <c r="A1804" i="19"/>
  <c r="H1803" i="19"/>
  <c r="A1803" i="19"/>
  <c r="H1802" i="19"/>
  <c r="A1802" i="19"/>
  <c r="H1801" i="19"/>
  <c r="A1801" i="19"/>
  <c r="H1800" i="19"/>
  <c r="A1800" i="19"/>
  <c r="H1799" i="19"/>
  <c r="I1807" i="19" s="1"/>
  <c r="A1798" i="19"/>
  <c r="H1796" i="19"/>
  <c r="A1796" i="19" s="1"/>
  <c r="H1795" i="19"/>
  <c r="A1795" i="19" s="1"/>
  <c r="H1794" i="19"/>
  <c r="A1794" i="19" s="1"/>
  <c r="H1793" i="19"/>
  <c r="A1793" i="19" s="1"/>
  <c r="H1792" i="19"/>
  <c r="A1792" i="19" s="1"/>
  <c r="H1791" i="19"/>
  <c r="A1791" i="19" s="1"/>
  <c r="H1790" i="19"/>
  <c r="A1790" i="19" s="1"/>
  <c r="H1789" i="19"/>
  <c r="A1788" i="19"/>
  <c r="H1786" i="19"/>
  <c r="A1786" i="19" s="1"/>
  <c r="H1785" i="19"/>
  <c r="A1785" i="19" s="1"/>
  <c r="H1784" i="19"/>
  <c r="A1784" i="19" s="1"/>
  <c r="H1783" i="19"/>
  <c r="A1783" i="19" s="1"/>
  <c r="H1782" i="19"/>
  <c r="A1782" i="19" s="1"/>
  <c r="H1781" i="19"/>
  <c r="A1781" i="19" s="1"/>
  <c r="H1780" i="19"/>
  <c r="A1780" i="19" s="1"/>
  <c r="H1779" i="19"/>
  <c r="A1778" i="19"/>
  <c r="H1776" i="19"/>
  <c r="A1776" i="19" s="1"/>
  <c r="H1775" i="19"/>
  <c r="A1775" i="19" s="1"/>
  <c r="H1774" i="19"/>
  <c r="A1774" i="19" s="1"/>
  <c r="H1773" i="19"/>
  <c r="A1773" i="19" s="1"/>
  <c r="H1772" i="19"/>
  <c r="A1772" i="19" s="1"/>
  <c r="H1771" i="19"/>
  <c r="A1771" i="19" s="1"/>
  <c r="H1770" i="19"/>
  <c r="A1770" i="19" s="1"/>
  <c r="H1769" i="19"/>
  <c r="A1768" i="19"/>
  <c r="H1766" i="19"/>
  <c r="A1766" i="19" s="1"/>
  <c r="H1765" i="19"/>
  <c r="A1765" i="19" s="1"/>
  <c r="H1764" i="19"/>
  <c r="A1764" i="19" s="1"/>
  <c r="H1763" i="19"/>
  <c r="A1763" i="19" s="1"/>
  <c r="H1762" i="19"/>
  <c r="A1762" i="19" s="1"/>
  <c r="H1761" i="19"/>
  <c r="A1761" i="19" s="1"/>
  <c r="H1760" i="19"/>
  <c r="A1760" i="19" s="1"/>
  <c r="H1759" i="19"/>
  <c r="A1758" i="19"/>
  <c r="J1757" i="19"/>
  <c r="H1756" i="19"/>
  <c r="A1756" i="19" s="1"/>
  <c r="H1755" i="19"/>
  <c r="A1755" i="19" s="1"/>
  <c r="H1754" i="19"/>
  <c r="A1754" i="19" s="1"/>
  <c r="H1753" i="19"/>
  <c r="A1753" i="19" s="1"/>
  <c r="H1752" i="19"/>
  <c r="A1752" i="19" s="1"/>
  <c r="H1751" i="19"/>
  <c r="A1751" i="19" s="1"/>
  <c r="H1750" i="19"/>
  <c r="A1750" i="19" s="1"/>
  <c r="H1749" i="19"/>
  <c r="A1748" i="19"/>
  <c r="H1746" i="19"/>
  <c r="A1746" i="19" s="1"/>
  <c r="H1745" i="19"/>
  <c r="A1745" i="19" s="1"/>
  <c r="H1744" i="19"/>
  <c r="A1744" i="19" s="1"/>
  <c r="H1743" i="19"/>
  <c r="A1743" i="19" s="1"/>
  <c r="H1742" i="19"/>
  <c r="A1742" i="19" s="1"/>
  <c r="H1741" i="19"/>
  <c r="A1741" i="19" s="1"/>
  <c r="H1740" i="19"/>
  <c r="A1740" i="19" s="1"/>
  <c r="H1739" i="19"/>
  <c r="I1747" i="19" s="1"/>
  <c r="A1738" i="19"/>
  <c r="J1737" i="19"/>
  <c r="H1736" i="19"/>
  <c r="A1736" i="19" s="1"/>
  <c r="H1735" i="19"/>
  <c r="A1735" i="19" s="1"/>
  <c r="H1734" i="19"/>
  <c r="A1734" i="19" s="1"/>
  <c r="H1733" i="19"/>
  <c r="A1733" i="19" s="1"/>
  <c r="H1732" i="19"/>
  <c r="A1732" i="19" s="1"/>
  <c r="H1731" i="19"/>
  <c r="A1731" i="19" s="1"/>
  <c r="H1730" i="19"/>
  <c r="A1730" i="19" s="1"/>
  <c r="H1729" i="19"/>
  <c r="A1728" i="19"/>
  <c r="H1726" i="19"/>
  <c r="A1726" i="19" s="1"/>
  <c r="H1725" i="19"/>
  <c r="A1725" i="19" s="1"/>
  <c r="H1724" i="19"/>
  <c r="A1724" i="19" s="1"/>
  <c r="H1723" i="19"/>
  <c r="A1723" i="19" s="1"/>
  <c r="H1722" i="19"/>
  <c r="A1722" i="19" s="1"/>
  <c r="H1721" i="19"/>
  <c r="A1721" i="19" s="1"/>
  <c r="H1720" i="19"/>
  <c r="A1720" i="19" s="1"/>
  <c r="H1719" i="19"/>
  <c r="A1718" i="19"/>
  <c r="H1716" i="19"/>
  <c r="A1716" i="19" s="1"/>
  <c r="H1715" i="19"/>
  <c r="A1715" i="19" s="1"/>
  <c r="H1714" i="19"/>
  <c r="A1714" i="19" s="1"/>
  <c r="H1713" i="19"/>
  <c r="A1713" i="19" s="1"/>
  <c r="H1712" i="19"/>
  <c r="A1712" i="19" s="1"/>
  <c r="H1711" i="19"/>
  <c r="A1711" i="19" s="1"/>
  <c r="H1710" i="19"/>
  <c r="A1710" i="19" s="1"/>
  <c r="H1709" i="19"/>
  <c r="A1708" i="19"/>
  <c r="H1706" i="19"/>
  <c r="A1706" i="19" s="1"/>
  <c r="H1705" i="19"/>
  <c r="A1705" i="19" s="1"/>
  <c r="H1704" i="19"/>
  <c r="A1704" i="19" s="1"/>
  <c r="H1703" i="19"/>
  <c r="A1703" i="19" s="1"/>
  <c r="H1702" i="19"/>
  <c r="A1702" i="19" s="1"/>
  <c r="H1701" i="19"/>
  <c r="A1701" i="19" s="1"/>
  <c r="H1700" i="19"/>
  <c r="A1700" i="19" s="1"/>
  <c r="H1699" i="19"/>
  <c r="A1698" i="19"/>
  <c r="H1696" i="19"/>
  <c r="A1696" i="19" s="1"/>
  <c r="H1695" i="19"/>
  <c r="A1695" i="19" s="1"/>
  <c r="H1694" i="19"/>
  <c r="A1694" i="19" s="1"/>
  <c r="H1693" i="19"/>
  <c r="A1693" i="19" s="1"/>
  <c r="H1692" i="19"/>
  <c r="A1692" i="19" s="1"/>
  <c r="H1691" i="19"/>
  <c r="A1691" i="19" s="1"/>
  <c r="H1690" i="19"/>
  <c r="A1690" i="19" s="1"/>
  <c r="H1689" i="19"/>
  <c r="A1688" i="19"/>
  <c r="H1686" i="19"/>
  <c r="A1686" i="19" s="1"/>
  <c r="H1685" i="19"/>
  <c r="A1685" i="19" s="1"/>
  <c r="H1684" i="19"/>
  <c r="A1684" i="19" s="1"/>
  <c r="H1683" i="19"/>
  <c r="A1683" i="19" s="1"/>
  <c r="H1682" i="19"/>
  <c r="A1682" i="19" s="1"/>
  <c r="H1681" i="19"/>
  <c r="A1681" i="19" s="1"/>
  <c r="H1680" i="19"/>
  <c r="A1680" i="19" s="1"/>
  <c r="H1679" i="19"/>
  <c r="A1678" i="19"/>
  <c r="H1676" i="19"/>
  <c r="A1676" i="19" s="1"/>
  <c r="H1675" i="19"/>
  <c r="A1675" i="19" s="1"/>
  <c r="H1674" i="19"/>
  <c r="A1674" i="19" s="1"/>
  <c r="H1673" i="19"/>
  <c r="A1673" i="19" s="1"/>
  <c r="H1672" i="19"/>
  <c r="A1672" i="19" s="1"/>
  <c r="H1671" i="19"/>
  <c r="A1671" i="19" s="1"/>
  <c r="H1670" i="19"/>
  <c r="A1670" i="19" s="1"/>
  <c r="H1669" i="19"/>
  <c r="A1668" i="19"/>
  <c r="H1666" i="19"/>
  <c r="A1666" i="19" s="1"/>
  <c r="H1665" i="19"/>
  <c r="A1665" i="19" s="1"/>
  <c r="H1664" i="19"/>
  <c r="A1664" i="19" s="1"/>
  <c r="H1663" i="19"/>
  <c r="A1663" i="19" s="1"/>
  <c r="H1662" i="19"/>
  <c r="A1662" i="19" s="1"/>
  <c r="H1661" i="19"/>
  <c r="A1661" i="19" s="1"/>
  <c r="H1660" i="19"/>
  <c r="A1660" i="19" s="1"/>
  <c r="H1659" i="19"/>
  <c r="A1658" i="19"/>
  <c r="H1656" i="19"/>
  <c r="A1656" i="19" s="1"/>
  <c r="H1655" i="19"/>
  <c r="A1655" i="19" s="1"/>
  <c r="H1654" i="19"/>
  <c r="A1654" i="19" s="1"/>
  <c r="H1653" i="19"/>
  <c r="A1653" i="19" s="1"/>
  <c r="H1652" i="19"/>
  <c r="A1652" i="19" s="1"/>
  <c r="H1651" i="19"/>
  <c r="A1651" i="19" s="1"/>
  <c r="H1650" i="19"/>
  <c r="A1650" i="19" s="1"/>
  <c r="H1649" i="19"/>
  <c r="A1648" i="19"/>
  <c r="H1646" i="19"/>
  <c r="A1646" i="19" s="1"/>
  <c r="H1645" i="19"/>
  <c r="A1645" i="19" s="1"/>
  <c r="H1644" i="19"/>
  <c r="A1644" i="19" s="1"/>
  <c r="H1643" i="19"/>
  <c r="A1643" i="19" s="1"/>
  <c r="H1642" i="19"/>
  <c r="A1642" i="19" s="1"/>
  <c r="H1641" i="19"/>
  <c r="A1641" i="19" s="1"/>
  <c r="H1640" i="19"/>
  <c r="A1640" i="19" s="1"/>
  <c r="H1639" i="19"/>
  <c r="A1638" i="19"/>
  <c r="H1636" i="19"/>
  <c r="A1636" i="19" s="1"/>
  <c r="H1635" i="19"/>
  <c r="A1635" i="19" s="1"/>
  <c r="H1634" i="19"/>
  <c r="A1634" i="19" s="1"/>
  <c r="H1633" i="19"/>
  <c r="A1633" i="19" s="1"/>
  <c r="H1632" i="19"/>
  <c r="A1632" i="19" s="1"/>
  <c r="H1631" i="19"/>
  <c r="A1631" i="19" s="1"/>
  <c r="H1630" i="19"/>
  <c r="A1630" i="19" s="1"/>
  <c r="H1629" i="19"/>
  <c r="A1628" i="19"/>
  <c r="H1626" i="19"/>
  <c r="A1626" i="19" s="1"/>
  <c r="H1625" i="19"/>
  <c r="A1625" i="19" s="1"/>
  <c r="H1624" i="19"/>
  <c r="A1624" i="19" s="1"/>
  <c r="H1623" i="19"/>
  <c r="A1623" i="19" s="1"/>
  <c r="H1622" i="19"/>
  <c r="A1622" i="19" s="1"/>
  <c r="H1621" i="19"/>
  <c r="A1621" i="19" s="1"/>
  <c r="H1620" i="19"/>
  <c r="A1620" i="19" s="1"/>
  <c r="H1619" i="19"/>
  <c r="A1618" i="19"/>
  <c r="H1616" i="19"/>
  <c r="A1616" i="19" s="1"/>
  <c r="H1615" i="19"/>
  <c r="A1615" i="19" s="1"/>
  <c r="H1614" i="19"/>
  <c r="A1614" i="19" s="1"/>
  <c r="H1613" i="19"/>
  <c r="A1613" i="19" s="1"/>
  <c r="H1612" i="19"/>
  <c r="A1612" i="19" s="1"/>
  <c r="H1611" i="19"/>
  <c r="A1611" i="19" s="1"/>
  <c r="H1610" i="19"/>
  <c r="A1610" i="19" s="1"/>
  <c r="H1609" i="19"/>
  <c r="A1608" i="19"/>
  <c r="H1606" i="19"/>
  <c r="A1606" i="19" s="1"/>
  <c r="H1605" i="19"/>
  <c r="A1605" i="19" s="1"/>
  <c r="H1604" i="19"/>
  <c r="A1604" i="19" s="1"/>
  <c r="H1603" i="19"/>
  <c r="A1603" i="19" s="1"/>
  <c r="H1602" i="19"/>
  <c r="A1602" i="19" s="1"/>
  <c r="H1601" i="19"/>
  <c r="A1601" i="19" s="1"/>
  <c r="H1600" i="19"/>
  <c r="A1600" i="19" s="1"/>
  <c r="H1599" i="19"/>
  <c r="A1598" i="19"/>
  <c r="H1596" i="19"/>
  <c r="A1596" i="19" s="1"/>
  <c r="H1595" i="19"/>
  <c r="A1595" i="19" s="1"/>
  <c r="H1594" i="19"/>
  <c r="A1594" i="19" s="1"/>
  <c r="H1593" i="19"/>
  <c r="A1593" i="19" s="1"/>
  <c r="H1592" i="19"/>
  <c r="A1592" i="19" s="1"/>
  <c r="H1591" i="19"/>
  <c r="A1591" i="19" s="1"/>
  <c r="H1590" i="19"/>
  <c r="A1590" i="19" s="1"/>
  <c r="H1589" i="19"/>
  <c r="A1588" i="19"/>
  <c r="H1586" i="19"/>
  <c r="A1586" i="19" s="1"/>
  <c r="H1585" i="19"/>
  <c r="A1585" i="19" s="1"/>
  <c r="H1584" i="19"/>
  <c r="A1584" i="19" s="1"/>
  <c r="H1583" i="19"/>
  <c r="A1583" i="19" s="1"/>
  <c r="H1582" i="19"/>
  <c r="A1582" i="19" s="1"/>
  <c r="H1581" i="19"/>
  <c r="A1581" i="19" s="1"/>
  <c r="H1580" i="19"/>
  <c r="A1580" i="19" s="1"/>
  <c r="H1579" i="19"/>
  <c r="A1578" i="19"/>
  <c r="H1576" i="19"/>
  <c r="A1576" i="19" s="1"/>
  <c r="H1575" i="19"/>
  <c r="A1575" i="19" s="1"/>
  <c r="H1574" i="19"/>
  <c r="A1574" i="19" s="1"/>
  <c r="H1573" i="19"/>
  <c r="A1573" i="19" s="1"/>
  <c r="H1572" i="19"/>
  <c r="A1572" i="19" s="1"/>
  <c r="H1571" i="19"/>
  <c r="A1571" i="19" s="1"/>
  <c r="H1570" i="19"/>
  <c r="A1570" i="19" s="1"/>
  <c r="H1569" i="19"/>
  <c r="A1568" i="19"/>
  <c r="J1567" i="19"/>
  <c r="A1567" i="19"/>
  <c r="H1566" i="19"/>
  <c r="A1566" i="19" s="1"/>
  <c r="H1565" i="19"/>
  <c r="A1565" i="19" s="1"/>
  <c r="H1564" i="19"/>
  <c r="A1564" i="19" s="1"/>
  <c r="H1563" i="19"/>
  <c r="A1563" i="19" s="1"/>
  <c r="H1562" i="19"/>
  <c r="A1562" i="19" s="1"/>
  <c r="H1561" i="19"/>
  <c r="A1561" i="19" s="1"/>
  <c r="H1560" i="19"/>
  <c r="A1560" i="19" s="1"/>
  <c r="H1559" i="19"/>
  <c r="A1558" i="19"/>
  <c r="J1557" i="19"/>
  <c r="A1557" i="19"/>
  <c r="H1556" i="19"/>
  <c r="A1556" i="19" s="1"/>
  <c r="H1555" i="19"/>
  <c r="A1555" i="19" s="1"/>
  <c r="H1554" i="19"/>
  <c r="A1554" i="19" s="1"/>
  <c r="H1553" i="19"/>
  <c r="A1553" i="19" s="1"/>
  <c r="H1552" i="19"/>
  <c r="A1552" i="19" s="1"/>
  <c r="H1551" i="19"/>
  <c r="A1551" i="19" s="1"/>
  <c r="H1550" i="19"/>
  <c r="A1550" i="19" s="1"/>
  <c r="H1549" i="19"/>
  <c r="A1548" i="19"/>
  <c r="H1546" i="19"/>
  <c r="A1546" i="19" s="1"/>
  <c r="H1545" i="19"/>
  <c r="A1545" i="19" s="1"/>
  <c r="H1544" i="19"/>
  <c r="A1544" i="19" s="1"/>
  <c r="H1543" i="19"/>
  <c r="A1543" i="19" s="1"/>
  <c r="H1542" i="19"/>
  <c r="A1542" i="19" s="1"/>
  <c r="H1541" i="19"/>
  <c r="A1541" i="19" s="1"/>
  <c r="H1540" i="19"/>
  <c r="A1540" i="19" s="1"/>
  <c r="H1539" i="19"/>
  <c r="A1538" i="19"/>
  <c r="H1536" i="19"/>
  <c r="A1536" i="19" s="1"/>
  <c r="H1535" i="19"/>
  <c r="A1535" i="19" s="1"/>
  <c r="H1534" i="19"/>
  <c r="A1534" i="19" s="1"/>
  <c r="H1533" i="19"/>
  <c r="A1533" i="19" s="1"/>
  <c r="H1532" i="19"/>
  <c r="A1532" i="19" s="1"/>
  <c r="H1531" i="19"/>
  <c r="A1531" i="19" s="1"/>
  <c r="H1530" i="19"/>
  <c r="A1530" i="19" s="1"/>
  <c r="H1529" i="19"/>
  <c r="A1528" i="19"/>
  <c r="H1526" i="19"/>
  <c r="A1526" i="19" s="1"/>
  <c r="H1525" i="19"/>
  <c r="A1525" i="19" s="1"/>
  <c r="H1524" i="19"/>
  <c r="A1524" i="19" s="1"/>
  <c r="H1523" i="19"/>
  <c r="A1523" i="19" s="1"/>
  <c r="H1522" i="19"/>
  <c r="A1522" i="19" s="1"/>
  <c r="H1521" i="19"/>
  <c r="A1521" i="19" s="1"/>
  <c r="H1520" i="19"/>
  <c r="A1520" i="19" s="1"/>
  <c r="H1519" i="19"/>
  <c r="A1518" i="19"/>
  <c r="H1516" i="19"/>
  <c r="A1516" i="19" s="1"/>
  <c r="H1515" i="19"/>
  <c r="A1515" i="19" s="1"/>
  <c r="H1514" i="19"/>
  <c r="A1514" i="19" s="1"/>
  <c r="H1513" i="19"/>
  <c r="A1513" i="19" s="1"/>
  <c r="H1512" i="19"/>
  <c r="A1512" i="19" s="1"/>
  <c r="H1511" i="19"/>
  <c r="A1511" i="19" s="1"/>
  <c r="H1510" i="19"/>
  <c r="A1510" i="19" s="1"/>
  <c r="H1509" i="19"/>
  <c r="A1508" i="19"/>
  <c r="H1506" i="19"/>
  <c r="A1506" i="19" s="1"/>
  <c r="H1505" i="19"/>
  <c r="A1505" i="19" s="1"/>
  <c r="H1504" i="19"/>
  <c r="A1504" i="19" s="1"/>
  <c r="H1503" i="19"/>
  <c r="A1503" i="19" s="1"/>
  <c r="H1502" i="19"/>
  <c r="A1502" i="19" s="1"/>
  <c r="H1501" i="19"/>
  <c r="A1501" i="19" s="1"/>
  <c r="H1500" i="19"/>
  <c r="A1500" i="19" s="1"/>
  <c r="H1499" i="19"/>
  <c r="A1498" i="19"/>
  <c r="H1496" i="19"/>
  <c r="A1496" i="19" s="1"/>
  <c r="H1495" i="19"/>
  <c r="A1495" i="19" s="1"/>
  <c r="H1494" i="19"/>
  <c r="A1494" i="19" s="1"/>
  <c r="H1493" i="19"/>
  <c r="A1493" i="19" s="1"/>
  <c r="H1492" i="19"/>
  <c r="A1492" i="19" s="1"/>
  <c r="H1491" i="19"/>
  <c r="A1491" i="19" s="1"/>
  <c r="H1490" i="19"/>
  <c r="A1490" i="19" s="1"/>
  <c r="H1489" i="19"/>
  <c r="A1488" i="19"/>
  <c r="H1486" i="19"/>
  <c r="A1486" i="19" s="1"/>
  <c r="H1485" i="19"/>
  <c r="A1485" i="19" s="1"/>
  <c r="H1484" i="19"/>
  <c r="A1484" i="19" s="1"/>
  <c r="H1483" i="19"/>
  <c r="A1483" i="19" s="1"/>
  <c r="H1482" i="19"/>
  <c r="A1482" i="19" s="1"/>
  <c r="H1481" i="19"/>
  <c r="A1481" i="19" s="1"/>
  <c r="H1480" i="19"/>
  <c r="A1480" i="19" s="1"/>
  <c r="H1479" i="19"/>
  <c r="A1478" i="19"/>
  <c r="H1476" i="19"/>
  <c r="A1476" i="19" s="1"/>
  <c r="H1475" i="19"/>
  <c r="A1475" i="19" s="1"/>
  <c r="H1474" i="19"/>
  <c r="A1474" i="19" s="1"/>
  <c r="H1473" i="19"/>
  <c r="A1473" i="19" s="1"/>
  <c r="H1472" i="19"/>
  <c r="A1472" i="19" s="1"/>
  <c r="H1471" i="19"/>
  <c r="A1471" i="19" s="1"/>
  <c r="H1470" i="19"/>
  <c r="A1470" i="19" s="1"/>
  <c r="H1469" i="19"/>
  <c r="A1468" i="19"/>
  <c r="H1466" i="19"/>
  <c r="A1466" i="19" s="1"/>
  <c r="H1465" i="19"/>
  <c r="A1465" i="19" s="1"/>
  <c r="H1464" i="19"/>
  <c r="A1464" i="19" s="1"/>
  <c r="H1463" i="19"/>
  <c r="A1463" i="19" s="1"/>
  <c r="H1462" i="19"/>
  <c r="A1462" i="19" s="1"/>
  <c r="H1461" i="19"/>
  <c r="A1461" i="19" s="1"/>
  <c r="H1460" i="19"/>
  <c r="A1460" i="19" s="1"/>
  <c r="H1459" i="19"/>
  <c r="A1458" i="19"/>
  <c r="H1456" i="19"/>
  <c r="A1456" i="19" s="1"/>
  <c r="H1455" i="19"/>
  <c r="A1455" i="19" s="1"/>
  <c r="H1454" i="19"/>
  <c r="A1454" i="19" s="1"/>
  <c r="H1453" i="19"/>
  <c r="A1453" i="19" s="1"/>
  <c r="H1452" i="19"/>
  <c r="A1452" i="19" s="1"/>
  <c r="H1451" i="19"/>
  <c r="A1451" i="19" s="1"/>
  <c r="H1450" i="19"/>
  <c r="A1450" i="19" s="1"/>
  <c r="H1449" i="19"/>
  <c r="A1448" i="19"/>
  <c r="H1446" i="19"/>
  <c r="A1446" i="19" s="1"/>
  <c r="H1445" i="19"/>
  <c r="A1445" i="19" s="1"/>
  <c r="H1444" i="19"/>
  <c r="A1444" i="19" s="1"/>
  <c r="H1443" i="19"/>
  <c r="A1443" i="19" s="1"/>
  <c r="H1442" i="19"/>
  <c r="A1442" i="19" s="1"/>
  <c r="H1441" i="19"/>
  <c r="A1441" i="19" s="1"/>
  <c r="H1440" i="19"/>
  <c r="A1440" i="19" s="1"/>
  <c r="H1439" i="19"/>
  <c r="A1438" i="19"/>
  <c r="A1437" i="19"/>
  <c r="A1436" i="19"/>
  <c r="A1435" i="19"/>
  <c r="A1434" i="19"/>
  <c r="A1433" i="19"/>
  <c r="A1432" i="19"/>
  <c r="A1431" i="19"/>
  <c r="A1430" i="19"/>
  <c r="H1429" i="19"/>
  <c r="A1428" i="19"/>
  <c r="J1427" i="19"/>
  <c r="A1427" i="19"/>
  <c r="H1426" i="19"/>
  <c r="A1426" i="19" s="1"/>
  <c r="H1425" i="19"/>
  <c r="A1425" i="19" s="1"/>
  <c r="H1424" i="19"/>
  <c r="A1424" i="19" s="1"/>
  <c r="H1423" i="19"/>
  <c r="A1423" i="19" s="1"/>
  <c r="H1422" i="19"/>
  <c r="A1422" i="19" s="1"/>
  <c r="H1421" i="19"/>
  <c r="A1421" i="19" s="1"/>
  <c r="H1420" i="19"/>
  <c r="A1420" i="19" s="1"/>
  <c r="H1419" i="19"/>
  <c r="A1418" i="19"/>
  <c r="H1416" i="19"/>
  <c r="A1416" i="19" s="1"/>
  <c r="H1415" i="19"/>
  <c r="A1415" i="19" s="1"/>
  <c r="H1414" i="19"/>
  <c r="A1414" i="19" s="1"/>
  <c r="H1413" i="19"/>
  <c r="A1413" i="19" s="1"/>
  <c r="H1412" i="19"/>
  <c r="A1412" i="19" s="1"/>
  <c r="H1411" i="19"/>
  <c r="A1411" i="19" s="1"/>
  <c r="H1410" i="19"/>
  <c r="A1410" i="19" s="1"/>
  <c r="H1409" i="19"/>
  <c r="A1408" i="19"/>
  <c r="H1406" i="19"/>
  <c r="A1406" i="19" s="1"/>
  <c r="H1405" i="19"/>
  <c r="A1405" i="19" s="1"/>
  <c r="H1404" i="19"/>
  <c r="A1404" i="19" s="1"/>
  <c r="H1403" i="19"/>
  <c r="A1403" i="19" s="1"/>
  <c r="H1402" i="19"/>
  <c r="A1402" i="19" s="1"/>
  <c r="H1401" i="19"/>
  <c r="A1401" i="19" s="1"/>
  <c r="H1400" i="19"/>
  <c r="A1400" i="19" s="1"/>
  <c r="H1399" i="19"/>
  <c r="A1398" i="19"/>
  <c r="H1396" i="19"/>
  <c r="A1396" i="19" s="1"/>
  <c r="H1395" i="19"/>
  <c r="A1395" i="19" s="1"/>
  <c r="H1394" i="19"/>
  <c r="A1394" i="19" s="1"/>
  <c r="H1393" i="19"/>
  <c r="A1393" i="19" s="1"/>
  <c r="H1392" i="19"/>
  <c r="A1392" i="19" s="1"/>
  <c r="H1391" i="19"/>
  <c r="A1391" i="19" s="1"/>
  <c r="H1390" i="19"/>
  <c r="A1390" i="19" s="1"/>
  <c r="H1389" i="19"/>
  <c r="A1388" i="19"/>
  <c r="H1386" i="19"/>
  <c r="A1386" i="19" s="1"/>
  <c r="H1385" i="19"/>
  <c r="A1385" i="19" s="1"/>
  <c r="H1384" i="19"/>
  <c r="A1384" i="19" s="1"/>
  <c r="H1383" i="19"/>
  <c r="A1383" i="19" s="1"/>
  <c r="H1382" i="19"/>
  <c r="A1382" i="19" s="1"/>
  <c r="H1381" i="19"/>
  <c r="A1381" i="19" s="1"/>
  <c r="H1380" i="19"/>
  <c r="A1380" i="19" s="1"/>
  <c r="H1379" i="19"/>
  <c r="A1378" i="19"/>
  <c r="H1376" i="19"/>
  <c r="A1376" i="19" s="1"/>
  <c r="H1375" i="19"/>
  <c r="A1375" i="19" s="1"/>
  <c r="H1374" i="19"/>
  <c r="A1374" i="19" s="1"/>
  <c r="H1373" i="19"/>
  <c r="A1373" i="19" s="1"/>
  <c r="H1372" i="19"/>
  <c r="A1372" i="19" s="1"/>
  <c r="H1371" i="19"/>
  <c r="A1371" i="19" s="1"/>
  <c r="H1370" i="19"/>
  <c r="A1370" i="19" s="1"/>
  <c r="H1369" i="19"/>
  <c r="A1368" i="19"/>
  <c r="H1366" i="19"/>
  <c r="A1366" i="19" s="1"/>
  <c r="H1365" i="19"/>
  <c r="A1365" i="19" s="1"/>
  <c r="H1364" i="19"/>
  <c r="A1364" i="19" s="1"/>
  <c r="H1363" i="19"/>
  <c r="A1363" i="19" s="1"/>
  <c r="H1362" i="19"/>
  <c r="A1362" i="19" s="1"/>
  <c r="H1361" i="19"/>
  <c r="A1361" i="19" s="1"/>
  <c r="H1360" i="19"/>
  <c r="A1360" i="19" s="1"/>
  <c r="H1359" i="19"/>
  <c r="A1358" i="19"/>
  <c r="H1356" i="19"/>
  <c r="A1356" i="19" s="1"/>
  <c r="H1355" i="19"/>
  <c r="A1355" i="19" s="1"/>
  <c r="H1354" i="19"/>
  <c r="A1354" i="19" s="1"/>
  <c r="H1353" i="19"/>
  <c r="A1353" i="19" s="1"/>
  <c r="H1352" i="19"/>
  <c r="A1352" i="19" s="1"/>
  <c r="H1351" i="19"/>
  <c r="A1351" i="19" s="1"/>
  <c r="H1350" i="19"/>
  <c r="A1350" i="19" s="1"/>
  <c r="H1349" i="19"/>
  <c r="A1348" i="19"/>
  <c r="H1346" i="19"/>
  <c r="A1346" i="19" s="1"/>
  <c r="H1345" i="19"/>
  <c r="A1345" i="19" s="1"/>
  <c r="H1344" i="19"/>
  <c r="A1344" i="19" s="1"/>
  <c r="H1343" i="19"/>
  <c r="A1343" i="19" s="1"/>
  <c r="H1342" i="19"/>
  <c r="A1342" i="19" s="1"/>
  <c r="H1341" i="19"/>
  <c r="A1341" i="19" s="1"/>
  <c r="H1340" i="19"/>
  <c r="A1340" i="19" s="1"/>
  <c r="H1339" i="19"/>
  <c r="A1338" i="19"/>
  <c r="H1336" i="19"/>
  <c r="A1336" i="19" s="1"/>
  <c r="H1335" i="19"/>
  <c r="A1335" i="19" s="1"/>
  <c r="H1334" i="19"/>
  <c r="A1334" i="19" s="1"/>
  <c r="H1333" i="19"/>
  <c r="A1333" i="19" s="1"/>
  <c r="H1332" i="19"/>
  <c r="A1332" i="19" s="1"/>
  <c r="H1331" i="19"/>
  <c r="A1331" i="19" s="1"/>
  <c r="H1330" i="19"/>
  <c r="A1330" i="19" s="1"/>
  <c r="H1329" i="19"/>
  <c r="A1328" i="19"/>
  <c r="H1326" i="19"/>
  <c r="A1326" i="19" s="1"/>
  <c r="H1325" i="19"/>
  <c r="A1325" i="19" s="1"/>
  <c r="H1324" i="19"/>
  <c r="A1324" i="19" s="1"/>
  <c r="H1323" i="19"/>
  <c r="A1323" i="19" s="1"/>
  <c r="H1322" i="19"/>
  <c r="A1322" i="19" s="1"/>
  <c r="H1321" i="19"/>
  <c r="A1321" i="19" s="1"/>
  <c r="H1320" i="19"/>
  <c r="A1320" i="19" s="1"/>
  <c r="H1319" i="19"/>
  <c r="A1318" i="19"/>
  <c r="H1316" i="19"/>
  <c r="A1316" i="19" s="1"/>
  <c r="H1315" i="19"/>
  <c r="A1315" i="19" s="1"/>
  <c r="H1314" i="19"/>
  <c r="A1314" i="19" s="1"/>
  <c r="H1313" i="19"/>
  <c r="A1313" i="19" s="1"/>
  <c r="H1312" i="19"/>
  <c r="A1312" i="19" s="1"/>
  <c r="H1311" i="19"/>
  <c r="A1311" i="19" s="1"/>
  <c r="H1310" i="19"/>
  <c r="A1310" i="19" s="1"/>
  <c r="H1309" i="19"/>
  <c r="A1308" i="19"/>
  <c r="H1306" i="19"/>
  <c r="A1306" i="19" s="1"/>
  <c r="H1305" i="19"/>
  <c r="A1305" i="19" s="1"/>
  <c r="H1304" i="19"/>
  <c r="A1304" i="19" s="1"/>
  <c r="H1303" i="19"/>
  <c r="A1303" i="19" s="1"/>
  <c r="H1302" i="19"/>
  <c r="A1302" i="19" s="1"/>
  <c r="H1301" i="19"/>
  <c r="A1301" i="19" s="1"/>
  <c r="H1300" i="19"/>
  <c r="A1300" i="19" s="1"/>
  <c r="H1299" i="19"/>
  <c r="A1298" i="19"/>
  <c r="H1296" i="19"/>
  <c r="A1296" i="19" s="1"/>
  <c r="H1295" i="19"/>
  <c r="A1295" i="19" s="1"/>
  <c r="H1294" i="19"/>
  <c r="A1294" i="19" s="1"/>
  <c r="H1293" i="19"/>
  <c r="A1293" i="19" s="1"/>
  <c r="H1292" i="19"/>
  <c r="A1292" i="19" s="1"/>
  <c r="H1291" i="19"/>
  <c r="A1291" i="19" s="1"/>
  <c r="H1290" i="19"/>
  <c r="A1290" i="19" s="1"/>
  <c r="H1289" i="19"/>
  <c r="A1288" i="19"/>
  <c r="H1286" i="19"/>
  <c r="A1286" i="19" s="1"/>
  <c r="H1285" i="19"/>
  <c r="A1285" i="19" s="1"/>
  <c r="H1284" i="19"/>
  <c r="A1284" i="19" s="1"/>
  <c r="H1283" i="19"/>
  <c r="A1283" i="19" s="1"/>
  <c r="H1282" i="19"/>
  <c r="A1282" i="19" s="1"/>
  <c r="H1281" i="19"/>
  <c r="A1281" i="19" s="1"/>
  <c r="H1280" i="19"/>
  <c r="A1280" i="19" s="1"/>
  <c r="H1279" i="19"/>
  <c r="A1278" i="19"/>
  <c r="J1277" i="19"/>
  <c r="A1277" i="19"/>
  <c r="H1276" i="19"/>
  <c r="A1276" i="19" s="1"/>
  <c r="H1275" i="19"/>
  <c r="A1275" i="19" s="1"/>
  <c r="H1274" i="19"/>
  <c r="A1274" i="19" s="1"/>
  <c r="H1273" i="19"/>
  <c r="A1273" i="19" s="1"/>
  <c r="H1272" i="19"/>
  <c r="A1272" i="19" s="1"/>
  <c r="H1271" i="19"/>
  <c r="A1271" i="19" s="1"/>
  <c r="H1270" i="19"/>
  <c r="A1270" i="19" s="1"/>
  <c r="H1269" i="19"/>
  <c r="A1268" i="19"/>
  <c r="J1267" i="19"/>
  <c r="H1266" i="19"/>
  <c r="A1266" i="19" s="1"/>
  <c r="H1265" i="19"/>
  <c r="A1265" i="19" s="1"/>
  <c r="H1264" i="19"/>
  <c r="A1264" i="19" s="1"/>
  <c r="H1263" i="19"/>
  <c r="A1263" i="19" s="1"/>
  <c r="H1262" i="19"/>
  <c r="A1262" i="19" s="1"/>
  <c r="H1261" i="19"/>
  <c r="A1261" i="19" s="1"/>
  <c r="H1260" i="19"/>
  <c r="A1260" i="19" s="1"/>
  <c r="H1259" i="19"/>
  <c r="A1258" i="19"/>
  <c r="A1257" i="19"/>
  <c r="H1256" i="19"/>
  <c r="A1256" i="19" s="1"/>
  <c r="H1255" i="19"/>
  <c r="A1255" i="19" s="1"/>
  <c r="H1254" i="19"/>
  <c r="A1254" i="19" s="1"/>
  <c r="H1253" i="19"/>
  <c r="A1253" i="19" s="1"/>
  <c r="H1252" i="19"/>
  <c r="A1252" i="19" s="1"/>
  <c r="H1251" i="19"/>
  <c r="A1251" i="19" s="1"/>
  <c r="H1250" i="19"/>
  <c r="A1250" i="19" s="1"/>
  <c r="H1249" i="19"/>
  <c r="A1248" i="19"/>
  <c r="J1247" i="19"/>
  <c r="H1246" i="19"/>
  <c r="A1246" i="19" s="1"/>
  <c r="H1245" i="19"/>
  <c r="A1245" i="19" s="1"/>
  <c r="H1244" i="19"/>
  <c r="A1244" i="19" s="1"/>
  <c r="H1243" i="19"/>
  <c r="A1243" i="19" s="1"/>
  <c r="H1242" i="19"/>
  <c r="A1242" i="19" s="1"/>
  <c r="H1241" i="19"/>
  <c r="A1241" i="19" s="1"/>
  <c r="H1240" i="19"/>
  <c r="A1240" i="19" s="1"/>
  <c r="H1239" i="19"/>
  <c r="A1238" i="19"/>
  <c r="J1237" i="19"/>
  <c r="H1236" i="19"/>
  <c r="A1236" i="19" s="1"/>
  <c r="H1235" i="19"/>
  <c r="A1235" i="19" s="1"/>
  <c r="H1234" i="19"/>
  <c r="A1234" i="19" s="1"/>
  <c r="H1233" i="19"/>
  <c r="A1233" i="19" s="1"/>
  <c r="H1232" i="19"/>
  <c r="A1232" i="19" s="1"/>
  <c r="H1231" i="19"/>
  <c r="A1231" i="19" s="1"/>
  <c r="H1230" i="19"/>
  <c r="A1230" i="19" s="1"/>
  <c r="H1229" i="19"/>
  <c r="A1228" i="19"/>
  <c r="J1227" i="19"/>
  <c r="A1227" i="19"/>
  <c r="H1226" i="19"/>
  <c r="A1226" i="19" s="1"/>
  <c r="H1225" i="19"/>
  <c r="A1225" i="19" s="1"/>
  <c r="H1224" i="19"/>
  <c r="A1224" i="19" s="1"/>
  <c r="H1223" i="19"/>
  <c r="A1223" i="19" s="1"/>
  <c r="H1222" i="19"/>
  <c r="A1222" i="19" s="1"/>
  <c r="H1221" i="19"/>
  <c r="A1221" i="19" s="1"/>
  <c r="H1220" i="19"/>
  <c r="A1220" i="19" s="1"/>
  <c r="H1219" i="19"/>
  <c r="A1218" i="19"/>
  <c r="J1217" i="19"/>
  <c r="H1216" i="19"/>
  <c r="A1216" i="19" s="1"/>
  <c r="H1215" i="19"/>
  <c r="A1215" i="19" s="1"/>
  <c r="H1214" i="19"/>
  <c r="A1214" i="19" s="1"/>
  <c r="H1213" i="19"/>
  <c r="A1213" i="19" s="1"/>
  <c r="H1212" i="19"/>
  <c r="A1212" i="19" s="1"/>
  <c r="H1211" i="19"/>
  <c r="A1211" i="19" s="1"/>
  <c r="H1210" i="19"/>
  <c r="A1210" i="19" s="1"/>
  <c r="H1209" i="19"/>
  <c r="A1208" i="19"/>
  <c r="A1207" i="19"/>
  <c r="H1206" i="19"/>
  <c r="A1206" i="19" s="1"/>
  <c r="H1205" i="19"/>
  <c r="A1205" i="19" s="1"/>
  <c r="H1204" i="19"/>
  <c r="A1204" i="19" s="1"/>
  <c r="H1203" i="19"/>
  <c r="A1203" i="19" s="1"/>
  <c r="H1202" i="19"/>
  <c r="A1202" i="19" s="1"/>
  <c r="H1201" i="19"/>
  <c r="A1201" i="19" s="1"/>
  <c r="H1200" i="19"/>
  <c r="A1200" i="19" s="1"/>
  <c r="H1199" i="19"/>
  <c r="A1198" i="19"/>
  <c r="J1197" i="19"/>
  <c r="H1196" i="19"/>
  <c r="A1196" i="19" s="1"/>
  <c r="H1195" i="19"/>
  <c r="A1195" i="19" s="1"/>
  <c r="H1194" i="19"/>
  <c r="A1194" i="19" s="1"/>
  <c r="H1193" i="19"/>
  <c r="A1193" i="19" s="1"/>
  <c r="H1192" i="19"/>
  <c r="A1192" i="19" s="1"/>
  <c r="H1191" i="19"/>
  <c r="A1191" i="19" s="1"/>
  <c r="H1190" i="19"/>
  <c r="A1190" i="19" s="1"/>
  <c r="H1189" i="19"/>
  <c r="A1188" i="19"/>
  <c r="A1187" i="19"/>
  <c r="H1186" i="19"/>
  <c r="A1186" i="19" s="1"/>
  <c r="H1185" i="19"/>
  <c r="A1185" i="19" s="1"/>
  <c r="H1184" i="19"/>
  <c r="A1184" i="19" s="1"/>
  <c r="H1183" i="19"/>
  <c r="A1183" i="19" s="1"/>
  <c r="H1182" i="19"/>
  <c r="A1182" i="19" s="1"/>
  <c r="H1181" i="19"/>
  <c r="A1181" i="19" s="1"/>
  <c r="H1180" i="19"/>
  <c r="A1180" i="19" s="1"/>
  <c r="H1179" i="19"/>
  <c r="A1178" i="19"/>
  <c r="J1177" i="19"/>
  <c r="H1176" i="19"/>
  <c r="A1176" i="19" s="1"/>
  <c r="H1175" i="19"/>
  <c r="A1175" i="19" s="1"/>
  <c r="H1174" i="19"/>
  <c r="A1174" i="19" s="1"/>
  <c r="H1173" i="19"/>
  <c r="A1173" i="19" s="1"/>
  <c r="H1172" i="19"/>
  <c r="A1172" i="19" s="1"/>
  <c r="H1171" i="19"/>
  <c r="A1171" i="19" s="1"/>
  <c r="H1170" i="19"/>
  <c r="A1170" i="19" s="1"/>
  <c r="H1169" i="19"/>
  <c r="A1168" i="19"/>
  <c r="A1167" i="19"/>
  <c r="H1166" i="19"/>
  <c r="A1166" i="19" s="1"/>
  <c r="H1165" i="19"/>
  <c r="A1165" i="19" s="1"/>
  <c r="H1164" i="19"/>
  <c r="A1164" i="19" s="1"/>
  <c r="H1163" i="19"/>
  <c r="A1163" i="19" s="1"/>
  <c r="H1162" i="19"/>
  <c r="A1162" i="19" s="1"/>
  <c r="H1161" i="19"/>
  <c r="A1161" i="19" s="1"/>
  <c r="H1160" i="19"/>
  <c r="A1160" i="19" s="1"/>
  <c r="H1159" i="19"/>
  <c r="A1158" i="19"/>
  <c r="J1157" i="19"/>
  <c r="H1156" i="19"/>
  <c r="A1156" i="19" s="1"/>
  <c r="H1155" i="19"/>
  <c r="A1155" i="19" s="1"/>
  <c r="H1154" i="19"/>
  <c r="A1154" i="19" s="1"/>
  <c r="H1153" i="19"/>
  <c r="A1153" i="19" s="1"/>
  <c r="H1152" i="19"/>
  <c r="A1152" i="19" s="1"/>
  <c r="H1151" i="19"/>
  <c r="A1151" i="19" s="1"/>
  <c r="H1150" i="19"/>
  <c r="A1150" i="19" s="1"/>
  <c r="H1149" i="19"/>
  <c r="A1148" i="19"/>
  <c r="A1147" i="19"/>
  <c r="H1146" i="19"/>
  <c r="A1146" i="19" s="1"/>
  <c r="H1145" i="19"/>
  <c r="A1145" i="19" s="1"/>
  <c r="H1144" i="19"/>
  <c r="A1144" i="19" s="1"/>
  <c r="H1143" i="19"/>
  <c r="A1143" i="19" s="1"/>
  <c r="H1142" i="19"/>
  <c r="A1142" i="19" s="1"/>
  <c r="H1141" i="19"/>
  <c r="A1141" i="19" s="1"/>
  <c r="H1140" i="19"/>
  <c r="A1140" i="19" s="1"/>
  <c r="H1139" i="19"/>
  <c r="A1138" i="19"/>
  <c r="J1137" i="19"/>
  <c r="H1136" i="19"/>
  <c r="A1136" i="19" s="1"/>
  <c r="H1135" i="19"/>
  <c r="A1135" i="19" s="1"/>
  <c r="H1134" i="19"/>
  <c r="A1134" i="19" s="1"/>
  <c r="H1133" i="19"/>
  <c r="A1133" i="19" s="1"/>
  <c r="H1132" i="19"/>
  <c r="A1132" i="19" s="1"/>
  <c r="H1131" i="19"/>
  <c r="A1131" i="19" s="1"/>
  <c r="H1130" i="19"/>
  <c r="A1130" i="19" s="1"/>
  <c r="H1129" i="19"/>
  <c r="A1128" i="19"/>
  <c r="A1127" i="19"/>
  <c r="H1126" i="19"/>
  <c r="A1126" i="19" s="1"/>
  <c r="H1125" i="19"/>
  <c r="A1125" i="19" s="1"/>
  <c r="H1124" i="19"/>
  <c r="A1124" i="19" s="1"/>
  <c r="H1123" i="19"/>
  <c r="A1123" i="19" s="1"/>
  <c r="H1122" i="19"/>
  <c r="A1122" i="19" s="1"/>
  <c r="H1121" i="19"/>
  <c r="A1121" i="19" s="1"/>
  <c r="H1120" i="19"/>
  <c r="A1120" i="19" s="1"/>
  <c r="H1119" i="19"/>
  <c r="A1118" i="19"/>
  <c r="J1117" i="19"/>
  <c r="H1116" i="19"/>
  <c r="A1116" i="19" s="1"/>
  <c r="H1115" i="19"/>
  <c r="A1115" i="19" s="1"/>
  <c r="H1114" i="19"/>
  <c r="A1114" i="19" s="1"/>
  <c r="H1113" i="19"/>
  <c r="A1113" i="19" s="1"/>
  <c r="H1112" i="19"/>
  <c r="A1112" i="19" s="1"/>
  <c r="H1111" i="19"/>
  <c r="A1111" i="19" s="1"/>
  <c r="H1110" i="19"/>
  <c r="A1110" i="19" s="1"/>
  <c r="H1109" i="19"/>
  <c r="A1108" i="19"/>
  <c r="A1107" i="19"/>
  <c r="H1106" i="19"/>
  <c r="A1106" i="19" s="1"/>
  <c r="H1105" i="19"/>
  <c r="A1105" i="19" s="1"/>
  <c r="H1104" i="19"/>
  <c r="A1104" i="19" s="1"/>
  <c r="H1103" i="19"/>
  <c r="A1103" i="19" s="1"/>
  <c r="H1102" i="19"/>
  <c r="A1102" i="19" s="1"/>
  <c r="H1101" i="19"/>
  <c r="A1101" i="19" s="1"/>
  <c r="H1100" i="19"/>
  <c r="A1100" i="19" s="1"/>
  <c r="H1099" i="19"/>
  <c r="A1098" i="19"/>
  <c r="J1097" i="19"/>
  <c r="H1096" i="19"/>
  <c r="A1096" i="19" s="1"/>
  <c r="H1095" i="19"/>
  <c r="A1095" i="19" s="1"/>
  <c r="H1094" i="19"/>
  <c r="A1094" i="19" s="1"/>
  <c r="H1093" i="19"/>
  <c r="A1093" i="19" s="1"/>
  <c r="H1092" i="19"/>
  <c r="A1092" i="19" s="1"/>
  <c r="H1091" i="19"/>
  <c r="A1091" i="19" s="1"/>
  <c r="H1090" i="19"/>
  <c r="A1090" i="19" s="1"/>
  <c r="H1089" i="19"/>
  <c r="A1088" i="19"/>
  <c r="A1087" i="19"/>
  <c r="H1086" i="19"/>
  <c r="A1086" i="19" s="1"/>
  <c r="H1085" i="19"/>
  <c r="A1085" i="19" s="1"/>
  <c r="H1084" i="19"/>
  <c r="A1084" i="19" s="1"/>
  <c r="H1083" i="19"/>
  <c r="A1083" i="19" s="1"/>
  <c r="H1082" i="19"/>
  <c r="A1082" i="19" s="1"/>
  <c r="H1081" i="19"/>
  <c r="A1081" i="19" s="1"/>
  <c r="H1080" i="19"/>
  <c r="A1080" i="19" s="1"/>
  <c r="H1079" i="19"/>
  <c r="A1078" i="19"/>
  <c r="J1077" i="19"/>
  <c r="A1077" i="19"/>
  <c r="H1076" i="19"/>
  <c r="A1076" i="19" s="1"/>
  <c r="H1075" i="19"/>
  <c r="A1075" i="19" s="1"/>
  <c r="H1074" i="19"/>
  <c r="A1074" i="19" s="1"/>
  <c r="H1073" i="19"/>
  <c r="A1073" i="19" s="1"/>
  <c r="H1072" i="19"/>
  <c r="A1072" i="19" s="1"/>
  <c r="H1071" i="19"/>
  <c r="A1071" i="19" s="1"/>
  <c r="H1070" i="19"/>
  <c r="A1070" i="19" s="1"/>
  <c r="H1069" i="19"/>
  <c r="A1068" i="19"/>
  <c r="J1067" i="19"/>
  <c r="A1067" i="19"/>
  <c r="H1066" i="19"/>
  <c r="A1066" i="19" s="1"/>
  <c r="H1065" i="19"/>
  <c r="A1065" i="19" s="1"/>
  <c r="H1064" i="19"/>
  <c r="A1064" i="19" s="1"/>
  <c r="H1063" i="19"/>
  <c r="A1063" i="19" s="1"/>
  <c r="H1062" i="19"/>
  <c r="A1062" i="19" s="1"/>
  <c r="H1061" i="19"/>
  <c r="A1061" i="19" s="1"/>
  <c r="H1060" i="19"/>
  <c r="A1060" i="19" s="1"/>
  <c r="H1059" i="19"/>
  <c r="A1058" i="19"/>
  <c r="J1057" i="19"/>
  <c r="A1057" i="19"/>
  <c r="H1056" i="19"/>
  <c r="A1056" i="19" s="1"/>
  <c r="H1055" i="19"/>
  <c r="A1055" i="19" s="1"/>
  <c r="H1054" i="19"/>
  <c r="A1054" i="19" s="1"/>
  <c r="H1053" i="19"/>
  <c r="A1053" i="19" s="1"/>
  <c r="H1052" i="19"/>
  <c r="A1052" i="19" s="1"/>
  <c r="H1051" i="19"/>
  <c r="A1051" i="19" s="1"/>
  <c r="H1050" i="19"/>
  <c r="A1050" i="19" s="1"/>
  <c r="H1049" i="19"/>
  <c r="A1048" i="19"/>
  <c r="J1047" i="19"/>
  <c r="A1047" i="19"/>
  <c r="H1046" i="19"/>
  <c r="A1046" i="19" s="1"/>
  <c r="H1045" i="19"/>
  <c r="A1045" i="19" s="1"/>
  <c r="H1044" i="19"/>
  <c r="A1044" i="19" s="1"/>
  <c r="H1043" i="19"/>
  <c r="A1043" i="19" s="1"/>
  <c r="H1042" i="19"/>
  <c r="A1042" i="19" s="1"/>
  <c r="H1041" i="19"/>
  <c r="A1041" i="19" s="1"/>
  <c r="H1040" i="19"/>
  <c r="A1040" i="19" s="1"/>
  <c r="H1039" i="19"/>
  <c r="A1038" i="19"/>
  <c r="J1037" i="19"/>
  <c r="A1037" i="19"/>
  <c r="H1036" i="19"/>
  <c r="A1036" i="19" s="1"/>
  <c r="H1035" i="19"/>
  <c r="A1035" i="19" s="1"/>
  <c r="H1034" i="19"/>
  <c r="A1034" i="19" s="1"/>
  <c r="H1033" i="19"/>
  <c r="A1033" i="19" s="1"/>
  <c r="H1032" i="19"/>
  <c r="A1032" i="19" s="1"/>
  <c r="H1031" i="19"/>
  <c r="A1031" i="19" s="1"/>
  <c r="H1030" i="19"/>
  <c r="A1030" i="19" s="1"/>
  <c r="H1029" i="19"/>
  <c r="A1028" i="19"/>
  <c r="J1027" i="19"/>
  <c r="A1027" i="19"/>
  <c r="H1026" i="19"/>
  <c r="A1026" i="19" s="1"/>
  <c r="H1025" i="19"/>
  <c r="A1025" i="19" s="1"/>
  <c r="H1024" i="19"/>
  <c r="A1024" i="19" s="1"/>
  <c r="H1023" i="19"/>
  <c r="A1023" i="19" s="1"/>
  <c r="H1022" i="19"/>
  <c r="A1022" i="19" s="1"/>
  <c r="H1021" i="19"/>
  <c r="A1021" i="19" s="1"/>
  <c r="H1020" i="19"/>
  <c r="A1020" i="19" s="1"/>
  <c r="H1019" i="19"/>
  <c r="A1018" i="19"/>
  <c r="J1017" i="19"/>
  <c r="A1017" i="19"/>
  <c r="H1016" i="19"/>
  <c r="A1016" i="19" s="1"/>
  <c r="H1015" i="19"/>
  <c r="A1015" i="19" s="1"/>
  <c r="H1014" i="19"/>
  <c r="A1014" i="19" s="1"/>
  <c r="H1013" i="19"/>
  <c r="A1013" i="19" s="1"/>
  <c r="H1012" i="19"/>
  <c r="A1012" i="19" s="1"/>
  <c r="H1011" i="19"/>
  <c r="A1011" i="19" s="1"/>
  <c r="H1010" i="19"/>
  <c r="A1010" i="19" s="1"/>
  <c r="H1009" i="19"/>
  <c r="A1008" i="19"/>
  <c r="J1007" i="19"/>
  <c r="A1007" i="19"/>
  <c r="H1006" i="19"/>
  <c r="A1006" i="19" s="1"/>
  <c r="H1005" i="19"/>
  <c r="A1005" i="19" s="1"/>
  <c r="H1004" i="19"/>
  <c r="A1004" i="19" s="1"/>
  <c r="H1003" i="19"/>
  <c r="A1003" i="19" s="1"/>
  <c r="H1002" i="19"/>
  <c r="A1002" i="19" s="1"/>
  <c r="H1001" i="19"/>
  <c r="A1001" i="19" s="1"/>
  <c r="H1000" i="19"/>
  <c r="A1000" i="19" s="1"/>
  <c r="H999" i="19"/>
  <c r="A998" i="19"/>
  <c r="J997" i="19"/>
  <c r="A997" i="19"/>
  <c r="H996" i="19"/>
  <c r="A996" i="19" s="1"/>
  <c r="H995" i="19"/>
  <c r="A995" i="19" s="1"/>
  <c r="H994" i="19"/>
  <c r="A994" i="19" s="1"/>
  <c r="H993" i="19"/>
  <c r="A993" i="19" s="1"/>
  <c r="H992" i="19"/>
  <c r="A992" i="19" s="1"/>
  <c r="H991" i="19"/>
  <c r="A991" i="19" s="1"/>
  <c r="H990" i="19"/>
  <c r="A990" i="19" s="1"/>
  <c r="H989" i="19"/>
  <c r="A988" i="19"/>
  <c r="J987" i="19"/>
  <c r="A987" i="19"/>
  <c r="H986" i="19"/>
  <c r="A986" i="19" s="1"/>
  <c r="H985" i="19"/>
  <c r="A985" i="19" s="1"/>
  <c r="H984" i="19"/>
  <c r="A984" i="19" s="1"/>
  <c r="H983" i="19"/>
  <c r="A983" i="19" s="1"/>
  <c r="H982" i="19"/>
  <c r="A982" i="19" s="1"/>
  <c r="H981" i="19"/>
  <c r="A981" i="19" s="1"/>
  <c r="H980" i="19"/>
  <c r="A980" i="19" s="1"/>
  <c r="H979" i="19"/>
  <c r="A978" i="19"/>
  <c r="J977" i="19"/>
  <c r="A977" i="19"/>
  <c r="H976" i="19"/>
  <c r="A976" i="19" s="1"/>
  <c r="H975" i="19"/>
  <c r="A975" i="19" s="1"/>
  <c r="H974" i="19"/>
  <c r="A974" i="19" s="1"/>
  <c r="H973" i="19"/>
  <c r="A973" i="19" s="1"/>
  <c r="H972" i="19"/>
  <c r="A972" i="19" s="1"/>
  <c r="H971" i="19"/>
  <c r="A971" i="19" s="1"/>
  <c r="H970" i="19"/>
  <c r="A970" i="19" s="1"/>
  <c r="H969" i="19"/>
  <c r="A968" i="19"/>
  <c r="J967" i="19"/>
  <c r="A967" i="19"/>
  <c r="H966" i="19"/>
  <c r="A966" i="19" s="1"/>
  <c r="H965" i="19"/>
  <c r="A965" i="19" s="1"/>
  <c r="H964" i="19"/>
  <c r="A964" i="19" s="1"/>
  <c r="H963" i="19"/>
  <c r="A963" i="19" s="1"/>
  <c r="H962" i="19"/>
  <c r="A962" i="19" s="1"/>
  <c r="H961" i="19"/>
  <c r="A961" i="19" s="1"/>
  <c r="H960" i="19"/>
  <c r="A960" i="19" s="1"/>
  <c r="H959" i="19"/>
  <c r="A958" i="19"/>
  <c r="J957" i="19"/>
  <c r="A957" i="19"/>
  <c r="H956" i="19"/>
  <c r="A956" i="19" s="1"/>
  <c r="H955" i="19"/>
  <c r="A955" i="19" s="1"/>
  <c r="H954" i="19"/>
  <c r="A954" i="19" s="1"/>
  <c r="H953" i="19"/>
  <c r="A953" i="19" s="1"/>
  <c r="H952" i="19"/>
  <c r="A952" i="19" s="1"/>
  <c r="H951" i="19"/>
  <c r="A951" i="19" s="1"/>
  <c r="H950" i="19"/>
  <c r="A950" i="19" s="1"/>
  <c r="H949" i="19"/>
  <c r="A948" i="19"/>
  <c r="J947" i="19"/>
  <c r="A947" i="19"/>
  <c r="H946" i="19"/>
  <c r="A946" i="19" s="1"/>
  <c r="H945" i="19"/>
  <c r="A945" i="19" s="1"/>
  <c r="H944" i="19"/>
  <c r="A944" i="19" s="1"/>
  <c r="H943" i="19"/>
  <c r="A943" i="19" s="1"/>
  <c r="H942" i="19"/>
  <c r="A942" i="19" s="1"/>
  <c r="H941" i="19"/>
  <c r="A941" i="19" s="1"/>
  <c r="H940" i="19"/>
  <c r="A940" i="19" s="1"/>
  <c r="H939" i="19"/>
  <c r="A938" i="19"/>
  <c r="J937" i="19"/>
  <c r="A937" i="19"/>
  <c r="H936" i="19"/>
  <c r="H935" i="19"/>
  <c r="A935" i="19" s="1"/>
  <c r="H934" i="19"/>
  <c r="A934" i="19" s="1"/>
  <c r="H933" i="19"/>
  <c r="A933" i="19" s="1"/>
  <c r="H932" i="19"/>
  <c r="A932" i="19" s="1"/>
  <c r="H931" i="19"/>
  <c r="A931" i="19" s="1"/>
  <c r="H930" i="19"/>
  <c r="A930" i="19" s="1"/>
  <c r="H929" i="19"/>
  <c r="A929" i="19" s="1"/>
  <c r="H928" i="19"/>
  <c r="A927" i="19"/>
  <c r="J926" i="19"/>
  <c r="A926" i="19"/>
  <c r="H925" i="19"/>
  <c r="A925" i="19" s="1"/>
  <c r="H924" i="19"/>
  <c r="A924" i="19" s="1"/>
  <c r="H923" i="19"/>
  <c r="A923" i="19" s="1"/>
  <c r="H922" i="19"/>
  <c r="A922" i="19" s="1"/>
  <c r="H921" i="19"/>
  <c r="A921" i="19" s="1"/>
  <c r="H920" i="19"/>
  <c r="A920" i="19" s="1"/>
  <c r="H919" i="19"/>
  <c r="A919" i="19" s="1"/>
  <c r="H918" i="19"/>
  <c r="A918" i="19" s="1"/>
  <c r="A917" i="19"/>
  <c r="J916" i="19"/>
  <c r="A916" i="19"/>
  <c r="H915" i="19"/>
  <c r="A915" i="19" s="1"/>
  <c r="H914" i="19"/>
  <c r="A914" i="19" s="1"/>
  <c r="H913" i="19"/>
  <c r="A913" i="19" s="1"/>
  <c r="H912" i="19"/>
  <c r="A912" i="19" s="1"/>
  <c r="H911" i="19"/>
  <c r="A911" i="19" s="1"/>
  <c r="H910" i="19"/>
  <c r="A910" i="19" s="1"/>
  <c r="H909" i="19"/>
  <c r="A909" i="19" s="1"/>
  <c r="H908" i="19"/>
  <c r="A908" i="19" s="1"/>
  <c r="A907" i="19"/>
  <c r="J906" i="19"/>
  <c r="A906" i="19"/>
  <c r="H905" i="19"/>
  <c r="A905" i="19" s="1"/>
  <c r="H904" i="19"/>
  <c r="A904" i="19" s="1"/>
  <c r="H903" i="19"/>
  <c r="A903" i="19" s="1"/>
  <c r="H902" i="19"/>
  <c r="A902" i="19" s="1"/>
  <c r="H901" i="19"/>
  <c r="A901" i="19" s="1"/>
  <c r="H900" i="19"/>
  <c r="A900" i="19" s="1"/>
  <c r="H899" i="19"/>
  <c r="A899" i="19" s="1"/>
  <c r="H898" i="19"/>
  <c r="A898" i="19" s="1"/>
  <c r="A897" i="19"/>
  <c r="J896" i="19"/>
  <c r="A896" i="19"/>
  <c r="H895" i="19"/>
  <c r="A895" i="19" s="1"/>
  <c r="H894" i="19"/>
  <c r="A894" i="19" s="1"/>
  <c r="H893" i="19"/>
  <c r="A893" i="19" s="1"/>
  <c r="H892" i="19"/>
  <c r="A892" i="19" s="1"/>
  <c r="H891" i="19"/>
  <c r="A891" i="19" s="1"/>
  <c r="H890" i="19"/>
  <c r="A890" i="19" s="1"/>
  <c r="H889" i="19"/>
  <c r="A889" i="19" s="1"/>
  <c r="H888" i="19"/>
  <c r="A888" i="19" s="1"/>
  <c r="A887" i="19"/>
  <c r="J886" i="19"/>
  <c r="A886" i="19"/>
  <c r="H885" i="19"/>
  <c r="A885" i="19" s="1"/>
  <c r="H884" i="19"/>
  <c r="A884" i="19" s="1"/>
  <c r="H883" i="19"/>
  <c r="A883" i="19" s="1"/>
  <c r="H882" i="19"/>
  <c r="A882" i="19" s="1"/>
  <c r="H881" i="19"/>
  <c r="A881" i="19" s="1"/>
  <c r="H880" i="19"/>
  <c r="A880" i="19" s="1"/>
  <c r="H879" i="19"/>
  <c r="A879" i="19" s="1"/>
  <c r="H878" i="19"/>
  <c r="A878" i="19" s="1"/>
  <c r="A877" i="19"/>
  <c r="J876" i="19"/>
  <c r="A876" i="19"/>
  <c r="H875" i="19"/>
  <c r="A875" i="19" s="1"/>
  <c r="H874" i="19"/>
  <c r="A874" i="19" s="1"/>
  <c r="H873" i="19"/>
  <c r="A873" i="19" s="1"/>
  <c r="H872" i="19"/>
  <c r="A872" i="19" s="1"/>
  <c r="H871" i="19"/>
  <c r="A871" i="19" s="1"/>
  <c r="H870" i="19"/>
  <c r="A870" i="19" s="1"/>
  <c r="H869" i="19"/>
  <c r="A869" i="19" s="1"/>
  <c r="H868" i="19"/>
  <c r="A868" i="19" s="1"/>
  <c r="A867" i="19"/>
  <c r="J866" i="19"/>
  <c r="A866" i="19"/>
  <c r="H865" i="19"/>
  <c r="A865" i="19" s="1"/>
  <c r="H864" i="19"/>
  <c r="A864" i="19" s="1"/>
  <c r="H863" i="19"/>
  <c r="A863" i="19" s="1"/>
  <c r="H862" i="19"/>
  <c r="A862" i="19" s="1"/>
  <c r="H861" i="19"/>
  <c r="A861" i="19" s="1"/>
  <c r="H860" i="19"/>
  <c r="A860" i="19" s="1"/>
  <c r="H859" i="19"/>
  <c r="A859" i="19" s="1"/>
  <c r="H858" i="19"/>
  <c r="A858" i="19" s="1"/>
  <c r="A857" i="19"/>
  <c r="J856" i="19"/>
  <c r="A856" i="19"/>
  <c r="H855" i="19"/>
  <c r="A855" i="19" s="1"/>
  <c r="H854" i="19"/>
  <c r="A854" i="19" s="1"/>
  <c r="H853" i="19"/>
  <c r="A853" i="19" s="1"/>
  <c r="H852" i="19"/>
  <c r="A852" i="19" s="1"/>
  <c r="H851" i="19"/>
  <c r="A851" i="19" s="1"/>
  <c r="H850" i="19"/>
  <c r="A850" i="19" s="1"/>
  <c r="H849" i="19"/>
  <c r="A849" i="19" s="1"/>
  <c r="H848" i="19"/>
  <c r="A848" i="19" s="1"/>
  <c r="A847" i="19"/>
  <c r="J846" i="19"/>
  <c r="A846" i="19"/>
  <c r="H845" i="19"/>
  <c r="A845" i="19" s="1"/>
  <c r="H844" i="19"/>
  <c r="A844" i="19" s="1"/>
  <c r="H843" i="19"/>
  <c r="A843" i="19" s="1"/>
  <c r="H842" i="19"/>
  <c r="A842" i="19" s="1"/>
  <c r="H841" i="19"/>
  <c r="A841" i="19" s="1"/>
  <c r="H840" i="19"/>
  <c r="A840" i="19" s="1"/>
  <c r="H839" i="19"/>
  <c r="A839" i="19" s="1"/>
  <c r="H838" i="19"/>
  <c r="A838" i="19" s="1"/>
  <c r="A837" i="19"/>
  <c r="J836" i="19"/>
  <c r="A836" i="19"/>
  <c r="H835" i="19"/>
  <c r="A835" i="19" s="1"/>
  <c r="H834" i="19"/>
  <c r="A834" i="19" s="1"/>
  <c r="H833" i="19"/>
  <c r="A833" i="19" s="1"/>
  <c r="H832" i="19"/>
  <c r="A832" i="19" s="1"/>
  <c r="H831" i="19"/>
  <c r="A831" i="19" s="1"/>
  <c r="H830" i="19"/>
  <c r="A830" i="19" s="1"/>
  <c r="H829" i="19"/>
  <c r="A829" i="19" s="1"/>
  <c r="H828" i="19"/>
  <c r="A828" i="19" s="1"/>
  <c r="A827" i="19"/>
  <c r="J826" i="19"/>
  <c r="A826" i="19"/>
  <c r="H825" i="19"/>
  <c r="H824" i="19"/>
  <c r="H823" i="19"/>
  <c r="A823" i="19" s="1"/>
  <c r="H822" i="19"/>
  <c r="A822" i="19" s="1"/>
  <c r="H821" i="19"/>
  <c r="A821" i="19" s="1"/>
  <c r="H820" i="19"/>
  <c r="A820" i="19" s="1"/>
  <c r="H819" i="19"/>
  <c r="A819" i="19" s="1"/>
  <c r="H818" i="19"/>
  <c r="A818" i="19" s="1"/>
  <c r="H817" i="19"/>
  <c r="A817" i="19" s="1"/>
  <c r="H816" i="19"/>
  <c r="A816" i="19" s="1"/>
  <c r="A815" i="19"/>
  <c r="J814" i="19"/>
  <c r="A814" i="19"/>
  <c r="H813" i="19"/>
  <c r="A813" i="19" s="1"/>
  <c r="H812" i="19"/>
  <c r="A812" i="19" s="1"/>
  <c r="H811" i="19"/>
  <c r="A811" i="19" s="1"/>
  <c r="H810" i="19"/>
  <c r="A810" i="19" s="1"/>
  <c r="H809" i="19"/>
  <c r="A809" i="19" s="1"/>
  <c r="H808" i="19"/>
  <c r="A808" i="19" s="1"/>
  <c r="H807" i="19"/>
  <c r="A807" i="19" s="1"/>
  <c r="H806" i="19"/>
  <c r="A806" i="19" s="1"/>
  <c r="A805" i="19"/>
  <c r="J804" i="19"/>
  <c r="A804" i="19"/>
  <c r="H803" i="19"/>
  <c r="A803" i="19" s="1"/>
  <c r="H802" i="19"/>
  <c r="A802" i="19" s="1"/>
  <c r="H801" i="19"/>
  <c r="A801" i="19" s="1"/>
  <c r="H800" i="19"/>
  <c r="A800" i="19" s="1"/>
  <c r="H799" i="19"/>
  <c r="A799" i="19" s="1"/>
  <c r="H798" i="19"/>
  <c r="A798" i="19" s="1"/>
  <c r="H797" i="19"/>
  <c r="A797" i="19" s="1"/>
  <c r="H796" i="19"/>
  <c r="A796" i="19" s="1"/>
  <c r="A795" i="19"/>
  <c r="J794" i="19"/>
  <c r="A794" i="19"/>
  <c r="H793" i="19"/>
  <c r="A793" i="19" s="1"/>
  <c r="H792" i="19"/>
  <c r="A792" i="19" s="1"/>
  <c r="H791" i="19"/>
  <c r="A791" i="19" s="1"/>
  <c r="H790" i="19"/>
  <c r="A790" i="19" s="1"/>
  <c r="H789" i="19"/>
  <c r="A789" i="19" s="1"/>
  <c r="H788" i="19"/>
  <c r="A788" i="19" s="1"/>
  <c r="H787" i="19"/>
  <c r="A787" i="19" s="1"/>
  <c r="H786" i="19"/>
  <c r="A786" i="19" s="1"/>
  <c r="A785" i="19"/>
  <c r="J784" i="19"/>
  <c r="A784" i="19"/>
  <c r="H783" i="19"/>
  <c r="A783" i="19" s="1"/>
  <c r="H782" i="19"/>
  <c r="A782" i="19" s="1"/>
  <c r="H781" i="19"/>
  <c r="A781" i="19" s="1"/>
  <c r="H780" i="19"/>
  <c r="A780" i="19" s="1"/>
  <c r="H779" i="19"/>
  <c r="A779" i="19" s="1"/>
  <c r="H778" i="19"/>
  <c r="A778" i="19" s="1"/>
  <c r="H777" i="19"/>
  <c r="A777" i="19" s="1"/>
  <c r="H776" i="19"/>
  <c r="A776" i="19" s="1"/>
  <c r="A775" i="19"/>
  <c r="J774" i="19"/>
  <c r="A774" i="19"/>
  <c r="H773" i="19"/>
  <c r="A773" i="19" s="1"/>
  <c r="H772" i="19"/>
  <c r="A772" i="19" s="1"/>
  <c r="H771" i="19"/>
  <c r="A771" i="19" s="1"/>
  <c r="H770" i="19"/>
  <c r="A770" i="19" s="1"/>
  <c r="H769" i="19"/>
  <c r="A769" i="19" s="1"/>
  <c r="H768" i="19"/>
  <c r="A768" i="19" s="1"/>
  <c r="H767" i="19"/>
  <c r="A767" i="19" s="1"/>
  <c r="H766" i="19"/>
  <c r="A766" i="19" s="1"/>
  <c r="A765" i="19"/>
  <c r="J764" i="19"/>
  <c r="A764" i="19"/>
  <c r="H763" i="19"/>
  <c r="A763" i="19" s="1"/>
  <c r="H762" i="19"/>
  <c r="A762" i="19" s="1"/>
  <c r="H761" i="19"/>
  <c r="A761" i="19" s="1"/>
  <c r="H760" i="19"/>
  <c r="A760" i="19" s="1"/>
  <c r="H759" i="19"/>
  <c r="A759" i="19" s="1"/>
  <c r="H758" i="19"/>
  <c r="A758" i="19" s="1"/>
  <c r="H757" i="19"/>
  <c r="A757" i="19" s="1"/>
  <c r="H756" i="19"/>
  <c r="A756" i="19" s="1"/>
  <c r="A755" i="19"/>
  <c r="J754" i="19"/>
  <c r="A754" i="19"/>
  <c r="H753" i="19"/>
  <c r="A753" i="19" s="1"/>
  <c r="H752" i="19"/>
  <c r="A752" i="19" s="1"/>
  <c r="H751" i="19"/>
  <c r="A751" i="19" s="1"/>
  <c r="H750" i="19"/>
  <c r="A750" i="19" s="1"/>
  <c r="H749" i="19"/>
  <c r="A749" i="19" s="1"/>
  <c r="H748" i="19"/>
  <c r="A748" i="19" s="1"/>
  <c r="H747" i="19"/>
  <c r="A747" i="19" s="1"/>
  <c r="H746" i="19"/>
  <c r="A746" i="19" s="1"/>
  <c r="A745" i="19"/>
  <c r="J744" i="19"/>
  <c r="A744" i="19"/>
  <c r="H743" i="19"/>
  <c r="A743" i="19" s="1"/>
  <c r="H742" i="19"/>
  <c r="A742" i="19" s="1"/>
  <c r="H741" i="19"/>
  <c r="A741" i="19" s="1"/>
  <c r="H740" i="19"/>
  <c r="A740" i="19" s="1"/>
  <c r="H739" i="19"/>
  <c r="A739" i="19" s="1"/>
  <c r="H738" i="19"/>
  <c r="A738" i="19" s="1"/>
  <c r="H737" i="19"/>
  <c r="A737" i="19" s="1"/>
  <c r="H736" i="19"/>
  <c r="A736" i="19" s="1"/>
  <c r="A735" i="19"/>
  <c r="J734" i="19"/>
  <c r="A734" i="19"/>
  <c r="H733" i="19"/>
  <c r="A733" i="19" s="1"/>
  <c r="H732" i="19"/>
  <c r="A732" i="19" s="1"/>
  <c r="H731" i="19"/>
  <c r="A731" i="19" s="1"/>
  <c r="H730" i="19"/>
  <c r="A730" i="19" s="1"/>
  <c r="H729" i="19"/>
  <c r="A729" i="19" s="1"/>
  <c r="H728" i="19"/>
  <c r="A728" i="19" s="1"/>
  <c r="H727" i="19"/>
  <c r="A727" i="19" s="1"/>
  <c r="H726" i="19"/>
  <c r="A726" i="19" s="1"/>
  <c r="A725" i="19"/>
  <c r="J724" i="19"/>
  <c r="A724" i="19"/>
  <c r="H723" i="19"/>
  <c r="A723" i="19" s="1"/>
  <c r="H722" i="19"/>
  <c r="A722" i="19" s="1"/>
  <c r="H721" i="19"/>
  <c r="A721" i="19" s="1"/>
  <c r="H720" i="19"/>
  <c r="A720" i="19" s="1"/>
  <c r="H719" i="19"/>
  <c r="A719" i="19" s="1"/>
  <c r="H718" i="19"/>
  <c r="A718" i="19" s="1"/>
  <c r="H717" i="19"/>
  <c r="A717" i="19" s="1"/>
  <c r="H716" i="19"/>
  <c r="A716" i="19" s="1"/>
  <c r="A715" i="19"/>
  <c r="J714" i="19"/>
  <c r="A714" i="19"/>
  <c r="H713" i="19"/>
  <c r="A713" i="19" s="1"/>
  <c r="H712" i="19"/>
  <c r="A712" i="19" s="1"/>
  <c r="H711" i="19"/>
  <c r="A711" i="19" s="1"/>
  <c r="H710" i="19"/>
  <c r="A710" i="19" s="1"/>
  <c r="H709" i="19"/>
  <c r="A709" i="19" s="1"/>
  <c r="H708" i="19"/>
  <c r="A708" i="19" s="1"/>
  <c r="H707" i="19"/>
  <c r="A707" i="19" s="1"/>
  <c r="H706" i="19"/>
  <c r="A706" i="19" s="1"/>
  <c r="A705" i="19"/>
  <c r="J704" i="19"/>
  <c r="A704" i="19"/>
  <c r="H703" i="19"/>
  <c r="A703" i="19" s="1"/>
  <c r="H702" i="19"/>
  <c r="A702" i="19" s="1"/>
  <c r="H701" i="19"/>
  <c r="A701" i="19" s="1"/>
  <c r="H700" i="19"/>
  <c r="A700" i="19" s="1"/>
  <c r="H699" i="19"/>
  <c r="A699" i="19" s="1"/>
  <c r="H698" i="19"/>
  <c r="A698" i="19" s="1"/>
  <c r="H697" i="19"/>
  <c r="A697" i="19" s="1"/>
  <c r="H696" i="19"/>
  <c r="A696" i="19" s="1"/>
  <c r="A695" i="19"/>
  <c r="J694" i="19"/>
  <c r="A694" i="19"/>
  <c r="H693" i="19"/>
  <c r="A693" i="19" s="1"/>
  <c r="H692" i="19"/>
  <c r="A692" i="19" s="1"/>
  <c r="H691" i="19"/>
  <c r="A691" i="19" s="1"/>
  <c r="H690" i="19"/>
  <c r="A690" i="19" s="1"/>
  <c r="H689" i="19"/>
  <c r="A689" i="19" s="1"/>
  <c r="H688" i="19"/>
  <c r="A688" i="19" s="1"/>
  <c r="H687" i="19"/>
  <c r="A687" i="19" s="1"/>
  <c r="H686" i="19"/>
  <c r="A686" i="19" s="1"/>
  <c r="A685" i="19"/>
  <c r="J684" i="19"/>
  <c r="A684" i="19"/>
  <c r="H683" i="19"/>
  <c r="A683" i="19" s="1"/>
  <c r="H682" i="19"/>
  <c r="A682" i="19" s="1"/>
  <c r="H681" i="19"/>
  <c r="A681" i="19" s="1"/>
  <c r="H680" i="19"/>
  <c r="A680" i="19" s="1"/>
  <c r="H679" i="19"/>
  <c r="A679" i="19" s="1"/>
  <c r="H678" i="19"/>
  <c r="A678" i="19" s="1"/>
  <c r="H677" i="19"/>
  <c r="A677" i="19" s="1"/>
  <c r="H676" i="19"/>
  <c r="A676" i="19" s="1"/>
  <c r="A675" i="19"/>
  <c r="J674" i="19"/>
  <c r="A674" i="19"/>
  <c r="H673" i="19"/>
  <c r="A673" i="19" s="1"/>
  <c r="H672" i="19"/>
  <c r="A672" i="19" s="1"/>
  <c r="H671" i="19"/>
  <c r="A671" i="19" s="1"/>
  <c r="H670" i="19"/>
  <c r="A670" i="19" s="1"/>
  <c r="H669" i="19"/>
  <c r="A669" i="19" s="1"/>
  <c r="H668" i="19"/>
  <c r="A668" i="19" s="1"/>
  <c r="H667" i="19"/>
  <c r="A667" i="19" s="1"/>
  <c r="H666" i="19"/>
  <c r="A666" i="19" s="1"/>
  <c r="A665" i="19"/>
  <c r="J664" i="19"/>
  <c r="A664" i="19"/>
  <c r="H663" i="19"/>
  <c r="A663" i="19" s="1"/>
  <c r="H662" i="19"/>
  <c r="A662" i="19" s="1"/>
  <c r="H661" i="19"/>
  <c r="A661" i="19" s="1"/>
  <c r="H660" i="19"/>
  <c r="A660" i="19" s="1"/>
  <c r="H659" i="19"/>
  <c r="A659" i="19" s="1"/>
  <c r="H658" i="19"/>
  <c r="A658" i="19" s="1"/>
  <c r="H657" i="19"/>
  <c r="A657" i="19" s="1"/>
  <c r="H656" i="19"/>
  <c r="A656" i="19" s="1"/>
  <c r="A655" i="19"/>
  <c r="J654" i="19"/>
  <c r="A654" i="19"/>
  <c r="H653" i="19"/>
  <c r="A653" i="19" s="1"/>
  <c r="H652" i="19"/>
  <c r="A652" i="19" s="1"/>
  <c r="H651" i="19"/>
  <c r="A651" i="19" s="1"/>
  <c r="H650" i="19"/>
  <c r="A650" i="19" s="1"/>
  <c r="H649" i="19"/>
  <c r="A649" i="19" s="1"/>
  <c r="H648" i="19"/>
  <c r="A648" i="19" s="1"/>
  <c r="H647" i="19"/>
  <c r="A647" i="19" s="1"/>
  <c r="H646" i="19"/>
  <c r="A646" i="19" s="1"/>
  <c r="A645" i="19"/>
  <c r="J644" i="19"/>
  <c r="A644" i="19"/>
  <c r="H643" i="19"/>
  <c r="A643" i="19" s="1"/>
  <c r="H642" i="19"/>
  <c r="A642" i="19" s="1"/>
  <c r="H641" i="19"/>
  <c r="A641" i="19" s="1"/>
  <c r="H640" i="19"/>
  <c r="A640" i="19" s="1"/>
  <c r="H639" i="19"/>
  <c r="A639" i="19" s="1"/>
  <c r="H638" i="19"/>
  <c r="A638" i="19" s="1"/>
  <c r="H637" i="19"/>
  <c r="A637" i="19" s="1"/>
  <c r="H636" i="19"/>
  <c r="A636" i="19" s="1"/>
  <c r="A635" i="19"/>
  <c r="J634" i="19"/>
  <c r="A634" i="19"/>
  <c r="H633" i="19"/>
  <c r="A633" i="19" s="1"/>
  <c r="H632" i="19"/>
  <c r="A632" i="19" s="1"/>
  <c r="H631" i="19"/>
  <c r="A631" i="19" s="1"/>
  <c r="H630" i="19"/>
  <c r="A630" i="19" s="1"/>
  <c r="H629" i="19"/>
  <c r="A629" i="19" s="1"/>
  <c r="H628" i="19"/>
  <c r="A628" i="19" s="1"/>
  <c r="H627" i="19"/>
  <c r="A627" i="19" s="1"/>
  <c r="H626" i="19"/>
  <c r="A625" i="19"/>
  <c r="J624" i="19"/>
  <c r="A624" i="19"/>
  <c r="H623" i="19"/>
  <c r="A623" i="19" s="1"/>
  <c r="H622" i="19"/>
  <c r="A622" i="19" s="1"/>
  <c r="H621" i="19"/>
  <c r="A621" i="19" s="1"/>
  <c r="H620" i="19"/>
  <c r="A620" i="19" s="1"/>
  <c r="H619" i="19"/>
  <c r="A619" i="19" s="1"/>
  <c r="H618" i="19"/>
  <c r="A618" i="19" s="1"/>
  <c r="H617" i="19"/>
  <c r="A617" i="19" s="1"/>
  <c r="H616" i="19"/>
  <c r="A615" i="19"/>
  <c r="J614" i="19"/>
  <c r="A614" i="19"/>
  <c r="H613" i="19"/>
  <c r="A613" i="19" s="1"/>
  <c r="H612" i="19"/>
  <c r="A612" i="19" s="1"/>
  <c r="H611" i="19"/>
  <c r="A611" i="19" s="1"/>
  <c r="H610" i="19"/>
  <c r="A610" i="19" s="1"/>
  <c r="H609" i="19"/>
  <c r="A609" i="19" s="1"/>
  <c r="H608" i="19"/>
  <c r="A608" i="19" s="1"/>
  <c r="H607" i="19"/>
  <c r="A607" i="19" s="1"/>
  <c r="H606" i="19"/>
  <c r="A605" i="19"/>
  <c r="J604" i="19"/>
  <c r="A604" i="19"/>
  <c r="H603" i="19"/>
  <c r="A603" i="19" s="1"/>
  <c r="H602" i="19"/>
  <c r="A602" i="19" s="1"/>
  <c r="H601" i="19"/>
  <c r="A601" i="19" s="1"/>
  <c r="H600" i="19"/>
  <c r="A600" i="19" s="1"/>
  <c r="H599" i="19"/>
  <c r="A599" i="19" s="1"/>
  <c r="H598" i="19"/>
  <c r="A598" i="19" s="1"/>
  <c r="H597" i="19"/>
  <c r="A597" i="19" s="1"/>
  <c r="H596" i="19"/>
  <c r="A595" i="19"/>
  <c r="J594" i="19"/>
  <c r="A594" i="19"/>
  <c r="H593" i="19"/>
  <c r="A593" i="19" s="1"/>
  <c r="H592" i="19"/>
  <c r="A592" i="19" s="1"/>
  <c r="H591" i="19"/>
  <c r="A591" i="19" s="1"/>
  <c r="H590" i="19"/>
  <c r="A590" i="19" s="1"/>
  <c r="H589" i="19"/>
  <c r="A589" i="19" s="1"/>
  <c r="H588" i="19"/>
  <c r="A588" i="19" s="1"/>
  <c r="H587" i="19"/>
  <c r="A587" i="19" s="1"/>
  <c r="H586" i="19"/>
  <c r="A585" i="19"/>
  <c r="J584" i="19"/>
  <c r="A584" i="19"/>
  <c r="H583" i="19"/>
  <c r="A583" i="19" s="1"/>
  <c r="H582" i="19"/>
  <c r="A582" i="19" s="1"/>
  <c r="H581" i="19"/>
  <c r="A581" i="19" s="1"/>
  <c r="H580" i="19"/>
  <c r="A580" i="19" s="1"/>
  <c r="H579" i="19"/>
  <c r="A579" i="19" s="1"/>
  <c r="H578" i="19"/>
  <c r="A578" i="19" s="1"/>
  <c r="H577" i="19"/>
  <c r="A577" i="19" s="1"/>
  <c r="H576" i="19"/>
  <c r="A575" i="19"/>
  <c r="J574" i="19"/>
  <c r="A574" i="19"/>
  <c r="H573" i="19"/>
  <c r="A573" i="19" s="1"/>
  <c r="H572" i="19"/>
  <c r="A572" i="19" s="1"/>
  <c r="H571" i="19"/>
  <c r="A571" i="19" s="1"/>
  <c r="H570" i="19"/>
  <c r="A570" i="19" s="1"/>
  <c r="H569" i="19"/>
  <c r="A569" i="19" s="1"/>
  <c r="H568" i="19"/>
  <c r="A568" i="19" s="1"/>
  <c r="H567" i="19"/>
  <c r="A567" i="19" s="1"/>
  <c r="H566" i="19"/>
  <c r="A565" i="19"/>
  <c r="J564" i="19"/>
  <c r="A564" i="19"/>
  <c r="H563" i="19"/>
  <c r="A563" i="19" s="1"/>
  <c r="H562" i="19"/>
  <c r="A562" i="19" s="1"/>
  <c r="H561" i="19"/>
  <c r="A561" i="19" s="1"/>
  <c r="H560" i="19"/>
  <c r="A560" i="19" s="1"/>
  <c r="H559" i="19"/>
  <c r="A559" i="19" s="1"/>
  <c r="H558" i="19"/>
  <c r="A558" i="19" s="1"/>
  <c r="H557" i="19"/>
  <c r="A557" i="19" s="1"/>
  <c r="H556" i="19"/>
  <c r="A555" i="19"/>
  <c r="J554" i="19"/>
  <c r="A554" i="19"/>
  <c r="H553" i="19"/>
  <c r="A553" i="19" s="1"/>
  <c r="H552" i="19"/>
  <c r="A552" i="19" s="1"/>
  <c r="H551" i="19"/>
  <c r="A551" i="19" s="1"/>
  <c r="H550" i="19"/>
  <c r="A550" i="19" s="1"/>
  <c r="H549" i="19"/>
  <c r="A549" i="19" s="1"/>
  <c r="H548" i="19"/>
  <c r="A548" i="19" s="1"/>
  <c r="H547" i="19"/>
  <c r="A547" i="19" s="1"/>
  <c r="H546" i="19"/>
  <c r="A545" i="19"/>
  <c r="J544" i="19"/>
  <c r="A544" i="19"/>
  <c r="H543" i="19"/>
  <c r="A543" i="19" s="1"/>
  <c r="H542" i="19"/>
  <c r="A542" i="19" s="1"/>
  <c r="H541" i="19"/>
  <c r="A541" i="19" s="1"/>
  <c r="H540" i="19"/>
  <c r="A540" i="19" s="1"/>
  <c r="H539" i="19"/>
  <c r="A539" i="19" s="1"/>
  <c r="H538" i="19"/>
  <c r="A538" i="19" s="1"/>
  <c r="H537" i="19"/>
  <c r="A537" i="19" s="1"/>
  <c r="H536" i="19"/>
  <c r="A535" i="19"/>
  <c r="J534" i="19"/>
  <c r="A534" i="19"/>
  <c r="H533" i="19"/>
  <c r="A533" i="19" s="1"/>
  <c r="H532" i="19"/>
  <c r="A532" i="19" s="1"/>
  <c r="H531" i="19"/>
  <c r="A531" i="19" s="1"/>
  <c r="H530" i="19"/>
  <c r="A530" i="19" s="1"/>
  <c r="H529" i="19"/>
  <c r="A529" i="19" s="1"/>
  <c r="H528" i="19"/>
  <c r="A528" i="19" s="1"/>
  <c r="H527" i="19"/>
  <c r="A527" i="19" s="1"/>
  <c r="H526" i="19"/>
  <c r="A525" i="19"/>
  <c r="J524" i="19"/>
  <c r="A524" i="19"/>
  <c r="H523" i="19"/>
  <c r="A523" i="19" s="1"/>
  <c r="H522" i="19"/>
  <c r="A522" i="19" s="1"/>
  <c r="H521" i="19"/>
  <c r="A521" i="19" s="1"/>
  <c r="H520" i="19"/>
  <c r="A520" i="19" s="1"/>
  <c r="H519" i="19"/>
  <c r="A519" i="19" s="1"/>
  <c r="H518" i="19"/>
  <c r="A518" i="19" s="1"/>
  <c r="H517" i="19"/>
  <c r="A517" i="19" s="1"/>
  <c r="H516" i="19"/>
  <c r="A515" i="19"/>
  <c r="J514" i="19"/>
  <c r="A514" i="19"/>
  <c r="H513" i="19"/>
  <c r="A513" i="19" s="1"/>
  <c r="H512" i="19"/>
  <c r="A512" i="19" s="1"/>
  <c r="H511" i="19"/>
  <c r="A511" i="19" s="1"/>
  <c r="H510" i="19"/>
  <c r="A510" i="19" s="1"/>
  <c r="H509" i="19"/>
  <c r="A509" i="19" s="1"/>
  <c r="H508" i="19"/>
  <c r="A508" i="19" s="1"/>
  <c r="H507" i="19"/>
  <c r="A507" i="19" s="1"/>
  <c r="H506" i="19"/>
  <c r="A505" i="19"/>
  <c r="J504" i="19"/>
  <c r="A504" i="19"/>
  <c r="H503" i="19"/>
  <c r="A503" i="19" s="1"/>
  <c r="H502" i="19"/>
  <c r="A502" i="19" s="1"/>
  <c r="H501" i="19"/>
  <c r="A501" i="19" s="1"/>
  <c r="H500" i="19"/>
  <c r="A500" i="19" s="1"/>
  <c r="H499" i="19"/>
  <c r="A499" i="19" s="1"/>
  <c r="H498" i="19"/>
  <c r="A498" i="19" s="1"/>
  <c r="H497" i="19"/>
  <c r="A497" i="19" s="1"/>
  <c r="H496" i="19"/>
  <c r="A495" i="19"/>
  <c r="J494" i="19"/>
  <c r="A494" i="19"/>
  <c r="H493" i="19"/>
  <c r="A493" i="19" s="1"/>
  <c r="H492" i="19"/>
  <c r="A492" i="19" s="1"/>
  <c r="H491" i="19"/>
  <c r="A491" i="19" s="1"/>
  <c r="H490" i="19"/>
  <c r="A490" i="19" s="1"/>
  <c r="H489" i="19"/>
  <c r="A489" i="19" s="1"/>
  <c r="H488" i="19"/>
  <c r="A488" i="19" s="1"/>
  <c r="H487" i="19"/>
  <c r="A487" i="19" s="1"/>
  <c r="H486" i="19"/>
  <c r="A485" i="19"/>
  <c r="J484" i="19"/>
  <c r="A484" i="19"/>
  <c r="H483" i="19"/>
  <c r="A483" i="19" s="1"/>
  <c r="H482" i="19"/>
  <c r="A482" i="19" s="1"/>
  <c r="H481" i="19"/>
  <c r="A481" i="19" s="1"/>
  <c r="H480" i="19"/>
  <c r="A480" i="19" s="1"/>
  <c r="H479" i="19"/>
  <c r="A479" i="19" s="1"/>
  <c r="H478" i="19"/>
  <c r="A478" i="19" s="1"/>
  <c r="H477" i="19"/>
  <c r="A477" i="19" s="1"/>
  <c r="H476" i="19"/>
  <c r="A475" i="19"/>
  <c r="J474" i="19"/>
  <c r="A474" i="19"/>
  <c r="H473" i="19"/>
  <c r="A473" i="19" s="1"/>
  <c r="H472" i="19"/>
  <c r="A472" i="19" s="1"/>
  <c r="H471" i="19"/>
  <c r="A471" i="19" s="1"/>
  <c r="H470" i="19"/>
  <c r="A470" i="19" s="1"/>
  <c r="H469" i="19"/>
  <c r="A469" i="19" s="1"/>
  <c r="H468" i="19"/>
  <c r="A468" i="19" s="1"/>
  <c r="H467" i="19"/>
  <c r="A467" i="19" s="1"/>
  <c r="H466" i="19"/>
  <c r="A465" i="19"/>
  <c r="J464" i="19"/>
  <c r="A464" i="19"/>
  <c r="H463" i="19"/>
  <c r="A463" i="19" s="1"/>
  <c r="H462" i="19"/>
  <c r="A462" i="19" s="1"/>
  <c r="H461" i="19"/>
  <c r="A461" i="19" s="1"/>
  <c r="H460" i="19"/>
  <c r="A460" i="19" s="1"/>
  <c r="H459" i="19"/>
  <c r="A459" i="19" s="1"/>
  <c r="H458" i="19"/>
  <c r="A458" i="19" s="1"/>
  <c r="H457" i="19"/>
  <c r="A457" i="19" s="1"/>
  <c r="H456" i="19"/>
  <c r="A455" i="19"/>
  <c r="J454" i="19"/>
  <c r="A454" i="19"/>
  <c r="H453" i="19"/>
  <c r="A453" i="19" s="1"/>
  <c r="H452" i="19"/>
  <c r="A452" i="19" s="1"/>
  <c r="H451" i="19"/>
  <c r="A451" i="19" s="1"/>
  <c r="H450" i="19"/>
  <c r="A450" i="19" s="1"/>
  <c r="H449" i="19"/>
  <c r="A449" i="19" s="1"/>
  <c r="H448" i="19"/>
  <c r="A448" i="19" s="1"/>
  <c r="H447" i="19"/>
  <c r="A447" i="19" s="1"/>
  <c r="H446" i="19"/>
  <c r="A445" i="19"/>
  <c r="J444" i="19"/>
  <c r="A444" i="19"/>
  <c r="H443" i="19"/>
  <c r="A443" i="19" s="1"/>
  <c r="H442" i="19"/>
  <c r="A442" i="19" s="1"/>
  <c r="H441" i="19"/>
  <c r="A441" i="19" s="1"/>
  <c r="H440" i="19"/>
  <c r="A440" i="19" s="1"/>
  <c r="H439" i="19"/>
  <c r="A439" i="19" s="1"/>
  <c r="H438" i="19"/>
  <c r="A438" i="19" s="1"/>
  <c r="H437" i="19"/>
  <c r="A437" i="19" s="1"/>
  <c r="H436" i="19"/>
  <c r="A435" i="19"/>
  <c r="J434" i="19"/>
  <c r="A434" i="19"/>
  <c r="H433" i="19"/>
  <c r="A433" i="19" s="1"/>
  <c r="H432" i="19"/>
  <c r="A432" i="19" s="1"/>
  <c r="H431" i="19"/>
  <c r="A431" i="19" s="1"/>
  <c r="H430" i="19"/>
  <c r="A430" i="19" s="1"/>
  <c r="H429" i="19"/>
  <c r="A429" i="19" s="1"/>
  <c r="H428" i="19"/>
  <c r="A428" i="19" s="1"/>
  <c r="H427" i="19"/>
  <c r="A427" i="19" s="1"/>
  <c r="H426" i="19"/>
  <c r="I434" i="19" s="1"/>
  <c r="A425" i="19"/>
  <c r="J424" i="19"/>
  <c r="A424" i="19"/>
  <c r="H423" i="19"/>
  <c r="A423" i="19" s="1"/>
  <c r="H422" i="19"/>
  <c r="A422" i="19" s="1"/>
  <c r="H421" i="19"/>
  <c r="A421" i="19" s="1"/>
  <c r="H420" i="19"/>
  <c r="A420" i="19" s="1"/>
  <c r="H419" i="19"/>
  <c r="A419" i="19" s="1"/>
  <c r="H418" i="19"/>
  <c r="A418" i="19" s="1"/>
  <c r="H417" i="19"/>
  <c r="A417" i="19" s="1"/>
  <c r="H416" i="19"/>
  <c r="A415" i="19"/>
  <c r="J414" i="19"/>
  <c r="A414" i="19"/>
  <c r="H413" i="19"/>
  <c r="A413" i="19" s="1"/>
  <c r="H412" i="19"/>
  <c r="A412" i="19" s="1"/>
  <c r="H411" i="19"/>
  <c r="A411" i="19" s="1"/>
  <c r="H410" i="19"/>
  <c r="A410" i="19" s="1"/>
  <c r="H409" i="19"/>
  <c r="A409" i="19" s="1"/>
  <c r="H408" i="19"/>
  <c r="A408" i="19" s="1"/>
  <c r="H407" i="19"/>
  <c r="A407" i="19" s="1"/>
  <c r="H406" i="19"/>
  <c r="I414" i="19" s="1"/>
  <c r="A405" i="19"/>
  <c r="J404" i="19"/>
  <c r="A404" i="19"/>
  <c r="H403" i="19"/>
  <c r="A403" i="19" s="1"/>
  <c r="H402" i="19"/>
  <c r="A402" i="19" s="1"/>
  <c r="H401" i="19"/>
  <c r="A401" i="19" s="1"/>
  <c r="H400" i="19"/>
  <c r="A400" i="19" s="1"/>
  <c r="H399" i="19"/>
  <c r="A399" i="19" s="1"/>
  <c r="H398" i="19"/>
  <c r="A398" i="19" s="1"/>
  <c r="H397" i="19"/>
  <c r="A397" i="19" s="1"/>
  <c r="H396" i="19"/>
  <c r="A395" i="19"/>
  <c r="J394" i="19"/>
  <c r="A394" i="19"/>
  <c r="H393" i="19"/>
  <c r="A393" i="19" s="1"/>
  <c r="H392" i="19"/>
  <c r="A392" i="19" s="1"/>
  <c r="H391" i="19"/>
  <c r="A391" i="19" s="1"/>
  <c r="H390" i="19"/>
  <c r="A390" i="19" s="1"/>
  <c r="H389" i="19"/>
  <c r="A389" i="19" s="1"/>
  <c r="H388" i="19"/>
  <c r="A388" i="19" s="1"/>
  <c r="H387" i="19"/>
  <c r="A387" i="19" s="1"/>
  <c r="H386" i="19"/>
  <c r="I394" i="19" s="1"/>
  <c r="A385" i="19"/>
  <c r="J384" i="19"/>
  <c r="A384" i="19"/>
  <c r="H383" i="19"/>
  <c r="A383" i="19" s="1"/>
  <c r="H382" i="19"/>
  <c r="A382" i="19" s="1"/>
  <c r="H381" i="19"/>
  <c r="A381" i="19" s="1"/>
  <c r="H380" i="19"/>
  <c r="A380" i="19" s="1"/>
  <c r="H379" i="19"/>
  <c r="A379" i="19" s="1"/>
  <c r="H378" i="19"/>
  <c r="A378" i="19" s="1"/>
  <c r="H377" i="19"/>
  <c r="A377" i="19" s="1"/>
  <c r="H376" i="19"/>
  <c r="A375" i="19"/>
  <c r="J374" i="19"/>
  <c r="A374" i="19"/>
  <c r="H373" i="19"/>
  <c r="A373" i="19" s="1"/>
  <c r="H372" i="19"/>
  <c r="A372" i="19" s="1"/>
  <c r="H371" i="19"/>
  <c r="A371" i="19" s="1"/>
  <c r="H370" i="19"/>
  <c r="A370" i="19" s="1"/>
  <c r="H369" i="19"/>
  <c r="A369" i="19" s="1"/>
  <c r="H368" i="19"/>
  <c r="A368" i="19" s="1"/>
  <c r="H367" i="19"/>
  <c r="A367" i="19" s="1"/>
  <c r="H366" i="19"/>
  <c r="I374" i="19" s="1"/>
  <c r="A365" i="19"/>
  <c r="J364" i="19"/>
  <c r="A364" i="19"/>
  <c r="H363" i="19"/>
  <c r="A363" i="19" s="1"/>
  <c r="H362" i="19"/>
  <c r="A362" i="19" s="1"/>
  <c r="H361" i="19"/>
  <c r="A361" i="19" s="1"/>
  <c r="H360" i="19"/>
  <c r="A360" i="19" s="1"/>
  <c r="H359" i="19"/>
  <c r="A359" i="19" s="1"/>
  <c r="H358" i="19"/>
  <c r="A358" i="19" s="1"/>
  <c r="H357" i="19"/>
  <c r="A357" i="19" s="1"/>
  <c r="H356" i="19"/>
  <c r="A355" i="19"/>
  <c r="J354" i="19"/>
  <c r="A354" i="19"/>
  <c r="H353" i="19"/>
  <c r="A353" i="19" s="1"/>
  <c r="H352" i="19"/>
  <c r="A352" i="19" s="1"/>
  <c r="H351" i="19"/>
  <c r="A351" i="19" s="1"/>
  <c r="H350" i="19"/>
  <c r="A350" i="19" s="1"/>
  <c r="H349" i="19"/>
  <c r="A349" i="19" s="1"/>
  <c r="H348" i="19"/>
  <c r="A348" i="19" s="1"/>
  <c r="H347" i="19"/>
  <c r="A347" i="19" s="1"/>
  <c r="H346" i="19"/>
  <c r="I354" i="19" s="1"/>
  <c r="A345" i="19"/>
  <c r="J344" i="19"/>
  <c r="A344" i="19"/>
  <c r="H343" i="19"/>
  <c r="A343" i="19" s="1"/>
  <c r="H342" i="19"/>
  <c r="A342" i="19" s="1"/>
  <c r="H341" i="19"/>
  <c r="A341" i="19" s="1"/>
  <c r="H340" i="19"/>
  <c r="A340" i="19" s="1"/>
  <c r="H339" i="19"/>
  <c r="A339" i="19" s="1"/>
  <c r="H338" i="19"/>
  <c r="A338" i="19" s="1"/>
  <c r="H337" i="19"/>
  <c r="A337" i="19" s="1"/>
  <c r="H336" i="19"/>
  <c r="A335" i="19"/>
  <c r="J334" i="19"/>
  <c r="A334" i="19"/>
  <c r="H333" i="19"/>
  <c r="A333" i="19" s="1"/>
  <c r="H332" i="19"/>
  <c r="A332" i="19" s="1"/>
  <c r="H331" i="19"/>
  <c r="A331" i="19" s="1"/>
  <c r="H330" i="19"/>
  <c r="A330" i="19" s="1"/>
  <c r="H329" i="19"/>
  <c r="A329" i="19" s="1"/>
  <c r="H328" i="19"/>
  <c r="A328" i="19" s="1"/>
  <c r="H327" i="19"/>
  <c r="A327" i="19" s="1"/>
  <c r="H326" i="19"/>
  <c r="I334" i="19" s="1"/>
  <c r="A325" i="19"/>
  <c r="J324" i="19"/>
  <c r="A324" i="19"/>
  <c r="H323" i="19"/>
  <c r="A323" i="19" s="1"/>
  <c r="H322" i="19"/>
  <c r="A322" i="19" s="1"/>
  <c r="H321" i="19"/>
  <c r="A321" i="19" s="1"/>
  <c r="H320" i="19"/>
  <c r="A320" i="19" s="1"/>
  <c r="H319" i="19"/>
  <c r="A319" i="19" s="1"/>
  <c r="H318" i="19"/>
  <c r="A318" i="19" s="1"/>
  <c r="H317" i="19"/>
  <c r="A317" i="19" s="1"/>
  <c r="H316" i="19"/>
  <c r="A315" i="19"/>
  <c r="J314" i="19"/>
  <c r="A314" i="19"/>
  <c r="H313" i="19"/>
  <c r="A313" i="19" s="1"/>
  <c r="H312" i="19"/>
  <c r="A312" i="19" s="1"/>
  <c r="H311" i="19"/>
  <c r="A311" i="19" s="1"/>
  <c r="H310" i="19"/>
  <c r="A310" i="19" s="1"/>
  <c r="H309" i="19"/>
  <c r="A309" i="19" s="1"/>
  <c r="H308" i="19"/>
  <c r="A308" i="19" s="1"/>
  <c r="H307" i="19"/>
  <c r="A307" i="19" s="1"/>
  <c r="H306" i="19"/>
  <c r="I314" i="19" s="1"/>
  <c r="A305" i="19"/>
  <c r="J304" i="19"/>
  <c r="A304" i="19"/>
  <c r="H303" i="19"/>
  <c r="A303" i="19" s="1"/>
  <c r="H302" i="19"/>
  <c r="A302" i="19" s="1"/>
  <c r="H301" i="19"/>
  <c r="A301" i="19" s="1"/>
  <c r="H300" i="19"/>
  <c r="A300" i="19" s="1"/>
  <c r="H299" i="19"/>
  <c r="A299" i="19" s="1"/>
  <c r="H298" i="19"/>
  <c r="A298" i="19" s="1"/>
  <c r="H297" i="19"/>
  <c r="A297" i="19" s="1"/>
  <c r="H296" i="19"/>
  <c r="A295" i="19"/>
  <c r="J294" i="19"/>
  <c r="A294" i="19"/>
  <c r="H293" i="19"/>
  <c r="A293" i="19" s="1"/>
  <c r="H292" i="19"/>
  <c r="A292" i="19" s="1"/>
  <c r="H291" i="19"/>
  <c r="A291" i="19" s="1"/>
  <c r="H290" i="19"/>
  <c r="A290" i="19" s="1"/>
  <c r="H289" i="19"/>
  <c r="A289" i="19" s="1"/>
  <c r="H288" i="19"/>
  <c r="A288" i="19" s="1"/>
  <c r="H287" i="19"/>
  <c r="A287" i="19" s="1"/>
  <c r="H286" i="19"/>
  <c r="I294" i="19" s="1"/>
  <c r="A285" i="19"/>
  <c r="J284" i="19"/>
  <c r="A284" i="19"/>
  <c r="H283" i="19"/>
  <c r="A283" i="19" s="1"/>
  <c r="H282" i="19"/>
  <c r="A282" i="19" s="1"/>
  <c r="H281" i="19"/>
  <c r="A281" i="19" s="1"/>
  <c r="H280" i="19"/>
  <c r="A280" i="19" s="1"/>
  <c r="H279" i="19"/>
  <c r="A279" i="19" s="1"/>
  <c r="H278" i="19"/>
  <c r="A278" i="19" s="1"/>
  <c r="H277" i="19"/>
  <c r="A277" i="19" s="1"/>
  <c r="H276" i="19"/>
  <c r="A275" i="19"/>
  <c r="J274" i="19"/>
  <c r="A274" i="19"/>
  <c r="H273" i="19"/>
  <c r="A273" i="19" s="1"/>
  <c r="H272" i="19"/>
  <c r="A272" i="19" s="1"/>
  <c r="H271" i="19"/>
  <c r="A271" i="19" s="1"/>
  <c r="H270" i="19"/>
  <c r="A270" i="19" s="1"/>
  <c r="H269" i="19"/>
  <c r="A269" i="19" s="1"/>
  <c r="H268" i="19"/>
  <c r="A268" i="19" s="1"/>
  <c r="H267" i="19"/>
  <c r="A267" i="19" s="1"/>
  <c r="H266" i="19"/>
  <c r="I274" i="19" s="1"/>
  <c r="A265" i="19"/>
  <c r="J264" i="19"/>
  <c r="A264" i="19"/>
  <c r="H263" i="19"/>
  <c r="A263" i="19" s="1"/>
  <c r="H262" i="19"/>
  <c r="A262" i="19" s="1"/>
  <c r="H261" i="19"/>
  <c r="A261" i="19" s="1"/>
  <c r="H260" i="19"/>
  <c r="A260" i="19" s="1"/>
  <c r="H259" i="19"/>
  <c r="A259" i="19" s="1"/>
  <c r="H258" i="19"/>
  <c r="A258" i="19" s="1"/>
  <c r="H257" i="19"/>
  <c r="A257" i="19" s="1"/>
  <c r="H256" i="19"/>
  <c r="A255" i="19"/>
  <c r="J254" i="19"/>
  <c r="A254" i="19"/>
  <c r="H253" i="19"/>
  <c r="A253" i="19" s="1"/>
  <c r="H252" i="19"/>
  <c r="A252" i="19" s="1"/>
  <c r="H251" i="19"/>
  <c r="A251" i="19" s="1"/>
  <c r="H250" i="19"/>
  <c r="A250" i="19" s="1"/>
  <c r="H249" i="19"/>
  <c r="A249" i="19" s="1"/>
  <c r="H248" i="19"/>
  <c r="A248" i="19" s="1"/>
  <c r="H247" i="19"/>
  <c r="A247" i="19" s="1"/>
  <c r="H246" i="19"/>
  <c r="A245" i="19"/>
  <c r="J244" i="19"/>
  <c r="A244" i="19"/>
  <c r="H243" i="19"/>
  <c r="A243" i="19" s="1"/>
  <c r="H242" i="19"/>
  <c r="A242" i="19" s="1"/>
  <c r="H241" i="19"/>
  <c r="A241" i="19" s="1"/>
  <c r="H240" i="19"/>
  <c r="A240" i="19" s="1"/>
  <c r="H239" i="19"/>
  <c r="A239" i="19" s="1"/>
  <c r="H238" i="19"/>
  <c r="A238" i="19" s="1"/>
  <c r="H237" i="19"/>
  <c r="A237" i="19" s="1"/>
  <c r="H236" i="19"/>
  <c r="A235" i="19"/>
  <c r="J234" i="19"/>
  <c r="A234" i="19"/>
  <c r="H233" i="19"/>
  <c r="A233" i="19" s="1"/>
  <c r="H232" i="19"/>
  <c r="A232" i="19" s="1"/>
  <c r="H231" i="19"/>
  <c r="A231" i="19" s="1"/>
  <c r="H230" i="19"/>
  <c r="A230" i="19" s="1"/>
  <c r="H229" i="19"/>
  <c r="A229" i="19" s="1"/>
  <c r="H228" i="19"/>
  <c r="A228" i="19" s="1"/>
  <c r="H227" i="19"/>
  <c r="A227" i="19" s="1"/>
  <c r="H226" i="19"/>
  <c r="A225" i="19"/>
  <c r="J224" i="19"/>
  <c r="A224" i="19"/>
  <c r="H223" i="19"/>
  <c r="A223" i="19" s="1"/>
  <c r="H222" i="19"/>
  <c r="A222" i="19" s="1"/>
  <c r="H221" i="19"/>
  <c r="A221" i="19" s="1"/>
  <c r="H220" i="19"/>
  <c r="A220" i="19" s="1"/>
  <c r="H219" i="19"/>
  <c r="A219" i="19" s="1"/>
  <c r="H218" i="19"/>
  <c r="A218" i="19" s="1"/>
  <c r="H217" i="19"/>
  <c r="A217" i="19" s="1"/>
  <c r="H216" i="19"/>
  <c r="A215" i="19"/>
  <c r="J214" i="19"/>
  <c r="A214" i="19"/>
  <c r="H213" i="19"/>
  <c r="A213" i="19" s="1"/>
  <c r="H212" i="19"/>
  <c r="A212" i="19" s="1"/>
  <c r="H211" i="19"/>
  <c r="A211" i="19" s="1"/>
  <c r="H210" i="19"/>
  <c r="A210" i="19" s="1"/>
  <c r="H209" i="19"/>
  <c r="A209" i="19" s="1"/>
  <c r="H208" i="19"/>
  <c r="A208" i="19" s="1"/>
  <c r="H207" i="19"/>
  <c r="A207" i="19" s="1"/>
  <c r="H206" i="19"/>
  <c r="A205" i="19"/>
  <c r="J204" i="19"/>
  <c r="A204" i="19"/>
  <c r="H203" i="19"/>
  <c r="A203" i="19" s="1"/>
  <c r="H202" i="19"/>
  <c r="A202" i="19" s="1"/>
  <c r="H201" i="19"/>
  <c r="A201" i="19" s="1"/>
  <c r="H200" i="19"/>
  <c r="A200" i="19" s="1"/>
  <c r="H199" i="19"/>
  <c r="A199" i="19" s="1"/>
  <c r="H198" i="19"/>
  <c r="A198" i="19" s="1"/>
  <c r="H197" i="19"/>
  <c r="A197" i="19" s="1"/>
  <c r="H196" i="19"/>
  <c r="A195" i="19"/>
  <c r="J194" i="19"/>
  <c r="A194" i="19"/>
  <c r="H193" i="19"/>
  <c r="A193" i="19" s="1"/>
  <c r="H192" i="19"/>
  <c r="A192" i="19" s="1"/>
  <c r="H191" i="19"/>
  <c r="A191" i="19" s="1"/>
  <c r="H190" i="19"/>
  <c r="A190" i="19" s="1"/>
  <c r="H189" i="19"/>
  <c r="A189" i="19" s="1"/>
  <c r="H188" i="19"/>
  <c r="A188" i="19" s="1"/>
  <c r="H187" i="19"/>
  <c r="A187" i="19" s="1"/>
  <c r="H186" i="19"/>
  <c r="A185" i="19"/>
  <c r="J184" i="19"/>
  <c r="A184" i="19"/>
  <c r="H183" i="19"/>
  <c r="A183" i="19" s="1"/>
  <c r="H182" i="19"/>
  <c r="A182" i="19" s="1"/>
  <c r="H181" i="19"/>
  <c r="A181" i="19" s="1"/>
  <c r="H180" i="19"/>
  <c r="A180" i="19" s="1"/>
  <c r="H179" i="19"/>
  <c r="A179" i="19" s="1"/>
  <c r="H178" i="19"/>
  <c r="A178" i="19" s="1"/>
  <c r="H177" i="19"/>
  <c r="A177" i="19" s="1"/>
  <c r="H176" i="19"/>
  <c r="A175" i="19"/>
  <c r="J174" i="19"/>
  <c r="A174" i="19"/>
  <c r="H173" i="19"/>
  <c r="A173" i="19" s="1"/>
  <c r="H172" i="19"/>
  <c r="A172" i="19" s="1"/>
  <c r="H171" i="19"/>
  <c r="A171" i="19" s="1"/>
  <c r="H170" i="19"/>
  <c r="A170" i="19" s="1"/>
  <c r="H169" i="19"/>
  <c r="A169" i="19" s="1"/>
  <c r="H168" i="19"/>
  <c r="A168" i="19" s="1"/>
  <c r="H167" i="19"/>
  <c r="A167" i="19" s="1"/>
  <c r="H166" i="19"/>
  <c r="A165" i="19"/>
  <c r="J164" i="19"/>
  <c r="A164" i="19"/>
  <c r="H163" i="19"/>
  <c r="A163" i="19" s="1"/>
  <c r="H162" i="19"/>
  <c r="A162" i="19" s="1"/>
  <c r="H161" i="19"/>
  <c r="A161" i="19" s="1"/>
  <c r="H160" i="19"/>
  <c r="A160" i="19" s="1"/>
  <c r="H159" i="19"/>
  <c r="A159" i="19" s="1"/>
  <c r="H158" i="19"/>
  <c r="A158" i="19" s="1"/>
  <c r="H157" i="19"/>
  <c r="A157" i="19" s="1"/>
  <c r="H156" i="19"/>
  <c r="A155" i="19"/>
  <c r="J154" i="19"/>
  <c r="A154" i="19"/>
  <c r="H153" i="19"/>
  <c r="A153" i="19" s="1"/>
  <c r="H152" i="19"/>
  <c r="A152" i="19" s="1"/>
  <c r="H151" i="19"/>
  <c r="A151" i="19" s="1"/>
  <c r="H150" i="19"/>
  <c r="A150" i="19" s="1"/>
  <c r="H149" i="19"/>
  <c r="A149" i="19" s="1"/>
  <c r="H148" i="19"/>
  <c r="A148" i="19" s="1"/>
  <c r="H147" i="19"/>
  <c r="A147" i="19" s="1"/>
  <c r="H146" i="19"/>
  <c r="A145" i="19"/>
  <c r="J144" i="19"/>
  <c r="A144" i="19"/>
  <c r="H143" i="19"/>
  <c r="A143" i="19" s="1"/>
  <c r="H142" i="19"/>
  <c r="A142" i="19" s="1"/>
  <c r="H141" i="19"/>
  <c r="A141" i="19" s="1"/>
  <c r="H140" i="19"/>
  <c r="A140" i="19" s="1"/>
  <c r="H139" i="19"/>
  <c r="A139" i="19" s="1"/>
  <c r="H138" i="19"/>
  <c r="A138" i="19" s="1"/>
  <c r="H137" i="19"/>
  <c r="A137" i="19" s="1"/>
  <c r="H136" i="19"/>
  <c r="A135" i="19"/>
  <c r="J134" i="19"/>
  <c r="A134" i="19"/>
  <c r="H133" i="19"/>
  <c r="A133" i="19" s="1"/>
  <c r="H132" i="19"/>
  <c r="A132" i="19" s="1"/>
  <c r="H131" i="19"/>
  <c r="A131" i="19" s="1"/>
  <c r="H130" i="19"/>
  <c r="A130" i="19" s="1"/>
  <c r="H129" i="19"/>
  <c r="A129" i="19" s="1"/>
  <c r="H128" i="19"/>
  <c r="A128" i="19" s="1"/>
  <c r="H127" i="19"/>
  <c r="A127" i="19" s="1"/>
  <c r="H126" i="19"/>
  <c r="A125" i="19"/>
  <c r="J124" i="19"/>
  <c r="A124" i="19"/>
  <c r="H123" i="19"/>
  <c r="A123" i="19" s="1"/>
  <c r="H122" i="19"/>
  <c r="A122" i="19" s="1"/>
  <c r="H121" i="19"/>
  <c r="A121" i="19" s="1"/>
  <c r="H120" i="19"/>
  <c r="A120" i="19" s="1"/>
  <c r="H119" i="19"/>
  <c r="A119" i="19" s="1"/>
  <c r="H118" i="19"/>
  <c r="A118" i="19" s="1"/>
  <c r="H117" i="19"/>
  <c r="A117" i="19" s="1"/>
  <c r="H116" i="19"/>
  <c r="A115" i="19"/>
  <c r="J114" i="19"/>
  <c r="A114" i="19"/>
  <c r="H113" i="19"/>
  <c r="A113" i="19" s="1"/>
  <c r="H112" i="19"/>
  <c r="A112" i="19" s="1"/>
  <c r="H111" i="19"/>
  <c r="A111" i="19" s="1"/>
  <c r="H110" i="19"/>
  <c r="A110" i="19" s="1"/>
  <c r="H109" i="19"/>
  <c r="A109" i="19" s="1"/>
  <c r="H108" i="19"/>
  <c r="A108" i="19" s="1"/>
  <c r="H107" i="19"/>
  <c r="A107" i="19" s="1"/>
  <c r="H106" i="19"/>
  <c r="A105" i="19"/>
  <c r="J104" i="19"/>
  <c r="A104" i="19"/>
  <c r="H103" i="19"/>
  <c r="A103" i="19" s="1"/>
  <c r="H102" i="19"/>
  <c r="A102" i="19" s="1"/>
  <c r="H101" i="19"/>
  <c r="A101" i="19" s="1"/>
  <c r="H100" i="19"/>
  <c r="A100" i="19" s="1"/>
  <c r="H99" i="19"/>
  <c r="A99" i="19" s="1"/>
  <c r="H98" i="19"/>
  <c r="A98" i="19" s="1"/>
  <c r="H97" i="19"/>
  <c r="A97" i="19" s="1"/>
  <c r="H96" i="19"/>
  <c r="A95" i="19"/>
  <c r="J94" i="19"/>
  <c r="A94" i="19"/>
  <c r="H93" i="19"/>
  <c r="A93" i="19" s="1"/>
  <c r="H92" i="19"/>
  <c r="A92" i="19" s="1"/>
  <c r="H91" i="19"/>
  <c r="A91" i="19" s="1"/>
  <c r="H90" i="19"/>
  <c r="A90" i="19" s="1"/>
  <c r="H89" i="19"/>
  <c r="A89" i="19" s="1"/>
  <c r="H88" i="19"/>
  <c r="A88" i="19" s="1"/>
  <c r="H87" i="19"/>
  <c r="A87" i="19" s="1"/>
  <c r="H86" i="19"/>
  <c r="A85" i="19"/>
  <c r="J84" i="19"/>
  <c r="A84" i="19"/>
  <c r="H83" i="19"/>
  <c r="A83" i="19" s="1"/>
  <c r="H82" i="19"/>
  <c r="A82" i="19" s="1"/>
  <c r="H81" i="19"/>
  <c r="A81" i="19" s="1"/>
  <c r="H80" i="19"/>
  <c r="A80" i="19" s="1"/>
  <c r="H79" i="19"/>
  <c r="A79" i="19" s="1"/>
  <c r="H78" i="19"/>
  <c r="A78" i="19" s="1"/>
  <c r="H77" i="19"/>
  <c r="A77" i="19" s="1"/>
  <c r="H76" i="19"/>
  <c r="A75" i="19"/>
  <c r="J74" i="19"/>
  <c r="A74" i="19"/>
  <c r="H73" i="19"/>
  <c r="A73" i="19" s="1"/>
  <c r="H72" i="19"/>
  <c r="A72" i="19" s="1"/>
  <c r="H71" i="19"/>
  <c r="A71" i="19" s="1"/>
  <c r="H70" i="19"/>
  <c r="A70" i="19" s="1"/>
  <c r="H69" i="19"/>
  <c r="A69" i="19" s="1"/>
  <c r="H68" i="19"/>
  <c r="A68" i="19" s="1"/>
  <c r="H67" i="19"/>
  <c r="A67" i="19" s="1"/>
  <c r="H66" i="19"/>
  <c r="A65" i="19"/>
  <c r="J64" i="19"/>
  <c r="A64" i="19"/>
  <c r="H63" i="19"/>
  <c r="A63" i="19" s="1"/>
  <c r="H62" i="19"/>
  <c r="A62" i="19" s="1"/>
  <c r="H61" i="19"/>
  <c r="A61" i="19" s="1"/>
  <c r="H60" i="19"/>
  <c r="A60" i="19" s="1"/>
  <c r="H59" i="19"/>
  <c r="A59" i="19" s="1"/>
  <c r="H58" i="19"/>
  <c r="A58" i="19" s="1"/>
  <c r="H57" i="19"/>
  <c r="A57" i="19" s="1"/>
  <c r="H56" i="19"/>
  <c r="A55" i="19"/>
  <c r="J54" i="19"/>
  <c r="A54" i="19"/>
  <c r="H53" i="19"/>
  <c r="A53" i="19" s="1"/>
  <c r="H52" i="19"/>
  <c r="A52" i="19" s="1"/>
  <c r="H51" i="19"/>
  <c r="A51" i="19" s="1"/>
  <c r="H50" i="19"/>
  <c r="A50" i="19" s="1"/>
  <c r="H49" i="19"/>
  <c r="A49" i="19" s="1"/>
  <c r="H48" i="19"/>
  <c r="A48" i="19" s="1"/>
  <c r="H47" i="19"/>
  <c r="A47" i="19" s="1"/>
  <c r="H46" i="19"/>
  <c r="A45" i="19"/>
  <c r="J44" i="19"/>
  <c r="A44" i="19"/>
  <c r="H43" i="19"/>
  <c r="A43" i="19" s="1"/>
  <c r="H42" i="19"/>
  <c r="A42" i="19" s="1"/>
  <c r="H41" i="19"/>
  <c r="A41" i="19" s="1"/>
  <c r="H40" i="19"/>
  <c r="A40" i="19" s="1"/>
  <c r="H39" i="19"/>
  <c r="A39" i="19" s="1"/>
  <c r="H38" i="19"/>
  <c r="A38" i="19" s="1"/>
  <c r="H37" i="19"/>
  <c r="A37" i="19" s="1"/>
  <c r="H36" i="19"/>
  <c r="A35" i="19"/>
  <c r="J34" i="19"/>
  <c r="A34" i="19"/>
  <c r="H33" i="19"/>
  <c r="A33" i="19" s="1"/>
  <c r="H32" i="19"/>
  <c r="A32" i="19" s="1"/>
  <c r="H31" i="19"/>
  <c r="A31" i="19" s="1"/>
  <c r="H30" i="19"/>
  <c r="A30" i="19" s="1"/>
  <c r="H29" i="19"/>
  <c r="A29" i="19" s="1"/>
  <c r="H28" i="19"/>
  <c r="A28" i="19" s="1"/>
  <c r="H27" i="19"/>
  <c r="A27" i="19" s="1"/>
  <c r="H26" i="19"/>
  <c r="A25" i="19"/>
  <c r="J24" i="19"/>
  <c r="A24" i="19"/>
  <c r="H23" i="19"/>
  <c r="A23" i="19" s="1"/>
  <c r="H22" i="19"/>
  <c r="A22" i="19" s="1"/>
  <c r="H21" i="19"/>
  <c r="A21" i="19" s="1"/>
  <c r="H20" i="19"/>
  <c r="A20" i="19" s="1"/>
  <c r="H19" i="19"/>
  <c r="A19" i="19" s="1"/>
  <c r="H18" i="19"/>
  <c r="A18" i="19" s="1"/>
  <c r="H17" i="19"/>
  <c r="A17" i="19" s="1"/>
  <c r="H16" i="19"/>
  <c r="A15" i="19"/>
  <c r="J14" i="19"/>
  <c r="A14" i="19"/>
  <c r="H13" i="19"/>
  <c r="A13" i="19" s="1"/>
  <c r="H12" i="19"/>
  <c r="A12" i="19" s="1"/>
  <c r="H11" i="19"/>
  <c r="A11" i="19" s="1"/>
  <c r="H10" i="19"/>
  <c r="A10" i="19" s="1"/>
  <c r="H9" i="19"/>
  <c r="A9" i="19" s="1"/>
  <c r="H8" i="19"/>
  <c r="A8" i="19" s="1"/>
  <c r="H7" i="19"/>
  <c r="A7" i="19" s="1"/>
  <c r="H6" i="19"/>
  <c r="A5" i="19"/>
  <c r="I1427" i="19" l="1"/>
  <c r="I1867" i="19"/>
  <c r="I2307" i="19"/>
  <c r="I2327" i="19"/>
  <c r="I2347" i="19"/>
  <c r="I2387" i="19"/>
  <c r="I2407" i="19"/>
  <c r="I2427" i="19"/>
  <c r="I2447" i="19"/>
  <c r="I3409" i="19"/>
  <c r="I3429" i="19"/>
  <c r="I3449" i="19"/>
  <c r="I3489" i="19"/>
  <c r="A286" i="19"/>
  <c r="A306" i="19"/>
  <c r="A326" i="19"/>
  <c r="A346" i="19"/>
  <c r="A366" i="19"/>
  <c r="A386" i="19"/>
  <c r="A406" i="19"/>
  <c r="A426" i="19"/>
  <c r="I454" i="19"/>
  <c r="I474" i="19"/>
  <c r="I494" i="19"/>
  <c r="I514" i="19"/>
  <c r="I534" i="19"/>
  <c r="I554" i="19"/>
  <c r="I574" i="19"/>
  <c r="I594" i="19"/>
  <c r="I614" i="19"/>
  <c r="I634" i="19"/>
  <c r="I54" i="19"/>
  <c r="I74" i="19"/>
  <c r="I94" i="19"/>
  <c r="I114" i="19"/>
  <c r="I134" i="19"/>
  <c r="I154" i="19"/>
  <c r="I174" i="19"/>
  <c r="I194" i="19"/>
  <c r="A1859" i="19"/>
  <c r="I3219" i="19"/>
  <c r="I3239" i="19"/>
  <c r="I3649" i="19"/>
  <c r="I3670" i="19"/>
  <c r="I3680" i="19"/>
  <c r="I3700" i="19"/>
  <c r="I1727" i="19"/>
  <c r="I1767" i="19"/>
  <c r="I1787" i="19"/>
  <c r="I2979" i="19"/>
  <c r="I2999" i="19"/>
  <c r="I3019" i="19"/>
  <c r="A3211" i="19"/>
  <c r="A3231" i="19"/>
  <c r="I3459" i="19"/>
  <c r="I3479" i="19"/>
  <c r="I3529" i="19"/>
  <c r="A3521" i="19"/>
  <c r="I3549" i="19"/>
  <c r="A3541" i="19"/>
  <c r="I3569" i="19"/>
  <c r="A3561" i="19"/>
  <c r="I3589" i="19"/>
  <c r="A3581" i="19"/>
  <c r="I3609" i="19"/>
  <c r="A3601" i="19"/>
  <c r="I3629" i="19"/>
  <c r="A3621" i="19"/>
  <c r="I14" i="19"/>
  <c r="I34" i="19"/>
  <c r="A46" i="19"/>
  <c r="A66" i="19"/>
  <c r="A86" i="19"/>
  <c r="A106" i="19"/>
  <c r="A126" i="19"/>
  <c r="A146" i="19"/>
  <c r="A166" i="19"/>
  <c r="A186" i="19"/>
  <c r="I214" i="19"/>
  <c r="I234" i="19"/>
  <c r="I254" i="19"/>
  <c r="A2319" i="19"/>
  <c r="A2339" i="19"/>
  <c r="I2367" i="19"/>
  <c r="I3499" i="19"/>
  <c r="I3509" i="19"/>
  <c r="A3641" i="19"/>
  <c r="A3661" i="19"/>
  <c r="A3682" i="19"/>
  <c r="A226" i="19"/>
  <c r="A246" i="19"/>
  <c r="A3401" i="19"/>
  <c r="A3421" i="19"/>
  <c r="A3441" i="19"/>
  <c r="A3471" i="19"/>
  <c r="A3511" i="19"/>
  <c r="A26" i="19"/>
  <c r="I947" i="19"/>
  <c r="I967" i="19"/>
  <c r="I987" i="19"/>
  <c r="I1007" i="19"/>
  <c r="I1027" i="19"/>
  <c r="I1047" i="19"/>
  <c r="I1067" i="19"/>
  <c r="I1087" i="19"/>
  <c r="I1107" i="19"/>
  <c r="I1127" i="19"/>
  <c r="I1147" i="19"/>
  <c r="I1167" i="19"/>
  <c r="I1187" i="19"/>
  <c r="I1207" i="19"/>
  <c r="A1719" i="19"/>
  <c r="A1779" i="19"/>
  <c r="I1827" i="19"/>
  <c r="A2379" i="19"/>
  <c r="A2399" i="19"/>
  <c r="A2419" i="19"/>
  <c r="A2439" i="19"/>
  <c r="A3501" i="19"/>
  <c r="I3539" i="19"/>
  <c r="A3531" i="19"/>
  <c r="I3559" i="19"/>
  <c r="A3551" i="19"/>
  <c r="A3571" i="19"/>
  <c r="A3591" i="19"/>
  <c r="A3611" i="19"/>
  <c r="A3631" i="19"/>
  <c r="A3651" i="19"/>
  <c r="A3672" i="19"/>
  <c r="A3692" i="19"/>
  <c r="A3491" i="19"/>
  <c r="A2359" i="19"/>
  <c r="A1759" i="19"/>
  <c r="A1739" i="19"/>
  <c r="A266" i="19"/>
  <c r="A206" i="19"/>
  <c r="J3700" i="19"/>
  <c r="A3690" i="19"/>
  <c r="J3680" i="19"/>
  <c r="A3670" i="19"/>
  <c r="J3659" i="19"/>
  <c r="A3649" i="19"/>
  <c r="J3639" i="19"/>
  <c r="A3629" i="19"/>
  <c r="J3619" i="19"/>
  <c r="A3609" i="19"/>
  <c r="J3599" i="19"/>
  <c r="A3589" i="19"/>
  <c r="J3579" i="19"/>
  <c r="A3569" i="19"/>
  <c r="J3559" i="19"/>
  <c r="A3549" i="19"/>
  <c r="J3539" i="19"/>
  <c r="A3529" i="19"/>
  <c r="J3519" i="19"/>
  <c r="A3509" i="19"/>
  <c r="J3499" i="19"/>
  <c r="A2097" i="19"/>
  <c r="A2077" i="19"/>
  <c r="J2067" i="19"/>
  <c r="A2057" i="19"/>
  <c r="J2047" i="19"/>
  <c r="A2037" i="19"/>
  <c r="J2027" i="19"/>
  <c r="A2017" i="19"/>
  <c r="J2007" i="19"/>
  <c r="A1997" i="19"/>
  <c r="J1987" i="19"/>
  <c r="A1977" i="19"/>
  <c r="A1957" i="19"/>
  <c r="J1947" i="19"/>
  <c r="A1937" i="19"/>
  <c r="J1927" i="19"/>
  <c r="A1837" i="19"/>
  <c r="J1827" i="19"/>
  <c r="A1817" i="19"/>
  <c r="A1707" i="19"/>
  <c r="J1697" i="19"/>
  <c r="A1687" i="19"/>
  <c r="J1677" i="19"/>
  <c r="A1667" i="19"/>
  <c r="J1657" i="19"/>
  <c r="A1647" i="19"/>
  <c r="J1637" i="19"/>
  <c r="A1627" i="19"/>
  <c r="J1617" i="19"/>
  <c r="A1607" i="19"/>
  <c r="J1597" i="19"/>
  <c r="A1587" i="19"/>
  <c r="J1577" i="19"/>
  <c r="A1547" i="19"/>
  <c r="J1537" i="19"/>
  <c r="A1527" i="19"/>
  <c r="J1517" i="19"/>
  <c r="A1507" i="19"/>
  <c r="J1497" i="19"/>
  <c r="A1487" i="19"/>
  <c r="J1477" i="19"/>
  <c r="A1467" i="19"/>
  <c r="J1457" i="19"/>
  <c r="A1447" i="19"/>
  <c r="J1417" i="19"/>
  <c r="A1407" i="19"/>
  <c r="J1397" i="19"/>
  <c r="A1387" i="19"/>
  <c r="J1377" i="19"/>
  <c r="A1367" i="19"/>
  <c r="J1357" i="19"/>
  <c r="A1347" i="19"/>
  <c r="J1337" i="19"/>
  <c r="A1327" i="19"/>
  <c r="J1317" i="19"/>
  <c r="A1307" i="19"/>
  <c r="J1297" i="19"/>
  <c r="A1287" i="19"/>
  <c r="A1267" i="19"/>
  <c r="J1257" i="19"/>
  <c r="A1247" i="19"/>
  <c r="A3489" i="19"/>
  <c r="J1087" i="19"/>
  <c r="A1097" i="19"/>
  <c r="J1107" i="19"/>
  <c r="A1117" i="19"/>
  <c r="J1127" i="19"/>
  <c r="A1137" i="19"/>
  <c r="J1147" i="19"/>
  <c r="A1157" i="19"/>
  <c r="J1167" i="19"/>
  <c r="A1177" i="19"/>
  <c r="J1187" i="19"/>
  <c r="A1197" i="19"/>
  <c r="J1207" i="19"/>
  <c r="A1217" i="19"/>
  <c r="A1237" i="19"/>
  <c r="J1287" i="19"/>
  <c r="A1297" i="19"/>
  <c r="J1307" i="19"/>
  <c r="A1317" i="19"/>
  <c r="J1327" i="19"/>
  <c r="A1337" i="19"/>
  <c r="J1347" i="19"/>
  <c r="A1357" i="19"/>
  <c r="J1367" i="19"/>
  <c r="A1377" i="19"/>
  <c r="J1387" i="19"/>
  <c r="A1397" i="19"/>
  <c r="J1407" i="19"/>
  <c r="A1417" i="19"/>
  <c r="J1447" i="19"/>
  <c r="A1457" i="19"/>
  <c r="J1467" i="19"/>
  <c r="A1477" i="19"/>
  <c r="J1487" i="19"/>
  <c r="A1497" i="19"/>
  <c r="J1507" i="19"/>
  <c r="A1517" i="19"/>
  <c r="J1527" i="19"/>
  <c r="A1537" i="19"/>
  <c r="J1547" i="19"/>
  <c r="A1577" i="19"/>
  <c r="J1587" i="19"/>
  <c r="A1597" i="19"/>
  <c r="J1607" i="19"/>
  <c r="A1617" i="19"/>
  <c r="J1627" i="19"/>
  <c r="A1637" i="19"/>
  <c r="J1647" i="19"/>
  <c r="A1657" i="19"/>
  <c r="J1667" i="19"/>
  <c r="A1677" i="19"/>
  <c r="J1687" i="19"/>
  <c r="A1697" i="19"/>
  <c r="J1707" i="19"/>
  <c r="J1717" i="19"/>
  <c r="A1727" i="19"/>
  <c r="A1747" i="19"/>
  <c r="A1767" i="19"/>
  <c r="J1777" i="19"/>
  <c r="A1787" i="19"/>
  <c r="J1797" i="19"/>
  <c r="J2107" i="19"/>
  <c r="I3269" i="19"/>
  <c r="A3261" i="19"/>
  <c r="I3289" i="19"/>
  <c r="A3281" i="19"/>
  <c r="A586" i="19"/>
  <c r="A606" i="19"/>
  <c r="A626" i="19"/>
  <c r="A939" i="19"/>
  <c r="A959" i="19"/>
  <c r="A979" i="19"/>
  <c r="A999" i="19"/>
  <c r="A1019" i="19"/>
  <c r="A1039" i="19"/>
  <c r="A1059" i="19"/>
  <c r="A1079" i="19"/>
  <c r="A1099" i="19"/>
  <c r="A1119" i="19"/>
  <c r="A1139" i="19"/>
  <c r="A1159" i="19"/>
  <c r="A1179" i="19"/>
  <c r="A1199" i="19"/>
  <c r="I1227" i="19"/>
  <c r="I1247" i="19"/>
  <c r="I1267" i="19"/>
  <c r="I1287" i="19"/>
  <c r="I1307" i="19"/>
  <c r="I1327" i="19"/>
  <c r="I1347" i="19"/>
  <c r="I1367" i="19"/>
  <c r="I1387" i="19"/>
  <c r="I1407" i="19"/>
  <c r="I1447" i="19"/>
  <c r="I1467" i="19"/>
  <c r="I1487" i="19"/>
  <c r="I1507" i="19"/>
  <c r="I1527" i="19"/>
  <c r="I1547" i="19"/>
  <c r="I1567" i="19"/>
  <c r="I1587" i="19"/>
  <c r="I1607" i="19"/>
  <c r="I1627" i="19"/>
  <c r="I1647" i="19"/>
  <c r="I1667" i="19"/>
  <c r="I1687" i="19"/>
  <c r="I1887" i="19"/>
  <c r="I1907" i="19"/>
  <c r="A1899" i="19"/>
  <c r="I3299" i="19"/>
  <c r="I3319" i="19"/>
  <c r="A3311" i="19"/>
  <c r="I3339" i="19"/>
  <c r="A3331" i="19"/>
  <c r="I3359" i="19"/>
  <c r="A3351" i="19"/>
  <c r="I3379" i="19"/>
  <c r="A3371" i="19"/>
  <c r="J3119" i="19"/>
  <c r="A2477" i="19"/>
  <c r="A2257" i="19"/>
  <c r="I2287" i="19"/>
  <c r="I3049" i="19"/>
  <c r="I3069" i="19"/>
  <c r="I3089" i="19"/>
  <c r="I3109" i="19"/>
  <c r="I3129" i="19"/>
  <c r="I3149" i="19"/>
  <c r="I3169" i="19"/>
  <c r="I3189" i="19"/>
  <c r="I3209" i="19"/>
  <c r="I3229" i="19"/>
  <c r="I3249" i="19"/>
  <c r="A2117" i="19"/>
  <c r="J2127" i="19"/>
  <c r="A2137" i="19"/>
  <c r="J2147" i="19"/>
  <c r="A2157" i="19"/>
  <c r="J2167" i="19"/>
  <c r="A2177" i="19"/>
  <c r="J2187" i="19"/>
  <c r="A2197" i="19"/>
  <c r="J2207" i="19"/>
  <c r="A2217" i="19"/>
  <c r="J2227" i="19"/>
  <c r="A2237" i="19"/>
  <c r="J2247" i="19"/>
  <c r="J2267" i="19"/>
  <c r="J2277" i="19"/>
  <c r="A2287" i="19"/>
  <c r="J2297" i="19"/>
  <c r="J2467" i="19"/>
  <c r="A466" i="19"/>
  <c r="A486" i="19"/>
  <c r="A506" i="19"/>
  <c r="A526" i="19"/>
  <c r="A546" i="19"/>
  <c r="A1239" i="19"/>
  <c r="A1259" i="19"/>
  <c r="A1279" i="19"/>
  <c r="A1299" i="19"/>
  <c r="A1319" i="19"/>
  <c r="A1339" i="19"/>
  <c r="A1359" i="19"/>
  <c r="A1379" i="19"/>
  <c r="A1399" i="19"/>
  <c r="A1439" i="19"/>
  <c r="A1459" i="19"/>
  <c r="A1479" i="19"/>
  <c r="A1499" i="19"/>
  <c r="A1519" i="19"/>
  <c r="A1539" i="19"/>
  <c r="A1559" i="19"/>
  <c r="A1579" i="19"/>
  <c r="A1599" i="19"/>
  <c r="A1619" i="19"/>
  <c r="A1639" i="19"/>
  <c r="A1659" i="19"/>
  <c r="A1679" i="19"/>
  <c r="I1707" i="19"/>
  <c r="A1699" i="19"/>
  <c r="A1819" i="19"/>
  <c r="A2279" i="19"/>
  <c r="J2487" i="19"/>
  <c r="A2497" i="19"/>
  <c r="J2507" i="19"/>
  <c r="A2517" i="19"/>
  <c r="J2527" i="19"/>
  <c r="I2948" i="19"/>
  <c r="A2959" i="19"/>
  <c r="J2969" i="19"/>
  <c r="A2971" i="19"/>
  <c r="A2979" i="19"/>
  <c r="J2989" i="19"/>
  <c r="A2991" i="19"/>
  <c r="A2999" i="19"/>
  <c r="J3009" i="19"/>
  <c r="A3011" i="19"/>
  <c r="A3019" i="19"/>
  <c r="J3029" i="19"/>
  <c r="J3039" i="19"/>
  <c r="A3041" i="19"/>
  <c r="A3049" i="19"/>
  <c r="J3059" i="19"/>
  <c r="A3061" i="19"/>
  <c r="A3069" i="19"/>
  <c r="J3079" i="19"/>
  <c r="A3081" i="19"/>
  <c r="A3089" i="19"/>
  <c r="J3099" i="19"/>
  <c r="A3101" i="19"/>
  <c r="A3109" i="19"/>
  <c r="A3121" i="19"/>
  <c r="A3141" i="19"/>
  <c r="A3161" i="19"/>
  <c r="A3181" i="19"/>
  <c r="A3201" i="19"/>
  <c r="A3221" i="19"/>
  <c r="A3241" i="19"/>
  <c r="I3259" i="19"/>
  <c r="I3399" i="19"/>
  <c r="I3419" i="19"/>
  <c r="A3411" i="19"/>
  <c r="I3439" i="19"/>
  <c r="A3431" i="19"/>
  <c r="I3469" i="19"/>
  <c r="A3461" i="19"/>
  <c r="I3279" i="19"/>
  <c r="A3271" i="19"/>
  <c r="I3309" i="19"/>
  <c r="A3301" i="19"/>
  <c r="I3329" i="19"/>
  <c r="A3321" i="19"/>
  <c r="I3349" i="19"/>
  <c r="A3341" i="19"/>
  <c r="I3369" i="19"/>
  <c r="A3361" i="19"/>
  <c r="I3389" i="19"/>
  <c r="A3381" i="19"/>
  <c r="J1917" i="19"/>
  <c r="J1877" i="19"/>
  <c r="A1867" i="19"/>
  <c r="A1887" i="19"/>
  <c r="J1897" i="19"/>
  <c r="A1907" i="19"/>
  <c r="A3449" i="19"/>
  <c r="A3129" i="19"/>
  <c r="J3139" i="19"/>
  <c r="A3149" i="19"/>
  <c r="J3159" i="19"/>
  <c r="A3169" i="19"/>
  <c r="J3179" i="19"/>
  <c r="A3189" i="19"/>
  <c r="J3199" i="19"/>
  <c r="A3209" i="19"/>
  <c r="J3219" i="19"/>
  <c r="A3229" i="19"/>
  <c r="J3239" i="19"/>
  <c r="A3249" i="19"/>
  <c r="J3259" i="19"/>
  <c r="A3269" i="19"/>
  <c r="J3279" i="19"/>
  <c r="A3289" i="19"/>
  <c r="J3399" i="19"/>
  <c r="A3409" i="19"/>
  <c r="J3419" i="19"/>
  <c r="A3429" i="19"/>
  <c r="J3439" i="19"/>
  <c r="J1437" i="19"/>
  <c r="J3389" i="19"/>
  <c r="J3479" i="19"/>
  <c r="A3469" i="19"/>
  <c r="J3459" i="19"/>
  <c r="A3389" i="19"/>
  <c r="J3379" i="19"/>
  <c r="A3369" i="19"/>
  <c r="J3359" i="19"/>
  <c r="A3349" i="19"/>
  <c r="J3339" i="19"/>
  <c r="A3329" i="19"/>
  <c r="J3319" i="19"/>
  <c r="A3309" i="19"/>
  <c r="J3299" i="19"/>
  <c r="J2457" i="19"/>
  <c r="A2447" i="19"/>
  <c r="J2437" i="19"/>
  <c r="A2427" i="19"/>
  <c r="J2417" i="19"/>
  <c r="A2407" i="19"/>
  <c r="J2397" i="19"/>
  <c r="A2387" i="19"/>
  <c r="J2377" i="19"/>
  <c r="A2367" i="19"/>
  <c r="J2357" i="19"/>
  <c r="A2347" i="19"/>
  <c r="J2337" i="19"/>
  <c r="A2327" i="19"/>
  <c r="J2317" i="19"/>
  <c r="A2307" i="19"/>
  <c r="A2267" i="19"/>
  <c r="J2257" i="19"/>
  <c r="A2247" i="19"/>
  <c r="J2237" i="19"/>
  <c r="A2227" i="19"/>
  <c r="J2217" i="19"/>
  <c r="A2207" i="19"/>
  <c r="J2197" i="19"/>
  <c r="A2187" i="19"/>
  <c r="J2177" i="19"/>
  <c r="A2167" i="19"/>
  <c r="J2157" i="19"/>
  <c r="A2147" i="19"/>
  <c r="J2137" i="19"/>
  <c r="A2127" i="19"/>
  <c r="J2117" i="19"/>
  <c r="A2107" i="19"/>
  <c r="J2097" i="19"/>
  <c r="A2087" i="19"/>
  <c r="J2077" i="19"/>
  <c r="A2067" i="19"/>
  <c r="J2057" i="19"/>
  <c r="A2047" i="19"/>
  <c r="J2037" i="19"/>
  <c r="A2027" i="19"/>
  <c r="J2017" i="19"/>
  <c r="A2007" i="19"/>
  <c r="J1997" i="19"/>
  <c r="A1987" i="19"/>
  <c r="J1977" i="19"/>
  <c r="A1967" i="19"/>
  <c r="J1957" i="19"/>
  <c r="A1947" i="19"/>
  <c r="J1937" i="19"/>
  <c r="A1927" i="19"/>
  <c r="A1917" i="19"/>
  <c r="J1907" i="19"/>
  <c r="A1897" i="19"/>
  <c r="J1887" i="19"/>
  <c r="A1877" i="19"/>
  <c r="J1867" i="19"/>
  <c r="A1857" i="19"/>
  <c r="J1847" i="19"/>
  <c r="J1837" i="19"/>
  <c r="A1827" i="19"/>
  <c r="J1817" i="19"/>
  <c r="A1807" i="19"/>
  <c r="A1797" i="19"/>
  <c r="J1787" i="19"/>
  <c r="A1777" i="19"/>
  <c r="J1767" i="19"/>
  <c r="A1757" i="19"/>
  <c r="J1747" i="19"/>
  <c r="A1737" i="19"/>
  <c r="J1727" i="19"/>
  <c r="A1717" i="19"/>
  <c r="A3481" i="19"/>
  <c r="A3451" i="19"/>
  <c r="A3391" i="19"/>
  <c r="A3291" i="19"/>
  <c r="A2299" i="19"/>
  <c r="A1839" i="19"/>
  <c r="A1799" i="19"/>
  <c r="A1419" i="19"/>
  <c r="A1219" i="19"/>
  <c r="A566" i="19"/>
  <c r="A446" i="19"/>
  <c r="A6" i="19"/>
  <c r="B37" i="20"/>
  <c r="K67" i="27"/>
  <c r="Q67" i="27" s="1"/>
  <c r="K68" i="27"/>
  <c r="Q68" i="27" s="1"/>
  <c r="I1927" i="19"/>
  <c r="I1947" i="19"/>
  <c r="A1939" i="19"/>
  <c r="I1967" i="19"/>
  <c r="A1959" i="19"/>
  <c r="I1987" i="19"/>
  <c r="A1979" i="19"/>
  <c r="I2007" i="19"/>
  <c r="A1999" i="19"/>
  <c r="I2027" i="19"/>
  <c r="A2019" i="19"/>
  <c r="I2047" i="19"/>
  <c r="A2039" i="19"/>
  <c r="I2067" i="19"/>
  <c r="A2059" i="19"/>
  <c r="I2087" i="19"/>
  <c r="A2079" i="19"/>
  <c r="I2107" i="19"/>
  <c r="A2099" i="19"/>
  <c r="I2127" i="19"/>
  <c r="A2119" i="19"/>
  <c r="I2147" i="19"/>
  <c r="A2139" i="19"/>
  <c r="I2167" i="19"/>
  <c r="A2159" i="19"/>
  <c r="I2187" i="19"/>
  <c r="A2179" i="19"/>
  <c r="I2207" i="19"/>
  <c r="A2199" i="19"/>
  <c r="I2227" i="19"/>
  <c r="A2219" i="19"/>
  <c r="I2247" i="19"/>
  <c r="A2239" i="19"/>
  <c r="I2267" i="19"/>
  <c r="A2259" i="19"/>
  <c r="I2477" i="19"/>
  <c r="A2469" i="19"/>
  <c r="I2497" i="19"/>
  <c r="A2489" i="19"/>
  <c r="I2517" i="19"/>
  <c r="A2509" i="19"/>
  <c r="I2537" i="19"/>
  <c r="A2529" i="19"/>
  <c r="I2557" i="19"/>
  <c r="A2549" i="19"/>
  <c r="I2577" i="19"/>
  <c r="A2569" i="19"/>
  <c r="I2597" i="19"/>
  <c r="A2589" i="19"/>
  <c r="I2617" i="19"/>
  <c r="A2609" i="19"/>
  <c r="I2637" i="19"/>
  <c r="A2629" i="19"/>
  <c r="A2537" i="19"/>
  <c r="A2948" i="19"/>
  <c r="A2917" i="19"/>
  <c r="J2907" i="19"/>
  <c r="A2897" i="19"/>
  <c r="J2887" i="19"/>
  <c r="A2877" i="19"/>
  <c r="J2867" i="19"/>
  <c r="A2857" i="19"/>
  <c r="J2847" i="19"/>
  <c r="A2837" i="19"/>
  <c r="J2827" i="19"/>
  <c r="A2817" i="19"/>
  <c r="J2807" i="19"/>
  <c r="A2797" i="19"/>
  <c r="J2787" i="19"/>
  <c r="A2777" i="19"/>
  <c r="J2767" i="19"/>
  <c r="A2757" i="19"/>
  <c r="J2747" i="19"/>
  <c r="A2737" i="19"/>
  <c r="J2727" i="19"/>
  <c r="A2717" i="19"/>
  <c r="J2707" i="19"/>
  <c r="A2697" i="19"/>
  <c r="J2687" i="19"/>
  <c r="A2677" i="19"/>
  <c r="J2667" i="19"/>
  <c r="A2657" i="19"/>
  <c r="J2647" i="19"/>
  <c r="A2637" i="19"/>
  <c r="J2627" i="19"/>
  <c r="A2617" i="19"/>
  <c r="J2607" i="19"/>
  <c r="A2597" i="19"/>
  <c r="J2587" i="19"/>
  <c r="A2577" i="19"/>
  <c r="J2567" i="19"/>
  <c r="A2557" i="19"/>
  <c r="J2547" i="19"/>
  <c r="I2657" i="19"/>
  <c r="I2677" i="19"/>
  <c r="I2697" i="19"/>
  <c r="I2717" i="19"/>
  <c r="I2737" i="19"/>
  <c r="I2757" i="19"/>
  <c r="I2777" i="19"/>
  <c r="I24" i="19"/>
  <c r="I44" i="19"/>
  <c r="I64" i="19"/>
  <c r="I84" i="19"/>
  <c r="I104" i="19"/>
  <c r="I124" i="19"/>
  <c r="I144" i="19"/>
  <c r="I164" i="19"/>
  <c r="I184" i="19"/>
  <c r="I204" i="19"/>
  <c r="I224" i="19"/>
  <c r="I244" i="19"/>
  <c r="I264" i="19"/>
  <c r="I284" i="19"/>
  <c r="I304" i="19"/>
  <c r="I324" i="19"/>
  <c r="I344" i="19"/>
  <c r="I364" i="19"/>
  <c r="I384" i="19"/>
  <c r="I404" i="19"/>
  <c r="I424" i="19"/>
  <c r="I444" i="19"/>
  <c r="I464" i="19"/>
  <c r="I484" i="19"/>
  <c r="I504" i="19"/>
  <c r="I524" i="19"/>
  <c r="I544" i="19"/>
  <c r="I564" i="19"/>
  <c r="I584" i="19"/>
  <c r="I604" i="19"/>
  <c r="I624" i="19"/>
  <c r="I957" i="19"/>
  <c r="I977" i="19"/>
  <c r="I997" i="19"/>
  <c r="I1017" i="19"/>
  <c r="I1037" i="19"/>
  <c r="I1057" i="19"/>
  <c r="I1077" i="19"/>
  <c r="I1097" i="19"/>
  <c r="I1117" i="19"/>
  <c r="I1137" i="19"/>
  <c r="I1157" i="19"/>
  <c r="I1177" i="19"/>
  <c r="I1197" i="19"/>
  <c r="I1217" i="19"/>
  <c r="I1237" i="19"/>
  <c r="I1257" i="19"/>
  <c r="I1277" i="19"/>
  <c r="I1297" i="19"/>
  <c r="I1317" i="19"/>
  <c r="I1337" i="19"/>
  <c r="I1357" i="19"/>
  <c r="I1377" i="19"/>
  <c r="I1397" i="19"/>
  <c r="I1417" i="19"/>
  <c r="I1437" i="19"/>
  <c r="I1457" i="19"/>
  <c r="I1477" i="19"/>
  <c r="I1497" i="19"/>
  <c r="I1517" i="19"/>
  <c r="I1537" i="19"/>
  <c r="I1557" i="19"/>
  <c r="I1577" i="19"/>
  <c r="I1597" i="19"/>
  <c r="I1617" i="19"/>
  <c r="A2277" i="19"/>
  <c r="J2287" i="19"/>
  <c r="A2297" i="19"/>
  <c r="J2307" i="19"/>
  <c r="A2317" i="19"/>
  <c r="J2327" i="19"/>
  <c r="A2337" i="19"/>
  <c r="J2347" i="19"/>
  <c r="A2357" i="19"/>
  <c r="J2367" i="19"/>
  <c r="A2377" i="19"/>
  <c r="J2387" i="19"/>
  <c r="A2397" i="19"/>
  <c r="J2407" i="19"/>
  <c r="A2417" i="19"/>
  <c r="J2427" i="19"/>
  <c r="A2437" i="19"/>
  <c r="J2447" i="19"/>
  <c r="A2457" i="19"/>
  <c r="A2467" i="19"/>
  <c r="A2928" i="19"/>
  <c r="J2938" i="19"/>
  <c r="A2940" i="19"/>
  <c r="I2487" i="19"/>
  <c r="A2479" i="19"/>
  <c r="I2507" i="19"/>
  <c r="A2499" i="19"/>
  <c r="I2527" i="19"/>
  <c r="A2519" i="19"/>
  <c r="I2547" i="19"/>
  <c r="A2539" i="19"/>
  <c r="I2567" i="19"/>
  <c r="A2559" i="19"/>
  <c r="I2587" i="19"/>
  <c r="A2579" i="19"/>
  <c r="I2607" i="19"/>
  <c r="A2599" i="19"/>
  <c r="I2627" i="19"/>
  <c r="A2619" i="19"/>
  <c r="A16" i="19"/>
  <c r="A36" i="19"/>
  <c r="A56" i="19"/>
  <c r="A76" i="19"/>
  <c r="A96" i="19"/>
  <c r="A116" i="19"/>
  <c r="A136" i="19"/>
  <c r="A156" i="19"/>
  <c r="A176" i="19"/>
  <c r="A196" i="19"/>
  <c r="A216" i="19"/>
  <c r="A236" i="19"/>
  <c r="A256" i="19"/>
  <c r="A276" i="19"/>
  <c r="A296" i="19"/>
  <c r="A316" i="19"/>
  <c r="A336" i="19"/>
  <c r="A356" i="19"/>
  <c r="A376" i="19"/>
  <c r="A396" i="19"/>
  <c r="A416" i="19"/>
  <c r="A436" i="19"/>
  <c r="A456" i="19"/>
  <c r="A476" i="19"/>
  <c r="A496" i="19"/>
  <c r="A516" i="19"/>
  <c r="A536" i="19"/>
  <c r="A556" i="19"/>
  <c r="A576" i="19"/>
  <c r="A596" i="19"/>
  <c r="A616" i="19"/>
  <c r="A949" i="19"/>
  <c r="A969" i="19"/>
  <c r="A989" i="19"/>
  <c r="A1009" i="19"/>
  <c r="A1029" i="19"/>
  <c r="A1049" i="19"/>
  <c r="A1069" i="19"/>
  <c r="A1089" i="19"/>
  <c r="A1109" i="19"/>
  <c r="A1129" i="19"/>
  <c r="A1149" i="19"/>
  <c r="A1169" i="19"/>
  <c r="A1189" i="19"/>
  <c r="A1209" i="19"/>
  <c r="A1229" i="19"/>
  <c r="A1249" i="19"/>
  <c r="A1269" i="19"/>
  <c r="A1289" i="19"/>
  <c r="A1309" i="19"/>
  <c r="A1329" i="19"/>
  <c r="A1349" i="19"/>
  <c r="A1369" i="19"/>
  <c r="A1389" i="19"/>
  <c r="A1409" i="19"/>
  <c r="A1429" i="19"/>
  <c r="A1449" i="19"/>
  <c r="A1469" i="19"/>
  <c r="A1489" i="19"/>
  <c r="A1509" i="19"/>
  <c r="A1529" i="19"/>
  <c r="A1549" i="19"/>
  <c r="A1569" i="19"/>
  <c r="A1589" i="19"/>
  <c r="A1609" i="19"/>
  <c r="I1637" i="19"/>
  <c r="A1629" i="19"/>
  <c r="I1657" i="19"/>
  <c r="A1649" i="19"/>
  <c r="I1677" i="19"/>
  <c r="A1669" i="19"/>
  <c r="I1697" i="19"/>
  <c r="A1689" i="19"/>
  <c r="I1717" i="19"/>
  <c r="A1709" i="19"/>
  <c r="I1737" i="19"/>
  <c r="A1729" i="19"/>
  <c r="I1757" i="19"/>
  <c r="A1749" i="19"/>
  <c r="I1777" i="19"/>
  <c r="A1769" i="19"/>
  <c r="I1797" i="19"/>
  <c r="A1789" i="19"/>
  <c r="I1817" i="19"/>
  <c r="A1809" i="19"/>
  <c r="I1837" i="19"/>
  <c r="A1829" i="19"/>
  <c r="I1857" i="19"/>
  <c r="A1849" i="19"/>
  <c r="I1877" i="19"/>
  <c r="A1869" i="19"/>
  <c r="I1897" i="19"/>
  <c r="A1889" i="19"/>
  <c r="I1917" i="19"/>
  <c r="A1909" i="19"/>
  <c r="I1937" i="19"/>
  <c r="A1929" i="19"/>
  <c r="I1957" i="19"/>
  <c r="A1949" i="19"/>
  <c r="I1977" i="19"/>
  <c r="A1969" i="19"/>
  <c r="I1997" i="19"/>
  <c r="A1989" i="19"/>
  <c r="I2017" i="19"/>
  <c r="A2009" i="19"/>
  <c r="I2037" i="19"/>
  <c r="A2029" i="19"/>
  <c r="I2057" i="19"/>
  <c r="A2049" i="19"/>
  <c r="I2077" i="19"/>
  <c r="A2069" i="19"/>
  <c r="I2097" i="19"/>
  <c r="A2089" i="19"/>
  <c r="I2117" i="19"/>
  <c r="A2109" i="19"/>
  <c r="I2137" i="19"/>
  <c r="A2129" i="19"/>
  <c r="I2157" i="19"/>
  <c r="A2149" i="19"/>
  <c r="I2177" i="19"/>
  <c r="A2169" i="19"/>
  <c r="I2197" i="19"/>
  <c r="A2189" i="19"/>
  <c r="I2217" i="19"/>
  <c r="A2209" i="19"/>
  <c r="I2237" i="19"/>
  <c r="A2229" i="19"/>
  <c r="I2257" i="19"/>
  <c r="A2249" i="19"/>
  <c r="I2277" i="19"/>
  <c r="A2269" i="19"/>
  <c r="I2297" i="19"/>
  <c r="A2289" i="19"/>
  <c r="I2317" i="19"/>
  <c r="A2309" i="19"/>
  <c r="I2337" i="19"/>
  <c r="A2329" i="19"/>
  <c r="I2357" i="19"/>
  <c r="A2349" i="19"/>
  <c r="I2377" i="19"/>
  <c r="A2369" i="19"/>
  <c r="I2397" i="19"/>
  <c r="A2389" i="19"/>
  <c r="I2417" i="19"/>
  <c r="A2409" i="19"/>
  <c r="I2437" i="19"/>
  <c r="A2429" i="19"/>
  <c r="I2457" i="19"/>
  <c r="A2449" i="19"/>
  <c r="I2969" i="19"/>
  <c r="A2961" i="19"/>
  <c r="I2989" i="19"/>
  <c r="A2981" i="19"/>
  <c r="I3009" i="19"/>
  <c r="A3001" i="19"/>
  <c r="I3029" i="19"/>
  <c r="A3021" i="19"/>
  <c r="I3059" i="19"/>
  <c r="A3051" i="19"/>
  <c r="I3079" i="19"/>
  <c r="A3071" i="19"/>
  <c r="I3099" i="19"/>
  <c r="A3091" i="19"/>
  <c r="I3119" i="19"/>
  <c r="A3111" i="19"/>
  <c r="I3139" i="19"/>
  <c r="A3131" i="19"/>
  <c r="I3159" i="19"/>
  <c r="A3151" i="19"/>
  <c r="I3179" i="19"/>
  <c r="A3171" i="19"/>
  <c r="I3199" i="19"/>
  <c r="A3191" i="19"/>
  <c r="I2467" i="19"/>
  <c r="I2938" i="19"/>
  <c r="A2930" i="19"/>
  <c r="A3199" i="19"/>
  <c r="J3189" i="19"/>
  <c r="A3179" i="19"/>
  <c r="J3169" i="19"/>
  <c r="A3159" i="19"/>
  <c r="J3149" i="19"/>
  <c r="A3139" i="19"/>
  <c r="J3129" i="19"/>
  <c r="A3119" i="19"/>
  <c r="J3109" i="19"/>
  <c r="A3099" i="19"/>
  <c r="J3089" i="19"/>
  <c r="A3079" i="19"/>
  <c r="J3069" i="19"/>
  <c r="A3059" i="19"/>
  <c r="J3049" i="19"/>
  <c r="A3039" i="19"/>
  <c r="J2477" i="19"/>
  <c r="A2487" i="19"/>
  <c r="J2497" i="19"/>
  <c r="A2507" i="19"/>
  <c r="J2517" i="19"/>
  <c r="A2527" i="19"/>
  <c r="J2537" i="19"/>
  <c r="A2547" i="19"/>
  <c r="J2557" i="19"/>
  <c r="A2567" i="19"/>
  <c r="J2577" i="19"/>
  <c r="A2587" i="19"/>
  <c r="J2597" i="19"/>
  <c r="A2607" i="19"/>
  <c r="J2617" i="19"/>
  <c r="A2627" i="19"/>
  <c r="J2637" i="19"/>
  <c r="I2647" i="19"/>
  <c r="A2647" i="19"/>
  <c r="J2657" i="19"/>
  <c r="I2667" i="19"/>
  <c r="A2667" i="19"/>
  <c r="J2677" i="19"/>
  <c r="I2687" i="19"/>
  <c r="A2687" i="19"/>
  <c r="J2697" i="19"/>
  <c r="I2707" i="19"/>
  <c r="A2707" i="19"/>
  <c r="J2717" i="19"/>
  <c r="I2727" i="19"/>
  <c r="A2727" i="19"/>
  <c r="J2737" i="19"/>
  <c r="I2747" i="19"/>
  <c r="A2747" i="19"/>
  <c r="J2757" i="19"/>
  <c r="I2767" i="19"/>
  <c r="A2767" i="19"/>
  <c r="J2777" i="19"/>
  <c r="I2787" i="19"/>
  <c r="A2787" i="19"/>
  <c r="J2797" i="19"/>
  <c r="A2807" i="19"/>
  <c r="J2817" i="19"/>
  <c r="A2827" i="19"/>
  <c r="J2837" i="19"/>
  <c r="A2847" i="19"/>
  <c r="J2857" i="19"/>
  <c r="A2867" i="19"/>
  <c r="J2877" i="19"/>
  <c r="A2887" i="19"/>
  <c r="J2897" i="19"/>
  <c r="A2907" i="19"/>
  <c r="J2917" i="19"/>
  <c r="J2928" i="19"/>
  <c r="A2938" i="19"/>
  <c r="J2948" i="19"/>
  <c r="J2959" i="19"/>
  <c r="A2969" i="19"/>
  <c r="J2979" i="19"/>
  <c r="A2989" i="19"/>
  <c r="J2999" i="19"/>
  <c r="A3009" i="19"/>
  <c r="J3019" i="19"/>
  <c r="A3029" i="19"/>
  <c r="I3039" i="19"/>
  <c r="I644" i="19"/>
  <c r="I654" i="19"/>
  <c r="I664" i="19"/>
  <c r="I674" i="19"/>
  <c r="I684" i="19"/>
  <c r="I694" i="19"/>
  <c r="I704" i="19"/>
  <c r="I714" i="19"/>
  <c r="I724" i="19"/>
  <c r="I734" i="19"/>
  <c r="I744" i="19"/>
  <c r="I754" i="19"/>
  <c r="I764" i="19"/>
  <c r="I774" i="19"/>
  <c r="I784" i="19"/>
  <c r="I794" i="19"/>
  <c r="I804" i="19"/>
  <c r="I814" i="19"/>
  <c r="I826" i="19"/>
  <c r="I836" i="19"/>
  <c r="I846" i="19"/>
  <c r="I856" i="19"/>
  <c r="I866" i="19"/>
  <c r="I876" i="19"/>
  <c r="I886" i="19"/>
  <c r="I896" i="19"/>
  <c r="I906" i="19"/>
  <c r="I916" i="19"/>
  <c r="I926" i="19"/>
  <c r="I937" i="19"/>
  <c r="A928" i="19"/>
  <c r="A2639" i="19"/>
  <c r="A2649" i="19"/>
  <c r="A2659" i="19"/>
  <c r="A2669" i="19"/>
  <c r="A2679" i="19"/>
  <c r="A2689" i="19"/>
  <c r="A2699" i="19"/>
  <c r="A2709" i="19"/>
  <c r="A2719" i="19"/>
  <c r="A2729" i="19"/>
  <c r="A2739" i="19"/>
  <c r="A2749" i="19"/>
  <c r="A2759" i="19"/>
  <c r="A2769" i="19"/>
  <c r="A2779" i="19"/>
  <c r="I2797" i="19"/>
  <c r="I2807" i="19"/>
  <c r="I2817" i="19"/>
  <c r="I2827" i="19"/>
  <c r="I2837" i="19"/>
  <c r="I2847" i="19"/>
  <c r="I2857" i="19"/>
  <c r="I2867" i="19"/>
  <c r="I2877" i="19"/>
  <c r="I2887" i="19"/>
  <c r="I2897" i="19"/>
  <c r="I2907" i="19"/>
  <c r="I2917" i="19"/>
  <c r="I2928" i="19"/>
  <c r="A2919" i="19"/>
  <c r="I2959" i="19"/>
  <c r="A2950" i="19"/>
  <c r="J3209" i="19"/>
  <c r="A3219" i="19"/>
  <c r="J3229" i="19"/>
  <c r="A3239" i="19"/>
  <c r="J3249" i="19"/>
  <c r="A3259" i="19"/>
  <c r="J3269" i="19"/>
  <c r="A3279" i="19"/>
  <c r="J3289" i="19"/>
  <c r="J3309" i="19"/>
  <c r="A3319" i="19"/>
  <c r="J3329" i="19"/>
  <c r="A3339" i="19"/>
  <c r="J3349" i="19"/>
  <c r="A3359" i="19"/>
  <c r="J3369" i="19"/>
  <c r="A3379" i="19"/>
  <c r="A3399" i="19"/>
  <c r="J3409" i="19"/>
  <c r="A3419" i="19"/>
  <c r="J3429" i="19"/>
  <c r="A3439" i="19"/>
  <c r="J3449" i="19"/>
  <c r="A3459" i="19"/>
  <c r="J3469" i="19"/>
  <c r="A3479" i="19"/>
  <c r="J3489" i="19"/>
  <c r="A3499" i="19"/>
  <c r="J3509" i="19"/>
  <c r="A3519" i="19"/>
  <c r="J3529" i="19"/>
  <c r="A3539" i="19"/>
  <c r="J3549" i="19"/>
  <c r="A3559" i="19"/>
  <c r="J3569" i="19"/>
  <c r="A3579" i="19"/>
  <c r="J3589" i="19"/>
  <c r="A3599" i="19"/>
  <c r="J3609" i="19"/>
  <c r="A3619" i="19"/>
  <c r="J3629" i="19"/>
  <c r="A3639" i="19"/>
  <c r="J3649" i="19"/>
  <c r="A3659" i="19"/>
  <c r="J3670" i="19"/>
  <c r="A3680" i="19"/>
  <c r="J3690" i="19"/>
  <c r="A3700" i="19"/>
  <c r="B4" i="39" l="1"/>
  <c r="L4" i="39" s="1"/>
  <c r="L5" i="39" s="1"/>
  <c r="D8" i="23" s="1"/>
  <c r="I8" i="23"/>
  <c r="E606" i="18"/>
  <c r="F606" i="18" s="1"/>
  <c r="E617" i="18"/>
  <c r="F617" i="18" s="1"/>
  <c r="E613" i="18"/>
  <c r="F613" i="18" s="1"/>
  <c r="E609" i="18"/>
  <c r="F609" i="18" s="1"/>
  <c r="E616" i="18"/>
  <c r="F616" i="18" s="1"/>
  <c r="E612" i="18"/>
  <c r="F612" i="18" s="1"/>
  <c r="E608" i="18"/>
  <c r="F608" i="18" s="1"/>
  <c r="E605" i="18"/>
  <c r="F605" i="18" s="1"/>
  <c r="E615" i="18"/>
  <c r="F615" i="18" s="1"/>
  <c r="E611" i="18"/>
  <c r="F611" i="18" s="1"/>
  <c r="E607" i="18"/>
  <c r="F607" i="18" s="1"/>
  <c r="E614" i="18"/>
  <c r="F614" i="18" s="1"/>
  <c r="E610" i="18"/>
  <c r="F610" i="18" s="1"/>
  <c r="E603" i="18"/>
  <c r="F603" i="18" s="1"/>
  <c r="E604" i="18"/>
  <c r="F604" i="18" s="1"/>
  <c r="E602" i="18"/>
  <c r="F602" i="18" s="1"/>
  <c r="E993" i="18"/>
  <c r="F993" i="18" s="1"/>
  <c r="E650" i="18"/>
  <c r="F650" i="18" s="1"/>
  <c r="E649" i="18"/>
  <c r="F649" i="18" s="1"/>
  <c r="E685" i="18"/>
  <c r="F685" i="18" s="1"/>
  <c r="E681" i="18"/>
  <c r="F681" i="18" s="1"/>
  <c r="E677" i="18"/>
  <c r="F677" i="18" s="1"/>
  <c r="E673" i="18"/>
  <c r="F673" i="18" s="1"/>
  <c r="E669" i="18"/>
  <c r="F669" i="18" s="1"/>
  <c r="E665" i="18"/>
  <c r="F665" i="18" s="1"/>
  <c r="E661" i="18"/>
  <c r="F661" i="18" s="1"/>
  <c r="E657" i="18"/>
  <c r="F657" i="18" s="1"/>
  <c r="E653" i="18"/>
  <c r="F653" i="18" s="1"/>
  <c r="E1006" i="18"/>
  <c r="F1006" i="18" s="1"/>
  <c r="E1002" i="18"/>
  <c r="F1002" i="18" s="1"/>
  <c r="E998" i="18"/>
  <c r="F998" i="18" s="1"/>
  <c r="E994" i="18"/>
  <c r="F994" i="18" s="1"/>
  <c r="E686" i="18"/>
  <c r="F686" i="18" s="1"/>
  <c r="E682" i="18"/>
  <c r="F682" i="18" s="1"/>
  <c r="E678" i="18"/>
  <c r="F678" i="18" s="1"/>
  <c r="E674" i="18"/>
  <c r="F674" i="18" s="1"/>
  <c r="E670" i="18"/>
  <c r="F670" i="18" s="1"/>
  <c r="E666" i="18"/>
  <c r="F666" i="18" s="1"/>
  <c r="E662" i="18"/>
  <c r="F662" i="18" s="1"/>
  <c r="E658" i="18"/>
  <c r="F658" i="18" s="1"/>
  <c r="E654" i="18"/>
  <c r="F654" i="18" s="1"/>
  <c r="E1003" i="18"/>
  <c r="F1003" i="18" s="1"/>
  <c r="E999" i="18"/>
  <c r="F999" i="18" s="1"/>
  <c r="E995" i="18"/>
  <c r="F995" i="18" s="1"/>
  <c r="E652" i="18"/>
  <c r="F652" i="18" s="1"/>
  <c r="E651" i="18"/>
  <c r="F651" i="18" s="1"/>
  <c r="E687" i="18"/>
  <c r="F687" i="18" s="1"/>
  <c r="E683" i="18"/>
  <c r="F683" i="18" s="1"/>
  <c r="E679" i="18"/>
  <c r="F679" i="18" s="1"/>
  <c r="E675" i="18"/>
  <c r="F675" i="18" s="1"/>
  <c r="E671" i="18"/>
  <c r="F671" i="18" s="1"/>
  <c r="E667" i="18"/>
  <c r="F667" i="18" s="1"/>
  <c r="E663" i="18"/>
  <c r="F663" i="18" s="1"/>
  <c r="E659" i="18"/>
  <c r="F659" i="18" s="1"/>
  <c r="E655" i="18"/>
  <c r="F655" i="18" s="1"/>
  <c r="E1004" i="18"/>
  <c r="F1004" i="18" s="1"/>
  <c r="E1000" i="18"/>
  <c r="F1000" i="18" s="1"/>
  <c r="E996" i="18"/>
  <c r="F996" i="18" s="1"/>
  <c r="E688" i="18"/>
  <c r="F688" i="18" s="1"/>
  <c r="E684" i="18"/>
  <c r="F684" i="18" s="1"/>
  <c r="E680" i="18"/>
  <c r="F680" i="18" s="1"/>
  <c r="E676" i="18"/>
  <c r="F676" i="18" s="1"/>
  <c r="E672" i="18"/>
  <c r="F672" i="18" s="1"/>
  <c r="E668" i="18"/>
  <c r="F668" i="18" s="1"/>
  <c r="E664" i="18"/>
  <c r="F664" i="18" s="1"/>
  <c r="E660" i="18"/>
  <c r="F660" i="18" s="1"/>
  <c r="E656" i="18"/>
  <c r="F656" i="18" s="1"/>
  <c r="E1005" i="18"/>
  <c r="F1005" i="18" s="1"/>
  <c r="E1001" i="18"/>
  <c r="F1001" i="18" s="1"/>
  <c r="E997" i="18"/>
  <c r="F997" i="18" s="1"/>
  <c r="E1155" i="18"/>
  <c r="F1155" i="18" s="1"/>
  <c r="Q70" i="27"/>
  <c r="C16" i="28" s="1"/>
  <c r="E122" i="18"/>
  <c r="F122" i="18" s="1"/>
  <c r="E376" i="18"/>
  <c r="F376" i="18" s="1"/>
  <c r="E299" i="18"/>
  <c r="F299" i="18" s="1"/>
  <c r="E67" i="18"/>
  <c r="F67" i="18" s="1"/>
  <c r="E1159" i="18"/>
  <c r="F1159" i="18" s="1"/>
  <c r="E1163" i="18"/>
  <c r="F1163" i="18" s="1"/>
  <c r="E1167" i="18"/>
  <c r="F1167" i="18" s="1"/>
  <c r="E1149" i="18"/>
  <c r="F1149" i="18" s="1"/>
  <c r="E1148" i="18"/>
  <c r="F1148" i="18" s="1"/>
  <c r="E1142" i="18"/>
  <c r="F1142" i="18" s="1"/>
  <c r="E1131" i="18"/>
  <c r="F1131" i="18" s="1"/>
  <c r="E1135" i="18"/>
  <c r="F1135" i="18" s="1"/>
  <c r="E1139" i="18"/>
  <c r="F1139" i="18" s="1"/>
  <c r="E1102" i="18"/>
  <c r="F1102" i="18" s="1"/>
  <c r="E1106" i="18"/>
  <c r="F1106" i="18" s="1"/>
  <c r="E1110" i="18"/>
  <c r="F1110" i="18" s="1"/>
  <c r="E1114" i="18"/>
  <c r="F1114" i="18" s="1"/>
  <c r="E1118" i="18"/>
  <c r="F1118" i="18" s="1"/>
  <c r="E1096" i="18"/>
  <c r="F1096" i="18" s="1"/>
  <c r="E1030" i="18"/>
  <c r="F1030" i="18" s="1"/>
  <c r="E1034" i="18"/>
  <c r="F1034" i="18" s="1"/>
  <c r="E1038" i="18"/>
  <c r="F1038" i="18" s="1"/>
  <c r="E1042" i="18"/>
  <c r="F1042" i="18" s="1"/>
  <c r="E1046" i="18"/>
  <c r="F1046" i="18" s="1"/>
  <c r="E1050" i="18"/>
  <c r="F1050" i="18" s="1"/>
  <c r="E1054" i="18"/>
  <c r="F1054" i="18" s="1"/>
  <c r="E1058" i="18"/>
  <c r="F1058" i="18" s="1"/>
  <c r="E1062" i="18"/>
  <c r="F1062" i="18" s="1"/>
  <c r="E1066" i="18"/>
  <c r="F1066" i="18" s="1"/>
  <c r="E1070" i="18"/>
  <c r="F1070" i="18" s="1"/>
  <c r="E1074" i="18"/>
  <c r="F1074" i="18" s="1"/>
  <c r="E1078" i="18"/>
  <c r="F1078" i="18" s="1"/>
  <c r="E1082" i="18"/>
  <c r="F1082" i="18" s="1"/>
  <c r="E1086" i="18"/>
  <c r="F1086" i="18" s="1"/>
  <c r="E1090" i="18"/>
  <c r="F1090" i="18" s="1"/>
  <c r="E1094" i="18"/>
  <c r="F1094" i="18" s="1"/>
  <c r="E1011" i="18"/>
  <c r="F1011" i="18" s="1"/>
  <c r="E1016" i="18"/>
  <c r="F1016" i="18" s="1"/>
  <c r="E1020" i="18"/>
  <c r="F1020" i="18" s="1"/>
  <c r="E953" i="18"/>
  <c r="F953" i="18" s="1"/>
  <c r="E957" i="18"/>
  <c r="F957" i="18" s="1"/>
  <c r="E961" i="18"/>
  <c r="F961" i="18" s="1"/>
  <c r="E965" i="18"/>
  <c r="F965" i="18" s="1"/>
  <c r="E969" i="18"/>
  <c r="F969" i="18" s="1"/>
  <c r="E1158" i="18"/>
  <c r="F1158" i="18" s="1"/>
  <c r="E1162" i="18"/>
  <c r="F1162" i="18" s="1"/>
  <c r="E1166" i="18"/>
  <c r="F1166" i="18" s="1"/>
  <c r="E1147" i="18"/>
  <c r="F1147" i="18" s="1"/>
  <c r="E1141" i="18"/>
  <c r="F1141" i="18" s="1"/>
  <c r="E1130" i="18"/>
  <c r="F1130" i="18" s="1"/>
  <c r="E1134" i="18"/>
  <c r="F1134" i="18" s="1"/>
  <c r="E1138" i="18"/>
  <c r="F1138" i="18" s="1"/>
  <c r="E1123" i="18"/>
  <c r="F1123" i="18" s="1"/>
  <c r="E1105" i="18"/>
  <c r="F1105" i="18" s="1"/>
  <c r="E1109" i="18"/>
  <c r="F1109" i="18" s="1"/>
  <c r="E1113" i="18"/>
  <c r="F1113" i="18" s="1"/>
  <c r="E1117" i="18"/>
  <c r="F1117" i="18" s="1"/>
  <c r="E1095" i="18"/>
  <c r="F1095" i="18" s="1"/>
  <c r="E1029" i="18"/>
  <c r="F1029" i="18" s="1"/>
  <c r="E1033" i="18"/>
  <c r="F1033" i="18" s="1"/>
  <c r="E1037" i="18"/>
  <c r="F1037" i="18" s="1"/>
  <c r="E1041" i="18"/>
  <c r="F1041" i="18" s="1"/>
  <c r="E1045" i="18"/>
  <c r="F1045" i="18" s="1"/>
  <c r="E1049" i="18"/>
  <c r="F1049" i="18" s="1"/>
  <c r="E1053" i="18"/>
  <c r="F1053" i="18" s="1"/>
  <c r="E1057" i="18"/>
  <c r="F1057" i="18" s="1"/>
  <c r="E1061" i="18"/>
  <c r="F1061" i="18" s="1"/>
  <c r="E1065" i="18"/>
  <c r="F1065" i="18" s="1"/>
  <c r="E1069" i="18"/>
  <c r="F1069" i="18" s="1"/>
  <c r="E1073" i="18"/>
  <c r="F1073" i="18" s="1"/>
  <c r="E1077" i="18"/>
  <c r="F1077" i="18" s="1"/>
  <c r="E1081" i="18"/>
  <c r="F1081" i="18" s="1"/>
  <c r="E1085" i="18"/>
  <c r="F1085" i="18" s="1"/>
  <c r="E1089" i="18"/>
  <c r="F1089" i="18" s="1"/>
  <c r="E1093" i="18"/>
  <c r="F1093" i="18" s="1"/>
  <c r="E1023" i="18"/>
  <c r="F1023" i="18" s="1"/>
  <c r="E1015" i="18"/>
  <c r="F1015" i="18" s="1"/>
  <c r="E1019" i="18"/>
  <c r="F1019" i="18" s="1"/>
  <c r="E956" i="18"/>
  <c r="F956" i="18" s="1"/>
  <c r="E960" i="18"/>
  <c r="F960" i="18" s="1"/>
  <c r="E964" i="18"/>
  <c r="F964" i="18" s="1"/>
  <c r="E968" i="18"/>
  <c r="F968" i="18" s="1"/>
  <c r="E972" i="18"/>
  <c r="F972" i="18" s="1"/>
  <c r="E976" i="18"/>
  <c r="F976" i="18" s="1"/>
  <c r="E977" i="18"/>
  <c r="F977" i="18" s="1"/>
  <c r="E981" i="18"/>
  <c r="F981" i="18" s="1"/>
  <c r="E1157" i="18"/>
  <c r="F1157" i="18" s="1"/>
  <c r="E1161" i="18"/>
  <c r="F1161" i="18" s="1"/>
  <c r="E1165" i="18"/>
  <c r="F1165" i="18" s="1"/>
  <c r="E1169" i="18"/>
  <c r="F1169" i="18" s="1"/>
  <c r="E1151" i="18"/>
  <c r="F1151" i="18" s="1"/>
  <c r="E1140" i="18"/>
  <c r="F1140" i="18" s="1"/>
  <c r="E1129" i="18"/>
  <c r="F1129" i="18" s="1"/>
  <c r="E1133" i="18"/>
  <c r="F1133" i="18" s="1"/>
  <c r="E1137" i="18"/>
  <c r="F1137" i="18" s="1"/>
  <c r="E1122" i="18"/>
  <c r="F1122" i="18" s="1"/>
  <c r="E1104" i="18"/>
  <c r="F1104" i="18" s="1"/>
  <c r="E1108" i="18"/>
  <c r="F1108" i="18" s="1"/>
  <c r="E1112" i="18"/>
  <c r="F1112" i="18" s="1"/>
  <c r="E1116" i="18"/>
  <c r="F1116" i="18" s="1"/>
  <c r="E1120" i="18"/>
  <c r="F1120" i="18" s="1"/>
  <c r="E1028" i="18"/>
  <c r="F1028" i="18" s="1"/>
  <c r="E1032" i="18"/>
  <c r="F1032" i="18" s="1"/>
  <c r="E1036" i="18"/>
  <c r="F1036" i="18" s="1"/>
  <c r="E1040" i="18"/>
  <c r="F1040" i="18" s="1"/>
  <c r="E1044" i="18"/>
  <c r="F1044" i="18" s="1"/>
  <c r="E1048" i="18"/>
  <c r="F1048" i="18" s="1"/>
  <c r="E1052" i="18"/>
  <c r="F1052" i="18" s="1"/>
  <c r="E1056" i="18"/>
  <c r="F1056" i="18" s="1"/>
  <c r="E1060" i="18"/>
  <c r="F1060" i="18" s="1"/>
  <c r="E1064" i="18"/>
  <c r="F1064" i="18" s="1"/>
  <c r="E1068" i="18"/>
  <c r="F1068" i="18" s="1"/>
  <c r="E1072" i="18"/>
  <c r="F1072" i="18" s="1"/>
  <c r="E1076" i="18"/>
  <c r="F1076" i="18" s="1"/>
  <c r="E1080" i="18"/>
  <c r="F1080" i="18" s="1"/>
  <c r="E1084" i="18"/>
  <c r="F1084" i="18" s="1"/>
  <c r="E1088" i="18"/>
  <c r="F1088" i="18" s="1"/>
  <c r="E1092" i="18"/>
  <c r="F1092" i="18" s="1"/>
  <c r="E1022" i="18"/>
  <c r="F1022" i="18" s="1"/>
  <c r="E1014" i="18"/>
  <c r="F1014" i="18" s="1"/>
  <c r="E1018" i="18"/>
  <c r="F1018" i="18" s="1"/>
  <c r="E955" i="18"/>
  <c r="F955" i="18" s="1"/>
  <c r="E959" i="18"/>
  <c r="F959" i="18" s="1"/>
  <c r="E963" i="18"/>
  <c r="F963" i="18" s="1"/>
  <c r="E967" i="18"/>
  <c r="F967" i="18" s="1"/>
  <c r="E1156" i="18"/>
  <c r="F1156" i="18" s="1"/>
  <c r="E1160" i="18"/>
  <c r="F1160" i="18" s="1"/>
  <c r="E1164" i="18"/>
  <c r="F1164" i="18" s="1"/>
  <c r="E1168" i="18"/>
  <c r="F1168" i="18" s="1"/>
  <c r="E1150" i="18"/>
  <c r="F1150" i="18" s="1"/>
  <c r="E1146" i="18"/>
  <c r="F1146" i="18" s="1"/>
  <c r="E1128" i="18"/>
  <c r="F1128" i="18" s="1"/>
  <c r="E1132" i="18"/>
  <c r="F1132" i="18" s="1"/>
  <c r="E1136" i="18"/>
  <c r="F1136" i="18" s="1"/>
  <c r="E1121" i="18"/>
  <c r="F1121" i="18" s="1"/>
  <c r="E1103" i="18"/>
  <c r="F1103" i="18" s="1"/>
  <c r="E1107" i="18"/>
  <c r="F1107" i="18" s="1"/>
  <c r="E1111" i="18"/>
  <c r="F1111" i="18" s="1"/>
  <c r="E1115" i="18"/>
  <c r="F1115" i="18" s="1"/>
  <c r="E1119" i="18"/>
  <c r="F1119" i="18" s="1"/>
  <c r="E1097" i="18"/>
  <c r="F1097" i="18" s="1"/>
  <c r="E1031" i="18"/>
  <c r="F1031" i="18" s="1"/>
  <c r="E1035" i="18"/>
  <c r="F1035" i="18" s="1"/>
  <c r="E1039" i="18"/>
  <c r="F1039" i="18" s="1"/>
  <c r="E1043" i="18"/>
  <c r="F1043" i="18" s="1"/>
  <c r="E1047" i="18"/>
  <c r="F1047" i="18" s="1"/>
  <c r="E1051" i="18"/>
  <c r="F1051" i="18" s="1"/>
  <c r="E1055" i="18"/>
  <c r="F1055" i="18" s="1"/>
  <c r="E1059" i="18"/>
  <c r="F1059" i="18" s="1"/>
  <c r="E1063" i="18"/>
  <c r="F1063" i="18" s="1"/>
  <c r="E1067" i="18"/>
  <c r="F1067" i="18" s="1"/>
  <c r="E1071" i="18"/>
  <c r="F1071" i="18" s="1"/>
  <c r="E1075" i="18"/>
  <c r="F1075" i="18" s="1"/>
  <c r="E1079" i="18"/>
  <c r="F1079" i="18" s="1"/>
  <c r="E1083" i="18"/>
  <c r="F1083" i="18" s="1"/>
  <c r="E1087" i="18"/>
  <c r="F1087" i="18" s="1"/>
  <c r="E1091" i="18"/>
  <c r="F1091" i="18" s="1"/>
  <c r="E1021" i="18"/>
  <c r="F1021" i="18" s="1"/>
  <c r="E1012" i="18"/>
  <c r="F1012" i="18" s="1"/>
  <c r="E1017" i="18"/>
  <c r="F1017" i="18" s="1"/>
  <c r="E954" i="18"/>
  <c r="F954" i="18" s="1"/>
  <c r="E958" i="18"/>
  <c r="F958" i="18" s="1"/>
  <c r="E962" i="18"/>
  <c r="F962" i="18" s="1"/>
  <c r="E966" i="18"/>
  <c r="F966" i="18" s="1"/>
  <c r="E970" i="18"/>
  <c r="F970" i="18" s="1"/>
  <c r="E974" i="18"/>
  <c r="F974" i="18" s="1"/>
  <c r="E973" i="18"/>
  <c r="F973" i="18" s="1"/>
  <c r="E979" i="18"/>
  <c r="F979" i="18" s="1"/>
  <c r="E983" i="18"/>
  <c r="F983" i="18" s="1"/>
  <c r="E985" i="18"/>
  <c r="F985" i="18" s="1"/>
  <c r="E989" i="18"/>
  <c r="F989" i="18" s="1"/>
  <c r="E948" i="18"/>
  <c r="F948" i="18" s="1"/>
  <c r="E929" i="18"/>
  <c r="F929" i="18" s="1"/>
  <c r="E933" i="18"/>
  <c r="F933" i="18" s="1"/>
  <c r="E937" i="18"/>
  <c r="F937" i="18" s="1"/>
  <c r="E941" i="18"/>
  <c r="F941" i="18" s="1"/>
  <c r="E945" i="18"/>
  <c r="F945" i="18" s="1"/>
  <c r="E822" i="18"/>
  <c r="F822" i="18" s="1"/>
  <c r="E826" i="18"/>
  <c r="F826" i="18" s="1"/>
  <c r="E830" i="18"/>
  <c r="F830" i="18" s="1"/>
  <c r="E834" i="18"/>
  <c r="F834" i="18" s="1"/>
  <c r="E838" i="18"/>
  <c r="F838" i="18" s="1"/>
  <c r="E842" i="18"/>
  <c r="F842" i="18" s="1"/>
  <c r="E846" i="18"/>
  <c r="F846" i="18" s="1"/>
  <c r="E850" i="18"/>
  <c r="F850" i="18" s="1"/>
  <c r="E854" i="18"/>
  <c r="F854" i="18" s="1"/>
  <c r="E858" i="18"/>
  <c r="F858" i="18" s="1"/>
  <c r="E862" i="18"/>
  <c r="F862" i="18" s="1"/>
  <c r="E866" i="18"/>
  <c r="F866" i="18" s="1"/>
  <c r="E870" i="18"/>
  <c r="F870" i="18" s="1"/>
  <c r="E874" i="18"/>
  <c r="F874" i="18" s="1"/>
  <c r="E878" i="18"/>
  <c r="F878" i="18" s="1"/>
  <c r="E882" i="18"/>
  <c r="F882" i="18" s="1"/>
  <c r="E886" i="18"/>
  <c r="F886" i="18" s="1"/>
  <c r="E890" i="18"/>
  <c r="F890" i="18" s="1"/>
  <c r="E894" i="18"/>
  <c r="F894" i="18" s="1"/>
  <c r="E898" i="18"/>
  <c r="F898" i="18" s="1"/>
  <c r="E902" i="18"/>
  <c r="F902" i="18" s="1"/>
  <c r="E906" i="18"/>
  <c r="F906" i="18" s="1"/>
  <c r="E910" i="18"/>
  <c r="F910" i="18" s="1"/>
  <c r="E914" i="18"/>
  <c r="F914" i="18" s="1"/>
  <c r="E918" i="18"/>
  <c r="F918" i="18" s="1"/>
  <c r="E773" i="18"/>
  <c r="F773" i="18" s="1"/>
  <c r="E777" i="18"/>
  <c r="F777" i="18" s="1"/>
  <c r="E781" i="18"/>
  <c r="F781" i="18" s="1"/>
  <c r="E975" i="18"/>
  <c r="F975" i="18" s="1"/>
  <c r="E980" i="18"/>
  <c r="F980" i="18" s="1"/>
  <c r="E984" i="18"/>
  <c r="F984" i="18" s="1"/>
  <c r="E988" i="18"/>
  <c r="F988" i="18" s="1"/>
  <c r="E992" i="18"/>
  <c r="F992" i="18" s="1"/>
  <c r="E947" i="18"/>
  <c r="F947" i="18" s="1"/>
  <c r="E928" i="18"/>
  <c r="F928" i="18" s="1"/>
  <c r="E932" i="18"/>
  <c r="F932" i="18" s="1"/>
  <c r="E936" i="18"/>
  <c r="F936" i="18" s="1"/>
  <c r="E940" i="18"/>
  <c r="F940" i="18" s="1"/>
  <c r="E944" i="18"/>
  <c r="F944" i="18" s="1"/>
  <c r="E921" i="18"/>
  <c r="F921" i="18" s="1"/>
  <c r="E825" i="18"/>
  <c r="F825" i="18" s="1"/>
  <c r="E829" i="18"/>
  <c r="F829" i="18" s="1"/>
  <c r="E833" i="18"/>
  <c r="F833" i="18" s="1"/>
  <c r="E837" i="18"/>
  <c r="F837" i="18" s="1"/>
  <c r="E841" i="18"/>
  <c r="F841" i="18" s="1"/>
  <c r="E845" i="18"/>
  <c r="F845" i="18" s="1"/>
  <c r="E849" i="18"/>
  <c r="F849" i="18" s="1"/>
  <c r="E853" i="18"/>
  <c r="F853" i="18" s="1"/>
  <c r="E857" i="18"/>
  <c r="F857" i="18" s="1"/>
  <c r="E861" i="18"/>
  <c r="F861" i="18" s="1"/>
  <c r="E865" i="18"/>
  <c r="F865" i="18" s="1"/>
  <c r="E869" i="18"/>
  <c r="F869" i="18" s="1"/>
  <c r="E873" i="18"/>
  <c r="F873" i="18" s="1"/>
  <c r="E877" i="18"/>
  <c r="F877" i="18" s="1"/>
  <c r="E881" i="18"/>
  <c r="F881" i="18" s="1"/>
  <c r="E885" i="18"/>
  <c r="F885" i="18" s="1"/>
  <c r="E889" i="18"/>
  <c r="F889" i="18" s="1"/>
  <c r="E893" i="18"/>
  <c r="F893" i="18" s="1"/>
  <c r="E897" i="18"/>
  <c r="F897" i="18" s="1"/>
  <c r="E901" i="18"/>
  <c r="F901" i="18" s="1"/>
  <c r="E905" i="18"/>
  <c r="F905" i="18" s="1"/>
  <c r="E909" i="18"/>
  <c r="F909" i="18" s="1"/>
  <c r="E913" i="18"/>
  <c r="F913" i="18" s="1"/>
  <c r="E917" i="18"/>
  <c r="F917" i="18" s="1"/>
  <c r="E816" i="18"/>
  <c r="F816" i="18" s="1"/>
  <c r="E776" i="18"/>
  <c r="F776" i="18" s="1"/>
  <c r="E780" i="18"/>
  <c r="F780" i="18" s="1"/>
  <c r="E785" i="18"/>
  <c r="F785" i="18" s="1"/>
  <c r="E789" i="18"/>
  <c r="F789" i="18" s="1"/>
  <c r="E793" i="18"/>
  <c r="F793" i="18" s="1"/>
  <c r="E987" i="18"/>
  <c r="F987" i="18" s="1"/>
  <c r="E991" i="18"/>
  <c r="F991" i="18" s="1"/>
  <c r="E946" i="18"/>
  <c r="F946" i="18" s="1"/>
  <c r="E927" i="18"/>
  <c r="F927" i="18" s="1"/>
  <c r="E931" i="18"/>
  <c r="F931" i="18" s="1"/>
  <c r="E935" i="18"/>
  <c r="F935" i="18" s="1"/>
  <c r="E939" i="18"/>
  <c r="F939" i="18" s="1"/>
  <c r="E943" i="18"/>
  <c r="F943" i="18" s="1"/>
  <c r="E920" i="18"/>
  <c r="F920" i="18" s="1"/>
  <c r="E824" i="18"/>
  <c r="F824" i="18" s="1"/>
  <c r="E828" i="18"/>
  <c r="F828" i="18" s="1"/>
  <c r="E832" i="18"/>
  <c r="F832" i="18" s="1"/>
  <c r="E836" i="18"/>
  <c r="F836" i="18" s="1"/>
  <c r="E840" i="18"/>
  <c r="F840" i="18" s="1"/>
  <c r="E844" i="18"/>
  <c r="F844" i="18" s="1"/>
  <c r="E848" i="18"/>
  <c r="F848" i="18" s="1"/>
  <c r="E852" i="18"/>
  <c r="F852" i="18" s="1"/>
  <c r="E856" i="18"/>
  <c r="F856" i="18" s="1"/>
  <c r="E860" i="18"/>
  <c r="F860" i="18" s="1"/>
  <c r="E864" i="18"/>
  <c r="F864" i="18" s="1"/>
  <c r="E868" i="18"/>
  <c r="F868" i="18" s="1"/>
  <c r="E872" i="18"/>
  <c r="F872" i="18" s="1"/>
  <c r="E876" i="18"/>
  <c r="F876" i="18" s="1"/>
  <c r="E880" i="18"/>
  <c r="F880" i="18" s="1"/>
  <c r="E884" i="18"/>
  <c r="F884" i="18" s="1"/>
  <c r="E888" i="18"/>
  <c r="F888" i="18" s="1"/>
  <c r="E892" i="18"/>
  <c r="F892" i="18" s="1"/>
  <c r="E896" i="18"/>
  <c r="F896" i="18" s="1"/>
  <c r="E900" i="18"/>
  <c r="F900" i="18" s="1"/>
  <c r="E904" i="18"/>
  <c r="F904" i="18" s="1"/>
  <c r="E908" i="18"/>
  <c r="F908" i="18" s="1"/>
  <c r="E912" i="18"/>
  <c r="F912" i="18" s="1"/>
  <c r="E916" i="18"/>
  <c r="F916" i="18" s="1"/>
  <c r="E815" i="18"/>
  <c r="F815" i="18" s="1"/>
  <c r="E775" i="18"/>
  <c r="F775" i="18" s="1"/>
  <c r="E779" i="18"/>
  <c r="F779" i="18" s="1"/>
  <c r="E971" i="18"/>
  <c r="F971" i="18" s="1"/>
  <c r="E978" i="18"/>
  <c r="F978" i="18" s="1"/>
  <c r="E982" i="18"/>
  <c r="F982" i="18" s="1"/>
  <c r="E986" i="18"/>
  <c r="F986" i="18" s="1"/>
  <c r="E990" i="18"/>
  <c r="F990" i="18" s="1"/>
  <c r="E926" i="18"/>
  <c r="F926" i="18" s="1"/>
  <c r="E930" i="18"/>
  <c r="F930" i="18" s="1"/>
  <c r="E934" i="18"/>
  <c r="F934" i="18" s="1"/>
  <c r="E938" i="18"/>
  <c r="F938" i="18" s="1"/>
  <c r="E942" i="18"/>
  <c r="F942" i="18" s="1"/>
  <c r="E919" i="18"/>
  <c r="F919" i="18" s="1"/>
  <c r="E823" i="18"/>
  <c r="F823" i="18" s="1"/>
  <c r="E827" i="18"/>
  <c r="F827" i="18" s="1"/>
  <c r="E831" i="18"/>
  <c r="F831" i="18" s="1"/>
  <c r="E835" i="18"/>
  <c r="F835" i="18" s="1"/>
  <c r="E839" i="18"/>
  <c r="F839" i="18" s="1"/>
  <c r="E843" i="18"/>
  <c r="F843" i="18" s="1"/>
  <c r="E847" i="18"/>
  <c r="F847" i="18" s="1"/>
  <c r="E851" i="18"/>
  <c r="F851" i="18" s="1"/>
  <c r="E855" i="18"/>
  <c r="F855" i="18" s="1"/>
  <c r="E859" i="18"/>
  <c r="F859" i="18" s="1"/>
  <c r="E863" i="18"/>
  <c r="F863" i="18" s="1"/>
  <c r="E867" i="18"/>
  <c r="F867" i="18" s="1"/>
  <c r="E871" i="18"/>
  <c r="F871" i="18" s="1"/>
  <c r="E875" i="18"/>
  <c r="F875" i="18" s="1"/>
  <c r="E879" i="18"/>
  <c r="F879" i="18" s="1"/>
  <c r="E883" i="18"/>
  <c r="F883" i="18" s="1"/>
  <c r="E887" i="18"/>
  <c r="F887" i="18" s="1"/>
  <c r="E891" i="18"/>
  <c r="F891" i="18" s="1"/>
  <c r="E895" i="18"/>
  <c r="F895" i="18" s="1"/>
  <c r="E899" i="18"/>
  <c r="F899" i="18" s="1"/>
  <c r="E903" i="18"/>
  <c r="F903" i="18" s="1"/>
  <c r="E907" i="18"/>
  <c r="F907" i="18" s="1"/>
  <c r="E911" i="18"/>
  <c r="F911" i="18" s="1"/>
  <c r="E915" i="18"/>
  <c r="F915" i="18" s="1"/>
  <c r="E817" i="18"/>
  <c r="F817" i="18" s="1"/>
  <c r="E774" i="18"/>
  <c r="F774" i="18" s="1"/>
  <c r="E778" i="18"/>
  <c r="F778" i="18" s="1"/>
  <c r="E783" i="18"/>
  <c r="F783" i="18" s="1"/>
  <c r="E787" i="18"/>
  <c r="F787" i="18" s="1"/>
  <c r="E791" i="18"/>
  <c r="F791" i="18" s="1"/>
  <c r="E795" i="18"/>
  <c r="F795" i="18" s="1"/>
  <c r="E799" i="18"/>
  <c r="F799" i="18" s="1"/>
  <c r="E797" i="18"/>
  <c r="F797" i="18" s="1"/>
  <c r="E803" i="18"/>
  <c r="F803" i="18" s="1"/>
  <c r="E807" i="18"/>
  <c r="F807" i="18" s="1"/>
  <c r="E811" i="18"/>
  <c r="F811" i="18" s="1"/>
  <c r="E766" i="18"/>
  <c r="F766" i="18" s="1"/>
  <c r="E717" i="18"/>
  <c r="F717" i="18" s="1"/>
  <c r="E721" i="18"/>
  <c r="F721" i="18" s="1"/>
  <c r="E725" i="18"/>
  <c r="F725" i="18" s="1"/>
  <c r="E729" i="18"/>
  <c r="F729" i="18" s="1"/>
  <c r="E733" i="18"/>
  <c r="F733" i="18" s="1"/>
  <c r="E737" i="18"/>
  <c r="F737" i="18" s="1"/>
  <c r="E741" i="18"/>
  <c r="F741" i="18" s="1"/>
  <c r="E745" i="18"/>
  <c r="F745" i="18" s="1"/>
  <c r="E749" i="18"/>
  <c r="F749" i="18" s="1"/>
  <c r="E753" i="18"/>
  <c r="F753" i="18" s="1"/>
  <c r="E757" i="18"/>
  <c r="F757" i="18" s="1"/>
  <c r="E761" i="18"/>
  <c r="F761" i="18" s="1"/>
  <c r="E765" i="18"/>
  <c r="F765" i="18" s="1"/>
  <c r="E705" i="18"/>
  <c r="F705" i="18" s="1"/>
  <c r="E693" i="18"/>
  <c r="F693" i="18" s="1"/>
  <c r="E697" i="18"/>
  <c r="F697" i="18" s="1"/>
  <c r="E623" i="18"/>
  <c r="F623" i="18" s="1"/>
  <c r="E627" i="18"/>
  <c r="F627" i="18" s="1"/>
  <c r="E631" i="18"/>
  <c r="F631" i="18" s="1"/>
  <c r="E635" i="18"/>
  <c r="F635" i="18" s="1"/>
  <c r="E639" i="18"/>
  <c r="F639" i="18" s="1"/>
  <c r="E643" i="18"/>
  <c r="F643" i="18" s="1"/>
  <c r="E647" i="18"/>
  <c r="F647" i="18" s="1"/>
  <c r="E594" i="18"/>
  <c r="F594" i="18" s="1"/>
  <c r="E598" i="18"/>
  <c r="F598" i="18" s="1"/>
  <c r="E564" i="18"/>
  <c r="F564" i="18" s="1"/>
  <c r="E568" i="18"/>
  <c r="F568" i="18" s="1"/>
  <c r="E572" i="18"/>
  <c r="F572" i="18" s="1"/>
  <c r="E576" i="18"/>
  <c r="F576" i="18" s="1"/>
  <c r="E580" i="18"/>
  <c r="F580" i="18" s="1"/>
  <c r="E584" i="18"/>
  <c r="F584" i="18" s="1"/>
  <c r="E551" i="18"/>
  <c r="F551" i="18" s="1"/>
  <c r="E555" i="18"/>
  <c r="F555" i="18" s="1"/>
  <c r="E542" i="18"/>
  <c r="F542" i="18" s="1"/>
  <c r="E546" i="18"/>
  <c r="F546" i="18" s="1"/>
  <c r="E535" i="18"/>
  <c r="F535" i="18" s="1"/>
  <c r="E784" i="18"/>
  <c r="F784" i="18" s="1"/>
  <c r="E788" i="18"/>
  <c r="F788" i="18" s="1"/>
  <c r="E792" i="18"/>
  <c r="F792" i="18" s="1"/>
  <c r="E796" i="18"/>
  <c r="F796" i="18" s="1"/>
  <c r="E800" i="18"/>
  <c r="F800" i="18" s="1"/>
  <c r="E804" i="18"/>
  <c r="F804" i="18" s="1"/>
  <c r="E808" i="18"/>
  <c r="F808" i="18" s="1"/>
  <c r="E812" i="18"/>
  <c r="F812" i="18" s="1"/>
  <c r="E767" i="18"/>
  <c r="F767" i="18" s="1"/>
  <c r="E718" i="18"/>
  <c r="F718" i="18" s="1"/>
  <c r="E722" i="18"/>
  <c r="F722" i="18" s="1"/>
  <c r="E726" i="18"/>
  <c r="F726" i="18" s="1"/>
  <c r="E730" i="18"/>
  <c r="F730" i="18" s="1"/>
  <c r="E734" i="18"/>
  <c r="F734" i="18" s="1"/>
  <c r="E738" i="18"/>
  <c r="F738" i="18" s="1"/>
  <c r="E742" i="18"/>
  <c r="F742" i="18" s="1"/>
  <c r="E746" i="18"/>
  <c r="F746" i="18" s="1"/>
  <c r="E750" i="18"/>
  <c r="F750" i="18" s="1"/>
  <c r="E754" i="18"/>
  <c r="F754" i="18" s="1"/>
  <c r="E758" i="18"/>
  <c r="F758" i="18" s="1"/>
  <c r="E762" i="18"/>
  <c r="F762" i="18" s="1"/>
  <c r="E709" i="18"/>
  <c r="F709" i="18" s="1"/>
  <c r="E706" i="18"/>
  <c r="F706" i="18" s="1"/>
  <c r="E694" i="18"/>
  <c r="F694" i="18" s="1"/>
  <c r="E698" i="18"/>
  <c r="F698" i="18" s="1"/>
  <c r="E624" i="18"/>
  <c r="F624" i="18" s="1"/>
  <c r="E628" i="18"/>
  <c r="F628" i="18" s="1"/>
  <c r="E632" i="18"/>
  <c r="F632" i="18" s="1"/>
  <c r="E636" i="18"/>
  <c r="F636" i="18" s="1"/>
  <c r="E640" i="18"/>
  <c r="F640" i="18" s="1"/>
  <c r="E644" i="18"/>
  <c r="F644" i="18" s="1"/>
  <c r="E648" i="18"/>
  <c r="F648" i="18" s="1"/>
  <c r="E595" i="18"/>
  <c r="F595" i="18" s="1"/>
  <c r="E599" i="18"/>
  <c r="F599" i="18" s="1"/>
  <c r="E561" i="18"/>
  <c r="F561" i="18" s="1"/>
  <c r="E565" i="18"/>
  <c r="F565" i="18" s="1"/>
  <c r="E569" i="18"/>
  <c r="F569" i="18" s="1"/>
  <c r="E573" i="18"/>
  <c r="F573" i="18" s="1"/>
  <c r="E577" i="18"/>
  <c r="F577" i="18" s="1"/>
  <c r="E581" i="18"/>
  <c r="F581" i="18" s="1"/>
  <c r="E585" i="18"/>
  <c r="F585" i="18" s="1"/>
  <c r="E552" i="18"/>
  <c r="F552" i="18" s="1"/>
  <c r="E556" i="18"/>
  <c r="F556" i="18" s="1"/>
  <c r="E543" i="18"/>
  <c r="F543" i="18" s="1"/>
  <c r="E532" i="18"/>
  <c r="F532" i="18" s="1"/>
  <c r="E531" i="18"/>
  <c r="F531" i="18" s="1"/>
  <c r="E704" i="18"/>
  <c r="F704" i="18" s="1"/>
  <c r="E621" i="18"/>
  <c r="F621" i="18" s="1"/>
  <c r="E925" i="18"/>
  <c r="F925" i="18" s="1"/>
  <c r="E1101" i="18"/>
  <c r="F1101" i="18" s="1"/>
  <c r="E692" i="18"/>
  <c r="F692" i="18" s="1"/>
  <c r="E591" i="18"/>
  <c r="F591" i="18" s="1"/>
  <c r="E821" i="18"/>
  <c r="F821" i="18" s="1"/>
  <c r="E1027" i="18"/>
  <c r="F1027" i="18" s="1"/>
  <c r="E51" i="18"/>
  <c r="F51" i="18" s="1"/>
  <c r="E47" i="18"/>
  <c r="F47" i="18" s="1"/>
  <c r="E43" i="18"/>
  <c r="F43" i="18" s="1"/>
  <c r="E39" i="18"/>
  <c r="F39" i="18" s="1"/>
  <c r="E35" i="18"/>
  <c r="F35" i="18" s="1"/>
  <c r="E31" i="18"/>
  <c r="F31" i="18" s="1"/>
  <c r="E27" i="18"/>
  <c r="F27" i="18" s="1"/>
  <c r="E23" i="18"/>
  <c r="F23" i="18" s="1"/>
  <c r="E19" i="18"/>
  <c r="F19" i="18" s="1"/>
  <c r="E15" i="18"/>
  <c r="F15" i="18" s="1"/>
  <c r="E11" i="18"/>
  <c r="F11" i="18" s="1"/>
  <c r="E7" i="18"/>
  <c r="F7" i="18" s="1"/>
  <c r="E62" i="18"/>
  <c r="F62" i="18" s="1"/>
  <c r="E64" i="18"/>
  <c r="F64" i="18" s="1"/>
  <c r="E6" i="18"/>
  <c r="F6" i="18" s="1"/>
  <c r="E50" i="18"/>
  <c r="F50" i="18" s="1"/>
  <c r="E46" i="18"/>
  <c r="F46" i="18" s="1"/>
  <c r="E42" i="18"/>
  <c r="F42" i="18" s="1"/>
  <c r="E38" i="18"/>
  <c r="F38" i="18" s="1"/>
  <c r="E34" i="18"/>
  <c r="F34" i="18" s="1"/>
  <c r="E30" i="18"/>
  <c r="F30" i="18" s="1"/>
  <c r="E26" i="18"/>
  <c r="F26" i="18" s="1"/>
  <c r="E22" i="18"/>
  <c r="F22" i="18" s="1"/>
  <c r="E18" i="18"/>
  <c r="F18" i="18" s="1"/>
  <c r="E14" i="18"/>
  <c r="F14" i="18" s="1"/>
  <c r="E10" i="18"/>
  <c r="F10" i="18" s="1"/>
  <c r="E55" i="18"/>
  <c r="F55" i="18" s="1"/>
  <c r="E59" i="18"/>
  <c r="F59" i="18" s="1"/>
  <c r="E60" i="18"/>
  <c r="F60" i="18" s="1"/>
  <c r="E409" i="18"/>
  <c r="F409" i="18" s="1"/>
  <c r="E413" i="18"/>
  <c r="F413" i="18" s="1"/>
  <c r="E417" i="18"/>
  <c r="F417" i="18" s="1"/>
  <c r="E421" i="18"/>
  <c r="F421" i="18" s="1"/>
  <c r="E425" i="18"/>
  <c r="F425" i="18" s="1"/>
  <c r="E429" i="18"/>
  <c r="F429" i="18" s="1"/>
  <c r="E433" i="18"/>
  <c r="F433" i="18" s="1"/>
  <c r="E437" i="18"/>
  <c r="F437" i="18" s="1"/>
  <c r="E441" i="18"/>
  <c r="F441" i="18" s="1"/>
  <c r="E445" i="18"/>
  <c r="F445" i="18" s="1"/>
  <c r="E449" i="18"/>
  <c r="F449" i="18" s="1"/>
  <c r="E453" i="18"/>
  <c r="F453" i="18" s="1"/>
  <c r="E457" i="18"/>
  <c r="F457" i="18" s="1"/>
  <c r="E461" i="18"/>
  <c r="F461" i="18" s="1"/>
  <c r="E465" i="18"/>
  <c r="F465" i="18" s="1"/>
  <c r="E469" i="18"/>
  <c r="F469" i="18" s="1"/>
  <c r="E473" i="18"/>
  <c r="F473" i="18" s="1"/>
  <c r="E477" i="18"/>
  <c r="F477" i="18" s="1"/>
  <c r="E481" i="18"/>
  <c r="F481" i="18" s="1"/>
  <c r="E485" i="18"/>
  <c r="F485" i="18" s="1"/>
  <c r="E489" i="18"/>
  <c r="F489" i="18" s="1"/>
  <c r="E493" i="18"/>
  <c r="F493" i="18" s="1"/>
  <c r="E497" i="18"/>
  <c r="F497" i="18" s="1"/>
  <c r="E501" i="18"/>
  <c r="F501" i="18" s="1"/>
  <c r="E505" i="18"/>
  <c r="F505" i="18" s="1"/>
  <c r="E509" i="18"/>
  <c r="F509" i="18" s="1"/>
  <c r="E513" i="18"/>
  <c r="F513" i="18" s="1"/>
  <c r="E517" i="18"/>
  <c r="F517" i="18" s="1"/>
  <c r="E521" i="18"/>
  <c r="F521" i="18" s="1"/>
  <c r="E525" i="18"/>
  <c r="F525" i="18" s="1"/>
  <c r="E378" i="18"/>
  <c r="F378" i="18" s="1"/>
  <c r="E382" i="18"/>
  <c r="F382" i="18" s="1"/>
  <c r="E386" i="18"/>
  <c r="F386" i="18" s="1"/>
  <c r="E390" i="18"/>
  <c r="F390" i="18" s="1"/>
  <c r="E394" i="18"/>
  <c r="F394" i="18" s="1"/>
  <c r="E398" i="18"/>
  <c r="F398" i="18" s="1"/>
  <c r="E402" i="18"/>
  <c r="F402" i="18" s="1"/>
  <c r="E358" i="18"/>
  <c r="F358" i="18" s="1"/>
  <c r="E362" i="18"/>
  <c r="F362" i="18" s="1"/>
  <c r="E366" i="18"/>
  <c r="F366" i="18" s="1"/>
  <c r="E370" i="18"/>
  <c r="F370" i="18" s="1"/>
  <c r="E801" i="18"/>
  <c r="F801" i="18" s="1"/>
  <c r="E805" i="18"/>
  <c r="F805" i="18" s="1"/>
  <c r="E809" i="18"/>
  <c r="F809" i="18" s="1"/>
  <c r="E813" i="18"/>
  <c r="F813" i="18" s="1"/>
  <c r="E768" i="18"/>
  <c r="F768" i="18" s="1"/>
  <c r="E719" i="18"/>
  <c r="F719" i="18" s="1"/>
  <c r="E723" i="18"/>
  <c r="F723" i="18" s="1"/>
  <c r="E727" i="18"/>
  <c r="F727" i="18" s="1"/>
  <c r="E731" i="18"/>
  <c r="F731" i="18" s="1"/>
  <c r="E735" i="18"/>
  <c r="F735" i="18" s="1"/>
  <c r="E739" i="18"/>
  <c r="F739" i="18" s="1"/>
  <c r="E743" i="18"/>
  <c r="F743" i="18" s="1"/>
  <c r="E747" i="18"/>
  <c r="F747" i="18" s="1"/>
  <c r="E751" i="18"/>
  <c r="F751" i="18" s="1"/>
  <c r="E755" i="18"/>
  <c r="F755" i="18" s="1"/>
  <c r="E759" i="18"/>
  <c r="F759" i="18" s="1"/>
  <c r="E763" i="18"/>
  <c r="F763" i="18" s="1"/>
  <c r="E710" i="18"/>
  <c r="F710" i="18" s="1"/>
  <c r="E707" i="18"/>
  <c r="F707" i="18" s="1"/>
  <c r="E695" i="18"/>
  <c r="F695" i="18" s="1"/>
  <c r="E699" i="18"/>
  <c r="F699" i="18" s="1"/>
  <c r="E625" i="18"/>
  <c r="F625" i="18" s="1"/>
  <c r="E629" i="18"/>
  <c r="F629" i="18" s="1"/>
  <c r="E633" i="18"/>
  <c r="F633" i="18" s="1"/>
  <c r="E637" i="18"/>
  <c r="F637" i="18" s="1"/>
  <c r="E641" i="18"/>
  <c r="F641" i="18" s="1"/>
  <c r="E645" i="18"/>
  <c r="F645" i="18" s="1"/>
  <c r="E592" i="18"/>
  <c r="F592" i="18" s="1"/>
  <c r="E596" i="18"/>
  <c r="F596" i="18" s="1"/>
  <c r="E600" i="18"/>
  <c r="F600" i="18" s="1"/>
  <c r="E562" i="18"/>
  <c r="F562" i="18" s="1"/>
  <c r="E566" i="18"/>
  <c r="F566" i="18" s="1"/>
  <c r="E570" i="18"/>
  <c r="F570" i="18" s="1"/>
  <c r="E574" i="18"/>
  <c r="F574" i="18" s="1"/>
  <c r="E578" i="18"/>
  <c r="F578" i="18" s="1"/>
  <c r="E582" i="18"/>
  <c r="F582" i="18" s="1"/>
  <c r="E586" i="18"/>
  <c r="F586" i="18" s="1"/>
  <c r="E553" i="18"/>
  <c r="F553" i="18" s="1"/>
  <c r="E540" i="18"/>
  <c r="F540" i="18" s="1"/>
  <c r="E544" i="18"/>
  <c r="F544" i="18" s="1"/>
  <c r="E533" i="18"/>
  <c r="F533" i="18" s="1"/>
  <c r="E782" i="18"/>
  <c r="F782" i="18" s="1"/>
  <c r="E786" i="18"/>
  <c r="F786" i="18" s="1"/>
  <c r="E790" i="18"/>
  <c r="F790" i="18" s="1"/>
  <c r="E794" i="18"/>
  <c r="F794" i="18" s="1"/>
  <c r="E798" i="18"/>
  <c r="F798" i="18" s="1"/>
  <c r="E802" i="18"/>
  <c r="F802" i="18" s="1"/>
  <c r="E806" i="18"/>
  <c r="F806" i="18" s="1"/>
  <c r="E810" i="18"/>
  <c r="F810" i="18" s="1"/>
  <c r="E814" i="18"/>
  <c r="F814" i="18" s="1"/>
  <c r="E716" i="18"/>
  <c r="F716" i="18" s="1"/>
  <c r="E720" i="18"/>
  <c r="F720" i="18" s="1"/>
  <c r="E724" i="18"/>
  <c r="F724" i="18" s="1"/>
  <c r="E728" i="18"/>
  <c r="F728" i="18" s="1"/>
  <c r="E732" i="18"/>
  <c r="F732" i="18" s="1"/>
  <c r="E736" i="18"/>
  <c r="F736" i="18" s="1"/>
  <c r="E740" i="18"/>
  <c r="F740" i="18" s="1"/>
  <c r="E744" i="18"/>
  <c r="F744" i="18" s="1"/>
  <c r="E748" i="18"/>
  <c r="F748" i="18" s="1"/>
  <c r="E752" i="18"/>
  <c r="F752" i="18" s="1"/>
  <c r="E756" i="18"/>
  <c r="F756" i="18" s="1"/>
  <c r="E760" i="18"/>
  <c r="F760" i="18" s="1"/>
  <c r="E764" i="18"/>
  <c r="F764" i="18" s="1"/>
  <c r="E711" i="18"/>
  <c r="F711" i="18" s="1"/>
  <c r="E708" i="18"/>
  <c r="F708" i="18" s="1"/>
  <c r="E696" i="18"/>
  <c r="F696" i="18" s="1"/>
  <c r="E700" i="18"/>
  <c r="F700" i="18" s="1"/>
  <c r="E622" i="18"/>
  <c r="F622" i="18" s="1"/>
  <c r="E626" i="18"/>
  <c r="F626" i="18" s="1"/>
  <c r="E630" i="18"/>
  <c r="F630" i="18" s="1"/>
  <c r="E634" i="18"/>
  <c r="F634" i="18" s="1"/>
  <c r="E638" i="18"/>
  <c r="F638" i="18" s="1"/>
  <c r="E642" i="18"/>
  <c r="F642" i="18" s="1"/>
  <c r="E646" i="18"/>
  <c r="F646" i="18" s="1"/>
  <c r="E593" i="18"/>
  <c r="F593" i="18" s="1"/>
  <c r="E597" i="18"/>
  <c r="F597" i="18" s="1"/>
  <c r="E601" i="18"/>
  <c r="F601" i="18" s="1"/>
  <c r="E563" i="18"/>
  <c r="F563" i="18" s="1"/>
  <c r="E567" i="18"/>
  <c r="F567" i="18" s="1"/>
  <c r="E571" i="18"/>
  <c r="F571" i="18" s="1"/>
  <c r="E575" i="18"/>
  <c r="F575" i="18" s="1"/>
  <c r="E579" i="18"/>
  <c r="F579" i="18" s="1"/>
  <c r="E583" i="18"/>
  <c r="F583" i="18" s="1"/>
  <c r="E587" i="18"/>
  <c r="F587" i="18" s="1"/>
  <c r="E554" i="18"/>
  <c r="F554" i="18" s="1"/>
  <c r="E541" i="18"/>
  <c r="F541" i="18" s="1"/>
  <c r="E545" i="18"/>
  <c r="F545" i="18" s="1"/>
  <c r="E534" i="18"/>
  <c r="F534" i="18" s="1"/>
  <c r="E560" i="18"/>
  <c r="F560" i="18" s="1"/>
  <c r="E539" i="18"/>
  <c r="F539" i="18" s="1"/>
  <c r="E952" i="18"/>
  <c r="F952" i="18" s="1"/>
  <c r="F1007" i="18" s="1"/>
  <c r="E1013" i="18"/>
  <c r="F1013" i="18" s="1"/>
  <c r="E550" i="18"/>
  <c r="F550" i="18" s="1"/>
  <c r="E772" i="18"/>
  <c r="F772" i="18" s="1"/>
  <c r="E715" i="18"/>
  <c r="F715" i="18" s="1"/>
  <c r="E1010" i="18"/>
  <c r="F1010" i="18" s="1"/>
  <c r="F1024" i="18" s="1"/>
  <c r="B31" i="17" s="1"/>
  <c r="E1127" i="18"/>
  <c r="F1127" i="18" s="1"/>
  <c r="E49" i="18"/>
  <c r="F49" i="18" s="1"/>
  <c r="E45" i="18"/>
  <c r="F45" i="18" s="1"/>
  <c r="E41" i="18"/>
  <c r="F41" i="18" s="1"/>
  <c r="E37" i="18"/>
  <c r="F37" i="18" s="1"/>
  <c r="E33" i="18"/>
  <c r="F33" i="18" s="1"/>
  <c r="E29" i="18"/>
  <c r="F29" i="18" s="1"/>
  <c r="E25" i="18"/>
  <c r="F25" i="18" s="1"/>
  <c r="E21" i="18"/>
  <c r="F21" i="18" s="1"/>
  <c r="E17" i="18"/>
  <c r="F17" i="18" s="1"/>
  <c r="E13" i="18"/>
  <c r="F13" i="18" s="1"/>
  <c r="E9" i="18"/>
  <c r="F9" i="18" s="1"/>
  <c r="E53" i="18"/>
  <c r="F53" i="18" s="1"/>
  <c r="E61" i="18"/>
  <c r="F61" i="18" s="1"/>
  <c r="E65" i="18"/>
  <c r="F65" i="18" s="1"/>
  <c r="E52" i="18"/>
  <c r="F52" i="18" s="1"/>
  <c r="E48" i="18"/>
  <c r="F48" i="18" s="1"/>
  <c r="E44" i="18"/>
  <c r="F44" i="18" s="1"/>
  <c r="E40" i="18"/>
  <c r="F40" i="18" s="1"/>
  <c r="E36" i="18"/>
  <c r="F36" i="18" s="1"/>
  <c r="E32" i="18"/>
  <c r="F32" i="18" s="1"/>
  <c r="E28" i="18"/>
  <c r="F28" i="18" s="1"/>
  <c r="E24" i="18"/>
  <c r="F24" i="18" s="1"/>
  <c r="E20" i="18"/>
  <c r="F20" i="18" s="1"/>
  <c r="E16" i="18"/>
  <c r="F16" i="18" s="1"/>
  <c r="E12" i="18"/>
  <c r="F12" i="18" s="1"/>
  <c r="E8" i="18"/>
  <c r="F8" i="18" s="1"/>
  <c r="E54" i="18"/>
  <c r="F54" i="18" s="1"/>
  <c r="E63" i="18"/>
  <c r="F63" i="18" s="1"/>
  <c r="E66" i="18"/>
  <c r="F66" i="18" s="1"/>
  <c r="E411" i="18"/>
  <c r="F411" i="18" s="1"/>
  <c r="E415" i="18"/>
  <c r="F415" i="18" s="1"/>
  <c r="E419" i="18"/>
  <c r="F419" i="18" s="1"/>
  <c r="E423" i="18"/>
  <c r="F423" i="18" s="1"/>
  <c r="E427" i="18"/>
  <c r="F427" i="18" s="1"/>
  <c r="E431" i="18"/>
  <c r="F431" i="18" s="1"/>
  <c r="E435" i="18"/>
  <c r="F435" i="18" s="1"/>
  <c r="E439" i="18"/>
  <c r="F439" i="18" s="1"/>
  <c r="E443" i="18"/>
  <c r="F443" i="18" s="1"/>
  <c r="E447" i="18"/>
  <c r="F447" i="18" s="1"/>
  <c r="E451" i="18"/>
  <c r="F451" i="18" s="1"/>
  <c r="E455" i="18"/>
  <c r="F455" i="18" s="1"/>
  <c r="E459" i="18"/>
  <c r="F459" i="18" s="1"/>
  <c r="E463" i="18"/>
  <c r="F463" i="18" s="1"/>
  <c r="E467" i="18"/>
  <c r="F467" i="18" s="1"/>
  <c r="E471" i="18"/>
  <c r="F471" i="18" s="1"/>
  <c r="E475" i="18"/>
  <c r="F475" i="18" s="1"/>
  <c r="E479" i="18"/>
  <c r="F479" i="18" s="1"/>
  <c r="E483" i="18"/>
  <c r="F483" i="18" s="1"/>
  <c r="E487" i="18"/>
  <c r="F487" i="18" s="1"/>
  <c r="E491" i="18"/>
  <c r="F491" i="18" s="1"/>
  <c r="E495" i="18"/>
  <c r="F495" i="18" s="1"/>
  <c r="E499" i="18"/>
  <c r="F499" i="18" s="1"/>
  <c r="E503" i="18"/>
  <c r="F503" i="18" s="1"/>
  <c r="E507" i="18"/>
  <c r="F507" i="18" s="1"/>
  <c r="E511" i="18"/>
  <c r="F511" i="18" s="1"/>
  <c r="E515" i="18"/>
  <c r="F515" i="18" s="1"/>
  <c r="E519" i="18"/>
  <c r="F519" i="18" s="1"/>
  <c r="E523" i="18"/>
  <c r="F523" i="18" s="1"/>
  <c r="E527" i="18"/>
  <c r="F527" i="18" s="1"/>
  <c r="E380" i="18"/>
  <c r="F380" i="18" s="1"/>
  <c r="E384" i="18"/>
  <c r="F384" i="18" s="1"/>
  <c r="E388" i="18"/>
  <c r="F388" i="18" s="1"/>
  <c r="E392" i="18"/>
  <c r="F392" i="18" s="1"/>
  <c r="E396" i="18"/>
  <c r="F396" i="18" s="1"/>
  <c r="E400" i="18"/>
  <c r="F400" i="18" s="1"/>
  <c r="E404" i="18"/>
  <c r="F404" i="18" s="1"/>
  <c r="E360" i="18"/>
  <c r="F360" i="18" s="1"/>
  <c r="E364" i="18"/>
  <c r="F364" i="18" s="1"/>
  <c r="E368" i="18"/>
  <c r="F368" i="18" s="1"/>
  <c r="E372" i="18"/>
  <c r="F372" i="18" s="1"/>
  <c r="E412" i="18"/>
  <c r="F412" i="18" s="1"/>
  <c r="E416" i="18"/>
  <c r="F416" i="18" s="1"/>
  <c r="E420" i="18"/>
  <c r="F420" i="18" s="1"/>
  <c r="E424" i="18"/>
  <c r="F424" i="18" s="1"/>
  <c r="E428" i="18"/>
  <c r="F428" i="18" s="1"/>
  <c r="E432" i="18"/>
  <c r="F432" i="18" s="1"/>
  <c r="E436" i="18"/>
  <c r="F436" i="18" s="1"/>
  <c r="E440" i="18"/>
  <c r="F440" i="18" s="1"/>
  <c r="E444" i="18"/>
  <c r="F444" i="18" s="1"/>
  <c r="E448" i="18"/>
  <c r="F448" i="18" s="1"/>
  <c r="E452" i="18"/>
  <c r="F452" i="18" s="1"/>
  <c r="E456" i="18"/>
  <c r="F456" i="18" s="1"/>
  <c r="E460" i="18"/>
  <c r="F460" i="18" s="1"/>
  <c r="E464" i="18"/>
  <c r="F464" i="18" s="1"/>
  <c r="E468" i="18"/>
  <c r="F468" i="18" s="1"/>
  <c r="E472" i="18"/>
  <c r="F472" i="18" s="1"/>
  <c r="E476" i="18"/>
  <c r="F476" i="18" s="1"/>
  <c r="E480" i="18"/>
  <c r="F480" i="18" s="1"/>
  <c r="E484" i="18"/>
  <c r="F484" i="18" s="1"/>
  <c r="E488" i="18"/>
  <c r="F488" i="18" s="1"/>
  <c r="E492" i="18"/>
  <c r="F492" i="18" s="1"/>
  <c r="E496" i="18"/>
  <c r="F496" i="18" s="1"/>
  <c r="E500" i="18"/>
  <c r="F500" i="18" s="1"/>
  <c r="E504" i="18"/>
  <c r="F504" i="18" s="1"/>
  <c r="E508" i="18"/>
  <c r="F508" i="18" s="1"/>
  <c r="E512" i="18"/>
  <c r="F512" i="18" s="1"/>
  <c r="E516" i="18"/>
  <c r="F516" i="18" s="1"/>
  <c r="E520" i="18"/>
  <c r="F520" i="18" s="1"/>
  <c r="E524" i="18"/>
  <c r="F524" i="18" s="1"/>
  <c r="E377" i="18"/>
  <c r="F377" i="18" s="1"/>
  <c r="E381" i="18"/>
  <c r="F381" i="18" s="1"/>
  <c r="E385" i="18"/>
  <c r="F385" i="18" s="1"/>
  <c r="E389" i="18"/>
  <c r="F389" i="18" s="1"/>
  <c r="E393" i="18"/>
  <c r="F393" i="18" s="1"/>
  <c r="E397" i="18"/>
  <c r="F397" i="18" s="1"/>
  <c r="E401" i="18"/>
  <c r="F401" i="18" s="1"/>
  <c r="E357" i="18"/>
  <c r="F357" i="18" s="1"/>
  <c r="E361" i="18"/>
  <c r="F361" i="18" s="1"/>
  <c r="E365" i="18"/>
  <c r="F365" i="18" s="1"/>
  <c r="E369" i="18"/>
  <c r="F369" i="18" s="1"/>
  <c r="E343" i="18"/>
  <c r="F343" i="18" s="1"/>
  <c r="E346" i="18"/>
  <c r="F346" i="18" s="1"/>
  <c r="E350" i="18"/>
  <c r="F350" i="18" s="1"/>
  <c r="E320" i="18"/>
  <c r="F320" i="18" s="1"/>
  <c r="E324" i="18"/>
  <c r="F324" i="18" s="1"/>
  <c r="E328" i="18"/>
  <c r="F328" i="18" s="1"/>
  <c r="E332" i="18"/>
  <c r="F332" i="18" s="1"/>
  <c r="E336" i="18"/>
  <c r="F336" i="18" s="1"/>
  <c r="E301" i="18"/>
  <c r="F301" i="18" s="1"/>
  <c r="E305" i="18"/>
  <c r="F305" i="18" s="1"/>
  <c r="E309" i="18"/>
  <c r="F309" i="18" s="1"/>
  <c r="E313" i="18"/>
  <c r="F313" i="18" s="1"/>
  <c r="E272" i="18"/>
  <c r="F272" i="18" s="1"/>
  <c r="E276" i="18"/>
  <c r="F276" i="18" s="1"/>
  <c r="E280" i="18"/>
  <c r="F280" i="18" s="1"/>
  <c r="E284" i="18"/>
  <c r="F284" i="18" s="1"/>
  <c r="E288" i="18"/>
  <c r="F288" i="18" s="1"/>
  <c r="E292" i="18"/>
  <c r="F292" i="18" s="1"/>
  <c r="E139" i="18"/>
  <c r="F139" i="18" s="1"/>
  <c r="E143" i="18"/>
  <c r="F143" i="18" s="1"/>
  <c r="E147" i="18"/>
  <c r="F147" i="18" s="1"/>
  <c r="E151" i="18"/>
  <c r="F151" i="18" s="1"/>
  <c r="E155" i="18"/>
  <c r="F155" i="18" s="1"/>
  <c r="E159" i="18"/>
  <c r="F159" i="18" s="1"/>
  <c r="E163" i="18"/>
  <c r="F163" i="18" s="1"/>
  <c r="E167" i="18"/>
  <c r="F167" i="18" s="1"/>
  <c r="E171" i="18"/>
  <c r="F171" i="18" s="1"/>
  <c r="E175" i="18"/>
  <c r="F175" i="18" s="1"/>
  <c r="E179" i="18"/>
  <c r="F179" i="18" s="1"/>
  <c r="E183" i="18"/>
  <c r="F183" i="18" s="1"/>
  <c r="E187" i="18"/>
  <c r="F187" i="18" s="1"/>
  <c r="E191" i="18"/>
  <c r="F191" i="18" s="1"/>
  <c r="E195" i="18"/>
  <c r="F195" i="18" s="1"/>
  <c r="E199" i="18"/>
  <c r="F199" i="18" s="1"/>
  <c r="E203" i="18"/>
  <c r="F203" i="18" s="1"/>
  <c r="E207" i="18"/>
  <c r="F207" i="18" s="1"/>
  <c r="E211" i="18"/>
  <c r="F211" i="18" s="1"/>
  <c r="E215" i="18"/>
  <c r="F215" i="18" s="1"/>
  <c r="E219" i="18"/>
  <c r="F219" i="18" s="1"/>
  <c r="E223" i="18"/>
  <c r="F223" i="18" s="1"/>
  <c r="E227" i="18"/>
  <c r="F227" i="18" s="1"/>
  <c r="E231" i="18"/>
  <c r="F231" i="18" s="1"/>
  <c r="E235" i="18"/>
  <c r="F235" i="18" s="1"/>
  <c r="E347" i="18"/>
  <c r="F347" i="18" s="1"/>
  <c r="E351" i="18"/>
  <c r="F351" i="18" s="1"/>
  <c r="E321" i="18"/>
  <c r="F321" i="18" s="1"/>
  <c r="E325" i="18"/>
  <c r="F325" i="18" s="1"/>
  <c r="E329" i="18"/>
  <c r="F329" i="18" s="1"/>
  <c r="E333" i="18"/>
  <c r="F333" i="18" s="1"/>
  <c r="E337" i="18"/>
  <c r="F337" i="18" s="1"/>
  <c r="E302" i="18"/>
  <c r="F302" i="18" s="1"/>
  <c r="E306" i="18"/>
  <c r="F306" i="18" s="1"/>
  <c r="E310" i="18"/>
  <c r="F310" i="18" s="1"/>
  <c r="E314" i="18"/>
  <c r="F314" i="18" s="1"/>
  <c r="E273" i="18"/>
  <c r="F273" i="18" s="1"/>
  <c r="E277" i="18"/>
  <c r="F277" i="18" s="1"/>
  <c r="E281" i="18"/>
  <c r="F281" i="18" s="1"/>
  <c r="E285" i="18"/>
  <c r="F285" i="18" s="1"/>
  <c r="E289" i="18"/>
  <c r="F289" i="18" s="1"/>
  <c r="E293" i="18"/>
  <c r="F293" i="18" s="1"/>
  <c r="E140" i="18"/>
  <c r="F140" i="18" s="1"/>
  <c r="E144" i="18"/>
  <c r="F144" i="18" s="1"/>
  <c r="E148" i="18"/>
  <c r="F148" i="18" s="1"/>
  <c r="E152" i="18"/>
  <c r="F152" i="18" s="1"/>
  <c r="E156" i="18"/>
  <c r="F156" i="18" s="1"/>
  <c r="E160" i="18"/>
  <c r="F160" i="18" s="1"/>
  <c r="E164" i="18"/>
  <c r="F164" i="18" s="1"/>
  <c r="E168" i="18"/>
  <c r="F168" i="18" s="1"/>
  <c r="E172" i="18"/>
  <c r="F172" i="18" s="1"/>
  <c r="E176" i="18"/>
  <c r="F176" i="18" s="1"/>
  <c r="E180" i="18"/>
  <c r="F180" i="18" s="1"/>
  <c r="E184" i="18"/>
  <c r="F184" i="18" s="1"/>
  <c r="E188" i="18"/>
  <c r="F188" i="18" s="1"/>
  <c r="E192" i="18"/>
  <c r="F192" i="18" s="1"/>
  <c r="E196" i="18"/>
  <c r="F196" i="18" s="1"/>
  <c r="E200" i="18"/>
  <c r="F200" i="18" s="1"/>
  <c r="E204" i="18"/>
  <c r="F204" i="18" s="1"/>
  <c r="E208" i="18"/>
  <c r="F208" i="18" s="1"/>
  <c r="E212" i="18"/>
  <c r="F212" i="18" s="1"/>
  <c r="E216" i="18"/>
  <c r="F216" i="18" s="1"/>
  <c r="E220" i="18"/>
  <c r="F220" i="18" s="1"/>
  <c r="E224" i="18"/>
  <c r="F224" i="18" s="1"/>
  <c r="E228" i="18"/>
  <c r="F228" i="18" s="1"/>
  <c r="E232" i="18"/>
  <c r="F232" i="18" s="1"/>
  <c r="E236" i="18"/>
  <c r="F236" i="18" s="1"/>
  <c r="E240" i="18"/>
  <c r="F240" i="18" s="1"/>
  <c r="E244" i="18"/>
  <c r="F244" i="18" s="1"/>
  <c r="E248" i="18"/>
  <c r="F248" i="18" s="1"/>
  <c r="E252" i="18"/>
  <c r="F252" i="18" s="1"/>
  <c r="E256" i="18"/>
  <c r="F256" i="18" s="1"/>
  <c r="E260" i="18"/>
  <c r="F260" i="18" s="1"/>
  <c r="E264" i="18"/>
  <c r="F264" i="18" s="1"/>
  <c r="E125" i="18"/>
  <c r="F125" i="18" s="1"/>
  <c r="E129" i="18"/>
  <c r="F129" i="18" s="1"/>
  <c r="E133" i="18"/>
  <c r="F133" i="18" s="1"/>
  <c r="E107" i="18"/>
  <c r="F107" i="18" s="1"/>
  <c r="E111" i="18"/>
  <c r="F111" i="18" s="1"/>
  <c r="E115" i="18"/>
  <c r="F115" i="18" s="1"/>
  <c r="E72" i="18"/>
  <c r="F72" i="18" s="1"/>
  <c r="E76" i="18"/>
  <c r="F76" i="18" s="1"/>
  <c r="E80" i="18"/>
  <c r="F80" i="18" s="1"/>
  <c r="E84" i="18"/>
  <c r="F84" i="18" s="1"/>
  <c r="E88" i="18"/>
  <c r="F88" i="18" s="1"/>
  <c r="E92" i="18"/>
  <c r="F92" i="18" s="1"/>
  <c r="E96" i="18"/>
  <c r="F96" i="18" s="1"/>
  <c r="E100" i="18"/>
  <c r="F100" i="18" s="1"/>
  <c r="E239" i="18"/>
  <c r="F239" i="18" s="1"/>
  <c r="E243" i="18"/>
  <c r="F243" i="18" s="1"/>
  <c r="E247" i="18"/>
  <c r="F247" i="18" s="1"/>
  <c r="E251" i="18"/>
  <c r="F251" i="18" s="1"/>
  <c r="E255" i="18"/>
  <c r="F255" i="18" s="1"/>
  <c r="E259" i="18"/>
  <c r="F259" i="18" s="1"/>
  <c r="E263" i="18"/>
  <c r="F263" i="18" s="1"/>
  <c r="E124" i="18"/>
  <c r="F124" i="18" s="1"/>
  <c r="E128" i="18"/>
  <c r="F128" i="18" s="1"/>
  <c r="E132" i="18"/>
  <c r="F132" i="18" s="1"/>
  <c r="E106" i="18"/>
  <c r="F106" i="18" s="1"/>
  <c r="E110" i="18"/>
  <c r="F110" i="18" s="1"/>
  <c r="E114" i="18"/>
  <c r="F114" i="18" s="1"/>
  <c r="E118" i="18"/>
  <c r="F118" i="18" s="1"/>
  <c r="E75" i="18"/>
  <c r="F75" i="18" s="1"/>
  <c r="E79" i="18"/>
  <c r="F79" i="18" s="1"/>
  <c r="E83" i="18"/>
  <c r="F83" i="18" s="1"/>
  <c r="E87" i="18"/>
  <c r="F87" i="18" s="1"/>
  <c r="E91" i="18"/>
  <c r="F91" i="18" s="1"/>
  <c r="E95" i="18"/>
  <c r="F95" i="18" s="1"/>
  <c r="E99" i="18"/>
  <c r="F99" i="18" s="1"/>
  <c r="E138" i="18"/>
  <c r="F138" i="18" s="1"/>
  <c r="E318" i="18"/>
  <c r="F318" i="18" s="1"/>
  <c r="E410" i="18"/>
  <c r="F410" i="18" s="1"/>
  <c r="E414" i="18"/>
  <c r="F414" i="18" s="1"/>
  <c r="E418" i="18"/>
  <c r="F418" i="18" s="1"/>
  <c r="E422" i="18"/>
  <c r="F422" i="18" s="1"/>
  <c r="E426" i="18"/>
  <c r="F426" i="18" s="1"/>
  <c r="E430" i="18"/>
  <c r="F430" i="18" s="1"/>
  <c r="E434" i="18"/>
  <c r="F434" i="18" s="1"/>
  <c r="E438" i="18"/>
  <c r="F438" i="18" s="1"/>
  <c r="E442" i="18"/>
  <c r="F442" i="18" s="1"/>
  <c r="E446" i="18"/>
  <c r="F446" i="18" s="1"/>
  <c r="E450" i="18"/>
  <c r="F450" i="18" s="1"/>
  <c r="E454" i="18"/>
  <c r="F454" i="18" s="1"/>
  <c r="E458" i="18"/>
  <c r="F458" i="18" s="1"/>
  <c r="E462" i="18"/>
  <c r="F462" i="18" s="1"/>
  <c r="E466" i="18"/>
  <c r="F466" i="18" s="1"/>
  <c r="E470" i="18"/>
  <c r="F470" i="18" s="1"/>
  <c r="E474" i="18"/>
  <c r="F474" i="18" s="1"/>
  <c r="E478" i="18"/>
  <c r="F478" i="18" s="1"/>
  <c r="E482" i="18"/>
  <c r="F482" i="18" s="1"/>
  <c r="E486" i="18"/>
  <c r="F486" i="18" s="1"/>
  <c r="E490" i="18"/>
  <c r="F490" i="18" s="1"/>
  <c r="E494" i="18"/>
  <c r="F494" i="18" s="1"/>
  <c r="E498" i="18"/>
  <c r="F498" i="18" s="1"/>
  <c r="E502" i="18"/>
  <c r="F502" i="18" s="1"/>
  <c r="E506" i="18"/>
  <c r="F506" i="18" s="1"/>
  <c r="E510" i="18"/>
  <c r="F510" i="18" s="1"/>
  <c r="E514" i="18"/>
  <c r="F514" i="18" s="1"/>
  <c r="E518" i="18"/>
  <c r="F518" i="18" s="1"/>
  <c r="E522" i="18"/>
  <c r="F522" i="18" s="1"/>
  <c r="E526" i="18"/>
  <c r="F526" i="18" s="1"/>
  <c r="F529" i="18" s="1"/>
  <c r="C17" i="17" s="1"/>
  <c r="E379" i="18"/>
  <c r="F379" i="18" s="1"/>
  <c r="E383" i="18"/>
  <c r="F383" i="18" s="1"/>
  <c r="E387" i="18"/>
  <c r="F387" i="18" s="1"/>
  <c r="E391" i="18"/>
  <c r="F391" i="18" s="1"/>
  <c r="E395" i="18"/>
  <c r="F395" i="18" s="1"/>
  <c r="E399" i="18"/>
  <c r="F399" i="18" s="1"/>
  <c r="E403" i="18"/>
  <c r="F403" i="18" s="1"/>
  <c r="F406" i="18" s="1"/>
  <c r="C16" i="17" s="1"/>
  <c r="E359" i="18"/>
  <c r="F359" i="18" s="1"/>
  <c r="E363" i="18"/>
  <c r="F363" i="18" s="1"/>
  <c r="E367" i="18"/>
  <c r="F367" i="18" s="1"/>
  <c r="E371" i="18"/>
  <c r="F371" i="18" s="1"/>
  <c r="F374" i="18" s="1"/>
  <c r="C15" i="17" s="1"/>
  <c r="E344" i="18"/>
  <c r="F344" i="18" s="1"/>
  <c r="E348" i="18"/>
  <c r="F348" i="18" s="1"/>
  <c r="E352" i="18"/>
  <c r="F352" i="18" s="1"/>
  <c r="F354" i="18" s="1"/>
  <c r="C14" i="17" s="1"/>
  <c r="E322" i="18"/>
  <c r="F322" i="18" s="1"/>
  <c r="E326" i="18"/>
  <c r="F326" i="18" s="1"/>
  <c r="E330" i="18"/>
  <c r="F330" i="18" s="1"/>
  <c r="E334" i="18"/>
  <c r="F334" i="18" s="1"/>
  <c r="E338" i="18"/>
  <c r="F338" i="18" s="1"/>
  <c r="F340" i="18" s="1"/>
  <c r="C13" i="17" s="1"/>
  <c r="E303" i="18"/>
  <c r="F303" i="18" s="1"/>
  <c r="E307" i="18"/>
  <c r="F307" i="18" s="1"/>
  <c r="E311" i="18"/>
  <c r="F311" i="18" s="1"/>
  <c r="E270" i="18"/>
  <c r="F270" i="18" s="1"/>
  <c r="E274" i="18"/>
  <c r="F274" i="18" s="1"/>
  <c r="E278" i="18"/>
  <c r="F278" i="18" s="1"/>
  <c r="E282" i="18"/>
  <c r="F282" i="18" s="1"/>
  <c r="E286" i="18"/>
  <c r="F286" i="18" s="1"/>
  <c r="E290" i="18"/>
  <c r="F290" i="18" s="1"/>
  <c r="E294" i="18"/>
  <c r="F294" i="18" s="1"/>
  <c r="E141" i="18"/>
  <c r="F141" i="18" s="1"/>
  <c r="E145" i="18"/>
  <c r="F145" i="18" s="1"/>
  <c r="E149" i="18"/>
  <c r="F149" i="18" s="1"/>
  <c r="E153" i="18"/>
  <c r="F153" i="18" s="1"/>
  <c r="E157" i="18"/>
  <c r="F157" i="18" s="1"/>
  <c r="E161" i="18"/>
  <c r="F161" i="18" s="1"/>
  <c r="E165" i="18"/>
  <c r="F165" i="18" s="1"/>
  <c r="E169" i="18"/>
  <c r="F169" i="18" s="1"/>
  <c r="E173" i="18"/>
  <c r="F173" i="18" s="1"/>
  <c r="E177" i="18"/>
  <c r="F177" i="18" s="1"/>
  <c r="E181" i="18"/>
  <c r="F181" i="18" s="1"/>
  <c r="E185" i="18"/>
  <c r="F185" i="18" s="1"/>
  <c r="E189" i="18"/>
  <c r="F189" i="18" s="1"/>
  <c r="E193" i="18"/>
  <c r="F193" i="18" s="1"/>
  <c r="E197" i="18"/>
  <c r="F197" i="18" s="1"/>
  <c r="E201" i="18"/>
  <c r="F201" i="18" s="1"/>
  <c r="E205" i="18"/>
  <c r="F205" i="18" s="1"/>
  <c r="E209" i="18"/>
  <c r="F209" i="18" s="1"/>
  <c r="E213" i="18"/>
  <c r="F213" i="18" s="1"/>
  <c r="E217" i="18"/>
  <c r="F217" i="18" s="1"/>
  <c r="E221" i="18"/>
  <c r="F221" i="18" s="1"/>
  <c r="E225" i="18"/>
  <c r="F225" i="18" s="1"/>
  <c r="E229" i="18"/>
  <c r="F229" i="18" s="1"/>
  <c r="E233" i="18"/>
  <c r="F233" i="18" s="1"/>
  <c r="E345" i="18"/>
  <c r="F345" i="18" s="1"/>
  <c r="E349" i="18"/>
  <c r="F349" i="18" s="1"/>
  <c r="E319" i="18"/>
  <c r="F319" i="18" s="1"/>
  <c r="E323" i="18"/>
  <c r="F323" i="18" s="1"/>
  <c r="E327" i="18"/>
  <c r="F327" i="18" s="1"/>
  <c r="E331" i="18"/>
  <c r="F331" i="18" s="1"/>
  <c r="E335" i="18"/>
  <c r="F335" i="18" s="1"/>
  <c r="E300" i="18"/>
  <c r="F300" i="18" s="1"/>
  <c r="E304" i="18"/>
  <c r="F304" i="18" s="1"/>
  <c r="E308" i="18"/>
  <c r="F308" i="18" s="1"/>
  <c r="E312" i="18"/>
  <c r="F312" i="18" s="1"/>
  <c r="E271" i="18"/>
  <c r="F271" i="18" s="1"/>
  <c r="E275" i="18"/>
  <c r="F275" i="18" s="1"/>
  <c r="E279" i="18"/>
  <c r="F279" i="18" s="1"/>
  <c r="E283" i="18"/>
  <c r="F283" i="18" s="1"/>
  <c r="E287" i="18"/>
  <c r="F287" i="18" s="1"/>
  <c r="E291" i="18"/>
  <c r="F291" i="18" s="1"/>
  <c r="E295" i="18"/>
  <c r="F295" i="18" s="1"/>
  <c r="F297" i="18" s="1"/>
  <c r="C11" i="17" s="1"/>
  <c r="E142" i="18"/>
  <c r="F142" i="18" s="1"/>
  <c r="E146" i="18"/>
  <c r="F146" i="18" s="1"/>
  <c r="E150" i="18"/>
  <c r="F150" i="18" s="1"/>
  <c r="E154" i="18"/>
  <c r="F154" i="18" s="1"/>
  <c r="E158" i="18"/>
  <c r="F158" i="18" s="1"/>
  <c r="E162" i="18"/>
  <c r="F162" i="18" s="1"/>
  <c r="E166" i="18"/>
  <c r="F166" i="18" s="1"/>
  <c r="E170" i="18"/>
  <c r="F170" i="18" s="1"/>
  <c r="E174" i="18"/>
  <c r="F174" i="18" s="1"/>
  <c r="E178" i="18"/>
  <c r="F178" i="18" s="1"/>
  <c r="E182" i="18"/>
  <c r="F182" i="18" s="1"/>
  <c r="E186" i="18"/>
  <c r="F186" i="18" s="1"/>
  <c r="E190" i="18"/>
  <c r="F190" i="18" s="1"/>
  <c r="E194" i="18"/>
  <c r="F194" i="18" s="1"/>
  <c r="E198" i="18"/>
  <c r="F198" i="18" s="1"/>
  <c r="E202" i="18"/>
  <c r="F202" i="18" s="1"/>
  <c r="E206" i="18"/>
  <c r="F206" i="18" s="1"/>
  <c r="E210" i="18"/>
  <c r="F210" i="18" s="1"/>
  <c r="E214" i="18"/>
  <c r="F214" i="18" s="1"/>
  <c r="E218" i="18"/>
  <c r="F218" i="18" s="1"/>
  <c r="E222" i="18"/>
  <c r="F222" i="18" s="1"/>
  <c r="E226" i="18"/>
  <c r="F226" i="18" s="1"/>
  <c r="E230" i="18"/>
  <c r="F230" i="18" s="1"/>
  <c r="E234" i="18"/>
  <c r="F234" i="18" s="1"/>
  <c r="E238" i="18"/>
  <c r="F238" i="18" s="1"/>
  <c r="E242" i="18"/>
  <c r="F242" i="18" s="1"/>
  <c r="E246" i="18"/>
  <c r="F246" i="18" s="1"/>
  <c r="E250" i="18"/>
  <c r="F250" i="18" s="1"/>
  <c r="E254" i="18"/>
  <c r="F254" i="18" s="1"/>
  <c r="E258" i="18"/>
  <c r="F258" i="18" s="1"/>
  <c r="E262" i="18"/>
  <c r="F262" i="18" s="1"/>
  <c r="E123" i="18"/>
  <c r="F123" i="18" s="1"/>
  <c r="E127" i="18"/>
  <c r="F127" i="18" s="1"/>
  <c r="E131" i="18"/>
  <c r="F131" i="18" s="1"/>
  <c r="E105" i="18"/>
  <c r="F105" i="18" s="1"/>
  <c r="E109" i="18"/>
  <c r="F109" i="18" s="1"/>
  <c r="E113" i="18"/>
  <c r="F113" i="18" s="1"/>
  <c r="E117" i="18"/>
  <c r="F117" i="18" s="1"/>
  <c r="E74" i="18"/>
  <c r="F74" i="18" s="1"/>
  <c r="E78" i="18"/>
  <c r="F78" i="18" s="1"/>
  <c r="E82" i="18"/>
  <c r="F82" i="18" s="1"/>
  <c r="E86" i="18"/>
  <c r="F86" i="18" s="1"/>
  <c r="E90" i="18"/>
  <c r="F90" i="18" s="1"/>
  <c r="E94" i="18"/>
  <c r="F94" i="18" s="1"/>
  <c r="E98" i="18"/>
  <c r="F98" i="18" s="1"/>
  <c r="E237" i="18"/>
  <c r="F237" i="18" s="1"/>
  <c r="E241" i="18"/>
  <c r="F241" i="18" s="1"/>
  <c r="E245" i="18"/>
  <c r="F245" i="18" s="1"/>
  <c r="E249" i="18"/>
  <c r="F249" i="18" s="1"/>
  <c r="E253" i="18"/>
  <c r="F253" i="18" s="1"/>
  <c r="E257" i="18"/>
  <c r="F257" i="18" s="1"/>
  <c r="E261" i="18"/>
  <c r="F261" i="18" s="1"/>
  <c r="E265" i="18"/>
  <c r="F265" i="18" s="1"/>
  <c r="E126" i="18"/>
  <c r="F126" i="18" s="1"/>
  <c r="E130" i="18"/>
  <c r="F130" i="18" s="1"/>
  <c r="E134" i="18"/>
  <c r="F134" i="18" s="1"/>
  <c r="E108" i="18"/>
  <c r="F108" i="18" s="1"/>
  <c r="E112" i="18"/>
  <c r="F112" i="18" s="1"/>
  <c r="E116" i="18"/>
  <c r="F116" i="18" s="1"/>
  <c r="E73" i="18"/>
  <c r="F73" i="18" s="1"/>
  <c r="E77" i="18"/>
  <c r="F77" i="18" s="1"/>
  <c r="E81" i="18"/>
  <c r="F81" i="18" s="1"/>
  <c r="E85" i="18"/>
  <c r="F85" i="18" s="1"/>
  <c r="E89" i="18"/>
  <c r="F89" i="18" s="1"/>
  <c r="E93" i="18"/>
  <c r="F93" i="18" s="1"/>
  <c r="E97" i="18"/>
  <c r="F97" i="18" s="1"/>
  <c r="E104" i="18"/>
  <c r="F104" i="18" s="1"/>
  <c r="E269" i="18"/>
  <c r="F269" i="18" s="1"/>
  <c r="E356" i="18"/>
  <c r="F356" i="18" s="1"/>
  <c r="E342" i="18"/>
  <c r="F342" i="18" s="1"/>
  <c r="E71" i="18"/>
  <c r="F71" i="18" s="1"/>
  <c r="E408" i="18"/>
  <c r="F408" i="18" s="1"/>
  <c r="F701" i="18"/>
  <c r="B24" i="17" s="1"/>
  <c r="F558" i="18"/>
  <c r="C20" i="17" s="1"/>
  <c r="F548" i="18"/>
  <c r="C19" i="17" s="1"/>
  <c r="F1099" i="18"/>
  <c r="C32" i="17" s="1"/>
  <c r="F1153" i="18"/>
  <c r="C35" i="17" s="1"/>
  <c r="F702" i="18"/>
  <c r="C24" i="17" s="1"/>
  <c r="F713" i="18"/>
  <c r="C25" i="17" s="1"/>
  <c r="F770" i="18"/>
  <c r="C26" i="17" s="1"/>
  <c r="F923" i="18"/>
  <c r="C28" i="17" s="1"/>
  <c r="F819" i="18"/>
  <c r="C27" i="17" s="1"/>
  <c r="F950" i="18"/>
  <c r="C29" i="17" s="1"/>
  <c r="F1025" i="18"/>
  <c r="C31" i="17" s="1"/>
  <c r="D31" i="17" s="1"/>
  <c r="F1125" i="18"/>
  <c r="C33" i="17" s="1"/>
  <c r="F1144" i="18"/>
  <c r="C34" i="17" s="1"/>
  <c r="F1152" i="18"/>
  <c r="B35" i="17" s="1"/>
  <c r="F1098" i="18"/>
  <c r="B32" i="17" s="1"/>
  <c r="F1143" i="18"/>
  <c r="B34" i="17" s="1"/>
  <c r="F1124" i="18"/>
  <c r="B33" i="17" s="1"/>
  <c r="F949" i="18"/>
  <c r="B29" i="17" s="1"/>
  <c r="D24" i="17" l="1"/>
  <c r="E45" i="26" s="1"/>
  <c r="G45" i="26" s="1"/>
  <c r="K45" i="26" s="1"/>
  <c r="Q45" i="26" s="1"/>
  <c r="F619" i="18"/>
  <c r="C22" i="17" s="1"/>
  <c r="F618" i="18"/>
  <c r="F1008" i="18"/>
  <c r="C30" i="17" s="1"/>
  <c r="F557" i="18"/>
  <c r="B20" i="17" s="1"/>
  <c r="D20" i="17" s="1"/>
  <c r="E37" i="26" s="1"/>
  <c r="G37" i="26" s="1"/>
  <c r="F690" i="18"/>
  <c r="C23" i="17" s="1"/>
  <c r="F1170" i="18"/>
  <c r="B36" i="17" s="1"/>
  <c r="D36" i="17" s="1"/>
  <c r="F589" i="18"/>
  <c r="C21" i="17" s="1"/>
  <c r="F689" i="18"/>
  <c r="B23" i="17" s="1"/>
  <c r="D34" i="17"/>
  <c r="E65" i="26" s="1"/>
  <c r="G65" i="26" s="1"/>
  <c r="K65" i="26" s="1"/>
  <c r="Q65" i="26" s="1"/>
  <c r="D29" i="17"/>
  <c r="E55" i="26" s="1"/>
  <c r="G55" i="26" s="1"/>
  <c r="K55" i="26" s="1"/>
  <c r="Q55" i="26" s="1"/>
  <c r="D32" i="17"/>
  <c r="E61" i="26" s="1"/>
  <c r="G61" i="26" s="1"/>
  <c r="K61" i="26" s="1"/>
  <c r="Q61" i="26" s="1"/>
  <c r="D33" i="17"/>
  <c r="E63" i="26" s="1"/>
  <c r="G63" i="26" s="1"/>
  <c r="K63" i="26" s="1"/>
  <c r="Q63" i="26" s="1"/>
  <c r="D35" i="17"/>
  <c r="E67" i="26" s="1"/>
  <c r="G67" i="26" s="1"/>
  <c r="K68" i="26" s="1"/>
  <c r="Q68" i="26" s="1"/>
  <c r="F547" i="18"/>
  <c r="B19" i="17" s="1"/>
  <c r="D19" i="17" s="1"/>
  <c r="F537" i="18"/>
  <c r="C18" i="17" s="1"/>
  <c r="F267" i="18"/>
  <c r="C10" i="17" s="1"/>
  <c r="F102" i="18"/>
  <c r="C7" i="17" s="1"/>
  <c r="F818" i="18"/>
  <c r="B27" i="17" s="1"/>
  <c r="F68" i="18"/>
  <c r="B6" i="17" s="1"/>
  <c r="F56" i="18"/>
  <c r="B5" i="17" s="1"/>
  <c r="F316" i="18"/>
  <c r="C12" i="17" s="1"/>
  <c r="F69" i="18"/>
  <c r="C6" i="17" s="1"/>
  <c r="F57" i="18"/>
  <c r="C5" i="17" s="1"/>
  <c r="F588" i="18"/>
  <c r="B21" i="17" s="1"/>
  <c r="B30" i="17"/>
  <c r="F922" i="18"/>
  <c r="B28" i="17" s="1"/>
  <c r="F373" i="18"/>
  <c r="B15" i="17" s="1"/>
  <c r="F405" i="18"/>
  <c r="B16" i="17" s="1"/>
  <c r="F315" i="18"/>
  <c r="B12" i="17" s="1"/>
  <c r="F120" i="18"/>
  <c r="C8" i="17" s="1"/>
  <c r="F136" i="18"/>
  <c r="C9" i="17" s="1"/>
  <c r="F266" i="18"/>
  <c r="B10" i="17" s="1"/>
  <c r="F528" i="18"/>
  <c r="B17" i="17" s="1"/>
  <c r="D17" i="17" s="1"/>
  <c r="F353" i="18"/>
  <c r="B14" i="17" s="1"/>
  <c r="F296" i="18"/>
  <c r="B11" i="17" s="1"/>
  <c r="D11" i="17" s="1"/>
  <c r="F135" i="18"/>
  <c r="B9" i="17" s="1"/>
  <c r="F769" i="18"/>
  <c r="B26" i="17" s="1"/>
  <c r="D26" i="17" s="1"/>
  <c r="F119" i="18"/>
  <c r="B8" i="17" s="1"/>
  <c r="F101" i="18"/>
  <c r="B7" i="17" s="1"/>
  <c r="F339" i="18"/>
  <c r="B13" i="17" s="1"/>
  <c r="D13" i="17" s="1"/>
  <c r="F712" i="18"/>
  <c r="B25" i="17" s="1"/>
  <c r="B22" i="17"/>
  <c r="F536" i="18"/>
  <c r="B18" i="17" s="1"/>
  <c r="E59" i="26"/>
  <c r="G59" i="26" s="1"/>
  <c r="K60" i="26" s="1"/>
  <c r="Q60" i="26" s="1"/>
  <c r="G15" i="16"/>
  <c r="G14" i="16"/>
  <c r="D23" i="17" l="1"/>
  <c r="E43" i="26" s="1"/>
  <c r="G43" i="26" s="1"/>
  <c r="K44" i="26" s="1"/>
  <c r="Q44" i="26" s="1"/>
  <c r="D30" i="17"/>
  <c r="E57" i="26" s="1"/>
  <c r="G57" i="26" s="1"/>
  <c r="K58" i="26" s="1"/>
  <c r="Q58" i="26" s="1"/>
  <c r="D6" i="17"/>
  <c r="E9" i="26" s="1"/>
  <c r="G9" i="26" s="1"/>
  <c r="K9" i="26" s="1"/>
  <c r="Q9" i="26" s="1"/>
  <c r="D5" i="17"/>
  <c r="E7" i="26" s="1"/>
  <c r="G7" i="26" s="1"/>
  <c r="K38" i="26"/>
  <c r="Q38" i="26" s="1"/>
  <c r="K37" i="26"/>
  <c r="Q37" i="26" s="1"/>
  <c r="D8" i="17"/>
  <c r="E13" i="26" s="1"/>
  <c r="G13" i="26" s="1"/>
  <c r="D10" i="17"/>
  <c r="E19" i="26" s="1"/>
  <c r="G19" i="26" s="1"/>
  <c r="K19" i="26" s="1"/>
  <c r="Q19" i="26" s="1"/>
  <c r="E35" i="26"/>
  <c r="G35" i="26" s="1"/>
  <c r="K35" i="26" s="1"/>
  <c r="Q35" i="26" s="1"/>
  <c r="D16" i="17"/>
  <c r="E31" i="26" s="1"/>
  <c r="G31" i="26" s="1"/>
  <c r="E25" i="26"/>
  <c r="G25" i="26" s="1"/>
  <c r="K26" i="26" s="1"/>
  <c r="Q26" i="26" s="1"/>
  <c r="E49" i="26"/>
  <c r="G49" i="26" s="1"/>
  <c r="K49" i="26" s="1"/>
  <c r="Q49" i="26" s="1"/>
  <c r="E21" i="26"/>
  <c r="G21" i="26" s="1"/>
  <c r="K22" i="26" s="1"/>
  <c r="Q22" i="26" s="1"/>
  <c r="D9" i="17"/>
  <c r="E17" i="26" s="1"/>
  <c r="G17" i="26" s="1"/>
  <c r="K18" i="26" s="1"/>
  <c r="Q18" i="26" s="1"/>
  <c r="D12" i="17"/>
  <c r="E23" i="26" s="1"/>
  <c r="G23" i="26" s="1"/>
  <c r="D7" i="17"/>
  <c r="E11" i="26" s="1"/>
  <c r="G11" i="26" s="1"/>
  <c r="K12" i="26" s="1"/>
  <c r="Q12" i="26" s="1"/>
  <c r="D18" i="17"/>
  <c r="D21" i="17"/>
  <c r="E39" i="26" s="1"/>
  <c r="G39" i="26" s="1"/>
  <c r="D14" i="17"/>
  <c r="E27" i="26" s="1"/>
  <c r="G27" i="26" s="1"/>
  <c r="D15" i="17"/>
  <c r="E29" i="26" s="1"/>
  <c r="G29" i="26" s="1"/>
  <c r="D25" i="17"/>
  <c r="E47" i="26" s="1"/>
  <c r="G47" i="26" s="1"/>
  <c r="D27" i="17"/>
  <c r="E51" i="26" s="1"/>
  <c r="G51" i="26" s="1"/>
  <c r="D22" i="17"/>
  <c r="E41" i="26" s="1"/>
  <c r="G41" i="26" s="1"/>
  <c r="D28" i="17"/>
  <c r="E53" i="26" s="1"/>
  <c r="G53" i="26" s="1"/>
  <c r="E33" i="26"/>
  <c r="G33" i="26" s="1"/>
  <c r="K34" i="26" s="1"/>
  <c r="Q34" i="26" s="1"/>
  <c r="C37" i="17"/>
  <c r="K66" i="26"/>
  <c r="Q66" i="26" s="1"/>
  <c r="K62" i="26"/>
  <c r="Q62" i="26" s="1"/>
  <c r="B37" i="17"/>
  <c r="K56" i="26"/>
  <c r="Q56" i="26" s="1"/>
  <c r="K59" i="26"/>
  <c r="Q59" i="26" s="1"/>
  <c r="K46" i="26"/>
  <c r="Q46" i="26" s="1"/>
  <c r="K64" i="26"/>
  <c r="Q64" i="26" s="1"/>
  <c r="K67" i="26"/>
  <c r="Q67" i="26" s="1"/>
  <c r="K43" i="26" l="1"/>
  <c r="Q43" i="26" s="1"/>
  <c r="K50" i="26"/>
  <c r="Q50" i="26" s="1"/>
  <c r="K33" i="26"/>
  <c r="Q33" i="26" s="1"/>
  <c r="K17" i="26"/>
  <c r="Q17" i="26" s="1"/>
  <c r="K25" i="26"/>
  <c r="Q25" i="26" s="1"/>
  <c r="K13" i="26"/>
  <c r="Q13" i="26" s="1"/>
  <c r="K14" i="26"/>
  <c r="Q14" i="26" s="1"/>
  <c r="K57" i="26"/>
  <c r="Q57" i="26" s="1"/>
  <c r="K20" i="26"/>
  <c r="Q20" i="26" s="1"/>
  <c r="K10" i="26"/>
  <c r="Q10" i="26" s="1"/>
  <c r="K21" i="26"/>
  <c r="Q21" i="26" s="1"/>
  <c r="K36" i="26"/>
  <c r="Q36" i="26" s="1"/>
  <c r="K29" i="26"/>
  <c r="Q29" i="26" s="1"/>
  <c r="K30" i="26"/>
  <c r="Q30" i="26" s="1"/>
  <c r="K42" i="26"/>
  <c r="Q42" i="26" s="1"/>
  <c r="K41" i="26"/>
  <c r="Q41" i="26" s="1"/>
  <c r="K47" i="26"/>
  <c r="Q47" i="26" s="1"/>
  <c r="K48" i="26"/>
  <c r="Q48" i="26" s="1"/>
  <c r="K27" i="26"/>
  <c r="Q27" i="26" s="1"/>
  <c r="K28" i="26"/>
  <c r="Q28" i="26" s="1"/>
  <c r="K23" i="26"/>
  <c r="Q23" i="26" s="1"/>
  <c r="K24" i="26"/>
  <c r="Q24" i="26" s="1"/>
  <c r="K53" i="26"/>
  <c r="Q53" i="26" s="1"/>
  <c r="K54" i="26"/>
  <c r="Q54" i="26" s="1"/>
  <c r="K51" i="26"/>
  <c r="Q51" i="26" s="1"/>
  <c r="K52" i="26"/>
  <c r="Q52" i="26" s="1"/>
  <c r="K39" i="26"/>
  <c r="Q39" i="26" s="1"/>
  <c r="K40" i="26"/>
  <c r="Q40" i="26" s="1"/>
  <c r="K31" i="26"/>
  <c r="Q31" i="26" s="1"/>
  <c r="K32" i="26"/>
  <c r="Q32" i="26" s="1"/>
  <c r="D37" i="17"/>
  <c r="B38" i="17" s="1"/>
  <c r="E71" i="26" s="1"/>
  <c r="G71" i="26" s="1"/>
  <c r="K11" i="26"/>
  <c r="Q11" i="26" s="1"/>
  <c r="E74" i="26"/>
  <c r="K7" i="26"/>
  <c r="Q7" i="26" s="1"/>
  <c r="K8" i="26"/>
  <c r="Q8" i="26" s="1"/>
  <c r="A1224" i="12"/>
  <c r="B1224" i="12"/>
  <c r="C1224" i="12"/>
  <c r="D1224" i="12"/>
  <c r="A1225" i="12"/>
  <c r="B1225" i="12"/>
  <c r="C1225" i="12"/>
  <c r="D1225" i="12"/>
  <c r="A1226" i="12"/>
  <c r="B1226" i="12"/>
  <c r="C1226" i="12"/>
  <c r="D1226" i="12"/>
  <c r="A1205" i="12"/>
  <c r="B1205" i="12"/>
  <c r="C1205" i="12"/>
  <c r="D1205" i="12"/>
  <c r="A1206" i="12"/>
  <c r="B1206" i="12"/>
  <c r="C1206" i="12"/>
  <c r="D1206" i="12"/>
  <c r="A1207" i="12"/>
  <c r="B1207" i="12"/>
  <c r="C1207" i="12"/>
  <c r="D1207" i="12"/>
  <c r="A1185" i="12"/>
  <c r="B1185" i="12"/>
  <c r="C1185" i="12"/>
  <c r="D1185" i="12"/>
  <c r="A1186" i="12"/>
  <c r="B1186" i="12"/>
  <c r="C1186" i="12"/>
  <c r="D1186" i="12"/>
  <c r="A1187" i="12"/>
  <c r="B1187" i="12"/>
  <c r="C1187" i="12"/>
  <c r="D1187" i="12"/>
  <c r="A1127" i="12"/>
  <c r="B1127" i="12"/>
  <c r="C1127" i="12"/>
  <c r="D1127" i="12"/>
  <c r="A1128" i="12"/>
  <c r="B1128" i="12"/>
  <c r="C1128" i="12"/>
  <c r="D1128" i="12"/>
  <c r="A1129" i="12"/>
  <c r="B1129" i="12"/>
  <c r="C1129" i="12"/>
  <c r="D1129" i="12"/>
  <c r="A1091" i="12"/>
  <c r="B1091" i="12"/>
  <c r="C1091" i="12"/>
  <c r="D1091" i="12"/>
  <c r="A1092" i="12"/>
  <c r="B1092" i="12"/>
  <c r="C1092" i="12"/>
  <c r="D1092" i="12"/>
  <c r="A1093" i="12"/>
  <c r="B1093" i="12"/>
  <c r="C1093" i="12"/>
  <c r="D1093" i="12"/>
  <c r="A1033" i="12"/>
  <c r="A1034" i="12"/>
  <c r="A1035" i="12"/>
  <c r="A914" i="12"/>
  <c r="B914" i="12"/>
  <c r="C914" i="12"/>
  <c r="D914" i="12"/>
  <c r="A915" i="12"/>
  <c r="B915" i="12"/>
  <c r="C915" i="12"/>
  <c r="D915" i="12"/>
  <c r="A916" i="12"/>
  <c r="B916" i="12"/>
  <c r="C916" i="12"/>
  <c r="D916" i="12"/>
  <c r="A848" i="12"/>
  <c r="B848" i="12"/>
  <c r="C848" i="12"/>
  <c r="D848" i="12"/>
  <c r="A849" i="12"/>
  <c r="B849" i="12"/>
  <c r="C849" i="12"/>
  <c r="D849" i="12"/>
  <c r="A850" i="12"/>
  <c r="B850" i="12"/>
  <c r="C850" i="12"/>
  <c r="D850" i="12"/>
  <c r="A737" i="12"/>
  <c r="B737" i="12"/>
  <c r="C737" i="12"/>
  <c r="D737" i="12"/>
  <c r="A738" i="12"/>
  <c r="B738" i="12"/>
  <c r="C738" i="12"/>
  <c r="D738" i="12"/>
  <c r="A739" i="12"/>
  <c r="B739" i="12"/>
  <c r="C739" i="12"/>
  <c r="D739" i="12"/>
  <c r="A661" i="12"/>
  <c r="B661" i="12"/>
  <c r="C661" i="12"/>
  <c r="D661" i="12"/>
  <c r="A662" i="12"/>
  <c r="B662" i="12"/>
  <c r="C662" i="12"/>
  <c r="D662" i="12"/>
  <c r="A663" i="12"/>
  <c r="B663" i="12"/>
  <c r="C663" i="12"/>
  <c r="D663" i="12"/>
  <c r="A607" i="12"/>
  <c r="B607" i="12"/>
  <c r="C607" i="12"/>
  <c r="D607" i="12"/>
  <c r="A608" i="12"/>
  <c r="B608" i="12"/>
  <c r="C608" i="12"/>
  <c r="D608" i="12"/>
  <c r="A609" i="12"/>
  <c r="B609" i="12"/>
  <c r="C609" i="12"/>
  <c r="D609" i="12"/>
  <c r="A587" i="12"/>
  <c r="B587" i="12"/>
  <c r="C587" i="12"/>
  <c r="D587" i="12"/>
  <c r="A588" i="12"/>
  <c r="B588" i="12"/>
  <c r="C588" i="12"/>
  <c r="D588" i="12"/>
  <c r="A589" i="12"/>
  <c r="B589" i="12"/>
  <c r="C589" i="12"/>
  <c r="D589" i="12"/>
  <c r="B530" i="12"/>
  <c r="C530" i="12"/>
  <c r="D530" i="12"/>
  <c r="B531" i="12"/>
  <c r="C531" i="12"/>
  <c r="D531" i="12"/>
  <c r="B532" i="12"/>
  <c r="C532" i="12"/>
  <c r="D532" i="12"/>
  <c r="B114" i="12"/>
  <c r="C114" i="12"/>
  <c r="D114" i="12"/>
  <c r="B115" i="12"/>
  <c r="C115" i="12"/>
  <c r="D115" i="12"/>
  <c r="B116" i="12"/>
  <c r="C116" i="12"/>
  <c r="D116" i="12"/>
  <c r="A114" i="12"/>
  <c r="A115" i="12"/>
  <c r="A116" i="12"/>
  <c r="B39" i="17" l="1"/>
  <c r="K72" i="26"/>
  <c r="Q72" i="26" s="1"/>
  <c r="K71" i="26"/>
  <c r="Q71" i="26" s="1"/>
  <c r="A1241" i="12"/>
  <c r="A1242" i="12"/>
  <c r="A1243" i="12"/>
  <c r="A1244" i="12"/>
  <c r="A1245" i="12"/>
  <c r="A1246" i="12"/>
  <c r="A1247" i="12"/>
  <c r="A1248" i="12"/>
  <c r="A1249" i="12"/>
  <c r="A1250" i="12"/>
  <c r="A1251" i="12"/>
  <c r="A1252" i="12"/>
  <c r="A1253" i="12"/>
  <c r="A1254" i="12"/>
  <c r="A1255" i="12"/>
  <c r="A1256" i="12"/>
  <c r="A1257" i="12"/>
  <c r="A1258" i="12"/>
  <c r="A1259" i="12"/>
  <c r="A1260" i="12"/>
  <c r="A1261" i="12"/>
  <c r="A1262" i="12"/>
  <c r="A1263" i="12"/>
  <c r="A1264" i="12"/>
  <c r="A1265" i="12"/>
  <c r="A1266" i="12"/>
  <c r="A1267" i="12"/>
  <c r="A1268" i="12"/>
  <c r="A1269" i="12"/>
  <c r="A1270" i="12"/>
  <c r="A1271" i="12"/>
  <c r="A1272" i="12"/>
  <c r="A1273" i="12"/>
  <c r="A1274" i="12"/>
  <c r="A1275" i="12"/>
  <c r="A1276" i="12"/>
  <c r="A1277" i="12"/>
  <c r="A1278" i="12"/>
  <c r="A1279" i="12"/>
  <c r="A1280" i="12"/>
  <c r="A1281" i="12"/>
  <c r="A1282" i="12"/>
  <c r="A1283" i="12"/>
  <c r="A1284" i="12"/>
  <c r="A1285" i="12"/>
  <c r="A1286" i="12"/>
  <c r="A1287" i="12"/>
  <c r="A1288" i="12"/>
  <c r="A1289" i="12"/>
  <c r="A1290" i="12"/>
  <c r="A1291" i="12"/>
  <c r="A1292" i="12"/>
  <c r="A1293" i="12"/>
  <c r="A1294" i="12"/>
  <c r="A1295" i="12"/>
  <c r="A1296" i="12"/>
  <c r="A1297" i="12"/>
  <c r="A1298" i="12"/>
  <c r="A1299" i="12"/>
  <c r="A1300" i="12"/>
  <c r="A1301" i="12"/>
  <c r="A1302" i="12"/>
  <c r="A1303" i="12"/>
  <c r="A1304" i="12"/>
  <c r="A1305" i="12"/>
  <c r="A1306" i="12"/>
  <c r="A1307" i="12"/>
  <c r="A1308" i="12"/>
  <c r="A1309" i="12"/>
  <c r="A1310" i="12"/>
  <c r="A1311" i="12"/>
  <c r="A1312" i="12"/>
  <c r="A1313" i="12"/>
  <c r="A1314" i="12"/>
  <c r="A1315" i="12"/>
  <c r="A1316" i="12"/>
  <c r="A1317" i="12"/>
  <c r="A1318" i="12"/>
  <c r="A1319" i="12"/>
  <c r="A1320" i="12"/>
  <c r="A1240" i="12"/>
  <c r="A1212" i="12"/>
  <c r="A1213" i="12"/>
  <c r="A1214" i="12"/>
  <c r="A1215" i="12"/>
  <c r="A1216" i="12"/>
  <c r="A1217" i="12"/>
  <c r="A1218" i="12"/>
  <c r="A1219" i="12"/>
  <c r="A1220" i="12"/>
  <c r="A1221" i="12"/>
  <c r="A1222" i="12"/>
  <c r="A1223" i="12"/>
  <c r="A1211" i="12"/>
  <c r="A1192" i="12"/>
  <c r="A1193" i="12"/>
  <c r="A1194" i="12"/>
  <c r="A1195" i="12"/>
  <c r="A1196" i="12"/>
  <c r="A1197" i="12"/>
  <c r="A1198" i="12"/>
  <c r="A1199" i="12"/>
  <c r="A1200" i="12"/>
  <c r="A1201" i="12"/>
  <c r="A1202" i="12"/>
  <c r="A1203" i="12"/>
  <c r="A1204" i="12"/>
  <c r="A1191" i="12"/>
  <c r="A1173" i="12"/>
  <c r="A1174" i="12"/>
  <c r="A1175" i="12"/>
  <c r="A1176" i="12"/>
  <c r="A1177" i="12"/>
  <c r="A1178" i="12"/>
  <c r="A1179" i="12"/>
  <c r="A1180" i="12"/>
  <c r="A1181" i="12"/>
  <c r="A1182" i="12"/>
  <c r="A1183" i="12"/>
  <c r="A1184" i="12"/>
  <c r="A1172" i="12"/>
  <c r="A1133" i="12"/>
  <c r="A1098" i="12"/>
  <c r="A1099" i="12"/>
  <c r="A1100" i="12"/>
  <c r="A1101" i="12"/>
  <c r="A1102" i="12"/>
  <c r="A1103" i="12"/>
  <c r="A1104" i="12"/>
  <c r="A1105" i="12"/>
  <c r="A1106" i="12"/>
  <c r="A1107" i="12"/>
  <c r="A1108" i="12"/>
  <c r="A1109" i="12"/>
  <c r="A1110" i="12"/>
  <c r="A1111" i="12"/>
  <c r="A1112" i="12"/>
  <c r="A1113" i="12"/>
  <c r="A1114" i="12"/>
  <c r="A1115" i="12"/>
  <c r="A1116" i="12"/>
  <c r="A1117" i="12"/>
  <c r="A1118" i="12"/>
  <c r="A1119" i="12"/>
  <c r="A1120" i="12"/>
  <c r="A1121" i="12"/>
  <c r="A1122" i="12"/>
  <c r="A1123" i="12"/>
  <c r="A1124" i="12"/>
  <c r="A1125" i="12"/>
  <c r="A1126" i="12"/>
  <c r="A1097" i="12"/>
  <c r="A1040" i="12"/>
  <c r="A1041" i="12"/>
  <c r="A1042" i="12"/>
  <c r="A1043" i="12"/>
  <c r="A1044" i="12"/>
  <c r="A1045" i="12"/>
  <c r="A1046" i="12"/>
  <c r="A1047" i="12"/>
  <c r="A1048" i="12"/>
  <c r="A1049" i="12"/>
  <c r="A1050" i="12"/>
  <c r="A1051" i="12"/>
  <c r="A1052" i="12"/>
  <c r="A1053" i="12"/>
  <c r="A1054" i="12"/>
  <c r="A1055" i="12"/>
  <c r="A1056" i="12"/>
  <c r="A1057" i="12"/>
  <c r="A1058" i="12"/>
  <c r="A1059" i="12"/>
  <c r="A1060" i="12"/>
  <c r="A1061" i="12"/>
  <c r="A1062" i="12"/>
  <c r="A1063" i="12"/>
  <c r="A1064" i="12"/>
  <c r="A1065" i="12"/>
  <c r="A1066" i="12"/>
  <c r="A1067" i="12"/>
  <c r="A1068" i="12"/>
  <c r="A1069" i="12"/>
  <c r="A1070" i="12"/>
  <c r="A1071" i="12"/>
  <c r="A1072" i="12"/>
  <c r="A1073" i="12"/>
  <c r="A1074" i="12"/>
  <c r="A1075" i="12"/>
  <c r="A1076" i="12"/>
  <c r="A1077" i="12"/>
  <c r="A1078" i="12"/>
  <c r="A1079" i="12"/>
  <c r="A1080" i="12"/>
  <c r="A1081" i="12"/>
  <c r="A1082" i="12"/>
  <c r="A1083" i="12"/>
  <c r="A1084" i="12"/>
  <c r="A1085" i="12"/>
  <c r="A1086" i="12"/>
  <c r="A1087" i="12"/>
  <c r="A1088" i="12"/>
  <c r="A1089" i="12"/>
  <c r="A1090" i="12"/>
  <c r="A1039" i="12"/>
  <c r="A977" i="12"/>
  <c r="A978" i="12"/>
  <c r="A979" i="12"/>
  <c r="A980" i="12"/>
  <c r="A981" i="12"/>
  <c r="A982" i="12"/>
  <c r="A983" i="12"/>
  <c r="A984" i="12"/>
  <c r="A985" i="12"/>
  <c r="A986" i="12"/>
  <c r="A987" i="12"/>
  <c r="A988" i="12"/>
  <c r="A989" i="12"/>
  <c r="A990" i="12"/>
  <c r="A991" i="12"/>
  <c r="A992" i="12"/>
  <c r="A993" i="12"/>
  <c r="A994" i="12"/>
  <c r="A995" i="12"/>
  <c r="A996" i="12"/>
  <c r="A997" i="12"/>
  <c r="A998" i="12"/>
  <c r="A999" i="12"/>
  <c r="A1000" i="12"/>
  <c r="A1001" i="12"/>
  <c r="A1002" i="12"/>
  <c r="A1003" i="12"/>
  <c r="A1004" i="12"/>
  <c r="A1005" i="12"/>
  <c r="A1006" i="12"/>
  <c r="A1007" i="12"/>
  <c r="A1008" i="12"/>
  <c r="A1009" i="12"/>
  <c r="A1010" i="12"/>
  <c r="A1011" i="12"/>
  <c r="A1012" i="12"/>
  <c r="A1013" i="12"/>
  <c r="A1014" i="12"/>
  <c r="A1015" i="12"/>
  <c r="A1016" i="12"/>
  <c r="A1017" i="12"/>
  <c r="A1018" i="12"/>
  <c r="A1019" i="12"/>
  <c r="A1020" i="12"/>
  <c r="A1021" i="12"/>
  <c r="A1022" i="12"/>
  <c r="A1023" i="12"/>
  <c r="A1024" i="12"/>
  <c r="A1025" i="12"/>
  <c r="A1026" i="12"/>
  <c r="A1027" i="12"/>
  <c r="A1028" i="12"/>
  <c r="A1029" i="12"/>
  <c r="A1030" i="12"/>
  <c r="A1031" i="12"/>
  <c r="A1032" i="12"/>
  <c r="A976" i="12"/>
  <c r="A950" i="12"/>
  <c r="A920" i="12"/>
  <c r="A855" i="12"/>
  <c r="A856" i="12"/>
  <c r="A857" i="12"/>
  <c r="A858" i="12"/>
  <c r="A859" i="12"/>
  <c r="A860" i="12"/>
  <c r="A861" i="12"/>
  <c r="A862" i="12"/>
  <c r="A863" i="12"/>
  <c r="A864" i="12"/>
  <c r="A865" i="12"/>
  <c r="A866" i="12"/>
  <c r="A867" i="12"/>
  <c r="A868" i="12"/>
  <c r="A869" i="12"/>
  <c r="A870" i="12"/>
  <c r="A871" i="12"/>
  <c r="A872" i="12"/>
  <c r="A873" i="12"/>
  <c r="A874" i="12"/>
  <c r="A875" i="12"/>
  <c r="A876" i="12"/>
  <c r="A877" i="12"/>
  <c r="A878" i="12"/>
  <c r="A879" i="12"/>
  <c r="A880" i="12"/>
  <c r="A881" i="12"/>
  <c r="A882" i="12"/>
  <c r="A883" i="12"/>
  <c r="A884" i="12"/>
  <c r="A885" i="12"/>
  <c r="A886" i="12"/>
  <c r="A887" i="12"/>
  <c r="A888" i="12"/>
  <c r="A889" i="12"/>
  <c r="A890" i="12"/>
  <c r="A891" i="12"/>
  <c r="A892" i="12"/>
  <c r="A893" i="12"/>
  <c r="A894" i="12"/>
  <c r="A895" i="12"/>
  <c r="A896" i="12"/>
  <c r="A897" i="12"/>
  <c r="A898" i="12"/>
  <c r="A899" i="12"/>
  <c r="A900" i="12"/>
  <c r="A901" i="12"/>
  <c r="A902" i="12"/>
  <c r="A903" i="12"/>
  <c r="A904" i="12"/>
  <c r="A905" i="12"/>
  <c r="A906" i="12"/>
  <c r="A907" i="12"/>
  <c r="A908" i="12"/>
  <c r="A909" i="12"/>
  <c r="A910" i="12"/>
  <c r="A911" i="12"/>
  <c r="A912" i="12"/>
  <c r="A913" i="12"/>
  <c r="A854" i="12"/>
  <c r="A787" i="12"/>
  <c r="A788" i="12"/>
  <c r="A789" i="12"/>
  <c r="A790" i="12"/>
  <c r="A791" i="12"/>
  <c r="A792" i="12"/>
  <c r="A793" i="12"/>
  <c r="A794" i="12"/>
  <c r="A795" i="12"/>
  <c r="A796" i="12"/>
  <c r="A797" i="12"/>
  <c r="A798" i="12"/>
  <c r="A799" i="12"/>
  <c r="A800" i="12"/>
  <c r="A801" i="12"/>
  <c r="A802" i="12"/>
  <c r="A803" i="12"/>
  <c r="A804" i="12"/>
  <c r="A805" i="12"/>
  <c r="A806" i="12"/>
  <c r="A807" i="12"/>
  <c r="A808" i="12"/>
  <c r="A809" i="12"/>
  <c r="A810" i="12"/>
  <c r="A811" i="12"/>
  <c r="A812" i="12"/>
  <c r="A813" i="12"/>
  <c r="A814" i="12"/>
  <c r="A815" i="12"/>
  <c r="A816" i="12"/>
  <c r="A817" i="12"/>
  <c r="A818" i="12"/>
  <c r="A819" i="12"/>
  <c r="A820" i="12"/>
  <c r="A821" i="12"/>
  <c r="A822" i="12"/>
  <c r="A823" i="12"/>
  <c r="A824" i="12"/>
  <c r="A825" i="12"/>
  <c r="A826" i="12"/>
  <c r="A827" i="12"/>
  <c r="A828" i="12"/>
  <c r="A829" i="12"/>
  <c r="A830" i="12"/>
  <c r="A831" i="12"/>
  <c r="A832" i="12"/>
  <c r="A833" i="12"/>
  <c r="A834" i="12"/>
  <c r="A835" i="12"/>
  <c r="A836" i="12"/>
  <c r="A837" i="12"/>
  <c r="A838" i="12"/>
  <c r="A839" i="12"/>
  <c r="A840" i="12"/>
  <c r="A841" i="12"/>
  <c r="A842" i="12"/>
  <c r="A843" i="12"/>
  <c r="A844" i="12"/>
  <c r="A845" i="12"/>
  <c r="A846" i="12"/>
  <c r="A847" i="12"/>
  <c r="A786" i="12"/>
  <c r="A744" i="12"/>
  <c r="A745" i="12"/>
  <c r="A746" i="12"/>
  <c r="A747" i="12"/>
  <c r="A748" i="12"/>
  <c r="A749" i="12"/>
  <c r="A750" i="12"/>
  <c r="A751" i="12"/>
  <c r="A752" i="12"/>
  <c r="A753" i="12"/>
  <c r="A754" i="12"/>
  <c r="A755" i="12"/>
  <c r="A756" i="12"/>
  <c r="A757" i="12"/>
  <c r="A758" i="12"/>
  <c r="A759" i="12"/>
  <c r="A760" i="12"/>
  <c r="A761" i="12"/>
  <c r="A762" i="12"/>
  <c r="A763" i="12"/>
  <c r="A764" i="12"/>
  <c r="A765" i="12"/>
  <c r="A766" i="12"/>
  <c r="A767" i="12"/>
  <c r="A768" i="12"/>
  <c r="A769" i="12"/>
  <c r="A770" i="12"/>
  <c r="A771" i="12"/>
  <c r="A772" i="12"/>
  <c r="A773" i="12"/>
  <c r="A774" i="12"/>
  <c r="A775" i="12"/>
  <c r="A776" i="12"/>
  <c r="A777" i="12"/>
  <c r="A778" i="12"/>
  <c r="A779" i="12"/>
  <c r="A743" i="12"/>
  <c r="B733" i="12"/>
  <c r="A736" i="12"/>
  <c r="A735" i="12"/>
  <c r="A734" i="12"/>
  <c r="A733" i="12"/>
  <c r="A722" i="12"/>
  <c r="A723" i="12"/>
  <c r="A724" i="12"/>
  <c r="A725" i="12"/>
  <c r="A726" i="12"/>
  <c r="A727" i="12"/>
  <c r="A728" i="12"/>
  <c r="A729" i="12"/>
  <c r="A730" i="12"/>
  <c r="A731" i="12"/>
  <c r="A732" i="12"/>
  <c r="A712" i="12"/>
  <c r="A713" i="12"/>
  <c r="A714" i="12"/>
  <c r="A715" i="12"/>
  <c r="A716" i="12"/>
  <c r="A717" i="12"/>
  <c r="A718" i="12"/>
  <c r="A719" i="12"/>
  <c r="A720" i="12"/>
  <c r="A721" i="12"/>
  <c r="A701" i="12"/>
  <c r="A702" i="12"/>
  <c r="A703" i="12"/>
  <c r="A704" i="12"/>
  <c r="A705" i="12"/>
  <c r="A706" i="12"/>
  <c r="A707" i="12"/>
  <c r="A708" i="12"/>
  <c r="A709" i="12"/>
  <c r="A710" i="12"/>
  <c r="A711" i="12"/>
  <c r="A684" i="12"/>
  <c r="A685" i="12"/>
  <c r="A686" i="12"/>
  <c r="A687" i="12"/>
  <c r="A688" i="12"/>
  <c r="A689" i="12"/>
  <c r="A690" i="12"/>
  <c r="A691" i="12"/>
  <c r="A692" i="12"/>
  <c r="A693" i="12"/>
  <c r="A694" i="12"/>
  <c r="A695" i="12"/>
  <c r="A696" i="12"/>
  <c r="A697" i="12"/>
  <c r="A698" i="12"/>
  <c r="A699" i="12"/>
  <c r="A700" i="12"/>
  <c r="A683" i="12"/>
  <c r="A668" i="12"/>
  <c r="A669" i="12"/>
  <c r="A670" i="12"/>
  <c r="A671" i="12"/>
  <c r="A672" i="12"/>
  <c r="A673" i="12"/>
  <c r="A674" i="12"/>
  <c r="A675" i="12"/>
  <c r="A676" i="12"/>
  <c r="A677" i="12"/>
  <c r="A678" i="12"/>
  <c r="A679" i="12"/>
  <c r="A680" i="12"/>
  <c r="A667"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13" i="12"/>
  <c r="A594" i="12"/>
  <c r="A595" i="12"/>
  <c r="A596" i="12"/>
  <c r="A597" i="12"/>
  <c r="A598" i="12"/>
  <c r="A599" i="12"/>
  <c r="A600" i="12"/>
  <c r="A601" i="12"/>
  <c r="A602" i="12"/>
  <c r="A603" i="12"/>
  <c r="A604" i="12"/>
  <c r="A605" i="12"/>
  <c r="A606" i="12"/>
  <c r="A593"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36" i="12"/>
  <c r="A473" i="12"/>
  <c r="A452" i="12"/>
  <c r="A368" i="12"/>
  <c r="A324" i="12"/>
  <c r="A292" i="12"/>
  <c r="A250" i="12"/>
  <c r="A208" i="12"/>
  <c r="A171" i="12"/>
  <c r="A120" i="12"/>
  <c r="A98" i="12"/>
  <c r="A99" i="12"/>
  <c r="A100" i="12"/>
  <c r="A101" i="12"/>
  <c r="A102" i="12"/>
  <c r="A103" i="12"/>
  <c r="A104" i="12"/>
  <c r="A105" i="12"/>
  <c r="A106" i="12"/>
  <c r="A107" i="12"/>
  <c r="A108" i="12"/>
  <c r="A109" i="12"/>
  <c r="A110" i="12"/>
  <c r="A111" i="12"/>
  <c r="A112" i="12"/>
  <c r="A113" i="12"/>
  <c r="A97" i="12"/>
  <c r="A7" i="12"/>
  <c r="A6" i="12"/>
  <c r="B6" i="12"/>
  <c r="B4" i="38" l="1"/>
  <c r="L4" i="38" s="1"/>
  <c r="D7" i="23" s="1"/>
  <c r="I7" i="23"/>
  <c r="L5" i="38"/>
  <c r="Q74" i="26"/>
  <c r="C15" i="28" s="1"/>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240" i="12"/>
  <c r="D1212" i="12"/>
  <c r="D1213" i="12"/>
  <c r="D1214" i="12"/>
  <c r="D1215" i="12"/>
  <c r="D1216" i="12"/>
  <c r="D1217" i="12"/>
  <c r="D1218" i="12"/>
  <c r="D1219" i="12"/>
  <c r="D1220" i="12"/>
  <c r="D1221" i="12"/>
  <c r="D1222" i="12"/>
  <c r="D1223" i="12"/>
  <c r="D1211" i="12"/>
  <c r="D1192" i="12"/>
  <c r="D1193" i="12"/>
  <c r="D1194" i="12"/>
  <c r="D1195" i="12"/>
  <c r="D1196" i="12"/>
  <c r="D1197" i="12"/>
  <c r="D1198" i="12"/>
  <c r="D1199" i="12"/>
  <c r="D1200" i="12"/>
  <c r="D1201" i="12"/>
  <c r="D1202" i="12"/>
  <c r="D1203" i="12"/>
  <c r="D1204" i="12"/>
  <c r="D1191" i="12"/>
  <c r="D1173" i="12"/>
  <c r="D1174" i="12"/>
  <c r="D1175" i="12"/>
  <c r="D1176" i="12"/>
  <c r="D1177" i="12"/>
  <c r="D1178" i="12"/>
  <c r="D1179" i="12"/>
  <c r="D1180" i="12"/>
  <c r="D1181" i="12"/>
  <c r="D1182" i="12"/>
  <c r="D1183" i="12"/>
  <c r="D1184" i="12"/>
  <c r="D1172" i="12"/>
  <c r="D1133"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097"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39" i="12"/>
  <c r="D976" i="12"/>
  <c r="D950" i="12"/>
  <c r="D920"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854"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786"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4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68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13" i="12"/>
  <c r="D594" i="12"/>
  <c r="D595" i="12"/>
  <c r="D596" i="12"/>
  <c r="D597" i="12"/>
  <c r="D598" i="12"/>
  <c r="D599" i="12"/>
  <c r="D600" i="12"/>
  <c r="D601" i="12"/>
  <c r="D602" i="12"/>
  <c r="D603" i="12"/>
  <c r="D604" i="12"/>
  <c r="D605" i="12"/>
  <c r="D606" i="12"/>
  <c r="D593"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36"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473" i="12"/>
  <c r="D452" i="12"/>
  <c r="D368" i="12"/>
  <c r="D324" i="12"/>
  <c r="D292" i="12"/>
  <c r="D250" i="12"/>
  <c r="D208" i="12"/>
  <c r="D171" i="12"/>
  <c r="D120" i="12"/>
  <c r="D98" i="12"/>
  <c r="D99" i="12"/>
  <c r="D100" i="12"/>
  <c r="D101" i="12"/>
  <c r="D102" i="12"/>
  <c r="D103" i="12"/>
  <c r="D104" i="12"/>
  <c r="D105" i="12"/>
  <c r="D106" i="12"/>
  <c r="D107" i="12"/>
  <c r="D108" i="12"/>
  <c r="D109" i="12"/>
  <c r="D110" i="12"/>
  <c r="D111" i="12"/>
  <c r="D112" i="12"/>
  <c r="D113" i="12"/>
  <c r="D97" i="12"/>
  <c r="D7" i="12"/>
  <c r="D6" i="12"/>
  <c r="B1241" i="12" l="1"/>
  <c r="C1241" i="12"/>
  <c r="B1242" i="12"/>
  <c r="C1242" i="12"/>
  <c r="B1243" i="12"/>
  <c r="C1243" i="12"/>
  <c r="B1244" i="12"/>
  <c r="C1244" i="12"/>
  <c r="B1245" i="12"/>
  <c r="C1245" i="12"/>
  <c r="B1246" i="12"/>
  <c r="C1246" i="12"/>
  <c r="B1247" i="12"/>
  <c r="C1247" i="12"/>
  <c r="B1248" i="12"/>
  <c r="C1248" i="12"/>
  <c r="B1249" i="12"/>
  <c r="C1249" i="12"/>
  <c r="B1250" i="12"/>
  <c r="C1250" i="12"/>
  <c r="B1251" i="12"/>
  <c r="C1251" i="12"/>
  <c r="B1252" i="12"/>
  <c r="C1252" i="12"/>
  <c r="B1253" i="12"/>
  <c r="C1253" i="12"/>
  <c r="B1254" i="12"/>
  <c r="C1254" i="12"/>
  <c r="B1255" i="12"/>
  <c r="C1255" i="12"/>
  <c r="B1256" i="12"/>
  <c r="C1256" i="12"/>
  <c r="B1257" i="12"/>
  <c r="C1257" i="12"/>
  <c r="B1258" i="12"/>
  <c r="C1258" i="12"/>
  <c r="B1259" i="12"/>
  <c r="C1259" i="12"/>
  <c r="B1260" i="12"/>
  <c r="C1260" i="12"/>
  <c r="B1261" i="12"/>
  <c r="C1261" i="12"/>
  <c r="B1262" i="12"/>
  <c r="C1262" i="12"/>
  <c r="B1263" i="12"/>
  <c r="C1263" i="12"/>
  <c r="B1264" i="12"/>
  <c r="C1264" i="12"/>
  <c r="B1265" i="12"/>
  <c r="C1265" i="12"/>
  <c r="B1266" i="12"/>
  <c r="C1266" i="12"/>
  <c r="B1267" i="12"/>
  <c r="C1267" i="12"/>
  <c r="B1268" i="12"/>
  <c r="C1268" i="12"/>
  <c r="B1269" i="12"/>
  <c r="C1269" i="12"/>
  <c r="B1270" i="12"/>
  <c r="C1270" i="12"/>
  <c r="B1271" i="12"/>
  <c r="C1271" i="12"/>
  <c r="B1272" i="12"/>
  <c r="C1272" i="12"/>
  <c r="B1273" i="12"/>
  <c r="C1273" i="12"/>
  <c r="B1274" i="12"/>
  <c r="C1274" i="12"/>
  <c r="B1275" i="12"/>
  <c r="C1275" i="12"/>
  <c r="B1276" i="12"/>
  <c r="C1276" i="12"/>
  <c r="B1277" i="12"/>
  <c r="C1277" i="12"/>
  <c r="B1278" i="12"/>
  <c r="C1278" i="12"/>
  <c r="B1279" i="12"/>
  <c r="C1279" i="12"/>
  <c r="B1280" i="12"/>
  <c r="C1280" i="12"/>
  <c r="B1281" i="12"/>
  <c r="C1281" i="12"/>
  <c r="B1282" i="12"/>
  <c r="C1282" i="12"/>
  <c r="B1283" i="12"/>
  <c r="C1283" i="12"/>
  <c r="B1284" i="12"/>
  <c r="C1284" i="12"/>
  <c r="B1285" i="12"/>
  <c r="C1285" i="12"/>
  <c r="B1286" i="12"/>
  <c r="C1286" i="12"/>
  <c r="B1287" i="12"/>
  <c r="C1287" i="12"/>
  <c r="B1288" i="12"/>
  <c r="C1288" i="12"/>
  <c r="B1289" i="12"/>
  <c r="C1289" i="12"/>
  <c r="B1290" i="12"/>
  <c r="C1290" i="12"/>
  <c r="B1291" i="12"/>
  <c r="C1291" i="12"/>
  <c r="B1292" i="12"/>
  <c r="C1292" i="12"/>
  <c r="B1293" i="12"/>
  <c r="C1293" i="12"/>
  <c r="B1294" i="12"/>
  <c r="C1294" i="12"/>
  <c r="B1295" i="12"/>
  <c r="C1295" i="12"/>
  <c r="B1296" i="12"/>
  <c r="C1296" i="12"/>
  <c r="B1297" i="12"/>
  <c r="C1297" i="12"/>
  <c r="B1298" i="12"/>
  <c r="C1298" i="12"/>
  <c r="B1299" i="12"/>
  <c r="C1299" i="12"/>
  <c r="B1300" i="12"/>
  <c r="C1300" i="12"/>
  <c r="B1301" i="12"/>
  <c r="C1301" i="12"/>
  <c r="B1302" i="12"/>
  <c r="C1302" i="12"/>
  <c r="B1303" i="12"/>
  <c r="C1303" i="12"/>
  <c r="B1304" i="12"/>
  <c r="C1304" i="12"/>
  <c r="B1305" i="12"/>
  <c r="C1305" i="12"/>
  <c r="B1306" i="12"/>
  <c r="C1306" i="12"/>
  <c r="B1307" i="12"/>
  <c r="C1307" i="12"/>
  <c r="B1308" i="12"/>
  <c r="C1308" i="12"/>
  <c r="B1309" i="12"/>
  <c r="C1309" i="12"/>
  <c r="B1310" i="12"/>
  <c r="C1310" i="12"/>
  <c r="B1311" i="12"/>
  <c r="C1311" i="12"/>
  <c r="B1312" i="12"/>
  <c r="C1312" i="12"/>
  <c r="B1313" i="12"/>
  <c r="C1313" i="12"/>
  <c r="B1314" i="12"/>
  <c r="C1314" i="12"/>
  <c r="B1315" i="12"/>
  <c r="C1315" i="12"/>
  <c r="B1316" i="12"/>
  <c r="C1316" i="12"/>
  <c r="B1317" i="12"/>
  <c r="C1317" i="12"/>
  <c r="B1318" i="12"/>
  <c r="C1318" i="12"/>
  <c r="B1319" i="12"/>
  <c r="C1319" i="12"/>
  <c r="B1320" i="12"/>
  <c r="C1320" i="12"/>
  <c r="C1240" i="12"/>
  <c r="B1240" i="12"/>
  <c r="B1212" i="12"/>
  <c r="C1212" i="12"/>
  <c r="B1213" i="12"/>
  <c r="C1213" i="12"/>
  <c r="B1214" i="12"/>
  <c r="C1214" i="12"/>
  <c r="B1215" i="12"/>
  <c r="C1215" i="12"/>
  <c r="B1216" i="12"/>
  <c r="C1216" i="12"/>
  <c r="B1217" i="12"/>
  <c r="C1217" i="12"/>
  <c r="B1218" i="12"/>
  <c r="C1218" i="12"/>
  <c r="B1219" i="12"/>
  <c r="C1219" i="12"/>
  <c r="B1220" i="12"/>
  <c r="C1220" i="12"/>
  <c r="B1221" i="12"/>
  <c r="C1221" i="12"/>
  <c r="B1222" i="12"/>
  <c r="C1222" i="12"/>
  <c r="B1223" i="12"/>
  <c r="C1223" i="12"/>
  <c r="C1211" i="12"/>
  <c r="B1211" i="12"/>
  <c r="B1192" i="12"/>
  <c r="C1192" i="12"/>
  <c r="B1193" i="12"/>
  <c r="C1193" i="12"/>
  <c r="B1194" i="12"/>
  <c r="C1194" i="12"/>
  <c r="B1195" i="12"/>
  <c r="C1195" i="12"/>
  <c r="B1196" i="12"/>
  <c r="C1196" i="12"/>
  <c r="B1197" i="12"/>
  <c r="C1197" i="12"/>
  <c r="B1198" i="12"/>
  <c r="C1198" i="12"/>
  <c r="B1199" i="12"/>
  <c r="C1199" i="12"/>
  <c r="B1200" i="12"/>
  <c r="C1200" i="12"/>
  <c r="B1201" i="12"/>
  <c r="C1201" i="12"/>
  <c r="B1202" i="12"/>
  <c r="C1202" i="12"/>
  <c r="B1203" i="12"/>
  <c r="C1203" i="12"/>
  <c r="B1204" i="12"/>
  <c r="C1204" i="12"/>
  <c r="C1191" i="12"/>
  <c r="B1191" i="12"/>
  <c r="B1173" i="12"/>
  <c r="C1173" i="12"/>
  <c r="B1174" i="12"/>
  <c r="C1174" i="12"/>
  <c r="B1175" i="12"/>
  <c r="C1175" i="12"/>
  <c r="B1176" i="12"/>
  <c r="C1176" i="12"/>
  <c r="B1177" i="12"/>
  <c r="C1177" i="12"/>
  <c r="B1178" i="12"/>
  <c r="C1178" i="12"/>
  <c r="B1179" i="12"/>
  <c r="C1179" i="12"/>
  <c r="B1180" i="12"/>
  <c r="C1180" i="12"/>
  <c r="B1181" i="12"/>
  <c r="C1181" i="12"/>
  <c r="B1182" i="12"/>
  <c r="C1182" i="12"/>
  <c r="B1183" i="12"/>
  <c r="C1183" i="12"/>
  <c r="B1184" i="12"/>
  <c r="C1184" i="12"/>
  <c r="C1172" i="12"/>
  <c r="B1172" i="12"/>
  <c r="C1133" i="12"/>
  <c r="B1133" i="12"/>
  <c r="B1098" i="12"/>
  <c r="C1098" i="12"/>
  <c r="B1099" i="12"/>
  <c r="C1099" i="12"/>
  <c r="B1100" i="12"/>
  <c r="C1100" i="12"/>
  <c r="B1101" i="12"/>
  <c r="C1101" i="12"/>
  <c r="B1102" i="12"/>
  <c r="C1102" i="12"/>
  <c r="B1103" i="12"/>
  <c r="C1103" i="12"/>
  <c r="B1104" i="12"/>
  <c r="C1104" i="12"/>
  <c r="B1105" i="12"/>
  <c r="C1105" i="12"/>
  <c r="B1106" i="12"/>
  <c r="C1106" i="12"/>
  <c r="B1107" i="12"/>
  <c r="C1107" i="12"/>
  <c r="B1108" i="12"/>
  <c r="C1108" i="12"/>
  <c r="B1109" i="12"/>
  <c r="C1109" i="12"/>
  <c r="B1110" i="12"/>
  <c r="C1110" i="12"/>
  <c r="B1111" i="12"/>
  <c r="C1111" i="12"/>
  <c r="B1112" i="12"/>
  <c r="C1112" i="12"/>
  <c r="B1113" i="12"/>
  <c r="C1113" i="12"/>
  <c r="B1114" i="12"/>
  <c r="C1114" i="12"/>
  <c r="B1115" i="12"/>
  <c r="C1115" i="12"/>
  <c r="B1116" i="12"/>
  <c r="C1116" i="12"/>
  <c r="B1117" i="12"/>
  <c r="C1117" i="12"/>
  <c r="B1118" i="12"/>
  <c r="C1118" i="12"/>
  <c r="B1119" i="12"/>
  <c r="C1119" i="12"/>
  <c r="B1120" i="12"/>
  <c r="C1120" i="12"/>
  <c r="B1121" i="12"/>
  <c r="C1121" i="12"/>
  <c r="B1122" i="12"/>
  <c r="C1122" i="12"/>
  <c r="B1123" i="12"/>
  <c r="C1123" i="12"/>
  <c r="B1124" i="12"/>
  <c r="C1124" i="12"/>
  <c r="B1125" i="12"/>
  <c r="C1125" i="12"/>
  <c r="B1126" i="12"/>
  <c r="C1126" i="12"/>
  <c r="C1097" i="12"/>
  <c r="B1097" i="12"/>
  <c r="B1040" i="12"/>
  <c r="C1040" i="12"/>
  <c r="B1041" i="12"/>
  <c r="C1041" i="12"/>
  <c r="B1042" i="12"/>
  <c r="C1042" i="12"/>
  <c r="B1043" i="12"/>
  <c r="C1043" i="12"/>
  <c r="B1044" i="12"/>
  <c r="C1044" i="12"/>
  <c r="B1045" i="12"/>
  <c r="C1045" i="12"/>
  <c r="B1046" i="12"/>
  <c r="C1046" i="12"/>
  <c r="B1047" i="12"/>
  <c r="C1047" i="12"/>
  <c r="B1048" i="12"/>
  <c r="C1048" i="12"/>
  <c r="B1049" i="12"/>
  <c r="C1049" i="12"/>
  <c r="B1050" i="12"/>
  <c r="C1050" i="12"/>
  <c r="B1051" i="12"/>
  <c r="C1051" i="12"/>
  <c r="B1052" i="12"/>
  <c r="C1052" i="12"/>
  <c r="B1053" i="12"/>
  <c r="C1053" i="12"/>
  <c r="B1054" i="12"/>
  <c r="C1054" i="12"/>
  <c r="B1055" i="12"/>
  <c r="C1055" i="12"/>
  <c r="B1056" i="12"/>
  <c r="C1056" i="12"/>
  <c r="B1057" i="12"/>
  <c r="C1057" i="12"/>
  <c r="B1058" i="12"/>
  <c r="C1058" i="12"/>
  <c r="B1059" i="12"/>
  <c r="C1059" i="12"/>
  <c r="B1060" i="12"/>
  <c r="C1060" i="12"/>
  <c r="B1061" i="12"/>
  <c r="C1061" i="12"/>
  <c r="B1062" i="12"/>
  <c r="C1062" i="12"/>
  <c r="B1063" i="12"/>
  <c r="C1063" i="12"/>
  <c r="B1064" i="12"/>
  <c r="C1064" i="12"/>
  <c r="B1065" i="12"/>
  <c r="C1065" i="12"/>
  <c r="B1066" i="12"/>
  <c r="C1066" i="12"/>
  <c r="B1067" i="12"/>
  <c r="C1067" i="12"/>
  <c r="B1068" i="12"/>
  <c r="C1068" i="12"/>
  <c r="B1069" i="12"/>
  <c r="C1069" i="12"/>
  <c r="B1070" i="12"/>
  <c r="C1070" i="12"/>
  <c r="B1071" i="12"/>
  <c r="C1071" i="12"/>
  <c r="B1072" i="12"/>
  <c r="C1072" i="12"/>
  <c r="B1073" i="12"/>
  <c r="C1073" i="12"/>
  <c r="B1074" i="12"/>
  <c r="C1074" i="12"/>
  <c r="B1075" i="12"/>
  <c r="C1075" i="12"/>
  <c r="B1076" i="12"/>
  <c r="C1076" i="12"/>
  <c r="B1077" i="12"/>
  <c r="C1077" i="12"/>
  <c r="B1078" i="12"/>
  <c r="C1078" i="12"/>
  <c r="B1079" i="12"/>
  <c r="C1079" i="12"/>
  <c r="B1080" i="12"/>
  <c r="C1080" i="12"/>
  <c r="B1081" i="12"/>
  <c r="C1081" i="12"/>
  <c r="B1082" i="12"/>
  <c r="C1082" i="12"/>
  <c r="B1083" i="12"/>
  <c r="C1083" i="12"/>
  <c r="B1084" i="12"/>
  <c r="C1084" i="12"/>
  <c r="B1085" i="12"/>
  <c r="C1085" i="12"/>
  <c r="B1086" i="12"/>
  <c r="C1086" i="12"/>
  <c r="B1087" i="12"/>
  <c r="C1087" i="12"/>
  <c r="B1088" i="12"/>
  <c r="C1088" i="12"/>
  <c r="B1089" i="12"/>
  <c r="C1089" i="12"/>
  <c r="B1090" i="12"/>
  <c r="C1090" i="12"/>
  <c r="C1039" i="12"/>
  <c r="B1039" i="12"/>
  <c r="C976" i="12"/>
  <c r="B976" i="12"/>
  <c r="C950" i="12"/>
  <c r="B950" i="12"/>
  <c r="C920" i="12"/>
  <c r="B920" i="12"/>
  <c r="B855" i="12"/>
  <c r="C855" i="12"/>
  <c r="B856" i="12"/>
  <c r="C856" i="12"/>
  <c r="B857" i="12"/>
  <c r="C857" i="12"/>
  <c r="B858" i="12"/>
  <c r="C858" i="12"/>
  <c r="B859" i="12"/>
  <c r="C859" i="12"/>
  <c r="B860" i="12"/>
  <c r="C860" i="12"/>
  <c r="B861" i="12"/>
  <c r="C861" i="12"/>
  <c r="B862" i="12"/>
  <c r="C862" i="12"/>
  <c r="B863" i="12"/>
  <c r="C863" i="12"/>
  <c r="B864" i="12"/>
  <c r="C864" i="12"/>
  <c r="B865" i="12"/>
  <c r="C865" i="12"/>
  <c r="B866" i="12"/>
  <c r="C866" i="12"/>
  <c r="B867" i="12"/>
  <c r="C867" i="12"/>
  <c r="B868" i="12"/>
  <c r="C868" i="12"/>
  <c r="B869" i="12"/>
  <c r="C869" i="12"/>
  <c r="B870" i="12"/>
  <c r="C870" i="12"/>
  <c r="B871" i="12"/>
  <c r="C871" i="12"/>
  <c r="B872" i="12"/>
  <c r="C872" i="12"/>
  <c r="B873" i="12"/>
  <c r="C873" i="12"/>
  <c r="B874" i="12"/>
  <c r="C874" i="12"/>
  <c r="B875" i="12"/>
  <c r="C875" i="12"/>
  <c r="B876" i="12"/>
  <c r="C876" i="12"/>
  <c r="B877" i="12"/>
  <c r="C877" i="12"/>
  <c r="B878" i="12"/>
  <c r="C878" i="12"/>
  <c r="B879" i="12"/>
  <c r="C879" i="12"/>
  <c r="B880" i="12"/>
  <c r="C880" i="12"/>
  <c r="B881" i="12"/>
  <c r="C881" i="12"/>
  <c r="B882" i="12"/>
  <c r="C882" i="12"/>
  <c r="B883" i="12"/>
  <c r="C883" i="12"/>
  <c r="B884" i="12"/>
  <c r="C884" i="12"/>
  <c r="B885" i="12"/>
  <c r="C885" i="12"/>
  <c r="B886" i="12"/>
  <c r="C886" i="12"/>
  <c r="B887" i="12"/>
  <c r="C887" i="12"/>
  <c r="B888" i="12"/>
  <c r="C888" i="12"/>
  <c r="B889" i="12"/>
  <c r="C889" i="12"/>
  <c r="B890" i="12"/>
  <c r="C890" i="12"/>
  <c r="B891" i="12"/>
  <c r="C891" i="12"/>
  <c r="B892" i="12"/>
  <c r="C892" i="12"/>
  <c r="B893" i="12"/>
  <c r="C893" i="12"/>
  <c r="B894" i="12"/>
  <c r="C894" i="12"/>
  <c r="B895" i="12"/>
  <c r="C895" i="12"/>
  <c r="B896" i="12"/>
  <c r="C896" i="12"/>
  <c r="B897" i="12"/>
  <c r="C897" i="12"/>
  <c r="B898" i="12"/>
  <c r="C898" i="12"/>
  <c r="B899" i="12"/>
  <c r="C899" i="12"/>
  <c r="B900" i="12"/>
  <c r="C900" i="12"/>
  <c r="B901" i="12"/>
  <c r="C901" i="12"/>
  <c r="B902" i="12"/>
  <c r="C902" i="12"/>
  <c r="B903" i="12"/>
  <c r="C903" i="12"/>
  <c r="B904" i="12"/>
  <c r="C904" i="12"/>
  <c r="B905" i="12"/>
  <c r="C905" i="12"/>
  <c r="B906" i="12"/>
  <c r="C906" i="12"/>
  <c r="B907" i="12"/>
  <c r="C907" i="12"/>
  <c r="B908" i="12"/>
  <c r="C908" i="12"/>
  <c r="B909" i="12"/>
  <c r="C909" i="12"/>
  <c r="B910" i="12"/>
  <c r="C910" i="12"/>
  <c r="B911" i="12"/>
  <c r="C911" i="12"/>
  <c r="B912" i="12"/>
  <c r="C912" i="12"/>
  <c r="B913" i="12"/>
  <c r="C913" i="12"/>
  <c r="C854" i="12"/>
  <c r="B854" i="12"/>
  <c r="B787" i="12"/>
  <c r="C787" i="12"/>
  <c r="B788" i="12"/>
  <c r="C788" i="12"/>
  <c r="B789" i="12"/>
  <c r="C789" i="12"/>
  <c r="B790" i="12"/>
  <c r="C790" i="12"/>
  <c r="B791" i="12"/>
  <c r="C791" i="12"/>
  <c r="B792" i="12"/>
  <c r="C792" i="12"/>
  <c r="B793" i="12"/>
  <c r="C793" i="12"/>
  <c r="B794" i="12"/>
  <c r="C794" i="12"/>
  <c r="B795" i="12"/>
  <c r="C795" i="12"/>
  <c r="B796" i="12"/>
  <c r="C796" i="12"/>
  <c r="B797" i="12"/>
  <c r="C797" i="12"/>
  <c r="B798" i="12"/>
  <c r="C798" i="12"/>
  <c r="B799" i="12"/>
  <c r="C799" i="12"/>
  <c r="B800" i="12"/>
  <c r="C800" i="12"/>
  <c r="B801" i="12"/>
  <c r="C801" i="12"/>
  <c r="B802" i="12"/>
  <c r="C802" i="12"/>
  <c r="B803" i="12"/>
  <c r="C803" i="12"/>
  <c r="B804" i="12"/>
  <c r="C804" i="12"/>
  <c r="B805" i="12"/>
  <c r="C805" i="12"/>
  <c r="B806" i="12"/>
  <c r="C806" i="12"/>
  <c r="B807" i="12"/>
  <c r="C807" i="12"/>
  <c r="B808" i="12"/>
  <c r="C808" i="12"/>
  <c r="B809" i="12"/>
  <c r="C809" i="12"/>
  <c r="B810" i="12"/>
  <c r="C810" i="12"/>
  <c r="B811" i="12"/>
  <c r="C811" i="12"/>
  <c r="B812" i="12"/>
  <c r="C812" i="12"/>
  <c r="B813" i="12"/>
  <c r="C813" i="12"/>
  <c r="B814" i="12"/>
  <c r="C814" i="12"/>
  <c r="B815" i="12"/>
  <c r="C815" i="12"/>
  <c r="B816" i="12"/>
  <c r="C816" i="12"/>
  <c r="B817" i="12"/>
  <c r="C817" i="12"/>
  <c r="B818" i="12"/>
  <c r="C818" i="12"/>
  <c r="B819" i="12"/>
  <c r="C819" i="12"/>
  <c r="B820" i="12"/>
  <c r="C820" i="12"/>
  <c r="B821" i="12"/>
  <c r="C821" i="12"/>
  <c r="B822" i="12"/>
  <c r="C822" i="12"/>
  <c r="B823" i="12"/>
  <c r="C823" i="12"/>
  <c r="B824" i="12"/>
  <c r="C824" i="12"/>
  <c r="B825" i="12"/>
  <c r="C825" i="12"/>
  <c r="B826" i="12"/>
  <c r="C826" i="12"/>
  <c r="B827" i="12"/>
  <c r="C827" i="12"/>
  <c r="B828" i="12"/>
  <c r="C828" i="12"/>
  <c r="B829" i="12"/>
  <c r="C829" i="12"/>
  <c r="B830" i="12"/>
  <c r="C830" i="12"/>
  <c r="B831" i="12"/>
  <c r="C831" i="12"/>
  <c r="B832" i="12"/>
  <c r="C832" i="12"/>
  <c r="B833" i="12"/>
  <c r="C833" i="12"/>
  <c r="B834" i="12"/>
  <c r="C834" i="12"/>
  <c r="B835" i="12"/>
  <c r="C835" i="12"/>
  <c r="B836" i="12"/>
  <c r="C836" i="12"/>
  <c r="B837" i="12"/>
  <c r="C837" i="12"/>
  <c r="B838" i="12"/>
  <c r="C838" i="12"/>
  <c r="B839" i="12"/>
  <c r="C839" i="12"/>
  <c r="B840" i="12"/>
  <c r="C840" i="12"/>
  <c r="B841" i="12"/>
  <c r="C841" i="12"/>
  <c r="B842" i="12"/>
  <c r="C842" i="12"/>
  <c r="B843" i="12"/>
  <c r="C843" i="12"/>
  <c r="B844" i="12"/>
  <c r="C844" i="12"/>
  <c r="B845" i="12"/>
  <c r="C845" i="12"/>
  <c r="B846" i="12"/>
  <c r="C846" i="12"/>
  <c r="B847" i="12"/>
  <c r="C847" i="12"/>
  <c r="C786" i="12"/>
  <c r="B786" i="12"/>
  <c r="B744" i="12"/>
  <c r="C744" i="12"/>
  <c r="B745" i="12"/>
  <c r="C745" i="12"/>
  <c r="B746" i="12"/>
  <c r="C746" i="12"/>
  <c r="B747" i="12"/>
  <c r="C747" i="12"/>
  <c r="B748" i="12"/>
  <c r="C748" i="12"/>
  <c r="B749" i="12"/>
  <c r="C749" i="12"/>
  <c r="B750" i="12"/>
  <c r="C750" i="12"/>
  <c r="B751" i="12"/>
  <c r="C751" i="12"/>
  <c r="B752" i="12"/>
  <c r="C752" i="12"/>
  <c r="B753" i="12"/>
  <c r="C753" i="12"/>
  <c r="B754" i="12"/>
  <c r="C754" i="12"/>
  <c r="B755" i="12"/>
  <c r="C755" i="12"/>
  <c r="B756" i="12"/>
  <c r="C756" i="12"/>
  <c r="B757" i="12"/>
  <c r="C757" i="12"/>
  <c r="B758" i="12"/>
  <c r="C758" i="12"/>
  <c r="B759" i="12"/>
  <c r="C759" i="12"/>
  <c r="B760" i="12"/>
  <c r="C760" i="12"/>
  <c r="B761" i="12"/>
  <c r="C761" i="12"/>
  <c r="B762" i="12"/>
  <c r="C762" i="12"/>
  <c r="B763" i="12"/>
  <c r="C763" i="12"/>
  <c r="B764" i="12"/>
  <c r="C764" i="12"/>
  <c r="B765" i="12"/>
  <c r="C765" i="12"/>
  <c r="B766" i="12"/>
  <c r="C766" i="12"/>
  <c r="B767" i="12"/>
  <c r="C767" i="12"/>
  <c r="B768" i="12"/>
  <c r="C768" i="12"/>
  <c r="B769" i="12"/>
  <c r="C769" i="12"/>
  <c r="B770" i="12"/>
  <c r="C770" i="12"/>
  <c r="B771" i="12"/>
  <c r="C771" i="12"/>
  <c r="B772" i="12"/>
  <c r="C772" i="12"/>
  <c r="B773" i="12"/>
  <c r="C773" i="12"/>
  <c r="B774" i="12"/>
  <c r="C774" i="12"/>
  <c r="B775" i="12"/>
  <c r="C775" i="12"/>
  <c r="B776" i="12"/>
  <c r="C776" i="12"/>
  <c r="B777" i="12"/>
  <c r="C777" i="12"/>
  <c r="B778" i="12"/>
  <c r="C778" i="12"/>
  <c r="B779" i="12"/>
  <c r="C779" i="12"/>
  <c r="C743" i="12"/>
  <c r="B743" i="12"/>
  <c r="B684" i="12"/>
  <c r="C684" i="12"/>
  <c r="B685" i="12"/>
  <c r="C685" i="12"/>
  <c r="B686" i="12"/>
  <c r="C686" i="12"/>
  <c r="B687" i="12"/>
  <c r="C687" i="12"/>
  <c r="B688" i="12"/>
  <c r="C688" i="12"/>
  <c r="B689" i="12"/>
  <c r="C689" i="12"/>
  <c r="B690" i="12"/>
  <c r="C690" i="12"/>
  <c r="B691" i="12"/>
  <c r="C691" i="12"/>
  <c r="B692" i="12"/>
  <c r="C692" i="12"/>
  <c r="B693" i="12"/>
  <c r="C693" i="12"/>
  <c r="B694" i="12"/>
  <c r="C694" i="12"/>
  <c r="B695" i="12"/>
  <c r="C695" i="12"/>
  <c r="B696" i="12"/>
  <c r="C696" i="12"/>
  <c r="B697" i="12"/>
  <c r="C697" i="12"/>
  <c r="B698" i="12"/>
  <c r="C698" i="12"/>
  <c r="B699" i="12"/>
  <c r="C699" i="12"/>
  <c r="B700" i="12"/>
  <c r="C700" i="12"/>
  <c r="B701" i="12"/>
  <c r="C701" i="12"/>
  <c r="B702" i="12"/>
  <c r="C702" i="12"/>
  <c r="B703" i="12"/>
  <c r="C703" i="12"/>
  <c r="B704" i="12"/>
  <c r="C704" i="12"/>
  <c r="B705" i="12"/>
  <c r="C705" i="12"/>
  <c r="B706" i="12"/>
  <c r="C706" i="12"/>
  <c r="B707" i="12"/>
  <c r="C707" i="12"/>
  <c r="B708" i="12"/>
  <c r="C708" i="12"/>
  <c r="B709" i="12"/>
  <c r="C709" i="12"/>
  <c r="B710" i="12"/>
  <c r="C710" i="12"/>
  <c r="B711" i="12"/>
  <c r="C711" i="12"/>
  <c r="B712" i="12"/>
  <c r="C712" i="12"/>
  <c r="B713" i="12"/>
  <c r="C713" i="12"/>
  <c r="B714" i="12"/>
  <c r="C714" i="12"/>
  <c r="B715" i="12"/>
  <c r="C715" i="12"/>
  <c r="B716" i="12"/>
  <c r="C716" i="12"/>
  <c r="B717" i="12"/>
  <c r="C717" i="12"/>
  <c r="B718" i="12"/>
  <c r="C718" i="12"/>
  <c r="B719" i="12"/>
  <c r="C719" i="12"/>
  <c r="B720" i="12"/>
  <c r="C720" i="12"/>
  <c r="B721" i="12"/>
  <c r="C721" i="12"/>
  <c r="B722" i="12"/>
  <c r="C722" i="12"/>
  <c r="B723" i="12"/>
  <c r="C723" i="12"/>
  <c r="B724" i="12"/>
  <c r="C724" i="12"/>
  <c r="B725" i="12"/>
  <c r="C725" i="12"/>
  <c r="B726" i="12"/>
  <c r="C726" i="12"/>
  <c r="B727" i="12"/>
  <c r="C727" i="12"/>
  <c r="B728" i="12"/>
  <c r="C728" i="12"/>
  <c r="B729" i="12"/>
  <c r="C729" i="12"/>
  <c r="B730" i="12"/>
  <c r="C730" i="12"/>
  <c r="B731" i="12"/>
  <c r="C731" i="12"/>
  <c r="B732" i="12"/>
  <c r="C732" i="12"/>
  <c r="C733" i="12"/>
  <c r="B734" i="12"/>
  <c r="C734" i="12"/>
  <c r="B735" i="12"/>
  <c r="C735" i="12"/>
  <c r="B736" i="12"/>
  <c r="C736" i="12"/>
  <c r="C683" i="12"/>
  <c r="B683" i="12"/>
  <c r="B668" i="12"/>
  <c r="C668" i="12"/>
  <c r="B669" i="12"/>
  <c r="C669" i="12"/>
  <c r="B670" i="12"/>
  <c r="C670" i="12"/>
  <c r="B671" i="12"/>
  <c r="C671" i="12"/>
  <c r="B672" i="12"/>
  <c r="C672" i="12"/>
  <c r="B673" i="12"/>
  <c r="C673" i="12"/>
  <c r="B674" i="12"/>
  <c r="C674" i="12"/>
  <c r="B675" i="12"/>
  <c r="C675" i="12"/>
  <c r="B676" i="12"/>
  <c r="C676" i="12"/>
  <c r="B677" i="12"/>
  <c r="C677" i="12"/>
  <c r="B678" i="12"/>
  <c r="C678" i="12"/>
  <c r="B679" i="12"/>
  <c r="C679" i="12"/>
  <c r="B680" i="12"/>
  <c r="C680" i="12"/>
  <c r="C667" i="12"/>
  <c r="B667" i="12"/>
  <c r="B614" i="12"/>
  <c r="C614" i="12"/>
  <c r="B615" i="12"/>
  <c r="C615" i="12"/>
  <c r="B616" i="12"/>
  <c r="C616" i="12"/>
  <c r="B617" i="12"/>
  <c r="C617" i="12"/>
  <c r="B618" i="12"/>
  <c r="C618" i="12"/>
  <c r="B619" i="12"/>
  <c r="C619" i="12"/>
  <c r="B620" i="12"/>
  <c r="C620" i="12"/>
  <c r="B621" i="12"/>
  <c r="C621" i="12"/>
  <c r="B622" i="12"/>
  <c r="C622" i="12"/>
  <c r="B623" i="12"/>
  <c r="C623" i="12"/>
  <c r="B624" i="12"/>
  <c r="C624" i="12"/>
  <c r="B625" i="12"/>
  <c r="C625" i="12"/>
  <c r="B626" i="12"/>
  <c r="C626" i="12"/>
  <c r="B627" i="12"/>
  <c r="C627" i="12"/>
  <c r="B628" i="12"/>
  <c r="C628" i="12"/>
  <c r="B629" i="12"/>
  <c r="C629" i="12"/>
  <c r="B630" i="12"/>
  <c r="C630" i="12"/>
  <c r="B631" i="12"/>
  <c r="C631" i="12"/>
  <c r="B632" i="12"/>
  <c r="C632" i="12"/>
  <c r="B633" i="12"/>
  <c r="C633" i="12"/>
  <c r="B634" i="12"/>
  <c r="C634" i="12"/>
  <c r="B635" i="12"/>
  <c r="C635" i="12"/>
  <c r="B636" i="12"/>
  <c r="C636" i="12"/>
  <c r="B637" i="12"/>
  <c r="C637" i="12"/>
  <c r="B638" i="12"/>
  <c r="C638" i="12"/>
  <c r="B639" i="12"/>
  <c r="C639" i="12"/>
  <c r="B640" i="12"/>
  <c r="C640" i="12"/>
  <c r="B641" i="12"/>
  <c r="C641" i="12"/>
  <c r="B642" i="12"/>
  <c r="C642" i="12"/>
  <c r="B643" i="12"/>
  <c r="C643" i="12"/>
  <c r="B644" i="12"/>
  <c r="C644" i="12"/>
  <c r="B645" i="12"/>
  <c r="C645" i="12"/>
  <c r="B646" i="12"/>
  <c r="C646" i="12"/>
  <c r="B647" i="12"/>
  <c r="C647" i="12"/>
  <c r="B648" i="12"/>
  <c r="C648" i="12"/>
  <c r="B649" i="12"/>
  <c r="C649" i="12"/>
  <c r="B650" i="12"/>
  <c r="C650" i="12"/>
  <c r="B651" i="12"/>
  <c r="C651" i="12"/>
  <c r="B652" i="12"/>
  <c r="C652" i="12"/>
  <c r="B653" i="12"/>
  <c r="C653" i="12"/>
  <c r="B654" i="12"/>
  <c r="C654" i="12"/>
  <c r="B655" i="12"/>
  <c r="C655" i="12"/>
  <c r="B656" i="12"/>
  <c r="C656" i="12"/>
  <c r="B657" i="12"/>
  <c r="C657" i="12"/>
  <c r="B658" i="12"/>
  <c r="C658" i="12"/>
  <c r="B659" i="12"/>
  <c r="C659" i="12"/>
  <c r="B660" i="12"/>
  <c r="C660" i="12"/>
  <c r="C613" i="12"/>
  <c r="B613" i="12"/>
  <c r="B594" i="12"/>
  <c r="C594" i="12"/>
  <c r="B595" i="12"/>
  <c r="C595" i="12"/>
  <c r="B596" i="12"/>
  <c r="C596" i="12"/>
  <c r="B597" i="12"/>
  <c r="C597" i="12"/>
  <c r="B598" i="12"/>
  <c r="C598" i="12"/>
  <c r="B599" i="12"/>
  <c r="C599" i="12"/>
  <c r="B600" i="12"/>
  <c r="C600" i="12"/>
  <c r="B601" i="12"/>
  <c r="C601" i="12"/>
  <c r="B602" i="12"/>
  <c r="C602" i="12"/>
  <c r="B603" i="12"/>
  <c r="C603" i="12"/>
  <c r="B604" i="12"/>
  <c r="C604" i="12"/>
  <c r="B605" i="12"/>
  <c r="C605" i="12"/>
  <c r="B606" i="12"/>
  <c r="C606" i="12"/>
  <c r="C593" i="12"/>
  <c r="B593" i="12"/>
  <c r="B537" i="12"/>
  <c r="C537" i="12"/>
  <c r="B538" i="12"/>
  <c r="C538" i="12"/>
  <c r="B539" i="12"/>
  <c r="C539" i="12"/>
  <c r="B540" i="12"/>
  <c r="C540" i="12"/>
  <c r="B541" i="12"/>
  <c r="C541" i="12"/>
  <c r="B542" i="12"/>
  <c r="C542" i="12"/>
  <c r="B543" i="12"/>
  <c r="C543" i="12"/>
  <c r="B544" i="12"/>
  <c r="C544" i="12"/>
  <c r="B545" i="12"/>
  <c r="C545" i="12"/>
  <c r="B546" i="12"/>
  <c r="C546" i="12"/>
  <c r="B547" i="12"/>
  <c r="C547" i="12"/>
  <c r="B548" i="12"/>
  <c r="C548" i="12"/>
  <c r="B549" i="12"/>
  <c r="C549" i="12"/>
  <c r="B550" i="12"/>
  <c r="C550" i="12"/>
  <c r="B551" i="12"/>
  <c r="C551" i="12"/>
  <c r="B552" i="12"/>
  <c r="C552" i="12"/>
  <c r="B553" i="12"/>
  <c r="C553" i="12"/>
  <c r="B554" i="12"/>
  <c r="C554" i="12"/>
  <c r="B555" i="12"/>
  <c r="C555" i="12"/>
  <c r="B556" i="12"/>
  <c r="C556" i="12"/>
  <c r="B557" i="12"/>
  <c r="C557" i="12"/>
  <c r="B558" i="12"/>
  <c r="C558" i="12"/>
  <c r="B559" i="12"/>
  <c r="C559" i="12"/>
  <c r="B560" i="12"/>
  <c r="C560" i="12"/>
  <c r="B561" i="12"/>
  <c r="C561" i="12"/>
  <c r="B562" i="12"/>
  <c r="C562" i="12"/>
  <c r="B563" i="12"/>
  <c r="C563" i="12"/>
  <c r="B564" i="12"/>
  <c r="C564" i="12"/>
  <c r="B565" i="12"/>
  <c r="C565" i="12"/>
  <c r="B566" i="12"/>
  <c r="C566" i="12"/>
  <c r="B567" i="12"/>
  <c r="C567" i="12"/>
  <c r="B568" i="12"/>
  <c r="C568" i="12"/>
  <c r="B569" i="12"/>
  <c r="C569" i="12"/>
  <c r="B570" i="12"/>
  <c r="C570" i="12"/>
  <c r="B571" i="12"/>
  <c r="C571" i="12"/>
  <c r="B572" i="12"/>
  <c r="C572" i="12"/>
  <c r="B573" i="12"/>
  <c r="C573" i="12"/>
  <c r="B574" i="12"/>
  <c r="C574" i="12"/>
  <c r="B575" i="12"/>
  <c r="C575" i="12"/>
  <c r="B576" i="12"/>
  <c r="C576" i="12"/>
  <c r="B577" i="12"/>
  <c r="C577" i="12"/>
  <c r="B578" i="12"/>
  <c r="C578" i="12"/>
  <c r="B579" i="12"/>
  <c r="C579" i="12"/>
  <c r="B580" i="12"/>
  <c r="C580" i="12"/>
  <c r="B581" i="12"/>
  <c r="C581" i="12"/>
  <c r="B582" i="12"/>
  <c r="C582" i="12"/>
  <c r="B583" i="12"/>
  <c r="C583" i="12"/>
  <c r="B584" i="12"/>
  <c r="C584" i="12"/>
  <c r="B585" i="12"/>
  <c r="C585" i="12"/>
  <c r="B586" i="12"/>
  <c r="C586" i="12"/>
  <c r="C536" i="12"/>
  <c r="B536" i="12"/>
  <c r="B474" i="12"/>
  <c r="C474" i="12"/>
  <c r="B475" i="12"/>
  <c r="C475" i="12"/>
  <c r="B476" i="12"/>
  <c r="C476" i="12"/>
  <c r="B477" i="12"/>
  <c r="C477" i="12"/>
  <c r="B478" i="12"/>
  <c r="C478" i="12"/>
  <c r="B479" i="12"/>
  <c r="C479" i="12"/>
  <c r="B480" i="12"/>
  <c r="C480" i="12"/>
  <c r="B481" i="12"/>
  <c r="C481" i="12"/>
  <c r="B482" i="12"/>
  <c r="C482" i="12"/>
  <c r="B483" i="12"/>
  <c r="C483" i="12"/>
  <c r="B484" i="12"/>
  <c r="C484" i="12"/>
  <c r="B485" i="12"/>
  <c r="C485" i="12"/>
  <c r="B486" i="12"/>
  <c r="C486" i="12"/>
  <c r="B487" i="12"/>
  <c r="C487" i="12"/>
  <c r="B488" i="12"/>
  <c r="C488" i="12"/>
  <c r="B489" i="12"/>
  <c r="C489" i="12"/>
  <c r="B490" i="12"/>
  <c r="C490" i="12"/>
  <c r="B491" i="12"/>
  <c r="C491" i="12"/>
  <c r="B492" i="12"/>
  <c r="C492" i="12"/>
  <c r="B493" i="12"/>
  <c r="C493" i="12"/>
  <c r="B494" i="12"/>
  <c r="C494" i="12"/>
  <c r="B495" i="12"/>
  <c r="C495" i="12"/>
  <c r="B496" i="12"/>
  <c r="C496" i="12"/>
  <c r="B497" i="12"/>
  <c r="C497" i="12"/>
  <c r="B498" i="12"/>
  <c r="C498" i="12"/>
  <c r="B499" i="12"/>
  <c r="C499" i="12"/>
  <c r="B500" i="12"/>
  <c r="C500" i="12"/>
  <c r="B501" i="12"/>
  <c r="C501" i="12"/>
  <c r="B502" i="12"/>
  <c r="C502" i="12"/>
  <c r="B503" i="12"/>
  <c r="C503" i="12"/>
  <c r="B504" i="12"/>
  <c r="C504" i="12"/>
  <c r="B505" i="12"/>
  <c r="C505" i="12"/>
  <c r="B506" i="12"/>
  <c r="C506" i="12"/>
  <c r="B507" i="12"/>
  <c r="C507" i="12"/>
  <c r="B508" i="12"/>
  <c r="C508" i="12"/>
  <c r="B509" i="12"/>
  <c r="C509" i="12"/>
  <c r="B510" i="12"/>
  <c r="C510" i="12"/>
  <c r="B511" i="12"/>
  <c r="C511" i="12"/>
  <c r="B512" i="12"/>
  <c r="C512" i="12"/>
  <c r="B513" i="12"/>
  <c r="C513" i="12"/>
  <c r="B514" i="12"/>
  <c r="C514" i="12"/>
  <c r="B515" i="12"/>
  <c r="C515" i="12"/>
  <c r="B516" i="12"/>
  <c r="C516" i="12"/>
  <c r="B517" i="12"/>
  <c r="C517" i="12"/>
  <c r="B518" i="12"/>
  <c r="C518" i="12"/>
  <c r="B519" i="12"/>
  <c r="C519" i="12"/>
  <c r="B520" i="12"/>
  <c r="C520" i="12"/>
  <c r="B521" i="12"/>
  <c r="C521" i="12"/>
  <c r="B522" i="12"/>
  <c r="C522" i="12"/>
  <c r="B523" i="12"/>
  <c r="C523" i="12"/>
  <c r="B524" i="12"/>
  <c r="C524" i="12"/>
  <c r="B525" i="12"/>
  <c r="C525" i="12"/>
  <c r="B526" i="12"/>
  <c r="C526" i="12"/>
  <c r="B527" i="12"/>
  <c r="C527" i="12"/>
  <c r="B528" i="12"/>
  <c r="C528" i="12"/>
  <c r="B529" i="12"/>
  <c r="C529" i="12"/>
  <c r="C473" i="12"/>
  <c r="B473" i="12"/>
  <c r="C452" i="12"/>
  <c r="B452" i="12"/>
  <c r="C368" i="12"/>
  <c r="B368" i="12"/>
  <c r="C324" i="12"/>
  <c r="B324" i="12"/>
  <c r="C292" i="12"/>
  <c r="B292" i="12"/>
  <c r="C250" i="12"/>
  <c r="B250" i="12"/>
  <c r="C208" i="12"/>
  <c r="B208" i="12"/>
  <c r="C171" i="12"/>
  <c r="B171" i="12"/>
  <c r="C120" i="12"/>
  <c r="B120" i="12"/>
  <c r="B98" i="12"/>
  <c r="C98" i="12"/>
  <c r="B99" i="12"/>
  <c r="C99" i="12"/>
  <c r="B100" i="12"/>
  <c r="C100" i="12"/>
  <c r="B101" i="12"/>
  <c r="C101" i="12"/>
  <c r="B102" i="12"/>
  <c r="C102" i="12"/>
  <c r="B103" i="12"/>
  <c r="C103" i="12"/>
  <c r="B104" i="12"/>
  <c r="C104" i="12"/>
  <c r="B105" i="12"/>
  <c r="C105" i="12"/>
  <c r="B106" i="12"/>
  <c r="C106" i="12"/>
  <c r="B107" i="12"/>
  <c r="C107" i="12"/>
  <c r="B108" i="12"/>
  <c r="C108" i="12"/>
  <c r="B109" i="12"/>
  <c r="C109" i="12"/>
  <c r="B110" i="12"/>
  <c r="C110" i="12"/>
  <c r="B111" i="12"/>
  <c r="C111" i="12"/>
  <c r="B112" i="12"/>
  <c r="C112" i="12"/>
  <c r="B113" i="12"/>
  <c r="C113" i="12"/>
  <c r="C97" i="12"/>
  <c r="B97" i="12"/>
  <c r="B7" i="12"/>
  <c r="C7" i="12"/>
  <c r="C6" i="12"/>
  <c r="D668" i="12" l="1"/>
  <c r="D669" i="12"/>
  <c r="D670" i="12"/>
  <c r="D671" i="12"/>
  <c r="D672" i="12"/>
  <c r="D673" i="12"/>
  <c r="D674" i="12"/>
  <c r="D675" i="12"/>
  <c r="D676" i="12"/>
  <c r="D677" i="12"/>
  <c r="D678" i="12"/>
  <c r="D679" i="12"/>
  <c r="D680" i="12"/>
  <c r="D667" i="12"/>
  <c r="H2839" i="10" l="1"/>
  <c r="H3851" i="10"/>
  <c r="H3841" i="10"/>
  <c r="H3211" i="10"/>
  <c r="H3100" i="10"/>
  <c r="H3090" i="10"/>
  <c r="A3090" i="10" s="1"/>
  <c r="H2829" i="10"/>
  <c r="H2830" i="10"/>
  <c r="A2830" i="10" s="1"/>
  <c r="H2329" i="10"/>
  <c r="H2309" i="10"/>
  <c r="H2299" i="10"/>
  <c r="H1979" i="10"/>
  <c r="A1979" i="10" s="1"/>
  <c r="H1980" i="10"/>
  <c r="H1981" i="10"/>
  <c r="A1981" i="10" s="1"/>
  <c r="H1982" i="10"/>
  <c r="H1109" i="10"/>
  <c r="A1109" i="10" s="1"/>
  <c r="H1110" i="10"/>
  <c r="H3869" i="10"/>
  <c r="A3869" i="10" s="1"/>
  <c r="H3118" i="10"/>
  <c r="H3087" i="10"/>
  <c r="H1096" i="10"/>
  <c r="H984" i="10"/>
  <c r="H985" i="10"/>
  <c r="H3913" i="10"/>
  <c r="H3914" i="10"/>
  <c r="A3914" i="10" s="1"/>
  <c r="H3915" i="10"/>
  <c r="H3916" i="10"/>
  <c r="A3916" i="10" s="1"/>
  <c r="H3917" i="10"/>
  <c r="H3918" i="10"/>
  <c r="A3918" i="10" s="1"/>
  <c r="H3919" i="10"/>
  <c r="H3903" i="10"/>
  <c r="A3903" i="10" s="1"/>
  <c r="H3904" i="10"/>
  <c r="H3905" i="10"/>
  <c r="A3905" i="10" s="1"/>
  <c r="H3906" i="10"/>
  <c r="H3907" i="10"/>
  <c r="A3907" i="10" s="1"/>
  <c r="H3908" i="10"/>
  <c r="H3909" i="10"/>
  <c r="A3909" i="10" s="1"/>
  <c r="H3893" i="10"/>
  <c r="H3894" i="10"/>
  <c r="A3894" i="10" s="1"/>
  <c r="H3895" i="10"/>
  <c r="H3896" i="10"/>
  <c r="A3896" i="10" s="1"/>
  <c r="H3897" i="10"/>
  <c r="H3898" i="10"/>
  <c r="A3898" i="10" s="1"/>
  <c r="H3899" i="10"/>
  <c r="H3883" i="10"/>
  <c r="A3883" i="10" s="1"/>
  <c r="H3884" i="10"/>
  <c r="H3885" i="10"/>
  <c r="A3885" i="10" s="1"/>
  <c r="H3886" i="10"/>
  <c r="H3887" i="10"/>
  <c r="A3887" i="10" s="1"/>
  <c r="H3888" i="10"/>
  <c r="H3889" i="10"/>
  <c r="A3889" i="10" s="1"/>
  <c r="H3873" i="10"/>
  <c r="H3874" i="10"/>
  <c r="H3875" i="10"/>
  <c r="H3876" i="10"/>
  <c r="A3876" i="10" s="1"/>
  <c r="H3877" i="10"/>
  <c r="H3878" i="10"/>
  <c r="A3878" i="10" s="1"/>
  <c r="H3879" i="10"/>
  <c r="H3862" i="10"/>
  <c r="A3862" i="10" s="1"/>
  <c r="H3863" i="10"/>
  <c r="H3864" i="10"/>
  <c r="A3864" i="10" s="1"/>
  <c r="H3865" i="10"/>
  <c r="H3866" i="10"/>
  <c r="A3866" i="10" s="1"/>
  <c r="H3867" i="10"/>
  <c r="H3868" i="10"/>
  <c r="A3868" i="10" s="1"/>
  <c r="H3852" i="10"/>
  <c r="H3853" i="10"/>
  <c r="A3853" i="10" s="1"/>
  <c r="H3854" i="10"/>
  <c r="H3855" i="10"/>
  <c r="A3855" i="10" s="1"/>
  <c r="H3856" i="10"/>
  <c r="H3857" i="10"/>
  <c r="A3857" i="10" s="1"/>
  <c r="H3858" i="10"/>
  <c r="H3842" i="10"/>
  <c r="H3843" i="10"/>
  <c r="H3844" i="10"/>
  <c r="A3844" i="10" s="1"/>
  <c r="H3845" i="10"/>
  <c r="H3846" i="10"/>
  <c r="A3846" i="10" s="1"/>
  <c r="H3847" i="10"/>
  <c r="H3848" i="10"/>
  <c r="A3848" i="10" s="1"/>
  <c r="H3832" i="10"/>
  <c r="H3833" i="10"/>
  <c r="A3833" i="10" s="1"/>
  <c r="H3834" i="10"/>
  <c r="H3835" i="10"/>
  <c r="A3835" i="10" s="1"/>
  <c r="H3836" i="10"/>
  <c r="H3837" i="10"/>
  <c r="A3837" i="10" s="1"/>
  <c r="H3838" i="10"/>
  <c r="H3822" i="10"/>
  <c r="A3822" i="10" s="1"/>
  <c r="H3823" i="10"/>
  <c r="H3824" i="10"/>
  <c r="A3824" i="10" s="1"/>
  <c r="H3825" i="10"/>
  <c r="H3826" i="10"/>
  <c r="A3826" i="10" s="1"/>
  <c r="H3827" i="10"/>
  <c r="H3828" i="10"/>
  <c r="A3828" i="10" s="1"/>
  <c r="H3812" i="10"/>
  <c r="H3813" i="10"/>
  <c r="A3813" i="10" s="1"/>
  <c r="H3814" i="10"/>
  <c r="H3815" i="10"/>
  <c r="A3815" i="10" s="1"/>
  <c r="H3816" i="10"/>
  <c r="H3817" i="10"/>
  <c r="A3817" i="10" s="1"/>
  <c r="H3818" i="10"/>
  <c r="H3802" i="10"/>
  <c r="A3802" i="10" s="1"/>
  <c r="H3803" i="10"/>
  <c r="H3804" i="10"/>
  <c r="A3804" i="10" s="1"/>
  <c r="H3805" i="10"/>
  <c r="H3806" i="10"/>
  <c r="A3806" i="10" s="1"/>
  <c r="H3807" i="10"/>
  <c r="H3808" i="10"/>
  <c r="A3808" i="10" s="1"/>
  <c r="H3792" i="10"/>
  <c r="H3793" i="10"/>
  <c r="A3793" i="10" s="1"/>
  <c r="H3794" i="10"/>
  <c r="H3795" i="10"/>
  <c r="A3795" i="10" s="1"/>
  <c r="H3796" i="10"/>
  <c r="H3797" i="10"/>
  <c r="A3797" i="10" s="1"/>
  <c r="H3798" i="10"/>
  <c r="H3782" i="10"/>
  <c r="A3782" i="10" s="1"/>
  <c r="H3783" i="10"/>
  <c r="A3783" i="10" s="1"/>
  <c r="H3784" i="10"/>
  <c r="A3784" i="10" s="1"/>
  <c r="H3785" i="10"/>
  <c r="H3786" i="10"/>
  <c r="A3786" i="10" s="1"/>
  <c r="H3787" i="10"/>
  <c r="H3788" i="10"/>
  <c r="A3788" i="10" s="1"/>
  <c r="H3772" i="10"/>
  <c r="H3773" i="10"/>
  <c r="A3773" i="10" s="1"/>
  <c r="H3774" i="10"/>
  <c r="H3775" i="10"/>
  <c r="A3775" i="10" s="1"/>
  <c r="H3776" i="10"/>
  <c r="H3777" i="10"/>
  <c r="A3777" i="10" s="1"/>
  <c r="H3778" i="10"/>
  <c r="H3762" i="10"/>
  <c r="A3762" i="10" s="1"/>
  <c r="H3763" i="10"/>
  <c r="H3764" i="10"/>
  <c r="A3764" i="10" s="1"/>
  <c r="H3765" i="10"/>
  <c r="H3766" i="10"/>
  <c r="A3766" i="10" s="1"/>
  <c r="H3767" i="10"/>
  <c r="H3768" i="10"/>
  <c r="A3768" i="10" s="1"/>
  <c r="H3752" i="10"/>
  <c r="H3753" i="10"/>
  <c r="A3753" i="10" s="1"/>
  <c r="H3754" i="10"/>
  <c r="H3755" i="10"/>
  <c r="A3755" i="10" s="1"/>
  <c r="H3756" i="10"/>
  <c r="H3757" i="10"/>
  <c r="A3757" i="10" s="1"/>
  <c r="H3758" i="10"/>
  <c r="H3742" i="10"/>
  <c r="A3742" i="10" s="1"/>
  <c r="H3743" i="10"/>
  <c r="H3744" i="10"/>
  <c r="A3744" i="10" s="1"/>
  <c r="H3745" i="10"/>
  <c r="H3746" i="10"/>
  <c r="A3746" i="10" s="1"/>
  <c r="H3747" i="10"/>
  <c r="H3748" i="10"/>
  <c r="A3748" i="10" s="1"/>
  <c r="H3732" i="10"/>
  <c r="H3733" i="10"/>
  <c r="A3733" i="10" s="1"/>
  <c r="H3734" i="10"/>
  <c r="H3735" i="10"/>
  <c r="A3735" i="10" s="1"/>
  <c r="H3736" i="10"/>
  <c r="H3737" i="10"/>
  <c r="A3737" i="10" s="1"/>
  <c r="H3738" i="10"/>
  <c r="H3722" i="10"/>
  <c r="A3722" i="10" s="1"/>
  <c r="H3723" i="10"/>
  <c r="H3724" i="10"/>
  <c r="A3724" i="10" s="1"/>
  <c r="H3725" i="10"/>
  <c r="H3726" i="10"/>
  <c r="A3726" i="10" s="1"/>
  <c r="H3727" i="10"/>
  <c r="H3728" i="10"/>
  <c r="A3728" i="10" s="1"/>
  <c r="H3712" i="10"/>
  <c r="H3713" i="10"/>
  <c r="A3713" i="10" s="1"/>
  <c r="H3714" i="10"/>
  <c r="H3715" i="10"/>
  <c r="A3715" i="10" s="1"/>
  <c r="H3716" i="10"/>
  <c r="H3717" i="10"/>
  <c r="A3717" i="10" s="1"/>
  <c r="H3718" i="10"/>
  <c r="H3662" i="10"/>
  <c r="A3662" i="10" s="1"/>
  <c r="H3663" i="10"/>
  <c r="H3664" i="10"/>
  <c r="A3664" i="10" s="1"/>
  <c r="H3665" i="10"/>
  <c r="H3666" i="10"/>
  <c r="A3666" i="10" s="1"/>
  <c r="H3667" i="10"/>
  <c r="H3668" i="10"/>
  <c r="A3668" i="10" s="1"/>
  <c r="H3652" i="10"/>
  <c r="H3653" i="10"/>
  <c r="A3653" i="10" s="1"/>
  <c r="H3654" i="10"/>
  <c r="H3655" i="10"/>
  <c r="A3655" i="10" s="1"/>
  <c r="H3656" i="10"/>
  <c r="H3657" i="10"/>
  <c r="A3657" i="10" s="1"/>
  <c r="H3658" i="10"/>
  <c r="H3642" i="10"/>
  <c r="A3642" i="10" s="1"/>
  <c r="H3643" i="10"/>
  <c r="H3644" i="10"/>
  <c r="A3644" i="10" s="1"/>
  <c r="H3645" i="10"/>
  <c r="H3646" i="10"/>
  <c r="A3646" i="10" s="1"/>
  <c r="H3647" i="10"/>
  <c r="H3648" i="10"/>
  <c r="A3648" i="10" s="1"/>
  <c r="H3632" i="10"/>
  <c r="H3633" i="10"/>
  <c r="A3633" i="10" s="1"/>
  <c r="H3634" i="10"/>
  <c r="H3635" i="10"/>
  <c r="A3635" i="10" s="1"/>
  <c r="H3636" i="10"/>
  <c r="H3637" i="10"/>
  <c r="A3637" i="10" s="1"/>
  <c r="H3638" i="10"/>
  <c r="H3622" i="10"/>
  <c r="A3622" i="10" s="1"/>
  <c r="H3623" i="10"/>
  <c r="H3624" i="10"/>
  <c r="A3624" i="10" s="1"/>
  <c r="H3625" i="10"/>
  <c r="H3626" i="10"/>
  <c r="A3626" i="10" s="1"/>
  <c r="H3627" i="10"/>
  <c r="H3628" i="10"/>
  <c r="A3628" i="10" s="1"/>
  <c r="H3612" i="10"/>
  <c r="H3613" i="10"/>
  <c r="H3614" i="10"/>
  <c r="H3615" i="10"/>
  <c r="A3615" i="10" s="1"/>
  <c r="H3616" i="10"/>
  <c r="H3617" i="10"/>
  <c r="A3617" i="10" s="1"/>
  <c r="H3618" i="10"/>
  <c r="H3602" i="10"/>
  <c r="A3602" i="10" s="1"/>
  <c r="H3603" i="10"/>
  <c r="H3604" i="10"/>
  <c r="A3604" i="10" s="1"/>
  <c r="H3605" i="10"/>
  <c r="H3606" i="10"/>
  <c r="A3606" i="10" s="1"/>
  <c r="H3607" i="10"/>
  <c r="H3608" i="10"/>
  <c r="A3608" i="10" s="1"/>
  <c r="H3592" i="10"/>
  <c r="H3593" i="10"/>
  <c r="A3593" i="10" s="1"/>
  <c r="H3594" i="10"/>
  <c r="H3595" i="10"/>
  <c r="A3595" i="10" s="1"/>
  <c r="H3596" i="10"/>
  <c r="H3597" i="10"/>
  <c r="A3597" i="10" s="1"/>
  <c r="H3598" i="10"/>
  <c r="H3582" i="10"/>
  <c r="A3582" i="10" s="1"/>
  <c r="H3583" i="10"/>
  <c r="H3584" i="10"/>
  <c r="A3584" i="10" s="1"/>
  <c r="H3585" i="10"/>
  <c r="H3586" i="10"/>
  <c r="A3586" i="10" s="1"/>
  <c r="H3587" i="10"/>
  <c r="H3588" i="10"/>
  <c r="A3588" i="10" s="1"/>
  <c r="H3572" i="10"/>
  <c r="H3573" i="10"/>
  <c r="A3573" i="10" s="1"/>
  <c r="H3574" i="10"/>
  <c r="H3575" i="10"/>
  <c r="A3575" i="10" s="1"/>
  <c r="H3576" i="10"/>
  <c r="H3577" i="10"/>
  <c r="A3577" i="10" s="1"/>
  <c r="H3578" i="10"/>
  <c r="H3562" i="10"/>
  <c r="A3562" i="10" s="1"/>
  <c r="H3563" i="10"/>
  <c r="H3564" i="10"/>
  <c r="A3564" i="10" s="1"/>
  <c r="H3565" i="10"/>
  <c r="H3566" i="10"/>
  <c r="A3566" i="10" s="1"/>
  <c r="H3567" i="10"/>
  <c r="H3568" i="10"/>
  <c r="A3568" i="10" s="1"/>
  <c r="H3552" i="10"/>
  <c r="H3553" i="10"/>
  <c r="A3553" i="10" s="1"/>
  <c r="H3554" i="10"/>
  <c r="H3555" i="10"/>
  <c r="A3555" i="10" s="1"/>
  <c r="H3556" i="10"/>
  <c r="H3557" i="10"/>
  <c r="A3557" i="10" s="1"/>
  <c r="H3558" i="10"/>
  <c r="H3542" i="10"/>
  <c r="A3542" i="10" s="1"/>
  <c r="H3543" i="10"/>
  <c r="H3544" i="10"/>
  <c r="A3544" i="10" s="1"/>
  <c r="H3545" i="10"/>
  <c r="H3546" i="10"/>
  <c r="A3546" i="10" s="1"/>
  <c r="H3547" i="10"/>
  <c r="H3548" i="10"/>
  <c r="A3548" i="10" s="1"/>
  <c r="H3532" i="10"/>
  <c r="H3533" i="10"/>
  <c r="H3534" i="10"/>
  <c r="H3535" i="10"/>
  <c r="A3535" i="10" s="1"/>
  <c r="H3536" i="10"/>
  <c r="H3537" i="10"/>
  <c r="A3537" i="10" s="1"/>
  <c r="H3538" i="10"/>
  <c r="H3522" i="10"/>
  <c r="A3522" i="10" s="1"/>
  <c r="H3523" i="10"/>
  <c r="H3524" i="10"/>
  <c r="A3524" i="10" s="1"/>
  <c r="H3525" i="10"/>
  <c r="H3526" i="10"/>
  <c r="A3526" i="10" s="1"/>
  <c r="H3527" i="10"/>
  <c r="H3528" i="10"/>
  <c r="A3528" i="10" s="1"/>
  <c r="H3512" i="10"/>
  <c r="H3513" i="10"/>
  <c r="A3513" i="10" s="1"/>
  <c r="H3514" i="10"/>
  <c r="H3515" i="10"/>
  <c r="A3515" i="10" s="1"/>
  <c r="H3516" i="10"/>
  <c r="H3517" i="10"/>
  <c r="A3517" i="10" s="1"/>
  <c r="H3518" i="10"/>
  <c r="H3502" i="10"/>
  <c r="A3502" i="10" s="1"/>
  <c r="H3503" i="10"/>
  <c r="H3504" i="10"/>
  <c r="A3504" i="10" s="1"/>
  <c r="H3505" i="10"/>
  <c r="H3506" i="10"/>
  <c r="A3506" i="10" s="1"/>
  <c r="H3507" i="10"/>
  <c r="H3508" i="10"/>
  <c r="A3508" i="10" s="1"/>
  <c r="H3492" i="10"/>
  <c r="H3493" i="10"/>
  <c r="A3493" i="10" s="1"/>
  <c r="H3494" i="10"/>
  <c r="H3495" i="10"/>
  <c r="A3495" i="10" s="1"/>
  <c r="H3496" i="10"/>
  <c r="H3497" i="10"/>
  <c r="A3497" i="10" s="1"/>
  <c r="H3498" i="10"/>
  <c r="H3482" i="10"/>
  <c r="A3482" i="10" s="1"/>
  <c r="H3483" i="10"/>
  <c r="H3484" i="10"/>
  <c r="A3484" i="10" s="1"/>
  <c r="H3485" i="10"/>
  <c r="H3486" i="10"/>
  <c r="A3486" i="10" s="1"/>
  <c r="H3487" i="10"/>
  <c r="H3488" i="10"/>
  <c r="A3488" i="10" s="1"/>
  <c r="H3472" i="10"/>
  <c r="H3473" i="10"/>
  <c r="A3473" i="10" s="1"/>
  <c r="H3474" i="10"/>
  <c r="H3475" i="10"/>
  <c r="A3475" i="10" s="1"/>
  <c r="H3476" i="10"/>
  <c r="H3477" i="10"/>
  <c r="A3477" i="10" s="1"/>
  <c r="H3478" i="10"/>
  <c r="H3462" i="10"/>
  <c r="A3462" i="10" s="1"/>
  <c r="H3463" i="10"/>
  <c r="H3464" i="10"/>
  <c r="A3464" i="10" s="1"/>
  <c r="H3465" i="10"/>
  <c r="H3466" i="10"/>
  <c r="A3466" i="10" s="1"/>
  <c r="H3467" i="10"/>
  <c r="H3468" i="10"/>
  <c r="A3468" i="10" s="1"/>
  <c r="H3452" i="10"/>
  <c r="H3453" i="10"/>
  <c r="H3454" i="10"/>
  <c r="H3455" i="10"/>
  <c r="A3455" i="10" s="1"/>
  <c r="H3456" i="10"/>
  <c r="H3457" i="10"/>
  <c r="A3457" i="10" s="1"/>
  <c r="H3458" i="10"/>
  <c r="H3442" i="10"/>
  <c r="A3442" i="10" s="1"/>
  <c r="H3443" i="10"/>
  <c r="H3444" i="10"/>
  <c r="A3444" i="10" s="1"/>
  <c r="H3445" i="10"/>
  <c r="H3446" i="10"/>
  <c r="A3446" i="10" s="1"/>
  <c r="H3447" i="10"/>
  <c r="H3448" i="10"/>
  <c r="A3448" i="10" s="1"/>
  <c r="H3432" i="10"/>
  <c r="H3433" i="10"/>
  <c r="A3433" i="10" s="1"/>
  <c r="H3434" i="10"/>
  <c r="H3435" i="10"/>
  <c r="A3435" i="10" s="1"/>
  <c r="H3436" i="10"/>
  <c r="H3437" i="10"/>
  <c r="A3437" i="10" s="1"/>
  <c r="H3438" i="10"/>
  <c r="H3422" i="10"/>
  <c r="A3422" i="10" s="1"/>
  <c r="H3423" i="10"/>
  <c r="H3424" i="10"/>
  <c r="A3424" i="10" s="1"/>
  <c r="H3425" i="10"/>
  <c r="H3426" i="10"/>
  <c r="A3426" i="10" s="1"/>
  <c r="H3427" i="10"/>
  <c r="H3428" i="10"/>
  <c r="A3428" i="10" s="1"/>
  <c r="H3412" i="10"/>
  <c r="H3413" i="10"/>
  <c r="A3413" i="10" s="1"/>
  <c r="H3414" i="10"/>
  <c r="H3415" i="10"/>
  <c r="A3415" i="10" s="1"/>
  <c r="H3416" i="10"/>
  <c r="H3417" i="10"/>
  <c r="A3417" i="10" s="1"/>
  <c r="H3418" i="10"/>
  <c r="H3402" i="10"/>
  <c r="A3402" i="10" s="1"/>
  <c r="H3403" i="10"/>
  <c r="H3404" i="10"/>
  <c r="A3404" i="10" s="1"/>
  <c r="H3405" i="10"/>
  <c r="H3406" i="10"/>
  <c r="A3406" i="10" s="1"/>
  <c r="H3407" i="10"/>
  <c r="H3408" i="10"/>
  <c r="A3408" i="10" s="1"/>
  <c r="H3392" i="10"/>
  <c r="H3393" i="10"/>
  <c r="A3393" i="10" s="1"/>
  <c r="H3394" i="10"/>
  <c r="H3395" i="10"/>
  <c r="A3395" i="10" s="1"/>
  <c r="H3396" i="10"/>
  <c r="H3397" i="10"/>
  <c r="A3397" i="10" s="1"/>
  <c r="H3398" i="10"/>
  <c r="H3382" i="10"/>
  <c r="A3382" i="10" s="1"/>
  <c r="H3383" i="10"/>
  <c r="H3384" i="10"/>
  <c r="A3384" i="10" s="1"/>
  <c r="H3385" i="10"/>
  <c r="H3386" i="10"/>
  <c r="A3386" i="10" s="1"/>
  <c r="H3387" i="10"/>
  <c r="H3388" i="10"/>
  <c r="A3388" i="10" s="1"/>
  <c r="H3372" i="10"/>
  <c r="H3373" i="10"/>
  <c r="H3374" i="10"/>
  <c r="H3375" i="10"/>
  <c r="A3375" i="10" s="1"/>
  <c r="H3376" i="10"/>
  <c r="H3377" i="10"/>
  <c r="A3377" i="10" s="1"/>
  <c r="H3378" i="10"/>
  <c r="H3362" i="10"/>
  <c r="A3362" i="10" s="1"/>
  <c r="H3363" i="10"/>
  <c r="H3364" i="10"/>
  <c r="A3364" i="10" s="1"/>
  <c r="H3365" i="10"/>
  <c r="H3366" i="10"/>
  <c r="A3366" i="10" s="1"/>
  <c r="H3367" i="10"/>
  <c r="H3368" i="10"/>
  <c r="A3368" i="10" s="1"/>
  <c r="H3352" i="10"/>
  <c r="H3353" i="10"/>
  <c r="A3353" i="10" s="1"/>
  <c r="H3354" i="10"/>
  <c r="H3355" i="10"/>
  <c r="A3355" i="10" s="1"/>
  <c r="H3356" i="10"/>
  <c r="H3357" i="10"/>
  <c r="A3357" i="10" s="1"/>
  <c r="H3358" i="10"/>
  <c r="H3342" i="10"/>
  <c r="A3342" i="10" s="1"/>
  <c r="H3343" i="10"/>
  <c r="H3344" i="10"/>
  <c r="A3344" i="10" s="1"/>
  <c r="H3345" i="10"/>
  <c r="H3346" i="10"/>
  <c r="A3346" i="10" s="1"/>
  <c r="H3347" i="10"/>
  <c r="H3348" i="10"/>
  <c r="A3348" i="10" s="1"/>
  <c r="H3332" i="10"/>
  <c r="H3333" i="10"/>
  <c r="A3333" i="10" s="1"/>
  <c r="H3334" i="10"/>
  <c r="H3335" i="10"/>
  <c r="A3335" i="10" s="1"/>
  <c r="H3336" i="10"/>
  <c r="H3337" i="10"/>
  <c r="A3337" i="10" s="1"/>
  <c r="H3338" i="10"/>
  <c r="H3322" i="10"/>
  <c r="A3322" i="10" s="1"/>
  <c r="H3323" i="10"/>
  <c r="H3324" i="10"/>
  <c r="A3324" i="10" s="1"/>
  <c r="H3325" i="10"/>
  <c r="H3326" i="10"/>
  <c r="A3326" i="10" s="1"/>
  <c r="H3327" i="10"/>
  <c r="H3328" i="10"/>
  <c r="A3328" i="10" s="1"/>
  <c r="H3312" i="10"/>
  <c r="H3313" i="10"/>
  <c r="A3313" i="10" s="1"/>
  <c r="H3314" i="10"/>
  <c r="H3315" i="10"/>
  <c r="A3315" i="10" s="1"/>
  <c r="H3316" i="10"/>
  <c r="H3317" i="10"/>
  <c r="A3317" i="10" s="1"/>
  <c r="H3318" i="10"/>
  <c r="H3302" i="10"/>
  <c r="A3302" i="10" s="1"/>
  <c r="H3303" i="10"/>
  <c r="H3304" i="10"/>
  <c r="A3304" i="10" s="1"/>
  <c r="H3305" i="10"/>
  <c r="H3306" i="10"/>
  <c r="A3306" i="10" s="1"/>
  <c r="H3307" i="10"/>
  <c r="H3308" i="10"/>
  <c r="A3308" i="10" s="1"/>
  <c r="H3292" i="10"/>
  <c r="H3293" i="10"/>
  <c r="A3293" i="10" s="1"/>
  <c r="H3294" i="10"/>
  <c r="H3295" i="10"/>
  <c r="A3295" i="10" s="1"/>
  <c r="H3296" i="10"/>
  <c r="H3297" i="10"/>
  <c r="A3297" i="10" s="1"/>
  <c r="H3298" i="10"/>
  <c r="H3282" i="10"/>
  <c r="A3282" i="10" s="1"/>
  <c r="H3283" i="10"/>
  <c r="H3284" i="10"/>
  <c r="A3284" i="10" s="1"/>
  <c r="H3285" i="10"/>
  <c r="H3286" i="10"/>
  <c r="A3286" i="10" s="1"/>
  <c r="H3287" i="10"/>
  <c r="H3288" i="10"/>
  <c r="A3288" i="10" s="1"/>
  <c r="H3272" i="10"/>
  <c r="H3273" i="10"/>
  <c r="A3273" i="10" s="1"/>
  <c r="H3274" i="10"/>
  <c r="H3275" i="10"/>
  <c r="A3275" i="10" s="1"/>
  <c r="H3276" i="10"/>
  <c r="H3277" i="10"/>
  <c r="A3277" i="10" s="1"/>
  <c r="H3278" i="10"/>
  <c r="H3262" i="10"/>
  <c r="A3262" i="10" s="1"/>
  <c r="H3263" i="10"/>
  <c r="H3264" i="10"/>
  <c r="A3264" i="10" s="1"/>
  <c r="H3265" i="10"/>
  <c r="H3266" i="10"/>
  <c r="A3266" i="10" s="1"/>
  <c r="H3267" i="10"/>
  <c r="H3268" i="10"/>
  <c r="A3268" i="10" s="1"/>
  <c r="H3252" i="10"/>
  <c r="H3253" i="10"/>
  <c r="A3253" i="10" s="1"/>
  <c r="H3254" i="10"/>
  <c r="H3255" i="10"/>
  <c r="A3255" i="10" s="1"/>
  <c r="H3256" i="10"/>
  <c r="H3257" i="10"/>
  <c r="A3257" i="10" s="1"/>
  <c r="H3258" i="10"/>
  <c r="H3242" i="10"/>
  <c r="A3242" i="10" s="1"/>
  <c r="H3243" i="10"/>
  <c r="H3244" i="10"/>
  <c r="A3244" i="10" s="1"/>
  <c r="H3245" i="10"/>
  <c r="H3246" i="10"/>
  <c r="A3246" i="10" s="1"/>
  <c r="H3247" i="10"/>
  <c r="H3248" i="10"/>
  <c r="A3248" i="10" s="1"/>
  <c r="H3232" i="10"/>
  <c r="H3233" i="10"/>
  <c r="A3233" i="10" s="1"/>
  <c r="H3234" i="10"/>
  <c r="H3235" i="10"/>
  <c r="A3235" i="10" s="1"/>
  <c r="H3236" i="10"/>
  <c r="H3237" i="10"/>
  <c r="A3237" i="10" s="1"/>
  <c r="H3238" i="10"/>
  <c r="H3222" i="10"/>
  <c r="A3222" i="10" s="1"/>
  <c r="H3223" i="10"/>
  <c r="H3224" i="10"/>
  <c r="A3224" i="10" s="1"/>
  <c r="H3225" i="10"/>
  <c r="H3226" i="10"/>
  <c r="A3226" i="10" s="1"/>
  <c r="H3227" i="10"/>
  <c r="H3228" i="10"/>
  <c r="A3228" i="10" s="1"/>
  <c r="H3212" i="10"/>
  <c r="H3213" i="10"/>
  <c r="H3214" i="10"/>
  <c r="H3215" i="10"/>
  <c r="A3215" i="10" s="1"/>
  <c r="H3216" i="10"/>
  <c r="H3217" i="10"/>
  <c r="A3217" i="10" s="1"/>
  <c r="H3218" i="10"/>
  <c r="H3202" i="10"/>
  <c r="A3202" i="10" s="1"/>
  <c r="H3203" i="10"/>
  <c r="H3204" i="10"/>
  <c r="A3204" i="10" s="1"/>
  <c r="H3205" i="10"/>
  <c r="H3206" i="10"/>
  <c r="A3206" i="10" s="1"/>
  <c r="H3207" i="10"/>
  <c r="H3208" i="10"/>
  <c r="A3208" i="10" s="1"/>
  <c r="H3192" i="10"/>
  <c r="H3193" i="10"/>
  <c r="A3193" i="10" s="1"/>
  <c r="H3194" i="10"/>
  <c r="H3195" i="10"/>
  <c r="A3195" i="10" s="1"/>
  <c r="H3196" i="10"/>
  <c r="H3197" i="10"/>
  <c r="A3197" i="10" s="1"/>
  <c r="H3198" i="10"/>
  <c r="H3182" i="10"/>
  <c r="A3182" i="10" s="1"/>
  <c r="H3183" i="10"/>
  <c r="H3184" i="10"/>
  <c r="A3184" i="10" s="1"/>
  <c r="H3185" i="10"/>
  <c r="H3186" i="10"/>
  <c r="A3186" i="10" s="1"/>
  <c r="H3187" i="10"/>
  <c r="H3188" i="10"/>
  <c r="A3188" i="10" s="1"/>
  <c r="H3172" i="10"/>
  <c r="H3173" i="10"/>
  <c r="A3173" i="10" s="1"/>
  <c r="H3174" i="10"/>
  <c r="H3175" i="10"/>
  <c r="A3175" i="10" s="1"/>
  <c r="H3176" i="10"/>
  <c r="H3177" i="10"/>
  <c r="A3177" i="10" s="1"/>
  <c r="H3178" i="10"/>
  <c r="H3162" i="10"/>
  <c r="A3162" i="10" s="1"/>
  <c r="H3163" i="10"/>
  <c r="H3164" i="10"/>
  <c r="A3164" i="10" s="1"/>
  <c r="H3165" i="10"/>
  <c r="H3166" i="10"/>
  <c r="A3166" i="10" s="1"/>
  <c r="H3167" i="10"/>
  <c r="H3168" i="10"/>
  <c r="A3168" i="10" s="1"/>
  <c r="H3152" i="10"/>
  <c r="H3153" i="10"/>
  <c r="A3153" i="10" s="1"/>
  <c r="H3154" i="10"/>
  <c r="H3155" i="10"/>
  <c r="A3155" i="10" s="1"/>
  <c r="H3156" i="10"/>
  <c r="H3157" i="10"/>
  <c r="A3157" i="10" s="1"/>
  <c r="H3158" i="10"/>
  <c r="H3142" i="10"/>
  <c r="A3142" i="10" s="1"/>
  <c r="H3143" i="10"/>
  <c r="H3144" i="10"/>
  <c r="A3144" i="10" s="1"/>
  <c r="H3145" i="10"/>
  <c r="H3146" i="10"/>
  <c r="A3146" i="10" s="1"/>
  <c r="H3147" i="10"/>
  <c r="H3148" i="10"/>
  <c r="A3148" i="10" s="1"/>
  <c r="H3132" i="10"/>
  <c r="H3133" i="10"/>
  <c r="A3133" i="10" s="1"/>
  <c r="H3134" i="10"/>
  <c r="H3135" i="10"/>
  <c r="A3135" i="10" s="1"/>
  <c r="H3136" i="10"/>
  <c r="H3137" i="10"/>
  <c r="A3137" i="10" s="1"/>
  <c r="H3138" i="10"/>
  <c r="H3122" i="10"/>
  <c r="H3123" i="10"/>
  <c r="H3124" i="10"/>
  <c r="A3124" i="10" s="1"/>
  <c r="H3125" i="10"/>
  <c r="H3126" i="10"/>
  <c r="A3126" i="10" s="1"/>
  <c r="H3127" i="10"/>
  <c r="H3128" i="10"/>
  <c r="A3128" i="10" s="1"/>
  <c r="H3111" i="10"/>
  <c r="H3112" i="10"/>
  <c r="A3112" i="10" s="1"/>
  <c r="H3113" i="10"/>
  <c r="H3114" i="10"/>
  <c r="A3114" i="10" s="1"/>
  <c r="H3115" i="10"/>
  <c r="H3116" i="10"/>
  <c r="A3116" i="10" s="1"/>
  <c r="H3117" i="10"/>
  <c r="H3101" i="10"/>
  <c r="A3101" i="10" s="1"/>
  <c r="H3102" i="10"/>
  <c r="H3103" i="10"/>
  <c r="A3103" i="10" s="1"/>
  <c r="H3104" i="10"/>
  <c r="H3105" i="10"/>
  <c r="A3105" i="10" s="1"/>
  <c r="H3106" i="10"/>
  <c r="H3107" i="10"/>
  <c r="A3107" i="10" s="1"/>
  <c r="H3091" i="10"/>
  <c r="H3092" i="10"/>
  <c r="A3092" i="10" s="1"/>
  <c r="H3093" i="10"/>
  <c r="H3094" i="10"/>
  <c r="A3094" i="10" s="1"/>
  <c r="H3095" i="10"/>
  <c r="H3096" i="10"/>
  <c r="A3096" i="10" s="1"/>
  <c r="H3097" i="10"/>
  <c r="H3080" i="10"/>
  <c r="A3080" i="10" s="1"/>
  <c r="H3081" i="10"/>
  <c r="H3082" i="10"/>
  <c r="A3082" i="10" s="1"/>
  <c r="H3083" i="10"/>
  <c r="H3084" i="10"/>
  <c r="A3084" i="10" s="1"/>
  <c r="H3085" i="10"/>
  <c r="H3086" i="10"/>
  <c r="A3086" i="10" s="1"/>
  <c r="H3070" i="10"/>
  <c r="H3071" i="10"/>
  <c r="A3071" i="10" s="1"/>
  <c r="H3072" i="10"/>
  <c r="H3073" i="10"/>
  <c r="A3073" i="10" s="1"/>
  <c r="H3074" i="10"/>
  <c r="H3075" i="10"/>
  <c r="A3075" i="10" s="1"/>
  <c r="H3076" i="10"/>
  <c r="H3060" i="10"/>
  <c r="A3060" i="10" s="1"/>
  <c r="H3061" i="10"/>
  <c r="H3062" i="10"/>
  <c r="A3062" i="10" s="1"/>
  <c r="H3063" i="10"/>
  <c r="H3064" i="10"/>
  <c r="A3064" i="10" s="1"/>
  <c r="H3065" i="10"/>
  <c r="H3066" i="10"/>
  <c r="A3066" i="10" s="1"/>
  <c r="H3050" i="10"/>
  <c r="H3051" i="10"/>
  <c r="A3051" i="10" s="1"/>
  <c r="H3052" i="10"/>
  <c r="H3053" i="10"/>
  <c r="A3053" i="10" s="1"/>
  <c r="H3054" i="10"/>
  <c r="H3055" i="10"/>
  <c r="A3055" i="10" s="1"/>
  <c r="H3056" i="10"/>
  <c r="H3040" i="10"/>
  <c r="A3040" i="10" s="1"/>
  <c r="H3041" i="10"/>
  <c r="H3042" i="10"/>
  <c r="A3042" i="10" s="1"/>
  <c r="H3043" i="10"/>
  <c r="H3044" i="10"/>
  <c r="A3044" i="10" s="1"/>
  <c r="H3045" i="10"/>
  <c r="H3046" i="10"/>
  <c r="A3046" i="10" s="1"/>
  <c r="H3030" i="10"/>
  <c r="H3031" i="10"/>
  <c r="A3031" i="10" s="1"/>
  <c r="H3032" i="10"/>
  <c r="H3033" i="10"/>
  <c r="A3033" i="10" s="1"/>
  <c r="H3034" i="10"/>
  <c r="H3035" i="10"/>
  <c r="A3035" i="10" s="1"/>
  <c r="H3036" i="10"/>
  <c r="H3020" i="10"/>
  <c r="A3020" i="10" s="1"/>
  <c r="H3021" i="10"/>
  <c r="H3022" i="10"/>
  <c r="A3022" i="10" s="1"/>
  <c r="H3023" i="10"/>
  <c r="H3024" i="10"/>
  <c r="A3024" i="10" s="1"/>
  <c r="H3025" i="10"/>
  <c r="H3026" i="10"/>
  <c r="A3026" i="10" s="1"/>
  <c r="H3010" i="10"/>
  <c r="H3011" i="10"/>
  <c r="A3011" i="10" s="1"/>
  <c r="H3012" i="10"/>
  <c r="H3013" i="10"/>
  <c r="A3013" i="10" s="1"/>
  <c r="H3014" i="10"/>
  <c r="H3015" i="10"/>
  <c r="A3015" i="10" s="1"/>
  <c r="H3016" i="10"/>
  <c r="H3000" i="10"/>
  <c r="A3000" i="10" s="1"/>
  <c r="H3001" i="10"/>
  <c r="H3002" i="10"/>
  <c r="A3002" i="10" s="1"/>
  <c r="H3003" i="10"/>
  <c r="H3004" i="10"/>
  <c r="A3004" i="10" s="1"/>
  <c r="H3005" i="10"/>
  <c r="H3006" i="10"/>
  <c r="A3006" i="10" s="1"/>
  <c r="H2990" i="10"/>
  <c r="H2991" i="10"/>
  <c r="A2991" i="10" s="1"/>
  <c r="H2992" i="10"/>
  <c r="H2993" i="10"/>
  <c r="A2993" i="10" s="1"/>
  <c r="H2994" i="10"/>
  <c r="H2995" i="10"/>
  <c r="A2995" i="10" s="1"/>
  <c r="H2996" i="10"/>
  <c r="H2980" i="10"/>
  <c r="A2980" i="10" s="1"/>
  <c r="H2981" i="10"/>
  <c r="H2982" i="10"/>
  <c r="A2982" i="10" s="1"/>
  <c r="H2983" i="10"/>
  <c r="H2984" i="10"/>
  <c r="A2984" i="10" s="1"/>
  <c r="H2985" i="10"/>
  <c r="H2986" i="10"/>
  <c r="A2986" i="10" s="1"/>
  <c r="H2970" i="10"/>
  <c r="H2971" i="10"/>
  <c r="A2971" i="10" s="1"/>
  <c r="H2972" i="10"/>
  <c r="H2973" i="10"/>
  <c r="A2973" i="10" s="1"/>
  <c r="H2974" i="10"/>
  <c r="H2975" i="10"/>
  <c r="A2975" i="10" s="1"/>
  <c r="H2976" i="10"/>
  <c r="H2960" i="10"/>
  <c r="A2960" i="10" s="1"/>
  <c r="H2961" i="10"/>
  <c r="H2962" i="10"/>
  <c r="A2962" i="10" s="1"/>
  <c r="H2963" i="10"/>
  <c r="H2964" i="10"/>
  <c r="A2964" i="10" s="1"/>
  <c r="H2965" i="10"/>
  <c r="H2966" i="10"/>
  <c r="A2966" i="10" s="1"/>
  <c r="H2950" i="10"/>
  <c r="H2951" i="10"/>
  <c r="A2951" i="10" s="1"/>
  <c r="H2952" i="10"/>
  <c r="H2953" i="10"/>
  <c r="A2953" i="10" s="1"/>
  <c r="H2954" i="10"/>
  <c r="H2955" i="10"/>
  <c r="A2955" i="10" s="1"/>
  <c r="H2956" i="10"/>
  <c r="H2940" i="10"/>
  <c r="A2940" i="10" s="1"/>
  <c r="H2941" i="10"/>
  <c r="H2942" i="10"/>
  <c r="A2942" i="10" s="1"/>
  <c r="H2943" i="10"/>
  <c r="H2944" i="10"/>
  <c r="A2944" i="10" s="1"/>
  <c r="H2945" i="10"/>
  <c r="H2946" i="10"/>
  <c r="A2946" i="10" s="1"/>
  <c r="H2930" i="10"/>
  <c r="H2931" i="10"/>
  <c r="A2931" i="10" s="1"/>
  <c r="H2932" i="10"/>
  <c r="H2933" i="10"/>
  <c r="A2933" i="10" s="1"/>
  <c r="H2934" i="10"/>
  <c r="H2935" i="10"/>
  <c r="A2935" i="10" s="1"/>
  <c r="H2936" i="10"/>
  <c r="H2920" i="10"/>
  <c r="A2920" i="10" s="1"/>
  <c r="H2921" i="10"/>
  <c r="H2922" i="10"/>
  <c r="A2922" i="10" s="1"/>
  <c r="H2923" i="10"/>
  <c r="H2924" i="10"/>
  <c r="A2924" i="10" s="1"/>
  <c r="H2925" i="10"/>
  <c r="H2926" i="10"/>
  <c r="A2926" i="10" s="1"/>
  <c r="H2910" i="10"/>
  <c r="H2911" i="10"/>
  <c r="A2911" i="10" s="1"/>
  <c r="H2912" i="10"/>
  <c r="H2913" i="10"/>
  <c r="A2913" i="10" s="1"/>
  <c r="H2914" i="10"/>
  <c r="H2915" i="10"/>
  <c r="A2915" i="10" s="1"/>
  <c r="H2916" i="10"/>
  <c r="H2900" i="10"/>
  <c r="A2900" i="10" s="1"/>
  <c r="H2901" i="10"/>
  <c r="H2902" i="10"/>
  <c r="A2902" i="10" s="1"/>
  <c r="H2903" i="10"/>
  <c r="H2904" i="10"/>
  <c r="A2904" i="10" s="1"/>
  <c r="H2905" i="10"/>
  <c r="H2906" i="10"/>
  <c r="A2906" i="10" s="1"/>
  <c r="H2890" i="10"/>
  <c r="H2891" i="10"/>
  <c r="A2891" i="10" s="1"/>
  <c r="H2892" i="10"/>
  <c r="H2893" i="10"/>
  <c r="A2893" i="10" s="1"/>
  <c r="H2894" i="10"/>
  <c r="H2895" i="10"/>
  <c r="A2895" i="10" s="1"/>
  <c r="H2896" i="10"/>
  <c r="H2880" i="10"/>
  <c r="A2880" i="10" s="1"/>
  <c r="H2881" i="10"/>
  <c r="H2882" i="10"/>
  <c r="A2882" i="10" s="1"/>
  <c r="H2883" i="10"/>
  <c r="H2884" i="10"/>
  <c r="A2884" i="10" s="1"/>
  <c r="H2885" i="10"/>
  <c r="H2886" i="10"/>
  <c r="A2886" i="10" s="1"/>
  <c r="H2870" i="10"/>
  <c r="H2871" i="10"/>
  <c r="A2871" i="10" s="1"/>
  <c r="H2872" i="10"/>
  <c r="H2873" i="10"/>
  <c r="A2873" i="10" s="1"/>
  <c r="H2874" i="10"/>
  <c r="H2875" i="10"/>
  <c r="A2875" i="10" s="1"/>
  <c r="H2876" i="10"/>
  <c r="H2860" i="10"/>
  <c r="A2860" i="10" s="1"/>
  <c r="H2861" i="10"/>
  <c r="H2862" i="10"/>
  <c r="A2862" i="10" s="1"/>
  <c r="H2863" i="10"/>
  <c r="H2864" i="10"/>
  <c r="A2864" i="10" s="1"/>
  <c r="H2865" i="10"/>
  <c r="H2866" i="10"/>
  <c r="A2866" i="10" s="1"/>
  <c r="H2850" i="10"/>
  <c r="H2851" i="10"/>
  <c r="A2851" i="10" s="1"/>
  <c r="H2852" i="10"/>
  <c r="H2853" i="10"/>
  <c r="A2853" i="10" s="1"/>
  <c r="H2854" i="10"/>
  <c r="H2855" i="10"/>
  <c r="A2855" i="10" s="1"/>
  <c r="H2856" i="10"/>
  <c r="H2840" i="10"/>
  <c r="A2840" i="10" s="1"/>
  <c r="H2841" i="10"/>
  <c r="A2841" i="10" s="1"/>
  <c r="H2842" i="10"/>
  <c r="A2842" i="10" s="1"/>
  <c r="H2843" i="10"/>
  <c r="H2844" i="10"/>
  <c r="A2844" i="10" s="1"/>
  <c r="H2845" i="10"/>
  <c r="H2846" i="10"/>
  <c r="A2846" i="10" s="1"/>
  <c r="H2831" i="10"/>
  <c r="H2832" i="10"/>
  <c r="A2832" i="10" s="1"/>
  <c r="H2833" i="10"/>
  <c r="H2834" i="10"/>
  <c r="A2834" i="10" s="1"/>
  <c r="H2835" i="10"/>
  <c r="H2836" i="10"/>
  <c r="A2836" i="10" s="1"/>
  <c r="H2820" i="10"/>
  <c r="H2821" i="10"/>
  <c r="A2821" i="10" s="1"/>
  <c r="H2822" i="10"/>
  <c r="H2823" i="10"/>
  <c r="A2823" i="10" s="1"/>
  <c r="H2824" i="10"/>
  <c r="H2825" i="10"/>
  <c r="A2825" i="10" s="1"/>
  <c r="H2826" i="10"/>
  <c r="H2810" i="10"/>
  <c r="A2810" i="10" s="1"/>
  <c r="H2811" i="10"/>
  <c r="H2812" i="10"/>
  <c r="A2812" i="10" s="1"/>
  <c r="H2813" i="10"/>
  <c r="H2814" i="10"/>
  <c r="A2814" i="10" s="1"/>
  <c r="H2815" i="10"/>
  <c r="H2816" i="10"/>
  <c r="A2816" i="10" s="1"/>
  <c r="H2800" i="10"/>
  <c r="H2801" i="10"/>
  <c r="A2801" i="10" s="1"/>
  <c r="H2802" i="10"/>
  <c r="H2803" i="10"/>
  <c r="A2803" i="10" s="1"/>
  <c r="H2804" i="10"/>
  <c r="H2805" i="10"/>
  <c r="A2805" i="10" s="1"/>
  <c r="H2806" i="10"/>
  <c r="H2790" i="10"/>
  <c r="A2790" i="10" s="1"/>
  <c r="H2791" i="10"/>
  <c r="H2792" i="10"/>
  <c r="H2793" i="10"/>
  <c r="H2794" i="10"/>
  <c r="A2794" i="10" s="1"/>
  <c r="H2795" i="10"/>
  <c r="H2796" i="10"/>
  <c r="A2796" i="10" s="1"/>
  <c r="H2780" i="10"/>
  <c r="H2781" i="10"/>
  <c r="A2781" i="10" s="1"/>
  <c r="H2782" i="10"/>
  <c r="H2783" i="10"/>
  <c r="A2783" i="10" s="1"/>
  <c r="H2784" i="10"/>
  <c r="H2785" i="10"/>
  <c r="A2785" i="10" s="1"/>
  <c r="H2786" i="10"/>
  <c r="H2770" i="10"/>
  <c r="A2770" i="10" s="1"/>
  <c r="H2771" i="10"/>
  <c r="H2772" i="10"/>
  <c r="A2772" i="10" s="1"/>
  <c r="H2773" i="10"/>
  <c r="H2774" i="10"/>
  <c r="A2774" i="10" s="1"/>
  <c r="H2775" i="10"/>
  <c r="H2776" i="10"/>
  <c r="A2776" i="10" s="1"/>
  <c r="H2760" i="10"/>
  <c r="H2761" i="10"/>
  <c r="A2761" i="10" s="1"/>
  <c r="H2762" i="10"/>
  <c r="H2763" i="10"/>
  <c r="A2763" i="10" s="1"/>
  <c r="H2764" i="10"/>
  <c r="H2765" i="10"/>
  <c r="A2765" i="10" s="1"/>
  <c r="H2766" i="10"/>
  <c r="H2750" i="10"/>
  <c r="A2750" i="10" s="1"/>
  <c r="H2751" i="10"/>
  <c r="H2752" i="10"/>
  <c r="A2752" i="10" s="1"/>
  <c r="H2753" i="10"/>
  <c r="H2754" i="10"/>
  <c r="A2754" i="10" s="1"/>
  <c r="H2755" i="10"/>
  <c r="H2756" i="10"/>
  <c r="A2756" i="10" s="1"/>
  <c r="H2740" i="10"/>
  <c r="H2741" i="10"/>
  <c r="A2741" i="10" s="1"/>
  <c r="H2742" i="10"/>
  <c r="H2743" i="10"/>
  <c r="A2743" i="10" s="1"/>
  <c r="H2744" i="10"/>
  <c r="H2745" i="10"/>
  <c r="A2745" i="10" s="1"/>
  <c r="H2746" i="10"/>
  <c r="H2730" i="10"/>
  <c r="A2730" i="10" s="1"/>
  <c r="H2731" i="10"/>
  <c r="H2732" i="10"/>
  <c r="A2732" i="10" s="1"/>
  <c r="H2733" i="10"/>
  <c r="H2734" i="10"/>
  <c r="A2734" i="10" s="1"/>
  <c r="H2735" i="10"/>
  <c r="H2736" i="10"/>
  <c r="A2736" i="10" s="1"/>
  <c r="H2720" i="10"/>
  <c r="H2721" i="10"/>
  <c r="A2721" i="10" s="1"/>
  <c r="H2722" i="10"/>
  <c r="H2723" i="10"/>
  <c r="A2723" i="10" s="1"/>
  <c r="H2724" i="10"/>
  <c r="H2725" i="10"/>
  <c r="A2725" i="10" s="1"/>
  <c r="H2726" i="10"/>
  <c r="H2710" i="10"/>
  <c r="A2710" i="10" s="1"/>
  <c r="H2711" i="10"/>
  <c r="H2712" i="10"/>
  <c r="A2712" i="10" s="1"/>
  <c r="H2713" i="10"/>
  <c r="H2714" i="10"/>
  <c r="H2715" i="10"/>
  <c r="H2716" i="10"/>
  <c r="A2716" i="10" s="1"/>
  <c r="H2700" i="10"/>
  <c r="H2701" i="10"/>
  <c r="H2702" i="10"/>
  <c r="H2703" i="10"/>
  <c r="A2703" i="10" s="1"/>
  <c r="H2704" i="10"/>
  <c r="H2705" i="10"/>
  <c r="A2705" i="10" s="1"/>
  <c r="H2706" i="10"/>
  <c r="H2690" i="10"/>
  <c r="A2690" i="10" s="1"/>
  <c r="H2691" i="10"/>
  <c r="H2692" i="10"/>
  <c r="A2692" i="10" s="1"/>
  <c r="H2693" i="10"/>
  <c r="H2694" i="10"/>
  <c r="A2694" i="10" s="1"/>
  <c r="H2695" i="10"/>
  <c r="H2696" i="10"/>
  <c r="A2696" i="10" s="1"/>
  <c r="H2680" i="10"/>
  <c r="H2681" i="10"/>
  <c r="A2681" i="10" s="1"/>
  <c r="H2682" i="10"/>
  <c r="H2683" i="10"/>
  <c r="A2683" i="10" s="1"/>
  <c r="H2684" i="10"/>
  <c r="H2685" i="10"/>
  <c r="A2685" i="10" s="1"/>
  <c r="H2686" i="10"/>
  <c r="H2670" i="10"/>
  <c r="A2670" i="10" s="1"/>
  <c r="H2671" i="10"/>
  <c r="H2672" i="10"/>
  <c r="A2672" i="10" s="1"/>
  <c r="H2673" i="10"/>
  <c r="H2674" i="10"/>
  <c r="A2674" i="10" s="1"/>
  <c r="H2675" i="10"/>
  <c r="H2676" i="10"/>
  <c r="A2676" i="10" s="1"/>
  <c r="H2660" i="10"/>
  <c r="H2661" i="10"/>
  <c r="A2661" i="10" s="1"/>
  <c r="H2662" i="10"/>
  <c r="H2663" i="10"/>
  <c r="A2663" i="10" s="1"/>
  <c r="H2664" i="10"/>
  <c r="H2665" i="10"/>
  <c r="A2665" i="10" s="1"/>
  <c r="H2666" i="10"/>
  <c r="H2650" i="10"/>
  <c r="A2650" i="10" s="1"/>
  <c r="H2651" i="10"/>
  <c r="H2652" i="10"/>
  <c r="A2652" i="10" s="1"/>
  <c r="H2653" i="10"/>
  <c r="H2654" i="10"/>
  <c r="A2654" i="10" s="1"/>
  <c r="H2655" i="10"/>
  <c r="H2656" i="10"/>
  <c r="A2656" i="10" s="1"/>
  <c r="H2640" i="10"/>
  <c r="H2641" i="10"/>
  <c r="H2642" i="10"/>
  <c r="H2643" i="10"/>
  <c r="A2643" i="10" s="1"/>
  <c r="H2644" i="10"/>
  <c r="H2645" i="10"/>
  <c r="A2645" i="10" s="1"/>
  <c r="H2646" i="10"/>
  <c r="H2630" i="10"/>
  <c r="A2630" i="10" s="1"/>
  <c r="H2631" i="10"/>
  <c r="H2632" i="10"/>
  <c r="A2632" i="10" s="1"/>
  <c r="H2633" i="10"/>
  <c r="H2634" i="10"/>
  <c r="A2634" i="10" s="1"/>
  <c r="H2635" i="10"/>
  <c r="H2636" i="10"/>
  <c r="A2636" i="10" s="1"/>
  <c r="H2620" i="10"/>
  <c r="H2621" i="10"/>
  <c r="A2621" i="10" s="1"/>
  <c r="H2622" i="10"/>
  <c r="H2623" i="10"/>
  <c r="A2623" i="10" s="1"/>
  <c r="H2624" i="10"/>
  <c r="H2625" i="10"/>
  <c r="A2625" i="10" s="1"/>
  <c r="H2626" i="10"/>
  <c r="H2610" i="10"/>
  <c r="A2610" i="10" s="1"/>
  <c r="H2611" i="10"/>
  <c r="H2612" i="10"/>
  <c r="A2612" i="10" s="1"/>
  <c r="H2613" i="10"/>
  <c r="H2614" i="10"/>
  <c r="A2614" i="10" s="1"/>
  <c r="H2615" i="10"/>
  <c r="H2616" i="10"/>
  <c r="A2616" i="10" s="1"/>
  <c r="H2600" i="10"/>
  <c r="H2601" i="10"/>
  <c r="A2601" i="10" s="1"/>
  <c r="H2602" i="10"/>
  <c r="H2603" i="10"/>
  <c r="A2603" i="10" s="1"/>
  <c r="H2604" i="10"/>
  <c r="H2605" i="10"/>
  <c r="A2605" i="10" s="1"/>
  <c r="H2606" i="10"/>
  <c r="H2590" i="10"/>
  <c r="A2590" i="10" s="1"/>
  <c r="H2591" i="10"/>
  <c r="H2592" i="10"/>
  <c r="A2592" i="10" s="1"/>
  <c r="H2593" i="10"/>
  <c r="H2594" i="10"/>
  <c r="A2594" i="10" s="1"/>
  <c r="H2595" i="10"/>
  <c r="H2596" i="10"/>
  <c r="A2596" i="10" s="1"/>
  <c r="H2580" i="10"/>
  <c r="H2581" i="10"/>
  <c r="A2581" i="10" s="1"/>
  <c r="H2582" i="10"/>
  <c r="H2583" i="10"/>
  <c r="A2583" i="10" s="1"/>
  <c r="H2584" i="10"/>
  <c r="H2585" i="10"/>
  <c r="A2585" i="10" s="1"/>
  <c r="H2586" i="10"/>
  <c r="H2570" i="10"/>
  <c r="A2570" i="10" s="1"/>
  <c r="H2571" i="10"/>
  <c r="H2572" i="10"/>
  <c r="A2572" i="10" s="1"/>
  <c r="H2573" i="10"/>
  <c r="H2574" i="10"/>
  <c r="A2574" i="10" s="1"/>
  <c r="H2575" i="10"/>
  <c r="H2576" i="10"/>
  <c r="A2576" i="10" s="1"/>
  <c r="H2560" i="10"/>
  <c r="H2561" i="10"/>
  <c r="A2561" i="10" s="1"/>
  <c r="H2562" i="10"/>
  <c r="H2563" i="10"/>
  <c r="A2563" i="10" s="1"/>
  <c r="H2564" i="10"/>
  <c r="H2565" i="10"/>
  <c r="A2565" i="10" s="1"/>
  <c r="H2566" i="10"/>
  <c r="H2550" i="10"/>
  <c r="A2550" i="10" s="1"/>
  <c r="H2551" i="10"/>
  <c r="H2552" i="10"/>
  <c r="A2552" i="10" s="1"/>
  <c r="H2553" i="10"/>
  <c r="H2554" i="10"/>
  <c r="A2554" i="10" s="1"/>
  <c r="H2555" i="10"/>
  <c r="H2556" i="10"/>
  <c r="A2556" i="10" s="1"/>
  <c r="H2540" i="10"/>
  <c r="H2541" i="10"/>
  <c r="A2541" i="10" s="1"/>
  <c r="H2542" i="10"/>
  <c r="H2543" i="10"/>
  <c r="A2543" i="10" s="1"/>
  <c r="H2544" i="10"/>
  <c r="H2545" i="10"/>
  <c r="A2545" i="10" s="1"/>
  <c r="H2546" i="10"/>
  <c r="H2530" i="10"/>
  <c r="A2530" i="10" s="1"/>
  <c r="H2531" i="10"/>
  <c r="H2532" i="10"/>
  <c r="A2532" i="10" s="1"/>
  <c r="H2533" i="10"/>
  <c r="H2534" i="10"/>
  <c r="A2534" i="10" s="1"/>
  <c r="H2535" i="10"/>
  <c r="H2536" i="10"/>
  <c r="A2536" i="10" s="1"/>
  <c r="H2520" i="10"/>
  <c r="H2521" i="10"/>
  <c r="A2521" i="10" s="1"/>
  <c r="H2522" i="10"/>
  <c r="H2523" i="10"/>
  <c r="A2523" i="10" s="1"/>
  <c r="H2524" i="10"/>
  <c r="H2525" i="10"/>
  <c r="A2525" i="10" s="1"/>
  <c r="H2526" i="10"/>
  <c r="H2510" i="10"/>
  <c r="A2510" i="10" s="1"/>
  <c r="H2511" i="10"/>
  <c r="H2512" i="10"/>
  <c r="A2512" i="10" s="1"/>
  <c r="H2513" i="10"/>
  <c r="H2514" i="10"/>
  <c r="A2514" i="10" s="1"/>
  <c r="H2515" i="10"/>
  <c r="H2516" i="10"/>
  <c r="A2516" i="10" s="1"/>
  <c r="H2500" i="10"/>
  <c r="H2501" i="10"/>
  <c r="A2501" i="10" s="1"/>
  <c r="H2502" i="10"/>
  <c r="H2503" i="10"/>
  <c r="A2503" i="10" s="1"/>
  <c r="H2504" i="10"/>
  <c r="H2505" i="10"/>
  <c r="A2505" i="10" s="1"/>
  <c r="H2506" i="10"/>
  <c r="H2490" i="10"/>
  <c r="A2490" i="10" s="1"/>
  <c r="H2491" i="10"/>
  <c r="H2492" i="10"/>
  <c r="A2492" i="10" s="1"/>
  <c r="H2493" i="10"/>
  <c r="H2494" i="10"/>
  <c r="A2494" i="10" s="1"/>
  <c r="H2495" i="10"/>
  <c r="H2496" i="10"/>
  <c r="A2496" i="10" s="1"/>
  <c r="H2480" i="10"/>
  <c r="H2481" i="10"/>
  <c r="A2481" i="10" s="1"/>
  <c r="H2482" i="10"/>
  <c r="H2483" i="10"/>
  <c r="A2483" i="10" s="1"/>
  <c r="H2484" i="10"/>
  <c r="H2485" i="10"/>
  <c r="A2485" i="10" s="1"/>
  <c r="H2486" i="10"/>
  <c r="H2470" i="10"/>
  <c r="A2470" i="10" s="1"/>
  <c r="H2471" i="10"/>
  <c r="H2472" i="10"/>
  <c r="A2472" i="10" s="1"/>
  <c r="H2473" i="10"/>
  <c r="H2474" i="10"/>
  <c r="A2474" i="10" s="1"/>
  <c r="H2475" i="10"/>
  <c r="H2476" i="10"/>
  <c r="A2476" i="10" s="1"/>
  <c r="H2460" i="10"/>
  <c r="H2461" i="10"/>
  <c r="A2461" i="10" s="1"/>
  <c r="H2462" i="10"/>
  <c r="H2463" i="10"/>
  <c r="A2463" i="10" s="1"/>
  <c r="H2464" i="10"/>
  <c r="H2465" i="10"/>
  <c r="A2465" i="10" s="1"/>
  <c r="H2466" i="10"/>
  <c r="H2450" i="10"/>
  <c r="A2450" i="10" s="1"/>
  <c r="H2451" i="10"/>
  <c r="H2452" i="10"/>
  <c r="A2452" i="10" s="1"/>
  <c r="H2453" i="10"/>
  <c r="H2454" i="10"/>
  <c r="A2454" i="10" s="1"/>
  <c r="H2455" i="10"/>
  <c r="H2456" i="10"/>
  <c r="A2456" i="10" s="1"/>
  <c r="H2440" i="10"/>
  <c r="H2441" i="10"/>
  <c r="A2441" i="10" s="1"/>
  <c r="H2442" i="10"/>
  <c r="H2443" i="10"/>
  <c r="A2443" i="10" s="1"/>
  <c r="H2444" i="10"/>
  <c r="H2445" i="10"/>
  <c r="A2445" i="10" s="1"/>
  <c r="H2446" i="10"/>
  <c r="H2430" i="10"/>
  <c r="A2430" i="10" s="1"/>
  <c r="H2431" i="10"/>
  <c r="H2432" i="10"/>
  <c r="A2432" i="10" s="1"/>
  <c r="H2433" i="10"/>
  <c r="H2434" i="10"/>
  <c r="A2434" i="10" s="1"/>
  <c r="H2435" i="10"/>
  <c r="H2436" i="10"/>
  <c r="A2436" i="10" s="1"/>
  <c r="H2420" i="10"/>
  <c r="H2421" i="10"/>
  <c r="A2421" i="10" s="1"/>
  <c r="H2422" i="10"/>
  <c r="H2423" i="10"/>
  <c r="A2423" i="10" s="1"/>
  <c r="H2424" i="10"/>
  <c r="H2425" i="10"/>
  <c r="A2425" i="10" s="1"/>
  <c r="H2426" i="10"/>
  <c r="H2410" i="10"/>
  <c r="A2410" i="10" s="1"/>
  <c r="H2411" i="10"/>
  <c r="H2412" i="10"/>
  <c r="A2412" i="10" s="1"/>
  <c r="H2413" i="10"/>
  <c r="H2414" i="10"/>
  <c r="A2414" i="10" s="1"/>
  <c r="H2415" i="10"/>
  <c r="H2416" i="10"/>
  <c r="A2416" i="10" s="1"/>
  <c r="H2400" i="10"/>
  <c r="H2401" i="10"/>
  <c r="A2401" i="10" s="1"/>
  <c r="H2402" i="10"/>
  <c r="H2403" i="10"/>
  <c r="A2403" i="10" s="1"/>
  <c r="H2404" i="10"/>
  <c r="H2405" i="10"/>
  <c r="A2405" i="10" s="1"/>
  <c r="H2406" i="10"/>
  <c r="H2390" i="10"/>
  <c r="A2390" i="10" s="1"/>
  <c r="H2391" i="10"/>
  <c r="H2392" i="10"/>
  <c r="A2392" i="10" s="1"/>
  <c r="H2393" i="10"/>
  <c r="H2394" i="10"/>
  <c r="A2394" i="10" s="1"/>
  <c r="H2395" i="10"/>
  <c r="H2396" i="10"/>
  <c r="A2396" i="10" s="1"/>
  <c r="H2380" i="10"/>
  <c r="H2381" i="10"/>
  <c r="A2381" i="10" s="1"/>
  <c r="H2382" i="10"/>
  <c r="H2383" i="10"/>
  <c r="A2383" i="10" s="1"/>
  <c r="H2384" i="10"/>
  <c r="H2385" i="10"/>
  <c r="A2385" i="10" s="1"/>
  <c r="H2386" i="10"/>
  <c r="H2370" i="10"/>
  <c r="A2370" i="10" s="1"/>
  <c r="H2371" i="10"/>
  <c r="H2372" i="10"/>
  <c r="A2372" i="10" s="1"/>
  <c r="H2373" i="10"/>
  <c r="H2374" i="10"/>
  <c r="A2374" i="10" s="1"/>
  <c r="H2375" i="10"/>
  <c r="H2376" i="10"/>
  <c r="A2376" i="10" s="1"/>
  <c r="H2360" i="10"/>
  <c r="H2361" i="10"/>
  <c r="A2361" i="10" s="1"/>
  <c r="H2362" i="10"/>
  <c r="H2363" i="10"/>
  <c r="A2363" i="10" s="1"/>
  <c r="H2364" i="10"/>
  <c r="H2365" i="10"/>
  <c r="A2365" i="10" s="1"/>
  <c r="H2366" i="10"/>
  <c r="H2350" i="10"/>
  <c r="A2350" i="10" s="1"/>
  <c r="H2351" i="10"/>
  <c r="H2352" i="10"/>
  <c r="A2352" i="10" s="1"/>
  <c r="H2353" i="10"/>
  <c r="H2354" i="10"/>
  <c r="A2354" i="10" s="1"/>
  <c r="H2355" i="10"/>
  <c r="H2356" i="10"/>
  <c r="A2356" i="10" s="1"/>
  <c r="H2340" i="10"/>
  <c r="H2341" i="10"/>
  <c r="A2341" i="10" s="1"/>
  <c r="H2342" i="10"/>
  <c r="H2343" i="10"/>
  <c r="A2343" i="10" s="1"/>
  <c r="H2344" i="10"/>
  <c r="H2345" i="10"/>
  <c r="A2345" i="10" s="1"/>
  <c r="H2346" i="10"/>
  <c r="H2330" i="10"/>
  <c r="A2330" i="10" s="1"/>
  <c r="H2331" i="10"/>
  <c r="H2332" i="10"/>
  <c r="A2332" i="10" s="1"/>
  <c r="H2333" i="10"/>
  <c r="H2334" i="10"/>
  <c r="A2334" i="10" s="1"/>
  <c r="H2335" i="10"/>
  <c r="H2336" i="10"/>
  <c r="A2336" i="10" s="1"/>
  <c r="H2320" i="10"/>
  <c r="H2321" i="10"/>
  <c r="A2321" i="10" s="1"/>
  <c r="H2322" i="10"/>
  <c r="H2323" i="10"/>
  <c r="A2323" i="10" s="1"/>
  <c r="H2324" i="10"/>
  <c r="H2325" i="10"/>
  <c r="A2325" i="10" s="1"/>
  <c r="H2326" i="10"/>
  <c r="H2310" i="10"/>
  <c r="A2310" i="10" s="1"/>
  <c r="H2311" i="10"/>
  <c r="H2312" i="10"/>
  <c r="A2312" i="10" s="1"/>
  <c r="H2313" i="10"/>
  <c r="H2314" i="10"/>
  <c r="A2314" i="10" s="1"/>
  <c r="H2315" i="10"/>
  <c r="H2316" i="10"/>
  <c r="A2316" i="10" s="1"/>
  <c r="H2306" i="10"/>
  <c r="H2300" i="10"/>
  <c r="A2300" i="10" s="1"/>
  <c r="H2301" i="10"/>
  <c r="H2302" i="10"/>
  <c r="A2302" i="10" s="1"/>
  <c r="H2303" i="10"/>
  <c r="H2304" i="10"/>
  <c r="A2304" i="10" s="1"/>
  <c r="H2305" i="10"/>
  <c r="H2290" i="10"/>
  <c r="H2291" i="10"/>
  <c r="H2292" i="10"/>
  <c r="A2292" i="10" s="1"/>
  <c r="H2293" i="10"/>
  <c r="H2294" i="10"/>
  <c r="A2294" i="10" s="1"/>
  <c r="H2295" i="10"/>
  <c r="H2296" i="10"/>
  <c r="A2296" i="10" s="1"/>
  <c r="H2280" i="10"/>
  <c r="H2281" i="10"/>
  <c r="A2281" i="10" s="1"/>
  <c r="H2282" i="10"/>
  <c r="H2283" i="10"/>
  <c r="A2283" i="10" s="1"/>
  <c r="H2284" i="10"/>
  <c r="H2285" i="10"/>
  <c r="A2285" i="10" s="1"/>
  <c r="H2286" i="10"/>
  <c r="H2270" i="10"/>
  <c r="A2270" i="10" s="1"/>
  <c r="H2271" i="10"/>
  <c r="H2272" i="10"/>
  <c r="A2272" i="10" s="1"/>
  <c r="H2273" i="10"/>
  <c r="H2274" i="10"/>
  <c r="A2274" i="10" s="1"/>
  <c r="H2275" i="10"/>
  <c r="H2276" i="10"/>
  <c r="A2276" i="10" s="1"/>
  <c r="H2260" i="10"/>
  <c r="H2261" i="10"/>
  <c r="A2261" i="10" s="1"/>
  <c r="H2262" i="10"/>
  <c r="H2263" i="10"/>
  <c r="A2263" i="10" s="1"/>
  <c r="H2264" i="10"/>
  <c r="H2265" i="10"/>
  <c r="A2265" i="10" s="1"/>
  <c r="H2266" i="10"/>
  <c r="H2250" i="10"/>
  <c r="A2250" i="10" s="1"/>
  <c r="H2251" i="10"/>
  <c r="H2252" i="10"/>
  <c r="A2252" i="10" s="1"/>
  <c r="H2253" i="10"/>
  <c r="H2254" i="10"/>
  <c r="A2254" i="10" s="1"/>
  <c r="H2255" i="10"/>
  <c r="H2256" i="10"/>
  <c r="A2256" i="10" s="1"/>
  <c r="H2240" i="10"/>
  <c r="H2241" i="10"/>
  <c r="A2241" i="10" s="1"/>
  <c r="H2242" i="10"/>
  <c r="H2243" i="10"/>
  <c r="A2243" i="10" s="1"/>
  <c r="H2244" i="10"/>
  <c r="H2245" i="10"/>
  <c r="A2245" i="10" s="1"/>
  <c r="H2246" i="10"/>
  <c r="H2230" i="10"/>
  <c r="A2230" i="10" s="1"/>
  <c r="H2231" i="10"/>
  <c r="H2232" i="10"/>
  <c r="A2232" i="10" s="1"/>
  <c r="H2233" i="10"/>
  <c r="H2234" i="10"/>
  <c r="A2234" i="10" s="1"/>
  <c r="H2235" i="10"/>
  <c r="H2236" i="10"/>
  <c r="A2236" i="10" s="1"/>
  <c r="H2220" i="10"/>
  <c r="H2221" i="10"/>
  <c r="A2221" i="10" s="1"/>
  <c r="H2222" i="10"/>
  <c r="H2223" i="10"/>
  <c r="A2223" i="10" s="1"/>
  <c r="H2224" i="10"/>
  <c r="H2225" i="10"/>
  <c r="A2225" i="10" s="1"/>
  <c r="H2226" i="10"/>
  <c r="H2210" i="10"/>
  <c r="A2210" i="10" s="1"/>
  <c r="H2211" i="10"/>
  <c r="H2212" i="10"/>
  <c r="A2212" i="10" s="1"/>
  <c r="H2213" i="10"/>
  <c r="H2214" i="10"/>
  <c r="A2214" i="10" s="1"/>
  <c r="H2215" i="10"/>
  <c r="H2216" i="10"/>
  <c r="A2216" i="10" s="1"/>
  <c r="H2200" i="10"/>
  <c r="H2201" i="10"/>
  <c r="A2201" i="10" s="1"/>
  <c r="H2202" i="10"/>
  <c r="H2203" i="10"/>
  <c r="A2203" i="10" s="1"/>
  <c r="H2204" i="10"/>
  <c r="H2205" i="10"/>
  <c r="A2205" i="10" s="1"/>
  <c r="H2206" i="10"/>
  <c r="H2190" i="10"/>
  <c r="A2190" i="10" s="1"/>
  <c r="H2191" i="10"/>
  <c r="H2192" i="10"/>
  <c r="A2192" i="10" s="1"/>
  <c r="H2193" i="10"/>
  <c r="H2194" i="10"/>
  <c r="A2194" i="10" s="1"/>
  <c r="H2195" i="10"/>
  <c r="H2196" i="10"/>
  <c r="A2196" i="10" s="1"/>
  <c r="H2180" i="10"/>
  <c r="H2181" i="10"/>
  <c r="A2181" i="10" s="1"/>
  <c r="H2182" i="10"/>
  <c r="H2183" i="10"/>
  <c r="A2183" i="10" s="1"/>
  <c r="H2184" i="10"/>
  <c r="H2185" i="10"/>
  <c r="A2185" i="10" s="1"/>
  <c r="H2186" i="10"/>
  <c r="H2170" i="10"/>
  <c r="A2170" i="10" s="1"/>
  <c r="H2171" i="10"/>
  <c r="H2172" i="10"/>
  <c r="A2172" i="10" s="1"/>
  <c r="H2173" i="10"/>
  <c r="H2174" i="10"/>
  <c r="A2174" i="10" s="1"/>
  <c r="H2175" i="10"/>
  <c r="H2176" i="10"/>
  <c r="A2176" i="10" s="1"/>
  <c r="H2160" i="10"/>
  <c r="H2161" i="10"/>
  <c r="A2161" i="10" s="1"/>
  <c r="H2162" i="10"/>
  <c r="H2163" i="10"/>
  <c r="A2163" i="10" s="1"/>
  <c r="H2164" i="10"/>
  <c r="H2165" i="10"/>
  <c r="A2165" i="10" s="1"/>
  <c r="H2166" i="10"/>
  <c r="H2150" i="10"/>
  <c r="A2150" i="10" s="1"/>
  <c r="H2151" i="10"/>
  <c r="H2152" i="10"/>
  <c r="A2152" i="10" s="1"/>
  <c r="H2153" i="10"/>
  <c r="H2154" i="10"/>
  <c r="A2154" i="10" s="1"/>
  <c r="H2155" i="10"/>
  <c r="H2156" i="10"/>
  <c r="A2156" i="10" s="1"/>
  <c r="H2140" i="10"/>
  <c r="H2141" i="10"/>
  <c r="A2141" i="10" s="1"/>
  <c r="H2142" i="10"/>
  <c r="H2143" i="10"/>
  <c r="A2143" i="10" s="1"/>
  <c r="H2144" i="10"/>
  <c r="H2145" i="10"/>
  <c r="A2145" i="10" s="1"/>
  <c r="H2146" i="10"/>
  <c r="H2130" i="10"/>
  <c r="H2131" i="10"/>
  <c r="H2132" i="10"/>
  <c r="A2132" i="10" s="1"/>
  <c r="H2133" i="10"/>
  <c r="H2134" i="10"/>
  <c r="A2134" i="10" s="1"/>
  <c r="H2135" i="10"/>
  <c r="H2136" i="10"/>
  <c r="A2136" i="10" s="1"/>
  <c r="H2120" i="10"/>
  <c r="H2121" i="10"/>
  <c r="A2121" i="10" s="1"/>
  <c r="H2122" i="10"/>
  <c r="H2123" i="10"/>
  <c r="A2123" i="10" s="1"/>
  <c r="H2124" i="10"/>
  <c r="H2125" i="10"/>
  <c r="A2125" i="10" s="1"/>
  <c r="H2126" i="10"/>
  <c r="H2110" i="10"/>
  <c r="A2110" i="10" s="1"/>
  <c r="H2111" i="10"/>
  <c r="H2112" i="10"/>
  <c r="A2112" i="10" s="1"/>
  <c r="H2113" i="10"/>
  <c r="H2114" i="10"/>
  <c r="A2114" i="10" s="1"/>
  <c r="H2115" i="10"/>
  <c r="H2116" i="10"/>
  <c r="A2116" i="10" s="1"/>
  <c r="H2100" i="10"/>
  <c r="H2101" i="10"/>
  <c r="A2101" i="10" s="1"/>
  <c r="H2102" i="10"/>
  <c r="H2103" i="10"/>
  <c r="A2103" i="10" s="1"/>
  <c r="H2104" i="10"/>
  <c r="H2105" i="10"/>
  <c r="A2105" i="10" s="1"/>
  <c r="H2106" i="10"/>
  <c r="H2090" i="10"/>
  <c r="A2090" i="10" s="1"/>
  <c r="H2091" i="10"/>
  <c r="H2092" i="10"/>
  <c r="A2092" i="10" s="1"/>
  <c r="H2093" i="10"/>
  <c r="H2094" i="10"/>
  <c r="A2094" i="10" s="1"/>
  <c r="H2095" i="10"/>
  <c r="H2096" i="10"/>
  <c r="A2096" i="10" s="1"/>
  <c r="H2080" i="10"/>
  <c r="H2081" i="10"/>
  <c r="A2081" i="10" s="1"/>
  <c r="H2082" i="10"/>
  <c r="H2083" i="10"/>
  <c r="A2083" i="10" s="1"/>
  <c r="H2084" i="10"/>
  <c r="H2085" i="10"/>
  <c r="A2085" i="10" s="1"/>
  <c r="H2086" i="10"/>
  <c r="H2070" i="10"/>
  <c r="A2070" i="10" s="1"/>
  <c r="H2071" i="10"/>
  <c r="H2072" i="10"/>
  <c r="A2072" i="10" s="1"/>
  <c r="H2073" i="10"/>
  <c r="H2074" i="10"/>
  <c r="A2074" i="10" s="1"/>
  <c r="H2075" i="10"/>
  <c r="H2076" i="10"/>
  <c r="A2076" i="10" s="1"/>
  <c r="H2060" i="10"/>
  <c r="H2061" i="10"/>
  <c r="A2061" i="10" s="1"/>
  <c r="H2062" i="10"/>
  <c r="H2063" i="10"/>
  <c r="A2063" i="10" s="1"/>
  <c r="H2064" i="10"/>
  <c r="H2065" i="10"/>
  <c r="A2065" i="10" s="1"/>
  <c r="H2066" i="10"/>
  <c r="H2050" i="10"/>
  <c r="H2051" i="10"/>
  <c r="H2052" i="10"/>
  <c r="A2052" i="10" s="1"/>
  <c r="H2053" i="10"/>
  <c r="H2054" i="10"/>
  <c r="A2054" i="10" s="1"/>
  <c r="H2055" i="10"/>
  <c r="H2056" i="10"/>
  <c r="A2056" i="10" s="1"/>
  <c r="H2040" i="10"/>
  <c r="H2041" i="10"/>
  <c r="A2041" i="10" s="1"/>
  <c r="H2042" i="10"/>
  <c r="H2043" i="10"/>
  <c r="A2043" i="10" s="1"/>
  <c r="H2044" i="10"/>
  <c r="H2045" i="10"/>
  <c r="A2045" i="10" s="1"/>
  <c r="H2046" i="10"/>
  <c r="H2030" i="10"/>
  <c r="A2030" i="10" s="1"/>
  <c r="H2031" i="10"/>
  <c r="H2032" i="10"/>
  <c r="A2032" i="10" s="1"/>
  <c r="H2033" i="10"/>
  <c r="H2034" i="10"/>
  <c r="A2034" i="10" s="1"/>
  <c r="H2035" i="10"/>
  <c r="H2036" i="10"/>
  <c r="A2036" i="10" s="1"/>
  <c r="H2020" i="10"/>
  <c r="H2021" i="10"/>
  <c r="A2021" i="10" s="1"/>
  <c r="H2022" i="10"/>
  <c r="H2023" i="10"/>
  <c r="A2023" i="10" s="1"/>
  <c r="H2024" i="10"/>
  <c r="H2025" i="10"/>
  <c r="A2025" i="10" s="1"/>
  <c r="H2026" i="10"/>
  <c r="H2010" i="10"/>
  <c r="A2010" i="10" s="1"/>
  <c r="H2011" i="10"/>
  <c r="H2012" i="10"/>
  <c r="A2012" i="10" s="1"/>
  <c r="H2013" i="10"/>
  <c r="H2014" i="10"/>
  <c r="A2014" i="10" s="1"/>
  <c r="H2015" i="10"/>
  <c r="H2016" i="10"/>
  <c r="A2016" i="10" s="1"/>
  <c r="H2000" i="10"/>
  <c r="H2001" i="10"/>
  <c r="A2001" i="10" s="1"/>
  <c r="H2002" i="10"/>
  <c r="H2003" i="10"/>
  <c r="A2003" i="10" s="1"/>
  <c r="H2004" i="10"/>
  <c r="H2005" i="10"/>
  <c r="A2005" i="10" s="1"/>
  <c r="H2006" i="10"/>
  <c r="H1990" i="10"/>
  <c r="A1990" i="10" s="1"/>
  <c r="H1991" i="10"/>
  <c r="H1992" i="10"/>
  <c r="A1992" i="10" s="1"/>
  <c r="H1993" i="10"/>
  <c r="H1994" i="10"/>
  <c r="A1994" i="10" s="1"/>
  <c r="H1995" i="10"/>
  <c r="H1996" i="10"/>
  <c r="A1996" i="10" s="1"/>
  <c r="H1983" i="10"/>
  <c r="H1984" i="10"/>
  <c r="A1984" i="10" s="1"/>
  <c r="H1985" i="10"/>
  <c r="H1986" i="10"/>
  <c r="A1986" i="10" s="1"/>
  <c r="H1970" i="10"/>
  <c r="H1971" i="10"/>
  <c r="A1971" i="10" s="1"/>
  <c r="H1972" i="10"/>
  <c r="H1973" i="10"/>
  <c r="A1973" i="10" s="1"/>
  <c r="H1974" i="10"/>
  <c r="H1975" i="10"/>
  <c r="A1975" i="10" s="1"/>
  <c r="H1976" i="10"/>
  <c r="H1960" i="10"/>
  <c r="H1961" i="10"/>
  <c r="H1962" i="10"/>
  <c r="A1962" i="10" s="1"/>
  <c r="H1963" i="10"/>
  <c r="H1964" i="10"/>
  <c r="A1964" i="10" s="1"/>
  <c r="H1965" i="10"/>
  <c r="H1966" i="10"/>
  <c r="A1966" i="10" s="1"/>
  <c r="H1950" i="10"/>
  <c r="H1951" i="10"/>
  <c r="A1951" i="10" s="1"/>
  <c r="H1952" i="10"/>
  <c r="H1953" i="10"/>
  <c r="A1953" i="10" s="1"/>
  <c r="H1954" i="10"/>
  <c r="H1955" i="10"/>
  <c r="A1955" i="10" s="1"/>
  <c r="H1956" i="10"/>
  <c r="H1940" i="10"/>
  <c r="A1940" i="10" s="1"/>
  <c r="H1941" i="10"/>
  <c r="H1942" i="10"/>
  <c r="A1942" i="10" s="1"/>
  <c r="H1943" i="10"/>
  <c r="H1944" i="10"/>
  <c r="A1944" i="10" s="1"/>
  <c r="H1945" i="10"/>
  <c r="H1946" i="10"/>
  <c r="A1946" i="10" s="1"/>
  <c r="H1930" i="10"/>
  <c r="H1931" i="10"/>
  <c r="A1931" i="10" s="1"/>
  <c r="H1932" i="10"/>
  <c r="H1933" i="10"/>
  <c r="A1933" i="10" s="1"/>
  <c r="H1934" i="10"/>
  <c r="H1935" i="10"/>
  <c r="A1935" i="10" s="1"/>
  <c r="H1936" i="10"/>
  <c r="H1920" i="10"/>
  <c r="A1920" i="10" s="1"/>
  <c r="H1921" i="10"/>
  <c r="H1922" i="10"/>
  <c r="A1922" i="10" s="1"/>
  <c r="H1923" i="10"/>
  <c r="H1924" i="10"/>
  <c r="A1924" i="10" s="1"/>
  <c r="H1925" i="10"/>
  <c r="H1926" i="10"/>
  <c r="A1926" i="10" s="1"/>
  <c r="H1910" i="10"/>
  <c r="H1911" i="10"/>
  <c r="A1911" i="10" s="1"/>
  <c r="H1912" i="10"/>
  <c r="H1913" i="10"/>
  <c r="A1913" i="10" s="1"/>
  <c r="H1914" i="10"/>
  <c r="H1915" i="10"/>
  <c r="A1915" i="10" s="1"/>
  <c r="H1916" i="10"/>
  <c r="H1900" i="10"/>
  <c r="A1900" i="10" s="1"/>
  <c r="H1901" i="10"/>
  <c r="H1902" i="10"/>
  <c r="A1902" i="10" s="1"/>
  <c r="H1903" i="10"/>
  <c r="H1904" i="10"/>
  <c r="A1904" i="10" s="1"/>
  <c r="H1905" i="10"/>
  <c r="H1906" i="10"/>
  <c r="A1906" i="10" s="1"/>
  <c r="H1890" i="10"/>
  <c r="H1891" i="10"/>
  <c r="A1891" i="10" s="1"/>
  <c r="H1892" i="10"/>
  <c r="H1893" i="10"/>
  <c r="A1893" i="10" s="1"/>
  <c r="H1894" i="10"/>
  <c r="H1895" i="10"/>
  <c r="A1895" i="10" s="1"/>
  <c r="H1896" i="10"/>
  <c r="H1880" i="10"/>
  <c r="H1881" i="10"/>
  <c r="H1882" i="10"/>
  <c r="A1882" i="10" s="1"/>
  <c r="H1883" i="10"/>
  <c r="H1884" i="10"/>
  <c r="A1884" i="10" s="1"/>
  <c r="H1885" i="10"/>
  <c r="H1886" i="10"/>
  <c r="A1886" i="10" s="1"/>
  <c r="H1870" i="10"/>
  <c r="H1871" i="10"/>
  <c r="A1871" i="10" s="1"/>
  <c r="H1872" i="10"/>
  <c r="H1873" i="10"/>
  <c r="A1873" i="10" s="1"/>
  <c r="H1874" i="10"/>
  <c r="H1875" i="10"/>
  <c r="A1875" i="10" s="1"/>
  <c r="H1876" i="10"/>
  <c r="H1860" i="10"/>
  <c r="A1860" i="10" s="1"/>
  <c r="H1861" i="10"/>
  <c r="H1862" i="10"/>
  <c r="A1862" i="10" s="1"/>
  <c r="H1863" i="10"/>
  <c r="H1864" i="10"/>
  <c r="A1864" i="10" s="1"/>
  <c r="H1865" i="10"/>
  <c r="H1866" i="10"/>
  <c r="A1866" i="10" s="1"/>
  <c r="H1850" i="10"/>
  <c r="H1851" i="10"/>
  <c r="A1851" i="10" s="1"/>
  <c r="H1852" i="10"/>
  <c r="H1853" i="10"/>
  <c r="A1853" i="10" s="1"/>
  <c r="H1854" i="10"/>
  <c r="H1855" i="10"/>
  <c r="A1855" i="10" s="1"/>
  <c r="H1856" i="10"/>
  <c r="H1840" i="10"/>
  <c r="A1840" i="10" s="1"/>
  <c r="H1841" i="10"/>
  <c r="H1842" i="10"/>
  <c r="A1842" i="10" s="1"/>
  <c r="H1843" i="10"/>
  <c r="H1844" i="10"/>
  <c r="A1844" i="10" s="1"/>
  <c r="H1845" i="10"/>
  <c r="H1846" i="10"/>
  <c r="A1846" i="10" s="1"/>
  <c r="H1830" i="10"/>
  <c r="H1831" i="10"/>
  <c r="A1831" i="10" s="1"/>
  <c r="H1832" i="10"/>
  <c r="H1833" i="10"/>
  <c r="A1833" i="10" s="1"/>
  <c r="H1834" i="10"/>
  <c r="H1835" i="10"/>
  <c r="A1835" i="10" s="1"/>
  <c r="H1836" i="10"/>
  <c r="H1820" i="10"/>
  <c r="A1820" i="10" s="1"/>
  <c r="H1821" i="10"/>
  <c r="H1822" i="10"/>
  <c r="A1822" i="10" s="1"/>
  <c r="H1823" i="10"/>
  <c r="H1824" i="10"/>
  <c r="A1824" i="10" s="1"/>
  <c r="H1825" i="10"/>
  <c r="H1826" i="10"/>
  <c r="A1826" i="10" s="1"/>
  <c r="H1810" i="10"/>
  <c r="H1811" i="10"/>
  <c r="A1811" i="10" s="1"/>
  <c r="H1812" i="10"/>
  <c r="H1813" i="10"/>
  <c r="A1813" i="10" s="1"/>
  <c r="H1814" i="10"/>
  <c r="H1815" i="10"/>
  <c r="A1815" i="10" s="1"/>
  <c r="H1816" i="10"/>
  <c r="H1800" i="10"/>
  <c r="H1801" i="10"/>
  <c r="H1802" i="10"/>
  <c r="A1802" i="10" s="1"/>
  <c r="H1803" i="10"/>
  <c r="H1804" i="10"/>
  <c r="A1804" i="10" s="1"/>
  <c r="H1805" i="10"/>
  <c r="H1806" i="10"/>
  <c r="A1806" i="10" s="1"/>
  <c r="H1790" i="10"/>
  <c r="H1791" i="10"/>
  <c r="A1791" i="10" s="1"/>
  <c r="H1792" i="10"/>
  <c r="H1793" i="10"/>
  <c r="A1793" i="10" s="1"/>
  <c r="H1794" i="10"/>
  <c r="H1795" i="10"/>
  <c r="A1795" i="10" s="1"/>
  <c r="H1796" i="10"/>
  <c r="H1780" i="10"/>
  <c r="A1780" i="10" s="1"/>
  <c r="H1781" i="10"/>
  <c r="H1782" i="10"/>
  <c r="A1782" i="10" s="1"/>
  <c r="H1783" i="10"/>
  <c r="H1784" i="10"/>
  <c r="A1784" i="10" s="1"/>
  <c r="H1785" i="10"/>
  <c r="H1786" i="10"/>
  <c r="A1786" i="10" s="1"/>
  <c r="H1770" i="10"/>
  <c r="H1771" i="10"/>
  <c r="A1771" i="10" s="1"/>
  <c r="H1772" i="10"/>
  <c r="H1773" i="10"/>
  <c r="A1773" i="10" s="1"/>
  <c r="H1774" i="10"/>
  <c r="H1775" i="10"/>
  <c r="A1775" i="10" s="1"/>
  <c r="H1776" i="10"/>
  <c r="H1760" i="10"/>
  <c r="A1760" i="10" s="1"/>
  <c r="H1761" i="10"/>
  <c r="H1762" i="10"/>
  <c r="A1762" i="10" s="1"/>
  <c r="H1763" i="10"/>
  <c r="H1764" i="10"/>
  <c r="A1764" i="10" s="1"/>
  <c r="H1765" i="10"/>
  <c r="H1766" i="10"/>
  <c r="A1766" i="10" s="1"/>
  <c r="H1750" i="10"/>
  <c r="H1751" i="10"/>
  <c r="A1751" i="10" s="1"/>
  <c r="H1752" i="10"/>
  <c r="H1753" i="10"/>
  <c r="A1753" i="10" s="1"/>
  <c r="H1754" i="10"/>
  <c r="H1755" i="10"/>
  <c r="A1755" i="10" s="1"/>
  <c r="H1756" i="10"/>
  <c r="H1740" i="10"/>
  <c r="A1740" i="10" s="1"/>
  <c r="H1741" i="10"/>
  <c r="H1742" i="10"/>
  <c r="A1742" i="10" s="1"/>
  <c r="H1743" i="10"/>
  <c r="H1744" i="10"/>
  <c r="A1744" i="10" s="1"/>
  <c r="H1745" i="10"/>
  <c r="H1746" i="10"/>
  <c r="A1746" i="10" s="1"/>
  <c r="H1730" i="10"/>
  <c r="H1731" i="10"/>
  <c r="A1731" i="10" s="1"/>
  <c r="H1732" i="10"/>
  <c r="H1733" i="10"/>
  <c r="A1733" i="10" s="1"/>
  <c r="H1734" i="10"/>
  <c r="H1735" i="10"/>
  <c r="A1735" i="10" s="1"/>
  <c r="H1736" i="10"/>
  <c r="H1720" i="10"/>
  <c r="H1721" i="10"/>
  <c r="H1722" i="10"/>
  <c r="H1723" i="10"/>
  <c r="H1724" i="10"/>
  <c r="H1725" i="10"/>
  <c r="H1726" i="10"/>
  <c r="H1710" i="10"/>
  <c r="H1711" i="10"/>
  <c r="A1711" i="10" s="1"/>
  <c r="H1712" i="10"/>
  <c r="H1713" i="10"/>
  <c r="A1713" i="10" s="1"/>
  <c r="H1714" i="10"/>
  <c r="H1715" i="10"/>
  <c r="A1715" i="10" s="1"/>
  <c r="H1716" i="10"/>
  <c r="H1700" i="10"/>
  <c r="A1700" i="10" s="1"/>
  <c r="H1701" i="10"/>
  <c r="H1702" i="10"/>
  <c r="A1702" i="10" s="1"/>
  <c r="H1703" i="10"/>
  <c r="H1704" i="10"/>
  <c r="A1704" i="10" s="1"/>
  <c r="H1705" i="10"/>
  <c r="H1706" i="10"/>
  <c r="A1706" i="10" s="1"/>
  <c r="H1690" i="10"/>
  <c r="H1691" i="10"/>
  <c r="A1691" i="10" s="1"/>
  <c r="H1692" i="10"/>
  <c r="H1693" i="10"/>
  <c r="A1693" i="10" s="1"/>
  <c r="H1694" i="10"/>
  <c r="H1695" i="10"/>
  <c r="A1695" i="10" s="1"/>
  <c r="H1696" i="10"/>
  <c r="H1680" i="10"/>
  <c r="H1681" i="10"/>
  <c r="H1682" i="10"/>
  <c r="H1683" i="10"/>
  <c r="H1684" i="10"/>
  <c r="H1685" i="10"/>
  <c r="H1686" i="10"/>
  <c r="H1670" i="10"/>
  <c r="H1671" i="10"/>
  <c r="A1671" i="10" s="1"/>
  <c r="H1672" i="10"/>
  <c r="H1673" i="10"/>
  <c r="A1673" i="10" s="1"/>
  <c r="H1674" i="10"/>
  <c r="H1675" i="10"/>
  <c r="A1675" i="10" s="1"/>
  <c r="H1676" i="10"/>
  <c r="H1660" i="10"/>
  <c r="A1660" i="10" s="1"/>
  <c r="H1661" i="10"/>
  <c r="H1662" i="10"/>
  <c r="A1662" i="10" s="1"/>
  <c r="H1663" i="10"/>
  <c r="H1664" i="10"/>
  <c r="A1664" i="10" s="1"/>
  <c r="H1665" i="10"/>
  <c r="H1666" i="10"/>
  <c r="A1666" i="10" s="1"/>
  <c r="H1650" i="10"/>
  <c r="H1651" i="10"/>
  <c r="A1651" i="10" s="1"/>
  <c r="H1652" i="10"/>
  <c r="H1653" i="10"/>
  <c r="A1653" i="10" s="1"/>
  <c r="H1654" i="10"/>
  <c r="H1655" i="10"/>
  <c r="A1655" i="10" s="1"/>
  <c r="H1656" i="10"/>
  <c r="H1640" i="10"/>
  <c r="H1641" i="10"/>
  <c r="H1642" i="10"/>
  <c r="H1643" i="10"/>
  <c r="H1644" i="10"/>
  <c r="H1645" i="10"/>
  <c r="H1646" i="10"/>
  <c r="H1630" i="10"/>
  <c r="H1631" i="10"/>
  <c r="A1631" i="10" s="1"/>
  <c r="H1632" i="10"/>
  <c r="H1633" i="10"/>
  <c r="A1633" i="10" s="1"/>
  <c r="H1634" i="10"/>
  <c r="H1635" i="10"/>
  <c r="A1635" i="10" s="1"/>
  <c r="H1636" i="10"/>
  <c r="H1620" i="10"/>
  <c r="H1621" i="10"/>
  <c r="H1622" i="10"/>
  <c r="A1622" i="10" s="1"/>
  <c r="H1623" i="10"/>
  <c r="H1624" i="10"/>
  <c r="A1624" i="10" s="1"/>
  <c r="H1625" i="10"/>
  <c r="H1626" i="10"/>
  <c r="A1626" i="10" s="1"/>
  <c r="H1610" i="10"/>
  <c r="H1611" i="10"/>
  <c r="A1611" i="10" s="1"/>
  <c r="H1612" i="10"/>
  <c r="H1613" i="10"/>
  <c r="A1613" i="10" s="1"/>
  <c r="H1614" i="10"/>
  <c r="H1615" i="10"/>
  <c r="A1615" i="10" s="1"/>
  <c r="H1616" i="10"/>
  <c r="H1600" i="10"/>
  <c r="H1601" i="10"/>
  <c r="H1602" i="10"/>
  <c r="H1603" i="10"/>
  <c r="H1604" i="10"/>
  <c r="H1605" i="10"/>
  <c r="H1606" i="10"/>
  <c r="H1590" i="10"/>
  <c r="H1591" i="10"/>
  <c r="A1591" i="10" s="1"/>
  <c r="H1592" i="10"/>
  <c r="H1593" i="10"/>
  <c r="A1593" i="10" s="1"/>
  <c r="H1594" i="10"/>
  <c r="H1595" i="10"/>
  <c r="A1595" i="10" s="1"/>
  <c r="H1596" i="10"/>
  <c r="H1580" i="10"/>
  <c r="A1580" i="10" s="1"/>
  <c r="H1581" i="10"/>
  <c r="H1582" i="10"/>
  <c r="A1582" i="10" s="1"/>
  <c r="H1583" i="10"/>
  <c r="H1584" i="10"/>
  <c r="A1584" i="10" s="1"/>
  <c r="H1585" i="10"/>
  <c r="H1586" i="10"/>
  <c r="A1586" i="10" s="1"/>
  <c r="H1570" i="10"/>
  <c r="H1571" i="10"/>
  <c r="A1571" i="10" s="1"/>
  <c r="H1572" i="10"/>
  <c r="H1573" i="10"/>
  <c r="A1573" i="10" s="1"/>
  <c r="H1574" i="10"/>
  <c r="H1575" i="10"/>
  <c r="A1575" i="10" s="1"/>
  <c r="H1576" i="10"/>
  <c r="H1560" i="10"/>
  <c r="H1561" i="10"/>
  <c r="H1562" i="10"/>
  <c r="H1563" i="10"/>
  <c r="H1564" i="10"/>
  <c r="H1565" i="10"/>
  <c r="H1566" i="10"/>
  <c r="H1550" i="10"/>
  <c r="H1551" i="10"/>
  <c r="A1551" i="10" s="1"/>
  <c r="H1552" i="10"/>
  <c r="H1553" i="10"/>
  <c r="A1553" i="10" s="1"/>
  <c r="H1554" i="10"/>
  <c r="H1555" i="10"/>
  <c r="A1555" i="10" s="1"/>
  <c r="H1556" i="10"/>
  <c r="H1540" i="10"/>
  <c r="H1541" i="10"/>
  <c r="H1542" i="10"/>
  <c r="A1542" i="10" s="1"/>
  <c r="H1543" i="10"/>
  <c r="H1544" i="10"/>
  <c r="A1544" i="10" s="1"/>
  <c r="H1545" i="10"/>
  <c r="H1546" i="10"/>
  <c r="A1546" i="10" s="1"/>
  <c r="H1530" i="10"/>
  <c r="H1531" i="10"/>
  <c r="A1531" i="10" s="1"/>
  <c r="H1532" i="10"/>
  <c r="H1533" i="10"/>
  <c r="A1533" i="10" s="1"/>
  <c r="H1534" i="10"/>
  <c r="H1535" i="10"/>
  <c r="A1535" i="10" s="1"/>
  <c r="H1536" i="10"/>
  <c r="H1520" i="10"/>
  <c r="H1521" i="10"/>
  <c r="H1522" i="10"/>
  <c r="H1523" i="10"/>
  <c r="H1524" i="10"/>
  <c r="H1525" i="10"/>
  <c r="H1526" i="10"/>
  <c r="H1510" i="10"/>
  <c r="H1511" i="10"/>
  <c r="A1511" i="10" s="1"/>
  <c r="H1512" i="10"/>
  <c r="H1513" i="10"/>
  <c r="A1513" i="10" s="1"/>
  <c r="H1514" i="10"/>
  <c r="H1515" i="10"/>
  <c r="A1515" i="10" s="1"/>
  <c r="H1516" i="10"/>
  <c r="H1500" i="10"/>
  <c r="H1501" i="10"/>
  <c r="H1502" i="10"/>
  <c r="A1502" i="10" s="1"/>
  <c r="H1503" i="10"/>
  <c r="H1504" i="10"/>
  <c r="A1504" i="10" s="1"/>
  <c r="H1505" i="10"/>
  <c r="H1506" i="10"/>
  <c r="A1506" i="10" s="1"/>
  <c r="H1490" i="10"/>
  <c r="H1491" i="10"/>
  <c r="A1491" i="10" s="1"/>
  <c r="H1492" i="10"/>
  <c r="H1493" i="10"/>
  <c r="A1493" i="10" s="1"/>
  <c r="H1494" i="10"/>
  <c r="H1495" i="10"/>
  <c r="A1495" i="10" s="1"/>
  <c r="H1496" i="10"/>
  <c r="H1480" i="10"/>
  <c r="A1480" i="10" s="1"/>
  <c r="H1481" i="10"/>
  <c r="H1482" i="10"/>
  <c r="A1482" i="10" s="1"/>
  <c r="H1483" i="10"/>
  <c r="H1484" i="10"/>
  <c r="A1484" i="10" s="1"/>
  <c r="H1485" i="10"/>
  <c r="H1486" i="10"/>
  <c r="A1486" i="10" s="1"/>
  <c r="H1470" i="10"/>
  <c r="H1471" i="10"/>
  <c r="A1471" i="10" s="1"/>
  <c r="H1472" i="10"/>
  <c r="H1473" i="10"/>
  <c r="A1473" i="10" s="1"/>
  <c r="H1474" i="10"/>
  <c r="H1475" i="10"/>
  <c r="A1475" i="10" s="1"/>
  <c r="H1476" i="10"/>
  <c r="H1460" i="10"/>
  <c r="H1461" i="10"/>
  <c r="H1462" i="10"/>
  <c r="H1463" i="10"/>
  <c r="H1464" i="10"/>
  <c r="H1465" i="10"/>
  <c r="H1466" i="10"/>
  <c r="H1450" i="10"/>
  <c r="H1451" i="10"/>
  <c r="A1451" i="10" s="1"/>
  <c r="H1452" i="10"/>
  <c r="H1453" i="10"/>
  <c r="A1453" i="10" s="1"/>
  <c r="H1454" i="10"/>
  <c r="H1455" i="10"/>
  <c r="A1455" i="10" s="1"/>
  <c r="H1456" i="10"/>
  <c r="H1440" i="10"/>
  <c r="A1440" i="10" s="1"/>
  <c r="H1441" i="10"/>
  <c r="H1442" i="10"/>
  <c r="A1442" i="10" s="1"/>
  <c r="H1443" i="10"/>
  <c r="H1444" i="10"/>
  <c r="A1444" i="10" s="1"/>
  <c r="H1445" i="10"/>
  <c r="H1446" i="10"/>
  <c r="A1446" i="10" s="1"/>
  <c r="H1430" i="10"/>
  <c r="H1431" i="10"/>
  <c r="A1431" i="10" s="1"/>
  <c r="H1432" i="10"/>
  <c r="H1433" i="10"/>
  <c r="A1433" i="10" s="1"/>
  <c r="H1434" i="10"/>
  <c r="H1435" i="10"/>
  <c r="A1435" i="10" s="1"/>
  <c r="H1436" i="10"/>
  <c r="H1420" i="10"/>
  <c r="H1421" i="10"/>
  <c r="H1422" i="10"/>
  <c r="H1423" i="10"/>
  <c r="H1424" i="10"/>
  <c r="H1425" i="10"/>
  <c r="H1426" i="10"/>
  <c r="H1410" i="10"/>
  <c r="H1411" i="10"/>
  <c r="A1411" i="10" s="1"/>
  <c r="H1412" i="10"/>
  <c r="H1413" i="10"/>
  <c r="A1413" i="10" s="1"/>
  <c r="H1414" i="10"/>
  <c r="H1415" i="10"/>
  <c r="A1415" i="10" s="1"/>
  <c r="H1416" i="10"/>
  <c r="H1400" i="10"/>
  <c r="A1400" i="10" s="1"/>
  <c r="H1401" i="10"/>
  <c r="H1402" i="10"/>
  <c r="A1402" i="10" s="1"/>
  <c r="H1403" i="10"/>
  <c r="H1404" i="10"/>
  <c r="A1404" i="10" s="1"/>
  <c r="H1405" i="10"/>
  <c r="H1406" i="10"/>
  <c r="A1406" i="10" s="1"/>
  <c r="H1390" i="10"/>
  <c r="H1391" i="10"/>
  <c r="A1391" i="10" s="1"/>
  <c r="H1392" i="10"/>
  <c r="H1393" i="10"/>
  <c r="A1393" i="10" s="1"/>
  <c r="H1394" i="10"/>
  <c r="H1395" i="10"/>
  <c r="A1395" i="10" s="1"/>
  <c r="H1396" i="10"/>
  <c r="H1380" i="10"/>
  <c r="H1381" i="10"/>
  <c r="H1382" i="10"/>
  <c r="H1383" i="10"/>
  <c r="H1384" i="10"/>
  <c r="H1385" i="10"/>
  <c r="H1386" i="10"/>
  <c r="H1370" i="10"/>
  <c r="H1371" i="10"/>
  <c r="A1371" i="10" s="1"/>
  <c r="H1372" i="10"/>
  <c r="H1373" i="10"/>
  <c r="A1373" i="10" s="1"/>
  <c r="H1374" i="10"/>
  <c r="H1375" i="10"/>
  <c r="A1375" i="10" s="1"/>
  <c r="H1376" i="10"/>
  <c r="H1360" i="10"/>
  <c r="A1360" i="10" s="1"/>
  <c r="H1361" i="10"/>
  <c r="H1362" i="10"/>
  <c r="A1362" i="10" s="1"/>
  <c r="H1363" i="10"/>
  <c r="H1364" i="10"/>
  <c r="A1364" i="10" s="1"/>
  <c r="H1365" i="10"/>
  <c r="H1366" i="10"/>
  <c r="A1366" i="10" s="1"/>
  <c r="H1350" i="10"/>
  <c r="H1351" i="10"/>
  <c r="A1351" i="10" s="1"/>
  <c r="H1352" i="10"/>
  <c r="H1353" i="10"/>
  <c r="A1353" i="10" s="1"/>
  <c r="H1354" i="10"/>
  <c r="H1355" i="10"/>
  <c r="A1355" i="10" s="1"/>
  <c r="H1356" i="10"/>
  <c r="H1340" i="10"/>
  <c r="H1341" i="10"/>
  <c r="H1342" i="10"/>
  <c r="H1343" i="10"/>
  <c r="H1344" i="10"/>
  <c r="H1345" i="10"/>
  <c r="H1346" i="10"/>
  <c r="H1330" i="10"/>
  <c r="H1331" i="10"/>
  <c r="A1331" i="10" s="1"/>
  <c r="H1332" i="10"/>
  <c r="H1333" i="10"/>
  <c r="A1333" i="10" s="1"/>
  <c r="H1334" i="10"/>
  <c r="H1335" i="10"/>
  <c r="A1335" i="10" s="1"/>
  <c r="H1336" i="10"/>
  <c r="H1320" i="10"/>
  <c r="A1320" i="10" s="1"/>
  <c r="H1321" i="10"/>
  <c r="H1322" i="10"/>
  <c r="A1322" i="10" s="1"/>
  <c r="H1323" i="10"/>
  <c r="H1324" i="10"/>
  <c r="A1324" i="10" s="1"/>
  <c r="H1325" i="10"/>
  <c r="H1326" i="10"/>
  <c r="A1326" i="10" s="1"/>
  <c r="H1310" i="10"/>
  <c r="H1311" i="10"/>
  <c r="A1311" i="10" s="1"/>
  <c r="H1312" i="10"/>
  <c r="H1313" i="10"/>
  <c r="A1313" i="10" s="1"/>
  <c r="H1314" i="10"/>
  <c r="H1315" i="10"/>
  <c r="A1315" i="10" s="1"/>
  <c r="H1316" i="10"/>
  <c r="H1300" i="10"/>
  <c r="H1301" i="10"/>
  <c r="H1302" i="10"/>
  <c r="H1303" i="10"/>
  <c r="H1304" i="10"/>
  <c r="H1305" i="10"/>
  <c r="H1306" i="10"/>
  <c r="H1290" i="10"/>
  <c r="H1291" i="10"/>
  <c r="A1291" i="10" s="1"/>
  <c r="H1292" i="10"/>
  <c r="H1293" i="10"/>
  <c r="A1293" i="10" s="1"/>
  <c r="H1294" i="10"/>
  <c r="H1295" i="10"/>
  <c r="A1295" i="10" s="1"/>
  <c r="H1296" i="10"/>
  <c r="H1280" i="10"/>
  <c r="A1280" i="10" s="1"/>
  <c r="H1281" i="10"/>
  <c r="H1282" i="10"/>
  <c r="A1282" i="10" s="1"/>
  <c r="H1283" i="10"/>
  <c r="H1284" i="10"/>
  <c r="A1284" i="10" s="1"/>
  <c r="H1285" i="10"/>
  <c r="H1286" i="10"/>
  <c r="A1286" i="10" s="1"/>
  <c r="H1270" i="10"/>
  <c r="H1271" i="10"/>
  <c r="A1271" i="10" s="1"/>
  <c r="H1272" i="10"/>
  <c r="H1273" i="10"/>
  <c r="A1273" i="10" s="1"/>
  <c r="H1274" i="10"/>
  <c r="H1275" i="10"/>
  <c r="A1275" i="10" s="1"/>
  <c r="H1276" i="10"/>
  <c r="H1260" i="10"/>
  <c r="H1261" i="10"/>
  <c r="H1262" i="10"/>
  <c r="H1263" i="10"/>
  <c r="H1264" i="10"/>
  <c r="H1265" i="10"/>
  <c r="H1266" i="10"/>
  <c r="H1250" i="10"/>
  <c r="H1251" i="10"/>
  <c r="A1251" i="10" s="1"/>
  <c r="H1252" i="10"/>
  <c r="H1253" i="10"/>
  <c r="A1253" i="10" s="1"/>
  <c r="H1254" i="10"/>
  <c r="H1255" i="10"/>
  <c r="A1255" i="10" s="1"/>
  <c r="H1256" i="10"/>
  <c r="H1240" i="10"/>
  <c r="A1240" i="10" s="1"/>
  <c r="H1241" i="10"/>
  <c r="H1242" i="10"/>
  <c r="A1242" i="10" s="1"/>
  <c r="H1243" i="10"/>
  <c r="H1244" i="10"/>
  <c r="A1244" i="10" s="1"/>
  <c r="H1245" i="10"/>
  <c r="H1246" i="10"/>
  <c r="A1246" i="10" s="1"/>
  <c r="H1230" i="10"/>
  <c r="H1231" i="10"/>
  <c r="H1232" i="10"/>
  <c r="H1233" i="10"/>
  <c r="H1234" i="10"/>
  <c r="H1235" i="10"/>
  <c r="H1236" i="10"/>
  <c r="H1220" i="10"/>
  <c r="A1220" i="10" s="1"/>
  <c r="H1221" i="10"/>
  <c r="H1222" i="10"/>
  <c r="A1222" i="10" s="1"/>
  <c r="H1223" i="10"/>
  <c r="H1224" i="10"/>
  <c r="A1224" i="10" s="1"/>
  <c r="H1225" i="10"/>
  <c r="H1226" i="10"/>
  <c r="A1226" i="10" s="1"/>
  <c r="H1210" i="10"/>
  <c r="H1211" i="10"/>
  <c r="H1212" i="10"/>
  <c r="H1213" i="10"/>
  <c r="H1214" i="10"/>
  <c r="H1215" i="10"/>
  <c r="H1216" i="10"/>
  <c r="H1200" i="10"/>
  <c r="A1200" i="10" s="1"/>
  <c r="H1201" i="10"/>
  <c r="H1202" i="10"/>
  <c r="A1202" i="10" s="1"/>
  <c r="H1203" i="10"/>
  <c r="H1204" i="10"/>
  <c r="A1204" i="10" s="1"/>
  <c r="H1205" i="10"/>
  <c r="H1206" i="10"/>
  <c r="A1206" i="10" s="1"/>
  <c r="H1190" i="10"/>
  <c r="H1191" i="10"/>
  <c r="H1192" i="10"/>
  <c r="H1193" i="10"/>
  <c r="H1194" i="10"/>
  <c r="H1195" i="10"/>
  <c r="H1196" i="10"/>
  <c r="H1180" i="10"/>
  <c r="A1180" i="10" s="1"/>
  <c r="H1181" i="10"/>
  <c r="H1182" i="10"/>
  <c r="A1182" i="10" s="1"/>
  <c r="H1183" i="10"/>
  <c r="H1184" i="10"/>
  <c r="A1184" i="10" s="1"/>
  <c r="H1185" i="10"/>
  <c r="H1186" i="10"/>
  <c r="A1186" i="10" s="1"/>
  <c r="H1170" i="10"/>
  <c r="H1171" i="10"/>
  <c r="A1171" i="10" s="1"/>
  <c r="H1172" i="10"/>
  <c r="H1173" i="10"/>
  <c r="A1173" i="10" s="1"/>
  <c r="H1174" i="10"/>
  <c r="H1175" i="10"/>
  <c r="A1175" i="10" s="1"/>
  <c r="H1176" i="10"/>
  <c r="H1160" i="10"/>
  <c r="A1160" i="10" s="1"/>
  <c r="H1161" i="10"/>
  <c r="H1162" i="10"/>
  <c r="A1162" i="10" s="1"/>
  <c r="H1163" i="10"/>
  <c r="H1164" i="10"/>
  <c r="A1164" i="10" s="1"/>
  <c r="H1165" i="10"/>
  <c r="H1166" i="10"/>
  <c r="A1166" i="10" s="1"/>
  <c r="H1150" i="10"/>
  <c r="H1151" i="10"/>
  <c r="A1151" i="10" s="1"/>
  <c r="H1152" i="10"/>
  <c r="H1153" i="10"/>
  <c r="A1153" i="10" s="1"/>
  <c r="H1154" i="10"/>
  <c r="H1155" i="10"/>
  <c r="A1155" i="10" s="1"/>
  <c r="H1156" i="10"/>
  <c r="H1140" i="10"/>
  <c r="A1140" i="10" s="1"/>
  <c r="H1141" i="10"/>
  <c r="H1142" i="10"/>
  <c r="A1142" i="10" s="1"/>
  <c r="H1143" i="10"/>
  <c r="H1144" i="10"/>
  <c r="A1144" i="10" s="1"/>
  <c r="H1145" i="10"/>
  <c r="H1146" i="10"/>
  <c r="A1146" i="10" s="1"/>
  <c r="H1130" i="10"/>
  <c r="H1131" i="10"/>
  <c r="A1131" i="10" s="1"/>
  <c r="H1132" i="10"/>
  <c r="H1133" i="10"/>
  <c r="A1133" i="10" s="1"/>
  <c r="H1134" i="10"/>
  <c r="H1135" i="10"/>
  <c r="A1135" i="10" s="1"/>
  <c r="H1136" i="10"/>
  <c r="H1120" i="10"/>
  <c r="A1120" i="10" s="1"/>
  <c r="H1121" i="10"/>
  <c r="H1122" i="10"/>
  <c r="A1122" i="10" s="1"/>
  <c r="H1123" i="10"/>
  <c r="H1124" i="10"/>
  <c r="A1124" i="10" s="1"/>
  <c r="H1125" i="10"/>
  <c r="H1126" i="10"/>
  <c r="A1126" i="10" s="1"/>
  <c r="H1111" i="10"/>
  <c r="H1112" i="10"/>
  <c r="A1112" i="10" s="1"/>
  <c r="H1113" i="10"/>
  <c r="H1114" i="10"/>
  <c r="A1114" i="10" s="1"/>
  <c r="H1115" i="10"/>
  <c r="H1116" i="10"/>
  <c r="A1116" i="10" s="1"/>
  <c r="H1100" i="10"/>
  <c r="H1101" i="10"/>
  <c r="A1101" i="10" s="1"/>
  <c r="H1102" i="10"/>
  <c r="H1103" i="10"/>
  <c r="A1103" i="10" s="1"/>
  <c r="H1104" i="10"/>
  <c r="H1105" i="10"/>
  <c r="A1105" i="10" s="1"/>
  <c r="H1106" i="10"/>
  <c r="H1089" i="10"/>
  <c r="A1089" i="10" s="1"/>
  <c r="H1090" i="10"/>
  <c r="A1090" i="10" s="1"/>
  <c r="H1091" i="10"/>
  <c r="A1091" i="10" s="1"/>
  <c r="H1092" i="10"/>
  <c r="H1093" i="10"/>
  <c r="A1093" i="10" s="1"/>
  <c r="H1094" i="10"/>
  <c r="H1095" i="10"/>
  <c r="A1095" i="10" s="1"/>
  <c r="H1079" i="10"/>
  <c r="H1080" i="10"/>
  <c r="A1080" i="10" s="1"/>
  <c r="H1081" i="10"/>
  <c r="H1082" i="10"/>
  <c r="A1082" i="10" s="1"/>
  <c r="H1083" i="10"/>
  <c r="H1084" i="10"/>
  <c r="A1084" i="10" s="1"/>
  <c r="H1085" i="10"/>
  <c r="H1069" i="10"/>
  <c r="A1069" i="10" s="1"/>
  <c r="H1070" i="10"/>
  <c r="H1071" i="10"/>
  <c r="A1071" i="10" s="1"/>
  <c r="H1072" i="10"/>
  <c r="H1073" i="10"/>
  <c r="A1073" i="10" s="1"/>
  <c r="H1074" i="10"/>
  <c r="H1075" i="10"/>
  <c r="A1075" i="10" s="1"/>
  <c r="H1059" i="10"/>
  <c r="H1060" i="10"/>
  <c r="A1060" i="10" s="1"/>
  <c r="H1061" i="10"/>
  <c r="H1062" i="10"/>
  <c r="A1062" i="10" s="1"/>
  <c r="H1063" i="10"/>
  <c r="H1064" i="10"/>
  <c r="A1064" i="10" s="1"/>
  <c r="H1065" i="10"/>
  <c r="H1049" i="10"/>
  <c r="A1049" i="10" s="1"/>
  <c r="H1050" i="10"/>
  <c r="H1051" i="10"/>
  <c r="A1051" i="10" s="1"/>
  <c r="H1052" i="10"/>
  <c r="H1053" i="10"/>
  <c r="A1053" i="10" s="1"/>
  <c r="H1054" i="10"/>
  <c r="H1055" i="10"/>
  <c r="A1055" i="10" s="1"/>
  <c r="H1039" i="10"/>
  <c r="H1040" i="10"/>
  <c r="A1040" i="10" s="1"/>
  <c r="H1041" i="10"/>
  <c r="H1042" i="10"/>
  <c r="A1042" i="10" s="1"/>
  <c r="H1043" i="10"/>
  <c r="H1044" i="10"/>
  <c r="A1044" i="10" s="1"/>
  <c r="H1045" i="10"/>
  <c r="H1029" i="10"/>
  <c r="A1029" i="10" s="1"/>
  <c r="H1030" i="10"/>
  <c r="H1031" i="10"/>
  <c r="A1031" i="10" s="1"/>
  <c r="H1032" i="10"/>
  <c r="H1033" i="10"/>
  <c r="A1033" i="10" s="1"/>
  <c r="H1034" i="10"/>
  <c r="H1035" i="10"/>
  <c r="A1035" i="10" s="1"/>
  <c r="H1019" i="10"/>
  <c r="A1019" i="10" s="1"/>
  <c r="H1020" i="10"/>
  <c r="A1020" i="10" s="1"/>
  <c r="H1021" i="10"/>
  <c r="A1021" i="10" s="1"/>
  <c r="H1022" i="10"/>
  <c r="A1022" i="10" s="1"/>
  <c r="H1023" i="10"/>
  <c r="A1023" i="10" s="1"/>
  <c r="H1024" i="10"/>
  <c r="A1024" i="10" s="1"/>
  <c r="H1025" i="10"/>
  <c r="A1025" i="10" s="1"/>
  <c r="H1009" i="10"/>
  <c r="A1009" i="10" s="1"/>
  <c r="H1010" i="10"/>
  <c r="H1011" i="10"/>
  <c r="A1011" i="10" s="1"/>
  <c r="H1012" i="10"/>
  <c r="H1013" i="10"/>
  <c r="A1013" i="10" s="1"/>
  <c r="H1014" i="10"/>
  <c r="H1015" i="10"/>
  <c r="A1015" i="10" s="1"/>
  <c r="H999" i="10"/>
  <c r="H1000" i="10"/>
  <c r="A1000" i="10" s="1"/>
  <c r="H1001" i="10"/>
  <c r="H1002" i="10"/>
  <c r="A1002" i="10" s="1"/>
  <c r="H1003" i="10"/>
  <c r="H1004" i="10"/>
  <c r="A1004" i="10" s="1"/>
  <c r="H1005" i="10"/>
  <c r="H989" i="10"/>
  <c r="A989" i="10" s="1"/>
  <c r="H990" i="10"/>
  <c r="H991" i="10"/>
  <c r="A991" i="10" s="1"/>
  <c r="H992" i="10"/>
  <c r="H993" i="10"/>
  <c r="A993" i="10" s="1"/>
  <c r="H994" i="10"/>
  <c r="H995" i="10"/>
  <c r="A995" i="10" s="1"/>
  <c r="H977" i="10"/>
  <c r="H978" i="10"/>
  <c r="A978" i="10" s="1"/>
  <c r="H979" i="10"/>
  <c r="H980" i="10"/>
  <c r="A980" i="10" s="1"/>
  <c r="H981" i="10"/>
  <c r="H982" i="10"/>
  <c r="A982" i="10" s="1"/>
  <c r="H983" i="10"/>
  <c r="H967" i="10"/>
  <c r="A967" i="10" s="1"/>
  <c r="H968" i="10"/>
  <c r="H969" i="10"/>
  <c r="A969" i="10" s="1"/>
  <c r="H970" i="10"/>
  <c r="H971" i="10"/>
  <c r="A971" i="10" s="1"/>
  <c r="H972" i="10"/>
  <c r="H973" i="10"/>
  <c r="A973" i="10" s="1"/>
  <c r="H957" i="10"/>
  <c r="H958" i="10"/>
  <c r="A958" i="10" s="1"/>
  <c r="H959" i="10"/>
  <c r="H960" i="10"/>
  <c r="A960" i="10" s="1"/>
  <c r="H961" i="10"/>
  <c r="H962" i="10"/>
  <c r="A962" i="10" s="1"/>
  <c r="H963" i="10"/>
  <c r="H947" i="10"/>
  <c r="A947" i="10" s="1"/>
  <c r="H948" i="10"/>
  <c r="H949" i="10"/>
  <c r="A949" i="10" s="1"/>
  <c r="H950" i="10"/>
  <c r="H951" i="10"/>
  <c r="A951" i="10" s="1"/>
  <c r="H952" i="10"/>
  <c r="H953" i="10"/>
  <c r="A953" i="10" s="1"/>
  <c r="H937" i="10"/>
  <c r="H938" i="10"/>
  <c r="A938" i="10" s="1"/>
  <c r="H939" i="10"/>
  <c r="H940" i="10"/>
  <c r="A940" i="10" s="1"/>
  <c r="H941" i="10"/>
  <c r="H942" i="10"/>
  <c r="A942" i="10" s="1"/>
  <c r="H943" i="10"/>
  <c r="H927" i="10"/>
  <c r="A927" i="10" s="1"/>
  <c r="H928" i="10"/>
  <c r="H929" i="10"/>
  <c r="A929" i="10" s="1"/>
  <c r="H930" i="10"/>
  <c r="H931" i="10"/>
  <c r="A931" i="10" s="1"/>
  <c r="H932" i="10"/>
  <c r="H933" i="10"/>
  <c r="A933" i="10" s="1"/>
  <c r="H917" i="10"/>
  <c r="H918" i="10"/>
  <c r="A918" i="10" s="1"/>
  <c r="H919" i="10"/>
  <c r="H920" i="10"/>
  <c r="A920" i="10" s="1"/>
  <c r="H921" i="10"/>
  <c r="H922" i="10"/>
  <c r="A922" i="10" s="1"/>
  <c r="H923" i="10"/>
  <c r="H907" i="10"/>
  <c r="A907" i="10" s="1"/>
  <c r="H908" i="10"/>
  <c r="H909" i="10"/>
  <c r="A909" i="10" s="1"/>
  <c r="H910" i="10"/>
  <c r="H911" i="10"/>
  <c r="A911" i="10" s="1"/>
  <c r="H912" i="10"/>
  <c r="H913" i="10"/>
  <c r="A913" i="10" s="1"/>
  <c r="H897" i="10"/>
  <c r="H898" i="10"/>
  <c r="A898" i="10" s="1"/>
  <c r="H899" i="10"/>
  <c r="H900" i="10"/>
  <c r="A900" i="10" s="1"/>
  <c r="H901" i="10"/>
  <c r="H902" i="10"/>
  <c r="A902" i="10" s="1"/>
  <c r="H903" i="10"/>
  <c r="H887" i="10"/>
  <c r="A887" i="10" s="1"/>
  <c r="H888" i="10"/>
  <c r="H889" i="10"/>
  <c r="A889" i="10" s="1"/>
  <c r="H890" i="10"/>
  <c r="H891" i="10"/>
  <c r="A891" i="10" s="1"/>
  <c r="H892" i="10"/>
  <c r="H893" i="10"/>
  <c r="A893" i="10" s="1"/>
  <c r="H877" i="10"/>
  <c r="H878" i="10"/>
  <c r="A878" i="10" s="1"/>
  <c r="H879" i="10"/>
  <c r="H880" i="10"/>
  <c r="A880" i="10" s="1"/>
  <c r="H881" i="10"/>
  <c r="H882" i="10"/>
  <c r="A882" i="10" s="1"/>
  <c r="H883" i="10"/>
  <c r="H867" i="10"/>
  <c r="A867" i="10" s="1"/>
  <c r="H868" i="10"/>
  <c r="H869" i="10"/>
  <c r="A869" i="10" s="1"/>
  <c r="H870" i="10"/>
  <c r="H871" i="10"/>
  <c r="A871" i="10" s="1"/>
  <c r="H872" i="10"/>
  <c r="H873" i="10"/>
  <c r="A873" i="10" s="1"/>
  <c r="H857" i="10"/>
  <c r="H858" i="10"/>
  <c r="A858" i="10" s="1"/>
  <c r="H859" i="10"/>
  <c r="A859" i="10" s="1"/>
  <c r="H860" i="10"/>
  <c r="A860" i="10" s="1"/>
  <c r="H861" i="10"/>
  <c r="H862" i="10"/>
  <c r="A862" i="10" s="1"/>
  <c r="H863" i="10"/>
  <c r="A863" i="10" s="1"/>
  <c r="H847" i="10"/>
  <c r="A847" i="10" s="1"/>
  <c r="H848" i="10"/>
  <c r="H849" i="10"/>
  <c r="A849" i="10" s="1"/>
  <c r="H850" i="10"/>
  <c r="H851" i="10"/>
  <c r="A851" i="10" s="1"/>
  <c r="H852" i="10"/>
  <c r="H853" i="10"/>
  <c r="A853" i="10" s="1"/>
  <c r="H837" i="10"/>
  <c r="A837" i="10" s="1"/>
  <c r="H838" i="10"/>
  <c r="A838" i="10" s="1"/>
  <c r="H839" i="10"/>
  <c r="A839" i="10" s="1"/>
  <c r="H840" i="10"/>
  <c r="A840" i="10" s="1"/>
  <c r="H841" i="10"/>
  <c r="A841" i="10" s="1"/>
  <c r="H842" i="10"/>
  <c r="A842" i="10" s="1"/>
  <c r="H843" i="10"/>
  <c r="A843" i="10" s="1"/>
  <c r="H827" i="10"/>
  <c r="A827" i="10" s="1"/>
  <c r="H828" i="10"/>
  <c r="H829" i="10"/>
  <c r="A829" i="10" s="1"/>
  <c r="H830" i="10"/>
  <c r="H831" i="10"/>
  <c r="A831" i="10" s="1"/>
  <c r="H832" i="10"/>
  <c r="H833" i="10"/>
  <c r="A833" i="10" s="1"/>
  <c r="H817" i="10"/>
  <c r="H818" i="10"/>
  <c r="A818" i="10" s="1"/>
  <c r="H819" i="10"/>
  <c r="H820" i="10"/>
  <c r="A820" i="10" s="1"/>
  <c r="H821" i="10"/>
  <c r="H822" i="10"/>
  <c r="A822" i="10" s="1"/>
  <c r="H823" i="10"/>
  <c r="H807" i="10"/>
  <c r="A807" i="10" s="1"/>
  <c r="H808" i="10"/>
  <c r="H809" i="10"/>
  <c r="A809" i="10" s="1"/>
  <c r="H810" i="10"/>
  <c r="H811" i="10"/>
  <c r="A811" i="10" s="1"/>
  <c r="H812" i="10"/>
  <c r="H813" i="10"/>
  <c r="A813" i="10" s="1"/>
  <c r="H797" i="10"/>
  <c r="H798" i="10"/>
  <c r="A798" i="10" s="1"/>
  <c r="H799" i="10"/>
  <c r="H800" i="10"/>
  <c r="A800" i="10" s="1"/>
  <c r="H801" i="10"/>
  <c r="H802" i="10"/>
  <c r="A802" i="10" s="1"/>
  <c r="H803" i="10"/>
  <c r="H787" i="10"/>
  <c r="A787" i="10" s="1"/>
  <c r="H788" i="10"/>
  <c r="H789" i="10"/>
  <c r="A789" i="10" s="1"/>
  <c r="H790" i="10"/>
  <c r="H791" i="10"/>
  <c r="A791" i="10" s="1"/>
  <c r="H792" i="10"/>
  <c r="H793" i="10"/>
  <c r="A793" i="10" s="1"/>
  <c r="H777" i="10"/>
  <c r="H778" i="10"/>
  <c r="A778" i="10" s="1"/>
  <c r="H779" i="10"/>
  <c r="H780" i="10"/>
  <c r="A780" i="10" s="1"/>
  <c r="H781" i="10"/>
  <c r="H782" i="10"/>
  <c r="A782" i="10" s="1"/>
  <c r="H783" i="10"/>
  <c r="H767" i="10"/>
  <c r="A767" i="10" s="1"/>
  <c r="H768" i="10"/>
  <c r="H769" i="10"/>
  <c r="A769" i="10" s="1"/>
  <c r="H770" i="10"/>
  <c r="H771" i="10"/>
  <c r="A771" i="10" s="1"/>
  <c r="H772" i="10"/>
  <c r="H773" i="10"/>
  <c r="A773" i="10" s="1"/>
  <c r="H757" i="10"/>
  <c r="H758" i="10"/>
  <c r="A758" i="10" s="1"/>
  <c r="H759" i="10"/>
  <c r="H760" i="10"/>
  <c r="A760" i="10" s="1"/>
  <c r="H761" i="10"/>
  <c r="H762" i="10"/>
  <c r="A762" i="10" s="1"/>
  <c r="H763" i="10"/>
  <c r="H747" i="10"/>
  <c r="A747" i="10" s="1"/>
  <c r="H748" i="10"/>
  <c r="H749" i="10"/>
  <c r="A749" i="10" s="1"/>
  <c r="H750" i="10"/>
  <c r="H751" i="10"/>
  <c r="A751" i="10" s="1"/>
  <c r="H752" i="10"/>
  <c r="H753" i="10"/>
  <c r="A753" i="10" s="1"/>
  <c r="H737" i="10"/>
  <c r="H738" i="10"/>
  <c r="A738" i="10" s="1"/>
  <c r="H739" i="10"/>
  <c r="H740" i="10"/>
  <c r="A740" i="10" s="1"/>
  <c r="H741" i="10"/>
  <c r="H742" i="10"/>
  <c r="A742" i="10" s="1"/>
  <c r="H743" i="10"/>
  <c r="H727" i="10"/>
  <c r="A727" i="10" s="1"/>
  <c r="H728" i="10"/>
  <c r="H729" i="10"/>
  <c r="A729" i="10" s="1"/>
  <c r="H730" i="10"/>
  <c r="H731" i="10"/>
  <c r="A731" i="10" s="1"/>
  <c r="H732" i="10"/>
  <c r="H733" i="10"/>
  <c r="A733" i="10" s="1"/>
  <c r="H717" i="10"/>
  <c r="H718" i="10"/>
  <c r="A718" i="10" s="1"/>
  <c r="H719" i="10"/>
  <c r="H720" i="10"/>
  <c r="A720" i="10" s="1"/>
  <c r="H721" i="10"/>
  <c r="H722" i="10"/>
  <c r="A722" i="10" s="1"/>
  <c r="H723" i="10"/>
  <c r="H707" i="10"/>
  <c r="A707" i="10" s="1"/>
  <c r="H708" i="10"/>
  <c r="H709" i="10"/>
  <c r="A709" i="10" s="1"/>
  <c r="H710" i="10"/>
  <c r="H711" i="10"/>
  <c r="A711" i="10" s="1"/>
  <c r="H712" i="10"/>
  <c r="H713" i="10"/>
  <c r="A713" i="10" s="1"/>
  <c r="H697" i="10"/>
  <c r="H698" i="10"/>
  <c r="A698" i="10" s="1"/>
  <c r="H699" i="10"/>
  <c r="H700" i="10"/>
  <c r="A700" i="10" s="1"/>
  <c r="H701" i="10"/>
  <c r="H702" i="10"/>
  <c r="A702" i="10" s="1"/>
  <c r="H703" i="10"/>
  <c r="H687" i="10"/>
  <c r="H688" i="10"/>
  <c r="H689" i="10"/>
  <c r="A689" i="10" s="1"/>
  <c r="H690" i="10"/>
  <c r="H691" i="10"/>
  <c r="A691" i="10" s="1"/>
  <c r="H692" i="10"/>
  <c r="H693" i="10"/>
  <c r="A693" i="10" s="1"/>
  <c r="H677" i="10"/>
  <c r="H678" i="10"/>
  <c r="A678" i="10" s="1"/>
  <c r="H679" i="10"/>
  <c r="H680" i="10"/>
  <c r="A680" i="10" s="1"/>
  <c r="H681" i="10"/>
  <c r="H682" i="10"/>
  <c r="A682" i="10" s="1"/>
  <c r="H683" i="10"/>
  <c r="H667" i="10"/>
  <c r="A667" i="10" s="1"/>
  <c r="H668" i="10"/>
  <c r="H669" i="10"/>
  <c r="A669" i="10" s="1"/>
  <c r="H670" i="10"/>
  <c r="H671" i="10"/>
  <c r="A671" i="10" s="1"/>
  <c r="H672" i="10"/>
  <c r="H673" i="10"/>
  <c r="A673" i="10" s="1"/>
  <c r="H657" i="10"/>
  <c r="H658" i="10"/>
  <c r="A658" i="10" s="1"/>
  <c r="H659" i="10"/>
  <c r="H660" i="10"/>
  <c r="A660" i="10" s="1"/>
  <c r="H661" i="10"/>
  <c r="H662" i="10"/>
  <c r="A662" i="10" s="1"/>
  <c r="H663" i="10"/>
  <c r="H647" i="10"/>
  <c r="A647" i="10" s="1"/>
  <c r="H648" i="10"/>
  <c r="H649" i="10"/>
  <c r="A649" i="10" s="1"/>
  <c r="H650" i="10"/>
  <c r="H651" i="10"/>
  <c r="A651" i="10" s="1"/>
  <c r="H652" i="10"/>
  <c r="H653" i="10"/>
  <c r="A653" i="10" s="1"/>
  <c r="H637" i="10"/>
  <c r="H638" i="10"/>
  <c r="A638" i="10" s="1"/>
  <c r="H639" i="10"/>
  <c r="H640" i="10"/>
  <c r="A640" i="10" s="1"/>
  <c r="H641" i="10"/>
  <c r="H642" i="10"/>
  <c r="A642" i="10" s="1"/>
  <c r="H643" i="10"/>
  <c r="H627" i="10"/>
  <c r="A627" i="10" s="1"/>
  <c r="H628" i="10"/>
  <c r="H629" i="10"/>
  <c r="A629" i="10" s="1"/>
  <c r="H630" i="10"/>
  <c r="H631" i="10"/>
  <c r="A631" i="10" s="1"/>
  <c r="H632" i="10"/>
  <c r="H633" i="10"/>
  <c r="A633" i="10" s="1"/>
  <c r="H617" i="10"/>
  <c r="H618" i="10"/>
  <c r="A618" i="10" s="1"/>
  <c r="H619" i="10"/>
  <c r="H620" i="10"/>
  <c r="A620" i="10" s="1"/>
  <c r="H621" i="10"/>
  <c r="H622" i="10"/>
  <c r="A622" i="10" s="1"/>
  <c r="H623" i="10"/>
  <c r="H607" i="10"/>
  <c r="A607" i="10" s="1"/>
  <c r="H608" i="10"/>
  <c r="H609" i="10"/>
  <c r="A609" i="10" s="1"/>
  <c r="H610" i="10"/>
  <c r="H611" i="10"/>
  <c r="A611" i="10" s="1"/>
  <c r="H612" i="10"/>
  <c r="H613" i="10"/>
  <c r="A613" i="10" s="1"/>
  <c r="H597" i="10"/>
  <c r="H598" i="10"/>
  <c r="A598" i="10" s="1"/>
  <c r="H599" i="10"/>
  <c r="H600" i="10"/>
  <c r="A600" i="10" s="1"/>
  <c r="H601" i="10"/>
  <c r="H602" i="10"/>
  <c r="A602" i="10" s="1"/>
  <c r="H603" i="10"/>
  <c r="H587" i="10"/>
  <c r="A587" i="10" s="1"/>
  <c r="H588" i="10"/>
  <c r="H589" i="10"/>
  <c r="A589" i="10" s="1"/>
  <c r="H590" i="10"/>
  <c r="H591" i="10"/>
  <c r="A591" i="10" s="1"/>
  <c r="H592" i="10"/>
  <c r="H593" i="10"/>
  <c r="A593" i="10" s="1"/>
  <c r="H577" i="10"/>
  <c r="H578" i="10"/>
  <c r="A578" i="10" s="1"/>
  <c r="H579" i="10"/>
  <c r="H580" i="10"/>
  <c r="A580" i="10" s="1"/>
  <c r="H581" i="10"/>
  <c r="H582" i="10"/>
  <c r="A582" i="10" s="1"/>
  <c r="H583" i="10"/>
  <c r="H567" i="10"/>
  <c r="H568" i="10"/>
  <c r="H569" i="10"/>
  <c r="A569" i="10" s="1"/>
  <c r="H570" i="10"/>
  <c r="H571" i="10"/>
  <c r="A571" i="10" s="1"/>
  <c r="H572" i="10"/>
  <c r="H573" i="10"/>
  <c r="A573" i="10" s="1"/>
  <c r="H557" i="10"/>
  <c r="H558" i="10"/>
  <c r="A558" i="10" s="1"/>
  <c r="H559" i="10"/>
  <c r="H560" i="10"/>
  <c r="A560" i="10" s="1"/>
  <c r="H561" i="10"/>
  <c r="H562" i="10"/>
  <c r="A562" i="10" s="1"/>
  <c r="H563" i="10"/>
  <c r="H547" i="10"/>
  <c r="A547" i="10" s="1"/>
  <c r="H548" i="10"/>
  <c r="H549" i="10"/>
  <c r="A549" i="10" s="1"/>
  <c r="H550" i="10"/>
  <c r="H551" i="10"/>
  <c r="A551" i="10" s="1"/>
  <c r="H552" i="10"/>
  <c r="H553" i="10"/>
  <c r="A553" i="10" s="1"/>
  <c r="H537" i="10"/>
  <c r="H538" i="10"/>
  <c r="A538" i="10" s="1"/>
  <c r="H539" i="10"/>
  <c r="H540" i="10"/>
  <c r="A540" i="10" s="1"/>
  <c r="H541" i="10"/>
  <c r="H542" i="10"/>
  <c r="A542" i="10" s="1"/>
  <c r="H543" i="10"/>
  <c r="H527" i="10"/>
  <c r="A527" i="10" s="1"/>
  <c r="H528" i="10"/>
  <c r="H529" i="10"/>
  <c r="A529" i="10" s="1"/>
  <c r="H530" i="10"/>
  <c r="H531" i="10"/>
  <c r="A531" i="10" s="1"/>
  <c r="H532" i="10"/>
  <c r="H533" i="10"/>
  <c r="A533" i="10" s="1"/>
  <c r="H517" i="10"/>
  <c r="H518" i="10"/>
  <c r="A518" i="10" s="1"/>
  <c r="H519" i="10"/>
  <c r="H520" i="10"/>
  <c r="A520" i="10" s="1"/>
  <c r="H521" i="10"/>
  <c r="H522" i="10"/>
  <c r="A522" i="10" s="1"/>
  <c r="H523" i="10"/>
  <c r="H507" i="10"/>
  <c r="A507" i="10" s="1"/>
  <c r="H508" i="10"/>
  <c r="H509" i="10"/>
  <c r="A509" i="10" s="1"/>
  <c r="H510" i="10"/>
  <c r="H511" i="10"/>
  <c r="A511" i="10" s="1"/>
  <c r="H512" i="10"/>
  <c r="H513" i="10"/>
  <c r="A513" i="10" s="1"/>
  <c r="H497" i="10"/>
  <c r="H498" i="10"/>
  <c r="A498" i="10" s="1"/>
  <c r="H499" i="10"/>
  <c r="H500" i="10"/>
  <c r="A500" i="10" s="1"/>
  <c r="H501" i="10"/>
  <c r="H502" i="10"/>
  <c r="A502" i="10" s="1"/>
  <c r="H503" i="10"/>
  <c r="H487" i="10"/>
  <c r="H488" i="10"/>
  <c r="H489" i="10"/>
  <c r="A489" i="10" s="1"/>
  <c r="H490" i="10"/>
  <c r="H491" i="10"/>
  <c r="A491" i="10" s="1"/>
  <c r="H492" i="10"/>
  <c r="H493" i="10"/>
  <c r="A493" i="10" s="1"/>
  <c r="H477" i="10"/>
  <c r="H478" i="10"/>
  <c r="A478" i="10" s="1"/>
  <c r="H479" i="10"/>
  <c r="H480" i="10"/>
  <c r="A480" i="10" s="1"/>
  <c r="H481" i="10"/>
  <c r="H482" i="10"/>
  <c r="A482" i="10" s="1"/>
  <c r="H483" i="10"/>
  <c r="H467" i="10"/>
  <c r="A467" i="10" s="1"/>
  <c r="H468" i="10"/>
  <c r="H469" i="10"/>
  <c r="A469" i="10" s="1"/>
  <c r="H470" i="10"/>
  <c r="H471" i="10"/>
  <c r="A471" i="10" s="1"/>
  <c r="H472" i="10"/>
  <c r="H473" i="10"/>
  <c r="A473" i="10" s="1"/>
  <c r="H457" i="10"/>
  <c r="H458" i="10"/>
  <c r="A458" i="10" s="1"/>
  <c r="H459" i="10"/>
  <c r="H460" i="10"/>
  <c r="A460" i="10" s="1"/>
  <c r="H461" i="10"/>
  <c r="H462" i="10"/>
  <c r="A462" i="10" s="1"/>
  <c r="H463" i="10"/>
  <c r="H447" i="10"/>
  <c r="A447" i="10" s="1"/>
  <c r="H448" i="10"/>
  <c r="H449" i="10"/>
  <c r="A449" i="10" s="1"/>
  <c r="H450" i="10"/>
  <c r="H451" i="10"/>
  <c r="A451" i="10" s="1"/>
  <c r="H452" i="10"/>
  <c r="H453" i="10"/>
  <c r="A453" i="10" s="1"/>
  <c r="H437" i="10"/>
  <c r="A437" i="10" s="1"/>
  <c r="H438" i="10"/>
  <c r="A438" i="10" s="1"/>
  <c r="H439" i="10"/>
  <c r="A439" i="10" s="1"/>
  <c r="H440" i="10"/>
  <c r="A440" i="10" s="1"/>
  <c r="H441" i="10"/>
  <c r="A441" i="10" s="1"/>
  <c r="H442" i="10"/>
  <c r="A442" i="10" s="1"/>
  <c r="H443" i="10"/>
  <c r="H427" i="10"/>
  <c r="A427" i="10" s="1"/>
  <c r="H428" i="10"/>
  <c r="H429" i="10"/>
  <c r="A429" i="10" s="1"/>
  <c r="H430" i="10"/>
  <c r="H431" i="10"/>
  <c r="A431" i="10" s="1"/>
  <c r="H432" i="10"/>
  <c r="H433" i="10"/>
  <c r="A433" i="10" s="1"/>
  <c r="H417" i="10"/>
  <c r="H418" i="10"/>
  <c r="A418" i="10" s="1"/>
  <c r="H419" i="10"/>
  <c r="H420" i="10"/>
  <c r="A420" i="10" s="1"/>
  <c r="H421" i="10"/>
  <c r="H422" i="10"/>
  <c r="A422" i="10" s="1"/>
  <c r="H423" i="10"/>
  <c r="H407" i="10"/>
  <c r="A407" i="10" s="1"/>
  <c r="H408" i="10"/>
  <c r="H409" i="10"/>
  <c r="A409" i="10" s="1"/>
  <c r="H410" i="10"/>
  <c r="H411" i="10"/>
  <c r="A411" i="10" s="1"/>
  <c r="H412" i="10"/>
  <c r="H413" i="10"/>
  <c r="A413" i="10" s="1"/>
  <c r="H397" i="10"/>
  <c r="H398" i="10"/>
  <c r="A398" i="10" s="1"/>
  <c r="H399" i="10"/>
  <c r="H400" i="10"/>
  <c r="A400" i="10" s="1"/>
  <c r="H401" i="10"/>
  <c r="H402" i="10"/>
  <c r="A402" i="10" s="1"/>
  <c r="H403" i="10"/>
  <c r="H387" i="10"/>
  <c r="A387" i="10" s="1"/>
  <c r="H388" i="10"/>
  <c r="H389" i="10"/>
  <c r="A389" i="10" s="1"/>
  <c r="H390" i="10"/>
  <c r="H391" i="10"/>
  <c r="A391" i="10" s="1"/>
  <c r="H392" i="10"/>
  <c r="H393" i="10"/>
  <c r="A393" i="10" s="1"/>
  <c r="H377" i="10"/>
  <c r="H378" i="10"/>
  <c r="A378" i="10" s="1"/>
  <c r="H379" i="10"/>
  <c r="H380" i="10"/>
  <c r="A380" i="10" s="1"/>
  <c r="H381" i="10"/>
  <c r="H382" i="10"/>
  <c r="A382" i="10" s="1"/>
  <c r="H383" i="10"/>
  <c r="H367" i="10"/>
  <c r="A367" i="10" s="1"/>
  <c r="H368" i="10"/>
  <c r="H369" i="10"/>
  <c r="A369" i="10" s="1"/>
  <c r="H370" i="10"/>
  <c r="H371" i="10"/>
  <c r="A371" i="10" s="1"/>
  <c r="H372" i="10"/>
  <c r="H373" i="10"/>
  <c r="A373" i="10" s="1"/>
  <c r="H357" i="10"/>
  <c r="H358" i="10"/>
  <c r="A358" i="10" s="1"/>
  <c r="H359" i="10"/>
  <c r="H360" i="10"/>
  <c r="A360" i="10" s="1"/>
  <c r="H361" i="10"/>
  <c r="H362" i="10"/>
  <c r="A362" i="10" s="1"/>
  <c r="H363" i="10"/>
  <c r="H347" i="10"/>
  <c r="A347" i="10" s="1"/>
  <c r="H348" i="10"/>
  <c r="H349" i="10"/>
  <c r="A349" i="10" s="1"/>
  <c r="H350" i="10"/>
  <c r="H351" i="10"/>
  <c r="A351" i="10" s="1"/>
  <c r="H352" i="10"/>
  <c r="H353" i="10"/>
  <c r="A353" i="10" s="1"/>
  <c r="H337" i="10"/>
  <c r="H338" i="10"/>
  <c r="A338" i="10" s="1"/>
  <c r="H339" i="10"/>
  <c r="H340" i="10"/>
  <c r="A340" i="10" s="1"/>
  <c r="H341" i="10"/>
  <c r="H342" i="10"/>
  <c r="A342" i="10" s="1"/>
  <c r="H343" i="10"/>
  <c r="H327" i="10"/>
  <c r="A327" i="10" s="1"/>
  <c r="H328" i="10"/>
  <c r="H329" i="10"/>
  <c r="A329" i="10" s="1"/>
  <c r="H330" i="10"/>
  <c r="H331" i="10"/>
  <c r="A331" i="10" s="1"/>
  <c r="H332" i="10"/>
  <c r="H333" i="10"/>
  <c r="A333" i="10" s="1"/>
  <c r="H317" i="10"/>
  <c r="H318" i="10"/>
  <c r="A318" i="10" s="1"/>
  <c r="H319" i="10"/>
  <c r="H320" i="10"/>
  <c r="A320" i="10" s="1"/>
  <c r="H321" i="10"/>
  <c r="H322" i="10"/>
  <c r="A322" i="10" s="1"/>
  <c r="H323" i="10"/>
  <c r="H307" i="10"/>
  <c r="A307" i="10" s="1"/>
  <c r="H308" i="10"/>
  <c r="H309" i="10"/>
  <c r="A309" i="10" s="1"/>
  <c r="H310" i="10"/>
  <c r="H311" i="10"/>
  <c r="A311" i="10" s="1"/>
  <c r="H312" i="10"/>
  <c r="H313" i="10"/>
  <c r="A313" i="10" s="1"/>
  <c r="H297" i="10"/>
  <c r="H298" i="10"/>
  <c r="A298" i="10" s="1"/>
  <c r="H299" i="10"/>
  <c r="H300" i="10"/>
  <c r="A300" i="10" s="1"/>
  <c r="H301" i="10"/>
  <c r="H302" i="10"/>
  <c r="A302" i="10" s="1"/>
  <c r="H303" i="10"/>
  <c r="H287" i="10"/>
  <c r="A287" i="10" s="1"/>
  <c r="H288" i="10"/>
  <c r="H289" i="10"/>
  <c r="A289" i="10" s="1"/>
  <c r="H290" i="10"/>
  <c r="H291" i="10"/>
  <c r="A291" i="10" s="1"/>
  <c r="H292" i="10"/>
  <c r="H293" i="10"/>
  <c r="A293" i="10" s="1"/>
  <c r="H277" i="10"/>
  <c r="H278" i="10"/>
  <c r="A278" i="10" s="1"/>
  <c r="H279" i="10"/>
  <c r="H280" i="10"/>
  <c r="A280" i="10" s="1"/>
  <c r="H281" i="10"/>
  <c r="H282" i="10"/>
  <c r="A282" i="10" s="1"/>
  <c r="H283" i="10"/>
  <c r="H267" i="10"/>
  <c r="A267" i="10" s="1"/>
  <c r="H268" i="10"/>
  <c r="H269" i="10"/>
  <c r="A269" i="10" s="1"/>
  <c r="H270" i="10"/>
  <c r="H271" i="10"/>
  <c r="A271" i="10" s="1"/>
  <c r="H272" i="10"/>
  <c r="H273" i="10"/>
  <c r="A273" i="10" s="1"/>
  <c r="H257" i="10"/>
  <c r="H258" i="10"/>
  <c r="A258" i="10" s="1"/>
  <c r="H259" i="10"/>
  <c r="H260" i="10"/>
  <c r="A260" i="10" s="1"/>
  <c r="H261" i="10"/>
  <c r="H262" i="10"/>
  <c r="A262" i="10" s="1"/>
  <c r="H263" i="10"/>
  <c r="H247" i="10"/>
  <c r="A247" i="10" s="1"/>
  <c r="H248" i="10"/>
  <c r="H249" i="10"/>
  <c r="A249" i="10" s="1"/>
  <c r="H250" i="10"/>
  <c r="H251" i="10"/>
  <c r="A251" i="10" s="1"/>
  <c r="H252" i="10"/>
  <c r="H253" i="10"/>
  <c r="A253" i="10" s="1"/>
  <c r="H237" i="10"/>
  <c r="H238" i="10"/>
  <c r="A238" i="10" s="1"/>
  <c r="H239" i="10"/>
  <c r="H240" i="10"/>
  <c r="A240" i="10" s="1"/>
  <c r="H241" i="10"/>
  <c r="H242" i="10"/>
  <c r="A242" i="10" s="1"/>
  <c r="H243" i="10"/>
  <c r="H227" i="10"/>
  <c r="A227" i="10" s="1"/>
  <c r="H228" i="10"/>
  <c r="H229" i="10"/>
  <c r="A229" i="10" s="1"/>
  <c r="H230" i="10"/>
  <c r="H231" i="10"/>
  <c r="A231" i="10" s="1"/>
  <c r="H232" i="10"/>
  <c r="H233" i="10"/>
  <c r="A233" i="10" s="1"/>
  <c r="H217" i="10"/>
  <c r="H218" i="10"/>
  <c r="A218" i="10" s="1"/>
  <c r="H219" i="10"/>
  <c r="H220" i="10"/>
  <c r="A220" i="10" s="1"/>
  <c r="H221" i="10"/>
  <c r="H222" i="10"/>
  <c r="A222" i="10" s="1"/>
  <c r="H223" i="10"/>
  <c r="H207" i="10"/>
  <c r="A207" i="10" s="1"/>
  <c r="H208" i="10"/>
  <c r="H209" i="10"/>
  <c r="A209" i="10" s="1"/>
  <c r="H210" i="10"/>
  <c r="H211" i="10"/>
  <c r="A211" i="10" s="1"/>
  <c r="H212" i="10"/>
  <c r="H213" i="10"/>
  <c r="A213" i="10" s="1"/>
  <c r="H197" i="10"/>
  <c r="H198" i="10"/>
  <c r="A198" i="10" s="1"/>
  <c r="H199" i="10"/>
  <c r="H200" i="10"/>
  <c r="A200" i="10" s="1"/>
  <c r="H201" i="10"/>
  <c r="H202" i="10"/>
  <c r="A202" i="10" s="1"/>
  <c r="H203" i="10"/>
  <c r="H187" i="10"/>
  <c r="A187" i="10" s="1"/>
  <c r="H188" i="10"/>
  <c r="H189" i="10"/>
  <c r="A189" i="10" s="1"/>
  <c r="H190" i="10"/>
  <c r="H191" i="10"/>
  <c r="A191" i="10" s="1"/>
  <c r="H192" i="10"/>
  <c r="H193" i="10"/>
  <c r="A193" i="10" s="1"/>
  <c r="H177" i="10"/>
  <c r="H178" i="10"/>
  <c r="A178" i="10" s="1"/>
  <c r="H179" i="10"/>
  <c r="H180" i="10"/>
  <c r="A180" i="10" s="1"/>
  <c r="H181" i="10"/>
  <c r="H182" i="10"/>
  <c r="A182" i="10" s="1"/>
  <c r="H183" i="10"/>
  <c r="H167" i="10"/>
  <c r="A167" i="10" s="1"/>
  <c r="H168" i="10"/>
  <c r="H169" i="10"/>
  <c r="A169" i="10" s="1"/>
  <c r="H170" i="10"/>
  <c r="H171" i="10"/>
  <c r="A171" i="10" s="1"/>
  <c r="H172" i="10"/>
  <c r="H173" i="10"/>
  <c r="A173" i="10" s="1"/>
  <c r="H157" i="10"/>
  <c r="H158" i="10"/>
  <c r="A158" i="10" s="1"/>
  <c r="H159" i="10"/>
  <c r="H160" i="10"/>
  <c r="A160" i="10" s="1"/>
  <c r="H161" i="10"/>
  <c r="H162" i="10"/>
  <c r="A162" i="10" s="1"/>
  <c r="H163" i="10"/>
  <c r="H147" i="10"/>
  <c r="A147" i="10" s="1"/>
  <c r="H148" i="10"/>
  <c r="H149" i="10"/>
  <c r="A149" i="10" s="1"/>
  <c r="H150" i="10"/>
  <c r="H151" i="10"/>
  <c r="A151" i="10" s="1"/>
  <c r="H152" i="10"/>
  <c r="H153" i="10"/>
  <c r="A153" i="10" s="1"/>
  <c r="H137" i="10"/>
  <c r="H138" i="10"/>
  <c r="A138" i="10" s="1"/>
  <c r="H139" i="10"/>
  <c r="H140" i="10"/>
  <c r="A140" i="10" s="1"/>
  <c r="H141" i="10"/>
  <c r="H142" i="10"/>
  <c r="A142" i="10" s="1"/>
  <c r="H143" i="10"/>
  <c r="H127" i="10"/>
  <c r="A127" i="10" s="1"/>
  <c r="H128" i="10"/>
  <c r="H129" i="10"/>
  <c r="A129" i="10" s="1"/>
  <c r="H130" i="10"/>
  <c r="H131" i="10"/>
  <c r="A131" i="10" s="1"/>
  <c r="H132" i="10"/>
  <c r="H133" i="10"/>
  <c r="A133" i="10" s="1"/>
  <c r="H117" i="10"/>
  <c r="H118" i="10"/>
  <c r="A118" i="10" s="1"/>
  <c r="H119" i="10"/>
  <c r="H120" i="10"/>
  <c r="A120" i="10" s="1"/>
  <c r="H121" i="10"/>
  <c r="H122" i="10"/>
  <c r="A122" i="10" s="1"/>
  <c r="H123" i="10"/>
  <c r="H107" i="10"/>
  <c r="A107" i="10" s="1"/>
  <c r="H108" i="10"/>
  <c r="H109" i="10"/>
  <c r="A109" i="10" s="1"/>
  <c r="H110" i="10"/>
  <c r="H111" i="10"/>
  <c r="A111" i="10" s="1"/>
  <c r="H112" i="10"/>
  <c r="H113" i="10"/>
  <c r="A113" i="10" s="1"/>
  <c r="H97" i="10"/>
  <c r="H98" i="10"/>
  <c r="A98" i="10" s="1"/>
  <c r="H99" i="10"/>
  <c r="H100" i="10"/>
  <c r="A100" i="10" s="1"/>
  <c r="H101" i="10"/>
  <c r="H102" i="10"/>
  <c r="A102" i="10" s="1"/>
  <c r="H103" i="10"/>
  <c r="H87" i="10"/>
  <c r="A87" i="10" s="1"/>
  <c r="H88" i="10"/>
  <c r="H89" i="10"/>
  <c r="A89" i="10" s="1"/>
  <c r="H90" i="10"/>
  <c r="H91" i="10"/>
  <c r="A91" i="10" s="1"/>
  <c r="H92" i="10"/>
  <c r="H93" i="10"/>
  <c r="A93" i="10" s="1"/>
  <c r="H77" i="10"/>
  <c r="H78" i="10"/>
  <c r="A78" i="10" s="1"/>
  <c r="H79" i="10"/>
  <c r="H80" i="10"/>
  <c r="A80" i="10" s="1"/>
  <c r="H81" i="10"/>
  <c r="H82" i="10"/>
  <c r="A82" i="10" s="1"/>
  <c r="H83" i="10"/>
  <c r="H67" i="10"/>
  <c r="A67" i="10" s="1"/>
  <c r="H68" i="10"/>
  <c r="H69" i="10"/>
  <c r="A69" i="10" s="1"/>
  <c r="H70" i="10"/>
  <c r="H71" i="10"/>
  <c r="A71" i="10" s="1"/>
  <c r="H72" i="10"/>
  <c r="H73" i="10"/>
  <c r="A73" i="10" s="1"/>
  <c r="H57" i="10"/>
  <c r="H58" i="10"/>
  <c r="A58" i="10" s="1"/>
  <c r="H59" i="10"/>
  <c r="H60" i="10"/>
  <c r="A60" i="10" s="1"/>
  <c r="H61" i="10"/>
  <c r="H62" i="10"/>
  <c r="A62" i="10" s="1"/>
  <c r="H63" i="10"/>
  <c r="H47" i="10"/>
  <c r="A47" i="10" s="1"/>
  <c r="H48" i="10"/>
  <c r="H49" i="10"/>
  <c r="A49" i="10" s="1"/>
  <c r="H50" i="10"/>
  <c r="H51" i="10"/>
  <c r="A51" i="10" s="1"/>
  <c r="H52" i="10"/>
  <c r="H53" i="10"/>
  <c r="A53" i="10" s="1"/>
  <c r="H37" i="10"/>
  <c r="H38" i="10"/>
  <c r="A38" i="10" s="1"/>
  <c r="H39" i="10"/>
  <c r="H40" i="10"/>
  <c r="A40" i="10" s="1"/>
  <c r="H41" i="10"/>
  <c r="H42" i="10"/>
  <c r="A42" i="10" s="1"/>
  <c r="H43" i="10"/>
  <c r="H27" i="10"/>
  <c r="A27" i="10" s="1"/>
  <c r="H28" i="10"/>
  <c r="H29" i="10"/>
  <c r="A29" i="10" s="1"/>
  <c r="H30" i="10"/>
  <c r="H31" i="10"/>
  <c r="A31" i="10" s="1"/>
  <c r="H32" i="10"/>
  <c r="H33" i="10"/>
  <c r="A33" i="10" s="1"/>
  <c r="H17" i="10"/>
  <c r="H18" i="10"/>
  <c r="A18" i="10" s="1"/>
  <c r="H19" i="10"/>
  <c r="H20" i="10"/>
  <c r="A20" i="10" s="1"/>
  <c r="H21" i="10"/>
  <c r="H22" i="10"/>
  <c r="A22" i="10" s="1"/>
  <c r="H23" i="10"/>
  <c r="H7" i="10"/>
  <c r="A7" i="10" s="1"/>
  <c r="H8" i="10"/>
  <c r="H9" i="10"/>
  <c r="A9" i="10" s="1"/>
  <c r="H10" i="10"/>
  <c r="H11" i="10"/>
  <c r="A11" i="10" s="1"/>
  <c r="H12" i="10"/>
  <c r="H13" i="10"/>
  <c r="A13" i="10" s="1"/>
  <c r="A857" i="10"/>
  <c r="A861" i="10"/>
  <c r="H46" i="10"/>
  <c r="A46" i="10" s="1"/>
  <c r="A5" i="10"/>
  <c r="H6" i="10"/>
  <c r="A6" i="10" s="1"/>
  <c r="H3912" i="10"/>
  <c r="H3902" i="10"/>
  <c r="A3902" i="10" s="1"/>
  <c r="H3892" i="10"/>
  <c r="H3882" i="10"/>
  <c r="I3890" i="10" s="1"/>
  <c r="H3872" i="10"/>
  <c r="H3861" i="10"/>
  <c r="A3861" i="10" s="1"/>
  <c r="H3831" i="10"/>
  <c r="H3821" i="10"/>
  <c r="I3829" i="10" s="1"/>
  <c r="H3811" i="10"/>
  <c r="H3801" i="10"/>
  <c r="I3809" i="10" s="1"/>
  <c r="H3791" i="10"/>
  <c r="H3781" i="10"/>
  <c r="A3781" i="10" s="1"/>
  <c r="H3771" i="10"/>
  <c r="H3761" i="10"/>
  <c r="I3769" i="10" s="1"/>
  <c r="H3751" i="10"/>
  <c r="H3741" i="10"/>
  <c r="A3741" i="10" s="1"/>
  <c r="H3731" i="10"/>
  <c r="H3721" i="10"/>
  <c r="I3729" i="10" s="1"/>
  <c r="H3661" i="10"/>
  <c r="H3651" i="10"/>
  <c r="H3641" i="10"/>
  <c r="I3649" i="10" s="1"/>
  <c r="H3631" i="10"/>
  <c r="H3621" i="10"/>
  <c r="I3629" i="10" s="1"/>
  <c r="H3611" i="10"/>
  <c r="H3601" i="10"/>
  <c r="A3601" i="10" s="1"/>
  <c r="H3591" i="10"/>
  <c r="H3581" i="10"/>
  <c r="A3581" i="10" s="1"/>
  <c r="H3571" i="10"/>
  <c r="H3561" i="10"/>
  <c r="A3561" i="10" s="1"/>
  <c r="H3551" i="10"/>
  <c r="H3541" i="10"/>
  <c r="I3549" i="10" s="1"/>
  <c r="H3531" i="10"/>
  <c r="H3521" i="10"/>
  <c r="A3521" i="10" s="1"/>
  <c r="H3511" i="10"/>
  <c r="H3501" i="10"/>
  <c r="I3509" i="10" s="1"/>
  <c r="H3491" i="10"/>
  <c r="H3481" i="10"/>
  <c r="A3481" i="10" s="1"/>
  <c r="H3471" i="10"/>
  <c r="H3461" i="10"/>
  <c r="I3469" i="10" s="1"/>
  <c r="H3451" i="10"/>
  <c r="H3441" i="10"/>
  <c r="A3441" i="10" s="1"/>
  <c r="H3431" i="10"/>
  <c r="H3421" i="10"/>
  <c r="A3421" i="10" s="1"/>
  <c r="H3411" i="10"/>
  <c r="H3401" i="10"/>
  <c r="A3401" i="10" s="1"/>
  <c r="H3391" i="10"/>
  <c r="H3381" i="10"/>
  <c r="A3381" i="10" s="1"/>
  <c r="H3371" i="10"/>
  <c r="H3361" i="10"/>
  <c r="A3361" i="10" s="1"/>
  <c r="H3351" i="10"/>
  <c r="H3341" i="10"/>
  <c r="A3341" i="10" s="1"/>
  <c r="H3331" i="10"/>
  <c r="H3321" i="10"/>
  <c r="A3321" i="10" s="1"/>
  <c r="H3311" i="10"/>
  <c r="H3301" i="10"/>
  <c r="A3301" i="10" s="1"/>
  <c r="H3291" i="10"/>
  <c r="H3281" i="10"/>
  <c r="A3281" i="10" s="1"/>
  <c r="H3271" i="10"/>
  <c r="H3261" i="10"/>
  <c r="A3261" i="10" s="1"/>
  <c r="H3251" i="10"/>
  <c r="H3241" i="10"/>
  <c r="A3241" i="10" s="1"/>
  <c r="H3231" i="10"/>
  <c r="H3221" i="10"/>
  <c r="A3221" i="10" s="1"/>
  <c r="H3201" i="10"/>
  <c r="H3191" i="10"/>
  <c r="I3199" i="10" s="1"/>
  <c r="H3181" i="10"/>
  <c r="H3171" i="10"/>
  <c r="I3179" i="10" s="1"/>
  <c r="H3161" i="10"/>
  <c r="A3161" i="10" s="1"/>
  <c r="H3151" i="10"/>
  <c r="A3151" i="10" s="1"/>
  <c r="H3141" i="10"/>
  <c r="H3131" i="10"/>
  <c r="I3139" i="10" s="1"/>
  <c r="H3121" i="10"/>
  <c r="H3110" i="10"/>
  <c r="A3110" i="10" s="1"/>
  <c r="H3079" i="10"/>
  <c r="H3069" i="10"/>
  <c r="A3069" i="10" s="1"/>
  <c r="H3059" i="10"/>
  <c r="H3049" i="10"/>
  <c r="I3057" i="10" s="1"/>
  <c r="H3039" i="10"/>
  <c r="H3029" i="10"/>
  <c r="A3029" i="10" s="1"/>
  <c r="H3019" i="10"/>
  <c r="H3009" i="10"/>
  <c r="I3017" i="10" s="1"/>
  <c r="H2999" i="10"/>
  <c r="H2989" i="10"/>
  <c r="I2997" i="10" s="1"/>
  <c r="H2979" i="10"/>
  <c r="H2969" i="10"/>
  <c r="H2959" i="10"/>
  <c r="H2949" i="10"/>
  <c r="I2957" i="10" s="1"/>
  <c r="H2939" i="10"/>
  <c r="H2929" i="10"/>
  <c r="I2937" i="10" s="1"/>
  <c r="H2919" i="10"/>
  <c r="H2909" i="10"/>
  <c r="I2917" i="10" s="1"/>
  <c r="H2899" i="10"/>
  <c r="H2889" i="10"/>
  <c r="I2897" i="10" s="1"/>
  <c r="H2879" i="10"/>
  <c r="H2869" i="10"/>
  <c r="I2877" i="10" s="1"/>
  <c r="H2859" i="10"/>
  <c r="H2849" i="10"/>
  <c r="I2857" i="10" s="1"/>
  <c r="H2819" i="10"/>
  <c r="H2809" i="10"/>
  <c r="A2809" i="10" s="1"/>
  <c r="H2799" i="10"/>
  <c r="A2795" i="10"/>
  <c r="A2793" i="10"/>
  <c r="A2791" i="10"/>
  <c r="H2789" i="10"/>
  <c r="H2779" i="10"/>
  <c r="I2787" i="10" s="1"/>
  <c r="H2769" i="10"/>
  <c r="H2759" i="10"/>
  <c r="A2759" i="10" s="1"/>
  <c r="H2749" i="10"/>
  <c r="H2739" i="10"/>
  <c r="H2729" i="10"/>
  <c r="H2719" i="10"/>
  <c r="A2719" i="10" s="1"/>
  <c r="A2715" i="10"/>
  <c r="A2713" i="10"/>
  <c r="A2711" i="10"/>
  <c r="H2709" i="10"/>
  <c r="A2709" i="10" s="1"/>
  <c r="H2699" i="10"/>
  <c r="H2689" i="10"/>
  <c r="I2697" i="10" s="1"/>
  <c r="H2679" i="10"/>
  <c r="H2669" i="10"/>
  <c r="A2669" i="10" s="1"/>
  <c r="H2659" i="10"/>
  <c r="H2649" i="10"/>
  <c r="H2639" i="10"/>
  <c r="H2629" i="10"/>
  <c r="A2629" i="10" s="1"/>
  <c r="H2619" i="10"/>
  <c r="H2609" i="10"/>
  <c r="I2617" i="10" s="1"/>
  <c r="H2599" i="10"/>
  <c r="H2589" i="10"/>
  <c r="A2589" i="10" s="1"/>
  <c r="H2579" i="10"/>
  <c r="H2569" i="10"/>
  <c r="H2559" i="10"/>
  <c r="H2549" i="10"/>
  <c r="A2549" i="10" s="1"/>
  <c r="H2539" i="10"/>
  <c r="H2529" i="10"/>
  <c r="H2519" i="10"/>
  <c r="H2509" i="10"/>
  <c r="A2509" i="10" s="1"/>
  <c r="H2499" i="10"/>
  <c r="H2489" i="10"/>
  <c r="I2497" i="10" s="1"/>
  <c r="H2479" i="10"/>
  <c r="H2469" i="10"/>
  <c r="A2469" i="10" s="1"/>
  <c r="H2459" i="10"/>
  <c r="H2449" i="10"/>
  <c r="H2439" i="10"/>
  <c r="H2429" i="10"/>
  <c r="H2419" i="10"/>
  <c r="H2409" i="10"/>
  <c r="A2409" i="10" s="1"/>
  <c r="H2399" i="10"/>
  <c r="H2389" i="10"/>
  <c r="I2397" i="10" s="1"/>
  <c r="H2379" i="10"/>
  <c r="H2369" i="10"/>
  <c r="A2369" i="10" s="1"/>
  <c r="H2359" i="10"/>
  <c r="H2349" i="10"/>
  <c r="H2339" i="10"/>
  <c r="H2319" i="10"/>
  <c r="A2319" i="10" s="1"/>
  <c r="H2289" i="10"/>
  <c r="H2279" i="10"/>
  <c r="A2279" i="10" s="1"/>
  <c r="H2269" i="10"/>
  <c r="H2259" i="10"/>
  <c r="H2249" i="10"/>
  <c r="H2239" i="10"/>
  <c r="A2239" i="10" s="1"/>
  <c r="H2229" i="10"/>
  <c r="H2219" i="10"/>
  <c r="H2209" i="10"/>
  <c r="H2199" i="10"/>
  <c r="I2207" i="10" s="1"/>
  <c r="H2189" i="10"/>
  <c r="H2179" i="10"/>
  <c r="H2169" i="10"/>
  <c r="H2159" i="10"/>
  <c r="A2159" i="10" s="1"/>
  <c r="H2149" i="10"/>
  <c r="H2139" i="10"/>
  <c r="H2129" i="10"/>
  <c r="H2119" i="10"/>
  <c r="I2127" i="10" s="1"/>
  <c r="H2109" i="10"/>
  <c r="H2099" i="10"/>
  <c r="H2089" i="10"/>
  <c r="H2079" i="10"/>
  <c r="I2087" i="10" s="1"/>
  <c r="H2069" i="10"/>
  <c r="H2059" i="10"/>
  <c r="A2059" i="10" s="1"/>
  <c r="H2049" i="10"/>
  <c r="H2039" i="10"/>
  <c r="H2029" i="10"/>
  <c r="H2019" i="10"/>
  <c r="A2019" i="10" s="1"/>
  <c r="H2009" i="10"/>
  <c r="H1999" i="10"/>
  <c r="H1989" i="10"/>
  <c r="H1969" i="10"/>
  <c r="I1977" i="10" s="1"/>
  <c r="H1959" i="10"/>
  <c r="H1949" i="10"/>
  <c r="A1949" i="10" s="1"/>
  <c r="H1939" i="10"/>
  <c r="H1929" i="10"/>
  <c r="H1919" i="10"/>
  <c r="H1909" i="10"/>
  <c r="A1909" i="10" s="1"/>
  <c r="H1899" i="10"/>
  <c r="H1889" i="10"/>
  <c r="I1897" i="10" s="1"/>
  <c r="H1879" i="10"/>
  <c r="H1869" i="10"/>
  <c r="A1869" i="10" s="1"/>
  <c r="H1859" i="10"/>
  <c r="H1849" i="10"/>
  <c r="I1857" i="10" s="1"/>
  <c r="H1839" i="10"/>
  <c r="H1829" i="10"/>
  <c r="A1829" i="10" s="1"/>
  <c r="H1819" i="10"/>
  <c r="H1809" i="10"/>
  <c r="I1817" i="10" s="1"/>
  <c r="H1799" i="10"/>
  <c r="H1789" i="10"/>
  <c r="A1789" i="10" s="1"/>
  <c r="H1779" i="10"/>
  <c r="H1769" i="10"/>
  <c r="I1777" i="10" s="1"/>
  <c r="H1759" i="10"/>
  <c r="H1749" i="10"/>
  <c r="I1757" i="10" s="1"/>
  <c r="H1739" i="10"/>
  <c r="H1729" i="10"/>
  <c r="A1729" i="10" s="1"/>
  <c r="H1719" i="10"/>
  <c r="H1709" i="10"/>
  <c r="H1699" i="10"/>
  <c r="H1689" i="10"/>
  <c r="A1689" i="10" s="1"/>
  <c r="H1679" i="10"/>
  <c r="H1669" i="10"/>
  <c r="A1669" i="10" s="1"/>
  <c r="H1659" i="10"/>
  <c r="H1649" i="10"/>
  <c r="A1649" i="10" s="1"/>
  <c r="H1639" i="10"/>
  <c r="H1629" i="10"/>
  <c r="A1629" i="10" s="1"/>
  <c r="H1619" i="10"/>
  <c r="H1609" i="10"/>
  <c r="A1609" i="10" s="1"/>
  <c r="H1599" i="10"/>
  <c r="H1589" i="10"/>
  <c r="A1589" i="10" s="1"/>
  <c r="H1579" i="10"/>
  <c r="H1569" i="10"/>
  <c r="A1569" i="10" s="1"/>
  <c r="H1559" i="10"/>
  <c r="H1549" i="10"/>
  <c r="A1549" i="10" s="1"/>
  <c r="H1539" i="10"/>
  <c r="H1529" i="10"/>
  <c r="A1529" i="10" s="1"/>
  <c r="H1519" i="10"/>
  <c r="H1509" i="10"/>
  <c r="A1509" i="10" s="1"/>
  <c r="H1499" i="10"/>
  <c r="H1489" i="10"/>
  <c r="A1489" i="10" s="1"/>
  <c r="H1479" i="10"/>
  <c r="H1469" i="10"/>
  <c r="A1469" i="10" s="1"/>
  <c r="H1459" i="10"/>
  <c r="H1449" i="10"/>
  <c r="A1449" i="10" s="1"/>
  <c r="H1439" i="10"/>
  <c r="H1429" i="10"/>
  <c r="A1429" i="10" s="1"/>
  <c r="H1419" i="10"/>
  <c r="H1409" i="10"/>
  <c r="A1409" i="10" s="1"/>
  <c r="H1399" i="10"/>
  <c r="H1389" i="10"/>
  <c r="A1389" i="10" s="1"/>
  <c r="H1379" i="10"/>
  <c r="H1369" i="10"/>
  <c r="A1369" i="10" s="1"/>
  <c r="H1359" i="10"/>
  <c r="H1349" i="10"/>
  <c r="A1349" i="10" s="1"/>
  <c r="H1339" i="10"/>
  <c r="H1329" i="10"/>
  <c r="A1329" i="10" s="1"/>
  <c r="H1319" i="10"/>
  <c r="H1309" i="10"/>
  <c r="A1309" i="10" s="1"/>
  <c r="H1299" i="10"/>
  <c r="H1289" i="10"/>
  <c r="A1289" i="10" s="1"/>
  <c r="H1279" i="10"/>
  <c r="H1269" i="10"/>
  <c r="A1269" i="10" s="1"/>
  <c r="H1259" i="10"/>
  <c r="H1249" i="10"/>
  <c r="A1249" i="10" s="1"/>
  <c r="H1239" i="10"/>
  <c r="H1229" i="10"/>
  <c r="I1237" i="10" s="1"/>
  <c r="H1219" i="10"/>
  <c r="H1209" i="10"/>
  <c r="H1199" i="10"/>
  <c r="H1189" i="10"/>
  <c r="A1185" i="10"/>
  <c r="A1183" i="10"/>
  <c r="A1181" i="10"/>
  <c r="H1179" i="10"/>
  <c r="A1179" i="10" s="1"/>
  <c r="H1169" i="10"/>
  <c r="H1159" i="10"/>
  <c r="H1149" i="10"/>
  <c r="H1139" i="10"/>
  <c r="I1147" i="10" s="1"/>
  <c r="H1129" i="10"/>
  <c r="H1119" i="10"/>
  <c r="H1099" i="10"/>
  <c r="H1088" i="10"/>
  <c r="A1088" i="10" s="1"/>
  <c r="H1078" i="10"/>
  <c r="H1068" i="10"/>
  <c r="A1068" i="10" s="1"/>
  <c r="H1058" i="10"/>
  <c r="H1048" i="10"/>
  <c r="H1038" i="10"/>
  <c r="H1028" i="10"/>
  <c r="H1018" i="10"/>
  <c r="H1008" i="10"/>
  <c r="A1008" i="10" s="1"/>
  <c r="H998" i="10"/>
  <c r="H988" i="10"/>
  <c r="H976" i="10"/>
  <c r="H966" i="10"/>
  <c r="A966" i="10" s="1"/>
  <c r="H956" i="10"/>
  <c r="H946" i="10"/>
  <c r="H936" i="10"/>
  <c r="H926" i="10"/>
  <c r="A926" i="10" s="1"/>
  <c r="H916" i="10"/>
  <c r="H906" i="10"/>
  <c r="I914" i="10" s="1"/>
  <c r="H896" i="10"/>
  <c r="H886" i="10"/>
  <c r="A886" i="10" s="1"/>
  <c r="H876" i="10"/>
  <c r="H866" i="10"/>
  <c r="H856" i="10"/>
  <c r="H846" i="10"/>
  <c r="I854" i="10" s="1"/>
  <c r="H836" i="10"/>
  <c r="H826" i="10"/>
  <c r="H816" i="10"/>
  <c r="H806" i="10"/>
  <c r="A806" i="10" s="1"/>
  <c r="H796" i="10"/>
  <c r="H786" i="10"/>
  <c r="A786" i="10" s="1"/>
  <c r="H776" i="10"/>
  <c r="H766" i="10"/>
  <c r="A766" i="10" s="1"/>
  <c r="H756" i="10"/>
  <c r="A752" i="10"/>
  <c r="A750" i="10"/>
  <c r="A748" i="10"/>
  <c r="H746" i="10"/>
  <c r="H736" i="10"/>
  <c r="A736" i="10" s="1"/>
  <c r="H726" i="10"/>
  <c r="H716" i="10"/>
  <c r="A716" i="10" s="1"/>
  <c r="H706" i="10"/>
  <c r="H696" i="10"/>
  <c r="A696" i="10" s="1"/>
  <c r="H686" i="10"/>
  <c r="H676" i="10"/>
  <c r="A676" i="10" s="1"/>
  <c r="H666" i="10"/>
  <c r="H656" i="10"/>
  <c r="A656" i="10" s="1"/>
  <c r="H646" i="10"/>
  <c r="H636" i="10"/>
  <c r="H626" i="10"/>
  <c r="H616" i="10"/>
  <c r="A616" i="10" s="1"/>
  <c r="H606" i="10"/>
  <c r="H596" i="10"/>
  <c r="H586" i="10"/>
  <c r="H576" i="10"/>
  <c r="A576" i="10" s="1"/>
  <c r="H566" i="10"/>
  <c r="H556" i="10"/>
  <c r="A556" i="10" s="1"/>
  <c r="H546" i="10"/>
  <c r="H536" i="10"/>
  <c r="A536" i="10" s="1"/>
  <c r="H526" i="10"/>
  <c r="H516" i="10"/>
  <c r="A516" i="10" s="1"/>
  <c r="H506" i="10"/>
  <c r="H496" i="10"/>
  <c r="A496" i="10" s="1"/>
  <c r="H486" i="10"/>
  <c r="H476" i="10"/>
  <c r="A476" i="10" s="1"/>
  <c r="H466" i="10"/>
  <c r="H456" i="10"/>
  <c r="A456" i="10" s="1"/>
  <c r="H446" i="10"/>
  <c r="A443" i="10"/>
  <c r="H436" i="10"/>
  <c r="H426" i="10"/>
  <c r="H416" i="10"/>
  <c r="H406" i="10"/>
  <c r="A406" i="10" s="1"/>
  <c r="H396" i="10"/>
  <c r="H386" i="10"/>
  <c r="H376" i="10"/>
  <c r="H366" i="10"/>
  <c r="I374" i="10" s="1"/>
  <c r="H356" i="10"/>
  <c r="H346" i="10"/>
  <c r="H336" i="10"/>
  <c r="H326" i="10"/>
  <c r="H316" i="10"/>
  <c r="H306" i="10"/>
  <c r="A306" i="10" s="1"/>
  <c r="H296" i="10"/>
  <c r="H286" i="10"/>
  <c r="H276" i="10"/>
  <c r="A276" i="10" s="1"/>
  <c r="H266" i="10"/>
  <c r="I274" i="10" s="1"/>
  <c r="H256" i="10"/>
  <c r="H246" i="10"/>
  <c r="A246" i="10" s="1"/>
  <c r="H236" i="10"/>
  <c r="A236" i="10" s="1"/>
  <c r="H226" i="10"/>
  <c r="A226" i="10" s="1"/>
  <c r="H216" i="10"/>
  <c r="H206" i="10"/>
  <c r="A206" i="10" s="1"/>
  <c r="H196" i="10"/>
  <c r="H186" i="10"/>
  <c r="A186" i="10" s="1"/>
  <c r="H176" i="10"/>
  <c r="H166" i="10"/>
  <c r="A166" i="10" s="1"/>
  <c r="H156" i="10"/>
  <c r="H146" i="10"/>
  <c r="H136" i="10"/>
  <c r="H126" i="10"/>
  <c r="I134" i="10" s="1"/>
  <c r="H116" i="10"/>
  <c r="H106" i="10"/>
  <c r="I114" i="10" s="1"/>
  <c r="H96" i="10"/>
  <c r="H86" i="10"/>
  <c r="A86" i="10" s="1"/>
  <c r="H76" i="10"/>
  <c r="H66" i="10"/>
  <c r="H56" i="10"/>
  <c r="H36" i="10"/>
  <c r="A36" i="10" s="1"/>
  <c r="H26" i="10"/>
  <c r="A26" i="10" s="1"/>
  <c r="H16" i="10"/>
  <c r="J2" i="10"/>
  <c r="J1" i="10"/>
  <c r="F2" i="12"/>
  <c r="F1" i="12"/>
  <c r="D2" i="16"/>
  <c r="D1" i="16"/>
  <c r="B2" i="16"/>
  <c r="A2" i="16"/>
  <c r="H11" i="16"/>
  <c r="H10" i="16"/>
  <c r="D36" i="16"/>
  <c r="I10" i="16"/>
  <c r="I9" i="16"/>
  <c r="I8" i="16"/>
  <c r="I7" i="16"/>
  <c r="I6" i="16"/>
  <c r="C2" i="10"/>
  <c r="B1" i="16"/>
  <c r="C1" i="10" s="1"/>
  <c r="A1" i="16"/>
  <c r="H9" i="16"/>
  <c r="H8" i="16"/>
  <c r="H7" i="16"/>
  <c r="H6" i="16"/>
  <c r="A3919" i="10"/>
  <c r="A3917" i="10"/>
  <c r="A3915" i="10"/>
  <c r="A3913" i="10"/>
  <c r="A3911" i="10"/>
  <c r="A3908" i="10"/>
  <c r="A3906" i="10"/>
  <c r="A3904" i="10"/>
  <c r="A3901" i="10"/>
  <c r="A3899" i="10"/>
  <c r="A3897" i="10"/>
  <c r="A3895" i="10"/>
  <c r="A3893" i="10"/>
  <c r="A3891" i="10"/>
  <c r="A3888" i="10"/>
  <c r="A3886" i="10"/>
  <c r="A3884" i="10"/>
  <c r="A3881" i="10"/>
  <c r="A3879" i="10"/>
  <c r="A3877" i="10"/>
  <c r="A3875" i="10"/>
  <c r="A3873" i="10"/>
  <c r="A3871" i="10"/>
  <c r="A3867" i="10"/>
  <c r="A3865" i="10"/>
  <c r="A3863" i="10"/>
  <c r="A3860" i="10"/>
  <c r="A3858" i="10"/>
  <c r="A3856" i="10"/>
  <c r="A3854" i="10"/>
  <c r="A3852" i="10"/>
  <c r="A3850" i="10"/>
  <c r="A3847" i="10"/>
  <c r="A3845" i="10"/>
  <c r="A3843" i="10"/>
  <c r="A3840" i="10"/>
  <c r="A3838" i="10"/>
  <c r="A3836" i="10"/>
  <c r="A3834" i="10"/>
  <c r="A3832" i="10"/>
  <c r="A3830" i="10"/>
  <c r="A3827" i="10"/>
  <c r="A3825" i="10"/>
  <c r="A3823" i="10"/>
  <c r="A3820" i="10"/>
  <c r="A3818" i="10"/>
  <c r="A3816" i="10"/>
  <c r="A3814" i="10"/>
  <c r="A3812" i="10"/>
  <c r="A3810" i="10"/>
  <c r="A3807" i="10"/>
  <c r="A3805" i="10"/>
  <c r="A3803" i="10"/>
  <c r="A3800" i="10"/>
  <c r="A3798" i="10"/>
  <c r="A3796" i="10"/>
  <c r="A3794" i="10"/>
  <c r="A3792" i="10"/>
  <c r="A3790" i="10"/>
  <c r="A3787" i="10"/>
  <c r="A3785" i="10"/>
  <c r="A3780" i="10"/>
  <c r="A3778" i="10"/>
  <c r="A3776" i="10"/>
  <c r="A3774" i="10"/>
  <c r="A3772" i="10"/>
  <c r="A3770" i="10"/>
  <c r="A3767" i="10"/>
  <c r="A3765" i="10"/>
  <c r="A3763" i="10"/>
  <c r="A3760" i="10"/>
  <c r="A3758" i="10"/>
  <c r="A3756" i="10"/>
  <c r="A3754" i="10"/>
  <c r="A3752" i="10"/>
  <c r="A3750" i="10"/>
  <c r="A3747" i="10"/>
  <c r="A3745" i="10"/>
  <c r="A3743" i="10"/>
  <c r="A3740" i="10"/>
  <c r="A3738" i="10"/>
  <c r="A3736" i="10"/>
  <c r="A3734" i="10"/>
  <c r="A3732" i="10"/>
  <c r="A3730" i="10"/>
  <c r="A3727" i="10"/>
  <c r="A3725" i="10"/>
  <c r="A3723" i="10"/>
  <c r="A3720" i="10"/>
  <c r="A3718" i="10"/>
  <c r="A3716" i="10"/>
  <c r="A3714" i="10"/>
  <c r="A3712" i="10"/>
  <c r="A3667" i="10"/>
  <c r="A3665" i="10"/>
  <c r="A3663" i="10"/>
  <c r="A3660" i="10"/>
  <c r="A3658" i="10"/>
  <c r="A3656" i="10"/>
  <c r="A3654" i="10"/>
  <c r="A3652" i="10"/>
  <c r="A3650" i="10"/>
  <c r="A3647" i="10"/>
  <c r="A3645" i="10"/>
  <c r="A3643" i="10"/>
  <c r="A3640" i="10"/>
  <c r="A3638" i="10"/>
  <c r="A3636" i="10"/>
  <c r="A3634" i="10"/>
  <c r="A3632" i="10"/>
  <c r="A3630" i="10"/>
  <c r="A3627" i="10"/>
  <c r="A3625" i="10"/>
  <c r="A3623" i="10"/>
  <c r="A3620" i="10"/>
  <c r="A3618" i="10"/>
  <c r="A3616" i="10"/>
  <c r="A3614" i="10"/>
  <c r="A3612" i="10"/>
  <c r="A3610" i="10"/>
  <c r="A3607" i="10"/>
  <c r="A3605" i="10"/>
  <c r="A3603" i="10"/>
  <c r="A3600" i="10"/>
  <c r="A3598" i="10"/>
  <c r="A3596" i="10"/>
  <c r="A3594" i="10"/>
  <c r="A3592" i="10"/>
  <c r="A3590" i="10"/>
  <c r="A3587" i="10"/>
  <c r="A3585" i="10"/>
  <c r="A3583" i="10"/>
  <c r="A3580" i="10"/>
  <c r="A3578" i="10"/>
  <c r="A3576" i="10"/>
  <c r="A3574" i="10"/>
  <c r="A3572" i="10"/>
  <c r="A3570" i="10"/>
  <c r="A3567" i="10"/>
  <c r="A3565" i="10"/>
  <c r="A3563" i="10"/>
  <c r="A3560" i="10"/>
  <c r="A3558" i="10"/>
  <c r="A3556" i="10"/>
  <c r="A3554" i="10"/>
  <c r="A3552" i="10"/>
  <c r="A3550" i="10"/>
  <c r="A3547" i="10"/>
  <c r="A3545" i="10"/>
  <c r="A3543" i="10"/>
  <c r="A3540" i="10"/>
  <c r="A3538" i="10"/>
  <c r="A3536" i="10"/>
  <c r="A3534" i="10"/>
  <c r="A3532" i="10"/>
  <c r="A3530" i="10"/>
  <c r="A3527" i="10"/>
  <c r="A3525" i="10"/>
  <c r="A3523" i="10"/>
  <c r="A3520" i="10"/>
  <c r="A3518" i="10"/>
  <c r="A3516" i="10"/>
  <c r="A3514" i="10"/>
  <c r="A3512" i="10"/>
  <c r="A3510" i="10"/>
  <c r="A3507" i="10"/>
  <c r="A3505" i="10"/>
  <c r="A3503" i="10"/>
  <c r="A3500" i="10"/>
  <c r="A3498" i="10"/>
  <c r="A3496" i="10"/>
  <c r="A3494" i="10"/>
  <c r="A3492" i="10"/>
  <c r="A3490" i="10"/>
  <c r="A3487" i="10"/>
  <c r="A3485" i="10"/>
  <c r="A3483" i="10"/>
  <c r="A3480" i="10"/>
  <c r="A3478" i="10"/>
  <c r="A3476" i="10"/>
  <c r="A3474" i="10"/>
  <c r="A3472" i="10"/>
  <c r="A3470" i="10"/>
  <c r="A3467" i="10"/>
  <c r="A3465" i="10"/>
  <c r="A3463" i="10"/>
  <c r="A3460" i="10"/>
  <c r="A3458" i="10"/>
  <c r="A3456" i="10"/>
  <c r="A3454" i="10"/>
  <c r="A3452" i="10"/>
  <c r="A3450" i="10"/>
  <c r="A3447" i="10"/>
  <c r="A3445" i="10"/>
  <c r="A3443" i="10"/>
  <c r="A3440" i="10"/>
  <c r="A3438" i="10"/>
  <c r="A3436" i="10"/>
  <c r="A3434" i="10"/>
  <c r="A3432" i="10"/>
  <c r="A3430" i="10"/>
  <c r="A3427" i="10"/>
  <c r="A3425" i="10"/>
  <c r="A3423" i="10"/>
  <c r="A3420" i="10"/>
  <c r="A3418" i="10"/>
  <c r="A3416" i="10"/>
  <c r="A3414" i="10"/>
  <c r="A3412" i="10"/>
  <c r="A3410" i="10"/>
  <c r="A3407" i="10"/>
  <c r="A3405" i="10"/>
  <c r="A3403" i="10"/>
  <c r="A3400" i="10"/>
  <c r="A3398" i="10"/>
  <c r="A3396" i="10"/>
  <c r="A3394" i="10"/>
  <c r="A3392" i="10"/>
  <c r="A3390" i="10"/>
  <c r="A3387" i="10"/>
  <c r="A3385" i="10"/>
  <c r="A3383" i="10"/>
  <c r="A3380" i="10"/>
  <c r="A3378" i="10"/>
  <c r="A3376" i="10"/>
  <c r="A3374" i="10"/>
  <c r="A3372" i="10"/>
  <c r="A3370" i="10"/>
  <c r="A3367" i="10"/>
  <c r="A3365" i="10"/>
  <c r="A3363" i="10"/>
  <c r="A3360" i="10"/>
  <c r="A3358" i="10"/>
  <c r="A3356" i="10"/>
  <c r="A3354" i="10"/>
  <c r="A3352" i="10"/>
  <c r="A3350" i="10"/>
  <c r="A3347" i="10"/>
  <c r="A3345" i="10"/>
  <c r="A3343" i="10"/>
  <c r="A3340" i="10"/>
  <c r="A3338" i="10"/>
  <c r="A3336" i="10"/>
  <c r="A3334" i="10"/>
  <c r="A3332" i="10"/>
  <c r="A3330" i="10"/>
  <c r="A3327" i="10"/>
  <c r="A3325" i="10"/>
  <c r="A3323" i="10"/>
  <c r="A3320" i="10"/>
  <c r="A3318" i="10"/>
  <c r="A3316" i="10"/>
  <c r="A3314" i="10"/>
  <c r="A3312" i="10"/>
  <c r="A3310" i="10"/>
  <c r="A3307" i="10"/>
  <c r="A3305" i="10"/>
  <c r="A3303" i="10"/>
  <c r="A3300" i="10"/>
  <c r="A3298" i="10"/>
  <c r="A3296" i="10"/>
  <c r="A3294" i="10"/>
  <c r="A3292" i="10"/>
  <c r="A3290" i="10"/>
  <c r="A3287" i="10"/>
  <c r="A3285" i="10"/>
  <c r="A3283" i="10"/>
  <c r="A3280" i="10"/>
  <c r="A3278" i="10"/>
  <c r="A3276" i="10"/>
  <c r="A3274" i="10"/>
  <c r="A3272" i="10"/>
  <c r="A3270" i="10"/>
  <c r="A3267" i="10"/>
  <c r="A3265" i="10"/>
  <c r="A3263" i="10"/>
  <c r="A3260" i="10"/>
  <c r="A3258" i="10"/>
  <c r="A3256" i="10"/>
  <c r="A3254" i="10"/>
  <c r="A3252" i="10"/>
  <c r="A3250" i="10"/>
  <c r="A3247" i="10"/>
  <c r="A3245" i="10"/>
  <c r="A3243" i="10"/>
  <c r="A3240" i="10"/>
  <c r="A3238" i="10"/>
  <c r="A3236" i="10"/>
  <c r="A3234" i="10"/>
  <c r="A3232" i="10"/>
  <c r="A3230" i="10"/>
  <c r="A3227" i="10"/>
  <c r="A3225" i="10"/>
  <c r="A3223" i="10"/>
  <c r="A3220" i="10"/>
  <c r="A3218" i="10"/>
  <c r="A3216" i="10"/>
  <c r="A3214" i="10"/>
  <c r="A3212" i="10"/>
  <c r="A3210" i="10"/>
  <c r="A3207" i="10"/>
  <c r="A3205" i="10"/>
  <c r="A3203" i="10"/>
  <c r="A3200" i="10"/>
  <c r="A3198" i="10"/>
  <c r="A3196" i="10"/>
  <c r="A3194" i="10"/>
  <c r="A3192" i="10"/>
  <c r="A3190" i="10"/>
  <c r="A3187" i="10"/>
  <c r="A3185" i="10"/>
  <c r="A3183" i="10"/>
  <c r="A3180" i="10"/>
  <c r="A3178" i="10"/>
  <c r="A3176" i="10"/>
  <c r="A3174" i="10"/>
  <c r="A3172" i="10"/>
  <c r="A3170" i="10"/>
  <c r="A3167" i="10"/>
  <c r="A3165" i="10"/>
  <c r="A3163" i="10"/>
  <c r="A3160" i="10"/>
  <c r="A3158" i="10"/>
  <c r="A3156" i="10"/>
  <c r="A3154" i="10"/>
  <c r="A3152" i="10"/>
  <c r="A3150" i="10"/>
  <c r="A3147" i="10"/>
  <c r="A3145" i="10"/>
  <c r="A3143" i="10"/>
  <c r="A3140" i="10"/>
  <c r="A3138" i="10"/>
  <c r="A3136" i="10"/>
  <c r="A3134" i="10"/>
  <c r="A3132" i="10"/>
  <c r="A3130" i="10"/>
  <c r="A3127" i="10"/>
  <c r="A3125" i="10"/>
  <c r="A3123" i="10"/>
  <c r="A3120" i="10"/>
  <c r="A3117" i="10"/>
  <c r="A3115" i="10"/>
  <c r="A3113" i="10"/>
  <c r="A3111" i="10"/>
  <c r="A3109" i="10"/>
  <c r="A3106" i="10"/>
  <c r="A3104" i="10"/>
  <c r="A3102" i="10"/>
  <c r="A3099" i="10"/>
  <c r="A3097" i="10"/>
  <c r="A3095" i="10"/>
  <c r="A3093" i="10"/>
  <c r="A3091" i="10"/>
  <c r="A3089" i="10"/>
  <c r="A3085" i="10"/>
  <c r="A3083" i="10"/>
  <c r="A3081" i="10"/>
  <c r="A3078" i="10"/>
  <c r="A3076" i="10"/>
  <c r="A3074" i="10"/>
  <c r="A3072" i="10"/>
  <c r="A3070" i="10"/>
  <c r="A3068" i="10"/>
  <c r="A3065" i="10"/>
  <c r="A3063" i="10"/>
  <c r="A3061" i="10"/>
  <c r="A3058" i="10"/>
  <c r="A3056" i="10"/>
  <c r="A3054" i="10"/>
  <c r="A3052" i="10"/>
  <c r="A3050" i="10"/>
  <c r="A3048" i="10"/>
  <c r="A3045" i="10"/>
  <c r="A3043" i="10"/>
  <c r="A3041" i="10"/>
  <c r="A3038" i="10"/>
  <c r="A3036" i="10"/>
  <c r="A3034" i="10"/>
  <c r="A3032" i="10"/>
  <c r="A3030" i="10"/>
  <c r="A3028" i="10"/>
  <c r="A3025" i="10"/>
  <c r="A3023" i="10"/>
  <c r="A3021" i="10"/>
  <c r="A3018" i="10"/>
  <c r="A3016" i="10"/>
  <c r="A3014" i="10"/>
  <c r="A3012" i="10"/>
  <c r="A3010" i="10"/>
  <c r="A3008" i="10"/>
  <c r="A3005" i="10"/>
  <c r="A3003" i="10"/>
  <c r="A3001" i="10"/>
  <c r="A2998" i="10"/>
  <c r="A2996" i="10"/>
  <c r="A2994" i="10"/>
  <c r="A2992" i="10"/>
  <c r="A2990" i="10"/>
  <c r="A2988" i="10"/>
  <c r="A2985" i="10"/>
  <c r="A2983" i="10"/>
  <c r="A2981" i="10"/>
  <c r="A2978" i="10"/>
  <c r="A2976" i="10"/>
  <c r="A2974" i="10"/>
  <c r="A2972" i="10"/>
  <c r="A2970" i="10"/>
  <c r="A2968" i="10"/>
  <c r="A2965" i="10"/>
  <c r="A2963" i="10"/>
  <c r="A2961" i="10"/>
  <c r="A2958" i="10"/>
  <c r="A2956" i="10"/>
  <c r="A2954" i="10"/>
  <c r="A2952" i="10"/>
  <c r="A2950" i="10"/>
  <c r="A2948" i="10"/>
  <c r="A2945" i="10"/>
  <c r="A2943" i="10"/>
  <c r="A2941" i="10"/>
  <c r="A2938" i="10"/>
  <c r="A2936" i="10"/>
  <c r="A2934" i="10"/>
  <c r="A2932" i="10"/>
  <c r="A2930" i="10"/>
  <c r="A2928" i="10"/>
  <c r="A2925" i="10"/>
  <c r="A2923" i="10"/>
  <c r="A2921" i="10"/>
  <c r="A2918" i="10"/>
  <c r="A2916" i="10"/>
  <c r="A2914" i="10"/>
  <c r="A2912" i="10"/>
  <c r="A2910" i="10"/>
  <c r="A2908" i="10"/>
  <c r="A2905" i="10"/>
  <c r="A2903" i="10"/>
  <c r="A2901" i="10"/>
  <c r="A2898" i="10"/>
  <c r="A2896" i="10"/>
  <c r="A2894" i="10"/>
  <c r="A2892" i="10"/>
  <c r="A2890" i="10"/>
  <c r="A2888" i="10"/>
  <c r="A2885" i="10"/>
  <c r="A2883" i="10"/>
  <c r="A2881" i="10"/>
  <c r="A2878" i="10"/>
  <c r="A2876" i="10"/>
  <c r="A2874" i="10"/>
  <c r="A2872" i="10"/>
  <c r="A2870" i="10"/>
  <c r="A2868" i="10"/>
  <c r="A2865" i="10"/>
  <c r="A2863" i="10"/>
  <c r="A2861" i="10"/>
  <c r="A2858" i="10"/>
  <c r="A2856" i="10"/>
  <c r="A2854" i="10"/>
  <c r="A2852" i="10"/>
  <c r="A2850" i="10"/>
  <c r="A2848" i="10"/>
  <c r="A2845" i="10"/>
  <c r="A2843" i="10"/>
  <c r="A2838" i="10"/>
  <c r="A2835" i="10"/>
  <c r="A2833" i="10"/>
  <c r="A2831" i="10"/>
  <c r="A2828" i="10"/>
  <c r="A2826" i="10"/>
  <c r="A2824" i="10"/>
  <c r="A2822" i="10"/>
  <c r="A2820" i="10"/>
  <c r="A2818" i="10"/>
  <c r="A2815" i="10"/>
  <c r="A2813" i="10"/>
  <c r="A2811" i="10"/>
  <c r="A2808" i="10"/>
  <c r="A2806" i="10"/>
  <c r="A2804" i="10"/>
  <c r="A2802" i="10"/>
  <c r="A2800" i="10"/>
  <c r="A2798" i="10"/>
  <c r="A2792" i="10"/>
  <c r="A2788" i="10"/>
  <c r="A2786" i="10"/>
  <c r="A2784" i="10"/>
  <c r="A2782" i="10"/>
  <c r="A2780" i="10"/>
  <c r="A2778" i="10"/>
  <c r="A2775" i="10"/>
  <c r="A2773" i="10"/>
  <c r="A2771" i="10"/>
  <c r="A2768" i="10"/>
  <c r="A2766" i="10"/>
  <c r="A2764" i="10"/>
  <c r="A2762" i="10"/>
  <c r="A2760" i="10"/>
  <c r="A2758" i="10"/>
  <c r="A2755" i="10"/>
  <c r="A2753" i="10"/>
  <c r="A2751" i="10"/>
  <c r="A2748" i="10"/>
  <c r="A2746" i="10"/>
  <c r="A2744" i="10"/>
  <c r="A2742" i="10"/>
  <c r="A2740" i="10"/>
  <c r="A2738" i="10"/>
  <c r="A2735" i="10"/>
  <c r="A2733" i="10"/>
  <c r="A2731" i="10"/>
  <c r="A2728" i="10"/>
  <c r="A2726" i="10"/>
  <c r="A2724" i="10"/>
  <c r="A2722" i="10"/>
  <c r="A2720" i="10"/>
  <c r="A2718" i="10"/>
  <c r="A2714" i="10"/>
  <c r="A2708" i="10"/>
  <c r="A2706" i="10"/>
  <c r="A2704" i="10"/>
  <c r="A2702" i="10"/>
  <c r="A2700" i="10"/>
  <c r="A2698" i="10"/>
  <c r="A2695" i="10"/>
  <c r="A2693" i="10"/>
  <c r="A2691" i="10"/>
  <c r="A2688" i="10"/>
  <c r="A2686" i="10"/>
  <c r="A2684" i="10"/>
  <c r="A2682" i="10"/>
  <c r="A2680" i="10"/>
  <c r="A2678" i="10"/>
  <c r="A2675" i="10"/>
  <c r="A2673" i="10"/>
  <c r="A2671" i="10"/>
  <c r="A2668" i="10"/>
  <c r="A2666" i="10"/>
  <c r="A2664" i="10"/>
  <c r="A2662" i="10"/>
  <c r="A2660" i="10"/>
  <c r="A2658" i="10"/>
  <c r="A2655" i="10"/>
  <c r="A2653" i="10"/>
  <c r="A2651" i="10"/>
  <c r="A2648" i="10"/>
  <c r="A2646" i="10"/>
  <c r="A2644" i="10"/>
  <c r="A2642" i="10"/>
  <c r="A2640" i="10"/>
  <c r="A2638" i="10"/>
  <c r="A2635" i="10"/>
  <c r="A2633" i="10"/>
  <c r="A2631" i="10"/>
  <c r="A2628" i="10"/>
  <c r="A2626" i="10"/>
  <c r="A2624" i="10"/>
  <c r="A2622" i="10"/>
  <c r="A2620" i="10"/>
  <c r="A2618" i="10"/>
  <c r="A2615" i="10"/>
  <c r="A2613" i="10"/>
  <c r="A2611" i="10"/>
  <c r="A2608" i="10"/>
  <c r="A2606" i="10"/>
  <c r="A2604" i="10"/>
  <c r="A2602" i="10"/>
  <c r="A2600" i="10"/>
  <c r="A2598" i="10"/>
  <c r="A2595" i="10"/>
  <c r="A2593" i="10"/>
  <c r="A2591" i="10"/>
  <c r="A2588" i="10"/>
  <c r="A2586" i="10"/>
  <c r="A2584" i="10"/>
  <c r="A2582" i="10"/>
  <c r="A2580" i="10"/>
  <c r="A2578" i="10"/>
  <c r="A2575" i="10"/>
  <c r="A2573" i="10"/>
  <c r="A2571" i="10"/>
  <c r="A2568" i="10"/>
  <c r="A2566" i="10"/>
  <c r="A2564" i="10"/>
  <c r="A2562" i="10"/>
  <c r="A2560" i="10"/>
  <c r="A2558" i="10"/>
  <c r="A2555" i="10"/>
  <c r="A2553" i="10"/>
  <c r="A2551" i="10"/>
  <c r="A2548" i="10"/>
  <c r="A2546" i="10"/>
  <c r="A2544" i="10"/>
  <c r="A2542" i="10"/>
  <c r="A2540" i="10"/>
  <c r="A2538" i="10"/>
  <c r="A2535" i="10"/>
  <c r="A2533" i="10"/>
  <c r="A2531" i="10"/>
  <c r="A2528" i="10"/>
  <c r="A2526" i="10"/>
  <c r="A2524" i="10"/>
  <c r="A2522" i="10"/>
  <c r="A2520" i="10"/>
  <c r="A2518" i="10"/>
  <c r="A2515" i="10"/>
  <c r="A2513" i="10"/>
  <c r="A2511" i="10"/>
  <c r="A2508" i="10"/>
  <c r="A2506" i="10"/>
  <c r="A2504" i="10"/>
  <c r="A2502" i="10"/>
  <c r="A2500" i="10"/>
  <c r="A2498" i="10"/>
  <c r="A2495" i="10"/>
  <c r="A2493" i="10"/>
  <c r="A2491" i="10"/>
  <c r="A2488" i="10"/>
  <c r="A2486" i="10"/>
  <c r="A2484" i="10"/>
  <c r="A2482" i="10"/>
  <c r="A2480" i="10"/>
  <c r="A2478" i="10"/>
  <c r="A2475" i="10"/>
  <c r="A2473" i="10"/>
  <c r="A2471" i="10"/>
  <c r="A2468" i="10"/>
  <c r="A2466" i="10"/>
  <c r="A2464" i="10"/>
  <c r="A2462" i="10"/>
  <c r="A2460" i="10"/>
  <c r="A2458" i="10"/>
  <c r="A2455" i="10"/>
  <c r="A2453" i="10"/>
  <c r="A2451" i="10"/>
  <c r="A2448" i="10"/>
  <c r="A2446" i="10"/>
  <c r="A2444" i="10"/>
  <c r="A2442" i="10"/>
  <c r="A2440" i="10"/>
  <c r="A2438" i="10"/>
  <c r="A2435" i="10"/>
  <c r="A2433" i="10"/>
  <c r="A2431" i="10"/>
  <c r="A2428" i="10"/>
  <c r="A2426" i="10"/>
  <c r="A2424" i="10"/>
  <c r="A2422" i="10"/>
  <c r="A2420" i="10"/>
  <c r="A2418" i="10"/>
  <c r="A2415" i="10"/>
  <c r="A2413" i="10"/>
  <c r="A2411" i="10"/>
  <c r="A2408" i="10"/>
  <c r="A2406" i="10"/>
  <c r="A2404" i="10"/>
  <c r="A2402" i="10"/>
  <c r="A2400" i="10"/>
  <c r="A2398" i="10"/>
  <c r="A2395" i="10"/>
  <c r="A2393" i="10"/>
  <c r="A2391" i="10"/>
  <c r="A2388" i="10"/>
  <c r="A2386" i="10"/>
  <c r="A2384" i="10"/>
  <c r="A2382" i="10"/>
  <c r="A2380" i="10"/>
  <c r="A2378" i="10"/>
  <c r="A2375" i="10"/>
  <c r="A2373" i="10"/>
  <c r="A2371" i="10"/>
  <c r="A2368" i="10"/>
  <c r="A2366" i="10"/>
  <c r="A2364" i="10"/>
  <c r="A2362" i="10"/>
  <c r="A2360" i="10"/>
  <c r="A2358" i="10"/>
  <c r="A2355" i="10"/>
  <c r="A2353" i="10"/>
  <c r="A2351" i="10"/>
  <c r="A2348" i="10"/>
  <c r="A2346" i="10"/>
  <c r="A2344" i="10"/>
  <c r="A2342" i="10"/>
  <c r="A2340" i="10"/>
  <c r="A2338" i="10"/>
  <c r="A2335" i="10"/>
  <c r="A2333" i="10"/>
  <c r="A2331" i="10"/>
  <c r="A2328" i="10"/>
  <c r="A2326" i="10"/>
  <c r="A2324" i="10"/>
  <c r="A2322" i="10"/>
  <c r="A2320" i="10"/>
  <c r="A2318" i="10"/>
  <c r="A2315" i="10"/>
  <c r="A2313" i="10"/>
  <c r="A2311" i="10"/>
  <c r="A2308" i="10"/>
  <c r="A2306" i="10"/>
  <c r="A2305" i="10"/>
  <c r="A2303" i="10"/>
  <c r="A2301" i="10"/>
  <c r="A2298" i="10"/>
  <c r="A2295" i="10"/>
  <c r="A2293" i="10"/>
  <c r="A2291" i="10"/>
  <c r="A2288" i="10"/>
  <c r="A2286" i="10"/>
  <c r="A2284" i="10"/>
  <c r="A2282" i="10"/>
  <c r="A2280" i="10"/>
  <c r="A2278" i="10"/>
  <c r="A2275" i="10"/>
  <c r="A2273" i="10"/>
  <c r="A2271" i="10"/>
  <c r="A2268" i="10"/>
  <c r="A2266" i="10"/>
  <c r="A2264" i="10"/>
  <c r="A2262" i="10"/>
  <c r="A2260" i="10"/>
  <c r="A2258" i="10"/>
  <c r="A2255" i="10"/>
  <c r="A2253" i="10"/>
  <c r="A2251" i="10"/>
  <c r="A2248" i="10"/>
  <c r="A2246" i="10"/>
  <c r="A2244" i="10"/>
  <c r="A2242" i="10"/>
  <c r="A2240" i="10"/>
  <c r="A2238" i="10"/>
  <c r="A2235" i="10"/>
  <c r="A2233" i="10"/>
  <c r="A2231" i="10"/>
  <c r="A2228" i="10"/>
  <c r="A2226" i="10"/>
  <c r="A2224" i="10"/>
  <c r="A2222" i="10"/>
  <c r="A2220" i="10"/>
  <c r="A2218" i="10"/>
  <c r="A2215" i="10"/>
  <c r="A2213" i="10"/>
  <c r="A2211" i="10"/>
  <c r="A2208" i="10"/>
  <c r="A2206" i="10"/>
  <c r="A2204" i="10"/>
  <c r="A2202" i="10"/>
  <c r="A2200" i="10"/>
  <c r="A2198" i="10"/>
  <c r="A2195" i="10"/>
  <c r="A2193" i="10"/>
  <c r="A2191" i="10"/>
  <c r="A2188" i="10"/>
  <c r="A2186" i="10"/>
  <c r="A2184" i="10"/>
  <c r="A2182" i="10"/>
  <c r="A2180" i="10"/>
  <c r="A2178" i="10"/>
  <c r="A2175" i="10"/>
  <c r="A2173" i="10"/>
  <c r="A2171" i="10"/>
  <c r="A2168" i="10"/>
  <c r="A2166" i="10"/>
  <c r="A2164" i="10"/>
  <c r="A2162" i="10"/>
  <c r="A2160" i="10"/>
  <c r="A2158" i="10"/>
  <c r="A2155" i="10"/>
  <c r="A2153" i="10"/>
  <c r="A2151" i="10"/>
  <c r="A2148" i="10"/>
  <c r="A2146" i="10"/>
  <c r="A2144" i="10"/>
  <c r="A2142" i="10"/>
  <c r="A2140" i="10"/>
  <c r="A2138" i="10"/>
  <c r="A2135" i="10"/>
  <c r="A2133" i="10"/>
  <c r="A2131" i="10"/>
  <c r="A2128" i="10"/>
  <c r="A2126" i="10"/>
  <c r="A2124" i="10"/>
  <c r="A2122" i="10"/>
  <c r="A2120" i="10"/>
  <c r="A2118" i="10"/>
  <c r="A2115" i="10"/>
  <c r="A2113" i="10"/>
  <c r="A2111" i="10"/>
  <c r="A2108" i="10"/>
  <c r="A2106" i="10"/>
  <c r="A2104" i="10"/>
  <c r="A2102" i="10"/>
  <c r="A2100" i="10"/>
  <c r="A2098" i="10"/>
  <c r="A2095" i="10"/>
  <c r="A2093" i="10"/>
  <c r="A2091" i="10"/>
  <c r="A2088" i="10"/>
  <c r="A2086" i="10"/>
  <c r="A2084" i="10"/>
  <c r="A2082" i="10"/>
  <c r="A2080" i="10"/>
  <c r="A2078" i="10"/>
  <c r="A2075" i="10"/>
  <c r="A2073" i="10"/>
  <c r="A2071" i="10"/>
  <c r="A2068" i="10"/>
  <c r="A2066" i="10"/>
  <c r="A2064" i="10"/>
  <c r="A2062" i="10"/>
  <c r="A2060" i="10"/>
  <c r="A2058" i="10"/>
  <c r="A2055" i="10"/>
  <c r="A2053" i="10"/>
  <c r="A2051" i="10"/>
  <c r="A2048" i="10"/>
  <c r="A2046" i="10"/>
  <c r="A2044" i="10"/>
  <c r="A2042" i="10"/>
  <c r="A2040" i="10"/>
  <c r="A2038" i="10"/>
  <c r="A2035" i="10"/>
  <c r="A2033" i="10"/>
  <c r="A2031" i="10"/>
  <c r="A2028" i="10"/>
  <c r="A2026" i="10"/>
  <c r="A2024" i="10"/>
  <c r="A2022" i="10"/>
  <c r="A2020" i="10"/>
  <c r="A2018" i="10"/>
  <c r="A2015" i="10"/>
  <c r="A2013" i="10"/>
  <c r="A2011" i="10"/>
  <c r="A2008" i="10"/>
  <c r="A2006" i="10"/>
  <c r="A2004" i="10"/>
  <c r="A2002" i="10"/>
  <c r="A2000" i="10"/>
  <c r="A1998" i="10"/>
  <c r="A1995" i="10"/>
  <c r="A1993" i="10"/>
  <c r="A1991" i="10"/>
  <c r="A1988" i="10"/>
  <c r="A1985" i="10"/>
  <c r="A1983" i="10"/>
  <c r="A1982" i="10"/>
  <c r="A1980" i="10"/>
  <c r="A1978" i="10"/>
  <c r="A1976" i="10"/>
  <c r="A1974" i="10"/>
  <c r="A1972" i="10"/>
  <c r="A1970" i="10"/>
  <c r="A1968" i="10"/>
  <c r="A1965" i="10"/>
  <c r="A1963" i="10"/>
  <c r="A1961" i="10"/>
  <c r="A1958" i="10"/>
  <c r="A1956" i="10"/>
  <c r="A1954" i="10"/>
  <c r="A1952" i="10"/>
  <c r="A1950" i="10"/>
  <c r="A1948" i="10"/>
  <c r="A1945" i="10"/>
  <c r="A1943" i="10"/>
  <c r="A1941" i="10"/>
  <c r="A1938" i="10"/>
  <c r="A1936" i="10"/>
  <c r="A1934" i="10"/>
  <c r="A1932" i="10"/>
  <c r="A1930" i="10"/>
  <c r="A1928" i="10"/>
  <c r="A1925" i="10"/>
  <c r="A1923" i="10"/>
  <c r="A1921" i="10"/>
  <c r="A1918" i="10"/>
  <c r="A1916" i="10"/>
  <c r="A1914" i="10"/>
  <c r="A1912" i="10"/>
  <c r="A1910" i="10"/>
  <c r="A1908" i="10"/>
  <c r="A1905" i="10"/>
  <c r="A1903" i="10"/>
  <c r="A1901" i="10"/>
  <c r="A1898" i="10"/>
  <c r="A1896" i="10"/>
  <c r="A1894" i="10"/>
  <c r="A1892" i="10"/>
  <c r="A1890" i="10"/>
  <c r="A1888" i="10"/>
  <c r="A1885" i="10"/>
  <c r="A1883" i="10"/>
  <c r="A1881" i="10"/>
  <c r="A1878" i="10"/>
  <c r="A1876" i="10"/>
  <c r="A1874" i="10"/>
  <c r="A1872" i="10"/>
  <c r="A1870" i="10"/>
  <c r="A1868" i="10"/>
  <c r="A1865" i="10"/>
  <c r="A1863" i="10"/>
  <c r="A1861" i="10"/>
  <c r="A1858" i="10"/>
  <c r="A1856" i="10"/>
  <c r="A1854" i="10"/>
  <c r="A1852" i="10"/>
  <c r="A1850" i="10"/>
  <c r="A1848" i="10"/>
  <c r="A1845" i="10"/>
  <c r="A1843" i="10"/>
  <c r="A1841" i="10"/>
  <c r="A1838" i="10"/>
  <c r="A1836" i="10"/>
  <c r="A1834" i="10"/>
  <c r="A1832" i="10"/>
  <c r="A1830" i="10"/>
  <c r="A1828" i="10"/>
  <c r="A1825" i="10"/>
  <c r="A1823" i="10"/>
  <c r="A1821" i="10"/>
  <c r="A1818" i="10"/>
  <c r="A1816" i="10"/>
  <c r="A1814" i="10"/>
  <c r="A1812" i="10"/>
  <c r="A1810" i="10"/>
  <c r="A1808" i="10"/>
  <c r="A1805" i="10"/>
  <c r="A1803" i="10"/>
  <c r="A1801" i="10"/>
  <c r="A1798" i="10"/>
  <c r="A1796" i="10"/>
  <c r="A1794" i="10"/>
  <c r="A1792" i="10"/>
  <c r="A1790" i="10"/>
  <c r="A1788" i="10"/>
  <c r="A1785" i="10"/>
  <c r="A1783" i="10"/>
  <c r="A1781" i="10"/>
  <c r="A1778" i="10"/>
  <c r="A1776" i="10"/>
  <c r="A1774" i="10"/>
  <c r="A1772" i="10"/>
  <c r="A1770" i="10"/>
  <c r="A1768" i="10"/>
  <c r="A1765" i="10"/>
  <c r="A1763" i="10"/>
  <c r="A1761" i="10"/>
  <c r="A1758" i="10"/>
  <c r="A1756" i="10"/>
  <c r="A1754" i="10"/>
  <c r="A1752" i="10"/>
  <c r="A1750" i="10"/>
  <c r="A1748" i="10"/>
  <c r="A1745" i="10"/>
  <c r="A1743" i="10"/>
  <c r="A1741" i="10"/>
  <c r="A1738" i="10"/>
  <c r="A1736" i="10"/>
  <c r="A1734" i="10"/>
  <c r="A1732" i="10"/>
  <c r="A1730" i="10"/>
  <c r="A1728" i="10"/>
  <c r="A1726" i="10"/>
  <c r="A1725" i="10"/>
  <c r="A1724" i="10"/>
  <c r="A1723" i="10"/>
  <c r="A1722" i="10"/>
  <c r="A1721" i="10"/>
  <c r="A1720" i="10"/>
  <c r="A1718" i="10"/>
  <c r="A1716" i="10"/>
  <c r="A1714" i="10"/>
  <c r="A1712" i="10"/>
  <c r="A1710" i="10"/>
  <c r="A1708" i="10"/>
  <c r="A1705" i="10"/>
  <c r="A1703" i="10"/>
  <c r="A1701" i="10"/>
  <c r="A1698" i="10"/>
  <c r="A1696" i="10"/>
  <c r="A1694" i="10"/>
  <c r="A1692" i="10"/>
  <c r="A1690" i="10"/>
  <c r="A1688" i="10"/>
  <c r="A1686" i="10"/>
  <c r="A1685" i="10"/>
  <c r="A1684" i="10"/>
  <c r="A1683" i="10"/>
  <c r="A1682" i="10"/>
  <c r="A1681" i="10"/>
  <c r="A1680" i="10"/>
  <c r="A1678" i="10"/>
  <c r="A1676" i="10"/>
  <c r="A1674" i="10"/>
  <c r="A1672" i="10"/>
  <c r="A1670" i="10"/>
  <c r="A1668" i="10"/>
  <c r="A1665" i="10"/>
  <c r="A1663" i="10"/>
  <c r="A1661" i="10"/>
  <c r="A1658" i="10"/>
  <c r="A1656" i="10"/>
  <c r="A1654" i="10"/>
  <c r="A1652" i="10"/>
  <c r="A1650" i="10"/>
  <c r="A1648" i="10"/>
  <c r="A1646" i="10"/>
  <c r="A1645" i="10"/>
  <c r="A1644" i="10"/>
  <c r="A1643" i="10"/>
  <c r="A1642" i="10"/>
  <c r="A1641" i="10"/>
  <c r="A1640" i="10"/>
  <c r="A1638" i="10"/>
  <c r="A1636" i="10"/>
  <c r="A1634" i="10"/>
  <c r="A1632" i="10"/>
  <c r="A1630" i="10"/>
  <c r="A1628" i="10"/>
  <c r="A1625" i="10"/>
  <c r="A1623" i="10"/>
  <c r="A1621" i="10"/>
  <c r="A1618" i="10"/>
  <c r="A1616" i="10"/>
  <c r="A1614" i="10"/>
  <c r="A1612" i="10"/>
  <c r="A1610" i="10"/>
  <c r="A1608" i="10"/>
  <c r="A1606" i="10"/>
  <c r="A1605" i="10"/>
  <c r="A1604" i="10"/>
  <c r="A1603" i="10"/>
  <c r="A1602" i="10"/>
  <c r="A1601" i="10"/>
  <c r="A1600" i="10"/>
  <c r="A1598" i="10"/>
  <c r="A1596" i="10"/>
  <c r="A1594" i="10"/>
  <c r="A1592" i="10"/>
  <c r="A1590" i="10"/>
  <c r="A1588" i="10"/>
  <c r="A1585" i="10"/>
  <c r="A1583" i="10"/>
  <c r="A1581" i="10"/>
  <c r="A1578" i="10"/>
  <c r="A1576" i="10"/>
  <c r="A1574" i="10"/>
  <c r="A1572" i="10"/>
  <c r="A1570" i="10"/>
  <c r="A1568" i="10"/>
  <c r="A1566" i="10"/>
  <c r="A1565" i="10"/>
  <c r="A1564" i="10"/>
  <c r="A1563" i="10"/>
  <c r="A1562" i="10"/>
  <c r="A1561" i="10"/>
  <c r="A1560" i="10"/>
  <c r="A1558" i="10"/>
  <c r="A1556" i="10"/>
  <c r="A1554" i="10"/>
  <c r="A1552" i="10"/>
  <c r="A1550" i="10"/>
  <c r="A1548" i="10"/>
  <c r="A1545" i="10"/>
  <c r="A1543" i="10"/>
  <c r="A1541" i="10"/>
  <c r="A1538" i="10"/>
  <c r="A1536" i="10"/>
  <c r="A1534" i="10"/>
  <c r="A1532" i="10"/>
  <c r="A1530" i="10"/>
  <c r="A1528" i="10"/>
  <c r="A1526" i="10"/>
  <c r="A1525" i="10"/>
  <c r="A1524" i="10"/>
  <c r="A1523" i="10"/>
  <c r="A1522" i="10"/>
  <c r="A1521" i="10"/>
  <c r="A1520" i="10"/>
  <c r="A1518" i="10"/>
  <c r="A1516" i="10"/>
  <c r="A1514" i="10"/>
  <c r="A1512" i="10"/>
  <c r="A1510" i="10"/>
  <c r="A1508" i="10"/>
  <c r="A1505" i="10"/>
  <c r="A1503" i="10"/>
  <c r="A1501" i="10"/>
  <c r="A1500" i="10"/>
  <c r="A1498" i="10"/>
  <c r="A1496" i="10"/>
  <c r="A1494" i="10"/>
  <c r="A1492" i="10"/>
  <c r="A1490" i="10"/>
  <c r="A1488" i="10"/>
  <c r="A1485" i="10"/>
  <c r="A1483" i="10"/>
  <c r="A1481" i="10"/>
  <c r="A1478" i="10"/>
  <c r="A1476" i="10"/>
  <c r="A1474" i="10"/>
  <c r="A1472" i="10"/>
  <c r="A1470" i="10"/>
  <c r="A1468" i="10"/>
  <c r="A1466" i="10"/>
  <c r="A1465" i="10"/>
  <c r="A1464" i="10"/>
  <c r="A1463" i="10"/>
  <c r="A1462" i="10"/>
  <c r="A1461" i="10"/>
  <c r="A1460" i="10"/>
  <c r="A1458" i="10"/>
  <c r="A1456" i="10"/>
  <c r="A1454" i="10"/>
  <c r="A1452" i="10"/>
  <c r="A1450" i="10"/>
  <c r="A1448" i="10"/>
  <c r="A1445" i="10"/>
  <c r="A1443" i="10"/>
  <c r="A1441" i="10"/>
  <c r="A1438" i="10"/>
  <c r="A1436" i="10"/>
  <c r="A1434" i="10"/>
  <c r="A1432" i="10"/>
  <c r="A1430" i="10"/>
  <c r="A1428" i="10"/>
  <c r="A1426" i="10"/>
  <c r="A1425" i="10"/>
  <c r="A1424" i="10"/>
  <c r="A1423" i="10"/>
  <c r="A1422" i="10"/>
  <c r="A1421" i="10"/>
  <c r="A1420" i="10"/>
  <c r="A1418" i="10"/>
  <c r="A1416" i="10"/>
  <c r="A1414" i="10"/>
  <c r="A1412" i="10"/>
  <c r="A1410" i="10"/>
  <c r="A1408" i="10"/>
  <c r="A1405" i="10"/>
  <c r="A1403" i="10"/>
  <c r="A1401" i="10"/>
  <c r="A1398" i="10"/>
  <c r="A1396" i="10"/>
  <c r="A1394" i="10"/>
  <c r="A1392" i="10"/>
  <c r="A1390" i="10"/>
  <c r="A1388" i="10"/>
  <c r="A1386" i="10"/>
  <c r="A1385" i="10"/>
  <c r="A1384" i="10"/>
  <c r="A1383" i="10"/>
  <c r="A1382" i="10"/>
  <c r="A1381" i="10"/>
  <c r="A1380" i="10"/>
  <c r="A1378" i="10"/>
  <c r="A1376" i="10"/>
  <c r="A1374" i="10"/>
  <c r="A1372" i="10"/>
  <c r="A1370" i="10"/>
  <c r="A1368" i="10"/>
  <c r="A1365" i="10"/>
  <c r="A1363" i="10"/>
  <c r="A1361" i="10"/>
  <c r="A1358" i="10"/>
  <c r="A1356" i="10"/>
  <c r="A1354" i="10"/>
  <c r="A1352" i="10"/>
  <c r="A1350" i="10"/>
  <c r="A1348" i="10"/>
  <c r="A1346" i="10"/>
  <c r="A1345" i="10"/>
  <c r="A1344" i="10"/>
  <c r="A1343" i="10"/>
  <c r="A1342" i="10"/>
  <c r="A1341" i="10"/>
  <c r="A1340" i="10"/>
  <c r="A1338" i="10"/>
  <c r="A1336" i="10"/>
  <c r="A1334" i="10"/>
  <c r="A1332" i="10"/>
  <c r="A1330" i="10"/>
  <c r="A1328" i="10"/>
  <c r="A1325" i="10"/>
  <c r="A1323" i="10"/>
  <c r="A1321" i="10"/>
  <c r="A1318" i="10"/>
  <c r="A1316" i="10"/>
  <c r="A1314" i="10"/>
  <c r="A1312" i="10"/>
  <c r="A1310" i="10"/>
  <c r="A1308" i="10"/>
  <c r="A1306" i="10"/>
  <c r="A1305" i="10"/>
  <c r="A1304" i="10"/>
  <c r="A1303" i="10"/>
  <c r="A1302" i="10"/>
  <c r="A1301" i="10"/>
  <c r="A1300" i="10"/>
  <c r="A1298" i="10"/>
  <c r="A1296" i="10"/>
  <c r="A1294" i="10"/>
  <c r="A1292" i="10"/>
  <c r="A1290" i="10"/>
  <c r="A1288" i="10"/>
  <c r="A1285" i="10"/>
  <c r="A1283" i="10"/>
  <c r="A1281" i="10"/>
  <c r="A1278" i="10"/>
  <c r="A1276" i="10"/>
  <c r="A1274" i="10"/>
  <c r="A1272" i="10"/>
  <c r="A1270" i="10"/>
  <c r="A1268" i="10"/>
  <c r="A1266" i="10"/>
  <c r="A1265" i="10"/>
  <c r="A1264" i="10"/>
  <c r="A1263" i="10"/>
  <c r="A1262" i="10"/>
  <c r="A1261" i="10"/>
  <c r="A1260" i="10"/>
  <c r="A1258" i="10"/>
  <c r="A1256" i="10"/>
  <c r="A1254" i="10"/>
  <c r="A1252" i="10"/>
  <c r="A1250" i="10"/>
  <c r="A1248" i="10"/>
  <c r="A1245" i="10"/>
  <c r="A1243" i="10"/>
  <c r="A1241" i="10"/>
  <c r="A1238" i="10"/>
  <c r="A1236" i="10"/>
  <c r="A1235" i="10"/>
  <c r="A1234" i="10"/>
  <c r="A1233" i="10"/>
  <c r="A1232" i="10"/>
  <c r="A1231" i="10"/>
  <c r="A1230" i="10"/>
  <c r="A1228" i="10"/>
  <c r="A1225" i="10"/>
  <c r="A1223" i="10"/>
  <c r="A1221" i="10"/>
  <c r="A1218" i="10"/>
  <c r="A1216" i="10"/>
  <c r="A1215" i="10"/>
  <c r="A1214" i="10"/>
  <c r="A1213" i="10"/>
  <c r="A1212" i="10"/>
  <c r="A1211" i="10"/>
  <c r="A1210" i="10"/>
  <c r="A1208" i="10"/>
  <c r="A1205" i="10"/>
  <c r="A1203" i="10"/>
  <c r="A1201" i="10"/>
  <c r="A1198" i="10"/>
  <c r="A1196" i="10"/>
  <c r="A1195" i="10"/>
  <c r="A1194" i="10"/>
  <c r="A1193" i="10"/>
  <c r="A1192" i="10"/>
  <c r="A1191" i="10"/>
  <c r="A1190" i="10"/>
  <c r="A1188" i="10"/>
  <c r="A1178" i="10"/>
  <c r="A1176" i="10"/>
  <c r="A1174" i="10"/>
  <c r="A1172" i="10"/>
  <c r="A1170" i="10"/>
  <c r="A1168" i="10"/>
  <c r="A1165" i="10"/>
  <c r="A1163" i="10"/>
  <c r="A1161" i="10"/>
  <c r="A1158" i="10"/>
  <c r="A1156" i="10"/>
  <c r="A1154" i="10"/>
  <c r="A1152" i="10"/>
  <c r="A1150" i="10"/>
  <c r="A1148" i="10"/>
  <c r="A1145" i="10"/>
  <c r="A1143" i="10"/>
  <c r="A1141" i="10"/>
  <c r="A1138" i="10"/>
  <c r="A1136" i="10"/>
  <c r="A1134" i="10"/>
  <c r="A1132" i="10"/>
  <c r="A1130" i="10"/>
  <c r="A1128" i="10"/>
  <c r="A1125" i="10"/>
  <c r="A1123" i="10"/>
  <c r="A1121" i="10"/>
  <c r="A1118" i="10"/>
  <c r="A1115" i="10"/>
  <c r="A1113" i="10"/>
  <c r="A1111" i="10"/>
  <c r="A1110" i="10"/>
  <c r="A1108" i="10"/>
  <c r="A1106" i="10"/>
  <c r="A1104" i="10"/>
  <c r="A1102" i="10"/>
  <c r="A1100" i="10"/>
  <c r="A1098" i="10"/>
  <c r="A1094" i="10"/>
  <c r="A1092" i="10"/>
  <c r="A1087" i="10"/>
  <c r="A1085" i="10"/>
  <c r="A1083" i="10"/>
  <c r="A1081" i="10"/>
  <c r="A1079" i="10"/>
  <c r="A1077" i="10"/>
  <c r="A1074" i="10"/>
  <c r="A1072" i="10"/>
  <c r="A1070" i="10"/>
  <c r="A1067" i="10"/>
  <c r="A1065" i="10"/>
  <c r="A1063" i="10"/>
  <c r="A1061" i="10"/>
  <c r="A1059" i="10"/>
  <c r="A1057" i="10"/>
  <c r="A1054" i="10"/>
  <c r="A1052" i="10"/>
  <c r="A1050" i="10"/>
  <c r="A1047" i="10"/>
  <c r="A1045" i="10"/>
  <c r="A1043" i="10"/>
  <c r="A1041" i="10"/>
  <c r="A1039" i="10"/>
  <c r="A1037" i="10"/>
  <c r="A1034" i="10"/>
  <c r="A1032" i="10"/>
  <c r="A1030" i="10"/>
  <c r="A1027" i="10"/>
  <c r="A1017" i="10"/>
  <c r="A1014" i="10"/>
  <c r="A1012" i="10"/>
  <c r="A1010" i="10"/>
  <c r="A1007" i="10"/>
  <c r="A1005" i="10"/>
  <c r="A1003" i="10"/>
  <c r="A1001" i="10"/>
  <c r="A999" i="10"/>
  <c r="A997" i="10"/>
  <c r="A994" i="10"/>
  <c r="A992" i="10"/>
  <c r="A990" i="10"/>
  <c r="A987" i="10"/>
  <c r="A983" i="10"/>
  <c r="A981" i="10"/>
  <c r="A979" i="10"/>
  <c r="A977" i="10"/>
  <c r="A975" i="10"/>
  <c r="A972" i="10"/>
  <c r="A970" i="10"/>
  <c r="A968" i="10"/>
  <c r="A965" i="10"/>
  <c r="A963" i="10"/>
  <c r="A961" i="10"/>
  <c r="A959" i="10"/>
  <c r="A957" i="10"/>
  <c r="A955" i="10"/>
  <c r="A952" i="10"/>
  <c r="A950" i="10"/>
  <c r="A948" i="10"/>
  <c r="A945" i="10"/>
  <c r="A943" i="10"/>
  <c r="A941" i="10"/>
  <c r="A939" i="10"/>
  <c r="A937" i="10"/>
  <c r="A935" i="10"/>
  <c r="A932" i="10"/>
  <c r="A930" i="10"/>
  <c r="A928" i="10"/>
  <c r="A925" i="10"/>
  <c r="A923" i="10"/>
  <c r="A921" i="10"/>
  <c r="A919" i="10"/>
  <c r="A917" i="10"/>
  <c r="A915" i="10"/>
  <c r="A912" i="10"/>
  <c r="A910" i="10"/>
  <c r="A908" i="10"/>
  <c r="A905" i="10"/>
  <c r="A903" i="10"/>
  <c r="A901" i="10"/>
  <c r="A899" i="10"/>
  <c r="A897" i="10"/>
  <c r="A895" i="10"/>
  <c r="A892" i="10"/>
  <c r="A890" i="10"/>
  <c r="A888" i="10"/>
  <c r="A885" i="10"/>
  <c r="A883" i="10"/>
  <c r="A881" i="10"/>
  <c r="A879" i="10"/>
  <c r="A877" i="10"/>
  <c r="A875" i="10"/>
  <c r="A872" i="10"/>
  <c r="A870" i="10"/>
  <c r="A868" i="10"/>
  <c r="A865" i="10"/>
  <c r="A855" i="10"/>
  <c r="A852" i="10"/>
  <c r="A850" i="10"/>
  <c r="A848" i="10"/>
  <c r="A845" i="10"/>
  <c r="A835" i="10"/>
  <c r="A832" i="10"/>
  <c r="A830" i="10"/>
  <c r="A828" i="10"/>
  <c r="A825" i="10"/>
  <c r="A823" i="10"/>
  <c r="A821" i="10"/>
  <c r="A819" i="10"/>
  <c r="A817" i="10"/>
  <c r="A815" i="10"/>
  <c r="A812" i="10"/>
  <c r="A810" i="10"/>
  <c r="A808" i="10"/>
  <c r="A805" i="10"/>
  <c r="A803" i="10"/>
  <c r="A801" i="10"/>
  <c r="A799" i="10"/>
  <c r="A797" i="10"/>
  <c r="A795" i="10"/>
  <c r="A792" i="10"/>
  <c r="A790" i="10"/>
  <c r="A788" i="10"/>
  <c r="A785" i="10"/>
  <c r="A783" i="10"/>
  <c r="A781" i="10"/>
  <c r="A779" i="10"/>
  <c r="A777" i="10"/>
  <c r="A775" i="10"/>
  <c r="A772" i="10"/>
  <c r="A770" i="10"/>
  <c r="A768" i="10"/>
  <c r="A765" i="10"/>
  <c r="A763" i="10"/>
  <c r="A761" i="10"/>
  <c r="A759" i="10"/>
  <c r="A757" i="10"/>
  <c r="A755" i="10"/>
  <c r="A745" i="10"/>
  <c r="A743" i="10"/>
  <c r="A741" i="10"/>
  <c r="A739" i="10"/>
  <c r="A737" i="10"/>
  <c r="A735" i="10"/>
  <c r="A732" i="10"/>
  <c r="A730" i="10"/>
  <c r="A728" i="10"/>
  <c r="A725" i="10"/>
  <c r="A723" i="10"/>
  <c r="A721" i="10"/>
  <c r="A719" i="10"/>
  <c r="A717" i="10"/>
  <c r="A715" i="10"/>
  <c r="A712" i="10"/>
  <c r="A710" i="10"/>
  <c r="A708" i="10"/>
  <c r="A706" i="10"/>
  <c r="A705" i="10"/>
  <c r="A703" i="10"/>
  <c r="A701" i="10"/>
  <c r="A699" i="10"/>
  <c r="A697" i="10"/>
  <c r="A695" i="10"/>
  <c r="A692" i="10"/>
  <c r="A690" i="10"/>
  <c r="A688" i="10"/>
  <c r="A685" i="10"/>
  <c r="A683" i="10"/>
  <c r="A681" i="10"/>
  <c r="A679" i="10"/>
  <c r="A677" i="10"/>
  <c r="A675" i="10"/>
  <c r="A672" i="10"/>
  <c r="A670" i="10"/>
  <c r="A668" i="10"/>
  <c r="A665" i="10"/>
  <c r="A663" i="10"/>
  <c r="A661" i="10"/>
  <c r="A659" i="10"/>
  <c r="A657" i="10"/>
  <c r="A655" i="10"/>
  <c r="A652" i="10"/>
  <c r="A650" i="10"/>
  <c r="A648" i="10"/>
  <c r="A645" i="10"/>
  <c r="A643" i="10"/>
  <c r="A641" i="10"/>
  <c r="A639" i="10"/>
  <c r="A637" i="10"/>
  <c r="A635" i="10"/>
  <c r="A632" i="10"/>
  <c r="A630" i="10"/>
  <c r="A628" i="10"/>
  <c r="A626" i="10"/>
  <c r="A625" i="10"/>
  <c r="A623" i="10"/>
  <c r="A621" i="10"/>
  <c r="A619" i="10"/>
  <c r="A617" i="10"/>
  <c r="A615" i="10"/>
  <c r="A612" i="10"/>
  <c r="A610" i="10"/>
  <c r="A608" i="10"/>
  <c r="A605" i="10"/>
  <c r="A603" i="10"/>
  <c r="A601" i="10"/>
  <c r="A599" i="10"/>
  <c r="A597" i="10"/>
  <c r="A595" i="10"/>
  <c r="A592" i="10"/>
  <c r="A590" i="10"/>
  <c r="A588" i="10"/>
  <c r="A585" i="10"/>
  <c r="A583" i="10"/>
  <c r="A581" i="10"/>
  <c r="A579" i="10"/>
  <c r="A577" i="10"/>
  <c r="A575" i="10"/>
  <c r="A572" i="10"/>
  <c r="A570" i="10"/>
  <c r="A568" i="10"/>
  <c r="A565" i="10"/>
  <c r="A563" i="10"/>
  <c r="A561" i="10"/>
  <c r="A559" i="10"/>
  <c r="A557" i="10"/>
  <c r="A555" i="10"/>
  <c r="A552" i="10"/>
  <c r="A550" i="10"/>
  <c r="A548" i="10"/>
  <c r="A545" i="10"/>
  <c r="A543" i="10"/>
  <c r="A541" i="10"/>
  <c r="A539" i="10"/>
  <c r="A537" i="10"/>
  <c r="A535" i="10"/>
  <c r="A532" i="10"/>
  <c r="A530" i="10"/>
  <c r="A528" i="10"/>
  <c r="A525" i="10"/>
  <c r="A523" i="10"/>
  <c r="A521" i="10"/>
  <c r="A519" i="10"/>
  <c r="A517" i="10"/>
  <c r="A515" i="10"/>
  <c r="A512" i="10"/>
  <c r="A510" i="10"/>
  <c r="A508" i="10"/>
  <c r="A505" i="10"/>
  <c r="A503" i="10"/>
  <c r="A501" i="10"/>
  <c r="A499" i="10"/>
  <c r="A497" i="10"/>
  <c r="A495" i="10"/>
  <c r="A492" i="10"/>
  <c r="A490" i="10"/>
  <c r="A488" i="10"/>
  <c r="A485" i="10"/>
  <c r="A483" i="10"/>
  <c r="A481" i="10"/>
  <c r="A479" i="10"/>
  <c r="A477" i="10"/>
  <c r="A475" i="10"/>
  <c r="A472" i="10"/>
  <c r="A470" i="10"/>
  <c r="A468" i="10"/>
  <c r="A465" i="10"/>
  <c r="A463" i="10"/>
  <c r="A461" i="10"/>
  <c r="A459" i="10"/>
  <c r="A457" i="10"/>
  <c r="A455" i="10"/>
  <c r="A452" i="10"/>
  <c r="A450" i="10"/>
  <c r="A448" i="10"/>
  <c r="A445" i="10"/>
  <c r="A435" i="10"/>
  <c r="A432" i="10"/>
  <c r="A430" i="10"/>
  <c r="A428" i="10"/>
  <c r="A425" i="10"/>
  <c r="A423" i="10"/>
  <c r="A421" i="10"/>
  <c r="A419" i="10"/>
  <c r="A417" i="10"/>
  <c r="A415" i="10"/>
  <c r="A412" i="10"/>
  <c r="A410" i="10"/>
  <c r="A408" i="10"/>
  <c r="A405" i="10"/>
  <c r="A403" i="10"/>
  <c r="A401" i="10"/>
  <c r="A399" i="10"/>
  <c r="A397" i="10"/>
  <c r="A395" i="10"/>
  <c r="A392" i="10"/>
  <c r="A390" i="10"/>
  <c r="A388" i="10"/>
  <c r="A385" i="10"/>
  <c r="A383" i="10"/>
  <c r="A381" i="10"/>
  <c r="A379" i="10"/>
  <c r="A377" i="10"/>
  <c r="A375" i="10"/>
  <c r="A372" i="10"/>
  <c r="A370" i="10"/>
  <c r="A368" i="10"/>
  <c r="A365" i="10"/>
  <c r="A363" i="10"/>
  <c r="A361" i="10"/>
  <c r="A359" i="10"/>
  <c r="A357" i="10"/>
  <c r="A355" i="10"/>
  <c r="A352" i="10"/>
  <c r="A350" i="10"/>
  <c r="A348" i="10"/>
  <c r="A345" i="10"/>
  <c r="A343" i="10"/>
  <c r="A341" i="10"/>
  <c r="A339" i="10"/>
  <c r="A337" i="10"/>
  <c r="A335" i="10"/>
  <c r="A332" i="10"/>
  <c r="A330" i="10"/>
  <c r="A328" i="10"/>
  <c r="A325" i="10"/>
  <c r="A323" i="10"/>
  <c r="A321" i="10"/>
  <c r="A319" i="10"/>
  <c r="A317" i="10"/>
  <c r="A315" i="10"/>
  <c r="A312" i="10"/>
  <c r="A310" i="10"/>
  <c r="A308" i="10"/>
  <c r="A305" i="10"/>
  <c r="A303" i="10"/>
  <c r="A301" i="10"/>
  <c r="A299" i="10"/>
  <c r="A297" i="10"/>
  <c r="A295" i="10"/>
  <c r="A292" i="10"/>
  <c r="A290" i="10"/>
  <c r="A288" i="10"/>
  <c r="A285" i="10"/>
  <c r="A283" i="10"/>
  <c r="A281" i="10"/>
  <c r="A279" i="10"/>
  <c r="A277" i="10"/>
  <c r="A275" i="10"/>
  <c r="A272" i="10"/>
  <c r="A270" i="10"/>
  <c r="A268" i="10"/>
  <c r="A265" i="10"/>
  <c r="A263" i="10"/>
  <c r="A261" i="10"/>
  <c r="A259" i="10"/>
  <c r="A257" i="10"/>
  <c r="A255" i="10"/>
  <c r="A252" i="10"/>
  <c r="A250" i="10"/>
  <c r="A248" i="10"/>
  <c r="A245" i="10"/>
  <c r="A243" i="10"/>
  <c r="A241" i="10"/>
  <c r="A239" i="10"/>
  <c r="A237" i="10"/>
  <c r="A235" i="10"/>
  <c r="A232" i="10"/>
  <c r="A230" i="10"/>
  <c r="A228" i="10"/>
  <c r="A225" i="10"/>
  <c r="A223" i="10"/>
  <c r="A221" i="10"/>
  <c r="A219" i="10"/>
  <c r="A217" i="10"/>
  <c r="A215" i="10"/>
  <c r="A212" i="10"/>
  <c r="A210" i="10"/>
  <c r="A208" i="10"/>
  <c r="A205" i="10"/>
  <c r="A203" i="10"/>
  <c r="A201" i="10"/>
  <c r="A199" i="10"/>
  <c r="A197" i="10"/>
  <c r="A195" i="10"/>
  <c r="A192" i="10"/>
  <c r="A190" i="10"/>
  <c r="A188" i="10"/>
  <c r="A185" i="10"/>
  <c r="A183" i="10"/>
  <c r="A181" i="10"/>
  <c r="A179" i="10"/>
  <c r="A177" i="10"/>
  <c r="A175" i="10"/>
  <c r="A172" i="10"/>
  <c r="A170" i="10"/>
  <c r="A168" i="10"/>
  <c r="A165" i="10"/>
  <c r="A163" i="10"/>
  <c r="A161" i="10"/>
  <c r="A159" i="10"/>
  <c r="A157" i="10"/>
  <c r="A155" i="10"/>
  <c r="A152" i="10"/>
  <c r="A150" i="10"/>
  <c r="A148" i="10"/>
  <c r="A145" i="10"/>
  <c r="A143" i="10"/>
  <c r="A141" i="10"/>
  <c r="A139" i="10"/>
  <c r="A137" i="10"/>
  <c r="A135" i="10"/>
  <c r="A132" i="10"/>
  <c r="A130" i="10"/>
  <c r="A128" i="10"/>
  <c r="A125" i="10"/>
  <c r="A123" i="10"/>
  <c r="A121" i="10"/>
  <c r="A119" i="10"/>
  <c r="A117" i="10"/>
  <c r="A115" i="10"/>
  <c r="A112" i="10"/>
  <c r="A110" i="10"/>
  <c r="A108" i="10"/>
  <c r="A105" i="10"/>
  <c r="A103" i="10"/>
  <c r="A101" i="10"/>
  <c r="A99" i="10"/>
  <c r="A97" i="10"/>
  <c r="A95" i="10"/>
  <c r="A92" i="10"/>
  <c r="A90" i="10"/>
  <c r="A88" i="10"/>
  <c r="A85" i="10"/>
  <c r="A83" i="10"/>
  <c r="A81" i="10"/>
  <c r="A79" i="10"/>
  <c r="A77" i="10"/>
  <c r="A75" i="10"/>
  <c r="A72" i="10"/>
  <c r="A70" i="10"/>
  <c r="A68" i="10"/>
  <c r="A65" i="10"/>
  <c r="A63" i="10"/>
  <c r="A61" i="10"/>
  <c r="A59" i="10"/>
  <c r="A57" i="10"/>
  <c r="A55" i="10"/>
  <c r="A52" i="10"/>
  <c r="A50" i="10"/>
  <c r="A48" i="10"/>
  <c r="A45" i="10"/>
  <c r="A43" i="10"/>
  <c r="A41" i="10"/>
  <c r="A39" i="10"/>
  <c r="A37" i="10"/>
  <c r="A35" i="10"/>
  <c r="A32" i="10"/>
  <c r="A30" i="10"/>
  <c r="A28" i="10"/>
  <c r="A25" i="10"/>
  <c r="A23" i="10"/>
  <c r="A21" i="10"/>
  <c r="A19" i="10"/>
  <c r="A17" i="10"/>
  <c r="A15" i="10"/>
  <c r="N4142" i="10"/>
  <c r="S4142" i="10"/>
  <c r="S4143" i="10" s="1"/>
  <c r="S4144" i="10" s="1"/>
  <c r="S4145" i="10" s="1"/>
  <c r="R4142" i="10"/>
  <c r="R4143" i="10" s="1"/>
  <c r="R4144" i="10" s="1"/>
  <c r="R4145" i="10" s="1"/>
  <c r="Q4142" i="10"/>
  <c r="A12" i="10"/>
  <c r="A10" i="10"/>
  <c r="A8" i="10"/>
  <c r="I2747" i="10"/>
  <c r="I1937" i="10"/>
  <c r="A2699" i="10"/>
  <c r="A2739" i="10"/>
  <c r="I3259" i="10"/>
  <c r="I884" i="10"/>
  <c r="I934" i="10"/>
  <c r="A756" i="10"/>
  <c r="I2977" i="10"/>
  <c r="A3019" i="10"/>
  <c r="A3039" i="10"/>
  <c r="A3059" i="10"/>
  <c r="A3079" i="10"/>
  <c r="A3100" i="10"/>
  <c r="A3121" i="10"/>
  <c r="A3141" i="10"/>
  <c r="I3339" i="10"/>
  <c r="A3661" i="10"/>
  <c r="A1129" i="10"/>
  <c r="A1149" i="10"/>
  <c r="A1169" i="10"/>
  <c r="A1209" i="10"/>
  <c r="I1687" i="10"/>
  <c r="I2027" i="10"/>
  <c r="I2437" i="10"/>
  <c r="A2559" i="10"/>
  <c r="A2579" i="10"/>
  <c r="A2599" i="10"/>
  <c r="A2619" i="10"/>
  <c r="A2639" i="10"/>
  <c r="A2659" i="10"/>
  <c r="A2679" i="10"/>
  <c r="I1277" i="10"/>
  <c r="I1357" i="10"/>
  <c r="I1397" i="10"/>
  <c r="I1437" i="10"/>
  <c r="I1477" i="10"/>
  <c r="I1517" i="10"/>
  <c r="I1557" i="10"/>
  <c r="I1597" i="10"/>
  <c r="I1637" i="10"/>
  <c r="I1677" i="10"/>
  <c r="A1709" i="10"/>
  <c r="A606" i="10"/>
  <c r="I924" i="10"/>
  <c r="I1086" i="10"/>
  <c r="I2577" i="10"/>
  <c r="I2737" i="10"/>
  <c r="A2799" i="10"/>
  <c r="A2819" i="10"/>
  <c r="A2839" i="10"/>
  <c r="A2859" i="10"/>
  <c r="A2879" i="10"/>
  <c r="A2899" i="10"/>
  <c r="A2919" i="10"/>
  <c r="A2939" i="10"/>
  <c r="A2959" i="10"/>
  <c r="A2979" i="10"/>
  <c r="A2999" i="10"/>
  <c r="A3181" i="10"/>
  <c r="A3201" i="10"/>
  <c r="I3249" i="10"/>
  <c r="I3329" i="10"/>
  <c r="I3409" i="10"/>
  <c r="A1769" i="10"/>
  <c r="A1809" i="10"/>
  <c r="A1849" i="10"/>
  <c r="A1889" i="10"/>
  <c r="A1929" i="10"/>
  <c r="A1969" i="10"/>
  <c r="A1989" i="10"/>
  <c r="A2009" i="10"/>
  <c r="A2029" i="10"/>
  <c r="A2049" i="10"/>
  <c r="A2069" i="10"/>
  <c r="A2089" i="10"/>
  <c r="A2109" i="10"/>
  <c r="A2129" i="10"/>
  <c r="I2227" i="10"/>
  <c r="A2259" i="10"/>
  <c r="A2299" i="10"/>
  <c r="A2339" i="10"/>
  <c r="A2359" i="10"/>
  <c r="A2379" i="10"/>
  <c r="A2399" i="10"/>
  <c r="A2419" i="10"/>
  <c r="A2439" i="10"/>
  <c r="A2459" i="10"/>
  <c r="A2479" i="10"/>
  <c r="A2499" i="10"/>
  <c r="A2519" i="10"/>
  <c r="A2539" i="10"/>
  <c r="I3077" i="10"/>
  <c r="A3541" i="10"/>
  <c r="A3621" i="10"/>
  <c r="I3799" i="10"/>
  <c r="A3851" i="10"/>
  <c r="A3872" i="10"/>
  <c r="A3892" i="10"/>
  <c r="A3912" i="10"/>
  <c r="A56" i="10"/>
  <c r="A76" i="10"/>
  <c r="A96" i="10"/>
  <c r="A116" i="10"/>
  <c r="A136" i="10"/>
  <c r="A156" i="10"/>
  <c r="A176" i="10"/>
  <c r="A196" i="10"/>
  <c r="A326" i="10"/>
  <c r="A446" i="10"/>
  <c r="A466" i="10"/>
  <c r="A486" i="10"/>
  <c r="A506" i="10"/>
  <c r="A526" i="10"/>
  <c r="A546" i="10"/>
  <c r="A566" i="10"/>
  <c r="A596" i="10"/>
  <c r="A646" i="10"/>
  <c r="A666" i="10"/>
  <c r="A686" i="10"/>
  <c r="A776" i="10"/>
  <c r="A796" i="10"/>
  <c r="A816" i="10"/>
  <c r="A836" i="10"/>
  <c r="A876" i="10"/>
  <c r="A896" i="10"/>
  <c r="A916" i="10"/>
  <c r="A936" i="10"/>
  <c r="A956" i="10"/>
  <c r="A976" i="10"/>
  <c r="A998" i="10"/>
  <c r="A1018" i="10"/>
  <c r="A1038" i="10"/>
  <c r="A1058" i="10"/>
  <c r="A1078" i="10"/>
  <c r="A1119" i="10"/>
  <c r="A1159" i="10"/>
  <c r="A1199" i="10"/>
  <c r="A1219" i="10"/>
  <c r="A1239" i="10"/>
  <c r="A1259" i="10"/>
  <c r="A1279" i="10"/>
  <c r="A1299" i="10"/>
  <c r="A1319" i="10"/>
  <c r="A1339" i="10"/>
  <c r="A1359" i="10"/>
  <c r="A1379" i="10"/>
  <c r="A726" i="10"/>
  <c r="A826" i="10"/>
  <c r="A866" i="10"/>
  <c r="A906" i="10"/>
  <c r="A2149" i="10"/>
  <c r="A2169" i="10"/>
  <c r="A2189" i="10"/>
  <c r="A2209" i="10"/>
  <c r="A2229" i="10"/>
  <c r="A2249" i="10"/>
  <c r="A2269" i="10"/>
  <c r="A2289" i="10"/>
  <c r="A2329" i="10"/>
  <c r="A2349" i="10"/>
  <c r="A2389" i="10"/>
  <c r="A2429" i="10"/>
  <c r="A2489" i="10"/>
  <c r="A2529" i="10"/>
  <c r="A2569" i="10"/>
  <c r="A2609" i="10"/>
  <c r="A2649" i="10"/>
  <c r="A2689" i="10"/>
  <c r="A2729" i="10"/>
  <c r="A2749" i="10"/>
  <c r="A1399" i="10"/>
  <c r="A1419" i="10"/>
  <c r="A1439" i="10"/>
  <c r="A1459" i="10"/>
  <c r="A1479" i="10"/>
  <c r="A1499" i="10"/>
  <c r="A1519" i="10"/>
  <c r="A1539" i="10"/>
  <c r="A1559" i="10"/>
  <c r="A1579" i="10"/>
  <c r="A1599" i="10"/>
  <c r="A1619" i="10"/>
  <c r="A1639" i="10"/>
  <c r="A1659" i="10"/>
  <c r="A1679" i="10"/>
  <c r="A1699" i="10"/>
  <c r="A1719" i="10"/>
  <c r="A1739" i="10"/>
  <c r="A1759" i="10"/>
  <c r="A1779" i="10"/>
  <c r="A1799" i="10"/>
  <c r="A1819" i="10"/>
  <c r="A1839" i="10"/>
  <c r="A1859" i="10"/>
  <c r="A1879" i="10"/>
  <c r="A1899" i="10"/>
  <c r="A1919" i="10"/>
  <c r="A1939" i="10"/>
  <c r="A1959" i="10"/>
  <c r="A1999" i="10"/>
  <c r="A2039" i="10"/>
  <c r="A2099" i="10"/>
  <c r="A2139" i="10"/>
  <c r="A2179" i="10"/>
  <c r="A2219" i="10"/>
  <c r="A3271" i="10"/>
  <c r="A2769" i="10"/>
  <c r="A2789" i="10"/>
  <c r="A2829" i="10"/>
  <c r="A2889" i="10"/>
  <c r="A2969" i="10"/>
  <c r="A3049" i="10"/>
  <c r="A3131" i="10"/>
  <c r="A3211" i="10"/>
  <c r="A3231" i="10"/>
  <c r="A3251" i="10"/>
  <c r="A2779" i="10"/>
  <c r="A3761" i="10"/>
  <c r="A3841" i="10"/>
  <c r="A3291" i="10"/>
  <c r="A3311" i="10"/>
  <c r="A3331" i="10"/>
  <c r="A3351" i="10"/>
  <c r="A3371" i="10"/>
  <c r="A3391" i="10"/>
  <c r="A3411" i="10"/>
  <c r="A3431" i="10"/>
  <c r="A3451" i="10"/>
  <c r="A3471" i="10"/>
  <c r="A3491" i="10"/>
  <c r="A3511" i="10"/>
  <c r="A3531" i="10"/>
  <c r="A3551" i="10"/>
  <c r="A3571" i="10"/>
  <c r="A3591" i="10"/>
  <c r="A3611" i="10"/>
  <c r="A3631" i="10"/>
  <c r="A3651" i="10"/>
  <c r="A3731" i="10"/>
  <c r="A3751" i="10"/>
  <c r="A3771" i="10"/>
  <c r="A3791" i="10"/>
  <c r="A3811" i="10"/>
  <c r="A3831" i="10"/>
  <c r="A586" i="10"/>
  <c r="A16" i="10"/>
  <c r="A66" i="10"/>
  <c r="A106" i="10"/>
  <c r="A146" i="10"/>
  <c r="A216" i="10"/>
  <c r="A256" i="10"/>
  <c r="A296" i="10"/>
  <c r="A316" i="10"/>
  <c r="A336" i="10"/>
  <c r="A356" i="10"/>
  <c r="A376" i="10"/>
  <c r="A396" i="10"/>
  <c r="A416" i="10"/>
  <c r="A436" i="10"/>
  <c r="I3920" i="10"/>
  <c r="A2" i="12"/>
  <c r="C2" i="12"/>
  <c r="A2" i="10"/>
  <c r="C1" i="12"/>
  <c r="I2807" i="10"/>
  <c r="I3088" i="10"/>
  <c r="I2947" i="10"/>
  <c r="I3449" i="10"/>
  <c r="I3027" i="10"/>
  <c r="I3429" i="10"/>
  <c r="I2067" i="10"/>
  <c r="J986" i="10"/>
  <c r="J2447" i="10"/>
  <c r="A1046" i="10"/>
  <c r="A3719" i="10"/>
  <c r="J2697" i="10"/>
  <c r="J614" i="10"/>
  <c r="J1717" i="10"/>
  <c r="A584" i="10"/>
  <c r="A2877" i="10"/>
  <c r="A734" i="10"/>
  <c r="A1347" i="10"/>
  <c r="A2777" i="10"/>
  <c r="J24" i="10"/>
  <c r="J1917" i="10"/>
  <c r="A2449" i="10"/>
  <c r="A1099" i="10"/>
  <c r="A746" i="10"/>
  <c r="J464" i="10"/>
  <c r="J3799" i="10"/>
  <c r="A1397" i="10"/>
  <c r="J3389" i="10"/>
  <c r="A1016" i="10"/>
  <c r="A3870" i="10"/>
  <c r="J2287" i="10"/>
  <c r="J754" i="10"/>
  <c r="J2867" i="10"/>
  <c r="A3077" i="10"/>
  <c r="J1627" i="10"/>
  <c r="J1607" i="10"/>
  <c r="A3890" i="10"/>
  <c r="A2127" i="10"/>
  <c r="A1357" i="10"/>
  <c r="J2757" i="10"/>
  <c r="A3469" i="10"/>
  <c r="J3859" i="10"/>
  <c r="J2217" i="10"/>
  <c r="A2237" i="10"/>
  <c r="A3149" i="10"/>
  <c r="A3139" i="10"/>
  <c r="A514" i="10"/>
  <c r="A3289" i="10"/>
  <c r="A3461" i="10" l="1"/>
  <c r="J854" i="10"/>
  <c r="J3709" i="10"/>
  <c r="A3699" i="10"/>
  <c r="A3689" i="10"/>
  <c r="J3679" i="10"/>
  <c r="A3709" i="10"/>
  <c r="J3699" i="10"/>
  <c r="J3689" i="10"/>
  <c r="A3679" i="10"/>
  <c r="I74" i="10"/>
  <c r="I24" i="10"/>
  <c r="I194" i="10"/>
  <c r="I214" i="10"/>
  <c r="I384" i="10"/>
  <c r="I844" i="10"/>
  <c r="I344" i="10"/>
  <c r="I2547" i="10"/>
  <c r="I2587" i="10"/>
  <c r="I2327" i="10"/>
  <c r="I2407" i="10"/>
  <c r="I2247" i="10"/>
  <c r="I254" i="10"/>
  <c r="I3159" i="10"/>
  <c r="I2177" i="10"/>
  <c r="I3369" i="10"/>
  <c r="I3289" i="10"/>
  <c r="I2657" i="10"/>
  <c r="I804" i="10"/>
  <c r="I1187" i="10"/>
  <c r="I1006" i="10"/>
  <c r="I1697" i="10"/>
  <c r="I1657" i="10"/>
  <c r="I1617" i="10"/>
  <c r="I1577" i="10"/>
  <c r="I1537" i="10"/>
  <c r="I1497" i="10"/>
  <c r="I1457" i="10"/>
  <c r="I1417" i="10"/>
  <c r="I1377" i="10"/>
  <c r="I1317" i="10"/>
  <c r="I2257" i="10"/>
  <c r="I1847" i="10"/>
  <c r="I3499" i="10"/>
  <c r="I2817" i="10"/>
  <c r="I1016" i="10"/>
  <c r="I1287" i="10"/>
  <c r="I534" i="10"/>
  <c r="I2097" i="10"/>
  <c r="I3669" i="10"/>
  <c r="I54" i="10"/>
  <c r="A2107" i="10"/>
  <c r="J1677" i="10"/>
  <c r="J3509" i="10"/>
  <c r="A294" i="10"/>
  <c r="A484" i="10"/>
  <c r="A3389" i="10"/>
  <c r="J1517" i="10"/>
  <c r="A2647" i="10"/>
  <c r="I1307" i="10"/>
  <c r="I1347" i="10"/>
  <c r="I1387" i="10"/>
  <c r="I1467" i="10"/>
  <c r="A286" i="10"/>
  <c r="I294" i="10"/>
  <c r="A946" i="10"/>
  <c r="I954" i="10"/>
  <c r="A988" i="10"/>
  <c r="I996" i="10"/>
  <c r="A1028" i="10"/>
  <c r="I1036" i="10"/>
  <c r="I1056" i="10"/>
  <c r="A1048" i="10"/>
  <c r="A1189" i="10"/>
  <c r="I1197" i="10"/>
  <c r="A487" i="10"/>
  <c r="I494" i="10"/>
  <c r="I574" i="10"/>
  <c r="A687" i="10"/>
  <c r="I694" i="10"/>
  <c r="I1427" i="10"/>
  <c r="I1507" i="10"/>
  <c r="A1540" i="10"/>
  <c r="I1547" i="10"/>
  <c r="A1620" i="10"/>
  <c r="I1627" i="10"/>
  <c r="I1727" i="10"/>
  <c r="A1800" i="10"/>
  <c r="I1807" i="10"/>
  <c r="A1880" i="10"/>
  <c r="I1887" i="10"/>
  <c r="A1960" i="10"/>
  <c r="I1967" i="10"/>
  <c r="A2050" i="10"/>
  <c r="I2057" i="10"/>
  <c r="A2130" i="10"/>
  <c r="I2137" i="10"/>
  <c r="A2290" i="10"/>
  <c r="I2297" i="10"/>
  <c r="A2701" i="10"/>
  <c r="I2707" i="10"/>
  <c r="A3122" i="10"/>
  <c r="I3129" i="10"/>
  <c r="A3213" i="10"/>
  <c r="I3219" i="10"/>
  <c r="A3373" i="10"/>
  <c r="I3379" i="10"/>
  <c r="A3453" i="10"/>
  <c r="I3459" i="10"/>
  <c r="A3533" i="10"/>
  <c r="I3539" i="10"/>
  <c r="A3613" i="10"/>
  <c r="I3619" i="10"/>
  <c r="A3842" i="10"/>
  <c r="I3849" i="10"/>
  <c r="A3874" i="10"/>
  <c r="I3880" i="10"/>
  <c r="I1117" i="10"/>
  <c r="I1097" i="10"/>
  <c r="J3239" i="10"/>
  <c r="J654" i="10"/>
  <c r="A2207" i="10"/>
  <c r="A324" i="10"/>
  <c r="A2807" i="10"/>
  <c r="J3289" i="10"/>
  <c r="A1026" i="10"/>
  <c r="J2047" i="10"/>
  <c r="A174" i="10"/>
  <c r="A2637" i="10"/>
  <c r="J3088" i="10"/>
  <c r="A2857" i="10"/>
  <c r="J304" i="10"/>
  <c r="A3219" i="10"/>
  <c r="A1777" i="10"/>
  <c r="J184" i="10"/>
  <c r="J264" i="10"/>
  <c r="A2937" i="10"/>
  <c r="J3067" i="10"/>
  <c r="A2297" i="10"/>
  <c r="A524" i="10"/>
  <c r="J2237" i="10"/>
  <c r="J3359" i="10"/>
  <c r="A914" i="10"/>
  <c r="J2497" i="10"/>
  <c r="J2197" i="10"/>
  <c r="A1967" i="10"/>
  <c r="I1227" i="10"/>
  <c r="I2847" i="10"/>
  <c r="J2307" i="10"/>
  <c r="J1567" i="10"/>
  <c r="A3749" i="10"/>
  <c r="A2627" i="10"/>
  <c r="A1537" i="10"/>
  <c r="A624" i="10"/>
  <c r="J1197" i="10"/>
  <c r="J2587" i="10"/>
  <c r="J1587" i="10"/>
  <c r="J2937" i="10"/>
  <c r="J2487" i="10"/>
  <c r="J3459" i="10"/>
  <c r="A3409" i="10"/>
  <c r="A2517" i="10"/>
  <c r="J3880" i="10"/>
  <c r="A1387" i="10"/>
  <c r="J284" i="10"/>
  <c r="I2907" i="10"/>
  <c r="I3589" i="10"/>
  <c r="I2987" i="10"/>
  <c r="I2387" i="10"/>
  <c r="I2867" i="10"/>
  <c r="I3609" i="10"/>
  <c r="I2487" i="10"/>
  <c r="I364" i="10"/>
  <c r="I2887" i="10"/>
  <c r="I424" i="10"/>
  <c r="I2447" i="10"/>
  <c r="I564" i="10"/>
  <c r="A126" i="10"/>
  <c r="A3882" i="10"/>
  <c r="A3801" i="10"/>
  <c r="A3721" i="10"/>
  <c r="A3171" i="10"/>
  <c r="A3009" i="10"/>
  <c r="A2929" i="10"/>
  <c r="A2849" i="10"/>
  <c r="I3279" i="10"/>
  <c r="A2199" i="10"/>
  <c r="A2119" i="10"/>
  <c r="A2079" i="10"/>
  <c r="A846" i="10"/>
  <c r="I1367" i="10"/>
  <c r="I1327" i="10"/>
  <c r="A1139" i="10"/>
  <c r="I634" i="10"/>
  <c r="I594" i="10"/>
  <c r="A266" i="10"/>
  <c r="I234" i="10"/>
  <c r="I44" i="10"/>
  <c r="I3749" i="10"/>
  <c r="A3501" i="10"/>
  <c r="I3119" i="10"/>
  <c r="I3037" i="10"/>
  <c r="I2197" i="10"/>
  <c r="I2157" i="10"/>
  <c r="A1749" i="10"/>
  <c r="I3389" i="10"/>
  <c r="I3349" i="10"/>
  <c r="I3309" i="10"/>
  <c r="I3269" i="10"/>
  <c r="I3229" i="10"/>
  <c r="I3209" i="10"/>
  <c r="I3189" i="10"/>
  <c r="I2777" i="10"/>
  <c r="I734" i="10"/>
  <c r="I1247" i="10"/>
  <c r="I1046" i="10"/>
  <c r="I964" i="10"/>
  <c r="I1337" i="10"/>
  <c r="I1297" i="10"/>
  <c r="I2337" i="10"/>
  <c r="I1927" i="10"/>
  <c r="I1767" i="10"/>
  <c r="I1587" i="10"/>
  <c r="I3910" i="10"/>
  <c r="I3579" i="10"/>
  <c r="I3419" i="10"/>
  <c r="I784" i="10"/>
  <c r="I444" i="10"/>
  <c r="I974" i="10"/>
  <c r="I1157" i="10"/>
  <c r="I654" i="10"/>
  <c r="I454" i="10"/>
  <c r="I2017" i="10"/>
  <c r="I3870" i="10"/>
  <c r="I3739" i="10"/>
  <c r="A567" i="10"/>
  <c r="A494" i="10"/>
  <c r="I34" i="10"/>
  <c r="I94" i="10"/>
  <c r="I154" i="10"/>
  <c r="I304" i="10"/>
  <c r="I324" i="10"/>
  <c r="I404" i="10"/>
  <c r="I474" i="10"/>
  <c r="I524" i="10"/>
  <c r="I554" i="10"/>
  <c r="I614" i="10"/>
  <c r="I774" i="10"/>
  <c r="I814" i="10"/>
  <c r="I904" i="10"/>
  <c r="I944" i="10"/>
  <c r="I986" i="10"/>
  <c r="I1066" i="10"/>
  <c r="I1127" i="10"/>
  <c r="I1167" i="10"/>
  <c r="I1217" i="10"/>
  <c r="I1267" i="10"/>
  <c r="I1407" i="10"/>
  <c r="I1447" i="10"/>
  <c r="I1487" i="10"/>
  <c r="I1527" i="10"/>
  <c r="I1567" i="10"/>
  <c r="I1607" i="10"/>
  <c r="I1647" i="10"/>
  <c r="I1667" i="10"/>
  <c r="I1707" i="10"/>
  <c r="I1747" i="10"/>
  <c r="I2347" i="10"/>
  <c r="I2367" i="10"/>
  <c r="I2427" i="10"/>
  <c r="I2467" i="10"/>
  <c r="I2507" i="10"/>
  <c r="I2527" i="10"/>
  <c r="I2607" i="10"/>
  <c r="I2627" i="10"/>
  <c r="I2317" i="10"/>
  <c r="A366" i="10"/>
  <c r="A1229" i="10"/>
  <c r="A2641" i="10"/>
  <c r="I2647" i="10"/>
  <c r="I3789" i="10"/>
  <c r="J1557" i="10"/>
  <c r="A2077" i="10"/>
  <c r="A1757" i="10"/>
  <c r="J1407" i="10"/>
  <c r="J2667" i="10"/>
  <c r="J1897" i="10"/>
  <c r="A3119" i="10"/>
  <c r="J3629" i="10"/>
  <c r="A954" i="10"/>
  <c r="A2047" i="10"/>
  <c r="A3479" i="10"/>
  <c r="J1127" i="10"/>
  <c r="J94" i="10"/>
  <c r="J3589" i="10"/>
  <c r="A1427" i="10"/>
  <c r="J3219" i="10"/>
  <c r="J3469" i="10"/>
  <c r="A244" i="10"/>
  <c r="A714" i="10"/>
  <c r="A1997" i="10"/>
  <c r="A1807" i="10"/>
  <c r="A2447" i="10"/>
  <c r="A3209" i="10"/>
  <c r="A3920" i="10"/>
  <c r="J1417" i="10"/>
  <c r="J1016" i="10"/>
  <c r="J1877" i="10"/>
  <c r="J14" i="10"/>
  <c r="J3920" i="10"/>
  <c r="A144" i="10"/>
  <c r="A1587" i="10"/>
  <c r="A3098" i="10"/>
  <c r="J3529" i="10"/>
  <c r="J1957" i="10"/>
  <c r="A684" i="10"/>
  <c r="J1777" i="10"/>
  <c r="A3900" i="10"/>
  <c r="A3189" i="10"/>
  <c r="A2587" i="10"/>
  <c r="A1467" i="10"/>
  <c r="A1657" i="10"/>
  <c r="A904" i="10"/>
  <c r="J2797" i="10"/>
  <c r="J1237" i="10"/>
  <c r="J1707" i="10"/>
  <c r="J3719" i="10"/>
  <c r="J534" i="10"/>
  <c r="A964" i="10"/>
  <c r="A1237" i="10"/>
  <c r="A1437" i="10"/>
  <c r="A2397" i="10"/>
  <c r="A3129" i="10"/>
  <c r="A2067" i="10"/>
  <c r="A874" i="10"/>
  <c r="I754" i="10"/>
  <c r="I894" i="10"/>
  <c r="J704" i="10"/>
  <c r="J3169" i="10"/>
  <c r="J1076" i="10"/>
  <c r="J3779" i="10"/>
  <c r="J974" i="10"/>
  <c r="J1377" i="10"/>
  <c r="A3779" i="10"/>
  <c r="A3549" i="10"/>
  <c r="J3269" i="10"/>
  <c r="A1987" i="10"/>
  <c r="A2177" i="10"/>
  <c r="A894" i="10"/>
  <c r="A1267" i="10"/>
  <c r="A64" i="10"/>
  <c r="J3759" i="10"/>
  <c r="J1387" i="10"/>
  <c r="J294" i="10"/>
  <c r="J3729" i="10"/>
  <c r="J1267" i="10"/>
  <c r="J1907" i="10"/>
  <c r="A2817" i="10"/>
  <c r="J3609" i="10"/>
  <c r="J1207" i="10"/>
  <c r="J2297" i="10"/>
  <c r="J2817" i="10"/>
  <c r="J3489" i="10"/>
  <c r="A3359" i="10"/>
  <c r="A2767" i="10"/>
  <c r="A2007" i="10"/>
  <c r="A1717" i="10"/>
  <c r="A204" i="10"/>
  <c r="A24" i="10"/>
  <c r="A3459" i="10"/>
  <c r="J2277" i="10"/>
  <c r="A2967" i="10"/>
  <c r="I2457" i="10"/>
  <c r="I464" i="10"/>
  <c r="I264" i="10"/>
  <c r="I3067" i="10"/>
  <c r="I2307" i="10"/>
  <c r="I3529" i="10"/>
  <c r="I3007" i="10"/>
  <c r="I2827" i="10"/>
  <c r="I3489" i="10"/>
  <c r="I2927" i="10"/>
  <c r="I244" i="10"/>
  <c r="I3047" i="10"/>
  <c r="I2267" i="10"/>
  <c r="I2967" i="10"/>
  <c r="I3569" i="10"/>
  <c r="I3759" i="10"/>
  <c r="I174" i="10"/>
  <c r="I584" i="10"/>
  <c r="A3821" i="10"/>
  <c r="A3641" i="10"/>
  <c r="A3191" i="10"/>
  <c r="A2989" i="10"/>
  <c r="A2949" i="10"/>
  <c r="A2909" i="10"/>
  <c r="A2869" i="10"/>
  <c r="A2309" i="10"/>
  <c r="I714" i="10"/>
  <c r="I3819" i="10"/>
  <c r="I3779" i="10"/>
  <c r="I3719" i="10"/>
  <c r="I3169" i="10"/>
  <c r="I3098" i="10"/>
  <c r="I2217" i="10"/>
  <c r="I2187" i="10"/>
  <c r="I2167" i="10"/>
  <c r="I2757" i="10"/>
  <c r="I2717" i="10"/>
  <c r="I2677" i="10"/>
  <c r="I2637" i="10"/>
  <c r="I2597" i="10"/>
  <c r="I2557" i="10"/>
  <c r="I484" i="10"/>
  <c r="I1257" i="10"/>
  <c r="I1207" i="10"/>
  <c r="I1026" i="10"/>
  <c r="I874" i="10"/>
  <c r="I1737" i="10"/>
  <c r="I3900" i="10"/>
  <c r="I3839" i="10"/>
  <c r="I2537" i="10"/>
  <c r="I2477" i="10"/>
  <c r="I2417" i="10"/>
  <c r="I2377" i="10"/>
  <c r="I2277" i="10"/>
  <c r="I2237" i="10"/>
  <c r="I2147" i="10"/>
  <c r="I2107" i="10"/>
  <c r="I2047" i="10"/>
  <c r="I2007" i="10"/>
  <c r="I1947" i="10"/>
  <c r="I1907" i="10"/>
  <c r="I1867" i="10"/>
  <c r="I1827" i="10"/>
  <c r="I1787" i="10"/>
  <c r="I3639" i="10"/>
  <c r="I3599" i="10"/>
  <c r="I3559" i="10"/>
  <c r="I3519" i="10"/>
  <c r="I3479" i="10"/>
  <c r="I3439" i="10"/>
  <c r="I3399" i="10"/>
  <c r="I3359" i="10"/>
  <c r="I3319" i="10"/>
  <c r="I2837" i="10"/>
  <c r="I2797" i="10"/>
  <c r="I834" i="10"/>
  <c r="I624" i="10"/>
  <c r="I3859" i="10"/>
  <c r="I1177" i="10"/>
  <c r="I1137" i="10"/>
  <c r="I1076" i="10"/>
  <c r="I824" i="10"/>
  <c r="I674" i="10"/>
  <c r="I514" i="10"/>
  <c r="I414" i="10"/>
  <c r="I314" i="10"/>
  <c r="I3239" i="10"/>
  <c r="I3149" i="10"/>
  <c r="I2117" i="10"/>
  <c r="I2077" i="10"/>
  <c r="I2037" i="10"/>
  <c r="I1997" i="10"/>
  <c r="I1957" i="10"/>
  <c r="I1917" i="10"/>
  <c r="I1877" i="10"/>
  <c r="I1837" i="10"/>
  <c r="I1797" i="10"/>
  <c r="I764" i="10"/>
  <c r="I2767" i="10"/>
  <c r="I2727" i="10"/>
  <c r="I2687" i="10"/>
  <c r="I3108" i="10"/>
  <c r="I864" i="10"/>
  <c r="I1107" i="10"/>
  <c r="I1717" i="10"/>
  <c r="I2287" i="10"/>
  <c r="I2357" i="10"/>
  <c r="I2517" i="10"/>
  <c r="I644" i="10"/>
  <c r="I684" i="10"/>
  <c r="I704" i="10"/>
  <c r="I724" i="10"/>
  <c r="I744" i="10"/>
  <c r="I794" i="10"/>
  <c r="I2567" i="10"/>
  <c r="I2667" i="10"/>
  <c r="I3299" i="10"/>
  <c r="I3659" i="10"/>
  <c r="I504" i="10"/>
  <c r="I544" i="10"/>
  <c r="I604" i="10"/>
  <c r="J1987" i="10"/>
  <c r="A1917" i="10"/>
  <c r="J3829" i="10"/>
  <c r="A3399" i="10"/>
  <c r="J834" i="10"/>
  <c r="A2097" i="10"/>
  <c r="J954" i="10"/>
  <c r="J894" i="10"/>
  <c r="J3409" i="10"/>
  <c r="A3429" i="10"/>
  <c r="A934" i="10"/>
  <c r="J664" i="10"/>
  <c r="J514" i="10"/>
  <c r="J3669" i="10"/>
  <c r="J744" i="10"/>
  <c r="A2997" i="10"/>
  <c r="A214" i="10"/>
  <c r="J674" i="10"/>
  <c r="A1157" i="10"/>
  <c r="A2037" i="10"/>
  <c r="A2357" i="10"/>
  <c r="A2677" i="10"/>
  <c r="A1527" i="10"/>
  <c r="A1767" i="10"/>
  <c r="A1927" i="10"/>
  <c r="A2087" i="10"/>
  <c r="A2247" i="10"/>
  <c r="A2407" i="10"/>
  <c r="A2567" i="10"/>
  <c r="A2727" i="10"/>
  <c r="J2887" i="10"/>
  <c r="J3047" i="10"/>
  <c r="J3209" i="10"/>
  <c r="A2847" i="10"/>
  <c r="A3007" i="10"/>
  <c r="A3169" i="10"/>
  <c r="A3329" i="10"/>
  <c r="A3489" i="10"/>
  <c r="A3649" i="10"/>
  <c r="A3849" i="10"/>
  <c r="A3519" i="10"/>
  <c r="A3880" i="10"/>
  <c r="J3849" i="10"/>
  <c r="J3819" i="10"/>
  <c r="J3139" i="10"/>
  <c r="A3017" i="10"/>
  <c r="J2457" i="10"/>
  <c r="J2137" i="10"/>
  <c r="J1817" i="10"/>
  <c r="J1497" i="10"/>
  <c r="J2647" i="10"/>
  <c r="J2327" i="10"/>
  <c r="J2007" i="10"/>
  <c r="J1687" i="10"/>
  <c r="J1367" i="10"/>
  <c r="J1046" i="10"/>
  <c r="J724" i="10"/>
  <c r="J1097" i="10"/>
  <c r="J774" i="10"/>
  <c r="J154" i="10"/>
  <c r="J474" i="10"/>
  <c r="J224" i="10"/>
  <c r="A534" i="10"/>
  <c r="J3579" i="10"/>
  <c r="J2037" i="10"/>
  <c r="J1397" i="10"/>
  <c r="J2227" i="10"/>
  <c r="J944" i="10"/>
  <c r="J996" i="10"/>
  <c r="J254" i="10"/>
  <c r="J324" i="10"/>
  <c r="J3017" i="10"/>
  <c r="J1757" i="10"/>
  <c r="J1947" i="10"/>
  <c r="A664" i="10"/>
  <c r="J544" i="10"/>
  <c r="J2187" i="10"/>
  <c r="J2347" i="10"/>
  <c r="J2477" i="10"/>
  <c r="J2857" i="10"/>
  <c r="J634" i="10"/>
  <c r="J1837" i="10"/>
  <c r="J1547" i="10"/>
  <c r="J1597" i="10"/>
  <c r="J914" i="10"/>
  <c r="J3789" i="10"/>
  <c r="J214" i="10"/>
  <c r="J1287" i="10"/>
  <c r="J2177" i="10"/>
  <c r="A2667" i="10"/>
  <c r="A1577" i="10"/>
  <c r="J2427" i="10"/>
  <c r="A996" i="10"/>
  <c r="A2197" i="10"/>
  <c r="A1367" i="10"/>
  <c r="A1847" i="10"/>
  <c r="A2167" i="10"/>
  <c r="A2487" i="10"/>
  <c r="J2807" i="10"/>
  <c r="J3129" i="10"/>
  <c r="A2927" i="10"/>
  <c r="A3249" i="10"/>
  <c r="A3569" i="10"/>
  <c r="A3279" i="10"/>
  <c r="A3439" i="10"/>
  <c r="J3319" i="10"/>
  <c r="J1977" i="10"/>
  <c r="J1337" i="10"/>
  <c r="J2167" i="10"/>
  <c r="J1527" i="10"/>
  <c r="J884" i="10"/>
  <c r="J934" i="10"/>
  <c r="J314" i="10"/>
  <c r="J384" i="10"/>
  <c r="J2357" i="10"/>
  <c r="J2547" i="10"/>
  <c r="J624" i="10"/>
  <c r="J2397" i="10"/>
  <c r="J1307" i="10"/>
  <c r="J3499" i="10"/>
  <c r="J2027" i="10"/>
  <c r="J2507" i="10"/>
  <c r="J404" i="10"/>
  <c r="J3429" i="10"/>
  <c r="J3399" i="10"/>
  <c r="A3239" i="10"/>
  <c r="J554" i="10"/>
  <c r="A224" i="10"/>
  <c r="A474" i="10"/>
  <c r="A154" i="10"/>
  <c r="A784" i="10"/>
  <c r="A1107" i="10"/>
  <c r="A1056" i="10"/>
  <c r="A1377" i="10"/>
  <c r="A1697" i="10"/>
  <c r="A2017" i="10"/>
  <c r="A2337" i="10"/>
  <c r="A2657" i="10"/>
  <c r="A1507" i="10"/>
  <c r="A1827" i="10"/>
  <c r="A2147" i="10"/>
  <c r="A2467" i="10"/>
  <c r="J2787" i="10"/>
  <c r="J3108" i="10"/>
  <c r="A2907" i="10"/>
  <c r="A3229" i="10"/>
  <c r="A3910" i="10"/>
  <c r="A3579" i="10"/>
  <c r="J3569" i="10"/>
  <c r="J2897" i="10"/>
  <c r="J2337" i="10"/>
  <c r="J1697" i="10"/>
  <c r="J2527" i="10"/>
  <c r="J1887" i="10"/>
  <c r="J1247" i="10"/>
  <c r="J604" i="10"/>
  <c r="A654" i="10"/>
  <c r="J2637" i="10"/>
  <c r="A2977" i="10"/>
  <c r="J1477" i="10"/>
  <c r="J1667" i="10"/>
  <c r="J244" i="10"/>
  <c r="J824" i="10"/>
  <c r="A3319" i="10"/>
  <c r="J1447" i="10"/>
  <c r="J1157" i="10"/>
  <c r="J334" i="10"/>
  <c r="A1297" i="10"/>
  <c r="A2607" i="10"/>
  <c r="A1327" i="10"/>
  <c r="A1517" i="10"/>
  <c r="A604" i="10"/>
  <c r="A2917" i="10"/>
  <c r="J1797" i="10"/>
  <c r="A3499" i="10"/>
  <c r="A974" i="10"/>
  <c r="J3659" i="10"/>
  <c r="J1177" i="10"/>
  <c r="A3839" i="10"/>
  <c r="A2367" i="10"/>
  <c r="A1277" i="10"/>
  <c r="J3599" i="10"/>
  <c r="J1357" i="10"/>
  <c r="J3299" i="10"/>
  <c r="J3027" i="10"/>
  <c r="J2107" i="10"/>
  <c r="A3609" i="10"/>
  <c r="A2527" i="10"/>
  <c r="A1557" i="10"/>
  <c r="A754" i="10"/>
  <c r="A1127" i="10"/>
  <c r="A804" i="10"/>
  <c r="A134" i="10"/>
  <c r="A454" i="10"/>
  <c r="A364" i="10"/>
  <c r="A2837" i="10"/>
  <c r="J2997" i="10"/>
  <c r="J3749" i="10"/>
  <c r="J44" i="10"/>
  <c r="J3890" i="10"/>
  <c r="J1147" i="10"/>
  <c r="J84" i="10"/>
  <c r="J3870" i="10"/>
  <c r="J3839" i="10"/>
  <c r="J3119" i="10"/>
  <c r="A2957" i="10"/>
  <c r="A104" i="10"/>
  <c r="A354" i="10"/>
  <c r="A34" i="10"/>
  <c r="A1066" i="10"/>
  <c r="J694" i="10"/>
  <c r="A1177" i="10"/>
  <c r="A1497" i="10"/>
  <c r="A1817" i="10"/>
  <c r="A2137" i="10"/>
  <c r="A2457" i="10"/>
  <c r="A1307" i="10"/>
  <c r="A1627" i="10"/>
  <c r="A1947" i="10"/>
  <c r="A2267" i="10"/>
  <c r="J2907" i="10"/>
  <c r="J3229" i="10"/>
  <c r="A3027" i="10"/>
  <c r="A3349" i="10"/>
  <c r="A3669" i="10"/>
  <c r="A3379" i="10"/>
  <c r="A3739" i="10"/>
  <c r="J3769" i="10"/>
  <c r="J3057" i="10"/>
  <c r="J2417" i="10"/>
  <c r="J2607" i="10"/>
  <c r="J1967" i="10"/>
  <c r="J1327" i="10"/>
  <c r="J1056" i="10"/>
  <c r="J524" i="10"/>
  <c r="A574" i="10"/>
  <c r="J2657" i="10"/>
  <c r="J1317" i="10"/>
  <c r="J1347" i="10"/>
  <c r="A554" i="10"/>
  <c r="J874" i="10"/>
  <c r="J454" i="10"/>
  <c r="J2627" i="10"/>
  <c r="J1137" i="10"/>
  <c r="J1537" i="10"/>
  <c r="A3659" i="10"/>
  <c r="A2987" i="10"/>
  <c r="A2227" i="10"/>
  <c r="A2417" i="10"/>
  <c r="A1137" i="10"/>
  <c r="A74" i="10"/>
  <c r="J2317" i="10"/>
  <c r="J3809" i="10"/>
  <c r="A2897" i="10"/>
  <c r="J2067" i="10"/>
  <c r="J1227" i="10"/>
  <c r="J2727" i="10"/>
  <c r="A1887" i="10"/>
  <c r="A794" i="10"/>
  <c r="J2847" i="10"/>
  <c r="A164" i="10"/>
  <c r="J3098" i="10"/>
  <c r="A1747" i="10"/>
  <c r="J3559" i="10"/>
  <c r="J164" i="10"/>
  <c r="J804" i="10"/>
  <c r="A3639" i="10"/>
  <c r="A1117" i="10"/>
  <c r="A2577" i="10"/>
  <c r="J2687" i="10"/>
  <c r="J2917" i="10"/>
  <c r="A254" i="10"/>
  <c r="A1597" i="10"/>
  <c r="A1407" i="10"/>
  <c r="A2687" i="10"/>
  <c r="A3449" i="10"/>
  <c r="J3329" i="10"/>
  <c r="J2407" i="10"/>
  <c r="J74" i="10"/>
  <c r="J2387" i="10"/>
  <c r="J2267" i="10"/>
  <c r="J1117" i="10"/>
  <c r="A304" i="10"/>
  <c r="A1617" i="10"/>
  <c r="A2707" i="10"/>
  <c r="J174" i="10"/>
  <c r="J3439" i="10"/>
  <c r="J574" i="10"/>
  <c r="A504" i="10"/>
  <c r="A764" i="10"/>
  <c r="A1036" i="10"/>
  <c r="A1677" i="10"/>
  <c r="A2317" i="10"/>
  <c r="A1487" i="10"/>
  <c r="J2767" i="10"/>
  <c r="A2887" i="10"/>
  <c r="A3529" i="10"/>
  <c r="A3559" i="10"/>
  <c r="J3619" i="10"/>
  <c r="J2057" i="10"/>
  <c r="J2247" i="10"/>
  <c r="J964" i="10"/>
  <c r="J234" i="10"/>
  <c r="J3259" i="10"/>
  <c r="J784" i="10"/>
  <c r="J134" i="10"/>
  <c r="A1187" i="10"/>
  <c r="A3629" i="10"/>
  <c r="J1727" i="10"/>
  <c r="J3339" i="10"/>
  <c r="J2747" i="10"/>
  <c r="J2147" i="10"/>
  <c r="J3419" i="10"/>
  <c r="J194" i="10"/>
  <c r="J1647" i="10"/>
  <c r="J1457" i="10"/>
  <c r="J2097" i="10"/>
  <c r="J3739" i="10"/>
  <c r="A3539" i="10"/>
  <c r="A3509" i="10"/>
  <c r="A2867" i="10"/>
  <c r="A2747" i="10"/>
  <c r="A2427" i="10"/>
  <c r="A1787" i="10"/>
  <c r="A2617" i="10"/>
  <c r="A1977" i="10"/>
  <c r="A1337" i="10"/>
  <c r="A1227" i="10"/>
  <c r="A194" i="10"/>
  <c r="A264" i="10"/>
  <c r="J3479" i="10"/>
  <c r="J2737" i="10"/>
  <c r="J1867" i="10"/>
  <c r="A3199" i="10"/>
  <c r="A44" i="10"/>
  <c r="J644" i="10"/>
  <c r="A594" i="10"/>
  <c r="J2677" i="10"/>
  <c r="A1167" i="10"/>
  <c r="A564" i="10"/>
  <c r="A3859" i="10"/>
  <c r="A2557" i="10"/>
  <c r="J1577" i="10"/>
  <c r="J2877" i="10"/>
  <c r="J764" i="10"/>
  <c r="A84" i="10"/>
  <c r="A2157" i="10"/>
  <c r="J3249" i="10"/>
  <c r="J1997" i="10"/>
  <c r="J2537" i="10"/>
  <c r="J2157" i="10"/>
  <c r="J2117" i="10"/>
  <c r="J344" i="10"/>
  <c r="J274" i="10"/>
  <c r="J924" i="10"/>
  <c r="J2207" i="10"/>
  <c r="J2017" i="10"/>
  <c r="J3539" i="10"/>
  <c r="A3419" i="10"/>
  <c r="A3067" i="10"/>
  <c r="J2947" i="10"/>
  <c r="A2307" i="10"/>
  <c r="A1667" i="10"/>
  <c r="A2497" i="10"/>
  <c r="A1857" i="10"/>
  <c r="A1217" i="10"/>
  <c r="A944" i="10"/>
  <c r="A314" i="10"/>
  <c r="A384" i="10"/>
  <c r="J3037" i="10"/>
  <c r="J1507" i="10"/>
  <c r="J124" i="10"/>
  <c r="J714" i="10"/>
  <c r="A674" i="10"/>
  <c r="J64" i="10"/>
  <c r="J1257" i="10"/>
  <c r="J1847" i="10"/>
  <c r="J1657" i="10"/>
  <c r="A3799" i="10"/>
  <c r="A3599" i="10"/>
  <c r="A3769" i="10"/>
  <c r="A3088" i="10"/>
  <c r="J2967" i="10"/>
  <c r="A2327" i="10"/>
  <c r="A1687" i="10"/>
  <c r="A1877" i="10"/>
  <c r="A1477" i="10"/>
  <c r="J2957" i="10"/>
  <c r="A1147" i="10"/>
  <c r="A1837" i="10"/>
  <c r="A724" i="10"/>
  <c r="A394" i="10"/>
  <c r="A544" i="10"/>
  <c r="A444" i="10"/>
  <c r="J3159" i="10"/>
  <c r="A3057" i="10"/>
  <c r="A414" i="10"/>
  <c r="J364" i="10"/>
  <c r="J594" i="10"/>
  <c r="J3639" i="10"/>
  <c r="A2797" i="10"/>
  <c r="A344" i="10"/>
  <c r="A274" i="10"/>
  <c r="A824" i="10"/>
  <c r="A774" i="10"/>
  <c r="A1257" i="10"/>
  <c r="A2217" i="10"/>
  <c r="A2027" i="10"/>
  <c r="A2787" i="10"/>
  <c r="J2257" i="10"/>
  <c r="J1167" i="10"/>
  <c r="J104" i="10"/>
  <c r="A704" i="10"/>
  <c r="J2437" i="10"/>
  <c r="J3189" i="10"/>
  <c r="J1036" i="10"/>
  <c r="J3910" i="10"/>
  <c r="J2377" i="10"/>
  <c r="J2927" i="10"/>
  <c r="A924" i="10"/>
  <c r="A2257" i="10"/>
  <c r="A3179" i="10"/>
  <c r="J2717" i="10"/>
  <c r="I14" i="10"/>
  <c r="I64" i="10"/>
  <c r="I84" i="10"/>
  <c r="I104" i="10"/>
  <c r="I124" i="10"/>
  <c r="I144" i="10"/>
  <c r="I164" i="10"/>
  <c r="I184" i="10"/>
  <c r="I204" i="10"/>
  <c r="I224" i="10"/>
  <c r="I334" i="10"/>
  <c r="I354" i="10"/>
  <c r="I394" i="10"/>
  <c r="I434" i="10"/>
  <c r="A2717" i="10"/>
  <c r="A1607" i="10"/>
  <c r="A1447" i="10"/>
  <c r="A1287" i="10"/>
  <c r="A2597" i="10"/>
  <c r="A2437" i="10"/>
  <c r="A2277" i="10"/>
  <c r="A2117" i="10"/>
  <c r="A1957" i="10"/>
  <c r="A1797" i="10"/>
  <c r="A1637" i="10"/>
  <c r="A1317" i="10"/>
  <c r="A1076" i="10"/>
  <c r="A834" i="10"/>
  <c r="A1207" i="10"/>
  <c r="A884" i="10"/>
  <c r="A54" i="10"/>
  <c r="A374" i="10"/>
  <c r="A124" i="10"/>
  <c r="A284" i="10"/>
  <c r="J2597" i="10"/>
  <c r="J2837" i="10"/>
  <c r="J3519" i="10"/>
  <c r="J3549" i="10"/>
  <c r="J1277" i="10"/>
  <c r="J204" i="10"/>
  <c r="J794" i="10"/>
  <c r="J54" i="10"/>
  <c r="J3369" i="10"/>
  <c r="J1187" i="10"/>
  <c r="J3349" i="10"/>
  <c r="J3279" i="10"/>
  <c r="A3159" i="10"/>
  <c r="J584" i="10"/>
  <c r="A424" i="10"/>
  <c r="A184" i="10"/>
  <c r="A434" i="10"/>
  <c r="A114" i="10"/>
  <c r="A744" i="10"/>
  <c r="A986" i="10"/>
  <c r="A614" i="10"/>
  <c r="A854" i="10"/>
  <c r="A1097" i="10"/>
  <c r="A1417" i="10"/>
  <c r="A1897" i="10"/>
  <c r="A2537" i="10"/>
  <c r="A1707" i="10"/>
  <c r="A2347" i="10"/>
  <c r="J2987" i="10"/>
  <c r="A3108" i="10"/>
  <c r="A3789" i="10"/>
  <c r="A3819" i="10"/>
  <c r="A3259" i="10"/>
  <c r="J1617" i="10"/>
  <c r="J1807" i="10"/>
  <c r="J844" i="10"/>
  <c r="J34" i="10"/>
  <c r="J3449" i="10"/>
  <c r="J2467" i="10"/>
  <c r="J2577" i="10"/>
  <c r="J374" i="10"/>
  <c r="J1086" i="10"/>
  <c r="A3339" i="10"/>
  <c r="A1907" i="10"/>
  <c r="A814" i="10"/>
  <c r="J3199" i="10"/>
  <c r="J2557" i="10"/>
  <c r="J484" i="10"/>
  <c r="J2707" i="10"/>
  <c r="A694" i="10"/>
  <c r="J2567" i="10"/>
  <c r="J3649" i="10"/>
  <c r="A3369" i="10"/>
  <c r="A1647" i="10"/>
  <c r="A1247" i="10"/>
  <c r="A404" i="10"/>
  <c r="J1857" i="10"/>
  <c r="J1787" i="10"/>
  <c r="J144" i="10"/>
  <c r="J3007" i="10"/>
  <c r="A1006" i="10"/>
  <c r="A2387" i="10"/>
  <c r="J394" i="10"/>
  <c r="A1937" i="10"/>
  <c r="A1567" i="10"/>
  <c r="J2077" i="10"/>
  <c r="A1737" i="10"/>
  <c r="A2057" i="10"/>
  <c r="A2377" i="10"/>
  <c r="A2697" i="10"/>
  <c r="A1547" i="10"/>
  <c r="A1867" i="10"/>
  <c r="A2187" i="10"/>
  <c r="A2507" i="10"/>
  <c r="J2827" i="10"/>
  <c r="J3149" i="10"/>
  <c r="A2947" i="10"/>
  <c r="A3269" i="10"/>
  <c r="A3589" i="10"/>
  <c r="A3299" i="10"/>
  <c r="A3619" i="10"/>
  <c r="A3037" i="10"/>
  <c r="J3379" i="10"/>
  <c r="J2617" i="10"/>
  <c r="J1937" i="10"/>
  <c r="J1297" i="10"/>
  <c r="J2127" i="10"/>
  <c r="J1487" i="10"/>
  <c r="J1006" i="10"/>
  <c r="J1217" i="10"/>
  <c r="J734" i="10"/>
  <c r="J354" i="10"/>
  <c r="J424" i="10"/>
  <c r="J2777" i="10"/>
  <c r="J1637" i="10"/>
  <c r="J1827" i="10"/>
  <c r="J504" i="10"/>
  <c r="J1467" i="10"/>
  <c r="J3179" i="10"/>
  <c r="J1026" i="10"/>
  <c r="J114" i="10"/>
  <c r="J2367" i="10"/>
  <c r="J3900" i="10"/>
  <c r="A3309" i="10"/>
  <c r="A2547" i="10"/>
  <c r="A2737" i="10"/>
  <c r="A1457" i="10"/>
  <c r="A864" i="10"/>
  <c r="A464" i="10"/>
  <c r="J864" i="10"/>
  <c r="A14" i="10"/>
  <c r="J904" i="10"/>
  <c r="J1437" i="10"/>
  <c r="J414" i="10"/>
  <c r="J1427" i="10"/>
  <c r="J2517" i="10"/>
  <c r="J564" i="10"/>
  <c r="A644" i="10"/>
  <c r="J1927" i="10"/>
  <c r="J1737" i="10"/>
  <c r="J2977" i="10"/>
  <c r="A3759" i="10"/>
  <c r="A3729" i="10"/>
  <c r="A3047" i="10"/>
  <c r="A2287" i="10"/>
  <c r="A2477" i="10"/>
  <c r="A1197" i="10"/>
  <c r="A1086" i="10"/>
  <c r="A334" i="10"/>
  <c r="J3077" i="10"/>
  <c r="J434" i="10"/>
  <c r="A2827" i="10"/>
  <c r="A234" i="10"/>
  <c r="J444" i="10"/>
  <c r="J1107" i="10"/>
  <c r="J1767" i="10"/>
  <c r="A3809" i="10"/>
  <c r="A1727" i="10"/>
  <c r="A634" i="10"/>
  <c r="J684" i="10"/>
  <c r="J814" i="10"/>
  <c r="A94" i="10"/>
  <c r="J2087" i="10"/>
  <c r="J1747" i="10"/>
  <c r="J1066" i="10"/>
  <c r="A3829" i="10"/>
  <c r="J3309" i="10"/>
  <c r="J494" i="10"/>
  <c r="A844" i="10"/>
  <c r="A2757" i="10"/>
  <c r="I1987" i="10"/>
  <c r="I284" i="10"/>
  <c r="A1" i="10"/>
  <c r="A1" i="12"/>
  <c r="A636" i="10"/>
  <c r="A856" i="10"/>
  <c r="I664" i="10"/>
  <c r="A426" i="10"/>
  <c r="A386" i="10"/>
  <c r="A346" i="10"/>
  <c r="E91" i="12" l="1"/>
  <c r="F91" i="12" s="1"/>
  <c r="E93" i="12"/>
  <c r="F93" i="12" s="1"/>
  <c r="E92" i="12"/>
  <c r="F92" i="12" s="1"/>
  <c r="E1136" i="12"/>
  <c r="F1136" i="12" s="1"/>
  <c r="E1134" i="12"/>
  <c r="F1134" i="12" s="1"/>
  <c r="E1168" i="12"/>
  <c r="F1168" i="12" s="1"/>
  <c r="E1164" i="12"/>
  <c r="F1164" i="12" s="1"/>
  <c r="E1160" i="12"/>
  <c r="F1160" i="12" s="1"/>
  <c r="E1156" i="12"/>
  <c r="F1156" i="12" s="1"/>
  <c r="E1152" i="12"/>
  <c r="F1152" i="12" s="1"/>
  <c r="E1148" i="12"/>
  <c r="F1148" i="12" s="1"/>
  <c r="E1144" i="12"/>
  <c r="F1144" i="12" s="1"/>
  <c r="E1140" i="12"/>
  <c r="F1140" i="12" s="1"/>
  <c r="E1135" i="12"/>
  <c r="F1135" i="12" s="1"/>
  <c r="E1165" i="12"/>
  <c r="F1165" i="12" s="1"/>
  <c r="E1161" i="12"/>
  <c r="F1161" i="12" s="1"/>
  <c r="E1157" i="12"/>
  <c r="F1157" i="12" s="1"/>
  <c r="E1153" i="12"/>
  <c r="F1153" i="12" s="1"/>
  <c r="E1149" i="12"/>
  <c r="F1149" i="12" s="1"/>
  <c r="E1145" i="12"/>
  <c r="F1145" i="12" s="1"/>
  <c r="E1141" i="12"/>
  <c r="F1141" i="12" s="1"/>
  <c r="E1137" i="12"/>
  <c r="F1137" i="12" s="1"/>
  <c r="E1166" i="12"/>
  <c r="F1166" i="12" s="1"/>
  <c r="E1162" i="12"/>
  <c r="F1162" i="12" s="1"/>
  <c r="E1158" i="12"/>
  <c r="F1158" i="12" s="1"/>
  <c r="E1154" i="12"/>
  <c r="F1154" i="12" s="1"/>
  <c r="E1150" i="12"/>
  <c r="F1150" i="12" s="1"/>
  <c r="E1146" i="12"/>
  <c r="F1146" i="12" s="1"/>
  <c r="E1142" i="12"/>
  <c r="F1142" i="12" s="1"/>
  <c r="E1138" i="12"/>
  <c r="F1138" i="12" s="1"/>
  <c r="E1167" i="12"/>
  <c r="F1167" i="12" s="1"/>
  <c r="E1163" i="12"/>
  <c r="F1163" i="12" s="1"/>
  <c r="E1159" i="12"/>
  <c r="F1159" i="12" s="1"/>
  <c r="E1155" i="12"/>
  <c r="F1155" i="12" s="1"/>
  <c r="E1151" i="12"/>
  <c r="F1151" i="12" s="1"/>
  <c r="E1147" i="12"/>
  <c r="F1147" i="12" s="1"/>
  <c r="E1143" i="12"/>
  <c r="F1143" i="12" s="1"/>
  <c r="E1139" i="12"/>
  <c r="F1139" i="12" s="1"/>
  <c r="E970" i="12"/>
  <c r="F970" i="12" s="1"/>
  <c r="E976" i="12"/>
  <c r="E1035" i="12"/>
  <c r="F1035" i="12" s="1"/>
  <c r="E1031" i="12"/>
  <c r="F1031" i="12" s="1"/>
  <c r="E1027" i="12"/>
  <c r="F1027" i="12" s="1"/>
  <c r="E1023" i="12"/>
  <c r="F1023" i="12" s="1"/>
  <c r="E1019" i="12"/>
  <c r="F1019" i="12" s="1"/>
  <c r="E1015" i="12"/>
  <c r="F1015" i="12" s="1"/>
  <c r="E1011" i="12"/>
  <c r="F1011" i="12" s="1"/>
  <c r="E1007" i="12"/>
  <c r="F1007" i="12" s="1"/>
  <c r="E1003" i="12"/>
  <c r="F1003" i="12" s="1"/>
  <c r="E999" i="12"/>
  <c r="F999" i="12" s="1"/>
  <c r="E995" i="12"/>
  <c r="F995" i="12" s="1"/>
  <c r="E991" i="12"/>
  <c r="F991" i="12" s="1"/>
  <c r="E987" i="12"/>
  <c r="F987" i="12" s="1"/>
  <c r="E983" i="12"/>
  <c r="F983" i="12" s="1"/>
  <c r="E979" i="12"/>
  <c r="F979" i="12" s="1"/>
  <c r="E1034" i="12"/>
  <c r="F1034" i="12" s="1"/>
  <c r="E1030" i="12"/>
  <c r="F1030" i="12" s="1"/>
  <c r="E1026" i="12"/>
  <c r="F1026" i="12" s="1"/>
  <c r="E1022" i="12"/>
  <c r="F1022" i="12" s="1"/>
  <c r="E1018" i="12"/>
  <c r="F1018" i="12" s="1"/>
  <c r="E1014" i="12"/>
  <c r="F1014" i="12" s="1"/>
  <c r="E1010" i="12"/>
  <c r="F1010" i="12" s="1"/>
  <c r="E1006" i="12"/>
  <c r="F1006" i="12" s="1"/>
  <c r="E1002" i="12"/>
  <c r="F1002" i="12" s="1"/>
  <c r="E998" i="12"/>
  <c r="F998" i="12" s="1"/>
  <c r="E994" i="12"/>
  <c r="F994" i="12" s="1"/>
  <c r="E990" i="12"/>
  <c r="F990" i="12" s="1"/>
  <c r="E986" i="12"/>
  <c r="F986" i="12" s="1"/>
  <c r="E982" i="12"/>
  <c r="F982" i="12" s="1"/>
  <c r="E978" i="12"/>
  <c r="F978" i="12" s="1"/>
  <c r="E1032" i="12"/>
  <c r="F1032" i="12" s="1"/>
  <c r="E1028" i="12"/>
  <c r="F1028" i="12" s="1"/>
  <c r="E1024" i="12"/>
  <c r="F1024" i="12" s="1"/>
  <c r="E1020" i="12"/>
  <c r="F1020" i="12" s="1"/>
  <c r="E1016" i="12"/>
  <c r="F1016" i="12" s="1"/>
  <c r="E1012" i="12"/>
  <c r="F1012" i="12" s="1"/>
  <c r="E1008" i="12"/>
  <c r="F1008" i="12" s="1"/>
  <c r="E1004" i="12"/>
  <c r="F1004" i="12" s="1"/>
  <c r="E1000" i="12"/>
  <c r="F1000" i="12" s="1"/>
  <c r="E996" i="12"/>
  <c r="F996" i="12" s="1"/>
  <c r="E992" i="12"/>
  <c r="F992" i="12" s="1"/>
  <c r="E988" i="12"/>
  <c r="F988" i="12" s="1"/>
  <c r="E984" i="12"/>
  <c r="F984" i="12" s="1"/>
  <c r="E980" i="12"/>
  <c r="F980" i="12" s="1"/>
  <c r="E972" i="12"/>
  <c r="F972" i="12" s="1"/>
  <c r="E1033" i="12"/>
  <c r="F1033" i="12" s="1"/>
  <c r="E1029" i="12"/>
  <c r="F1029" i="12" s="1"/>
  <c r="E1025" i="12"/>
  <c r="F1025" i="12" s="1"/>
  <c r="E1021" i="12"/>
  <c r="F1021" i="12" s="1"/>
  <c r="E1017" i="12"/>
  <c r="F1017" i="12" s="1"/>
  <c r="E1013" i="12"/>
  <c r="F1013" i="12" s="1"/>
  <c r="E1009" i="12"/>
  <c r="F1009" i="12" s="1"/>
  <c r="E1005" i="12"/>
  <c r="F1005" i="12" s="1"/>
  <c r="E1001" i="12"/>
  <c r="F1001" i="12" s="1"/>
  <c r="E997" i="12"/>
  <c r="F997" i="12" s="1"/>
  <c r="E993" i="12"/>
  <c r="F993" i="12" s="1"/>
  <c r="E989" i="12"/>
  <c r="F989" i="12" s="1"/>
  <c r="E985" i="12"/>
  <c r="F985" i="12" s="1"/>
  <c r="E981" i="12"/>
  <c r="F981" i="12" s="1"/>
  <c r="E977" i="12"/>
  <c r="F977" i="12" s="1"/>
  <c r="E971" i="12"/>
  <c r="F971" i="12" s="1"/>
  <c r="E953" i="12"/>
  <c r="F953" i="12" s="1"/>
  <c r="E955" i="12"/>
  <c r="F955" i="12" s="1"/>
  <c r="E957" i="12"/>
  <c r="F957" i="12" s="1"/>
  <c r="E959" i="12"/>
  <c r="F959" i="12" s="1"/>
  <c r="E961" i="12"/>
  <c r="F961" i="12" s="1"/>
  <c r="E963" i="12"/>
  <c r="F963" i="12" s="1"/>
  <c r="E965" i="12"/>
  <c r="F965" i="12" s="1"/>
  <c r="E967" i="12"/>
  <c r="F967" i="12" s="1"/>
  <c r="E969" i="12"/>
  <c r="F969" i="12" s="1"/>
  <c r="E921" i="12"/>
  <c r="F921" i="12" s="1"/>
  <c r="E922" i="12"/>
  <c r="F922" i="12" s="1"/>
  <c r="E925" i="12"/>
  <c r="F925" i="12" s="1"/>
  <c r="E926" i="12"/>
  <c r="F926" i="12" s="1"/>
  <c r="E929" i="12"/>
  <c r="F929" i="12" s="1"/>
  <c r="E930" i="12"/>
  <c r="F930" i="12" s="1"/>
  <c r="E933" i="12"/>
  <c r="F933" i="12" s="1"/>
  <c r="E934" i="12"/>
  <c r="F934" i="12" s="1"/>
  <c r="E937" i="12"/>
  <c r="F937" i="12" s="1"/>
  <c r="E938" i="12"/>
  <c r="F938" i="12" s="1"/>
  <c r="E941" i="12"/>
  <c r="F941" i="12" s="1"/>
  <c r="E942" i="12"/>
  <c r="F942" i="12" s="1"/>
  <c r="E945" i="12"/>
  <c r="F945" i="12" s="1"/>
  <c r="E946" i="12"/>
  <c r="F946" i="12" s="1"/>
  <c r="E954" i="12"/>
  <c r="F954" i="12" s="1"/>
  <c r="E956" i="12"/>
  <c r="F956" i="12" s="1"/>
  <c r="E958" i="12"/>
  <c r="F958" i="12" s="1"/>
  <c r="E960" i="12"/>
  <c r="F960" i="12" s="1"/>
  <c r="E962" i="12"/>
  <c r="F962" i="12" s="1"/>
  <c r="E964" i="12"/>
  <c r="F964" i="12" s="1"/>
  <c r="E966" i="12"/>
  <c r="F966" i="12" s="1"/>
  <c r="E968" i="12"/>
  <c r="F968" i="12" s="1"/>
  <c r="E951" i="12"/>
  <c r="F951" i="12" s="1"/>
  <c r="E952" i="12"/>
  <c r="F952" i="12" s="1"/>
  <c r="E923" i="12"/>
  <c r="F923" i="12" s="1"/>
  <c r="E924" i="12"/>
  <c r="F924" i="12" s="1"/>
  <c r="E927" i="12"/>
  <c r="F927" i="12" s="1"/>
  <c r="E928" i="12"/>
  <c r="F928" i="12" s="1"/>
  <c r="E931" i="12"/>
  <c r="F931" i="12" s="1"/>
  <c r="E932" i="12"/>
  <c r="F932" i="12" s="1"/>
  <c r="E935" i="12"/>
  <c r="F935" i="12" s="1"/>
  <c r="E936" i="12"/>
  <c r="F936" i="12" s="1"/>
  <c r="E939" i="12"/>
  <c r="F939" i="12" s="1"/>
  <c r="E940" i="12"/>
  <c r="F940" i="12" s="1"/>
  <c r="E943" i="12"/>
  <c r="F943" i="12" s="1"/>
  <c r="E944" i="12"/>
  <c r="F944" i="12" s="1"/>
  <c r="E1233" i="12"/>
  <c r="F1233" i="12" s="1"/>
  <c r="E1234" i="12"/>
  <c r="F1234" i="12" s="1"/>
  <c r="E1230" i="12"/>
  <c r="F1230" i="12" s="1"/>
  <c r="E1231" i="12"/>
  <c r="F1231" i="12" s="1"/>
  <c r="E1232" i="12"/>
  <c r="F1232" i="12" s="1"/>
  <c r="E1235" i="12"/>
  <c r="F1235" i="12" s="1"/>
  <c r="E1236" i="12"/>
  <c r="F1236" i="12" s="1"/>
  <c r="E167" i="12"/>
  <c r="F167" i="12" s="1"/>
  <c r="E163" i="12"/>
  <c r="F163" i="12" s="1"/>
  <c r="E159" i="12"/>
  <c r="F159" i="12" s="1"/>
  <c r="E155" i="12"/>
  <c r="F155" i="12" s="1"/>
  <c r="E151" i="12"/>
  <c r="F151" i="12" s="1"/>
  <c r="E147" i="12"/>
  <c r="F147" i="12" s="1"/>
  <c r="E143" i="12"/>
  <c r="F143" i="12" s="1"/>
  <c r="E139" i="12"/>
  <c r="F139" i="12" s="1"/>
  <c r="E135" i="12"/>
  <c r="F135" i="12" s="1"/>
  <c r="E131" i="12"/>
  <c r="F131" i="12" s="1"/>
  <c r="E127" i="12"/>
  <c r="F127" i="12" s="1"/>
  <c r="E123" i="12"/>
  <c r="F123" i="12" s="1"/>
  <c r="E204" i="12"/>
  <c r="F204" i="12" s="1"/>
  <c r="E200" i="12"/>
  <c r="F200" i="12" s="1"/>
  <c r="E196" i="12"/>
  <c r="F196" i="12" s="1"/>
  <c r="E192" i="12"/>
  <c r="F192" i="12" s="1"/>
  <c r="E188" i="12"/>
  <c r="F188" i="12" s="1"/>
  <c r="E184" i="12"/>
  <c r="F184" i="12" s="1"/>
  <c r="E180" i="12"/>
  <c r="F180" i="12" s="1"/>
  <c r="E176" i="12"/>
  <c r="F176" i="12" s="1"/>
  <c r="E172" i="12"/>
  <c r="F172" i="12" s="1"/>
  <c r="E241" i="12"/>
  <c r="F241" i="12" s="1"/>
  <c r="E237" i="12"/>
  <c r="F237" i="12" s="1"/>
  <c r="E233" i="12"/>
  <c r="F233" i="12" s="1"/>
  <c r="E229" i="12"/>
  <c r="F229" i="12" s="1"/>
  <c r="E225" i="12"/>
  <c r="F225" i="12" s="1"/>
  <c r="E221" i="12"/>
  <c r="F221" i="12" s="1"/>
  <c r="E217" i="12"/>
  <c r="F217" i="12" s="1"/>
  <c r="E213" i="12"/>
  <c r="F213" i="12" s="1"/>
  <c r="E209" i="12"/>
  <c r="F209" i="12" s="1"/>
  <c r="E286" i="12"/>
  <c r="F286" i="12" s="1"/>
  <c r="E282" i="12"/>
  <c r="F282" i="12" s="1"/>
  <c r="E278" i="12"/>
  <c r="F278" i="12" s="1"/>
  <c r="E274" i="12"/>
  <c r="F274" i="12" s="1"/>
  <c r="E270" i="12"/>
  <c r="F270" i="12" s="1"/>
  <c r="E266" i="12"/>
  <c r="F266" i="12" s="1"/>
  <c r="E262" i="12"/>
  <c r="F262" i="12" s="1"/>
  <c r="E258" i="12"/>
  <c r="F258" i="12" s="1"/>
  <c r="E254" i="12"/>
  <c r="F254" i="12" s="1"/>
  <c r="E288" i="12"/>
  <c r="F288" i="12" s="1"/>
  <c r="E316" i="12"/>
  <c r="F316" i="12" s="1"/>
  <c r="E312" i="12"/>
  <c r="F312" i="12" s="1"/>
  <c r="E308" i="12"/>
  <c r="F308" i="12" s="1"/>
  <c r="E164" i="12"/>
  <c r="F164" i="12" s="1"/>
  <c r="E160" i="12"/>
  <c r="F160" i="12" s="1"/>
  <c r="E156" i="12"/>
  <c r="F156" i="12" s="1"/>
  <c r="E152" i="12"/>
  <c r="F152" i="12" s="1"/>
  <c r="E148" i="12"/>
  <c r="F148" i="12" s="1"/>
  <c r="E144" i="12"/>
  <c r="F144" i="12" s="1"/>
  <c r="E140" i="12"/>
  <c r="F140" i="12" s="1"/>
  <c r="E136" i="12"/>
  <c r="F136" i="12" s="1"/>
  <c r="E132" i="12"/>
  <c r="F132" i="12" s="1"/>
  <c r="E128" i="12"/>
  <c r="F128" i="12" s="1"/>
  <c r="E124" i="12"/>
  <c r="F124" i="12" s="1"/>
  <c r="E203" i="12"/>
  <c r="F203" i="12" s="1"/>
  <c r="E199" i="12"/>
  <c r="F199" i="12" s="1"/>
  <c r="E195" i="12"/>
  <c r="F195" i="12" s="1"/>
  <c r="E191" i="12"/>
  <c r="F191" i="12" s="1"/>
  <c r="E187" i="12"/>
  <c r="F187" i="12" s="1"/>
  <c r="E183" i="12"/>
  <c r="F183" i="12" s="1"/>
  <c r="E179" i="12"/>
  <c r="F179" i="12" s="1"/>
  <c r="E175" i="12"/>
  <c r="F175" i="12" s="1"/>
  <c r="E242" i="12"/>
  <c r="F242" i="12" s="1"/>
  <c r="E238" i="12"/>
  <c r="F238" i="12" s="1"/>
  <c r="E234" i="12"/>
  <c r="F234" i="12" s="1"/>
  <c r="E230" i="12"/>
  <c r="F230" i="12" s="1"/>
  <c r="E226" i="12"/>
  <c r="F226" i="12" s="1"/>
  <c r="E222" i="12"/>
  <c r="F222" i="12" s="1"/>
  <c r="E218" i="12"/>
  <c r="F218" i="12" s="1"/>
  <c r="E214" i="12"/>
  <c r="F214" i="12" s="1"/>
  <c r="E210" i="12"/>
  <c r="F210" i="12" s="1"/>
  <c r="E244" i="12"/>
  <c r="F244" i="12" s="1"/>
  <c r="E283" i="12"/>
  <c r="F283" i="12" s="1"/>
  <c r="E279" i="12"/>
  <c r="F279" i="12" s="1"/>
  <c r="E275" i="12"/>
  <c r="F275" i="12" s="1"/>
  <c r="E271" i="12"/>
  <c r="F271" i="12" s="1"/>
  <c r="E267" i="12"/>
  <c r="F267" i="12" s="1"/>
  <c r="E263" i="12"/>
  <c r="F263" i="12" s="1"/>
  <c r="E259" i="12"/>
  <c r="F259" i="12" s="1"/>
  <c r="E255" i="12"/>
  <c r="F255" i="12" s="1"/>
  <c r="E251" i="12"/>
  <c r="F251" i="12" s="1"/>
  <c r="E317" i="12"/>
  <c r="F317" i="12" s="1"/>
  <c r="E313" i="12"/>
  <c r="F313" i="12" s="1"/>
  <c r="E309" i="12"/>
  <c r="F309" i="12" s="1"/>
  <c r="E304" i="12"/>
  <c r="F304" i="12" s="1"/>
  <c r="E165" i="12"/>
  <c r="F165" i="12" s="1"/>
  <c r="E161" i="12"/>
  <c r="F161" i="12" s="1"/>
  <c r="E157" i="12"/>
  <c r="F157" i="12" s="1"/>
  <c r="E153" i="12"/>
  <c r="F153" i="12" s="1"/>
  <c r="E149" i="12"/>
  <c r="F149" i="12" s="1"/>
  <c r="E145" i="12"/>
  <c r="F145" i="12" s="1"/>
  <c r="E141" i="12"/>
  <c r="F141" i="12" s="1"/>
  <c r="E137" i="12"/>
  <c r="F137" i="12" s="1"/>
  <c r="E133" i="12"/>
  <c r="F133" i="12" s="1"/>
  <c r="E129" i="12"/>
  <c r="F129" i="12" s="1"/>
  <c r="E125" i="12"/>
  <c r="F125" i="12" s="1"/>
  <c r="E121" i="12"/>
  <c r="F121" i="12" s="1"/>
  <c r="E202" i="12"/>
  <c r="F202" i="12" s="1"/>
  <c r="E198" i="12"/>
  <c r="F198" i="12" s="1"/>
  <c r="E194" i="12"/>
  <c r="F194" i="12" s="1"/>
  <c r="E190" i="12"/>
  <c r="F190" i="12" s="1"/>
  <c r="E186" i="12"/>
  <c r="F186" i="12" s="1"/>
  <c r="E182" i="12"/>
  <c r="F182" i="12" s="1"/>
  <c r="E178" i="12"/>
  <c r="F178" i="12" s="1"/>
  <c r="E174" i="12"/>
  <c r="F174" i="12" s="1"/>
  <c r="E243" i="12"/>
  <c r="F243" i="12" s="1"/>
  <c r="E239" i="12"/>
  <c r="F239" i="12" s="1"/>
  <c r="E235" i="12"/>
  <c r="F235" i="12" s="1"/>
  <c r="E231" i="12"/>
  <c r="F231" i="12" s="1"/>
  <c r="E227" i="12"/>
  <c r="F227" i="12" s="1"/>
  <c r="E223" i="12"/>
  <c r="F223" i="12" s="1"/>
  <c r="E219" i="12"/>
  <c r="F219" i="12" s="1"/>
  <c r="E215" i="12"/>
  <c r="F215" i="12" s="1"/>
  <c r="E211" i="12"/>
  <c r="F211" i="12" s="1"/>
  <c r="E245" i="12"/>
  <c r="F245" i="12" s="1"/>
  <c r="E284" i="12"/>
  <c r="F284" i="12" s="1"/>
  <c r="E280" i="12"/>
  <c r="F280" i="12" s="1"/>
  <c r="E276" i="12"/>
  <c r="F276" i="12" s="1"/>
  <c r="E272" i="12"/>
  <c r="F272" i="12" s="1"/>
  <c r="E268" i="12"/>
  <c r="F268" i="12" s="1"/>
  <c r="E264" i="12"/>
  <c r="F264" i="12" s="1"/>
  <c r="E260" i="12"/>
  <c r="F260" i="12" s="1"/>
  <c r="E256" i="12"/>
  <c r="F256" i="12" s="1"/>
  <c r="E252" i="12"/>
  <c r="F252" i="12" s="1"/>
  <c r="E318" i="12"/>
  <c r="F318" i="12" s="1"/>
  <c r="E314" i="12"/>
  <c r="F314" i="12" s="1"/>
  <c r="E310" i="12"/>
  <c r="F310" i="12" s="1"/>
  <c r="E166" i="12"/>
  <c r="F166" i="12" s="1"/>
  <c r="E162" i="12"/>
  <c r="F162" i="12" s="1"/>
  <c r="E158" i="12"/>
  <c r="F158" i="12" s="1"/>
  <c r="E154" i="12"/>
  <c r="F154" i="12" s="1"/>
  <c r="E150" i="12"/>
  <c r="F150" i="12" s="1"/>
  <c r="E146" i="12"/>
  <c r="F146" i="12" s="1"/>
  <c r="E142" i="12"/>
  <c r="F142" i="12" s="1"/>
  <c r="E138" i="12"/>
  <c r="F138" i="12" s="1"/>
  <c r="E134" i="12"/>
  <c r="F134" i="12" s="1"/>
  <c r="E130" i="12"/>
  <c r="F130" i="12" s="1"/>
  <c r="E126" i="12"/>
  <c r="F126" i="12" s="1"/>
  <c r="E122" i="12"/>
  <c r="F122" i="12" s="1"/>
  <c r="E201" i="12"/>
  <c r="F201" i="12" s="1"/>
  <c r="E197" i="12"/>
  <c r="F197" i="12" s="1"/>
  <c r="E193" i="12"/>
  <c r="F193" i="12" s="1"/>
  <c r="E189" i="12"/>
  <c r="F189" i="12" s="1"/>
  <c r="E185" i="12"/>
  <c r="F185" i="12" s="1"/>
  <c r="E181" i="12"/>
  <c r="F181" i="12" s="1"/>
  <c r="E177" i="12"/>
  <c r="F177" i="12" s="1"/>
  <c r="E173" i="12"/>
  <c r="F173" i="12" s="1"/>
  <c r="E240" i="12"/>
  <c r="F240" i="12" s="1"/>
  <c r="E236" i="12"/>
  <c r="F236" i="12" s="1"/>
  <c r="E232" i="12"/>
  <c r="F232" i="12" s="1"/>
  <c r="E228" i="12"/>
  <c r="F228" i="12" s="1"/>
  <c r="E224" i="12"/>
  <c r="F224" i="12" s="1"/>
  <c r="E220" i="12"/>
  <c r="F220" i="12" s="1"/>
  <c r="E216" i="12"/>
  <c r="F216" i="12" s="1"/>
  <c r="E212" i="12"/>
  <c r="F212" i="12" s="1"/>
  <c r="E246" i="12"/>
  <c r="F246" i="12" s="1"/>
  <c r="E285" i="12"/>
  <c r="F285" i="12" s="1"/>
  <c r="E281" i="12"/>
  <c r="F281" i="12" s="1"/>
  <c r="E277" i="12"/>
  <c r="F277" i="12" s="1"/>
  <c r="E273" i="12"/>
  <c r="F273" i="12" s="1"/>
  <c r="E269" i="12"/>
  <c r="F269" i="12" s="1"/>
  <c r="E265" i="12"/>
  <c r="F265" i="12" s="1"/>
  <c r="E261" i="12"/>
  <c r="F261" i="12" s="1"/>
  <c r="E257" i="12"/>
  <c r="F257" i="12" s="1"/>
  <c r="E253" i="12"/>
  <c r="F253" i="12" s="1"/>
  <c r="E287" i="12"/>
  <c r="F287" i="12" s="1"/>
  <c r="E315" i="12"/>
  <c r="F315" i="12" s="1"/>
  <c r="E311" i="12"/>
  <c r="F311" i="12" s="1"/>
  <c r="E306" i="12"/>
  <c r="F306" i="12" s="1"/>
  <c r="E302" i="12"/>
  <c r="F302" i="12" s="1"/>
  <c r="E298" i="12"/>
  <c r="F298" i="12" s="1"/>
  <c r="E294" i="12"/>
  <c r="F294" i="12" s="1"/>
  <c r="E363" i="12"/>
  <c r="F363" i="12" s="1"/>
  <c r="E359" i="12"/>
  <c r="F359" i="12" s="1"/>
  <c r="E355" i="12"/>
  <c r="F355" i="12" s="1"/>
  <c r="E351" i="12"/>
  <c r="F351" i="12" s="1"/>
  <c r="E347" i="12"/>
  <c r="F347" i="12" s="1"/>
  <c r="E343" i="12"/>
  <c r="F343" i="12" s="1"/>
  <c r="E339" i="12"/>
  <c r="F339" i="12" s="1"/>
  <c r="E335" i="12"/>
  <c r="F335" i="12" s="1"/>
  <c r="E331" i="12"/>
  <c r="F331" i="12" s="1"/>
  <c r="E300" i="12"/>
  <c r="F300" i="12" s="1"/>
  <c r="E320" i="12"/>
  <c r="F320" i="12" s="1"/>
  <c r="E357" i="12"/>
  <c r="F357" i="12" s="1"/>
  <c r="E349" i="12"/>
  <c r="F349" i="12" s="1"/>
  <c r="E341" i="12"/>
  <c r="F341" i="12" s="1"/>
  <c r="E333" i="12"/>
  <c r="F333" i="12" s="1"/>
  <c r="E327" i="12"/>
  <c r="F327" i="12" s="1"/>
  <c r="E445" i="12"/>
  <c r="F445" i="12" s="1"/>
  <c r="E441" i="12"/>
  <c r="F441" i="12" s="1"/>
  <c r="E437" i="12"/>
  <c r="F437" i="12" s="1"/>
  <c r="E433" i="12"/>
  <c r="F433" i="12" s="1"/>
  <c r="E429" i="12"/>
  <c r="F429" i="12" s="1"/>
  <c r="E425" i="12"/>
  <c r="F425" i="12" s="1"/>
  <c r="E421" i="12"/>
  <c r="F421" i="12" s="1"/>
  <c r="E417" i="12"/>
  <c r="F417" i="12" s="1"/>
  <c r="E413" i="12"/>
  <c r="F413" i="12" s="1"/>
  <c r="E409" i="12"/>
  <c r="F409" i="12" s="1"/>
  <c r="E405" i="12"/>
  <c r="F405" i="12" s="1"/>
  <c r="E401" i="12"/>
  <c r="F401" i="12" s="1"/>
  <c r="E397" i="12"/>
  <c r="F397" i="12" s="1"/>
  <c r="E393" i="12"/>
  <c r="F393" i="12" s="1"/>
  <c r="E389" i="12"/>
  <c r="F389" i="12" s="1"/>
  <c r="E385" i="12"/>
  <c r="F385" i="12" s="1"/>
  <c r="E381" i="12"/>
  <c r="F381" i="12" s="1"/>
  <c r="E377" i="12"/>
  <c r="F377" i="12" s="1"/>
  <c r="E373" i="12"/>
  <c r="F373" i="12" s="1"/>
  <c r="E369" i="12"/>
  <c r="F369" i="12" s="1"/>
  <c r="E469" i="12"/>
  <c r="F469" i="12" s="1"/>
  <c r="E465" i="12"/>
  <c r="F465" i="12" s="1"/>
  <c r="E461" i="12"/>
  <c r="F461" i="12" s="1"/>
  <c r="E457" i="12"/>
  <c r="F457" i="12" s="1"/>
  <c r="E453" i="12"/>
  <c r="F453" i="12" s="1"/>
  <c r="E780" i="12"/>
  <c r="F780" i="12" s="1"/>
  <c r="E305" i="12"/>
  <c r="F305" i="12" s="1"/>
  <c r="E301" i="12"/>
  <c r="F301" i="12" s="1"/>
  <c r="E297" i="12"/>
  <c r="F297" i="12" s="1"/>
  <c r="E293" i="12"/>
  <c r="F293" i="12" s="1"/>
  <c r="E362" i="12"/>
  <c r="F362" i="12" s="1"/>
  <c r="E358" i="12"/>
  <c r="F358" i="12" s="1"/>
  <c r="E354" i="12"/>
  <c r="F354" i="12" s="1"/>
  <c r="E350" i="12"/>
  <c r="F350" i="12" s="1"/>
  <c r="E346" i="12"/>
  <c r="F346" i="12" s="1"/>
  <c r="E342" i="12"/>
  <c r="F342" i="12" s="1"/>
  <c r="E338" i="12"/>
  <c r="F338" i="12" s="1"/>
  <c r="E334" i="12"/>
  <c r="F334" i="12" s="1"/>
  <c r="E330" i="12"/>
  <c r="F330" i="12" s="1"/>
  <c r="E326" i="12"/>
  <c r="F326" i="12" s="1"/>
  <c r="E444" i="12"/>
  <c r="F444" i="12" s="1"/>
  <c r="E440" i="12"/>
  <c r="F440" i="12" s="1"/>
  <c r="E436" i="12"/>
  <c r="F436" i="12" s="1"/>
  <c r="E432" i="12"/>
  <c r="F432" i="12" s="1"/>
  <c r="E428" i="12"/>
  <c r="F428" i="12" s="1"/>
  <c r="E424" i="12"/>
  <c r="F424" i="12" s="1"/>
  <c r="E420" i="12"/>
  <c r="F420" i="12" s="1"/>
  <c r="E416" i="12"/>
  <c r="F416" i="12" s="1"/>
  <c r="E412" i="12"/>
  <c r="F412" i="12" s="1"/>
  <c r="E408" i="12"/>
  <c r="F408" i="12" s="1"/>
  <c r="E404" i="12"/>
  <c r="F404" i="12" s="1"/>
  <c r="E400" i="12"/>
  <c r="F400" i="12" s="1"/>
  <c r="E396" i="12"/>
  <c r="F396" i="12" s="1"/>
  <c r="E392" i="12"/>
  <c r="F392" i="12" s="1"/>
  <c r="E388" i="12"/>
  <c r="F388" i="12" s="1"/>
  <c r="E384" i="12"/>
  <c r="F384" i="12" s="1"/>
  <c r="E380" i="12"/>
  <c r="F380" i="12" s="1"/>
  <c r="E376" i="12"/>
  <c r="F376" i="12" s="1"/>
  <c r="E372" i="12"/>
  <c r="F372" i="12" s="1"/>
  <c r="E448" i="12"/>
  <c r="F448" i="12" s="1"/>
  <c r="E468" i="12"/>
  <c r="F468" i="12" s="1"/>
  <c r="E464" i="12"/>
  <c r="F464" i="12" s="1"/>
  <c r="E460" i="12"/>
  <c r="F460" i="12" s="1"/>
  <c r="E456" i="12"/>
  <c r="F456" i="12" s="1"/>
  <c r="E781" i="12"/>
  <c r="F781" i="12" s="1"/>
  <c r="E296" i="12"/>
  <c r="F296" i="12" s="1"/>
  <c r="E361" i="12"/>
  <c r="F361" i="12" s="1"/>
  <c r="E353" i="12"/>
  <c r="F353" i="12" s="1"/>
  <c r="E345" i="12"/>
  <c r="F345" i="12" s="1"/>
  <c r="E337" i="12"/>
  <c r="F337" i="12" s="1"/>
  <c r="E329" i="12"/>
  <c r="F329" i="12" s="1"/>
  <c r="E325" i="12"/>
  <c r="F325" i="12" s="1"/>
  <c r="E443" i="12"/>
  <c r="F443" i="12" s="1"/>
  <c r="E439" i="12"/>
  <c r="F439" i="12" s="1"/>
  <c r="E435" i="12"/>
  <c r="F435" i="12" s="1"/>
  <c r="E431" i="12"/>
  <c r="F431" i="12" s="1"/>
  <c r="E427" i="12"/>
  <c r="F427" i="12" s="1"/>
  <c r="E423" i="12"/>
  <c r="F423" i="12" s="1"/>
  <c r="E419" i="12"/>
  <c r="F419" i="12" s="1"/>
  <c r="E415" i="12"/>
  <c r="F415" i="12" s="1"/>
  <c r="E411" i="12"/>
  <c r="F411" i="12" s="1"/>
  <c r="E407" i="12"/>
  <c r="F407" i="12" s="1"/>
  <c r="E403" i="12"/>
  <c r="F403" i="12" s="1"/>
  <c r="E399" i="12"/>
  <c r="F399" i="12" s="1"/>
  <c r="E395" i="12"/>
  <c r="F395" i="12" s="1"/>
  <c r="E391" i="12"/>
  <c r="F391" i="12" s="1"/>
  <c r="E387" i="12"/>
  <c r="F387" i="12" s="1"/>
  <c r="E383" i="12"/>
  <c r="F383" i="12" s="1"/>
  <c r="E379" i="12"/>
  <c r="F379" i="12" s="1"/>
  <c r="E375" i="12"/>
  <c r="F375" i="12" s="1"/>
  <c r="E371" i="12"/>
  <c r="F371" i="12" s="1"/>
  <c r="E447" i="12"/>
  <c r="F447" i="12" s="1"/>
  <c r="E467" i="12"/>
  <c r="F467" i="12" s="1"/>
  <c r="E463" i="12"/>
  <c r="F463" i="12" s="1"/>
  <c r="E459" i="12"/>
  <c r="F459" i="12" s="1"/>
  <c r="E455" i="12"/>
  <c r="F455" i="12" s="1"/>
  <c r="E782" i="12"/>
  <c r="F782" i="12" s="1"/>
  <c r="E307" i="12"/>
  <c r="F307" i="12" s="1"/>
  <c r="E303" i="12"/>
  <c r="F303" i="12" s="1"/>
  <c r="E299" i="12"/>
  <c r="F299" i="12" s="1"/>
  <c r="E295" i="12"/>
  <c r="F295" i="12" s="1"/>
  <c r="E319" i="12"/>
  <c r="F319" i="12" s="1"/>
  <c r="E360" i="12"/>
  <c r="F360" i="12" s="1"/>
  <c r="E356" i="12"/>
  <c r="F356" i="12" s="1"/>
  <c r="E352" i="12"/>
  <c r="F352" i="12" s="1"/>
  <c r="E348" i="12"/>
  <c r="F348" i="12" s="1"/>
  <c r="E344" i="12"/>
  <c r="F344" i="12" s="1"/>
  <c r="E340" i="12"/>
  <c r="F340" i="12" s="1"/>
  <c r="E336" i="12"/>
  <c r="F336" i="12" s="1"/>
  <c r="E332" i="12"/>
  <c r="F332" i="12" s="1"/>
  <c r="E328" i="12"/>
  <c r="F328" i="12" s="1"/>
  <c r="E364" i="12"/>
  <c r="F364" i="12" s="1"/>
  <c r="E442" i="12"/>
  <c r="F442" i="12" s="1"/>
  <c r="E438" i="12"/>
  <c r="F438" i="12" s="1"/>
  <c r="E434" i="12"/>
  <c r="F434" i="12" s="1"/>
  <c r="E430" i="12"/>
  <c r="F430" i="12" s="1"/>
  <c r="E426" i="12"/>
  <c r="F426" i="12" s="1"/>
  <c r="E422" i="12"/>
  <c r="F422" i="12" s="1"/>
  <c r="E418" i="12"/>
  <c r="F418" i="12" s="1"/>
  <c r="E414" i="12"/>
  <c r="F414" i="12" s="1"/>
  <c r="E410" i="12"/>
  <c r="F410" i="12" s="1"/>
  <c r="E406" i="12"/>
  <c r="F406" i="12" s="1"/>
  <c r="E402" i="12"/>
  <c r="F402" i="12" s="1"/>
  <c r="E398" i="12"/>
  <c r="F398" i="12" s="1"/>
  <c r="E394" i="12"/>
  <c r="F394" i="12" s="1"/>
  <c r="E390" i="12"/>
  <c r="F390" i="12" s="1"/>
  <c r="E386" i="12"/>
  <c r="F386" i="12" s="1"/>
  <c r="E382" i="12"/>
  <c r="F382" i="12" s="1"/>
  <c r="E378" i="12"/>
  <c r="F378" i="12" s="1"/>
  <c r="E374" i="12"/>
  <c r="F374" i="12" s="1"/>
  <c r="E370" i="12"/>
  <c r="F370" i="12" s="1"/>
  <c r="E446" i="12"/>
  <c r="F446" i="12" s="1"/>
  <c r="E466" i="12"/>
  <c r="F466" i="12" s="1"/>
  <c r="E462" i="12"/>
  <c r="F462" i="12" s="1"/>
  <c r="E458" i="12"/>
  <c r="F458" i="12" s="1"/>
  <c r="E454" i="12"/>
  <c r="F454" i="12" s="1"/>
  <c r="E8" i="12"/>
  <c r="F8" i="12" s="1"/>
  <c r="E10" i="12"/>
  <c r="F10" i="12" s="1"/>
  <c r="E12" i="12"/>
  <c r="F12" i="12" s="1"/>
  <c r="E14" i="12"/>
  <c r="F14" i="12" s="1"/>
  <c r="E16" i="12"/>
  <c r="F16" i="12" s="1"/>
  <c r="E18" i="12"/>
  <c r="F18" i="12" s="1"/>
  <c r="E20" i="12"/>
  <c r="F20" i="12" s="1"/>
  <c r="E22" i="12"/>
  <c r="F22" i="12" s="1"/>
  <c r="E24" i="12"/>
  <c r="F24" i="12" s="1"/>
  <c r="E26" i="12"/>
  <c r="F26" i="12" s="1"/>
  <c r="E28" i="12"/>
  <c r="F28" i="12" s="1"/>
  <c r="E30" i="12"/>
  <c r="F30" i="12" s="1"/>
  <c r="E32" i="12"/>
  <c r="F32" i="12" s="1"/>
  <c r="E34" i="12"/>
  <c r="F34" i="12" s="1"/>
  <c r="E36" i="12"/>
  <c r="F36" i="12" s="1"/>
  <c r="E38" i="12"/>
  <c r="F38" i="12" s="1"/>
  <c r="E40" i="12"/>
  <c r="F40" i="12" s="1"/>
  <c r="E42" i="12"/>
  <c r="F42" i="12" s="1"/>
  <c r="E44" i="12"/>
  <c r="F44" i="12" s="1"/>
  <c r="E46" i="12"/>
  <c r="F46" i="12" s="1"/>
  <c r="E48" i="12"/>
  <c r="F48" i="12" s="1"/>
  <c r="E50" i="12"/>
  <c r="F50" i="12" s="1"/>
  <c r="E52" i="12"/>
  <c r="F52" i="12" s="1"/>
  <c r="E54" i="12"/>
  <c r="F54" i="12" s="1"/>
  <c r="E56" i="12"/>
  <c r="F56" i="12" s="1"/>
  <c r="E58" i="12"/>
  <c r="F58" i="12" s="1"/>
  <c r="E60" i="12"/>
  <c r="F60" i="12" s="1"/>
  <c r="E62" i="12"/>
  <c r="F62" i="12" s="1"/>
  <c r="E64" i="12"/>
  <c r="F64" i="12" s="1"/>
  <c r="E66" i="12"/>
  <c r="F66" i="12" s="1"/>
  <c r="E68" i="12"/>
  <c r="F68" i="12" s="1"/>
  <c r="E70" i="12"/>
  <c r="F70" i="12" s="1"/>
  <c r="E72" i="12"/>
  <c r="F72" i="12" s="1"/>
  <c r="E74" i="12"/>
  <c r="F74" i="12" s="1"/>
  <c r="E76" i="12"/>
  <c r="F76" i="12" s="1"/>
  <c r="E78" i="12"/>
  <c r="F78" i="12" s="1"/>
  <c r="E80" i="12"/>
  <c r="F80" i="12" s="1"/>
  <c r="E82" i="12"/>
  <c r="F82" i="12" s="1"/>
  <c r="E84" i="12"/>
  <c r="F84" i="12" s="1"/>
  <c r="E86" i="12"/>
  <c r="F86" i="12" s="1"/>
  <c r="E88" i="12"/>
  <c r="F88" i="12" s="1"/>
  <c r="E90" i="12"/>
  <c r="F90" i="12" s="1"/>
  <c r="E9" i="12"/>
  <c r="F9" i="12" s="1"/>
  <c r="E11" i="12"/>
  <c r="F11" i="12" s="1"/>
  <c r="E13" i="12"/>
  <c r="F13" i="12" s="1"/>
  <c r="E15" i="12"/>
  <c r="F15" i="12" s="1"/>
  <c r="E17" i="12"/>
  <c r="F17" i="12" s="1"/>
  <c r="E19" i="12"/>
  <c r="F19" i="12" s="1"/>
  <c r="E21" i="12"/>
  <c r="F21" i="12" s="1"/>
  <c r="E23" i="12"/>
  <c r="F23" i="12" s="1"/>
  <c r="E25" i="12"/>
  <c r="F25" i="12" s="1"/>
  <c r="E27" i="12"/>
  <c r="F27" i="12" s="1"/>
  <c r="E29" i="12"/>
  <c r="F29" i="12" s="1"/>
  <c r="E31" i="12"/>
  <c r="F31" i="12" s="1"/>
  <c r="E33" i="12"/>
  <c r="F33" i="12" s="1"/>
  <c r="E35" i="12"/>
  <c r="F35" i="12" s="1"/>
  <c r="E37" i="12"/>
  <c r="F37" i="12" s="1"/>
  <c r="E39" i="12"/>
  <c r="F39" i="12" s="1"/>
  <c r="E41" i="12"/>
  <c r="F41" i="12" s="1"/>
  <c r="E43" i="12"/>
  <c r="F43" i="12" s="1"/>
  <c r="E45" i="12"/>
  <c r="F45" i="12" s="1"/>
  <c r="E47" i="12"/>
  <c r="F47" i="12" s="1"/>
  <c r="E49" i="12"/>
  <c r="F49" i="12" s="1"/>
  <c r="E51" i="12"/>
  <c r="F51" i="12" s="1"/>
  <c r="E53" i="12"/>
  <c r="F53" i="12" s="1"/>
  <c r="E55" i="12"/>
  <c r="F55" i="12" s="1"/>
  <c r="E57" i="12"/>
  <c r="F57" i="12" s="1"/>
  <c r="E59" i="12"/>
  <c r="F59" i="12" s="1"/>
  <c r="E61" i="12"/>
  <c r="F61" i="12" s="1"/>
  <c r="E63" i="12"/>
  <c r="F63" i="12" s="1"/>
  <c r="E65" i="12"/>
  <c r="F65" i="12" s="1"/>
  <c r="E67" i="12"/>
  <c r="F67" i="12" s="1"/>
  <c r="E69" i="12"/>
  <c r="F69" i="12" s="1"/>
  <c r="E71" i="12"/>
  <c r="F71" i="12" s="1"/>
  <c r="E73" i="12"/>
  <c r="F73" i="12" s="1"/>
  <c r="E75" i="12"/>
  <c r="F75" i="12" s="1"/>
  <c r="E77" i="12"/>
  <c r="F77" i="12" s="1"/>
  <c r="E79" i="12"/>
  <c r="F79" i="12" s="1"/>
  <c r="E81" i="12"/>
  <c r="F81" i="12" s="1"/>
  <c r="E83" i="12"/>
  <c r="F83" i="12" s="1"/>
  <c r="E85" i="12"/>
  <c r="F85" i="12" s="1"/>
  <c r="E87" i="12"/>
  <c r="F87" i="12" s="1"/>
  <c r="E89" i="12"/>
  <c r="F89" i="12" s="1"/>
  <c r="E1224" i="12"/>
  <c r="F1224" i="12" s="1"/>
  <c r="E1226" i="12"/>
  <c r="F1226" i="12" s="1"/>
  <c r="E1225" i="12"/>
  <c r="F1225" i="12" s="1"/>
  <c r="E1205" i="12"/>
  <c r="F1205" i="12" s="1"/>
  <c r="E1207" i="12"/>
  <c r="F1207" i="12" s="1"/>
  <c r="E1206" i="12"/>
  <c r="F1206" i="12" s="1"/>
  <c r="E1185" i="12"/>
  <c r="F1185" i="12" s="1"/>
  <c r="E1187" i="12"/>
  <c r="F1187" i="12" s="1"/>
  <c r="E1186" i="12"/>
  <c r="F1186" i="12" s="1"/>
  <c r="E1127" i="12"/>
  <c r="F1127" i="12" s="1"/>
  <c r="E1128" i="12"/>
  <c r="F1128" i="12" s="1"/>
  <c r="E1129" i="12"/>
  <c r="F1129" i="12" s="1"/>
  <c r="E1091" i="12"/>
  <c r="F1091" i="12" s="1"/>
  <c r="E1093" i="12"/>
  <c r="F1093" i="12" s="1"/>
  <c r="E1092" i="12"/>
  <c r="F1092" i="12" s="1"/>
  <c r="E914" i="12"/>
  <c r="F914" i="12" s="1"/>
  <c r="E916" i="12"/>
  <c r="F916" i="12" s="1"/>
  <c r="E915" i="12"/>
  <c r="F915" i="12" s="1"/>
  <c r="E848" i="12"/>
  <c r="F848" i="12" s="1"/>
  <c r="E849" i="12"/>
  <c r="F849" i="12" s="1"/>
  <c r="E850" i="12"/>
  <c r="F850" i="12" s="1"/>
  <c r="E738" i="12"/>
  <c r="F738" i="12" s="1"/>
  <c r="E737" i="12"/>
  <c r="F737" i="12" s="1"/>
  <c r="E739" i="12"/>
  <c r="F739" i="12" s="1"/>
  <c r="E661" i="12"/>
  <c r="F661" i="12" s="1"/>
  <c r="E663" i="12"/>
  <c r="F663" i="12" s="1"/>
  <c r="E662" i="12"/>
  <c r="F662" i="12" s="1"/>
  <c r="E607" i="12"/>
  <c r="F607" i="12" s="1"/>
  <c r="E609" i="12"/>
  <c r="F609" i="12" s="1"/>
  <c r="E608" i="12"/>
  <c r="F608" i="12" s="1"/>
  <c r="E587" i="12"/>
  <c r="F587" i="12" s="1"/>
  <c r="E589" i="12"/>
  <c r="F589" i="12" s="1"/>
  <c r="E588" i="12"/>
  <c r="F588" i="12" s="1"/>
  <c r="E530" i="12"/>
  <c r="F530" i="12" s="1"/>
  <c r="E532" i="12"/>
  <c r="F532" i="12" s="1"/>
  <c r="E531" i="12"/>
  <c r="F531" i="12" s="1"/>
  <c r="E116" i="12"/>
  <c r="F116" i="12" s="1"/>
  <c r="E115" i="12"/>
  <c r="F115" i="12" s="1"/>
  <c r="E114" i="12"/>
  <c r="F114" i="12" s="1"/>
  <c r="E1112" i="12"/>
  <c r="F1112" i="12" s="1"/>
  <c r="E1068" i="12"/>
  <c r="F1068" i="12" s="1"/>
  <c r="E697" i="12"/>
  <c r="F697" i="12" s="1"/>
  <c r="E1070" i="12"/>
  <c r="F1070" i="12" s="1"/>
  <c r="E1204" i="12"/>
  <c r="F1204" i="12" s="1"/>
  <c r="E691" i="12"/>
  <c r="F691" i="12" s="1"/>
  <c r="E1241" i="12"/>
  <c r="F1241" i="12" s="1"/>
  <c r="E1314" i="12"/>
  <c r="F1314" i="12" s="1"/>
  <c r="E696" i="12"/>
  <c r="F696" i="12" s="1"/>
  <c r="E693" i="12"/>
  <c r="F693" i="12" s="1"/>
  <c r="E825" i="12"/>
  <c r="F825" i="12" s="1"/>
  <c r="E745" i="12"/>
  <c r="F745" i="12" s="1"/>
  <c r="E504" i="12"/>
  <c r="E1214" i="12"/>
  <c r="F1214" i="12" s="1"/>
  <c r="E484" i="12"/>
  <c r="F484" i="12" s="1"/>
  <c r="E688" i="12"/>
  <c r="F688" i="12" s="1"/>
  <c r="E1297" i="12"/>
  <c r="F1297" i="12" s="1"/>
  <c r="E171" i="12"/>
  <c r="E704" i="12"/>
  <c r="F704" i="12" s="1"/>
  <c r="E1319" i="12"/>
  <c r="F1319" i="12" s="1"/>
  <c r="E1048" i="12"/>
  <c r="F1048" i="12" s="1"/>
  <c r="E790" i="12"/>
  <c r="F790" i="12" s="1"/>
  <c r="E481" i="12"/>
  <c r="F481" i="12" s="1"/>
  <c r="E880" i="12"/>
  <c r="F880" i="12" s="1"/>
  <c r="E105" i="12"/>
  <c r="F105" i="12" s="1"/>
  <c r="E1285" i="12"/>
  <c r="F1285" i="12" s="1"/>
  <c r="E866" i="12"/>
  <c r="F866" i="12" s="1"/>
  <c r="E843" i="12"/>
  <c r="F843" i="12" s="1"/>
  <c r="E1074" i="12"/>
  <c r="F1074" i="12" s="1"/>
  <c r="E109" i="12"/>
  <c r="F109" i="12" s="1"/>
  <c r="E725" i="12"/>
  <c r="F725" i="12" s="1"/>
  <c r="E522" i="12"/>
  <c r="F522" i="12" s="1"/>
  <c r="E1104" i="12"/>
  <c r="F1104" i="12" s="1"/>
  <c r="E820" i="12"/>
  <c r="F820" i="12" s="1"/>
  <c r="E529" i="12"/>
  <c r="F529" i="12" s="1"/>
  <c r="E1176" i="12"/>
  <c r="F1176" i="12" s="1"/>
  <c r="E734" i="12"/>
  <c r="F734" i="12" s="1"/>
  <c r="E899" i="12"/>
  <c r="F899" i="12" s="1"/>
  <c r="E120" i="12"/>
  <c r="F120" i="12" s="1"/>
  <c r="E1278" i="12"/>
  <c r="E802" i="12"/>
  <c r="F802" i="12" s="1"/>
  <c r="E841" i="12"/>
  <c r="F841" i="12" s="1"/>
  <c r="E912" i="12"/>
  <c r="F912" i="12" s="1"/>
  <c r="E805" i="12"/>
  <c r="F805" i="12" s="1"/>
  <c r="E1211" i="12"/>
  <c r="F1211" i="12" s="1"/>
  <c r="E1276" i="12"/>
  <c r="E814" i="12"/>
  <c r="F814" i="12" s="1"/>
  <c r="E1055" i="12"/>
  <c r="F1055" i="12" s="1"/>
  <c r="E695" i="12"/>
  <c r="F695" i="12" s="1"/>
  <c r="E1252" i="12"/>
  <c r="F1252" i="12" s="1"/>
  <c r="E750" i="12"/>
  <c r="F750" i="12" s="1"/>
  <c r="E819" i="12"/>
  <c r="F819" i="12" s="1"/>
  <c r="E676" i="12"/>
  <c r="F676" i="12" s="1"/>
  <c r="E1315" i="12"/>
  <c r="F1315" i="12" s="1"/>
  <c r="E699" i="12"/>
  <c r="F699" i="12" s="1"/>
  <c r="E867" i="12"/>
  <c r="F867" i="12" s="1"/>
  <c r="E1292" i="12"/>
  <c r="F1292" i="12" s="1"/>
  <c r="E496" i="12"/>
  <c r="F496" i="12" s="1"/>
  <c r="E597" i="12"/>
  <c r="F597" i="12" s="1"/>
  <c r="E1105" i="12"/>
  <c r="F1105" i="12" s="1"/>
  <c r="E489" i="12"/>
  <c r="F489" i="12" s="1"/>
  <c r="E758" i="12"/>
  <c r="F758" i="12" s="1"/>
  <c r="E480" i="12"/>
  <c r="F480" i="12" s="1"/>
  <c r="E858" i="12"/>
  <c r="F858" i="12" s="1"/>
  <c r="E1122" i="12"/>
  <c r="F1122" i="12" s="1"/>
  <c r="E1116" i="12"/>
  <c r="F1116" i="12" s="1"/>
  <c r="E878" i="12"/>
  <c r="F878" i="12" s="1"/>
  <c r="E497" i="12"/>
  <c r="F497" i="12" s="1"/>
  <c r="E501" i="12"/>
  <c r="F501" i="12" s="1"/>
  <c r="E907" i="12"/>
  <c r="F907" i="12" s="1"/>
  <c r="E1113" i="12"/>
  <c r="F1113" i="12" s="1"/>
  <c r="E1044" i="12"/>
  <c r="F1044" i="12" s="1"/>
  <c r="E507" i="12"/>
  <c r="F507" i="12" s="1"/>
  <c r="E900" i="12"/>
  <c r="F900" i="12" s="1"/>
  <c r="E1269" i="12"/>
  <c r="F1269" i="12" s="1"/>
  <c r="E1202" i="12"/>
  <c r="F1202" i="12" s="1"/>
  <c r="E106" i="12"/>
  <c r="F106" i="12" s="1"/>
  <c r="E639" i="12"/>
  <c r="F639" i="12" s="1"/>
  <c r="E523" i="12"/>
  <c r="F523" i="12" s="1"/>
  <c r="E736" i="12"/>
  <c r="F736" i="12" s="1"/>
  <c r="E687" i="12"/>
  <c r="F687" i="12" s="1"/>
  <c r="E614" i="12"/>
  <c r="F614" i="12" s="1"/>
  <c r="E865" i="12"/>
  <c r="F865" i="12" s="1"/>
  <c r="E845" i="12"/>
  <c r="F845" i="12" s="1"/>
  <c r="E1043" i="12"/>
  <c r="F1043" i="12" s="1"/>
  <c r="E628" i="12"/>
  <c r="F628" i="12" s="1"/>
  <c r="E761" i="12"/>
  <c r="F761" i="12" s="1"/>
  <c r="E1289" i="12"/>
  <c r="F1289" i="12" s="1"/>
  <c r="E1294" i="12"/>
  <c r="F1294" i="12" s="1"/>
  <c r="E726" i="12"/>
  <c r="F726" i="12" s="1"/>
  <c r="E749" i="12"/>
  <c r="F749" i="12" s="1"/>
  <c r="E817" i="12"/>
  <c r="F817" i="12" s="1"/>
  <c r="E694" i="12"/>
  <c r="F694" i="12" s="1"/>
  <c r="E637" i="12"/>
  <c r="F637" i="12" s="1"/>
  <c r="E1223" i="12"/>
  <c r="F1223" i="12" s="1"/>
  <c r="E1305" i="12"/>
  <c r="F1305" i="12" s="1"/>
  <c r="E1066" i="12"/>
  <c r="F1066" i="12" s="1"/>
  <c r="E452" i="12"/>
  <c r="F452" i="12" s="1"/>
  <c r="E1079" i="12"/>
  <c r="F1079" i="12" s="1"/>
  <c r="E827" i="12"/>
  <c r="F827" i="12" s="1"/>
  <c r="E623" i="12"/>
  <c r="F623" i="12" s="1"/>
  <c r="E517" i="12"/>
  <c r="F517" i="12" s="1"/>
  <c r="E1179" i="12"/>
  <c r="F1179" i="12" s="1"/>
  <c r="E104" i="12"/>
  <c r="F104" i="12" s="1"/>
  <c r="E701" i="12"/>
  <c r="F701" i="12" s="1"/>
  <c r="E645" i="12"/>
  <c r="F645" i="12" s="1"/>
  <c r="E503" i="12"/>
  <c r="F503" i="12" s="1"/>
  <c r="E596" i="12"/>
  <c r="F596" i="12" s="1"/>
  <c r="E777" i="12"/>
  <c r="F777" i="12" s="1"/>
  <c r="E779" i="12"/>
  <c r="F779" i="12" s="1"/>
  <c r="E1120" i="12"/>
  <c r="F1120" i="12" s="1"/>
  <c r="E500" i="12"/>
  <c r="F500" i="12" s="1"/>
  <c r="E477" i="12"/>
  <c r="F477" i="12" s="1"/>
  <c r="E816" i="12"/>
  <c r="F816" i="12" s="1"/>
  <c r="E846" i="12"/>
  <c r="F846" i="12" s="1"/>
  <c r="E838" i="12"/>
  <c r="F838" i="12" s="1"/>
  <c r="E1218" i="12"/>
  <c r="F1218" i="12" s="1"/>
  <c r="E767" i="12"/>
  <c r="F767" i="12" s="1"/>
  <c r="E1281" i="12"/>
  <c r="F1281" i="12" s="1"/>
  <c r="E539" i="12"/>
  <c r="F539" i="12" s="1"/>
  <c r="E715" i="12"/>
  <c r="F715" i="12" s="1"/>
  <c r="E903" i="12"/>
  <c r="F903" i="12" s="1"/>
  <c r="E600" i="12"/>
  <c r="F600" i="12" s="1"/>
  <c r="E648" i="12"/>
  <c r="F648" i="12" s="1"/>
  <c r="E1299" i="12"/>
  <c r="F1299" i="12" s="1"/>
  <c r="E869" i="12"/>
  <c r="F869" i="12" s="1"/>
  <c r="E891" i="12"/>
  <c r="F891" i="12" s="1"/>
  <c r="E659" i="12"/>
  <c r="F659" i="12" s="1"/>
  <c r="E894" i="12"/>
  <c r="F894" i="12" s="1"/>
  <c r="E1306" i="12"/>
  <c r="F1306" i="12" s="1"/>
  <c r="E1063" i="12"/>
  <c r="F1063" i="12" s="1"/>
  <c r="E873" i="12"/>
  <c r="F873" i="12" s="1"/>
  <c r="E601" i="12"/>
  <c r="F601" i="12" s="1"/>
  <c r="E7" i="12"/>
  <c r="F7" i="12" s="1"/>
  <c r="E524" i="12"/>
  <c r="F524" i="12" s="1"/>
  <c r="E1249" i="12"/>
  <c r="F1249" i="12" s="1"/>
  <c r="E518" i="12"/>
  <c r="F518" i="12" s="1"/>
  <c r="E913" i="12"/>
  <c r="F913" i="12" s="1"/>
  <c r="E1197" i="12"/>
  <c r="F1197" i="12" s="1"/>
  <c r="E861" i="12"/>
  <c r="F861" i="12" s="1"/>
  <c r="E859" i="12"/>
  <c r="F859" i="12" s="1"/>
  <c r="E638" i="12"/>
  <c r="F638" i="12" s="1"/>
  <c r="E748" i="12"/>
  <c r="F748" i="12" s="1"/>
  <c r="E495" i="12"/>
  <c r="F495" i="12" s="1"/>
  <c r="E525" i="12"/>
  <c r="F525" i="12" s="1"/>
  <c r="E1256" i="12"/>
  <c r="F1256" i="12" s="1"/>
  <c r="E797" i="12"/>
  <c r="F797" i="12" s="1"/>
  <c r="E630" i="12"/>
  <c r="F630" i="12" s="1"/>
  <c r="E1196" i="12"/>
  <c r="F1196" i="12" s="1"/>
  <c r="E705" i="12"/>
  <c r="F705" i="12" s="1"/>
  <c r="E789" i="12"/>
  <c r="F789" i="12" s="1"/>
  <c r="E1117" i="12"/>
  <c r="F1117" i="12" s="1"/>
  <c r="E1279" i="12"/>
  <c r="F1279" i="12" s="1"/>
  <c r="E886" i="12"/>
  <c r="F886" i="12" s="1"/>
  <c r="E875" i="12"/>
  <c r="F875" i="12" s="1"/>
  <c r="E1244" i="12"/>
  <c r="E798" i="12"/>
  <c r="F798" i="12" s="1"/>
  <c r="E1110" i="12"/>
  <c r="F1110" i="12" s="1"/>
  <c r="E728" i="12"/>
  <c r="F728" i="12" s="1"/>
  <c r="E906" i="12"/>
  <c r="F906" i="12" s="1"/>
  <c r="E842" i="12"/>
  <c r="F842" i="12" s="1"/>
  <c r="E1102" i="12"/>
  <c r="F1102" i="12" s="1"/>
  <c r="E670" i="12"/>
  <c r="F670" i="12" s="1"/>
  <c r="E1301" i="12"/>
  <c r="F1301" i="12" s="1"/>
  <c r="E6" i="12"/>
  <c r="F6" i="12" s="1"/>
  <c r="E908" i="12"/>
  <c r="F908" i="12" s="1"/>
  <c r="E855" i="12"/>
  <c r="F855" i="12" s="1"/>
  <c r="E792" i="12"/>
  <c r="F792" i="12" s="1"/>
  <c r="E723" i="12"/>
  <c r="F723" i="12" s="1"/>
  <c r="E1251" i="12"/>
  <c r="F1251" i="12" s="1"/>
  <c r="E901" i="12"/>
  <c r="F901" i="12" s="1"/>
  <c r="E813" i="12"/>
  <c r="F813" i="12" s="1"/>
  <c r="E99" i="12"/>
  <c r="F99" i="12" s="1"/>
  <c r="E1216" i="12"/>
  <c r="F1216" i="12" s="1"/>
  <c r="E1078" i="12"/>
  <c r="F1078" i="12" s="1"/>
  <c r="E108" i="12"/>
  <c r="F108" i="12" s="1"/>
  <c r="E717" i="12"/>
  <c r="F717" i="12" s="1"/>
  <c r="E828" i="12"/>
  <c r="F828" i="12" s="1"/>
  <c r="E1295" i="12"/>
  <c r="F1295" i="12" s="1"/>
  <c r="E730" i="12"/>
  <c r="F730" i="12" s="1"/>
  <c r="E479" i="12"/>
  <c r="F479" i="12" s="1"/>
  <c r="E703" i="12"/>
  <c r="F703" i="12" s="1"/>
  <c r="E746" i="12"/>
  <c r="F746" i="12" s="1"/>
  <c r="E473" i="12"/>
  <c r="F473" i="12" s="1"/>
  <c r="E753" i="12"/>
  <c r="F753" i="12" s="1"/>
  <c r="E860" i="12"/>
  <c r="F860" i="12" s="1"/>
  <c r="E689" i="12"/>
  <c r="F689" i="12" s="1"/>
  <c r="E1312" i="12"/>
  <c r="F1312" i="12" s="1"/>
  <c r="E772" i="12"/>
  <c r="F772" i="12" s="1"/>
  <c r="E673" i="12"/>
  <c r="F673" i="12" s="1"/>
  <c r="E107" i="12"/>
  <c r="F107" i="12" s="1"/>
  <c r="E634" i="12"/>
  <c r="F634" i="12" s="1"/>
  <c r="E793" i="12"/>
  <c r="F793" i="12" s="1"/>
  <c r="E536" i="12"/>
  <c r="F536" i="12" s="1"/>
  <c r="E1195" i="12"/>
  <c r="F1195" i="12" s="1"/>
  <c r="E1290" i="12"/>
  <c r="F1290" i="12" s="1"/>
  <c r="E476" i="12"/>
  <c r="F476" i="12" s="1"/>
  <c r="E1253" i="12"/>
  <c r="F1253" i="12" s="1"/>
  <c r="E658" i="12"/>
  <c r="F658" i="12" s="1"/>
  <c r="E669" i="12"/>
  <c r="F669" i="12" s="1"/>
  <c r="E727" i="12"/>
  <c r="F727" i="12" s="1"/>
  <c r="E1313" i="12"/>
  <c r="F1313" i="12" s="1"/>
  <c r="E766" i="12"/>
  <c r="F766" i="12" s="1"/>
  <c r="E1271" i="12"/>
  <c r="F1271" i="12" s="1"/>
  <c r="E864" i="12"/>
  <c r="F864" i="12" s="1"/>
  <c r="E895" i="12"/>
  <c r="F895" i="12" s="1"/>
  <c r="E594" i="12"/>
  <c r="F594" i="12" s="1"/>
  <c r="E812" i="12"/>
  <c r="F812" i="12" s="1"/>
  <c r="E1250" i="12"/>
  <c r="F1250" i="12" s="1"/>
  <c r="E897" i="12"/>
  <c r="F897" i="12" s="1"/>
  <c r="E833" i="12"/>
  <c r="F833" i="12" s="1"/>
  <c r="E731" i="12"/>
  <c r="F731" i="12" s="1"/>
  <c r="E1248" i="12"/>
  <c r="F1248" i="12" s="1"/>
  <c r="E1240" i="12"/>
  <c r="F1240" i="12" s="1"/>
  <c r="E1242" i="12"/>
  <c r="F1242" i="12" s="1"/>
  <c r="E1042" i="12"/>
  <c r="F1042" i="12" s="1"/>
  <c r="E799" i="12"/>
  <c r="F799" i="12" s="1"/>
  <c r="E1058" i="12"/>
  <c r="F1058" i="12" s="1"/>
  <c r="E710" i="12"/>
  <c r="F710" i="12" s="1"/>
  <c r="E692" i="12"/>
  <c r="F692" i="12" s="1"/>
  <c r="E1065" i="12"/>
  <c r="F1065" i="12" s="1"/>
  <c r="E863" i="12"/>
  <c r="F863" i="12" s="1"/>
  <c r="E657" i="12"/>
  <c r="F657" i="12" s="1"/>
  <c r="E613" i="12"/>
  <c r="F613" i="12" s="1"/>
  <c r="E759" i="12"/>
  <c r="F759" i="12" s="1"/>
  <c r="E652" i="12"/>
  <c r="F652" i="12" s="1"/>
  <c r="E111" i="12"/>
  <c r="F111" i="12" s="1"/>
  <c r="E1270" i="12"/>
  <c r="F1270" i="12" s="1"/>
  <c r="E1267" i="12"/>
  <c r="F1267" i="12" s="1"/>
  <c r="E791" i="12"/>
  <c r="F791" i="12" s="1"/>
  <c r="E103" i="12"/>
  <c r="F103" i="12" s="1"/>
  <c r="E1303" i="12"/>
  <c r="F1303" i="12" s="1"/>
  <c r="E1283" i="12"/>
  <c r="F1283" i="12" s="1"/>
  <c r="E516" i="12"/>
  <c r="F516" i="12" s="1"/>
  <c r="E760" i="12"/>
  <c r="F760" i="12" s="1"/>
  <c r="E593" i="12"/>
  <c r="F593" i="12" s="1"/>
  <c r="E1201" i="12"/>
  <c r="F1201" i="12" s="1"/>
  <c r="E622" i="12"/>
  <c r="F622" i="12" s="1"/>
  <c r="E1125" i="12"/>
  <c r="F1125" i="12" s="1"/>
  <c r="E709" i="12"/>
  <c r="F709" i="12" s="1"/>
  <c r="E1107" i="12"/>
  <c r="F1107" i="12" s="1"/>
  <c r="E809" i="12"/>
  <c r="F809" i="12" s="1"/>
  <c r="E599" i="12"/>
  <c r="F599" i="12" s="1"/>
  <c r="E904" i="12"/>
  <c r="F904" i="12" s="1"/>
  <c r="E208" i="12"/>
  <c r="F208" i="12" s="1"/>
  <c r="F247" i="12" s="1"/>
  <c r="E757" i="12"/>
  <c r="F757" i="12" s="1"/>
  <c r="E754" i="12"/>
  <c r="F754" i="12" s="1"/>
  <c r="E1067" i="12"/>
  <c r="F1067" i="12" s="1"/>
  <c r="E882" i="12"/>
  <c r="F882" i="12" s="1"/>
  <c r="E1215" i="12"/>
  <c r="F1215" i="12" s="1"/>
  <c r="E656" i="12"/>
  <c r="F656" i="12" s="1"/>
  <c r="E675" i="12"/>
  <c r="F675" i="12" s="1"/>
  <c r="E1266" i="12"/>
  <c r="F1266" i="12" s="1"/>
  <c r="E1100" i="12"/>
  <c r="F1100" i="12" s="1"/>
  <c r="E920" i="12"/>
  <c r="F920" i="12" s="1"/>
  <c r="F947" i="12" s="1"/>
  <c r="E1203" i="12"/>
  <c r="F1203" i="12" s="1"/>
  <c r="E620" i="12"/>
  <c r="F620" i="12" s="1"/>
  <c r="E1318" i="12"/>
  <c r="F1318" i="12" s="1"/>
  <c r="E1124" i="12"/>
  <c r="F1124" i="12" s="1"/>
  <c r="E1178" i="12"/>
  <c r="F1178" i="12" s="1"/>
  <c r="E100" i="12"/>
  <c r="F100" i="12" s="1"/>
  <c r="E502" i="12"/>
  <c r="F502" i="12" s="1"/>
  <c r="E1123" i="12"/>
  <c r="F1123" i="12" s="1"/>
  <c r="E1291" i="12"/>
  <c r="F1291" i="12" s="1"/>
  <c r="E818" i="12"/>
  <c r="F818" i="12" s="1"/>
  <c r="E1293" i="12"/>
  <c r="F1293" i="12" s="1"/>
  <c r="E624" i="12"/>
  <c r="F624" i="12" s="1"/>
  <c r="E770" i="12"/>
  <c r="F770" i="12" s="1"/>
  <c r="E824" i="12"/>
  <c r="F824" i="12" s="1"/>
  <c r="E615" i="12"/>
  <c r="F615" i="12" s="1"/>
  <c r="E1257" i="12"/>
  <c r="F1257" i="12" s="1"/>
  <c r="E712" i="12"/>
  <c r="F712" i="12" s="1"/>
  <c r="E835" i="12"/>
  <c r="F835" i="12" s="1"/>
  <c r="E862" i="12"/>
  <c r="F862" i="12" s="1"/>
  <c r="E1182" i="12"/>
  <c r="F1182" i="12" s="1"/>
  <c r="E102" i="12"/>
  <c r="F102" i="12" s="1"/>
  <c r="E1119" i="12"/>
  <c r="F1119" i="12" s="1"/>
  <c r="E1320" i="12"/>
  <c r="F1320" i="12" s="1"/>
  <c r="E651" i="12"/>
  <c r="F651" i="12" s="1"/>
  <c r="E1064" i="12"/>
  <c r="F1064" i="12" s="1"/>
  <c r="E868" i="12"/>
  <c r="F868" i="12" s="1"/>
  <c r="E1175" i="12"/>
  <c r="F1175" i="12" s="1"/>
  <c r="E778" i="12"/>
  <c r="F778" i="12" s="1"/>
  <c r="E1280" i="12"/>
  <c r="F1280" i="12" s="1"/>
  <c r="E1260" i="12"/>
  <c r="F1260" i="12" s="1"/>
  <c r="E774" i="12"/>
  <c r="F774" i="12" s="1"/>
  <c r="E511" i="12"/>
  <c r="F511" i="12" s="1"/>
  <c r="E98" i="12"/>
  <c r="F98" i="12" s="1"/>
  <c r="E1114" i="12"/>
  <c r="F1114" i="12" s="1"/>
  <c r="E619" i="12"/>
  <c r="F619" i="12" s="1"/>
  <c r="E618" i="12"/>
  <c r="F618" i="12" s="1"/>
  <c r="E537" i="12"/>
  <c r="F537" i="12" s="1"/>
  <c r="E653" i="12"/>
  <c r="F653" i="12" s="1"/>
  <c r="E1300" i="12"/>
  <c r="F1300" i="12" s="1"/>
  <c r="E832" i="12"/>
  <c r="F832" i="12" s="1"/>
  <c r="E1192" i="12"/>
  <c r="F1192" i="12" s="1"/>
  <c r="E1262" i="12"/>
  <c r="F1262" i="12" s="1"/>
  <c r="E487" i="12"/>
  <c r="F487" i="12" s="1"/>
  <c r="E526" i="12"/>
  <c r="F526" i="12" s="1"/>
  <c r="E844" i="12"/>
  <c r="F844" i="12" s="1"/>
  <c r="E1103" i="12"/>
  <c r="F1103" i="12" s="1"/>
  <c r="E514" i="12"/>
  <c r="F514" i="12" s="1"/>
  <c r="E815" i="12"/>
  <c r="F815" i="12" s="1"/>
  <c r="E1041" i="12"/>
  <c r="F1041" i="12" s="1"/>
  <c r="E1181" i="12"/>
  <c r="F1181" i="12" s="1"/>
  <c r="E768" i="12"/>
  <c r="F768" i="12" s="1"/>
  <c r="E679" i="12"/>
  <c r="F679" i="12" s="1"/>
  <c r="E1118" i="12"/>
  <c r="F1118" i="12" s="1"/>
  <c r="E1180" i="12"/>
  <c r="F1180" i="12" s="1"/>
  <c r="E649" i="12"/>
  <c r="F649" i="12" s="1"/>
  <c r="E595" i="12"/>
  <c r="F595" i="12" s="1"/>
  <c r="E763" i="12"/>
  <c r="F763" i="12" s="1"/>
  <c r="E1273" i="12"/>
  <c r="F1273" i="12" s="1"/>
  <c r="E631" i="12"/>
  <c r="F631" i="12" s="1"/>
  <c r="E1111" i="12"/>
  <c r="F1111" i="12" s="1"/>
  <c r="E1061" i="12"/>
  <c r="F1061" i="12" s="1"/>
  <c r="E1098" i="12"/>
  <c r="F1098" i="12" s="1"/>
  <c r="E830" i="12"/>
  <c r="F830" i="12" s="1"/>
  <c r="E883" i="12"/>
  <c r="F883" i="12" s="1"/>
  <c r="E1174" i="12"/>
  <c r="F1174" i="12" s="1"/>
  <c r="E606" i="12"/>
  <c r="F606" i="12" s="1"/>
  <c r="E1220" i="12"/>
  <c r="F1220" i="12" s="1"/>
  <c r="E1077" i="12"/>
  <c r="F1077" i="12" s="1"/>
  <c r="E510" i="12"/>
  <c r="F510" i="12" s="1"/>
  <c r="E769" i="12"/>
  <c r="F769" i="12" s="1"/>
  <c r="E885" i="12"/>
  <c r="F885" i="12" s="1"/>
  <c r="E702" i="12"/>
  <c r="F702" i="12" s="1"/>
  <c r="E752" i="12"/>
  <c r="F752" i="12" s="1"/>
  <c r="E1288" i="12"/>
  <c r="F1288" i="12" s="1"/>
  <c r="E807" i="12"/>
  <c r="F807" i="12" s="1"/>
  <c r="E488" i="12"/>
  <c r="F488" i="12" s="1"/>
  <c r="E1057" i="12"/>
  <c r="F1057" i="12" s="1"/>
  <c r="E720" i="12"/>
  <c r="F720" i="12" s="1"/>
  <c r="E787" i="12"/>
  <c r="F787" i="12" s="1"/>
  <c r="E811" i="12"/>
  <c r="F811" i="12" s="1"/>
  <c r="E822" i="12"/>
  <c r="F822" i="12" s="1"/>
  <c r="E1172" i="12"/>
  <c r="F1172" i="12" s="1"/>
  <c r="E627" i="12"/>
  <c r="F627" i="12" s="1"/>
  <c r="E1126" i="12"/>
  <c r="F1126" i="12" s="1"/>
  <c r="E911" i="12"/>
  <c r="F911" i="12" s="1"/>
  <c r="E910" i="12"/>
  <c r="F910" i="12" s="1"/>
  <c r="E509" i="12"/>
  <c r="F509" i="12" s="1"/>
  <c r="E1039" i="12"/>
  <c r="F1039" i="12" s="1"/>
  <c r="E513" i="12"/>
  <c r="F513" i="12" s="1"/>
  <c r="E1101" i="12"/>
  <c r="F1101" i="12" s="1"/>
  <c r="E744" i="12"/>
  <c r="F744" i="12" s="1"/>
  <c r="E733" i="12"/>
  <c r="F733" i="12" s="1"/>
  <c r="E632" i="12"/>
  <c r="F632" i="12" s="1"/>
  <c r="E888" i="12"/>
  <c r="F888" i="12" s="1"/>
  <c r="E871" i="12"/>
  <c r="F871" i="12" s="1"/>
  <c r="E671" i="12"/>
  <c r="F671" i="12" s="1"/>
  <c r="E794" i="12"/>
  <c r="F794" i="12" s="1"/>
  <c r="E1049" i="12"/>
  <c r="F1049" i="12" s="1"/>
  <c r="E512" i="12"/>
  <c r="F512" i="12" s="1"/>
  <c r="E1263" i="12"/>
  <c r="F1263" i="12" s="1"/>
  <c r="E680" i="12"/>
  <c r="F680" i="12" s="1"/>
  <c r="E700" i="12"/>
  <c r="F700" i="12" s="1"/>
  <c r="E292" i="12"/>
  <c r="F292" i="12" s="1"/>
  <c r="F321" i="12" s="1"/>
  <c r="E1133" i="12"/>
  <c r="F1133" i="12" s="1"/>
  <c r="E492" i="12"/>
  <c r="F492" i="12" s="1"/>
  <c r="E538" i="12"/>
  <c r="F538" i="12" s="1"/>
  <c r="E1062" i="12"/>
  <c r="F1062" i="12" s="1"/>
  <c r="E764" i="12"/>
  <c r="F764" i="12" s="1"/>
  <c r="E804" i="12"/>
  <c r="F804" i="12" s="1"/>
  <c r="E801" i="12"/>
  <c r="F801" i="12" s="1"/>
  <c r="E905" i="12"/>
  <c r="F905" i="12" s="1"/>
  <c r="E1199" i="12"/>
  <c r="F1199" i="12" s="1"/>
  <c r="E1259" i="12"/>
  <c r="F1259" i="12" s="1"/>
  <c r="E1219" i="12"/>
  <c r="F1219" i="12" s="1"/>
  <c r="E97" i="12"/>
  <c r="F97" i="12" s="1"/>
  <c r="E806" i="12"/>
  <c r="F806" i="12" s="1"/>
  <c r="E795" i="12"/>
  <c r="F795" i="12" s="1"/>
  <c r="E672" i="12"/>
  <c r="F672" i="12" s="1"/>
  <c r="E1275" i="12"/>
  <c r="F1275" i="12" s="1"/>
  <c r="E474" i="12"/>
  <c r="F474" i="12" s="1"/>
  <c r="E1298" i="12"/>
  <c r="F1298" i="12" s="1"/>
  <c r="E520" i="12"/>
  <c r="F520" i="12" s="1"/>
  <c r="E773" i="12"/>
  <c r="F773" i="12" s="1"/>
  <c r="E667" i="12"/>
  <c r="F667" i="12" s="1"/>
  <c r="E519" i="12"/>
  <c r="F519" i="12" s="1"/>
  <c r="E831" i="12"/>
  <c r="F831" i="12" s="1"/>
  <c r="E1121" i="12"/>
  <c r="F1121" i="12" s="1"/>
  <c r="E528" i="12"/>
  <c r="F528" i="12" s="1"/>
  <c r="E1268" i="12"/>
  <c r="F1268" i="12" s="1"/>
  <c r="E1264" i="12"/>
  <c r="F1264" i="12" s="1"/>
  <c r="E762" i="12"/>
  <c r="F762" i="12" s="1"/>
  <c r="E1254" i="12"/>
  <c r="F1254" i="12" s="1"/>
  <c r="E616" i="12"/>
  <c r="F616" i="12" s="1"/>
  <c r="E1317" i="12"/>
  <c r="F1317" i="12" s="1"/>
  <c r="E898" i="12"/>
  <c r="F898" i="12" s="1"/>
  <c r="E1221" i="12"/>
  <c r="F1221" i="12" s="1"/>
  <c r="E1073" i="12"/>
  <c r="F1073" i="12" s="1"/>
  <c r="E1296" i="12"/>
  <c r="F1296" i="12" s="1"/>
  <c r="E684" i="12"/>
  <c r="F684" i="12" s="1"/>
  <c r="E1243" i="12"/>
  <c r="F1243" i="12" s="1"/>
  <c r="E505" i="12"/>
  <c r="F505" i="12" s="1"/>
  <c r="E655" i="12"/>
  <c r="F655" i="12" s="1"/>
  <c r="E1311" i="12"/>
  <c r="F1311" i="12" s="1"/>
  <c r="E1173" i="12"/>
  <c r="F1173" i="12" s="1"/>
  <c r="E707" i="12"/>
  <c r="F707" i="12" s="1"/>
  <c r="E1097" i="12"/>
  <c r="F1097" i="12" s="1"/>
  <c r="E823" i="12"/>
  <c r="F823" i="12" s="1"/>
  <c r="E836" i="12"/>
  <c r="F836" i="12" s="1"/>
  <c r="E902" i="12"/>
  <c r="F902" i="12" s="1"/>
  <c r="E881" i="12"/>
  <c r="F881" i="12" s="1"/>
  <c r="E1054" i="12"/>
  <c r="F1054" i="12" s="1"/>
  <c r="E708" i="12"/>
  <c r="F708" i="12" s="1"/>
  <c r="E493" i="12"/>
  <c r="F493" i="12" s="1"/>
  <c r="E1265" i="12"/>
  <c r="F1265" i="12" s="1"/>
  <c r="E647" i="12"/>
  <c r="F647" i="12" s="1"/>
  <c r="E874" i="12"/>
  <c r="F874" i="12" s="1"/>
  <c r="E856" i="12"/>
  <c r="F856" i="12" s="1"/>
  <c r="E887" i="12"/>
  <c r="F887" i="12" s="1"/>
  <c r="E499" i="12"/>
  <c r="F499" i="12" s="1"/>
  <c r="E821" i="12"/>
  <c r="F821" i="12" s="1"/>
  <c r="E683" i="12"/>
  <c r="F683" i="12" s="1"/>
  <c r="E803" i="12"/>
  <c r="F803" i="12" s="1"/>
  <c r="E646" i="12"/>
  <c r="F646" i="12" s="1"/>
  <c r="E1272" i="12"/>
  <c r="F1272" i="12" s="1"/>
  <c r="E890" i="12"/>
  <c r="F890" i="12" s="1"/>
  <c r="E800" i="12"/>
  <c r="F800" i="12" s="1"/>
  <c r="E896" i="12"/>
  <c r="F896" i="12" s="1"/>
  <c r="E1308" i="12"/>
  <c r="F1308" i="12" s="1"/>
  <c r="E1302" i="12"/>
  <c r="F1302" i="12" s="1"/>
  <c r="E625" i="12"/>
  <c r="F625" i="12" s="1"/>
  <c r="E716" i="12"/>
  <c r="F716" i="12" s="1"/>
  <c r="E1191" i="12"/>
  <c r="F1191" i="12" s="1"/>
  <c r="E685" i="12"/>
  <c r="F685" i="12" s="1"/>
  <c r="E678" i="12"/>
  <c r="F678" i="12" s="1"/>
  <c r="E483" i="12"/>
  <c r="F483" i="12" s="1"/>
  <c r="E714" i="12"/>
  <c r="F714" i="12" s="1"/>
  <c r="E686" i="12"/>
  <c r="F686" i="12" s="1"/>
  <c r="E829" i="12"/>
  <c r="F829" i="12" s="1"/>
  <c r="E1193" i="12"/>
  <c r="F1193" i="12" s="1"/>
  <c r="E635" i="12"/>
  <c r="F635" i="12" s="1"/>
  <c r="E872" i="12"/>
  <c r="F872" i="12" s="1"/>
  <c r="E893" i="12"/>
  <c r="F893" i="12" s="1"/>
  <c r="E644" i="12"/>
  <c r="F644" i="12" s="1"/>
  <c r="E617" i="12"/>
  <c r="F617" i="12" s="1"/>
  <c r="E1076" i="12"/>
  <c r="F1076" i="12" s="1"/>
  <c r="E485" i="12"/>
  <c r="F485" i="12" s="1"/>
  <c r="E1309" i="12"/>
  <c r="F1309" i="12" s="1"/>
  <c r="E508" i="12"/>
  <c r="F508" i="12" s="1"/>
  <c r="E1083" i="12"/>
  <c r="F1083" i="12" s="1"/>
  <c r="E1212" i="12"/>
  <c r="F1212" i="12" s="1"/>
  <c r="E1287" i="12"/>
  <c r="F1287" i="12" s="1"/>
  <c r="E626" i="12"/>
  <c r="F626" i="12" s="1"/>
  <c r="E847" i="12"/>
  <c r="F847" i="12" s="1"/>
  <c r="E735" i="12"/>
  <c r="F735" i="12" s="1"/>
  <c r="E521" i="12"/>
  <c r="F521" i="12" s="1"/>
  <c r="E1261" i="12"/>
  <c r="F1261" i="12" s="1"/>
  <c r="E751" i="12"/>
  <c r="F751" i="12" s="1"/>
  <c r="E1255" i="12"/>
  <c r="F1255" i="12" s="1"/>
  <c r="E585" i="12"/>
  <c r="F585" i="12" s="1"/>
  <c r="E732" i="12"/>
  <c r="F732" i="12" s="1"/>
  <c r="E1084" i="12"/>
  <c r="F1084" i="12" s="1"/>
  <c r="E586" i="12"/>
  <c r="F586" i="12" s="1"/>
  <c r="E1087" i="12"/>
  <c r="F1087" i="12" s="1"/>
  <c r="E1090" i="12"/>
  <c r="F1090" i="12" s="1"/>
  <c r="E1286" i="12"/>
  <c r="F1286" i="12" s="1"/>
  <c r="E605" i="12"/>
  <c r="F605" i="12" s="1"/>
  <c r="E1086" i="12"/>
  <c r="F1086" i="12" s="1"/>
  <c r="E1089" i="12"/>
  <c r="F1089" i="12" s="1"/>
  <c r="E660" i="12"/>
  <c r="F660" i="12" s="1"/>
  <c r="E1085" i="12"/>
  <c r="F1085" i="12" s="1"/>
  <c r="E1088" i="12"/>
  <c r="F1088" i="12" s="1"/>
  <c r="E1316" i="12"/>
  <c r="F1316" i="12" s="1"/>
  <c r="E837" i="12"/>
  <c r="F837" i="12" s="1"/>
  <c r="E1072" i="12"/>
  <c r="F1072" i="12" s="1"/>
  <c r="E621" i="12"/>
  <c r="F621" i="12" s="1"/>
  <c r="E604" i="12"/>
  <c r="F604" i="12" s="1"/>
  <c r="E1115" i="12"/>
  <c r="F1115" i="12" s="1"/>
  <c r="E1099" i="12"/>
  <c r="F1099" i="12" s="1"/>
  <c r="E884" i="12"/>
  <c r="F884" i="12" s="1"/>
  <c r="E1177" i="12"/>
  <c r="E1081" i="12"/>
  <c r="F1081" i="12" s="1"/>
  <c r="E654" i="12"/>
  <c r="F654" i="12" s="1"/>
  <c r="E1046" i="12"/>
  <c r="F1046" i="12" s="1"/>
  <c r="E677" i="12"/>
  <c r="F677" i="12" s="1"/>
  <c r="E1222" i="12"/>
  <c r="F1222" i="12" s="1"/>
  <c r="E1274" i="12"/>
  <c r="F1274" i="12" s="1"/>
  <c r="E629" i="12"/>
  <c r="F629" i="12" s="1"/>
  <c r="E1184" i="12"/>
  <c r="E1245" i="12"/>
  <c r="E776" i="12"/>
  <c r="F776" i="12" s="1"/>
  <c r="E870" i="12"/>
  <c r="F870" i="12" s="1"/>
  <c r="E491" i="12"/>
  <c r="F491" i="12" s="1"/>
  <c r="E722" i="12"/>
  <c r="F722" i="12" s="1"/>
  <c r="E486" i="12"/>
  <c r="F486" i="12" s="1"/>
  <c r="E368" i="12"/>
  <c r="F368" i="12" s="1"/>
  <c r="F449" i="12" s="1"/>
  <c r="E810" i="12"/>
  <c r="F810" i="12" s="1"/>
  <c r="E1109" i="12"/>
  <c r="F1109" i="12" s="1"/>
  <c r="E1106" i="12"/>
  <c r="F1106" i="12" s="1"/>
  <c r="E1258" i="12"/>
  <c r="E581" i="12"/>
  <c r="F581" i="12" s="1"/>
  <c r="E577" i="12"/>
  <c r="F577" i="12" s="1"/>
  <c r="E573" i="12"/>
  <c r="E569" i="12"/>
  <c r="F569" i="12" s="1"/>
  <c r="E565" i="12"/>
  <c r="E561" i="12"/>
  <c r="E557" i="12"/>
  <c r="E553" i="12"/>
  <c r="F553" i="12" s="1"/>
  <c r="E549" i="12"/>
  <c r="F549" i="12" s="1"/>
  <c r="E545" i="12"/>
  <c r="F545" i="12" s="1"/>
  <c r="E541" i="12"/>
  <c r="E582" i="12"/>
  <c r="E578" i="12"/>
  <c r="F578" i="12" s="1"/>
  <c r="E574" i="12"/>
  <c r="E570" i="12"/>
  <c r="F570" i="12" s="1"/>
  <c r="E566" i="12"/>
  <c r="E562" i="12"/>
  <c r="E558" i="12"/>
  <c r="E554" i="12"/>
  <c r="F554" i="12" s="1"/>
  <c r="E550" i="12"/>
  <c r="F550" i="12" s="1"/>
  <c r="E546" i="12"/>
  <c r="F546" i="12" s="1"/>
  <c r="E542" i="12"/>
  <c r="F542" i="12" s="1"/>
  <c r="E583" i="12"/>
  <c r="E579" i="12"/>
  <c r="F579" i="12" s="1"/>
  <c r="E575" i="12"/>
  <c r="E571" i="12"/>
  <c r="E567" i="12"/>
  <c r="E563" i="12"/>
  <c r="F563" i="12" s="1"/>
  <c r="E559" i="12"/>
  <c r="F559" i="12" s="1"/>
  <c r="E555" i="12"/>
  <c r="F555" i="12" s="1"/>
  <c r="E551" i="12"/>
  <c r="F551" i="12" s="1"/>
  <c r="E547" i="12"/>
  <c r="F547" i="12" s="1"/>
  <c r="E543" i="12"/>
  <c r="F543" i="12" s="1"/>
  <c r="E584" i="12"/>
  <c r="E580" i="12"/>
  <c r="F580" i="12" s="1"/>
  <c r="E576" i="12"/>
  <c r="F576" i="12" s="1"/>
  <c r="E572" i="12"/>
  <c r="E568" i="12"/>
  <c r="F568" i="12" s="1"/>
  <c r="E564" i="12"/>
  <c r="E560" i="12"/>
  <c r="F560" i="12" s="1"/>
  <c r="E556" i="12"/>
  <c r="F556" i="12" s="1"/>
  <c r="E552" i="12"/>
  <c r="F552" i="12" s="1"/>
  <c r="E548" i="12"/>
  <c r="F548" i="12" s="1"/>
  <c r="E544" i="12"/>
  <c r="F544" i="12" s="1"/>
  <c r="E540" i="12"/>
  <c r="F540" i="12" s="1"/>
  <c r="E506" i="12"/>
  <c r="F506" i="12" s="1"/>
  <c r="E839" i="12"/>
  <c r="F839" i="12" s="1"/>
  <c r="E698" i="12"/>
  <c r="F698" i="12" s="1"/>
  <c r="E478" i="12"/>
  <c r="F478" i="12" s="1"/>
  <c r="E892" i="12"/>
  <c r="F892" i="12" s="1"/>
  <c r="E711" i="12"/>
  <c r="F711" i="12" s="1"/>
  <c r="E876" i="12"/>
  <c r="F876" i="12" s="1"/>
  <c r="E755" i="12"/>
  <c r="F755" i="12" s="1"/>
  <c r="E786" i="12"/>
  <c r="F786" i="12" s="1"/>
  <c r="E1198" i="12"/>
  <c r="E857" i="12"/>
  <c r="F857" i="12" s="1"/>
  <c r="E1194" i="12"/>
  <c r="E950" i="12"/>
  <c r="E879" i="12"/>
  <c r="F879" i="12" s="1"/>
  <c r="E877" i="12"/>
  <c r="F877" i="12" s="1"/>
  <c r="E690" i="12"/>
  <c r="F690" i="12" s="1"/>
  <c r="E527" i="12"/>
  <c r="F527" i="12" s="1"/>
  <c r="E1217" i="12"/>
  <c r="F1217" i="12" s="1"/>
  <c r="E598" i="12"/>
  <c r="E482" i="12"/>
  <c r="F482" i="12" s="1"/>
  <c r="E706" i="12"/>
  <c r="F706" i="12" s="1"/>
  <c r="E603" i="12"/>
  <c r="F603" i="12" s="1"/>
  <c r="E101" i="12"/>
  <c r="F101" i="12" s="1"/>
  <c r="E641" i="12"/>
  <c r="F641" i="12" s="1"/>
  <c r="E1082" i="12"/>
  <c r="F1082" i="12" s="1"/>
  <c r="E729" i="12"/>
  <c r="F729" i="12" s="1"/>
  <c r="E1071" i="12"/>
  <c r="F1071" i="12" s="1"/>
  <c r="E1277" i="12"/>
  <c r="E721" i="12"/>
  <c r="F721" i="12" s="1"/>
  <c r="E643" i="12"/>
  <c r="F643" i="12" s="1"/>
  <c r="E1304" i="12"/>
  <c r="F1304" i="12" s="1"/>
  <c r="E796" i="12"/>
  <c r="E633" i="12"/>
  <c r="F633" i="12" s="1"/>
  <c r="E889" i="12"/>
  <c r="F889" i="12" s="1"/>
  <c r="E713" i="12"/>
  <c r="F713" i="12" s="1"/>
  <c r="E1052" i="12"/>
  <c r="F1052" i="12" s="1"/>
  <c r="E854" i="12"/>
  <c r="F854" i="12" s="1"/>
  <c r="E826" i="12"/>
  <c r="F826" i="12" s="1"/>
  <c r="E808" i="12"/>
  <c r="F808" i="12" s="1"/>
  <c r="E650" i="12"/>
  <c r="F650" i="12" s="1"/>
  <c r="E1040" i="12"/>
  <c r="F1040" i="12" s="1"/>
  <c r="E1247" i="12"/>
  <c r="F1247" i="12" s="1"/>
  <c r="E788" i="12"/>
  <c r="F788" i="12" s="1"/>
  <c r="E1060" i="12"/>
  <c r="F1060" i="12" s="1"/>
  <c r="E765" i="12"/>
  <c r="F765" i="12" s="1"/>
  <c r="E515" i="12"/>
  <c r="F515" i="12" s="1"/>
  <c r="E1045" i="12"/>
  <c r="F1045" i="12" s="1"/>
  <c r="E1047" i="12"/>
  <c r="F1047" i="12" s="1"/>
  <c r="E756" i="12"/>
  <c r="F756" i="12" s="1"/>
  <c r="E1050" i="12"/>
  <c r="F1050" i="12" s="1"/>
  <c r="E1080" i="12"/>
  <c r="F1080" i="12" s="1"/>
  <c r="E498" i="12"/>
  <c r="F498" i="12" s="1"/>
  <c r="E1056" i="12"/>
  <c r="F1056" i="12" s="1"/>
  <c r="E1108" i="12"/>
  <c r="F1108" i="12" s="1"/>
  <c r="E475" i="12"/>
  <c r="F475" i="12" s="1"/>
  <c r="E1246" i="12"/>
  <c r="E775" i="12"/>
  <c r="F775" i="12" s="1"/>
  <c r="E1059" i="12"/>
  <c r="F1059" i="12" s="1"/>
  <c r="E494" i="12"/>
  <c r="E324" i="12"/>
  <c r="F324" i="12" s="1"/>
  <c r="F365" i="12" s="1"/>
  <c r="E602" i="12"/>
  <c r="F602" i="12" s="1"/>
  <c r="E1200" i="12"/>
  <c r="F1200" i="12" s="1"/>
  <c r="E1069" i="12"/>
  <c r="F1069" i="12" s="1"/>
  <c r="E1183" i="12"/>
  <c r="F1183" i="12" s="1"/>
  <c r="E834" i="12"/>
  <c r="F834" i="12" s="1"/>
  <c r="E110" i="12"/>
  <c r="F110" i="12" s="1"/>
  <c r="E1284" i="12"/>
  <c r="F1284" i="12" s="1"/>
  <c r="E113" i="12"/>
  <c r="F113" i="12" s="1"/>
  <c r="E743" i="12"/>
  <c r="F743" i="12" s="1"/>
  <c r="E771" i="12"/>
  <c r="F771" i="12" s="1"/>
  <c r="E747" i="12"/>
  <c r="F747" i="12" s="1"/>
  <c r="E640" i="12"/>
  <c r="F640" i="12" s="1"/>
  <c r="E724" i="12"/>
  <c r="F724" i="12" s="1"/>
  <c r="E1282" i="12"/>
  <c r="F1282" i="12" s="1"/>
  <c r="E674" i="12"/>
  <c r="F674" i="12" s="1"/>
  <c r="E1075" i="12"/>
  <c r="F1075" i="12" s="1"/>
  <c r="E112" i="12"/>
  <c r="F112" i="12" s="1"/>
  <c r="E718" i="12"/>
  <c r="F718" i="12" s="1"/>
  <c r="E840" i="12"/>
  <c r="F840" i="12" s="1"/>
  <c r="E668" i="12"/>
  <c r="F668" i="12" s="1"/>
  <c r="E909" i="12"/>
  <c r="F909" i="12" s="1"/>
  <c r="E719" i="12"/>
  <c r="F719" i="12" s="1"/>
  <c r="E1307" i="12"/>
  <c r="F1307" i="12" s="1"/>
  <c r="E636" i="12"/>
  <c r="F636" i="12" s="1"/>
  <c r="E642" i="12"/>
  <c r="F642" i="12" s="1"/>
  <c r="E1213" i="12"/>
  <c r="F1213" i="12" s="1"/>
  <c r="E1051" i="12"/>
  <c r="F1051" i="12" s="1"/>
  <c r="E250" i="12"/>
  <c r="F250" i="12" s="1"/>
  <c r="F289" i="12" s="1"/>
  <c r="E1310" i="12"/>
  <c r="F1310" i="12" s="1"/>
  <c r="E1053" i="12"/>
  <c r="F1053" i="12" s="1"/>
  <c r="E490" i="12"/>
  <c r="F1244" i="12"/>
  <c r="F1276" i="12"/>
  <c r="F504" i="12"/>
  <c r="F171" i="12"/>
  <c r="F1278" i="12"/>
  <c r="F948" i="12" l="1"/>
  <c r="F852" i="12"/>
  <c r="C22" i="16" s="1"/>
  <c r="F366" i="12"/>
  <c r="C12" i="16" s="1"/>
  <c r="F322" i="12"/>
  <c r="C11" i="16" s="1"/>
  <c r="F290" i="12"/>
  <c r="F1238" i="12"/>
  <c r="C33" i="16" s="1"/>
  <c r="F450" i="12"/>
  <c r="C13" i="16" s="1"/>
  <c r="F784" i="12"/>
  <c r="C21" i="16" s="1"/>
  <c r="F248" i="12"/>
  <c r="C9" i="16" s="1"/>
  <c r="F1237" i="12"/>
  <c r="B33" i="16" s="1"/>
  <c r="F783" i="12"/>
  <c r="B21" i="16" s="1"/>
  <c r="F94" i="12"/>
  <c r="B5" i="16" s="1"/>
  <c r="F95" i="12"/>
  <c r="C5" i="16" s="1"/>
  <c r="F118" i="12"/>
  <c r="F169" i="12"/>
  <c r="C7" i="16" s="1"/>
  <c r="F206" i="12"/>
  <c r="C8" i="16" s="1"/>
  <c r="C10" i="16"/>
  <c r="F471" i="12"/>
  <c r="C14" i="16" s="1"/>
  <c r="F591" i="12"/>
  <c r="C16" i="16" s="1"/>
  <c r="F665" i="12"/>
  <c r="C18" i="16" s="1"/>
  <c r="F741" i="12"/>
  <c r="C20" i="16" s="1"/>
  <c r="F918" i="12"/>
  <c r="C23" i="16" s="1"/>
  <c r="F974" i="12"/>
  <c r="C25" i="16" s="1"/>
  <c r="F1095" i="12"/>
  <c r="C27" i="16" s="1"/>
  <c r="F1170" i="12"/>
  <c r="C29" i="16" s="1"/>
  <c r="F1209" i="12"/>
  <c r="C31" i="16" s="1"/>
  <c r="F534" i="12"/>
  <c r="C15" i="16" s="1"/>
  <c r="F611" i="12"/>
  <c r="C17" i="16" s="1"/>
  <c r="C24" i="16"/>
  <c r="F1037" i="12"/>
  <c r="C26" i="16" s="1"/>
  <c r="F1131" i="12"/>
  <c r="C28" i="16" s="1"/>
  <c r="F1189" i="12"/>
  <c r="C30" i="16" s="1"/>
  <c r="F1228" i="12"/>
  <c r="C32" i="16" s="1"/>
  <c r="B9" i="16"/>
  <c r="F681" i="12"/>
  <c r="B19" i="16" s="1"/>
  <c r="F664" i="12"/>
  <c r="B18" i="16" s="1"/>
  <c r="F1094" i="12"/>
  <c r="B27" i="16" s="1"/>
  <c r="B12" i="16"/>
  <c r="F168" i="12"/>
  <c r="B7" i="16" s="1"/>
  <c r="F1177" i="12"/>
  <c r="F1227" i="12"/>
  <c r="B32" i="16" s="1"/>
  <c r="F1130" i="12"/>
  <c r="B28" i="16" s="1"/>
  <c r="F1245" i="12"/>
  <c r="F1184" i="12"/>
  <c r="F1258" i="12"/>
  <c r="F564" i="12"/>
  <c r="F572" i="12"/>
  <c r="F567" i="12"/>
  <c r="F575" i="12"/>
  <c r="F583" i="12"/>
  <c r="F562" i="12"/>
  <c r="F541" i="12"/>
  <c r="F557" i="12"/>
  <c r="F584" i="12"/>
  <c r="F571" i="12"/>
  <c r="F558" i="12"/>
  <c r="F574" i="12"/>
  <c r="F582" i="12"/>
  <c r="F494" i="12"/>
  <c r="F117" i="12"/>
  <c r="B6" i="16" s="1"/>
  <c r="F917" i="12"/>
  <c r="B23" i="16" s="1"/>
  <c r="F976" i="12"/>
  <c r="F796" i="12"/>
  <c r="F851" i="12" s="1"/>
  <c r="B22" i="16" s="1"/>
  <c r="F565" i="12"/>
  <c r="F573" i="12"/>
  <c r="F598" i="12"/>
  <c r="F610" i="12" s="1"/>
  <c r="B17" i="16" s="1"/>
  <c r="F950" i="12"/>
  <c r="F1194" i="12"/>
  <c r="F566" i="12"/>
  <c r="F1277" i="12"/>
  <c r="F1198" i="12"/>
  <c r="F205" i="12"/>
  <c r="B8" i="16" s="1"/>
  <c r="B13" i="16"/>
  <c r="F490" i="12"/>
  <c r="B10" i="16"/>
  <c r="F1169" i="12"/>
  <c r="B29" i="16" s="1"/>
  <c r="F740" i="12"/>
  <c r="B20" i="16" s="1"/>
  <c r="F561" i="12"/>
  <c r="F1246" i="12"/>
  <c r="F470" i="12"/>
  <c r="B14" i="16" s="1"/>
  <c r="D33" i="16" l="1"/>
  <c r="D28" i="16"/>
  <c r="D27" i="16"/>
  <c r="E51" i="25" s="1"/>
  <c r="G51" i="25" s="1"/>
  <c r="D23" i="16"/>
  <c r="E43" i="25" s="1"/>
  <c r="G43" i="25" s="1"/>
  <c r="D32" i="16"/>
  <c r="E61" i="25" s="1"/>
  <c r="G61" i="25" s="1"/>
  <c r="D19" i="16"/>
  <c r="E35" i="25" s="1"/>
  <c r="G35" i="25" s="1"/>
  <c r="D5" i="16"/>
  <c r="E7" i="25" s="1"/>
  <c r="D17" i="16"/>
  <c r="E31" i="25" s="1"/>
  <c r="G31" i="25" s="1"/>
  <c r="D13" i="16"/>
  <c r="E23" i="25" s="1"/>
  <c r="G23" i="25" s="1"/>
  <c r="D9" i="16"/>
  <c r="E15" i="25" s="1"/>
  <c r="G15" i="25" s="1"/>
  <c r="D29" i="16"/>
  <c r="E55" i="25" s="1"/>
  <c r="G55" i="25" s="1"/>
  <c r="D21" i="16"/>
  <c r="E39" i="25" s="1"/>
  <c r="G39" i="25" s="1"/>
  <c r="D18" i="16"/>
  <c r="E33" i="25" s="1"/>
  <c r="G33" i="25" s="1"/>
  <c r="D14" i="16"/>
  <c r="E25" i="25" s="1"/>
  <c r="G25" i="25" s="1"/>
  <c r="D10" i="16"/>
  <c r="E17" i="25" s="1"/>
  <c r="G17" i="25" s="1"/>
  <c r="D7" i="16"/>
  <c r="E11" i="25" s="1"/>
  <c r="G11" i="25" s="1"/>
  <c r="D22" i="16"/>
  <c r="E41" i="25" s="1"/>
  <c r="G41" i="25" s="1"/>
  <c r="D20" i="16"/>
  <c r="E37" i="25" s="1"/>
  <c r="G37" i="25" s="1"/>
  <c r="D12" i="16"/>
  <c r="E21" i="25" s="1"/>
  <c r="G21" i="25" s="1"/>
  <c r="D8" i="16"/>
  <c r="E13" i="25" s="1"/>
  <c r="G13" i="25" s="1"/>
  <c r="F1188" i="12"/>
  <c r="B30" i="16" s="1"/>
  <c r="D30" i="16" s="1"/>
  <c r="E57" i="25" s="1"/>
  <c r="G57" i="25" s="1"/>
  <c r="E53" i="25"/>
  <c r="G53" i="25" s="1"/>
  <c r="C6" i="16"/>
  <c r="D6" i="16" s="1"/>
  <c r="F1321" i="12"/>
  <c r="B34" i="16" s="1"/>
  <c r="D34" i="16" s="1"/>
  <c r="B24" i="16"/>
  <c r="F590" i="12"/>
  <c r="B16" i="16" s="1"/>
  <c r="B11" i="16"/>
  <c r="F1036" i="12"/>
  <c r="F973" i="12"/>
  <c r="B25" i="16" s="1"/>
  <c r="F533" i="12"/>
  <c r="B15" i="16" s="1"/>
  <c r="F1208" i="12"/>
  <c r="B31" i="16" s="1"/>
  <c r="K36" i="25" l="1"/>
  <c r="Q36" i="25" s="1"/>
  <c r="K35" i="25"/>
  <c r="Q35" i="25" s="1"/>
  <c r="K42" i="25"/>
  <c r="Q42" i="25" s="1"/>
  <c r="K41" i="25"/>
  <c r="Q41" i="25" s="1"/>
  <c r="D16" i="16"/>
  <c r="E29" i="25" s="1"/>
  <c r="G29" i="25" s="1"/>
  <c r="D31" i="16"/>
  <c r="E59" i="25" s="1"/>
  <c r="G59" i="25" s="1"/>
  <c r="D24" i="16"/>
  <c r="E45" i="25" s="1"/>
  <c r="G45" i="25" s="1"/>
  <c r="D25" i="16"/>
  <c r="E47" i="25" s="1"/>
  <c r="G47" i="25" s="1"/>
  <c r="D15" i="16"/>
  <c r="E27" i="25" s="1"/>
  <c r="G27" i="25" s="1"/>
  <c r="D11" i="16"/>
  <c r="E19" i="25" s="1"/>
  <c r="G19" i="25" s="1"/>
  <c r="E9" i="25"/>
  <c r="G9" i="25" s="1"/>
  <c r="K9" i="25" s="1"/>
  <c r="Q9" i="25" s="1"/>
  <c r="K13" i="25"/>
  <c r="Q13" i="25" s="1"/>
  <c r="K14" i="25"/>
  <c r="Q14" i="25" s="1"/>
  <c r="K37" i="25"/>
  <c r="Q37" i="25" s="1"/>
  <c r="K38" i="25"/>
  <c r="Q38" i="25" s="1"/>
  <c r="K51" i="25"/>
  <c r="Q51" i="25" s="1"/>
  <c r="K52" i="25"/>
  <c r="Q52" i="25" s="1"/>
  <c r="K61" i="25"/>
  <c r="Q61" i="25" s="1"/>
  <c r="K62" i="25"/>
  <c r="Q62" i="25" s="1"/>
  <c r="K17" i="25"/>
  <c r="Q17" i="25" s="1"/>
  <c r="K18" i="25"/>
  <c r="Q18" i="25" s="1"/>
  <c r="K33" i="25"/>
  <c r="Q33" i="25" s="1"/>
  <c r="K34" i="25"/>
  <c r="Q34" i="25" s="1"/>
  <c r="K55" i="25"/>
  <c r="Q55" i="25" s="1"/>
  <c r="K56" i="25"/>
  <c r="Q56" i="25" s="1"/>
  <c r="K23" i="25"/>
  <c r="Q23" i="25" s="1"/>
  <c r="K24" i="25"/>
  <c r="Q24" i="25" s="1"/>
  <c r="K57" i="25"/>
  <c r="Q57" i="25" s="1"/>
  <c r="K58" i="25"/>
  <c r="Q58" i="25" s="1"/>
  <c r="K21" i="25"/>
  <c r="Q21" i="25" s="1"/>
  <c r="K22" i="25"/>
  <c r="Q22" i="25" s="1"/>
  <c r="K43" i="25"/>
  <c r="Q43" i="25" s="1"/>
  <c r="K44" i="25"/>
  <c r="Q44" i="25" s="1"/>
  <c r="K53" i="25"/>
  <c r="Q53" i="25" s="1"/>
  <c r="K54" i="25"/>
  <c r="Q54" i="25" s="1"/>
  <c r="K11" i="25"/>
  <c r="Q11" i="25" s="1"/>
  <c r="K12" i="25"/>
  <c r="Q12" i="25" s="1"/>
  <c r="K25" i="25"/>
  <c r="Q25" i="25" s="1"/>
  <c r="K26" i="25"/>
  <c r="Q26" i="25" s="1"/>
  <c r="K39" i="25"/>
  <c r="Q39" i="25" s="1"/>
  <c r="K40" i="25"/>
  <c r="Q40" i="25" s="1"/>
  <c r="K15" i="25"/>
  <c r="Q15" i="25" s="1"/>
  <c r="K16" i="25"/>
  <c r="Q16" i="25" s="1"/>
  <c r="K31" i="25"/>
  <c r="Q31" i="25" s="1"/>
  <c r="K32" i="25"/>
  <c r="Q32" i="25" s="1"/>
  <c r="G7" i="25"/>
  <c r="C35" i="16"/>
  <c r="B26" i="16"/>
  <c r="D26" i="16" s="1"/>
  <c r="K28" i="25" l="1"/>
  <c r="Q28" i="25" s="1"/>
  <c r="K27" i="25"/>
  <c r="Q27" i="25" s="1"/>
  <c r="K20" i="25"/>
  <c r="Q20" i="25" s="1"/>
  <c r="K19" i="25"/>
  <c r="Q19" i="25" s="1"/>
  <c r="K48" i="25"/>
  <c r="Q48" i="25" s="1"/>
  <c r="K47" i="25"/>
  <c r="Q47" i="25" s="1"/>
  <c r="K60" i="25"/>
  <c r="Q60" i="25" s="1"/>
  <c r="K59" i="25"/>
  <c r="Q59" i="25" s="1"/>
  <c r="K46" i="25"/>
  <c r="Q46" i="25" s="1"/>
  <c r="K45" i="25"/>
  <c r="Q45" i="25" s="1"/>
  <c r="K30" i="25"/>
  <c r="Q30" i="25" s="1"/>
  <c r="K29" i="25"/>
  <c r="Q29" i="25" s="1"/>
  <c r="K10" i="25"/>
  <c r="Q10" i="25" s="1"/>
  <c r="E49" i="25"/>
  <c r="K8" i="25"/>
  <c r="Q8" i="25" s="1"/>
  <c r="K7" i="25"/>
  <c r="Q7" i="25" s="1"/>
  <c r="B35" i="16"/>
  <c r="D35" i="16" s="1"/>
  <c r="B36" i="16" s="1"/>
  <c r="G49" i="25" l="1"/>
  <c r="E68" i="25"/>
  <c r="E65" i="25"/>
  <c r="G65" i="25" s="1"/>
  <c r="B37" i="16"/>
  <c r="B4" i="37" l="1"/>
  <c r="I6" i="23"/>
  <c r="I9" i="23" s="1"/>
  <c r="L4" i="37"/>
  <c r="L5" i="37" s="1"/>
  <c r="K65" i="25"/>
  <c r="Q65" i="25" s="1"/>
  <c r="K66" i="25"/>
  <c r="Q66" i="25" s="1"/>
  <c r="K49" i="25"/>
  <c r="Q49" i="25" s="1"/>
  <c r="K50" i="25"/>
  <c r="Q50" i="25" s="1"/>
  <c r="D6" i="23" l="1"/>
  <c r="D9" i="23" s="1"/>
  <c r="Q68" i="25"/>
  <c r="C14" i="28" s="1"/>
  <c r="C17" i="28" s="1"/>
  <c r="J15" i="28" s="1"/>
  <c r="J17" i="28" s="1"/>
</calcChain>
</file>

<file path=xl/sharedStrings.xml><?xml version="1.0" encoding="utf-8"?>
<sst xmlns="http://schemas.openxmlformats.org/spreadsheetml/2006/main" count="20363" uniqueCount="7399">
  <si>
    <t>فصل‏هيجدهم.اندودوبندكشي</t>
  </si>
  <si>
    <t>فصل‏بيستم.كاشي‏وسراميك‏كاري</t>
  </si>
  <si>
    <t>فصل‏بيست‏ويكم.فرش‏كف‏باموزاييك</t>
  </si>
  <si>
    <t>فصل‏بيست‏ودوم.كارهاي‏سنگي‏باسنگ‏پلاك</t>
  </si>
  <si>
    <t>فصل‏هفتم.كارهاي‏فولادي‏باميلگرد</t>
  </si>
  <si>
    <t>فصل‏هشتم.بتن‏درجا</t>
  </si>
  <si>
    <t>فصل‏نهم.كارهاي‏فولادي‏سنگين</t>
  </si>
  <si>
    <t>فصل‏بيست‏وششم.زيراساس‏واساس</t>
  </si>
  <si>
    <t>فصل‏بيست‏وهفتم.آسفالت</t>
  </si>
  <si>
    <t>فصل‏سيزدهم.عايق‏كاري‏رطوبتي</t>
  </si>
  <si>
    <t>فصل‏چهاردهم.عايق‏كاري‏حرارتي</t>
  </si>
  <si>
    <t>تهيه و نصب ورقهاي صاف آزبست سيمان به ‏ضخامت حدود 6 ميليمتر، براي پوشش سقف كاذب ‏با برشهاي لازم به ابعاد مختلف‎.‎</t>
  </si>
  <si>
    <t>فصل‏پانزدهم.كارهاي‏آزبست‏سيمان</t>
  </si>
  <si>
    <t>تهيه و نصب ورقهاي صاف آزبست سيمان به ‏ضخامت 8 ميليمتر، براي پوشش سقف كاذب با ‏برشهاي لازم به ابعاد مختلف.‏</t>
  </si>
  <si>
    <t>تهيه و نصب ورقهاي صاف آزبست سيمان به ‏ضخامت 10 ميليمتر، براي پوشش سقف كاذب با ‏برشهاي لازم به ابعاد مختلف.‏</t>
  </si>
  <si>
    <t>تهيه و نصب ورقهاي صاف آزبست سيمان به ‏ضخامت 12 ميليمتر، براي پوشش سقف كاذب با ‏برشهاي لازم به ابعاد مختلف.‏</t>
  </si>
  <si>
    <t xml:space="preserve"> شماره فهرست بها </t>
  </si>
  <si>
    <t xml:space="preserve">    شرح رديف فهرست بها     </t>
  </si>
  <si>
    <t xml:space="preserve"> واحد رديف </t>
  </si>
  <si>
    <t xml:space="preserve"> بهاي واحد برآورد </t>
  </si>
  <si>
    <t xml:space="preserve"> عنوان فصل </t>
  </si>
  <si>
    <t xml:space="preserve"> فصل </t>
  </si>
  <si>
    <t xml:space="preserve"> رشته </t>
  </si>
  <si>
    <t>مترمربع</t>
  </si>
  <si>
    <t>‏فصل‏اول.عمليات‏تخريب‏</t>
  </si>
  <si>
    <t>ابنيه</t>
  </si>
  <si>
    <t>کندن و يا بريدن و در صورت لزوم ريشه كن كردن ‏درخت از هر نوع، در صورتي كه محيط تنه درخت ‏در سطح زمين تا 15 سانتي متر باشد، به ازاي هر 5 ‏سانتي متر محيط تنه (کسر 5 سانتي متر به تناسب ‏محاسبه مي‌شود) و حمل آن به خارج محل عمليات.‏</t>
  </si>
  <si>
    <t>اصله</t>
  </si>
  <si>
    <t>مترطول</t>
  </si>
  <si>
    <t>مترمكعب</t>
  </si>
  <si>
    <t>عدد</t>
  </si>
  <si>
    <t>فصل‏بيست‏وهشتم.حمل‏ونقل</t>
  </si>
  <si>
    <t>پيوست1)مصالح‏پايكار</t>
  </si>
  <si>
    <t>تن</t>
  </si>
  <si>
    <t>قالب</t>
  </si>
  <si>
    <t>تهيه و نصب ورقهاي صاف آزبست سيمان به ‏ضخامت 6 ميليمتر، براي پوشش سطوح قايم و نماها ‏با برشهاي لازم به ابعاد مختلف و تعبيه محل دودكش ‏و هواكش.‏</t>
  </si>
  <si>
    <t>تهيه و نصب ورقهاي صاف آزبست سيمان به ‏ضخامت 8 ميليمتر، براي پوشش سطوح قايم و نماها ‏با برشهاي لازم به ابعاد مختلف و تعبيه محل دودكش ‏و هواكش.‏</t>
  </si>
  <si>
    <t>تهيه و نصب ورقهاي صاف آزبست سيمان به ‏ضخامت 10 ميليمتر، براي پوشش سطوح قايم و ‏نماها با برشهاي لازم به ابعاد مختلف و تعبيه محل ‏دودكش و هواكش.‏</t>
  </si>
  <si>
    <t>تهيه و نصب ورقهاي صاف آزبست سيمان به ‏ضخامت 12 ميليمتر، براي پوشش سطوح قايم و ‏نماها با برشهاي لازم به ابعاد مختلف و تعبيه محل ‏دودكش و هواكش.‏</t>
  </si>
  <si>
    <t>تهيه و نصب ورقهاي موجدار آزبست سيمان با طول ‏موج حدود 175 ميليمتر براي پوشش روي سطوح ‏شيبدار با هم پوشاني لازم و برش، تعبيه محل ‏دودكش، هواكش و مصالح مورد نياز براي آب بندي.‏</t>
  </si>
  <si>
    <t>تهيه و نصب ورقهاي موجدار آزبست سيمان با طول ‏موج حدود 175 ميليمتر براي پوشش روي سطوح ‏قايم با هم پوشاني لازم و برش، تعبيه محل دودكش، ‏هواكش و مصالح مورد نياز براي آب بندي.‏</t>
  </si>
  <si>
    <t>فصل‏شانزدهم.كارهاي‏فولادي‏سبك</t>
  </si>
  <si>
    <t>فصل‏هفدهم.كارهاي‏آلومينيومي‏</t>
  </si>
  <si>
    <t>لنگه</t>
  </si>
  <si>
    <t>فصل‏چهارم.عمليات‏بنايي‏باسنگ</t>
  </si>
  <si>
    <t>فصل‏پنجم.قالب‏بندي‏چوبي</t>
  </si>
  <si>
    <t>فصل‏ششم.قالب‏بندي‏فلزي</t>
  </si>
  <si>
    <t>فصل‏بيست‏وسوم.كارهاي‏پلاستيكي‏</t>
  </si>
  <si>
    <t>فصل‏بيست‏وچهارم.برش‏ونصب‏شيشه</t>
  </si>
  <si>
    <t>فصل‏بيست‏وپنجم.رنگ‏آميزي</t>
  </si>
  <si>
    <t>فصل‏دهم.سقف‏سبك‏بتني</t>
  </si>
  <si>
    <t>فصل‏يازدهم.آجركاري‏وشفته‏ريزي</t>
  </si>
  <si>
    <t>فصل‏دوازدهم.بتن‏پيش‏ساخته‏وبلوك‏چيني</t>
  </si>
  <si>
    <t>كيلوگرم</t>
  </si>
  <si>
    <t>دستگاه</t>
  </si>
  <si>
    <t>فصل‏دوم.عمليات‏خاكي‏بادست</t>
  </si>
  <si>
    <t>فصل‏سوم.عمليات‏خاكي‏باماشين</t>
  </si>
  <si>
    <t>مترمکعب</t>
  </si>
  <si>
    <t>فصل‏نوزدهم.كارهاي‏چوبي</t>
  </si>
  <si>
    <t>فهرست بها :</t>
  </si>
  <si>
    <t>ردیف فهرست</t>
  </si>
  <si>
    <t xml:space="preserve">شرح </t>
  </si>
  <si>
    <t>تعداد</t>
  </si>
  <si>
    <t>طول</t>
  </si>
  <si>
    <t>عرض</t>
  </si>
  <si>
    <t>ارتفاع / ضخامت</t>
  </si>
  <si>
    <t>فرعی</t>
  </si>
  <si>
    <t>جمع</t>
  </si>
  <si>
    <t>واحد</t>
  </si>
  <si>
    <t>توضیحات</t>
  </si>
  <si>
    <t>جمع ردیف</t>
  </si>
  <si>
    <t>ردیف</t>
  </si>
  <si>
    <t>شرح</t>
  </si>
  <si>
    <t>بها واحد</t>
  </si>
  <si>
    <t>مقدار</t>
  </si>
  <si>
    <t>ملاحضات</t>
  </si>
  <si>
    <t>جمع فصل</t>
  </si>
  <si>
    <t>ریال</t>
  </si>
  <si>
    <t>جمع کل</t>
  </si>
  <si>
    <t>کیلوگرم</t>
  </si>
  <si>
    <t>درصد</t>
  </si>
  <si>
    <t>محل ورود اطلاعات پروژه</t>
  </si>
  <si>
    <t>محل ورود ضرایب پروژه</t>
  </si>
  <si>
    <t>بــــــــــــــرگ ریـــــــــز متـــــــــــــــــره</t>
  </si>
  <si>
    <t>بـــــــــــــــــرگ مــالــــــــی</t>
  </si>
  <si>
    <t>بالاسری</t>
  </si>
  <si>
    <t>منطقه ای</t>
  </si>
  <si>
    <t>ارتفاع</t>
  </si>
  <si>
    <t>طبقات</t>
  </si>
  <si>
    <t>پیمان</t>
  </si>
  <si>
    <t>تجهیز و برچیدن کار گاه</t>
  </si>
  <si>
    <t>اخطـــــــــار!</t>
  </si>
  <si>
    <t>مدت اجرا به ماه</t>
  </si>
  <si>
    <t>رشته</t>
  </si>
  <si>
    <t>! از تغییر محتویات سلولها خودداری فرمائید.مقادیر بصورت خودکار از متره نقل میگردند.در پایان براساس ستون جمع فیلتر نمائید.!</t>
  </si>
  <si>
    <t>پیمانکار:</t>
  </si>
  <si>
    <t>وزن</t>
  </si>
  <si>
    <t>010101</t>
  </si>
  <si>
    <t>010102</t>
  </si>
  <si>
    <t>010103</t>
  </si>
  <si>
    <t>010104</t>
  </si>
  <si>
    <t>010105</t>
  </si>
  <si>
    <t>010106</t>
  </si>
  <si>
    <t>010107</t>
  </si>
  <si>
    <t>010108</t>
  </si>
  <si>
    <t>010109</t>
  </si>
  <si>
    <t>010110</t>
  </si>
  <si>
    <t>010111</t>
  </si>
  <si>
    <t>010112</t>
  </si>
  <si>
    <t>010113</t>
  </si>
  <si>
    <t>010114</t>
  </si>
  <si>
    <t>010115</t>
  </si>
  <si>
    <t>010201</t>
  </si>
  <si>
    <t>010202</t>
  </si>
  <si>
    <t>010203</t>
  </si>
  <si>
    <t>010204</t>
  </si>
  <si>
    <t>010205</t>
  </si>
  <si>
    <t>010206</t>
  </si>
  <si>
    <t>010207</t>
  </si>
  <si>
    <t>010208</t>
  </si>
  <si>
    <t>010209</t>
  </si>
  <si>
    <t>010210</t>
  </si>
  <si>
    <t>010211</t>
  </si>
  <si>
    <t>010212</t>
  </si>
  <si>
    <t>010301</t>
  </si>
  <si>
    <t>010302</t>
  </si>
  <si>
    <t>010401</t>
  </si>
  <si>
    <t>010402</t>
  </si>
  <si>
    <t>010403</t>
  </si>
  <si>
    <t>010404</t>
  </si>
  <si>
    <t>010405</t>
  </si>
  <si>
    <t>010406</t>
  </si>
  <si>
    <t>010407</t>
  </si>
  <si>
    <t>010408</t>
  </si>
  <si>
    <t>010501</t>
  </si>
  <si>
    <t>010502</t>
  </si>
  <si>
    <t>010503</t>
  </si>
  <si>
    <t>010504</t>
  </si>
  <si>
    <t>010505</t>
  </si>
  <si>
    <t>010506</t>
  </si>
  <si>
    <t>010507</t>
  </si>
  <si>
    <t>010508</t>
  </si>
  <si>
    <t>010509</t>
  </si>
  <si>
    <t>010510</t>
  </si>
  <si>
    <t>010511</t>
  </si>
  <si>
    <t>010512</t>
  </si>
  <si>
    <t>010513</t>
  </si>
  <si>
    <t>010514</t>
  </si>
  <si>
    <t>010515</t>
  </si>
  <si>
    <t>010601</t>
  </si>
  <si>
    <t>010602</t>
  </si>
  <si>
    <t>010603</t>
  </si>
  <si>
    <t>010604</t>
  </si>
  <si>
    <t>010605</t>
  </si>
  <si>
    <t>010606</t>
  </si>
  <si>
    <t>010701</t>
  </si>
  <si>
    <t>010702</t>
  </si>
  <si>
    <t>010704</t>
  </si>
  <si>
    <t>010705</t>
  </si>
  <si>
    <t>010706</t>
  </si>
  <si>
    <t>010801</t>
  </si>
  <si>
    <t>010802</t>
  </si>
  <si>
    <t>010803</t>
  </si>
  <si>
    <t>010804</t>
  </si>
  <si>
    <t>010805</t>
  </si>
  <si>
    <t>010806</t>
  </si>
  <si>
    <t>010807</t>
  </si>
  <si>
    <t>010808</t>
  </si>
  <si>
    <t>010809</t>
  </si>
  <si>
    <t>010810</t>
  </si>
  <si>
    <t>010811</t>
  </si>
  <si>
    <t>010901</t>
  </si>
  <si>
    <t>010902</t>
  </si>
  <si>
    <t>010903</t>
  </si>
  <si>
    <t>010904</t>
  </si>
  <si>
    <t>010905</t>
  </si>
  <si>
    <t>010906</t>
  </si>
  <si>
    <t>010907</t>
  </si>
  <si>
    <t>010908</t>
  </si>
  <si>
    <t>010909</t>
  </si>
  <si>
    <t>010910</t>
  </si>
  <si>
    <t>010911</t>
  </si>
  <si>
    <t>010912</t>
  </si>
  <si>
    <t>010913</t>
  </si>
  <si>
    <t>010914</t>
  </si>
  <si>
    <t>010915</t>
  </si>
  <si>
    <t>020101</t>
  </si>
  <si>
    <t>020102</t>
  </si>
  <si>
    <t>020103</t>
  </si>
  <si>
    <t>020104</t>
  </si>
  <si>
    <t>020201</t>
  </si>
  <si>
    <t>020202</t>
  </si>
  <si>
    <t>020301</t>
  </si>
  <si>
    <t>020302</t>
  </si>
  <si>
    <t>020401</t>
  </si>
  <si>
    <t>020402</t>
  </si>
  <si>
    <t>020501</t>
  </si>
  <si>
    <t>020502</t>
  </si>
  <si>
    <t>020503</t>
  </si>
  <si>
    <t>020504</t>
  </si>
  <si>
    <t>020505</t>
  </si>
  <si>
    <t>020601</t>
  </si>
  <si>
    <t>020602</t>
  </si>
  <si>
    <t>030101</t>
  </si>
  <si>
    <t>030102</t>
  </si>
  <si>
    <t>030103</t>
  </si>
  <si>
    <t>030104</t>
  </si>
  <si>
    <t>030105</t>
  </si>
  <si>
    <t>030201</t>
  </si>
  <si>
    <t>030202</t>
  </si>
  <si>
    <t>030203</t>
  </si>
  <si>
    <t>030301</t>
  </si>
  <si>
    <t>030401</t>
  </si>
  <si>
    <t>030402</t>
  </si>
  <si>
    <t>030403</t>
  </si>
  <si>
    <t>030404</t>
  </si>
  <si>
    <t>030501</t>
  </si>
  <si>
    <t>030502</t>
  </si>
  <si>
    <t>030503</t>
  </si>
  <si>
    <t>030504</t>
  </si>
  <si>
    <t>030601</t>
  </si>
  <si>
    <t>030602</t>
  </si>
  <si>
    <t>030701</t>
  </si>
  <si>
    <t>030702</t>
  </si>
  <si>
    <t>030703</t>
  </si>
  <si>
    <t>030704</t>
  </si>
  <si>
    <t>030705</t>
  </si>
  <si>
    <t>030801</t>
  </si>
  <si>
    <t>030802</t>
  </si>
  <si>
    <t>030803</t>
  </si>
  <si>
    <t>030804</t>
  </si>
  <si>
    <t>030805</t>
  </si>
  <si>
    <t>030901</t>
  </si>
  <si>
    <t>030902</t>
  </si>
  <si>
    <t>030903</t>
  </si>
  <si>
    <t>030904</t>
  </si>
  <si>
    <t>030905</t>
  </si>
  <si>
    <t>031001</t>
  </si>
  <si>
    <t>031002</t>
  </si>
  <si>
    <t>031003</t>
  </si>
  <si>
    <t>031004</t>
  </si>
  <si>
    <t>031005</t>
  </si>
  <si>
    <t>031101</t>
  </si>
  <si>
    <t>031102</t>
  </si>
  <si>
    <t>031103</t>
  </si>
  <si>
    <t>040101</t>
  </si>
  <si>
    <t>040102</t>
  </si>
  <si>
    <t>040103</t>
  </si>
  <si>
    <t>040104</t>
  </si>
  <si>
    <t>040105</t>
  </si>
  <si>
    <t>040106</t>
  </si>
  <si>
    <t>040201</t>
  </si>
  <si>
    <t>040202</t>
  </si>
  <si>
    <t>040203</t>
  </si>
  <si>
    <t>040204</t>
  </si>
  <si>
    <t>040205</t>
  </si>
  <si>
    <t>040206</t>
  </si>
  <si>
    <t>040207</t>
  </si>
  <si>
    <t>040208</t>
  </si>
  <si>
    <t>040301</t>
  </si>
  <si>
    <t>040302</t>
  </si>
  <si>
    <t>040303</t>
  </si>
  <si>
    <t>040304</t>
  </si>
  <si>
    <t>040305</t>
  </si>
  <si>
    <t>040306</t>
  </si>
  <si>
    <t>040307</t>
  </si>
  <si>
    <t>040308</t>
  </si>
  <si>
    <t>040309</t>
  </si>
  <si>
    <t>040401</t>
  </si>
  <si>
    <t>040402</t>
  </si>
  <si>
    <t>040501</t>
  </si>
  <si>
    <t>040502</t>
  </si>
  <si>
    <t>040503</t>
  </si>
  <si>
    <t>040504</t>
  </si>
  <si>
    <t>040505</t>
  </si>
  <si>
    <t>040506</t>
  </si>
  <si>
    <t>050101</t>
  </si>
  <si>
    <t>050201</t>
  </si>
  <si>
    <t>050202</t>
  </si>
  <si>
    <t>050203</t>
  </si>
  <si>
    <t>050204</t>
  </si>
  <si>
    <t>050301</t>
  </si>
  <si>
    <t>050302</t>
  </si>
  <si>
    <t>050303</t>
  </si>
  <si>
    <t>050304</t>
  </si>
  <si>
    <t>050401</t>
  </si>
  <si>
    <t>050402</t>
  </si>
  <si>
    <t>050403</t>
  </si>
  <si>
    <t>050404</t>
  </si>
  <si>
    <t>050405</t>
  </si>
  <si>
    <t>050406</t>
  </si>
  <si>
    <t>050501</t>
  </si>
  <si>
    <t>050502</t>
  </si>
  <si>
    <t>050503</t>
  </si>
  <si>
    <t>050504</t>
  </si>
  <si>
    <t>050601</t>
  </si>
  <si>
    <t>050701</t>
  </si>
  <si>
    <t>050801</t>
  </si>
  <si>
    <t>050802</t>
  </si>
  <si>
    <t>050803</t>
  </si>
  <si>
    <t>050804</t>
  </si>
  <si>
    <t>050805</t>
  </si>
  <si>
    <t>050806</t>
  </si>
  <si>
    <t>050807</t>
  </si>
  <si>
    <t>050808</t>
  </si>
  <si>
    <t>050901</t>
  </si>
  <si>
    <t>050902</t>
  </si>
  <si>
    <t>050903</t>
  </si>
  <si>
    <t>051001</t>
  </si>
  <si>
    <t>060101</t>
  </si>
  <si>
    <t>060102</t>
  </si>
  <si>
    <t>060201</t>
  </si>
  <si>
    <t>060202</t>
  </si>
  <si>
    <t>060203</t>
  </si>
  <si>
    <t>060204</t>
  </si>
  <si>
    <t>060301</t>
  </si>
  <si>
    <t>060302</t>
  </si>
  <si>
    <t>060303</t>
  </si>
  <si>
    <t>060304</t>
  </si>
  <si>
    <t>060401</t>
  </si>
  <si>
    <t>060402</t>
  </si>
  <si>
    <t>060403</t>
  </si>
  <si>
    <t>060404</t>
  </si>
  <si>
    <t>060405</t>
  </si>
  <si>
    <t>060501</t>
  </si>
  <si>
    <t>060502</t>
  </si>
  <si>
    <t>060503</t>
  </si>
  <si>
    <t>060504</t>
  </si>
  <si>
    <t>060601</t>
  </si>
  <si>
    <t>060701</t>
  </si>
  <si>
    <t>060801</t>
  </si>
  <si>
    <t>060802</t>
  </si>
  <si>
    <t>060803</t>
  </si>
  <si>
    <t>060804</t>
  </si>
  <si>
    <t>060805</t>
  </si>
  <si>
    <t>060806</t>
  </si>
  <si>
    <t>060901</t>
  </si>
  <si>
    <t>060902</t>
  </si>
  <si>
    <t>060903</t>
  </si>
  <si>
    <t>060904</t>
  </si>
  <si>
    <t>061001</t>
  </si>
  <si>
    <t>061002</t>
  </si>
  <si>
    <t>061003</t>
  </si>
  <si>
    <t>070101</t>
  </si>
  <si>
    <t>070102</t>
  </si>
  <si>
    <t>070103</t>
  </si>
  <si>
    <t>070201</t>
  </si>
  <si>
    <t>070202</t>
  </si>
  <si>
    <t>070203</t>
  </si>
  <si>
    <t>070204</t>
  </si>
  <si>
    <t>070205</t>
  </si>
  <si>
    <t>070206</t>
  </si>
  <si>
    <t>070301</t>
  </si>
  <si>
    <t>070302</t>
  </si>
  <si>
    <t>070501</t>
  </si>
  <si>
    <t>070601</t>
  </si>
  <si>
    <t>070602</t>
  </si>
  <si>
    <t>070603</t>
  </si>
  <si>
    <t>070604</t>
  </si>
  <si>
    <t>070605</t>
  </si>
  <si>
    <t>070606</t>
  </si>
  <si>
    <t>070607</t>
  </si>
  <si>
    <t>080101</t>
  </si>
  <si>
    <t>080102</t>
  </si>
  <si>
    <t>080103</t>
  </si>
  <si>
    <t>080104</t>
  </si>
  <si>
    <t>080105</t>
  </si>
  <si>
    <t>080106</t>
  </si>
  <si>
    <t>080107</t>
  </si>
  <si>
    <t>080201</t>
  </si>
  <si>
    <t>080202</t>
  </si>
  <si>
    <t>080203</t>
  </si>
  <si>
    <t>080204</t>
  </si>
  <si>
    <t>080205</t>
  </si>
  <si>
    <t>080301</t>
  </si>
  <si>
    <t>080302</t>
  </si>
  <si>
    <t>080303</t>
  </si>
  <si>
    <t>080304</t>
  </si>
  <si>
    <t>080305</t>
  </si>
  <si>
    <t>080306</t>
  </si>
  <si>
    <t>080307</t>
  </si>
  <si>
    <t>080308</t>
  </si>
  <si>
    <t>080309</t>
  </si>
  <si>
    <t>080310</t>
  </si>
  <si>
    <t>080311</t>
  </si>
  <si>
    <t>080312</t>
  </si>
  <si>
    <t>080313</t>
  </si>
  <si>
    <t>080314</t>
  </si>
  <si>
    <t>080401</t>
  </si>
  <si>
    <t>080501</t>
  </si>
  <si>
    <t>080502</t>
  </si>
  <si>
    <t>090101</t>
  </si>
  <si>
    <t>090102</t>
  </si>
  <si>
    <t>090103</t>
  </si>
  <si>
    <t>090104</t>
  </si>
  <si>
    <t>090105</t>
  </si>
  <si>
    <t>090106</t>
  </si>
  <si>
    <t>090201</t>
  </si>
  <si>
    <t>090202</t>
  </si>
  <si>
    <t>090203</t>
  </si>
  <si>
    <t>090204</t>
  </si>
  <si>
    <t>090205</t>
  </si>
  <si>
    <t>090206</t>
  </si>
  <si>
    <t>090207</t>
  </si>
  <si>
    <t>090208</t>
  </si>
  <si>
    <t>090209</t>
  </si>
  <si>
    <t>090210</t>
  </si>
  <si>
    <t>090211</t>
  </si>
  <si>
    <t>090212</t>
  </si>
  <si>
    <t>090213</t>
  </si>
  <si>
    <t>090214</t>
  </si>
  <si>
    <t>090215</t>
  </si>
  <si>
    <t>090216</t>
  </si>
  <si>
    <t>090217</t>
  </si>
  <si>
    <t>090218</t>
  </si>
  <si>
    <t>090301</t>
  </si>
  <si>
    <t>090302</t>
  </si>
  <si>
    <t>090303</t>
  </si>
  <si>
    <t>090401</t>
  </si>
  <si>
    <t>090402</t>
  </si>
  <si>
    <t>090501</t>
  </si>
  <si>
    <t>090601</t>
  </si>
  <si>
    <t>090602</t>
  </si>
  <si>
    <t>090603</t>
  </si>
  <si>
    <t>090604</t>
  </si>
  <si>
    <t>090605</t>
  </si>
  <si>
    <t>090606</t>
  </si>
  <si>
    <t>090701</t>
  </si>
  <si>
    <t>090702</t>
  </si>
  <si>
    <t>090703</t>
  </si>
  <si>
    <t>090801</t>
  </si>
  <si>
    <t>090802</t>
  </si>
  <si>
    <t>090803</t>
  </si>
  <si>
    <t>090804</t>
  </si>
  <si>
    <t>090901</t>
  </si>
  <si>
    <t>091001</t>
  </si>
  <si>
    <t>091101</t>
  </si>
  <si>
    <t>091102</t>
  </si>
  <si>
    <t>091103</t>
  </si>
  <si>
    <t>091201</t>
  </si>
  <si>
    <t>091301</t>
  </si>
  <si>
    <t>091401</t>
  </si>
  <si>
    <t>091501</t>
  </si>
  <si>
    <t>091601</t>
  </si>
  <si>
    <t>091801</t>
  </si>
  <si>
    <t>091901</t>
  </si>
  <si>
    <t>092001</t>
  </si>
  <si>
    <t>092101</t>
  </si>
  <si>
    <t>092201</t>
  </si>
  <si>
    <t>092301</t>
  </si>
  <si>
    <t>092401</t>
  </si>
  <si>
    <t>092402</t>
  </si>
  <si>
    <t>092403</t>
  </si>
  <si>
    <t>092501</t>
  </si>
  <si>
    <t>092601</t>
  </si>
  <si>
    <t>092701</t>
  </si>
  <si>
    <t>092702</t>
  </si>
  <si>
    <t>092801</t>
  </si>
  <si>
    <t>092802</t>
  </si>
  <si>
    <t>092804</t>
  </si>
  <si>
    <t>092803</t>
  </si>
  <si>
    <t>100101</t>
  </si>
  <si>
    <t>110101</t>
  </si>
  <si>
    <t>120101</t>
  </si>
  <si>
    <t>130101</t>
  </si>
  <si>
    <t>140101</t>
  </si>
  <si>
    <t>150101</t>
  </si>
  <si>
    <t>150102</t>
  </si>
  <si>
    <t>150103</t>
  </si>
  <si>
    <t>150104</t>
  </si>
  <si>
    <t>150201</t>
  </si>
  <si>
    <t>150202</t>
  </si>
  <si>
    <t>150203</t>
  </si>
  <si>
    <t>150204</t>
  </si>
  <si>
    <t>150301</t>
  </si>
  <si>
    <t>150302</t>
  </si>
  <si>
    <t>150401</t>
  </si>
  <si>
    <t>150402</t>
  </si>
  <si>
    <t>150403</t>
  </si>
  <si>
    <t>150404</t>
  </si>
  <si>
    <t>160101</t>
  </si>
  <si>
    <t>160203</t>
  </si>
  <si>
    <t>160204</t>
  </si>
  <si>
    <t>160205</t>
  </si>
  <si>
    <t>170101</t>
  </si>
  <si>
    <t>170201</t>
  </si>
  <si>
    <t>170304</t>
  </si>
  <si>
    <t>170305</t>
  </si>
  <si>
    <t>170306</t>
  </si>
  <si>
    <t>180101</t>
  </si>
  <si>
    <t>180404</t>
  </si>
  <si>
    <t>190101</t>
  </si>
  <si>
    <t>190602</t>
  </si>
  <si>
    <t>190603</t>
  </si>
  <si>
    <t>190604</t>
  </si>
  <si>
    <t>200101</t>
  </si>
  <si>
    <t>210101</t>
  </si>
  <si>
    <t>220101</t>
  </si>
  <si>
    <t>230101</t>
  </si>
  <si>
    <t>240101</t>
  </si>
  <si>
    <t>250101</t>
  </si>
  <si>
    <t>270101</t>
  </si>
  <si>
    <t>280101</t>
  </si>
  <si>
    <t>410301</t>
  </si>
  <si>
    <t>تهيه و نصب ورقهاي آزبست سيمان (آردواز) به ‏ابعاد60×30 سانتيمتر و ضخامت حدود 3.8 ميليمتر، ‏با هم پوشاني دو سوم سطح هر اردواز، براي پوشش ‏روي سطوح شيبدار، تعبيه محل دودكش و هواكش و ‏همچنين مصالح لازم براي آب بندي.‏</t>
  </si>
  <si>
    <t>تهيه و نصب ورقهاي آزبست سيمان (آردواز) به ‏ابعاد20×30 سانتيمتر و ضخامت حدود 3.8 ميليمتر، ‏با هم پوشاني دو سوم سطح هر اردواز، براي پوشش ‏روي سطوح شيبدار، تعبيه محل دودكش و هواكش و ‏همچنين مصالح لازم براي آب بندي.‏</t>
  </si>
  <si>
    <t>تهيه و نصب ورقهاي آزبست سيمان (آردواز) به ‏ابعاد60×30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t>
  </si>
  <si>
    <t>تهيه و نصب ورقهاي آزبست سيمان (آردواز) به ‏ابعاد20×30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t>
  </si>
  <si>
    <t>تن کیلومتر</t>
  </si>
  <si>
    <t>متر طول</t>
  </si>
  <si>
    <t>! فقط در سلول های مشابه B5 از لیست منوی DRPDOWN ،ردیف مورد نظر را انتخاب و در بخش متره(تعداد،طول،عرض،ارتفاع /ضخامت) اعداد مورد نظر را  وارد کنید واز تغییر محتویات سایرسلولها خودداری فرمائیـد.در پایان براساس ستون ردیف فهرست بها به جز سلولهای دارای عدد 1 و ردیفهای فهرست سایر گزینه ها رافیلتر نمائید.!</t>
  </si>
  <si>
    <t>*</t>
  </si>
  <si>
    <t>080108</t>
  </si>
  <si>
    <t>080109</t>
  </si>
  <si>
    <t>080110</t>
  </si>
  <si>
    <t>080111</t>
  </si>
  <si>
    <t>090805</t>
  </si>
  <si>
    <t>کارفرما:</t>
  </si>
  <si>
    <t>031201</t>
  </si>
  <si>
    <t>031202</t>
  </si>
  <si>
    <t>031203</t>
  </si>
  <si>
    <t>070701</t>
  </si>
  <si>
    <t>070702</t>
  </si>
  <si>
    <t>070703</t>
  </si>
  <si>
    <t>070704</t>
  </si>
  <si>
    <t>070705</t>
  </si>
  <si>
    <t>080601</t>
  </si>
  <si>
    <t>080602</t>
  </si>
  <si>
    <t>080603</t>
  </si>
  <si>
    <t>080701</t>
  </si>
  <si>
    <t>090403</t>
  </si>
  <si>
    <t>090607</t>
  </si>
  <si>
    <t>091104</t>
  </si>
  <si>
    <t>092202</t>
  </si>
  <si>
    <t xml:space="preserve">مشاور: </t>
  </si>
  <si>
    <t>010916</t>
  </si>
  <si>
    <t>010917</t>
  </si>
  <si>
    <t>010918</t>
  </si>
  <si>
    <t>1*</t>
  </si>
  <si>
    <t>تخریب</t>
  </si>
  <si>
    <t>2*</t>
  </si>
  <si>
    <t>020603</t>
  </si>
  <si>
    <t>020604</t>
  </si>
  <si>
    <t>020605</t>
  </si>
  <si>
    <t>خاکی بادست</t>
  </si>
  <si>
    <t>3*</t>
  </si>
  <si>
    <t>031204</t>
  </si>
  <si>
    <t>031205</t>
  </si>
  <si>
    <t>031206</t>
  </si>
  <si>
    <t>خاکی باماشین</t>
  </si>
  <si>
    <t>040507</t>
  </si>
  <si>
    <t>040508</t>
  </si>
  <si>
    <t>040509</t>
  </si>
  <si>
    <t>سنگ چینی</t>
  </si>
  <si>
    <t>4*</t>
  </si>
  <si>
    <t>051002</t>
  </si>
  <si>
    <t>051003</t>
  </si>
  <si>
    <t>051004</t>
  </si>
  <si>
    <t>قالب چوبی</t>
  </si>
  <si>
    <t>6*</t>
  </si>
  <si>
    <t>5*</t>
  </si>
  <si>
    <t>061004</t>
  </si>
  <si>
    <t>061005</t>
  </si>
  <si>
    <t>061006</t>
  </si>
  <si>
    <t>قالب فلزی</t>
  </si>
  <si>
    <t>7*</t>
  </si>
  <si>
    <t>070706</t>
  </si>
  <si>
    <t>070707</t>
  </si>
  <si>
    <t>070708</t>
  </si>
  <si>
    <t>میلگرد</t>
  </si>
  <si>
    <t>بتن درجا</t>
  </si>
  <si>
    <t>080702</t>
  </si>
  <si>
    <t>080703</t>
  </si>
  <si>
    <t>080704</t>
  </si>
  <si>
    <t>8*</t>
  </si>
  <si>
    <t>فولادی سنگین</t>
  </si>
  <si>
    <t>092805</t>
  </si>
  <si>
    <t>092806</t>
  </si>
  <si>
    <t>092807</t>
  </si>
  <si>
    <t>9*</t>
  </si>
  <si>
    <t>سقف سبک بتنی</t>
  </si>
  <si>
    <t>100405</t>
  </si>
  <si>
    <t>100406</t>
  </si>
  <si>
    <t>100407</t>
  </si>
  <si>
    <t>10*</t>
  </si>
  <si>
    <t>آجرکاری</t>
  </si>
  <si>
    <t>111003</t>
  </si>
  <si>
    <t>111004</t>
  </si>
  <si>
    <t>111005</t>
  </si>
  <si>
    <t>11*</t>
  </si>
  <si>
    <t>پیش ساخته</t>
  </si>
  <si>
    <t>121006</t>
  </si>
  <si>
    <t>121007</t>
  </si>
  <si>
    <t>121008</t>
  </si>
  <si>
    <t>12*</t>
  </si>
  <si>
    <t>عایق رطوبتی</t>
  </si>
  <si>
    <t>130402</t>
  </si>
  <si>
    <t>130403</t>
  </si>
  <si>
    <t>130404</t>
  </si>
  <si>
    <t>13*</t>
  </si>
  <si>
    <t>عایق حرارتی</t>
  </si>
  <si>
    <t>141308</t>
  </si>
  <si>
    <t>141309</t>
  </si>
  <si>
    <t>141310</t>
  </si>
  <si>
    <t>14*</t>
  </si>
  <si>
    <t>فولادی سبک</t>
  </si>
  <si>
    <t>16*</t>
  </si>
  <si>
    <t>160706</t>
  </si>
  <si>
    <t>160707</t>
  </si>
  <si>
    <t>160708</t>
  </si>
  <si>
    <t>آلومینیم</t>
  </si>
  <si>
    <t>17*</t>
  </si>
  <si>
    <t>171104</t>
  </si>
  <si>
    <t>171105</t>
  </si>
  <si>
    <t>171106</t>
  </si>
  <si>
    <t>اندود</t>
  </si>
  <si>
    <t>18*</t>
  </si>
  <si>
    <t>181103</t>
  </si>
  <si>
    <t>181104</t>
  </si>
  <si>
    <t>181105</t>
  </si>
  <si>
    <t>چوبی</t>
  </si>
  <si>
    <t>20*</t>
  </si>
  <si>
    <t>19*</t>
  </si>
  <si>
    <t>191702</t>
  </si>
  <si>
    <t>191703</t>
  </si>
  <si>
    <t>191704</t>
  </si>
  <si>
    <t>کاشی</t>
  </si>
  <si>
    <t>200505</t>
  </si>
  <si>
    <t>200506</t>
  </si>
  <si>
    <t>موزاییک</t>
  </si>
  <si>
    <t>21*</t>
  </si>
  <si>
    <t>سنگ پلاک</t>
  </si>
  <si>
    <t>22*</t>
  </si>
  <si>
    <t>220905</t>
  </si>
  <si>
    <t>220906</t>
  </si>
  <si>
    <t>220907</t>
  </si>
  <si>
    <t>پلاستیک</t>
  </si>
  <si>
    <t>23*</t>
  </si>
  <si>
    <t>شیشه</t>
  </si>
  <si>
    <t>24*</t>
  </si>
  <si>
    <t>240802</t>
  </si>
  <si>
    <t>240803</t>
  </si>
  <si>
    <t>240804</t>
  </si>
  <si>
    <t>رنگ</t>
  </si>
  <si>
    <t>25*</t>
  </si>
  <si>
    <t>زیراساس</t>
  </si>
  <si>
    <t>26*</t>
  </si>
  <si>
    <t>260702</t>
  </si>
  <si>
    <t>260703</t>
  </si>
  <si>
    <t>260704</t>
  </si>
  <si>
    <t>آسفالت</t>
  </si>
  <si>
    <t>27*</t>
  </si>
  <si>
    <t>270504</t>
  </si>
  <si>
    <t>270505</t>
  </si>
  <si>
    <t>270506</t>
  </si>
  <si>
    <t>حمل</t>
  </si>
  <si>
    <t>28*</t>
  </si>
  <si>
    <t>مبلغ فهرست بها</t>
  </si>
  <si>
    <t>ستاره دار</t>
  </si>
  <si>
    <t>جمع فصل فهرست بها</t>
  </si>
  <si>
    <t>جمع فصل ستاره دار</t>
  </si>
  <si>
    <t xml:space="preserve"> در صورت داشتن اقلام ستاره دار ، ابتدا در صفحه متره ردیف مربوطه را </t>
  </si>
  <si>
    <t>فصل‏بيست‏وپنجم.</t>
  </si>
  <si>
    <t>رنگ‏آميزي</t>
  </si>
  <si>
    <t>ضرب ضرائب پایکار</t>
  </si>
  <si>
    <t>ضرب ضرائب فصول</t>
  </si>
  <si>
    <t xml:space="preserve">پيوست1)مصالح‏پايكار 70 درصد </t>
  </si>
  <si>
    <t>‏فصل‏اول.</t>
  </si>
  <si>
    <t>.لوله های فولادی</t>
  </si>
  <si>
    <t>فصل‏دوم.</t>
  </si>
  <si>
    <t>لوله های چدنی</t>
  </si>
  <si>
    <t>فصل‏سوم.</t>
  </si>
  <si>
    <t>فصل‏چهارم.</t>
  </si>
  <si>
    <t xml:space="preserve"> لوله های پلی اتیلن</t>
  </si>
  <si>
    <t>فصل‏ ششم</t>
  </si>
  <si>
    <t>لوله های مسی</t>
  </si>
  <si>
    <t>فصل‏ هفتم</t>
  </si>
  <si>
    <t xml:space="preserve"> شیرها</t>
  </si>
  <si>
    <t>فصل‏ هشتم</t>
  </si>
  <si>
    <t>قطعه انبساط</t>
  </si>
  <si>
    <t>فصل‏ نهم</t>
  </si>
  <si>
    <t>لرزه گیر</t>
  </si>
  <si>
    <t>فصل‏ یازدهم</t>
  </si>
  <si>
    <t>صافی</t>
  </si>
  <si>
    <t>فصل‏دوازدهم.</t>
  </si>
  <si>
    <t xml:space="preserve"> دیگ حرارتی آب گرم</t>
  </si>
  <si>
    <t>فصل‏ سیزدهم</t>
  </si>
  <si>
    <t>دیگ بخار</t>
  </si>
  <si>
    <t>فصل‏ چهاردهم</t>
  </si>
  <si>
    <t>فصل پانزدهم</t>
  </si>
  <si>
    <t>فصل‏ شانزدهم</t>
  </si>
  <si>
    <t xml:space="preserve"> آب گرم کن</t>
  </si>
  <si>
    <t>فصل‏ هفدهم</t>
  </si>
  <si>
    <t xml:space="preserve"> رادیاتور</t>
  </si>
  <si>
    <t>فصل هیجدهم</t>
  </si>
  <si>
    <t xml:space="preserve"> آب سردکن</t>
  </si>
  <si>
    <t>فصل‏ نوزدهم</t>
  </si>
  <si>
    <t>فصل‏ بیستم</t>
  </si>
  <si>
    <t>هواکش</t>
  </si>
  <si>
    <t>فصل بیست و یکم</t>
  </si>
  <si>
    <t>فصل‏ بیست و یکم</t>
  </si>
  <si>
    <t>فصل‏ بیست و دوم</t>
  </si>
  <si>
    <t>کولر آبی</t>
  </si>
  <si>
    <t>فصل‏ بیست و سوم</t>
  </si>
  <si>
    <t>کولر گازی</t>
  </si>
  <si>
    <t>فصل بیست و چهارم</t>
  </si>
  <si>
    <t xml:space="preserve"> الکتروپمپ</t>
  </si>
  <si>
    <t>فصل‏بيست‏وپنجم</t>
  </si>
  <si>
    <t>عایق</t>
  </si>
  <si>
    <t>فصل‏بيست‏وهفتم</t>
  </si>
  <si>
    <t>دستگاههای مبرد</t>
  </si>
  <si>
    <t>فصل‏بيست‏وهشتم</t>
  </si>
  <si>
    <t xml:space="preserve"> برج خنک کننده</t>
  </si>
  <si>
    <t>فصل‏بيست‏ونهم</t>
  </si>
  <si>
    <t>فصل‏ سی ام</t>
  </si>
  <si>
    <t>وسایل آتش نشانی</t>
  </si>
  <si>
    <t>فصل‏ سی و یکم</t>
  </si>
  <si>
    <t>لوازم آشپزخانه</t>
  </si>
  <si>
    <t>فصل‏ سی و دوم</t>
  </si>
  <si>
    <t>سختی گیر</t>
  </si>
  <si>
    <t>فصل‏ سی و سوم</t>
  </si>
  <si>
    <t>مخازن و مبدل ها</t>
  </si>
  <si>
    <t>فصل‏ سی و چهارم</t>
  </si>
  <si>
    <t>بستها و تکیه گاهها</t>
  </si>
  <si>
    <t>فصل چهل و یکم</t>
  </si>
  <si>
    <t>مصالح‏پايكار</t>
  </si>
  <si>
    <t>مکانیک</t>
  </si>
  <si>
    <t>لوله فولادی سیاه درزدار، به قطر نامی 20 (سه چهارم اینچ).</t>
  </si>
  <si>
    <t>010116</t>
  </si>
  <si>
    <t>010213</t>
  </si>
  <si>
    <t>010214</t>
  </si>
  <si>
    <t>010215</t>
  </si>
  <si>
    <t>010216</t>
  </si>
  <si>
    <t>010303</t>
  </si>
  <si>
    <t>010304</t>
  </si>
  <si>
    <t>010305</t>
  </si>
  <si>
    <t>010306</t>
  </si>
  <si>
    <t>010307</t>
  </si>
  <si>
    <t>010308</t>
  </si>
  <si>
    <t>010309</t>
  </si>
  <si>
    <t>010310</t>
  </si>
  <si>
    <t>010311</t>
  </si>
  <si>
    <t>020105</t>
  </si>
  <si>
    <t>020106</t>
  </si>
  <si>
    <t>030302</t>
  </si>
  <si>
    <t>030303</t>
  </si>
  <si>
    <t>030304</t>
  </si>
  <si>
    <t>030305</t>
  </si>
  <si>
    <t>030306</t>
  </si>
  <si>
    <t>030307</t>
  </si>
  <si>
    <t>030308</t>
  </si>
  <si>
    <t>030309</t>
  </si>
  <si>
    <t>030310</t>
  </si>
  <si>
    <t>030311</t>
  </si>
  <si>
    <t>030312</t>
  </si>
  <si>
    <t>030405</t>
  </si>
  <si>
    <t>030406</t>
  </si>
  <si>
    <t>030407</t>
  </si>
  <si>
    <t>030408</t>
  </si>
  <si>
    <t>030409</t>
  </si>
  <si>
    <t>030505</t>
  </si>
  <si>
    <t>030506</t>
  </si>
  <si>
    <t>040403</t>
  </si>
  <si>
    <t>040404</t>
  </si>
  <si>
    <t>060103</t>
  </si>
  <si>
    <t>060104</t>
  </si>
  <si>
    <t>060105</t>
  </si>
  <si>
    <t>060106</t>
  </si>
  <si>
    <t>060107</t>
  </si>
  <si>
    <t>060108</t>
  </si>
  <si>
    <t>060109</t>
  </si>
  <si>
    <t>060110</t>
  </si>
  <si>
    <t>070104</t>
  </si>
  <si>
    <t>070105</t>
  </si>
  <si>
    <t>070106</t>
  </si>
  <si>
    <t>070107</t>
  </si>
  <si>
    <t>070108</t>
  </si>
  <si>
    <t>070109</t>
  </si>
  <si>
    <t>070207</t>
  </si>
  <si>
    <t>070208</t>
  </si>
  <si>
    <t>070209</t>
  </si>
  <si>
    <t>070303</t>
  </si>
  <si>
    <t>070304</t>
  </si>
  <si>
    <t>070305</t>
  </si>
  <si>
    <t>070306</t>
  </si>
  <si>
    <t>070307</t>
  </si>
  <si>
    <t>070308</t>
  </si>
  <si>
    <t>070309</t>
  </si>
  <si>
    <t>070502</t>
  </si>
  <si>
    <t>070503</t>
  </si>
  <si>
    <t>070504</t>
  </si>
  <si>
    <t>070505</t>
  </si>
  <si>
    <t>070506</t>
  </si>
  <si>
    <t>070507</t>
  </si>
  <si>
    <t>070508</t>
  </si>
  <si>
    <t>070509</t>
  </si>
  <si>
    <t>070510</t>
  </si>
  <si>
    <t>070511</t>
  </si>
  <si>
    <t>070608</t>
  </si>
  <si>
    <t>070609</t>
  </si>
  <si>
    <t>070610</t>
  </si>
  <si>
    <t>070611</t>
  </si>
  <si>
    <t>070709</t>
  </si>
  <si>
    <t>070710</t>
  </si>
  <si>
    <t>070711</t>
  </si>
  <si>
    <t>070801</t>
  </si>
  <si>
    <t>070802</t>
  </si>
  <si>
    <t>070803</t>
  </si>
  <si>
    <t>070804</t>
  </si>
  <si>
    <t>070805</t>
  </si>
  <si>
    <t>070806</t>
  </si>
  <si>
    <t>070807</t>
  </si>
  <si>
    <t>070808</t>
  </si>
  <si>
    <t>070809</t>
  </si>
  <si>
    <t>070810</t>
  </si>
  <si>
    <t>070901</t>
  </si>
  <si>
    <t>070902</t>
  </si>
  <si>
    <t>070903</t>
  </si>
  <si>
    <t>070904</t>
  </si>
  <si>
    <t>070905</t>
  </si>
  <si>
    <t>070906</t>
  </si>
  <si>
    <t>070907</t>
  </si>
  <si>
    <t>070908</t>
  </si>
  <si>
    <t>070909</t>
  </si>
  <si>
    <t>070910</t>
  </si>
  <si>
    <t>070911</t>
  </si>
  <si>
    <t>071001</t>
  </si>
  <si>
    <t>071002</t>
  </si>
  <si>
    <t>071003</t>
  </si>
  <si>
    <t>071004</t>
  </si>
  <si>
    <t>071005</t>
  </si>
  <si>
    <t>071006</t>
  </si>
  <si>
    <t>071007</t>
  </si>
  <si>
    <t>071008</t>
  </si>
  <si>
    <t>071009</t>
  </si>
  <si>
    <t>071010</t>
  </si>
  <si>
    <t>071011</t>
  </si>
  <si>
    <t>071101</t>
  </si>
  <si>
    <t>071102</t>
  </si>
  <si>
    <t>071103</t>
  </si>
  <si>
    <t>071104</t>
  </si>
  <si>
    <t>071105</t>
  </si>
  <si>
    <t>071106</t>
  </si>
  <si>
    <t>071107</t>
  </si>
  <si>
    <t>071108</t>
  </si>
  <si>
    <t>071109</t>
  </si>
  <si>
    <t>071110</t>
  </si>
  <si>
    <t>071111</t>
  </si>
  <si>
    <t>071201</t>
  </si>
  <si>
    <t>071202</t>
  </si>
  <si>
    <t>071203</t>
  </si>
  <si>
    <t>071204</t>
  </si>
  <si>
    <t>071205</t>
  </si>
  <si>
    <t>071206</t>
  </si>
  <si>
    <t>071207</t>
  </si>
  <si>
    <t>071208</t>
  </si>
  <si>
    <t>071209</t>
  </si>
  <si>
    <t>071210</t>
  </si>
  <si>
    <t>071211</t>
  </si>
  <si>
    <t>071301</t>
  </si>
  <si>
    <t>071302</t>
  </si>
  <si>
    <t>071303</t>
  </si>
  <si>
    <t>071304</t>
  </si>
  <si>
    <t>071305</t>
  </si>
  <si>
    <t>071306</t>
  </si>
  <si>
    <t>071307</t>
  </si>
  <si>
    <t>071308</t>
  </si>
  <si>
    <t>071309</t>
  </si>
  <si>
    <t>071310</t>
  </si>
  <si>
    <t>071311</t>
  </si>
  <si>
    <t>080112</t>
  </si>
  <si>
    <t>080113</t>
  </si>
  <si>
    <t>080114</t>
  </si>
  <si>
    <t>080206</t>
  </si>
  <si>
    <t>080207</t>
  </si>
  <si>
    <t>080208</t>
  </si>
  <si>
    <t>080209</t>
  </si>
  <si>
    <t>080210</t>
  </si>
  <si>
    <t>090107</t>
  </si>
  <si>
    <t>090108</t>
  </si>
  <si>
    <t>090109</t>
  </si>
  <si>
    <t>090110</t>
  </si>
  <si>
    <t>090111</t>
  </si>
  <si>
    <t>090112</t>
  </si>
  <si>
    <t>090113</t>
  </si>
  <si>
    <t>هزار کیلو کالری در ساعت</t>
  </si>
  <si>
    <t>ترانسفورماتور 220 به 24 ولت متناوب، با توان تا 100 ولت آمپر.</t>
  </si>
  <si>
    <t>ترانسفورماتور 220 به 24 ولت متناوب، با توان تا 200 ولت آمپر.</t>
  </si>
  <si>
    <t>یکصد کیلوکالری در ساعت</t>
  </si>
  <si>
    <t>180102</t>
  </si>
  <si>
    <t>آب سردکن، به ظرفیت 38 لیتر در ساعت، با بدنه ورویه از فولاد زنگ ناپذیر براق، مخزن از فولاد وکمپرسور مجهز به الکتروموتور یک فاز یک چهارم اسب، ترموستات حرارتی قابل تنظیم و یک عدد شیرفولادی برداشت آب.</t>
  </si>
  <si>
    <t>180104</t>
  </si>
  <si>
    <t>آب سردکن، به ظرفیت 57 لیتر در ساعت، با بدنه ورویه از فولاد زنگ ناپذیر براق، مخزن از فولاد وکمپرسور مجهز به الکتروموتور یک فاز یک سوم اسب، ترموستات حرارتی قابل تنظیم و یک عدد شیرفولادی برداشت آب.</t>
  </si>
  <si>
    <t>180105</t>
  </si>
  <si>
    <t>آب سردکن، به ظرفیت 114 لیتر در ساعت، با بدنه ورویه از فولاد زنگ ناپذیر براق، مخزن از فولاد وکمپرسور مجهز به الکتروموتور یک فاز یک دوم اسب، ترموستات حرارتی قابل تنظیم و دو عدد شیرفولادی برداشت آب.</t>
  </si>
  <si>
    <t>180106</t>
  </si>
  <si>
    <t>آب سردکن، به ظرفیت 190 لیتر در ساعت، با بدنه ورویه از فولاد زنگ ناپذیر براق، مخزن از فولاد وکمپرسور مجهز به الکتروموتور یک فاز یک و یک چهارم اسب، ترموستات حرارتی قابل تنظیم و چهارعدد شیرفولادی برداشت آب.</t>
  </si>
  <si>
    <t>سانتیمترمربع</t>
  </si>
  <si>
    <t>دمپر ضد آتش.</t>
  </si>
  <si>
    <t>کولر گازی، به ظرفیت 2250 کیلو کالری در ساعت.</t>
  </si>
  <si>
    <t>کولر گازی، به ظرفیت 3000 کیلو کالری در ساعت.</t>
  </si>
  <si>
    <t>کولر گازی، به ظرفیت 4500 کیلو کالری در ساعت.</t>
  </si>
  <si>
    <t>کولر گازی، به ظرفیت 6000 کیلو کالری در ساعت.</t>
  </si>
  <si>
    <t>کولر گازی، به ظرفیت 6750 کیلو کالری در ساعت.</t>
  </si>
  <si>
    <t>250210</t>
  </si>
  <si>
    <t>250903</t>
  </si>
  <si>
    <t>250904</t>
  </si>
  <si>
    <t>250905</t>
  </si>
  <si>
    <t>290101</t>
  </si>
  <si>
    <t>300201</t>
  </si>
  <si>
    <t>310101</t>
  </si>
  <si>
    <t>320102</t>
  </si>
  <si>
    <t>330201</t>
  </si>
  <si>
    <t>فوت مربع</t>
  </si>
  <si>
    <t>340101</t>
  </si>
  <si>
    <t>410101</t>
  </si>
  <si>
    <t>پایکار</t>
  </si>
  <si>
    <t>410201</t>
  </si>
  <si>
    <t>‏فصل‏اول.لوله های فولادی</t>
  </si>
  <si>
    <t>فصل‏دوم.لوله های چدنی</t>
  </si>
  <si>
    <t>فصل‏سوم. لوله های پی وی سی و پلی پروپیلن</t>
  </si>
  <si>
    <t>فصل‏چهارم. لوله های پلی اتیلن</t>
  </si>
  <si>
    <t>فصل‏  ششم لوله های مسی</t>
  </si>
  <si>
    <t>فصل هفتم شیرها</t>
  </si>
  <si>
    <t>فصل‏هشتم قطعه انبساط</t>
  </si>
  <si>
    <t>فصل‏ نهم لرزه گیر</t>
  </si>
  <si>
    <t>فصل‏ یازدهم صافی</t>
  </si>
  <si>
    <t>فصل‏دوازدهم. دیگ حرارتی آب گرم</t>
  </si>
  <si>
    <t>فصل‏ سیزدهم دیگ بخار</t>
  </si>
  <si>
    <t>فصل‏ چهاردهم مشعل ، دستگاههای گرم کننده تابشی</t>
  </si>
  <si>
    <t>فصل‏ پانزدهم. دستگاههای کنترل و اندازه گیری</t>
  </si>
  <si>
    <t>فصل‏ شانزدهم. آب گرم کن</t>
  </si>
  <si>
    <t>فصل‏ هفدهم. رادیاتور</t>
  </si>
  <si>
    <t>فصل‏ هیجدهم. آب سردکن</t>
  </si>
  <si>
    <t>فصل‏ نوزدهم. کانال هوا ، دریچه هوا و دودکش</t>
  </si>
  <si>
    <t>فصل‏ بیستم هواکش</t>
  </si>
  <si>
    <t>فصل‏ بیست و یکم فن کویل ، یونیت هیتر</t>
  </si>
  <si>
    <t>فصل‏بيست ودوم کولر آبی</t>
  </si>
  <si>
    <t>فصل‏بيست‏وسوم  کولر گازی</t>
  </si>
  <si>
    <t>فصل‏بيست‏وچهارم  الکتروپمپ</t>
  </si>
  <si>
    <t>فصل‏بيست‏وپنجم  عایق</t>
  </si>
  <si>
    <t>فصل‏بيست‏وهفتم دستگاههای مبرد</t>
  </si>
  <si>
    <t>فصل‏بيست‏وهشتم  برج خنک کننده</t>
  </si>
  <si>
    <t>فصل‏بيست‏ونهم لوازم بهداشتی ، شیرهای بهداشتی</t>
  </si>
  <si>
    <t>فصل‏ سی ام وسایل آتش نشانی</t>
  </si>
  <si>
    <t>فصل‏ سی و یکم لوازم آشپزخانه</t>
  </si>
  <si>
    <t>فصل سی و دوم سختی گیر</t>
  </si>
  <si>
    <t>فصل سی و سوم مخازن و مبدل ها</t>
  </si>
  <si>
    <t>فصل سی و چهارم  بستها و تکیه گاهها</t>
  </si>
  <si>
    <t>مصالح پایکار</t>
  </si>
  <si>
    <t>فصل چهل و یکم(70% پایکار)</t>
  </si>
  <si>
    <t>لوله</t>
  </si>
  <si>
    <t>020107</t>
  </si>
  <si>
    <t>020108</t>
  </si>
  <si>
    <t>020109</t>
  </si>
  <si>
    <t>030507</t>
  </si>
  <si>
    <t>030508</t>
  </si>
  <si>
    <t>030509</t>
  </si>
  <si>
    <t>040405</t>
  </si>
  <si>
    <t>040406</t>
  </si>
  <si>
    <t>040407</t>
  </si>
  <si>
    <t>060111</t>
  </si>
  <si>
    <t>060112</t>
  </si>
  <si>
    <t>060113</t>
  </si>
  <si>
    <t>شیرفلکه</t>
  </si>
  <si>
    <t>071312</t>
  </si>
  <si>
    <t>071313</t>
  </si>
  <si>
    <t>071314</t>
  </si>
  <si>
    <t>قطعه</t>
  </si>
  <si>
    <t>080211</t>
  </si>
  <si>
    <t>080212</t>
  </si>
  <si>
    <t>080213</t>
  </si>
  <si>
    <t>090114</t>
  </si>
  <si>
    <t>090115</t>
  </si>
  <si>
    <t>090116</t>
  </si>
  <si>
    <t>دیگ</t>
  </si>
  <si>
    <t>120206</t>
  </si>
  <si>
    <t>120207</t>
  </si>
  <si>
    <t>120208</t>
  </si>
  <si>
    <t>130115</t>
  </si>
  <si>
    <t>130116</t>
  </si>
  <si>
    <t>130117</t>
  </si>
  <si>
    <t>140509</t>
  </si>
  <si>
    <t>140510</t>
  </si>
  <si>
    <t>140511</t>
  </si>
  <si>
    <t>شیر</t>
  </si>
  <si>
    <t>152408</t>
  </si>
  <si>
    <t>152409</t>
  </si>
  <si>
    <t>152410</t>
  </si>
  <si>
    <t>15*</t>
  </si>
  <si>
    <t>آب گرم کن</t>
  </si>
  <si>
    <t>رادیاتور</t>
  </si>
  <si>
    <t>آب سردکن</t>
  </si>
  <si>
    <t>180107</t>
  </si>
  <si>
    <t>180108</t>
  </si>
  <si>
    <t>180109</t>
  </si>
  <si>
    <t>دمپر</t>
  </si>
  <si>
    <t>191402</t>
  </si>
  <si>
    <t>191403</t>
  </si>
  <si>
    <t>191404</t>
  </si>
  <si>
    <t>فن کویل</t>
  </si>
  <si>
    <t>کولرآبی</t>
  </si>
  <si>
    <t>220204</t>
  </si>
  <si>
    <t>220205</t>
  </si>
  <si>
    <t>220206</t>
  </si>
  <si>
    <t>کولرگازی</t>
  </si>
  <si>
    <t>230112</t>
  </si>
  <si>
    <t>230113</t>
  </si>
  <si>
    <t>230114</t>
  </si>
  <si>
    <t>الکتروموتور</t>
  </si>
  <si>
    <t>240416</t>
  </si>
  <si>
    <t>240417</t>
  </si>
  <si>
    <t>240418</t>
  </si>
  <si>
    <t>مبرد</t>
  </si>
  <si>
    <t>270716</t>
  </si>
  <si>
    <t>270717</t>
  </si>
  <si>
    <t>270718</t>
  </si>
  <si>
    <t>برج خنک کن</t>
  </si>
  <si>
    <t>280311</t>
  </si>
  <si>
    <t>280312</t>
  </si>
  <si>
    <t>280313</t>
  </si>
  <si>
    <t>291707</t>
  </si>
  <si>
    <t>291708</t>
  </si>
  <si>
    <t>291709</t>
  </si>
  <si>
    <t>29*</t>
  </si>
  <si>
    <t>300904</t>
  </si>
  <si>
    <t>300905</t>
  </si>
  <si>
    <t>300906</t>
  </si>
  <si>
    <t>30*</t>
  </si>
  <si>
    <t>کابینت</t>
  </si>
  <si>
    <t>310804</t>
  </si>
  <si>
    <t>310805</t>
  </si>
  <si>
    <t>310806</t>
  </si>
  <si>
    <t>31*</t>
  </si>
  <si>
    <t>320218</t>
  </si>
  <si>
    <t>320219</t>
  </si>
  <si>
    <t>320220</t>
  </si>
  <si>
    <t>32*</t>
  </si>
  <si>
    <t>مبدل</t>
  </si>
  <si>
    <t>330610</t>
  </si>
  <si>
    <t>330611</t>
  </si>
  <si>
    <t>330612</t>
  </si>
  <si>
    <t>33*</t>
  </si>
  <si>
    <t>بست</t>
  </si>
  <si>
    <t>340502</t>
  </si>
  <si>
    <t>340503</t>
  </si>
  <si>
    <t>340504</t>
  </si>
  <si>
    <t>34*</t>
  </si>
  <si>
    <t>چراغ های فلورسنت</t>
  </si>
  <si>
    <t>چراغ با لامپ کم مصرف</t>
  </si>
  <si>
    <t>چراغ های صنعتی</t>
  </si>
  <si>
    <t>چراغ های فضای آزاد</t>
  </si>
  <si>
    <t>فصل پنجم</t>
  </si>
  <si>
    <t>چراغ های مخصوص</t>
  </si>
  <si>
    <t>فصل ششم.</t>
  </si>
  <si>
    <t>سیم ها</t>
  </si>
  <si>
    <t>کابل های فشار ضعیف</t>
  </si>
  <si>
    <t>کابلشوها</t>
  </si>
  <si>
    <t>كابل های فشار متوسط</t>
  </si>
  <si>
    <t>فصل‏ دهم</t>
  </si>
  <si>
    <t>سرکابل ها و مفصل ها</t>
  </si>
  <si>
    <t>کلیدها و پریزها</t>
  </si>
  <si>
    <t>فصل‏ دوازدهم</t>
  </si>
  <si>
    <t>لوله های پی وی سی</t>
  </si>
  <si>
    <t>وسایل فشار ضعیف تابلویی</t>
  </si>
  <si>
    <t>فصل‏ پانزدهم</t>
  </si>
  <si>
    <t>وسایل اندازه گیری</t>
  </si>
  <si>
    <t>وسایل فشار متوسط تابلویی</t>
  </si>
  <si>
    <t>مولدهای برق</t>
  </si>
  <si>
    <t>فصل‏ هیجدهم</t>
  </si>
  <si>
    <t xml:space="preserve">خازن های صنعتی و منابع تغذیه </t>
  </si>
  <si>
    <t>ترانسفورماتورهای فشار متوسط</t>
  </si>
  <si>
    <t>.وسایل شبکه</t>
  </si>
  <si>
    <t>کابل های تلفن</t>
  </si>
  <si>
    <t>وسایل ارتباطی</t>
  </si>
  <si>
    <t>سیستم احضار و دربازکن</t>
  </si>
  <si>
    <t>فصل‏بيست و چهارم</t>
  </si>
  <si>
    <t>سیستم آنتن تلویزیون</t>
  </si>
  <si>
    <t>فصل‏بيست‏و پنجم</t>
  </si>
  <si>
    <t xml:space="preserve"> سیستم مادر ساعت</t>
  </si>
  <si>
    <t>فصل‏بيست‏و ششم</t>
  </si>
  <si>
    <t>وسایل اعلام و اطفای حریق</t>
  </si>
  <si>
    <t>فصل‏بيست‏و هفتم</t>
  </si>
  <si>
    <t>وسایل صوتی</t>
  </si>
  <si>
    <t>فصل‏بيست‏و هشتم</t>
  </si>
  <si>
    <t>وسایل متفرقه</t>
  </si>
  <si>
    <t>فصل‏بيست‏و نهم</t>
  </si>
  <si>
    <t>سیستم شبکه اطلاع رسانی</t>
  </si>
  <si>
    <t>پیوست 1</t>
  </si>
  <si>
    <t>013101</t>
  </si>
  <si>
    <t>چراغ فلورسنت روكار قاب ساده، با یک عدد لامپ فلورسنت 18 واتT8</t>
  </si>
  <si>
    <t>013102</t>
  </si>
  <si>
    <t>013103</t>
  </si>
  <si>
    <t>چراغ فلورسنت روكار قاب ساده، با یک عدد لامپ فلورسنت 36 واتT8</t>
  </si>
  <si>
    <t>013104</t>
  </si>
  <si>
    <t>چراغ فلورسنت روكار قاب ساده، با دو عدد لامپ فلورسنت 36 واتT8</t>
  </si>
  <si>
    <t>013201</t>
  </si>
  <si>
    <t>چراغ فلورسنت روكار رفلکتوری، با یک عدد لامپ فلورسنت 18 واتT8</t>
  </si>
  <si>
    <t>013202</t>
  </si>
  <si>
    <t>چراغ فلورسنت روكار رفلکتوری، با دو عدد لامپ فلورسنت 18 واتT8</t>
  </si>
  <si>
    <t>013203</t>
  </si>
  <si>
    <t>چراغ فلورسنت روكار رفلکتوری، با یک عدد لامپ فلورسنت 36 واتT8</t>
  </si>
  <si>
    <t>013204</t>
  </si>
  <si>
    <t>چراغ فلورسنت روكار رفلکتوری، با دو عدد لامپ فلورسنت 36 واتT8</t>
  </si>
  <si>
    <t>013205</t>
  </si>
  <si>
    <t>چراغ فلورسنت روكار رفلکتوری، با سه عدد لامپ فلورسنت 36 واتT8</t>
  </si>
  <si>
    <t>013301</t>
  </si>
  <si>
    <t>چراغ فلورسنت روكار شبکه پره ای، با دو عدد لامپ فلورسنت 18 واتT8</t>
  </si>
  <si>
    <t>013302</t>
  </si>
  <si>
    <t>چراغ فلورسنت روكار شبکه پره ای، با چهار عدد لامپ فلورسنت 18 واتT8</t>
  </si>
  <si>
    <t>013303</t>
  </si>
  <si>
    <t>چراغ فلورسنت روكار شبکه پره ای، با یک عدد لامپ فلورسنت 36 واتT8</t>
  </si>
  <si>
    <t>013304</t>
  </si>
  <si>
    <t>چراغ فلورسنت روكار شبکه پره ای، با دو عدد لامپ فلورسنت 36 واتT8</t>
  </si>
  <si>
    <t>013305</t>
  </si>
  <si>
    <t>چراغ فلورسنت روكار شبکه پره ای، با سه عدد لامپ فلورسنت 36 واتT8</t>
  </si>
  <si>
    <t>013401</t>
  </si>
  <si>
    <t>چراغ فلورسنت روکار لوور فلزی رنگ شده (V شکل)، با دو عدد لامپ فلورسنت 18 واتT8</t>
  </si>
  <si>
    <t>013402</t>
  </si>
  <si>
    <t>چراغ فلورسنت روکار لوور فلزی رنگ شده (V شکل)، با سه عدد لامپ فلورسنت 18 واتT8</t>
  </si>
  <si>
    <t>013403</t>
  </si>
  <si>
    <t>چراغ فلورسنت روکار لوور فلزی رنگ شده (V شکل)، با چهار عدد لامپ فلورسنت 18 واتT8</t>
  </si>
  <si>
    <t>013404</t>
  </si>
  <si>
    <t>چراغ فلورسنت روکار لوور فلزی رنگ شده (V شکل)، با دو عدد لامپ فلورسنت 36 واتT8</t>
  </si>
  <si>
    <t>013405</t>
  </si>
  <si>
    <t>چراغ فلورسنت روکار لوور فلزی رنگ شده (V شکل)، با سه عدد لامپ فلورسنت 36 واتT8</t>
  </si>
  <si>
    <t>013406</t>
  </si>
  <si>
    <t>چراغ فلورسنت روکار لوور فلزی رنگ شده (V شکل)، با چهار عدد لامپ فلورسنت 36 واتT8</t>
  </si>
  <si>
    <t>013501</t>
  </si>
  <si>
    <t>چراغ فلورسنت روکار لوور آلومینیوم آنودایز شده با یک عدد لامپ فلورسنت 18 واتT8</t>
  </si>
  <si>
    <t>013502</t>
  </si>
  <si>
    <t>چراغ فلورسنت روکار لوور آلومینیوم آنودایز شده با دو عدد لامپ فلورسنت 18 واتT8</t>
  </si>
  <si>
    <t>013503</t>
  </si>
  <si>
    <t>چراغ فلورسنت روکار لوور آلومینیوم آنودایز شده با سه عدد لامپ فلورسنت 18 واتT8</t>
  </si>
  <si>
    <t>013504</t>
  </si>
  <si>
    <t>چراغ فلورسنت روکار لوور آلومینیوم آنودایز شده با چهار عدد لامپ فلورسنت 18 واتT8</t>
  </si>
  <si>
    <t>013505</t>
  </si>
  <si>
    <t>چراغ فلورسنت روکار لوور آلومینیوم آنودایز شده با یک عدد لامپ فلورسنت 36 واتT8</t>
  </si>
  <si>
    <t>013506</t>
  </si>
  <si>
    <t>چراغ فلورسنت روکار لوور آلومینیوم آنودایز شده با دو عدد لامپ فلورسنت 36 واتT8</t>
  </si>
  <si>
    <t>013507</t>
  </si>
  <si>
    <t>چراغ فلورسنت روکار لوور آلومینیوم آنودایز شده با سه عدد لامپ فلورسنت 36 واتT8</t>
  </si>
  <si>
    <t>013508</t>
  </si>
  <si>
    <t>چراغ فلورسنت روکار لوور آلومینیوم آنودایز شده با چهار عدد لامپ فلورسنت 36 واتT8</t>
  </si>
  <si>
    <t>013601</t>
  </si>
  <si>
    <t>چراغ فلورسنت روکار لوور آلومینیوم آنودایز دابل پارابولیک با یک عدد لامپ فلورسنت 18 واتT8</t>
  </si>
  <si>
    <t>013602</t>
  </si>
  <si>
    <t>چراغ فلورسنت روکار لوور آلومینیوم آنودایز دابل پارابولیک با دو عدد لامپ فلورسنت 18 واتT8</t>
  </si>
  <si>
    <t>013603</t>
  </si>
  <si>
    <t>چراغ فلورسنت روکار لوور آلومینیوم آنودایز دابل پارابولیک با سه عدد لامپ فلورسنت 18 واتT8</t>
  </si>
  <si>
    <t>013604</t>
  </si>
  <si>
    <t>چراغ فلورسنت روکار لوور آلومینیوم آنودایز دابل پارابولیک با چهار عدد لامپ فلورسنت 18 واتT8</t>
  </si>
  <si>
    <t>013605</t>
  </si>
  <si>
    <t>چراغ فلورسنت روکار لوور آلومینیوم آنودایز دابل پارابولیک با یک عدد لامپ فلورسنت 36 واتT8</t>
  </si>
  <si>
    <t>013606</t>
  </si>
  <si>
    <t>چراغ فلورسنت روکار لوور آلومینیوم آنودایز دابل پارابولیک با دو عدد لامپ فلورسنت 36 واتT8</t>
  </si>
  <si>
    <t>013607</t>
  </si>
  <si>
    <t>چراغ فلورسنت روکار لوور آلومینیوم آنودایز دابل پارابولیک با سه عدد لامپ فلورسنت 36 واتT8</t>
  </si>
  <si>
    <t>013608</t>
  </si>
  <si>
    <t>چراغ فلورسنت روکار لوور آلومینیوم آنودایز دابل پارابولیک با چهار عدد لامپ فلورسنت 36 واتT8</t>
  </si>
  <si>
    <t>013701</t>
  </si>
  <si>
    <t>چراغ فلورسنت روكار  با صفحه آکریلیک با دو عدد لامپ فلورسنت 18 واتT8</t>
  </si>
  <si>
    <t>013702</t>
  </si>
  <si>
    <t>چراغ فلورسنت روكار  با صفحه آکریلیک با سه عدد لامپ فلورسنت 18 واتT8</t>
  </si>
  <si>
    <t>013703</t>
  </si>
  <si>
    <t>چراغ فلورسنت روكار  با صفحه آکریلیک با چهار عدد لامپ فلورسنت 18 واتT8</t>
  </si>
  <si>
    <t>013704</t>
  </si>
  <si>
    <t>چراغ فلورسنت روكار با صفحه آکریلیک با دو عدد لامپ فلورسنت 36 واتT8</t>
  </si>
  <si>
    <t>013705</t>
  </si>
  <si>
    <t>چراغ فلورسنت روكار با صفحه آکریلیک با سه عدد لامپ فلورسنت 36 واتT8</t>
  </si>
  <si>
    <t>013801</t>
  </si>
  <si>
    <t>چراغ فلورسنت توکار شبکه پره ای، با دو عدد لامپ فلورسنت 18 واتT8</t>
  </si>
  <si>
    <t>013802</t>
  </si>
  <si>
    <t>چراغ فلورسنت توکار شبکه پره ای، با چهار عدد لامپ فلورسنت 18 واتT8</t>
  </si>
  <si>
    <t>013803</t>
  </si>
  <si>
    <t>چراغ فلورسنت توکار شبکه پره ای، با یک عدد لامپ فلورسنت 36 واتT8</t>
  </si>
  <si>
    <t>013804</t>
  </si>
  <si>
    <t>چراغ فلورسنت توکار شبکه پره ای، با دو عدد لامپ فلورسنت 36 واتT8</t>
  </si>
  <si>
    <t>013805</t>
  </si>
  <si>
    <t>چراغ فلورسنت توکار شبکه پره ای، با سه عدد لامپ فلورسنت 36 واتT8</t>
  </si>
  <si>
    <t>013901</t>
  </si>
  <si>
    <t>چراغ فلورسنت توکار لوور فلزی رنگ شده (V شکل)، با دو عدد لامپ فلورسنت 18 واتT8</t>
  </si>
  <si>
    <t>013902</t>
  </si>
  <si>
    <t>چراغ فلورسنت توکار لوور فلزی رنگ شده (V شکل)، با چهار عدد لامپ فلورسنت 18 واتT8</t>
  </si>
  <si>
    <t>013903</t>
  </si>
  <si>
    <t>چراغ فلورسنت توکار لوور فلزی رنگ شده (V شکل)، با یک عدد لامپ فلورسنت 36 واتT8</t>
  </si>
  <si>
    <t>013904</t>
  </si>
  <si>
    <t>چراغ فلورسنت توکار لوور فلزی رنگ شده (V شکل)، با دو عدد لامپ فلورسنت 36 واتT8</t>
  </si>
  <si>
    <t>013905</t>
  </si>
  <si>
    <t>چراغ فلورسنت توکار لوور فلزی رنگ شده (V شکل)، با سه عدد لامپ فلورسنت 36 واتT8</t>
  </si>
  <si>
    <t>014001</t>
  </si>
  <si>
    <t>چراغ فلورسنت توکار لوور آلومینیوم آنودایز شده با دو عدد لامپ فلورسنت 18 واتT8</t>
  </si>
  <si>
    <t>014002</t>
  </si>
  <si>
    <t>چراغ فلورسنت توکار لوور آلومینیوم آنودایز شده با چهار عدد لامپ فلورسنت 18 واتT8</t>
  </si>
  <si>
    <t>014003</t>
  </si>
  <si>
    <t>چراغ فلورسنت توکار لوور آلومینیوم آنودایز شده با یک عدد لامپ فلورسنت 36 واتT8</t>
  </si>
  <si>
    <t>014004</t>
  </si>
  <si>
    <t>چراغ فلورسنت توکار لوور آلومینیوم آنودایز شده با دو عدد لامپ فلورسنت 36 واتT8</t>
  </si>
  <si>
    <t>014005</t>
  </si>
  <si>
    <t>چراغ فلورسنت توکار لوور آلومینیوم آنودایز شده با سه عدد لامپ فلورسنت 36 واتT8</t>
  </si>
  <si>
    <t>014006</t>
  </si>
  <si>
    <t>چراغ فلورسنت توکار لوور آلومینیوم آنودایز شده با چهار عدد لامپ فلورسنت 36 واتT8</t>
  </si>
  <si>
    <t>014101</t>
  </si>
  <si>
    <t>چراغ فلورسنت توکار لوور آلومینیوم آنودایز دابل پارابولیک با یک عدد لامپ فلورسنت 18 واتT8</t>
  </si>
  <si>
    <t>014102</t>
  </si>
  <si>
    <t>چراغ فلورسنت توکار لوور آلومینیوم آنودایز دابل پارابولیک با دو عدد لامپ فلورسنت 18 واتT8</t>
  </si>
  <si>
    <t>014103</t>
  </si>
  <si>
    <t>چراغ فلورسنت توکار لوور آلومینیوم آنودایز دابل پارابولیک با سه عدد لامپ فلورسنت 18 واتT8</t>
  </si>
  <si>
    <t>014104</t>
  </si>
  <si>
    <t>چراغ فلورسنت توکار لوور آلومینیوم آنودایز دابل پارابولیک با چهار عدد لامپ فلورسنت 18 واتT8</t>
  </si>
  <si>
    <t>014105</t>
  </si>
  <si>
    <t>چراغ فلورسنت توکار لوور آلومینیوم آنودایز دابل پارابولیک با یک عدد لامپ فلورسنت 36 واتT8</t>
  </si>
  <si>
    <t>014106</t>
  </si>
  <si>
    <t>چراغ فلورسنت توکار لوور آلومینیوم آنودایز دابل پارابولیک با دو عدد لامپ فلورسنت 36 واتT8</t>
  </si>
  <si>
    <t>014107</t>
  </si>
  <si>
    <t>چراغ فلورسنت توکار لوور آلومینیوم آنودایز دابل پارابولیک با سه عدد لامپ فلورسنت 36 واتT8</t>
  </si>
  <si>
    <t>014201</t>
  </si>
  <si>
    <t>چراغ فلورسنت توکار  با صفحه آکریلیک با دو عدد لامپ فلورسنت 18 واتT8</t>
  </si>
  <si>
    <t>014202</t>
  </si>
  <si>
    <t>چراغ فلورسنت توکار  با صفحه آکریلیک با چهار عدد لامپ فلورسنت 18 واتT8</t>
  </si>
  <si>
    <t>014203</t>
  </si>
  <si>
    <t>چراغ فلورسنت توکار  با صفحه آکریلیک با یک عدد لامپ فلورسنت 36 واتT8</t>
  </si>
  <si>
    <t>014204</t>
  </si>
  <si>
    <t>چراغ فلورسنت توکار با صفحه آکریلیک با دو عدد لامپ فلورسنت 36 واتT8</t>
  </si>
  <si>
    <t>014205</t>
  </si>
  <si>
    <t>چراغ فلورسنت توکار با صفحه آکریلیک با سه عدد لامپ فلورسنت 36 واتT8</t>
  </si>
  <si>
    <t>014301</t>
  </si>
  <si>
    <t xml:space="preserve">چراغ فلورسنت روکار قاب ساده با يک عدد لامپ فلورسنت 36 وات TCL   </t>
  </si>
  <si>
    <t>014302</t>
  </si>
  <si>
    <t xml:space="preserve">چراغ فلورسنت روکار قاب ساده با دو عدد لامپ فلورسنت 36 وات TCL   </t>
  </si>
  <si>
    <t>014401</t>
  </si>
  <si>
    <t xml:space="preserve">چراغ فلورسنت روکار رفلکتوری با دو عدد لامپ فلورسنت 36 وات TCL   </t>
  </si>
  <si>
    <t>014501</t>
  </si>
  <si>
    <t xml:space="preserve">چراغ فلورسنت روکار با لوور آلومینیوم آنودایز شده با يک عدد لامپ فلورسنت 18 وات TCL   </t>
  </si>
  <si>
    <t>014502</t>
  </si>
  <si>
    <t xml:space="preserve">چراغ فلورسنت روکار با لوور آلومینیوم آنودایز شده با دو عدد لامپ فلورسنت 18 وات TCL   </t>
  </si>
  <si>
    <t>014503</t>
  </si>
  <si>
    <t xml:space="preserve">چراغ فلورسنت روکار با لوور آلومینیوم آنودایز شده با يک عدد لامپ فلورسنت 36 وات TCL   </t>
  </si>
  <si>
    <t>014504</t>
  </si>
  <si>
    <t xml:space="preserve">چراغ فلورسنت روکار با لوور آلومینیوم آنودایز شده با دو عدد لامپ فلورسنت 36 وات TCL   </t>
  </si>
  <si>
    <t>014505</t>
  </si>
  <si>
    <t xml:space="preserve">چراغ فلورسنت روکار با لوور آلومینیوم آنودایز شده با سه عدد لامپ فلورسنت 36 وات TCL   </t>
  </si>
  <si>
    <t>014506</t>
  </si>
  <si>
    <t xml:space="preserve">چراغ فلورسنت روکار با لوور آلومینیوم آنودایز شده با چهار عدد لامپ فلورسنت 36 وات TCL   </t>
  </si>
  <si>
    <t>014601</t>
  </si>
  <si>
    <t xml:space="preserve">چراغ فلورسنت روکار با لوور آلومینیوم آنودایز شده دابل پارابولیک با يک عدد لامپ فلورسنت 18 وات TCL   </t>
  </si>
  <si>
    <t>014602</t>
  </si>
  <si>
    <t xml:space="preserve">چراغ فلورسنت روکار با لوور آلومینیوم آنودایز شده دابل پارابولیک با دو عدد لامپ فلورسنت 18 وات TCL   </t>
  </si>
  <si>
    <t>014603</t>
  </si>
  <si>
    <t xml:space="preserve">چراغ فلورسنت روکار با لوور آلومینیوم آنودایز شده دابل پارابولیک با يک عدد لامپ فلورسنت 36 وات TCL   </t>
  </si>
  <si>
    <t>014604</t>
  </si>
  <si>
    <t xml:space="preserve">چراغ فلورسنت روکار با لوور آلومینیوم آنودایز شده دابل پارابولیک با دو عدد لامپ فلورسنت 36 وات TCL   </t>
  </si>
  <si>
    <t>014605</t>
  </si>
  <si>
    <t xml:space="preserve">چراغ فلورسنت روکار با لوور آلومینیوم آنودایز شده دابل پارابولیک با سه عدد لامپ فلورسنت 36 وات TCL   </t>
  </si>
  <si>
    <t>014606</t>
  </si>
  <si>
    <t xml:space="preserve">چراغ فلورسنت روکار با لوور آلومینیوم آنودایز شده دابل پارابولیک با چهار عدد لامپ فلورسنت 36 وات TCL   </t>
  </si>
  <si>
    <t>014701</t>
  </si>
  <si>
    <t xml:space="preserve">چراغ فلورسنت روکار باصفحه اکریلیک با يک عدد لامپ فلورسنت 18 وات TCL   </t>
  </si>
  <si>
    <t>014702</t>
  </si>
  <si>
    <t xml:space="preserve">چراغ فلورسنت روکار باصفحه اکریلیک با دو عدد لامپ فلورسنت 18 وات TCL   </t>
  </si>
  <si>
    <t>014703</t>
  </si>
  <si>
    <t xml:space="preserve">چراغ فلورسنت روکار باصفحه اکریلیک با يک عدد لامپ فلورسنت 36 وات TCL   </t>
  </si>
  <si>
    <t>014704</t>
  </si>
  <si>
    <t xml:space="preserve">چراغ فلورسنت روکار باصفحه اکریلیک با دو عدد لامپ فلورسنت 36 وات TCL   </t>
  </si>
  <si>
    <t>014705</t>
  </si>
  <si>
    <t xml:space="preserve">چراغ فلورسنت روکار باصفحه اکریلیک با سه عدد لامپ فلورسنت 36 وات TCL   </t>
  </si>
  <si>
    <t>014706</t>
  </si>
  <si>
    <t xml:space="preserve">چراغ فلورسنت روکار باصفحه اکریلیک با چهار عدد لامپ فلورسنت 36 وات TCL   </t>
  </si>
  <si>
    <t>014801</t>
  </si>
  <si>
    <t xml:space="preserve">چراغ فلورسنت توکار بالوور آلومینیوم با يک عدد لامپ فلورسنت 18 وات TCL   </t>
  </si>
  <si>
    <t>014802</t>
  </si>
  <si>
    <t xml:space="preserve">چراغ فلورسنت توکار بالوور آلومینیوم با دو عدد لامپ فلورسنت 18 وات TCL   </t>
  </si>
  <si>
    <t>014803</t>
  </si>
  <si>
    <t xml:space="preserve">چراغ فلورسنت توکار بالوور آلومینیوم با يک عدد لامپ فلورسنت 36 وات TCL   </t>
  </si>
  <si>
    <t>014804</t>
  </si>
  <si>
    <t xml:space="preserve">چراغ فلورسنت توکار بالوور آلومینیوم با دو عدد لامپ فلورسنت 36 وات TCL   </t>
  </si>
  <si>
    <t>014805</t>
  </si>
  <si>
    <t xml:space="preserve">چراغ فلورسنت توکار بالوور آلومینیوم با سه عدد لامپ فلورسنت 36 وات TCL   </t>
  </si>
  <si>
    <t>014806</t>
  </si>
  <si>
    <t xml:space="preserve">چراغ فلورسنت توکار بالوور آلومینیوم با چهار عدد لامپ فلورسنت 36 وات TCL   </t>
  </si>
  <si>
    <t>014901</t>
  </si>
  <si>
    <t xml:space="preserve">چراغ فلورسنت توکار باصفحه اکریلیک  با يک عدد لامپ فلورسنت 36 وات TCL   </t>
  </si>
  <si>
    <t>014902</t>
  </si>
  <si>
    <t xml:space="preserve">چراغ فلورسنت توکار باصفحه اکریلیک  با دو عدد لامپ فلورسنت 36 وات TCL   </t>
  </si>
  <si>
    <t>014903</t>
  </si>
  <si>
    <t xml:space="preserve">چراغ فلورسنت توکار باصفحه اکریلیک  با سه عدد لامپ فلورسنت 36 وات TCL   </t>
  </si>
  <si>
    <t>015001</t>
  </si>
  <si>
    <t xml:space="preserve">چراغ فلورسنت توکار نور مخفی با رفلکتور فلزی رنگ شده  با یک عدد لامپ فلورسنت 36 وات TCL   </t>
  </si>
  <si>
    <t>015002</t>
  </si>
  <si>
    <t xml:space="preserve">چراغ فلورسنت توکار نور مخفی با رفلکتور فلزی رنگ شده  با دو عدد لامپ فلورسنت 36 وات TCL   </t>
  </si>
  <si>
    <t>015003</t>
  </si>
  <si>
    <t xml:space="preserve">چراغ فلورسنت توکار نور مخفی با رفلکتور فلزی رنگ شده  با سه عدد لامپ فلورسنت 36 وات TCL   </t>
  </si>
  <si>
    <t>015101</t>
  </si>
  <si>
    <t xml:space="preserve">چراغ فلورسنت توکار نور مخفی با رفلکتور آلومینیوم آنودایز شده با یک عدد لامپ فلورسنت 36 وات TCL   </t>
  </si>
  <si>
    <t>015102</t>
  </si>
  <si>
    <t xml:space="preserve">چراغ فلورسنت توکار نور مخفی با رفلکتور آلومینیوم آنودایز شده با دو عدد لامپ فلورسنت 36 وات TCL   </t>
  </si>
  <si>
    <t>015103</t>
  </si>
  <si>
    <t xml:space="preserve">چراغ فلورسنت توکار نور مخفی با رفلکتور آلومینیوم آنودایز شده با سه عدد لامپ فلورسنت 36 وات TCL   </t>
  </si>
  <si>
    <t>015201</t>
  </si>
  <si>
    <t xml:space="preserve">چراغ فلورسنت توکار نور مخفی با رفلکتور آلومینیوم آنودایز شده دابل پارابولیک با یک عدد لامپ فلورسنت 36 وات TCL   </t>
  </si>
  <si>
    <t>015202</t>
  </si>
  <si>
    <t xml:space="preserve">چراغ فلورسنت توکار نور مخفی با رفلکتور آلومینیوم آنودایز شده دابل پارابولیک با سه عدد لامپ فلورسنت 36 وات TCL   </t>
  </si>
  <si>
    <t>015301</t>
  </si>
  <si>
    <t xml:space="preserve">چراغ فلورسنت روکار رفلکتوری با یک عدد لامپ فلورسنت 28 وات T5   </t>
  </si>
  <si>
    <t>015302</t>
  </si>
  <si>
    <t>چراغ فلورسنت روکار رفلکتوری با دو عدد لامپ فلورسنت 28 وات T5</t>
  </si>
  <si>
    <t>015303</t>
  </si>
  <si>
    <t>چراغ فلورسنت روکار رفلکتوری با یک عدد لامپ فلورسنت 54 وات T5</t>
  </si>
  <si>
    <t>015304</t>
  </si>
  <si>
    <t>چراغ فلورسنت روکار رفلکتوری با دو عدد لامپ فلورسنت 54 وات T5</t>
  </si>
  <si>
    <t>015401</t>
  </si>
  <si>
    <t xml:space="preserve">چراغ فلورسنت روکار با لوور آلومینیوم آنودایز شده با یک عدد لامپ فلورسنت 14 وات T5   </t>
  </si>
  <si>
    <t>015402</t>
  </si>
  <si>
    <t xml:space="preserve">چراغ فلورسنت روکار با لوور آلومینیوم آنودایز شده با دو عدد لامپ فلورسنت 14 وات T5   </t>
  </si>
  <si>
    <t>015403</t>
  </si>
  <si>
    <t xml:space="preserve">چراغ فلورسنت روکار با لوور آلومینیوم آنودایز شده با سه عدد لامپ فلورسنت 14 وات T5   </t>
  </si>
  <si>
    <t>015404</t>
  </si>
  <si>
    <t xml:space="preserve">چراغ فلورسنت روکار با لوور آلومینیوم آنودایز شده با چهار عدد لامپ فلورسنت 14 وات T5   </t>
  </si>
  <si>
    <t>015405</t>
  </si>
  <si>
    <t xml:space="preserve">چراغ فلورسنت روکار با لوور آلومینیوم آنودایز شده با یک عدد لامپ فلورسنت 24 وات T5   </t>
  </si>
  <si>
    <t>015406</t>
  </si>
  <si>
    <t xml:space="preserve">چراغ فلورسنت روکار با لوور آلومینیوم آنودایز شده با دو عدد لامپ فلورسنت 24 وات T5   </t>
  </si>
  <si>
    <t>015407</t>
  </si>
  <si>
    <t xml:space="preserve">چراغ فلورسنت روکار با لوور آلومینیوم آنودایز شده با سه عدد لامپ فلورسنت 24 وات T5   </t>
  </si>
  <si>
    <t>015408</t>
  </si>
  <si>
    <t xml:space="preserve">چراغ فلورسنت روکار با لوور آلومینیوم آنودایز شده با چهار عدد لامپ فلورسنت 24 وات T5   </t>
  </si>
  <si>
    <t>015409</t>
  </si>
  <si>
    <t xml:space="preserve">چراغ فلورسنت روکار با لوور آلومینیوم آنودایز شده با یک عدد لامپ فلورسنت 28 وات T5   </t>
  </si>
  <si>
    <t>015410</t>
  </si>
  <si>
    <t xml:space="preserve">چراغ فلورسنت روکار با لوور آلومینیوم آنودایز شده با دو عدد لامپ فلورسنت 28 وات T5   </t>
  </si>
  <si>
    <t>015411</t>
  </si>
  <si>
    <t xml:space="preserve">چراغ فلورسنت روکار با لوور آلومینیوم آنودایز شده با یک عدد لامپ فلورسنت 54 وات T5   </t>
  </si>
  <si>
    <t>015412</t>
  </si>
  <si>
    <t xml:space="preserve">چراغ فلورسنت روکار با لوور آلومینیوم آنودایز شده با دو عدد لامپ فلورسنت 54 وات T5   </t>
  </si>
  <si>
    <t>015501</t>
  </si>
  <si>
    <t xml:space="preserve">چراغ فلورسنت روکار با لوور آلومینیوم آنودایز شده دابل پارابولیک با یک عدد لامپ فلورسنت 14 وات T5   </t>
  </si>
  <si>
    <t>015502</t>
  </si>
  <si>
    <t xml:space="preserve">چراغ فلورسنت روکار با لوور آلومینیوم آنودایز شده دابل پارابولیک با دو عدد لامپ فلورسنت 14 وات T5   </t>
  </si>
  <si>
    <t>015503</t>
  </si>
  <si>
    <t xml:space="preserve">چراغ فلورسنت روکار با لوور آلومینیوم آنودایز شده دابل پارابولیک با سه عدد لامپ فلورسنت 14 وات T5   </t>
  </si>
  <si>
    <t>015504</t>
  </si>
  <si>
    <t xml:space="preserve">چراغ فلورسنت روکار با لوور آلومینیوم آنودایز شده دابل پارابولیک با چهار عدد لامپ فلورسنت 14 وات T5   </t>
  </si>
  <si>
    <t>015505</t>
  </si>
  <si>
    <t xml:space="preserve">چراغ فلورسنت روکار با لوور آلومینیوم آنودایز شده دابل پارابولیک با یک عدد لامپ فلورسنت 24 وات T5   </t>
  </si>
  <si>
    <t>015506</t>
  </si>
  <si>
    <t xml:space="preserve">چراغ فلورسنت روکار با لوور آلومینیوم آنودایز شده دابل پارابولیک با دو عدد لامپ فلورسنت 24 وات T5   </t>
  </si>
  <si>
    <t>015507</t>
  </si>
  <si>
    <t xml:space="preserve">چراغ فلورسنت روکار با لوور آلومینیوم آنودایز شده دابل پارابولیک با سه عدد لامپ فلورسنت 24 وات T5   </t>
  </si>
  <si>
    <t>015508</t>
  </si>
  <si>
    <t xml:space="preserve">چراغ فلورسنت روکار با لوور آلومینیوم آنودایز شده دابل پارابولیک با چهار عدد لامپ فلورسنت 24 وات T5   </t>
  </si>
  <si>
    <t>015509</t>
  </si>
  <si>
    <t xml:space="preserve">چراغ فلورسنت روکار با لوور آلومینیوم آنودایز شده دابل پارابولیک با یک عدد لامپ فلورسنت 28 وات T5   </t>
  </si>
  <si>
    <t>015510</t>
  </si>
  <si>
    <t xml:space="preserve">چراغ فلورسنت روکار با لوور آلومینیوم آنودایز شده دابل پارابولیک با دو عدد لامپ فلورسنت 28 وات T5   </t>
  </si>
  <si>
    <t>015511</t>
  </si>
  <si>
    <t xml:space="preserve">چراغ فلورسنت روکار با لوور آلومینیوم آنودایز شده دابل پارابولیک با یک عدد لامپ فلورسنت 54 وات T5   </t>
  </si>
  <si>
    <t>015512</t>
  </si>
  <si>
    <t xml:space="preserve">چراغ فلورسنت روکار با لوور آلومینیوم آنودایز شده دابل پارابولیک با دو عدد لامپ فلورسنت 54 وات T5   </t>
  </si>
  <si>
    <t>015601</t>
  </si>
  <si>
    <t>چراغ فلورسنت روکار با صفحه اکریلیک با سه عدد لامپ فلورسنت 14 وات T5</t>
  </si>
  <si>
    <t>015602</t>
  </si>
  <si>
    <t>چراغ فلورسنت روکار با صفحه اکریلیک با چهار عدد لامپ فلورسنت 14 وات T5</t>
  </si>
  <si>
    <t>015603</t>
  </si>
  <si>
    <t>چراغ فلورسنت روکار با صفحه اکریلیک با سه عدد لامپ فلورسنت 24 وات T5</t>
  </si>
  <si>
    <t>015604</t>
  </si>
  <si>
    <t>چراغ فلورسنت روکار با صفحه اکریلیک با چهار عدد لامپ فلورسنت 24 وات T5</t>
  </si>
  <si>
    <t>015605</t>
  </si>
  <si>
    <t>چراغ فلورسنت روکار با صفحه اکریلیک با دو عدد لامپ فلورسنت 28 وات T5</t>
  </si>
  <si>
    <t>015606</t>
  </si>
  <si>
    <t xml:space="preserve">چراغ فلورسنت توکار با لوور آلومینیوم آنودایز شده با دو عدد لامپ فلورسنت 14 وات T5   </t>
  </si>
  <si>
    <t>015701</t>
  </si>
  <si>
    <t>015702</t>
  </si>
  <si>
    <t>چراغ فلورسنت توکار با لوور آلومینیوم آنودایز شده با سه عدد لامپ فلورسنت 14 وات T5</t>
  </si>
  <si>
    <t>015703</t>
  </si>
  <si>
    <t>چراغ فلورسنت توکار با لوور آلومینیوم آنودایز شده با چهار عدد لامپ فلورسنت 14 وات T5</t>
  </si>
  <si>
    <t>015704</t>
  </si>
  <si>
    <t xml:space="preserve">چراغ فلورسنت توکار با لوور آلومینیوم آنودایز شده با دو عدد لامپ فلورسنت 24 وات T5   </t>
  </si>
  <si>
    <t>015705</t>
  </si>
  <si>
    <t>چراغ فلورسنت توکار با لوور آلومینیوم آنودایز شده با سه عدد لامپ فلورسنت 24 وات T5</t>
  </si>
  <si>
    <t>015706</t>
  </si>
  <si>
    <t>چراغ فلورسنت توکار با لوور آلومینیوم آنودایز شده با چهار عدد لامپ فلورسنت 24 وات T5</t>
  </si>
  <si>
    <t>015707</t>
  </si>
  <si>
    <t>چراغ فلورسنت توکار با لوور آلومینیوم آنودایز شده با یک عدد لامپ فلورسنت 28 وات T5</t>
  </si>
  <si>
    <t>015708</t>
  </si>
  <si>
    <t>چراغ فلورسنت توکار با لوور آلومینیوم آنودایز شده با دو عدد لامپ فلورسنت 28 وات T5</t>
  </si>
  <si>
    <t>015709</t>
  </si>
  <si>
    <t>چراغ فلورسنت توکار با لوور آلومینیوم آنودایز شده با یک عدد لامپ فلورسنت 54 وات T5</t>
  </si>
  <si>
    <t>015710</t>
  </si>
  <si>
    <t>چراغ فلورسنت توکار با لوور آلومینیوم آنودایز شده با دو عدد لامپ فلورسنت 54 وات T5</t>
  </si>
  <si>
    <t>015801</t>
  </si>
  <si>
    <t xml:space="preserve">چراغ فلورسنت توکار با لوور آلومینیوم آنودایز شده دابل پارابولیک با دو عدد لامپ فلورسنت 14 وات T5   </t>
  </si>
  <si>
    <t>015802</t>
  </si>
  <si>
    <t xml:space="preserve">چراغ فلورسنت توکار با لوور آلومینیوم آنودایز شده دابل پارابولیک با سه عدد لامپ فلورسنت 14 وات T5   </t>
  </si>
  <si>
    <t>015803</t>
  </si>
  <si>
    <t xml:space="preserve">چراغ فلورسنت توکار با لوور آلومینیوم آنودایز شده دابل پارابولیک با چهار عدد لامپ فلورسنت 14 وات T5   </t>
  </si>
  <si>
    <t>015804</t>
  </si>
  <si>
    <t xml:space="preserve">چراغ فلورسنت توکار با لوور آلومینیوم آنودایز شده دابل پارابولیک با دو عدد لامپ فلورسنت 24 وات T5   </t>
  </si>
  <si>
    <t>015805</t>
  </si>
  <si>
    <t xml:space="preserve">چراغ فلورسنت توکار با لوور آلومینیوم آنودایز شده دابل پارابولیک با سه عدد لامپ فلورسنت 24 وات T5   </t>
  </si>
  <si>
    <t>015806</t>
  </si>
  <si>
    <t xml:space="preserve">چراغ فلورسنت توکار با لوور آلومینیوم آنودایز شده دابل پارابولیک با چهار عدد لامپ فلورسنت 24 وات T5   </t>
  </si>
  <si>
    <t>015807</t>
  </si>
  <si>
    <t xml:space="preserve">چراغ فلورسنت توکار با لوور آلومینیوم آنودایز شده دابل پارابولیک با یک عدد لامپ فلورسنت 28 وات T5   </t>
  </si>
  <si>
    <t>015808</t>
  </si>
  <si>
    <t xml:space="preserve">چراغ فلورسنت توکار با لوور آلومینیوم آنودایز شده دابل پارابولیک با دو عدد لامپ فلورسنت 28 وات T5   </t>
  </si>
  <si>
    <t>015809</t>
  </si>
  <si>
    <t xml:space="preserve">چراغ فلورسنت توکار با لوور آلومینیوم آنودایز شده دابل پارابولیک با یک عدد لامپ فلورسنت 54 وات T5   </t>
  </si>
  <si>
    <t>015810</t>
  </si>
  <si>
    <t xml:space="preserve">چراغ فلورسنت توکار با لوور آلومینیوم آنودایز شده دابل پارابولیک با دو عدد لامپ فلورسنت 54 وات T5   </t>
  </si>
  <si>
    <t>015901</t>
  </si>
  <si>
    <t xml:space="preserve">چراغ فلورسنت توکار با صفحه آکریلیک با دو عدد لامپ فلورسنت 14 وات T5   </t>
  </si>
  <si>
    <t>015902</t>
  </si>
  <si>
    <t>چراغ فلورسنت توکار با صفحه آکریلیک با سه عدد لامپ فلورسنت 14 وات T5</t>
  </si>
  <si>
    <t>015903</t>
  </si>
  <si>
    <t>چراغ فلورسنت توکار با صفحه آکریلیک با چهار عدد لامپ فلورسنت 14 وات T5</t>
  </si>
  <si>
    <t>015904</t>
  </si>
  <si>
    <t xml:space="preserve">چراغ فلورسنت توکار با صفحه آکریلیک با دو عدد لامپ فلورسنت 24 وات T5   </t>
  </si>
  <si>
    <t>015905</t>
  </si>
  <si>
    <t>چراغ فلورسنت توکار با صفحه آکریلیک با سه عدد لامپ فلورسنت 24 وات T5</t>
  </si>
  <si>
    <t>015906</t>
  </si>
  <si>
    <t>چراغ فلورسنت توکار با صفحه آکریلیک با چهار عدد لامپ فلورسنت 24 وات T5</t>
  </si>
  <si>
    <t>015907</t>
  </si>
  <si>
    <t xml:space="preserve">چراغ فلورسنت توکار با صفحه آکریلیک با یک عدد لامپ فلورسنت 28 وات T5   </t>
  </si>
  <si>
    <t>015908</t>
  </si>
  <si>
    <t xml:space="preserve">چراغ فلورسنت توکار با صفحه آکریلیک با دو عدد لامپ فلورسنت 28 وات T5   </t>
  </si>
  <si>
    <t>015909</t>
  </si>
  <si>
    <t xml:space="preserve">چراغ فلورسنت توکار با صفحه آکریلیک با یک عدد لامپ فلورسنت 54 وات T5   </t>
  </si>
  <si>
    <t>015910</t>
  </si>
  <si>
    <t xml:space="preserve">چراغ فلورسنت توکار با صفحه آکریلیک با دو عدد لامپ فلورسنت 54 وات T5   </t>
  </si>
  <si>
    <t>016001</t>
  </si>
  <si>
    <t xml:space="preserve">چراغ فلورسنت توکار نور مخفی با رفلکتور آهن رنگ شده با یک عدد لامپ فلورسنت 14 وات T5   </t>
  </si>
  <si>
    <t>016002</t>
  </si>
  <si>
    <t xml:space="preserve">چراغ فلورسنت توکار نور مخفی با رفلکتور آهن رنگ شده با دو عدد لامپ فلورسنت 14 وات T5   </t>
  </si>
  <si>
    <t>016003</t>
  </si>
  <si>
    <t xml:space="preserve">چراغ فلورسنت توکار نور مخفی با رفلکتور آهن رنگ شده با یک عدد لامپ فلورسنت 24 وات T5   </t>
  </si>
  <si>
    <t>016004</t>
  </si>
  <si>
    <t xml:space="preserve">چراغ فلورسنت توکار نور مخفی با رفلکتور آهن رنگ شده با دو عدد لامپ فلورسنت 24 وات T5   </t>
  </si>
  <si>
    <t>016005</t>
  </si>
  <si>
    <t xml:space="preserve">چراغ فلورسنت توکار نور مخفی با رفلکتور آهن رنگ شده با یک عدد لامپ فلورسنت 28 وات T5   </t>
  </si>
  <si>
    <t>016006</t>
  </si>
  <si>
    <t xml:space="preserve">چراغ فلورسنت توکار نور مخفی با رفلکتور آهن رنگ شده با دو عدد لامپ فلورسنت 28 وات T5   </t>
  </si>
  <si>
    <t>016007</t>
  </si>
  <si>
    <t xml:space="preserve">چراغ فلورسنت توکار نور مخفی با رفلکتور آهن رنگ شده با یک عدد لامپ فلورسنت 54 وات T5   </t>
  </si>
  <si>
    <t>016008</t>
  </si>
  <si>
    <t xml:space="preserve">چراغ فلورسنت توکار نور مخفی با رفلکتور آهن رنگ شده با دو عدد لامپ فلورسنت 54 وات T5   </t>
  </si>
  <si>
    <t>016101</t>
  </si>
  <si>
    <t xml:space="preserve">چراغ فلورسنت توکار نور مخفی با رفلکتور آلومینیوم با یک عدد لامپ فلورسنت 14 وات T5   </t>
  </si>
  <si>
    <t>016102</t>
  </si>
  <si>
    <t xml:space="preserve">چراغ فلورسنت توکار نور مخفی با رفلکتور آلومینیوم با دو عدد لامپ فلورسنت 14 وات T5   </t>
  </si>
  <si>
    <t>016103</t>
  </si>
  <si>
    <t xml:space="preserve">چراغ فلورسنت توکار نور مخفی با رفلکتور آلومینیوم با یک عدد لامپ فلورسنت 24 وات T5   </t>
  </si>
  <si>
    <t>016104</t>
  </si>
  <si>
    <t xml:space="preserve">چراغ فلورسنت توکار نور مخفی با رفلکتور آلومینیوم با دو عدد لامپ فلورسنت 24 وات T5   </t>
  </si>
  <si>
    <t>016105</t>
  </si>
  <si>
    <t xml:space="preserve">چراغ فلورسنت توکار نور مخفی با رفلکتور آلومینیوم با یک عدد لامپ فلورسنت 28 وات T5   </t>
  </si>
  <si>
    <t>016106</t>
  </si>
  <si>
    <t xml:space="preserve">چراغ فلورسنت توکار نور مخفی با رفلکتور آلومینیوم با دو عدد لامپ فلورسنت 28 وات T5   </t>
  </si>
  <si>
    <t>016107</t>
  </si>
  <si>
    <t xml:space="preserve">چراغ فلورسنت توکار نور مخفی با رفلکتور آلومینیوم با یک عدد لامپ فلورسنت 54 وات T5   </t>
  </si>
  <si>
    <t>016108</t>
  </si>
  <si>
    <t xml:space="preserve">چراغ فلورسنت توکار نور مخفی با رفلکتور آلومینیوم با دو عدد لامپ فلورسنت 54 وات T5   </t>
  </si>
  <si>
    <t>016201</t>
  </si>
  <si>
    <t xml:space="preserve">چراغ فلورسنت توکار نور مخفی با رفلکتور لوور آلومینیوم آنودایز شده دابل پارابولیک با یک عدد لامپ فلورسنت 14 وات T5   </t>
  </si>
  <si>
    <t>016202</t>
  </si>
  <si>
    <t xml:space="preserve">چراغ فلورسنت توکار نور مخفی با رفلکتور لوور آلومینیوم آنودایز شده دابل پارابولیک با دو عدد لامپ فلورسنت 14 وات T5   </t>
  </si>
  <si>
    <t>016203</t>
  </si>
  <si>
    <t xml:space="preserve">چراغ فلورسنت توکار نور مخفی با رفلکتور لوور آلومینیوم آنودایز شده دابل پارابولیک با یک عدد لامپ فلورسنت 24 وات T5   </t>
  </si>
  <si>
    <t>016204</t>
  </si>
  <si>
    <t xml:space="preserve">چراغ فلورسنت توکار نور مخفی با رفلکتور لوور آلومینیوم آنودایز شده دابل پارابولیک با دو عدد لامپ فلورسنت 24 وات T5   </t>
  </si>
  <si>
    <t>016205</t>
  </si>
  <si>
    <t xml:space="preserve">چراغ فلورسنت توکار نور مخفی با رفلکتور لوور آلومینیوم آنودایز شده دابل پارابولیک با یک عدد لامپ فلورسنت 28 وات T5   </t>
  </si>
  <si>
    <t>016206</t>
  </si>
  <si>
    <t xml:space="preserve">چراغ فلورسنت توکار نور مخفی با رفلکتور لوور آلومینیوم آنودایز شده دابل پارابولیک با دو عدد لامپ فلورسنت 28 وات T5   </t>
  </si>
  <si>
    <t>016207</t>
  </si>
  <si>
    <t xml:space="preserve">چراغ فلورسنت توکار نور مخفی با رفلکتور لوور آلومینیوم آنودایز شده دابل پارابولیک با یک عدد لامپ فلورسنت 54 وات T5   </t>
  </si>
  <si>
    <t>016208</t>
  </si>
  <si>
    <t xml:space="preserve">چراغ فلورسنت توکار نور مخفی با رفلکتور لوور آلومینیوم آنودایز شده دابل پارابولیک با دو عدد لامپ فلورسنت 54 وات T5   </t>
  </si>
  <si>
    <t>016301</t>
  </si>
  <si>
    <t>چراغ فلورسنت دیوار بالای روشویی با یک عدد لامپ فلورسنت 18 وات T8</t>
  </si>
  <si>
    <t>017001</t>
  </si>
  <si>
    <t>اضافه بها در صورتی که در چراغ های فلورسنت با یک لامپ 18 وات T8 از بالاست الکترنیکی با کلاس انرژی A3 استفاده شود.</t>
  </si>
  <si>
    <t>017002</t>
  </si>
  <si>
    <t>اضافه بها در صورتی که در چراغ های فلورسنت با دو لامپ 18 وات T8 از بالاست الکترنیکی با کلاس انرژی A3 استفاده شود.</t>
  </si>
  <si>
    <t>017003</t>
  </si>
  <si>
    <t>اضافه بها در صورتی که در چراغ های فلورسنت با سه لامپ 18 وات T8 از بالاست الکترنیکی با کلاس انرژی A3 استفاده شود.</t>
  </si>
  <si>
    <t>017004</t>
  </si>
  <si>
    <t>اضافه بها در صورتی که در چراغ های فلورسنت با چهار لامپ 18 وات T8 از بالاست الکترنیکی با کلاس انرژی A3 استفاده شود.</t>
  </si>
  <si>
    <t>017005</t>
  </si>
  <si>
    <t>اضافه بها در صورتی که در چراغ های فلورسنت با یک لامپ 36 وات T8 از بالاست الکترنیکی با کلاس انرژی A3 استفاده شود.</t>
  </si>
  <si>
    <t>017006</t>
  </si>
  <si>
    <t>اضافه بها در صورتی که در چراغ های فلورسنت با دو لامپ 36 وات T8 از بالاست الکترنیکی با کلاس انرژی A3 استفاده شود.</t>
  </si>
  <si>
    <t>017007</t>
  </si>
  <si>
    <t>اضافه بها در صورتی که در چراغ های فلورسنت با سه لامپ 36 وات T8 از بالاست الکترنیکی با کلاس انرژی A3 استفاده شود.</t>
  </si>
  <si>
    <t>017008</t>
  </si>
  <si>
    <t>اضافه بها در صورتی که در چراغ های فلورسنت با چهار لامپ 36 وات T8 از بالاست الکترنیکی با کلاس انرژی A3 استفاده شود.</t>
  </si>
  <si>
    <t>022101</t>
  </si>
  <si>
    <t>چراغ های سقفی روکار،با حباب شیشه ای یا پلی کربنات مقاوم در مقابل اشعه ماورای بنفش،گرد یا چهارگوش به قطر حدود 30 سانتیمتر</t>
  </si>
  <si>
    <t>022102</t>
  </si>
  <si>
    <t>چراغ های سقفی روکار،با حباب شیشه ای یا پلی کربنات مقاوم در مقابل اشعه ماورای بنفش،گرد یا چهارگوش به قطر حدود 25 سانتیمتر</t>
  </si>
  <si>
    <t>022201</t>
  </si>
  <si>
    <t>چراغ های سقفی روکار،با حباب شیشه ای یا پلی کربنات مقاوم در مقابل اشعه ماورای بنفش،گرد یا چهارگوش به قطر حدود 18 سانتیمتر</t>
  </si>
  <si>
    <t>022202</t>
  </si>
  <si>
    <t>چراغ های سقفی روکار،با حباب شیشه ای یا پلی کربنات مقاوم در مقابل اشعه ماورای بنفش،گرد یا چهارگوش به قطر حدود 14 سانتیمتر</t>
  </si>
  <si>
    <t>022301</t>
  </si>
  <si>
    <t>چراغ دیوار روکار،با پایه چینی،حباب شیشه ای با پلی کربنات مقاوم در مقابل اشعه ماورای بنفش،کروی به قطر حدود 18 سانتیمتر</t>
  </si>
  <si>
    <t>022302</t>
  </si>
  <si>
    <t>چراغ دیوار روکار،با پایه چینی،حباب شیشه ای با پلی کربنات مقاوم در مقابل اشعه ماورای بنفش،کروی به قطر حدود 14 سانتیمتر</t>
  </si>
  <si>
    <t>022401</t>
  </si>
  <si>
    <t>سرپیچ پلی آمید یا چینی 27E با حداکثر نیم متر سیم دولا،با ترمینال مربوطه</t>
  </si>
  <si>
    <t>022501</t>
  </si>
  <si>
    <t>چراغ های سقفی روکار استوانه ای با رفلکتور از نوع آلومینیوم آندایز شده،بدون حباب به قطر 14-12 سانتیمتر</t>
  </si>
  <si>
    <t>022502</t>
  </si>
  <si>
    <t>چراغ های سقفی روکار استوانه ای با رفلکتور از نوع آلومینیوم آندایز شده،بدون حباب به قطر 18-15 سانتیمتر</t>
  </si>
  <si>
    <t>022503</t>
  </si>
  <si>
    <t>چراغ های سقفی روکار استوانه ای با رفلکتور از نوع آلومینیوم آندایز شده،بدون حباب به قطر 25-20 سانتیمتر</t>
  </si>
  <si>
    <t>022601</t>
  </si>
  <si>
    <t>چراغ های سقفی توکار استوانه ای با رفلکتور از نوع آلومینیوم آندایز شده،برای حفره نصب به قطر 8 سانتیمتر</t>
  </si>
  <si>
    <t>022602</t>
  </si>
  <si>
    <t>چراغ های سقفی توکار استوانه ای با رفلکتور از نوع آلومینیوم آندایز شده،برای حفره نصب به قطر 10 سانتیمتر</t>
  </si>
  <si>
    <t>022603</t>
  </si>
  <si>
    <t>چراغ های سقفی توکار استوانه ای با رفلکتور از نوع آلومینیوم آندایز شده،برای حفره نصب به قطر 12 سانتیمتر</t>
  </si>
  <si>
    <t>022604</t>
  </si>
  <si>
    <t>چراغ های سقفی توکار استوانه ای با رفلکتور از نوع آلومینیوم آندایز شده،برای حفره نصب به قطر 15 سانتیمتر</t>
  </si>
  <si>
    <t>022605</t>
  </si>
  <si>
    <t>چراغ های سقفی توکار استوانه ای با رفلکتور از نوع آلومینیوم آندایز شده،برای حفره نصب به قطر 20 سانتیمتر</t>
  </si>
  <si>
    <t>022701</t>
  </si>
  <si>
    <t>چراغ سقفی روکار استوانه ای از نوع LED BASE با مدول و درایور مربوطه ،بدون حباب به قطر 14-12 سانتیمتر،دارای شارژ نوری 650-550 لومن و بهره 80-75 لومن بر وات</t>
  </si>
  <si>
    <t>022702</t>
  </si>
  <si>
    <t>چراغ سقفی روکار استوانه ای از نوع LED BASE با مدول و درایور مربوطه ،بدون حباب به قطر 18-15 سانتیمتر،دارای شارژ نوری 950-800 لومن و بهره 80-75 لومن بر وات</t>
  </si>
  <si>
    <t>022703</t>
  </si>
  <si>
    <t>چراغ سقفی روکار استوانه ای از نوع LED BASE با مدول و درایور مربوطه ،بدون حباب به قطر 25-20 سانتیمتر،دارای شارژ نوری 1500-1200 لومن و بهره 80-75 لومن بر وات</t>
  </si>
  <si>
    <t>022801</t>
  </si>
  <si>
    <t>چراغ سقفی توکار استوانه ای از نوع LED BASE با مدول و درایور مربوطه ،بدون حباب برای حفره نصب به قطر 8 سانتیمتر،دارای شارژ نوری 180-150 لومن وبهره 80-75 لومن بر وات</t>
  </si>
  <si>
    <t>022802</t>
  </si>
  <si>
    <t>چراغ سقفی توکار استوانه ای از نوع LED BASE با مدول و درایور مربوطه ،بدون حباب برای حفره نصب به قطر 10 سانتیمتر،دارای شارژ نوری 350-300 لومن وبهره 80-75 لومن بر وات</t>
  </si>
  <si>
    <t>022803</t>
  </si>
  <si>
    <t>چراغ سقفی توکار استوانه ای از نوع LED BASE با مدول و درایور مربوطه ،بدون حباب برای حفره نصب به قطر 12 سانتیمتر،دارای شارژ نوری 650-550 لومن و وبهره 80-75 لومن بر وات</t>
  </si>
  <si>
    <t>022804</t>
  </si>
  <si>
    <t>چراغ سقفی توکار استوانه ای از نوع LED BASE با مدول و درایور مربوطه ،بدون حباب برای حفره نصب به قطر 15 سانتیمتر،دارای شارژ نوری 950-800 لومن وبهره 80-75 لومن بر وات</t>
  </si>
  <si>
    <t>022805</t>
  </si>
  <si>
    <t>چراغ سقفی توکار استوانه ای از نوع LED BASE با مدول و درایور مربوطه ،بدون حباب برای حفره نصب به قطر 20 سانتیمتر،دارای شارژ نوری 1500-1200 لومن  وبهره 80-75 لومن بر وات</t>
  </si>
  <si>
    <t>022901</t>
  </si>
  <si>
    <t>چراغ توکار برای استفاده از لامپ های هالوژن یا LED با بدنه فلزی ومحفظه ثابت یا متحرک</t>
  </si>
  <si>
    <t>023001</t>
  </si>
  <si>
    <t>لامپ کم مصرف پیچی،3U یا کلاهک E14 11 وات</t>
  </si>
  <si>
    <t>023002</t>
  </si>
  <si>
    <t>لامپ کم مصرف پیچی،3U یا کلاهک E14 13 وات</t>
  </si>
  <si>
    <t>023101</t>
  </si>
  <si>
    <t>لامپ کم مصرف پیچی،  یا کلاهک E27 15 وات</t>
  </si>
  <si>
    <t>023102</t>
  </si>
  <si>
    <t>لامپ کم مصرف پیچی،  یا کلاهک E27 18 وات</t>
  </si>
  <si>
    <t>023103</t>
  </si>
  <si>
    <t>لامپ کم مصرف پیچی،  یا کلاهک E27 23 وات</t>
  </si>
  <si>
    <t>023104</t>
  </si>
  <si>
    <t>لامپ کم مصرف پیچی،  یا کلاهک E27 26 وات</t>
  </si>
  <si>
    <t>023201</t>
  </si>
  <si>
    <t>لامپ LED 3وات</t>
  </si>
  <si>
    <t>023202</t>
  </si>
  <si>
    <t>لامپ LED 5وات</t>
  </si>
  <si>
    <t>023203</t>
  </si>
  <si>
    <t>لامپ LED 7وات</t>
  </si>
  <si>
    <t>023204</t>
  </si>
  <si>
    <t>لامپ LED 10وات</t>
  </si>
  <si>
    <t>چراغ فلورسنت سقفی روکار ،با قاب ساده ،سرپیچ های ضد رطوبت و گرد وغبار ،با دو عدد لامپ فلورسنت 36 وات T8</t>
  </si>
  <si>
    <t>چراغ فلورسنت سقفی روکار ،با قاب ساده ،سرپیچ های ضد رطوبت و گرد وغبار ،با یک عدد لامپ فلورسنت 36 وات T8</t>
  </si>
  <si>
    <t>چراغ فلورسنت سقفی روکار ،با قاب ساده ،سرپیچ های ضد رطوبت و گرد وغبار ،با دو عدد لامپ فلورسنت 28 واتT8</t>
  </si>
  <si>
    <t>031104</t>
  </si>
  <si>
    <t>چراغ فلورسنت سقفی روکار ،با قاب ساده ،سرپیچ های ضد رطوبت و گرد وغبار ،با یک عدد لامپ فلورسنت 28 واتT8</t>
  </si>
  <si>
    <t>031105</t>
  </si>
  <si>
    <t>چراغ فلورسنت سقفی روکار ،با قاب ساده ،سرپیچ های ضد رطوبت و گرد وغبار ،با دو عدد لامپ فلورسنت 54 واتT8</t>
  </si>
  <si>
    <t>031106</t>
  </si>
  <si>
    <t>چراغ فلورسنت سقفی روکار ،با قاب ساده ،سرپیچ های ضد رطوبت و گرد وغبار ،با یک عدد لامپ فلورسنت 54 واتT8</t>
  </si>
  <si>
    <t>چراغ فلورسنت سقفی روکار ،با قاب ساده ،ضد رطوبت و گرد وغبار با IP54،حباب پلی کربنات یا اکرولیک،بدنه آلومینیومی اکسترود شده وبا دو عدد لامپ فلورسنت 36 واتT8</t>
  </si>
  <si>
    <t>چراغ فلورسنت سقفی روکار ،با قاب ساده ،ضد رطوبت و گرد وغبار با IP54،حباب پلی کربنات یا اکرولیک،بدنه آلومینیومی اکسترود شده وبا یک عدد لامپ فلورسنت 36 واتT8</t>
  </si>
  <si>
    <t>چراغ فلورسنت سقفی روکار ،با قاب ساده ،ضد رطوبت و گرد وغبار با IP54،حباب پلی کربنات یا اکرولیک،بدنه آلومینیومی اکسترود شده وبا دو عدد لامپ فلورسنت 28 واتT5</t>
  </si>
  <si>
    <t>چراغ فلورسنت سقفی روکار ،با قاب ساده ،ضد رطوبت و گرد وغبار با IP54،حباب پلی کربنات یا اکرولیک،بدنه آلومینیومی اکسترود شده وبا یک عدد لامپ فلورسنت 28 واتT5</t>
  </si>
  <si>
    <t>چراغ فلورسنت سقفی روکار ،با قاب ساده ،ضد رطوبت و گرد وغبار با IP54،حباب پلی کربنات یا اکرولیک،بدنه آلومینیومی اکسترود شده وبا دو عدد لامپ فلورسنت 54 واتT5</t>
  </si>
  <si>
    <t>چراغ فلورسنت سقفی روکار ،با قاب ساده ،ضد رطوبت و گرد وغبار با IP54،حباب پلی کربنات یا اکرولیک،بدنه آلومینیومی اکسترود شده وبا یک عدد لامپ فلورسنت 54 واتT5</t>
  </si>
  <si>
    <t>031207</t>
  </si>
  <si>
    <t>031208</t>
  </si>
  <si>
    <t>031209</t>
  </si>
  <si>
    <t>031210</t>
  </si>
  <si>
    <t>031211</t>
  </si>
  <si>
    <t>031212</t>
  </si>
  <si>
    <t>031213</t>
  </si>
  <si>
    <t>چراغ فلورسنت سقفی روکار ،با قاب ساده ،ضد رطوبت و گرد وغبار با IP54،حباب پلی کربنات یا اکرولیک،بدنه پلی استر الیاف دار(GRP) وبا دو عدد لامپ فلورسنت 36 واتT8</t>
  </si>
  <si>
    <t>031214</t>
  </si>
  <si>
    <t>چراغ فلورسنت سقفی روکار ،با قاب ساده ،ضد رطوبت و گرد وغبار با IP54،حباب پلی کربنات یا اکرولیک،بدنه پلی استر الیاف دار(GRP) وبا یک عدد لامپ فلورسنت 36 واتT8</t>
  </si>
  <si>
    <t>031215</t>
  </si>
  <si>
    <t>چراغ فلورسنت سقفی روکار ،با قاب ساده ،ضد رطوبت و گرد وغبار با IP54،حباب پلی کربنات یا اکرولیک،بدنه پلی استر الیاف دار(GRP) وبا دو عدد لامپ فلورسنت 28 واتT5</t>
  </si>
  <si>
    <t>031216</t>
  </si>
  <si>
    <t>چراغ فلورسنت سقفی روکار ،با قاب ساده ،ضد رطوبت و گرد وغبار با IP54،حباب پلی کربنات یا اکرولیک،بدنه پلی استر الیاف دار(GRP) وبا یک عدد لامپ فلورسنت 28 واتT5</t>
  </si>
  <si>
    <t>031217</t>
  </si>
  <si>
    <t>چراغ فلورسنت سقفی روکار ،با قاب ساده ،ضد رطوبت و گرد وغبار با IP54،حباب پلی کربنات یا اکرولیک،بدنه پلی استر الیاف دار(GRP) وبا دو عدد لامپ فلورسنت 54 واتT5</t>
  </si>
  <si>
    <t>031218</t>
  </si>
  <si>
    <t>چراغ فلورسنت سقفی روکار ،با قاب ساده ،ضد رطوبت و گرد وغبار با IP54،حباب پلی کربنات یا اکرولیک،بدنه پلی استر الیاف دار(GRP) وبا یک عدد لامپ فلورسنت 54 واتT5</t>
  </si>
  <si>
    <t>031301</t>
  </si>
  <si>
    <t>چراغ فلورسنت سقفی روکار رفلکتوری با سرپیچ های ضد رطوبت و گرد وغبار با دو عدد لامپ فلورسنت 36 واتT8</t>
  </si>
  <si>
    <t>031302</t>
  </si>
  <si>
    <t>چراغ فلورسنت سقفی روکار رفلکتوری با سرپیچ های ضد رطوبت و گرد وغبار با یک عدد لامپ فلورسنت 36 واتT8</t>
  </si>
  <si>
    <t>031303</t>
  </si>
  <si>
    <t>چراغ فلورسنت سقفی روکار رفلکتوری با سرپیچ های ضد رطوبت و گرد وغبار با دو عدد لامپ فلورسنت 28 واتT5</t>
  </si>
  <si>
    <t>031304</t>
  </si>
  <si>
    <t>چراغ فلورسنت سقفی روکار رفلکتوری با سرپیچ های ضد رطوبت و گرد وغبار با یک عدد لامپ فلورسنت 28 واتT5</t>
  </si>
  <si>
    <t>031305</t>
  </si>
  <si>
    <t>چراغ فلورسنت سقفی روکار رفلکتوری با سرپیچ های ضد رطوبت و گرد وغبار با دو عدد لامپ فلورسنت 54 واتT5</t>
  </si>
  <si>
    <t>031306</t>
  </si>
  <si>
    <t>چراغ فلورسنت سقفی روکار رفلکتوری با سرپیچ های ضد رطوبت و گرد وغبار با یک عدد لامپ فلورسنت 54 واتT5</t>
  </si>
  <si>
    <t>031401</t>
  </si>
  <si>
    <t>چراغ ضد رطوبت و گرد وغبار LED یا IP54 یا مدول و درایور مربوطه و طول حدود 1.2متر دارای شار نوری حداقل 2000 لومن و بهره حداقل 80 لومن بر وات</t>
  </si>
  <si>
    <t>031501</t>
  </si>
  <si>
    <t>چراغ های صنعتی با رفلکتور آلومینیومی آبکاری شده،محفظه جداگانه قطعات لکتریکی،با یک عدد لامپ 250 بخار جیوه</t>
  </si>
  <si>
    <t>031502</t>
  </si>
  <si>
    <t>چراغ های صنعتی با رفلکتور آلومینیومی آبکاری شده،محفظه جداگانه قطعات لکتریکی،با یک عدد لامپ 400 بخار جیوه</t>
  </si>
  <si>
    <t>031503</t>
  </si>
  <si>
    <t>چراغ های صنعتی با رفلکتور آلومینیومی آبکاری شده،محفظه جداگانه قطعات لکتریکی،با یک عدد لامپ 150 وات متال هالاید و ایگناتور سه سیمه</t>
  </si>
  <si>
    <t>031504</t>
  </si>
  <si>
    <t>چراغ های صنعتی با رفلکتور آلومینیومی آبکاری شده،محفظه جداگانه قطعات لکتریکی،با یک عدد لامپ 250 وات متال هالاید و ایگناتور سه سیمه</t>
  </si>
  <si>
    <t>031505</t>
  </si>
  <si>
    <t>چراغ های صنعتی با رفلکتور آلومینیومی آبکاری شده،محفظه جداگانه قطعات لکتریکی،با یک عدد لامپ 400 وات متال هالاید و ایگناتور سه سیمه</t>
  </si>
  <si>
    <t>031516</t>
  </si>
  <si>
    <t>اضافه بها جهت چراغ های صنعتی در صورت استفاده از شیشه سکوریت با بست های لازم</t>
  </si>
  <si>
    <t>031517</t>
  </si>
  <si>
    <t>اضافه بها جهت چراغ های صنعتی در صورت استفاده از حفاظ فلزی آبکاری شده با بست های مربوطه</t>
  </si>
  <si>
    <t>031601</t>
  </si>
  <si>
    <t>چراغ صنعتی LED  با بدنه آلومینیومی با مدول و درایور مربوطه دارای شار نوری حداقل 1000 لومن وبهره حداقل 80 لومن بر وات</t>
  </si>
  <si>
    <t>031602</t>
  </si>
  <si>
    <t>چراغ صنعتی LED  با بدنه آلومینیومی با مدول و درایور مربوطه دارای شار نوری حداقل 2000 لومن وبهره حداقل 80 لومن بر وات</t>
  </si>
  <si>
    <t>031701</t>
  </si>
  <si>
    <t>چراغ تونلی گرد ،با حباب شیشه ای یا پلی کربنات مقاوم در مقابل اشعه ماورای بنفش با بدنه و سبد محافظ آلومینیومی تحت فشار (دایکاست)،با یک عدد لامپ 18 وات کم مصرف و یک عدد گلند</t>
  </si>
  <si>
    <t>031702</t>
  </si>
  <si>
    <t>چراغ تونلی بیضی ،با حباب شیشه ای یا پلی کربنات مقاوم در مقابل اشعه ماورای بنفش با بدنه و سبد محافظ آلومینیومی تحت فشار (دایکاست)،با یک عدد لامپ 18 وات کم مصرف و یک عدد گلند</t>
  </si>
  <si>
    <t>041101</t>
  </si>
  <si>
    <t>چراع خیابانی با بدنه و درب آلومینیومی ریخته شده تحت فشار (دایکاست) و رفلکتور آبکاری شده،با حباب شیشه ای سکوریت با یک عدد لامپ 125 وات بخار جیوه</t>
  </si>
  <si>
    <t>041102</t>
  </si>
  <si>
    <t>چراع خیابانی با بدنه و درب آلومینیومی ریخته شده تحت فشار (دایکاست) و رفلکتور آبکاری شده،با حباب شیشه ای سکوریت با یک عدد لامپ 250 وات بخار جیوه</t>
  </si>
  <si>
    <t>041103</t>
  </si>
  <si>
    <t>چراع خیابانی با بدنه و درب آلومینیومی ریخته شده تحت فشار (دایکاست) و رفلکتور آبکاری شده،با حباب شیشه ای سکوریت با یک عدد لامپ 400 وات بخار جیوه</t>
  </si>
  <si>
    <t>041104</t>
  </si>
  <si>
    <t>چراع خیابانی با بدنه و درب آلومینیومی ریخته شده تحت فشار (دایکاست) و رفلکتور آبکاری شده،با حباب شیشه ای سکوریت با یک عدد لامپ 150 وات بخار سدیم</t>
  </si>
  <si>
    <t>041105</t>
  </si>
  <si>
    <t>چراع خیابانی با بدنه و درب آلومینیومی ریخته شده تحت فشار (دایکاست) و رفلکتور آبکاری شده،با حباب شیشه ای سکوریت با یک عدد لامپ 250 وات بخار سدیم</t>
  </si>
  <si>
    <t>041106</t>
  </si>
  <si>
    <t>چراع خیابانی با بدنه و درب آلومینیومی ریخته شده تحت فشار (دایکاست) و رفلکتور آبکاری شده،با حباب شیشه ای سکوریت با یک عدد لامپ 400 وات بخار سدیم</t>
  </si>
  <si>
    <t>041107</t>
  </si>
  <si>
    <t>چراع خیابانی با بدنه و درب آلومینیومی ریخته شده تحت فشار (دایکاست) و رفلکتور آبکاری شده،با حباب شیشه ای سکوریت با یک عدد لامپ 150 وات متال هالاید</t>
  </si>
  <si>
    <t>041108</t>
  </si>
  <si>
    <t>چراع خیابانی با بدنه و درب آلومینیومی ریخته شده تحت فشار (دایکاست) و رفلکتور آبکاری شده،با حباب شیشه ای سکوریت با یک عدد لامپ 250 وات متال هالاید</t>
  </si>
  <si>
    <t>041109</t>
  </si>
  <si>
    <t>چراع خیابانی با بدنه و درب آلومینیومی ریخته شده تحت فشار (دایکاست) و رفلکتور آبکاری شده،با حباب شیشه ای سکوریت با یک عدد لامپ 400 وات متال هالاید</t>
  </si>
  <si>
    <t>041110</t>
  </si>
  <si>
    <t>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35 وات بخار سدیم</t>
  </si>
  <si>
    <t>041111</t>
  </si>
  <si>
    <t>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50 وات بخار سدیم</t>
  </si>
  <si>
    <t>041112</t>
  </si>
  <si>
    <t>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70 وات بخار سدیم</t>
  </si>
  <si>
    <t>041201</t>
  </si>
  <si>
    <t>چراغ خیابانی LED با مدول و درایور مربوطه با شار نوری 6000لومن و بهره نوری 80 لومن بر وات</t>
  </si>
  <si>
    <t>041202</t>
  </si>
  <si>
    <t>چراغ خیابانی LED با مدول و درایور مربوطه با شار نوری 3000 لومن و بهره نوری 80 لومن بر وات</t>
  </si>
  <si>
    <t>041301</t>
  </si>
  <si>
    <t>چراغ پارکی با حباب کروی پلی کربنات تزریقی نشکن مقاوم در مقابل اشعه ماورای بنفش به قطر تا 25 سانتیمتر و سبد محافظ از نوع آلومینیوم ریختگی تحت فشار (دایکاست) با یک عدد لامپ کم مصرف پیچی 18 وات</t>
  </si>
  <si>
    <t>041302</t>
  </si>
  <si>
    <t>چراغ پارکی با حباب کروی پلی کربنات تزریقی نشکن مقاوم در مقابل اشعه ماورای بنفش به قطر 30 سانتیمتر و سبد محافظ از نوع آلومینیوم ریختگی تحت فشار (دایکاست) با یک عدد لامپ کم مصرف پیچی 23 وات</t>
  </si>
  <si>
    <t>041303</t>
  </si>
  <si>
    <t>چراغ پارکی با حباب کروی پلی کربنات تزریقی نشکن مقاوم در مقابل اشعه ماورای بنفش به قطر 40 سانتیمتر و سبد محافظ از نوع آلومینیوم ریختگی تحت فشار (دایکاست) با یک عدد لامپ کم مصرف پیچی 26 وات</t>
  </si>
  <si>
    <t>041314</t>
  </si>
  <si>
    <t>چراغ پارکی با حباب مخروطی پلی کربنات تزریقی نشکن مقاوم در مقابل اشعه ماورای بنفش به قطر تا 25 سانتیمتر و ارتفاع تا 25 سانتیمتر و طبق آلومینیومی یا پلی کربنات با یک عدد لامپ کم مصرف پیچی 18 وات</t>
  </si>
  <si>
    <t>041315</t>
  </si>
  <si>
    <t>چراغ پارکی با حباب مخروطی پلی کربنات تزریقی نشکن مقاوم در مقابل اشعه ماورای بنفش به قطر30 سانتیمتر و ارتفاع 30 سانتیمتر و طبق آلومینیومی یا پلی کربنات با یک عدد لامپ کم مصرف پیچی 23 وات</t>
  </si>
  <si>
    <t>041316</t>
  </si>
  <si>
    <t>چراغ پارکی با حباب مخروطی پلی کربنات تزریقی نشکن مقاوم در مقابل اشعه ماورای بنفش به قطر35 سانتیمتر و ارتفاع 30 سانتیمتر و طبق آلومینیومی یا پلی کربنات با یک عدد لامپ کم مصرف پیچی 23 وات</t>
  </si>
  <si>
    <t>041401</t>
  </si>
  <si>
    <t>چراغ پارکی LED با مدول و درایور مربوطه با شار نوری حداقل 1500 لومن و بهره نوری 80 لومن بر وات</t>
  </si>
  <si>
    <t>041501</t>
  </si>
  <si>
    <t>چراغ چمنی پایه کوتاه استوانه ای،با حباب پلاستیکی و یک عدد لامپ کم مصرف پیچی 18 وات</t>
  </si>
  <si>
    <t>041502</t>
  </si>
  <si>
    <t>چراغ چمنی با حباب کروی پلی کربنات تزریقی نشکن مقاوم در مقابل اشعه ماورای بنفش به قطر25 سانتیمتر و نگهدارنده حباب آلومینیومی،بدون سبد محافظ و با یک عدد لامپ کم مصرف پیچی 18 وات</t>
  </si>
  <si>
    <t>052101</t>
  </si>
  <si>
    <t xml:space="preserve">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t>
  </si>
  <si>
    <t>052102</t>
  </si>
  <si>
    <t xml:space="preserve">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ولی دوبله
</t>
  </si>
  <si>
    <t>052201</t>
  </si>
  <si>
    <t>چراغ فلورسنت قاب فلزی بیمارستانی تخت بستری(کنسول) با دو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احضار با محل فیش گلابی و یک عدد پریز تلفن در یک طرف پیش بینی شده باشد.</t>
  </si>
  <si>
    <t>052202</t>
  </si>
  <si>
    <t>چراغ فلورسنت قاب فلزی بیمارستانی تخت بستری(کنسول) با یک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احضار با محل فیش گلابی و یک عدد پریز تلفن در یک طرف پیش بینی شده باشد.</t>
  </si>
  <si>
    <t>052301</t>
  </si>
  <si>
    <t>چراغ راه پله ویژه روشن کردن کف،افقی یا عمودی،از نوع دیواری توکار با بدنه آلومینیوم دایکاست و یک عدد لامپ کم مصرف 8 وات</t>
  </si>
  <si>
    <t>052302</t>
  </si>
  <si>
    <t>چراغ راهنما (خروج) روکار با بدنه فلزی و صفحه روی چراغ از ورق اکریلیک و یک عدد لامپ کامپکت 18 وات</t>
  </si>
  <si>
    <t>052303</t>
  </si>
  <si>
    <t>چراغ راهنما (خروج) روکار با بدنه فلزی و صفحه روی چراغ از ورق اکریلیک و یک عدد لامپ 8 وات T5</t>
  </si>
  <si>
    <t>052401</t>
  </si>
  <si>
    <t>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36 وات T8</t>
  </si>
  <si>
    <t>052402</t>
  </si>
  <si>
    <t>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36 وات T8</t>
  </si>
  <si>
    <t>052403</t>
  </si>
  <si>
    <t>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36 وات T8</t>
  </si>
  <si>
    <t>052404</t>
  </si>
  <si>
    <t>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28 وات T5</t>
  </si>
  <si>
    <t>052405</t>
  </si>
  <si>
    <t>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28 وات T5</t>
  </si>
  <si>
    <t>052406</t>
  </si>
  <si>
    <t>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28 وات T5</t>
  </si>
  <si>
    <t>052501</t>
  </si>
  <si>
    <t>052502</t>
  </si>
  <si>
    <t>052503</t>
  </si>
  <si>
    <t>052504</t>
  </si>
  <si>
    <t>052505</t>
  </si>
  <si>
    <t>052506</t>
  </si>
  <si>
    <t>052601</t>
  </si>
  <si>
    <t xml:space="preserve">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بطور کامل از نوع یک خانه</t>
  </si>
  <si>
    <t>052602</t>
  </si>
  <si>
    <t xml:space="preserve"> چراغ ویژه فیلم رادیو لوژی(نگاتوسکوپ)دیواری روکار با بدنه فلزی و حباب آکریلیک شیری با دو عددکلید قطع و وصل و نگهدارنده فیلم، با قاب رویی استنلس استیل،  با دو عدد لامپ فلورسنت 18 وات T8 برای هر خانه بطور کامل از نوع دو خانه یک واحدی</t>
  </si>
  <si>
    <t>052603</t>
  </si>
  <si>
    <t xml:space="preserve"> چراغ ویژه فیلم رادیو لوژی(نگاتوسکوپ)دیواری روکار با بدنه فلزی و حباب آکریلیک شیری با سه عدد کلید قطع و وصل و نگهدارنده فیلم، با قاب رویی استنلس استیل،  با دو عدد لامپ فلورسنت 18 وات T8 برای هر خانه بطور کامل از نوع سه خانه یک واحدی</t>
  </si>
  <si>
    <t>052604</t>
  </si>
  <si>
    <t xml:space="preserve"> چراغ ویژه فیلم رادیو لوژی(نگاتوسکوپ)دیواری روکار با بدنه فلزی و حباب آکریلیک شیری با چهار عدد کلید قطع و وصل و نگهدارنده فیلم، با قاب رویی استنلس استیل،  با دو عدد لامپ فلورسنت 18 وات T8 برای هر خانه بطور کامل از نوع چهار خانه یک واحدی</t>
  </si>
  <si>
    <t>052701</t>
  </si>
  <si>
    <t xml:space="preserve">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برای هر خانه بطور کامل از نوع یک خانه</t>
  </si>
  <si>
    <t>052702</t>
  </si>
  <si>
    <t xml:space="preserve"> چراغ ویژه فیلم رادیو لوژی(نگاتوسکوپ)دیواری روکار با بدنه فلزی و حباب آکریلیک شیری با دو عدد کلید قطع و وصل و نگهدارنده فیلم، با قاب رویی استنلس استیل،  با دو عدد لامپ فلورسنت 18 وات T8 برای هر خانه بطور کامل از نوع دو خانه یک واحدی</t>
  </si>
  <si>
    <t>052703</t>
  </si>
  <si>
    <t>052704</t>
  </si>
  <si>
    <t>052801</t>
  </si>
  <si>
    <t>نورافکن با بدنه آلومینیوم دایکاست شده،رفلکتور آلومینیوم آنودایز شده،شیشه سکوریت،با ایگناتور سه سیمه و یک عدد لامپ 70 وات بخار سدیم و با درجه حفاظت IP54</t>
  </si>
  <si>
    <t>052802</t>
  </si>
  <si>
    <t>نورافکن با بدنه آلومینیوم دایکاست شده،رفلکتور آلومینیوم آنودایز شده،شیشه سکوریت،با ایگناتور سه سیمه و یک عدد لامپ 150 وات بخار سدیم و با درجه حفاظت IP54</t>
  </si>
  <si>
    <t>052803</t>
  </si>
  <si>
    <t>نورافکن با بدنه آلومینیوم دایکاست شده،رفلکتور آلومینیوم آنودایز شده،شیشه سکوریت،با ایگناتور سه سیمه و یک عدد لامپ 250 وات بخار سدیم و با درجه حفاظت IP54</t>
  </si>
  <si>
    <t>052804</t>
  </si>
  <si>
    <t>نورافکن با بدنه آلومینیوم دایکاست شده،رفلکتور آلومینیوم آنودایز شده،شیشه سکوریت،با ایگناتور سه سیمه و یک عدد لامپ 400 وات بخار سدیم و با درجه حفاظت IP54</t>
  </si>
  <si>
    <t>052805</t>
  </si>
  <si>
    <t>نورافکن با بدنه آلومینیوم اکسترود شده،رفلکتور آلومینیوم آنودایز شده،شیشه سکوریت،با ایگناتور سه سیمه و دو عدد لامپ 400 وات بخار سدیم و با درجه حفاظت IP54</t>
  </si>
  <si>
    <t>052806</t>
  </si>
  <si>
    <t>نورافکن با بدنه آلومینیوم اکسترود شده،رفلکتور آلومینیوم آنودایز شده،شیشه سکوریت،با ایگناتور سه سیمه و یک عدد لامپ 1000 وات بخار سدیم و با درجه حفاظت IP65</t>
  </si>
  <si>
    <t>052807</t>
  </si>
  <si>
    <t>نورافکن با بدنه آلومینیوم اکسترود شده،رفلکتور آلومینیوم آنودایز شده،شیشه سکوریت،با ایگناتور سه سیمه و یک عدد لامپ 2000 وات بخار سدیم و با درجه حفاظت IP65</t>
  </si>
  <si>
    <t>052808</t>
  </si>
  <si>
    <t>لوور فلزی برای نصب روی نورافکن های گروه 09 به منظور جلوگیری از تابش مستقیم نور</t>
  </si>
  <si>
    <t>052901</t>
  </si>
  <si>
    <t>چراغ استخر یا آبنما،12 ولتی LED با مدول و درایور مربوطه با درجه حفاظت IP68 به قطر 6سانتیمتر و شار نوری 250 لومن و بهره نوری 80 لومن بر وات</t>
  </si>
  <si>
    <t>052902</t>
  </si>
  <si>
    <t>چراغ استخر یا آبنما،12 ولتی LED با مدول و درایور مربوطه با درجه حفاظت IP68 به قطر 12سانتیمتر و شار نوری 350 لومن و بهره نوری 80 لومن بر وات</t>
  </si>
  <si>
    <t>052903</t>
  </si>
  <si>
    <t>چراغ استخر یا آبنما،12 ولتی LED با مدول و درایور مربوطه با درجه حفاظت IP68 به قطر 18 سانتیمتر و شار نوری 1200 لومن و بهره نوری 80 لومن بر وات</t>
  </si>
  <si>
    <t>053001</t>
  </si>
  <si>
    <t>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دو عدد لامپ 18 وات T8</t>
  </si>
  <si>
    <t>053002</t>
  </si>
  <si>
    <t>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دو عدد لامپ 36 وات T8</t>
  </si>
  <si>
    <t>053003</t>
  </si>
  <si>
    <t>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یک عدد لامپ 36 وات T8</t>
  </si>
  <si>
    <t>053004</t>
  </si>
  <si>
    <t>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18 وات T8</t>
  </si>
  <si>
    <t>053005</t>
  </si>
  <si>
    <t>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36 وات T8</t>
  </si>
  <si>
    <t>053006</t>
  </si>
  <si>
    <t>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یک عدد لامپ 36 وات T8</t>
  </si>
  <si>
    <t>053007</t>
  </si>
  <si>
    <t>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دو عدد لامپ 18 وات T8</t>
  </si>
  <si>
    <t>053008</t>
  </si>
  <si>
    <t>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دو عدد لامپ 36 وات T8</t>
  </si>
  <si>
    <t>053009</t>
  </si>
  <si>
    <t>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یک عدد لامپ 36 وات T8</t>
  </si>
  <si>
    <t>053101</t>
  </si>
  <si>
    <t>چراغ LED بطول حدود 1.2متر با مدول و درایور مربوطه دارای شار نوری حداقل 3500 لومن و بهره نوری 80 لومن بر وات</t>
  </si>
  <si>
    <t>053102</t>
  </si>
  <si>
    <t>چراغ LED به ابعاد 30x30سانتیمتر با مدول و درایور مربوطه دارای شار نوری حداقل 1500 لومن و بهره نوری 80 لومن بر وات</t>
  </si>
  <si>
    <t>053103</t>
  </si>
  <si>
    <t>چراغ LED به ابعاد 60x60سانتیمتر با مدول و درایور مربوطه دارای شار نوری حداقل 3500 لومن و بهره نوری 80 لومن بر وات</t>
  </si>
  <si>
    <t>053104</t>
  </si>
  <si>
    <t>نورافکن LED  با مدول و درایور مربوطه دارای شار نوری حداقل 3000 لومن و بهره نوری 80 لومن بر وات</t>
  </si>
  <si>
    <t>سيم مسي تك لا، با روكش ترمو پلاستيك از نوع NYA به ‌مقطع 5 /0 ميليمتر مربع.</t>
  </si>
  <si>
    <t>سيم مسي تك لا، با روكش ترمو پلاستيك از نوع NYA به  مقطع 1 ميليمتر مربع.</t>
  </si>
  <si>
    <t>سيم مسي تك لا، با روكش ترمو پلاستيك از نوع NYA به ‌مقطع 4 ميليمتر مربع.</t>
  </si>
  <si>
    <t>سيم مسي تك لا، با روكش ترمو پلاستيك از نوع NYA به ‌مقطع 6 ميليمتر مربع.</t>
  </si>
  <si>
    <t>سيم مسي تك لا، با روكش ترمو پلاستيك از نوع NYA به ‌مقطع 10 ميليمتر مربع.</t>
  </si>
  <si>
    <t>سيم مسي تک‌لا، با روكش ترمو پلاستيك از نوع NYA به ‌مقطع 16 ميليمتر مربع.</t>
  </si>
  <si>
    <t>سيم مسي تک‌لا، با روكش ترمو پلاستيك از نوع NYA به ‌مقطع 25 ميليمتر مربع.</t>
  </si>
  <si>
    <t>سيم مسي تک‌لا، با روكش ترمو پلاستيك از نوع NYA به ‌مقطع 35 ميليمتر مربع.</t>
  </si>
  <si>
    <t>سيم مسي تک‌لا، با روكش ترمو پلاستيك از نوع NYA به ‌مقطع 50 ميليمتر مربع.</t>
  </si>
  <si>
    <t>سيم مسي تک‌لا، با روكش ترمو پلاستيك از نوع NYA به ‌مقطع 70 ميليمتر مربع.</t>
  </si>
  <si>
    <t>060114</t>
  </si>
  <si>
    <t>سيم مسي تک‌لا، با روكش ترمو پلاستيك از نوع NYA به ‌مقطع 95 ميليمتر مربع.</t>
  </si>
  <si>
    <t>060115</t>
  </si>
  <si>
    <t>سيم مسي تک‌لا، با روكش ترمو پلاستيك از نوع NYA به ‌مقطع 120 ميليمتر مربع.</t>
  </si>
  <si>
    <t>سيم مسي قابل انعطاف (افشان)، با روكش ترمو پلاستيك از نوع NYAF به ‌مقطع 1 ميليمتر مربع.</t>
  </si>
  <si>
    <t>060406</t>
  </si>
  <si>
    <t>سيم مسي قابل انعطاف (افشان)، با روكش ترمو پلاستيك از نوع NYAF به ‌مقطع 4 ميليمتر مربع.</t>
  </si>
  <si>
    <t>060407</t>
  </si>
  <si>
    <t>سيم مسي قابل انعطاف (افشان)، با روكش ترمو پلاستيك از نوع NYAF به ‌مقطع 6 ميليمتر مربع.</t>
  </si>
  <si>
    <t>060408</t>
  </si>
  <si>
    <t>سيم مسي قابل انعطاف (افشان)، با روكش ترمو پلاستيك از نوع NYAF به ‌مقطع 10 ميليمتر مربع.</t>
  </si>
  <si>
    <t>060409</t>
  </si>
  <si>
    <t>سيم مسي قابل انعطاف (افشان)، با روكش ترمو پلاستيك از نوع NYAF به ‌مقطع 16 ميليمتر مربع.</t>
  </si>
  <si>
    <t>060410</t>
  </si>
  <si>
    <t>سيم مسي قابل انعطاف (افشان)، با روكش ترمو پلاستيك از نوع NYAF به ‌مقطع 25 ميليمتر مربع.</t>
  </si>
  <si>
    <t>060411</t>
  </si>
  <si>
    <t>سيم مسي قابل انعطاف (افشان)، با روكش ترمو پلاستيك از نوع NYAF به ‌مقطع 35 ميليمتر مربع.</t>
  </si>
  <si>
    <t>060412</t>
  </si>
  <si>
    <t>سيم مسي قابل انعطاف (افشان)، با روكش ترمو پلاستيك از نوع NYAF به ‌مقطع 50 ميليمتر مربع.</t>
  </si>
  <si>
    <t>060505</t>
  </si>
  <si>
    <t>060506</t>
  </si>
  <si>
    <t>060507</t>
  </si>
  <si>
    <t>060508</t>
  </si>
  <si>
    <t>060509</t>
  </si>
  <si>
    <t>كابل زميني تك سيمه با عايق و روكش ترمو پلاستيك از نوع NYY و به ‌مقطع 4×1 ميليمتر مربع، براي نصب در داخل ترانشه.</t>
  </si>
  <si>
    <t>كابل زميني تك سيمه با عايق و روكش ترمو پلاستيك از نوع NYY و به ‌مقطع 6×1 ميليمتر مربع، براي نصب در داخل ترانشه.</t>
  </si>
  <si>
    <t>كابل زميني تك سيمه با عايق و روكش ترمو پلاستيك از نوع NYY و به ‌مقطع 10×1 ميليمتر مربع، براي نصب در داخل ترانشه.</t>
  </si>
  <si>
    <t>كابل زميني تك سيمه با عايق و روكش ترمو پلاستيك از نوع NYY و به ‌مقطع 16×1 ميليمتر مربع، براي نصب در داخل ترانشه.</t>
  </si>
  <si>
    <t>كابل زميني تك سيمه با عايق و روكش ترمو پلاستيك از نوع NYY و به ‌مقطع 25×1 ميليمتر مربع، براي نصب در داخل ترانشه.</t>
  </si>
  <si>
    <t>كابل زميني تك سيمه با عايق و روكش ترمو پلاستيك از نوع NYY و به ‌مقطع 35×1 ميليمتر مربع، براي نصب در داخل ترانشه.</t>
  </si>
  <si>
    <t>كابل زميني تك سيمه با عايق و روكش ترمو پلاستيك از نوع NYY و به ‌مقطع 50×1 ميليمتر مربع، براي نصب در داخل ترانشه.</t>
  </si>
  <si>
    <t>070110</t>
  </si>
  <si>
    <t>كابل زميني تك سيمه با عايق و روكش ترمو پلاستيك از نوع NYY و به ‌مقطع 70×1 ميليمتر مربع، براي نصب در داخل ترانشه.</t>
  </si>
  <si>
    <t>070111</t>
  </si>
  <si>
    <t>كابل زميني تك سيمه با عايق و روكش ترمو پلاستيك از نوع NYY و به ‌مقطع 95×1 ميليمتر مربع، براي نصب در داخل ترانشه.</t>
  </si>
  <si>
    <t>070112</t>
  </si>
  <si>
    <t>كابل زميني تك سيمه با عايق و روكش ترمو پلاستيك از نوع NYY و به ‌مقطع 120×1 ميليمتر مربع، براي نصب در داخل ترانشه.</t>
  </si>
  <si>
    <t>070113</t>
  </si>
  <si>
    <t>كابل زميني تك سيمه با عايق و روكش ترمو پلاستيك از نوع NYY و به ‌مقطع 150×1 ميليمتر مربع، براي نصب در داخل ترانشه.</t>
  </si>
  <si>
    <t>070114</t>
  </si>
  <si>
    <t>كابل زميني تك سيمه با عايق و روكش ترمو پلاستيك از نوع NYY و به ‌مقطع 185×1 ميليمتر مربع، براي نصب در داخل ترانشه.</t>
  </si>
  <si>
    <t>070115</t>
  </si>
  <si>
    <t>كابل زميني تك سيمه با عايق و روكش ترمو پلاستيك از نوع NYY و به ‌مقطع 240×1 ميليمتر مربع، براي نصب در داخل ترانشه.</t>
  </si>
  <si>
    <t>070116</t>
  </si>
  <si>
    <t>كابل زميني تك سيمه با عايق و روكش ترمو پلاستيك از نوع NYY و به ‌مقطع 300×1 ميليمتر مربع، براي نصب در داخل ترانشه.</t>
  </si>
  <si>
    <t>070117</t>
  </si>
  <si>
    <t>كابل زميني تك سيمه با عايق و روكش ترمو پلاستيك از نوع NYY و به ‌مقطع 400×1 ميليمتر مربع، براي نصب در داخل ترانشه.</t>
  </si>
  <si>
    <t>كابل زميني دو سيمه با عايق و روكش ترمو پلاستيك از نوع NYY و به ‌مقطع 4×2 ميليمتر مربع، براي نصب در داخل ترانشه.</t>
  </si>
  <si>
    <t>كابل زميني دو سيمه با عايق و روكش ترمو پلاستيك از نوع NYY و به ‌مقطع 6×2 ميليمتر مربع، براي نصب در داخل ترانشه.</t>
  </si>
  <si>
    <t>كابل زميني دو سيمه با عايق و روكش ترمو پلاستيك از نوع NYY و به ‌مقطع 10×2 ميليمتر مربع، براي نصب در داخل ترانشه.</t>
  </si>
  <si>
    <t>كابل زميني دو سيمه با عايق و روكش ترمو پلاستيك از نوع NYY و به ‌مقطع 16×2 ميليمتر مربع، براي نصب در داخل ترانشه.</t>
  </si>
  <si>
    <t>كابل زميني دو سيمه با عايق و روكش ترمو پلاستيك از نوع NYY و به ‌مقطع 25×2 ميليمتر مربع، براي نصب در داخل ترانشه.</t>
  </si>
  <si>
    <t>كابل زميني دو سيمه با عايق و روكش ترمو پلاستيك از نوع NYY و به ‌مقطع 35×2 ميليمتر مربع، براي نصب در داخل ترانشه.</t>
  </si>
  <si>
    <t>كابل زميني دو سيمه با عايق و روكش ترمو پلاستيك از نوع NYY و به ‌مقطع 50×2 ميليمتر مربع، براي نصب در داخل ترانشه.</t>
  </si>
  <si>
    <t>كابل زميني سه سيمه با عايق و روكش ترمو پلاستيك از نوع NYY و به ‌مقطع 4×3 ميليمتر مربع، براي نصب در داخل ترانشه.</t>
  </si>
  <si>
    <t>كابل زميني سه سيمه با عايق و روكش ترمو پلاستيك از نوع NYY و به ‌مقطع 6×3 ميليمتر مربع، براي نصب در داخل ترانشه.</t>
  </si>
  <si>
    <t>كابل زميني سه سيمه با عايق و روكش ترمو پلاستيك از نوع NYY و به ‌مقطع 10×3 ميليمتر مربع، براي نصب در داخل ترانشه.</t>
  </si>
  <si>
    <t>كابل زميني سه سيمه با عايق و روكش ترمو پلاستيك از نوع NYY و به ‌مقطع 16×3 ميليمتر مربع، براي نصب در داخل ترانشه.</t>
  </si>
  <si>
    <t>كابل زميني سه سيمه با عايق و روكش ترمو پلاستيك از نوع NYY و به ‌مقطع 25×3 ميليمتر مربع، براي نصب در داخل ترانشه.</t>
  </si>
  <si>
    <t>كابل زميني سه سيمه با عايق و روكش ترمو پلاستيك از نوع NYY و به ‌مقطع 35×3 ميليمتر مربع، براي نصب در داخل ترانشه.</t>
  </si>
  <si>
    <t>كابل زميني سه سيمه با عايق و روكش ترمو پلاستيك از نوع NYY و به ‌مقطع 50×3 ميليمتر مربع، براي نصب در داخل ترانشه.</t>
  </si>
  <si>
    <t>070310</t>
  </si>
  <si>
    <t>كابل زميني سه سيمه با عايق و روكش ترمو پلاستيك از نوع NYY و به ‌مقطع 70×3 ميليمتر مربع، براي نصب در داخل ترانشه.</t>
  </si>
  <si>
    <t>070311</t>
  </si>
  <si>
    <t>كابل زميني سه سيمه با عايق و روكش ترمو پلاستيك از نوع NYY و به ‌مقطع 95×3 ميليمتر مربع، براي نصب در داخل ترانشه.</t>
  </si>
  <si>
    <t>070312</t>
  </si>
  <si>
    <t>كابل زميني سه سيمه با عايق و روكش ترمو پلاستيك از نوع NYY و به ‌مقطع 120×3 ميليمتر مربع، براي نصب در داخل ترانشه.</t>
  </si>
  <si>
    <t>070313</t>
  </si>
  <si>
    <t>كابل زميني سه سيمه با عايق و روكش ترمو پلاستيك از نوع NYY و به ‌مقطع 150×3 ميليمتر مربع، براي نصب در داخل ترانشه.</t>
  </si>
  <si>
    <t>070314</t>
  </si>
  <si>
    <t>كابل زميني سه سيمه با عايق و روكش ترمو پلاستيك از نوع NYY و به ‌مقطع 185×3 ميليمتر مربع، براي نصب در داخل ترانشه.</t>
  </si>
  <si>
    <t>070315</t>
  </si>
  <si>
    <t>كابل زميني سه سيمه با عايق و روكش ترمو پلاستيك از نوع NYY و به ‌مقطع 240×3 ميليمتر مربع، براي نصب در داخل ترانشه.</t>
  </si>
  <si>
    <t>070316</t>
  </si>
  <si>
    <t>كابل زميني سه سيمه با عايق و روكش ترمو پلاستيك از نوع NYY و به ‌مقطع 300×3 ميليمتر مربع، براي نصب در داخل ترانشه.</t>
  </si>
  <si>
    <t>070401</t>
  </si>
  <si>
    <t>كابل زميني سه‌ونيم سيمه با عايق و روكش ترمو پلاستيك از نوع NYY و به ‌مقطع 16+25×3 ميليمتر مربع براي نصب در داخل ترانشه.</t>
  </si>
  <si>
    <t>070402</t>
  </si>
  <si>
    <t>كابل زميني سه‌ونيم سيمه با عايق و روكش ترمو پلاستيك از نوع NYY و به ‌مقطع 16+35×3 ميليمتر مربع براي نصب در داخل ترانشه.</t>
  </si>
  <si>
    <t>070403</t>
  </si>
  <si>
    <t>كابل زميني سه‌ونيم سيمه با عايق و روكش ترمو پلاستيك از نوع NYY و به ‌مقطع 25+50×3 ميليمتر مربع براي نصب در داخل ترانشه.</t>
  </si>
  <si>
    <t>070404</t>
  </si>
  <si>
    <t>كابل زميني سه‌ونيم سيمه با عايق و روكش ترمو پلاستيك از نوع NYY و به ‌مقطع 35+70×3 ميليمتر مربع براي نصب در داخل ترانشه.</t>
  </si>
  <si>
    <t>070405</t>
  </si>
  <si>
    <t>كابل زميني سه‌ونيم سيمه با عايق و روكش ترمو پلاستيك از نوع NYY و به ‌مقطع 50+95×3 ميليمتر مربع براي نصب در داخل ترانشه.</t>
  </si>
  <si>
    <t>070406</t>
  </si>
  <si>
    <t>كابل زميني سه‌ونيم سيمه با عايق و روكش ترمو پلاستيك از نوع NYY و به ‌مقطع 70+120×3 ميليمتر مربع براي نصب در داخل ترانشه.</t>
  </si>
  <si>
    <t>070407</t>
  </si>
  <si>
    <t>كابل زميني سه‌ونيم سيمه با عايق و روكش ترمو پلاستيك از نوع NYY و به ‌مقطع 70+150×3 ميليمتر مربع براي نصب در داخل ترانشه.</t>
  </si>
  <si>
    <t>070408</t>
  </si>
  <si>
    <t>كابل زميني سه‌ونيم سيمه با عايق و روكش ترمو پلاستيك از نوع NYY و به ‌مقطع 95+185×3 ميليمتر مربع براي نصب در داخل ترانشه.</t>
  </si>
  <si>
    <t>070409</t>
  </si>
  <si>
    <t>كابل زميني سه‌ونيم سيمه با عايق و روكش ترمو پلاستيك از نوع NYY و به ‌مقطع 120+240×3 ميليمتر مربع براي نصب در داخل ترانشه.</t>
  </si>
  <si>
    <t>070410</t>
  </si>
  <si>
    <t>كابل زميني سه‌ونيم سيمه با عايق و روكش ترمو پلاستيك از نوع NYY و به ‌مقطع 150+300×3 ميليمتر مربع براي نصب در داخل ترانشه.</t>
  </si>
  <si>
    <t>كابل زميني چهار سيمه با عايق و روكش ترمو پلاستيك از نوع NYY و به ‌مقطع 4×4 ميليمتر مربع، براي نصب در داخل ترانشه.</t>
  </si>
  <si>
    <t>كابل زميني چهار سيمه با عايق و روكش ترمو پلاستيك از نوع NYY و به ‌مقطع 6×4 ميليمتر مربع، براي نصب در داخل ترانشه.</t>
  </si>
  <si>
    <t>كابل زميني چهار سيمه با عايق و روكش ترمو پلاستيك از نوع NYY و به ‌مقطع 10×4 ميليمتر مربع، براي نصب در داخل ترانشه.</t>
  </si>
  <si>
    <t>كابل زميني چهار سيمه با عايق و روكش ترمو پلاستيك از نوع NYY و به ‌مقطع 16×4 ميليمتر مربع، براي نصب در داخل ترانشه.</t>
  </si>
  <si>
    <t>كابل زميني چهار سيمه با عايق و روكش ترمو پلاستيك از نوع NYY و به ‌مقطع 25×4 ميليمتر مربع، براي نصب در داخل ترانشه.</t>
  </si>
  <si>
    <t>كابل زميني چهار سيمه با عايق و روكش ترمو پلاستيك از نوع NYY و به ‌مقطع 35×4 ميليمتر مربع، براي نصب در داخل ترانشه.</t>
  </si>
  <si>
    <t>كابل زميني چهار سيمه با عايق و روكش ترمو پلاستيك از نوع NYY و به ‌مقطع 50×4 ميليمتر مربع، براي نصب در داخل ترانشه.</t>
  </si>
  <si>
    <t>كابل زميني چهار سيمه با عايق و روكش ترمو پلاستيك از نوع NYY و به ‌مقطع 70×4 ميليمتر مربع، براي نصب در داخل ترانشه.</t>
  </si>
  <si>
    <t>كابل زميني چهار سيمه با عايق و روكش ترمو پلاستيك از نوع NYY و به ‌مقطع 95×4 ميليمتر مربع، براي نصب در داخل ترانشه.</t>
  </si>
  <si>
    <t>070512</t>
  </si>
  <si>
    <t>كابل زميني چهار سيمه با عايق و روكش ترمو پلاستيك از نوع NYY و به ‌مقطع 120×4 ميليمتر مربع، براي نصب در داخل ترانشه.</t>
  </si>
  <si>
    <t>070513</t>
  </si>
  <si>
    <t>كابل زميني چهار سيمه با عايق و روكش ترمو پلاستيك از نوع NYY و به ‌مقطع 150×4 ميليمتر مربع، براي نصب در داخل ترانشه.</t>
  </si>
  <si>
    <t>070514</t>
  </si>
  <si>
    <t>كابل زميني چهار سيمه با عايق و روكش ترمو پلاستيك از نوع NYY و به ‌مقطع 185×4 ميليمتر مربع، براي نصب در داخل ترانشه.</t>
  </si>
  <si>
    <t>070515</t>
  </si>
  <si>
    <t>كابل زميني چهار سيمه با عايق و روكش ترمو پلاستيك از نوع NYY و به ‌مقطع 240×4 ميليمتر مربع، براي نصب در داخل ترانشه.</t>
  </si>
  <si>
    <t>070516</t>
  </si>
  <si>
    <t>كابل زميني چهار سيمه با عايق و روكش ترمو پلاستيك از نوع NYY و به ‌مقطع 300×4 ميليمتر مربع، براي نصب در داخل ترانشه.</t>
  </si>
  <si>
    <t>كابل زميني پنج سيمه با عايق و روكش ترمو پلاستيك از نوع NYY و به ‌مقطع 4×5 ميليمتر مربع، براي نصب در داخل ترانشه.</t>
  </si>
  <si>
    <t>كابل زميني پنج سيمه با عايق و روكش ترمو پلاستيك از نوع NYY و به ‌مقطع 6×5 ميليمتر مربع، براي نصب در داخل ترانشه.</t>
  </si>
  <si>
    <t>كابل زميني پنج سيمه با عايق و روكش ترمو پلاستيك از نوع NYY و به ‌مقطع 10×5 ميليمتر مربع، براي نصب در داخل ترانشه.</t>
  </si>
  <si>
    <t>كابل زميني پنج سيمه با عايق و روكش ترمو پلاستيك از نوع NYY و به ‌مقطع 16×5 ميليمتر مربع، براي نصب در داخل ترانشه.</t>
  </si>
  <si>
    <t>كابل زميني پنج سيمه با عايق و روكش ترمو پلاستيك از نوع NYY و به ‌مقطع 25×5 ميليمتر مربع، براي نصب در داخل ترانشه.</t>
  </si>
  <si>
    <t>كابل زميني پنج سيمه با عايق و روكش ترمو پلاستيك از نوع NYY و به ‌مقطع 35×5 ميليمتر مربع، براي نصب در داخل ترانشه.</t>
  </si>
  <si>
    <t>071112</t>
  </si>
  <si>
    <t>071113</t>
  </si>
  <si>
    <t>071212</t>
  </si>
  <si>
    <t>كابل كنترل زميني چند سيمه، با عايق و روكش ترمو پلاستيك از نوع NYY و به ‌مقطع 4×5 ميليمتر مربع، براي نصب در داخل ترانشه.</t>
  </si>
  <si>
    <t>كابل كنترل زميني چند سيمه، با عايق و روكش ترمو پلاستيك از نوع NYY و به ‌مقطع 4×7 ميليمتر مربع، براي نصب در داخل ترانشه.</t>
  </si>
  <si>
    <t>كابل كنترل زميني چند سيمه، با عايق و روكش ترمو پلاستيك از نوع NYY و به ‌مقطع 4×10 ميليمتر مربع، براي نصب در داخل ترانشه.</t>
  </si>
  <si>
    <t>كابل كنترل زميني چند سيمه، با عايق و روكش ترمو پلاستيك از نوع NYY و به ‌مقطع 4×12 ميليمتر مربع، براي نصب در داخل ترانشه.</t>
  </si>
  <si>
    <t>كابل كنترل زميني چند سيمه، با عايق و روكش ترمو پلاستيك از نوع NYY و به ‌مقطع 4×14 ميليمتر مربع، براي نصب در داخل ترانشه.</t>
  </si>
  <si>
    <t>كابل كنترل زميني چند سيمه، با عايق و روكش ترمو پلاستيك از نوع NYY و به ‌مقطع 4×16 ميليمتر مربع، براي نصب در داخل ترانشه.</t>
  </si>
  <si>
    <t>كابل كنترل زميني چند سيمه، با عايق و روكش ترمو پلاستيك از نوع NYY و به ‌مقطع 4×19 ميليمتر مربع، براي نصب در داخل ترانشه.</t>
  </si>
  <si>
    <t>كابل كنترل زميني چند سيمه، با عايق و روكش ترمو پلاستيك از نوع NYY و به ‌مقطع 4×24 ميليمتر مربع، براي نصب در داخل ترانشه.</t>
  </si>
  <si>
    <t>كابل كنترل زميني چند سيمه، با عايق و روكش ترمو پلاستيك از نوع NYY و به ‌مقطع 4×30 ميليمتر مربع، براي نصب در داخل ترانشه.</t>
  </si>
  <si>
    <t>كابل كنترل زميني چند سيمه، با عايق و روكش ترمو پلاستيك از نوع NYY و به ‌مقطع 4×37 ميليمتر مربع، براي نصب در داخل ترانشه.</t>
  </si>
  <si>
    <t>071501</t>
  </si>
  <si>
    <t>071502</t>
  </si>
  <si>
    <t>071503</t>
  </si>
  <si>
    <t>071504</t>
  </si>
  <si>
    <t>073101</t>
  </si>
  <si>
    <t>073102</t>
  </si>
  <si>
    <t>073103</t>
  </si>
  <si>
    <t>كابل شيلددار زيرزميني تك سيمه، با نول يا ارت به ‌صورت غلاف مسي، با عايق و روكش ترمو پلاستيك از نوع NYCY به ‌مقطع 4+4×1 ميليمتر مربع، براي نصب درون ترانشه.</t>
  </si>
  <si>
    <t>073104</t>
  </si>
  <si>
    <t>كابل شيلددار زيرزميني تك سيمه، با نول يا ارت به ‌صورت غلاف مسي، با عايق و روكش ترمو پلاستيك از نوع NYCY به ‌مقطع 6+6×1 ميليمتر مربع، براي نصب درون ترانشه.</t>
  </si>
  <si>
    <t>073105</t>
  </si>
  <si>
    <t>كابل شيلددار زيرزميني تك سيمه، با نول يا ارت به ‌صورت غلاف مسي، با عايق و روكش ترمو پلاستيك از نوع NYCY به ‌مقطع 10+10×1 ميليمتر مربع، براي نصب درون ترانشه.</t>
  </si>
  <si>
    <t>073106</t>
  </si>
  <si>
    <t>كابل شيلددار زيرزميني تك سيمه، با نول يا ارت به ‌صورت غلاف مسي، با عايق و روكش ترمو پلاستيك از نوع NYCY به ‌مقطع 16+16×1 ميليمتر مربع، براي نصب درون ترانشه.</t>
  </si>
  <si>
    <t>073107</t>
  </si>
  <si>
    <t>كابل شيلددار زيرزميني تك سيمه، با نول يا ارت به ‌صورت غلاف مسي، با عايق و روكش ترمو پلاستيك از نوع NYCY به ‌مقطع 16+25×1 ميليمتر مربع، براي نصب درون ترانشه.</t>
  </si>
  <si>
    <t>073108</t>
  </si>
  <si>
    <t>كابل شيلددار زيرزميني تك سيمه، با نول يا ارت به ‌صورت غلاف مسي، با عايق و روكش ترمو پلاستيك از نوع NYCY به ‌مقطع 16+35×1 ميليمتر مربع، براي نصب درون ترانشه.</t>
  </si>
  <si>
    <t>073201</t>
  </si>
  <si>
    <t>073202</t>
  </si>
  <si>
    <t>073203</t>
  </si>
  <si>
    <t>كابل شيلد دار زيرزميني دو سيمه، با نول يا ارت به ‌صورت غلاف مسي، با عايق و روكش ترمو پلاستيك از نوع NYCY به ‌مقطع 4+4×2 ميليمتر مربع، براي نصب درون ترانشه.</t>
  </si>
  <si>
    <t>073204</t>
  </si>
  <si>
    <t>كابل شيلد دار زيرزميني دو سيمه، با نول يا ارت به ‌صورت غلاف مسي، با عايق و روكش ترمو پلاستيك از نوع NYCY به ‌مقطع 6+6×2 ميليمتر مربع، براي نصب درون ترانشه.</t>
  </si>
  <si>
    <t>073205</t>
  </si>
  <si>
    <t>كابل شيلد دار زيرزميني دو سيمه، با نول يا ارت به ‌صورت غلاف مسي، با عايق و روكش ترمو پلاستيك از نوع NYCY به ‌مقطع 10+10×2 ميليمتر مربع، براي نصب درون ترانشه.</t>
  </si>
  <si>
    <t>073206</t>
  </si>
  <si>
    <t>كابل شيلد دار زيرزميني دو سيمه، با نول يا ارت به ‌صورت غلاف مسي، با عايق و روكش ترمو پلاستيك از نوع NYCY به ‌مقطع 16+16×2 ميليمتر مربع، براي نصب درون ترانشه.</t>
  </si>
  <si>
    <t>073207</t>
  </si>
  <si>
    <t>كابل شيلد دار زيرزميني دو سيمه، با نول يا ارت به ‌صورت غلاف مسي، با عايق و روكش ترمو پلاستيك از نوع NYCY به ‌مقطع 16+25×2 ميليمتر مربع، براي نصب درون ترانشه.</t>
  </si>
  <si>
    <t>073208</t>
  </si>
  <si>
    <t>كابل شيلد دار زيرزميني دو سيمه، با نول يا ارت به ‌صورت غلاف مسي، با عايق و روكش ترمو پلاستيك از نوع NYCY به ‌مقطع 16+35×2 ميليمتر مربع، براي نصب درون ترانشه.</t>
  </si>
  <si>
    <t>073301</t>
  </si>
  <si>
    <t>073302</t>
  </si>
  <si>
    <t>073303</t>
  </si>
  <si>
    <t>كابل شيلد دار زيرزميني سه سيمه، با نول يا ارت به ‌صورت غلاف مسي، با عايق و روكش ترمو پلاستيك از نوع NYCY به ‌مقطع 4+4×3 ميليمتر مربع، براي نصب درون ترانشه.</t>
  </si>
  <si>
    <t>073304</t>
  </si>
  <si>
    <t>كابل شيلد دار زيرزميني سه سيمه، با نول يا ارت به ‌صورت غلاف مسي، با عايق و روكش ترمو پلاستيك از نوع NYCY به ‌مقطع 6+6×3 ميليمتر مربع، براي نصب درون ترانشه.</t>
  </si>
  <si>
    <t>073305</t>
  </si>
  <si>
    <t>كابل شيلد دار زيرزميني سه سيمه، با نول يا ارت به ‌صورت غلاف مسي، با عايق و روكش ترمو پلاستيك از نوع NYCY به ‌مقطع 10+10×3 ميليمتر مربع، براي نصب درون ترانشه.</t>
  </si>
  <si>
    <t>073306</t>
  </si>
  <si>
    <t>كابل شيلد دار زيرزميني سه سيمه، با نول يا ارت به ‌صورت غلاف مسي، با عايق و روكش ترمو پلاستيك از نوع NYCY به ‌مقطع 16+16×3 ميليمتر مربع، براي نصب درون ترانشه.</t>
  </si>
  <si>
    <t>073307</t>
  </si>
  <si>
    <t>كابل شيلد دار زيرزميني سه سيمه، با نول يا ارت به ‌صورت غلاف مسي، با عايق و روكش ترمو پلاستيك از نوع NYCY به ‌مقطع 16+25×3 ميليمتر مربع، براي نصب درون ترانشه.</t>
  </si>
  <si>
    <t>073308</t>
  </si>
  <si>
    <t>كابل شيلد دار زيرزميني سه سيمه، با نول يا ارت به ‌صورت غلاف مسي، با عايق و روكش ترمو پلاستيك از نوع NYCY به ‌مقطع 16+35×3 ميليمتر مربع، براي نصب درون ترانشه.</t>
  </si>
  <si>
    <t>073401</t>
  </si>
  <si>
    <t>073402</t>
  </si>
  <si>
    <t>073403</t>
  </si>
  <si>
    <t>كابل شيلد دار زيرزميني چهار سيمه، با نول يا ارت به ‌صورت غلاف مسي، با عايق و روكش ترمو پلاستيك از نوع NYCY به ‌مقطع 4+4×4 ميليمتر مربع، براي نصب درون ترانشه.</t>
  </si>
  <si>
    <t>073404</t>
  </si>
  <si>
    <t>كابل شيلد دار زيرزميني چهار سيمه، با نول يا ارت به ‌صورت غلاف مسي، با عايق و روكش ترمو پلاستيك از نوع NYCY به ‌مقطع 6+6×4 ميليمتر مربع، براي نصب درون ترانشه.</t>
  </si>
  <si>
    <t>073405</t>
  </si>
  <si>
    <t>كابل شيلد دار زيرزميني چهار سيمه، با نول يا ارت به ‌صورت غلاف مسي، با عايق و روكش ترمو پلاستيك از نوع NYCY به ‌مقطع 10+10×4 ميليمتر مربع، براي نصب درون ترانشه.</t>
  </si>
  <si>
    <t>073406</t>
  </si>
  <si>
    <t>كابل شيلد دار زيرزميني چهار سيمه، با نول يا ارت به ‌صورت غلاف مسي، با عايق و روكش ترمو پلاستيك از نوع NYCY به ‌مقطع 16+16×4 ميليمتر مربع، براي نصب درون ترانشه.</t>
  </si>
  <si>
    <t>073407</t>
  </si>
  <si>
    <t>كابل شيلد دار زيرزميني چهار سيمه، با نول يا ارت به ‌صورت غلاف مسي، با عايق و روكش ترمو پلاستيك از نوع NYCY به ‌مقطع 16+25×4 ميليمتر مربع، براي نصب درون ترانشه.</t>
  </si>
  <si>
    <t>073408</t>
  </si>
  <si>
    <t>كابل شيلد دار زيرزميني چهار سيمه، با نول يا ارت به ‌صورت غلاف مسي، با عايق و روكش ترمو پلاستيك از نوع NYCY به ‌مقطع 16+35×4 ميليمتر مربع، براي نصب درون ترانشه.</t>
  </si>
  <si>
    <t>074101</t>
  </si>
  <si>
    <t>074102</t>
  </si>
  <si>
    <t>074103</t>
  </si>
  <si>
    <t>كابل شيلد دار، زره‌دار زيرزميني تک سيمه، با نول يا ارت، با عايق و روكش ترمو پلاستيك از نوع NYCYRY به ‌مقطع 4+4×1 ميليمتر مربع، براي نصب درون ترانشه.</t>
  </si>
  <si>
    <t>074104</t>
  </si>
  <si>
    <t>كابل شيلد دار، زره‌دار زيرزميني تک سيمه، با نول يا ارت، با عايق و روكش ترمو پلاستيك از نوع NYCYRY به ‌مقطع 6+6×1 ميليمتر مربع، براي نصب درون ترانشه.</t>
  </si>
  <si>
    <t>074105</t>
  </si>
  <si>
    <t>كابل شيلد دار، زره‌دار زيرزميني تک سيمه، با نول يا ارت، با عايق و روكش ترمو پلاستيك از نوع NYCYRY به ‌مقطع 10+10×1 ميليمتر مربع، براي نصب درون ترانشه.</t>
  </si>
  <si>
    <t>074106</t>
  </si>
  <si>
    <t>كابل شيلد دار، زره‌دار زيرزميني تک سيمه، با نول يا ارت، با عايق و روكش ترمو پلاستيك از نوع NYCYRY به ‌مقطع 16+16×1 ميليمتر مربع، براي نصب درون ترانشه.</t>
  </si>
  <si>
    <t>074107</t>
  </si>
  <si>
    <t>كابل شيلد دار، زره‌دار زيرزميني تک سيمه، با نول يا ارت، با عايق و روكش ترمو پلاستيك از نوع NYCYRY به ‌مقطع 16+25×1 ميليمتر مربع، براي نصب درون ترانشه.</t>
  </si>
  <si>
    <t>074108</t>
  </si>
  <si>
    <t>كابل شيلد دار، زره‌دار زيرزميني تک سيمه، با نول يا ارت، با عايق و روكش ترمو پلاستيك از نوع NYCYRY به ‌مقطع 16+35×1 ميليمتر مربع، براي نصب درون ترانشه.</t>
  </si>
  <si>
    <t>074201</t>
  </si>
  <si>
    <t>074202</t>
  </si>
  <si>
    <t>074203</t>
  </si>
  <si>
    <t>كابل شيلدار، زره دار زيرزميني دو سيمه، با نول يا ارت، با عايق و روكش ترمو پلاستيك از نوع NYCYRY به ‌مقطع 4+4×2 ميليمتر مربع، براي نصب درون ترانشه.</t>
  </si>
  <si>
    <t>074204</t>
  </si>
  <si>
    <t>كابل شيلدار، زره دار زيرزميني دو سيمه، با نول يا ارت، با عايق و روكش ترمو پلاستيك از نوع NYCYRY به ‌مقطع 6+6×2 ميليمتر مربع، براي نصب درون ترانشه.</t>
  </si>
  <si>
    <t>074205</t>
  </si>
  <si>
    <t>كابل شيلدار، زره دار زيرزميني دو سيمه، با نول يا ارت، با عايق و روكش ترمو پلاستيك از نوع NYCYRY به ‌مقطع 10+10×2 ميليمتر مربع، براي نصب درون ترانشه.</t>
  </si>
  <si>
    <t>074206</t>
  </si>
  <si>
    <t>كابل شيلدار، زره دار زيرزميني دو سيمه، با نول يا ارت، با عايق و روكش ترمو پلاستيك از نوع NYCYRY به ‌مقطع 16+16×2 ميليمتر مربع، براي نصب درون ترانشه.</t>
  </si>
  <si>
    <t>074207</t>
  </si>
  <si>
    <t>كابل شيلدار، زره دار زيرزميني دو سيمه، با نول يا ارت، با عايق و روكش ترمو پلاستيك از نوع NYCYRY به ‌مقطع 16+25×2 ميليمتر مربع، براي نصب درون ترانشه.</t>
  </si>
  <si>
    <t>074208</t>
  </si>
  <si>
    <t>كابل شيلدار، زره دار زيرزميني دو سيمه، با نول يا ارت، با عايق و روكش ترمو پلاستيك از نوع NYCYRY به ‌مقطع 16+35×2 ميليمتر مربع، براي نصب درون ترانشه.</t>
  </si>
  <si>
    <t>074301</t>
  </si>
  <si>
    <t>074302</t>
  </si>
  <si>
    <t>074303</t>
  </si>
  <si>
    <t>كابل شيلدار، زره دار زيرزميني سه سيمه، با نول يا ارت، با عايق و روكش ترمو پلاستيك از نوع NYCYRY به ‌مقطع 4+4×3 ميليمتر مربع، براي نصب درون ترانشه.</t>
  </si>
  <si>
    <t>074304</t>
  </si>
  <si>
    <t>كابل شيلدار، زره دار زيرزميني سه سيمه، با نول يا ارت، با عايق و روكش ترمو پلاستيك از نوع NYCYRY به ‌مقطع 6+6×3 ميليمتر مربع، براي نصب درون ترانشه.</t>
  </si>
  <si>
    <t>074305</t>
  </si>
  <si>
    <t>كابل شيلدار، زره دار زيرزميني سه سيمه، با نول يا ارت، با عايق و روكش ترمو پلاستيك از نوع NYCYRY به ‌مقطع 10+10×3 ميليمتر مربع، براي نصب درون ترانشه.</t>
  </si>
  <si>
    <t>074306</t>
  </si>
  <si>
    <t>كابل شيلدار، زره دار زيرزميني سه سيمه، با نول يا ارت، با عايق و روكش ترمو پلاستيك از نوع NYCYRY به ‌مقطع 16+16×3 ميليمتر مربع، براي نصب درون ترانشه.</t>
  </si>
  <si>
    <t>074307</t>
  </si>
  <si>
    <t>كابل شيلدار، زره دار زيرزميني سه سيمه، با نول يا ارت، با عايق و روكش ترمو پلاستيك از نوع NYCYRY به ‌مقطع 16+25×3 ميليمتر مربع، براي نصب درون ترانشه.</t>
  </si>
  <si>
    <t>074308</t>
  </si>
  <si>
    <t>كابل شيلدار، زره دار زيرزميني سه سيمه، با نول يا ارت، با عايق و روكش ترمو پلاستيك از نوع NYCYRY به ‌مقطع 16+35×3 ميليمتر مربع، براي نصب درون ترانشه.</t>
  </si>
  <si>
    <t>074401</t>
  </si>
  <si>
    <t>074402</t>
  </si>
  <si>
    <t>074403</t>
  </si>
  <si>
    <t>كابل شيلدار، زره دار زيرزميني چهار سيمه، با نول يا ارت، با عايق و روكش ترمو پلاستيك از نوع NYCYRY به ‌مقطع 4+4×4 ميليمتر مربع، براي نصب درون ترانشه.</t>
  </si>
  <si>
    <t>074404</t>
  </si>
  <si>
    <t>كابل شيلدار، زره دار زيرزميني چهار سيمه، با نول يا ارت، با عايق و روكش ترمو پلاستيك از نوع NYCYRY به ‌مقطع 6+6×4 ميليمتر مربع، براي نصب درون ترانشه.</t>
  </si>
  <si>
    <t>074405</t>
  </si>
  <si>
    <t>كابل شيلدار، زره دار زيرزميني چهار سيمه، با نول يا ارت، با عايق و روكش ترمو پلاستيك از نوع NYCYRY به ‌مقطع 10+10×4 ميليمتر مربع، براي نصب درون ترانشه.</t>
  </si>
  <si>
    <t>074406</t>
  </si>
  <si>
    <t>كابل شيلدار، زره دار زيرزميني چهار سيمه، با نول يا ارت، با عايق و روكش ترمو پلاستيك از نوع NYCYRY به ‌مقطع 16+16×4 ميليمتر مربع، براي نصب درون ترانشه.</t>
  </si>
  <si>
    <t>074407</t>
  </si>
  <si>
    <t>كابل شيلدار، زره دار زيرزميني چهار سيمه، با نول يا ارت، با عايق و روكش ترمو پلاستيك از نوع NYCYRY به ‌مقطع 16+25×4 ميليمتر مربع، براي نصب درون ترانشه.</t>
  </si>
  <si>
    <t>074408</t>
  </si>
  <si>
    <t>كابل شيلدار، زره دار زيرزميني چهار سيمه، با نول يا ارت، با عايق و روكش ترمو پلاستيك از نوع NYCYRY به ‌مقطع 16+35×4 ميليمتر مربع، براي نصب درون ترانشه.</t>
  </si>
  <si>
    <t>075101</t>
  </si>
  <si>
    <t>075102</t>
  </si>
  <si>
    <t>075103</t>
  </si>
  <si>
    <t>كابل زره دار زيرزميني تک سيمه، با عايق و روكش ترمو پلاستيك از نوع NYRY به ‌مقطع 4×1 ميليمتر مربع، براي نصب درون ترانشه.</t>
  </si>
  <si>
    <t>075104</t>
  </si>
  <si>
    <t>كابل زره دار زيرزميني تک سيمه، با عايق و روكش ترمو پلاستيك از نوع NYRY به ‌مقطع 6×1 ميليمتر مربع، براي نصب درون ترانشه.</t>
  </si>
  <si>
    <t>075105</t>
  </si>
  <si>
    <t>كابل زره دار زيرزميني تک سيمه، با عايق و روكش ترمو پلاستيك از نوع NYRY به ‌مقطع 10×1 ميليمتر مربع، براي نصب درون ترانشه.</t>
  </si>
  <si>
    <t>075106</t>
  </si>
  <si>
    <t>كابل زره دار زيرزميني تک سيمه، با عايق و روكش ترمو پلاستيك از نوع NYRY به ‌مقطع 16×1 ميليمتر مربع، براي نصب درون ترانشه.</t>
  </si>
  <si>
    <t>075107</t>
  </si>
  <si>
    <t>كابل زره دار زيرزميني تک سيمه، با عايق و روكش ترمو پلاستيك از نوع NYRY به ‌مقطع 25×1 ميليمتر مربع، براي نصب درون ترانشه.</t>
  </si>
  <si>
    <t>075201</t>
  </si>
  <si>
    <t>075202</t>
  </si>
  <si>
    <t>075203</t>
  </si>
  <si>
    <t>كابل زره دار زيرزميني دو سيمه، با عايق و روكش ترمو پلاستيك از نوع NYRY به ‌مقطع 4×2 ميليمتر مربع، براي نصب درون ترانشه.</t>
  </si>
  <si>
    <t>075204</t>
  </si>
  <si>
    <t>كابل زره دار زيرزميني دو سيمه، با عايق و روكش ترمو پلاستيك از نوع NYRY به ‌مقطع 6×2 ميليمتر مربع، براي نصب درون ترانشه.</t>
  </si>
  <si>
    <t>075205</t>
  </si>
  <si>
    <t>كابل زره دار زيرزميني دو سيمه، با عايق و روكش ترمو پلاستيك از نوع NYRY به ‌مقطع 10×2 ميليمتر مربع، براي نصب درون ترانشه.</t>
  </si>
  <si>
    <t>075206</t>
  </si>
  <si>
    <t>كابل زره دار زيرزميني دو سيمه، با عايق و روكش ترمو پلاستيك از نوع NYRY به ‌مقطع 16×2 ميليمتر مربع، براي نصب درون ترانشه.</t>
  </si>
  <si>
    <t>075207</t>
  </si>
  <si>
    <t>كابل زره دار زيرزميني دو سيمه، با عايق و روكش ترمو پلاستيك از نوع NYRY به ‌مقطع 25×2 ميليمتر مربع، براي نصب درون ترانشه.</t>
  </si>
  <si>
    <t>075301</t>
  </si>
  <si>
    <t>075302</t>
  </si>
  <si>
    <t>075303</t>
  </si>
  <si>
    <t>كابل زره دار زيرزميني سه سيمه، با عايق و روكش ترمو پلاستيك از نوع NYRY به ‌مقطع 4×3 ميليمتر مربع، براي نصب درون ترانشه.</t>
  </si>
  <si>
    <t>075304</t>
  </si>
  <si>
    <t>كابل زره دار زيرزميني سه سيمه، با عايق و روكش ترمو پلاستيك از نوع NYRY به ‌مقطع 6×3 ميليمتر مربع، براي نصب درون ترانشه.</t>
  </si>
  <si>
    <t>075305</t>
  </si>
  <si>
    <t>كابل زره دار زيرزميني سه سيمه، با عايق و روكش ترمو پلاستيك از نوع NYRY به ‌مقطع 10×3 ميليمتر مربع، براي نصب درون ترانشه.</t>
  </si>
  <si>
    <t>075306</t>
  </si>
  <si>
    <t>كابل زره دار زيرزميني سه سيمه، با عايق و روكش ترمو پلاستيك از نوع NYRY به ‌مقطع 16×3 ميليمتر مربع، براي نصب درون ترانشه.</t>
  </si>
  <si>
    <t>075307</t>
  </si>
  <si>
    <t>كابل زره دار زيرزميني سه سيمه، با عايق و روكش ترمو پلاستيك از نوع NYRY به ‌مقطع 25×3 ميليمتر مربع، براي نصب درون ترانشه.</t>
  </si>
  <si>
    <t>075308</t>
  </si>
  <si>
    <t>كابل زره دار زيرزميني سه سيمه، با عايق و روكش ترمو پلاستيك از نوع NYRY به ‌مقطع 35×3 ميليمتر مربع، براي نصب درون ترانشه.</t>
  </si>
  <si>
    <t>075309</t>
  </si>
  <si>
    <t>كابل زره دار زيرزميني سه سيمه، با عايق و روكش ترمو پلاستيك از نوع NYRY به ‌مقطع 50×3 ميليمتر مربع، براي نصب درون ترانشه.</t>
  </si>
  <si>
    <t>075310</t>
  </si>
  <si>
    <t>كابل زره دار زيرزميني سه سيمه، با عايق و روكش ترمو پلاستيك از نوع NYRY به ‌مقطع 70×3 ميليمتر مربع، براي نصب درون ترانشه.</t>
  </si>
  <si>
    <t>075311</t>
  </si>
  <si>
    <t>كابل زره دار زيرزميني سه سيمه، با عايق و روكش ترمو پلاستيك از نوع NYRY به ‌مقطع 95×3 ميليمتر مربع، براي نصب درون ترانشه.</t>
  </si>
  <si>
    <t>075312</t>
  </si>
  <si>
    <t>كابل زره دار زيرزميني سه سيمه، با عايق و روكش ترمو پلاستيك از نوع NYRY به ‌مقطع 120×3 ميليمتر مربع، براي نصب درون ترانشه.</t>
  </si>
  <si>
    <t>075313</t>
  </si>
  <si>
    <t>كابل زره دار زيرزميني سه سيمه، با عايق و روكش ترمو پلاستيك از نوع NYRY به ‌مقطع 150×3 ميليمتر مربع، براي نصب درون ترانشه.</t>
  </si>
  <si>
    <t>075314</t>
  </si>
  <si>
    <t>كابل زره دار زيرزميني سه سيمه، با عايق و روكش ترمو پلاستيك از نوع NYRY به ‌مقطع 185×3 ميليمتر مربع، براي نصب درون ترانشه.</t>
  </si>
  <si>
    <t>075315</t>
  </si>
  <si>
    <t>كابل زره دار زيرزميني سه سيمه، با عايق و روكش ترمو پلاستيك از نوع NYRY به ‌مقطع 240×3 ميليمتر مربع، براي نصب درون ترانشه.</t>
  </si>
  <si>
    <t>075316</t>
  </si>
  <si>
    <t>كابل زره دار زيرزميني سه سيمه، با عايق و روكش ترمو پلاستيك از نوع NYRY به ‌مقطع 300×3 ميليمتر مربع، براي نصب درون ترانشه.</t>
  </si>
  <si>
    <t>076101</t>
  </si>
  <si>
    <t>076102</t>
  </si>
  <si>
    <t>076103</t>
  </si>
  <si>
    <t>076104</t>
  </si>
  <si>
    <t>076105</t>
  </si>
  <si>
    <t>076106</t>
  </si>
  <si>
    <t>076107</t>
  </si>
  <si>
    <t>076108</t>
  </si>
  <si>
    <t>076109</t>
  </si>
  <si>
    <t>076201</t>
  </si>
  <si>
    <t>076202</t>
  </si>
  <si>
    <t>076203</t>
  </si>
  <si>
    <t>076204</t>
  </si>
  <si>
    <t>076205</t>
  </si>
  <si>
    <t>076206</t>
  </si>
  <si>
    <t>076207</t>
  </si>
  <si>
    <t>076208</t>
  </si>
  <si>
    <t>076209</t>
  </si>
  <si>
    <t>076210</t>
  </si>
  <si>
    <t>076301</t>
  </si>
  <si>
    <t>كابل کنترل زره‌دار زيرزميني چند سيمه، با عايق و روكش ترمو پلاستيك از نوع NYRY به ‌مقطع 4×5 ميليمتر مربع، براي نصب درون ترانشه.</t>
  </si>
  <si>
    <t>076302</t>
  </si>
  <si>
    <t>كابل کنترل زره‌دار زيرزميني چند سيمه، با عايق و روكش ترمو پلاستيك از نوع NYRY به ‌مقطع 4×7 ميليمتر مربع، براي نصب درون ترانشه.</t>
  </si>
  <si>
    <t>076303</t>
  </si>
  <si>
    <t>كابل کنترل زره‌دار زيرزميني چند سيمه، با عايق و روكش ترمو پلاستيك از نوع NYRY به ‌مقطع 4×10 ميليمتر مربع، براي نصب درون ترانشه.</t>
  </si>
  <si>
    <t>076304</t>
  </si>
  <si>
    <t>كابل کنترل زره‌دار زيرزميني چند سيمه، با عايق و روكش ترمو پلاستيك از نوع NYRY به ‌مقطع 4×12 ميليمتر مربع، براي نصب درون ترانشه.</t>
  </si>
  <si>
    <t>076305</t>
  </si>
  <si>
    <t>كابل کنترل زره‌دار زيرزميني چند سيمه، با عايق و روكش ترمو پلاستيك از نوع NYRY به ‌مقطع 4×14 ميليمتر مربع، براي نصب درون ترانشه.</t>
  </si>
  <si>
    <t>076306</t>
  </si>
  <si>
    <t>كابل کنترل زره‌دار زيرزميني چند سيمه، با عايق و روكش ترمو پلاستيك از نوع NYRY به ‌مقطع 4×16 ميليمتر مربع، براي نصب درون ترانشه.</t>
  </si>
  <si>
    <t>076307</t>
  </si>
  <si>
    <t>كابل کنترل زره‌دار زيرزميني چند سيمه، با عايق و روكش ترمو پلاستيك از نوع NYRY به ‌مقطع 4×19 ميليمتر مربع، براي نصب درون ترانشه.</t>
  </si>
  <si>
    <t>076308</t>
  </si>
  <si>
    <t>كابل کنترل زره‌دار زيرزميني چند سيمه، با عايق و روكش ترمو پلاستيك از نوع NYRY به ‌مقطع 4×24 ميليمتر مربع، براي نصب درون ترانشه.</t>
  </si>
  <si>
    <t>076309</t>
  </si>
  <si>
    <t>كابل کنترل زره‌دار زيرزميني چند سيمه، با عايق و روكش ترمو پلاستيك از نوع NYRY به ‌مقطع 4×30 ميليمتر مربع، براي نصب درون ترانشه.</t>
  </si>
  <si>
    <t>076310</t>
  </si>
  <si>
    <t>كابل کنترل زره‌دار زيرزميني چند سيمه، با عايق و روكش ترمو پلاستيك از نوع NYRY به ‌مقطع 4×37 ميليمتر مربع، براي نصب درون ترانشه.</t>
  </si>
  <si>
    <t>076401</t>
  </si>
  <si>
    <t>076402</t>
  </si>
  <si>
    <t>076403</t>
  </si>
  <si>
    <t>076404</t>
  </si>
  <si>
    <t>076405</t>
  </si>
  <si>
    <t>076501</t>
  </si>
  <si>
    <t>076502</t>
  </si>
  <si>
    <t>076503</t>
  </si>
  <si>
    <t>076504</t>
  </si>
  <si>
    <t>076505</t>
  </si>
  <si>
    <t>077101</t>
  </si>
  <si>
    <t>077102</t>
  </si>
  <si>
    <t>077103</t>
  </si>
  <si>
    <t>كابل قابل انعطاف پلاستيکي دو سيمه، با روكش ترمو پلاستيك از نوع NYMHY به ‌مقطع 1×2 ميليمتر مربع، براي نصب درون لوله يا روي سيني کابل يا روي ديوار و يا به طور آزاد براي اتصال به مصرف ‌کننده‌هاي متحرک.</t>
  </si>
  <si>
    <t>077104</t>
  </si>
  <si>
    <t>077105</t>
  </si>
  <si>
    <t>077106</t>
  </si>
  <si>
    <t>كابل قابل انعطاف پلاستيکي دو سيمه، با روكش ترمو پلاستيك از نوع NYMHY به ‌مقطع 4×2 ميليمتر مربع، براي نصب درون لوله يا روي سيني کابل يا روي ديوار و يا به طور آزاد براي اتصال به مصرف ‌کننده‌هاي متحرک.</t>
  </si>
  <si>
    <t>077107</t>
  </si>
  <si>
    <t>كابل قابل انعطاف پلاستيکي دو سيمه، با روكش ترمو پلاستيك از نوع NYMHY به ‌مقطع 6×2 ميليمتر مربع، براي نصب درون لوله يا روي سيني کابل يا روي ديوار و يا به طور آزاد براي اتصال به مصرف ‌کننده‌هاي متحرک.</t>
  </si>
  <si>
    <t>077108</t>
  </si>
  <si>
    <t>كابل قابل انعطاف پلاستيکي دو سيمه، با روكش ترمو پلاستيك از نوع NYMHY به ‌مقطع 10×2 ميليمتر مربع، براي نصب درون لوله يا روي سيني کابل يا روي ديوار و يا به طور آزاد براي اتصال به مصرف ‌کننده‌هاي متحرک.</t>
  </si>
  <si>
    <t>077109</t>
  </si>
  <si>
    <t>كابل قابل انعطاف پلاستيکي دو سيمه، با روكش ترمو پلاستيك از نوع NYMHY به ‌مقطع 16×2 ميليمتر مربع، براي نصب درون لوله يا روي سيني کابل يا روي ديوار و يا به طور آزاد براي اتصال به مصرف ‌کننده‌هاي متحرک.</t>
  </si>
  <si>
    <t>077201</t>
  </si>
  <si>
    <t>077202</t>
  </si>
  <si>
    <t>كابل قابل انعطاف پلاستيکي سه‌سيمه، با روكش ترمو پلاستيك از نوع NYMHY به ‌مقطع 1×3 ميليمتر مربع، براي نصب درون لوله يا روي سيني کابل يا روي ديوار و يا به طور آزاد براي اتصال به مصرف ‌کننده‌هاي متحرک.</t>
  </si>
  <si>
    <t>077203</t>
  </si>
  <si>
    <t>077204</t>
  </si>
  <si>
    <t>077205</t>
  </si>
  <si>
    <t>كابل قابل انعطاف پلاستيکي سه‌سيمه، با روكش ترمو پلاستيك از نوع NYMHY به ‌مقطع 4×3 ميليمتر مربع، براي نصب درون لوله يا روي سيني کابل يا روي ديوار و يا به طور آزاد براي اتصال به مصرف ‌کننده‌هاي متحرک.</t>
  </si>
  <si>
    <t>077206</t>
  </si>
  <si>
    <t>كابل قابل انعطاف پلاستيکي سه‌سيمه، با روكش ترمو پلاستيك از نوع NYMHY به ‌مقطع 6×3 ميليمتر مربع، براي نصب درون لوله يا روي سيني کابل يا روي ديوار و يا به طور آزاد براي اتصال به مصرف ‌کننده‌هاي متحرک.</t>
  </si>
  <si>
    <t>077207</t>
  </si>
  <si>
    <t>كابل قابل انعطاف پلاستيکي سه‌سيمه، با روكش ترمو پلاستيك از نوع NYMHY به ‌مقطع 10×3 ميليمتر مربع، براي نصب درون لوله يا روي سيني کابل يا روي ديوار و يا به طور آزاد براي اتصال به مصرف ‌کننده‌هاي متحرک.</t>
  </si>
  <si>
    <t>077301</t>
  </si>
  <si>
    <t>077302</t>
  </si>
  <si>
    <t>كابل قابل انعطاف پلاستيکي چهار‌سيمه، با روكش ترمو پلاستيك از نوع NYMHY به ‌مقطع 1×4 ميليمتر مربع، براي نصب درون لوله يا روي سيني کابل يا روي ديوار و يا به طور آزاد براي اتصال به مصرف ‌کننده‌هاي متحرک.</t>
  </si>
  <si>
    <t>077303</t>
  </si>
  <si>
    <t>077304</t>
  </si>
  <si>
    <t>077305</t>
  </si>
  <si>
    <t>كابل قابل انعطاف پلاستيکي چهار‌سيمه، با روكش ترمو پلاستيك از نوع NYMHY به ‌مقطع 4×4 ميليمتر مربع، براي نصب درون لوله يا روي سيني کابل يا روي ديوار و يا به طور آزاد براي اتصال به مصرف ‌کننده‌هاي متحرک.</t>
  </si>
  <si>
    <t>077306</t>
  </si>
  <si>
    <t>كابل قابل انعطاف پلاستيکي چهار‌سيمه، با روكش ترمو پلاستيك از نوع NYMHY به ‌مقطع 6×4 ميليمتر مربع، براي نصب درون لوله يا روي سيني کابل يا روي ديوار و يا به طور آزاد براي اتصال به مصرف ‌کننده‌هاي متحرک.</t>
  </si>
  <si>
    <t>077307</t>
  </si>
  <si>
    <t>كابل قابل انعطاف پلاستيکي چهار‌سيمه، با روكش ترمو پلاستيك از نوع NYMHY به ‌مقطع 10×4 ميليمتر مربع، براي نصب درون لوله يا روي سيني کابل يا روي ديوار و يا به طور آزاد براي اتصال به مصرف ‌کننده‌هاي متحرک.</t>
  </si>
  <si>
    <t>077401</t>
  </si>
  <si>
    <t>077402</t>
  </si>
  <si>
    <t>كابل قابل انعطاف پلاستيكي پنج سيمه، با روكش ترمو پلاستيك از نوع NYMHY و به ‌مقطع 1×5 ميليمتر مربع، براي نصب درون لوله يا روي سيني كابل يا روي ديوار و يا به ‌طور آزاد براي اتصال به ‌مصرف كننده‌هاي متحرك.</t>
  </si>
  <si>
    <t>077403</t>
  </si>
  <si>
    <t>077404</t>
  </si>
  <si>
    <t>077405</t>
  </si>
  <si>
    <t>كابل قابل انعطاف پلاستيكي هفت سيمه، باروكش ترمو پلاستيك از نوع NYMHY و به ‌مقطع 4×5 ميليمتر مربع، براي نصب درون لوله يا روي سيني كابل يا روي ديوار و يا به ‌طور آزاد براي اتصال به ‌مصرف كننده‌هاي متحرك.</t>
  </si>
  <si>
    <t>077501</t>
  </si>
  <si>
    <t>کابل زميني تک سيمه آلومينيومي با عايق و روکش ترموپلاستيک از نوع NAYY و به مقطع 120×1 ميلي‌متر مربع، براي نصب داخل ترانشه.</t>
  </si>
  <si>
    <t>077502</t>
  </si>
  <si>
    <t>کابل زميني تک سيمه آلومينيومي با عايق و روکش ترموپلاستيک از نوع NAYY و به مقطع 150×1 ميلي‌متر مربع، براي نصب داخل ترانشه.</t>
  </si>
  <si>
    <t>077503</t>
  </si>
  <si>
    <t>کابل زميني تک سيمه آلومينيومي با عايق و روکش ترموپلاستيک از نوع NAYY و به مقطع 185×1 ميلي‌متر مربع، براي نصب داخل ترانشه.</t>
  </si>
  <si>
    <t>077504</t>
  </si>
  <si>
    <t>کابل زميني تک سيمه آلومينيومي با عايق و روکش ترموپلاستيک از نوع NAYY و به مقطع 240×1 ميلي‌متر مربع، براي نصب داخل ترانشه.</t>
  </si>
  <si>
    <t>077505</t>
  </si>
  <si>
    <t>کابل زميني تک سيمه آلومينيومي با عايق و روکش ترموپلاستيک از نوع NAYY و به مقطع 300×1 ميلي‌متر مربع، براي نصب داخل ترانشه.</t>
  </si>
  <si>
    <t>077506</t>
  </si>
  <si>
    <t>کابل زميني تک سيمه آلومينيومي با عايق و روکش ترموپلاستيک از نوع NAYY و به مقطع 400×1 ميلي‌متر مربع، براي نصب داخل ترانشه.</t>
  </si>
  <si>
    <t>077507</t>
  </si>
  <si>
    <t>کابل زميني تک سيمه آلومينيومي با عايق و روکش ترموپلاستيک از نوع NAYY و به مقطع 500×1 ميلي‌متر مربع، براي نصب داخل ترانشه.</t>
  </si>
  <si>
    <t>077601</t>
  </si>
  <si>
    <t>077602</t>
  </si>
  <si>
    <t>077603</t>
  </si>
  <si>
    <t>077604</t>
  </si>
  <si>
    <t>077605</t>
  </si>
  <si>
    <t>077606</t>
  </si>
  <si>
    <t>077607</t>
  </si>
  <si>
    <t>077701</t>
  </si>
  <si>
    <t>کابل زره دار زير زميني تک سيمه آلومينيومي با عايق و روکش ترموپلاستيک از نوع NAYRY و به مقطع 120×1 ميلي‌متر مربع، براي نصب داخل ترانشه.</t>
  </si>
  <si>
    <t>077702</t>
  </si>
  <si>
    <t>کابل زره دار زير زميني تک سيمه آلومينيومي با عايق و روکش ترموپلاستيک از نوع NAYRY و به مقطع 150×1 ميلي‌متر مربع، براي نصب داخل ترانشه.</t>
  </si>
  <si>
    <t>077703</t>
  </si>
  <si>
    <t>کابل زره دار زير زميني تک سيمه آلومينيومي با عايق و روکش ترموپلاستيک از نوع NAYRY و به مقطع 185×1 ميلي‌متر مربع، براي نصب داخل ترانشه.</t>
  </si>
  <si>
    <t>077704</t>
  </si>
  <si>
    <t>کابل زره دار زير زميني تک سيمه آلومينيومي با عايق و روکش ترموپلاستيک از نوع NAYRY و به مقطع 240×1 ميلي‌متر مربع، براي نصب داخل ترانشه.</t>
  </si>
  <si>
    <t>077705</t>
  </si>
  <si>
    <t>کابل زره دار زير زميني تک سيمه آلومينيومي با عايق و روکش ترموپلاستيک از نوع NAYRY و به مقطع 300×1 ميلي‌متر مربع، براي نصب داخل ترانشه.</t>
  </si>
  <si>
    <t>077706</t>
  </si>
  <si>
    <t>کابل زره دار زير زميني تک سيمه آلومينيومي با عايق و روکش ترموپلاستيک از نوع NAYRY و به مقطع 400×1 ميلي‌متر مربع، براي نصب داخل ترانشه.</t>
  </si>
  <si>
    <t>077707</t>
  </si>
  <si>
    <t>کابل زره دار زير زميني تک سيمه آلومينيومي با عايق و روکش ترموپلاستيک از نوع NAYRY و به مقطع 500×1 ميلي‌متر مربع، براي نصب داخل ترانشه.</t>
  </si>
  <si>
    <t>077801</t>
  </si>
  <si>
    <t>077802</t>
  </si>
  <si>
    <t>077803</t>
  </si>
  <si>
    <t>077804</t>
  </si>
  <si>
    <t>077805</t>
  </si>
  <si>
    <t>077806</t>
  </si>
  <si>
    <t>077807</t>
  </si>
  <si>
    <t>کابل زميني سه و نيم سيمه آلومينيومي با عايق و روکش ترموپلاستيک از نوع NAYRY و به مقطع 150+300×3 ميلي‌متر مربع، براي نصب داخل ترانشه.</t>
  </si>
  <si>
    <t>كابلشو از نوع پرسي مسي و براي سيم يا كابل به ‌مقطع 4 تا 6 ميليمتر مربع.</t>
  </si>
  <si>
    <t>كابلشو از نوع پرسي مسي و براي سيم يا كابل به ‌مقطع 10 ميليمتر مربع.</t>
  </si>
  <si>
    <t>كابلشو از نوع پرسي مسي و براي سيم يا كابل به ‌مقطع 16 ميليمتر مربع.</t>
  </si>
  <si>
    <t>كابلشو از نوع پرسي مسي و براي سيم يا كابل به ‌مقطع 25 ميليمتر مربع.</t>
  </si>
  <si>
    <t>كابلشو از نوع پرسي مسي و براي سيم يا كابل به ‌مقطع 35 ميليمتر مربع.</t>
  </si>
  <si>
    <t>كابلشو از نوع پرسي مسي و براي سيم يا كابل به ‌مقطع 50 ميليمتر مربع.</t>
  </si>
  <si>
    <t>كابلشو از نوع پرسي مسي و براي سيم يا كابل به ‌مقطع 70 ميليمتر مربع.</t>
  </si>
  <si>
    <t>كابلشو از نوع پرسي مسي و براي سيم يا كابل به ‌مقطع 95 ميليمتر مربع.</t>
  </si>
  <si>
    <t>كابلشو از نوع پرسي مسي و براي سيم يا كابل به ‌مقطع 120 ميليمتر مربع.</t>
  </si>
  <si>
    <t>كابلشو از نوع پرسي مسي و براي سيم يا كابل به ‌مقطع 150 ميليمتر مربع.</t>
  </si>
  <si>
    <t>كابلشو از نوع پرسي مسي و براي سيم يا كابل به ‌مقطع 185 ميليمتر مربع.</t>
  </si>
  <si>
    <t>كابلشو از نوع پرسي مسي و براي سيم يا كابل به ‌مقطع 240 ميليمتر مربع.</t>
  </si>
  <si>
    <t>كابلشو از نوع پرسي مسي و براي سيم يا كابل به ‌مقطع 300 ميليمتر مربع.</t>
  </si>
  <si>
    <t>080115</t>
  </si>
  <si>
    <t>كابلشو از نوع پرسي مسي و براي سيم يا كابل به ‌مقطع 400 ميليمتر مربع.</t>
  </si>
  <si>
    <t>080116</t>
  </si>
  <si>
    <t>كابلشو از نوع پرسي مسي و براي سيم يا كابل به ‌مقطع 500 ميليمتر مربع.</t>
  </si>
  <si>
    <t>080402</t>
  </si>
  <si>
    <t>كابلشو از نوع پرسي آلومينيومي  و براي سيم يا كابل به ‌مقطع 4 تا 6 ميليمتر مربع.</t>
  </si>
  <si>
    <t>080403</t>
  </si>
  <si>
    <t>كابلشو از نوع پرسي آلومينيومي  و براي سيم يا كابل به ‌مقطع 10 ميليمتر مربع.</t>
  </si>
  <si>
    <t>080404</t>
  </si>
  <si>
    <t>كابلشو از نوع پرسي آلومينيومي  و براي سيم يا كابل به ‌مقطع 16 ميليمتر مربع.</t>
  </si>
  <si>
    <t>080405</t>
  </si>
  <si>
    <t>كابلشو از نوع پرسي آلومينيومي  و براي سيم يا كابل به ‌مقطع 25 ميليمتر مربع.</t>
  </si>
  <si>
    <t>080406</t>
  </si>
  <si>
    <t>كابلشو از نوع پرسي آلومينيومي  و براي سيم يا كابل به ‌مقطع 35 ميليمتر مربع.</t>
  </si>
  <si>
    <t>080407</t>
  </si>
  <si>
    <t>كابلشو از نوع پرسي آلومينيومي  و براي سيم يا كابل به ‌مقطع 50 ميليمتر مربع.</t>
  </si>
  <si>
    <t>080408</t>
  </si>
  <si>
    <t>كابلشو از نوع پرسي آلومينيومي  و براي سيم يا كابل به ‌مقطع 70 ميليمتر مربع.</t>
  </si>
  <si>
    <t>080409</t>
  </si>
  <si>
    <t>كابلشو از نوع پرسي آلومينيومي  و براي سيم يا كابل به ‌مقطع 95 ميليمتر مربع.</t>
  </si>
  <si>
    <t>080410</t>
  </si>
  <si>
    <t>كابلشو از نوع پرسي آلومينيومي  و براي سيم يا كابل به ‌مقطع 120 ميليمتر مربع.</t>
  </si>
  <si>
    <t>080411</t>
  </si>
  <si>
    <t>كابلشو از نوع پرسي آلومينيومي  و براي سيم يا كابل به ‌مقطع 150 ميليمتر مربع.</t>
  </si>
  <si>
    <t>080412</t>
  </si>
  <si>
    <t>كابلشو از نوع پرسي آلومينيومي  و براي سيم يا كابل به ‌مقطع 185 ميليمتر مربع.</t>
  </si>
  <si>
    <t>080413</t>
  </si>
  <si>
    <t>كابلشو از نوع پرسي آلومينيومي  و براي سيم يا كابل به ‌مقطع 240 ميليمتر مربع.</t>
  </si>
  <si>
    <t>080414</t>
  </si>
  <si>
    <t>كابلشو از نوع پرسي آلومينيومي  و براي سيم يا كابل به ‌مقطع 300 ميليمتر مربع.</t>
  </si>
  <si>
    <t>080415</t>
  </si>
  <si>
    <t>كابلشو از نوع پرسي آلومينيومي  و براي سيم يا كابل به ‌مقطع 400 ميليمتر مربع.</t>
  </si>
  <si>
    <t>080416</t>
  </si>
  <si>
    <t>كابلشو از نوع پرسي آلومينيومي  و براي سيم يا كابل به ‌مقطع 500 ميليمتر مربع.</t>
  </si>
  <si>
    <t>سر سيم مسي به مقطع 4 تا 6 ميليمتر مربع در انواع مختلف.</t>
  </si>
  <si>
    <t>090608</t>
  </si>
  <si>
    <t>090609</t>
  </si>
  <si>
    <t>090704</t>
  </si>
  <si>
    <t>090705</t>
  </si>
  <si>
    <t>090706</t>
  </si>
  <si>
    <t>090707</t>
  </si>
  <si>
    <t>090708</t>
  </si>
  <si>
    <t>090709</t>
  </si>
  <si>
    <t>090806</t>
  </si>
  <si>
    <t>090807</t>
  </si>
  <si>
    <t>090808</t>
  </si>
  <si>
    <t>090809</t>
  </si>
  <si>
    <t>090810</t>
  </si>
  <si>
    <t>090811</t>
  </si>
  <si>
    <t>090902</t>
  </si>
  <si>
    <t>090903</t>
  </si>
  <si>
    <t>090904</t>
  </si>
  <si>
    <t>090905</t>
  </si>
  <si>
    <t>090906</t>
  </si>
  <si>
    <t>090907</t>
  </si>
  <si>
    <t>090908</t>
  </si>
  <si>
    <t>090909</t>
  </si>
  <si>
    <t>090910</t>
  </si>
  <si>
    <t>090911</t>
  </si>
  <si>
    <t>091602</t>
  </si>
  <si>
    <t>091603</t>
  </si>
  <si>
    <t>091604</t>
  </si>
  <si>
    <t>091605</t>
  </si>
  <si>
    <t>091606</t>
  </si>
  <si>
    <t>091607</t>
  </si>
  <si>
    <t>091608</t>
  </si>
  <si>
    <t>091609</t>
  </si>
  <si>
    <t>091701</t>
  </si>
  <si>
    <t>091702</t>
  </si>
  <si>
    <t>091703</t>
  </si>
  <si>
    <t>091704</t>
  </si>
  <si>
    <t>091705</t>
  </si>
  <si>
    <t>091706</t>
  </si>
  <si>
    <t>091707</t>
  </si>
  <si>
    <t>091708</t>
  </si>
  <si>
    <t>091709</t>
  </si>
  <si>
    <t>091802</t>
  </si>
  <si>
    <t>091803</t>
  </si>
  <si>
    <t>091804</t>
  </si>
  <si>
    <t>091805</t>
  </si>
  <si>
    <t>091806</t>
  </si>
  <si>
    <t>091807</t>
  </si>
  <si>
    <t>091808</t>
  </si>
  <si>
    <t>091809</t>
  </si>
  <si>
    <t>091810</t>
  </si>
  <si>
    <t>091811</t>
  </si>
  <si>
    <t>091902</t>
  </si>
  <si>
    <t>091903</t>
  </si>
  <si>
    <t>091904</t>
  </si>
  <si>
    <t>091905</t>
  </si>
  <si>
    <t>091906</t>
  </si>
  <si>
    <t>091907</t>
  </si>
  <si>
    <t>091908</t>
  </si>
  <si>
    <t>091909</t>
  </si>
  <si>
    <t>091910</t>
  </si>
  <si>
    <t>091911</t>
  </si>
  <si>
    <t>092602</t>
  </si>
  <si>
    <t>092603</t>
  </si>
  <si>
    <t>092604</t>
  </si>
  <si>
    <t>092605</t>
  </si>
  <si>
    <t>092606</t>
  </si>
  <si>
    <t>092607</t>
  </si>
  <si>
    <t>092608</t>
  </si>
  <si>
    <t>092703</t>
  </si>
  <si>
    <t>092704</t>
  </si>
  <si>
    <t>092705</t>
  </si>
  <si>
    <t>092706</t>
  </si>
  <si>
    <t>092707</t>
  </si>
  <si>
    <t>092708</t>
  </si>
  <si>
    <t>092808</t>
  </si>
  <si>
    <t>092809</t>
  </si>
  <si>
    <t>092810</t>
  </si>
  <si>
    <t>092901</t>
  </si>
  <si>
    <t>092902</t>
  </si>
  <si>
    <t>092903</t>
  </si>
  <si>
    <t>092904</t>
  </si>
  <si>
    <t>092905</t>
  </si>
  <si>
    <t>092906</t>
  </si>
  <si>
    <t>092907</t>
  </si>
  <si>
    <t>092908</t>
  </si>
  <si>
    <t>092909</t>
  </si>
  <si>
    <t>092910</t>
  </si>
  <si>
    <t>095101</t>
  </si>
  <si>
    <t>095102</t>
  </si>
  <si>
    <t>095103</t>
  </si>
  <si>
    <t>095104</t>
  </si>
  <si>
    <t>095105</t>
  </si>
  <si>
    <t>095106</t>
  </si>
  <si>
    <t>095107</t>
  </si>
  <si>
    <t>095108</t>
  </si>
  <si>
    <t>095109</t>
  </si>
  <si>
    <t>095601</t>
  </si>
  <si>
    <t>095602</t>
  </si>
  <si>
    <t>095603</t>
  </si>
  <si>
    <t>095604</t>
  </si>
  <si>
    <t>095605</t>
  </si>
  <si>
    <t>095606</t>
  </si>
  <si>
    <t>095607</t>
  </si>
  <si>
    <t>095608</t>
  </si>
  <si>
    <t>095609</t>
  </si>
  <si>
    <t>095701</t>
  </si>
  <si>
    <t>095702</t>
  </si>
  <si>
    <t>095703</t>
  </si>
  <si>
    <t>095704</t>
  </si>
  <si>
    <t>095705</t>
  </si>
  <si>
    <t>095706</t>
  </si>
  <si>
    <t>095707</t>
  </si>
  <si>
    <t>095708</t>
  </si>
  <si>
    <t>095709</t>
  </si>
  <si>
    <t>095801</t>
  </si>
  <si>
    <t>095802</t>
  </si>
  <si>
    <t>095803</t>
  </si>
  <si>
    <t>095804</t>
  </si>
  <si>
    <t>095805</t>
  </si>
  <si>
    <t>095806</t>
  </si>
  <si>
    <t>095807</t>
  </si>
  <si>
    <t>095808</t>
  </si>
  <si>
    <t>095809</t>
  </si>
  <si>
    <t>095810</t>
  </si>
  <si>
    <t>095811</t>
  </si>
  <si>
    <t>095901</t>
  </si>
  <si>
    <t>095902</t>
  </si>
  <si>
    <t>095903</t>
  </si>
  <si>
    <t>095904</t>
  </si>
  <si>
    <t>095905</t>
  </si>
  <si>
    <t>095906</t>
  </si>
  <si>
    <t>095907</t>
  </si>
  <si>
    <t>095908</t>
  </si>
  <si>
    <t>095909</t>
  </si>
  <si>
    <t>095910</t>
  </si>
  <si>
    <t>095911</t>
  </si>
  <si>
    <t>096601</t>
  </si>
  <si>
    <t>096602</t>
  </si>
  <si>
    <t>096603</t>
  </si>
  <si>
    <t>096604</t>
  </si>
  <si>
    <t>096605</t>
  </si>
  <si>
    <t>096606</t>
  </si>
  <si>
    <t>096607</t>
  </si>
  <si>
    <t>096608</t>
  </si>
  <si>
    <t>096609</t>
  </si>
  <si>
    <t>096701</t>
  </si>
  <si>
    <t>096702</t>
  </si>
  <si>
    <t>096703</t>
  </si>
  <si>
    <t>096704</t>
  </si>
  <si>
    <t>096705</t>
  </si>
  <si>
    <t>096706</t>
  </si>
  <si>
    <t>096707</t>
  </si>
  <si>
    <t>096708</t>
  </si>
  <si>
    <t>096709</t>
  </si>
  <si>
    <t>096801</t>
  </si>
  <si>
    <t>096802</t>
  </si>
  <si>
    <t>096803</t>
  </si>
  <si>
    <t>096804</t>
  </si>
  <si>
    <t>096805</t>
  </si>
  <si>
    <t>096806</t>
  </si>
  <si>
    <t>096807</t>
  </si>
  <si>
    <t>096808</t>
  </si>
  <si>
    <t>096809</t>
  </si>
  <si>
    <t>096810</t>
  </si>
  <si>
    <t>096811</t>
  </si>
  <si>
    <t>096901</t>
  </si>
  <si>
    <t>096902</t>
  </si>
  <si>
    <t>096903</t>
  </si>
  <si>
    <t>096904</t>
  </si>
  <si>
    <t>096905</t>
  </si>
  <si>
    <t>096906</t>
  </si>
  <si>
    <t>096907</t>
  </si>
  <si>
    <t>096908</t>
  </si>
  <si>
    <t>096909</t>
  </si>
  <si>
    <t>096910</t>
  </si>
  <si>
    <t>096911</t>
  </si>
  <si>
    <t>097601</t>
  </si>
  <si>
    <t>097602</t>
  </si>
  <si>
    <t>097603</t>
  </si>
  <si>
    <t>097604</t>
  </si>
  <si>
    <t>097605</t>
  </si>
  <si>
    <t>097606</t>
  </si>
  <si>
    <t>097607</t>
  </si>
  <si>
    <t>097608</t>
  </si>
  <si>
    <t>097701</t>
  </si>
  <si>
    <t>097702</t>
  </si>
  <si>
    <t>097703</t>
  </si>
  <si>
    <t>097704</t>
  </si>
  <si>
    <t>097705</t>
  </si>
  <si>
    <t>097706</t>
  </si>
  <si>
    <t>097707</t>
  </si>
  <si>
    <t>097708</t>
  </si>
  <si>
    <t>097801</t>
  </si>
  <si>
    <t>097802</t>
  </si>
  <si>
    <t>097803</t>
  </si>
  <si>
    <t>097804</t>
  </si>
  <si>
    <t>097805</t>
  </si>
  <si>
    <t>097806</t>
  </si>
  <si>
    <t>097807</t>
  </si>
  <si>
    <t>097808</t>
  </si>
  <si>
    <t>097809</t>
  </si>
  <si>
    <t>097810</t>
  </si>
  <si>
    <t>097901</t>
  </si>
  <si>
    <t>097902</t>
  </si>
  <si>
    <t>097903</t>
  </si>
  <si>
    <t>097904</t>
  </si>
  <si>
    <t>097905</t>
  </si>
  <si>
    <t>097907</t>
  </si>
  <si>
    <t>097908</t>
  </si>
  <si>
    <t>097909</t>
  </si>
  <si>
    <t>097910</t>
  </si>
  <si>
    <t>سري</t>
  </si>
  <si>
    <t>كليد 10 آمپر 250 ولت يك پل، يك راه  و يك خانه، براي نصب توكار.</t>
  </si>
  <si>
    <t>كليد 10 آمپر 250 ولت يك پل، يك راه  و يك خانه، براي نصب روكار.</t>
  </si>
  <si>
    <t>كليد 10 آمپر 250 ولت يك پل، يك راه، يك خانه، از نوع باراني، با درجه حفاظت IP44 و از جنس پلاستيك ريختگي، براي نصب توكار ساخت خارج.</t>
  </si>
  <si>
    <t>كليد 10 آمپر250 ولت دوپل، يك راه، براي نصب توكار.</t>
  </si>
  <si>
    <t>كليد 10 آمپر250 ولت دوپل، يك راه، براي نصب روكار.</t>
  </si>
  <si>
    <t>كليد 10 آمپر250 ولت يک‌پل، براي قطع و وصل فاز و نول، براي نصب توكار.</t>
  </si>
  <si>
    <t>كليد 10 آمپر250 ولت يک‌پل، براي قطع و وصل فاز و نول، براي نصب روكار.</t>
  </si>
  <si>
    <t>كليد 10 آمپر250 ولت دو‌پل دو راه، براي نصب توكار.</t>
  </si>
  <si>
    <t>كليد 10 آمپر250 ولت دو‌پل دو راه، براي نصب روكار.</t>
  </si>
  <si>
    <t>كليد تبديل 10 آمپر250 ولت يك پل، دوراه  و يك خانه، براي نصب توكار.</t>
  </si>
  <si>
    <t>كليد تبديل 10 آمپر250 ولت يك پل، دوراه  و يك خانه،  براي نصب روكار.</t>
  </si>
  <si>
    <t>كليد صليبي 10 آمپر250 ولت يك پل  و يك خانه، براي نصب توكار.</t>
  </si>
  <si>
    <t>كليد صليبي 10 آمپر250 ولت يك پل  و يك خانه، براي نصب روكار.</t>
  </si>
  <si>
    <t>دكمه فشاري 250 ولت با علامت زنگ يا روشنايي، براي نصب توكار.</t>
  </si>
  <si>
    <t>دكمه فشاري 250 ولت باعلامت زنگ يا روشنايي، براي نصب روكار.</t>
  </si>
  <si>
    <t>پريز 16 آمپر250 ولت يك فازونول، براي نصب توكار.</t>
  </si>
  <si>
    <t>پريز 16 آمپر250 ولت يك فازونول، براي نصب روكار.</t>
  </si>
  <si>
    <t>پريز 16 آمپر250 ولت يك فازونول، براي نصب توكار با اتصال زمين (شوكو).</t>
  </si>
  <si>
    <t>پريز 16 آمپر250 ولت يك فازونول،  براي نصب روكار با اتصال زمين (شوكو).</t>
  </si>
  <si>
    <t>پريز 16 آمپر250 ولت يك فازونول، نوع باراني، با درجه حفاظت IP44 و از جنس پلاستيك ريختگي، براي نصب توكار با اتصال زمين (شوكو) ودرپوش لولادار ساخت خارج.</t>
  </si>
  <si>
    <t>پلاگ (دوشاخه) 16 آمپر250 ولت يك فازونول.</t>
  </si>
  <si>
    <t>پلاگ (دوشاخه) 16 آمپر250 ولت يك فازونول و اتصال زمين (شوكو).</t>
  </si>
  <si>
    <t>پريز تلفن سوکتي RJ11، براي نصب توكار.</t>
  </si>
  <si>
    <t>پريز تلفن سوکتي RJ11، براي نصب روكار.</t>
  </si>
  <si>
    <t>پريز تلفن سه سوراخه، براي نصب توكار.</t>
  </si>
  <si>
    <t>پريز تلفن سه سوراخه، براي نصب روكار.</t>
  </si>
  <si>
    <t>پلاگ تلفن (سه شاخه).</t>
  </si>
  <si>
    <t>پريز آنتن راديو و تلويزيون، براي نصب توكار.</t>
  </si>
  <si>
    <t>پريز آنتن راديو و تلويزيون، براي نصب روكار ساخت خارج.</t>
  </si>
  <si>
    <t>پريز ريش تراشي 220 ولت به قدرت 20 ولت آمپر، با ترانسفورماتور حفاظتي، براي نصب توكار.</t>
  </si>
  <si>
    <t>ديمر براي لامپ‌هاي فلورسنت 220 ولت به قدرت 25 تا 600 وات، همراه با كليد قطع و وصل و فيوز، ساخت خارج.</t>
  </si>
  <si>
    <t>كليد كولر، با قوطي كليد مربوط، و راه اندازي الكتريكي.</t>
  </si>
  <si>
    <t>بيزر220 ولت، براي نصب توكار.</t>
  </si>
  <si>
    <t>بيزر220 ولت، براي نصب روکار.</t>
  </si>
  <si>
    <t>زنگ الکترونيکي 220 ولت، براي نصب توکار يا روكار.</t>
  </si>
  <si>
    <t>لوله كشي روكار، بالوله فولاديPg11.</t>
  </si>
  <si>
    <t>لوله كشي روكار، بالوله فولادي Pg13.5.</t>
  </si>
  <si>
    <t>لوله كشي روكار، بالوله فولادي Pg16.</t>
  </si>
  <si>
    <t>لوله كشي روكار، بالوله فولادي Pg21.</t>
  </si>
  <si>
    <t>لوله كشي روكار، بالوله فولادي Pg29.</t>
  </si>
  <si>
    <t>لوله كشي روكار، بالوله فولادي Pg36.</t>
  </si>
  <si>
    <t>لوله كشي روكار، بالوله فولادي Pg42.</t>
  </si>
  <si>
    <t>لوله كشي روكار، بالوله فولادي Pg48.</t>
  </si>
  <si>
    <t>لوله كشي توكار، بالوله فولادي Pg11.</t>
  </si>
  <si>
    <t>لوله كشي توكار، بالوله فولادي Pg13.5.</t>
  </si>
  <si>
    <t>لوله كشي توكار، بالوله فولادي Pg16.</t>
  </si>
  <si>
    <t>لوله كشي توكار، بالوله فولادي Pg21.</t>
  </si>
  <si>
    <t>لوله كشي توكار، بالوله فولادي Pg29.</t>
  </si>
  <si>
    <t>لوله كشي توكار، بالوله فولادي Pg36.</t>
  </si>
  <si>
    <t>لوله كشي توكار، بالوله فولادي Pg42.</t>
  </si>
  <si>
    <t>لوله كشي توكار، بالوله فولادي Pg48.</t>
  </si>
  <si>
    <t>لوله كشي روكار، بالوله فولادي Pg11 گالوانيزه عمقي داغ.</t>
  </si>
  <si>
    <t>لوله كشي روكار، بالوله فولادي Pg13.5 گالوانيزه عمقي داغ.</t>
  </si>
  <si>
    <t>لوله كشي روكار، بالوله فولادي Pg16 گالوانيزه عمقي داغ.</t>
  </si>
  <si>
    <t>لوله كشي روكار، بالوله فولادي Pg21 گالوانيزه عمقي داغ.</t>
  </si>
  <si>
    <t>لوله كشي روكار، بالوله فولادي Pg29 گالوانيزه عمقي داغ.</t>
  </si>
  <si>
    <t>لوله كشي روكار، بالوله فولادي Pg36 گالوانيزه عمقي داغ.</t>
  </si>
  <si>
    <t>لوله كشي روكار، بالوله فولادي Pg42 گالوانيزه عمقي داغ.</t>
  </si>
  <si>
    <t>لوله كشي روكار، بالوله فولادي Pg48 گالوانيزه عمقي داغ.</t>
  </si>
  <si>
    <t>لوله كشي توكار، بالوله فولادي Pg11 گالوانيزه عمقي داغ.</t>
  </si>
  <si>
    <t>لوله كشي توكار، بالوله فولادي  Pg13.5 گالوانيزه عمقي داغ.</t>
  </si>
  <si>
    <t>لوله كشي توكار، بالوله فولادي Pg16 گالوانيزه عمقي داغ.</t>
  </si>
  <si>
    <t>لوله كشي توكار، بالوله فولادي Pg21 گالوانيزه عمقي داغ.</t>
  </si>
  <si>
    <t>لوله كشي توكار، بالوله فولادي Pg29 گالوانيزه عمقي داغ.</t>
  </si>
  <si>
    <t>لوله كشي توكار، بالوله فولادي Pg36 گالوانيزه عمقي داغ.</t>
  </si>
  <si>
    <t>لوله كشي توكار، بالوله فولادي Pg42 گالوانيزه عمقي داغ.</t>
  </si>
  <si>
    <t>لوله كشي توكار، بالوله فولادي Pg48 گالوانيزه عمقي داغ.</t>
  </si>
  <si>
    <t>لوله كشي روكار، بالوله فولادي درز جوش گالوانيزه يك دوم اينچ.</t>
  </si>
  <si>
    <t>لوله كشي روكار، بالوله فولادي درز جوش گالوانيزه سه چهارم اينچ.</t>
  </si>
  <si>
    <t>لوله كشي روكار، بالوله فولادي درز جوش گالوانيزه يك اينچ.</t>
  </si>
  <si>
    <t>لوله كشي روكار، بالوله فولادي درز جوش گالوانيزه يك  و يك چهارم اينچ.</t>
  </si>
  <si>
    <t>لوله كشي روكار، بالوله فولادي درز جوش گالوانيزه يك  و يك دوم اينچ.</t>
  </si>
  <si>
    <t>لوله كشي روكار، بالوله فولادي درز جوش گالوانيزه دواينچ.</t>
  </si>
  <si>
    <t>لوله كشي روكار، بالوله فولادي درز جوش گالوانيزه دو و يك دوم اينچ.</t>
  </si>
  <si>
    <t>لوله كشي توكار، بالوله فولادي درز جوش گالوانيزه يك دوم اينچ.</t>
  </si>
  <si>
    <t>لوله كشي توكار، بالوله فولادي درز جوش گالوانيزه سه چهارم اينچ.</t>
  </si>
  <si>
    <t>لوله كشي توكار، بالوله فولادي درز جوش گالوانيزه يك اينچ.</t>
  </si>
  <si>
    <t>لوله كشي توكار، بالوله فولادي درز جوش گالوانيزه يك  و يك چهارم اينچ.</t>
  </si>
  <si>
    <t>لوله كشي توكار، بالوله فولادي درز جوش گالوانيزه يك  و يك دوم اينچ.</t>
  </si>
  <si>
    <t>لوله كشي توكار، بالوله فولادي درز جوش گالوانيزه دواينچ.</t>
  </si>
  <si>
    <t>لوله كشي توكار، بالوله فولادي درز جوش گالوانيزه دو و يك دوم اينچ.</t>
  </si>
  <si>
    <t>لوله كشي روكار يا توكار، بالوله فولادي يك دوم اينچ بدون درزگالوانيزه عمقي داغ براي سيستم‌هاي ضد انفجار.</t>
  </si>
  <si>
    <t>لوله كشي روكار يا توكار، بالوله فولادي سه چهارم اينچ بدون درزگالوانيزه عمقي داغ براي سيستم‌هاي ضد انفجار.</t>
  </si>
  <si>
    <t>لوله كشي روكار يا توكار، بالوله فولادي يك اينچ بدون درزگالوانيزه عمقي داغ براي سيستم‌هاي ضد انفجار.</t>
  </si>
  <si>
    <t>لوله كشي روكار يا توكار، بالوله فولادي يك  و يك چهارم اينچ بدون درزگالوانيزه عمقي داغ براي سيستم‌هاي ضد انفجار.</t>
  </si>
  <si>
    <t>لوله كشي روكار يا توكار، بالوله فولادي يك  و يك دوم اينچ بدون درزگالوانيزه عمقي داغ براي سيستم‌هاي ضد انفجار.</t>
  </si>
  <si>
    <t>لوله كشي روكار يا توكار، بالوله فولادي دواينچ بدون درزگالوانيزه عمقي داغ براي سيستم‌هاي ضد انفجار.</t>
  </si>
  <si>
    <t>لوله‌کشي روکار يا توکار، با لوله فولادي گالوانيزه قابل انعطاف Pg11.</t>
  </si>
  <si>
    <t>لوله‌کشي روکار يا توکار، با لوله فولادي گالوانيزه قابل انعطاف Pg13.5.</t>
  </si>
  <si>
    <t>لوله‌کشي روکار يا توکار، با لوله فولادي گالوانيزه قابل انعطاف Pg16.</t>
  </si>
  <si>
    <t>لوله‌کشي روکار يا توکار، با لوله فولادي گالوانيزه قابل انعطاف Pg21.</t>
  </si>
  <si>
    <t>لوله‌کشي روکار يا توکار، با لوله فولادي گالوانيزه قابل انعطاف Pg29.</t>
  </si>
  <si>
    <t>لوله‌کشي روکار يا توکار، با لوله فولادي گالوانيزه قابل انعطاف شيلددار Pg11.</t>
  </si>
  <si>
    <t>لوله‌کشي روکار يا توکار، با لوله فولادي گالوانيزه قابل انعطاف شيلددار Pg13.5.</t>
  </si>
  <si>
    <t>لوله‌کشي روکار يا توکار، با لوله فولادي گالوانيزه قابل انعطاف شيلددار Pg16.</t>
  </si>
  <si>
    <t>لوله‌کشي روکار يا توکار، با لوله فولادي گالوانيزه قابل انعطاف شيلددار Pg21.</t>
  </si>
  <si>
    <t>لوله‌کشي روکار يا توکار، با لوله فولادي گالوانيزه قابل انعطاف شيلددار Pg29.</t>
  </si>
  <si>
    <t>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t>
  </si>
  <si>
    <t>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 همراه با قطعه نگهدارنده کابل.</t>
  </si>
  <si>
    <t>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 همراه با قطعه نگهدارنده کابل.</t>
  </si>
  <si>
    <t>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 متر همراه با قطعه نگهدارنده کابل.</t>
  </si>
  <si>
    <t>ترانکينگ ديواري پريز خور دو محفظه‌اي از ورق گالوانيزه گرم (HOT DIP) به ضخامت يک ميلي‌متر  با عايق داخلي و رنگ پودري اپوکسي پلي‌استر
با مقاومت ضربه پذيري 100 پوند به اينچ مربع، به ابعاد 120x40 ميلي متر با قطعات مخصوص پريز يک تا چهار واحد همراه با بست رويه.</t>
  </si>
  <si>
    <t>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 همراه با قطعه نگهدارنده کابل.</t>
  </si>
  <si>
    <t>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قطعه نگهدارنده کابل.</t>
  </si>
  <si>
    <t>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قطعه نگهدارنده کابل.</t>
  </si>
  <si>
    <t>ترانکينگ پريز خور سه محفظه‌اي از ورق گالوانيزه گرم (HOT DIP) به ضخامت يک ميلي‌متر  با عايق داخلي و رنگ پودري اپوکسي پلي‌استر با مقاومت ضربه پذيري 100 پوند بر اينچ مربع به ابعاد 40x150 ميلي متر با قطعات مخصوص پريز يک تا چهار واحد همراه با بست رويه.</t>
  </si>
  <si>
    <t>ترانکينگ پريز خور چهار محفظه‌اي از ورق گالوانيزه گرم (HOT DIP) به ضخامت يک ميلي‌متر  با عايق داخلي و رنگ پودري اپوکسي پلي‌استر با مقاومت ضربه پذيري 100 پوند بر اينچ مربع به ابعاد 200x40 ميلي متر با قطعات مخصوص پريز يک تا چهار واحد همراه با بست رويه.</t>
  </si>
  <si>
    <t>قطعه انتهايي 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t>
  </si>
  <si>
    <t>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t>
  </si>
  <si>
    <t>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t>
  </si>
  <si>
    <t>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ميلي‌متر.</t>
  </si>
  <si>
    <t>قطعه انتهايي دو محفظه‌اي  ترانکينگ ديواري پريز خور ترانکينگ ديواري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t>
  </si>
  <si>
    <t>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t>
  </si>
  <si>
    <t>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t>
  </si>
  <si>
    <t>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t>
  </si>
  <si>
    <t>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t>
  </si>
  <si>
    <t>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t>
  </si>
  <si>
    <t>گوشه داخلي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t>
  </si>
  <si>
    <t>گوشه خارجي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t>
  </si>
  <si>
    <t>گوشه تخت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t>
  </si>
  <si>
    <t>گوشه داخلي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t>
  </si>
  <si>
    <t>گوشه خارجي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t>
  </si>
  <si>
    <t>گوشه تخت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t>
  </si>
  <si>
    <t>گوشه تخت سه محفظه‌اي  ترانکينگ ديواري پريز خور ترانکينگ ديواري از ورق گالوانيزه گرم(HOT DIP)  به ضخامت يک ميلي‌متر  با عايق داخلي و رنگ پودري اپوکسي پلي‌استر با مقاومت ضربه پذيري 100 پوند بر اينچ مربع به ابعاد 200x40 ميلي متر همراه با بست رويه.</t>
  </si>
  <si>
    <t>گوشه داخلي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t>
  </si>
  <si>
    <t>گوشه خارجي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t>
  </si>
  <si>
    <t>لوله كشي روكار، با لوله پي. وي. سي سخت سنگين Rigid Heavy))، Pg11.</t>
  </si>
  <si>
    <t>لوله كشي روكار، با لوله پي. وي. سي سخت سنگين Rigid Heavy))، Pg13.5.</t>
  </si>
  <si>
    <t>لوله كشي روكار، با لوله پي. وي. سي سخت سنگين Rigid Heavy))، Pg16.</t>
  </si>
  <si>
    <t>لوله كشي روكار، با لوله پي. وي. سي سخت سنگين Rigid Heavy))، Pg21.</t>
  </si>
  <si>
    <t>لوله كشي روكار، با لوله پي. وي. سي سخت سنگين Rigid Heavy))، Pg29.</t>
  </si>
  <si>
    <t>لوله كشي روكار، با لوله پي. وي. سي سخت سنگين Rigid Heavy))، Pg36.</t>
  </si>
  <si>
    <t>لوله كشي روكار، با لوله پي. وي. سي سخت سنگين Rigid Heavy))، Pg42.</t>
  </si>
  <si>
    <t>لوله كشي روكار، با لوله پي. وي. سي سخت سنگين Rigid Heavy))، Pg48.</t>
  </si>
  <si>
    <t>لوله كشي توكار، با لوله پي. وي. سي سخت سنگين Rigid Heavy))، Pg11.</t>
  </si>
  <si>
    <t>لوله كشي توكار، با لوله پي. وي. سي سخت سنگين Rigid Heavy))، Pg13.5.</t>
  </si>
  <si>
    <t>لوله كشي توكار، با لوله پي. وي. سي سخت سنگين Rigid Heavy))، Pg16.</t>
  </si>
  <si>
    <t>لوله كشي توكار، با لوله پي. وي. سي سخت سنگين Rigid Heavy))، Pg21.</t>
  </si>
  <si>
    <t>لوله كشي توكار، با لوله پي. وي. سي سخت سنگين Rigid Heavy))، Pg29.</t>
  </si>
  <si>
    <t>لوله كشي توكار، با لوله پي. وي. سي سخت سنگين Rigid Heavy))، Pg36.</t>
  </si>
  <si>
    <t>لوله كشي توكار، با لوله پي. وي. سي سخت سنگين Rigid Heavy))، Pg42.</t>
  </si>
  <si>
    <t>لوله كشي توكار، با لوله پي. وي. سي سخت سنگين Rigid Heavy))، Pg48.</t>
  </si>
  <si>
    <t>لوله كشي روكار، با لوله پي. وي. سي سخت متوسط Rigid Medium))، Pg11.</t>
  </si>
  <si>
    <t>لوله كشي روكار، با لوله پي. وي. سي سخت متوسط Rigid Medium))، Pg13.5.</t>
  </si>
  <si>
    <t>لوله كشي روكار، با لوله پي. وي. سي سخت متوسط Rigid Medium))، Pg16.</t>
  </si>
  <si>
    <t>لوله كشي روكار، با لوله پي. وي. سي سخت متوسط Rigid Medium))، Pg21.</t>
  </si>
  <si>
    <t>لوله كشي روكار، با لوله پي. وي. سي سخت متوسط Rigid Medium))، Pg29.</t>
  </si>
  <si>
    <t>لوله كشي روكار، با لوله پي. وي. سي سخت متوسط Rigid Medium))، Pg36.</t>
  </si>
  <si>
    <t>لوله كشي روكار، با لوله پي. وي. سي سخت متوسط Rigid Medium))، Pg42.</t>
  </si>
  <si>
    <t>لوله كشي روكار، با لوله پي. وي. سي سخت متوسط Rigid Medium))، Pg48.</t>
  </si>
  <si>
    <t>لوله كشي توكار، با لوله پي. وي. سي سخت متوسط Rigid Medium))، Pg11.</t>
  </si>
  <si>
    <t>لوله كشي توكار، با لوله پي. وي. سي سخت متوسط Rigid Medium))، Pg13.5.</t>
  </si>
  <si>
    <t>لوله كشي توكار، با لوله پي. وي. سي سخت متوسط Rigid Medium))، Pg16.</t>
  </si>
  <si>
    <t>لوله كشي توكار، با لوله پي. وي. سي سخت متوسط Rigid Medium))، Pg21.</t>
  </si>
  <si>
    <t>لوله كشي توكار، با لوله پي. وي. سي سخت متوسط Rigid Medium))، Pg29.</t>
  </si>
  <si>
    <t>لوله كشي توكار، با لوله پي. وي. سي سخت متوسط Rigid Medium))، Pg36.</t>
  </si>
  <si>
    <t>لوله كشي توكار، با لوله پي. وي. سي سخت متوسط Rigid Medium))، Pg42.</t>
  </si>
  <si>
    <t>لوله كشي توكار، با لوله پي. وي. سي سخت متوسط Rigid Medium))، Pg48.</t>
  </si>
  <si>
    <t>لوله كشي توكار، با لوله پي. وي. سي سخت سبك Rigid Light))، Pg11.</t>
  </si>
  <si>
    <t>لوله كشي توكار، با لوله پي. وي. سي سخت سبك Rigid Light))، Pg13.5.</t>
  </si>
  <si>
    <t>لوله كشي توكار، با لوله پي. وي. سي سخت سبك Rigid Light))، Pg16.</t>
  </si>
  <si>
    <t>لوله كشي توكار، با لوله پي. وي. سي سخت سبك Rigid Light))، Pg21.</t>
  </si>
  <si>
    <t>لوله كشي توكار، با لوله پي. وي. سي سخت سبك Rigid Light))، Pg29.</t>
  </si>
  <si>
    <t>لوله كشي توكار، با لوله پي. وي. سي سخت سبك Rigid Light))، Pg36.</t>
  </si>
  <si>
    <t>لوله كشي توكار، با لوله پي. وي. سي سخت سبك Rigid Light))، Pg42.</t>
  </si>
  <si>
    <t>لوله كشي توكار، با لوله پي. وي. سي سخت سبك Rigid Light))، Pg48.</t>
  </si>
  <si>
    <t>لوله كشي توكار، با لوله پي. وي. سي سنگين (قوي) قابل انعطاف دوجداره (جدار داخلي خرطومي و جدار دوم صاف) براي نصب در داخل بتون و ادامه آن، نمره 11.</t>
  </si>
  <si>
    <t>لوله كشي توكار، با لوله پي. وي. سي سنگين (قوي) قابل انعطاف دوجداره (جدار داخلي خرطومي و جدار دوم صاف) براي نصب در داخل بتون و ادامه آن، نمره 16.</t>
  </si>
  <si>
    <t>لوله كشي توكار، با لوله پي. وي. سي سنگين (قوي) قابل انعطاف دوجداره (جدار داخلي خرطومي و جدار دوم صاف) براي نصب در داخل بتون و ادامه آن، نمره 21.</t>
  </si>
  <si>
    <t>لوله كشي توكار، با لوله پي. وي. سي سنگين (قوي) قابل انعطاف دوجداره (جدار داخلي خرطومي و جدار دوم صاف) براي نصب در داخل بتون و ادامه آن، نمره 29.</t>
  </si>
  <si>
    <t>لوله كشي توكار، با لوله پي. وي. سي سنگين (قوي) قابل انعطاف دوجداره (جدار داخلي خرطومي و جدار دوم صاف) براي نصب در داخل بتون و ادامه آن، نمره 36.</t>
  </si>
  <si>
    <t>لوله كشي توكار، با لوله پي. وي. سي سنگين (قوي) قابل انعطاف دوجداره (جدار داخلي خرطومي و جدار دوم صاف) براي نصب در داخل بتون و ادامه آن، نمره 42.</t>
  </si>
  <si>
    <t>لوله كشي توكار، با لوله پي. وي. سي سنگين (قوي) قابل انعطاف دوجداره (جدار داخلي خرطومي و جدار دوم صاف) براي نصب در داخل بتون و ادامه آن، نمره 48.</t>
  </si>
  <si>
    <t>لوله كشي توكار، با لوله پلي اتيلن (PE)، براي نصب در داخل بتون، به ‌صورت يك پارچه از نوع قابل انعطاف شلنگي Pg11.</t>
  </si>
  <si>
    <t>لوله كشي توكار، با لوله پلي اتيلن (PE)، براي نصب در داخل بتون، به ‌صورت يك پارچه از نوع قابل انعطاف شلنگي Pg13.5.</t>
  </si>
  <si>
    <t>لوله كشي توكار، با لوله پلي اتيلن (PE)، براي نصب در داخل بتون، به ‌صورت يك پارچه از نوع قابل انعطاف شلنگي Pg16.</t>
  </si>
  <si>
    <t>لوله كشي توكار، با لوله پلي اتيلن (PE)، براي نصب در داخل بتون، به ‌صورت يك پارچه از نوع قابل انعطاف شلنگي Pg21.</t>
  </si>
  <si>
    <t>لوله كشي توكار، با لوله پلي اتيلن (PE)، براي نصب در داخل بتون، به ‌صورت يك پارچه از نوع قابل انعطاف شلنگي Pg29.</t>
  </si>
  <si>
    <t>لوله كشي توكار، با لوله پلي اتيلن (PE)، براي نصب در داخل بتون، به ‌صورت يك پارچه از نوع قابل انعطاف شلنگي Pg36.</t>
  </si>
  <si>
    <t>لوله كشي توكار، با لوله پلي اتيلن (PE)، براي نصب در داخل بتون، به ‌صورت يك پارچه از نوع قابل انعطاف شلنگي Pg42.</t>
  </si>
  <si>
    <t>لوله كشي توكار، با لوله پلي اتيلن (PE)، براي نصب در داخل بتون، به ‌صورت يك پارچه از نوع قابل انعطاف شلنگي Pg48.</t>
  </si>
  <si>
    <t>ترانکينگ ديواري از جنس PVC-U به ابعاد 50×150 ميلي‌متر، همراه با در، انواع گوشه، قطعات اتصال و غيره.</t>
  </si>
  <si>
    <t>ترانکينگ ديواري از جنس PVC-U به ابعاد 50×105 ميلي‌متر، همراه با دو در، انواع گوشه، قطعات اتصال و غيره.</t>
  </si>
  <si>
    <t>ترانکينگ ديواري از جنس PVC-U به ابعاد 50×80 ميلي‌متر، همراه با دو در، انواع گوشه، قطعات اتصال و غيره.</t>
  </si>
  <si>
    <t>ترانکينگ ديواري از جنس PVC-U به ابعاد 20×75 ميلي‌متر، همراه با در، انواع گوشه، قطعات اتصال و غيره.</t>
  </si>
  <si>
    <t>ترانکينگ ديواري از جنس PVC-U به ابعاد 20×60 ميلي‌متر، همراه با در، انواع گوشه، قطعات اتصال و غيره.</t>
  </si>
  <si>
    <t>ترانکينگ ديواري از جنس PVC-U به ابعاد 20×40 ميلي‌متر، همراه با در، انواع گوشه، قطعات اتصال و غيره.</t>
  </si>
  <si>
    <t>پارتيشن از جنس PVC-U جهت تفکيک فضاي داکت، براي عمق‌هاي 35 و 50 ميلي‌متر.</t>
  </si>
  <si>
    <t>جعبه کف‌خواب براي نصب کليد و پريز، 12 ماجول از جنس  PVC-U، با روکش در استيل و ارتفاع قابل تنظيم، از 75 تا 105 ميلي‌متر.</t>
  </si>
  <si>
    <t>جعبه کف‌خواب براي نصب کليد و پريز، 18 ماجول از جنس PVC-U، با روکش در استيل و ارتفاع قابل تنظيم، از 75 تا 105 ميلي‌متر.</t>
  </si>
  <si>
    <t>جعبه کف‌خواب براي نصب کليد و پريز، 24 ماجول از جنس  PVC-U، با روکش در استيل و ارتفاع قابل تنظيم، از 75 تا 105 ميلي‌متر.</t>
  </si>
  <si>
    <t>فيوزفشنگي نوع خانگي(كتابي) تندكار مخصوص مدارهاي كنترل 2 تا 6 آمپر اندازه E14,DOI.</t>
  </si>
  <si>
    <t>فيوزفشنگي نوع خانگي(كتابي) تندكار مخصوص مدارهاي كنترل 20 تا 63 آمپر اندازه E18,DO2.</t>
  </si>
  <si>
    <t>فيوز شيشه‌اي 2 تا 10 آمپر مخصوص حفاظت تجهيزات تابلويي.</t>
  </si>
  <si>
    <t>فيوز چاقويي (كاردي) اندازه صفر صفر و از نوع HRC 6 تا 25 آمپر.</t>
  </si>
  <si>
    <t>فيوز چاقويي (كاردي) اندازه صفر صفر و از نوع HRC 32 تا 160 آمپر.</t>
  </si>
  <si>
    <t>فيوز چاقويي (كاردي) اندازه صفر و از نوع HRC 25 تا 63 آمپر.</t>
  </si>
  <si>
    <t>فيوز چاقويي (كاردي) اندازه صفر و از نوع HRC 32 تا 160 آمپر.</t>
  </si>
  <si>
    <t>فيوز چاقويي (كاردي) اندازه يك و از نوع HRC 35 تا 63 آمپر.</t>
  </si>
  <si>
    <t>فيوز چاقويي (كاردي) اندازه يك و از نوع HRC 80 تا 160 آمپر.</t>
  </si>
  <si>
    <t>فيوز چاقويي (كاردي) اندازه يك و از نوع HRC 200 تا 250 آمپر.</t>
  </si>
  <si>
    <t>فيوز چاقويي (كاردي) اندازه دو و از نوع HRC 80 تا 160 آمپر.</t>
  </si>
  <si>
    <t>فيوز چاقويي (كاردي) اندازه دو و از نوع HRC 200 تا 250 آمپر.</t>
  </si>
  <si>
    <t>فيوز چاقويي (كاردي) اندازه دو و از نوع HRC 300 تا 400 آمپر.</t>
  </si>
  <si>
    <t>فيوز چاقويي (كاردي) اندازه سه و از نوع HRC 300 تا 400 آمپر.</t>
  </si>
  <si>
    <t>فيوز چاقويي (كاردي) اندازه سه و از نوع HRC 425 تا 630 آمپر.</t>
  </si>
  <si>
    <t>فيوز چاقويي (كاردي) اندازه چهار و از نوع HRC 500 تا 800 آمپر.</t>
  </si>
  <si>
    <t>فيوز چاقويي (كاردي) اندازه چهار و از نوع HRC 1000 تا 1250 آمپر.</t>
  </si>
  <si>
    <t>پايه فيوز چاقويي (كاردي)، يك پل، براي فيوزهاي HRC اندازه صفر صفر،  6 تا 160 آمپر.</t>
  </si>
  <si>
    <t>پايه فيوز چاقويي (كاردي)، يك پل، براي فيوزهاي HRC اندازه صفر،  25 تا 160 آمپر.</t>
  </si>
  <si>
    <t>پايه فيوز چاقويي (كاردي)، يك پل، براي فيوزهاي HRC اندازه يك،  35 تا 250 آمپر.</t>
  </si>
  <si>
    <t>پايه فيوز چاقويي (كاردي)، يك پل، براي فيوزهاي HRC اندازه دو،  80 تا 400 آمپر.</t>
  </si>
  <si>
    <t>پايه فيوز چاقويي (كاردي)، يك پل، براي فيوزهاي HRC اندازه سه، 300 تا 630 آمپر.</t>
  </si>
  <si>
    <t>پايه فيوز چاقويي (كاردي)، يك پل، براي فيوزهاي HRC اندازه چهار، 1000 تا 1250 آمپر.</t>
  </si>
  <si>
    <t>پايه فيوز چاقويي (كاردي)، سه پل ، براي فيوزهاي HRC اندازه صفر صفر، 6 تا 160 آمپر.</t>
  </si>
  <si>
    <t>پايه فيوز چاقويي (كاردي)، سه پل ، براي فيوزهاي HRC اندازه صفر، 25 تا 160 آمپر.</t>
  </si>
  <si>
    <t>پايه فيوز چاقويي (كاردي)، سه پل ، براي فيوزهاي HRC اندازه يك، 35 تا 250 آمپر.</t>
  </si>
  <si>
    <t>فيوز كش چاقويي با دسته كامل عايق شده براي فيوزهاي HRC اندازه صفر صفر.</t>
  </si>
  <si>
    <t>فيوز كش چاقويي با دسته كامل عايق شده براي فيوزهاي HRC اندازه صفر.</t>
  </si>
  <si>
    <t>فيوز كش چاقويي با دسته كامل عايق شده براي فيوزهاي HRC اندازه يك.</t>
  </si>
  <si>
    <t>فيوز كش چاقويي با دسته كامل عايق شده براي فيوزهاي HRC اندازه دو.</t>
  </si>
  <si>
    <t>فيوز كش چاقويي با دسته كامل عايق شده براي فيوزهاي HRC اندازه سه.</t>
  </si>
  <si>
    <t>فيوز كش چاقويي با دسته كامل عايق شده براي فيوزهاي HRC اندازه چهار.</t>
  </si>
  <si>
    <t>كليد اتوماتيك مينياتوري يك پل، از نوع تندكار يا كندكار 2 تا 6 آمپر.</t>
  </si>
  <si>
    <t>كليد اتوماتيك مينياتوري يك پل، از نوع تندكار يا كندكار 10 تا 32 آمپر.</t>
  </si>
  <si>
    <t>كليد اتوماتيك مينياتوري يك پل، از نوع تندكار يا كندكار 40 تا 63 آمپر.</t>
  </si>
  <si>
    <t>كليد اتوماتيك مينياتوري دو پل، از نوع تندكار يا كندكار 2 تا 6 آمپر.</t>
  </si>
  <si>
    <t>كليد اتوماتيك مينياتوري دو پل، از نوع تندكار يا كندكار 10 تا 32 آمپر.</t>
  </si>
  <si>
    <t>كليد اتوماتيك مينياتوري دو پل، از نوع تندكار يا كندكار 40 تا 63 آمپر.</t>
  </si>
  <si>
    <t>كليد اتوماتيك مينياتوري سه پل، از نوع تندكار يا كندكار 2 تا 6 آمپر.</t>
  </si>
  <si>
    <t>كليد اتوماتيك مينياتوري سه پل، از نوع تندكار يا كندكار 10 تا 32 آمپر.</t>
  </si>
  <si>
    <t>كليد اتوماتيك مينياتوري سه پل، از نوع تندكار يا كندكار 40 تا 63 آمپر.</t>
  </si>
  <si>
    <t>ريل فلزي با آبكاري مقاوم و با كليه لوازم نصب از قبيل پيچ، مهره و پرچ و بست‌هاي مخصوص براي نصب كليد اتوماتيك مينياتوري.</t>
  </si>
  <si>
    <t>كليد حفاظت نشت جريان زمين دو پل، با ولتاژ نامي 250 ولت و با حساسيت 30 ميلي آمپر و جريان نامي 25 تا 40 آمپر.</t>
  </si>
  <si>
    <t>كليد حفاظت نشت جريان زمين دو پل، با ولتاژ نامي 250 ولت و با حساسيت 30 ميلي آمپر و جريان نامي 63 آمپر.</t>
  </si>
  <si>
    <t>كليد حفاظت نشت جريان زمين چهار پل، با ولتاژ نامي 500 ولت و با حساسيت 30 ميلي آمپر و جريان نامي 25 تا 40 آمپر.</t>
  </si>
  <si>
    <t>كليد حفاظت نشت جريان زمين چهار پل، با ولتاژ نامي 500 ولت و با حساسيت 30 ميلي آمپر و جريان نامي 63 آمپر.</t>
  </si>
  <si>
    <t>كليد حفاظت نشت جريان زمين چهار پل، با ولتاژ نامي 500 ولت و با حساسيت 30 ميلي آمپر و جريان نامي 100 آمپر.</t>
  </si>
  <si>
    <t>كليد حفاظت نشت جريان زمين چهار پل، با ولتاژ نامي 500 ولت و با حساسيت 100 ميلي آمپر و جريان نامي 25 تا 40 آمپر.</t>
  </si>
  <si>
    <t>كليد حفاظت نشت جريان زمين چهار پل، با ولتاژ نامي 500 ولت و با حساسيت 100 ميلي آمپر و جريان نامي 63 آمپر.</t>
  </si>
  <si>
    <t>كليد حفاظت نشت جريان زمين چهار پل، با ولتاژ نامي 500 ولت و با حساسيت 100 ميلي آمپر و جريان نامي 100 آمپر.</t>
  </si>
  <si>
    <t>كليد كنترل از راه دور (رله ضربه اي) با يك كنتاكت باز ‌و ‌بسته و ‌با ولتاژ 250 ولت و جريان 16 آمپر.</t>
  </si>
  <si>
    <t>كليد كنترل از راه دور (رله ضربه اي) با دو كنتاكت باز ‌و ‌بسته و ‌با ولتاژ 250 ولت و جريان 16 آمپر.</t>
  </si>
  <si>
    <t>كليد گردان تابلويي يك پل، 16 آمپر با ولتاژ نامي 380 ولت، قابل قطع زيربار، به طور كامل.</t>
  </si>
  <si>
    <t>كليد گردان تابلويي يك پل، 25 آمپر با ولتاژ نامي 380 ولت، قابل قطع زيربار، به طوركامل.</t>
  </si>
  <si>
    <t>كليد گردان تابلويي يك پل، 40 آمپر با ولتاژ نامي 380 ولت، قابل قطع زيربار، به طور كامل.</t>
  </si>
  <si>
    <t>كليد گردان تابلويي يك پل، 63 آمپر با ولتاژ نامي 380 ولت، قابل قطع زيربار، به طور كامل.</t>
  </si>
  <si>
    <t>كليد گردان تابلويي يك پل، 100 آمپر با ولتاژ نامي 380 ولت، قابل قطع زيربار، به طور كامل.</t>
  </si>
  <si>
    <t>كليد گردان تابلويي دو پل، 16 آمپر با ولتاژ نامي 380 ولت، قابل قطع زيربار، به طور كامل.</t>
  </si>
  <si>
    <t>كليد گردان تابلويي دو پل، 25 آمپر با ولتاژ نامي 380 ولت، قابل قطع زيربار، به طور كامل.</t>
  </si>
  <si>
    <t>كليد گردان تابلويي دو پل، 40 آمپر با ولتاژ نامي 380 ولت، قابل قطع زيربار، به طور كامل.</t>
  </si>
  <si>
    <t>كليد گردان تابلويي دو پل، 63 آمپر با ولتاژ نامي 380 ولت، قابل قطع زيربار، به طور كامل.</t>
  </si>
  <si>
    <t>كليد گردان تابلويي دو پل، 100 آمپر با ولتاژ نامي 380 ولت، قابل قطع زيربار، به طور كامل.</t>
  </si>
  <si>
    <t>كليد گردان تابلويي دو پل، 200 آمپر با ولتاژ نامي 380 ولت، قابل قطع زيربار، به طور كامل.</t>
  </si>
  <si>
    <t>كليد گردان تابلويي سه پل، 16 آمپر با ولتاژ نامي 380 ولت، قابل قطع زيربار، به طور كامل.</t>
  </si>
  <si>
    <t>كليد گردان تابلويي سه پل، 25 آمپر با ولتاژ نامي 380 ولت، قابل قطع زيربار، به طور كامل.</t>
  </si>
  <si>
    <t>كليد گردان تابلويي سه پل، 40 آمپر با ولتاژ نامي 380 ولت، قابل قطع زيربار، به طور كامل.</t>
  </si>
  <si>
    <t>كليد گردان تابلويي سه پل، 63 آمپر با ولتاژ نامي 380 ولت، قابل قطع زيربار، به طور كامل.</t>
  </si>
  <si>
    <t>كليد گردان تابلويي سه پل، 100 آمپر با ولتاژ نامي 380 ولت، قابل قطع زيربار، به طور كامل.</t>
  </si>
  <si>
    <t>كليد گردان تابلويي سه پل، 200 آمپر با ولتاژ نامي 380 ولت، قابل قطع زيربار، به طور كامل.</t>
  </si>
  <si>
    <t>كليدگردان تابلويي چهار پل، 16 آمپر با ولتاژ نامي 380 ولت، قابل قطع زيربار، به طوركامل.</t>
  </si>
  <si>
    <t>كليدگردان تابلويي چهار پل، 25 آمپر با ولتاژ نامي 380 ولت، قابل قطع زيربار، به طوركامل.</t>
  </si>
  <si>
    <t>كليدگردان تابلويي چهار پل، 40 آمپر با ولتاژ نامي 380 ولت، قابل قطع زيربار، به طوركامل.</t>
  </si>
  <si>
    <t>كليدگردان تابلويي چهار پل، 63 آمپر با ولتاژ نامي 380 ولت، قابل قطع زيربار، به طوركامل.</t>
  </si>
  <si>
    <t>كليدگردان تابلويي چهار پل، 80 آمپر با ولتاژ نامي 380 ولت، قابل قطع زيربار، به طوركامل.</t>
  </si>
  <si>
    <t>كليدگردان تابلويي چهار پل، 100 آمپر با ولتاژ نامي 380 ولت، قابل قطع زيربار، به طوركامل.</t>
  </si>
  <si>
    <t>كليدگردان تابلويي چهار پل، 200 آمپر با ولتاژ نامي 380 ولت، قابل قطع زيربار، به طوركامل.</t>
  </si>
  <si>
    <t>كليد گردان تابلويي تك پل، از نوع سه حالته(1 -0 -2 ) 16 آمپر با ولتاژ حداكثر240 ولت، قابل قطع زير بار، بطوركامل</t>
  </si>
  <si>
    <t>كليدگردان تابلويي سه پل، از نوع سه حالته
(1 -0 -2 ) 16 آمپر با حداكثر ولتاژ 415 ولت، قابل قطع زير بار، بطور كامل.</t>
  </si>
  <si>
    <t>كليدگردان تابلويي سه پل، از نوع سه حالته(1 -0 -2 ) 16 آمپر با ولتاژ حداكثر415 ولت، قابل قطع زير باربطوركامل</t>
  </si>
  <si>
    <t>كليدگردان تابلويي سه پل، از نوع سه حالته(1 -0 -2 ) 25 آمپر با ولتاژ حداكثر415 ولت، قابل قطع زير باربطوركامل</t>
  </si>
  <si>
    <t>كليدگردان تابلويي سه پل، از نوع سه حالته(1 -0 -2 ) 63 آمپر با ولتاژ حداكثر415 ولت، قابل قطع زير باربطوركامل</t>
  </si>
  <si>
    <t>كليدگردان تابلويي سه پل، از نوع سه حالته(1 -0 -2 ) 100 آمپر با ولتاژ حداكثر415 ولت، قابل قطع زير باربطوركامل</t>
  </si>
  <si>
    <t>كليدگردان تابلويي سه پل، از نوع سه حالته(1 -0 -2 ) 160 آمپر با ولتاژ حداكثر415 ولت، قابل قطع زير باربطوركامل</t>
  </si>
  <si>
    <t>كليد گردان تابلويي يك پل، از نوع دو حالته(1 -0 -2 ) 16 آمپر با ولتاژ حداكثر240 ولت، قابل قطع زير باربطوركامل</t>
  </si>
  <si>
    <t>كليد گردان تابلويي يك پل، از نوع دو حالته(1 -0 -2 ) 25 آمپر با ولتاژ حداكثر240 ولت، قابل قطع زير باربطوركامل</t>
  </si>
  <si>
    <t>كليد گردان تابلويي سه پل، از نوع دو حالته (2 -1 ) 16 آمپر با ولتاژ حداكثر380 ولت، قابل قطع زير بار، بطوركامل.</t>
  </si>
  <si>
    <t>كليد گردان تابلويي سه پل، از نوع دو حالته (2 -1 ) 25 آمپر با ولتاژ حداكثر380 ولت، قابل قطع زير بار، بطوركامل.</t>
  </si>
  <si>
    <t>كليد گردان تابلويي سه پل، از نوع دو حالته (2 -1 ) 40 آمپر با ولتاژ حداكثر380 ولت، قابل قطع زير بار، بطوركامل.</t>
  </si>
  <si>
    <t>كليد گردان تابلويي سه پل، از نوع دو حالته (2 -1 ) 63 آمپر با ولتاژ حداكثر380 ولت، قابل قطع زير بار، بطوركامل.</t>
  </si>
  <si>
    <t>جعبه چدني براي كليدهاي گردان تابلويي 16 آمپر، از تك پل تا چهار پل.</t>
  </si>
  <si>
    <t>جعبه چدني براي كليدهاي گردان تابلويي 40 آمپر، از تك پل تا چهار پل.</t>
  </si>
  <si>
    <t>كليد فيوزسه پل تا160 آمپر، 500 ولت، قابل قطع زيربار، با جرقه گيرهاي مربوط و بدون فيوز چاقويي مربوط.</t>
  </si>
  <si>
    <t>كليد فيوز سه پل تا250 آمپر، 500 ولت، قابل قطع زيربار، با جرقه گيرهاي مربوط و بدون فيوز چاقويي مربوط.</t>
  </si>
  <si>
    <t>كليد فيوزسه پل تا400 آمپر، 500 ولت، قابل قطع زيربار، با جرقه گيرهاي مربوط و بدون فيوز چاقويي مربوط.</t>
  </si>
  <si>
    <t>كليد فيوز سه پل تا630 آمپر، 500 ولت، قابل قطع زيربار، با جرقه گيرهاي مربوط و بدون فيوز چاقويي مربوط.</t>
  </si>
  <si>
    <t>كليد گردان پايه فيوزدار قابل قطع زير بار سه پل با ولتااژ نامي 500 ولت و جريان 160 آمپر.</t>
  </si>
  <si>
    <t>كليد گردان پايه فيوزدار قابل قطع زير بار سه پل با ولتااژ نامي 500 ولت و جريان 250 آمپر.</t>
  </si>
  <si>
    <t>كليد گردان پايه فيوزدار قابل قطع زير بار سه پل با ولتااژ نامي 500 ولت و جريان 400 آمپر.</t>
  </si>
  <si>
    <t>كليد گردان پايه فيوزدار قابل قطع زير بار سه پل با ولتااژ نامي 500 ولت و جريان 630 آمپر.</t>
  </si>
  <si>
    <t>كليد گردان پايه فيوزدار قابل قطع زير بار سه پل با ولتااژ نامي 500 ولت و جريان 800 آمپر.</t>
  </si>
  <si>
    <t>مكانيسم موتوري كليد كامپكت تا 250 آمپر با ولتاژ تغذيه 220-24 ولت DC يا AC.</t>
  </si>
  <si>
    <t>مكانيسم موتوري كليد كامپكت از 400 تا 1250 آمپر با ولتاژ تغذيه 220-24 ولت DC يا AC.</t>
  </si>
  <si>
    <t>مكانيسم موتوري كليد كامپكت بالاتر از 1250 آمپر با ولتاژ تغذيه 220-24 ولت DC يا AC.</t>
  </si>
  <si>
    <t>بوبين شانت (قطع) كليد كامپكت با ولتاژ تغذيه 220-24 ولت DC يا AC.</t>
  </si>
  <si>
    <t>بوبين افت ولتاژ (Under Voltage) كليد كامپكت با ولتاژ تغذيه 220-24 ولت DC يا AC.</t>
  </si>
  <si>
    <t>كنتاكت كمكي 1NO+1NC و DC يا AC كليد كامپكت.</t>
  </si>
  <si>
    <t>كنتاكت نشان‌دهنده خطا 1NO+1NC و DC يا AC كليد كامپكت.</t>
  </si>
  <si>
    <t>مكانيسم موتوري كليد اتوماتيك هوايي با ولتاژ تغذيه 220-24 ولت DC يا AC.</t>
  </si>
  <si>
    <t>بوبين وصل كليد اتوماتيك هوايي با ولتاژ تغذيه 220-24 ولت DC يا AC.</t>
  </si>
  <si>
    <t>بوبين شانت (قطع) كليد اتوماتيك هوايي با ولتاژ تغذيه 220-24 ولت DC يا AC.</t>
  </si>
  <si>
    <t>بوبين افت ولتاژ (Under Voltage) كليد اتوماتيك هوايي با ولتاژ تغذيه 220-24 ولت DC يا AC.</t>
  </si>
  <si>
    <t>كنتاكت كمكي 1NO+1NC و DC يا AC كليد اتوماتيك هوايي.</t>
  </si>
  <si>
    <t>كنتاكت نشان‌دهنده خطا 1NO+1NC و DC يا AC كليد اتوماتيك هوايي.</t>
  </si>
  <si>
    <t>كنتاكتورسه پل خشك 400 ولت و 4 كيلووات (I-AC3=9A) و (I-AC1=20A) با بوبين 220 ولت.</t>
  </si>
  <si>
    <t>كنتاكتورسه پل خشك 400 ولت و 5/5 كيلووات (I-AC3=12A) و (I-AC1=20A) با بوبين 220 ولت.</t>
  </si>
  <si>
    <t>كنتاكتورسه پل خشك 400 ولت و 5/7 كيلووات (I-AC3=17A) و (I-AC1=25A) با بوبين 220 ولت.</t>
  </si>
  <si>
    <t>كنتاكتورسه پل خشك 400 ولت و 11 كيلووات (I-AC3=22A) و (I-AC1=32A) با بوبين 220 ولت.</t>
  </si>
  <si>
    <t>كنتاكتورسه پل خشك 400 ولت و 15 كيلووات (I-AC3=32A) و (I-AC1=50A) با بوبين 220 ولت.</t>
  </si>
  <si>
    <t>كنتاكتورسه پل خشك 400 ولت و 22 كيلووات(I-AC3=50A) و (I-AC1=60A) با بوبين 220 ولت.</t>
  </si>
  <si>
    <t>كنتاكتورسه پل خشك 400 ولت و 30 كيلووات (I-AC3=65A) و (I-AC1=80A) با بوبين 220 ولت.</t>
  </si>
  <si>
    <t>كنتاكتورسه پل خشك 400 ولت و 37 كيلووات (I-AC3=75A) و (I-AC1=110A) با بوبين 220 ولت.</t>
  </si>
  <si>
    <t>كنتاكتورسه پل خشك 400 ولت و 45 كيلووات (I-AC3=90A) و (I-AC1=120A) با بوبين 220 ولت.</t>
  </si>
  <si>
    <t>كنتاكتورسه پل خشك 400 ولت و 55 كيلووات (I-AC3=110A) و (I-AC1=150A) با بوبين 220 ولت.</t>
  </si>
  <si>
    <t>كنتاكتورسه پل خشك 400 ولت و 75 كيلووات (I-AC3=145A) و (I-AC1=185A) با بوبين 220 ولت.</t>
  </si>
  <si>
    <t>كنتاكتورسه پل خشك 400 ولت و 90 كيلووات (I-AC3=180A) و (I-AC1=215A) با بوبين 220 ولت.</t>
  </si>
  <si>
    <t>كنتاكتورسه پل خشك 400 ولت و 110 كيلووات (I-AC3=210A) و (I-AC1=260A) با بوبين 220 ولت.</t>
  </si>
  <si>
    <t>كنتاكتورسه پل خشك 400 ولت و 132 كيلووات (I-AC3=260A) و (I-AC1=300A) با بوبين 220 ولت.</t>
  </si>
  <si>
    <t>كنتاكتورسه پل خشك 400 ولت و 160 كيلووات(I-AC3=300A) و (I-AC1=330A) با بوبين 220 ولت.</t>
  </si>
  <si>
    <t>كنتاكتورسه پل خشك 400 ولت و 220 كيلووات (I-AC3=400A) و (I-AC1=430A) با بوبين 220 ولت.</t>
  </si>
  <si>
    <t>كنتاكتورسه پل خشك 400 ولت و 250 كيلووات (I-AC3=500A) و (I-AC1=550A) با بوبين 220 ولت.</t>
  </si>
  <si>
    <t>كنتاكتورسه پل خشك 400 ولت و 330 كيلووات (I-AC3=630A) و (I-AC1=750A) با بوبين 220 ولت.</t>
  </si>
  <si>
    <t>كنتاكتورسه پل خشك 400 ولت و 400 كيلووات (I-AC3=750A) و (I-AC1=900A) با بوبين 220 ولت.</t>
  </si>
  <si>
    <t>كنتاكتورسه پل خشك 400 ولت و 440 كيلووات (I-AC3=800A) و (I-AC1=1000A) با بوبين 220 ولت.</t>
  </si>
  <si>
    <t>كنتاكت كمكي كنتاكتور، يك عدد باز و يك عدد بسته.</t>
  </si>
  <si>
    <t>كنتاكت كمكي كنتاكتور، دو عدد باز و دو عدد بسته.</t>
  </si>
  <si>
    <t>كنتاكت كمكي كنتاكتور، سه عدد باز و سه عدد بسته.</t>
  </si>
  <si>
    <t>كنتاكت كمكي كنتاكتور، چهار عدد باز و چهار عدد بسته.</t>
  </si>
  <si>
    <t>كنتاكتور سه پل خازني 400 ولت و 11 كيلووار.</t>
  </si>
  <si>
    <t>كنتاكتور سه پل خازني 400 ولت و 15 كيلووار.</t>
  </si>
  <si>
    <t>كنتاكتور سه پل خازني 400 ولت و 20 كيلووار.</t>
  </si>
  <si>
    <t>كنتاكتور سه پل خازني 400 ولت و 25 كيلووار.</t>
  </si>
  <si>
    <t>كنتاكتور سه پل خازني 400 ولت و 30 كيلووار.</t>
  </si>
  <si>
    <t>كنتاكتور سه پل خازني 400 ولت و 40 كيلووار.</t>
  </si>
  <si>
    <t>كنتاكتور سه پل خازني 400 ولت و 60 كيلووار.</t>
  </si>
  <si>
    <t>كنتاكتور سه پل خازني 400 ولت و 50 كيلووار.</t>
  </si>
  <si>
    <t>رله اضافه بار سه فاز، از نوع حرارتي (بي متال) قابل نصب روي كنتاكتورهاي خشك بوبيني 380 ولت 16 و22 آمپر، باقابليت تنظيم در محدوده 1/0 تا 25 آمپر در 19 محدوده تنظيم مختلف.</t>
  </si>
  <si>
    <t>رله اضافه بارسه فاز، از نوع حرارتي (بي متال) قابل نصب روي كنتاكتورهاي خشك بوبيني 380 ولت 32 و 38 آمپر، با قابليت تنظيم در محدوده 1 تا45 آمپر در 17 محدوده تنظيم مختلف.</t>
  </si>
  <si>
    <t>رله اضافه بارسه فاز، از نوع حرارتي (بي متال) قابل نصب روي كنتاكتورهاي خشك بوبيني 380 ولت 45، 63 و 75 آمپر، با قابليت تنظيم در محدوده 16 تا80 آمپر در 8 محدوده تنظيم مختلف.</t>
  </si>
  <si>
    <t>رله اضافه بارسه فاز، از نوع حرارتي (بي متال) قابل نصب روي كنتاكتورهاي خشك بوبيني 380 ولت 85 و110 آمپر، با قابليت تنظيم در محدوده 55 تا 135 آمپر در 5 محدوده تنظيم مختلف.</t>
  </si>
  <si>
    <t>رله اضافه بارسه فاز، از نوع حرارتي (بي متال) قابل نصب روي كنتاكتورهاي خشك بوبيني 380 ولت 140 و170 آمپر، با قابليت تنظيم در محدوده 55 تا180 آمپر در 8 محدوده تنظيم مختلف.</t>
  </si>
  <si>
    <t>رله اضافه بارسه فاز، از نوع حرارتي (بي متال) قابل نصب روي كنتاكتورهاي خشك بوبيني 380 ولت 205، 250 و300 و400 آمپر، با قابليت تنظيم در محدوده 80 تا400 آمپر در 5 محدوده تنظيم مختلف.</t>
  </si>
  <si>
    <t>رله اضافه بار سه فاز، از نوع حرارتي (بي متال) قابل نصب روي كنتاكتورهاي خشك بوبيني 380 ولت 630 آمپر، با قابليت تنظيم در محدوده 320 تا630 آمپر در 2 محدوده تنظيم مختلف.</t>
  </si>
  <si>
    <t>دكمه فشاري دوبل براي قطع و وصل.</t>
  </si>
  <si>
    <t>دكمه فشاري دوبل براي قطع و وصل، درصورتي كه دكمه فشاري داراي چراغ سيگنال نيزباشد.</t>
  </si>
  <si>
    <t>جعبه پلاستيكي روكار، با دوعدد دكمه فشاري براي به كارانداحتن موتورياكنتاكتورهاي روشنايي.</t>
  </si>
  <si>
    <t>جعبه پلاستيكي روكار، با دو عدد دكمه فشاري براي به كار انداحتن موتور يا كنتاكتورهاي روشنايي، درصورتي كه جعبه داراي چراغ سيگنال باشد.</t>
  </si>
  <si>
    <t>ترمينال پيچي با بدنه اي ازجنس ترمو پلاستيك براي هادي‌هايي به مقطع 4 تا 6 ميليمتر مربع.</t>
  </si>
  <si>
    <t>ترمينال پيچي با بدنه اي از جنس ترمو پلاستيك براي هاد‌ي‌هايي به مقطع 10 تا 16 ميليمتر مربع.</t>
  </si>
  <si>
    <t>ترمينال پيچي با بدنه اي ازجنس ترمو پلاستيك براي هادي‌هايي به مقطع 25 تا 35 ميليمتر مربع.</t>
  </si>
  <si>
    <t>ترمينال پيچي با بدنه اي ازجنس ترمو پلاستيك براي هادي‌هايي به مقطع 50 تا 70 ميليمتر مربع.</t>
  </si>
  <si>
    <t>ترمينال پيچي با بدنه‌اي از جنس ديوروپلاستيك(Duroplastic) براي هادي‌هايي به مقطع 95 ميليمتر مربع.</t>
  </si>
  <si>
    <t>ترمينال پيچي با بدنه‌اي ازجنس ديوروپلاستيك(Duroplastic) براي هادي‌هايي به مقطع 120 تا 185 ميليمتر مربع.</t>
  </si>
  <si>
    <t>ترمينال پيچي با بدنه‌اي از جنس ديوروپلاستيك(Duroplastic) براي هادي‌هايي به مقطع 240 ميليمتر مربع.</t>
  </si>
  <si>
    <t>صفحه انتهايي براي رديف‌هاي 147801 تا 147903.</t>
  </si>
  <si>
    <t>بست فلزي براي نگهداري ترمينالهاروي ريل.</t>
  </si>
  <si>
    <t>ريل فلزي براي نصب ترمينال پيچي.</t>
  </si>
  <si>
    <t>کيلوگرم</t>
  </si>
  <si>
    <t>مقره عبوري براي پايه شينه‌هاي ارت از جنس صمغ مصنوعي يا اپوكسي رزين با كليه لوازم نصب مورد نياز.</t>
  </si>
  <si>
    <t>كنتور تك‌ فاز الكترونيكي 100-10 آمپر 230 ولت.</t>
  </si>
  <si>
    <t>كنتور تك‌ فاز الكترونيكي 100-5 آمپر 230 ولت.</t>
  </si>
  <si>
    <t>كنتور سه‌ فاز الكترونيكي مستقيم 120-5 آمپر، 400/230×3 ولت.</t>
  </si>
  <si>
    <t>كنتور سه‌ فاز الكترونيكي مستقيم 100-5 آمپر، 400/230×3 ولت.</t>
  </si>
  <si>
    <t>كنتور سه‌ فاز الكترونيكي غيرمستقيم 10-1 آمپر، 400/230×3 ولت.</t>
  </si>
  <si>
    <t>كنتور سه‌ فاز الكترونيكي ولتاژ اوليه 10-1 آمپر، 100/7/57×3 ولت.</t>
  </si>
  <si>
    <t>ساعت فرمان 220 ولتي 50 هرتزبا كوك ذخيره براي 24 ساعت، براي مدارهاي فرمان.</t>
  </si>
  <si>
    <t>فتوسل 220 ولتي 50 هرتز، براي مدارهاي فرمان و روشنايي ساخت داخل.</t>
  </si>
  <si>
    <t>آمپرمتر ديجيتالي جريان متناوب 45 تا 65 هرتز، با کلاس دقت (1) و با جريان اسمي 5 تا 3000 آمپر، براي اتصال به ترانس جريان 5/XXX يا‌1/XXX آمپر و به ابعاد 144 ×144 ميليمتر، براي نصب در تابلو.</t>
  </si>
  <si>
    <t>آمپرمتر ديجيتالي جريان متناوب 45 تا 65 هرتز، با کلاس دقت (1) و با جريان اسمي 5 تا 3000 آمپر، براي اتصال به ترانس جريان 5/XXX يا‌1/XXX آمپر و به ابعاد 96 ×96 ميليمتر، براي نصب در تابلو.</t>
  </si>
  <si>
    <t>آمپرمتر ديجيتالي جريان متناوب 45 تا 65 هرتز، با کلاس دقت (1) و با جريان اسمي 5 تا 3000 آمپر، براي اتصال به ترانس جريان 5/XXX يا‌1/XXX آمپر و به ابعاد 48 ×96 ميليمتر، براي نصب در تابلو.</t>
  </si>
  <si>
    <t>آمپرمتر ديجيتالي جريان مستقيم با کلاس دقت (1) و با جريان اسمي 5 تا 3000 آمپر، براي اتصال به مقاومت شنت با ولتاژ خروجي 75 يا 100 ميلي ولت و به ابعاد 144 ×144 ميليمتر، براي نصب در تابلو.</t>
  </si>
  <si>
    <t>آمپرمتر ديجيتالي جريان مستقيم با کلاس دقت (1) و با جريان اسمي 5 تا 3000 آمپر، براي اتصال به مقاومت شنت با ولتاژ خروجي 75 يا 100 ميلي ولت و به ابعاد 96 ×96 ميليمتر، براي نصب در تابلو.</t>
  </si>
  <si>
    <t>آمپرمتر ديجيتالي جريان مستقيم با کلاس دقت (1) و با جريان اسمي 5 تا 3000 آمپر، براي اتصال به مقاومت شنت با ولتاژ خروجي 75 يا 100 ميلي ولت و به ابعاد 48 ×96 ميليمتر، براي نصب در تابلو.</t>
  </si>
  <si>
    <t>ولتمتر ديجيتالي جريان متناوب 500 ولت، 45 تا 65 هرتز، با کلاس دقت (1)، براي اتصال مستقيم يا اتصال به ترانس ولتاژ 100/XXX يا110/XXX ولت و به ابعاد 144 ×144 ميليمتر، براي نصب در تابلو.</t>
  </si>
  <si>
    <t>ولتمتر ديجيتالي جريان متناوب 500 ولت، 45 تا 65 هرتز، با کلاس دقت (1)، براي اتصال مستقيم يا اتصال به ترانس ولتاژ 100/XXX يا110/XXX ولت و به ابعاد 96 ×96 ميليمتر، براي نصب در تابلو.</t>
  </si>
  <si>
    <t>ولتمتر ديجيتالي جريان متناوب 500 ولت، 45 تا 65 هرتز، با کلاس دقت (1)، براي اتصال مستقيم يا اتصال به ترانس ولتاژ 100/XXX يا110/XXX ولت و به ابعاد 48 ×96 ميليمتر، براي نصب در تابلو.</t>
  </si>
  <si>
    <t>فرکانس متر ديجيتالي براي اندازه‌گيري فرکانس از 10 هرتز تا 90 هرتز، با ولتاژهاي اسمي 100، 220 يا 380 ولت و نمايش دهنده با يک رقم بعد از اعشار و به ابعاد 144 ×144 ميليمتر، براي نصب در تابلو.</t>
  </si>
  <si>
    <t>فرکانس متر ديجيتالي براي اندازه‌گيري فرکانس از 10 هرتز تا 90 هرتز، با ولتاژهاي اسمي 100، 220 يا 380 ولت و نمايش دهنده با يک رقم بعد از اعشار و به ابعاد 96 ×96 ميليمتر، براي نصب در تابلو.</t>
  </si>
  <si>
    <t>فرکانس متر ديجيتالي براي اندازه‌گيري فرکانس از 10 هرتز تا 90 هرتز، با ولتاژهاي اسمي 100، 220 يا 380 ولت و نمايش دهنده با يک رقم بعد از اعشار و به ابعاد 48 ×96 ميليمتر، براي نصب در تابلو.</t>
  </si>
  <si>
    <t>آمپرمتر آنالوگ جريان متناوب 15 تا 65 هرتز، براي اتصال مستقيم وبه ابعاد 144 ×144 ميليمتر، براي نصب در تابلو با حداكثر جريان اسمي 15، 25، 40 يا60 آمپر.</t>
  </si>
  <si>
    <t>آمپرمتر آنالوگ جريان متناوب 15 تا 65 هرتز، براي اتصال مستقيم و به ابعاد 144 ×144 ميليمتر، براي نصب در تابلو با حداكثر جريان اسمي 100 آمپر.</t>
  </si>
  <si>
    <t>آمپرمتر آنالوگ جريان متناوب 15 تا 65 هرتز، براي اتصال به ترانس جريان 5/XXX يا‌1/XXX آمپر و به ابعاد 144 ×144 ميليمتر، براي نصب در تابلو.</t>
  </si>
  <si>
    <t>آمپرمتر آنالوگ جريان متناوب 15 تا65 هرتز، براي اتصال مستقيم وبه ابعاد 96×96 ميليمتر، براي نصب در تابلو با حداكثر جريان اسمي 15، 25، 40 يا 60 آمپر.</t>
  </si>
  <si>
    <t>آمپرمتر آنالوگ جريان متناوب 15 تا 65 هرتز، براي اتصال مستقيم وبه ابعاد 96×96 ميليمتر، براي نصب در تابلو با حداكثر جريان اسمي 100 آمپر.</t>
  </si>
  <si>
    <t>آمپرمتر آنالوگ جريان متناوب 15 تا 65 هرتز، براي اتصال به ترانس جريان 5/XXX يا‌1/XXX آمپر و به ابعاد 96×96 ميليمتر، براي نصب در تابلو.</t>
  </si>
  <si>
    <t>ولت‌متر آنالوگ جريان متناوب 15 تا 65 هرتز براي اتصال مستقيم وبه ابعاد 144×144 ميليمتر، براي نصب در تابلو باحداكثر ولتاژ اسمي 250 يا 500 ولت.</t>
  </si>
  <si>
    <t>ولت‌متر آنالوگ جريان متناوب 15 تا 65 هرتزبراي اتصال به ترانس ولتاژ 100/XXX يا‌110/XXX ولت و به ابعاد 144×144 ميليمتر، براي نصب در تابلو باحداكثر ولتاژ اسمي 250 يا500 ولت.</t>
  </si>
  <si>
    <t>ولت‌متر آنالوگ جريان متناوب 15 تا 65 هرتز براي اتصال مستقيم و به ابعاد 96×96 ميليمتر، براي نصب در تابلوبا حداكثر ولتاژ اسمي 250 يا500 ولت.</t>
  </si>
  <si>
    <t>ولت‌متر آنالوگ جريان متناوب 15 تا65 هرتز براي اتصال به ترانس ولتاژ 100/XXX يا‌110/XXX ولت و به ابعاد 96×96 ميليمتر، براي نصب درتابلو باحداكثر ولتاژ اسمي 250 يا500 ولت..</t>
  </si>
  <si>
    <t>وات‌متر آنالوگ جريان متناوب 45 تا65 هرتزسه فاز، به ابعاد 144×144 ميليمتر، براي نصب در تابلو و اتصال به ترانس جريان 5/XXX يا‌1/XXX آمپر و ولتاژ100 يا380 ولت.</t>
  </si>
  <si>
    <t>وات‌متر آنالوگ جريان متناوب 45 تا65 هرتزسه فاز، به ابعاد 96×96 ميليمتر براي نصب در تابلو و اتصال به ترانس جريان 5/XXX يا‌1/XXX آمپر و ولتاژ 100 يا380 ولت.</t>
  </si>
  <si>
    <t>وارمتر آنالوگ جريان متناوب 45 تا65 هرتزسه فاز، به ابعاد 144×144 ميليمتربراي نصب در تابلو و اتصال به ترانس جريان 5/XXX يا‌1/XXX آمپر و ولتاژ100 يا380 ولت.</t>
  </si>
  <si>
    <t>فركانس متر آنالوگ از نوع رزونانسي به ابعاد 144×144 ميليمتر و فركانس اسمي 50 هرتز براي نصب در تابلو با ولتاژهاي اسمي 220، 100 يا380 ولت و با نشاندهنده 46-54 هرتز.</t>
  </si>
  <si>
    <t>فركانس متر آنالوگ از نوع رزونانسي به ابعاد 96×96 ميليمتر و فركانس اسمي 50 هرتز براي نصب در تابلو با ولتاژهاي اسمي 220، 100 يا380 ولت و با نشاندهنده 47-53 هرتز.</t>
  </si>
  <si>
    <t>ترانس ايزوله 380V /  380VAC باقدرتVA 300</t>
  </si>
  <si>
    <t>ترانس ايزوله 380V /  380VAC باقدرتVA 500</t>
  </si>
  <si>
    <t>ترانس ايزوله 380V /  380VAC باقدرتVA 1000</t>
  </si>
  <si>
    <t>ترانس ايزوله 380V /  380VAC باقدرتVA 2000</t>
  </si>
  <si>
    <t>ترانس ايزوله 380V /  380VAC باقدرتVA 4000</t>
  </si>
  <si>
    <t>ترانس ايزوله 380V /  220VAC باقدرتVA 300</t>
  </si>
  <si>
    <t>ترانس ايزوله 380V /  220VAC باقدرتVA 500</t>
  </si>
  <si>
    <t>ترانس ايزوله 380V /  220VAC باقدرتVA 1000</t>
  </si>
  <si>
    <t>ترانس ايزوله 380V /  220VAC باقدرتVA 2000</t>
  </si>
  <si>
    <t>ترانس ايزوله 380V /  220VAC باقدرتVA 4000</t>
  </si>
  <si>
    <t>ترانس ايزوله 220V /  110VAC باقدرتVA 500</t>
  </si>
  <si>
    <t>ترانس ايزوله 220V /  110VAC باقدرتVA 1000</t>
  </si>
  <si>
    <t>ترانس ايزوله 220V /  110VAC باقدرتVA 2000</t>
  </si>
  <si>
    <t>ترانس ايزوله 220V /  110VAC باقدرتVA 4000</t>
  </si>
  <si>
    <t>ترانس ايزوله 220V /  24VAC باقدرتVA 500</t>
  </si>
  <si>
    <t>ترانس ايزوله 220V /  24VAC باقدرتVA 1000</t>
  </si>
  <si>
    <t>ترانس ايزوله 220V /  24VAC باقدرتVA 2000</t>
  </si>
  <si>
    <t>ترانس ايزوله 220V /  24VAC باقدرتVA 4000</t>
  </si>
  <si>
    <t>كليد تبديل ولت‌متر چهارحالتي تابلويي 380 ولت.</t>
  </si>
  <si>
    <t>كليدتبديل ولت‌مترهفت حالتي تابلويي 380 ولت.</t>
  </si>
  <si>
    <t>كليد تبديل آمپرمتر تابلويي 220 ولت.</t>
  </si>
  <si>
    <t>دژنكتور كم روغن 6 كيلوولتي 630 آمپري با جريان نامي قطع اتصال كوتاه 25 كيلوآمپر با فرمان قطع و وصل دستي به طور كامل.</t>
  </si>
  <si>
    <t>دژنكتور كم روغن 11 كيلوولتي 630 آمپري با جريان نامي قطع اتصال كوتاه 25 كيلوآمپر با فرمان قطع و وصل دستي به طور كامل.</t>
  </si>
  <si>
    <t>دژنكتور كم روغن 20 كيلوولتي 630 آمپري با جريان نامي قطع اتصال كوتاه 25 كيلوآمپر با فرمان قطع و وصل دستي به طور كامل.</t>
  </si>
  <si>
    <t>دژنكتور كم روغن 33 كيلوولتي 630 آمپري با جريان نامي قطع اتصال كوتاه 25 كيلوآمپر با فرمان قطع و وصل دستي به طور كامل.</t>
  </si>
  <si>
    <t>دژنكتور SF6، 20 كيلوولتي 630 آمپري با جريان نامي قطع اتصال كوتاه 16 كيلوآمپر با فرمان قطع و وصل دستي به طور كامل.</t>
  </si>
  <si>
    <t>دژنكتور SF6، 33 كيلوولتي 630 آمپري با جريان نامي قطع اتصال كوتاه 16 كيلوآمپر با فرمان قطع و وصل دستي به طور كامل.</t>
  </si>
  <si>
    <t>دژنكتور خلاء، 20 كيلوولتي 630 آمپري با جريان نامي قطع اتصال كوتاه 16 كيلوآمپر با فرمان قطع و وصل دستي به طور كامل.</t>
  </si>
  <si>
    <t>دژنكتور خلاء، 33 كيلوولتي 630 آمپري با جريان نامي قطع اتصال كوتاه 16 كيلوآمپر با فرمان قطع و وصل دستي به طور كامل.</t>
  </si>
  <si>
    <t>رله پريمر جهت نصب روي دژنكتور با جريان نامي 20 تا 80 آمپر به طور كامل.</t>
  </si>
  <si>
    <t>رله پريمر جهت نصب روي دژنكتور با جريان نامي 100 تا 150 آمپر به طور كامل.</t>
  </si>
  <si>
    <t>رله پريمر جهت نصب روي دژنكتور با جريان نامي 200 تا 400 آمپر به طور كامل.</t>
  </si>
  <si>
    <t>دژنكتور كم روغن 20 كيلوولتي 630 آمپري با جريان نامي قطع اتصال كوتاه 25 كيلوآمپر با فرمان قطع و وصل دستي به طور كامل جهت نصب در سلول كامپكت.</t>
  </si>
  <si>
    <t>دژنكتور SF6، 20 كيلوولتي 630 آمپري با جريان نامي قطع اتصال كوتاه 16 كيلوآمپر با فرمان قطع و وصل دستي به طور كامل جهت نصب در سلول كامپكت.</t>
  </si>
  <si>
    <t>دژنكتور خلاء، 20 كيلوولتي 630 آمپري با جريان نامي قطع اتصال كوتاه 16 كيلوآمپر با فرمان قطع و وصل دستي به طور كامل جهت نصب در سلول كامپكت.</t>
  </si>
  <si>
    <t>سكسيونر سه پل غير قابل قطع زير بار 6 كيلوولتي 630 آمپري با جريان ضربه‌اي 40 كيلوآمپر با فرمان قطع و وصل دستي، به طور كامل.</t>
  </si>
  <si>
    <t>سكسيونر سه پل غير قابل قطع زير بار 11 كيلوولتي 630 آمپري با جريان ضربه‌اي 40 كيلوآمپر با فرمان قطع و وصل دستي، به طور كامل.</t>
  </si>
  <si>
    <t>سكسيونر سه پل غير قابل قطع زير بار 20 كيلوولتي 630 آمپري با جريان ضربه‌اي 40 كيلوآمپر با فرمان قطع و وصل دستي، به طور كامل.</t>
  </si>
  <si>
    <t>سكسيونر سه پل غير قابل قطع زير بار 33 كيلوولتي 630 آمپري با جريان ضربه‌اي 40 كيلوآمپر با فرمان قطع و وصل دستي، به طور كامل.</t>
  </si>
  <si>
    <t>سكسيونر سه پل غير قابل قطع زير بار 20 كيلوولتي 630 آمپري با جريان ضربه‌اي 40 كيلوآمپر با فرمان قطع و وصل دستي، به طور كامل جهت نصب در سلول كامپكت.</t>
  </si>
  <si>
    <t>سكسيونر سه پل قابل قطع زير بار 6 كيلوولتي 630 آمپري با جريان ضربه‌اي 40 كيلوآمپر با فرمان قطع و وصل دستي و جرقه گير، به طور كامل.</t>
  </si>
  <si>
    <t>سكسيونر سه پل قابل قطع زير بار 6 كيلوولتي 630 آمپري با جريان ضربه‌اي 40 كيلوآمپر فيوزدار، بدون فشنگ فيوز با فرمان قطع و وصل دستي و جرقه گير، به طور كامل.</t>
  </si>
  <si>
    <t>سكسيونر سه پل قابل قطع زير بار 11 كيلوولتي 630 آمپري با جريان ضربه‌اي 40 كيلوآمپر با فرمان قطع و وصل دستي و جرقه گير، به طور كامل.</t>
  </si>
  <si>
    <t>سكسيونر سه پل قابل قطع زير بار 11 كيلوولتي 630 آمپري با جريان ضربه‌اي 40 كيلوآمپر، فيوزدار، بدون فشنگ فيوز با فرمان قطع و وصل دستي و جرقه گير، به طور كامل.</t>
  </si>
  <si>
    <t>سكسيونر سه پل قابل قطع زير بار 20 كيلوولتي 630 آمپري با جريان ضربه‌اي 40 كيلوآمپر با فرمان قطع و وصل دستي و جرقه گير، به طور كامل.</t>
  </si>
  <si>
    <t>سكسيونر سه پل قابل قطع زير بار 20 كيلوولتي 630 آمپري با جريان ضربه‌اي 40 كيلوآمپر فيوزدار، بدون فشنگ فيوز با فرمان قطع و وصل دستي و جرقه گير، به طور كامل.</t>
  </si>
  <si>
    <t>سكسيونر سه پل قابل قطع زير بار 33 كيلوولتي 630 آمپري با جريان ضربه‌اي 40 كيلوآمپر با فرمان قطع و وصل دستي و جرقه گير، به طور كامل.</t>
  </si>
  <si>
    <t>سكسيونر سه پل قابل قطع زير بار 33 كيلوولتي 630 آمپري با جريان ضربه‌اي 40 كيلوآمپر فيوزدار، بدون فشنگ فيوز با فرمان قطع و وصل دستي و جرقه گير، به طور كامل.</t>
  </si>
  <si>
    <t>سكسيونر سه پل قابل قطع زير بار 20 كيلوولتي 630 آمپري با جريان ضربه‌اي 40 كيلوآمپر با فرمان قطع و وصل دستي، به طور كامل جهت نصب در سلول كامپكت.</t>
  </si>
  <si>
    <t>سكسيونر سه پل قابل قطع زير بار 20 كيلوولتي 630 آمپري با جريان ضربه‌اي 40 كيلوآمپر فيوزدار با سه عدد فيوز فشار متوسط با فرمان قطع و وصل دستي، به طور كامل جهت نصب در سلول كامپكت.</t>
  </si>
  <si>
    <t>سكسيونر قابل قطع زير بار 20 كيلوولتي 630 آمپري با جريان ضربه‌اي 40 كيلوآمپر از نوع SF6 با فرمان قطع و وصل دستي، به طور كامل جهت نصب در سلول كامپكت.</t>
  </si>
  <si>
    <t>سكسيونر قابل قطع زير بار 20 كيلوولتي 630 آمپري با جريان ضربه‌اي 40 كيلوآمپر از نوع SF6 فيوزدار با سه عدد فيوز فشار متوسط با فرمان قطع و وصل دستي، به طور كامل جهت نصب در سلول كامپكت.</t>
  </si>
  <si>
    <t>سكسيونر قابل قطع زير بار 20 كيلوولتي 630 آمپري با جريان ضربه‌اي 40 كيلوآمپر از نوع خلاء با فرمان قطع و وصل دستي، به طور كامل جهت نصب در سلول كامپكت.</t>
  </si>
  <si>
    <t>سكسيونر قابل قطع زير بار 20 كيلوولتي 630 آمپري با جريان ضربه‌اي 40 كيلوآمپر از نوع خلاء، فيوزدار با سه عدد فيوز فشار متوسط با فرمان قطع و وصل دستي، به طور كامل جهت نصب در سلول كامپكت.</t>
  </si>
  <si>
    <t>كليد اتصال زمين سه پل 6 كيلوولتي با جريان ضربه‌اي 50 كيلوآمپر با فرمان قطع و وصل دستي به طور كامل.</t>
  </si>
  <si>
    <t>كليد اتصال زمين سه پل 11 كيلوولتي با جريان ضربه‌اي 50 كيلوآمپر با فرمان قطع و وصل دستي به طور كامل.</t>
  </si>
  <si>
    <t>كليد اتصال زمين سه پل 20 كيلوولتي با جريان ضربه‌اي 50 كيلوآمپر با فرمان قطع و وصل دستي به طور كامل.</t>
  </si>
  <si>
    <t>كليد اتصال زمين سه پل 33 كيلوولتي با جريان ضربه‌اي 50 كيلوآمپر با فرمان قطع و وصل دستي به طور كامل.</t>
  </si>
  <si>
    <t>پايه فيوز 6 كيلوولتي جهت نصب در فضاي داخل تابلو به طور كامل و بدون فيوز.</t>
  </si>
  <si>
    <t>پايه فيوز 11 كيلوولتي جهت نصب در فضاي داخل تابلو به طور كامل و بدون فيوز.</t>
  </si>
  <si>
    <t>پايه فيوز 20 كيلوولتي جهت نصب در فضاي داخل تابلو به طور كامل و بدون فيوز.</t>
  </si>
  <si>
    <t>پايه فيوز 33 كيلوولتي جهت نصب در فضاي داخل تابلو به طور كامل و بدون فيوز.</t>
  </si>
  <si>
    <t>فشنگ فيوز 6 كيلوولتي 16 آمپري.</t>
  </si>
  <si>
    <t>فشنگ فيوز 6 كيلوولتي 25 آمپري.</t>
  </si>
  <si>
    <t>فشنگ فيوز 6 كيلوولتي 40 آمپري.</t>
  </si>
  <si>
    <t>فشنگ فيوز 6 كيلوولتي 63 آمپري.</t>
  </si>
  <si>
    <t>فشنگ فيوز 6 كيلوولتي 100 آمپري.</t>
  </si>
  <si>
    <t>فشنگ فيوز 11 كيلوولتي 16 آمپري.</t>
  </si>
  <si>
    <t>فشنگ فيوز 11 كيلوولتي 25 آمپري.</t>
  </si>
  <si>
    <t>فشنگ فيوز 11 كيلوولتي 40 آمپري.</t>
  </si>
  <si>
    <t>فشنگ فيوز 11 كيلوولتي 63 آمپري.</t>
  </si>
  <si>
    <t>فشنگ فيوز 11 كيلوولتي 100 آمپري.</t>
  </si>
  <si>
    <t>فشنگ فيوز 20 كيلوولتي 16 آمپري.</t>
  </si>
  <si>
    <t>فشنگ فيوز 20 كيلوولتي 25 آمپري.</t>
  </si>
  <si>
    <t>فشنگ فيوز 20 كيلوولتي 40 آمپري.</t>
  </si>
  <si>
    <t>فشنگ فيوز 20 كيلوولتي 63 آمپري.</t>
  </si>
  <si>
    <t>فشنگ فيوز 20 كيلوولتي 100 آمپري.</t>
  </si>
  <si>
    <t>فشنگ فيوز 33 كيلوولتي 16 آمپري.</t>
  </si>
  <si>
    <t>فشنگ فيوز 33 كيلوولتي 25 آمپري.</t>
  </si>
  <si>
    <t>فشنگ فيوز 33 كيلوولتي 40 آمپري.</t>
  </si>
  <si>
    <t>فشنگ فيوز 33 كيلوولتي 63 آمپري.</t>
  </si>
  <si>
    <t>فشنگ فيوز 33 كيلوولتي 100 آمپري.</t>
  </si>
  <si>
    <t>ترانسفورماتور جريان 6 كيلوولتي با نسبت تبديل 5/5 تا 5/ 50.</t>
  </si>
  <si>
    <t>ترانسفورماتور جريان 6 كيلوولتي با نسبت تبديل5/ 75 تا 5/ 300.</t>
  </si>
  <si>
    <t>ترانسفورماتور جريان 6 كيلوولتي با نسبت تبديل 5/ 400 تا 5/ 600.</t>
  </si>
  <si>
    <t>ترانسفورماتور جريان 11 كيلوولتي با نسبت تبديل 5/5 تا 5/ 50.</t>
  </si>
  <si>
    <t>ترانسفورماتور جريان 11 كيلوولتي با نسبت تبديل 5/ 75 تا 5/ 300.</t>
  </si>
  <si>
    <t>ترانسفورماتور جريان 11 كيلوولتي با نسبت تبديل5/ 400 تا 5/ 600.</t>
  </si>
  <si>
    <t>ترانسفورماتور جريان 20 كيلوولتي با نسبت تبديل 5/5 تا 5/ 50.</t>
  </si>
  <si>
    <t>ترانسفورماتور جريان 20 كيلوولتي با نسبت تبديل5/ 75 تا 5/ 300.</t>
  </si>
  <si>
    <t>ترانسفورماتور جريان 20 كيلوولتي با نسبت تبديل 5/ 400 تا 5/ 600.</t>
  </si>
  <si>
    <t>ترانسفورماتور جريان 33 كيلوولتي با نسبت تبديل 5/5 تا 5/ 50.</t>
  </si>
  <si>
    <t>ترانسفورماتور جريان 33 كيلوولتي با نسبت تبديل 5/ 75 تا 5/ 300.</t>
  </si>
  <si>
    <t>ترانسفورماتور جريان 33 كيلوولتي با نسبت تبديل 5/ 400 تا 5/ 600.</t>
  </si>
  <si>
    <t>ترانسفورماتور ولتاژ تك پل 6 كيلوولتي با نسبت تبديل 100/ 6000 ولت.</t>
  </si>
  <si>
    <t>ترانسفورماتور ولتاژ دو پل 6 كيلوولتي با نسبت تبديل 100/ 6000 ولت.</t>
  </si>
  <si>
    <t>ترانسفورماتور ولتاژ تك پل 11 كيلوولتي با نسبت تبديل 100/ 11000 ولت.</t>
  </si>
  <si>
    <t>ترانسفورماتور ولتاژ دو پل 11 كيلوولتي با نسبت تبديل 100/ 11000 ولت.</t>
  </si>
  <si>
    <t>ترانسفورماتور ولتاژ تك پل 20 كيلوولتي با نسبت تبديل 100/ 20000 ولت.</t>
  </si>
  <si>
    <t>ترانسفورماتور ولتاژ دو پل 20 كيلوولتي با نسبت تبديل 100/ 20000 ولت.</t>
  </si>
  <si>
    <t>ترانسفورماتور ولتاژ تك پل 33 كيلوولتي با نسبت تبديل 100/ 33000 ولت.</t>
  </si>
  <si>
    <t>ترانسفورماتور ولتاژ دو پل 33 كيلوولتي با نسبت تبديل 100/ 33000 ولت.</t>
  </si>
  <si>
    <t>رله ثانويه جهت اتصال به ترانسفورماتور جريان.</t>
  </si>
  <si>
    <t>برق گير فشار متوسط از نوع سيليكوني 6 كيلوولت و 10 كيلوآمپر.</t>
  </si>
  <si>
    <t>برق گير فشار متوسط از نوع سيليكوني 11 كيلوولت و 10 كيلوآمپر.</t>
  </si>
  <si>
    <t>برق گير فشار متوسط از نوع سيليكوني 20 كيلوولت و 10 كيلوآمپر.</t>
  </si>
  <si>
    <t>برق گير فشار متوسط از نوع سيليكوني 33 كيلوولت و 10 كيلوآمپر.</t>
  </si>
  <si>
    <t>كات اوت فيوز 6  كيلوولت با پايه 100 آمپري با المان مربوط.</t>
  </si>
  <si>
    <t>سري (3عدد)</t>
  </si>
  <si>
    <t>كات اوت فيوز 11 كيلوولت با پايه 100 آمپري با المان مربوط.</t>
  </si>
  <si>
    <t>كات اوت فيوز 20 كيلوولت با پايه 100 آمپري با المان مربوط.</t>
  </si>
  <si>
    <t>كات اوت فيوز 33 كيلوولت با پايه 100 آمپري با المان مربوط.</t>
  </si>
  <si>
    <t>كات اوت ريكلوزر 20 كيلوولت با پايه 100 آمپري با المان‌هاي مربوط.</t>
  </si>
  <si>
    <t>مقره اتكائي داخلي 6 كيلوولت از صمغ مصنوعي با قدرت كشش و فشار 1000 كيلوگرم نيرو و ولتاژ ضربه‌اي ساكن 65 كيلوولت.</t>
  </si>
  <si>
    <t>مقره اتكائي داخلي 11 كيلوولت از صمغ مصنوعي با قدرت كشش و فشار 1000 كيلوگرم نيرو و ولتاژ ضربه‌اي ساكن 85 كيلوولت.</t>
  </si>
  <si>
    <t>مقره اتكائي داخلي 20 كيلوولت از صمغ مصنوعي با قدرت كشش و فشار 1000 كيلوگرم نيرو و ولتاژ ضربه‌اي ساكن 125 كيلوولت.</t>
  </si>
  <si>
    <t>مقره اتكائي داخلي 33 كيلوولت از صمغ مصنوعي با قدرت كشش و فشار 1000 كيلوگرم نيرو و ولتاژ ضربه‌اي ساكن 170 كيلوولت.</t>
  </si>
  <si>
    <t>مقره عبوري داخلي 11 كيلوولتي با ولتاژ ضربه‌اي ساكن 80 كيلوولت 630 آمپري و جريان ضربه‌اي 10 كيلوآمپر.</t>
  </si>
  <si>
    <t>مقره عبوري داخلي 20 كيلوولتي با ولتاژ ضربه‌اي ساكن 125 كيلوولت 630 آمپري و جريان ضربه‌اي 10 كيلوآمپر.</t>
  </si>
  <si>
    <t>مولد برق با قدرت نامي 20 KVA مناسب براي كار دايم.</t>
  </si>
  <si>
    <t>مولد برق با قدرت نامي 30 KVA مناسب براي كار دايم.</t>
  </si>
  <si>
    <t>مولد برق با قدرت نامي 50 KVA مناسب براي كار دايم.</t>
  </si>
  <si>
    <t>مولد برق با قدرت نامي 80 KVA مناسب براي كار دايم.</t>
  </si>
  <si>
    <t>مولد برق با قدرت نامي 100 KVA مناسب براي كار دايم.</t>
  </si>
  <si>
    <t>مولد برق با قدرت نامي 120 KVA مناسب براي كار دايم.</t>
  </si>
  <si>
    <t>مولد برق با قدرت نامي 150 KVA مناسب براي كار دايم.</t>
  </si>
  <si>
    <t>مولد برق با قدرت نامي 175 KVA مناسب براي كار دايم.</t>
  </si>
  <si>
    <t>مولد برق با قدرت نامي 200 KVA مناسب براي كار دايم.</t>
  </si>
  <si>
    <t>مولد برق با قدرت نامي 225 KVA مناسب براي كار دايم.</t>
  </si>
  <si>
    <t>مولد برق با قدرت نامي 250 KVA مناسب براي كار دايم.</t>
  </si>
  <si>
    <t>مولد برق با قدرت نامي 275 KVA مناسب براي كار دايم.</t>
  </si>
  <si>
    <t>مولد برق با قدرت نامي 300 KVA مناسب براي كار دايم.</t>
  </si>
  <si>
    <t>مولد برق با قدرت نامي 350 KVA مناسب براي كار دايم.</t>
  </si>
  <si>
    <t>مولد برق با قدرت نامي 400 KVA مناسب براي كار دايم.</t>
  </si>
  <si>
    <t>مولد برق با قدرت نامي 450 KVA مناسب براي كار دايم.</t>
  </si>
  <si>
    <t>مولد برق با قدرت نامي 500 KVA مناسب براي كار دايم.</t>
  </si>
  <si>
    <t>مولد برق با قدرت نامي 550 KVA مناسب براي كار دايم.</t>
  </si>
  <si>
    <t>مولد برق با قدرت نامي 600 KVA مناسب براي كار دايم.</t>
  </si>
  <si>
    <t>مولد برق با قدرت نامي 700 KVA مناسب براي كار دايم.</t>
  </si>
  <si>
    <t>مولد برق با قدرت نامي 800 KVA مناسب براي كار دايم.</t>
  </si>
  <si>
    <t>مولد برق با قدرت نامي 900 KVA مناسب براي كار دايم.</t>
  </si>
  <si>
    <t>مولد برق با قدرت نامي 1000 KVA مناسب براي كار دايم.</t>
  </si>
  <si>
    <t>مولد برق با قدرت نامي 20 KVA مناسب براي كار به صورت اضطراري.</t>
  </si>
  <si>
    <t>مولد برق با قدرت نامي 30 KVA مناسب براي كار به صورت اضطراري.</t>
  </si>
  <si>
    <t>مولد برق با قدرت نامي 50 KVA مناسب براي كار به صورت اضطراري.</t>
  </si>
  <si>
    <t>مولد برق با قدرت نامي 80 KVA مناسب براي كار به صورت اضطراري.</t>
  </si>
  <si>
    <t>مولد برق با قدرت نامي 100 KVA مناسب براي كار به صورت اضطراري.</t>
  </si>
  <si>
    <t>مولد برق با قدرت نامي 120 KVA مناسب براي كار به صورت اضطراري.</t>
  </si>
  <si>
    <t>مولد برق با قدرت نامي 150 KVA مناسب براي كار به صورت اضطراري.</t>
  </si>
  <si>
    <t>مولد برق باقدرت نامي 175 KVA مناسب براي كار به صورت اضطراري.</t>
  </si>
  <si>
    <t>مولد برق باقدرت نامي 200 KVA مناسب براي كار به صورت اضطراري.</t>
  </si>
  <si>
    <t>مولد برق باقدرت نامي 225 KVA مناسب براي كار به صورت اضطراري.</t>
  </si>
  <si>
    <t>مولد برق با قدرت نامي 250 KVA مناسب براي كار به صورت اضطراري.</t>
  </si>
  <si>
    <t>مولد برق با قدرت نامي 275 KVA مناسب براي كار به صورت اضطراري.</t>
  </si>
  <si>
    <t>مولد برق با قدرت نامي 300 KVA مناسب براي كار به صورت اضطراري.</t>
  </si>
  <si>
    <t>مولد برق با قدرت نامي 350 KVA مناسب براي كار به صورت اضطراري.</t>
  </si>
  <si>
    <t>مولد برق با قدرت نامي 400 KVA مناسب براي كار به صورت اضطراري.</t>
  </si>
  <si>
    <t>مولد برق با قدرت نامي 450 KVA مناسب براي كار به صورت اضطراري.</t>
  </si>
  <si>
    <t>مولد برق با قدرت نامي 500 KVA مناسب براي كار به صورت اضطراري.</t>
  </si>
  <si>
    <t>مولد برق با قدرت نامي 550 KVA مناسب براي كار به صورت اضطراري.</t>
  </si>
  <si>
    <t>مولد برق با قدرت نامي 600 KVA مناسب براي كار به صورت اضطراري.</t>
  </si>
  <si>
    <t>مولد برق با قدرت نامي 700 KVA مناسب براي كار به صورت اضطراري.</t>
  </si>
  <si>
    <t>مولد برق با قدرت نامي 800 KVA مناسب براي كار به صورت اضطراري.</t>
  </si>
  <si>
    <t>مولد برق با قدرت نامي 900 KVA مناسب براي كار به صورت اضطراري.</t>
  </si>
  <si>
    <t>مولد برق با قدرت نامي 1000 KVA مناسب براي كار به صورت اضطراري.</t>
  </si>
  <si>
    <t>خازن صنعتي سه فاز از نوع خشك 400 ولت، 50 هرتز، با اتصال دلتا، مجهز به مقاومت تخليه بار و به قدرت 5 كيلووار.</t>
  </si>
  <si>
    <t>خازن صنعتي سه فاز از نوع خشك 400 ولت، 50 هرتز، با اتصال دلتا، مجهز به مقاومت تخليه بار و به قدرت 5/7 كيلووار.</t>
  </si>
  <si>
    <t>خازن صنعتي سه فاز از نوع خشك 400 ولت، 50 هرتز، با اتصال دلتا، مجهز به مقاومت تخليه بار و به قدرت 10 كيلووار.</t>
  </si>
  <si>
    <t>خازن صنعتي سه فاز از نوع خشك 400 ولت، 50 هرتز، با اتصال دلتا، مجهز به مقاومت تخليه بار و به قدرت 15 كيلووار.</t>
  </si>
  <si>
    <t>خازن صنعتي سه فاز از نوع خشك 400 ولت، 50 هرتز، با اتصال دلتا، مجهز به مقاومت تخليه بار و به قدرت 20 كيلووار.</t>
  </si>
  <si>
    <t>خازن صنعتي سه فاز از نوع خشك 400 ولت، 50 هرتز، با اتصال دلتا، مجهز به مقاومت تخليه بار و به قدرت 25 كيلووار.</t>
  </si>
  <si>
    <t>خازن صنعتي سه فاز از نوع خشك 400 ولت، 50 هرتز، با اتصال دلتا، مجهز به مقاومت تخليه بار و به قدرت 30 كيلووار.</t>
  </si>
  <si>
    <t>خازن صنعتي سه فاز از نوع خشك 400 ولت، 50 هرتز، با اتصال دلتا، مجهز به مقاومت تخليه بار و به قدرت 40 كيلووار.</t>
  </si>
  <si>
    <t>خازن صنعتي سه فاز از نوع خشك 400 ولت، 50 هرتز، با اتصال دلتا، مجهز به مقاومت تخليه بار و به قدرت 50 كيلووار.</t>
  </si>
  <si>
    <t>خازن صنعتي سه فاز از نوع روغني 400 ولت، 50 هرتز، با اتصال دلتا، مجهز به مقاومت تخليه بار و به قدرت 10 كيلووار.</t>
  </si>
  <si>
    <t>خازن صنعتي سه فاز از نوع روغني 400 ولت، 50 هرتز، با اتصال دلتا، مجهز به مقاومت تخليه بار و به قدرت 15 كيلووار.</t>
  </si>
  <si>
    <t>خازن صنعتي سه فاز از نوع روغني 400 ولت، 50 هرتز، با اتصال دلتا، مجهز به مقاومت تخليه بار و به قدرت 20 كيلووار.</t>
  </si>
  <si>
    <t>خازن صنعتي سه فاز از نوع روغني 400 ولت، 50 هرتز، با اتصال دلتا، مجهز به مقاومت تخليه بار و به قدرت 25  كيلووار.</t>
  </si>
  <si>
    <t>خازن صنعتي سه فاز از نوع روغني 400 ولت، 50 هرتز، با اتصال دلتا، مجهز به مقاومت تخليه بار و به قدرت 30  كيلووار.</t>
  </si>
  <si>
    <t>خازن صنعتي سه فاز از نوع روغني 400 ولت، 50 هرتز، با اتصال دلتا، مجهز به مقاومت تخليه بار و به قدرت 40  كيلووار.</t>
  </si>
  <si>
    <t>خازن صنعتي سه فاز از نوع روغني 400 ولت، 50 هرتز، با اتصال دلتا، مجهز به مقاومت تخليه بار و به قدرت 50  كيلووار.</t>
  </si>
  <si>
    <t>خازن صنعتي سه فاز از نوع روغني 400 ولت، 50 هرتز، با اتصال دلتا، مجهز به مقاومت تخليه بار و به قدرت 100  كيلووار.</t>
  </si>
  <si>
    <t>خازن صنعتي سه فاز از نوع گازي 400 ولت، 50 هرتز، با اتصال دلتا، مجهز به مقاومت تخليه بار و به قدرت 5  كيلووار.</t>
  </si>
  <si>
    <t>خازن صنعتي سه فاز از نوع گازي 400 ولت، 50 هرتز، با اتصال دلتا، مجهز به مقاومت تخليه بار و به قدرت 25  كيلووار.</t>
  </si>
  <si>
    <t>رگولاتور خازن نوع الكترونيكي، مجهز به كسينوس في متر با قابليت برنامه‌ريزي پله‌هاي خازني به ترتيب دلخواه بطور كامل داراي 6 پله.</t>
  </si>
  <si>
    <t>رگولاتور خازن نوع الكترونيكي، مجهز به كسينوس في متر با قابليت برنامه‌ريزي پله‌هاي خازني به ترتيب دلخواه بطور كامل داراي 12 پله.</t>
  </si>
  <si>
    <t>رگولاتور خازن نوع الكترونيكي، مجهز به كسينوس في متر با قابليت برنامه‌ريزي پله‌هاي خازني به ترتيب دلخواه بطور كامل داراي 18 پله.</t>
  </si>
  <si>
    <t>ترانسفورماتور فشار متوسط روغني براي نصب در داخل ساختمان، سه فاز 231 /400/11000 ولت 50 هرتز، به قدرت 50 كيلوولت آمپر.</t>
  </si>
  <si>
    <t>ترانسفورماتور فشار متوسط روغني براي نصب در داخل ساختمان، سه فاز 231 /400/11000 ولت 50 هرتز، به قدرت 75 كيلوولت آمپر.</t>
  </si>
  <si>
    <t>ترانسفورماتور فشار متوسط روغني براي نصب در داخل ساختمان، سه فاز 231 /400/11000 ولت 50 هرتز، به قدرت 100 كيلوولت آمپر.</t>
  </si>
  <si>
    <t>ترانسفورماتور فشار متوسط روغني براي نصب در داخل ساختمان، سه فاز 231 /400/11000 ولت 50 هرتز، به قدرت 125 كيلوولت آمپر.</t>
  </si>
  <si>
    <t>ترانسفورماتور فشار متوسط روغني براي نصب در داخل ساختمان، سه فاز 231 /400/11000 ولت 50 هرتز، به قدرت 160 كيلوولت آمپر.</t>
  </si>
  <si>
    <t>ترانسفورماتور فشار متوسط روغني براي نصب در داخل ساختمان، سه فاز 231 /400/11000 ولت 50 هرتز، به قدرت 200 كيلوولت آمپر.</t>
  </si>
  <si>
    <t>ترانسفورماتور فشار متوسط روغني براي نصب در داخل ساختمان، سه فاز 231 /400/11000 ولت 50 هرتز، به قدرت 250 كيلوولت آمپر.</t>
  </si>
  <si>
    <t>ترانسفورماتور فشار متوسط روغني براي نصب در داخل ساختمان، سه فاز 231 /400/11000 ولت 50 هرتز، به قدرت 315 كيلوولت آمپر.</t>
  </si>
  <si>
    <t>ترانسفورماتور فشار متوسط روغني براي نصب در داخل ساختمان، سه فاز 231 /400/11000 ولت 50 هرتز، به قدرت 400 كيلوولت آمپر.</t>
  </si>
  <si>
    <t>ترانسفورماتور فشار متوسط روغني براي نصب در داخل ساختمان، سه فاز 231 /400/11000 ولت 50 هرتز، به قدرت 500 كيلوولت آمپر.</t>
  </si>
  <si>
    <t>ترانسفورماتور فشار متوسط روغني براي نصب در داخل ساختمان، سه فاز 231 /400/11000 ولت 50 هرتز، به قدرت 630 كيلوولت آمپر، بارله حفاظتي بوخ هولتز.</t>
  </si>
  <si>
    <t>ترانسفورماتور فشار متوسط روغني براي نصب در داخل ساختمان، سه فاز 231 /400/11000 ولت 50 هرتز، به قدرت 800 كيلوولت آمپر، بارله حفاظتي بوخ هولتز.</t>
  </si>
  <si>
    <t>ترانسفورماتور فشار متوسط روغني براي نصب در داخل ساختمان، سه فاز 231 /400/11000 ولت 50 هرتز، به قدرت 1000 كيلوولت آمپر، بارله حفاظتي بوخ هولتز.</t>
  </si>
  <si>
    <t>ترانسفورماتور فشار متوسط روغني براي نصب در داخل ساختمان، سه فاز 231 /400/11000 ولت 50 هرتز، به قدرت 1250 كيلوولت آمپر، بارله حفاظتي بوخ هولتز.</t>
  </si>
  <si>
    <t>ترانسفورماتور فشار متوسط روغني براي نصب در داخل ساختمان، سه فاز 231 /400/11000 ولت 50 هرتز، به قدرت 1600 كيلوولت آمپر، بارله حفاظتي بوخ هولتز.</t>
  </si>
  <si>
    <t>ترانسفورماتور فشارمتوسط روغني براي نصب روي سكوي زميني در فضاي آزاد، سه فاز،231/400/11000 ولت، 50 هرتزباقدرت 50 كيلو ولت آمپر.</t>
  </si>
  <si>
    <t>ترانسفورماتور فشارمتوسط روغني براي نصب روي سكوي زميني در فضاي آزاد، سه فاز،231/400/11000 ولت، 50 هرتزباقدرت 75 كيلو ولت آمپر.</t>
  </si>
  <si>
    <t>ترانسفورماتور فشارمتوسط روغني براي نصب روي سكوي زميني در فضاي آزاد، سه فاز،231 /400/11000 ولت، 50 هرتزباقدرت 100 كيلو ولت آمپر.</t>
  </si>
  <si>
    <t>ترانسفورماتور فشار متوسط روغني براي نصب روي سكوي زميني در فضاي آزاد، سه فاز،231 /400/11000 ولت، 50 هرتزباقدرت 125 كيلو ولت آمپر.</t>
  </si>
  <si>
    <t>ترانسفورماتور فشار متوسط روغني براي نصب روي سكوي زميني در فضاي آزاد، سه فاز،231 /400/11000 ولت، 50 هرتزباقدرت 160 كيلو ولت آمپر.</t>
  </si>
  <si>
    <t>ترانسفورماتور فشار متوسط روغني براي نصب روي سكوي زميني در فضاي آزاد، سه فاز،231 /400/11000 ولت، 50 هرتزباقدرت 200 كيلو ولت آمپر.</t>
  </si>
  <si>
    <t>ترانسفورماتور فشار متوسط روغني براي نصب روي سكوي زميني در فضاي آزاد، سه فاز،231 /400/11000 ولت، 50 هرتزباقدرت 250 كيلو ولت آمپر.</t>
  </si>
  <si>
    <t>ترانسفورماتور فشار متوسط روغني براي نصب روي سكوي زميني در فضاي آزاد، سه فاز،231 /400/11000 ولت، 50 هرتزباقدرت 315 كيلو ولت آمپر.</t>
  </si>
  <si>
    <t>ترانسفورماتور فشار متوسط روغني براي نصب روي سكوي زميني در فضاي آزاد، سه فاز،231 /400/11000 ولت، 50 هرتزباقدرت 400 كيلو ولت آمپر، وبارله حفاظتي بوخ هولتز.</t>
  </si>
  <si>
    <t>ترانسفورماتور فشار متوسط روغني براي نصب روي سكوي زميني در فضاي آزاد، سه فاز،231 /400/11000 ولت، 50 هرتزباقدرت 500 كيلو ولت آمپر، وبارله حفاظتي بوخ هولتز.</t>
  </si>
  <si>
    <t>ترانسفورماتور فشار متوسط روغني براي نصب روي سكوي زميني در فضاي آزاد، سه فاز،231 /400/11000 ولت، 50 هرتزباقدرت 630 كيلو ولت آمپر، وبارله حفاظتي بوخ هولتز.</t>
  </si>
  <si>
    <t>ترانسفورماتور فشار متوسط روغني براي نصب روي سكوي زميني در فضاي آزاد، سه فاز،231 /400/11000 ولت، 50 هرتزباقدرت 800 كيلو ولت آمپر، وبارله حفاظتي بوخ هولتز.</t>
  </si>
  <si>
    <t>ترانسفورماتور فشار متوسط روغني براي نصب روي سكوي زميني در فضاي آزاد، 231 /400/11000 ولت، 50 هرتزباقدرت 1000 كيلو ولت آمپر، وبارله حفاظتي بوخ هولتز.</t>
  </si>
  <si>
    <t>ترانسفورماتور فشار متوسط روغني براي نصب روي سكوي زميني در فضاي آزاد، سه فاز،231 /400/11000 ولت، 50 هرتزباقدرت 1250 كيلو ولت آمپر، وبارله حفاظتي بوخ هولتز.</t>
  </si>
  <si>
    <t>ترانسفورماتور فشار متوسط روغني براي نصب روي سكوي زميني در فضاي آزاد، سه فاز،231 /400/11000 ولت، 50 هرتزباقدرت 1600 كيلو ولت آمپر، وبارله حفاظتي بوخ هولتز.</t>
  </si>
  <si>
    <t>ترانسفورماتور فشار متوسط روغني سه فاز231 /400 / 20000 ولت، 50 هرتز، براي نصب در داخل ساختمان به قدرت 25 كيلوولت آمپر.</t>
  </si>
  <si>
    <t>ترانسفورماتور فشار متوسط روغني سه فاز231 / 400/ 20000 ولت، 50 هرتز، براي نصب در داخل ساختمان به قدرت 50 كيلوولت آمپر.</t>
  </si>
  <si>
    <t>ترانسفورماتور فشار متوسط روغني سه فاز231 / 400/ 20000 ولت، 50 هرتز، براي نصب در داخل ساختمان به قدرت 75 كيلوولت آمپر.</t>
  </si>
  <si>
    <t>ترانسفورماتور فشار متوسط روغني سه فاز231 / 400/ 20000 ولت، 50 هرتز، براي نصب در داخل ساختمان به قدرت 100 كيلوولت آمپر.</t>
  </si>
  <si>
    <t>ترانسفورماتور فشار متوسط روغني سه فاز231 / 400/ 20000 ولت، 50 هرتز، براي نصب در داخل ساختمان به قدرت 125 كيلوولت آمپر.</t>
  </si>
  <si>
    <t>ترانسفورماتور فشار متوسط روغني سه فاز231 / 400/ 20000 ولت، 50 هرتز، براي نصب در داخل ساختمان به قدرت 160 كيلوولت آمپر.</t>
  </si>
  <si>
    <t>ترانسفورماتور فشار متوسط روغني سه فاز231 / 400/ 20000 ولت، 50 هرتز، براي نصب در داخل ساختمان به قدرت 200 كيلوولت آمپر.</t>
  </si>
  <si>
    <t>ترانسفورماتور فشار متوسط روغني سه فاز231 / 400/ 20000 ولت، 50 هرتز، براي نصب در داخل ساختمان به قدرت 250 كيلوولت آمپر.</t>
  </si>
  <si>
    <t>ترانسفورماتور فشار متوسط روغني سه فاز231 / 400/ 20000 ولت، 50 هرتز، براي نصب در داخل ساختمان به قدرت 315 كيلوولت آمپر.</t>
  </si>
  <si>
    <t>ترانسفورماتور فشار متوسط روغني سه فاز231 /400 / 20000 ولت، 50 هرتز، براي نصب در داخل ساختمان به قدرت 400 كيلوولت آمپر، و با رله حفاظتي بوخ هولتز.</t>
  </si>
  <si>
    <t>ترانسفورماتور فشار متوسط روغني سه فاز231 /400 / 20000 ولت، 50 هرتز، براي نصب در داخل ساختمان به قدرت 500 كيلوولت آمپر، و با رله حفاظتي بوخ هولتز.</t>
  </si>
  <si>
    <t>ترانسفورماتور فشار متوسط روغني سه فاز231 / 400/ 20000 ولت، 50 هرتز، براي نصب در داخل ساختمان به قدرت 630 كيلوولت آمپر، و با رله حفاظتي بوخ هولتز.</t>
  </si>
  <si>
    <t>ترانسفورماتور فشار متوسط روغني سه فاز231 / 400/ 20000 ولت، 50 هرتز، براي نصب در داخل ساختمان به قدرت 800 كيلوولت آمپر، و با رله حفاظتي بوخ هولتز.</t>
  </si>
  <si>
    <t>ترانسفورماتور فشار متوسط روغني سه فاز231 / 400/ 20000 ولت، 50 هرتز، براي نصب در داخل ساختمان به قدرت 1000 كيلوولت آمپر، و با رله حفاظتي بوخ هولتز.</t>
  </si>
  <si>
    <t>ترانسفورماتور فشار متوسط روغني سه فاز231 / 400/ 20000 ولت، 50 هرتز، براي نصب در داخل ساختمان به قدرت 1250 كيلوولت آمپر، و با رله حفاظتي بوخ هولتز.</t>
  </si>
  <si>
    <t>ترانسفورماتور فشار متوسط روغني سه فاز231 / 400/ 20000 ولت، 50 هرتز، براي نصب در داخل ساختمان به قدرت 1600 كيلوولت آمپر، و با رله حفاظتي بوخ هولتز.</t>
  </si>
  <si>
    <t>ترانسفورماتور فشار متوسط روغني سه فاز231 / 400/ 20000 ولت، 50 هرتز، براي نصب در داخل ساختمان به قدرت 2000 کيلوولت آمپر، و با رله حفاظتي بوخ هولتز.</t>
  </si>
  <si>
    <t>ترانسفورماتور فشار متوسط روغني سه فاز231 / 400/ 20000 ولت، 50 هرتز، براي نصب در داخل ساختمان به قدرت 2500 كيلوولت آمپر، و با رله حفاظتي بوخ هولتز.</t>
  </si>
  <si>
    <t>ترانسفورماتور فشار متوسط روغني تک فاز231 / 20000 ولت، 50 هرتز، براي نصب در داخل ساختمان به قدرت 10 كيلوولت آمپر.</t>
  </si>
  <si>
    <t>ترانسفورماتور فشار متوسط روغني تک فاز231 / 20000 ولت، 50 هرتز، براي نصب در داخل ساختمان به قدرت 15 كيلوولت آمپر.</t>
  </si>
  <si>
    <t>ترانسفورماتور فشار متوسط روغني تک فاز231 / 20000 ولت، 50 هرتز، براي نصب در داخل ساختمان به قدرت 25 كيلوولت آمپر.</t>
  </si>
  <si>
    <t>ترانسفورماتور فشار متوسط روغني سه فاز231 / 400/ 20000 ولت، 50 هرتز، براي نصب روي سكوي زميني در فضاي آزاد به قدرت 50 كيلوولت آمپر.</t>
  </si>
  <si>
    <t>ترانسفورماتور فشار متوسط روغني سه فاز231 / 400/ 20000 ولت، 50 هرتز، براي نصب روي سكوي زميني در فضاي آزاد به قدرت 75 كيلوولت آمپر.</t>
  </si>
  <si>
    <t>ترانسفورماتور فشار متوسط روغني سه فاز231 / 400/ 20000 ولت، 50 هرتز، براي نصب روي سكوي زميني در فضاي آزاد به قدرت 100 كيلوولت آمپر.</t>
  </si>
  <si>
    <t>ترانسفورماتور فشار متوسط روغني سه فاز231 / 400/ 20000 ولت، 50 هرتز، براي نصب روي سكوي زميني در فضاي آزاد به قدرت 125 كيلوولت آمپر.</t>
  </si>
  <si>
    <t>ترانسفورماتور فشار متوسط روغني سه فاز231 / 400/ 20000 ولت، 50 هرتز، براي نصب روي سكوي زميني در فضاي آزاد به قدرت 160 كيلوولت آمپر.</t>
  </si>
  <si>
    <t>ترانسفورماتور فشار متوسط روغني سه فاز231 / 400/ 20000 ولت، 50 هرتز، براي نصب روي سكوي زميني در فضاي آزاد به قدرت 200 كيلوولت آمپر.</t>
  </si>
  <si>
    <t>ترانسفورماتور فشار متوسط روغني سه فاز231 / 400/ 20000 ولت، 50 هرتز، براي نصب روي سكوي زميني در فضاي آزاد به قدرت 250 كيلوولت آمپر.</t>
  </si>
  <si>
    <t>ترانسفورماتور فشار متوسط روغني سه فاز231 / 400/ 20000 ولت، 50 هرتز، براي نصب روي سكوي زميني در فضاي آزاد به قدرت 315 كيلوولت آمپر.</t>
  </si>
  <si>
    <t>ترانسفورماتور فشار متوسط روغني سه فاز231 / 400/ 20000 ولت، 50 هرتز، براي نصب روي سكوي زميني در فضاي آزاد به قدرت 400 كيلوولت آمپر، با رله حفاظتي بوخ هولتز.</t>
  </si>
  <si>
    <t>ترانسفورماتور فشار متوسط روغني سه فاز231 / 400/ 20000 ولت، 50 هرتز، براي نصب روي سكوي زميني در فضاي آزاد به قدرت 500 كيلوولت آمپر، با رله حفاظتي بوخ هولتز.</t>
  </si>
  <si>
    <t>ترانسفورماتور فشار متوسط روغني سه فاز231 / 400/ 20000 ولت، 50 هرتز، براي نصب روي سكوي زميني در فضاي آزاد به قدرت 630 كيلوولت آمپر، با رله حفاظتي بوخ هولتز.</t>
  </si>
  <si>
    <t>ترانسفورماتور فشار متوسط روغني سه فاز231 / 400/ 20000 ولت، 50 هرتز، براي نصب روي سكوي زميني در فضاي آزاد به قدرت 800 كيلوولت آمپر، با رله حفاظتي بوخ هولتز.</t>
  </si>
  <si>
    <t>ترانسفورماتور فشار متوسط روغني سه فاز231 / 400/ 20000 ولت، 50 هرتز، براي نصب روي سكوي زميني در فضاي آزاد به قدرت 1000 كيلوولت آمپر، با رله حفاظتي بوخ هولتز.</t>
  </si>
  <si>
    <t>ترانسفورماتور فشار متوسط روغني سه فاز231 / 400/ 20000 ولت، 50 هرتز، براي نصب روي سكوي زميني در فضاي آزاد به قدرت 1250 كيلوولت آمپر، با رله حفاظتي بوخ هولتز.</t>
  </si>
  <si>
    <t>ترانسفورماتور فشار متوسط روغني سه فاز231 / 400/ 20000 ولت، 50 هرتز، براي نصب روي سكوي زميني در فضاي آزاد به قدرت 1600 كيلوولت آمپر، با رله حفاظتي بوخ هولتز.</t>
  </si>
  <si>
    <t>ترانسفورماتور فشار متوسط خشک سه فاز231 / 400/ 20000 ولت، 50 هرتز، براي نصب در داخل ساختمان به قدرت 160 كيلوولت آمپر.</t>
  </si>
  <si>
    <t>ترانسفورماتور فشار متوسط خشک سه فاز231 / 400/ 20000 ولت، 50 هرتز، براي نصب در داخل ساختمان به قدرت 200 كيلوولت آمپر.</t>
  </si>
  <si>
    <t>ترانسفورماتور فشار متوسط خشک سه فاز231 / 400/ 20000 ولت، 50 هرتز، براي نصب در داخل ساختمان به قدرت 250 كيلوولت آمپر.</t>
  </si>
  <si>
    <t>ترانسفورماتور فشار متوسط خشک سه فاز231 / 400/ 20000 ولت، 50 هرتز، براي نصب در داخل ساختمان به قدرت 315 كيلوولت آمپر.</t>
  </si>
  <si>
    <t>ترانسفورماتور فشار متوسط خشک سه فاز231 / 400/ 20000 ولت، 50 هرتز، براي نصب در داخل ساختمان به قدرت 400 كيلوولت آمپر.</t>
  </si>
  <si>
    <t>ترانسفورماتور فشار متوسط خشک سه فاز231 / 400/ 20000 ولت، 50 هرتز، براي نصب در داخل ساختمان به قدرت 500 كيلوولت آمپر.</t>
  </si>
  <si>
    <t>ترانسفورماتور فشار متوسط خشک سه فاز231 / 400/ 20000 ولت، 50 هرتز، براي نصب در داخل ساختمان به قدرت 630 كيلوولت آمپر.</t>
  </si>
  <si>
    <t>ترانسفورماتور فشار متوسط خشک سه فاز231 / 400/ 20000 ولت، 50 هرتز، براي نصب در داخل ساختمان به قدرت 800 كيلوولت آمپر.</t>
  </si>
  <si>
    <t>ترانسفورماتور فشار متوسط خشک سه فاز231 / 400/ 20000 ولت، 50 هرتز، براي نصب در داخل ساختمان به قدرت 1000 كيلوولت آمپر.</t>
  </si>
  <si>
    <t>ترانسفورماتور فشار متوسط خشک سه فاز231 / 400/ 20000 ولت، 50 هرتز، براي نصب در داخل ساختمان به قدرت 1250 كيلوولت آمپر.</t>
  </si>
  <si>
    <t>ترانسفورماتور فشار متوسط خشک سه فاز231 / 400/ 20000 ولت، 50 هرتز، براي نصب در داخل ساختمان به قدرت 1600 كيلوولت آمپر.</t>
  </si>
  <si>
    <t>ترانسفورماتور فشار متوسط خشک سه فاز231 / 400/ 20000 ولت، 50 هرتز، براي نصب در داخل ساختمان به قدرت 2000 كيلوولت آمپر.</t>
  </si>
  <si>
    <t>ترانسفورماتور فشار متوسط خشک سه فاز231 / 400/ 20000 ولت، 50 هرتز، براي نصب در داخل ساختمان به قدرت 2500 كيلوولت آمپر.</t>
  </si>
  <si>
    <t>ترانسفورماتور فشار متوسط خشک سه فاز231 / 400/ 20000 ولت، 50 هرتز، براي نصب در داخل ساختمان به قدرت 3150 كيلوولت آمپر.</t>
  </si>
  <si>
    <t>رله حفاظت ترانسفورماتور، نوع بوخهلتس.</t>
  </si>
  <si>
    <t>پياده‌كردن مسير و پياده‌كردن محل پايه، براي تيرهاي بتوني، چوبي و پايه فلزي.</t>
  </si>
  <si>
    <t>کيلومتر</t>
  </si>
  <si>
    <t>تير بتوني برق تيپ H، به ارتفاع 8 متر، با ميل‌گرد آج‌دار و تحمل كششي حدود 200 كيلوگرم، براي نصب در زمين‌هاي نرم.</t>
  </si>
  <si>
    <t>تير بتوني برق تيپ H، به ارتفاع 8 متر، با ميل‌گرد آج‌دار و تحمل كششي حدود 400 كيلوگرم، براي نصب در زمين‌هاي نرم.</t>
  </si>
  <si>
    <t>تير بتوني برق تيپ H، به ارتفاع 8 متر، با ميل‌گرد آج‌دار و تحمل كششي حدود 600 كيلوگرم، براي نصب در زمين‌هاي نرم.</t>
  </si>
  <si>
    <t>تير بتوني برق تيپ H، به ارتفاع 8 متر، با ميل‌گرد آج‌دار و تحمل كششي حدود 800 كيلوگرم، براي نصب در زمين‌هاي نرم.</t>
  </si>
  <si>
    <t>تير بتوني برق تيپ H، به ارتفاع 9 متر، با ميل‌گرد آج‌دار و تحمل كششي حدود 200 كيلوگرم، براي نصب در زمين‌هاي نرم.</t>
  </si>
  <si>
    <t>تير بتوني برق تيپ H، به ارتفاع 9 متر، با ميل‌گرد آج‌دار و تحمل كششي حدود 400 كيلوگرم، براي نصب در زمين‌هاي نرم.</t>
  </si>
  <si>
    <t>تير بتوني برق تيپ H، به ارتفاع 9 متر، با ميل‌گرد آج‌دار و تحمل كششي حدود 600 كيلوگرم، براي نصب در زمين‌هاي نرم.</t>
  </si>
  <si>
    <t>تير بتوني برق تيپ H، به  ارتفاع 9 متر، با ميل‌گرد آج‌دار و تحمل كششي حدود 800 كيلوگرم، براي نصب در زمين‌هاي نرم.</t>
  </si>
  <si>
    <t>تير بتوني برق تيپ H، به  ارتفاع 10 متر، با ميل‌گرد آج‌دار و تحمل كششي حدود 200 كيلوگرم، براي نصب در زمين‌هاي نرم.</t>
  </si>
  <si>
    <t>تير بتوني برق تيپ H، به  ارتفاع 10 متر، با ميل‌گرد آج‌دار و تحمل كششي حدود 400 كيلوگرم، براي نصب در زمين‌هاي نرم.</t>
  </si>
  <si>
    <t>تير بتوني برق تيپ H، به  ارتفاع 10 متر، با ميل‌گرد آج‌دار و تحمل كششي حدود 600 كيلوگرم، براي نصب در زمين‌هاي نرم.</t>
  </si>
  <si>
    <t>تير بتوني برق تيپ H، به  ارتفاع 10 متر با ، با ميل‌گرد آج‌دار و تحمل كششي حدود 800 كيلوگرم، براي نصب در زمين‌هاي نرم.</t>
  </si>
  <si>
    <t>تير بتوني برق تيپ H، به ارتفاع 12 متر، با ميل‌گرد آج‌دار و تحمل كششي حدود 200 كيلوگرم، براي نصب در زمين‌هاي نرم.</t>
  </si>
  <si>
    <t>تير بتوني برق تيپ H، به ارتفاع 12 متر، با ميل‌گرد آج‌دار و تحمل كششي حدود 400 كيلوگرم، براي نصب در زمين‌هاي نرم.</t>
  </si>
  <si>
    <t>تير بتوني برق تيپ H، به ارتفاع 12 متر، با ميل‌گرد آج‌دار و تحمل كششي حدود 600 كيلوگرم، براي نصب در زمين‌هاي نرم.</t>
  </si>
  <si>
    <t>تير بتوني برق تيپ H، به ارتفاع 12 متر، با ميل‌گرد آج‌دار و تحمل كششي حدود 800 كيلوگرم، براي نصب در زمين‌هاي نرم.</t>
  </si>
  <si>
    <t>تير بتوني برق تيپ H، به ارتفاع 12 متر، با ميل‌گرد آج‌دار و تحمل كششي حدود 1000 كيلوگرم، براي نصب در زمين‌هاي نرم.</t>
  </si>
  <si>
    <t>تير بتوني برق تيپ H، به  ارتفاع 12 متر، با ميل‌گرد آج‌دار و تحمل كششي حدود 1200 كيلوگرم، براي نصب در زمين‌هاي نرم.</t>
  </si>
  <si>
    <t>تير بتوني برق تيپ H، به ارتفاع 14 متر، با ميل‌گرد آج‌دار و تحمل كششي حدود 400 كيلوگرم، براي نصب در زمين‌هاي نرم.</t>
  </si>
  <si>
    <t>تير بتوني برق تيپ H، به ارتفاع 14 متر، با ميل‌گرد آج‌دار و تحمل كششي حدود 600 كيلوگرم، براي نصب در زمين‌هاي نرم.</t>
  </si>
  <si>
    <t>تير بتوني برق تيپ H، به ارتفاع 14 متر، با ميل‌گرد آج‌دار و تحمل كششي حدود800 كيلوگرم، براي نصب در زمين‌هاي نرم.</t>
  </si>
  <si>
    <t>تير بتوني برق تيپ H، به  ارتفاع 14 متر، با ميل‌گرد آج‌دار و تحمل كششي حدود 1000 كيلوگرم، براي نصب در زمين‌هاي نرم.</t>
  </si>
  <si>
    <t>تير بتوني برق تيپ H، به ارتفاع 14 متر، با ميل‌گرد آج‌دار و تحمل كششي حدود 1200 كيلوگرم، براي نصب در زمين‌هاي نرم.</t>
  </si>
  <si>
    <t>تير بتوني برق تيپ H، به ارتفاع 14 متر، با ميل‌گرد آج‌دار و تحمل كششي حدود 1500 كيلوگرم، براي نصب در زمين‌هاي نرم.</t>
  </si>
  <si>
    <t>پايه فلزي براي توزيع نيروي برق، ساخته شده ازنبشي، ناوداني و پروفيلهاي مشابه، شامل برش، جوش، خم كاريهاي لازم به طوركامل، بايك دست رنگ ضدزنگ  و يك دست رنگ روغني اكليلي مرغوب روي كارهاي انجام شده، به ارتفاع تا 15 متر.</t>
  </si>
  <si>
    <t>پايه فلزي چراغ برق، تهيه شده از لوله سياه باصفحه انتهايي، شامل برش، جوش، خم كاريهاي لازم وتعبيه محل فيوزهاوپيچ اتصال زمين به طور كامل، بايك دست رنگ ضدزنگ و يك دست رنگ روغني اكليلي مرغوب روي كارهاي انجام شده.</t>
  </si>
  <si>
    <t>كنسول گالوانيزه گرم براي پايه هاي برق، 
به منظورمصارف مختلف طبق نقشه ومشخصات.</t>
  </si>
  <si>
    <t>اتريه يك خانه براي مقره چرخي، با ميله واشپيل گالوانيزه، به ابعاد تسمه 40×5 ميليمتر.</t>
  </si>
  <si>
    <t>اتريه دوخانه باراك مربوط، براي مقره چرخي، باميله واشپيل گالوانيزه، به ابعادتسمه 40×5 ميليمتر.</t>
  </si>
  <si>
    <t>اتريه سه خانه باراك مربوط، براي مقره چرخي، باميله واشپيل گالوانيزه، به ابعادتسمه 40×5 ميليمتر.</t>
  </si>
  <si>
    <t>اتريه پنج خانه باراك مربوط، براي مقره چرخي، باميله واشپيل گالوانيزه، به ابعادتسمه 40×5 ميليمتر.</t>
  </si>
  <si>
    <t>براكت جلوبرسه خانه بااتريه هاي مربوط، ساخته شده ازنبشي نمره 6 گالوانيزه گرم.</t>
  </si>
  <si>
    <t>براكت جلوبرپنج خانه بااتريه هاي مربوط، ساخته شده ازنبشي نمره 6 گالوانيزه گرم.</t>
  </si>
  <si>
    <t>مقره چرخي فشارضعيف 80S.</t>
  </si>
  <si>
    <t>مقره چرخي فشارضعيف 70S.</t>
  </si>
  <si>
    <t>مقره سوزني چيني راديوفريت 20 كيلوولت، باپايه مربوط، درراس تير.</t>
  </si>
  <si>
    <t>مقره سوزني چيني راديوفريت 20 كيلوولت، باپايه مربوط، ساقه كوتاه، براي كنسول فلزي.</t>
  </si>
  <si>
    <t>مقره سوزني چيني راديوفريت 20 كيلوولت، باپايه هاي مربوط، ساقه بلند، براي كنسول چوبي.</t>
  </si>
  <si>
    <t>دوعددمقره بشقابي چيني 20 كيلوولت، بانيروي كششي 7000 كيلوگرمي، تمام لوازم مربوط، مانندساكت، اي بال، اي شيكل ومهره چشمي.</t>
  </si>
  <si>
    <t>سه عددمقره بشقابي چيني 20 كيلوولت، بانيروي كششي 7000 كيلوگرمي، تمام لوازم مربوط، مانندساكت، اي بال، اي شيكل ومهره چشمي.</t>
  </si>
  <si>
    <t>سه عددمقره بشقابي چيني 20 كيلوولت، بانيروي كششي 12000 كيلوگرمي، تمام لوازم مربوط، مانندساكت، اي بال، اي شيكل ومهره چشمي.</t>
  </si>
  <si>
    <t>ميله جلوبرنده براي رديف 0202001.</t>
  </si>
  <si>
    <t>كلمپ هوايي يك پيچه از نوع مسي، براي سيمهاي هوايي به مقطع 16 تا35 ميليمتر مربع.</t>
  </si>
  <si>
    <t>كلمپ هوايي يك پيچه از نوع مسي، براي سيمهاي هوايي به مقطع 50 تا70 ميليمتر مربع.</t>
  </si>
  <si>
    <t>كلمپ هوايي دوپيچه از نوع مسي، براي سيمهاي هوايي به مقطع 16 تا35 ميليمتر مربع.</t>
  </si>
  <si>
    <t>كلمپ هوايي دوپيچه از نوع مسي، براي سيمهاي هوايي به مقطع 50 تا70 ميليمتر مربع.</t>
  </si>
  <si>
    <t>كلمپ هوايي دوپيچه از نوع مسي، براي سيمهاي هوايي به مقطع 95 تا185 ميليمتر مربع.</t>
  </si>
  <si>
    <t>كلمپ هوايي يك پيچه از نوع آلومينيومي، براي سيمهاي هوايي به مقطع 35 تا70 ميليمتر مربع.</t>
  </si>
  <si>
    <t>كلمپ هوايي دوپيچه از نوع آلومينيومي، براي سيمهاي هوايي به مقطع 35 تا70 ميليمتر مربع.</t>
  </si>
  <si>
    <t>كلمپ هوايي دوپيچه از نوع آلومينيومي، براي سيمهاي هوايي به مقطع 95 تا185 ميليمتر مربع.</t>
  </si>
  <si>
    <t>كلمپ آويزي دوپيچه آلومينيومي، نمره 35 تا70 ميليمتر مربع.</t>
  </si>
  <si>
    <t>كلمپ آويزي دوپيچه آلومينيومي، نمره 95 تا240 ميليمتر مربع.</t>
  </si>
  <si>
    <t>كلمپ انتهايي سه پيچه (سيم گير).</t>
  </si>
  <si>
    <t>كلمپ انتهايي چهارپيچه (سيم گير).</t>
  </si>
  <si>
    <t>كلمپ انتهايي پنج پيچه (سيم گير).</t>
  </si>
  <si>
    <t>كلمپ پرسي انتهايي براي سيم آلومينيوم فولاد به مقطع 35 تا70، ميليمتر مربع.</t>
  </si>
  <si>
    <t>كلمپ پرسي انتهايي براي سيم آلومينيوم فولاد به مقطع 95 تا240 ميليمتر مربع.</t>
  </si>
  <si>
    <t>ارمورراد براي سيم آلومينيومي به مقطع 35 تا 70 ميليمتر مربع.</t>
  </si>
  <si>
    <t>ارمورراد براي سيم آلومينيومي به مقطع 95 تا 240  ميليمتر مربع.</t>
  </si>
  <si>
    <t>سيم لخت مسي به مقطع 10 تا 16 ميليمتر مربع، براي سيم كشي هوايي.</t>
  </si>
  <si>
    <t>سيم لخت مسي به مقطع 25 تا 35 ميليمتر مربع، براي سيم كشي هوايي.</t>
  </si>
  <si>
    <t>سيم لخت مسي به مقطع 50 تا 70 ميليمتر مربع، براي سيم كشي هوايي.</t>
  </si>
  <si>
    <t>سيم لخت مسي به مقطع 95 تا 185 ميليمتر مربع، براي سيم كشي هوايي.</t>
  </si>
  <si>
    <t>سيم هوايي آلومينيومي با و يا بدون مغز فولادي مطابق با DIN048204 يا BS215، براي سيم كشي هوايي به مقطع 35 تا 70 ميليمتر مربع.</t>
  </si>
  <si>
    <t>سيم هوايي آلومينيومي با و يا بدون مغز فولادي مطابق باDIN048204 يا BS215، براي سيم كشي هوايي به مقطع 95 تا185 ميليمتر مربع.</t>
  </si>
  <si>
    <t>سيم هوايي آلومينيومي باويابدون مغزفولادي مطابق باDIN048204 يا BS215، براي سيم كشي هوايي به مقطع 240 تا300 ميليمتر مربع.</t>
  </si>
  <si>
    <t>سيم گالوانيزه به مقطع 16 ميليمتر مربع، براي سيم كشي هوايي.</t>
  </si>
  <si>
    <t>سيم گالوانيزه به مقطع 25 تا35 ميليمتر مربع براي سيم كشي هوايي.</t>
  </si>
  <si>
    <t>سيم گالوانيزه به مقطع 50 تا70 ميليمتر مربع براي سيم كشي هوايي.</t>
  </si>
  <si>
    <t>مهارتيرهاي برق 10 تا14 متري به طوركامل، شامل پيچ خميده، سيم مهار، بست سه پيچه، مقره مهار، مهاركش، ميله مهار، گوشواره، كنده مهار، صفحه مهار.</t>
  </si>
  <si>
    <t>مهارتيرهاي برق 8 تا9 متري به طور كامل، شامل پيچ خميده، سيم مهار، بست سه پيچه، مقره مهار، مهاركش، ميله مهار، گوشواره، كنده مهار، صفحه مهار.</t>
  </si>
  <si>
    <t>اتصال زمين، شامل يك عددصفحه مسي به ابعاد 300×300×3 ميليمتر، باپيچ ومهره وبستهاي لازم، 15 كيلو گرم نمك و25 كيلوگرم ذغال باچاه كني تاعمق 15 متردر هر نوع زمين جز زمين سنگي.</t>
  </si>
  <si>
    <t>اتصال زمين، شامل يك عددصفحه مسي به ابعاد500 ×500×5 ميليمتر، باپيچ ومهره وبستهاي لازم، 15 كيلو گرم نمك و25 كيلوگرم ذغال باچاه كني تاعمق 15 متردر هر نوع زمين جز زمين سنگي.</t>
  </si>
  <si>
    <t>اتصال زمين، شامل يك عددصفحه مسي به ابعاد700×700×5 ميليمتر، باپيچ ومهره وبستهاي لازم، 15 كيلو گرم نمك و25 كيلوگرم ذغال باچاه كني تاعمق 15 متردر هر نوع زمين جز زمين سنگي.</t>
  </si>
  <si>
    <t>اتصال زمين باميله مسي مغزفولادي (كاپرولد) 16×1500 ميليمتربا بست مربوط، در هر نوع زمين جز زمين سنگي.</t>
  </si>
  <si>
    <t>اتصال زمين فشارضعيف باتسمه گالوانيزه به ابعاد 30×3 ميليمتر وطول حداكثر12 متروميله گالوانيزه،به قطر18 ميليمتروطول 2 متروبستهاي مربوط،به طوركامل.</t>
  </si>
  <si>
    <t>اتصال زمين فشارمتوسط، باتسمه گالوانيزه به ابعاد30×3 ميليمتر وطول حداكثر12 متروميله گالوانيزهبه قطر20 ميليمتر وطول 2 متروبستهاي مربوط،به طور كامل.</t>
  </si>
  <si>
    <t>پيچ ومهره گالوانيزه به قطرهاي مختلف وبه طول 5 تا45 سانتيمتر.</t>
  </si>
  <si>
    <t>پيچ دوسر 16×450-150 ميليمتراز طرفين زده شده، باچهارعدد واشرمربع 50 ×50×3 ميليمتري گالوانيزه.</t>
  </si>
  <si>
    <t>شماره گذاري روي پايه هابارنگ روغني، به ازاي هرپايه.</t>
  </si>
  <si>
    <t>كابل تلفن هوايي باروكش P.V.C از نوع JY(st)Yبه قطر 6 /0 ميليمتر، بيست زوجي بايك سيم اتصال زمين همراه، براي نصب روي ديوارياداخل لوله وياروي سيني كابل.</t>
  </si>
  <si>
    <t>کابل نوري ژله فيلد کانالي از نوع SM 12×12 براي نصب در داخل کانال.</t>
  </si>
  <si>
    <t>کابل نوري ژله فيلد کانالي از نوع SM 6×12 براي نصب در داخل کانال.</t>
  </si>
  <si>
    <t>کابل نوري ژله فيلد کانالي از نوع SM 6×8 براي نصب در داخل کانال.</t>
  </si>
  <si>
    <t>کابل نوري ژله فيلد کانالي از نوع SM 6×4 براي نصب در داخل کانال.</t>
  </si>
  <si>
    <t>کابل نوري ژله فيلد کانالي از نوع SM 6×2 براي نصب در داخل کانال.</t>
  </si>
  <si>
    <t>کابل نوري ژله فيلد کانالي از نوع SM 4×2 براي نصب در داخل کانال.</t>
  </si>
  <si>
    <t>کابل نوري ژله فيلد کانالي از نوع SM 6×1 براي نصب در داخل کانال.</t>
  </si>
  <si>
    <t>کابل نوري ژله فيلد کانالي از نوع SM 4×1 براي نصب در داخل کانال.</t>
  </si>
  <si>
    <t>کابل نوري ژله فيلد کانالي از نوع NZ 6×12 براي نصب در داخل کانال.</t>
  </si>
  <si>
    <t>کابل نوري ژله فيلد کانالي از نوع NZ 6×8 براي نصب در داخل کانال.</t>
  </si>
  <si>
    <t>کابل نوري ژله فيلد کانالي از نوع NZ 6×4 براي نصب در داخل کانال.</t>
  </si>
  <si>
    <t>کابل نوري ژله فيلد کانالي از نوع NZ 6×2 براي نصب در داخل کانال.</t>
  </si>
  <si>
    <t>کابل نوري ژله فيلد کانالي از نوع NZ 4×2 براي نصب در داخل کانال.</t>
  </si>
  <si>
    <t>کابل نوري ژله فيلد کانالي از نوع NZ 6×1 براي نصب در داخل کانال.</t>
  </si>
  <si>
    <t>کابل نوري ژله فيلد کانالي از نوع NZ 4×1 براي نصب در داخل کانال.</t>
  </si>
  <si>
    <t>کابل نوري ژله فيلد خاکي از نوع SM 6×8 براي نصب درون ترانشه.</t>
  </si>
  <si>
    <t>کابل نوري ژله فيلد خاکي از نوع SM 6×4 براي نصب درون ترانشه.</t>
  </si>
  <si>
    <t>کابل نوري ژله فيلد خاکي از نوع SM 6×2 براي نصب درون ترانشه.</t>
  </si>
  <si>
    <t>کابل نوري ژله فيلد خاکي از نوع SM 4×2 براي نصب درون ترانشه.</t>
  </si>
  <si>
    <t>کابل نوري ژله فيلد خاکي از نوع SM 6×1 براي نصب درون ترانشه.</t>
  </si>
  <si>
    <t>کابل نوري ژله فيلد خاکي از نوع SM 4×1 براي نصب درون ترانشه.</t>
  </si>
  <si>
    <t>کابل نوري ژله فيلد خاکي از نوع NZ 6×8 براي نصب درون ترانشه.</t>
  </si>
  <si>
    <t>کابل نوري ژله فيلد خاکي از نوع NZ 6×4 براي نصب درون ترانشه.</t>
  </si>
  <si>
    <t>کابل نوري ژله فيلد خاکي از نوع NZ 6×2 براي نصب درون ترانشه.</t>
  </si>
  <si>
    <t>کابل نوري ژله فيلد خاکي از نوع NZ 4×2 براي نصب درون ترانشه.</t>
  </si>
  <si>
    <t>کابل نوري ژله فيلد خاکي از نوع NZ 6×1 براي نصب درون ترانشه.</t>
  </si>
  <si>
    <t>کابل نوري ژله فيلد خاکي از نوع NZ 4×1 براي نصب درون ترانشه.</t>
  </si>
  <si>
    <t>کابل نوري مهاردار هوايي از نوع SM 4×2.</t>
  </si>
  <si>
    <t>کابل نوري مهاردار هوايي از نوع SM 4×1.</t>
  </si>
  <si>
    <t>کابل نوري مهاردار هوايي از نوع SM 6×2.</t>
  </si>
  <si>
    <t>کابل نوري مهاردار هوايي از نوع SM 6×4.</t>
  </si>
  <si>
    <t>کابل نوري مهاردار هوايي از نوع NZ 6×2.</t>
  </si>
  <si>
    <t>کابل نوري مهاردار هوايي از نوع NZ 4×2.</t>
  </si>
  <si>
    <t>کابل نوري مهاردار هوايي از نوع NZ 4×1.</t>
  </si>
  <si>
    <t>کابل نوري مهاردار هوايي از نوع NZ 4×6.</t>
  </si>
  <si>
    <t>کابل نوري خشک از نوع SM 12×12 براي نصب در داخل کانال.</t>
  </si>
  <si>
    <t>کابل نوري خشک از نوع SM 6×12 براي نصب در داخل کانال.</t>
  </si>
  <si>
    <t>کابل نوري خشک از نوع SM 6×8 براي نصب در داخل کانال.</t>
  </si>
  <si>
    <t>کابل نوري خشک از نوع SM 6×4 براي نصب در داخل کانال.</t>
  </si>
  <si>
    <t>کابل نوري خشک از نوع SM 6×2 براي نصب در داخل کانال.</t>
  </si>
  <si>
    <t>کابل نوري خشک از نوع SM 6×1 براي نصب در داخل کانال.</t>
  </si>
  <si>
    <t>کابل نوري خشک از نوع NZ 12×12 براي نصب در داخل کانال.</t>
  </si>
  <si>
    <t>کابل نوري خشک از نوع NZ 6×12 براي نصب در داخل کانال.</t>
  </si>
  <si>
    <t>کابل نوري خشک از نوع NZ 6×8 براي نصب در داخل کانال.</t>
  </si>
  <si>
    <t>کابل نوري خشک از نوع NZ 6×4 براي نصب در داخل کانال.</t>
  </si>
  <si>
    <t>کابل نوري خشک از نوع NZ 6×2 براي نصب در داخل کانال.</t>
  </si>
  <si>
    <t>کابل نوري خشک از نوع NZ 6×1 براي نصب در داخل کانال.</t>
  </si>
  <si>
    <t>کابل نوري خشک خاکي از نوع SM 12×12 براي نصب درون ترانشه.</t>
  </si>
  <si>
    <t>کابل نوري خشک خاکي از نوع SM 6×12 براي نصب درون ترانشه.</t>
  </si>
  <si>
    <t>کابل نوري خشک خاکي از نوع SM 6×8 براي نصب درون ترانشه.</t>
  </si>
  <si>
    <t>کابل نوري خشک خاکي از نوع SM 6×4 براي نصب درون ترانشه.</t>
  </si>
  <si>
    <t>کابل نوري خشک خاکي از نوع SM 6×2 براي نصب درون ترانشه.</t>
  </si>
  <si>
    <t>کابل نوري خشک خاکي از نوع SM 6×1 براي نصب درون ترانشه.</t>
  </si>
  <si>
    <t>کابل نوري خشک خاکي از نوع SM 4×1 براي نصب درون ترانشه.</t>
  </si>
  <si>
    <t>کابل نوري خشک خاکي از نوع SM 4×2 براي نصب درون ترانشه.</t>
  </si>
  <si>
    <t>کابل نوري خشک خاکي از نوع NZ 12×12 براي نصب درون ترانشه.</t>
  </si>
  <si>
    <t>کابل نوري خشک خاکي از نوع NZ 6×12 براي نصب درون ترانشه.</t>
  </si>
  <si>
    <t>کابل نوري خشک خاکي از نوع NZ 6×8 براي نصب درون ترانشه.</t>
  </si>
  <si>
    <t>کابل نوري خشک خاکي از نوع NZ 6×4 براي نصب درون ترانشه.</t>
  </si>
  <si>
    <t>کابل نوري خشک خاکي از نوع NZ 6×2 براي نصب درون ترانشه.</t>
  </si>
  <si>
    <t>کابل نوري خشک خاکي از نوع NZ 6×1 براي نصب درون ترانشه.</t>
  </si>
  <si>
    <t>کابل نوري خشک خاکي از نوع NZ 4×1 براي نصب درون ترانشه.</t>
  </si>
  <si>
    <t>کابل نوري خشک خاکي از نوع NZ 4×2 براي نصب درون ترانشه.</t>
  </si>
  <si>
    <t>جعبه تقسيم شانه اي تلفن 6 زوجي، بدون شانه هاي مربوط، براي نصب روكار، از نوع فلزي ساخت داخل.</t>
  </si>
  <si>
    <t>جعبه تقسيم شانه اي تلفن 20 زوجي، بدون شانه هاي مربوط، براي نصب روكار، از نوع فلزي ساخت داخل.</t>
  </si>
  <si>
    <t>جعبه تقسيم شانه اي تلفن 40 زوجي، بدون شانه هاي مربوط، براي نصب روكار، از نوع فلزي ساخت داخل.</t>
  </si>
  <si>
    <t>جعبه تقسيم شانه اي تلفن 60 زوجي، بدون شانه هاي مربوط، براي نصب روكار، از نوع فلزي ساخت داخل.</t>
  </si>
  <si>
    <t>جعبه تقسيم شانه اي تلفن 80 زوجي، بدون شانه هاي مربوط، براي نصب روكار، از نوع فلزي ساخت داخل.</t>
  </si>
  <si>
    <t>جعبه تقسيم شانه اي تلفن 100 زوجي، بدون شانه هاي مربوط، براي نصب روكار، از نوع فلزي ساخت داخل.</t>
  </si>
  <si>
    <t>جعبه تقسيم شانه اي تلفن 120 زوجي، بدون شانه هاي مربوط، براي نصب روكار، از نوع فلزي ساخت داخل.</t>
  </si>
  <si>
    <t>جعبه تقسيم شانه اي تلفن 140 زوجي، بدون شانه هاي مربوط، براي نصب روكار، از نوع فلزي ساخت داخل.</t>
  </si>
  <si>
    <t>جعبه تقسيم شانه اي تلفن 160 زوجي، بدون شانه هاي مربوط، براي نصب روكار، از نوع فلزي ساخت داخل.</t>
  </si>
  <si>
    <t>جعبه تقسيم شانه اي تلفن 180 زوجي، بدون شانه هاي مربوط، براي نصب روكار، از نوع فلزي ساخت داخل.</t>
  </si>
  <si>
    <t>جعبه تقسيم شانه اي تلفن 200 زوجي، بدون شانه هاي مربوط، براي نصب روكار، از نوع فلزي ساخت داخل.</t>
  </si>
  <si>
    <t>جعبه تقسيم شانه اي تلفن 6 زوجي، بدون شانه هاي مربوط، براي نصب توكار، از نوع فلزي ساخت داخل.</t>
  </si>
  <si>
    <t>جعبه تقسيم شانه اي تلفن 20 زوجي، بدون شانه هاي مربوط، براي نصب توكار، از نوع فلزي ساخت داخل.</t>
  </si>
  <si>
    <t>جعبه تقسيم شانه اي تلفن 40 زوجي، بدون شانه هاي مربوط، براي نصب توكار، از نوع فلزي ساخت داخل.</t>
  </si>
  <si>
    <t>جعبه تقسيم شانه اي تلفن 60 زوجي، بدون شانه هاي مربوط، براي نصب توكار، از نوع فلزي ساخت داخل.</t>
  </si>
  <si>
    <t>جعبه تقسيم شانه اي تلفن 80 زوجي، بدون شانه هاي مربوط، براي نصب توكار، از نوع فلزي ساخت داخل.</t>
  </si>
  <si>
    <t>جعبه تقسيم شانه اي تلفن 100 زوجي، بدون شانه هاي مربوط، براي نصب توكار، از نوع فلزي ساخت داخل.</t>
  </si>
  <si>
    <t>جعبه تقسيم شانه اي تلفن 120 زوجي، بدون شانه هاي مربوط، براي نصب توكار، از نوع فلزي ساخت داخل.</t>
  </si>
  <si>
    <t>جعبه تقسيم شانه اي تلفن 140 زوجي، بدون شانه هاي مربوط، براي نصب توكار، از نوع فلزي ساخت داخل.</t>
  </si>
  <si>
    <t>جعبه تقسيم شانه اي تلفن 160 زوجي، بدون شانه هاي مربوط، براي نصب توكار، از نوع فلزي ساخت داخل.</t>
  </si>
  <si>
    <t>جعبه تقسيم شانه اي تلفن 180 زوجي، بدون شانه هاي مربوط، براي نصب توكار، از نوع فلزي ساخت داخل.</t>
  </si>
  <si>
    <t>جعبه تقسيم شانه اي تلفن 200 زوجي، بدون شانه هاي مربوط، براي نصب توكار، از نوع فلزي ساخت داخل.</t>
  </si>
  <si>
    <t>جعبه انشعاب تلفن تا60 زوجي، بدون شانه هاي مربوط، براي نصب درفضاي آزادباسقف شيبدار، تهيه شده از ورق آهن به ضخامت 5 /1 ميليمترو درلولادار، قفل مخصوص، غيرقابل نفوذگردوخاك وباران، رنگ شده به طوركامل.</t>
  </si>
  <si>
    <t>جعبه انشعاب تلفن تا100 زوجي، بدون شانه هاي مربوط، براي نصب در فضاي آزادباسقف شيبدار، تهيه شده ازورق آهن به ضخامت 5 /1 ميليمترودرلولادار، قفل مخصوص غيرقابل نفوذگردوخاك وباران، رنگ شده به طوركامل.</t>
  </si>
  <si>
    <t>شانه 6 زوجي تلفن باپيچ وقلاب به طوركامل.</t>
  </si>
  <si>
    <t>شانه 10 زوجي تلفن باپيچ وقلاب به طوركامل.</t>
  </si>
  <si>
    <t>شانه 20 زوجي تلفن باپيچ وقلاب به طوركامل.</t>
  </si>
  <si>
    <t>فرم بندي، سربندي، لحيم كاري وتست هرزوج ازمدارهاي ورودي ياخروجي درجعبه تقسيم شانه‌اي.</t>
  </si>
  <si>
    <t>زوج</t>
  </si>
  <si>
    <t>دستگاه تلفن روميزي ساده، با شماره گيرالكترونيك (فشاري) ساخت داخل.</t>
  </si>
  <si>
    <t>دستگاه تلفن ديواري، باشماره گير الكترونيك (فشاري) ساخت داخل.</t>
  </si>
  <si>
    <t>دستگاه تلفن ديواري فلزي مخصوص نصب درفضاي آزادياداخل كارخانه ها، به طوركامل ساخت داخل.</t>
  </si>
  <si>
    <t>سيستم تلفن رئيس ومنشي، شامل دوخط خارجي ودوخط داخلي، باشماره گير الكترونيك، موزيك انتظار، به طوركامل ساخت داخل.</t>
  </si>
  <si>
    <t>سيستم تلفن رئيس ومنشي، شامل دوخط خارجي و4 خط داخلي، باشماره گير الكترونيك، موزيك انتظار، به طوركامل ساخت داخل.</t>
  </si>
  <si>
    <t>سيستم تلفن رديفي، شامل سه خط خارجي، 10 خط داخلي، 10 دستگاه تلفن مخصوص ومركز مربوط با موزيك انتظار، به طوركامل ساخت داخل.</t>
  </si>
  <si>
    <t>سيستم تلفن رديفي، شامل سه خط خارجي، 10 خط داخلي، 6 دستگاه تلفن مخصوص ومركزمربوط باموزيك انتظار، به طوركامل.</t>
  </si>
  <si>
    <t>نومراتور، بدون سيستم قطع خبر وبدون ترانس تغذيه، 5 شماره اي باچراغ‌هاي سيگنال وبيزر، به طور كامل، ساخت داخل.</t>
  </si>
  <si>
    <t>نومراتور، بدون سيستم قطع خبر وبدون ترانس تغذيه، 10 شماره‌اي با چراغ‌هاي سيگنال وبيزر، به طور كامل، ساخت داخل.</t>
  </si>
  <si>
    <t>نومراتور، بدون سيستم قطع خبر وبدون ترانس تغذيه، 15 شماره اي باچراغ‌هاي سيگنال وبيزر، به طور كامل، ساخت داخل.</t>
  </si>
  <si>
    <t>نومراتور، بدون سيستم قطع خبر وبدون ترانس تغذيه، 20 شماره اي باچراغ‌هاي سيگنال وبيزر، به طور كامل، ساخت داخل.</t>
  </si>
  <si>
    <t>پلاك احضارتوكاربادكمه فشاري و قوطي مربوط، به طور كامل، ساخت داخل.</t>
  </si>
  <si>
    <t>پلاك احضارتوكاربادكمه فشاري و قوطي مربوط، 
به ‌طور كامل، ساخت داخل مجهز به كانكتور مخصوص براي شستي گلابي.</t>
  </si>
  <si>
    <t>شستي گلابي همراه باسيم وفيش مربوط.</t>
  </si>
  <si>
    <t>پلاك احضارتوكاراز نوع كششي، با قلاب كشش وزنجيرمربوط، به طور كامل.</t>
  </si>
  <si>
    <t>پلاك پاسخ (Cancel)، شامل لامپ خبر، رله، شستي وقوطي به طوركامل، ساخت داخل.</t>
  </si>
  <si>
    <t>چراغ سردربايك عددلامپ وقوطي مربوط، به طور كامل، ساخت داخل.</t>
  </si>
  <si>
    <t>چراغ سردربادوعددلامپ وقوطي مربوط، به طور كامل، ساخت داخل.</t>
  </si>
  <si>
    <t>ترانسفورماتور 6/220، 12/220 يا 24/220 ولت جريان متناوب، با قدرت 100 ولت آمپر، ساخت داخل.</t>
  </si>
  <si>
    <t>ترانسفورماتور 6/220، 12/220 يا 24/220 ولت جريان متناوب، با قدرت 200 ولت آمپر، ساخت داخل.</t>
  </si>
  <si>
    <t>سيستم دربازكن تك واحدي، باشستي خبر، بلندگو، ميكروفن، يك عدد گوشي، سيستم فرمان ومنبع تغذيه به طوركامل، به استثناي سيم كشي و لوله كشي مربوط، ساخت داخل.</t>
  </si>
  <si>
    <t>زنگ اخبار12، 6 ولت به ‌طور كامل، ساخت داخل.</t>
  </si>
  <si>
    <t>زنگ‌اخبار 12،6 ولت به ‌طور كامل، ساخت خارج.</t>
  </si>
  <si>
    <t>بيزر24،12، 6 ولت به طور كامل، ساخت داخل.</t>
  </si>
  <si>
    <t>بيزر24،12، 6 ولت به طور كامل، ساخت خارج.</t>
  </si>
  <si>
    <t>سيستم دربازكن مركزي بامركز اپراتورتوسط سرايدار، بايك در ورودي وسيستم اعلام خبربه سرايدار، براي ساختمانهاي مرتفع به ظرفيت 10 واحد مسكوني به طوركامل، ساخت داخل.</t>
  </si>
  <si>
    <t>سيستم دربازكن مركزي بامركز اپراتورتوسط سرايدار، بايك در ورودي وسيستم اعلام خبربه سرايدار، براي ساختمانهاي مرتفع به ظرفيت 16 واحد مسكوني به طوركامل، ساخت داخل.</t>
  </si>
  <si>
    <t>سيستم دربازكن مركزي بامركز اپراتورتوسط سرايدار، بايك در ورودي وسيستم اعلام خبربه سرايدار، براي ساختمانهاي مرتفع به ظرفيت 20 واحدمسكوني به طوركامل، ساخت داخل.</t>
  </si>
  <si>
    <t>سيستم دربازكن مركزي بامركز اپراتورتوسط سرايدار، بايك در ورودي وسيستم اعلام خبربه سرايدار، براي ساختمانهاي مرتفع به ظرفيت 24 واحدمسكوني به طوركامل، ساخت داخل.</t>
  </si>
  <si>
    <t>سيستم دربازكن مركزي بامركز اپراتورتوسط سرايدار، بايك در ورودي وسيستم اعلام خبربه سرايدار، براي ساختمانهاي مرتفع به ظرفيت 32 واحدمسكوني به طوركامل، ساخت داخل.</t>
  </si>
  <si>
    <t>سيستم دربازكن مركزي بامركز اپراتورتوسط سرايدار، بايك در ورودي وسيستم اعلام خبربه سرايدار، براي ساختمانهاي مرتفع به ظرفيت 36 واحدمسكوني به طوركامل، ساخت داخل.</t>
  </si>
  <si>
    <t>سيستم دربازكن مركزي بامركز اپراتورتوسط سرايدار، بايك در ورودي وسيستم اعلام خبربه سرايدار، براي ساختمانهاي مرتفع به ظرفيت 40 واحدمسكوني به طوركامل، ساخت داخل.</t>
  </si>
  <si>
    <t>سيستم دربازكن مركزي بامركز اپراتورتوسط سرايدار، بايك در ورودي وسيستم اعلام خبربه سرايدار، براي ساختمانهاي مرتفع به ظرفيت 48 واحدمسكوني به طوركامل، ساخت داخل.</t>
  </si>
  <si>
    <t>سيستم دربازكن مركزي بامركز اپراتورتوسط سرايدار، بايك در ورودي وسيستم اعلام خبربه سرايدار، براي ساختمانهاي مرتفع به ظرفيت 56 واحدمسكوني به طوركامل، ساخت داخل.</t>
  </si>
  <si>
    <t>سيستم دربازكن مركزي بامركز اپراتورتوسط سرايدار، بايك در ورودي وسيستم اعلام خبربه سرايدار، براي ساختمانهاي مرتفع به ظرفيت 60 واحدمسكوني به طوركامل، ساخت داخل.</t>
  </si>
  <si>
    <t>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10 واحدمسكوني به طوركامل، ساخت داخل.</t>
  </si>
  <si>
    <t>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16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</si>
  <si>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20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</si>
  <si>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24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</si>
  <si>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32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</si>
  <si>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36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</si>
  <si>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40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</si>
  <si>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48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</si>
  <si>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56 واحدمسكوني به طوركامل، ساخت داخل.</t>
  </si>
  <si>
    <t>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60 واحدمسكوني به طوركامل، ساخت داخل.</t>
  </si>
  <si>
    <t>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10 اطاق بيمارستان به طوركامل، ساخت داخل.</t>
  </si>
  <si>
    <t>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20 اطاق بيمارستان به طوركامل، ساخت داخل.</t>
  </si>
  <si>
    <t>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30 اطاق بيمارستان به طوركامل، ساخت داخل.</t>
  </si>
  <si>
    <t>دستگاه اينتركام دوطرفه سيستم نرس كال، باپري امپلي فايرداخلي، لامپ اشغال از نوع ديواري توكاريا روكار، براي نصب دراطاق بيماربا شستي احضاروكانكتورشستي گلابي، ساخت داخل.</t>
  </si>
  <si>
    <t>دستگاه اينتركام دوطرفه سيستم نرس كال، با پري امپلي فايرداخلي، لامپ اشغال از نوع ديواري توكاريا روكار، براي نصب دراطاق بيماربا شستي احضار، ساخت داخل.</t>
  </si>
  <si>
    <t>پلاك خبر از نوع توكار با قوطي مربوط، مجهزبه ‌كانكتور مخصوص براي شستي گلابي، باكابل مربوط و شستي گلابي براي سيستم نرس كال، ساخت داخل.</t>
  </si>
  <si>
    <t>پلاك پاسخ (Cancel)، شامل لامپ خبر، رله، شستي وقوطي مربوط وهماهنگ باسيستم نرس كال، به طوركامل، ساخت داخل.</t>
  </si>
  <si>
    <t>چراغ سردر، باقوطي مربوطو هماهنگ باسيستم نرس كال به طور كامل، ساخت داخل.</t>
  </si>
  <si>
    <t>تقويت كننده تمام كانال چند بانديVHFو UHF با ورودي‌هاي مجزا براي باندهاي فوق، شامل منبع تغذيه 220 ولتي، با ضريب تقويت حدود 20 دسيبل ساخت خارج.</t>
  </si>
  <si>
    <t>تقويت كننده تمام كانال چند بانديVHFو UHF با ورودي‌هاي مجزا براي باندهاي فوق، شامل منبع تغذيه 220 ولتي، با ضريب تقويت حدود 25 دسيبل ساخت خارج.</t>
  </si>
  <si>
    <t>تقويت كننده تمام كانال چند بانديVHFو UHF با ورودي‌هاي مجزا براي باندهاي فوق، شامل منبع تغذيه 220 ولتي، با ضريب تقويت حدود 30 دسيبل ساخت خارج.</t>
  </si>
  <si>
    <t>تقويت كننده تمام كانال چند بانديVHFو UHF با ورودي‌هاي مجزا براي باندهاي فوق، شامل منبع تغذيه 220 ولتي، با ضريب تقويت حدود 35 دسيبل ساخت خارج.</t>
  </si>
  <si>
    <t>تقويت كننده خط تمام باند UHF و VHF با ضريب تقويت حدود 20 دسيبل شامل منبع تغذيه 220 ولتي، ساخت خارج.</t>
  </si>
  <si>
    <t>تقويت كننده خط تمام باند UHF و VHF با ضريب تقويت حدود 30 دسيبل شامل منبع تغذيه 220 ولتي، ساخت خارج.</t>
  </si>
  <si>
    <t>جعبه تقسيم عبوري با يك خط عبور و يك انشعاب و با تضعيف حدود 10-15 دسيبل در انشعاب و يك دسيبل براي امواج مدار عبوري به طور كامل، ساخت خارج.</t>
  </si>
  <si>
    <t>جعبه تقسيم عبوري با يك خط عبور و دو انشعاب و با تضعيف حدود 2 دسيبل براي امواج مدار عبوري و تضعيف 10-15 دسيبل در هر انشعاب به طور كامل، ساخت خارج.</t>
  </si>
  <si>
    <t>جعبه تقسيم عبوري با يك خط عبور و چهار انشعاب و با تضعيف حدود 3 دسيبل براي امواج مدار عبوري و تضعيف 10-15 دسيبل در هر انشعاب به طور كامل، ساخت خارج.</t>
  </si>
  <si>
    <t>جعبه تقسيم عبوري بايك خط عبور و شش انشعاب و با تضعيف حدود 6 دسيبل براي امواج مدار عبوري و تضعيف 12-16 دسيبل در هر انشعاب به طور كامل، ساخت خارج.</t>
  </si>
  <si>
    <t>جعبه تقسيم عبوري بايك خط عبور و هشت انشعاب و با تضعيف حدود 8 دسيبل براي امواج مدار عبوري و تضعيف 12-19 دسيبل در هر انشعاب به طور كامل، ساخت خارج.</t>
  </si>
  <si>
    <t>جعبه تقسيم انشعابي با دو انشعاب و تضعيف حدود 3 دسيبل در هر انشعاب، به ‌طور كامل ساخت خارج.</t>
  </si>
  <si>
    <t>جعبه تقسيم انشعابي با سه انشعاب وتضعيف حدود 6 دسيبل در هر انشعاب، به ‌طور كامل ساخت خارج.</t>
  </si>
  <si>
    <t>جعبه تقسيم انشعابي با چهار انشعاب وتضعيف حدود 8 دسيبل در هر انشعاب، به ‌طور كامل ساخت خارج.</t>
  </si>
  <si>
    <t>رابط گيرنده با حدود 2 متركابل كواكسيال وفيشهاي مربوط، براي اتصال به ‌گيرنده تلويزيون و پريز تلويزيون ساخت داخل.</t>
  </si>
  <si>
    <t>پريز مياني توكار تلويزيون براي سيستم آنتن مركزي در باند UHF و VHF، با افت عبوري حدود 2 دسيبل، و افت انشعابي حدود 7 دسيبل، ساخت خارج.</t>
  </si>
  <si>
    <t>پريز مياني توكار تلويزيون براي سيستم آنتن مركزي در باند UHF و VHF، با افت عبوري حدود 2 دسيبل، و افت انشعابي حدود 14 دسيبل، ساخت خارج.</t>
  </si>
  <si>
    <t>پريز انتهايي توكار تلويزيون براي سيستم آنتن مركزي در باند UHF و VHF، با افت حدود 2 دسيبل، ساخت خارج.</t>
  </si>
  <si>
    <t>كابل كواكسيال باامپدانس مشخصه 75 اهم، براي گيرنده تلويزيوني، از نوع 3C-2V براي نصب توكار، ساخت داخل.</t>
  </si>
  <si>
    <t>كابل كواكسيال باامپدانس مشخصه 75 اهم، براي گيرنده تلويزيوني، از نوع 4.5C-2V براي نصب توكار، ساخت داخل.</t>
  </si>
  <si>
    <t>كابل كواكسيال باامپدانس مشخصه 75 اهم، براي گيرنده تلويزيوني، از نوع 7C-2V براي نصب توكار، ساخت داخل.</t>
  </si>
  <si>
    <t>دستگاه برنامه ريز، براي ايجاد ضربه هاي الكتريكي طبق برنامه مخصوص، بافاصله زماني حداقل بين دو سيگنال 5 دقيقه‌اي، قابل كار با زنگها يا آژيرهاي 24 ولت مستقيم يا220 ولت متناوب، داراي دو نوع برنامه ريزي، ساخت خارج.</t>
  </si>
  <si>
    <t>دستگاه ثبت وقت، تاريخ، روز، ساعت ودقيقه روي مدارك وفرمهاي مخصوص، قابل اتصال به مادرساعت، داراي فاصله زمان يك دقيقه اي، با چاپ دورنگ، ساخت خارج.</t>
  </si>
  <si>
    <t>ساعت فرعي يكطرفه ديواري روكار، قابل تغذيه ازمادرساعت، باسيستم نوساني يك دقيقه اي، بدون صدا، به قطرحدود25 سانتيمتر، ساخت خارج.</t>
  </si>
  <si>
    <t>ساعت فرعي يكطرفه ديواري روكار، قابل تغذيه ازمادرساعت، باسيستم نوساني يك دقيقه اي، بدون صدا، به قطرحدود30 سانتيمتر، ساخت خارج.</t>
  </si>
  <si>
    <t>ساعت فرعي يكطرفه ديواري روكار، قابل تغذيه ازمادرساعت، باسيستم نوساني يك دقيقه اي، بدون صدا، به قطرحدود40 سانتيمتر، ساخت خارج.</t>
  </si>
  <si>
    <t>ساعت فرعي دوطرفه آويز، قابل تغذيه از مادرساعت، با سيستم نوساني يك دقيقه اي، بدون صدا، به قطرحدود25 سانتيمتر، ساخت خارج.</t>
  </si>
  <si>
    <t>ساعت فرعي دوطرفه آويز، قابل تغذيه از مادرساعت، با سيستم نوساني يك دقيقه اي، بدون صدا، به قطرحدود30 سانتيمتر، ساخت خارج.</t>
  </si>
  <si>
    <t>ساعت فرعي دوطرفه آويز، قابل تغذيه از مادرساعت، باسيستم نوساني يك دقيقه اي، بدون صدا، به قطرحدود40 سانتيمتر، ساخت خارج.</t>
  </si>
  <si>
    <t>ساعت فرعي يكطرفه آويز، براي نصب درخارج ساختمان، قابل تغذيه از مادرساعت، باسيستم نوساني يك دقيقه اي، بدون صدا، به قطرحدود40 سانتيمتر، ساخت خارج.</t>
  </si>
  <si>
    <t>ساعت فرعي يكطرفه آويز، براي نصب درخارج ساختمان، قابل تغذيه از مادرساعت، با سيستم نوساني يك دقيقه اي، بدون صدا، به قطرحدود60 سانتيمتر، ساخت خارج.</t>
  </si>
  <si>
    <t>ساعت فرعي يكطرفه آويز، براي نصب درخارج ساختمان، قابل تغذيه از مادرساعت، باسيستم نوساني يك دقيقه اي، بدون صدا، به قطرحدود75 سانتيمتر، ساخت خارج.</t>
  </si>
  <si>
    <t>ساعت فرعي يكطرفه آويز، براي نصب درخارج ساختمان، قابل تغذيه از مادرساعت، باسيستم نوساني يك دقيقه اي، بدون صدا، به قطرحدود90 سانتيمتر، ساخت خارج.</t>
  </si>
  <si>
    <t>ساعت فرعي دوطرفه آويز، براي نصب درخارج ساختمان، قابل تغذيه از مادرساعت، باسيستم نوساني يك دقيقه اي، بدون صدا، به قطرحدود40 سانتيمتر، ساخت خارج.</t>
  </si>
  <si>
    <t>ساعت فرعي دوطرفه آويز، براي نصب درخارج ساختمان، قابل تغذيه از مادرساعت، باسيستم نوساني يك دقيقه اي، بدون صدا، به قطرحدود60 سانتيمتر، ساخت خارج.</t>
  </si>
  <si>
    <t>ساعت فرعي دوطرفه آويز، براي نصب درخارج ساختمان، قابل تغذيه از مادرساعت، باسيستم نوساني يك دقيقه اي، بدون صدا، به قطرحدود75 سانتيمتر، ساخت خارج.</t>
  </si>
  <si>
    <t>ساعت فرعي دوطرفه آويز، براي نصب درخارج ساختمان، قابل تغذيه از مادرساعت، باسيستم نوساني يك دقيقه اي، بدون صدا، به قطرحدود90 سانتيمتر، ساخت خارج.</t>
  </si>
  <si>
    <t>ساعت ديواري به قطر25 سانتيمتر، كرونومتري 12 ساعته براي اطاقهاي عمل باكنترل فشاري و3 متركابل به طوركامل، ساخت خارج.</t>
  </si>
  <si>
    <t>ساعت كوارتزديواري روكار يكطرفه، قابل تغذيه باباطري، با سيستم نوساني يك دقيقه اي، بدون صدا، به قطرحدود25 سانتيمتر، ساخت داخل.</t>
  </si>
  <si>
    <t>ساعت كوارتزديواري روكار يكطرفه، قابل تغذيه باباطري، با سيستم نوساني يك دقيقه اي، بدون صدا، به قطرحدود30 سانتيمتر، ساخت داخل.</t>
  </si>
  <si>
    <t>مركزكنترل اعلام حريق متعارف 4 مداري.</t>
  </si>
  <si>
    <t>مركزكنترل اعلام حريق متعارف 8 مداري.</t>
  </si>
  <si>
    <t>مركزكنترل اعلام حريق متعارف 12 مداري.</t>
  </si>
  <si>
    <t>مركزكنترل اعلام حريق متعارف 16 مداري.</t>
  </si>
  <si>
    <t>مركزكنترل اعلام حريق متعارف 24 مداري.</t>
  </si>
  <si>
    <t>مركزكنترل اعلام حريق متعارف 32 مداري.</t>
  </si>
  <si>
    <t>مركزكنترل اعلام حريق متعارف 40 مداري.</t>
  </si>
  <si>
    <t>مركزكنترل اعلام حريق متعارف 48 مداري.</t>
  </si>
  <si>
    <t>زنگ اعلام حريق به قطرحدود10 سانتيمتر، باپوشش ضدگردوخاك، باولتاژكار24 ولت مستقيم، با تولرانس مناسب.</t>
  </si>
  <si>
    <t>زنگ اعلام حريق به قطرحدود15 سانتيمتر، باپوشش ضدگردوخاك، باولتاژكار24 ولت مستقيم، با تولرانس مناسب.</t>
  </si>
  <si>
    <t>آژيراعلام خطراز نوع الكترومكانيكي، بافركانس بالاو فشارآكوستيكي حدود100 دسيبل در3 متر(كلاسA)، باولتاژكار24 ولت مستقيم، باتولرانس مناسب.</t>
  </si>
  <si>
    <t>آژيرالكترونيكي داراي حداقل دو صداوخروجي بافشارآكوستيكي 100 دسيبل در1 متر (كلاس A)، باولتاژكار24 ولت مستقيم باتولرانس مناسب.</t>
  </si>
  <si>
    <t>چراغ چشمكزن سيستم اعلام حريق، باولتاژكار24 ولت مستقيم با تولرانس مناسب.</t>
  </si>
  <si>
    <t>دتكتوردودي از نوع فتوالكتريك (نوري يااپتيكي)، داراي پوشش ضد گردوخاك، باولتاژكار24 ولت مستقيم، باتولرانس مناسب وچراغ نشان دهنده نصب شده روي دتكتور.</t>
  </si>
  <si>
    <t>دتكتوردودي از نوع يونيزاسيون دو محفظه اي، داراي پوشش ضدگردو خاك، باولتاژكار24 ولت مستقيم، باتولرانس مناسب وچراغ نشان دهنده نصب شده روي دتكتور.</t>
  </si>
  <si>
    <t>دتكتور حرارتي با عكس‌العمل سريع در مقابل سرعت افزايش درجه حرارت، با درجه حرارت ثابت كه بي نياز از تعويض يا تعمير بعد از هرعملكرد باشد، داري پوشش ضدگرد و خاك، با ولتاژكار 24 ولت مستقيم، با تولرانس مناسب و چراغ نشان دهنده نصب شده روي دتكتور.</t>
  </si>
  <si>
    <t>دتكتورحرارتي باعكس‌العمل در مقابل درجه حرارت ثابت (حدود57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t>
  </si>
  <si>
    <t>دتكتورحرارتي باعكس العمل در مقابل درجه حرارت ثابت (حدود80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t>
  </si>
  <si>
    <t>شستي مخصوص تحريك دستگاههاي اطفاي حريق به طوردستي، باكاربرددرسيستمهاي مداربازومداربسته.</t>
  </si>
  <si>
    <t>مركزكنترل اعلام و اطفاي حريق متعارف، با يك مدار اطفا و دو مدار اعلام حريق.</t>
  </si>
  <si>
    <t>مركز كنترل اعلام و اطفاي حريق متعارف، با دو مدار اطفا و 4 مدار اعلام حريق.</t>
  </si>
  <si>
    <t>مركز كنترل اعلام و اطفاي حريق متعارف، با سه مدار اطفا و 6 مدار اعلام حريق.</t>
  </si>
  <si>
    <t>مركز كنترل اعلام و اطفاي حريق متعارف، با چهار مدار اطفا و 8 مدار اعلام حريق.</t>
  </si>
  <si>
    <t>چراغ مخصوص اعلام خطر حريق از نوع گردان، براي خارج ساختمان، به رنگ قرمز، با ولتاژ كار 24 ولت مستقيم، با تولرانس مناسب.</t>
  </si>
  <si>
    <t>مركز تكرار كننده تا 4 مدار اعلام حريق.</t>
  </si>
  <si>
    <t>مركز تكرار كننده تا 8 مدار اعلام حريق.</t>
  </si>
  <si>
    <t>مركز تكرار كننده تا 12 مدار اعلام حريق.</t>
  </si>
  <si>
    <t>مركز تكرار كننده تا 16 مدار اعلام حريق.</t>
  </si>
  <si>
    <t>مركز تكرار كننده تا 24 مدار اعلام حريق.</t>
  </si>
  <si>
    <t>مركز تكرار كننده تا 32 مدار اعلام حريق.</t>
  </si>
  <si>
    <t>مركز تكرار كننده تا40 مدار اعلام حريق.</t>
  </si>
  <si>
    <t>مركز تكرار كننده تا 48 مدار اعلام حريق.</t>
  </si>
  <si>
    <t>واحد اتصالات ترمينال، شامل مدار و ترمينالهاي لازم براي توزيع برق و سيستم صوتي در يک واحد رک 19 اينچ استاندارد.</t>
  </si>
  <si>
    <t>پنل خالي يا مسدودکننده رک صوتي 19 اينچ يک يا دو واحدي.</t>
  </si>
  <si>
    <t>پنل خالي يا مسدودکننده رک صوتي 19 اينچ سه يا چهار واحدي.</t>
  </si>
  <si>
    <t>پنل اندازه‌گيري و کنترل توان (مانيتورينگ) براي کنترل سمعي و بصري کيفيت خروجي تقويت‌کننده‌هاي قدرت نصب شده در رک صوتي، داراي حداقل 4 ورودي، VU متر، بلندگوي مانيتورينگ مجهز به ولوم کنترل پله‌اي با امکان قطع، قابل نصب در رک 19 اينچ استاندارد.</t>
  </si>
  <si>
    <t>پنل انتخاب برنامه ورودي داراي حدود 4 ورودي اصلي و حدود 10 خروجي انشعابي قابل نصب در رک 19 اينچ استاندارد.</t>
  </si>
  <si>
    <t>پنل انتخاب برنامه خروجي با 10 کليد انتخاب و يک کليد همه با هم (All Call) و کليد Cancel به همراه چراغ‌هايي جهت نمايش وصل بودن خطوط انتخابي، با قابليت اتصال به کنسول ارتباط روميزي، قابل نصب در رک 19 اينچ استاندارد.</t>
  </si>
  <si>
    <t>پنل انتخاب برنامه خروجي با 20 کليد انتخاب و يک کليد همه با هم (All Call) و کليد Cancel به همراه چراغ‌هايي جهت نمايش وصل بودن خطوط انتخابي، قابل نصب در رک 19 اينچ استاندارد.</t>
  </si>
  <si>
    <t>پنل انتخاب برنامه خروجي نوع رله‌اي قابل کنترل از راه دور جهت استفاده با کنسول روميزي با 10 کليد انتخاب و يک کليد همه با هم (All Call) به همراه چراغ‌هايي براي نمايش وصل بودن خطوط خروجي انتخابي، قابل نصب در رک 19 اينچ استاندارد.</t>
  </si>
  <si>
    <t>پنل انتخاب برنامه خروجي نوع رله‌اي قابل کنترل از راه دور جهت استفاده با کنسول روميزي با 20 کليد انتخاب و يک کليد همه با هم (All Call) به همراه چراغ‌هايي براي نمايش وصل بودن خطوط خروجي انتخابي، قابل نصب در رک 19 اينچ استاندارد.</t>
  </si>
  <si>
    <t>پيش‌تقويت‌کننده ميکروفن (تقويت‌کننده خط) براي انتقال سيگنال به فواصل بيش از 15 متر از ورودي پيش‌تقويت‌کننده اصلي.</t>
  </si>
  <si>
    <t>پنل آژير تمام الکترونيکي با توانايي توليد فرکانسهاي مختلف صوتي اخطاري (وضعيتهاي سفيد، زرد و قرمز) و مجهز به سلکتور چند حالتي براي انتخاب وضعيتهاي فوق.</t>
  </si>
  <si>
    <t>کنسول کنترل ارتباط روميزي، به منظور پيام‌رساني براي حداکثر فاصله حدود 30 متر از مرکز صوتي، مجهز به ميکروفن و پيش‌تقويت‌کننده داخلي با سه واحد پنل خالي براي جايگزيني پنل انتخاب مدار به تعداد موردنياز، ترمينالهاي خروجي به تعداد کافي.</t>
  </si>
  <si>
    <t>پنل اولويت دهنده اتوماتيک صوتي جهت اتصال سيستم مرکزي به مرکز فرعي صوتي با عملکرد سريع.</t>
  </si>
  <si>
    <t>کنسول ميکروفن روميزي با جعبه دکوراتيو مجهز به ميکروفن با پايه فنري قابل تنظيم، پيش تقويت‌کننده داخلي و زنگ آغاز پيام.</t>
  </si>
  <si>
    <t>کنسول ميکروفن روميزي با جعبه دکوراتيو مجهز به ميکروفن با پايه فنري قابل تنظيم، بدون پيش‌تقويت‌کننده داخلي و زنگ آغاز پيام.</t>
  </si>
  <si>
    <t>ميکروفن دستي ديناميکي يک جهته با امپدانس 600 اهم مجهز به کليد قطع و وصل با پاسخ فرکانسي 100 هرتز تا 14000 هرتز و حساسيت دريافت 74 دسيبل قابل نصب به روي پايه بلند و کوتاه.</t>
  </si>
  <si>
    <t>پايه روميزي مخصوص ميکروفن ديناميکي با شفت قابل انعطاف.</t>
  </si>
  <si>
    <t>پايه بلند ميکروفن ديناميکي يک تکه نوع فلزي با رنگ مقاوم يا از جنس استيل ضد زنگ با قابليت تنظيم افقي يا عمودي.</t>
  </si>
  <si>
    <t>پايه بلند ميکروفن ديناميکي دو تکه نوع فلزي با رنگ مقاوم يا از جنس استيل ضد زنگ با قابليت تنظيم افقي يا عمودي.</t>
  </si>
  <si>
    <t>پايه بلند ميکروفن ديناميکي سه تکه نوع فلزي با رنگ مقاوم يا از جنس استيل ضد زنگ با قابليت تنظيم افقي يا عمودي.</t>
  </si>
  <si>
    <t>پريز ميکروفن دکوراتيو براي نصب توکار يا روکار.</t>
  </si>
  <si>
    <t>بلندگوي ديواري دکوراتيو با بدنه چوبي و با قدرت 5 وات و داراي ترانسفورماتور تطبيق امپدانس 100 ولتي.</t>
  </si>
  <si>
    <t>بلندگوي ديواري دکوراتيو با بدنه چوبي و با قدرت 10 وات و داراي ترانسفورماتور تطبيق امپدانس 100 ولتي.</t>
  </si>
  <si>
    <t>بلندگوي دو طرفه ديواري با بدنه فلزي و قدرت 5×2 وات براي نصب در راهروها و معابر عبوري با زاويه پوشش 60 درجه و پاسخ فرکانسي 30 هرتز تا 14000 هرتز و داراي ترانسفورماتور تطبيق امپدانس 100 ولتي.</t>
  </si>
  <si>
    <t>بلندگوي سقفي با قدرت 3-5 واتي، با پاسخ فرکانسي 30 هرتز تا 14000 هرتز، قابل نصب بصورت توکار در انواع سقف‌هاي کاذب.</t>
  </si>
  <si>
    <t>بلندگوي سقفي با قدرت 3-5 واتي، با پاسخ فرکانسي 30 هرتز تا 14000 هرتز، قابل نصب بصورت روکار در انواع سقفها.</t>
  </si>
  <si>
    <t>بلندگوي شيپوري کتابي پلاستيکي از نوع ABS با قدرت 15-10 وات، داراي ترانسفورماتور تطبيق امپدانس و به همراه براکت نصب دو محوري.</t>
  </si>
  <si>
    <t>بلندگوي شيپوري کتابي پلاستيکي از نوع ABS با قدرت 25-20 وات، داراي ترانسفورماتور تطبيق امپدانس و به همراه براکت نصب دو محوري.</t>
  </si>
  <si>
    <t>بلندگوي شيپوري کتابي پلاستيکي از نوع ABS با قدرت 30 وات، داراي ترانسفورماتور تطبيق امپدانس و به همراه براکت نصب دو محوري.</t>
  </si>
  <si>
    <t>بلندگوي شيپوري کتابي تمام فلزي واترپروف با قدرت 25 وات، با ابعاد حداقل "6×"8، داراي ترانسفورماتور تطبيق امپدانس و به همراه براکت نصب دو محوري.</t>
  </si>
  <si>
    <t>بلندگوي شيپوري کتابي تمام فلزي واترپروف با قدرت 40 وات، با ابعاد حداقل "6×"8، داراي ترانسفورماتور تطبيق امپدانس و به همراه براکت نصب دو محوري.</t>
  </si>
  <si>
    <t>بلندگوي شيپوري کتابي تمام فلزي واترپروف با قدرت 15 وات، با ابعاد حداقل "1/2 6×"11، داراي ترانسفورماتور تطبيق امپدانس و به همراه براکت نصب دو محوري.</t>
  </si>
  <si>
    <t>بلندگوي شيپوري کتابي تمام فلزي واترپروف با قدرت 25 وات، با ابعاد حداقل "1/2 6×"11، داراي ترانسفورماتور تطبيق امپدانس و به همراه براکت نصب دو محوري.</t>
  </si>
  <si>
    <t>بلندگوي شيپوري کتابي تمام فلزي واترپروف با قدرت 40 وات، با ابعاد حداقل "1/2 6 ×"11، داراي ترانسفورماتور تطبيق امپدانس و به همراه براکت نصب دو محوري</t>
  </si>
  <si>
    <t>بلندگوي شيپوري به قطر حداقل "8 به قدرت10-15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t>
  </si>
  <si>
    <t>بلندگوي شيپوري به قطر حداقل "12 به قدرت20-25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t>
  </si>
  <si>
    <t>بلندگوي شيپوري به قطر حداقل "15 به قدرت40-60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t>
  </si>
  <si>
    <t>ولوم کنترل سلکتوري از نوع ديواري، با جعبه روکار يا توکار از نوع دکوراتيو به قدرت حداکثر 5 وات.</t>
  </si>
  <si>
    <t>ولوم کنترل سلکتوري از نوع ديواري، با جعبه روکار يا توکار از نوع دکوراتيو به قدرت حداکثر 10 وات.</t>
  </si>
  <si>
    <t>ولوم کنترل سلکتوري از نوع ديواري، با جعبه روکار يا توکار از نوع دکوراتيو به قدرت حداکثر 20 وات.</t>
  </si>
  <si>
    <t>ولوم کنترل سلکتوري از نوع ديواري، با جعبه روکار يا توکار از نوع دکوراتيو به قدرت حداکثر 30 وات.</t>
  </si>
  <si>
    <t>ولوم کنترل سلکتوري از نوع ديواري، با جعبه روکار يا توکار از نوع دکوراتيو به قدرت حداکثر 40 وات.</t>
  </si>
  <si>
    <t>دستمزد كنده كاري، شيار در آوردن و سوراخ كردن در سطوح بنايي غير بتني براي نصب لوله هاي برق تا سطح مقطع 20 سانتيمتر مربع.</t>
  </si>
  <si>
    <t>دستمزد كنده كاري، شيار در آوردن و سوراخ كردن در سطوح بتني براي نصب لوله‌هاي برق تا سطح مقطع 20 سانتيمتر مربع.</t>
  </si>
  <si>
    <t>براس بوش با يك عدد بوشن فلزي براي لوله‌هاي 21Pg.</t>
  </si>
  <si>
    <t>براس بوش با يك عدد بوشن فلزي براي لوله‌هاي 29Pg.</t>
  </si>
  <si>
    <t>براس بوش با يك عدد بوشن فلزي براي لوله‌هاي 36Pg.</t>
  </si>
  <si>
    <t>براس بوش با يك عدد بوشن فلزي براي لوله‌هاي 42Pg.</t>
  </si>
  <si>
    <t>براس بوش با يك عدد بوشن فلزي براي لوله‌هاي 48Pg.</t>
  </si>
  <si>
    <t>گلند برنجي با يك عدد مهره براي لوله‌هاي Pg21.</t>
  </si>
  <si>
    <t>گلند برنجي با يك عدد مهره براي لوله‌هاي Pg29.</t>
  </si>
  <si>
    <t>گلند برنجي با يك عدد مهره براي لوله‌هاي Pg36.</t>
  </si>
  <si>
    <t>گلند برنجي با يك عدد مهره براي لوله‌هاي Pg42.</t>
  </si>
  <si>
    <t>گلند برنجي با يك عدد مهره براي لوله‌هاي Pg48.</t>
  </si>
  <si>
    <t>قوطي تقسيم گرد چدني، به ‌قطر تقريبي90-70 ميليمتر، دو راه، سه راه و چهار راه دردار.</t>
  </si>
  <si>
    <t>قوطي تقسيم گردچدني، به قطر تقريبي90-70 ميليمتر، دو راه، سه راه و چهار راه دربوشن‌دار.</t>
  </si>
  <si>
    <t>قوطي تقسيم چدني چهارگوش، به ابعاد100 ×100 ميليمتر دردار.</t>
  </si>
  <si>
    <t>قوطي تقسيم چدني چهارگوش، به ابعاد150 ×150 ميليمتر دردار.</t>
  </si>
  <si>
    <t>قوطي تقسيم چدني چهارگوش، به ابعاد200 ×200 ميليمتر دردار.</t>
  </si>
  <si>
    <t>قوطي تقسيم گالوانيزه چهارگوش دردار،
به ابعاد تقريبي 80 ×80 ميليمتر.</t>
  </si>
  <si>
    <t>قوطي تقسيم گالوانيزه چهارگوش دردار،
 به ابعاد تقريبي 100 ×100 ميليمتر.</t>
  </si>
  <si>
    <t>قوطي تقسيم گالوانيزه چهارگوش دردار،
 به ابعاد تقريبي 150 ×150 ميليمتر.</t>
  </si>
  <si>
    <t>قوطي تقسيم گالوانيزه چهارگوش دردار،
 به ابعاد تقريبي 200 ×200 ميليمتر.</t>
  </si>
  <si>
    <t>قوطي تقسيم گالوانيزه چهارگوش دردار،
 به ابعاد تقريبي 300 ×100 ميليمتر.</t>
  </si>
  <si>
    <t>قوطي كليدوپريزچهارگوش پرسي گالوانيزه،
 به ابعاد تقريبي 70 ×70 ميليمتر.</t>
  </si>
  <si>
    <t>قوطي تقسيم، گردگالوانيزه، يا لوپينگ باكس،
 به قطر70 ميليمتر، دردار يا بدون در.</t>
  </si>
  <si>
    <t>مهره برنجي براي لوله هاي فولادي 21Pg.</t>
  </si>
  <si>
    <t>مهره برنجي براي لوله هاي فولادي 29Pg.</t>
  </si>
  <si>
    <t>مهره برنجي براي لوله هاي فولادي 36Pg.</t>
  </si>
  <si>
    <t>ميخ ياپيچ به طول متوسط2 يا3 سانتيمترباچاشني مربوط، براي بتن وآهن كه باتفنگ مربوط، نصب شود.</t>
  </si>
  <si>
    <t>ميخ ياپيچ به طول متوسط4 سانتيمتر باچاشني مربوط، براي بتن وآهن كه باتفنگ مربوط، نصب شود.</t>
  </si>
  <si>
    <t>جعبه تقسيم كائوچويي چهارگوش به ابعاد تقريبي
80 ×80 ميليمتر باراني.</t>
  </si>
  <si>
    <t>جعبه تقسيم كائوچويي چهارگوش به ابعادتقريبي 100 ×100 ميليمتر باراني.</t>
  </si>
  <si>
    <t>جعبه تقسيم كائوچويي چهارگوش به ابعادتقريبي 150 ×150 ميليمتر باراني.</t>
  </si>
  <si>
    <t>جعبه تقسيم دردار ضد انفجار، با چهارخروجي.</t>
  </si>
  <si>
    <t>جعبه تقسيم دردار ضد انفجار، با شش خروجي.</t>
  </si>
  <si>
    <t>زانوي دردار ضد انفجار.</t>
  </si>
  <si>
    <t>جعبه تقسيم فيوزدارچدني گلودار، براي نصب درفضاي آزادباسه عدد فيوز 25 آمپر به طوركامل.</t>
  </si>
  <si>
    <t>جعبه تقسيم فيوزدارچدني گلودار، براي نصب درفضاي آزادباشش عدد فيوز 25 آمپر به طوركامل.</t>
  </si>
  <si>
    <t>جعبه تقسيم فيوزدارچدني گلودار، براي نصب درفضاي آزادبادوازده عددفيوز 25 آمپر به طوركامل.</t>
  </si>
  <si>
    <t>جعبه تقسيم فيوزدارچدني گلودار، براي نصب درفضاي آزادباسه عدد فيوز 63 آمپر به طوركامل.</t>
  </si>
  <si>
    <t>جعبه تقسيم فيوزدارچدني گلودار، براي نصب در فضاي آزاد باسه عدد فيوز 125 آمپرچاقويي.</t>
  </si>
  <si>
    <t>فريم براي نصب چراغ‌هاي توكار، ساخته شده از نبشي وتسمه آهني در سقفهاي كاذب،
به ‌ابعاد مناسب چراغ مربوط، با يك دست رنگ ضد زنگ.</t>
  </si>
  <si>
    <t>چهار راهي سيني کابل به عرض 200 ميليمتر، پانچ شده متقاطع، ساخته شده ازورق گالوانيزه به</t>
  </si>
  <si>
    <t>بست فلزي (اسپيت) براي لوله 21 Pg با پيچ و رول پلاگ مربوط.</t>
  </si>
  <si>
    <t>بست فلزي (اسپيت) براي لوله 29 Pg با پيچ و رول پلاگ مربوط.</t>
  </si>
  <si>
    <t>بست فلزي (اسپيت) براي لوله 36 Pg با پيچ و رول پلاگ مربوط.</t>
  </si>
  <si>
    <t>بست فلزي (اسپيت) براي لوله 42 Pg با پيچ و رول پلاگ مربوط.</t>
  </si>
  <si>
    <t>بست فلزي (اسپيت) براي لوله 48 Pg با پيچ و رول پلاگ مربوط.</t>
  </si>
  <si>
    <t>بست کائوچويي به قطر 14-5، يا 17-6 ميليمتر، با پيچ و رول پلاگ مربوط.</t>
  </si>
  <si>
    <t>بست کائوچويي به قطر 25-15 ميليمتر، با پيچ و رول پلاگ مربوط.</t>
  </si>
  <si>
    <t>بست کائوچويي به قطر 34-24 ميليمتر، با پيچ و رول پلاگ مربوط.</t>
  </si>
  <si>
    <t>بست کائوچويي به قطر 45-32 ميليمتر، با پيچ و رول پلاگ مربوط.</t>
  </si>
  <si>
    <t>بست کائوچويي با ريل فلزي، به قطر 25-7 ميليمتر.</t>
  </si>
  <si>
    <t>بست‌کائوچويي باريل فلزي، به قطر 38-13 ميليمتر.</t>
  </si>
  <si>
    <t>بست پلاستيکي کمربندي.</t>
  </si>
  <si>
    <t>کابل فيبر نوري، 6 رشته‌اي مالتي مود OMM.</t>
  </si>
  <si>
    <t>کابل فيبر نوري، 12 رشته‌اي مالتي مود OMM.</t>
  </si>
  <si>
    <t>کابل فيبر نوري، 6 رشته‌اي تک مود OSM.</t>
  </si>
  <si>
    <t>کابل فيبر نوري، 12 رشته‌اي تک مود OSM.</t>
  </si>
  <si>
    <t>کابل CAT6 چهار زوج نوع  UTPهمراه با پوشش PVC يا LSZH.</t>
  </si>
  <si>
    <t>کابل CAT6 چهار زوج نوع  FTP يا SFTP همراه با پوشش LSZH.</t>
  </si>
  <si>
    <t>کابل CAT6 چهار زوج نوع  FTP يا SFTP همراه با پوشش PVC.</t>
  </si>
  <si>
    <t>کابل CAT7 چهار زوج نوع SSTP همراه با پوشش LSZH.</t>
  </si>
  <si>
    <t>کابل  10 GBITچهار زوج نوع  FTP همراه با پوشش LSZH.</t>
  </si>
  <si>
    <t>پچ کرد فيبر نوري  125/50µM  LC/SC  به طول يک متر.</t>
  </si>
  <si>
    <t>پچ کرد فيبر نوري  125µM/50 LC/LC  به طول دو متر.</t>
  </si>
  <si>
    <t>پچ کرد فيبر نوري  SC/SC 9/125µM به طول يک متر.</t>
  </si>
  <si>
    <t>پچ کرد فيبر نوري  LC/LC9/125µM يا SC/LC9/125µM به طول يک متر.</t>
  </si>
  <si>
    <t>پيگتل SC9/125µM يا LC9/125µM به طول يک متر.</t>
  </si>
  <si>
    <t>پنل 24 تايي UTP از نوع CAT6 با قابليت بدون نياز به ابزار خاص (Tool Free).</t>
  </si>
  <si>
    <t>پنل 24 تايي FTP از نوع CAT6 با قابليت بدون نياز به ابزار خاص (Tool Free).</t>
  </si>
  <si>
    <t>پنل 24 تايي STP از نوع CAT6 با قابليت بدون نياز به ابزار خاص (Tool Free).</t>
  </si>
  <si>
    <t>پنل    48 تايي تلفن با پورت  RJ45
 (کانکتور 5-4/6-3).</t>
  </si>
  <si>
    <t>آداپتور POE چهار پورت.</t>
  </si>
  <si>
    <t>کانکتور µM LC 50/125 يا µM .SC 50/125</t>
  </si>
  <si>
    <t>مبدل کابل فيبر نوري به کابل مسي.</t>
  </si>
  <si>
    <t>پچ کرد   LSZHيا PVC UTP CAT6 يا FTP به طول يک متر.</t>
  </si>
  <si>
    <t>پچ کرد   LSZHيا PVC UTP CAT6 يا FTP به طول دو متر.</t>
  </si>
  <si>
    <t>پچ کرد   LSZHيا PVC UTP CAT6 يا FTP به طول پنج متر.</t>
  </si>
  <si>
    <t>جک (کانکتور)RJ45.</t>
  </si>
  <si>
    <t>جک (کانکتور)شيلددار.RJ45</t>
  </si>
  <si>
    <t>پچ کرد STP CAT7 LSZH به طول يک متر.</t>
  </si>
  <si>
    <t>پچ کرد STP CAT7 LSZH به طول دو متر.</t>
  </si>
  <si>
    <t>کابينت پچ پنل فيبر نوري.</t>
  </si>
  <si>
    <t>رک ايستاده IT داراي 42 يونيت با ابعاد 800×2108×600  ميلي‌متر.</t>
  </si>
  <si>
    <t>رک ايستاده IT داراي 42 يونيت با ابعاد 1000×2108×800  ميلي‌متر.</t>
  </si>
  <si>
    <t>رک ايستاده IT داراي 47 يونيت با ابعاد 800×2303×800  ميلي‌متر.</t>
  </si>
  <si>
    <t>رک ديواري IT داراي 6 يونيت با ابعاد 400×350×600  ميلي‌متر.</t>
  </si>
  <si>
    <t>رک ديواري IT داراي 12 يونيت با ابعاد 400×600×600  ميلي‌متر.</t>
  </si>
  <si>
    <t>رک ديواري IT داراي 12 يونيت با ابعاد 600×600×600  ميلي‌متر با امکانات دسترسي به پشت تجهيزات شبکه.</t>
  </si>
  <si>
    <t>رک ديواري IT داراي 21 يونيت با ابعاد 600×1000×600  ميلي‌متر با امکانات دسترسي به پشت تجهيزات شبکه.</t>
  </si>
  <si>
    <t>کاست فيبر نوري 4 پورت.</t>
  </si>
  <si>
    <t>پريز RJ45 موزاييک 10 GBIT  با قابليت بدون نياز به ابزار خاص (Tool Free).</t>
  </si>
  <si>
    <t>پريز RJ45 موزاييک CAT6 UTP با قابليت بدون نياز به ابزار خاص (Tool Free).</t>
  </si>
  <si>
    <t>پريز RJ45 موزاييک CAT6 STP با قابليت بدون نياز به ابزار خاص (Tool Free).</t>
  </si>
  <si>
    <t>پريز RJ45 موزاييک CAT6 FTP با قابليت بدون نياز به ابزار خاص (Tool Free).</t>
  </si>
  <si>
    <t>صفحه فن به اندازه جاگيري دو فن با عرض 600 يا 800 ميلي‌متر (بدون فن).</t>
  </si>
  <si>
    <t>فن رک به ولتاژ 220 ولت با قطر 105 ميليمتر.</t>
  </si>
  <si>
    <t>کاست نگهدارنده پيگتل.</t>
  </si>
  <si>
    <t>ترموستات قابل تنظيم از 5 درجه تا 60 درجه سانتيگراد.</t>
  </si>
  <si>
    <t>ماسه براي زير و روي کابل.</t>
  </si>
  <si>
    <t>آجر فشاري.</t>
  </si>
  <si>
    <t>آجر ماشيني سوراخ‌دار به ابعاد آجر فشاري.</t>
  </si>
  <si>
    <t>‏فصل‏اول.چراغ های فلورسنت</t>
  </si>
  <si>
    <t>فصل‏دوم.چراغ ها با لامپ های کم مصرف</t>
  </si>
  <si>
    <t>فصل‏سوم.چراغ های صنعتی</t>
  </si>
  <si>
    <t>فصل‏چهارم.چراغ های فضای آزاد</t>
  </si>
  <si>
    <t>فصل‏پنجم.چراغ های مخصوص</t>
  </si>
  <si>
    <t>فصل‏ششم.سیم ها</t>
  </si>
  <si>
    <t>فصل‏هفتم.کابل های فشار ضعیف</t>
  </si>
  <si>
    <t>فصل‏هشتم.کابلشوها</t>
  </si>
  <si>
    <t>فصل‏ نهم .كابل های فشار متوسط</t>
  </si>
  <si>
    <t>فصل‏ دهم.سرکابل ها و مفصل ها</t>
  </si>
  <si>
    <t>فصل‏ یازدهم.کلیدها و پریزها</t>
  </si>
  <si>
    <t>فصل‏ دوازدهم لوله های فولادی</t>
  </si>
  <si>
    <t>فصل‏ سیزدهم لوله های پی وی سی</t>
  </si>
  <si>
    <t>فصل‏ چهاردهم وسایل فشار ضعیف تابلویی</t>
  </si>
  <si>
    <t>فصل‏ پانزدهم.وسایل اندازه گیری</t>
  </si>
  <si>
    <t>فصل‏ شانزدهم.وسایل فشار متوسط تابلویی</t>
  </si>
  <si>
    <t>فصل‏ هفدهم.مولدهای برق</t>
  </si>
  <si>
    <t>فصل‏ هیجدهم.خازن های صنعتی و منابع تغذیه جریان مستقیم</t>
  </si>
  <si>
    <t>فصل‏ نوزدهم..ترانسفورماتورهای فشار متوسط</t>
  </si>
  <si>
    <t>فصل‏ بیستم وسایل شبکه</t>
  </si>
  <si>
    <t>فصل‏ بیست و یکم کابل های تلفن</t>
  </si>
  <si>
    <t>فصل‏بيست ودوم وسایل ارتباطی</t>
  </si>
  <si>
    <t>فصل‏بيست‏وسوم  سیستم احضار و دربازکن</t>
  </si>
  <si>
    <t>فصل‏بيست‏وچهارم  سیستم آنتن تلویزیون</t>
  </si>
  <si>
    <t>فصل‏بيست‏وپنجم   سیستم مادر ساعت</t>
  </si>
  <si>
    <t>فصل‏بيست‏وششم  وسایل اعلام و اطفای حریق</t>
  </si>
  <si>
    <t>فصل‏بيست‏وهفتم  وسایل صوتی</t>
  </si>
  <si>
    <t>فصل‏بيست‏وهشتم ..وسایل متفرقه</t>
  </si>
  <si>
    <t>فصل‏ بیست و نهم  سیستم شبکه اطلاع رسانی</t>
  </si>
  <si>
    <t>فصل‏ چهل  و یکم(پایکار)</t>
  </si>
  <si>
    <t>فصل‏نهم.كابل های فشار متوسط</t>
  </si>
  <si>
    <t>فصل‏دهم.سرکابل ها و مفصل ها</t>
  </si>
  <si>
    <t>فصل‏يازدهم.کلیدها و پریزها</t>
  </si>
  <si>
    <t>فصل‏دوازدهم.لوله های فولادی</t>
  </si>
  <si>
    <t>فصل‏سيزدهم.لوله های پی وی سی</t>
  </si>
  <si>
    <t>فصل‏چهاردهم.وسایل فشار ضعیف تابلویی</t>
  </si>
  <si>
    <t>فصل‏پانزدهم.وسایل اندازه گیری</t>
  </si>
  <si>
    <t>فصل‏شانزدهم.وسایل فشار متوسط تابلویی</t>
  </si>
  <si>
    <t>فصل‏هفدهم.مولدهای برق</t>
  </si>
  <si>
    <t>فصل‏هيجدهم. خازن های صنعتی و منابع تغذیه جریان مستقیم</t>
  </si>
  <si>
    <t>فصل‏نوزدهم.ترانسفورماتورهای فشار متوسط</t>
  </si>
  <si>
    <t>فصل‏بيستم.وسایل شبکه</t>
  </si>
  <si>
    <t>فصل‏بيست‏ويكم.کابل های تلفن</t>
  </si>
  <si>
    <t>فصل‏بيست‏ودوم.وسایل ارتباطی</t>
  </si>
  <si>
    <t>فصل‏بيست‏وسوم.سیستم احضار و دربازکن</t>
  </si>
  <si>
    <t>فصل‏بيست‏وچهارم.سیستم آنتن تلویزیون</t>
  </si>
  <si>
    <t>فصل‏بيست‏وپنجم. سیستم مادر ساعت</t>
  </si>
  <si>
    <t>فصل‏بيست‏وششم.وسایل اعلام و اطفای حریق</t>
  </si>
  <si>
    <t>فصل‏بيست‏وهفتم.وسایل صوتی</t>
  </si>
  <si>
    <t>فصل‏بيست‏وهشتم.وسایل متفرقه</t>
  </si>
  <si>
    <t>فصل‏بيست‏ونهم سیستم شبکه اطلاع رسانی</t>
  </si>
  <si>
    <t>پيوست1)مصالح‏پايكار70%</t>
  </si>
  <si>
    <t>چراغ</t>
  </si>
  <si>
    <t>017009</t>
  </si>
  <si>
    <t>017010</t>
  </si>
  <si>
    <t>017011</t>
  </si>
  <si>
    <t>لامپ</t>
  </si>
  <si>
    <t>023205</t>
  </si>
  <si>
    <t>023206</t>
  </si>
  <si>
    <t>023207</t>
  </si>
  <si>
    <t>031703</t>
  </si>
  <si>
    <t>031704</t>
  </si>
  <si>
    <t>031705</t>
  </si>
  <si>
    <t>041503</t>
  </si>
  <si>
    <t>041504</t>
  </si>
  <si>
    <t>041505</t>
  </si>
  <si>
    <t>053105</t>
  </si>
  <si>
    <t>053106</t>
  </si>
  <si>
    <t>053107</t>
  </si>
  <si>
    <t>سیم</t>
  </si>
  <si>
    <t>060510</t>
  </si>
  <si>
    <t>060511</t>
  </si>
  <si>
    <t>060512</t>
  </si>
  <si>
    <t>کابل</t>
  </si>
  <si>
    <t>سرسیم</t>
  </si>
  <si>
    <t>080503</t>
  </si>
  <si>
    <t>080504</t>
  </si>
  <si>
    <t>080505</t>
  </si>
  <si>
    <t>097911</t>
  </si>
  <si>
    <t>097912</t>
  </si>
  <si>
    <t>097913</t>
  </si>
  <si>
    <t>مفصل</t>
  </si>
  <si>
    <t>106305</t>
  </si>
  <si>
    <t>106306</t>
  </si>
  <si>
    <t>106307</t>
  </si>
  <si>
    <t xml:space="preserve">زنگ </t>
  </si>
  <si>
    <t>113404</t>
  </si>
  <si>
    <t>113405</t>
  </si>
  <si>
    <t>113406</t>
  </si>
  <si>
    <t>121312</t>
  </si>
  <si>
    <t>121313</t>
  </si>
  <si>
    <t>121314</t>
  </si>
  <si>
    <t>جعبه</t>
  </si>
  <si>
    <t>130904</t>
  </si>
  <si>
    <t>130905</t>
  </si>
  <si>
    <t>130906</t>
  </si>
  <si>
    <t>تابلو</t>
  </si>
  <si>
    <t>ولتمتر</t>
  </si>
  <si>
    <t>153402</t>
  </si>
  <si>
    <t>153403</t>
  </si>
  <si>
    <t>153404</t>
  </si>
  <si>
    <t>سلول فشار متوسط</t>
  </si>
  <si>
    <t>162303</t>
  </si>
  <si>
    <t>162304</t>
  </si>
  <si>
    <t>162305</t>
  </si>
  <si>
    <t>مولدبرق</t>
  </si>
  <si>
    <t>170224</t>
  </si>
  <si>
    <t>170225</t>
  </si>
  <si>
    <t>170226</t>
  </si>
  <si>
    <t>رگولاتور</t>
  </si>
  <si>
    <t>180405</t>
  </si>
  <si>
    <t>180406</t>
  </si>
  <si>
    <t>ترانس</t>
  </si>
  <si>
    <t xml:space="preserve">نصب پلاك </t>
  </si>
  <si>
    <t>204902</t>
  </si>
  <si>
    <t>204903</t>
  </si>
  <si>
    <t>204904</t>
  </si>
  <si>
    <t>کابل نوری</t>
  </si>
  <si>
    <t>211729</t>
  </si>
  <si>
    <t>211730</t>
  </si>
  <si>
    <t>211731</t>
  </si>
  <si>
    <t xml:space="preserve">سيستم تلفن </t>
  </si>
  <si>
    <t>221503</t>
  </si>
  <si>
    <t>221504</t>
  </si>
  <si>
    <t>221505</t>
  </si>
  <si>
    <t>231702</t>
  </si>
  <si>
    <t>231703</t>
  </si>
  <si>
    <t>231704</t>
  </si>
  <si>
    <t>241404</t>
  </si>
  <si>
    <t>241405</t>
  </si>
  <si>
    <t>241406</t>
  </si>
  <si>
    <t>ساعت</t>
  </si>
  <si>
    <t xml:space="preserve">مركز تكرار كننده </t>
  </si>
  <si>
    <t>261109</t>
  </si>
  <si>
    <t>261110</t>
  </si>
  <si>
    <t>261111</t>
  </si>
  <si>
    <t xml:space="preserve">ولوم کنترل سلکتوري </t>
  </si>
  <si>
    <t>272206</t>
  </si>
  <si>
    <t>272207</t>
  </si>
  <si>
    <t>272208</t>
  </si>
  <si>
    <t>283502</t>
  </si>
  <si>
    <t>283503</t>
  </si>
  <si>
    <t>283504</t>
  </si>
  <si>
    <t xml:space="preserve">ترموستات قابل تنظيم </t>
  </si>
  <si>
    <t>290221</t>
  </si>
  <si>
    <t>290222</t>
  </si>
  <si>
    <t>290223</t>
  </si>
  <si>
    <t>ابنیه براساس ردیف فهرست بها</t>
  </si>
  <si>
    <t>مکانیک براساس ردیف فهرست بها</t>
  </si>
  <si>
    <t>برق براساس ردیف فهرست بها</t>
  </si>
  <si>
    <t>خلاصه صورت وضعیت شماره :</t>
  </si>
  <si>
    <t>مبلغ</t>
  </si>
  <si>
    <t xml:space="preserve">شماره پیمان : </t>
  </si>
  <si>
    <t xml:space="preserve">فهرست بهای واحد پایه رشته </t>
  </si>
  <si>
    <t>ابنیه</t>
  </si>
  <si>
    <t>فرخ رئیسی</t>
  </si>
  <si>
    <t>نام پروژه:</t>
  </si>
  <si>
    <t xml:space="preserve">نام دستگاه اجرائی : </t>
  </si>
  <si>
    <t>صفحه :1</t>
  </si>
  <si>
    <t xml:space="preserve">نام پیمانکار: </t>
  </si>
  <si>
    <t xml:space="preserve">نام مهندس مشاور : </t>
  </si>
  <si>
    <t>سال</t>
  </si>
  <si>
    <t>سه ماهه
کارکرد</t>
  </si>
  <si>
    <t>ملاک 
شاخص</t>
  </si>
  <si>
    <t>فصل</t>
  </si>
  <si>
    <t>مبلغ صورت وضعیت
 فعلی</t>
  </si>
  <si>
    <t>مبلغ صورت وضعیت
 قبلی</t>
  </si>
  <si>
    <t>مبلغ 
مابه التفاوت</t>
  </si>
  <si>
    <t>روز دردوره
سه ماهه</t>
  </si>
  <si>
    <t>جمع 
دوره</t>
  </si>
  <si>
    <t>نسبت
دوره</t>
  </si>
  <si>
    <t>مبلغ کارکرد 
در دوره</t>
  </si>
  <si>
    <t xml:space="preserve"> شاخص مبنا
</t>
  </si>
  <si>
    <t>شاخص 
دوره</t>
  </si>
  <si>
    <t>ضریب
تعدیل</t>
  </si>
  <si>
    <t>مبلغ تعدیل</t>
  </si>
  <si>
    <t>دوم91</t>
  </si>
  <si>
    <t>سوم91</t>
  </si>
  <si>
    <t>دوم93</t>
  </si>
  <si>
    <t>رشته ای</t>
  </si>
  <si>
    <t>جمع فصول بدون تجهیز</t>
  </si>
  <si>
    <t>برق</t>
  </si>
  <si>
    <t>جدول یک</t>
  </si>
  <si>
    <t>خلاصه اطلاعات تعدیل صورت وضعیت شماره 1</t>
  </si>
  <si>
    <t xml:space="preserve"> مشخصات پیمان</t>
  </si>
  <si>
    <t>مشخصات صورت وضعیت و دوره ها</t>
  </si>
  <si>
    <t>1-1</t>
  </si>
  <si>
    <t xml:space="preserve">موضوع پیمان : </t>
  </si>
  <si>
    <t>1-2</t>
  </si>
  <si>
    <t>تاریخ صورت وضعیت فعلی موقت شماره 1</t>
  </si>
  <si>
    <t>2-1</t>
  </si>
  <si>
    <t xml:space="preserve">نام کارفرما: </t>
  </si>
  <si>
    <t>2-2</t>
  </si>
  <si>
    <t>تاریخ شروع کار</t>
  </si>
  <si>
    <t>3-1</t>
  </si>
  <si>
    <t xml:space="preserve">نام مشاور: </t>
  </si>
  <si>
    <t>3-2</t>
  </si>
  <si>
    <t>مدت کارکرد (روز):</t>
  </si>
  <si>
    <t>4-1</t>
  </si>
  <si>
    <t>4-2</t>
  </si>
  <si>
    <t>مدت کارکرد در دوره های سه ماهه</t>
  </si>
  <si>
    <t>5-1</t>
  </si>
  <si>
    <t>مدت مندرج در پیمان:</t>
  </si>
  <si>
    <t xml:space="preserve">مدت کارکرد در دوره  سه ماهه </t>
  </si>
  <si>
    <t>6-1</t>
  </si>
  <si>
    <t>مدت پیمان( مدت مندرج در پیمان و مدت های تمدید شده):</t>
  </si>
  <si>
    <t xml:space="preserve">نسبت کارکرد در دوره  سه ماهه </t>
  </si>
  <si>
    <t>7-1</t>
  </si>
  <si>
    <t>دوره مبنای پیمان:سه ماهه</t>
  </si>
  <si>
    <t>سوم89</t>
  </si>
  <si>
    <t>8-1</t>
  </si>
  <si>
    <t>تاریخ شروع به کار:</t>
  </si>
  <si>
    <t>خلاصه محاسبات تعدیل</t>
  </si>
  <si>
    <t>وضعیت تعدیل قرارداد تا این صورت وضعیت</t>
  </si>
  <si>
    <t>مبلغ به ریال</t>
  </si>
  <si>
    <t>فهرست بهای منضم به پیمان</t>
  </si>
  <si>
    <t>مبلغ تعدیل به ریال</t>
  </si>
  <si>
    <t>جمع مبالغ تعدیل لغایت صورت وضعیت قبل</t>
  </si>
  <si>
    <t>تاسیسات مکانیکی</t>
  </si>
  <si>
    <t>تاسیسات برقی</t>
  </si>
  <si>
    <t>صورت وضعیت موقت قبل از آن</t>
  </si>
  <si>
    <t>جمع (پیمانکار)</t>
  </si>
  <si>
    <t>جمع مبالغ تعدیل لغایت صورت وضعیت1</t>
  </si>
  <si>
    <t>سوم93</t>
  </si>
  <si>
    <t>چهارم93</t>
  </si>
  <si>
    <t>سه ماهه</t>
  </si>
  <si>
    <t>اول 87</t>
  </si>
  <si>
    <t>دوم 87</t>
  </si>
  <si>
    <t>سوم87</t>
  </si>
  <si>
    <t>چهارم87</t>
  </si>
  <si>
    <t>میانگین</t>
  </si>
  <si>
    <t>اول 88</t>
  </si>
  <si>
    <t>دوم 88</t>
  </si>
  <si>
    <t>سوم88</t>
  </si>
  <si>
    <t>چهارم88</t>
  </si>
  <si>
    <t>اول 89</t>
  </si>
  <si>
    <t>دوم 89</t>
  </si>
  <si>
    <t>چهارم89</t>
  </si>
  <si>
    <t>اول90</t>
  </si>
  <si>
    <t>دوم90</t>
  </si>
  <si>
    <t>سوم90</t>
  </si>
  <si>
    <t>چهارم90</t>
  </si>
  <si>
    <t>اول91</t>
  </si>
  <si>
    <t>چهارم91</t>
  </si>
  <si>
    <t>اول92</t>
  </si>
  <si>
    <t>دوم92</t>
  </si>
  <si>
    <t>سوم92</t>
  </si>
  <si>
    <t>چهارم92</t>
  </si>
  <si>
    <t>اول93</t>
  </si>
  <si>
    <t>.</t>
  </si>
  <si>
    <t>!فقط محتویات سلولهای دارای این رنگ را تغییر دهید. از تغییر سایر سلولها خودداری فرمائید.مبالغ هر فصل بصورت خودکار منتقل میگردند.در پایان براساس ستون جمع فصل فیلتر نمائید.!</t>
  </si>
  <si>
    <t>صورت وضعیت شماره :</t>
  </si>
  <si>
    <t xml:space="preserve">در فایل فعلی برای هر فصل سه آیتم ستاره دار پیش بینی شده .در صورتیکه فصلی بیش از </t>
  </si>
  <si>
    <t xml:space="preserve">سه آیتم ستاره دار داشت ، در صفحه متره در بانک اطلاعات اضافه شود و در قسمت متره </t>
  </si>
  <si>
    <t>013101چراغ فلورسنت روكار قاب ساده، با یک عدد لامپ فلورسنت 18 واتT8</t>
  </si>
  <si>
    <t>050101تهيه وسايل و قالب‌بندي با استفاده از تخته نراد ‏خارجي، درپي‌ها و شناژهاي مربوط به آن‎.‎</t>
  </si>
  <si>
    <t>‏فصل‏اول.‏</t>
  </si>
  <si>
    <t>عمليات‏تخريب</t>
  </si>
  <si>
    <t>عمليات‏خاكي‏بادست</t>
  </si>
  <si>
    <t>عمليات‏خاكي‏باماشين</t>
  </si>
  <si>
    <t>عمليات‏بنايي‏باسنگ</t>
  </si>
  <si>
    <t>فصل‏پنجم.</t>
  </si>
  <si>
    <t>قالب‏بندي‏چوبي</t>
  </si>
  <si>
    <t>فصل‏ششم</t>
  </si>
  <si>
    <t>.قالب‏بندي‏فلزي</t>
  </si>
  <si>
    <t>فصل‏هفتم.</t>
  </si>
  <si>
    <t>كارهاي‏فولادي‏باميلگرد</t>
  </si>
  <si>
    <t>فصل‏هشتم.</t>
  </si>
  <si>
    <t>بتن‏درجا</t>
  </si>
  <si>
    <t>فصل‏نهم.</t>
  </si>
  <si>
    <t>كارهاي‏فولادي‏سنگين</t>
  </si>
  <si>
    <t>فصل‏دهم.</t>
  </si>
  <si>
    <t>سقف‏سبك‏بتني</t>
  </si>
  <si>
    <t>فصل‏يازدهم.</t>
  </si>
  <si>
    <t>آجركاري‏وشفته‏ريزي</t>
  </si>
  <si>
    <t>بتن‏پيش‏ساخته‏</t>
  </si>
  <si>
    <t>وبلوك‏چيني</t>
  </si>
  <si>
    <t>فصل‏سيزدهم.</t>
  </si>
  <si>
    <t>عايق‏كاري‏رطوبتي</t>
  </si>
  <si>
    <t>فصل‏چهاردهم.</t>
  </si>
  <si>
    <t>عايق‏كاري‏حرارتي</t>
  </si>
  <si>
    <t>فصل‏پانزدهم.</t>
  </si>
  <si>
    <t>كارهاي‏آزبست‏سيمان</t>
  </si>
  <si>
    <t>فصل‏شانزدهم.</t>
  </si>
  <si>
    <t>كارهاي‏فولادي‏سبك</t>
  </si>
  <si>
    <t>160101تهيه، ساخت و نصب چهارچوب فلزي از ورق (با يا ‏بدون كتيبه)، با شاخكهاي اتصالي مربوط و جاسازيها ‏و تقويتهاي لازم براي قفل و لولا.‏</t>
  </si>
  <si>
    <t>فصل‏هفدهم.</t>
  </si>
  <si>
    <t>كارهاي‏آلومينيومي‏</t>
  </si>
  <si>
    <t>فصل‏هيجدهم.</t>
  </si>
  <si>
    <t>اندودوبندكشي</t>
  </si>
  <si>
    <t>فصل‏نوزدهم.</t>
  </si>
  <si>
    <t>كارهاي‏چوبي</t>
  </si>
  <si>
    <t>190101تهيه و نصب چهارچوب در، از چوب داخلي به ابعاد ‏اسمي 7×16 سانتيمتر يا مقطع معادل آن، با تمام ‏مشتيهاي پيش بيني شده و زهوار لازم براي كتيبه‏‎.‎</t>
  </si>
  <si>
    <t>فصل‏بيستم.</t>
  </si>
  <si>
    <t>كاشي‏وسراميك‏كاري</t>
  </si>
  <si>
    <t>فصل‏بيست‏ويكم</t>
  </si>
  <si>
    <t>.فرش‏كف‏باموزاييك</t>
  </si>
  <si>
    <t>فصل‏بيست‏ودوم.</t>
  </si>
  <si>
    <t>كارهاي‏سنگي‏با</t>
  </si>
  <si>
    <t>سنگ‏پلاك</t>
  </si>
  <si>
    <t>فصل‏بيست‏وسوم.</t>
  </si>
  <si>
    <t>كارهاي‏پلاستيكي‏</t>
  </si>
  <si>
    <t>فصل‏بيست‏وچهارم.</t>
  </si>
  <si>
    <t>برش‏ونصب‏شيشه</t>
  </si>
  <si>
    <t>فصل‏بيست‏وششم.</t>
  </si>
  <si>
    <t>زيراساس‏واساس</t>
  </si>
  <si>
    <t>فصل‏بيست‏وهفتم.</t>
  </si>
  <si>
    <t>فصل‏بيست‏وهشتم.</t>
  </si>
  <si>
    <t>حمل‏ونقل</t>
  </si>
  <si>
    <t>280101حمل آهن آلات و سيمان پاكتي، نسبت به مازاد بر30 ‏كيلومتر تا فاصله 75 كيلومتر.‏</t>
  </si>
  <si>
    <t>پيوست1)</t>
  </si>
  <si>
    <t xml:space="preserve"> لوله های پی وی سی </t>
  </si>
  <si>
    <t>و پلی پروپیلن</t>
  </si>
  <si>
    <t xml:space="preserve">مشعل ، دستگاههای </t>
  </si>
  <si>
    <t>گرم کننده تابشی</t>
  </si>
  <si>
    <t xml:space="preserve"> دستگاههای کنترل </t>
  </si>
  <si>
    <t>و اندازه گیری</t>
  </si>
  <si>
    <t xml:space="preserve">کانال هوا ، </t>
  </si>
  <si>
    <t>دریچه هوا و دودکش</t>
  </si>
  <si>
    <t>فن کویل ،</t>
  </si>
  <si>
    <t xml:space="preserve"> یونیت هیتر</t>
  </si>
  <si>
    <t xml:space="preserve">لوازم بهداشتی ، </t>
  </si>
  <si>
    <t>شیرهای بهداشتی</t>
  </si>
  <si>
    <t>022101چراغ های سقفی روکار،با حباب شیشه ای یا پلی کربنات مقاوم در مقابل اشعه ماورای بنفش،گرد یا چهارگوش به قطر حدود 30 سانتیمتر</t>
  </si>
  <si>
    <t>041101چراع خیابانی با بدنه و درب آلومینیومی ریخته شده تحت فشار (دایکاست) و رفلکتور آبکاری شده،با حباب شیشه ای سکوریت با یک عدد لامپ 125 وات بخار جیوه</t>
  </si>
  <si>
    <t>260101مركزكنترل اعلام حريق متعارف 4 مداري.</t>
  </si>
  <si>
    <t>410101ماسه براي زير و روي کابل.</t>
  </si>
  <si>
    <t xml:space="preserve">تعدیل فصلی صورت وضعیت شماره 1از تاریخ              تا تاریخ  </t>
  </si>
  <si>
    <t xml:space="preserve">تعدیل فصلی صورت وضعیت شماره 1از تاریخ           تا تاریخ  </t>
  </si>
  <si>
    <t xml:space="preserve">تعدیل فصلی صورت وضعیت شماره 1از تاریخ       تا تاریخ   </t>
  </si>
  <si>
    <t>شاخص 
دوره
انجام کار</t>
  </si>
  <si>
    <t>بنام خدا.</t>
  </si>
  <si>
    <t>فقط سلولهای رنگ</t>
  </si>
  <si>
    <t>را تغییر دهید</t>
  </si>
  <si>
    <t>تعدیل مابه التفاوت صورت وضعیت ....... و</t>
  </si>
  <si>
    <t xml:space="preserve">    مقادیر هر فصل همزمان به صفحه محاسبه تعدیل نیز فرستاده میشود (توضیحات مربوط به تعدیل در صفحه جداگانه داده شده).           </t>
  </si>
  <si>
    <t xml:space="preserve"> </t>
  </si>
  <si>
    <t>اصلاح (ردیف ابتدا و انتهای لیست source) و فرمول محاسبه اتوماتیک شاخص ها را اصلاح کنید ( سلولهای R2,R3,R4)</t>
  </si>
  <si>
    <t>مدت زمان انجام 
کار(سال)</t>
  </si>
  <si>
    <t xml:space="preserve">ضریب α
</t>
  </si>
  <si>
    <t xml:space="preserve">ضریب ß
</t>
  </si>
  <si>
    <t xml:space="preserve">ضریب γ
</t>
  </si>
  <si>
    <t xml:space="preserve">مبلغ بهنگام شده 
</t>
  </si>
  <si>
    <t>Pb</t>
  </si>
  <si>
    <t>I4</t>
  </si>
  <si>
    <t>I1</t>
  </si>
  <si>
    <t>I2</t>
  </si>
  <si>
    <t>I3</t>
  </si>
  <si>
    <t>T1</t>
  </si>
  <si>
    <t>T2</t>
  </si>
  <si>
    <t>α</t>
  </si>
  <si>
    <t>ß</t>
  </si>
  <si>
    <t>γ</t>
  </si>
  <si>
    <t>P0</t>
  </si>
  <si>
    <t>شاخص رشته ای ابنیه</t>
  </si>
  <si>
    <t>اگر در براورد اولیه بالاسری منظور شده باشد ، در ستون J برای α مقدار 1.00 وارد شود</t>
  </si>
  <si>
    <t>برای کارهای دارای تعدیل ، مقدار ضریب γ برابر 1 و درغیر اینصورت مقدار روبرو خواهد بود</t>
  </si>
  <si>
    <t>P0=Pb*α*ß*γ</t>
  </si>
  <si>
    <t>اگر در برآورداولیه ضریب بالاسری دیده شده</t>
  </si>
  <si>
    <t>α=</t>
  </si>
  <si>
    <t>اگر در برآورداولیه ضریب بالاسری دیده نشده</t>
  </si>
  <si>
    <t>((I1+I2+I3)/3+(I1-I2)/2+.5*(I1-I3)*T1)/I4</t>
  </si>
  <si>
    <t>ß=</t>
  </si>
  <si>
    <t>قراردادهای مشمول تعدیل</t>
  </si>
  <si>
    <t>γ=</t>
  </si>
  <si>
    <t>قراردادهای فاقد تعدیل</t>
  </si>
  <si>
    <t>((I1+I2+I3)/3+(I1-I2)/2+.5*(I1-I3)*(T1+.5*T2))/(I4*ß)</t>
  </si>
  <si>
    <t>شاخص رشته ای مکانیک</t>
  </si>
  <si>
    <t>شاخص رشته ای برق</t>
  </si>
  <si>
    <t>کاربرگ ها راکپی و EDIT کرد (برای صورت وضعیت های جدید )</t>
  </si>
  <si>
    <t xml:space="preserve"> با درج مقادیر کارکرد فصول  صورت وضعیت قبل، محاسبات انجام شده و نتیجه به صفحه خلاصه تعدیل فرستاده میشود . در صورت لزوم میتوان </t>
  </si>
  <si>
    <t>یاصورت وضعیت  موقت  را وارد کنید .اطلاعات بطور اتوماتیک به صفحات محاسبه مربوطه (ابنیه ، مکانیک وبرق) منتقل میشود.</t>
  </si>
  <si>
    <t>اول94</t>
  </si>
  <si>
    <t>دوم94</t>
  </si>
  <si>
    <t>سوم94</t>
  </si>
  <si>
    <t>چهارم94</t>
  </si>
  <si>
    <t>اول95</t>
  </si>
  <si>
    <t>دوم95</t>
  </si>
  <si>
    <t>سوم95</t>
  </si>
  <si>
    <t>چهارم95</t>
  </si>
  <si>
    <t>اول96</t>
  </si>
  <si>
    <t>دوم96</t>
  </si>
  <si>
    <t>سوم96</t>
  </si>
  <si>
    <t>چهارم96</t>
  </si>
  <si>
    <t xml:space="preserve">سلولهای  C7 , C8  برگ محاسبه تعدیل  (ابنیه )و سلول C9  برگ خلاصه تعدیل  دارای منوی کرکره ای را </t>
  </si>
  <si>
    <t>بهنگام سازی ابنیه</t>
  </si>
  <si>
    <t>بهنگام سازی برق</t>
  </si>
  <si>
    <t>بهنگام سازی مکانیک</t>
  </si>
  <si>
    <t>نرم افزار</t>
  </si>
  <si>
    <t xml:space="preserve">تهیه نرم افزار توسط </t>
  </si>
  <si>
    <t xml:space="preserve">   ضرایب پیمان را فقط در صفحه "مالی ابنیه " وارد کنید .بطور اتوماتیک به مالی مکانیک و برق منتقل میشود.                     </t>
  </si>
  <si>
    <t xml:space="preserve">   در صفحات مالی ،از تغییر نام تهیه کننده نرم افزار خودداری کنید تا اعداد انتقالی صحیح منتقل شوند .!!!!!!!!  </t>
  </si>
  <si>
    <t>سلول B5,15,25 ,...از فصل مربوطه انتخاب و در قسمت DATA ابتدا DATA VALIDATION  اصلاح</t>
  </si>
  <si>
    <t>شود و سپس از با copy  &amp; paste  همه سلها از آنجا به بعد برای هر فصل جداگانه اصلاح شوند !!!!!!</t>
  </si>
  <si>
    <t>010121</t>
  </si>
  <si>
    <t>010122</t>
  </si>
  <si>
    <t>010123</t>
  </si>
  <si>
    <t>010124</t>
  </si>
  <si>
    <t>بوته كني در زمين‌هاي پوشيده شده از بوته و خارج كردن ريشه‌هاي آن از محل عمليات.</t>
  </si>
  <si>
    <t>پر کردن و کوبيدن جاي ريشه با خاک مناسب در صورتي که محيط تنه درخت در سطح زمين تا 15 سانتي‌متر باشد به ازاي هر 5 سانتي‌متر محيط تنه (كسر 5 سانتي‌متر، به تناسـب محاسبه مي شود).</t>
  </si>
  <si>
    <t>پر کردن و کوبيدن جاي ريشه با خاک مناسب در صورتي که محيط تنه درخت در سطح زمين بيش از 15 تا 30 سانتي‌متر باشد.</t>
  </si>
  <si>
    <t>پر کردن و کوبيدن جاي ريشه با خاک مناسب در صورتي که محيط تنه درخت در سطح زمين بيش از 30 تا 60 سانتي‌متر باشد.</t>
  </si>
  <si>
    <t>پر کردن و کوبيدن جاي ريشه با خاک مناسب در صورتي که محيط تنه درخت در سطح زمين بيش از 60 تا 90 سانتي‌متر باشد.</t>
  </si>
  <si>
    <t>اضافه بها به رديـف 010114، به ازاي هر 10 سانتي‌متر كه به محيط تنه درخت اضافه شود (كسر 10 سانتي‌متر، به تناسـب محاسبه مي‌شود).</t>
  </si>
  <si>
    <t>جابجایی درخت در صورتی که محیط تنه درخت تا 30 سانتی متر باشد.</t>
  </si>
  <si>
    <t>جابجایی درخت در صورتی که محیط تنه درخت از 30 تا 60 سانتی متر باشد.</t>
  </si>
  <si>
    <t>جابجایی درخت در صورتی که محیط تنه درخت از 60 تا 100 سانتی متر باشد.</t>
  </si>
  <si>
    <t>جابجایی درخت در صورتی که محیط تنه درخت بیش از 100 سانتی متر باشد.</t>
  </si>
  <si>
    <t>سوراخ كردن سقف يا ديوارهاي آجري يا بلوكي با هر نوع ملات، به ‌سطح مقطع تا 0/005 مترمربع.</t>
  </si>
  <si>
    <t>سوراخ كردن سقف يا ديوارهاي آجري يا بلوكي با هر نوع ملات، به ‌سطح مقطع بيش از 0/005 تا 0/1 مترمربع.</t>
  </si>
  <si>
    <t>سوراخ كردن سقف يا ديوارهاي آجري يا بلوكي با هر نوع ملات، به ‌سطح مقطع بيش از 0/1 تا 0/3 مترمربع.</t>
  </si>
  <si>
    <t>سوراخ كردن سقف يا ديوارهاي بتني و بتن مسلح، به‌ سطح مقطع تا 0/005 مترمربع به انضمام بريدن ميل‌گردها.</t>
  </si>
  <si>
    <t>سوراخ كردن سقف يا ديوارهاي بتني و بتن مسلح، به ‌سطح مقطع بيش از 0/005 تا 0/05 مترمربع به انضمام بريدن ميل‌گردها.</t>
  </si>
  <si>
    <t>ايجاد شيار، براي عبور لوله آب و گاز تا سطح مقطع، 20 سانتي‌متر مربع در سطوح بنايي غيربتني .</t>
  </si>
  <si>
    <t>ايجاد شيار، براي عبور لوله آب و گاز، با سطح مقطع، بيش از 20 تا40 سانتي‌متر مربع در سطوح بنايي غير بتني.</t>
  </si>
  <si>
    <t>اضافه بها به رديف 010208، به ازاي هر يك سانتي‌متر مربع كه به سطح اضافه شود تا سطح مقطع حداکثر 100 سانتی متر مربع .</t>
  </si>
  <si>
    <t>ايجاد شيار، براي عبور لوله آب و گاز، تا سطح مقطع، 20 سانتي‌متر مربع در سطوح بتني.</t>
  </si>
  <si>
    <t>ايجاد شيار، براي عبور لوله آب و گاز، با سطح مقطع، بيش از 20 تا 40 سانتي‌متر مربع در سطوح بتني.</t>
  </si>
  <si>
    <t>اضافه بها به ‌رديف 010211، براي هر يك سانتي‌متر مربع كه به سطح مقطع اضافه شود تا سطح مقطع حداکثر 100 سانتی متر مربع .</t>
  </si>
  <si>
    <t>تخريب كلي ساختمان‌هاي خشتي، گلي و چينه‌اي، شامل تمام عمليات تخريب.</t>
  </si>
  <si>
    <t>تخريب كلي ساختمان‌هاي آجري، سنگي و بلوكي با ملات‌هاي مختلف، شامل تمام عمليات تخريب.</t>
  </si>
  <si>
    <t>تخريب بنايي‌هاي خشتي يا چينه‌هاي گلي (چينه باغي).</t>
  </si>
  <si>
    <t>تخريب بنايي‌هاي آجري، بلوكي و سنگي كه با ملات ماسه و سيمان، يا باتارد چيده شده باشد.</t>
  </si>
  <si>
    <t>تخريب بنايي‌هاي آجري، بلوكي و سنگي كه با ملات گل آهك، ماسه آهك يا گچ و خاك چيده شده باشد.</t>
  </si>
  <si>
    <t>تخريب سقف آجري با تيرآهن يا بدون تيرآهن، به‌ هرضخامت، با برداشتن تيرآهن‌هاي مربوط.</t>
  </si>
  <si>
    <t>تخريب انواع بتن غيرمسلح، با هر عيار سيمان.</t>
  </si>
  <si>
    <t>تخريب بتن مسلح، با هرعيار سيمان و بريدن ميل‌گرد.</t>
  </si>
  <si>
    <t>تخريب شفته با هرعيار.</t>
  </si>
  <si>
    <t>تفكيك، دسته‌بندي و يا چيدن آجرها، بلوك‌ها، سنگ‌ها و مصالح مشابه حاصل از تخريب، برحسب حجم ظاهري مصالح چيده شده.</t>
  </si>
  <si>
    <t>برچيدن پله موزاييكي يا سنگي ريشه‌دار، به ‌هر عرض و ارتفاع.</t>
  </si>
  <si>
    <t>برچيدن فرش كف آجري يا موزاييكي با هر نوع ملات.</t>
  </si>
  <si>
    <t>برچيدن سنگ پله‌ها، يا فرش كف، يا ديوار كه با سنگ پلاك اجرا شده‌اند همراه با ملات مربوط.</t>
  </si>
  <si>
    <t>برچيدن فرش كف از سنگ‌هاي ريشه دار يا قلوه، همراه با ملات مربوط.</t>
  </si>
  <si>
    <t>برچيدن سراميك يا كاشي لعابي با ملات مربوط و تراشيدن ملات باقي مانده روي ديوار يا كف.</t>
  </si>
  <si>
    <t>تراشيدن اندود كاه‌گل ديوارها يا سقف‌ها همراه با اندود گچ روي آن، به ‌هر ضخامت.</t>
  </si>
  <si>
    <t>تراشيدن اندود گچ و خاك ديوارها يا سقف‌ها همراه با اندود گچ روي آن، به‌ هر ضخامت.</t>
  </si>
  <si>
    <t>تراشيدن اندودهاي ماسه سيمان، يا باتارد، يا ماسه آهك، به ‌هر ضخامت.</t>
  </si>
  <si>
    <t>درآوردن بند كهنه گچي، يا گچ و خاكستر و خاك و مانند آن، و پاك كردن درزها برحسب سطح ديوار.</t>
  </si>
  <si>
    <t>درآوردن بندهاي با ملات ماسه سيمان يا ماسه آهك و مانند آن، و پاك كردن و شستن درزها برحسب سطح ديوار.</t>
  </si>
  <si>
    <t>برچيدن سقف اطاق‌هايي كه با تير چوبي و حصير و توفال و كاه گل پوشيده شده است.</t>
  </si>
  <si>
    <t>برچيدن هر نوع سفال بام.</t>
  </si>
  <si>
    <t>برچيدن عايق‌كاري، اعم از قيرگوني مشمع قيراندود و يا مشابه آن، هر چند لا كه باشد.</t>
  </si>
  <si>
    <t>برچيدن (تخريب) جدول‌هاي بتني پيش ساخته.</t>
  </si>
  <si>
    <t>برچيدن تخته زير شيرواني يا توفال سقف.</t>
  </si>
  <si>
    <t>برچيدن لاپه چوبي به ‌طور كامل، بر حسب سطح تصوير افقي سقف.</t>
  </si>
  <si>
    <t>برچيدن خرپاي چوبي، به‌ انضمام اتصالات و تيرريزي‌هاي چوبي بين خرپاها، برحسب سطح تصوير افقي سقف.</t>
  </si>
  <si>
    <t>برچيدن در و پنجره چوبي، همراه با چهار چوب مربوط.</t>
  </si>
  <si>
    <t>برچيدن پاراوان چوبي يا فلزي.</t>
  </si>
  <si>
    <t>باز كردن قفل و يراق آلات در و پنجره لولا، چفت، دستگيره و مانند آن، برحسب هر در يا پنجره.</t>
  </si>
  <si>
    <t>برچيدن پنجره يا درهاي فلزي، همراه با قاب مربوط.</t>
  </si>
  <si>
    <t>برچيدن و صاف كردن (در حد امكان)، و دور چين كردن آهن ورق صاف يا کرکره‌اي از روي شيرواني، سايه‌بان، جان‌پناه، كف پنجره و مانند آن، برحسب سطح برچيده شده.</t>
  </si>
  <si>
    <t>برچيدن ورق‌هاي صاف يا موجدار آزبست سيمان، برحسب سطح برچيده شده.</t>
  </si>
  <si>
    <t>برچيدن هرنوع اسكلت فلزي ساختمان، برج آب فلزي و مانند آن، با هر نوع تيرآهن، ناوداني، نبشي، لوله و ورق و ساير پروفيل‌هاي فلزي، با هرگونه اتصال.</t>
  </si>
  <si>
    <t>برچيدن هر نوع فنس از توري سيمي يا سيم خاردار، با پايه‌هاي مربوط.</t>
  </si>
  <si>
    <t>برچيدن كاسه ظرفشويي، روشويي پيسوار، بيده، توالت فرنگي، دوش يا فلاش تانك.</t>
  </si>
  <si>
    <t>بر چيدن مستراح شرقي و وان حمام.</t>
  </si>
  <si>
    <t>برچيدن لوله فلزي روكار، با قطر تا 2 اينچ.</t>
  </si>
  <si>
    <t>برچيدن لوله فلزي توكار، با قطر تا 2 اينچ.</t>
  </si>
  <si>
    <t>بر چيدن لوله فلزي روكار، با قطر بيش از 2 اينچ.</t>
  </si>
  <si>
    <t>برچيدن لوله فلزي توكار، با قطر بيش از 2 اينچ.</t>
  </si>
  <si>
    <t>برچيدن لوله‌هاي آزبست سيمان يا چدني فاضلاب.</t>
  </si>
  <si>
    <t>برچيدن سيم‌هاي برق، تلفن، زنگ اخبار و مانند آن، اعم از روكار و توكار (سيم‌هايي كه داخل يك لوله باشند، يك رشته محسوب مي‌شوند).</t>
  </si>
  <si>
    <t>برچيدن هر نوع چراغ‌هاي سقفي و پنكه سقفي، يا كارهاي مشابه آن.</t>
  </si>
  <si>
    <t>برچيدن هر نوع كليد و پريز معمولي و كارهاي مشابه، توكار يا روكار.</t>
  </si>
  <si>
    <t>برچيدن هر نوع كابل روي سطوح ديوار، سقف و کف.</t>
  </si>
  <si>
    <t>كندن آسفالت پشت بام به ‌هر ضخامت تا 3 سانتي‌متر.</t>
  </si>
  <si>
    <t>اضافه بها نسبت به رديف 010901 به ازاي هر سانتي‌متر اضافه ضخامت نسبت به مازاد 3 سانتي‌متر (کسر سانتي‌متر به تناسب محاسبه مي‌شود).</t>
  </si>
  <si>
    <t>کندن آسفالت جاده‌ها و خيابان‌ها براي لکه گيري به ضخامت تا 5 سانتي‌متر به ازاي سطح کنده شده.</t>
  </si>
  <si>
    <t>اضافه بها نسبت به رديف 010903 به ازاي هر سانتي‌متر اضافه ضخامت نسبت به مازاد 5 سانتي‌متر (کسر سانتي‌متر به تناسب محاسبه مي‌شود).</t>
  </si>
  <si>
    <t>شيار انداختن و کندن آسفالت به عرض تا 8 سانتي‌متر و عمق تا 10 سانتي‌متر براي اجراي کارهاي تاسيساتي با ماشين شيار زن.</t>
  </si>
  <si>
    <t>اضافه بها نسبت به رديف 010905، به ‌ازاي هر سانتي‌متر اضافه عمق مازاد بر 10 سانتي‌متر (کسر سانتي‌متر به تناسب محاسبه مي‌شود).</t>
  </si>
  <si>
    <t>برش آسفالت با کاتر به عمق تا 7 سانتي‌متر (اندازه‌گيري برحسب طول هر خط برش).</t>
  </si>
  <si>
    <t>اضافه بها نسبت به رديف 010907، به ‌ازاي هر سانتي‌متر اضافه عمق مازاد بر 7 سانتي‌متر، اندازه‌گيري برحسب طول هر خط برش (كسر سانتي‌متر‏ به تناسب محاسبه مي‌شود).</t>
  </si>
  <si>
    <t>تخريب کلي هر نوع آسفالت و اساس قيري به ضخامت تا 5 سانتي‌متر.</t>
  </si>
  <si>
    <t>اضافه بها نسبت به‌ رديف 010909، به ‌ازاي هر سانتي‌متر اضافه ضخامت مازاد بر 5 سانتي‌متر (کسر سانتي‌متر به تناسب محاسبه مي‌شود).</t>
  </si>
  <si>
    <t>تراشيدن هر نوع آسفالت و اساس قيري با ماشين مخصوص آسفالت ‌تراش، به ضخامت تا 5 سانتي‌متر.</t>
  </si>
  <si>
    <t>اضافه بها به رديف 010911 به ازاي هر سانتي‌متر اضافه ضخامت مازاد بر 5 سانتي‌متر (کسر سانتي‌متر به تناسب محاسبه مي‌شود).</t>
  </si>
  <si>
    <t>تخريب آسفالت بين دو خط برش (با فاصله حداكثر 1/5 متر) با وسايل مکانيکي مانند کمپرسور يا بيل مکانيکي، به ضخامت تا 7 سانتيمتر و برداشتن آن.</t>
  </si>
  <si>
    <t>اضافه بها به رديف 010913 به ازاي هر سانتي‌متر اضافه ضخامت مازاد بر 7 سانتي‌متر (کسر سانتي‌متر به تناسب محاسبه مي‌شود).</t>
  </si>
  <si>
    <t>اضافه بها به رديف 010911 در صورتي که از ماشين مخصوص آسفالت تراش براي لکه‌گيري غير پيوسته و پراکنده استفاده شود.</t>
  </si>
  <si>
    <t>لجن برداري، حمل با چرخ دستي يا وسايل مشابه آن، تا فاصله 50 متري و تخليه آن‌ها.</t>
  </si>
  <si>
    <t>خاك‌برداري، پي‌كني، گودبرداري و كانال‌كني در زمين‌هاي نرم، تا عمق 2 متر و ريختن خاك‌هاي كنده شده به‌كنار محل‌هاي مربوط.</t>
  </si>
  <si>
    <t>خاك‌برداري، پي‌كني، گودبرداري و كانال‌كني در زمين‌هاي سخت، تا عمق 2 متر و ريختن خاك‌هاي كنده شده به‌كنارمحل‌هاي مربوط.</t>
  </si>
  <si>
    <t>خاك‌برداري، پي‌كني، گودبرداري و كانال‌كني در زمين‌هاي سنگي، تا عمق 2 متر و ريختن مواد كنده شده به كنار محل‌هاي مربوط.</t>
  </si>
  <si>
    <t>اضافه بها، به رديف‌هاي 020102 تا 020104، هرگاه عمق، پي‌كني، گودبرداري و كانال‌كني بيش از 2 متر باشد، براي حجم واقع بين 2 تا 4 متر، يك بار و براي حجم واقع بين 4 تا 6 متر، دو بار و به همين ترتيب براي عمق‌هاي بيشتر.</t>
  </si>
  <si>
    <t>اضافه بها، به رديف‌هاي 020102 تا 020104، در صورتي كه، عمليات پايين تراز سطح آب زيرزميني صورت گيرد و براي آبكشي حين انجام كار، كاربردن تلمبه موتوري ضروري باشد.</t>
  </si>
  <si>
    <t>حفرميله چاه به قطرتا 1/2 متر و كوره و مخزن با مقاطع مورد نياز در زمين‌هاي نرم و سخت، تا عمق 20 متر از دهانه چاه و حمل خاك‌هاي حاصله تا فاصله 10 متري دهانه چاه.</t>
  </si>
  <si>
    <t>اضافه بها نسبت به رديف 020301، هرگاه عمق چاه بيش از20 متر باشد، براي حجم واقع در 5 متر اول مازاد بر20 متر، يك بار، و براي حجم واقع در 5 متر دوم، دو بار، و براي حجم واقع در 5 متر سوم، سه بار و به همين ترتيب براي عمق‌هاي بيشتر.</t>
  </si>
  <si>
    <t>بارگيري مواد حاصله از هر نوع عمليات خاكي، غير لجني، و حمل با هر نوع وسيله دستي تا50 متر و تخليه آن در مواردي كه استفاده از ماشين براي حمل ممكن نباشد.</t>
  </si>
  <si>
    <t>اضافه بها به رديف‌هاي 020101 و020401، براي 50 متر حمل اضافي با وسايل دستي، كسر50 متر به تناسب محاسبه مي‌شود.</t>
  </si>
  <si>
    <t>تسطيح و رگلاژ سطوح خاكريزي و خاكبرداري پي‌ها، گودها و كانال‌ها كه با ماشين انجام شده باشد.</t>
  </si>
  <si>
    <t>سرند كردن خاك، شن يا ماسه، برحسب حجم مواد سرند و مصرف شده در محل.</t>
  </si>
  <si>
    <t>تهيه، حمل، ريختن، پخش و تسطيح هر نوع خاك زراعتي به هرضخامت.</t>
  </si>
  <si>
    <t>ريختن خاك‌ها يا مصالح سنگي موجود در كنار پي‌ها، گودها و كانال‌ها، به‌درون پي‌ها، گودها و كانال‌ها در قشرهاي حداكثر 15 سانتي‌متر در هر عمق و پخش و تسطيح لازم.</t>
  </si>
  <si>
    <t>پخش و تسطيح خاك‌هاي ريخته شده در خاكريزها در قشرهاي حداكثر 15 سانتي‌متر، در هر عمق و ارتفاع به‌غير از پي‌ها، گودها و كانال‌ها.</t>
  </si>
  <si>
    <t>آب پاشي و كوبيدن سطوح خاك‌برداري شده يا سطح زمين طبيعي، با تراكم 95 درصد به‌روش پروكتور استاندارد.</t>
  </si>
  <si>
    <t>آب پاشي و كوبيدن خاك‌هاي پخش شده در قشرهاي حداكثر 15 سانتي‌متر، با تراكم 95 درصد به‌روش پروكتور استاندارد.</t>
  </si>
  <si>
    <t>شخم زدن هرنوع زمين غيرسنگي با وسيله مكانيكي، به‌عمق تا 15 سانتي‌متر.</t>
  </si>
  <si>
    <t>لجن برداري در زمين‌هاي لجني با هر وسيله مكانيكي، حمل مواد تا فاصله 20 متر از مركز ثقل برداشت و تخليه آن.</t>
  </si>
  <si>
    <t>خاك‌برداري يا گودبرداري در زمين‌هاي نرم با هر وسيله مكانيكي، حمل مواد حاصل از خاك‌برداري تا فاصله 20 متر از مركز ثقل برداشت و توده كردن آن.</t>
  </si>
  <si>
    <t>خاك‌برداري يا گودبرداري در زمين‌هاي سخت با هر وسيله مكانيكي، حمل مواد حاصل از خاك‌برداري تا فاصله 20 متر از مركز ثقل برداشت و توده كردن آن.</t>
  </si>
  <si>
    <t>خاك‌برداري يا گودبرداري در زمين‌هاي سنگي با هر وسيله مكانيكي، حمل مواد حاصل از خاك‌برداري تا فاصله 20 متر از مركز ثقل برداشت و توده كردن آن.</t>
  </si>
  <si>
    <t>خاك‌برداري يا گودبرداري در زمين‌هاي سنگي با هر وسيله مكانيكي و با استفاده از مواد سوزا، حمل مواد حاصل از خاك‌برداري تا فاصله 20 متر از مركز ثقل برداشت و توده كردن آن.</t>
  </si>
  <si>
    <t>خاک‌برداري يا گودبرداري در زمين‌هاي سنگي با استفاده از چکش هيدروليکي، حمل مواد حاصل از خاک‌برداري تا فاصله 20 متر از مرکز ثقل، برداشت و توده کردن آن.</t>
  </si>
  <si>
    <t>خاك‌برداري يا گودبرداري در زمين‌هاي سنگي بدون استفاده از مواد سوزا، ولي با استفاده از مواد منبسط شونده.</t>
  </si>
  <si>
    <t>رگلاژ و پروفيله كردن سطح شيرواني و كف ترانشه‌ها.</t>
  </si>
  <si>
    <t>اضافه بها به‌رديف‌هاي 030103 تا 030105 و 030201، در صورتي كه خاك‌برداري در گود انجام شود و نسبت ارتفاع متوسط گود به‌كوچكترين بعد گود، كوچكتر يا مساوي عدد 0/02 و بزرگتر يا مساوي عدد 0/01 باشد.</t>
  </si>
  <si>
    <t>اضافه بها به‌رديف‌هاي 030103 تا 030105 و 030201، در صورتي كه خاكبرداري در گود انجام شود و نسبت ارتفاع متوسط گود به‌كوچكترين بعد گود، بزرگتر از عدد 0/02 باشد.</t>
  </si>
  <si>
    <t>اضافه بها به‌رديف 030102، هرگاه فاصله حمل بيش از20 متر و حداكثر 50 متر باشد.</t>
  </si>
  <si>
    <t>اضافه بها به ‌رديف‌هاي 030103 تا 030105 و 030201، هرگاه فاصله حمل بيش از 20 متر و حداكثر50 متر باشد.</t>
  </si>
  <si>
    <t>پي‌كني، كانال‌كني با وسيله مكانيكي در زمين‌هاي نرم، تا عمق 2 متر و ريختن خاك كنده شده در كنارمحل‌هاي مربوط.</t>
  </si>
  <si>
    <t>پي‌كني، كانال‌كني با وسيله مكانيكي در زمين‌هاي سخت، تاعمق 2 متر و ريختن خاك كنده شده در كنارمحل‌هاي مربوط.</t>
  </si>
  <si>
    <t>پي‌كني، كانال‌كني با وسيله مكانيكي در زمين‌هاي لجني تا عمق 2 متر و حمل و تخليه مواد كنده شده تا فاصله 20 متر از مركز ثقل برداشت.</t>
  </si>
  <si>
    <t>پي‌كني، كانال‌كني با چکش هيدروليکي در زمين‌هاي سنگي تا عمق 2 متر و حمل و تخليه مواد كنده شده تا فاصله 20 متر از مركز ثقل برداشت.</t>
  </si>
  <si>
    <t>اضافه بها به‌رديف‌هاي 030501 تا 030504، هرگاه عمق پي، كانال بيش از 2 متر باشد، براي حجم خاك واقع شده در عمق 2 تا 3 متر، يك بار 3 تا 4 متر، دوبار، 4 تا 5 متر، سه بار و به‌همين ترتيب براي عمق‌هاي بيشتر.</t>
  </si>
  <si>
    <t>اضافه بها به ‌رديف‌هاي 030501، 030502 و 030504، هرگاه پي‌كني، كانال‌كني زير تراز آب زيرزميني انجام شود وآبكشي با تلمبه موتوري الزامي باشد.</t>
  </si>
  <si>
    <t>بارگيري مواد حاصل از عمليات خاكي يا خاك‌هاي توده شده و حمل آن با كاميون يا هرنوع وسيله مكانيكي ديگر تا فاصله 100 متري مركز ثقل برداشت و تخليه آن.</t>
  </si>
  <si>
    <t>حمل مواد حاصل از عمليات خاكي يا خاك‌هاي توده شده، وقتي كه فاصله حمل بيش از 100 متر تا 500 متر باشد، به ازاي هر 100 متر مازاد بر100 متر اول. كسر 100 متر به تناسب محاسبه مي شود.</t>
  </si>
  <si>
    <t>حمل مواد حاصل از عمليات خاكي يا خاك‌هاي توده شده، وقتي كه فاصله حمل بيش از500 متر تا10 كيلومتر باشد، براي هر كيلومتر مازاد بر500 متر اول، براي راه‌هاي آسفالتي (كسر كيلومتر به‌نسبت قيمت يك كيلومتر محاسبه مي‌شود).</t>
  </si>
  <si>
    <t>مترمکعب -  کيلومتر</t>
  </si>
  <si>
    <t>حمل مواد حاصل از عمليات خاكي ياخاك‌هاي توده شده، وقتي كه فاصله حمل بيش از10 كيلومتر تا30 كيلومتر باشد، براي هر كيلومتر مازاد بر10 كيلومتر، براي راه‌هاي آسفالتي(كسر كيلومتر، به‌نسبت قيمت يك كيلومتر محاسبه مي‌شود).</t>
  </si>
  <si>
    <t>حمل مواد حاصل از عمليات خاكي يا خاك‌هاي توده شده، وقتي كه فاصله حمل بيش از30 كيلومتر باشد، براي هر كيلومترمازاد بر30 كيلومتر، براي راه‌هاي آسفالتي (كسر كيلومتر، به ‌نسبت قيمت يك كيلومتر محاسبه مي‌شود).</t>
  </si>
  <si>
    <t>تسطيح بسترخاكريزها با گريدر يا ساير وسايل مکانيکي.</t>
  </si>
  <si>
    <t>آب پاشي و كوبيدن بستر خاكريزها يا كف ترانشه‌ها و مانند آن‌ها، تاعمق 15 سانتي‌متر با تراكم 85 درصد به‌روش آشو اصلاحي.</t>
  </si>
  <si>
    <t>آب پاشي و كوبيدن بستر خاكريزها يا كف ترانشه‌ها و مانند آن‌ها، تا عمق 15 سانتي‌متر با تراكم 90 درصد به‌روش آشو اصلاحي.</t>
  </si>
  <si>
    <t>آب پاشي و كوبيدن بستر خاكريزها ياكف ترانشه‌ها و مانند آن‌ها، تا عمق 15 سانتي‌متر با تراكم 95 درصد به‌روش آشو اصلاحي.</t>
  </si>
  <si>
    <t>آب پاشي و كوبيدن بستر خاكريزها يا كف ترانشه و مانند آن‌ها، تاعمق 15 سانتي‌متر با تراكم 100 درصدبه‌روش آشو اصلاحي.</t>
  </si>
  <si>
    <t>پخش، آب پاشي، تسطيح، پروفيله كردن، رگلاژ و كوبيدن قشرهاي خاكريزي و توونان، با 85 درصد كوبيدگي به‌روش آشو اصلاحي، وقتي كه ضخامت قشرهاي خاكريزي پس از كوبيده شدن حداكثر 15 سانتي‌متر باشد.</t>
  </si>
  <si>
    <t>پخش، آب پاشي، تسطيح، پروفيله كردن، رگلاژ و كوبيدن قشرهاي خاكريزي و توونان، با 90 درصد كوبيدگي به‌روش آشو اصلاحي، وقتي كه ضخامت قشرهاي خاكريزي پس از كوبيده شدن حداكثر 15 سانتي‌متر باشد.</t>
  </si>
  <si>
    <t>پخش، آب پاشي، تسطيح، پروفيله كردن، رگلاژ و كوبيدن قشرهاي خاكريزي و توونان، با 95 درصد كوبيدگي به‌روش آشو اصلاحي، وقتي كه ضخامت قشرهاي خاكريزي پس از كوبيده شدن حداكثر 15 سانتي‌متر باشد.</t>
  </si>
  <si>
    <t>پخش، آب پاشي، تسطيح، پروفيله كردن، رگلاژ و كوبيدن قشرهاي خاكريزي و توونان، با100 درصد كوبيدگي به‌روش آشو اصلاحي، وقتي كه ضخامت قشرهاي خاكريزي پس از كوبيده شدن حداكثر 15 سانتي‌متر باشد.</t>
  </si>
  <si>
    <t>تحکيم زمين‌هاي ماسه‌اي به روش تراکم ديناميکي (Dynamic Compaction) همراه با افزودن خاک مناسب.</t>
  </si>
  <si>
    <t>ريختن خاك‌ها يا مصالح سنگي موجود كنار پي‌ها، گودها و كانال‌ها، به‌درون پي‌ها، گودها و كانال‌ها.</t>
  </si>
  <si>
    <t>تهيه خاك مناسب، از خارج كارگاه، براي خاكريزها شامل كندن، بارگيري و حمل، تا فاصله 500 متر و باراندازي در محل مصرف.</t>
  </si>
  <si>
    <t>اختلاط دو ياچند نوع مصالح، به‌منظور ساختن بدنه راه و ساير كارهاي مشابه آن.</t>
  </si>
  <si>
    <t>پخش خاك‌هاي نباتي ريسه شده، تنظيم و رگلاژ آن در محل‌هاي مورد نظر.</t>
  </si>
  <si>
    <t>پخش مصالح حاصل از خاكبرداري، كه در محل‌هاي تعيين شده با هرضخامت دپو شود.</t>
  </si>
  <si>
    <t>تهيه ماسه بادي، شامل كندن بارگيري و حمل تا فاصله 500 متر و باراندازي درمحل مصرف.</t>
  </si>
  <si>
    <t>پخش، تسطيح، غرقاب كردن و كوبيدن ماسه بادي براي ساختمان بدنه راه و محوطه.</t>
  </si>
  <si>
    <t>پخش، تسطيح و كوبيدن ماسه بادي براي تحكيم بستر راه و محوطه.</t>
  </si>
  <si>
    <t>چال زني تا قطر 86 ميليمتر در هر نوع خاك به هر طول و زاويه تا 20 درجه نسبت به سطح افق.</t>
  </si>
  <si>
    <t>چال زني به قطر 86 ميليمتر و بيشتر در هر نوع خاك به هر طول و زاويه تا 20 درجه نسبت به سطح افق.</t>
  </si>
  <si>
    <t>كسر بها به رديف هاي 031201 و 031202 براي حفاري با زاويه بيشتر از 20 درجه نسبت به سطح افق تا 60 درجه به ازاي هر درجه.</t>
  </si>
  <si>
    <t>سنگ چيني دركف ساختمان (بلوكاژ) با سنگ قلوه.</t>
  </si>
  <si>
    <t>سنگ چيني دركف ساختمان (بلوكاژ) با سنگ لاشه.</t>
  </si>
  <si>
    <t>سنگ ريزي پشت ديوارها و پي‌ها(درناژ) با سنگ قلوه.</t>
  </si>
  <si>
    <t>سنگ ريزي پشت ديوارها و پي‌ها (درناژ) با سنگ لاشه.</t>
  </si>
  <si>
    <t>تهيه، ساخت و نصب تورسنگ (گابيون) با توري گالوانيزه و سنگ قلوه.</t>
  </si>
  <si>
    <t>تهيه، ساخت و نصب تورسنگ (گابيون) با توري گالوانيزه و سنگ لاشه.</t>
  </si>
  <si>
    <t>بنايي با سنگ لاشه و ملات ماسه آهك 1:3 در پي.</t>
  </si>
  <si>
    <t>بنايي با سنگ لاشه و ملات باتارد 1:2:8 در پي.</t>
  </si>
  <si>
    <t>بنايي با سنگ لاشه و ملات ماسه سيمان 1:6 در پي.</t>
  </si>
  <si>
    <t>بنايي با سنگ لاشه و ملات ماسه آهك 1:3 در ديوارها و ساير محل‌هايي كه بالاتر از پي قرار دارند.</t>
  </si>
  <si>
    <t>بنايي با سنگ لاشه و ملات باتارد 1:2:8، در ديوارها و ساير محل‌هايي كه بالاتر از پي قرار دارند.</t>
  </si>
  <si>
    <t>بنايي با سنگ لاشه و ملات ماسه سيمان 1:6 در ديوارها و ساير محل‌هايي كه بالاتر از پي قرار دارند.</t>
  </si>
  <si>
    <t>سنگ قلوه غرقاب در ملات ماسه سيمان 1:6.</t>
  </si>
  <si>
    <t>سنگ لاشه غرقاب در ملات ماسه سيمان 1:6.</t>
  </si>
  <si>
    <t>نماسازي باسنگ قلوه رودخانه، با ملات ماسه سيمان 1:6 به انضمام بندكشي.</t>
  </si>
  <si>
    <t>اضافه بهاي نماسازي به‌رديف‌هاي بنايي با سنگ لاشه، در صورتي كه، سنگ لاشه به‌صورت نما و به‌شكل موزاييكي اجرا شود.</t>
  </si>
  <si>
    <t>اضافه بهاي نماسازي به‌رديف‌هاي بنايي با سنگ لاشه، در صورتي كه، سنگ لاشه به‌صورت نما و به‌شكل موزاييكي درز شده اجرا شود.</t>
  </si>
  <si>
    <t>اضافه بها به‌رديف‌هاي بنايي با سنگ لاشه، براي نماسازي با سنگ بادبر.</t>
  </si>
  <si>
    <t>اضافه بها به‌رديف‌هاي بنايي با سنگ لاشه، براي نماسازي با سنگ بادبر، با ارتفاع مساوي در هر رگ.</t>
  </si>
  <si>
    <t>اضافه بها به‌رديف‌هاي بنايي با سنگ لاشه، براي نماسازي باسنگ بادبر، با ارتفاع مساوي در تمام رگ‌ها.</t>
  </si>
  <si>
    <t>اضافه بها به‌بنايي‌هاي سنگي، هرگاه عمليات بنايي پايين تر از تراز آب زيرزميني انجام شود و تخليه آب با تلمبه موتوري در حين اجراي عمليات الزامي باشد.</t>
  </si>
  <si>
    <t>اضافه بها به‌هرنوع عمليات بنايي سنگي خارج از پي، درصورتي كه در انحنا، انجام شود.</t>
  </si>
  <si>
    <t>تعبيه درز انقطاع در بنايي‌هاي سنگي با تمام عمليات لازم و به‌هر شكل.</t>
  </si>
  <si>
    <t>تهيه و نصب سنگ دو تيشه ريشه دار لاشتر يا مشابه آن در ازاره ساختمان، باملات ماسه سيمان 1:6.</t>
  </si>
  <si>
    <t>بنايي فرش کف با سنگ لاشه، با ضخامت متوسط 10 سانتي‌متر با ملات ماسه سيمان  1:6.</t>
  </si>
  <si>
    <t>تهيه مصالح زهكشي طبق مشخصات و به‌كاربردن آن در زهكشي‌ها.</t>
  </si>
  <si>
    <t>تهيه و ريختن ماسه شسته رودخانه در داخل كانال‌ها، اطراف پي‌ها و لوله‌ها، كف ساختمان‌ها، روي بام‌ها معابر، محوطه‌ها و يا هر محل ديگري كه لازم باشد، به‌انضمام پخش و تسطيح آن‌ها در ضخامت‌هاي لازم.</t>
  </si>
  <si>
    <t>تهيه، حمل و ريختن ماسه كفي (خاكدار) در داخل كانال‌ها، اطراف پي‌ها و لوله‌ها، كف ساختمان‌ها، معابر، محوطه‌ها و يا هر محل ديگري كه لازم باشد، به‌انضمام پخش و تسطيح آن‌ها در ضخامت‌هاي لازم.</t>
  </si>
  <si>
    <t>تهيه، حمل و ريختن شن طبيعي در داخل كانال‌ها، اطراف پي‌ها و لوله‌ها، كف ساختمان‌ها، معابر محوطه‌ها يا هر محل ديگري كه لازم باشد، به‌انضمام پخش و تسطيح آن‌ها در ضخامت‌هاي لازم.</t>
  </si>
  <si>
    <t>تهيه، حمل و ريختن شن نقلي در معابر، محوطه‌ها و يا هر محل ديگري كه لازم باشد، به ‌انضمام پخش و تسطيح آن‌ها در ضخامت‌هاي لازم.</t>
  </si>
  <si>
    <t>تهيه، حمل و ريختن ماسه بادي، در داخل كانال‌ها، اطراف پي‌ها و لوله‌ها كف ساختمان‌ها، روي بام‌ها، معابر، محوطه‌ها و ياهر محل ديگري كه لازم باشد، به ‌انضمام پخش و تسطيح آن‌ها در ضخامت‌هاي لازم.</t>
  </si>
  <si>
    <t>050809</t>
  </si>
  <si>
    <t>050810</t>
  </si>
  <si>
    <t>050904</t>
  </si>
  <si>
    <t>تهيه وسايل و قالب‌بندي با استفاده از تخته نراد خارجي، درپي‌ها و شناژهاي مربوط به آن.</t>
  </si>
  <si>
    <t>تهيه وسايل و قالب‌بندي با استفاده تخته نراد خارجي، در ديوارهاي بتني كه ارتفاع ديوار حداكثر 3/5 متر باشد.</t>
  </si>
  <si>
    <t>تهيه وسايل و قالب‌بندي با استفاده از تخته نراد خارجي در ديوارهاي بتني كه ارتفاع ديوار بيش از 3/5 متر و حداكثر 5/5 متر باشد.</t>
  </si>
  <si>
    <t>تهيه وسايل و قالب‌بندي با استفاده از تخته نراد خارجي در ديوار‌هاي بتني كه ارتفاع ديوار بيش از 5/5 متر و حداكثر 7/5 متر باشد.</t>
  </si>
  <si>
    <t>تهيه وسايل و قالب‌بندي با استفاده از تخته نراد خارجي در ديوار‌هاي بتني كه ارتفاع ديوار بيش از 7/5 متر و حداكثر10 متر باشد.</t>
  </si>
  <si>
    <t>تهيه وسايل و قالب‌بندي با استفاده از تخته نراد خارجي، در ستون‌ها و شناژهاي قايم با مقطع چهار ضلعي تا ارتفاع حداكثر 3/5 متر.</t>
  </si>
  <si>
    <t>تهيه وسايل و قالب‌بندي با استفاده از تخته نراد خارجي، در ستون‌ها و شناژهاي قايم با مقطع چهار ضلعي كه ارتفاع آن بيش از 3/5 متر و حداكثر 5/5 متر باشد.</t>
  </si>
  <si>
    <t>تهيه وسايل و قالب‌بندي با استفاده از تخته نراد خارجي، در ستون‌ها و شناژهاي قايم با مقطع چهار ضلعي كه ارتفاع آن بيش از 5/5 متر و حداكثر 7/5 متر باشد.</t>
  </si>
  <si>
    <t>تهيه وسايل و قالب‌بندي با استفاده از تخته نراد خارجي، در ستون‌ها و شناژهاي قايم با مقطع چهار ضلعي كه ارتفاع آن بيش از 7/5 متر و حداكثر10 متر باشد.</t>
  </si>
  <si>
    <t>تهيه وسايل و قالب‌بندي با استفاده از تخته نراد خارجي، در تاوه‌ها (دال‌ها) تا ارتفاع حداكثر 3/5 متر.</t>
  </si>
  <si>
    <t>تهيه وسايل و قالب‌بندي با استفاده از تخته نراد خارجي، در تاوه‌ها (دال‌ها) در صورتي كه ارتفاع بيش از 3/5 متر و حداكثر 5/5 متر باشد.</t>
  </si>
  <si>
    <t>تهيه وسايل و قالب‌بندي با استفاده از تخته نراد خارجي، در تاوه‌ها (دال‌ها) در صورتي كه ارتفاع بيش از 5/5 متر و حداكثر 7/5 متر باشد.</t>
  </si>
  <si>
    <t>تهيه وسايل و قالب‌بندي با استفاده از تخته نراد خارجي، در تاوه‌ها (دال‌ها) در صورتي كه ارتفاع بيش از 7/5 متر و حداكثر10 متر باشد.</t>
  </si>
  <si>
    <t>تهيه وسايل و جاگذاري قالب‌هاي قابلمه‌اي (وافل) و برداشت آن‌ها پس از بتن‌ريزي در سقف‌هاي بتني با تيرچه‌هاي دو طرفه بر حسب مترمربع تصوير افقي آن قسمت از سقف که در آن وافل به کار رفته باشد.</t>
  </si>
  <si>
    <t>تهيه وسايل و قالب‌بندي با استفاده از تخته نراد خارجي براي سقف‌هاي مركب (composite).</t>
  </si>
  <si>
    <t>تهيه وسايل و قالب‌بندي با استفاده از تخته نراد خارجي، در تيرهاي بتني تا ارتفاع حداكثر 3/5 متر.</t>
  </si>
  <si>
    <t>تهيه وسايل و قالب‌بندي با استفاده از تخته نراد خارجي، در تيرهاي بتني در صورتي كه ارتفاع بيش از 3/5 متر و حداكثر 5/5 متر باشد.</t>
  </si>
  <si>
    <t>تهيه وسايل و قالب‌بندي با استفاده از تخته نراد خارجي، در تيرهاي بتني در صورتي كه ارتفاع بيش از 5/5 متر و حداكثر 7/5 متر باشد.</t>
  </si>
  <si>
    <t>تهيه وسايل و قالب‌بندي با استفاده از تخته نراد خارجي، در تيرهاي بتني در صورتي كه ارتفاع بيش از 7/5 متر و حداكثر10 متر باشد.</t>
  </si>
  <si>
    <t>تهيه وسايل و قالب‌بندي با استفاده از تخته نراد خارجي، در شناژهاي افقي روي ديوار، در هر ارتفاع.</t>
  </si>
  <si>
    <t>تهيه وسايل و قالب‌بندي با استفاده از تخته نراد خارجي، در پله‌هاي بتني شامل تير، دال، دست انداز، كف پله و مانندآن به طور كامل در هر ارتفاع و به هرشكل.</t>
  </si>
  <si>
    <t>اضافه بها براي قالب‌بندي جدار خارجي ديوارها، تيرها و ستون‌ها، با استفاده از تخته نراد خارجي .</t>
  </si>
  <si>
    <t>اضافه بها به رديف‌هاي 050201 تا 050204، در صورتي كه به‌جاي بولت از فاصله نگهدارهاي مخصوص با صفحه آب بند استفاده شود.</t>
  </si>
  <si>
    <t>اضافه بها به رديف‌هاي قالب‌بندي با استفاده از تخته نراد خارجي براي سطوح منحني، به استثناي ستون‌ها.</t>
  </si>
  <si>
    <t>اضافه بها به رديف‌هاي 050301 تا 050304، ولي با مقطع منحني و غير چهار ضلعي.</t>
  </si>
  <si>
    <t>اضافه بهاي قالب‌بندي در سطوح شيبدار با استفاده از تخته نراد خارجي در صورتيكه شيب بيش از 5 درصد باشد.</t>
  </si>
  <si>
    <t>اضافه بها براي حكمي بودن قالب‌بندي، با استفاده از تخته نراد خارجي، براي بتن نمايان (اكسپوز).</t>
  </si>
  <si>
    <t>اضافه بها به رديف‌هاي قالب‌بندي با استفاده از تخته نراد خارجي، در صورتي كه عمليات قالب‌بندي زير تراز آب‌هاي زيرزميني انجام شود و آبكشي با تلمبه موتوري در حين اجراي كار، ضروري باشد.</t>
  </si>
  <si>
    <t>اضافه بهاي قالب‌بندي، با استفاده از تخته نراد خارجي، در صورتي كه قالب الزاما در كار باقي بماند (قالب گم شده).</t>
  </si>
  <si>
    <t>اضافه بها به ردیفهای قالب بندی سطوح نمایان دیوارها،تیرها،ستون ها و تاوه ها (دال ها)، در صورتی که به جای تخته نراد خارجی از تخته چند لایه با روکش لاکی از جنس پلیمتر(ply wood)استفاده شود.</t>
  </si>
  <si>
    <t>اضافه بها بابت قالب بندی دال های داخلی سازه های فرآیندی تصفیه خانه های آب و فاضلاب ، که دارای انحنا  یا شکست در ارتفاع بوده و مجموع سطوح  قالب بندی هر یک از آنها تا 25 متر مربع باشد.</t>
  </si>
  <si>
    <t>قالب‌بندي درز انبساط در بتن با استفاده از تخته نرادخارجي، با تمام وسايل لازم به استثناي كف‌سازي‌هاي بتني برحسب حجم درز.</t>
  </si>
  <si>
    <t>دسيمتر مکعب</t>
  </si>
  <si>
    <t>تعبيه انواع درز در كف سازي‌هاي بتني درموقع اجرا با استفاده از تخته نرادخارجي، با تمام وسايل لازم بدون پركردن آن برحسب حجم درز.</t>
  </si>
  <si>
    <t>تهيه وسايل، ساخت قالب چوبي و تعبيه بازشو   و جايگذاري آن براي بتن‌ريزي و خارج کردن آن. اندازه‌گيري بر حسب سطح جانبي بتن محل باز شو.</t>
  </si>
  <si>
    <t>تهیه وسایل ، ساخت قالب و قالب بندی درزهای انقباضی بتن، و خارج کردن آن، اندازه گیری بر حسب سطح جانبی بتن درز.</t>
  </si>
  <si>
    <t>تهيه وسايل، چوب‌بست و تخته‌كوبي براي جلوگيري از ريزش خاك در پي‌ها، گودها و كانال‌ها در هر عمق.</t>
  </si>
  <si>
    <t xml:space="preserve">خلاصه مالی رشته ابنیه 1395  : </t>
  </si>
  <si>
    <t>مکانیک 1395</t>
  </si>
  <si>
    <t>مکانیک  1395</t>
  </si>
  <si>
    <t>خلاصه مالی مکانیک  1395  :</t>
  </si>
  <si>
    <t>برق 1395</t>
  </si>
  <si>
    <t>برق  1395</t>
  </si>
  <si>
    <t>خلاصه مالی برق  1395  :</t>
  </si>
  <si>
    <t>مبلغ برآورد بر اساس فهرست بها
سال1395</t>
  </si>
  <si>
    <t xml:space="preserve">شاخص مبنای 
فهرست بها 
چهارم94 </t>
  </si>
  <si>
    <t>بر اساس فهرست بهای سال 1395</t>
  </si>
  <si>
    <t>060807</t>
  </si>
  <si>
    <t>060808</t>
  </si>
  <si>
    <t>تهيه وسايل و قالب‌بندي با استفاده از قالب فلزي درپي‌ها و شناژهاي پي.</t>
  </si>
  <si>
    <t>تهيه وسايل و قالب‌بندي جداول به هر ارتفاع براي بتن‌ريزي درجا.</t>
  </si>
  <si>
    <t>تهيه وسايل و قالب‌بندي با استفاده از قالب فلزي در ديوارهاي بتني كه ارتفاع ديوار حداكثر 3/5 متر باشد.</t>
  </si>
  <si>
    <t>تهيه وسايل و قالب‌بندي با استفاده از قالب فلزي در ديوارهاي بتني كه ارتفاع ديوار بيش از 3/5 متر و حداكثر 5/5 متر باشد.</t>
  </si>
  <si>
    <t>تهيه وسايل و قالب‌بندي با استفاده از قالب فلزي در ديوارهاي بتني كه ارتفاع ديوار بيش از 5/5 متر و حداكثر 7/5 متر باشد.</t>
  </si>
  <si>
    <t>تهيه وسايل و قالب‌بندي با استفاده از قالب فلزي در ديوارهاي بتني كه ارتفاع ديوار بيش از 7/5 متر و حداكثر10 متر باشد.</t>
  </si>
  <si>
    <t>تهيه وسايل و قالب‌بندي با استفاده از قالب فلزي در ستون‌ها و شناژهاي قايم با مقطع چهار ضلعي تا ارتفاع حداكثر 3/5 متر.</t>
  </si>
  <si>
    <t>تهيه وسايل و قالب‌بندي با استفاده از قالب فلزي در ستون‌ها و شناژهاي قايم با مقطع چهار ضلعي كه ارتفاع بيش از 3/5 متر و حداكثر 5/5 متر باشد.</t>
  </si>
  <si>
    <t>تهيه وسايل و قالب‌بندي با استفاده از قالب فلزي در ستون‌ها و شناژهاي قايم با مقطع چهار ضلعي كه ارتفاع بيش از 5/5 متر و حداكثر 7/5 متر باشد.</t>
  </si>
  <si>
    <t>تهيه وسايل و قالب‌بندي با استفاده از قالب فلزي در ستون‌ها و شناژهاي قايم با مقطع چهار ضلعي كه ارتفاع بيش از 7/5 متر و حداكثر 10 متر باشد.</t>
  </si>
  <si>
    <t>تهيه وسايل و قالب‌بندي با استفاده از قالب فلزي در تاوه‌ها (دال‌ها) تا ارتفاع حداكثر 3/5 متر.</t>
  </si>
  <si>
    <t>تهيه وسايل و قالب‌بندي با استفاده از قالب فلزي در تاوه‌ها (دال‌ها) كه ارتفاع بيش از 3/5 متر و حداكثر 5/5 متر باشد.</t>
  </si>
  <si>
    <t>تهيه وسايل و قالب‌بندي با استفاده از قالب فلزي در تاوه‌ها (دال‌ها) كه ارتفاع بيش از 5/5 متر و حداكثر 7/5 متر باشد.</t>
  </si>
  <si>
    <t>تهيه وسايل و قالب‌بندي با استفاده از قالب فلزي در تاوه‌ها (دال‌ها) كه ارتفاع بيش از 7/5 متر و حداكثر10 متر باشد.</t>
  </si>
  <si>
    <t>تهيه وسايل و قالب‌بندي با استفاده از قالب فلزي براي سقف‌هاي مركب(composite).</t>
  </si>
  <si>
    <t>تهيه وسايل و قالب‌بندي با استفاده از قالب فلزي در تيرهاي بتني تا ارتفاع حداكثر 3/5 متر.</t>
  </si>
  <si>
    <t>تهيه وسايل و قالب‌بندي با استفاده از قالب فلزي در تيرهاي بتني كه ارتفاع بيش از 3/5 متر و حداكثر 5/5 متر باشد.</t>
  </si>
  <si>
    <t>تهيه وسايل و قالب‌بندي با استفاده از قالب فلزي در تيرهاي بتني كه ارتفاع بيش از 5/5 متر و حداكثر 7/5 متر باشد.</t>
  </si>
  <si>
    <t>تهيه وسايل و قالب‌بندي با استفاده از قالب فلزي در تيرهاي بتني كه ارتفاع بيش از 7/5 متر و حداكثر 10 متر باشد.</t>
  </si>
  <si>
    <t>تهيه وسايل و قالب‌بندي با استفاده از قالب فلزي در شناژهاي افقي روي ديوار در هر ارتفاع.</t>
  </si>
  <si>
    <t>تهيه وسايل و قالب‌بندي با استفاده از قالب فلزي در پله‌هاي بتني شامل تير، تاوه، دست انداز، كف پله و مانند آن به طور كامل در هر ارتفاع و به هرشكل.</t>
  </si>
  <si>
    <t>اضافه بها براي قالب‌بندي جدار خارجي ديوارها، تيرها و ستون‌ها، با استفاده از قالب فلزي.</t>
  </si>
  <si>
    <t>اضافه بها به رديف‌هاي 060201 تا 060204، در صورتي كه به جاي بولت از فاصله نگهدارهاي مخصوص با صفحه آب بند استفاده شود.</t>
  </si>
  <si>
    <t>اضافه بها به رديف‌هاي قالب‌بندي با استفاده از قالب فلزي، براي سطوح منحني به استثناي ستون‌ها.</t>
  </si>
  <si>
    <t>اضافه بها به رديف‌هاي 060301 تا 060304، ولي با مقاطع منحني و غير چهار ضلعي.</t>
  </si>
  <si>
    <t>اضافه بها قالب‌بندي براي سطوح شيبدار با استفاده از قالب فلزي درصورتيكه شيب بيش از 5 درصد باشد.</t>
  </si>
  <si>
    <t>اضافه بها به رديف‌هاي قالب‌بندي با استفاده ازقالب فلزي درصورتي كه عمليات قالب‌بندي زير تراز آبهاي زيرزميني انجام شود و آبكشي با تلمبه موتوري در حين اجراي كار ضروري باشد.</t>
  </si>
  <si>
    <t>اضافه بها به ردیفهای قالب بندی دیوارها ، تیرها، ستون ها، تاوه ها (دال ها)در صورتی که به جای ورق فلزی در تماس با بتن از تخته چند لایه با روکش لاکی از جنس پلیمر (ply wood) استفاده شود.</t>
  </si>
  <si>
    <t>اضافه بها بابت قالب بندی دال های داخلی سازه های فرآیندی تصفیه خانه های آب و فاضلاب، که دارای انحنا یا شکست در ارتفاع بوده و مجموع سطوح قالب بنندی هر یک از آنها تا 25 متر مربع باشد.</t>
  </si>
  <si>
    <t>قالب‌بندي درز انبساط دربتن با قالب فلزي، با تمام وسايل لازم به استثناي كف‌سازي‌هاي بتني برحسب حجم درز.</t>
  </si>
  <si>
    <t>تعبيه انواع درزكف سازي‌هاي بتني درموقع اجرا با قالب فلزي، با تمام وسايل لازم بدون پركردن آن برحسب حجم درز.</t>
  </si>
  <si>
    <t>تهيه وسايل، ساخت قالب به منظور تعبيه بازشو (openning) و جايگذاري آن براي بتن‌ريزي و خارج کردن آن. اندازه‌گيري بر حسب سطح جانبي بتن محل باز شو.</t>
  </si>
  <si>
    <t>نصب نازل در قطعات بتني پيش‌ساخته براي کارهاي تصفيه آب.</t>
  </si>
  <si>
    <t>قالب‌بندي با استفاده از قالب فلزي، پشت بند، چوب‌بست، داربست، سکوها و تمام تجهيزات لازم براي قالب‌هاي لغزنده قايم، با سطح مقطع ثابت.</t>
  </si>
  <si>
    <t>قالب‌بندي با استفاده از قالب فلزي، پشت بند، چوب‌بست و داربست و سكوها و تمام تجهيزات لازم براي قالب لغزنده قايم در صورتي كه سطح مقطع سازه متغير باشد.</t>
  </si>
  <si>
    <t>اضافه بها به رديف‌هاي قالب‌بندي ديوارها در صورتي‌که قالب به شکل هرمي يا مخروطي در سيلوها، تصفيه‌خانه‌ها و مانند آن‌ها اجرا شود.</t>
  </si>
  <si>
    <t>تهيه، بريدن، خم كردن و كار گذاشتن ميل گرد ساده به قطر تا 10 ميلي‌متر، براي بتن مسلح با سيم پيچي لازم.</t>
  </si>
  <si>
    <t>تهيه، بريدن، خم كردن و كار گذاشتن ميل گرد ساده به قطر 12 تا 18 ميلي‌متر براي بتن مسلح با سيم پيچي لازم.</t>
  </si>
  <si>
    <t>تهيه، بريدن، خم كردن و كار گذاشتن ميل گرد ساده به قطر20 و بيش از 20 ميلي‌متر براي بتن مسلح با سيم پيچي لازم.</t>
  </si>
  <si>
    <t>تهيه، بريدن، خم كردن و كار گذاشتن ميل گرد آجدار از نوع AII به قطر تا 10 ميلي‌متر، براي بتن مسلح با سيم پيچي لازم .</t>
  </si>
  <si>
    <t>تهيه، بريدن، خم كردن و كار گذاشتن ميل گرد آجدار از نوع AII به قطر 12 تا 18 ميلي‌متر، براي بتن مسلح با سيم پيچي لازم.</t>
  </si>
  <si>
    <t>تهيه، بريدن، خم كردن و كار گذاشتن ميل گرد آجدار از نوع AII به قطر20 و بيش از20 ميلي‌متر، براي بتن مسلح با سيم پيچي لازم.</t>
  </si>
  <si>
    <t>تهيه، بريدن، خم كردن و كار گذاشتن ميل گردآجدار از نوع AIII به قطر تا10 ميلي‌متر، براي بتن مسلح با سيم پيچي لازم .</t>
  </si>
  <si>
    <t>تهيه، بريدن، خم كردن و كار گذاشتن ميل گردآجدار از نوع AIII به قطر 12 تا 18 ميلي‌متر، براي بتن مسلح با سيم پيچي لازم .</t>
  </si>
  <si>
    <t>تهيه، بريدن، خم كردن و كار گذاشتن ميل گردآجدار از نوع AIII به قطر20 و بيش از20 ميلي‌متر، براي بتن مسلح با سيم پيچي لازم .</t>
  </si>
  <si>
    <t>تهيه، بريدن، خم كردن و كار گذاشتن ميل گردآجدار از نوع A4 به قطر14 تا 18 ميلي‌متر، براي بتن مسلح با سيم پيچي لازم .</t>
  </si>
  <si>
    <t>تهيه، بريدن، خم كردن و كار گذاشتن ميل گردآجدار از نوع A4 به قطر20 و بيش از20 ميلي‌متر، براي بتن مسلح با سيم پيچي لازم .</t>
  </si>
  <si>
    <t>اضافه بهاي مصرف ميل گرد، وقتي به صورت خرپا در تيرچه‌هاي پيش ساخته سقف سبك بتني مصرف شود.</t>
  </si>
  <si>
    <t>تهيه و اجراي ميل‌گرد، سپري، ناوداني يا نبشي ، مقاطع ساخته شدهاز ورق یا سایر موارد مشابه در ديوارهاي بنايي غير باربر براي مهار ديوار به ستون‌ها يا تير.</t>
  </si>
  <si>
    <t>اضافه بها به رديف‌هاي ميل‌گرد، چنانچه عمليات پايين تراز آب‌هاي زيرزميني انجام شود و آبكشي با تلمبه موتوري در حين اجراي كار ضروري باشد.</t>
  </si>
  <si>
    <t>تهيه و نصب ميل مهار با جوشكاري لازم.</t>
  </si>
  <si>
    <t>تهيه و نصب ميل مهار با پيچ و مهره.</t>
  </si>
  <si>
    <t>تهيه، ساخت و نصب، ميل مهار دنده شده (بولت) از هر نوع ميل گرد، با پيچ و مهره مربوط و كارگذاري در محل‌هاي لازم، قبل از بتن‌ريزي.</t>
  </si>
  <si>
    <t>تهيه مصالح و وسايل و اجرا ي بست به‌وسيله تپانچه.</t>
  </si>
  <si>
    <t>تهيه و نصب ميل مهار دو سر رزوه با مهره تا قطر 50 میلی متر.</t>
  </si>
  <si>
    <t>تهيه و نصب انکربولت، ميل‌مهار و استاد (stud bolt) با مهره مربوط از فولاد ST52 تا ST90 تا قطر 50 میلی متر.</t>
  </si>
  <si>
    <t>اضافه بها به رديف‌هاي 070605 و 070606 در صورتي که قطر بولت بيش از 50 ميلي‌متر باشد.</t>
  </si>
  <si>
    <t>تهيه كابل ساده براي اجراي مهار تنيده.</t>
  </si>
  <si>
    <t>تهيه كابل روكش دار براي اجراي مهار تنيده.</t>
  </si>
  <si>
    <t>اجراي عمليات كشش مهار ناتنيده (ميل مهار) به ازاي هر مهار.</t>
  </si>
  <si>
    <t>اجراي عمليات كشش مهار تنيده دو رشته اي به ازاي هر مهار.</t>
  </si>
  <si>
    <t>اضافه بها به رديف 070704 به ازاي هر رشته كابل مازاد بر دو رشته كه در مهار تنيده افزوده مي شود تا 5 رشته.</t>
  </si>
  <si>
    <t>تهيه و اجراي بتن با شن و ماسه شسته طبيعي يا شكسته، با 100 كيلو گرم سيمان در متر مكعب بتن.</t>
  </si>
  <si>
    <t>تهيه و اجراي بتن با شن و ماسه شسته طبيعي يا شكسته، با 150 كيلو گرم سيمان در متر مكعب بتن.</t>
  </si>
  <si>
    <t>تهيه و اجراي بتن با شن و ماسه شسته طبيعي يا شکسته با مقاومت فشاري مشخصه 12 مگاپاسكال.</t>
  </si>
  <si>
    <t>تهيه و اجراي بتن با شن و ماسه شسته طبيعي يا شکسته با مقاومت فشاري مشخصه 16 مگاپاسكال.</t>
  </si>
  <si>
    <t>تهيه و اجراي بتن با شن و ماسه شسته طبيعي يا شکسته با مقاومت فشاري مشخصه 20 مگاپاسكال.</t>
  </si>
  <si>
    <t>تهيه و اجراي بتن با شن و ماسه شسته طبيعي يا شکسته با مقاومت فشاري مشخصه 25 مگاپاسكال.</t>
  </si>
  <si>
    <t>تهيه و اجراي بتن با شن و ماسه شسته طبيعي يا شکسته با مقاومت فشاري مشخصه 30 مگاپاسكال.</t>
  </si>
  <si>
    <t>تهيه و اجراي بتن با شن و ماسه شسته طبيعي يا شکسته با مقاومت فشاري مشخصه 35 مگاپاسكال.</t>
  </si>
  <si>
    <t>تهيه و اجراي بتن با شن و ماسه شسته طبيعي يا شکسته با مقاومت فشاري مشخصه 40 مگاپاسكال.</t>
  </si>
  <si>
    <t>تهيه و اجراي بتن با شن و ماسه شسته طبيعي يا شکسته با مقاومت فشاري مشخصه بيش از 40 مگاپاسكال.</t>
  </si>
  <si>
    <t>اضافه بها به رديف‌هاي 080101 تا 080110، در صورتي كه از سنگ شكسته كوهي استفاده شده باشد.</t>
  </si>
  <si>
    <t>تهيه و اجراي بتن سبك با پوكه معدني و 150 كيلوگرم سيمان در متر مكعب بتن.</t>
  </si>
  <si>
    <t>تهيه و اجراي بتن سبك با پوكه صنعتي و 150 كيلوگرم سيمان در متر مكعب بتن.</t>
  </si>
  <si>
    <t>تهيه و اجراي بتن سبك با خرده آجر حاصل از آجرچيني و150 كيلوگرم سيمان در متر مكعب بتن.</t>
  </si>
  <si>
    <t>تهيه و اجراي بتن سبك، با مواد شيميايي كف‌زا يا مشابه آن، با 150 كيلوگرم سيمان در مترمكعب بتن با وزن مخصوص حداكثر800 كيلوگرم در متر مكعب (وزن مخصوص بتن سخت شده ملاك است).</t>
  </si>
  <si>
    <t>اضافه بها به رديف 080203 براي آن بخش از بتن سبک که خرده آجر آن از خارج از کارگاه تهيه شود.</t>
  </si>
  <si>
    <t>اضافه بها براي بتن‌ريزي ستون‌ها، ديوارها و همچنين شناژها و تيرهايي كه جدا از سقف بتن‌ريزي شوند.</t>
  </si>
  <si>
    <t>اضافه بها براي بتن‌ريزي سقف‌ها و تيرها و شناژهايي كه همراه سقف بتن‌ريزي شوند.</t>
  </si>
  <si>
    <t>اضافه بها براي بتن‌ريزي سقف‌ها، تير و شناژهايي كه همراه سقف بتن‌ريزي مي‌شوند در سقف‌هاي شيب‌دار با شيب بيش از20 درصد نسبت به افق، يا سقف‌هاي قوسي كه سطح روي آن‌ها نياز به قالب‌بندي نداشته باشد.</t>
  </si>
  <si>
    <t>اضافه بها به رديف‌هاي بتن‌ريزي، هرگاه ضخامت، بتن برابر 15 سانتي‌متر يا كمتر باشد.</t>
  </si>
  <si>
    <t>اضافه بها براي كرم‌بندي به منظور هدايت آب (حجم كل بتن كه براي آن كرم‌بندي انجام شده ملاك محاسبه است).</t>
  </si>
  <si>
    <t>اضافه بها براي بتن كف‌سازي‌ها با هر وسيله و به هر ضخامت.</t>
  </si>
  <si>
    <t>اضافه بها براي هرنوع بتن‌ريزي كه پايين تراز آب انجام شود و آبكشي حين انجام كار با تلمبه موتوري الزامي باشد.</t>
  </si>
  <si>
    <t>ليسه‌اي كردن و پرداخت سطوح بتني در صورت لزوم.</t>
  </si>
  <si>
    <t>مضرس كردن، آجدار كردن يا راه‌راه كردن سطوح بتني رامپ‌ها و موارد مشابه.</t>
  </si>
  <si>
    <t>اضافه بها به رديف‌هاي بتن‌ريزي، در صورت مصرف بتن در بتن مسلح.</t>
  </si>
  <si>
    <t>اضافه بها به رديف‌هاي بتن‌ريزي براي سختي ارتعاش بتن، در صورتي که ميل‌گرد به کار رفته بيش از 180 کيلو گرم در متر مکعب بتن باشد.</t>
  </si>
  <si>
    <t>تهيه مصالح و اجراي ملات روي بتن کف به ضخامت يک سانتي‌متر به منظور سخت سازي بتن براي افزايش مقاومت در مقابل سايش.</t>
  </si>
  <si>
    <t>تهيه مصالح و اجراي ملات روي بتن کف به ضخامت دو سانتي‌متر به منظور سخت سازي بتن براي افزايش مقاومت در مقابل سايش.</t>
  </si>
  <si>
    <t>اضافه بها براي بتن‌ريزي پي‌ها با دقت پرداخت يک ميلي‌متر بر متر (1 mm/m) و يا دقت بيشتر.</t>
  </si>
  <si>
    <t>اضافه بها براي مصرف سيمان اضافي، نسبت به عيار درج شده در رديف‌هاي مربوط.</t>
  </si>
  <si>
    <t>تهيه و اجراي گروت براي زيربيس پليت و محل‌هاي لازم.</t>
  </si>
  <si>
    <t>تهيه و اجراي گروت اپوکسي براي زيربيس پليت و محل‌هاي لازم.</t>
  </si>
  <si>
    <t>تهیه و مصرف ژل میکروسیلیس برای آب بندی و ارتقای مشخصات پایایی بتن در مخازن آب و تصفیه خانه های آب و فاضلاب.</t>
  </si>
  <si>
    <t>تهيه مصالح و اجراي عمليات تزريق تا 30 ليتر دوغاب در متر طول مهار.</t>
  </si>
  <si>
    <t>اضافه بها به رديف 080601 بابت تزريق بيش از 30 ليتر دوغاب در متر طول مهار به ازاي هر ليتر دوغاب.</t>
  </si>
  <si>
    <t>اضافه بها به رديف هاي 080601 و 080602 به منظور آماده سازي مهار تنيده براي تامين طول محدوده تزريق.</t>
  </si>
  <si>
    <t>تهيه و اجراي بتن پاشي ديواره هاي خاكي به روش خشك با بتن عيار 400 كيلوگرم سيمان در هر مترمكعب، به ازاي هر سانتيمتر ضخامت.</t>
  </si>
  <si>
    <t>090304</t>
  </si>
  <si>
    <t>تهيه، ساخت و نصب ستون از يك تيرآهن.</t>
  </si>
  <si>
    <t>تهيه، ساخت و نصب ستون از يك قوطي و يا لوله.</t>
  </si>
  <si>
    <t>تهيه و نصب ستون متشكل از دو يا چند تيرآهن يا ناوداني، در صورتي كه تسمه و ورق‌هاي تقويتي و وصله به كار نرفته باشد و به وسيله جوش مستقيما به يكديگر متصل شوند.</t>
  </si>
  <si>
    <t>تهيه و نصب ستون متشكل از يك يا چند تيرآهن يا ناوداني يا نبشي، كه وصله‌هاي اتصال و يا ورق‌هاي تقويتي در آن به كار رفته باشد، به‌طور كامل.</t>
  </si>
  <si>
    <t>تهيه، ساخت و نصب ستون‌هاي مشبك از انواع تيرآهن، ناوداني، نبشي و مانند آن، با جوشكاري، ساييدن، وصله و اتصال‌هاي مربوط به‌ساخت آن‌ها.</t>
  </si>
  <si>
    <t>تهيه و نصب ستون از ورق با مقطع چهارگوش، H و شکل‌هاي ديگر.</t>
  </si>
  <si>
    <t>تهيه و كار گذاشتن تير ساده (تيرريزي ساده) از يك تيرآهن.</t>
  </si>
  <si>
    <t>تهيه، ساخت و كار گذاشتن تير، ساده (تيرريزي ساده) از دو يا چند تيرآهن با اتصال‌هاي مربوط و يا به طريق جوشكاري مستقيم به يكديگر.</t>
  </si>
  <si>
    <t>تهيه و نصب پرلين روي سطوح شيبدار اسكلت فلزي يا خرپا از پروفيل Z با وصله‌هاي طولي پرلين‌ها به يكديگر و پيچ و مهره لازم، قطعات اتصالي به اسكلت فلزي يا خرپا.</t>
  </si>
  <si>
    <t>تهيه و نصب پرلين روي سطوح شيبدار اسكلت فلزي يا خرپا از ناوداني با وصله‌هاي طولي پرلين‌ها به يكديگر و قطعات اتصالي به اسكلت فلزي يا خرپا.</t>
  </si>
  <si>
    <t>تهيه و نصب پرلين روي سطوح شيبدار اسكلت فلزي يا خرپا با تيرآهن، با وصله‌هاي طولي پرلين‌ها به يكديگر و قطعات اتصالي به اسكلت فلزي يا خرپا.</t>
  </si>
  <si>
    <t>تهيه، ساخت و نصب تير پله از تيرآهن يا ناوداني، با تمام عمليات برشكاري، جوشكاري و اتصال‌هاي مربوط همراه با وصله‌هاي لازم براي اتصال به عضو ديگر.</t>
  </si>
  <si>
    <t>تهيه، ساخت و نصب جويست (تير مشبك سبك)، متشكل از نبشي، سپري، تسمه و ميل گرد، با جوشكاري و ساييدن.</t>
  </si>
  <si>
    <t>تهيه، ساخت و نصب انواع پل‌هاي فلزي روي آبروها و كانال‌ها از ناوداني، تيرآهن، ورق و ساير پروفيل‌هاي لازم با جوشكاري و ساييدن.</t>
  </si>
  <si>
    <t>تيرريزي داخل تيرهاي حمال با تيرآهن به صورت تودلي، به منظور پوشش، با برش و جوشكاري لازم. بهاي نبشي و قطعات اتصالي نيز از همين رديف پرداخت مي شود.</t>
  </si>
  <si>
    <t>تهيه و نصب تيرحمال متشكل از يك تيرآهن يا ناوداني بدون وصله يا ورق‌هاي تقويتي، همراه با جوشكاري‌هاي لازم در محل اتصال با عضو ديگر.</t>
  </si>
  <si>
    <t>تهيه، ساخت و نصب تير حمال، متشكل از يك تيرآهن يا ناوداني با وصله يا ورق‌هاي تقويتي، با برش، جوشكاري و ساييدن همراه با جوشكاري در محل اتصال با عضو ديگر.</t>
  </si>
  <si>
    <t>تهيه، ساخت و نصب تير حمال، متشكل از دو يا چند تيرآهن يا ناوداني، در صورتي كه ورق‌هاي اتصال و وصله‌هاي تقويتي در آن به‌كار رفته باشد، با برشكاري، جوشكاري و ساييدن همراه با جوشكاري در محل اتصال با عضو ديگر.</t>
  </si>
  <si>
    <t>تهيه و ساخت تيرهاي مشبك به اشكال مختلف، متشكل از تيرآهن، ناوداني، نبشي، سپري، ورق و تسمه و نصب آن براي دهانه تا20 متر در هر ارتفاع، شامل شابلون سازي، بريدن، جوشكاري و ساييدن با وصله‌هاي اتصال و قطعات اتصالي به اعضاي ديگر.</t>
  </si>
  <si>
    <t>تهيه و ساخت تيرهاي مشبك به اشكال مختلف، متشكل از تيرآهن، ناوداني نبشي، سپري، ورق و تسمه و نصب آن براي دهانه بيش از 20 متر تا 30 متر در هر ارتفاع، شامل شابلون سازي بريدن، جوشكاري و ساييدن با وصله‌هاي اتصال و قطعات اتصالي به اعضاي ديگر.</t>
  </si>
  <si>
    <t>تهيه، ساخت و نصب تير و يا تيرهاي حمال از ورق به شکل تير آهن يا اشکال ديگر با ورق‌هاي اتصالي وصله‌هاي تقويتي لازم با برشکاري، جوش‌کاري و ساييدن همراه با جوش‌کاري در محل اتصال با عضو ديگر.</t>
  </si>
  <si>
    <t>اضافه بها به رديف‌هاي 090106، 090214 و 090215 در صورتي که براي نصب اسکلت به جاي جوش از پيچ و مهره استفاده شود همراه با سوراخ کاري.</t>
  </si>
  <si>
    <t>اضافه بها به رديف 090204 در صورتي که پرلين به صورت قايم (girt) نصب شود.</t>
  </si>
  <si>
    <t>اضافه بها به رديف 090216، در صورتي که از پيچ و مهره مخصوص که نياز به "ترک‌متر" ندارند استفاده شود.</t>
  </si>
  <si>
    <t>تهيه و ساخت خرپاهاي فلزي به اشكال مختلف، مركب از تيرآهن، ناوداني، نبشي، ورق، تسمه و غيره و نصب آن براي دهانه تا 20 متر در هر ارتفاع، شامل شابلون سازي، بريدن، جوشكاري، ساييدن با وصله‌هاي اتصال.</t>
  </si>
  <si>
    <t>تهيه و ساخت خرپاهاي فلزي به اشكال مختلف، مركب از تيرآهن، ناوداني، نبشي، ورق، تسمه و غيره و نصب آن براي دهانه بيش از20 متر تا 30 متر در هر ارتفاع شامل شابلون‌سازي، بريدن، جوشكاري، ساييدن با وصله‌هاي اتصال.</t>
  </si>
  <si>
    <t>اضافه بها به رديف‌هاي 090301 و 090302 چنانچه براي ساخت خرپا بجاي پروفيل‌هاي ياد شده از ورق استفاده شود.</t>
  </si>
  <si>
    <t>تهیه ، ساخت و نصب نگهدارنده لوله ها در تصفیه خانه های آب و فاضلاب یا ابنیه آبی با استفاده از تیر آهن ، ناودانی، نبشی،لوله ، ورق ، تسمه و غیره به ارتفاع تا 4 متر شامل: برشکاری ، ساییدن، جوشکاری و اتصالات مربوط.</t>
  </si>
  <si>
    <t>تهيه، ساخت و نصب قا‌ب‌ها (تا دهانه30 متر)، كه جان و بال آن‌ها از ورق بريده و ساخته شده‌اند، (با ارتفاع جان متغير) با كف‌ستون‌ها، انواع ورق‌هاي اتصالي، تقويتي و اتصال‌هاي واسطه با پيچ و مهره، همراه با برشكاري، سوراخکاري، جوش‌کاري و ساييدن.</t>
  </si>
  <si>
    <t>تهيه و نصب باد بند كه هر عضو آن از يك يا چند پروفيل (نبشي، تيرآهن، ناوداني و مانند آن) تشكيل شده باشد با تمام قطعات اتصال به ستون يا تير يا اعضاي باد بند به يکديگر، برشكاري، جوشكاري و ساييدن.</t>
  </si>
  <si>
    <t>تهيه و نصب باد بند كه هر عضو آن از پروفيل لوله  تشكيل شده باشد با تمام قطعات اتصال به ستون يا تير يا اعضاي باد بند به يکديگر، برشكاري، جوشكاري و ساييدن.</t>
  </si>
  <si>
    <t>تهيه، ساخت و نصب برج‌هاي فلزي مرتفع آب، با جوشكاري، برشكاري و ساييدن و پيچ و مهره لازم به طور كامل.</t>
  </si>
  <si>
    <t>اضافه بها به رديف‌هاي تير و تيرحمال در صورت تغيير ارتفاع جان تيرآهن به روش لانه زنبوري بدون استفاده از ورق براي افزايش ارتفاع جان، با ورق‌هاي تقويتي لازم، برشكاري، جوشكاري و ساييدن.</t>
  </si>
  <si>
    <t>اضافه بها به رديف‌هاي تير و تيرحمال در صورت تغيير ارتفاع جان تيرآهن به روش لانه زنبوري، با استفاده از ورق براي افزايش جان تيرآهن، با ورق‌هاي تقويتي لازم، برشكاري، جوشكاري و ساييدن.</t>
  </si>
  <si>
    <t>اضافه بها به رديف‌هاي تير و تير حمال در صورت تغيير ارتفاع جان تيرآهن با برش به خط مستقيم در جان تيرآهن، بدون استفاده از ورق براي تغيير ارتفاع جان تيرآهن، همراه با برشكاري، جوشكاري و ساييدن لازم.</t>
  </si>
  <si>
    <t>اضافه بها به رديف‌هاي تير و تيرحمال در صورت تغيير ارتفاع جان تيرآهن با برش مستقيم در جان تيرآهن، با استفاده از ورق براي افزايش ارتفاع جان تيرآهن، همراه با برشكاري، جوشكاري و ساييدن لازم.</t>
  </si>
  <si>
    <t>اضافه بها در صورت مصرف تيرآهن بال پهن، به جاي تيرآهن معمولي.</t>
  </si>
  <si>
    <t>اضافه بها در صورت خم كردن تيرآهن ناوداني و ساير پروفيل‌هاي فلزي براي تيرهاي قوسي شكل، پله‌هاي مدور و مانند آن (فقط براي قسمت قوسي شكل).</t>
  </si>
  <si>
    <t>اضافه بها به رديف 090215 در صورت تغيير ارتفاع جان با برش خط منحني در جان، بدون استفاده از ورق براي تغيير ارتفاع جان تيرآهن، همراه با برشکاري، جوشکاري و ساييدن لازم.</t>
  </si>
  <si>
    <t>تهيه و ساخت قطعات آهني اتصالي و نصب در داخل كارهاي بتني يا بنايي قبل از اجراي كارهاي ياد شده، از نبشي، سپري، ورق، تسمه، ميل گرد، لوله و مانند آن، با شاخك‌هاي لازم، جوشكاري، برشكاري، سوراخكاري و ساييدن، به طوركامل.</t>
  </si>
  <si>
    <t>تهيه، ساخت و نصب انواع برشگير در سقف‌هاي کامپوزيت.</t>
  </si>
  <si>
    <t>تهيه و اجراي نبشي لبه پله، آبچكان و ساير موارد همراه با بريدن، جوشكاري و ساييدن.</t>
  </si>
  <si>
    <t>تهیه ساخت و نصب لوله رابط فولادی (Paddle pipe) برای نصب  در داخل کارهای بتنی در تصفیه خانه های آب و فاضلاب یا ابنیه آبی ، به همراه تسمه آب بند کننده قبل از اجرای بتن ریزی ، به طور کامل.</t>
  </si>
  <si>
    <t>اضافه بها به ردیف 90704 0 در صورتی که از فولاد زنگ نزن استفاده شود.</t>
  </si>
  <si>
    <t>جوشكاري با بعد موثر تا 5 ميلي‌متر، با ساييدن. با توجه به بند 7 مقدمه فصل.</t>
  </si>
  <si>
    <t>جوشكاري براي بعد موثر بيش از 5 ميلي‌متر تا 7 ميلي‌متر با ساييدن. با توجه به بند 7 مقدمه فصل.</t>
  </si>
  <si>
    <t>جوشكاري براي بعد موثر بيش از 7 ميلي‌متر تا10 ميلي‌متر با ساييدن. با توجه به بند 7 مقدمه فصل.</t>
  </si>
  <si>
    <t>جوشكاري براي بعد موثر بيش از 10 ميلي‌متر تا 15 ميلي‌متر با ساييدن. با توجه به بند 7 مقدمه فصل.</t>
  </si>
  <si>
    <t>اضافه بها نسبت به رديف‌هاي 090801 تا 090804 در صورت استفاده از روش جوش‌کاري با گاز محافظ.</t>
  </si>
  <si>
    <t>تهيه، ساخت و نصب اسكلت فلزي براي زيرسازي نصب سنگ پلاك به ‌طريق خشك شامل نبشي، ناوداني، تيرآهن و قوطي با جوشكاري لازم.</t>
  </si>
  <si>
    <t>تهيه و نصب پيچ و مهره با توجه به بند 7 مقدمه اين فصل.</t>
  </si>
  <si>
    <t>تهيه قطعات كوبن‌كاري با ماشين‌كاري لازم براي سازه‌هاي فضاكار با وزن قطعات تا 150 گرم.</t>
  </si>
  <si>
    <t>تهيه قطعات كوبن‌كاري با ضخامت جدار متغير بيش از 5 ميلي‌متر با ماشين‌كاري اصلاحي مانند قطعات سرلوله‌ها و پيونده‌هاي کاسان و همچنين قطعات حجيم (مثلاً کروي) با وزن بيش از 150 گرم تا يک ‌كيلوگرم.</t>
  </si>
  <si>
    <t>تهيه قطعات كوبن‌كاري حجيم (مثلاً کروي) با ماشين‌كاري اصلاحي با وزن قطعات بيش از يک ‌كيلوگرم.</t>
  </si>
  <si>
    <t>تهيه قطعات كوبن‌كاري با ماشين‌كاري اصلاحي براي سازه‌هاي فضاكار با وزن قطعات بيش از 150 گرم تا يك كيلوگرم.</t>
  </si>
  <si>
    <t>تهيه و آماده‌سازي واحدهاي سازه‌ فضاكار از پروفيل‌هاي مختلف از فولاد St37 شامل بريدن اجزا به اندازه‌هاي معين و پليسه‌گيري و سنگ‌زدن و مونتاژ آن‌ها در داخل جيگ و آماده‌كردن براي جوشكاري.</t>
  </si>
  <si>
    <t>اضافه بها نسبت به رديف‌ 091601 در صورتيكه وزن پروفيل يا لوله عضو كمتر از دو كيلوگرم باشد.</t>
  </si>
  <si>
    <t>اضافه بها نسبت به رديف‌ 091601 براي اضلاع حاصل از پرسكاري و نورد سرد (بجز لوله).</t>
  </si>
  <si>
    <t>اضافه بها نسبت به رديف 091601 براي استفاده از فولاد St52.</t>
  </si>
  <si>
    <t>اضافه بها نسبت به رديف 091601 براي استفاده از لوله‌هاي با ضخامت جدار بيش از 7 ميلي‌متر.</t>
  </si>
  <si>
    <t>اضافه بها نسبت به رديف 091601  براي آماده‌سازي سر اضلاع براي جوش‌کاري مستقيم به يکديگر با برشكاري طبق الگو و سنگ‌زدن.</t>
  </si>
  <si>
    <t>اضافه بها نسبت به رديف 091601 بابت دوپهن كردن سر پروفيل لوله فولادي.</t>
  </si>
  <si>
    <t>اضافه بها نسبت به رديف 091601 براي استفاده از لوله گالوانيزه.</t>
  </si>
  <si>
    <t>تهيه پيچ از رده 8/8 براي پيچ‌هاي تا قطر 24 ميلميتر و مهره از رده 8 و آماده‌ سازي آن‌ها به شکل‌هاي استاندارد در سازه فضاکار (و پين مربوط).</t>
  </si>
  <si>
    <t>تهيه پيچ از رده 8/8 براي پيچ‌هاي با قطر بيش از 24 ميلميتر و مهره از رده 8 و آماده ‌سازي آن‌ها به شکل‌هاي استاندارد در سازه فضاکار (و پين مربوط).</t>
  </si>
  <si>
    <t>اضافه بها نسبت به رديف‌هاي 092401 و 092402 براي استفاده از پيچ از رده 9/10 (و مهره رده 10).</t>
  </si>
  <si>
    <t>اضافه بها نسبت به رديف‌هاي 092401 و 092402 براي استفاده از پيچ‌هاي با گالوانيزه پودري.</t>
  </si>
  <si>
    <t>اضافه بها نسبت به رديف‌هاي 092401 و 092402 براي استفاده از پيچ‌هاي به شکل خاص (غير استاندارد).</t>
  </si>
  <si>
    <t>هزينه بافت و نصب شبکه‌هاي سازه فضا کار دو لايه يا چند لايه تخت نسبت به هزينه تهيه و آماده سازي قطعات.</t>
  </si>
  <si>
    <t>هزينه بافت و نصب شبکه‌هاي سازه فضا کار دو لايه يا چند لايه با انحنا در يک امتداد (چليک‌ها) نسبت به هزينه تهيه و آماده سازي قطعات.</t>
  </si>
  <si>
    <t>هزينه بافت و نصب شبکه‌هاي سازه فضا کار دو لايه يا چند لايه با انحنا در دو امتداد (گنبدها) نسبت به هزينه تهيه و آماده سازي قطعات.</t>
  </si>
  <si>
    <t>هزينه بافت و نصب شبکه‌هاي سازه فضا کار دو لايه داراي فرم‌هاي آزاد نسبت به هزينه تهيه و آماده سازي قطعات.</t>
  </si>
  <si>
    <t>اجراي سقف بتني به ضخامت 21 سانتي‌متر با تيرچه و بلوك توخالي بتني، شامل تهيه تمام مصالح به استثناي ميل‌گرد، و همچنين تهيه تجهيزات مورد لزوم به طور كامل.</t>
  </si>
  <si>
    <t>اجراي سقف بتني به ضخامت 25 سانتي‌متر با تيرچه و بلوك توخالي بتني، شامل تهيه تمام مصالح به استثناي ميل‌گرد، و همچنين تهيه تجهيزات مورد لزوم به طور كامل.</t>
  </si>
  <si>
    <t>اجراي سقف بتني به ضخامت 30 سانتي‌متر با تيرچه و بلوك توخالي بتني، شامل تهيه تمام مصالح به استثناي ميل‌گرد، و همچنين تهيه تجهيزات مورد لزوم به طور كامل.</t>
  </si>
  <si>
    <t>اجراي سقف بتني به ضخامت 35 سانتي‌متر با تيرچه و بلوك توخالي بتني، شامل تهيه تمام مصالح به استثناي ميل‌گرد، و همچنين تهيه تجهيزات مورد لزوم به طور كامل.</t>
  </si>
  <si>
    <t>اجراي سقف بتني به ضخامت 40 سانتي‌متر با تيرچه و بلوك توخالي بتني، شامل تهيه تمام مصالح به استثناي ميل‌گرد، و همچنين تهيه تجهيزات مورد لزوم به طور كامل.</t>
  </si>
  <si>
    <t>اجراي سقف بتني به ضخامت 21 سانتي‌متر با تيرچه و بلوك توخالي سفالي، شامل تهيه تمام مصالح به استثناي ميل‌گرد، و همچنين تهيه تجهيزات مورد لزوم به طور كامل.</t>
  </si>
  <si>
    <t>اجراي سقف بتني به ضخامت 25 سانتي‌متر با تيرچه و بلوك توخالي سفالي، شامل تهيه تمام مصالح به استثناي ميل‌گرد، و همچنين تهيه تجهيزات مورد لزوم به طور كامل.</t>
  </si>
  <si>
    <t>اجراي سقف بتني به ضخامت 30 سانتي‌متر با تيرچه و بلوك توخالي سفالي، شامل تهيه تمام مصالح به استثناي ميل‌گرد، و همچنين تهيه تجهيزات مورد لزوم به طور كامل.</t>
  </si>
  <si>
    <t>اجراي سقف بتني به ضخامت 35 سانتي‌متر با تيرچه و بلوك توخالي سفالي، شامل تهيه تمام مصالح به استثناي ميل‌گرد، و همچنين تهيه تجهيزات مورد لزوم به طور كامل.</t>
  </si>
  <si>
    <t>اجراي سقف بتني به ضخامت 40 سانتي‌متر با تيرچه و بلوك توخالي سفالي، شامل تهيه تمام مصالح به استثناي ميل‌گرد، و همچنين تهيه تجهيزات مورد لزوم به طور كامل.</t>
  </si>
  <si>
    <t>اضافه بها به رديف‌هاي سقف بتني با تيرچه و بلوك، در صورتي كه از تيرچه با كفشك سفالي (تيرچه فوندوله‌اي) استفاده شود.</t>
  </si>
  <si>
    <t>اجراي سقف بتني به ضخامت 21 سانتي‌متر با تيرچه مشبك فلزي سبك و بلوك توخالي بتني شامل تهيه تمام مصالح به استثناي تيرچه فلزي وآرماتور و همچنين تهيه تجهيزات مورد لزوم به طور كامل.</t>
  </si>
  <si>
    <t>اجراي سقف بتني به ضخامت 25 سانتي‌متر با تيرچه مشبك فلزي سبك و بلوك توخالي بتني شامل تهيه تمام مصالح به استثناي تيرچه فلزي و آرماتور و همچنين تهيه تجهيزات مورد لزوم به طور كامل.</t>
  </si>
  <si>
    <t>اجراي سقف بتني به ضخامت 30 سانتي‌متر با تيرچه مشبك فلزي سبك و بلوك توخالي بتني شامل تهيه تمام مصالح به استثناي تيرچه فلزي و آرماتور و همچنين تهيه تجهيزات مورد لزوم به طور كامل.</t>
  </si>
  <si>
    <t>اضافه بها به رديف‌هاي سقف سبك با بلوك بتني در صورتي كه در تهيه بلوك از پوكه استفاده شده باشد.</t>
  </si>
  <si>
    <t>آجركاري با آجر ماسه اهكي (سيليكاتي)، به ابعاد آجر فشاري با ضخامت يك و نيم آجر و بيشتر و ملات ماسه سيمان 1:6.</t>
  </si>
  <si>
    <t>آجر كاري باآجرماسه آهكي (سيليكاتي)، به ابعاد آجرفشاري با ضخامت يك و نيم آجر و بيشتر و ملات باتارد 1:2:8.</t>
  </si>
  <si>
    <t>آجركاري با آجر ماسه آهكي (سيليكاتي)، به ابعادآجرفشاري باضخامت يك ونيم آجر و بيشتر و ملات ماسه آهك 1:3.</t>
  </si>
  <si>
    <t>ديوار يك آجره با آجر ماسه آهكي (سيليكاتي)، به ابعاد آجر فشاري و ملات ماسه سيمان 1:6.</t>
  </si>
  <si>
    <t>ديوار يك آجره با آجر ماسه آهكي (سيليكاتي)، به ابعاد آجر فشاري با ملات، باتارد 1:2:8.</t>
  </si>
  <si>
    <t>ديوار يك آجره باآجر ماسه آهكي (سيليكاتي)، به ابعاد آجر فشاري و ملات ماسه آهك 1:3.</t>
  </si>
  <si>
    <t>ديوار نيم آجره با آجرماسه آهكي (سيليكاتي)، به ابعادآجر فشاري و ملات ماسه سيمان 1:6.</t>
  </si>
  <si>
    <t>ديوار نيم آجره با آجرماسه آهكي (سيليكاتي)، به ابعادآجر فشاري و ملات باتارد 1:2:8.</t>
  </si>
  <si>
    <t>ديوار نيم آجره با آجر ماسه آهكي (سيليكاتي)، به ابعاد آجر فشاري و ملات ماسه آهك 1:3.</t>
  </si>
  <si>
    <t>تيغه آجري با آجر ماسه آهكي (سيليكاتي)، به ضخامت 5 تا 6 سانتي‌متر، با ملات گچ و خاك.</t>
  </si>
  <si>
    <t>آجركاري با آجر فشاري به ضخامت يك و نيم آجر و بيشتر و ملات ماسه سيمان 1:6.</t>
  </si>
  <si>
    <t>آجركاري با آجر فشاري به ضخامت يك و نيم آجر و بيشتر و ملات باتارد 1:2:8.</t>
  </si>
  <si>
    <t>آجر كاري با آجر فشاري به ضخامت يك و نيم آجر و بيشتر و ملات ماسه آهك 1:3.</t>
  </si>
  <si>
    <t>آجركاري با آجرفشاري به ضخامت يك و نيم آجر و بيشتر با ملات گل آهك (100 كيلو آهك در مترمكعب ملات).</t>
  </si>
  <si>
    <t>ديوار يك آجره با آجر فشاري و ملات ماسه سيمان 1:6.</t>
  </si>
  <si>
    <t>ديوار يك آجره با آجر فشاري و ملات باتارد 1:2:8.</t>
  </si>
  <si>
    <t>ديوار يك آجره با آجر فشاري و ملات ماسه آهك 1:3.</t>
  </si>
  <si>
    <t>ديوار نيم آجره با آجر فشاري و ملات ماسه سيمان 1:6.</t>
  </si>
  <si>
    <t>ديوار نيم آجره با آجر فشاري و ملات باتارد 1:2:8.</t>
  </si>
  <si>
    <t>ديوار نيم آجره با آجر فشاري و ملات ماسه آهك 1:3.</t>
  </si>
  <si>
    <t>ديوار نيم آجره با آجرفشاري و ملات گچ و خاك.</t>
  </si>
  <si>
    <t>تيغه آجري به ضخامت 5 تا 6 سانتي‌متر، با آجر فشاري و ملات گچ و خاك.</t>
  </si>
  <si>
    <t>طاق زني بين تيرآهن (طاق ضربي)، با آجر فشاري يا ماشيني سوراخ‌دار.</t>
  </si>
  <si>
    <t>دوغاب ريزي روي طاق آجري با دوغاب سيمان.</t>
  </si>
  <si>
    <t>دوغاب ريزي روي طاق آجري با دوغاب گچ.</t>
  </si>
  <si>
    <t>اضافه بهاي سقف سازي آجري به صورت آهن گم براي نماي آجري ، نسبت به رديف‌هاي طاق زني.</t>
  </si>
  <si>
    <t>آجر كاري با بلوك سفالي (آجر تيغه‌اي) به ضخامت 8 تا11 سانتي‌متر و ملات ماسه سيمان 1:6.</t>
  </si>
  <si>
    <t>آجر كاري با بلوك سفالي (آجر تيغه‌اي) به ضخامت 12 تا 22 سانتي‌متر و ملات ماسه سيمان 1:6.</t>
  </si>
  <si>
    <t>آجركاري با بلوك سفالي (آجر تيغه‌اي) به ضخامت بيش از 22 سانتي‌متر و ملات ماسه سيمان 1:6.</t>
  </si>
  <si>
    <t>آجر كاري با آجر ماشيني سوراخ‌دار به ابعاد آجر فشاري به ضخامت يك و نيم آجر و بيشتر، با ملات ماسه سيمان 1:6.</t>
  </si>
  <si>
    <t>ديوار يك آجره با آجر ماشيني سوراخ‌دار به ابعاد آجر فشاري، با ملات ماسه سيمان 1:6.</t>
  </si>
  <si>
    <t>ديوار نيم آجره با آجر ماشيني سوراخ‌دار به ابعاد آجر فشاري، با ملات ماسه سيمان 1:6.</t>
  </si>
  <si>
    <t>تيغه آجري به ضخامت 5 تا 6 سانتي‌متر با آجر ماشيني سوراخ‌دار به ابعاد آجر فشاري، با ملات گچ و خاك.</t>
  </si>
  <si>
    <t>نماچيني با آجر ماشيني سوراخدار (سفال) به ابعاد آجرفشاري به ‌صورت نيم آجره و ملات ماسه سيمان 1:6 .</t>
  </si>
  <si>
    <t>نماچيني با آجر ماشيني سوراخ‌دار (سفال) به ضخامت حدود 4 سانتي‌متر، به‌صورت نيم آجره و ملات ماسه سيمان 1:6 .</t>
  </si>
  <si>
    <t>نماچيني باآجرماشيني سوراخ‌دار (سفال) به ضخامت حدود 3 سانتي‌متر، به‌صورت نيم آجره و ملات ماسه سيمان 1:6 .</t>
  </si>
  <si>
    <t>نما چيني با آجر قزاقي، به ابعاد آجر فشاري، به ‌صورت نيم آجره و ملات ماسه سيمان 1:6 .</t>
  </si>
  <si>
    <t>نماچيني با آجر قزاقي، به ضخامت حدود 4 سانتي‌متر، به ‌صورت نيم آجره و ملات ماسه سيمان 1:6 .</t>
  </si>
  <si>
    <t>نما چيني با آجر قزاقي ، به ضخامت حدود 3 سانتي‌متر، به ‌صورت نيم آجره و ملات ماسه سيمان 1:6 .</t>
  </si>
  <si>
    <t>اضافه بهاي نماسازي نسبت به رديف‌هاي آجرچيني با آجر فشاري ، آجر ماسه آهكي و آجر ماشيني سوراخ‌دار.</t>
  </si>
  <si>
    <t>اضافه بهاي نماسازي نسبت به رديف‌هاي آجر چيني با آجرفشاري ، درصورتي كه در نما از آجر سفال سوراخ‌دار ماشيني به ابعاد آجر فشاري استفاده شود.</t>
  </si>
  <si>
    <t>اضافه بهاي نماسازي نسبت به رديف‌هاي آجر چيني با آجر ماسه آهكي، در صورتي كه در نما از آجر سفال سوراخ‌دار ماشيني به ابعاد آجر فشاري استفاده شود.</t>
  </si>
  <si>
    <t>اضافه بهاي نما سازي نسبت به رديف‌هاي آجر چيني با آجر فشاري، در صورتي كه در نما از آجر قزاقي، به ابعاد آجر فشاري استفاده شود.</t>
  </si>
  <si>
    <t>اضافه بهاي نما سازي به رديف‌هاي آجر چيني با آجر ماسه آهكي، در صورتي كه در نما از آجر قزاقي، به ابعاد آجر فشاري استفاده شود.</t>
  </si>
  <si>
    <t>اضافه بها به رديف‌هاي نماچيني بابت آب ساب نمودن آجر.</t>
  </si>
  <si>
    <t>اضافه بها به رديف‌هاي نما چيني بابت تراش و كشويي نمودن آجر.</t>
  </si>
  <si>
    <t>اضافه بها به رديف‌هاي نماچيني، در صورتي كه آجرها به صورت هره چيده شود (اندازه گيري روي سطح قابل رويت).</t>
  </si>
  <si>
    <t>اضافه بهاي ديوار چيني به صورت ديوار دو جداره، به ازاي هر متر مربع ديوار دو جداره كه هم زمان چيده شود. (يک طرف اندازه‌گيري مي‌شود).</t>
  </si>
  <si>
    <t>اضافه بها براي هر نوع آجر كاري كه در پايين تراز آب انجام شود و آبكشي حين انجام كار با تلمبه موتوري الزامي باشد.</t>
  </si>
  <si>
    <t>اضافه بها به هر نوع آجر كاري، براي كار در داخل چاه يا قنات يا مجاري زيرزميني در هر عمق و به هر طول.</t>
  </si>
  <si>
    <t>شفته ريزي با خاك محل و 150 كيلوگرم آهك شكفته در مترمكعب شفته.</t>
  </si>
  <si>
    <t>شفته ريزي با خاك تهيه شده مناسب شن دار از خارج محل به هر فاصله، با 150 كيلوگرم آهك شكفته در مترمكعب شفته.</t>
  </si>
  <si>
    <t>اضافه بها به رديف 110901، براي اضافه كردن شن و ماسه، به اندازه هر ده درصد كه به حجم خاك محل اضافه شود.</t>
  </si>
  <si>
    <t>اضافه بها به رديف‌هاي 110901 و 110902، براي افزايش هر50 كيلو گرم آهك شكفته در مترمكعب شفته. كسر50 كيلو به تناسب محاسبه مي‌شود.</t>
  </si>
  <si>
    <t>كسربها به رديف‌هاي 110901 و 110902، براي كاهش هر 50 كيلو گرم، آهك شكفته در متر مكعب شفته. كسر 50 كيلو به تناسب محاسبه مي شود.</t>
  </si>
  <si>
    <t>نماچيني با آجر پلاك (دوغابي) با سطح مقطع تا 10 سانتي‌متر مربع باملات ماسه سيمان 1:5، شامل دوغاب‌ريزي در پشت آجر.</t>
  </si>
  <si>
    <t>نماچيني با آجر پلاك (دوغابي) با سطح مقطع بيش از 10 سانتي‌متر مربع باملات ماسه سيمان 1:5، شامل دوغاب‌ريزي در پشت آجر.</t>
  </si>
  <si>
    <t>تهيه و نصب جدول‌هاي بتني پيش ساخته با سطح مقطع تا 0/05 مترمربع با بتن به عيار250 كيلوگرم سيمان در مترمكعب و ملات ماسه سيمان 1:5.</t>
  </si>
  <si>
    <t>تهيه و نصب جدول‌هاي بتني پيش ساخته با سطح مقطع بيش از 0/05 تا 0/1 مترمربع با بتن به عيار250 كيلو گرم سيمان در مترمكعب و ملات ماسه سيمان 1:5.</t>
  </si>
  <si>
    <t>تهيه و نصب جدول‌هاي بتني پيش ساخته با سطح مقطع بيش از 0/1 متر مربع با بتن به عيار250 كيلو گرم سيمان در متر مكعب و ملات ماسه سيمان 1:5.</t>
  </si>
  <si>
    <t>تهيه و نصب جدول‌هاي پيش‌ساخته پرسي، با سطح مقطع تا 30/6 مترمربع و با حداقل مقاومت استوانه‌اي استاندارد، 280 كيلوگرم بر سانتي‌متر مربع، به همراه بند كشي و اجراي بتن تقويت جدول.</t>
  </si>
  <si>
    <t>تهيه و نصب جدول‌‌هاي پيش‌ساخته پرسي، با سطح مقطع بيش از 30/6 مترمربع و با حداقل مقاومت استوانه‌اي استاندارد، 280 كيلوگرم بر سانتي‌متر مربع، به همراه بند كشي و اجراي بتن تقويت جدول.</t>
  </si>
  <si>
    <t>تهيه و نصب دال بتني پيش ساخته (مسلح)، با عيار300 كيلو سيمان در متر مكعب، براي دال روي کانال‌ها، نهرها و يا به عنوان پل روي جوي‌ها و موارد مشابه.</t>
  </si>
  <si>
    <t>تهيه، ساخت و نصب قطعات بتني پيش ساخته براي تکيه گاه لوله (pipe sleeper) و كارهاي مشابه، با عيار 300 كيلو سيمان در متر مكعب بتن.</t>
  </si>
  <si>
    <t>تهيه و نصب قطعات بتني پيـش ساخته با عيار350 كيلو سيمان در متر مكعب و حجم تا 1/02 متر مكعب براي مسلح كردن خاك.</t>
  </si>
  <si>
    <t>تهيه و نصب قطعات بتني پيش ساخته باعيار350 كيلو سيمان در متر مكعب و حجم بيش از 1/02 تا 0/06 متر مكعب براي مسلح كردن خاك.</t>
  </si>
  <si>
    <t>تهيه و نصب لوله سيماني، به قطر داخلي 10 سانتي‌متر، با بتن به‌عيار300 كيلو سيمان در متر مكعب بتن.</t>
  </si>
  <si>
    <t>تهيه و نصب لوله سيماني، به قطر داخلي 15 سانتي‌متر، با بتن به عيار 300 كيلو سيمان در متر مكعب بتن.</t>
  </si>
  <si>
    <t>تهيه و نصب لوله سيماني، به قطر داخلي 20 سانتي‌متر، با بتن به‌عيار 300 كيلو سيمان در متر مكعب بتن.</t>
  </si>
  <si>
    <t>تهيه و نصب لوله سيماني، به قطر داخلي 25 سانتي‌متر، با بتن به‌عيار300 كيلو سيمان در متر مكعب بتن.</t>
  </si>
  <si>
    <t>تهيه و نصب لوله بتني به قطر داخلي 30 سانتي‌متر و ضخامت 6 سانتي‌متر، با بتن به‌عيار300 كيلو سيمان در متر مكعب بتن.</t>
  </si>
  <si>
    <t>تهيه و نصب لوله بتني به قطر داخلي 40 سانتي‌متر و ضخامت 6 سانتي‌متر، با بتن به‌عيار300 كيلو سيمان در مترمكعب بتن.</t>
  </si>
  <si>
    <t>تهيه و نصب لوله بتني به قطر داخلي 50 سانتي‌متر و ضخامت 6 سانتي‌متر، با بتن به‌عيار300 كيلو سيمان در متر مكعب بتن.</t>
  </si>
  <si>
    <t>تهيه و نصب لوله بتني به قطر داخلي 60 سانتي‌متر و ضخامت 8 سانتي‌متر، با بتن به‌عيار300 كيلو سيمان در متر مكعب بتن.</t>
  </si>
  <si>
    <t>تهيه و نصب لوله بتني مسلح، به قطر داخلي 60 سانتي‌متر و ضخامت 8 سانتي‌متر با بتن به‌عيار300 كيلو سيمان در متر مكعب بتن.</t>
  </si>
  <si>
    <t>تهيه و نصب لوله بتني مسلح، به قطر داخلي 80 سانتي‌متر و ضخامت 10 سانتي‌متر با بتن به‌عيار300 كيلو سيمان در متر مكعب بتن.</t>
  </si>
  <si>
    <t>تهيه و نصب لوله بتني مسلح، به قطر داخلي 1 متر و ضخامت 10 سانتي‌متر با بتن به‌عيار300 كيلو سيمان در متر مكعب بتن.</t>
  </si>
  <si>
    <t>تهيه و نصب كول‌هاي بتني مسلح پيش ساخته متشكل از سه قطعه در هر عمق، به منظور تحكيم قنات‌ها با بتن به‌عيار 300 كيلو سيمان در متر مكعب بتن و با مقطع تخم مرغي به ابعاد حدود120×80 سانتي‌متر، با پر كردن پشت كول.</t>
  </si>
  <si>
    <t>بنايي با بلوك سيماني توخالي و ملات ماسه سيمان 1:5.</t>
  </si>
  <si>
    <t>بنايي با بلوك سيماني تو خالي كف پر و ملات ماسه سيمان 1:5.</t>
  </si>
  <si>
    <t>بنايي با بلوك سيماني تو خالي به ضخامت حدود20 سانتي‌متر و ملات ماسه سيمان 1:5.</t>
  </si>
  <si>
    <t>بنايي با بلوك سيماني توخالي كف پر به ضخامت حدود20 سانتي‌متر و ملات ماسه سيمان 1:5.</t>
  </si>
  <si>
    <t>بنايي با بلوك سيماني تو خالي به ضخامت حدود10 سانتي‌متر و ملات ماسه سيمان 1:5.</t>
  </si>
  <si>
    <t>بنايي با بلوك سيماني توخالي كف پر به ضخامت حدود 10 سانتي‌متر و ملات ماسه سيمان 1:5.</t>
  </si>
  <si>
    <t>اضافه بها به رديف‌هاي بنايي با بلوک، در صورتي که ديوار با ميل مهار تقويت شده باشد.</t>
  </si>
  <si>
    <t>بنايي باآجر سيماني به ابعاد آجر فشاري و ملات ماسه سيمان 1:5، به ضخامت 1/5 آجر و بيشتر.</t>
  </si>
  <si>
    <t>بنايي باآجر سيماني به ابعاد آجر فشاري، براي ديوارسازي به ضخامت يك آجر با ملات ماسه سيمان 1:5.</t>
  </si>
  <si>
    <t>بنايي با آجر سيماني به ابعاد آجر فشاري، براي ديوار سازي به‌ضخامت نيم آجر با ملات ماسه سيمان 1:5.</t>
  </si>
  <si>
    <t>پر كردن حفره‌هاي بلوك‌هاي سيماني تو خالي با ملات ماسه سيمان 1:5 به ازاي هر متر مكعب حجم بلوك چيني.</t>
  </si>
  <si>
    <t>اضافه بها به رديف‌هاي بلوك چيني كه در پايين تراز آب انجام شود و استفاده از تلمبه موتوري حين اجراي عمليات الزامي باشد.</t>
  </si>
  <si>
    <t>اضافه بهاي نما چيني با بلوك سيماني.</t>
  </si>
  <si>
    <t>اضافه بهاي نماچيني با آجر سيماني به ابعاد آجر فشاري.</t>
  </si>
  <si>
    <t>بنايي با بلوك‌هاي بتني پيش ساخته از بتن سبك (بتن گازي) باملات مخصوص یا ملات ماسه سيمان 1:5 به ضخامت تا10 سانتي‌متر.</t>
  </si>
  <si>
    <t>بنايي با بلوك‌هاي بتني پيش ساخته از بتن سبك (بتن گازي) با ملات  مخصوص یا ملات ماسه سيمان 1:5 به ضخامت بيشتر از 10 سانتي‌متر تا 15 سانتي‌متر.</t>
  </si>
  <si>
    <t>بنايي با بلوك‌هاي بتني پيش ساخته از بتن سبك (بتن گازي) باملات مخصوص یا ملات ماسه سيمان 1:5 به ضخامت بيشتر از 15 سانتي‌متر تا20 سانتي‌متر.</t>
  </si>
  <si>
    <t>بنايي با بلوك‌هاي بتني پيش ساخته از بتن سبك (بتن گازي) باملات مخصوص  یا ملات ماسه سيمان 1:5 به ضخامت بيشتر از 20 سانتي‌متر تا 25 سانتي‌متر.</t>
  </si>
  <si>
    <t>بنايي با بلوك‌هاي بتني پيش ساخته از بتن سبك (بتن گازي) باملات مخصوص یا ملات ماسه سيمان 1:5 به ضخامت بيشتر از 25 سانتي‌متر تا30 سانتي‌متر.</t>
  </si>
  <si>
    <t>تهيه مصالح، حمل و اجراي كفپوش‌هاي بتني پيش‌ساخته پرسي، به ضخامت 4 تا 5 سانتي‌متر و به سطح تا 16 دسي‌مترمربع، براي هر كفپوش، با هر نوع ملات ماسه سيمان.</t>
  </si>
  <si>
    <t>تهيه مصالح، حمل و اجراي كفپوش‌هاي بتني پيش‌ساخته پرسي، به ضخامت 4 تا 5 سانتي‌متر و به سطح بيش از 16 دسي‌مترمربع، براي هر كفپوش، با هر نوع ملات ماسه سيمان.</t>
  </si>
  <si>
    <t>تهيه مصالح، حمل و اجراي كفپوش‌هاي بتني پيش‌ساخته ويبره‌اي، به ضخامت 4 تا 5 سانتي‌متر و به سطح تا 16 دسي‌مترمربع، براي هر كفپوش، با هر نوع ملات ماسه سيمان.</t>
  </si>
  <si>
    <t>تهيه مصالح، حمل و اجراي كفپوش‌هاي بتني پيش‌ساخته ويبره‌اي، به ضخامت 4 تا 5 سانتي‌متر و به سطح بيش از 16 دسي‌مترمربع، براي هر كفپوش، با هر نوع ملات ماسه سيمان.</t>
  </si>
  <si>
    <t>اضافه بهاي طرح‌دار بودن كفپوش بتني پيش‌ساخته پرسي.</t>
  </si>
  <si>
    <t>اضافه بهاي رنگي بودن كفپوش بتني پيش‌ساخته  پرسي.</t>
  </si>
  <si>
    <t>بنايي با بلوك سيماني توخالي كف پر تهيه شده با دانه رس منبسط شده‏، به ضخامت تا 10 سانتي‌متر با ملات ماسه و سيمان 1:5.</t>
  </si>
  <si>
    <t>بنايي با بلوك سيماني توخالي كف پر تهيه شده با دانه رس منبسط شده، به ضخامت حدود 15 سانتي‌متر با ملات ماسه و سيمان 1:5.</t>
  </si>
  <si>
    <t>بنايي با بلوك سيماني توخالي كف پر تهيه شده با دانه رس منبسط شده‏‏‏، به ضخامت حدود 20 سانتي‌متر با ملات ماسه و سيمان 1:5.</t>
  </si>
  <si>
    <t>اضافه بها به رديف‌هاي 121002 و 121003 در صورت سه جداره بودن بلوك‌هاي مصرفي.</t>
  </si>
  <si>
    <t>اضافه بها به رديف‌هاي 121001 تا 121003 در صورت استفاده از ملات آماده محتوي رس منبسط شده ريزدانه سبك.</t>
  </si>
  <si>
    <t>عايق كاري رطوبتي با يک قشر اندود قير.</t>
  </si>
  <si>
    <t>عايق كاري رطوبتي در زير عايق‌هاي مختلف حرارتي با قير پليمري اصلاح شده.</t>
  </si>
  <si>
    <t>عايق كاري رطوبتي، با دو قشر اندود قير و يک لايه گوني براي سطوح حمام‌ها، توالت‌ها و روي پي‌ها.</t>
  </si>
  <si>
    <t>عايق كاري رطوبتي، با دو قشر اندود قير و يک لايه گوني براي ساير سطوح.</t>
  </si>
  <si>
    <t>عايق كاري رطوبتي، با سه قشر اندود قير و دو لايه گوني براي سطوح حمام‌ها، توالت‌ها و روي پي‌ها.</t>
  </si>
  <si>
    <t>عايق كاري رطوبتي، با سه قشر اندود قير و دو لايه گوني براي ساير سطوح.</t>
  </si>
  <si>
    <t>عايق كاري رطوبتي، با چهار قشر اندود قير و سه لايه گوني براي سطوح حمام‌ها، توالت‌ها و روي پي‌ها.</t>
  </si>
  <si>
    <t>عايق كاري رطوبتي با چهار قشر اندود قير و سه لايه گوني براي ساير سطوح.</t>
  </si>
  <si>
    <t>عايق كاري رطوبتي، با عايق پيش ساخته درجه يك متشكل از قير و الياف پلي استر و تيشو به ضخامت 3 ميلي‌متر، به انضمام قشر آستر براي سطوح حمام‌ها، توالت‌ها و روي پي‌ها.</t>
  </si>
  <si>
    <t>عايق كاري رطوبتي، با عايق پيش ساخته درجه يك متشكل از قير و الياف پلي استر و تيشو به ضخامت 3 ميلي‌متر، به انضمام قشرآستر براي ساير سطوح.</t>
  </si>
  <si>
    <t>عايق كاري رطوبتي، با عايق پيش ساخته درجه يك متشكل از قير و الياف پلي استر و تيشو به ضخامت 4 ميلي‌متر، به انضمام قشرآستر براي سطوح حمام‌ها، توالت‌ها و روي پي‌ها.</t>
  </si>
  <si>
    <t>عايق كاري رطوبتي، با عايق پيش ساخته درجه يك متشكل از قير و الياف پلي استر و تيشو به ضخامت 4 ميلي‌متر، به انضمام قشرآستر براي ساير سطوح.</t>
  </si>
  <si>
    <t>اضافه بها به رديف هاي 130302 و 130304 در صورت استفاده از عايق پيش ساخته درجه يك فويل دار متشكل از قير و الياف پلي‌استر و تيشو و روكش آلومينيومي مطابق مشخصات فني</t>
  </si>
  <si>
    <t>تهيه و ريختن قشر رويه محافظ عايق پيش ساخته، با مايع مخصوص به رنگ‌هاي مختلف، براي سطوح بام‌ها و محل‌هايي كه روي عايق، آسفالت يا ساير پوشش‌ها انجام نمي‌شود.‌</t>
  </si>
  <si>
    <t>عايق كاري حرارتي با عايق پشم شيشه با روکش کاغذ کرافت به ضخامت 25 ميلي‌متر و به وزن مخصوص 16 كيلو گرم در متر مكعب.</t>
  </si>
  <si>
    <t>عايق كاري حرارتي با عايق پشم شيشه با روکش کاغذ کرافت به ضخامت 25 ميلي‌متر و به وزن مخصوص 20 كيلو گرم در متر مكعب.</t>
  </si>
  <si>
    <t>عايق كاري حرارتي با عايق پشم شيشه با روکش کاغذ کرافت به ضخامت 30 ميلي‌متر و به وزن مخصوص 12 كيلو گرم در متر مكعب.</t>
  </si>
  <si>
    <t>عايق كاري حرارتي با عايق پشم شيشه با روکش کاغذ کرافت به ضخامت 50 ميلي‌متر و به وزن مخصوص 12 كيلو گرم در متر مكعب.</t>
  </si>
  <si>
    <t>عايق كاري حرارتي با عايق پشم شيشه با روکش کاغذ کرافت به ضخامت 50 ميلي‌متر و به وزن مخصوص 16 كيلو گرم در متر مكعب.</t>
  </si>
  <si>
    <t>عايق كاري حرارتي با عايق پشم شيشه با روکش کاغذ کرافت به ضخامت 50 ميلي‌متر و به وزن مخصوص 20 كيلو گرم در متر مكعب.</t>
  </si>
  <si>
    <t>اضافه بها به رديف‌هاي 140101 تا 140106، در صورتي كه از روکش آلومينيوم ساده بجاي كاغذ كرافت استفاده شود.</t>
  </si>
  <si>
    <t>اضافه بها به رديف‌هاي 140101 تا 140106، در صورتي كه از روكش آلومينيوم مسلح بجاي کاغذ کرافت استفاده شود.</t>
  </si>
  <si>
    <t>عايق كاري حرارتي با عايق پشم شيشه به صورت پانل و بدون روکش به ضخامت 25 ميلي‌متر و به وزن مخصوص 36 كيلو گرم در متر مكعب.</t>
  </si>
  <si>
    <t>عايق كاري حرارتي با عايق پشم شيشه به صورت پانل و بدون روکش به ضخامت 25 ميلي‌متر و به وزن مخصوص 50 كيلو گرم در متر مكعب.</t>
  </si>
  <si>
    <t>عايق كاري حرارتي با عايق پشم شيشه به صورت پانل و بدون روکش به ضخامت 25 ميلي‌متر و به وزن مخصوص 100 كيلو گرم در متر مكعب.</t>
  </si>
  <si>
    <t>عايق كاري حرارتي با عايق پشم شيشه به صورت پانل و بدون روکش، به ضخامت 50 ميلي‌متر و به وزن مخصوص 36 کيلوگرم در متر مکعب.</t>
  </si>
  <si>
    <t>عايق كاري حرارتي با عايق پشم شيشه به صورت پانل و بدون روکش، به ضخامت 50 ميلي‌متر و به وزن مخصوص 50 کيلوگرم در متر مکعب.</t>
  </si>
  <si>
    <t>عايق كاري حرارتي با عايق پشم شيشه به صورت پانل و بدون روکش، به ضخامت 50 ميلي‌متر و به وزن مخصوص 100 کيلوگرم در متر مکعب.</t>
  </si>
  <si>
    <t>عايق كاري حرارتي با عايق پشم شيشه يكطرف توري‌دار به‌ضخامت 50 ميلي‌متر و وزن مخصوص 60 كيلوگرم در مترمكعب.</t>
  </si>
  <si>
    <t>عايق كاري حرارتي با عايق پشم شيشه يكطرف توري‌دار به‌ضخامت 75 ميلي‌متر و وزن مخصوص 60 كيلوگرم در مترمكعب.</t>
  </si>
  <si>
    <t>عايق كاري حرارتي با عايق پشم سنگ بدون روكش به‌ضخامت 50 ميلي‌متر و وزن مخصوص 30 كيلوگرم در مترمكعب.</t>
  </si>
  <si>
    <t>عايق كاري حرارتي با عايق پشم سنگ با روكش كاغذ كرافت به‌ضخامت 50 ميلي‌متر و وزن مخصوص 30 كيلوگرم در مترمكعب.</t>
  </si>
  <si>
    <t>اضافه بها به رديف 140601 وقتي كه از روكش آلومينيوم مسلح به‌جاي كاغذ كرافت استفاده شود.</t>
  </si>
  <si>
    <t>عايق پشم سنگ به‌صورت پانل و بدون روكش به ضخامت 25 ميلي‌متر و وزن مخصوص 100 كيلوگرم در مترمكعب.</t>
  </si>
  <si>
    <t>عايق پشم سنگ به‌صورت پانل و بدون روكش به ضخامت 30 ميلي‌متر و وزن مخصوص 80 كيلوگرم در مترمكعب.</t>
  </si>
  <si>
    <t>عايق پشم سنگ به‌صورت پانل و بدون روكش به ضخامت 50 ميلي‌متر و وزن مخصوص 80 كيلوگرم در مترمكعب.</t>
  </si>
  <si>
    <t>عايق پشم سنگ به‌صورت پانل و بدون روكش به ضخامت 50 ميلي‌متر و وزن مخصوص 100 كيلوگرم در مترمكعب.</t>
  </si>
  <si>
    <t>عايق پشم سنگ به‌صورت پانل و بدون روكش به ضخامت 60 ميلي‌متر و وزن مخصوص 100 كيلوگرم در مترمكعب.</t>
  </si>
  <si>
    <t>عايق پشم سنگ به‌صورت پانل و بدون روكش به ضخامت 75 ميلي‌متر و وزن مخصوص 80 كيلوگرم در مترمكعب.</t>
  </si>
  <si>
    <t>عايق پشم سنگ يكطرف توري‌دار به ضخامت 30 ميلي‌متر و وزن مخصوص 80 كيلوگرم در مترمكعب.</t>
  </si>
  <si>
    <t>عايق پشم سنگ يكطرف توري‌دار به ضخامت 30 ميلي‌متر و وزن مخصوص 100 كيلوگرم در مترمكعب.</t>
  </si>
  <si>
    <t>عايق پشم سنگ يكطرف توري‌دار به ضخامت 50 ميلي‌متر و وزن مخصوص 80 كيلوگرم در مترمكعب.</t>
  </si>
  <si>
    <t>عايق پشم سنگ يكطرف توري‌دار به ضخامت 50 ميلي‌متر و وزن مخصوص 100 كيلوگرم در مترمكعب.</t>
  </si>
  <si>
    <t>عايق پشم سنگ يكطرف توري‌دار به ضخامت 75 ميلي‌متر و وزن مخصوص 80 كيلوگرم در مترمكعب.</t>
  </si>
  <si>
    <t>عايق پشم سنگ يكطرف توري‌دار به ضخامت 75 ميلي‌متر و وزن مخصوص 100 كيلوگرم در مترمكعب.</t>
  </si>
  <si>
    <t>عايق پشم سنگ يكطرف توري‌دار به ضخامت 100 ميلي‌متر و وزن مخصوص 80 كيلوگرم در مترمكعب.</t>
  </si>
  <si>
    <t>عايق پشم سنگ يكطرف توري‌دار به ضخامت 100 ميلي‌متر و وزن مخصوص 100 كيلوگرم در مترمكعب.</t>
  </si>
  <si>
    <t>عايق‌كاري حرارتي با عايق پلي‌اورتان به ضخامت 15 ميلي‌متر.</t>
  </si>
  <si>
    <t>عايق‌كاري حرارتي با عايق پلي‌اورتان به ضخامت 50 ميلي‌متر.</t>
  </si>
  <si>
    <t>عايق‌كاري حرارتي با عايق پلي‌اورتان به ضخامت 100 ميلي‌متر.</t>
  </si>
  <si>
    <t>عايق‌كاري حرارتي با عايق پلي‌اورتان به ضخامت 150 ميلي‌متر.</t>
  </si>
  <si>
    <t>عايق‌كاري حرارتي با عايق پلي‌اورتان به ضخامت 200 ميلي‌متر.</t>
  </si>
  <si>
    <t>اضافه بها به رديف‌هاي 141001 تا 141005 براي هر مترمربع كاغذ كرافت كه سطح عايق را بپوشاند.</t>
  </si>
  <si>
    <t>اضافه بها به رديف‌هاي 141001 تا 141005 براي هر مترمربع ورق نازك آلومينيوم مسلح به‌ضخامت اسمي 80 ميكرون كه سطح عايق را بپوشاند.</t>
  </si>
  <si>
    <t>پركردن درز بين پانل‌هاي پلي‌اورتان و همچنين در محل تلاقي عايق با سطوح مختلف به‌طريق تزريق پلي‌اورتان برحسب وزن مصرفي.</t>
  </si>
  <si>
    <t>عايق‌كاري حرارتي با عايق پلي‌استايرن به‌ضخامت 15 ميلي‌متر.</t>
  </si>
  <si>
    <t>عايق‌كاري حرارتي با عايق پلي‌استايرن به‌ضخامت 50 ميلي‌متر.</t>
  </si>
  <si>
    <t>عايق‌كاري حرارتي با عايق پلي‌استايرن به‌ضخامت 100 ميلي‌متر.</t>
  </si>
  <si>
    <t>عايق‌كاري حرارتي با عايق پلي‌استايرن به‌ضخامت 150 ميلي‌متر.</t>
  </si>
  <si>
    <t>عايق‌كاري حرارتي با عايق پلي‌استايرن به‌ضخامت 200 ميلي‌متر.</t>
  </si>
  <si>
    <t>عايق‌كاري حرارتي با عايق پلي‌استايرن به‌ضخامت 250 ميلي‌متر.</t>
  </si>
  <si>
    <t>اضافه بها به‌ رديف‌هاي 141301 تا رديف 141306 در صورتي‌ كه از عايق پلي‌استايرن اكسترود شده استفاده گردد.</t>
  </si>
  <si>
    <t>تهيه، ساخت و نصب چهارچوب فلزي از ورق (با يا بدون كتيبه)، با شاخك‌هاي اتصالي مربوط و جاسازي‌ها و تقويت‌هاي لازم براي قفل و لولا.</t>
  </si>
  <si>
    <t>تهيه، ساخت و نصب در و پنجره آهني از نبشي، سپري، ناوداني، ميل گرد ورق و مانند آن، با جاسازي و دستمزد نصب يراق آلات همراه با جوشكاري و ساييدن لازم.</t>
  </si>
  <si>
    <t>تهيه، ساخت و نصب حفاظ، نرده و نرده‌بان و قابسازي فلزي كف پله‌ها از نبشي، سپري، ناوداني و ميل گرد ورق و مانندآن، با جاسازي و دستمزد نصب يراق آلات همراه با جوشكاري و ساييدن لازم.</t>
  </si>
  <si>
    <t>تهيه، ساخت و نصب چهارچوب، در و پنجره آهني از پروفيل‌هاي تو خالي، با جاسازي و دستمزد نصب يراق آلات همراه با جوشكاري وساييدن لازم.</t>
  </si>
  <si>
    <t>تهيه، ساخت و نصب حفاظ نرده و نرده بان و قابسازي فلزي كف پله‌ها از لوله سياه و پروفيل‌هاي تو خالي، باجا سازي و دستمزد نصب يراق آلات همراه با جوشكاري وساييدن لازم.</t>
  </si>
  <si>
    <t>تهيه و نصب ريل و قرقره براي درها و پنجره‌هاي كشويي آهني.</t>
  </si>
  <si>
    <t>تهيه، ساخت و نصب دريچه‌ها، درپوش‌ها و کف‌سازي‌هاي فولادي با ورق ساده يا آجدار، همراه با سپري، نبشي، تسمه و ساير پروفيل‌هاي لازم با جوش‌کاري و ساييدن.</t>
  </si>
  <si>
    <t>تهيه و نصب دريچه‌هاي چدني حوضچه‌ها يا كانال‌ها، يا كارهاي مشابه آن.</t>
  </si>
  <si>
    <t>تهيه، برشكاري، جوشكاري، فرم دادن، ساييدن و نصب ورق‌هاي آهن، به منظور پوشش سطوح ستون‌ها، تيرها كف پنجره‌ها و مانند آن.</t>
  </si>
  <si>
    <t>تهيه مصالح و زيرسازي سطوح كاذب و يا زيرسازي پوشش آرداواز، با نبشي، سپري، ميل گرد و مانند آن.</t>
  </si>
  <si>
    <t>تهيه مصالح، ساخت و نصب زيرسازي سقف‌هاي کاذب، از پروفيل‌هاي تو خالي.</t>
  </si>
  <si>
    <t>تهيه، ساخت و كارگذاري پايه يا دستك فلزي از، نبشي، سپري، ناوداني، تيرآهن و مانند آن، براي نصب سيم خاردار يا تور سيمي و ساير كارهاي مشابه آن.</t>
  </si>
  <si>
    <t>تهيه، ساخت و كارگذاري پايه يا دستك فلزي از قوطي يا لوله سياه، براي نصب سيم خاردار يا تور سيمي و ساير كارهاي مشابه آن.</t>
  </si>
  <si>
    <t>تهيه، ساخت و كارگذاري پايه يا دستك فلزي از، لوله گالوانيزه، براي نصب سيم خاردار يا تور سيمي و ساير كارهاي مشابه آن.</t>
  </si>
  <si>
    <t>تهيه، ساخت و نصب اسكلت فلزي براي زيرسازي نصب ورق‌هاي ساندويچي آلومينيومي به ‌ضخامت 3 تا 6 ميلي‌متر با لايه مياني پلي‌اتيلن يا ورق‌هاي آلومينيومي به ضخامت 4 سانتي‌متر و لايه مياني پلي‌يورتان.</t>
  </si>
  <si>
    <t>تهيه و نصب تسمه‌هاي آجدار فولادي به ابعاد مختلف براي مسلح كردن خاك با پيچ و مهره لازم.</t>
  </si>
  <si>
    <t>تهيه و جاگذاري زبانه‌هاي تسمه‌گير فولادي در قطعات بتني پيش ساخته براي مسلح كردن خاك.</t>
  </si>
  <si>
    <t>اضافه بها به رديف‌هاي 160210 و 160211 در صورتي كه تسمه‌ها و زبانه‌ها به‌ ميزان 100 ميكرون گالوانيزه شوند.</t>
  </si>
  <si>
    <t>تهيه و نصب لوله گالوانيزه به عنوان هواکش در سقف مخزن‌هاي بتني.</t>
  </si>
  <si>
    <t>اضافه بها به ردیف های 160105،160103 و 160201 بابت گالوانیزه گرم، و حداقل پوشش به ضخامت 60 میکرون.</t>
  </si>
  <si>
    <t>تهیه و نصب صفحات فلزی مشبک (Grating) در تصفیه خانه های آب و فاضلاب یا ابینه آبی با حدلقل 80 میکرون پوشش گالوانیزه گرم با تمام وسایل و اتصالات مربوط.</t>
  </si>
  <si>
    <t>تهیه و نصب دریچه از جنس کامپوزیت با کلاف مربوط به مساحت 0/25 تا 0/4 متر مربع.</t>
  </si>
  <si>
    <t>تهيه مصالح، پوشش سقف و فلاشينگ‌ها، با ورق سفيد گالوانيزه صاف، با تمام وسايل و لوازم نصب.</t>
  </si>
  <si>
    <t>تهيه مصالح و پوشش سقف، با ورق سفيد گالوانيزه كركره‌اي، با تمام وسايل و لوازم نصب.</t>
  </si>
  <si>
    <t>تهيه مصالح و پوشش سقف با ورق سفيد گالوانيزه ذوزنقه‌اي، با تمام وسايل و لوازم نصب.</t>
  </si>
  <si>
    <t>اضافه بها به رديف‌هاي 160301 تا 160303، در صورتي كه ورق در يك‌ رو رنگي باشد.</t>
  </si>
  <si>
    <t>تهيه و نصب كف خواب سر ناودان، كاسه ناودان، كلاهك دودكش و مانند آن با ورق سفيد گالوانيزه، لحيم كاري، پرچ و ساير كارهاي لازم روي آن.</t>
  </si>
  <si>
    <t>تهيه، ساخت و نصب آبروي لندني با ورق سفيد گالوانيزه، با تمام وسايل و لوازم نصب.</t>
  </si>
  <si>
    <t>تهيه، ساخت و نصب لوله ناودان و دودكش به قطر 10 سانتي‌متر از ورق گالوانيزه سفيد به ضخامت 0/6 ميلي‌متر، با اتصالات مربوط و تمام وسايل و لوازم نصب.</t>
  </si>
  <si>
    <t>تهيه، ساخت و نصب لوله ناودان و دودكش به قطر 15 سانتي‌متر از ورق گالوانيزه سفيد به ضخامت 0/6 ميلي‌متر، با اتصالات مربوط و تمام وسايل و لوازم نصب.</t>
  </si>
  <si>
    <t>تهيه و نصب، در پوش لوله بخاري به قطر10 سانتي‌متر از آهن سفيد.</t>
  </si>
  <si>
    <t>تهيه و نصب، در پوش لوله بخاري به قطر 15 سانتي‌متر از آهن سفيد.</t>
  </si>
  <si>
    <t>تهيه و نصب تورسيمي گالوانيزه حصاري (فنس)، با لوازم اتصال.</t>
  </si>
  <si>
    <t>تهيه تور سيمي گالوانيزه پشه گير و نصب تور سيمي درون قاب مربوط.</t>
  </si>
  <si>
    <t>تهيه و نصب تور سيمي گالوانيزه زير اندود.</t>
  </si>
  <si>
    <t>تهيه و نصب شبكه پيش جوش شده براي نرده و حصار محوطه.</t>
  </si>
  <si>
    <t>تهيه و نصب توري پرسي با مفتول سياه براي نرده و حصار محوطه.</t>
  </si>
  <si>
    <t>تهيه و نصب صفحات رابيتس براي سطوح كاذب.</t>
  </si>
  <si>
    <t>تهيه و نصب سيم خاردار با اتصالات لازم.</t>
  </si>
  <si>
    <t>تهيه و نصب توري گالوانيزه زير سقف براي نگهداري عايق حرارتي.</t>
  </si>
  <si>
    <t>تهيه شبكه ميل‌گرد پيش جوش ساخته شده (مش) از ميل‌گرد ساده به انضمام بريدن و كار گذاشتن آن همراه با سيم‌پيچي لازم.</t>
  </si>
  <si>
    <t>تهيه شبكه ميل‌گرد پيش جوش ساخته شده (مش) از ميل‌گرد آجدار به انضمام بريدن و كار گذاشتن آن همراه با سيم‌پيچي لازم.</t>
  </si>
  <si>
    <t>اضافه بها به رديف 160406 براي قسمت‌هاي دکوراتيو.</t>
  </si>
  <si>
    <t>تهيه و نصب رابيتس براي قطع بتن در محل درز اجرايي.</t>
  </si>
  <si>
    <t>تهيه و نصب پنجره از ورق گالوانيزه فرم داده شده و پيچ و رنگ پخته در كوره با يراق آلات تا مساحت 1 متر مربع.</t>
  </si>
  <si>
    <t>تهيه و نصب در و پنجره از ورق گالوانيزه فرم داده شده و پيچ و رنگ پخته شده در كوره با يراق آلات به مساحت بيش از 1 تا 3 مترمربع.</t>
  </si>
  <si>
    <t>تهيه و نصب در و پنجره از ورق گالوانيزه فرم داده شده و پيچ و رنگ پخته شده در كوره با يراق آلات به مساحت بيش از 3 مترمربع.</t>
  </si>
  <si>
    <t>تهيه و نصب پانل مشبک عايق‌دار به ضخامت 7 سانتي‌متر و ضخامت تمام شده ديوار 10 سانتي‌متر با عايق پلي‌استايرن نسوز، به ضخامت 4 سانتي‌متر و شبکه‌هاي مفتول 5×5 سانتي‌متر به قطر حداقل 2 ميلي‌متر همراه با اجراي بازشو (به مساحت کمتر از يک متر مربع) و نصب شبکه‌هاي اتصال در گوشه و در اطراف باز شوها ، به طور کامل بدون اندود روي آن</t>
  </si>
  <si>
    <t>اضافه بها به رديف‌ 160601 به ازاي هر يک سانتي‌متر افزايش ضخامت هسته عايق.</t>
  </si>
  <si>
    <t>اضافه بها به رديف‌ 160601 در صورتي که از مفتول گالوانيزه استفاده شود.</t>
  </si>
  <si>
    <t>اضافه بها به رديف‌ 160601 براي اجراي بازشوها با مساحت بيش از يک متر مربع. (بدون احتساب متراژ بازشو).</t>
  </si>
  <si>
    <t>اضافه بها به رديف 160602 در صورتي كه از پانل سقفي براي ساخت سقف پانلي استفاده شود.</t>
  </si>
  <si>
    <t>تهيه و اجراي پانل ساختمان از نوع ديوارهاي باربر، از جنس فولاد سرد نورد شده گالوانيزه سبک (LSF)، متشکل از اعضاي ,runner stud و بادبند (در صورت لزوم) به همراه نعل‌درگاه، اتصالات و تقويتي‌هاي مربوط، مطابق مشخصات فني.</t>
  </si>
  <si>
    <t>اضافه بها نسبت به رديف‌ 160701 و 160702 در حالتي که نصب پانل به حالت افقي باشد (پانل سقفي).</t>
  </si>
  <si>
    <t>تهيه و اجراي تاوه فلزي ماندگار (Metal Deck)، براي پوشش سقف، به همراه گل‌ميخ‌ها و اتصالات مربوط، مطابق مشخصات فني در کارهاي LSF.</t>
  </si>
  <si>
    <t>اضافه بها به رديف 160701 براي اجراي ديوارهاي پانلي قوس‌دار از جنس فولاد سرد نورد شده گالوانيزه.</t>
  </si>
  <si>
    <t>تهيه، ساخت و نصب در و پنجره آلومينيومي يک جداره و يا دو جداره كه در آن از ميل گرد فولادي استفاده شده باشد.</t>
  </si>
  <si>
    <t>تهيه، ساخت و نصب در و پنجره آلومينيومي يک جداره و يا دو جداره از پروفيل اس تي كه در آن از ميل گرد فولادي استفاده نشده باشد.</t>
  </si>
  <si>
    <t>تهيه، ساخت و نصب در و پنجره آلومينيومي يک جداره از پروفيل کرونت كه در آن از ميل گرد فولادي استفاده نشده باشد.</t>
  </si>
  <si>
    <t>تهيه، ساخت و نصب نرده و شبكه آلومينيومي و مانند آن از پروفيل‌هاي قوطي آلومينيومي.</t>
  </si>
  <si>
    <t>تهيه و نصب روكش ستون‌ها از ورق نماي آلومينيوم.</t>
  </si>
  <si>
    <t>تهيه و نصب روكش ديوارها از قطعات و ورق نماي آلومينيوم.</t>
  </si>
  <si>
    <t>تهيه و نصب پروفيل‌هاي آلومينيومي، جهت اتصال ورق‌هاي ساندويچي به زيرسازي اسكلت فلزي و نيز تقويت لازم براي ورق‌هاي ساندويچي به ضخامت 3 تا 6 ميلي‌متر با لايه مياني پلي‌اتيلن.</t>
  </si>
  <si>
    <t>تهيه و نصب سقف كاذب آلومينيومي از ورق آلومينيومي فرم داده شده به ضخامت 0/5 تا 5/05 ميلي‌متر، با رنگ پخته و زير سازي استاندارد.</t>
  </si>
  <si>
    <t>تهيه و نصب سقف كاذب آلومينيومي از ورق آلومينيومي سوراخ دار فرم داده شده، به‌ضخامت 0/5 تا 5/05 ميلي‌متر، با رنگ پخته كه پشت آن با لايه نمدي به ضخامت 0/2 ميلي‌متر پوشانده شده است، با زيرسازي استاندارد.</t>
  </si>
  <si>
    <t>تهيه مصالح و پوشش سقف، با ورق آلومينيومي با هر نوع موج به ضخامت تا 0/7 ميلي‌متر.</t>
  </si>
  <si>
    <t>تهيه مصالح و پوشش سقف، با ورق آلومينيومي با هرنوع موج به ضخامت بيش از 0/7 ميلي‌متر.</t>
  </si>
  <si>
    <t>تهيه مصالح و پوشش ديوار با ورق آلومينيومي با هر نوع موج به ضخامت تا 0/7 ميلي‌متر.</t>
  </si>
  <si>
    <t>تهيه مصالح و پوشش ديوار با ورق آلومينيومي با هر نوع موج به ضخامت بيش از 0/7 ميلي‌متر.</t>
  </si>
  <si>
    <t>تهيه مصالح و اجراي فلاشينگ با ورق آلومينيومي به هر ضخامت.</t>
  </si>
  <si>
    <t>تهيه مصالح و اجراي ديوار با ورق آلومينيومي دو رو رنگ شده با هر نوع موج به ضخامت تا 0/7 ميلي‌متر.</t>
  </si>
  <si>
    <t>تهيه مصالح و اجراي ديوار با ورق آلومينيومي دو رو رنگ شده با هر نوع موج به ضخامت بيش از 0/7 ميلي‌متر.</t>
  </si>
  <si>
    <t>تهيه و نصب نبشي از آلومينيوم، براي لبه‌هاي تيز و كارهاي مشابه آن.</t>
  </si>
  <si>
    <t>تهيه مصالح و پوشش درز انبساط با قطعات آلومينيومي.</t>
  </si>
  <si>
    <t>تهيه و نصب پاخور درهاي چوبي، از آلومينيوم.</t>
  </si>
  <si>
    <t>تهيه و نصب ريل آلومينيومي توري پشه گير آلومينيومي.</t>
  </si>
  <si>
    <t>تهيه و نصب در پوش لوله‌هاي بخاري به قطر 10 سانتي‌متر از آلومينيوم.</t>
  </si>
  <si>
    <t>تهيه و نصب در پوش لوله‌هاي بخاري به قطر 15 سانتي‌متر از آلومينيوم.</t>
  </si>
  <si>
    <t>تهيه و نصب توري پشه گير آلومينيومي، با قاب آلومينيومي ثابت.</t>
  </si>
  <si>
    <t>تهيه و نصب توري پشه گيرآلومينيومي متحرك ، با قاب آلومينيومي بدون ريل كشويي.</t>
  </si>
  <si>
    <t>تهيه و نصب توري پشه گير آلومينيومي لولايي با قاب آلومينيومي بدون چهارچوب.</t>
  </si>
  <si>
    <t>اضافه بها به تمام كارهاي آلومينيومي غير رنگي،</t>
  </si>
  <si>
    <t>اضافه بها براي آنادايز كردن به ضخامت بيش از 5 ميكرون به ازاي هر 5 ميكرون.</t>
  </si>
  <si>
    <t>تهيه و نصب قرنيز برنزي پاي ديوار.</t>
  </si>
  <si>
    <t>تهيه و نصب نرده، شبكه يا قطعات ساخته شده از برنز.</t>
  </si>
  <si>
    <t>تهيه و نصب هر نوع ورق يا قطعات مسي.</t>
  </si>
  <si>
    <t>تهيه مصالح و نصب پانل ساندويچي سقفي به ضخامت 4 سانتي‌متر شامل دو رو ورق آلومينيوم رنگي به ضخامت 0/7 ميلي‌متر كه بين آن‌ها فوم پلي يورتان پر شده باشد.</t>
  </si>
  <si>
    <t>تهيه مصالح و نصب پانل ساندويچي ديواري به ضخامت 4 سانتي‌متر شامل دو رو ورق آلومينيوم رنگي به ضخامت 0/7 ميلي‌متر كه بين آن‌ها فوم پلي يورتان پر شده باشد.</t>
  </si>
  <si>
    <t>تهيه و نصب پوشش‌هاي ساندويچي به ضخامت 4 ميلي‌متر، شامل دو رو ورق آلومينيوم هر يك به ضخامت 0/5 ميلي‌متر با لايه مياني پلي‌اتيلن‏ براي نماسازي.</t>
  </si>
  <si>
    <t>اضافه بها به رديف‌هاي 171001 و 171002 به ازاي هر سانتي‌متر اضافه ضخامت نسبت به چهار سانتي‌متر، بابت افزايش ضخامت فوم پلي‌يورتان.</t>
  </si>
  <si>
    <t>تهيه و نصب پنجره آلومينيوم تا مساحت 1 متر مربع با يراق آلات كه درآن از پروفيل‌هايي به غير از</t>
  </si>
  <si>
    <t>تهيه و نصب در و پنجره آلومينيوم به مساحت بيش از 1 تا 3 متر مربع با يراق آلات كه درآن از پروفيل‌هايي به غير از اس تي و كرونت و قوطي استفاده شده باشد.</t>
  </si>
  <si>
    <t>تهيه و نصب در و پنجره آلومينيوم به مساحت بيش از 3 مترمربع با يراق آلات كه درآن از پروفيل‌هايي به غير از اس تي و كرونت و قوطي استفاده شده باشد.</t>
  </si>
  <si>
    <t>اندود كاهگل روي هر نوع سطح، با شيب‌بندي در صورت لزوم، به ازاي هر يک سانتي‌متر ضخامت.</t>
  </si>
  <si>
    <t>شمشه گيري سطوح قايم و سقف‌ها، با ملات گچ و خاك.</t>
  </si>
  <si>
    <t>اندود گچ و خاك به ضخامت تا 2/5 سانتي‌متر، روي سطوح قايم.</t>
  </si>
  <si>
    <t>اندود گچ و خاك به ضخامت تا 2/5 سانتي‌متر، براي زير سقف‌ها.</t>
  </si>
  <si>
    <t>سفيد كاري روي سطوح قايم و پرداخت آن با گچ كشته.</t>
  </si>
  <si>
    <t>سفيد كاري زير سقف‌ها و پرداخت آن با گچ كشته.</t>
  </si>
  <si>
    <t>در آوردن چفت در سطوح گچ كاري.</t>
  </si>
  <si>
    <t>سفيد كاري با گچ گيبتن روي سطوح بتني.</t>
  </si>
  <si>
    <t>زخمي كردن يا ملات پاشي روي سطوح بتني به منظور اجراي اندود.</t>
  </si>
  <si>
    <t>شمشه گيري سطوح قايم و سقف‌ها، با ملات ماسه سيمان1:4.</t>
  </si>
  <si>
    <t>اندود سيماني به ضخامت حدود يك سانتي‌متر روي سطوح قايم، با ملات ماسه سيمان 1:4.</t>
  </si>
  <si>
    <t>اندود سيماني به ضخامت حدود 2 سانتي‌متر، روي سطوح قايم، با ملات ماسه سيمان 1:4.</t>
  </si>
  <si>
    <t>اندود سيماني به ضخامت حدود 3 سانتي‌متر، روي سطوح قايم، با ملات ماسه سيمان 1:4.</t>
  </si>
  <si>
    <t>اندود سيماني به ضخامت حدود 4 سانتي‌متر، روي سطوح قايم، با ملات ماسه سيمان 1:4.</t>
  </si>
  <si>
    <t>اندود سيماني با ملات ماسه سيمان 1:4 به ضخامت حدود يك سانتي‌متر، روي سطوح افقي.</t>
  </si>
  <si>
    <t>اندود سيماني با ملات ماسه سيمان 1:4 به ضخامت حدود 2 سانتي‌متر، روي سطوح افقي.</t>
  </si>
  <si>
    <t>اندود سيماني با ملات ماسه سيمان 1:4 به ضخامت حدود 3 سانتي‌متر، روي سطوح افقي.</t>
  </si>
  <si>
    <t>اندود سيماني با ملات ماسه سيمان 1:4 به ضخامت حدود 4 سانتي‌متر، روي سطوح افقي.</t>
  </si>
  <si>
    <t>اندود سيماني با ملات ماسه سيمان 1:4 به ضخامت حدود يك سانتي‌متر، براي زير سقف.</t>
  </si>
  <si>
    <t>اندود سيماني با ملات ماسه سيمان 1:4 به ضخامت حدود 2 سانتي‌متر، براي زير سقف.</t>
  </si>
  <si>
    <t>اندود سيماني با ملات ماسه سيمان 1:4 به ضخامت حدود 3 سانتي‌متر، براي زير سقف.</t>
  </si>
  <si>
    <t>اندود سيماني با ملات ماسه سيمان 1:4 به ضخامت حدود 4 سانتي‌متر، براي زير سقف.</t>
  </si>
  <si>
    <t>اضافه بها نسبت به رديف‌هاي 180303 تا180310، چنانچه ملات با تارد 1:2:8 به جاي ملات ماسه سيمان 1:4 مصرف شود، براي هر يك سانتي‌متر ضخامت اندود يك مرتبه.</t>
  </si>
  <si>
    <t>اضافه بها نسبت به رديف‌هاي 180303 تا180310س، چنانچه ملات ماسه آهك 1:3 به جاي ملات ماسه سيمان 1:4 مصرف شود، براي هر يك سانتي‌متر ضخامت اندود يك مرتبه.</t>
  </si>
  <si>
    <t>اضافه بها براي اندودهاي با ملات ماسه سيمان يا با تارد، در صورتي كه سطح روي آن ليسه‌اي و پرداخت شود.</t>
  </si>
  <si>
    <t>تهيه و اجراي بتن به عيار 350 کيلوگرم سيمان با روش پاششي با دستگاه، به ازاي هر يک سانتي‌متر تا ضخامت سه سانتي‌متر.</t>
  </si>
  <si>
    <t>اضافه بها به رديف 180318 براي ضخامت‌هاي بيش از سه سانتي‌متر، به ازاي هر يک سانتي‌مترتا 10 سانتي‌متر.</t>
  </si>
  <si>
    <t>اندود تخته ماله‌اي (قشر رويه) در يكدست، به ضخامت حدود 0/5 سانتي‌متر، روي سطوح قايم و افقي با ملات سيمان، پودر و خاك سنگ 1:1:3.</t>
  </si>
  <si>
    <t>اندود تخته ماله‌اي (قشر رويه) در يك دست، به ضخامت حدود 0/5 سانتي‌متر، زير سقف‌ها با ملات سيمان، پودر و خاك، سنگ 1:1:3.</t>
  </si>
  <si>
    <t>اضافه بها نسبت به رديف‌هاي 180401 و 180402، در صورتي كه، به جاي سيمان پرتلند از سيمان سفيد استفاده شود.</t>
  </si>
  <si>
    <t>اضافه بها به رديف‌هاي 180401 و180402، در صورت مصرف سيمان رنگي، به غير از سيمان سفيد.</t>
  </si>
  <si>
    <t>اندود تگرگي (قشر رويه)، در يك دست به ضخامت حدود 2 ميلي‌متر با ملات سيمان و پودر و خاك سنگ 1:1:3 براي سطوح قايم و افقي و يا زير سقف.</t>
  </si>
  <si>
    <t>اندود تگرگي (قشررويه)، در يك دست به ضخامت حدود 2 ميلي‌متر با ملات سيمان سفيد و پودر و خاك سنگ 1:1:3 براي سطوح قايم و افقي و يا زير سقف، با استفاده از مواد رنگي در صورت لزوم.</t>
  </si>
  <si>
    <t>اندود تگرگي (قشر رويه)، در يك دست به ضخامت حدود 2 ميلي‌متر با ملات سيمان رنگي (غيرازسفيد) و پودر و خاك سنگ 1:1:3 براي سطوح قايم و افقي و يا زير سقف.</t>
  </si>
  <si>
    <t>تهيه مصالح و اجراي نما سازي رزيني تركيبي از نوع روغني (آلكيدي بلند روغن).</t>
  </si>
  <si>
    <t>تهيه مصالح و اجراي نما سازي رزيني تركيبي از نوع امولزيوني هم‌ بسپار (كوپليمر) براي داخل ساختمان.</t>
  </si>
  <si>
    <t>نماسازي چكشي سطوح قايم و افقي (قشر رويه)، به ضخامت 1 تا 1/5 سانتي‌متر، با ملات موزاييك</t>
  </si>
  <si>
    <t>نماسازي چكشي سطوح قايم و افقي (قشر رويه) به ضخامت 1 تا 1/5 سانتي‌متر، با ملات سيمان، پودر و خاك سنگ 1:1:3.</t>
  </si>
  <si>
    <t>نما سازي موزاييكي روي سطوح قايم و افقي (قشر رويه)، به ضخامت 1 تا 1/5 سانتي‌متر با ملات موزاييك 2/5:2/5:1 همراه با شمشه‌گيري شيشه‌اي با شيشه حدود 6 ميلي‌متر و ساييدن آن.</t>
  </si>
  <si>
    <t>نما سازي موزاييكي شسته (قشر رويه) روي سطوح قايم و افقي به ضخامت 1 تا 1/5 سانتي‌متر با ملات موزاييك 2/5:2/5:1 و شمشه‌گيري شيشه‌اي با شيشه حدود 6 ميلي‌متري و شستن آن.</t>
  </si>
  <si>
    <t>اضافه بها به رديف‌هاي 180601 تا 180604، در صورتي كه به جاي سيمان پرتلند سيمان سفيد مصرف شود.</t>
  </si>
  <si>
    <t>اضافه بها به رديف‌هاي 180601 تا 180604، در صورت مصرف سيمان رنگي به غير از سيمان سفيد.</t>
  </si>
  <si>
    <t>كف سازي موزاييكي (قشررويه)، به ضخامت 1 تا 1/5 سانتي‌متر، با ملات موزاييكي 2‌:1/5:1 و ساييدن آن.</t>
  </si>
  <si>
    <t>تهيه مصالح و ساختن در پوش روي ديوار (يک طرفه يا دو طرفه)، کف پنجره (داخل يا خارج)، با تعبيه آب چكان، درز انبساط و قالب‌بندي، با ملات ماسه سيمان 1:6.</t>
  </si>
  <si>
    <t>تهيه مصالح و ساختن سايه‌بان بتني بالاي پنجره به عيار250 كيلو سيمان در متر مكعب، با تعبيه آب چكان و قالب‌بندي، به طور كامل (ميل گرد مصرفي از رديف مربوط پرداخت مي‌شود).</t>
  </si>
  <si>
    <t>بند كشي توپر نماي آجري با ملات گچ و خاك.</t>
  </si>
  <si>
    <t>بند كشي تو خالي نماي آجري با ملات گچ و خاك.</t>
  </si>
  <si>
    <t>بند كشي توپر نماي آجري با ملات ماسه سيمان 1:4.</t>
  </si>
  <si>
    <t>بند كشي توخالي نماي آجري با ملات ماسه سيمان 1:4.</t>
  </si>
  <si>
    <t>بند كشي نماي بلوك سيماني با ملات ماسه سيمان 1:4.</t>
  </si>
  <si>
    <t>بند كشي نماي سنگي باسنگ لاشه و ملات ماسه سيمان 1:4.</t>
  </si>
  <si>
    <t>بندكشي نماي سنگي با سنگ لاشه موزاييك، به صورت درز شده يا بادبر و يا مشابه آن و ملات ماسه سيمان 1:4.</t>
  </si>
  <si>
    <t>بند كشي نماي سنگي با سنگ پلاك و ملات ماسه سيمان 1:4، در صورتي كه ضخامت بند 6 ميلي‌متر و بيشتر باشد.</t>
  </si>
  <si>
    <t>تهيه و نصب صفحات گچي به ضخامت 12 ميلي‌متر به صورت دو جداره و از دو طرف روي پانل ديواري از جنس فولاد گالوانيزه سرد نورد شده سبک با بطانه به انضمام تمام وسايل نصب و نوار مربوط.</t>
  </si>
  <si>
    <t>تهيه و نصب سقف گچي بدون ملات با بطانه و تمام وسايل نصب و نوار مربوط.</t>
  </si>
  <si>
    <t>اضافه بها به رديف‌هاي 180901 و 180902 چنانچه صفحات گچي از نوع مقاوم در مقابل رطوبت باشد.</t>
  </si>
  <si>
    <t>دستمزد تعبيه و جاسازي محل چهارچوب، پنجره و دريچه در ديوارهاي با صفحات گچي (dry wall).</t>
  </si>
  <si>
    <t>اضافه بها به ردیف های 180901 و 180902 چنانچه صفحات گچی از نوع مقاوم در برابر آتش باشد.</t>
  </si>
  <si>
    <t>اضافه بها به ردیف های 180901 و 180902 چنانچه صفحات گچی توا ما  در برابر آتش و رطوبت مقاوم باشد.</t>
  </si>
  <si>
    <t>آماده سازي، تهيه مصالح و اجراي نازک‌کاري رويه با پوشش سلولزي به ضخامت 2 تا 3 ميلي‌متر، به هر رنگ در سطوح قائم و افقي.</t>
  </si>
  <si>
    <t>اضافه بها به رديف 181001، در صورت استفاده از پوشش‌هاي سلولزي مرکب با الياف مصنوعي پروپيلن.</t>
  </si>
  <si>
    <t>اضافه بها به رديف 181001، در صورت استفاده از پوشش‌هاي سلولزي مرکب با ميکا.</t>
  </si>
  <si>
    <t>تهيه و نصب نماي پيش‌ساخته با سيمان الياف‌دار، با ضخامت 8 تا 12 ميلي‌متر، با هر رنگ و سطح صاف.</t>
  </si>
  <si>
    <t>تهيه و نصب نماي پيش‌ساخته با سيمان الياف‌دار، با ضخامت 8 تا 12 ميلي‌متر، با هر رنگ و سطح برجسته.</t>
  </si>
  <si>
    <t>تهيه و نصب چهارچوب در، از چوب داخلي به ابعاد اسمي 7×16 سانتي‌متر يا مقطع معادل آن، با تمام مشتي‌هاي پيش بيني شده و زهوار لازم براي كتيبه.</t>
  </si>
  <si>
    <t>تهيه و نصب چهارچوب در، از چوب نراد خارجي به ابعاد اسمي 7×16 سانتي‌متر يا مقطع معادل آن، با تمام مشتي‌هاي پيش بيني شده و زهوار لازم براي كتيبه.</t>
  </si>
  <si>
    <t>تهيه و نصب چهارچوب در، از چوب داخلي به ابعاد اسمي 6×12 سانتي‌متر يا مقطع معادل آن، با تمام مشتي‌هاي پيش بيني شده و زهوار لازم براي كتيبه.</t>
  </si>
  <si>
    <t>تهيه و نصب چهارچوب در، از چوب نراد خارجي به ابعاد اسمي 6×12 سانتي‌متر يا مقطع معادل آن، با تمام مشتي‌هاي پيش بيني شده و زهوار لازم براي كتيبه.</t>
  </si>
  <si>
    <t>تهيه و ساخت كلاف در چوبي به ابعاد 6×8/3 سانتي‌متر يا مقطع معادل آن، با چوب داخلي، همراه با دو قيد چوبي به ابعاد 6×8/3 سانتي‌متر يا مقطع معادل آن، به طول 20 سانتي‌متر براي نصب قفل.</t>
  </si>
  <si>
    <t>تهيه و ساخت كلاف در چوبي به ابعاد 6×8/3 سانتي‌متر يا مقطع معادل آن، با چوب نراد خارجي، همراه با دو قيد چوبي به ابعاد 6×8/3 سانتي‌متر يا مقطع معادل آن، به طول 20 سانتي‌متر براي نصب قفل.</t>
  </si>
  <si>
    <t>تهيه، ساخت و جاگذاري شبكه به ابعاد 7×7 سانتي‌متر داخل كلاف چوبي در، از فيبر به ضخامت حدود 3 ميلي‌متر.</t>
  </si>
  <si>
    <t>تهيه، ساخت و جا گذاري شبكه به ابعاد 7×7سانتي‌متر داخل كلاف چوبي در، از سه لايي داخلي به ضخامت حدود 4 ميلي‌متر.</t>
  </si>
  <si>
    <t>تهيه، ساخت و جا گذاري شبكه به ابعاد 7×7 سانتي‌متر داخل كلاف چوبي در، از چوب داخلي به ضخامت 6 ميلي‌متر.</t>
  </si>
  <si>
    <t>تهيه، ساخت و جا گذاري شبكه به ابعاد 7×7 سانتي‌متر داخل كلاف چوبي در، از چوب نراد خارجي به ضخامت 6 ميلي‌متر.</t>
  </si>
  <si>
    <t>تهيه، ساخت و جا گذاري شبكه داخل كلاف چوبي در، با شبكه مقوايي لانه زنبوري.</t>
  </si>
  <si>
    <t>تهيه و نصب پوشش دو روي در، با تخته سه لايي داخلي به ضخامت 4 ميلي‌متر، با پرس كردن.</t>
  </si>
  <si>
    <t>تهيه و نصب پوشش دو روي در، از فيبر به ضخامت حدود 3 ميلي‌متر، با پرس كردن.</t>
  </si>
  <si>
    <t>تهيه و نصب پوشش دو روي در، از نئوپان به ضخامت حدود 4 ميلي‌متر، با پرس كردن.</t>
  </si>
  <si>
    <t>تهيه و نصب پوشش دو روي در، از ام. دي. اف (MDF) رنگي به ضخامت حدود 3 ميلي‌متر، با پرس كردن.</t>
  </si>
  <si>
    <t>نصب در چوبي و يراق كوبي آن (بدون بهاي يراق‌آلات).</t>
  </si>
  <si>
    <t>دستمزد قابلمه‌اي كردن در، به ازاي متر طول قابلمه.</t>
  </si>
  <si>
    <t>تهيه و نصب روكوب چوبي چهارچوب به عرض 5 تا 7 سانتي‌متر و ضخامت 12 تا 16 ميلي‌متر، از چوب داخلي.</t>
  </si>
  <si>
    <t>تهيه و نصب روكوب چوبي چهارچوب به عرض 5 تا 7 سانتي‌متر و ضخامت 12 تا 16 ميلي‌متر، از چوب نراد خارجي.</t>
  </si>
  <si>
    <t>تهيه و نصب فتيله چوبي به ابعاد 1×1 سانتي‌متر يا مقطع معادل آن، از چوب داخلي.</t>
  </si>
  <si>
    <t>تهيه و نصب فتيله چوبي به ابعاد 2×2 سانتي‌متر يا مقطع معادل آن، از چوب داخلي.</t>
  </si>
  <si>
    <t>تهيه و نصب فتيله چوبي به ابعاد 4×4 سانتي‌متر يا مقطع معادل آن، از چوب داخلي.</t>
  </si>
  <si>
    <t>تهيه، ساخت و نصب چهارچوب كمد و گنجه از چوب نرادخارجي، به ابعاد اسمي 7×5 سانتي‌متر يا مقطع معادل آن‌ها، با تمام مشتي‌هاي پيش بيني شده.</t>
  </si>
  <si>
    <t>تهيه و ساخت در كمد و گنجه از نئوپان به ضخامت 18 ميلي‌متر و نصب زهوار چوبي درمحيط آن به ابعاد 2×1/8 سانتي‌متر.</t>
  </si>
  <si>
    <t>تهيه وساخت در كمد و گنجه به ضخامت نهايي حدود 3/3 سانتي‌متر، با كلاف ازچوب نراد خارجي به ابعاد 2/5×5 سانتي‌متر يا مقطع معادل آن و شبكه گذاري و پوشش دور و با تخته سه لاي 4 ميلي‌متري داخلي.</t>
  </si>
  <si>
    <t>تهيه و ساخت در كمد و گنجه به ضخامت نهايي حدود 3/3 سانتي‌متر، با كلاف از چوب نراد خارجي به ابعاد 2/5×5 سانتي‌متر يا مقطع معادل آن و شبكه گذاري و پوشش دورو با فيبربه ضخامت حدود3 ميلي‌متر.</t>
  </si>
  <si>
    <t>تهيه و ساخت در كمد و گنجه به ضخامت نهايي حدود 3/3 سانتي‌متر، با كلاف از چوب نراد خارجي به ابعاد 2/5×5 سانتي‌متر يا مقطع معادل آن و شبكه گذاري و پوشش دور و با نئوپان به ضخامت 4 ميلي‌متر.</t>
  </si>
  <si>
    <t>تهيه و ساخت در كمد و گنجه از ام. دي. اف (MDF) رنگي به ضخامت 16 ميلي‌متر و نصب نوار PVC  در محيط آن.</t>
  </si>
  <si>
    <t>تهيه و ساخت در كمد و گنجه به ضخامت‌هايي حدود 3 سانتي متر با کلاف از چوب نراد خارجي به ابعاد 2/5×5 سانتي متر يا مقطع معادل آن و شبکه گذاري و پوشش دو رو با ام. دي. اف (MDF) رنگي به ضخامت حدود 3 ميلي‌متر.</t>
  </si>
  <si>
    <t>تهيه مصالح و طبقه بندي و تقسيمات داخلي عمودي و افقي كمدها و گنجه‌ها با نئوپان به ضخامت 18 ميلي‌متر با تكيه گاه‌هاي لازم و نصب زهوار جلوي تقسيمات به ابعاد 1/5×1/8 ازچوب نراد خارجي، بر حسب سطوح طبقات و تقسيمات داخلي.</t>
  </si>
  <si>
    <t>تهيه مصالح و طبقه بندي و تقسيمات داخلي كمدها و گنجه‌ها با ام. دي. اف (MDF) رنگي به ضخامت 16 ميلي‌متر با تکيه‌گاه‌هاي لازم برحسب سطوح طبقات و تقسيمات داخلي و نيز نصب نوار پي. وي. سي.</t>
  </si>
  <si>
    <t>تهيه مصالح و پوشش ديوارهاي داخلي كمد و گنجه‌هاشامل زيرسازي از چوب نراد خارجي، به فاصله 50 سانتي‌متر و ابعاد 2/5×5 سانتي‌متر و پوشش با فيبر به ضخامت حدود 3 ميلي‌متر.</t>
  </si>
  <si>
    <t>تهيه مصالح و پوشش ديوارهاي داخلي كمد و گنجه‌ها شامل زيرسازي از چوب نراد خارجي، به فاصله 50 سانتي‌متر و ابعاد 2/5×5 سانتي‌متر و پوشش با ام. دي. اف (MDF) رنگي به ضخامت 3 ميلي‌متر و نصب نوار PVC.</t>
  </si>
  <si>
    <t>تهيه و ساخت كلاف چوبي از چوب داخلي به ابعاد 4×3 سانتي‌متر يا مقطع معادل آن، براي توري پشه گير درها، با واداروسطو تهيه و كوبيدن زهوار 1/5×3 سانتي‌متر يا مقطع معادل آن، روي چهارچوب.</t>
  </si>
  <si>
    <t>تهيه و ساخت كلاف چوبي از چوب نراد خارجي به ابعاد 4×3 سانتي‌متر يا مقطع معادل آن، براي توري پشه گيردرها، با وادار وسط و تهيه و كوبيدن زهوار 1/5×3 سانتي‌متر يا مقطع معادل آن، از چوب نراد خارجي، روي چهارچوب.</t>
  </si>
  <si>
    <t>تهيه، ساخت و نصب كلاف براي توري پشه گير روي پنجره‌ها به ابعاد 3×2 سانتي‌متر يا مقطع معادل آن، از چوب نراد خارجي و كوبيدن زهوار 1/5×3 سانتي‌متر يا مقطع معادل آن، از چوب نراد خارجي، روي چهارچوب.</t>
  </si>
  <si>
    <t>تهيه و نصب شبكه‌هاي چوبي از چوب نراد خارجي، براي زيرسازي سقف‌هاي كاذب، به منظور نصب قطعات اكوستيك.</t>
  </si>
  <si>
    <t>تهيه و نصب شبكه‌هاي چوبي از چوب نراد خارجي، براي زيرسازي سقف‌هاي كاذب، به منظور اجراي لمبه‌كوبي.</t>
  </si>
  <si>
    <t>تهيه مصالح و زير سازي به صورت شبكه عمود بر هم و اتصال نيم و نيم صليبي با چوب نراد خارجي، به ابعاد 6×4 سانتي‌متر به فاصله يك متر از يكديگر، به منظور نصب صفحات صاف آزبست سيمان درنما.</t>
  </si>
  <si>
    <t>تهيه مصالح و زير سازي با چوب نراد خارجي، براي نصب اردواز 30×60 سانتي‌متر شامل چوب‌هاي اصلي به ابعاد 4×6 سانتي‌متر و به فاصله 80 سانتي‌متر و چوب‌هاي فرعي به ابعاد 4×3 سانتي‌متر به فاصله 20 سانتي‌متر از يكديگر.</t>
  </si>
  <si>
    <t>تهيه مصالح و زير سازي با چوب نراد خارجي، براي نصب اردواز 30×20 سانتي‌مترشامل چوب‌هاي اصلي به ابعاد 6×4 سانتي‌متر و به فاصله 80 سانتي‌متر و چوب‌هاي فرعي به ابعاد 4×3 سانتي‌متر و به فاصله 10 سانتي‌متر از يكديگر.</t>
  </si>
  <si>
    <t>تهيه و نصب چوب روي دست انداز پله به ضخامت حدود 6 سانتي‌متر و عرض 8 تا 12 سانتي‌متر، با لوازم اتصالي مربوط از چوب داخلي.</t>
  </si>
  <si>
    <t>تهيه و نصب چوب روي دست انداز پله به ضخامت حدود 6 سانتي‌متر و عرض 8 تا 12 سانتي‌متر، با لوازم اتصالي مربوط ازچوب نراد خارجي.</t>
  </si>
  <si>
    <t>تهيه و نصب قرنيز چوبي به ضخامت 1 تا 1/5 سانتي‌متر، از چوب داخلي كه لبه آن ابزار خورده باشد.</t>
  </si>
  <si>
    <t>تهيه و نصب قرنيز چوبي به ضخامت 1 تا 1/5 سانتي‌متر، از چوب نراد خارجي كه لبه آن ابزار خورده باشد.</t>
  </si>
  <si>
    <t>تهيه و نصب قرنيز چوبي از جنس ام. دي. اف (MDF) رنگي  به ضخامت حدود 1/5 سانتي‌متر، لبه آن ابزار خورده باشد.</t>
  </si>
  <si>
    <t>تهيه مصالح و پوشش ديوارها با نئوپان به ضخامت 18 ميلي‌متر.</t>
  </si>
  <si>
    <t>اضافه بها نسبت به رديف 191201، چنانچه در محيط قطعات نئوپان زهوار از چوب نراد خارجي به ابعاد 1/8×1/5 سانتي‌متر نصب شده باشد.</t>
  </si>
  <si>
    <t>تهيه مصالح و پوشش نرده از ورق نئوپان به ضخامت 2 سانتي‌متر، كه درمحيط آن زهوار از چوب نراد خارجي به ابعاد 2×1/5 سانتي‌متر نصب شده باشد.</t>
  </si>
  <si>
    <t>تهيه و نصب خرپاي چوبي با چهار تراش از چوب داخلي شامل كش، لنگ (كلاف‌هاي تحتاني و فوقاني خرپا)، لاپه (پرلين)، شاخه، تو حلقي، ركاب ، كلاف روي ديوار، چوب دار و ساير اعضاي مشابه، به استثناي تخته‌كوبي‌ها، بر حسب حجم چوب نصب شده.</t>
  </si>
  <si>
    <t>تهيه و نصب خرپاي چوبي با چهار تراش از چوب نراد خارجي شامل كش، لنگ (كلاف‌هاي تحتاني و فوقاني خرپا)، لاپه (پرلين)، شاخه، تو حلقي، ركاب، كلاف روي ديوار، چوب دار و ساير اعضاي مشابه، به استثناي تخته‌كوبي‌ها، بر حسب حجم چوب نصب شده.</t>
  </si>
  <si>
    <t>تهيه مصالح و كوبيدن توفال در زير شيرواني با هر نوع چوب.</t>
  </si>
  <si>
    <t>تهيه مصالح و كوبيدن تخته زير ابروي شيرواني و تخته‌هاي دستكي زير كاه گل از تخته 3 سانتي‌متري داخلي.</t>
  </si>
  <si>
    <t>تهيه مصالح و كوبيدن تخته زير ابروي شيرواني و تخته‌هاي دستكي زير كاه گل ازچوب 3 سانتي‌متري نراد خارجي.</t>
  </si>
  <si>
    <t>تهيه و اجراي تير ريزي سقف با تيرهاي چوبي از نوع چهار تراش داخلي به ابعاد 20×10 سانتي‌متر، با تمام لوازم و متعلقات مربوط.</t>
  </si>
  <si>
    <t>تهيه و اجراي تير ريزي سقف با تيرهاي چوبي از نوع چهار تراش نراد خارجي به ابعاد 20×10 سانتي‌متر با تمام لوازم و متعلقات مربوط.</t>
  </si>
  <si>
    <t>تهيه مصالح و كوبيدن لمبه با چوب نراد خارجي روي زيرسازي چوبي.</t>
  </si>
  <si>
    <t>نصب انواع پاركت چوبي روي سطوح آماده شده با ساب و لاك لازم.</t>
  </si>
  <si>
    <t>اجراي روكش روي كارهاي چوبي، همراه با پرداخت سطح روكش شده، به طور كامل.</t>
  </si>
  <si>
    <t>تهيه و نصب چوب‌هاي ضربه گير لبه سكوها، همراه با چوب‌هاي صليبي داخل سكو، از چوب نراد خارجي بر حسب حجم چوب‌هاي نصب شده.</t>
  </si>
  <si>
    <t>كاشي كاري با كاشي لعابي با سطح تا 2/5 دسيمتر مربع.</t>
  </si>
  <si>
    <t>كاشي كاري با كاشي لعابي با سطح بيش از 2/5 تا 3/5 دسيمتر مربع.</t>
  </si>
  <si>
    <t>كاشي كاري با كاشي لعابي با سطح بيش از 3/5 تا 4 دسيمتر مربع.</t>
  </si>
  <si>
    <t>كاشي كاري با كاشي لعابي با سطح بيش از 4 تا 4/5 دسيمتر مربع.</t>
  </si>
  <si>
    <t>كاشي كاري با كاشي لعابي با سطح بيش از 4/5 تا 5 دسيمتر مربع.</t>
  </si>
  <si>
    <t>كاشي كاري با كاشي لعابي با سطح بيش از 5 تا 6 دسيمتر مربع.</t>
  </si>
  <si>
    <t>كاشي كاري با كاشي لعابي با سطح بيش از 6 تا 9 دسيمتر مربع.</t>
  </si>
  <si>
    <t>كاشي كاري با كاشي لعابي با سطح بيش از 9 دسيمتر مربع.</t>
  </si>
  <si>
    <t>کاشی کاری با کاشی لعابی استخری.</t>
  </si>
  <si>
    <t>اضافه‌ بها به رديف‌هاي 200101 تا 200108 چنانچه در رديف‌هاي كاشي بجاي ملات از چسب استفاده شود.</t>
  </si>
  <si>
    <t>نصب سراميك لعابدار با سطح 1 تا 2/5 دسيمتر مربع.</t>
  </si>
  <si>
    <t>نصب سراميك لعابدار با سطح 2/5 تا 4 دسيمتر مربع.</t>
  </si>
  <si>
    <t>نصب سراميك لعابدار با سطح 4 تا 5 دسيمتر مربع.</t>
  </si>
  <si>
    <t>نصب سراميك لعابدار با سطح بيش از 5 تا 6 دسيمتر مربع.</t>
  </si>
  <si>
    <t>نصب سراميك لعابدار با سطح بيش از 6 تا 8 دسيمتر مربع.</t>
  </si>
  <si>
    <t>نصب سراميك لعابدار با سطح بيش از 8 تا 9 دسيمتر مربع.</t>
  </si>
  <si>
    <t>نصب سراميك لعابدار با سطح بيش از 9 تا 11 دسيمتر مربع.</t>
  </si>
  <si>
    <t>نصب سراميك لعابدار با سطح بيش از 11 تا 16 دسيمتر مربع.</t>
  </si>
  <si>
    <t>نصب سراميك لعابدار با سطح بيش از 16 تا 22 دسيمتر مربع.</t>
  </si>
  <si>
    <t>نصب سراميك ضد اسيد بدون لعاب.</t>
  </si>
  <si>
    <t>نصب سراميك ضد اسيد لعابدار.</t>
  </si>
  <si>
    <t>نصب سراميك گرانيتي مات.</t>
  </si>
  <si>
    <t>اضافه بها به رديف 200501 چنانچه از سراميك كاليبره استفاده شود.</t>
  </si>
  <si>
    <t>اضافه بها به رديف‌هاي 200501 و 200502 چنانچه سراميك ساب خورده سطح آن صيقلي باشد.</t>
  </si>
  <si>
    <t>فرش كف با موزاييك سيماني ساده به ابعاد 25×25 سانتي‌متر، با 2/5 سانتي‌متر ماسه نرم زير آن و دوغاب‌ريزي.</t>
  </si>
  <si>
    <t>فرش كف با موزاييك سيماني ساده به ابعاد 30×30 سانتي‌متر، با 2/5 سانتي‌متر ماسه نرم زيرآن و دوغاب‌ريزي.</t>
  </si>
  <si>
    <t>فرش كف باموزاييك سيماني ساده به ابعاد 25×25 سانتي‌متر.</t>
  </si>
  <si>
    <t>فرش كف با موزاييك سيماني ساده به ابعاد 30×30 سانتي‌متر.</t>
  </si>
  <si>
    <t>فرش كف با موزاييك ايراني به ابعاد 15×15 سانتي‌متر.</t>
  </si>
  <si>
    <t>فرش كف با موزاييك ايراني به ابعاد 25×25 سانتي‌متر.</t>
  </si>
  <si>
    <t>فرش كف با موزاييك ايراني به ابعاد 30×30 سانتي‌متر.</t>
  </si>
  <si>
    <t>فرش كف با موزاييك ايراني به ابعاد 40×40 سانتي‌متر.</t>
  </si>
  <si>
    <t>فرش كف با موزاييك فرنگي با خرده سنگ‌هاي تا نمره 4 به ابعاد 15×15 سانتي‌متر.</t>
  </si>
  <si>
    <t>فرش كف با موزاييك فرنگي با خرده سنگ‌هاي تا نمره 4 به ابعاد 25×25 سانتي‌متر.</t>
  </si>
  <si>
    <t>فرش كف با موزاييك فرنگي با خرده سنگ‌هاي تا نمره 4 به ابعاد30×30 سانتي‌متر.</t>
  </si>
  <si>
    <t>فرش كف با موزاييك فرنگي با خرده سنگ‌هاي تا نمره 4 به ابعاد 40×40 سانتي‌متر.</t>
  </si>
  <si>
    <t>اضافه بها به رديف‌هاي 210301 تا 210304، در صورتي كه سنگ‌هاي نمره 5 يا بيشتردر آن‌ها به كار رود.</t>
  </si>
  <si>
    <t>اضافه بها به رديف‌هاي 210303 و 210304، در صورتي كه لاشه سنگ‌هاي درشت مرمر يا مرمريت در آن به كاررود.</t>
  </si>
  <si>
    <t>فرش كف با موزاييك ماشيني ايراني.</t>
  </si>
  <si>
    <t>فرش كف با موزاييك ماشيني فرنگي.</t>
  </si>
  <si>
    <t>فرش كف با موزاييك ماشيني طرح گرانيت.</t>
  </si>
  <si>
    <t>فرش كف با موزاييك ماشيني آجدار ايراني.</t>
  </si>
  <si>
    <t>فرش كف با موزاييك ماشيني آجدار فرنگي.</t>
  </si>
  <si>
    <t>تهيه مصالح و اجراي موزاييك ويبره‌اي كارخانه‌اي (واش بتن) با هر نوع ملات.</t>
  </si>
  <si>
    <t>تهيه و نصب سنگ پلاك در سطوح افقي از نوع تراورتن سفيد به ‌ضخامت 1/5 تا 2 سانتي‌متر.</t>
  </si>
  <si>
    <t>تهيه و نصب سنگ پلاك در سطوح افقي از نوع تراورتن ليمويي آذرشهر به‌ ضخامت 1/5 تا 2 سانتي‌متر.</t>
  </si>
  <si>
    <t>تهيه و نصب سنگ پلاك در سطوح افقي از نوع تراورتن قرمز آذر شهر به ‌ضخامت 1/5 تا 2 سانتي‌متر.</t>
  </si>
  <si>
    <t>تهيه و نصب سنگ پلاك لاشه تراورتن براي كف.</t>
  </si>
  <si>
    <t>تهيه و نصب سنگ پلاك سياه لاشتر اصفهان در سطوح افقي، به ضخامت 1/5 تا 2 سانتي‌متر.</t>
  </si>
  <si>
    <t>تهيه و نصب سنگ پلاك سياه نجف آباد در سطوح افقي به ضخامت 1/5 تا 2 سانتي‌متر.</t>
  </si>
  <si>
    <t>تهيه و نصب سنگ پلاك مرمريت گوهره خرم آباد در سطوح افقي به ضخامت 1/5 تا 2 سانتي‌متر.</t>
  </si>
  <si>
    <t>تهيه و نصب سنگ پلاك قرمز سنندج در سطوح افقي به ضخامت 1/5 تا 2 سانتي‌متر.</t>
  </si>
  <si>
    <t>تهيه و نصب سنگ پلاك مرمريت كرم و يا صورتي آباده در سطوح افقي به ضخامت 1/5 تا 2 سانتي‌متر.</t>
  </si>
  <si>
    <t>تهيه و نصب سنگ پلاك مرمريت كرم و يا صورتي كرمان در سطوح افقي به ضخامت 1/5 تا 2 سانتي‌متر.</t>
  </si>
  <si>
    <t>تهيه و نصب سنگ پلاك مرمريت صورتي بجستان يا انارک در سطوح افقي به ضخامت 1/5 تا 2 سانتي‌متر.</t>
  </si>
  <si>
    <t>تهيه و نصب سنگ پلاك مرمريت جوشقان در سطوح افقي به ضخامت 1/5 تا 2 سانتي‌متر.</t>
  </si>
  <si>
    <t>تهيه و نصب سنگ پلاك مرمريت سميرم درسطوح افقي به ضخامت 1/5 تا 2 سانتي‌متر.</t>
  </si>
  <si>
    <t>تهيه و نصب سنگ پلاك مرمريت بوژان در سطوح افقي به ضخامت 1/5 تا 2 سانتي‌متر.</t>
  </si>
  <si>
    <t>تهيه و نصب سنگ پلاك مرمريت گندمك در سطوح افقي به ضخامت 1/5 تا 2 سانتي‌متر.</t>
  </si>
  <si>
    <t>تهيه و نصب سنگ پلاك مرمريت کاشمر يا خور و بيابانک در سطوح افقي به ضخامت 1/5 تا 2 سانتي‌متر.</t>
  </si>
  <si>
    <t>تهيه و نصب سنگ پلاك چيني سفيد قروه در سطوح افقي به ضخامت 1/5 تا 2 سانتي‌متر.</t>
  </si>
  <si>
    <t>تهيه و نصب سنگ پلاك چيني كريستال قروه درسطوح افقي به ضخامت 1/5 تا 2 سانتي‌متر.</t>
  </si>
  <si>
    <t>تهيه ونصب سنگ پلاك چيني نيريز در سطوح افقي به ضخامت 1/5 تا 2 سانتي‌متر.</t>
  </si>
  <si>
    <t>تهيه و نصب سنگ پلاك چيني اليگودرز در سطوح افقي به ضخامت 1/5 تا 2 سانتي‌متر.</t>
  </si>
  <si>
    <t>تهيه و نصب سنگ پلاك چيني ازنا در سطوح افقي به ضخامت 1/5 تا 2 سانتي‌متر.</t>
  </si>
  <si>
    <t>تهيه و نصب سنگ پلاك چيني ابري لايبيد در سطوح افقي به ضخامت 1/5 تا 2 سانتي‌متر.</t>
  </si>
  <si>
    <t>تهيه و نصب سنگ پلاك چيني سفيد سيرجان درسطوح افقي به ضخامت 1/5 تا 2 سانتي‌متر.</t>
  </si>
  <si>
    <t>تهيه و نصب سنگ بادبر به ابعاد 30×15 از تراورتن قرمز اصفهان و يا تراورتن سفيد.</t>
  </si>
  <si>
    <t>تهيه و نصب سنگ بادبر به ابعاد 30×15 از سنگ مرمريت جوشقان.</t>
  </si>
  <si>
    <t>تهيه و نصب سنگ گرانيت شكلاتي خرم دره در سطوح افقي به ضخامت 1/5 تا 2 سانتي‌متر.</t>
  </si>
  <si>
    <t>تهيه و نصب گرانيت سبز پيرانشهر در سطوح افقي به ضخامت 1/5 تا 2 سانتي‌متر.</t>
  </si>
  <si>
    <t>تهيه و نصب گرانيت سبز بيرجند در سطوح افقي به ضخامت 1/5 تا 2 سانتي‌متر.</t>
  </si>
  <si>
    <t>تهيه و نصب سنگ گرانيت گل پنبه‌اي در سطوح افقي به ضخامت 1/5 تا 2 سانتي‌متر.</t>
  </si>
  <si>
    <t>تهيه و نصب سنگ گرانيت سفيد نطنز در سطوح افقي به ضخامت 1/5 تا 2 سانتي‌متر.</t>
  </si>
  <si>
    <t>تهيه و نصب سنگ گرانيت مشکي نطنز در سطوح افقي به ضخامت 1/5 تا 2 سانتي‌متر.</t>
  </si>
  <si>
    <t>تهيه و نصب سنگ گرانيت مشکي تويسرکان در سطوح افقي به ضخامت 1/5 تا 2 سانتي‌متر.</t>
  </si>
  <si>
    <t>تهيه و نصب سنگ گرانيت يزد در سطوح افقي به ضخامت 1/5 تا 2 سانتي‌متر.</t>
  </si>
  <si>
    <t>تهيه و نصب سنگ گرانيت کرم نهبندان در سطوح افقي به ضخامت 1/5 تا 2 سانتي‌متر.</t>
  </si>
  <si>
    <t>اضافه بها نسبت به رديف‌هاي تهيه و نصب سنگ پلاك در سطوح افقي، در صورتي كه سنگ‌هاي پلاك در سطوح قايم نصب شوند.</t>
  </si>
  <si>
    <t>اضافه بها نسبت به رديف‌هاي تهيه و نصب سنگ پلاك براي تهيه واجراي كامل اسكوپ در سنگ‌هاي پلاك بجز سنگ‌هاي گرانيت براي سطوح قايم.</t>
  </si>
  <si>
    <t>اضافه بهابه رديف‌هاي تهيه و نصب سنگ پلاك ، براي تهيه و اجراي كامل اسكوپ در سنگ‌هاي گرانيت براي سطوح قايم.</t>
  </si>
  <si>
    <t>اضافه بها به رديف‌هاي سنگ كاري قائم در صورتي كه سطح كار داراي انحنا باشد.</t>
  </si>
  <si>
    <t>اضافه بها به سنگ كاري سطوح افقي در صورتي كه سنگ در سقف درگاهي و پنجره نصب شود.</t>
  </si>
  <si>
    <t>اضافه بها به رديف‌هاي سنگ كاري سنگ‌هاي پلاك در سطوح قائم وقتي بدون استفاده از ملات و به صورت خشك نصب شوند.</t>
  </si>
  <si>
    <t>اضافه بها براي تيشه‌اي كردن يا كلنگي كردن سنگ‌هاي پلاك.</t>
  </si>
  <si>
    <t>گرد كردن لبه سنگ، تعبيه شيار‏‏‏، چفت و آبچكان سنگ‌هاي پلاك بجز گرانيت براي هر مورد.</t>
  </si>
  <si>
    <t>گرد كردن لبه سنگ، تعبيه شيار‏‏‏، چفت و آبچكان سنگ‌هاي پلاك گرانيت براي هر مورد.</t>
  </si>
  <si>
    <t>تهيه و نصب قرنيز به ارتفاع 10 سانتي‌متر و به ضخامت 1 سانتي‌متر از انواع سنگ تراورتن سفيد.</t>
  </si>
  <si>
    <t>تهيه و نصب قرنيز به ارتفاع 10 سانتي‌متر و به ضخامت 1 سانتي‌متر از انواع سنگ مرمريت.</t>
  </si>
  <si>
    <t>تهيه و نصب قرنيز به ارتفاع 10 سانتي‌متر و به ضخامت 1 سانتي‌متر از انواع سنگ چيني.</t>
  </si>
  <si>
    <t>تهيه و نصب قرنيز به ارتفاع 10 سانتي‌متر و به ضخامت 1 سانتي‌متر از سنگ گرانيت کرم نهبندان.</t>
  </si>
  <si>
    <t>تهيه، حمل و نصب جدول‌هاي سنگي با سنگ تراورتن سفيد، به ضخامت 6 سانتي‌متر به همراه اجراي بتن تقويت و بند كشي با ملات ماسه سيمان.</t>
  </si>
  <si>
    <t>اضافه بهاي افزايش ضخامت به رديف 220801، به ازاي هر سانتي‌متر اضافه ضخامت.</t>
  </si>
  <si>
    <t>تهيه، حمل و نصب جدول‌هاي سنگي با سنگ چيني لايبيد، به ضخامت 6 سانتي‌متر به همراه اجراي بتن تقويت و بند كشي با ملات ماسه سيمان.</t>
  </si>
  <si>
    <t>اضافه بهاي افزايش ضخامت به رديف 220803، به ازاي هر سانتي‌متر اضافه ضخامت.</t>
  </si>
  <si>
    <t>تهيه، حمل و نصب جدول‌هاي سنگي با سنگ لاشتر خاكستري (سياه)، به ضخامت 6 سانتي‌متر به همراه اجراي بتن تقويت و بند كشي با ملات ماسه سيمان.</t>
  </si>
  <si>
    <t>اضافه بهاي افزايش ضخامت به رديف 220805، به ازاي هر سانتي‌متر اضافه ضخامت.</t>
  </si>
  <si>
    <t>تهيه، حمل و نصب سنگ مكعبي (كيوبيك) به ابعاد 10×10×10 سانتي‌متر در كف با سنگ تراورتن سفيد، با ملات ماسه سيمان.</t>
  </si>
  <si>
    <t>تهيه، حمل و نصب سنگ مكعبي (كيوبيك) به ابعاد 10×10×10 سانتي‌متر در كف با سنگ گرانيت شكلاتي خرم‌دره، با ملات ماسه سيمان.</t>
  </si>
  <si>
    <t>تهيه، حمل و نصب سنگ مكعبي (كيوبيك) به ابعاد 10×10×10 سانتي‌متر در كف با سنگ گرانيت كرم نهبندان، با ملات ماسه سيمان.</t>
  </si>
  <si>
    <t>تهيه، حمل و نصب سنگ مكعبي (كيوبيك) به ابعاد 10×10×10 سانتي‌متر در كف با سنگ گرانيت يزد، با ملات ماسه سيمان.</t>
  </si>
  <si>
    <t>تهيه و نصب كف پوش پلاستيكي (از نوع وينيل)، به صورت رول و با ضخامت 1/5 ميلي‌متر.</t>
  </si>
  <si>
    <t>تهيه و نصب كف پوش پلاستيكي (از نوع وينيل)، به صورت رول و با ضخامت 2 ميلي‌متر.</t>
  </si>
  <si>
    <t>تهيه و نصب كف پوش پلاستيكي (از نوع وينيل)، به صورت تايل به ابعادمختلف و ضخامت 7/1 ميلي‌متر.</t>
  </si>
  <si>
    <t>تهيه و نصب كف پوش پلاستيكي (از نوع وينيل)، به صورت تايل به ابعاد مختلف و ضخامت 2 ميلي‌متر.</t>
  </si>
  <si>
    <t>تهيه و نصـب كـف پوش پلاستيكي (از نوع وينيل)، به صورت رول با طرح پولكي و با ضخامـت 2 ميلي‌متر.</t>
  </si>
  <si>
    <t>تهيه و نصـب كـف پوش پلاستيكي (از نوع وينيل)، به صورت رول با طرح پولكي و با ضخامـت 2/5 ميلي‌متر.</t>
  </si>
  <si>
    <t>تهيه و نصـب كـف پوش پلاستيكي (از نوع وينيل)، به صورت رول با طرح پولكي و با ضخامـت 3 ميلي‌متر.</t>
  </si>
  <si>
    <t>تهيه و نصـب كـف پوش پلاستيكي (از نوع وينيل)، به صورت تايل به ابعاد مختلف با طرح پولكي و ضخامـت 2 ميلي‌متر.</t>
  </si>
  <si>
    <t>تهيه و نصـب كـف پوش پلاستيكي (از نوع وينيل)، به صورت تايل به ابعاد مختلف با طرح پولكي و ضخامـت 3 ميلي‌متر.</t>
  </si>
  <si>
    <t>تهيه و نصب كف پوش لاستيكي آجدار، به صورت رول و با ضخامت 2/5 ميلي‌متر.</t>
  </si>
  <si>
    <t>تهيه و نصب كف پوش لاستيكي آجدار، به صورت رول و با ضخامت 3 ميلي‌متر.</t>
  </si>
  <si>
    <t>تهيه و نصب كف پوش لاستيكي آجدار، به صورت رول و با ضخامت 4 ميلي‌متر.</t>
  </si>
  <si>
    <t>تهيه و نصب كف پوش لاستيكي، به صورت تايل به ابعاد مختلف و ضخامت 1/5 ميلي‌متر.</t>
  </si>
  <si>
    <t>تهيه و نصب پوشش پلاستيكي ديوارها از نوع پروفيل پي. وي. سي، به عرض 10 سانتي‌متر.</t>
  </si>
  <si>
    <t>تهيه و نصب لبه پوشش پلاستيكي، از نوع پروفيل پي. وي. سي.</t>
  </si>
  <si>
    <t>تهيه و نصب نبشي پلاستيكي، از نوع پروفيل پي. وي. سي.</t>
  </si>
  <si>
    <t>تهيه و نصب قرنيز پي وي سي فشرده به ارتفاع 10 سانتي‌متر و ضخامت 5 ميلي‌متر.</t>
  </si>
  <si>
    <t>تهیه ، ساخت و نصب لوله ناودانی از حنس پی وی سی برای مصرف روکار به قطر 90 تا 125 میلی متر.</t>
  </si>
  <si>
    <t>تهيه و نصب ورق‌هاي موجدار پي. وي. سي به ضخامت حدود 2 ميلي‌متر.</t>
  </si>
  <si>
    <t>تهيه و نصب ورق‌هاي بدون موج پلي استايرن به ضخامت حدود 3 ميلي‌متر.</t>
  </si>
  <si>
    <t>تهيه و نصب ورق‌هاي بدون موج آكريليك به ضخامت حدود 3 ميلي‌متر .</t>
  </si>
  <si>
    <t>تهيه ونصب پلاستوفوم (يونوليت) با هر چگالي، سفيد يا الوان به ضخامت يك سانتي‌متر، باتمام وسايل نصب بدون زيرسازي.</t>
  </si>
  <si>
    <t>اضافه بها به رديف 230601 به ازاي هر سانتي‌متر كه به ضخامت يك سانتي‌متر اضافه شود، كسر سانتي‌متر به تناسب محاسبه مي شود.</t>
  </si>
  <si>
    <t>تهيه و نصب نايلون (فيلم پلي اتيلن) به وزن حدود150 گرم در متر مربع ، براي اطراف بتن و يا كارهاي مشابه آن، كه نايلون الزاما در كارباقي بماند.</t>
  </si>
  <si>
    <t>تهيه و نصب ورق‌هاي پلاستيك تقويت شده با فايبرگلاس موج‌دار به ضخامت حدود 9/0 ميلي‌متر.</t>
  </si>
  <si>
    <t>تهيه و نصب ورق‌هاي پلاستيك تقويت شده با فايبرگلاس بدون موج به ضخامت حدود 1/5 ميلي‌متر.</t>
  </si>
  <si>
    <t>تهيه و نصـب ورق‌هاي پلاستيـك تقويـت شده با فايبرگلاس موج‌دار به ضخامـت حدود 1/5 ميلي‌متر.</t>
  </si>
  <si>
    <t>تهيه و نصب واتر استاپ به عرض 15 سانتي‌متر، ازجنس پي. وي. سي.</t>
  </si>
  <si>
    <t>اضافه بها به رديف 230901، براي هر سانتي‌متر اضافه بر 15 سانتي‌متر.</t>
  </si>
  <si>
    <t>تهيه و نصب واتر استاپ به عرض 15 سانتي‌متر، ازجنس لاستيك.</t>
  </si>
  <si>
    <t>اضافه بها به رديف 230903، براي هر سانتي‌متر اضافه بر 15 سانتي‌متر.</t>
  </si>
  <si>
    <t>تهیه و اجرای واتر استاپ بنتونیتی به طور کامل بر حسب متر طول درز.</t>
  </si>
  <si>
    <t>تهیه و اجرای ماستیک آب بند پلی یورتان برای مصرف در درزها با پرداخت سطح به طور کامل.</t>
  </si>
  <si>
    <t>ایتر</t>
  </si>
  <si>
    <t>تهيه و جاگذاري غلاف پلاستيكي در بتن براي عبور لوله و ساير مصارف.</t>
  </si>
  <si>
    <t>تهيه، سوراخ‌کاري و جاگذاري لوله پلاستيكي براي زهکشي.</t>
  </si>
  <si>
    <t>تهيه و نصب پله فولادي با روکش پروپيلن.</t>
  </si>
  <si>
    <t>تهيه، ساخت و نصب پنجره با پروفيل U.P.V.C، تا مساحت 75/. متر مربع.</t>
  </si>
  <si>
    <t>تهيه، ساخت و نصب پنجره با پروفيل U.P.V.C، به مساحت بيش از 75/. تا 2 متر مربع.</t>
  </si>
  <si>
    <t>تهيه، ساخت و نصب پنجره با پروفيل U.P.V.C، به مساحت بيش از 2 متر مربع.</t>
  </si>
  <si>
    <t>تهيه مصالح و اجراي ژئوگريد تک سويه مسلح کننده خاک داراي مقاومت نهايي (LTDS) 120 ساله در محيط خاکي (9 &gt; PH و PH &gt; 4) به ميزان KN/m 20 جهت ساخت ديوارهاي حايل خاک مسلح و تسليح شيب‌ها.</t>
  </si>
  <si>
    <t>تهيه مصالح و اجراي ژئوگريد دو سويه مسلح کننده خاک داراي مقاومت نهايي (LTDS) 120 ساله در محيط خاکي (9 &gt; PH و PH &gt; 4) به ميزان KN/m   5جهت تثبیت بسترای سست ، باتلاقی و غیره.</t>
  </si>
  <si>
    <t>اضافه بها به رديف‌هاي 231201 و 231202 به ازاي هر  KN/m5 افزايش در مقاومت کششي نهايي (LTDS) 120 ساله.</t>
  </si>
  <si>
    <t>اضافه بها به رديف هاي 231201 و 231202 زماني که  ژئوگريد در محيط قليايي PH &gt; 9  يا  محیط اسيدي  PH &lt; 4 استفاده گردد.</t>
  </si>
  <si>
    <t>اضافه بها نصب ژئوگريد در نماهاي Wrap-around بابت متراژي که در نما ديده مي‌شود.</t>
  </si>
  <si>
    <t>تهيه مصالح و اجراي ژئوممبراين (زمين غشا) از جنس پلي اتيلن سنگين (high density poly ethylene) به ضخامت 1 ميلي‌متر براي عايق کاري سطوح و سازه‌هاي مختلف، مانند مخازن آب، سدها، حوضچه‌هاي فاضلاب و استخرهاي کشاورزي.</t>
  </si>
  <si>
    <t>تهيه مصالح و اجراي ژئوتكستايل بافته (زمين پارچه) با مقاومت کششي 100 كيلو نيوتن بر متر طول و کرنش حداکثر 12% به منظور افزايش ظرفيت باربري و تسليح خاك.</t>
  </si>
  <si>
    <t>اضافه ‌بها به رديف 231207 به ازاي هر 50 كيلونيوتن افزايش در مقاومت كششي در هر جهت.</t>
  </si>
  <si>
    <t>اضافه بها به رديف 180901 در صورتي‌كه بين صفحات گچي يك لايه پوشش عايق از جنس پلي‌استايرن اكسترود شده به ضخامت 70 تا 85 ميلي‌متر قرار گيرد.</t>
  </si>
  <si>
    <t>متر مربع</t>
  </si>
  <si>
    <t>اضافه بها به رديف 180901 در صورتي‌كه به‌ جاي صفحات گچي از صفحات پلي‌استايرن اكسترود شده به ضخامت 70 تا 85 ميلي‌متر استفاده شود.</t>
  </si>
  <si>
    <t>تهيه و نصب نماي پيش‌ساخته از جنس پلي‌استايرن با پوشش سيمان پليمري و سيليس به ضخامت پوشش 3 تا 5 ميلي‌متر و ضخامت كل تا 55 ميلي‌متر، با هر رنگ و سطح صاف.</t>
  </si>
  <si>
    <t>تهيه و نصب ابزارهاي تزييني پيش‌ساخته از جنس پلي‌استايرن با پوشش سيمان پليمري و سيليس به ضخامت پوشش 3 تا 5 ميلي‌متر و ضخامت كل تا 55 ميلي‌متر به عرض تا 200 ميلي‌متر، با هر رنگ و سطح صاف.</t>
  </si>
  <si>
    <t>اضافه بها به رديف 231402 به‌ازاي هر 100 ميلي‌متر افزايش عرض ابزار .</t>
  </si>
  <si>
    <t>تهيه و نصب ابزارهاي تزييني پيش‌ساخته گوشه سقف،‌ ديوار و چارچوب‌ها از جنس پلي‌استايرن اكسترود شده با ضخامت 8 تا 15 ميلي‌متر به‌ عرض تا 175 ميلي‌متر، با هر رنگ و سطح صاف.</t>
  </si>
  <si>
    <t>اضافه بها به رديف 231501 براي ابزار به‌ عرض بيش از 175 ميلي‌متر  تا 350 ميلي‌متر.</t>
  </si>
  <si>
    <t>تهیه مصالح و اجرای کف پوش اپوکسی با بنیان رزین اپوکسی و سخت کننده مربوط برای پوشش کف سازی های بتنی تا ضخامت 3 میلی متر در تصفیه خانه های آب و فاضلاب یا ابنیه آبی.</t>
  </si>
  <si>
    <t>اضافه بها به ردیف 231601 به ازای هر میلی متر افزایش ضخامت تا 5 میی متر.</t>
  </si>
  <si>
    <t>231603</t>
  </si>
  <si>
    <t>231604</t>
  </si>
  <si>
    <t>231605</t>
  </si>
  <si>
    <t>تهيه و نصب شيشه 3 ميلي‌متري ساده با چسب سيليکون.</t>
  </si>
  <si>
    <t>تهيه و نصب شيشه 4 ميلي‌متري ساده با چسب سيليکون.</t>
  </si>
  <si>
    <t>تهيه و نصب شيشه 5 ميلي‌متري ساده با چسب سيليکون.</t>
  </si>
  <si>
    <t>تهيه و نصب شيشه 6 ميلي‌متري ساده با چسب سيليکون.</t>
  </si>
  <si>
    <t>تهيه و نصب شيشه 8 ميلي‌متري ساده با چسب سيليکون.</t>
  </si>
  <si>
    <t>تهيه و نصب شيشه 10 ميلي‌متري ساده با چسب سيليکون.</t>
  </si>
  <si>
    <t>تهيه و نصب شيشه 4 ميلي‌متري مشجر با چسب سيليکون.</t>
  </si>
  <si>
    <t>تهيه و نصب شيشه 6 ميلي‌متري مشجر با چسب سيليکون.</t>
  </si>
  <si>
    <t>تهيه و نصب شيشه 10 ميلي‌متري مشجر با چسب سيليکون.</t>
  </si>
  <si>
    <t>تهيه و نصب شيشه نشکن (سکوريت) به ضخامت 4 ميلي‌متر با نوار پلاستيکي.</t>
  </si>
  <si>
    <t>تهيه و نصب شيشه نشکن (سکوريت) به ضخامت 5 ميلي‌متر با نوار پلاستيکي.</t>
  </si>
  <si>
    <t>تهيه و نصب شيشه نشکن (سکوريت) به ضخامت 6 ميلي‌متر با نوار پلاستيکي.</t>
  </si>
  <si>
    <t>تهيه و نصـب شيشه نشكن (سكوريت) به ضخامت 8 ميلي‌متر با نوار پلاستيكي.</t>
  </si>
  <si>
    <t>تهيه و نصـب شيشه نشكن (سكوريت) به ضخامت 10 ميلي‌متر با نوار پلاستيكي.</t>
  </si>
  <si>
    <t>تهيه و نصـب شيشه نشكن (سكوريت) اعم از ثابت با بازشو به ضخامت 10 ميلي‌متر كه در داخل قاب نصب نمي‌شود بدون لولا، يراق‌آلات و اتصالات.</t>
  </si>
  <si>
    <t>تهيه و نصب شيشه 4 ميلي‌متري رفلکتيو (بازتابنده) رنگي.</t>
  </si>
  <si>
    <t>تهيه و نصب شيشه 6 ميلي‌متري رفلکتيو (بازتابنده) رنگي.</t>
  </si>
  <si>
    <t>تهيه و نصب آجر شيشه‌اي به ابعاد 15×15 سانتي‌متر با ملات دوغاب مربوط در كف (شبكه فلزي جداگانه پرداخت مي‌شود).</t>
  </si>
  <si>
    <t>تهيه و نصب آجر شيشه‌اي به ابعاد 20×20 سانتي‌متر با ملات دوغاب مربوط در كف (شبكه فلزي جداگانه پرداخت مي‌شود).</t>
  </si>
  <si>
    <t>تهيه و نصب بلوك‌هاي شيشه‌اي تو خالي مخصوص نما به ابعاد مختلف و ضخامت 8 سانتي‌متر.</t>
  </si>
  <si>
    <t>سند بلاست کردن شيشه (مات کردن شيشه به طريق ماسه پاشي).</t>
  </si>
  <si>
    <t>اضافه بها به رديف‌هاي 240101 تا 240106‏، اگر شيشه به صورت فلوت باشد.</t>
  </si>
  <si>
    <t>اضافه بها به رديف‌هاي 240101 تا 240106‏، 240201 و 240202 در صورتي‌ كه شيشه‌ها رنگي باشد.</t>
  </si>
  <si>
    <t>اضافه بها به رديف‌هاي 240301 تا 240305‏، اگر شيشه‌هاي سكوريت رنگي باشند.</t>
  </si>
  <si>
    <t>اضافه بها به رديف‌هاي 240306‏، در صورتي كه شيشه رنگي باشد.</t>
  </si>
  <si>
    <t>اضافه بها به رديف‌هاي 240301 تا 240305‏، در صورتي كه در نصب شيشه بجاي نوار، از چسب سيليكون استفاده شود.</t>
  </si>
  <si>
    <t>اضافه بها نسبت به رديف‌هاي تهيه و نصب شيشه اگر شيشه به صورت دوجداره تهيه و مصرف شود، برحسب محيط شيشه دوجداره شده.</t>
  </si>
  <si>
    <t>كسر بها به رديف‌هاي 240101 تا 240106 و 240201 تا 240203، در صورتي كه بجاي چسب سيليكون از نوار پلاستيكي استفاده شود.</t>
  </si>
  <si>
    <t>كسر بها به رديف‌هاي 240101 تا 240106 و 240201 تا 240203، در صورتي كه بجاي چسب سيليكون از بطانه استفاده شود.</t>
  </si>
  <si>
    <t>لايه کاري (Lamination) دو شيشه مسطح.</t>
  </si>
  <si>
    <t>سمباده يا برس زدن (زنگ زدايي) اسكلت‌هاي فلزي و يا ميل‌گرد.</t>
  </si>
  <si>
    <t>سمباده يا برس زدن (زنگ زدايي) كارهاي فلزي به استثناي اسكلت‌هاي فلزي و ميل‌گرد.</t>
  </si>
  <si>
    <t>زنگ زدايي اسكلت‌هاي فلزي و يا ميل‌گرد به روش ماسه پاشي (سندبلاست).</t>
  </si>
  <si>
    <t>زنگ زدايي كارهاي فلزي به استثناي اسكلت‌هاي فلزي و ميل‌گرد، به روش ماسه پاشي (سندبلاست).</t>
  </si>
  <si>
    <t>زنگ زدايي اسكلت‌هاي فلزي، به روش ساچمه پاشي (شات بلاست).</t>
  </si>
  <si>
    <t>زنگ زدايي كارهاي فلزي به استثناي اسكلت‌هاي فلزي، به روش ساچمه پاشي (شات بلاست).</t>
  </si>
  <si>
    <t>تهيه مصالح و اجراي يك دست رنگ ضد زنگ روي اسكلت فلزي.</t>
  </si>
  <si>
    <t>تهيه مصالح و اجراي يك دست رنگ ضد زنگ روي كارهاي فلزي به استثناي اسكلت‌هاي فلزي.</t>
  </si>
  <si>
    <t>تهيه مصالح و اجراي رنگ اپوكسي براي مخازن و ساير كارهاي فلزي، شامل دوقشر ضد زنگ براي اپوكسي، يك قشرآستر و يك قشر رويه.</t>
  </si>
  <si>
    <t>تهيه مصالح و اجراي رنگ روغني كامل روي كارهاي فلزي.</t>
  </si>
  <si>
    <t>تهيه مصالح و اجراي رنگ اكليلي كامل روي كارهاي فلزي.</t>
  </si>
  <si>
    <t>تهيه مصالح و اجراي رنگ اپوکسي به طريق بدون هوا (air less)، روي کارهاي فلزي در سه قشر، هر قشر به ضخامت خشک 25 ميکرون.</t>
  </si>
  <si>
    <t>اضافه بها به رديف 250306 به ازاي هر سه ميکرون اضافه ضخامت، به ازاي هر قشر.</t>
  </si>
  <si>
    <t>تهيه مصالح و اجراي رنگ زينک ريچ به طريق بدون هوا (air less)، روي کارهاي فلزي در سه قشر، هر قشر به ضخامت خشک 25 ميکرون.</t>
  </si>
  <si>
    <t>اضافه بها به رديف 250308 به ازاي هر سه ميکرون اضافه ضخامت، به ازاي هر قشر.</t>
  </si>
  <si>
    <t>تهيه مصالح و اجراي رنگ الکيدي به طريق بدون هوا (air less)، روي کارهاي فلزي در سه قشر، هر قشر به ضخامت خشک 25 ميکرون.</t>
  </si>
  <si>
    <t>اضافه بها به رديف 250310 به ازاي هر سه ميکرون اضافه ضخامت، به ازاي قشر.</t>
  </si>
  <si>
    <t>تهيه مصالح و اجراي رنگ روغني كامل روي در و ساير كارهاي چوبي.</t>
  </si>
  <si>
    <t>تهيه مصالح و رنگ آميزي كارهاي چوبي با رنگ پلي استر كامل.</t>
  </si>
  <si>
    <t>تهيه مصالح و اجراي رنگ لاك الكل روي كارهاي چوبي.</t>
  </si>
  <si>
    <t>تهيه مصالح و اجراي سيلر و كليركاري كامل روي كارهاي چوبي.</t>
  </si>
  <si>
    <t>تهيه مصالح و اجراي رنگ روغني كامل روي اندود گچي ديوارها و سقف‌ها.</t>
  </si>
  <si>
    <t>تهيه مصالح و اجراي رنگ پلاستيك كامل روي اندود گچي ديوارها و سقف‌ها.</t>
  </si>
  <si>
    <t>تهيه مصالح و اجراي رنگ نيم پلاستيك كامل روي اندود گچي ديوارها و سقف‌ها.</t>
  </si>
  <si>
    <t>تهيه مصالح و اجراي رنگ پلاستيك ماهوتي كامل روي اندود گچي ديوارها و سقف‌ها.</t>
  </si>
  <si>
    <t>تهيه مصالح و اجراي رنگ روغني ماهوتي كامل روي اندود گچي ديوارها و سقف‌ها.</t>
  </si>
  <si>
    <t>تهيه مصالح و اجراي رنگ آميزي با رنگ اكليل نسوز، شامل آستر و رويه.</t>
  </si>
  <si>
    <t>تهيه مصالح و اجراي خط كشي منقطع و متناوب به عرض 12 سانتي‌متر، با رنگ‌هاي ترافيك.</t>
  </si>
  <si>
    <t>تهيه مصالح و اجراي خط كشي متصل و مداوم به عرض 12 سانتي‌متر، با رنگ‌هاي ترافيك.</t>
  </si>
  <si>
    <t>تهيه مصالح و اجراي رنگ آميزي سطوح آسفالت و بتن با رنگ دوجزئي مانند خط عابر پياده.</t>
  </si>
  <si>
    <t>تهيه مصالح و اجراي رنگ آميزي روي سطوح صفحات سيمان و پنبه نسوز (آزبست)، با رنگ روغني شامل آستر و رويه.</t>
  </si>
  <si>
    <t>تهيه مصالح و اجراي رنـگ آميزي در نماهاي سيماني و بتني با رنگ امولسیوني هم بسپار (كوپليمر)، شامل دو قشر آستر و يك قشر رويه.</t>
  </si>
  <si>
    <t>تهيه مصالح و اجراي رنـگ آميزي در نماهاي سيماني و بتني با رنگ رزيني اکريليک و حلال آب شامل يک قشر پرايمر يک قشر آستر و يك قشر رويه.</t>
  </si>
  <si>
    <t>تهيه مصالح زيراساس ازمصالح رودخانه‌اي با دانه بندي صفر تا 50 ميلي‌متر.</t>
  </si>
  <si>
    <t>تهيه مصالح زير اساس از مصالح رودخانه‌اي با دانه بندي صفر تا 38 ميلي‌متر.</t>
  </si>
  <si>
    <t>تهيه مصالح زير اساس از مصالح رودخانه‌اي با دانه بندي صفر تا 25 ميلي‌متر.</t>
  </si>
  <si>
    <t>تهيه مصالح اساس از مصالح رودخانه‌اي با دانه بندي صفر تا50 ميلي‌متر، وقتي كه حداقل 50 درصد مصالح مانده روي الك نمره 4 در يك وجه شكسته باشد.</t>
  </si>
  <si>
    <t>تهيه مصالح اساس از مصالح رودخانه‌اي با دانه بندي صفر تا 38 ميلي‌متر، وقتي كه حداقل 50 درصد مصالح مانده روي الك نمره 4 در يك وجه شكسته باشد.</t>
  </si>
  <si>
    <t>تهيه مصالح اساس از مصالح رودخانه‌اي با دانه بندي صفر تا 25 ميلي‌متر، وقتي كه حداقل 50 درصد مصالح مانده روي الك نمره 4 در يك وجه شكسته باشد.</t>
  </si>
  <si>
    <t>اضافه بها به رديف‌هاي 260301 تا 260303 ، در صورتي كه درصد شكستگي مصالح روي الك نمره 4 بيشتر از 50 درصد باشد (به ازاي هر 5 درصد اضافه درصد شكستگي يك بار).</t>
  </si>
  <si>
    <t>پخش، آب پاشي، تسطيح و كوبيدن قشرهاي زير اساس به ضخامت تا 15 سانتي‌متر، با حداقل 100 درصد تراكم به روش آشو اصلاحي.</t>
  </si>
  <si>
    <t>پخش، آب پاشي، تسطيح و كوبيدن قشرهاي زير اساس به ضخامت تا 15 سانتي‌متر، با حداقل 95 درصد تراكم به روش آشو اصلاحي.</t>
  </si>
  <si>
    <t>پخش، آب پاشي، تسطيح و كوبيدن قشرهاي زير اساس به ضخامت بيشتر از 15 سانتي‌متر، با حداقل 100 درصد تراكم به روش آشو اصلاحي.</t>
  </si>
  <si>
    <t>پخش، آب پاشي، تسطيح و كوبيدن قشرهاي اساس به ضخامت تا 10 سانتي‌متر، با حداقل 100 درصد تراكم به روش آشو اصلاحي.</t>
  </si>
  <si>
    <t>پخش، آب پاشي، تسطيح و كوبيدن قشرهاي اساس به ضخامت بيشتر از 10 تا 15 سانتي‌متر، با حداقل 100 درصد تراكم به روش آشو اصلاحي.</t>
  </si>
  <si>
    <t>تهيه مصالح رودخانه‌اي (تونان) براي تحكيم بستر راه و محوطه، يا اجراي قشر تقويتي در زير سازي راه و محوطه.</t>
  </si>
  <si>
    <t>تهيه مصالح و اجراي اندود نفوذي (پريمكت) با قير محلول.</t>
  </si>
  <si>
    <t>تهيه مصالح و اجراي اندود سطحي (تك كت) با قير محلول.</t>
  </si>
  <si>
    <t>تهيه و اجراي بتن آسفالتي باسنگ شكسته ازمصالح رودخانه‌اي براي قشر اساس قيري، هر گاه دانه‌بندي مصالح صفر تا 3/57 ميلي‌متر باشد، به ازاي هر سانتي‌مترضخامت آسفالت.</t>
  </si>
  <si>
    <t>تهيه و اجراي بتن آسفالتي با سنگ شكسته از مصالح رودخانه‌اي براي قشر اساس قيري، هر گاه دانه بندي مصالح صفر تا 25 ميلي‌متر باشد، به ازاي هر سانتي‌متر ضخامت آسفالت.</t>
  </si>
  <si>
    <t>تهيه و اجراي بتن آسفالتي با سنگ شكسته از مصالح رودخانه‌اي براي قشر آستر (بيندر)، هر گاه دانه بندي مصالح صفر تا 25 ميلي‌متر باشد، به‌ازاي هر سانتي‌متر ضخامت آسفالت.</t>
  </si>
  <si>
    <t>تهيه و اجراي بتن آسفالتي با سنگ شكسته از مصالح رودخانه‌اي براي قشر آستر (بيندر)، هر گاه دانه بندي مصالح صفر تا 19 ميلي‌متر باشد، به‌ازاي هر سانتي‌متر ضخامت آسفالت.</t>
  </si>
  <si>
    <t>تهيه و اجراي بتن آسفالتي با سنگ شكسته ازمصالح رودخانه‌اي براي قشر رويه (توپكا)، هر گاه دانه بندي مصالح صفر تا 19 ميلي‌متر باشد، به ازاي هر سانتي‌متر ضخامت آسفالت.</t>
  </si>
  <si>
    <t>تهيه و اجراي بتن آسفالتي با سنگ شكسته از مصالح رودخانه‌اي براي قشر رويه (توپكا)، هر گاه دانه بندي مصالح صفر تا 1/52 ميلي‌متر باشد، به‌ازاي هر سانتي‌متر ضخامت آسفالت.</t>
  </si>
  <si>
    <t>اضافه بها نسبت به رديف‌هاي 270301 تا 270306، بابت اضافه هر 0/1 كيلوگرم قير مصرفي در هر متر مربع آسفالت، به ازاي هر سانتي‌متر ضخامت.</t>
  </si>
  <si>
    <t>كسربها به رديف‌هاي 270301 تا 270306، بابت كسر هر 0/1 كيلوگرم قير مصرفي در هر مترمربع آسفالت به ازاي هر سانتي‌متر ضخامت.</t>
  </si>
  <si>
    <t>اضافه بها به رديف‌هاي 270303 تا270306، در صورتي كه آسفالت در پياده‌روها و معابر با عرض كمتر از 2 متر اجرا شود.</t>
  </si>
  <si>
    <t>تهيه و اجراي آسفالت بام، به انضمام پخش و كوبيدن آن به ضخامت 2 سانتي‌متر.</t>
  </si>
  <si>
    <t>اضافه بها به رديف 270501 براي هر يك سانتي‌متر افزايش ضخامت.</t>
  </si>
  <si>
    <t>تهيه مصالح و پركردن درزهاي كف سازي‌هاي بتني با ماسه آسفالت.</t>
  </si>
  <si>
    <t>280506</t>
  </si>
  <si>
    <t>280507</t>
  </si>
  <si>
    <t>280508</t>
  </si>
  <si>
    <t>حمل آهن آلات و سيمان پاكتي، نسبت به مازاد بر30 كيلومتر تا فاصله 75 كيلومتر.</t>
  </si>
  <si>
    <t>تن -  کيلومتر</t>
  </si>
  <si>
    <t>حمل آهن آلات و سيمان پاكتي، نسبت به مازاد بر 75 كيلومتر تا فاصله 150 كيلومتر.</t>
  </si>
  <si>
    <t>حمل آهن آلات و سيمان پاكتي، نسبت به مازاد بر150 كيلومتر تا فاصله 300 كيلومتر.</t>
  </si>
  <si>
    <t>حمل آهن آلات و سيمان پاكتي، نسبت به مازاد بر 300 كيلومتر تا فاصله450 كيلومتر.</t>
  </si>
  <si>
    <t>حمل آهن آلات و سيمان پاكتي، نسبت به مازاد بر450 كيلومتر تا فاصله 750 كيلومتر.</t>
  </si>
  <si>
    <t>حمل آهن آلات و سيمان پاكتي، نسبت به مازاد بر750 كيلومتر.</t>
  </si>
  <si>
    <t>حمل آجر و مصالح سنگي نسبت به مازاد بر 30 كيلومتر تا فاصله 75 كيلومتر.</t>
  </si>
  <si>
    <t>حمل آجر و مصالح سنگي نسبت به مازاد بر 75 كيلومتر تا فاصله 150 كيلومتر.</t>
  </si>
  <si>
    <t>حمل آجر و مصالح سنگي نسبت به مازاد بر 150 كيلومتر تا فاصله 300 كيلومتر.</t>
  </si>
  <si>
    <t>حمل آجر و مصالح سنگي نسبت به مازاد بر 300 كيلومتر تا فاصله 450 كيلومتر.</t>
  </si>
  <si>
    <t>حمل آجر ومصالح سنگي نسبت به مازاد بر 450 كيلومتر تا فاصله 750 كيلومتر.</t>
  </si>
  <si>
    <t>حمل آجر و مصالح سنگي نسبت به مازاد بر750 كيلومتر.</t>
  </si>
  <si>
    <t>حمل آسفالت نسبت به مازاد30 كيلو متر تا فاصله 75 كيلومتر.</t>
  </si>
  <si>
    <t>حمل آب نسبت به مازاد 2 کیلومتر تا فاصله 50 کیلومتر.</t>
  </si>
  <si>
    <t>مترمکعب- کیلومتر</t>
  </si>
  <si>
    <t>حمل دریایی مصالح سنگی ؛ قیر؛ آهن آلات و سیمان پاکتی تا فاصله 10 مایل دریایی.</t>
  </si>
  <si>
    <t>تن - مایل دریایی</t>
  </si>
  <si>
    <t>حمل دریایی مصالح سنگی ؛ قیر؛ آهن آلات و سیمان پاکتی مازاد بر 10 مایل  تا فاصله 30 مایل دریایی.</t>
  </si>
  <si>
    <t>حمل دریایی مصالح سنگی ؛ قیر؛ آهن آلات و سیمان پاکتی مازاد بر 30 مایل  تا فاصله 60 مایل دریایی.</t>
  </si>
  <si>
    <t>حمل دریایی مصالح سنگی ؛ قیر؛ آهن آلات و سیمان پاکتی مازاد بر 60 مایل  تا فاصله 90 مایل دریایی.</t>
  </si>
  <si>
    <t>حمل دریایی مصالح سنگی ؛ قیر؛ آهن آلات و سیمان پاکتی مازاد بر 90 مایل  تا فاصله 150 مایل دریایی.</t>
  </si>
  <si>
    <t>تهیه آب برای شستشو و ضدعفونی کردن یا آزمون آب بندی واحدهای فرآیندی تصفیه خانه های آب و فاضلاب.</t>
  </si>
  <si>
    <t>تهیه پودر کلر برای شستشو و ضد عفونی کردن تصفیه خانه های آب و فاضلاب و مخازن ذخیره آب مطابق مشخصات فنی.</t>
  </si>
  <si>
    <t>عملیات شستشو و ضدعفونی کردن سطوح بتنی در تماس با آب اعم از کف ، دیوار، ستون و سقف .</t>
  </si>
  <si>
    <t>پمپاژ آب بین واحدهای فرآیندی تصفیه خانه های آب و فاضلاب برای شستشو و ضد عفونی کردن یا آزمون آب بندی .</t>
  </si>
  <si>
    <t>تهیه پودر .</t>
  </si>
  <si>
    <t>ماسه شسته.</t>
  </si>
  <si>
    <t>شن شسته.</t>
  </si>
  <si>
    <t>سنگ قلوه.</t>
  </si>
  <si>
    <t>مصالح زير اساس از مصالح رودخانه‌اي.</t>
  </si>
  <si>
    <t>مصالح اساس شكسته از مصالح رودخانه‌اي.</t>
  </si>
  <si>
    <t>سنگ لاشه.</t>
  </si>
  <si>
    <t>سنگ لاشه قواره شده موزاييكي.</t>
  </si>
  <si>
    <t>سنگ لاشه قواره شده موزاييكي درز شده.</t>
  </si>
  <si>
    <t>سنگ بادبر.</t>
  </si>
  <si>
    <t>انواع سنگ دوتيشه ريشه دار.</t>
  </si>
  <si>
    <t>انواع سنگ پلاك تراورتن سفيد به ‌ضخامت 2 سانتي‌متر.</t>
  </si>
  <si>
    <t>انواع سنگ پلاك تراورتن رنگي به ‌ضخامت 2 سانتي‌متر.</t>
  </si>
  <si>
    <t>انواع سنگ پلاك لاشتر به‌ضخامت 2 سانتي‌متر.</t>
  </si>
  <si>
    <t>انواع سنگ پلاك سياه به‌ضخامت 2 سانتي‌متر.</t>
  </si>
  <si>
    <t>انواع سنگ پلاك مرمريت به‌ضخامت 2 سانتي‌متر.</t>
  </si>
  <si>
    <t>انواع سنگ پلاك چيني به‌ضخامت 2 سانتي‌متر.</t>
  </si>
  <si>
    <t>انواع سنگ لاشه تراورتن به‌ضخامت 2 سانتي‌متر.</t>
  </si>
  <si>
    <t>انواع سنگ قرنيز به‌ضخامت 2 سانتي‌متر.</t>
  </si>
  <si>
    <t>سيمان پرتلند پاكتي.</t>
  </si>
  <si>
    <t>سيمان پرتلند فله.</t>
  </si>
  <si>
    <t>سيمان سفيد پاكتي.</t>
  </si>
  <si>
    <t>گچ پاكتي.</t>
  </si>
  <si>
    <t>گچ فله.</t>
  </si>
  <si>
    <t>كلوخه آهك زنده.</t>
  </si>
  <si>
    <t>انواع آجر ماشيني سوراخدار.</t>
  </si>
  <si>
    <t>انواع آجر قزاقي.</t>
  </si>
  <si>
    <t>انواع بلوك سفال (آجر تيغه).</t>
  </si>
  <si>
    <t>انواع بلوك سفال (سقفي).</t>
  </si>
  <si>
    <t>انواع بلوك سيماني ديواري.</t>
  </si>
  <si>
    <t>انواع بلوك سيماني سقفي.</t>
  </si>
  <si>
    <t>انواع تيرآهن.</t>
  </si>
  <si>
    <t>انواع تيرآهن بال پهن.</t>
  </si>
  <si>
    <t>انواع ناوداني.</t>
  </si>
  <si>
    <t>انواع نبشي.</t>
  </si>
  <si>
    <t>انواع سپري.</t>
  </si>
  <si>
    <t>انواع قوطي.</t>
  </si>
  <si>
    <t>انواع تسمه.</t>
  </si>
  <si>
    <t>انواع ورق سياه.</t>
  </si>
  <si>
    <t>انواع ميل گرد ساده.</t>
  </si>
  <si>
    <t>انواع ميل گردآجدار.</t>
  </si>
  <si>
    <t>انواع شبكه جوشي فولادي.</t>
  </si>
  <si>
    <t>انواع كابل فولادي (براي پيش تنيدگي).</t>
  </si>
  <si>
    <t>انواع پروفيل‌هاي توخالي، پروفيل Z و پروفيل چهارچوب.</t>
  </si>
  <si>
    <t>انواع ورق‌هاي گالوانيزه.</t>
  </si>
  <si>
    <t>انواع توري سيمي.</t>
  </si>
  <si>
    <t>انواع رابيتس.</t>
  </si>
  <si>
    <t>انواع پروفيل آلومينيومي.</t>
  </si>
  <si>
    <t>انواع ورق آلومينيومي.</t>
  </si>
  <si>
    <t>انواع در و پنجره آلومينيومي.</t>
  </si>
  <si>
    <t>انواع ورق‌هاي صاف آزبست سيمان.</t>
  </si>
  <si>
    <t>انواع ورق‌هاي موجدارآزبست سيمان.</t>
  </si>
  <si>
    <t>انواع موزاييك سيماني ساده.</t>
  </si>
  <si>
    <t>انواع موزاييك ايراني.</t>
  </si>
  <si>
    <t>انواع موزاييك فرنگي.</t>
  </si>
  <si>
    <t>انواع عايق‌هاي پيش ساخته رطوبتي.</t>
  </si>
  <si>
    <t>انواع كاشي ديواري.</t>
  </si>
  <si>
    <t>انواع كاشي كفي (سراميك).</t>
  </si>
  <si>
    <t>تراورس خارجي.</t>
  </si>
  <si>
    <t>تخته نراد خارجي.</t>
  </si>
  <si>
    <t>تراورس ايراني.</t>
  </si>
  <si>
    <t>تخته و الوار ايراني.</t>
  </si>
  <si>
    <t>انواع فيبر.</t>
  </si>
  <si>
    <t>انواع نئوپان.</t>
  </si>
  <si>
    <t>انواع تخته سه لايي ايراني.</t>
  </si>
  <si>
    <t>انواع قير.</t>
  </si>
  <si>
    <t>انواع درچوبي پيش ساخته.</t>
  </si>
  <si>
    <t>انواع چهارچوب چوبي.</t>
  </si>
  <si>
    <t>انواع كف پوش پلاستيكي.</t>
  </si>
  <si>
    <t>انواع كف پوش لاستيكي.</t>
  </si>
  <si>
    <t>انواع پوكه.</t>
  </si>
  <si>
    <t>انواع چتايي.</t>
  </si>
  <si>
    <t>انواع شيشه به‌ضخامت 3 ميلي‌متر و كمتر.</t>
  </si>
  <si>
    <t>انواع شيشه به‌ضخامت 4 ميلي‌متر.</t>
  </si>
  <si>
    <t>انواع شيشه به‌ضخامت 6 ميلي‌متر و بيشتر.</t>
  </si>
  <si>
    <t>انواع رنگ روغني.</t>
  </si>
  <si>
    <t>انواع رنگ پلاستيك.</t>
  </si>
  <si>
    <t>ابنیه  1395</t>
  </si>
  <si>
    <t>فصل‏بيست‏و نهم.</t>
  </si>
  <si>
    <t>÷</t>
  </si>
  <si>
    <t>لوله فولادي سياه درز دار، به ‌قطر نامي 15 (يك دوم اينچ).</t>
  </si>
  <si>
    <t>لوله فولادي سياه درزدار، به قطر نامي 25  (يك اينچ).</t>
  </si>
  <si>
    <t>لوله فولادي سياه درزدار، به قطر نامي 32  (يك و يك چهارم اينچ).</t>
  </si>
  <si>
    <t>لوله فولادي سياه درزدار، به قطر نامي 40  (يك و يك دوم اينچ).</t>
  </si>
  <si>
    <t>لوله فولادي سياه درزدار، به قطر نامي 50  (دو اينچ).</t>
  </si>
  <si>
    <t>لوله فولادي سياه درزدار، به قطر نامي 65  (دو و يك دوم اينچ).</t>
  </si>
  <si>
    <t>لوله فولادي سياه درزدار، به قطر  نامي 80  (سه اينچ).</t>
  </si>
  <si>
    <t>لوله فولادي سياه درزدار، به قطر نامي 100  (چهار اينچ).</t>
  </si>
  <si>
    <t>لوله فولادي سياه درزدار، به قطر نامي 125  (پنج اينچ).</t>
  </si>
  <si>
    <t>لوله فولادي سياه درزدار، به قطر نامي 150  (شش اينچ).</t>
  </si>
  <si>
    <t>لوله فولادي سياه درزدار، به قطر خارجي 219/1 ميليمتر.</t>
  </si>
  <si>
    <t>لوله فولادي سياه درزدار، به قطر خارجي 273 ميليمتر.</t>
  </si>
  <si>
    <t>لوله فولادي سياه درزدار، به قطر خارجي 323/9 ميليمتر.</t>
  </si>
  <si>
    <t>لوله فولادي سياه درزدار، به قطر خارجي 355/6 ميليمتر.</t>
  </si>
  <si>
    <t>لوله فولادي سياه درزدار، به قطر خارجي 406/4 ميليمتر.</t>
  </si>
  <si>
    <t>لوله فولادي سياه بدون درز، به قطر خارجي 21/3 و ضخامت جدار 2/6 ميليمتر.</t>
  </si>
  <si>
    <t>لوله فولادي سياه بدون درز، به قطر خارجي 26/9 و ضخامت جدار 2/6 ميليمتر.</t>
  </si>
  <si>
    <t>لوله فولادي سياه بدون درز، به قطر خارجي 33/7 و ضخامت جدار 3/2 ميليمتر.</t>
  </si>
  <si>
    <t>لوله فولادي سياه بدون درز، به قطر خارجي 42/4 و ضخامت جدار  3/2 ميليمتر.</t>
  </si>
  <si>
    <t>لوله فولادي سياه بدون درز، به قطر خارجي 48/3 و ضخامت جدار 3/2 ميليمتر.</t>
  </si>
  <si>
    <t>لوله فولادي سياه بدون درز، به قطر خارجي 60/3 و ضخامت جدار 3/6 ميليمتر.</t>
  </si>
  <si>
    <t>لوله فولادي سياه بدون درز، به قطر خارجي 76/1 و ضخامت جدار 3/6 ميليمتر.</t>
  </si>
  <si>
    <t>لوله فولادي سياه بدون درز، به قطر خارجي 88/9 و ضخامت جدار 4 ميليمتر.</t>
  </si>
  <si>
    <t>لوله فولادي سياه بدون درز، به قطر خارجي 114/3 و ضخامت جدار 5/4 ميليمتر.</t>
  </si>
  <si>
    <t>لوله فولادي سياه بدون درز، به قطر خارجي 139/7 و ضخامت جدار 5 ميليمتر.</t>
  </si>
  <si>
    <t>لوله فولادي سياه بدون درز، به قطر خارجي 168/3 و ضخامت جدار 5 ميليمتر.</t>
  </si>
  <si>
    <t>لوله فولادي سياه بدون درز، به قطر خارجي 219/1 و ضخامت جدار 3/6 ميليمتر.</t>
  </si>
  <si>
    <t>لوله فولادي سياه بدون درز، به قطر خارجي 273 و ضخامت جدار 3/6 ميليمتر.</t>
  </si>
  <si>
    <t>لوله فولادي سياه بدون درز، به قطر خارجي 323/9 و ضخامت جدار 1/7 ميليمتر.</t>
  </si>
  <si>
    <t>لوله فولادي سياه بدون درز، به قطر خارجي 355/6 و ضخامت جدار 8 ميليمتر.</t>
  </si>
  <si>
    <t>لوله فولادي سياه بدون درز، به قطر خارجي 406/4 و ضخامت جدار 8/8 ميليمتر.</t>
  </si>
  <si>
    <t>لوله فولادي گالوانيزه، به‌قطر نامي 15 (يك دوم اينچ).</t>
  </si>
  <si>
    <t>لوله فولادي گالوانيزه، به قطر نامي 20  (سه چهارم اينچ).</t>
  </si>
  <si>
    <t>لوله فولادي گالوانيزه، به قطر نامي 25  (يك اينچ).</t>
  </si>
  <si>
    <t>لوله فولادي گالوانيزه، به قطر نامي 32  (يك و يك چهارم اينچ).</t>
  </si>
  <si>
    <t>لوله فولادي گالوانيزه، به قطر نامي 40  (يك و يك دوم اينچ).</t>
  </si>
  <si>
    <t>لوله فولادي گالوانيزه، به قطر نامي 50  (دو اينچ).</t>
  </si>
  <si>
    <t>لوله فولادي گالوانيزه، به قطر نامي 65  (دو و يك دوم اينچ).</t>
  </si>
  <si>
    <t>لوله فولادي گالوانيزه، به قطر نامي 80  (سه اينچ).</t>
  </si>
  <si>
    <t>لوله فولادي گالوانيزه، به قطر نامي 100  (چهار اينچ).</t>
  </si>
  <si>
    <t>لوله فولادي گالوانيزه، به قطر نامي 125  (پنج اينچ).</t>
  </si>
  <si>
    <t>لوله فولادي گالوانيزه، به قطر نامي 150  (شش اينچ).</t>
  </si>
  <si>
    <t>كلكتور، از لوله فولادي سياه درزدار با كليه اتصالات نوع جوشي، مصالح لازم براي ساخـت، با يك دسـت رنـگ ضد زنگ.</t>
  </si>
  <si>
    <t>كلكتور، از لوله فولادي سياه بدون درز، با كليه اتصالات نوع جوشي، مصالح لازم براي ساخت، با يك دست رنگ ضد زنگ.</t>
  </si>
  <si>
    <t>گالوانيزاسيون کلکتورهاي ساخته شده از لوله فولادي سياه.</t>
  </si>
  <si>
    <t>کلکتور، ساخته شده از فيتينگ‌ها و اتصالي‌هاي دنده‌اي گالوانيزه.</t>
  </si>
  <si>
    <t>لوله چدني قيراندود با سركاسه، به قطر نامي 50.</t>
  </si>
  <si>
    <t>لوله چدني قيراندود با سركاسه، به قطرنامي 75.</t>
  </si>
  <si>
    <t>لوله چدني قيراندود با سركاسه، به قطر نامي 100.</t>
  </si>
  <si>
    <t>لوله چدني قيراندود با سركاسه، به قطر نامي 125.</t>
  </si>
  <si>
    <t>لوله چدني قيراندود با سركاسه، به قطر نامي 150.</t>
  </si>
  <si>
    <t>لوله چدني قيراندود با سركاسه، به قطر نامي 200.</t>
  </si>
  <si>
    <t>لوله پي.وي.سي سخـت، به قطر خارجي 40 ميليمتر و فشار كار 6 بار.</t>
  </si>
  <si>
    <t>لوله پي.وي.سي سخـت، به قطر خارجي 50 ميليمتر و فشار كار 6 بار.</t>
  </si>
  <si>
    <t>لوله پي.وي.سي سخـت، به قطر خارجي 63 ميليمتر و فشار كار 6 بار.</t>
  </si>
  <si>
    <t>لوله پي.وي.سي سخـت، به قطر خارجي 75 ميليمتر و فشار كار 6 بار.</t>
  </si>
  <si>
    <t>لوله پي.وي.سي سخـت، به قطر خارجي 90 ميليمتر و فشار كار 6 بار.</t>
  </si>
  <si>
    <t>لوله پي.وي.سي سخـت، به قطر خارجي 110 ميليمتر و فشار كار 6 بار.</t>
  </si>
  <si>
    <t>لوله پي.وي.سي سخـت، به قطر خارجي 125 ميليمتر و فشار كار 6 بار.</t>
  </si>
  <si>
    <t>لوله پي.وي.سي سخـت، به قطر خارجي 140 ميليمتر و فشار كار 6 بار.</t>
  </si>
  <si>
    <t>لوله پي.وي.سي سخـت، به قطر خارجي 160 ميليمتر و فشار كار 6 بار.</t>
  </si>
  <si>
    <t>لوله پي.وي.سي سخـت، به قطر خارجي 180 ميليمتر و فشار كار 6 بار.</t>
  </si>
  <si>
    <t>لوله پي.وي.سي سخـت، به قطر خارجي 200 ميليمتر و فشار كار 6 بار.</t>
  </si>
  <si>
    <t>لوله پي.وي.سي سخـت، به قطر خارجي 250 ميليمتر و فشار كار 6 بار.</t>
  </si>
  <si>
    <t>لوله پي.وي.سي سخـت، به قطر خارجي 75 ميليمتر و فشار كار 4 بار.</t>
  </si>
  <si>
    <t>لوله پي.وي.سي سخـت، به قطر خارجي 90 ميليمتر و فشار كار 4 بار.</t>
  </si>
  <si>
    <t>لوله پي.وي.سي سخـت، به قطر خارجي 110 ميليمتر و فشار كار 4 بار.</t>
  </si>
  <si>
    <t>لوله پي.وي.سي سخـت، به قطر خارجي 125 ميليمتر و فشار كار 4 بار.</t>
  </si>
  <si>
    <t>لوله پي.وي.سي سخـت، به قطر خارجي 140 ميليمتر و فشار كار 4 بار.</t>
  </si>
  <si>
    <t>لوله پي.وي.سي سخـت، به قطر خارجي 160 ميليمتر و فشار كار 4 بار.</t>
  </si>
  <si>
    <t>لوله پي.وي.سي سخـت، به قطر خارجي 180 ميليمتر و فشار كار 4 بار.</t>
  </si>
  <si>
    <t>لوله پي.وي.سي سخـت، به قطر خارجي 200 ميليمتر و فشار كار 4 بار.</t>
  </si>
  <si>
    <t>لوله پي.وي.سي سخـت، به قطر خارجي 250 ميليمتر و فشار كار 4 بار.</t>
  </si>
  <si>
    <t>لوله پلي‌پروپيلن، به قطر نامي 40.</t>
  </si>
  <si>
    <t>لوله پلي‌پروپيلن، به قطر نامي 50.</t>
  </si>
  <si>
    <t>لوله پلي‌پروپيلن، به قطر نامي 70.</t>
  </si>
  <si>
    <t>لوله پلي‌پروپيلن، به قطر نامي 100.</t>
  </si>
  <si>
    <t>لوله پلي‌پروپيلن، به قطر نامي 125.</t>
  </si>
  <si>
    <t>لوله پلي‌پروپيلن، به قطر نامي 150.</t>
  </si>
  <si>
    <t>لوله پلي‌اتيلن مشبك يك لايه به قطر خارجي 16 ميليمتر.</t>
  </si>
  <si>
    <t>لوله پلي‌اتيلن مشبك يك لايه به قطر خارجي 20 ميليمتر.</t>
  </si>
  <si>
    <t>لوله پلي‌اتيلن مشبك يك لايه به قطر خارجي 25 ميليمتر.</t>
  </si>
  <si>
    <t>لوله پلي‌اتيلن مشبك يك لايه به قطر خارجي 32 ميليمتر.</t>
  </si>
  <si>
    <t>لوله پلي‌اتيلن مشبك پنج لايه به قطر خارجي 16 ميليمتر.</t>
  </si>
  <si>
    <t>لوله پلي‌اتيلن مشبك پنج لايه به قطر خارجي 20 ميليمتر.</t>
  </si>
  <si>
    <t>لوله پلي‌اتيلن مشبك پنج لايه به قطر خارجي 25 ميليمتر.</t>
  </si>
  <si>
    <t>لوله پلي‌اتيلن مشبك پنج لايه به قطر خارجي 32 ميليمتر.</t>
  </si>
  <si>
    <t>لوله پلي‌اتيلن دماي بالا‏، پنج لايه به قطر خارجي 16 ميليمتر.</t>
  </si>
  <si>
    <t>لوله پلي‌اتيلن دماي بالا‏، پنج لايه به قطر خارجي 20 ميليمتر.</t>
  </si>
  <si>
    <t>لوله پلي‌اتيلن دماي بالا‏، پنج لايه به قطر خارجي 25 ميليمتر.</t>
  </si>
  <si>
    <t>لوله پلي‌اتيلن دماي بالا‏، پنج لايه به قطر خارجي 32 ميليمتر.</t>
  </si>
  <si>
    <t>لوله مسي بدون درز، به قطر خارجي 12 و حداقل ضخامـت جدار يك ميليمتر.</t>
  </si>
  <si>
    <t>لوله مسي بدون درز، به قطر خارجي 15 و حداقل ضخامـت جدار يك ميليمتر.</t>
  </si>
  <si>
    <t>لوله مسي بدون درز، به قطر خارجي 18 و حداقل ضخامـت جدار يك ميليمتر.</t>
  </si>
  <si>
    <t>لوله مسي بدون درز، به قطر خارجي 22 و حداقل ضخامـت جدار يك ميليمتر.</t>
  </si>
  <si>
    <t>لوله مسي بدون درز، به قطر خارجي 28 و حداقل ضخامـت جدار 5/1 ميليمتر.</t>
  </si>
  <si>
    <t>لوله مسي بدون درز، به قطر خارجي 35 وحداقل ضخامـت جدار 5/1 ميليمتر.</t>
  </si>
  <si>
    <t>لوله مسي بدون درز، به قطر خارجي 42 و حداقل ضخامـت جدار 5/1 ميليمتر.</t>
  </si>
  <si>
    <t>لوله مسي بدون درز، به قطر خارجي 54 و حداقل ضخامـت جدار 2 ميليمتر.</t>
  </si>
  <si>
    <t>لوله مسي بدون درز، به قطر خارجي 64 و حداقل ضخامـت جدار 2 ميليمتر.</t>
  </si>
  <si>
    <t>لوله مسي بدون درز، به قطر خارجي 1/76 و حداقل ضخامـت جدار 2 ميليمتر.</t>
  </si>
  <si>
    <t>شيرفلكه كشويي دنده اي، به قطر نامي 15  (يك دوم اينچ).</t>
  </si>
  <si>
    <t>شيرفلكه كشويي دنده اي، به قطر نامي 20  (سه چهارم اينچ).</t>
  </si>
  <si>
    <t>شيرفلكه كشويي دنده اي، به قطر نامي 25  (يك اينچ).</t>
  </si>
  <si>
    <t>شيرفلكه كشويي دنده اي، به قطر نامي 32  (يك و يك چهارم اينچ).</t>
  </si>
  <si>
    <t>شيرفلكه كشويي دنده اي، به قطر نامي 40  (يك و يك دوم اينچ).</t>
  </si>
  <si>
    <t>شيرفلكه كشويي دنده اي، به قطر نامي 50  (دو اينچ).</t>
  </si>
  <si>
    <t>شيرفلكه كشويي دنده اي، به قطر نامي 65  (دو و يك دوم اينچ).</t>
  </si>
  <si>
    <t>شيرفلكه كشويي دنده اي، به قطر نامي 80  (سه اينچ).</t>
  </si>
  <si>
    <t>شيرفلكه كشويي دنده اي، به قطر نامي 100  (چهار اينچ).</t>
  </si>
  <si>
    <t>شيرفلكه كـف فلزي دنده اي، به قطر نامي 15  (يك دوم اينچ).</t>
  </si>
  <si>
    <t>شيرفلكه كـف فلزي دنده اي، به قطر نامي 20  (سه چهارم اينچ).</t>
  </si>
  <si>
    <t>شيرفلكه كـف فلزي دنده اي، به قطر نامي 25  (يك اينچ).</t>
  </si>
  <si>
    <t>شيرفلكه كـف فلزي دنده اي، به قطر نامي 32  (يك و يك چهارم اينچ).</t>
  </si>
  <si>
    <t>شيرفلكه كـف فلزي دنده اي، به قطر نامي 40  (يك و يك دوم اينچ).</t>
  </si>
  <si>
    <t>شيرفلكه كـف فلزي دنده اي، به قطر نامي 50  (دو اينچ).</t>
  </si>
  <si>
    <t>شيرفلكه كـف فلزي دنده اي، به قطر نامي 65  (دو و يك دوم اينچ).</t>
  </si>
  <si>
    <t>شيرفلكه كـف فلزي دنده اي، به قطر نامي 80  (سه اينچ).</t>
  </si>
  <si>
    <t>شيرفلكه كـف فلزي دنده اي، به قطر نامي 100  (چهار اينچ).</t>
  </si>
  <si>
    <t>شير يكطرفه دنده اي، به قطر نامي 15  (يك دوم اينچ).</t>
  </si>
  <si>
    <t>شير يكطرفه دنده اي، به قطر نامي 20  (سه چهارم اينچ).</t>
  </si>
  <si>
    <t>شير يكطرفه دنده اي، به قطر نامي 25  (يك اينچ).</t>
  </si>
  <si>
    <t>شير يكطرفه دنده اي، به قطرنامي 32  (يك و يك چهارم اينچ).</t>
  </si>
  <si>
    <t>شير يكطرفه دنده اي، به قطر نامي 40  (يك و يك دوم اينچ).</t>
  </si>
  <si>
    <t>شير يكطرفه دنده اي، به قطر نامي 50  (دو اينچ).</t>
  </si>
  <si>
    <t>شير يكطرفه دنده اي، به قطر نامي 65  (دو و يك دوم اينچ).</t>
  </si>
  <si>
    <t>شير يكطرفه دنده اي، به قطر نامي 80  (سه اينچ).</t>
  </si>
  <si>
    <t>شير يكطرفه دنده اي، به قطر نامي 100  (چهار اينچ).</t>
  </si>
  <si>
    <t>شير فلكه كشويي چدني فلنج دار، به قطر نامي 50  (دو اينچ).</t>
  </si>
  <si>
    <t>شيرفلكه كشويي چدني فلنج دار، به قطر نامي 65  (دو و يك دوم اينچ).</t>
  </si>
  <si>
    <t>شيرفلكه كشويي چدني فلنج دار، به قطر نامي 80  (سه اينچ).</t>
  </si>
  <si>
    <t>شيرفلكه كشويي چدني فلنج دار، به قطر نامي 100  (چهار اينچ).</t>
  </si>
  <si>
    <t>شيرفلكه كشويي چدني فلنج دار، به قطر نامي 125  (پنج اينچ).</t>
  </si>
  <si>
    <t>شيرفلكه كشويي چدني فلنج دار، به قطر نامي 150  (شش اينچ).</t>
  </si>
  <si>
    <t>شيرفلكه كشويي چدني فلنج دار، به قطر نامي 200  (هشت اينچ).</t>
  </si>
  <si>
    <t>شيرفلكه كشويي چدني فلنج دار، به قطر نامي 250  (ده اينچ).</t>
  </si>
  <si>
    <t>شيرفلكه كشويي چدني فلنج دار، به قطر نامي 300  (دوازده اينچ).</t>
  </si>
  <si>
    <t>شيرفلكه كشويي چدني فلنج دار، به قطر نامي 350  (چهارده اينچ).</t>
  </si>
  <si>
    <t>شيرفلكه كشويي چدني فلنج دار، به قطر نامي 400  (شانزده اينچ).</t>
  </si>
  <si>
    <t>شيرفلكه كـف فلزي چدني فلنج دار، به قطر نامي 50  (دو اينچ).</t>
  </si>
  <si>
    <t>شيرفلكه كـف فلزي چدني فلنج دار، به قطرنامي 65  (دو و يك دوم اينچ).</t>
  </si>
  <si>
    <t>شيرفلكه كـف فلزي چدني فلنج دار، به قطر نامي 80  (سه اينچ).</t>
  </si>
  <si>
    <t>شيرفلكه كـف فلزي چدني فلنج دار، به قطر نامي 100  (چهار اينچ).</t>
  </si>
  <si>
    <t>شيرفلكه كـف فلزي چدني فلنج دار، به قطر نامي 125  (پنج اينچ).</t>
  </si>
  <si>
    <t>شيرفلكه كـف فلزي چدني فلنج دار، به قطر نامي 150  (شش اينچ).</t>
  </si>
  <si>
    <t>شيرفلكه كـف فلزي چدني فلنج دار، به قطر نامي 200  (هشت اينچ).</t>
  </si>
  <si>
    <t>شيرفلكه كـف فلزي چدني فلنج دار، به قطر نامي 250  (ده اينچ).</t>
  </si>
  <si>
    <t>شيرفلكه كـف فلزي چدني فلنج دار، به قطر نامي 300  (دوازده اينچ).</t>
  </si>
  <si>
    <t>شيرفلكه كـف فلزي چدني فلنج دار، به قطر نامي 350  (چهارده اينچ).</t>
  </si>
  <si>
    <t>شيرفلكه كـف فلزي چدني فلنج دار، به قطر نامي 400  (شانزده اينچ).</t>
  </si>
  <si>
    <t>شير يكطرفه چدني فلنج دار، به قطر نامي 50  (دو اينچ).</t>
  </si>
  <si>
    <t>شير يكطرفه چدني فلنج دار، به قطر نامي 65  (دو و يك دوم اينچ).</t>
  </si>
  <si>
    <t>شير يكطرفه چدني فلنج دار، به قطر نامي 80  (سه اينچ).</t>
  </si>
  <si>
    <t>شير يكطرفه چدني فلنج دار، به قطر نامي 100  (چهار اينچ).</t>
  </si>
  <si>
    <t>شير يكطرفه چدني فلنج دار، به قطر نامي 125  (پنج اينچ)..</t>
  </si>
  <si>
    <t>شير يكطرفه چدني فلنج دار، به قطر نامي 150  (شش اينچ).</t>
  </si>
  <si>
    <t>شير يكطرفه چدني فلنج دار، به قطر نامي 200  (هشت اينچ).</t>
  </si>
  <si>
    <t>شير يكطرفه چدني فلنج دار، به قطر نامي 250  (ده اينچ).</t>
  </si>
  <si>
    <t>شير يكطرفه چدني فلنج دار، به قطر نامي 300  (دوازده اينچ).</t>
  </si>
  <si>
    <t>شير يكطرفه چدني فلنج دار، به قطر نامي 350  (چهارده اينچ).</t>
  </si>
  <si>
    <t>شير يكطرفه چدني فلنج دار، به قطر نامي 400  (شانزده اينچ).</t>
  </si>
  <si>
    <t>شير دوبل رگلاژ براي رادياتور، به قطر نامي 15  (يك دوم اينچ).</t>
  </si>
  <si>
    <t>شير دوبل رگلاژ براي رادياتور، به قطرنامي 20  (سه چهارم اينچ).</t>
  </si>
  <si>
    <t>شير ساده رادياتور، به قطر نامي 15  (يك دوم اينچ).</t>
  </si>
  <si>
    <t>شير ساده رادياتور، به قطرنامي 20  (سه چهارم اينچ).</t>
  </si>
  <si>
    <t>زانوي رادياتور، به قطرنامي 15  (يك دوم اينچ).</t>
  </si>
  <si>
    <t>زانوي رادياتور، به قطرنامي 20  (سه چهارم اينچ).</t>
  </si>
  <si>
    <t>زانو قفلي رادياتور، به قطرنامي 15  (يك دوم اينچ).</t>
  </si>
  <si>
    <t>زانو قفلي رادياتور، به قطرنامي 20  (سه چهارم اينچ).</t>
  </si>
  <si>
    <t>شير هواگيري رادياتور، به قطرنامي 4  (يك هشتم اينچ).</t>
  </si>
  <si>
    <t>شير هواگيري رادياتور، به قطرنامي 10  (سه هشتم اينچ).</t>
  </si>
  <si>
    <t>شير فلکه کشويي فولادي فلنج‌دار، به قطر نامي 50  (دو اينچ).</t>
  </si>
  <si>
    <t>شير فلکه کشويي فولادي فلنج‌دار، به قطر نامي 65  (دو و يك دوم اينچ).</t>
  </si>
  <si>
    <t>شير فلکه کشويي فولادي فلنج‌دار، به قطر نامي 80  (سه اينچ).</t>
  </si>
  <si>
    <t>شير فلکه کشويي فولادي فلنج‌دار، به قطر نامي 100  (چهار اينچ).</t>
  </si>
  <si>
    <t>شير فلکه کشويي فولادي فلنج‌دار، به قطر نامي 125  (پنج اينچ).</t>
  </si>
  <si>
    <t>شير فلکه کشويي فولادي فلنج‌دار، به قطر نامي 150  (شش اينچ).</t>
  </si>
  <si>
    <t>شير فلکه کشويي فولادي فلنج‌دار، به قطر نامي 200  (هشت اينچ).</t>
  </si>
  <si>
    <t>شير فلکه کشويي فولادي فلنج‌دار، به قطر نامي 250  (ده اينچ).</t>
  </si>
  <si>
    <t>شير فلکه کشويي فولادي فلنج‌دار، به قطر نامي 300  (دوازده اينچ).</t>
  </si>
  <si>
    <t>شير فلکه کشويي فولادي فلنج‌دار، به قطر نامي 350  (چهارده اينچ).</t>
  </si>
  <si>
    <t>شير فلکه کشويي فولادي فلنج‌دار، به قطر نامي 400  (شانزده اينچ).</t>
  </si>
  <si>
    <t>شير فلکه کف فلزي فولادي فلنج‌دار، به قطر نامي 50  (دو اينچ).</t>
  </si>
  <si>
    <t>شير فلکه کف فلزي فولادي فلنج‌دار، به قطر نامي 65  (دو و يك دوم اينچ).</t>
  </si>
  <si>
    <t>شير فلکه کف فلزي فولادي فلنج‌دار، به قطر نامي 80  (سه اينچ).</t>
  </si>
  <si>
    <t>شير فلکه کف فلزي فولادي فلنج‌دار، به قطر نامي 100  (چهار اينچ).</t>
  </si>
  <si>
    <t>شير فلکه کف فلزي فولادي فلنج‌دار، به قطر نامي 125  (پنج اينچ).</t>
  </si>
  <si>
    <t>شير فلکه کف فلزي فولادي فلنج‌دار، به قطر نامي 150  (شش اينچ).</t>
  </si>
  <si>
    <t>شير فلکه کف فلزي فولادي فلنج‌دار، به قطر نامي 200  (هشت اينچ).</t>
  </si>
  <si>
    <t>شير فلکه کف فلزي فولادي فلنج‌دار، به قطر نامي 250  (ده اينچ).</t>
  </si>
  <si>
    <t>شير فلکه کف فلزي فولادي فلنج‌دار، به قطر نامي 300  (دوازده اينچ).</t>
  </si>
  <si>
    <t>شير فلکه کف فلزي فولادي فلنج‌دار، به قطر نامي 350  (چهارده اينچ).</t>
  </si>
  <si>
    <t>شير فلکه کف فلزي فولادي فلنج‌دار، به قطر نامي 400  (شانزده اينچ).</t>
  </si>
  <si>
    <t>شير يک‌طرفه فولادي فلنج‌دار، به قطر نامي 50  (دو اينچ).</t>
  </si>
  <si>
    <t>شير يک‌طرفه فولادي فلنج‌دار، به قطر نامي 65  (دو و يك دوم اينچ).</t>
  </si>
  <si>
    <t>شير يک‌طرفه فولادي فلنج‌دار، به قطر نامي 80  (سه اينچ).</t>
  </si>
  <si>
    <t>شير يک‌طرفه فولادي فلنج‌دار، به قطر نامي 100  (چهار اينچ).</t>
  </si>
  <si>
    <t>شير يک‌طرفه فولادي فلنج‌دار، به قطر نامي 125  (پنج اينچ).</t>
  </si>
  <si>
    <t>شير يک‌طرفه فولادي فلنج‌دار، به قطر نامي 150  (شش اينچ).</t>
  </si>
  <si>
    <t>شير يک‌طرفه فولادي فلنج‌دار، به قطر نامي 200  (هشت اينچ).</t>
  </si>
  <si>
    <t>شير يک‌طرفه فولادي فلنج‌دار، به قطر نامي 250  (ده اينچ).</t>
  </si>
  <si>
    <t>شير يک‌طرفه فولادي فلنج‌دار، به قطر نامي 300  (دوازده اينچ).</t>
  </si>
  <si>
    <t>شير يک‌طرفه فولادي فلنج‌دار، به قطر نامي 350  (چهارده اينچ).</t>
  </si>
  <si>
    <t>شير يک‌طرفه فولادي فلنج‌دار، به قطر نامي 400  (شانزده اينچ).</t>
  </si>
  <si>
    <t>شير پروانه‌اي چدني بدون فلنج، به قطر نامي 50  (دو اينچ).</t>
  </si>
  <si>
    <t>شير پروانه‌اي چدني بدون فلنج، به قطر نامي 65  (دو و يك دوم اينچ).</t>
  </si>
  <si>
    <t>شير پروانه‌اي چدني بدون فلنج، به قطر نامي 80  (سه اينچ).</t>
  </si>
  <si>
    <t>شير پروانه‌اي چدني بدون فلنج، به قطر نامي 100  (چهار اينچ).</t>
  </si>
  <si>
    <t>شير پروانه‌اي چدني بدون فلنج، به قطر نامي 125  (پنج اينچ).</t>
  </si>
  <si>
    <t>شير پروانه‌اي چدني بدون فلنج، به قطر نامي 150  (شش اينچ).</t>
  </si>
  <si>
    <t>شير پروانه‌اي چدني بدون فلنج، به قطر نامي 200  (هشت اينچ).</t>
  </si>
  <si>
    <t>شير پروانه‌اي چدني بدون فلنج، به قطر نامي 250  (ده اينچ).</t>
  </si>
  <si>
    <t>شير پروانه‌اي چدني بدون فلنج، به قطر نامي 300  (دوازده اينچ).</t>
  </si>
  <si>
    <t>شير پروانه‌اي چدني بدون فلنج، به قطر نامي 350  (چهارده اينچ).</t>
  </si>
  <si>
    <t>شير پروانه‌اي چدني بدون فلنج، به قطر نامي 400  (شانزده اينچ).</t>
  </si>
  <si>
    <t>شير پروانه‌اي فولادي بدون فلنج، به قطر نامي 50  (دو اينچ).</t>
  </si>
  <si>
    <t>شير پروانه‌اي فولادي بدون فلنج، به قطر نامي 65  (دو و يك دوم اينچ).</t>
  </si>
  <si>
    <t>شير پروانه‌اي فولادي بدون فلنج، به قطر نامي 80  (سه اينچ).</t>
  </si>
  <si>
    <t>شير پروانه‌اي فولادي بدون فلنج، به قطر نامي 100  (چهار اينچ).</t>
  </si>
  <si>
    <t>شير پروانه‌اي فولادي بدون فلنج، به قطر نامي 125  (پنج اينچ).</t>
  </si>
  <si>
    <t>شير پروانه‌اي فولادي بدون فلنج، به قطر نامي 150  (شش اينچ).</t>
  </si>
  <si>
    <t>شير پروانه‌اي فولادي بدون فلنج، به قطر نامي 200  (هشت اينچ).</t>
  </si>
  <si>
    <t>شير پروانه‌اي فولادي بدون فلنج، به قطر نامي 250  (ده اينچ).</t>
  </si>
  <si>
    <t>شير پروانه‌اي فولادي بدون فلنج، به قطر نامي 300  (دوازده اينچ).</t>
  </si>
  <si>
    <t>شير پروانه‌اي فولادي بدون فلنج، به قطر نامي 350  (چهارده اينچ).</t>
  </si>
  <si>
    <t>شير پروانه‌اي فولادي بدون فلنج، به قطر نامي 400  (شانزده اينچ).</t>
  </si>
  <si>
    <t>قطعه انبساط، نوع جوشي، به قطر نامي 15.</t>
  </si>
  <si>
    <t>قطعه انبساط، نوع جوشي، به قطر نامي 20.</t>
  </si>
  <si>
    <t>قطعه انبساط، نوع جوشي، به قطر نامي 25.</t>
  </si>
  <si>
    <t>قطعه انبساط، نوع جوشي، به قطر نامي 32.</t>
  </si>
  <si>
    <t>قطعه انبساط، نوع جوشي، به قطر نامي 40.</t>
  </si>
  <si>
    <t>قطعه انبساط، نوع جوشي، به قطر نامي 50.</t>
  </si>
  <si>
    <t>قطعه انبساط، نوع جوشي، به قطر نامي 65.</t>
  </si>
  <si>
    <t>قطعه انبساط، نوع جوشي، به قطر نامي 80.</t>
  </si>
  <si>
    <t>قطعه انبساط، نوع جوشي، به قطر نامي 100.</t>
  </si>
  <si>
    <t>قطعه انبساط، نوع جوشي، به قطر نامي 125.</t>
  </si>
  <si>
    <t>قطعه انبساط، نوع جوشي، به قطر نامي 150.</t>
  </si>
  <si>
    <t>قطعه انبساط، نوع جوشي، به قطر نامي 200.</t>
  </si>
  <si>
    <t>قطعه انبساط، نوع جوشي، به قطر نامي 250.</t>
  </si>
  <si>
    <t>قطعه انبساط، نوع جوشي، به قطر نامي 300.</t>
  </si>
  <si>
    <t>قطعه انبساط، نوع فلنج دار، به قطر نامي 65.</t>
  </si>
  <si>
    <t>قطعه انبساط، نوع فلنج دار، به قطر نامي 80.</t>
  </si>
  <si>
    <t>قطعه انبساط، نوع فلنج دار، به قطر نامي 100.</t>
  </si>
  <si>
    <t>قطعه انبساط، نوع فلنج دار، به قطر نامي 125.</t>
  </si>
  <si>
    <t>قطعه انبساط، نوع فلنج دار، به قطر نامي 150.</t>
  </si>
  <si>
    <t>قطعه انبساط، نوع فلنج دار، به قطر نامي 200.</t>
  </si>
  <si>
    <t>قطعه انبساط، نوع فلنج دار، به قطر نامي 250.</t>
  </si>
  <si>
    <t>قطعه انبساط، نوع فلنج دار، به قطر نامي 300.</t>
  </si>
  <si>
    <t>قطعه انبساط، نوع فلنج دار، به قطر نامي 350.</t>
  </si>
  <si>
    <t>قطعه انبساط، نوع فلنج دار، به قطر نامي 400.</t>
  </si>
  <si>
    <t>لرزه گير، به‌قطرنامي 32  (يك ‌و يك چهارم اينچ).</t>
  </si>
  <si>
    <t>لرزه گير، به قطرنامي 40  (يك و يك دوم اينچ).</t>
  </si>
  <si>
    <t>لرزه گير، به قطرنامي 50  (دو اينچ).</t>
  </si>
  <si>
    <t>لرزه گير، به قطرنامي 65  (دو و يك دوم اينچ).</t>
  </si>
  <si>
    <t>لرزه گير، به قطر نامي 80  (سه اينچ).</t>
  </si>
  <si>
    <t>لرزه گير، به قطر نامي 100  (چهار اينچ).</t>
  </si>
  <si>
    <t>لرزه گير، به قطرنامي 125  (پنج اينچ).</t>
  </si>
  <si>
    <t>لرزه گير، به قطرنامي 150  (شش اينچ).</t>
  </si>
  <si>
    <t>لرزه گير، به قطر نامي 200  (هشت اينچ).</t>
  </si>
  <si>
    <t>لرزه گير، به قطر نامي 250  (ده اينچ).</t>
  </si>
  <si>
    <t>لرزه گير، به قطر نامي 300  (دوازده اينچ).</t>
  </si>
  <si>
    <t>لرزه گير، به قطر نامي 350  (چهارده اينچ).</t>
  </si>
  <si>
    <t>لرزه گير، به قطر نامي 400  (شانزده اينچ).</t>
  </si>
  <si>
    <t>صافي دنده‌اي، به قطر نامي 15  (يك دوم اينچ).</t>
  </si>
  <si>
    <t>صافي دنده‌اي، به قطر نامي 20  (سه چهارم اينچ).</t>
  </si>
  <si>
    <t>صافي دنده‌اي، به قطر نامي 25  (يك اينچ).</t>
  </si>
  <si>
    <t>صافي دنده‌اي، به قطرنامي 32  (يك و يک چهارم اينچ).</t>
  </si>
  <si>
    <t>صافي دنده‌اي، به قطرنامي 40  (يك و يك دوم اينچ).</t>
  </si>
  <si>
    <t>صافي دنده‌اي، به قطر نامي 50  (دو اينچ).</t>
  </si>
  <si>
    <t>صافي دنده‌اي، به قطرنامي 65  (دو و يك دوم اينچ).</t>
  </si>
  <si>
    <t>صافي فلنج دار، به قطر نامي 50  (دو اينچ).</t>
  </si>
  <si>
    <t>صافي فلنج‌دار، به قطرنامي 65  (دو و يك دوم اينچ).</t>
  </si>
  <si>
    <t>صافي فلنج‌دار، به قطرنامي 80  (سه اينچ).</t>
  </si>
  <si>
    <t>صافي فلنج دار، به قطر نامي 100  (چهار اينچ).</t>
  </si>
  <si>
    <t>صافي فلنج دار، به قطر نامي 125  (پنج اينچ).</t>
  </si>
  <si>
    <t>صافي فلنج دار، به قطر نامي 150  (شش اينچ).</t>
  </si>
  <si>
    <t>صافي فلنج دار، به قطر نامي 200  (هشت اينچ).</t>
  </si>
  <si>
    <t>صافي فلنج دار، به قطر نامي 250  (ده اينچ).</t>
  </si>
  <si>
    <t>صافي فلنج دار، به قطر نامي 300  (دوازده اينچ).</t>
  </si>
  <si>
    <t>صافي فلنج دار، به قطر نامي 350  (چهارده اينچ).</t>
  </si>
  <si>
    <t>صافي فلنج دار، به قطر نامي 400  (شانزده اينچ).</t>
  </si>
  <si>
    <t>ديـگ چدني آبگرم، براي ظرفيـت تا 65000 كيلوكالري در ساعت.</t>
  </si>
  <si>
    <t>هزار کيلو کالري در ساعت</t>
  </si>
  <si>
    <t>ديـگ چدني آبگرم، براي ظرفيـت بيـش از65000 كيلوكالري تا130000 كيلوكالري در ساعت.</t>
  </si>
  <si>
    <t>ديـگ چدني آبگرم، براي ظرفيـت بيـش از130000 كيلوكالري در ساعت.</t>
  </si>
  <si>
    <t>ديـگ فولادي آبگرم، براي ظرفيـت تا 400000 كيلوكالري در ساعت.</t>
  </si>
  <si>
    <t>ديـگ فولادي آبگرم، براي ظرفيـت بيـش از400000 كيلوكالري تا650000 كيلوكالري در ساعـت.</t>
  </si>
  <si>
    <t>ديـگ فولادي آبگرم، براي ظرفيـت بيش از650000 كيلوكالري تا1000000 كيلوكالري در ساعت.</t>
  </si>
  <si>
    <t>ديگ فولادي آبگرم، براي ظرفيت بيش از1000000 كيلوكالري تا1500000 كيلوكالري در ساعت.</t>
  </si>
  <si>
    <t>ديگ فولادي آبگرم، براي ظرفيت بيش از1500000 كيلوكالري در ساعت.</t>
  </si>
  <si>
    <t>ديگ بخار، به ظرفيت 450 کيلو گرم بخار در ساعت.</t>
  </si>
  <si>
    <t>ديگ بخار، به ظرفيت 1150 کيلو گرم بخار در ساعت.</t>
  </si>
  <si>
    <t>ديگ بخار، به ظرفيت 1600 کيلو گرم بخار در ساعت.</t>
  </si>
  <si>
    <t>ديگ بخار، به ظرفيت 2050 کيلو گرم بخار در ساعت.</t>
  </si>
  <si>
    <t>ديگ بخار، به ظرفيت 2700 کيلو گرم بخار در ساعت.</t>
  </si>
  <si>
    <t>ديگ بخار، به ظرفيت 4100 کيلو گرم بخار در ساعت.</t>
  </si>
  <si>
    <t>ديگ بخار، به ظرفيت 4550 کيلو گرم بخار در ساعت.</t>
  </si>
  <si>
    <t>ديگ بخار، به ظرفيت 5000 کيلو گرم بخار در ساعت.</t>
  </si>
  <si>
    <t>ديگ بخار، به ظرفيت 6350 کيلو گرم بخار در ساعت.</t>
  </si>
  <si>
    <t>ديگ بخار، به ظرفيت 7250 کيلو گرم بخار در ساعت.</t>
  </si>
  <si>
    <t>ديگ بخار، به ظرفيت 8150 کيلو گرم بخار در ساعت.</t>
  </si>
  <si>
    <t>ديگ بخار، به ظرفيت 10000 کيلو گرم بخار در ساعت.</t>
  </si>
  <si>
    <t>ديگ بخار، به ظرفيت 11800 کيلو گرم بخار در ساعت.</t>
  </si>
  <si>
    <t>ديگ بخار، به ظرفيت 13600 کيلو گرم بخار در ساعت.</t>
  </si>
  <si>
    <t>مشعل گازوييل سوز، براي ديگ آب‌ گرم به ظرفيت گرمايي 18000 تا 35000  كيلو کالري در ساعت.</t>
  </si>
  <si>
    <t>مشعل گازوييل سوز، براي ديگ آب‌ گرم به ظرفيت گرمايي 18000 تا 80000  كيلو کالري در ساعت.</t>
  </si>
  <si>
    <t>مشعل گازوييل سوز، براي ديگ آب‌ گرم به ظرفيت گرمايي 80000 تا 200000  كيلو کالري در ساعت.</t>
  </si>
  <si>
    <t>مشعل گازوييل سوز، براي ديگ آب‌ گرم به ظرفيت گرمايي 130000 تا 300000  كيلو کالري در ساعت.</t>
  </si>
  <si>
    <t>مشعل گازوييل سوز، براي ديگ آب‌ گرم به ظرفيت گرمايي 300000 تا 650000  كيلو کالري در ساعت.</t>
  </si>
  <si>
    <t>مشعل گازوييل سوز، براي ديگ آب‌ گرم به ظرفيت گرمايي 500000 تا 1000000  كيلو کالري در ساعت.</t>
  </si>
  <si>
    <t>مشعل گازسوز، براي ديگ آب گرم به ظرفيت گرمايي 17500 تا 40500 کيلو کالري در ساعت.</t>
  </si>
  <si>
    <t>مشعل گازسوز، براي ديگ آب گرم به ظرفيت گرمايي 33500 تا 91500 کيلو کالري در ساعت.</t>
  </si>
  <si>
    <t>مشعل گازسوز، براي ديگ آب گرم به ظرفيت گرمايي 75500 تا 183000 کيلو کالري در ساعت.</t>
  </si>
  <si>
    <t>مشعل گازسوز، براي ديگ آب گرم به ظرفيت گرمايي 150500 تا 366000 کيلو کالري در ساعت.</t>
  </si>
  <si>
    <t>مشعل گازسوز، براي ديگ آب گرم به ظرفيت گرمايي 323000 تا 581500 کيلو کالري در ساعت.</t>
  </si>
  <si>
    <t>مشعل گازسوز، براي ديگ آب گرم به ظرفيت گرمايي 409000 تا 969000 کيلو کالري در ساعت.</t>
  </si>
  <si>
    <t>مشعل گازسوز، براي ديگ آب گرم به ظرفيت گرمايي 420000 تا 1238000 کيلو کالري در ساعت.</t>
  </si>
  <si>
    <t>مشعل گازسوز، براي ديگ آب گرم به ظرفيت گرمايي 1076500 تا 2153000 کيلو کالري در ساعت.</t>
  </si>
  <si>
    <t>کيلووات</t>
  </si>
  <si>
    <t>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فلزي مقاوم در برابر رطوبت و گرد و غبار مناسب براي نصب در فضاي باز (روي بام يا ديوار خارجي) و يا نصب به صورت آويز زير سقف، همراه با شيلنگ فشار قوي گاز و کابل ورودي برق و کليه وسايل لازم براي نصب (قاب فلزي، ساپورت، پيچ و مهره و غيره) براي کار با گاز طبيعي يا گاز مايع به ظرفيت حرارتي نامي بيش از 200  تا 300 کيلووات نسبت به مازاد بر 200 کيلو وات.</t>
  </si>
  <si>
    <t>لوله‌هاي استريپ تابشي يک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براي آويز، زانو‌ها، سه راهي‌ها، قطعات انتهايي به قطر 200 ميلي‌متر.</t>
  </si>
  <si>
    <t>لوله‌هاي استريپ تابشي يک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براي آويز، زانو‌ها، سه راهي‌ها، قطعات انتهايي به قطر 300 ميلي‌متر.</t>
  </si>
  <si>
    <t>لوله‌هاي استريپ تابشي دو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جهت آويز،  زانو‌ها، سه راهي‌ها، قطعات انتهايي به قطر 200 ميلي‌متر.</t>
  </si>
  <si>
    <t>لوله‌هاي استريپ تابشي دو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جهت آويز،  زانو‌ها، سه راهي‌ها، قطعات انتهايي به قطر 300 ميلي‌متر.</t>
  </si>
  <si>
    <t>ترموستات اتاقي،  نوع قطع و وصلي، با دامنه تنظيم از 10 تا 30 درجه سانتيگراد.</t>
  </si>
  <si>
    <t>ترموستات اتاقي تابستاني- زمستاني، نوع قطع و وصلي، با دامنه تنظيم از 10 تا 30 درجه سانتيگراد، با کليد تغيير فصل.</t>
  </si>
  <si>
    <t>ترموستات اتاقي تابستاني- زمستاني، نوع قطع و وصلي، با دامنه تنظيم از 10 تا 30 درجه سانتيگراد، با کليدهاي  تغيير فصل و سه سرعته (Selector Switch)، براي نصب روي ديوار.</t>
  </si>
  <si>
    <t>ترموستات براي نصب در هواي برگشت فن کويل،  نوع قطع و وصلي، با دامنه تنظيم از 10 تا 30 درجه سانتيگراد.</t>
  </si>
  <si>
    <t>ترموستات کانالي، نوع قطع و وصلي، با دامنه تنظيم از صفر تا 30 درجه سانتيگراد.</t>
  </si>
  <si>
    <t>ترموستات کانالي، نوع قطع و وصلي، S. P. D. T، با دامنه تنظيم از صفر تا 30 درجه سانتيگراد.</t>
  </si>
  <si>
    <t>ترموستات کانالي محافظ يخ زدگي  (Freeze Protection)، نوع قطع و وصلي، S. P. D. T، با المنت به طول 6 متر، با دامنه تنظيم از صفر تا 15 درجه سانتيگراد، براي قطع برق و اعلام خبر.</t>
  </si>
  <si>
    <t>ترموستات کانالي محافظ يخ زدگي(Freeze Protection)، نوع قطع و وصلي، S.P.D.T، با المنت به طول 6 متر، با دامنه تنظيم از صفر تا 15 درجه سانتيگراد و کليد Reset، براي قطع برق و اعلام خبر.</t>
  </si>
  <si>
    <t>ترموستات کانالي ضد حريق (Firestat)، براي نصب در مسير هواي برگشت.</t>
  </si>
  <si>
    <t>ترموستات اتاقي، نوع تدريجي الکترو مکانيکي، با دامنه تنظيم از 10 تا 30 درجه سانتيگراد.</t>
  </si>
  <si>
    <t>ترموستات اتاقي تابستاني – زمستاني، نوع تدريجي الکترو مکانيکي، با دامنه تنظيم از 10 تا 30 درجه سانتيگراد.</t>
  </si>
  <si>
    <t>ترموستات کانالي، نوع تدريجي الكترو مکانيكي، با دامنه تنظيم از منهاي 15 تا 30 درجه سانتيگراد.</t>
  </si>
  <si>
    <t>ترموستات کانالي يا مستغرق، نوع تدريجي الكترو مکانيكي، با دامنه تنظيم از 20 تا 100 درجه سانتيگراد.</t>
  </si>
  <si>
    <t>ترموستات اتاقي، نوع تدريجي به اضافه انتگرال(P+I) الكترو نيكي، با دامنه تنظيم از 10 تا 30 درجه سانتيگراد.</t>
  </si>
  <si>
    <t>ترموستات اتاقي تابستاني – زمستاني، نوع تدريجي به اضافه انتگرال (P+I) الكترو نيكي، با دامنه تنظيم از 10 تا 30 درجه سانتيگراد، با کليد تغيير فصل.</t>
  </si>
  <si>
    <t>هيوميدستات اتاقي، نوع قطع و وصلي، براي تنظيم از صفر تا 95 درصد.</t>
  </si>
  <si>
    <t>هيوميدستات کانالي، نوع قطع و وصلي، براي تنظيم از صفر تا 95 درصد.</t>
  </si>
  <si>
    <t>سنسور دما، براي نصب در هواي آزاد.</t>
  </si>
  <si>
    <t>سنسور دما، براي نصب در اتاق.</t>
  </si>
  <si>
    <t>سنسور دما، براي نصب در کانال.</t>
  </si>
  <si>
    <t>سنسور دما، نوع مستغرق يا جداري، براي نصب در لوله يا مخزن آب.</t>
  </si>
  <si>
    <t>سنسور رطوبت نسبي، براي نصب در اتاق.</t>
  </si>
  <si>
    <t>سنسور رطوبت نسبي، براي نصب در کانال.</t>
  </si>
  <si>
    <t>سنسور فشار، براي آب.</t>
  </si>
  <si>
    <t>سنسور فشار، براي هوا.</t>
  </si>
  <si>
    <t>كنترلر، نوع تدريجي يا تدريجي به اضافه انتگرال (P+I)، با يک خروجي، با سيگنال صفر تا 10 ولت مستقيم.</t>
  </si>
  <si>
    <t>كنترلر، نوع تدريجي يا تدريجي به اضافه انتگرال (P+I)، با دو يا سه خروجي، با سيگنال صفر تا 10 ولت مستقيم.</t>
  </si>
  <si>
    <t>كنترلر، نوع تدريجي يا تدريجي به اضافه انتگرال (P+I)، با دو يا سه خروجي، با سيگنال شناور (Floating)، سه وضعيتي.</t>
  </si>
  <si>
    <t>كنترلر تابستاني -  زمستاني، نوع قطع و وصلي.</t>
  </si>
  <si>
    <t>تايمر الکترونيکي، براي تنظيم برنامه روزانه يا روزانه و هفتگي.</t>
  </si>
  <si>
    <t>رله الكترونيكي، براي همزمان به كار انداختن تا 4 محرک الكتريكي.</t>
  </si>
  <si>
    <t>رله الكترونيكي سه مرحله‌اي (Step Controller)، براي حالتهاي زمستاني يا تابستاني و يا هر دو.</t>
  </si>
  <si>
    <t>رله الكترونيكي براي تبديل حالت تدريجي به حالت قطع و وصلي.</t>
  </si>
  <si>
    <t>کليد تبديل دستي تابستاني- زمستاني.</t>
  </si>
  <si>
    <t>کليد تبديل خودکار تابستاني- زمستاني.</t>
  </si>
  <si>
    <t>کليد دستي تدريجي تنظيم از راه دور، با دامنه تنظيم کنترلر مربوط.</t>
  </si>
  <si>
    <t>کليد دستي تغيير حالت تابستاني -  زمستاني، نوع D. P. D. T.</t>
  </si>
  <si>
    <t>کليد دستي چهار مرحله‌اي، شامل حالتهاي باز، بسته، بينابين و خودکار.</t>
  </si>
  <si>
    <t>کليد دستي شش مرحله‌اي تنظيم از راه دور براي نشان دادن دما (به تناوب).</t>
  </si>
  <si>
    <t>نشان دهنده اختلاف فشار دو طرف فن يا فيلتر دستگاه هوا رسان، با درجه منهاي 50 تا 50 ميليمتر ستون آب.</t>
  </si>
  <si>
    <t>دستگاه کنترل فشار، نوع قطع و وصلي، با دامنه تنظيم صفر تا 10 بار.</t>
  </si>
  <si>
    <t>دستگاه کنترل فشار، نوع قطع و وصلي، با دامنه تنظيم صفر تا 20 بار.</t>
  </si>
  <si>
    <t>دستگاه کنترل فشار، نوع تدريجي الکترومکانيکي، با دامنه تنظيم صفر تا 10 بار.</t>
  </si>
  <si>
    <t>دستگاه کنترل فشار، نوع تدريجي الکترومکانيکي، با دامنه تنظيم صفر تا 20 بار.</t>
  </si>
  <si>
    <t>دستگاه کنترل سطح مايعات، نوع قطع و وصلي، براي کار تا فشار 10 بار.</t>
  </si>
  <si>
    <t>آکوستات مستغرق، نوع قطع و وصلي.</t>
  </si>
  <si>
    <t>آکوستات جداري، نوع قطع و وصلي.</t>
  </si>
  <si>
    <t>فلو سوييچ، نوع قطع و وصلي، براي نصب در کانال هوا.</t>
  </si>
  <si>
    <t>فلو سوييچ، نوع قطع و وصلي، براي نصب در لوله آب.</t>
  </si>
  <si>
    <t>سوييچ الکتريکي اعلام خبر، براي اختلاف فشار دو طرف فيلتر يا فن دستگاه هوا رسان.</t>
  </si>
  <si>
    <t>سوييچ الکتريکي کمکي، براي نصب روي محرک‌هاي تدريجي و يا قطع و وصلي.</t>
  </si>
  <si>
    <t>محرک الکتريکي دمپر، نوع قطع و وصلي يا شناور (Floating)، مناسب براي تا 5/1 متر مربع سطح دمپر.</t>
  </si>
  <si>
    <t>محرک الکتريکي دمپر، نوع قطع و وصلي يا شناور (Floating)، مناسب براي تا 3 متر مربع سطح دمپر.</t>
  </si>
  <si>
    <t>محرک الکتريکي دمپر، نوع قطع و وصلي يا شناور (Floating)، مناسب براي تا 6 متر مربع سطح دمپر.</t>
  </si>
  <si>
    <t>محرک الکتريکي دمپر، نوع قطع و وصلي يا شناور (Floating)، با مکانيزم فنر برگشت، مناسب براي تا 4 متر مربع سطح دمپر.</t>
  </si>
  <si>
    <t>محرک الکتريکي دمپر، نوع تدريجي، با سيگنال ورودي صفر تا 10 ولت مستقيم، مناسب براي تا 5/1 متر مربع سطح دمپر.</t>
  </si>
  <si>
    <t>محرک الکتريکي دمپر، نوع تدريجي، با سيگنال ورودي صفر تا 10 ولت مستقيم، مناسب براي تا 3 متر مربع سطح دمپر.</t>
  </si>
  <si>
    <t>محرک الکتريکي دمپر، نوع تدريجي، با سيگنال ورودي صفر تا 10 ولت مستقيم، مناسب براي تا 6 متر مربع سطح دمپر.</t>
  </si>
  <si>
    <t>محرک الکتريکي دمپر، نوع تدريجي، با سيگنال ورودي صفر تا 10 ولت مستقيم، با مکانيزم فنر برگشت، مناسب براي تا 4 متر مربع سطح دمپر.</t>
  </si>
  <si>
    <t>شير کنترل دو راهه، به قطر نامي 15(يک دوم اينچ).</t>
  </si>
  <si>
    <t>شير کنترل دو راهه، به قطر نامي 20(سه چهارم اينچ).</t>
  </si>
  <si>
    <t>شير کنترل دو راهه، به قطر نامي 25 (يک اينچ).</t>
  </si>
  <si>
    <t>شير کنترل دو راهه، به قطر نامي 32 (يک و يک چهارم اينچ).</t>
  </si>
  <si>
    <t>شير کنترل دو راهه، به قطر نامي 40 (يک و يک دوم اينچ).</t>
  </si>
  <si>
    <t>شير کنترل دو راهه، به قطر نامي 50 (دو اينچ).</t>
  </si>
  <si>
    <t>شير کنترل دو راهه، به قطر نامي 65 (دو و يک دوم اينچ).</t>
  </si>
  <si>
    <t>شير کنترل دو راهه، به قطر نامي 80 (سه اينچ).</t>
  </si>
  <si>
    <t>شير کنترل دو راهه، به قطر نامي 100 (چهار اينچ).</t>
  </si>
  <si>
    <t>شير کنترل سه راهه، به قطر نامي 15 (يک دوم اينچ).</t>
  </si>
  <si>
    <t>شير کنترل سه راهه، به قطر نامي 20 (سه چهارم اينچ).</t>
  </si>
  <si>
    <t>شير کنترل سه راهه، به قطر نامي 25 (يک اينچ).</t>
  </si>
  <si>
    <t>شير کنترل سه راهه، به قطر نامي 32 (يک و يک چهارم اينچ).</t>
  </si>
  <si>
    <t>شيرکنترل سه راهه، به قطر نامي 40 (يک‌و‌يک‌دوم اينچ).</t>
  </si>
  <si>
    <t>شير کنترل سه راهه، به قطر نامي 50 (دو  اينچ).</t>
  </si>
  <si>
    <t>شيرکنترل سه‌راهه، به قطر نامي65(دو و يک دوم اينچ).</t>
  </si>
  <si>
    <t>شير کنترل سه راهه، به قطر نامي 80 (سه اينچ).</t>
  </si>
  <si>
    <t>شير کنترل سه راهه، به قطر نامي 100 (چهار اينچ).</t>
  </si>
  <si>
    <t>محرک الکتريکي، براي نصب روي شير کنترل.</t>
  </si>
  <si>
    <t>محرک الکتريکي، براي نصب روي شير کنترل، با مکانيزم فنر برگشت.</t>
  </si>
  <si>
    <t>شير کنترل پروانه‌اي، با محرک الکتريکي به طور کامل، به قطر نامي 25 (يک اينچ).</t>
  </si>
  <si>
    <t>شير کنترل پروانه‌اي، با محرک الکتريکي به طور کامل، به قطر نامي 32 (يک و يک چهارم اينچ).</t>
  </si>
  <si>
    <t>شير کنترل پروانه‌اي، با محرک الکتريکي به طور کامل، به قطر نامي 40 (يک و يک دوم اينچ).</t>
  </si>
  <si>
    <t>شير کنترل پروانه‌اي، با محرک الکتريکي به طور کامل، به قطر نامي 50 (دو اينچ).</t>
  </si>
  <si>
    <t>شير کنترل پروانه‌اي، با محرک الکتريکي به طور کامل، به قطر نامي 65 (دو و يک دوم اينچ).</t>
  </si>
  <si>
    <t>شير کنترل پروانه‌اي، با محرک الکتريکي به طور کامل، به قطر نامي 80 (سه اينچ).</t>
  </si>
  <si>
    <t>شير کنترل پروانه‌اي، با محرک الکتريکي به طور کامل، به قطر نامي 100 (چهار اينچ).</t>
  </si>
  <si>
    <t>پتانسيومتر (Potentiometer)، الکتريکي کمکي، براي نصب روي شير يا دمپر.</t>
  </si>
  <si>
    <t>پوزيسيونر (Positioner)، الکترونيکي، براي نصب روي شير يا دمپر.</t>
  </si>
  <si>
    <t>شير کنترل سه راهه، با محرک الکتريکي به طور کامل، نوع قطع و وصلي، مخصوص فن کويل، به قطر نامي 15 (يك دوم اينچ).</t>
  </si>
  <si>
    <t>شير کنترل سه راهه، با محرک الکتريکي به طور کامل، نوع قطع و وصلي، مخصوص فن کويل، به قطر نامي 20 (سه چهارم اينچ).</t>
  </si>
  <si>
    <t>شير کنترل سه راهه، با محرک الکتريکي به طور کامل، نوع قطع و وصلي، مخصوص فن کويل، با کليد خودکار تغيير حالت تابستاني - زمستاني، به قطر نامي 15 (يك دوم اينچ).</t>
  </si>
  <si>
    <t>شير کنترل سه راهه، با محرک الکتريکي به طور کامل، نوع قطع و وصلي، مخصوص فن کويل، با کليد خودکار تغيير حالت تابستاني - زمستاني، به قطر نامي 20 (سه چهارم اينچ).</t>
  </si>
  <si>
    <t>شير ترموستاتيک رادياتور، به قطر نامي 15 (يك دوم اينچ).</t>
  </si>
  <si>
    <t>شير ترموستاتيک رادياتور، به قطر نامي 20(سه چهارم اينچ).</t>
  </si>
  <si>
    <t>ترمومتر قايم با غلاف، به ارتفاع 17 سانتيمتر.</t>
  </si>
  <si>
    <t>ترمومتر قايم با غلاف، به ارتفاع 25 سانتيمتر.</t>
  </si>
  <si>
    <t>ترمومتر گوشه‌اي با غلاف، به ارتفاع 17 سانتيمتر.</t>
  </si>
  <si>
    <t>ترمومتر گوشه‌اي با غلاف، به ارتفاع 25 سانتيمتر.</t>
  </si>
  <si>
    <t>ترمومتر مانومتر قايم، توام.</t>
  </si>
  <si>
    <t>ترمومتر با لوله حساس، از منهاي 18 تا 70 درجه سانتيگراد، براي محفظه بسته.</t>
  </si>
  <si>
    <t>ترمومتر با لوله حساس، از 10 تا 120 درجه سانتيگراد، براي محفظه بسته.</t>
  </si>
  <si>
    <t>مانومتر با صفحه دايره‌اي، از صفر تا 30 بار، با شير سماوري.</t>
  </si>
  <si>
    <t>مانومتر 15 سانتيمتري، مدرج از 15 تا 63 متر آّب.</t>
  </si>
  <si>
    <t>آب نما، براي منابع انبساط بسته و يا منابع تحت فشار، شامل لوله آب نما و شير تخليه.</t>
  </si>
  <si>
    <t>سوپاپ گازوييل دو ساچمه‌اي، به قطر نامي 15 (يک دوم اينچ).</t>
  </si>
  <si>
    <t>سوپاپ گازوييل دو ساچمه‌اي، به قطر نامي 20 (سه چهارم اينچ).</t>
  </si>
  <si>
    <t>سوپاپ گازوييل دو ساچمه‌اي، به قطر نامي 25 (يک اينچ).</t>
  </si>
  <si>
    <t>سوپاپ گازوييل دو ساچمه‌اي، به قطر نامي 32 (يک و يک چهارم اينچ).</t>
  </si>
  <si>
    <t>شير شناور، به قطر نامي 15 (يک دوم اينچ).</t>
  </si>
  <si>
    <t>شير شناور، به قطر نامي 20 (سه چهارم اينچ).</t>
  </si>
  <si>
    <t>شير شناور، به قطر نامي 25 (يک اينچ).</t>
  </si>
  <si>
    <t>شير شناور، به قطر نامي 32 (يک و يک چهارم اينچ).</t>
  </si>
  <si>
    <t>شير شناور، به قطر نامي 40 (يک و يک دوم اينچ).</t>
  </si>
  <si>
    <t>شير شناور، به قطر نامي 50 (دو اينچ).</t>
  </si>
  <si>
    <t>شير شناور، به قطر نامي 65 (دو و يک دوم اينچ).</t>
  </si>
  <si>
    <t>آب گرم كن گازسوز، به ظرفيت 190 ليتر.</t>
  </si>
  <si>
    <t>آب گرم کن .</t>
  </si>
  <si>
    <t>رادياتور فولادي، به ارتفاع 500 ميليمتر.</t>
  </si>
  <si>
    <t>يکصد کيلو کالري در ساعت</t>
  </si>
  <si>
    <t>رادياتور فولادي، به ارتفاع 600 ميليمتر.</t>
  </si>
  <si>
    <t>رادياتور آلومينيومي، به ارتفاع 350 ميليمتر.</t>
  </si>
  <si>
    <t>رادياتور آلومينيومي، به ارتفاع 500 ميليمتر.</t>
  </si>
  <si>
    <t>رادياتور آلومينيومي، به ارتفاع 600 ميليمتر.</t>
  </si>
  <si>
    <t>كانال هوا به ضخامت 5/0 ميليمتر.</t>
  </si>
  <si>
    <t>كانال هوا به ضخامت 0/6 ميليمتر.</t>
  </si>
  <si>
    <t>كانال هوا به ضخامت 0/75 ميليمتر.</t>
  </si>
  <si>
    <t>كانال هوا به ضخامت 1 ميليمتر.</t>
  </si>
  <si>
    <t>كانال هوا به ضخامت 1/25 ميليمتر.</t>
  </si>
  <si>
    <t>كانال هوا به ضخامت 1/5 ميليمتر.</t>
  </si>
  <si>
    <t>اتصالات قابل انعطاف، براي حذف ارتعاشات، به اندازه مشخص شده در نقشه‌ها، به ازاي سطح اتصال ساخته شده.</t>
  </si>
  <si>
    <t>دريچه هوا، به قطرتا 30 سانتيمتر.</t>
  </si>
  <si>
    <t>دريچه هوا، به قطر 35 سانتيمتر.</t>
  </si>
  <si>
    <t>دريچه هوا، به قطر 38 سانتيمتر.</t>
  </si>
  <si>
    <t>دريچه هوا، به قطر 40 سانتيمتر.</t>
  </si>
  <si>
    <t>دريچه هوا، به قطر 46 سانتيمتر.</t>
  </si>
  <si>
    <t>دريچه هوا، به قطر 50 سانتيمتر.</t>
  </si>
  <si>
    <t>دريچه هوا، به قطر 60 سانتيمتر.</t>
  </si>
  <si>
    <t>دريچه يک طرفه (single deflection).</t>
  </si>
  <si>
    <t>سانتيمتر مربع</t>
  </si>
  <si>
    <t>دريچه دوطرفه (double deflection).</t>
  </si>
  <si>
    <t>دريچه سقفي چهار گوش.</t>
  </si>
  <si>
    <t>دريچه ثابت.</t>
  </si>
  <si>
    <t>پادري V  شکل بدون قاب.</t>
  </si>
  <si>
    <t>پادري V  شکل با قاب.</t>
  </si>
  <si>
    <t>دريچه خطي (linear grille) آلومينيومي.</t>
  </si>
  <si>
    <t>دريچه  خطي سقفي (linear diffuser) آلومينيومي.</t>
  </si>
  <si>
    <t>دمپر دستي.</t>
  </si>
  <si>
    <t>دودکش از ورق فولادي، به ضخامت تعيين شده در نقشه‌ها، شامل کلاهک جلوگيري از نفوذ آب باران، پره‌هاي هدايت دود (دريچه هوا)، دريچه تخليه دوده با تمام اتصال‌ها و بست‌هاي لازم و دو دست رنگ محتوي ترکيبات روي و کرم.</t>
  </si>
  <si>
    <t>هواكش پنجره اي، به قطر 15 سانتيمتر و ظرفيت تخليه 95 ليتر در ثانيه.</t>
  </si>
  <si>
    <t>هواكش پنجره اي، به قطر 20 سانتيمتر و ظرفيت تخليه بيش از 95 تا 190 ليتر در ثانيه.</t>
  </si>
  <si>
    <t>هواكش پنجره اي، به قطر 25 سانتيمتر و ظرفيت تخليه بيش از 190 تا 280 ليتر در ثانيه.</t>
  </si>
  <si>
    <t>هواكش ديواري، به قطر 30 سانتيمتر و ظرفيت تخليه 425 ليتر در ثانيه.</t>
  </si>
  <si>
    <t>هواكش ديواري، به قطر 35 سانتيمتر و ظرفيت تخليه بيش از 425 تا 660 ليتر در ثانيه.</t>
  </si>
  <si>
    <t>هواكش ديواري، به قطر40 سانتيمتر و ظرفيت تخليه بيش از 660 تا 990 ليتر در ثانيه.</t>
  </si>
  <si>
    <t>هواكش ديواري، به قطر 45 سانتيمتر و ظرفيت تخليه بيش از 990 تا 1270 ليتر در ثانيه.</t>
  </si>
  <si>
    <t>هواكش ديواري، به قطر50 سانتيمتر و ظرفيت تخليه بيش از 1270 تا 1770 ليتر در ثانيه با موتور يك فاز يا سه فاز.</t>
  </si>
  <si>
    <t>هواكش سقفي، به ظرفيت تا 165 ليتر در ثانيه، باموتور يك فاز يا سه فاز.</t>
  </si>
  <si>
    <t>هواكش سقفي، به ظرفيت بيش از  165 تا 378 ليتر در ثانيه، با موتور يك فاز يا سه فاز.</t>
  </si>
  <si>
    <t>هواكش سقفي، به ظرفيت بيش از 378 تا 755 ليتر در ثانيه،  با موتور سه فاز.</t>
  </si>
  <si>
    <t>هواكش سقفي، به ظرفيت بيش از 755 تا 1110 ليتر در ثانيه، با موتور سه فاز.</t>
  </si>
  <si>
    <t>هواکش حلزونی با فن به قطر 280 میلی متر با گذر متوسط هوا در حدود 1800 مترمکعب در ساعت در مقابل فشار استاتیک 200 پاسکال</t>
  </si>
  <si>
    <t>هواکش حلزونی با فن به قطر 315 میلی متر با گذر متوسط هوا در حدود 2500 مترمکعب در ساعت در مقابل فشار استاتیک 200 پاسکال</t>
  </si>
  <si>
    <t>هواکش حلزونی با فن به قطر 355 میلی متر با گذر متوسط هوا در حدود 3000 مترمکعب در ساعت در مقابل فشار استاتیک 200 پاسکال</t>
  </si>
  <si>
    <t>هواکش حلزونی با فن به قطر 400 میلی متر با گذر متوسط هوا در حدود 4000 مترمکعب در ساعت در مقابل فشار استاتیک 250 پاسکال</t>
  </si>
  <si>
    <t>هواکش حلزونی با فن به قطر 450 میلی متر با گذر متوسط هوا در حدود 5000 مترمکعب در ساعت در مقابل فشار استاتیک 250 پاسکال</t>
  </si>
  <si>
    <t>هواکش حلزونی با فن به قطر 500 میلی متر با گذر متوسط هوا در حدود 6000 مترمکعب در ساعت در مقابل فشار استاتیک 250 پاسکال</t>
  </si>
  <si>
    <t>هواکش حلزونی با فن به قطر 560 میلی متر با گذر متوسط هوا در حدود 8000 مترمکعب در ساعت در مقابل فشار استاتیک 250 پاسکال</t>
  </si>
  <si>
    <t>هواکش حلزونی با فن به قطر 630 میلی متر با گذر متوسط هوا در حدود 11000 مترمکعب در ساعت در مقابل فشار استاتیک 250 پاسکال</t>
  </si>
  <si>
    <t>هواکش حلزونی با فن به قطر 710 میلی متر با گذر متوسط هوا در حدود 13000 مترمکعب در ساعت در مقابل فشار استاتیک 250 پاسکال</t>
  </si>
  <si>
    <t>هواکش حلزونی با فن به قطر 800 میلی متر با گذر متوسط هوا در حدود 15000 مترمکعب در ساعت در مقابل فشار استاتیک 250 پاسکال</t>
  </si>
  <si>
    <t>هواکش حلزونی با فن به قطر 900 میلی متر با گذر متوسط هوا در حدود 20000 مترمکعب در ساعت در مقابل فشار استاتیک 250 پاسکال</t>
  </si>
  <si>
    <t>هواکش حلزونی با فن به قطر 1000 میلی متر با گذر متوسط هوا در حدود 28000 مترمکعب در ساعت در مقابل فشار استاتیک 250 پاسکال</t>
  </si>
  <si>
    <t>فن كويل زميني، به ظرفيت 95 ليتر در ثانيه.</t>
  </si>
  <si>
    <t>فن كويل زميني، به ظرفيت 140 ليتر در ثانيه.</t>
  </si>
  <si>
    <t>فن كويل زميني، به ظرفيت 190 ليتر در ثانيه.</t>
  </si>
  <si>
    <t>فن كويل زميني، به ظرفيت 280 ليتر در ثانيه.</t>
  </si>
  <si>
    <t>فن كويل زميني، به ظرفيت 380 ليتر در ثانيه.</t>
  </si>
  <si>
    <t>فن كويل زميني، به ظرفيت 470 ليتر در ثانيه.</t>
  </si>
  <si>
    <t>فن كويل زميني، به ظرفيت 565 ليتر در ثانيه.</t>
  </si>
  <si>
    <t>يونيت هيتر، نوع افقي، به ظرفيت 2500 تا 3800 کيلو کالري در ساعت.</t>
  </si>
  <si>
    <t>يونيت هيتر، نوع افقي، به ظرفيت بيش از  3800 تا 5000 کيلو کالري در ساعت.</t>
  </si>
  <si>
    <t>يونيت هيتر، نوع افقي، به ظرفيت بيش از 5000 تا 7550 کيلو کالري در ساعت.</t>
  </si>
  <si>
    <t>يونيت هيتر، نوع افقي، به ظرفيت بيش از 7550 تا 10050 کيلو کالري در ساعت.</t>
  </si>
  <si>
    <t>يونيت هيتر، نوع افقي، به ظرفيت بيش از 10050 تا 15100 کيلو کالري در ساعت.</t>
  </si>
  <si>
    <t>يونيت هيتر، نوع افقي، به ظرفيت بيش از 15100 تا 20150 کيلو کالري در ساعت.</t>
  </si>
  <si>
    <t>يونيت هيتر، نوع افقي، به ظرفيت بيش از 20150 تا 25200 کيلو کالري در ساعت.</t>
  </si>
  <si>
    <t>يونيت هيتر، نوع افقي، به ظرفيت بيش از 25200 تا 30200 کيلو کالري در ساعت.</t>
  </si>
  <si>
    <t>يونيت هيتر، نوع قايم، به ظرفيت 2500 تا 3800 کيلو کالري در ساعت.</t>
  </si>
  <si>
    <t>يونيت هيتر، نوع قايم، به ظرفيت بيش از 3800 تا 5000 کيلو کالري در ساعت.</t>
  </si>
  <si>
    <t>يونيت هيتر، نوع قايم، به ظرفيت بيش از 5000 تا 7550 کيلو کالري در ساعت.</t>
  </si>
  <si>
    <t>يونيت هيتر، نوع قايم، به ظرفيت بيش از 7550 تا 10050 کيلو کالري در ساعت.</t>
  </si>
  <si>
    <t>يونيت هيتر، نوع قايم، به ظرفيت بيش از 10050 تا 15100 کيلو کالري در ساعت.</t>
  </si>
  <si>
    <t>يونيت هيتر، نوع قايم، به ظرفيت بيش از 15100 تا 20150 کيلو کالري در ساعت.</t>
  </si>
  <si>
    <t>يونيت هيتر، نوع قايم، به ظرفيت بيش از 20150 تا 25200 کيلو کالري در ساعت.</t>
  </si>
  <si>
    <t>فن کويل کانالي، به ظرفيت 380 ليتر در ثانيه.</t>
  </si>
  <si>
    <t>فن کويل کانالي، به ظرفيت 480 ليتر در ثانيه.</t>
  </si>
  <si>
    <t>فن کويل کانالي، به ظرفيت 565 ليتر در ثانيه.</t>
  </si>
  <si>
    <t>فن کويل کانالي، به ظرفيت 660 ليتر در ثانيه.</t>
  </si>
  <si>
    <t>فن کويل کانالي، به ظرفيت 755 ليتر در ثانيه.</t>
  </si>
  <si>
    <t>فن کويل کانالي، به ظرفيت 850 ليتر در ثانيه.</t>
  </si>
  <si>
    <t>فن کويل کانالي، به ظرفيت 940 ليتر در ثانيه.</t>
  </si>
  <si>
    <t>محفظه کامل فن دارای یک دستگاه بلوئر به قطر 10 اینچ (250 میلی متر)</t>
  </si>
  <si>
    <t>محفظه کامل فن دارای دو دستگاه بلوئر به قطر 10 اینچ (250 میلی متر)</t>
  </si>
  <si>
    <t>محفظه کامل فن دارای یک دستگاه بلوئر به قطر 12 اینچ (315 میلی متر)</t>
  </si>
  <si>
    <t>محفظه کامل فن دارای دو دستگاه بلوئر به قطر 12 اینچ (315 میلی متر)</t>
  </si>
  <si>
    <t>محفظه کامل فن دارای یک دستگاه بلوئر به قطر 15 اینچ (355میلی متر)</t>
  </si>
  <si>
    <t>محفظه کامل فن دارای دو دستگاه بلوئر به قطر 15 اینچ (355 میلی متر)</t>
  </si>
  <si>
    <t>محفظه کامل فن دارای یک دستگاه بلوئر به قطر 18 اینچ (450 میلی متر)</t>
  </si>
  <si>
    <t>محفظه کامل فن دارای دو دستگاه بلوئر به قطر 18 اینچ (450 میلی متر)</t>
  </si>
  <si>
    <t>محفظه کامل فن دارای یک دستگاه بلوئر به قطر 20 اینچ (500  میلی متر)</t>
  </si>
  <si>
    <t>محفظه کامل فن دارای دو دستگاه بلوئر به قطر 20 اینچ (500 میلی متر)</t>
  </si>
  <si>
    <t>محفظه کامل فن دارای یک دستگاه بلوئر به قطر 22 اینچ (560 میلی متر)</t>
  </si>
  <si>
    <t>محفظه کامل فن دارای دو دستگاه بلوئر به قطر 22 اینچ ( 560 میلی متر)</t>
  </si>
  <si>
    <t>محفظه کامل فن دارای یک دستگاه بلوئر به قطر 25 اینچ (630 میلی متر)</t>
  </si>
  <si>
    <t>محفظه کامل فن دارای دو دستگاه بلوئر به قطر 25 اینچ (630 میلی متر)</t>
  </si>
  <si>
    <t>محفظه کامل فن دارای یک دستگاه بلوئر به قطر 28 اینچ ( 710 میلی متر)</t>
  </si>
  <si>
    <t>محفظه کامل فن دارای دو دستگاه بلوئر به قطر 28 اینچ (710 میلی متر)</t>
  </si>
  <si>
    <t>کوپل سرمائی یا گرمائی با تعداد 8 پره در اینچ</t>
  </si>
  <si>
    <t>کوپل سرمائی یا گرمائی با تعداد 10 پره در اینچ</t>
  </si>
  <si>
    <t>کوپل سرمائی یا گرمائی با تعداد 12 پره در اینچ</t>
  </si>
  <si>
    <t>کوپل سرمائی یا گرمائی با تعداد 14 پره در اینچ</t>
  </si>
  <si>
    <t>جعبه اختلاط هوا متناسب برای دستگاه دارای یک بلوئر به قطر 10 اینچ (250)</t>
  </si>
  <si>
    <t>جعبه اختلاط هوا متناسب برای دستگاه دارای دو بلوئر به قطر 10 اینچ (250)</t>
  </si>
  <si>
    <t>جعبه اختلاط هوا متناسب برای دستگاه دارای یک بلوئر به قطر 12 اینچ (355)</t>
  </si>
  <si>
    <t>جعبه اختلاط هوا متناسب برای دستگاه دارای دو بلوئر به قطر 12 اینچ (355)</t>
  </si>
  <si>
    <t>جعبه اختلاط هوا متناسب برای دستگاه دارای یک بلوئر به قطر 15 اینچ (355)</t>
  </si>
  <si>
    <t>جعبه اختلاط هوا متناسب برای دستگاه دارای دو بلوئر به قطر 15 اینچ (355)</t>
  </si>
  <si>
    <t>جعبه اختلاط هوا متناسب برای دستگاه دارای یک بلوئر به قطر 18 اینچ (450)</t>
  </si>
  <si>
    <t>جعبه اختلاط هوا متناسب برای دستگاه دارای دو بلوئر به قطر 18 اینچ (450)</t>
  </si>
  <si>
    <t>جعبه اختلاط هوا متناسب برای دستگاه دارای یک بلوئر به قطر 20 اینچ (500)</t>
  </si>
  <si>
    <t>جعبه اختلاط هوا متناسب برای دستگاه دارای دو بلوئر به قطر 20 اینچ (500)</t>
  </si>
  <si>
    <t>جعبه اختلاط هوا متناسب برای دستگاه دارای یک بلوئر به قطر 22 اینچ (560)</t>
  </si>
  <si>
    <t>جعبه اختلاط هوا متناسب برای دستگاه دارای دو بلوئر به قطر 22 اینچ (560)</t>
  </si>
  <si>
    <t>جعبه اختلاط هوا متناسب برای دستگاه دارای یک بلوئر به قطر 25 اینچ (630)</t>
  </si>
  <si>
    <t>جعبه اختلاط هوا متناسب برای دستگاه دارای دو بلوئر به قطر 25 اینچ (630)</t>
  </si>
  <si>
    <t>جعبه اختلاط هوا متناسب برای دستگاه دارای یک بلوئر به قطر 28 اینچ (710)</t>
  </si>
  <si>
    <t>جعبه اختلاط هوا متناسب برای دستگاه دارای دو بلوئر به قطر 28 اینچ (710)</t>
  </si>
  <si>
    <t>210717</t>
  </si>
  <si>
    <t>210718</t>
  </si>
  <si>
    <t>210719</t>
  </si>
  <si>
    <t>كولرآبي با پوشال، به ظرفيت تقريبي 1400 ليتر در ثانيه.</t>
  </si>
  <si>
    <t>كولرآبي با پوشال، به ظرفيت تقريبي 1900 ليتر در ثانيه.</t>
  </si>
  <si>
    <t>كولرآبي با پوشال، به ظرفيت تقريبي 3300 ليتر در ثانيه.</t>
  </si>
  <si>
    <t>كولرآبي با پد سلولزي، به ظرفيت تقريبي 1800 ليتر در ثانيه.</t>
  </si>
  <si>
    <t>كولرآبي با پد سلولزي، به ظرفيت تقريبي 2200 ليتر در ثانيه.</t>
  </si>
  <si>
    <t>كولرآبي با پد سلولزي، به ظرفيت تقريبي 3050 ليتر در ثانيه.</t>
  </si>
  <si>
    <t>الكترو پمـپ روي خط، با قدرت موتور يک دوازدهم اسب بخار، قطر لوله رانش 25 ميلي‌متر (يک اينچ)، آب‌دهي 10 گالن در دقيقه و ارتفاع 5 فوت.</t>
  </si>
  <si>
    <t>الكترو پمـپ روي خط، با قدرت موتور يک هشتم اسب بخار، قطر لوله رانش 32 ميلي‌متر (يک و يک چهارم اينچ)، آب‌دهي 20 گالن در دقيقه و ارتفاع 5 فوت.</t>
  </si>
  <si>
    <t>الكترو پمـپ روي خط، با قدرت موتور يک ششم اسب بخار، قطر لوله رانش 50 ميلي‌متر (دو اينچ)، آب‌دهي 30 گالن در دقيقه و ارتفاع 10 فوت.</t>
  </si>
  <si>
    <t>الكترو پمـپ روي خط، با قدرت موتور يک سوم اسب بخار، قطر لوله رانش 40 ميلي‌متر (يک و يک دوم اينچ)، آب‌دهي 30 گالن در دقيقه و ارتفاع 18 فوت.</t>
  </si>
  <si>
    <t>الكترو پمـپ روي خط، با قدرت موتور يک سوم اسب بخار، قطر لوله رانش 65 ميلي‌متر (دو و يک دوم اينچ)، آب‌دهي 40 گالن در دقيقه و ارتفاع 8 فوت.</t>
  </si>
  <si>
    <t>الكترو پمـپ روي خط، با قدرت موتور يک دوم اسب بخار، قطر لوله رانش 50 ميلي‌متر (دو اينچ)، آب‌دهي 40 گالن در دقيقه و ارتفاع 19 فوت.</t>
  </si>
  <si>
    <t>الكترو پمـپ روي خط، با قدرت موتور سه چهارم اسب بخار، قطر لوله رانش 80 ميلي‌متر (سه اينچ)، آب‌دهي 60 گالن در دقيقه و ارتفاع 16 فوت.</t>
  </si>
  <si>
    <t>پمپ در اندازه 125-32.</t>
  </si>
  <si>
    <t>پمپ در اندازه 160-32.</t>
  </si>
  <si>
    <t>پمپ در اندازه 200-32.</t>
  </si>
  <si>
    <t>پمپ در اندازه 125-40.</t>
  </si>
  <si>
    <t>پمپ در اندازه 160-40.</t>
  </si>
  <si>
    <t>پمپ در اندازه 200-40.</t>
  </si>
  <si>
    <t>پمپ در اندازه 250-40.</t>
  </si>
  <si>
    <t>پمپ در اندازه 125-50.</t>
  </si>
  <si>
    <t>پمپ در اندازه 160-50.</t>
  </si>
  <si>
    <t>پمپ در اندازه 200-50.</t>
  </si>
  <si>
    <t>پمپ در اندازه 250-50.</t>
  </si>
  <si>
    <t>پمپ دراندازه 125-65.</t>
  </si>
  <si>
    <t>پمپ در اندازه 160-65.</t>
  </si>
  <si>
    <t>پمپ در اندازه 200-65.</t>
  </si>
  <si>
    <t>پمپ در اندازه 250-65.</t>
  </si>
  <si>
    <t>پمپ در اندازه 315-65.</t>
  </si>
  <si>
    <t>پمپ در اندازه 160-80.</t>
  </si>
  <si>
    <t>پمپ در اندازه 200-80.</t>
  </si>
  <si>
    <t>پمپ در اندازه 250-80.</t>
  </si>
  <si>
    <t>پمپ در اندازه 315-80.</t>
  </si>
  <si>
    <t>پمپ در اندازه 200-100.</t>
  </si>
  <si>
    <t>پمپ در اندازه 250-100.</t>
  </si>
  <si>
    <t>پمپ در اندازه 315-100.</t>
  </si>
  <si>
    <t>پمپ در اندازه 400-100.</t>
  </si>
  <si>
    <t>پمپ در اندازه 250-125.</t>
  </si>
  <si>
    <t>پمپ در اندازه 315-125.</t>
  </si>
  <si>
    <t>پمپ در اندازه 400-125.</t>
  </si>
  <si>
    <t>پمپ در اندازه 315-150.</t>
  </si>
  <si>
    <t>پمپ در اندازه 400-150.</t>
  </si>
  <si>
    <t>الكترو موتور، حدود 1500 دور در دقيقه، به قدرت سه چهارم اسب بخار.</t>
  </si>
  <si>
    <t>الكترو موتور، حدود 1500 دور در دقيقه، به قدرت يك اسب بخار.</t>
  </si>
  <si>
    <t>الكترو موتور، حدود 1500 دور در دقيقه، به قدرت 5/1 اسب بخار.</t>
  </si>
  <si>
    <t>الكترو موتور، حدود 1500 دور در دقيقه، به قدرت 2 اسب بخار.</t>
  </si>
  <si>
    <t>الكترو موتور، حدود 1500 دور در دقيقه، به قدرت 3 اسب بخار.</t>
  </si>
  <si>
    <t>الكترو موتور، حدود 1500 دور در دقيقه، به قدرت 4 اسب بخار.</t>
  </si>
  <si>
    <t>الكترو موتور، حدود 1500 دور در دقيقه، به قدرت 5 اسب بخار.</t>
  </si>
  <si>
    <t>الكترو موتور، حدود 1500 دور در دقيقه، به قدرت 5/7 اسب بخار.</t>
  </si>
  <si>
    <t>الكترو موتور، حدود 1500 دور در دقيقه، به قدرت 10 اسب بخار.</t>
  </si>
  <si>
    <t>الكترو موتور، حدود 1500 دور در دقيقه، به قدرت 15 اسب بخار.</t>
  </si>
  <si>
    <t>الكترو موتور، حدود 1500 دور در دقيقه، به قدرت 20 اسب بخار.</t>
  </si>
  <si>
    <t>الكترو موتور، حدود 1500 دور در دقيقه، به قدرت 25 اسب بخار.</t>
  </si>
  <si>
    <t>الكترو موتور، حدود 1500 دور در دقيقه، به قدرت 30 اسب بخار.</t>
  </si>
  <si>
    <t>الكترو موتور، حدود 1500 دور در دقيقه، به قدرت 40 اسب بخار.</t>
  </si>
  <si>
    <t>الكترو موتور، حدود 1500 دور در دقيقه، به قدرت 50 اسب بخار.</t>
  </si>
  <si>
    <t>عايق پشم شيشه به ضخامت 50 ميلميتر، با يك‌لا كاغذ كرافت،براي لوله به قطر نامي 125 (5 اينچ).</t>
  </si>
  <si>
    <t>عايق پشم شيشه به ضخامت 50 ميلميتر، با يك‌لا كاغذ كرافت،براي لوله به قطر نامي 150 (6 اينچ).</t>
  </si>
  <si>
    <t>عايق پشم شيشه به ضخامت 50 ميلميتر، با يك‌لا كاغذ كرافت،براي لوله به قطر نامي 200 (8 اينچ).</t>
  </si>
  <si>
    <t>عايق پشم شيشه به ضخامت 50 ميلميتر، با يك‌لا كاغذ كرافت،براي لوله به قطر نامي 250 (10 اينچ).</t>
  </si>
  <si>
    <t>عايق پشم شيشه به ضخامت 50 ميلميتر، با يك‌لا كاغذ كرافت،براي لوله به قطر نامي 300 (12 اينچ).</t>
  </si>
  <si>
    <t>عايق پشم شيشه به ضخامت 50 ميليمتر، با يك‌لا كاغذ كرافت و پوشش پارچه‌اي متقال، براي لوله به قطر نامي 125 (5 اينچ).</t>
  </si>
  <si>
    <t>عايق پشم شيشه به ضخامت 50 ميليمتر، با يك‌لا كاغذ كرافت و پوشش پارچه‌اي متقال، براي لوله به قطر نامي 150 (6 اينچ).</t>
  </si>
  <si>
    <t>عايق پشم شيشه به ضخامت 50 ميليمتر، با يك‌لا كاغذ كرافت و پوشش پارچه‌اي متقال، براي لوله به قطر نامي 200 (8 اينچ).</t>
  </si>
  <si>
    <t>عايق پشم شيشه به ضخامت 50 ميليمتر، با يك‌لا كاغذ كرافت و پوشش پارچه‌اي متقال، براي لوله به قطر نامي 250 (10 اينچ).</t>
  </si>
  <si>
    <t>عايق پشم شيشه به ضخامت 50 ميليمتر، با يك‌لا كاغذ كرافت و پوشش پارچه‌اي متقال، براي لوله به قطر نامي 300 (12 اينچ).</t>
  </si>
  <si>
    <t>عايق پشم شيشه پيش ساخته با روكش آلومينيومي كارخانه‌اي، به ضخامت 25 ميليمتر، براي لوله به قطر نامي 15 (يك دوم اينچ).</t>
  </si>
  <si>
    <t>عايق پشم شيشه پيش ساخته با روكش آلومينيومي كارخانه‌اي، به ضخامت 25 ميليمتر، براي لوله به قطر نامي 20 (سه چهارم اينچ).</t>
  </si>
  <si>
    <t>عايق پشم شيشه پيش ساخته با روكش آلومينيومي كارخانه‌اي، به ضخامت 25 ميليمتر، براي لوله به قطر نامي 25 (يك اينچ).</t>
  </si>
  <si>
    <t>عايق پشم شيشه پيش ساخته با روكش آلومينيومي كارخانه‌اي، به ضخامت 25 ميليمتر، براي لوله به قطر نامي 32 (يك و يك چهارم اينچ).</t>
  </si>
  <si>
    <t>عايق پشم شيشه پيش ساخته با روكش آلومينيومي كارخانه‌اي، به ضخامت 25 ميليمتر، براي لوله به قطر نامي 40 (يك و يك دوم اينچ).</t>
  </si>
  <si>
    <t>عايق پشم شيشه پيش ساخته با روكش آلومينيومي كارخانه‌اي، به ضخامت 25 ميليمتر، براي لوله به قطر نامي 50 (2 اينچ).</t>
  </si>
  <si>
    <t>عايق پشم شيشه پيش ساخته با روكش آلومينيومي كارخانه‌اي، به ضخامت 25 ميليمتر، براي لوله به قطر نامي 65 (دو و يك دوم اينچ).</t>
  </si>
  <si>
    <t>عايق پشم شيشه پيش ساخته با روكش آلومينيومي كارخانه‌اي، به ضخامت 25 ميليمتر، براي لوله به قطر نامي 80 (3 اينچ).</t>
  </si>
  <si>
    <t>عايق پشم شيشه پيش ساخته با روكش آلومينيومي كارخانه‌اي، به ضخامت 25 ميليمتر، براي لوله به قطر نامي 100 (4 اينچ).</t>
  </si>
  <si>
    <t>عايق پشم شيشه پيش ساخته با روكش آلومينيومي كارخانه‌اي، به ضخامت 50 ميليمتر، براي لوله به قطر نامي 15 (يك دوم اينچ).</t>
  </si>
  <si>
    <t>عايق پشم شيشه پيش ساخته با روكش آلومينيومي كارخانه‌اي، به ضخامت 50 ميليمتر، براي لوله به قطر نامي 20 (سه چهارم اينچ).</t>
  </si>
  <si>
    <t>عايق پشم شيشه پيش ساخته با روكش آلومينيومي كارخانه‌اي، به ضخامت 50 ميليمتر، براي لوله به قطر نامي 25 (يك اينچ).</t>
  </si>
  <si>
    <t>عايق پشم شيشه پيش ساخته با روكش آلومينيومي كارخانه‌اي، به ضخامت 50 ميليمتر، براي لوله به قطر نامي 32 (يك و يك چهارم اينچ).</t>
  </si>
  <si>
    <t>عايق پشم شيشه پيش ساخته با روكش آلومينيومي كارخانه‌اي، به ضخامت 50 ميليمتر، براي لوله به قطر نامي 40 (يك و يك دوم اينچ).</t>
  </si>
  <si>
    <t>عايق پشم شيشه پيش ساخته با روكش آلومينيومي كارخانه‌اي، به ضخامت 50 ميليمتر، براي لوله به قطر نامي 50 (2 اينچ).</t>
  </si>
  <si>
    <t>عايق پشم شيشه پيش ساخته با روكش آلومينيومي كارخانه‌اي، به ضخامت 50 ميليمتر، براي لوله به قطر نامي 65 (دو و يك دوم اينچ).</t>
  </si>
  <si>
    <t>عايق پشم شيشه پيش ساخته با روكش آلومينيومي كارخانه‌اي، به ضخامت 50 ميليمتر، براي لوله به قطر نامي 80 (3 اينچ).</t>
  </si>
  <si>
    <t>عايق پشم شيشه پيش ساخته با روكش آلومينيومي كارخانه‌اي، به ضخامت 50 ميليمتر، براي لوله به قطر نامي 100 (4 اينچ).</t>
  </si>
  <si>
    <t>عايق پشم شيشه، به ضخامت 25 ميليمتر، با يك لا كاغذ كرافت و سيم پيچي با مفتول گالوانيزه، براي عايق كاري کانال.</t>
  </si>
  <si>
    <t>عايق پشم شيشه، به ضخامت 50 ميليمتر، با يك لا كاغذ كرافت و سيم پيچي با مفتول گالوانيزه، براي عايق كاري کانال.</t>
  </si>
  <si>
    <t>عايق پشم شيشه، به ضخامت 25 ميليمتر، با يك لا كاغذ كرافت و سيم پيچي با مفتول گالوانيزه، پوشش پارچه اي متقال، ماستيك و دو دست رنگ روغني، براي عايق كاري کانال.</t>
  </si>
  <si>
    <t>عايق پشم شيشه، به ضخامت 50 ميليمتر، با يك لا كاغذ كرافت و سيم پيچي با مفتول گالوانيزه، پوشش پارچه اي متقال، ماستيك و دو دست رنگ روغني، براي عايق كاري کانال.</t>
  </si>
  <si>
    <t>عايق نوار، براي لوله به قطر نامي 15 (يك دوم اينچ).</t>
  </si>
  <si>
    <t>عايق نوار، براي لوله به قطر نامي 20 (سه چهارم اينچ).</t>
  </si>
  <si>
    <t>عايق نوار، براي لوله به قطر نامي 25 (يك اينچ).</t>
  </si>
  <si>
    <t>عايق نوار، براي لوله به قطر نامي 32 (يك و يك چهارم اينچ).</t>
  </si>
  <si>
    <t>عايق نوار، براي لوله به قطر نامي 40 (يك و يك دوم اينچ).</t>
  </si>
  <si>
    <t>عايق نوار، براي لوله به قطر‌نامي‌50 ‌(2 اينچ).</t>
  </si>
  <si>
    <t>عايق نوار، براي لوله به قطر نامي 65 (دو و يك دوم اينچ).</t>
  </si>
  <si>
    <t>عايق نوار، براي لوله به قطر‌نامي‌80 (3 اينچ).</t>
  </si>
  <si>
    <t>عايق نوار، براي لوله به قطر‌نامي‌100 (4 اينچ).</t>
  </si>
  <si>
    <t>عايق نوار، براي لوله به قطر‌نامي‌125‌(5 اينچ).</t>
  </si>
  <si>
    <t>عايق نوار، براي لوله به قطر‌نامي‌150‌(6 اينچ).</t>
  </si>
  <si>
    <t>عایق لوله ای الاستومری به ضخامت 10 میلی متر برای لوله به قطر یک دوم اینچ</t>
  </si>
  <si>
    <t>عایق لوله ای الاستومری به ضخامت 10 میلی متر برای لوله به قطرسه چهارم  اینچ</t>
  </si>
  <si>
    <t>عایق لوله ای الاستومری به ضخامت 10 میلی متر برای لوله به قطریک اینچ</t>
  </si>
  <si>
    <t>عایق لوله ای الاستومری به ضخامت 10 میلی متر برای لوله به قطریک و یک چهارم  اینچ</t>
  </si>
  <si>
    <t>عایق لوله ای الاستومری به ضخامت 10 میلی متر برای لوله به یک و یک دوم   اینچ</t>
  </si>
  <si>
    <t>عایق لوله ای الاستومری به ضخامت 10 میلی متر برای لوله به قطردو  اینچ</t>
  </si>
  <si>
    <t>عایق لوله ای الاستومری به ضخامت 10 میلی متر برای لوله به قطردو  و یک دوماینچ</t>
  </si>
  <si>
    <t>عایق لوله ای الاستومری به ضخامت 10 میلی متر برای لوله به قطر سه   اینچ</t>
  </si>
  <si>
    <t>عایق لوله ای الاستومری به ضخامت 13 میلی متر برای لوله به قطر یک دوم   اینچ</t>
  </si>
  <si>
    <t>عایق لوله ای الاستومری به ضخامت 13 میلی متر برای لوله به قطر سه چهارم   اینچ</t>
  </si>
  <si>
    <t>عایق لوله ای الاستومری به ضخامت 13 میلی متر برای لوله به قطر  یک   اینچ</t>
  </si>
  <si>
    <t>عایق لوله ای الاستومری به ضخامت 13 میلی متر برای لوله به قطر  یک  و یک چهارم اینچ</t>
  </si>
  <si>
    <t>عایق لوله ای الاستومری به ضخامت 13 میلی متر برای لوله به قطر  یک  و یک دوم اینچ</t>
  </si>
  <si>
    <t>عایق لوله ای الاستومری به ضخامت 13 میلی متر برای لوله به قطر دو اینچ</t>
  </si>
  <si>
    <t>عایق لوله ای الاستومری به ضخامت 13 میلی متر برای لوله به قطر دو و یک دوم اینچ</t>
  </si>
  <si>
    <t>عایق لوله ای الاستومری به ضخامت 13 میلی متر برای لوله به قطر سه اینچ</t>
  </si>
  <si>
    <t>عایق لوله ای الاستومری به ضخامت 19 میلی متر برای لوله به قطر یک دوم   اینچ</t>
  </si>
  <si>
    <t>عایق لوله ای الاستومری به ضخامت 19 میلی متر برای لوله به قطر سه چهارم   اینچ</t>
  </si>
  <si>
    <t>عایق لوله ای الاستومری به ضخامت 19 میلی متر برای لوله به قطر  یک   اینچ</t>
  </si>
  <si>
    <t>عایق لوله ای الاستومری به ضخامت 19 میلی متر برای لوله به قطر  یک  و یک چهارم اینچ</t>
  </si>
  <si>
    <t>عایق لوله ای الاستومری به ضخامت 19 میلی متر برای لوله به قطر  یک  و یک دوم اینچ</t>
  </si>
  <si>
    <t>عایق لوله ای الاستومری به ضخامت 19 میلی متر برای لوله به قطر دو اینچ</t>
  </si>
  <si>
    <t>عایق لوله ای الاستومری به ضخامت 19 میلی متر برای لوله به قطر دو و یک دوم اینچ</t>
  </si>
  <si>
    <t>عایق لوله ای الاستومری به ضخامت 19 میلی متر برای لوله به قطر سه اینچ</t>
  </si>
  <si>
    <t>عایق الاستومری رولی به ضخامت 10 میلی متر</t>
  </si>
  <si>
    <t>عایق الاستومری رولی به ضخامت 13 میلی متر</t>
  </si>
  <si>
    <t>عایق الاستومری رولی به ضخامت 19 میلی متر</t>
  </si>
  <si>
    <t>اضافه بهای روکش آلومینیوم به ضخامت 130 میکرون برای عایق الاستومری به هر ضخامت (لوله ای و یا رولی)</t>
  </si>
  <si>
    <t>اضافه بهای روکش آلومینیوم به ضخامت 170 میکرون برای عایق الاستومری به هر ضخامت (لوله ای و یا رولی)</t>
  </si>
  <si>
    <t>اضافه بهای روکش آلومینیوم به ضخامت 230 میکرون برای عایق الاستومری به هر ضخامت (لوله ای و یا رولی)</t>
  </si>
  <si>
    <t>دستگاه مبرد، از نوع خنک شونده با آب به ظرفيت 12 تن.</t>
  </si>
  <si>
    <t>دستگاه مبرد، از نوع خنک شونده با آب به ظرفيت 20 تن.</t>
  </si>
  <si>
    <t>دستگاه مبرد، از نوع خنک شونده با آب به ظرفيت 35 تن.</t>
  </si>
  <si>
    <t>دستگاه مبرد، از نوع خنک شونده با آب به ظرفيت 45 تن.</t>
  </si>
  <si>
    <t>دستگاه مبرد، از نوع خنک شونده با آب به ظرفيت 55 تن.</t>
  </si>
  <si>
    <t>دستگاه مبرد، از نوع خنک شونده با آب به ظرفيت 65 تن.</t>
  </si>
  <si>
    <t>دستگاه مبرد، از نوع خنک شونده با آب به ظرفيت 75 تن.</t>
  </si>
  <si>
    <t>دستگاه مبرد، از نوع خنک شونده با آب به ظرفيت 85 تن.</t>
  </si>
  <si>
    <t>دستگاه مبرد، از نوع خنک شونده با آب به ظرفيت 95 تن.</t>
  </si>
  <si>
    <t>دستگاه مبرد، از نوع خنک شونده با آب به ظرفيت 110 تن.</t>
  </si>
  <si>
    <t>دستگاه مبرد، از نوع خنک شونده با آب به ظرفيت 120 تن.</t>
  </si>
  <si>
    <t>دستگاه مبرد، از نوع خنک شونده با آب به ظرفيت 130 تن.</t>
  </si>
  <si>
    <t>دستگاه مبرد، از نوع خنک شونده با آب به ظرفيت 140 تن.</t>
  </si>
  <si>
    <t>دستگاه مبرد، از نوع خنک شونده با آب به ظرفيت 160 تن.</t>
  </si>
  <si>
    <t>دستگاه مبرد از نوع خنک شونده با هوا، به ظرفيت 12 تن.</t>
  </si>
  <si>
    <t>دستگاه مبرد از نوع خنک شونده با هوا، به ظرفيت 20 تن.</t>
  </si>
  <si>
    <t>دستگاه مبرد از نوع خنک شونده با هوا، به ظرفيت 35 تن.</t>
  </si>
  <si>
    <t>دستگاه مبرد از نوع خنک شونده با هوا، به ظرفيت 45 تن.</t>
  </si>
  <si>
    <t>دستگاه مبرد از نوع خنک شونده با هوا، به ظرفيت 55 تن.</t>
  </si>
  <si>
    <t>دستگاه مبرد از نوع خنک شونده با هوا، به ظرفيت 65 تن.</t>
  </si>
  <si>
    <t>دستگاه مبرد از نوع خنک شونده با هوا، به ظرفيت 75 تن.</t>
  </si>
  <si>
    <t>دستگاه مبرد از نوع خنک شونده با هوا، به ظرفيت 85 تن.</t>
  </si>
  <si>
    <t>دستگاه مبرد از نوع خنک شونده با هوا، به ظرفيت 95 تن.</t>
  </si>
  <si>
    <t>دستگاه مبرد از نوع خنک شونده با هوا، به ظرفيت 110 تن.</t>
  </si>
  <si>
    <t>دستگاه مبرد از نوع خنک شونده با هوا، به ظرفيت 120 تن.</t>
  </si>
  <si>
    <t>دستگاه مبرد از نوع خنک شونده با هوا، به ظرفيت 130 تن.</t>
  </si>
  <si>
    <t>دستگاه مبرد از نوع خنک شونده با هوا، به ظرفيت 140 تن.</t>
  </si>
  <si>
    <t>دستگاه مبرد از نوع خنک شونده با هوا، به ظرفيت 160 تن.</t>
  </si>
  <si>
    <t>دستگاه كندانسور هوايي به ظرفيت 6 تن.</t>
  </si>
  <si>
    <t>دستگاه كندانسور هوايي به ظرفيت 10 تن.</t>
  </si>
  <si>
    <t>دستگاه كندانسور هوايي به ظرفيت 15 تن.</t>
  </si>
  <si>
    <t>دستگاه كندانسور هوايي به ظرفيت 20 تن.</t>
  </si>
  <si>
    <t>دستگاه كندانسور هوايي به ظرفيت 30 تن.</t>
  </si>
  <si>
    <t>دستگاه كندانسور هوايي به ظرفيت 40 تن.</t>
  </si>
  <si>
    <t>دستگاه كندانسور هوايي به ظرفيت 50 تن.</t>
  </si>
  <si>
    <t>دستگاه كندانسور هوايي به ظرفيت 60 تن.</t>
  </si>
  <si>
    <t>دستگاه كندانسور هوايي به ظرفيت 75 تن.</t>
  </si>
  <si>
    <t>دستگاه كندانسور هوايي به ظرفيت 95 تن.</t>
  </si>
  <si>
    <t>دستگاه مبرد جذبي از نوع يك اثره آب گرم به ظرفيت 100 تن.</t>
  </si>
  <si>
    <t>دستگاه مبرد جذبي از نوع يك اثره آب گرم به ظرفيت 150 تن.</t>
  </si>
  <si>
    <t>دستگاه مبرد جذبي از نوع يك اثره آب گرم به ظرفيت 200 تن.</t>
  </si>
  <si>
    <t>دستگاه مبرد جذبي از نوع يك اثره آب گرم به ظرفيت 250 تن.</t>
  </si>
  <si>
    <t>دستگاه مبرد جذبي از نوع يك اثره آب گرم به ظرفيت 300 تن.</t>
  </si>
  <si>
    <t>دستگاه مبرد جذبي از نوع يك اثره آب گرم به ظرفيت 350 تن.</t>
  </si>
  <si>
    <t>دستگاه مبرد جذبي از نوع يك اثره آب گرم به ظرفيت 400 تن.</t>
  </si>
  <si>
    <t>دستگاه مبرد جذبي از نوع يك اثره آب گرم به ظرفيت 450 تن.</t>
  </si>
  <si>
    <t>دستگاه مبرد جذبي از نوع يك اثره آب گرم به ظرفيت 500 تن.</t>
  </si>
  <si>
    <t>دستگاه مبرد جذبي از نوع يك اثره آب گرم به ظرفيت 600 تن.</t>
  </si>
  <si>
    <t>دستگاه مبرد جذبي از نوع يك اثره آب گرم به ظرفيت 700 تن.</t>
  </si>
  <si>
    <t>دستگاه مبرد جذبي از نوع يك اثره آب گرم به ظرفيت 800 تن.</t>
  </si>
  <si>
    <t>دستگاه مبرد جذبي از نوع يك اثره آب گرم به ظرفيت 1000 تن.</t>
  </si>
  <si>
    <t>دستگاه مبرد جذبي از نوع يك اثره آب گرم به ظرفيت 1200 تن.</t>
  </si>
  <si>
    <t>دستگاه مبرد جذبي از نوع يك اثره آب گرم به ظرفيت 1400 تن.</t>
  </si>
  <si>
    <t>دستگاه مبرد جذبي از نوع يك اثره بخار يا آب گرم به ظرفيت 100 تن.</t>
  </si>
  <si>
    <t>دستگاه مبرد جذبي از نوع يك اثره بخار يا آب گرم به ظرفيت 150 تن.</t>
  </si>
  <si>
    <t>دستگاه مبرد جذبي از نوع يك اثره بخار يا آب گرم به ظرفيت 200 تن.</t>
  </si>
  <si>
    <t>دستگاه مبرد جذبي از نوع يك اثره بخار يا آب گرم به ظرفيت 250 تن.</t>
  </si>
  <si>
    <t>دستگاه مبرد جذبي از نوع يك اثره بخار يا آب گرم به ظرفيت 300 تن.</t>
  </si>
  <si>
    <t>دستگاه مبرد جذبي از نوع يك اثره بخار يا آب گرم به ظرفيت 350 تن.</t>
  </si>
  <si>
    <t>دستگاه مبرد جذبي از نوع يك اثره بخار يا آب گرم به ظرفيت 400 تن.</t>
  </si>
  <si>
    <t>دستگاه مبرد جذبي از نوع يك اثره بخار يا آب گرم به ظرفيت 450 تن.</t>
  </si>
  <si>
    <t>دستگاه مبرد جذبي از نوع يك اثره بخار يا آب گرم به ظرفيت 500 تن.</t>
  </si>
  <si>
    <t>دستگاه مبرد جذبي از نوع يك اثره بخار يا آب گرم به ظرفيت 600 تن.</t>
  </si>
  <si>
    <t>دستگاه مبرد جذبي از نوع يك اثره بخار يا آب گرم به ظرفيت 700 تن.</t>
  </si>
  <si>
    <t>دستگاه مبرد جذبي از نوع يك اثره بخار يا آب گرم به ظرفيت 800 تن.</t>
  </si>
  <si>
    <t>دستگاه مبرد جذبي از نوع يك اثره بخار يا آب گرم به ظرفيت 1000 تن.</t>
  </si>
  <si>
    <t>دستگاه مبرد جذبي از نوع يك اثره بخار يا آب گرم به ظرفيت 1200 تن.</t>
  </si>
  <si>
    <t>دستگاه مبرد جذبي از نوع يك اثره بخار يا آب گرم به ظرفيت 1400 تن.</t>
  </si>
  <si>
    <t>دستگاه مبرد جذبي از نوع دو اثره بخار به ظرفيت 100 تن.</t>
  </si>
  <si>
    <t>دستگاه مبرد جذبي از نوع دو اثره بخار به ظرفيت 150 تن.</t>
  </si>
  <si>
    <t>دستگاه مبرد جذبي از نوع دو اثره بخار به ظرفيت 200 تن.</t>
  </si>
  <si>
    <t>دستگاه مبرد جذبي از نوع دو اثره بخار به ظرفيت 250 تن.</t>
  </si>
  <si>
    <t>دستگاه مبرد جذبي از نوع دو اثره بخار به ظرفيت 300 تن.</t>
  </si>
  <si>
    <t>دستگاه مبرد جذبي از نوع  دو اثره بخار به ظرفيت 350 تن.</t>
  </si>
  <si>
    <t>دستگاه مبرد جذبي از نوع  دو اثره بخار به ظرفيت 400 تن.</t>
  </si>
  <si>
    <t>دستگاه مبرد جذبي از نوع  دو اثره بخار به ظرفيت 450 تن.</t>
  </si>
  <si>
    <t>دستگاه مبرد جذبي از نوع  دو اثره بخار به ظرفيت 500 تن.</t>
  </si>
  <si>
    <t>دستگاه مبرد جذبي از نوع  دو اثره بخار به ظرفيت 600 تن.</t>
  </si>
  <si>
    <t>دستگاه مبرد جذبي از نوع  دو اثره بخار به ظرفيت 700 تن.</t>
  </si>
  <si>
    <t>دستگاه مبرد جذبي از نوع  دو اثره بخار به ظرفيت 800 تن.</t>
  </si>
  <si>
    <t>دستگاه مبرد جذبي از نوع  دو اثره بخار به ظرفيت 1000 تن.</t>
  </si>
  <si>
    <t>دستگاه مبرد جذبي از نوع  دو اثره بخار به ظرفيت 1200 تن.</t>
  </si>
  <si>
    <t>دستگاه مبرد جذبي از نوع  دو اثره بخار به ظرفيت 1400 تن.</t>
  </si>
  <si>
    <t>دستگاه مبرد جذبي از نوع شعله مستقيم به ظرفيت 100 تن.</t>
  </si>
  <si>
    <t>دستگاه مبرد جذبي از نوع شعله مستقيم به ظرفيت 150 تن.</t>
  </si>
  <si>
    <t>دستگاه مبرد جذبي از نوع شعله مستقيم به ظرفيت 200 تن.</t>
  </si>
  <si>
    <t>دستگاه مبرد جذبي از نوع شعله مستقيم به ظرفيت 250 تن.</t>
  </si>
  <si>
    <t>دستگاه مبرد جذبي از نوع شعله مستقيم به ظرفيت 300 تن.</t>
  </si>
  <si>
    <t>دستگاه مبرد جذبي از نوع شعله مستقيم به ظرفيت 350 تن.</t>
  </si>
  <si>
    <t>دستگاه مبرد جذبي از نوع شعله مستقيم به ظرفيت 400 تن.</t>
  </si>
  <si>
    <t>دستگاه مبرد جذبي از نوع شعله مستقيم به ظرفيت 450 تن.</t>
  </si>
  <si>
    <t>دستگاه مبرد جذبي از نوع شعله مستقيم به ظرفيت 500 تن.</t>
  </si>
  <si>
    <t>دستگاه مبرد جذبي از نوع شعله مستقيم به ظرفيت 600 تن.</t>
  </si>
  <si>
    <t>دستگاه مبرد جذبي از نوع شعله مستقيم به ظرفيت 700 تن.</t>
  </si>
  <si>
    <t>دستگاه مبرد جذبي از نوع شعله مستقيم به ظرفيت 800 تن.</t>
  </si>
  <si>
    <t>دستگاه مبرد جذبي از نوع شعله مستقيم به ظرفيت 1000 تن.</t>
  </si>
  <si>
    <t>دستگاه مبرد جذبي از نوع شعله مستقيم به ظرفيت 1200 تن.</t>
  </si>
  <si>
    <t>دستگاه مبرد جذبي از نوع شعله مستقيم به ظرفيت 1400 تن.</t>
  </si>
  <si>
    <t>برج خنك كننده، با بدنه از ورق آهن گالوانيزه و ظرفيت خنك كنندگي 190 ليتر آب در دقيقه.</t>
  </si>
  <si>
    <t>برج خنك كننده، با بدنه از ورق آهن گالوانيزه و ظرفيت خنك كنندگي 450 ليتر آب در دقيقه.</t>
  </si>
  <si>
    <t>برج خنك كننده، با بدنه از ورق آهن گالوانيزه و ظرفيت خنك كنندگي 760 ليتر آب در دقيقه.</t>
  </si>
  <si>
    <t>برج خنك كننده ، با بدنه از ورق آهن گالوانيزه و ظرفيت خنك كنندگي 1140 ليتر آب در دقيقه.</t>
  </si>
  <si>
    <t>برج خنك كننده، با بدنه از ورق آهن گالوانيزه و ظرفيت خنك كنندگي 1510 ليتر آب در دقيقه.</t>
  </si>
  <si>
    <t>برج خنك كننده، با بدنه از ورق آهن گالوانيزه و ظرفيت خنك كنندگي 1890 ليتر آب در دقيقه.</t>
  </si>
  <si>
    <t>برج خنك كننده، با اسكلت فلزي، به ظرفيت خنك كنندگي 2270 ليتر آب در دقيقه.</t>
  </si>
  <si>
    <t>برج خنك كننده، با اسكلت فلزي، به ظرفيت خنك كنندگي 3780 ليتر آب در دقيقه.</t>
  </si>
  <si>
    <t>برج خنك كننده، با اسكلت فلزي، به ظرفيت خنك كنندگي 5680 ليتر آب در دقيقه.</t>
  </si>
  <si>
    <t>برج خنك كننده، با اسكلت فلزي، به ظرفيت خنك كنندگي 7570 ليتر آب در دقيقه.</t>
  </si>
  <si>
    <t>برج خنك كننده، با اسكلت فلزي، به ظرفيت خنك كنندگي 9460 ليتر آب در دقيقه.</t>
  </si>
  <si>
    <t>برج خنك كننده با بدنه فايبرگلاس به ظرفيت خنك‌كنندگي 93  ليتر آب در دقيقه.</t>
  </si>
  <si>
    <t>برج خنك كننده با بدنه فايبرگلاس به ظرفيت خنك‌كنندگي 139  ليتر آب در دقيقه.</t>
  </si>
  <si>
    <t>برج خنك كننده با بدنه فايبرگلاس به ظرفيت خنك‌كنندگي 186  ليتر آب در دقيقه.</t>
  </si>
  <si>
    <t>برج خنك كننده با بدنه فايبرگلاس به ظرفيت خنك‌كنندگي 325  ليتر آب در دقيقه.</t>
  </si>
  <si>
    <t>برج خنك كننده با بدنه فايبرگلاس به ظرفيت خنك‌كنندگي 417  ليتر آب در دقيقه.</t>
  </si>
  <si>
    <t>برج خنك كننده با بدنه فايبرگلاس به ظرفيت خنك‌كنندگي 560  ليتر آب در دقيقه.</t>
  </si>
  <si>
    <t>برج خنك كننده با بدنه فايبرگلاس به ظرفيت خنك‌كنندگي 747  ليتر آب در دقيقه.</t>
  </si>
  <si>
    <t>برج خنك كننده با بدنه فايبرگلاس به ظرفيت خنك‌كنندگي 929  ليتر آب در دقيقه.</t>
  </si>
  <si>
    <t>برج خنك كننده با بدنه فايبرگلاس به ظرفيت خنك‌كنندگي 1162  ليتر آب در دقيقه.</t>
  </si>
  <si>
    <t>برج خنك كننده با بدنه فايبرگلاس به ظرفيت خنك‌كنندگي 1240  ليتر آب در دقيقه.</t>
  </si>
  <si>
    <t>دست شويي از چيني ، به ابعاد تقريبي 57×44 سانتيمتر، بدون پايه.</t>
  </si>
  <si>
    <t>دست شويي از چيني ، به ابعاد تقريبي 60×46 سانتيمتر، بدون پايه.</t>
  </si>
  <si>
    <t>دست شويي از چيني ، به ابعاد تقريبي 65×49 سانتيمتر، بدون پايه.</t>
  </si>
  <si>
    <t>دست شويي از چيني ، به ابعاد تقريبي 60×46 سانتيمتر، با پايه.</t>
  </si>
  <si>
    <t>دست شويي از چيني ، به ابعاد تقريبي 65×49 سانتيمتر، با پايه.</t>
  </si>
  <si>
    <t>توالت شرقي از چيني ، جا پادار، به ابعاد تقريبي 45×56 سانتيمتر.</t>
  </si>
  <si>
    <t>توالت غربي، با فلاش تانك از چيني ، به ابعاد تقريبي 75×46×75 سانتيمتر، سيفون سرخود، با نشيمن و درپوش لولايي و وسايل داخلي منبع به طور كامل.</t>
  </si>
  <si>
    <t>زيردوشي از جنس مواد پلیمری، به‌ابعاد تقريبي 75×75 سانتيمتر.</t>
  </si>
  <si>
    <t>سينك ظرفشويي، به ابعاد تقريبي50×100 سانتي‌متر، از فولاد زنگ ناپذير 18/8 به‌ضخامت حدود 0/7 ميليمتر، داراي يک لگن به عمق تقريبي حدود 16 سانتيمتر.</t>
  </si>
  <si>
    <t>سينك ظرفشويي، به ‌ابعاد تقريبي 50×150 سانتيمتر، از فولاد زنگ ناپذير 18/8 به‌ضخامت حدود 0/7 ميليمتر، داراي دو لگن به ‌عمق تقريبي 16 سانتيمتر و يك سيني.</t>
  </si>
  <si>
    <t>سينك ظرفشويي، به ‌ابعاد تقريبي 50×170 سانتيمتر، از فولاد زنگ ناپذير 18/8 به‌ضخامت حدود 0/7 ميليمتر، داراي دو لگن به ‌عمق تقريبي 16 سانتيمتر و دو سيني.</t>
  </si>
  <si>
    <t>فلاش تانك، به‌ظرفيت تقريبي 10 ليتر ساخته شده از مواد پلیمری گالوانيزه، شامل درپوش، شناور، سرريز، دسته و زنجير، لوله تخليه 32 ميليمتر، با بست و پيچ و مهره.</t>
  </si>
  <si>
    <t>كفشوي برنجي، با شبکه كرمه گرد يا چهارگوش به ابعاد تقریبی 10*10.</t>
  </si>
  <si>
    <t>كفشوي چدني لعابي، با شبکه چدني لعابي، به‌ابعاد تقريبي 15×15 سانتي متر، سيفون سرخود، به‌قطر 50 ميلي متر.</t>
  </si>
  <si>
    <t>کفشوی از جنس مواد پلیمری، با شبکه کرمه گرد یا چهارگوش به ابعاد تقریبی 10*10 سانتی متر</t>
  </si>
  <si>
    <t>کفشوی از جنس مواد پلیمری، با شبکه کرمه گرد یا چهارگوش به ابعاد تقریبی 15*15 سانتی متر</t>
  </si>
  <si>
    <t>کفشوی آب باران چدنی با کلاهک آشغالگیر به قطر نامی 4 اینچ</t>
  </si>
  <si>
    <t>کفشوی آب باران چدنی با کلاهک آشغالگیر به قطر نامی 6 اینچ</t>
  </si>
  <si>
    <t>شير مخلوط دست شويي كرمه، توكاسه و دو پايه، به‌قطر 15 ميليمتر، با پولك، واشر و مهره كرمه.</t>
  </si>
  <si>
    <t>شير مخلوط دست شويي كرمه، نوع ديواري، به‌قطر 15 ميليمتر، با پولك، واشر و مهره كرمه.</t>
  </si>
  <si>
    <t>شير مخلوط دست شويي كرمه، توكاسه و تك پايه،  به قطر 15 ميليمتر، با پولک، واشر و مهره کرمه.</t>
  </si>
  <si>
    <t>شير مخلوط شلنگ دار كرمه، به‌قطر 15 ميليمتر، با پولك كرمه، افشانك، قلاب و شلنگ خرطومي كرمه، به طول تقريبي 120 سانتيمتر.</t>
  </si>
  <si>
    <t>شير مخلوط كرمه دوش، به قطر 15 ميليمتر، با علم، سردوش و بست كرمه.</t>
  </si>
  <si>
    <t>شير مخلوط كرمه دوش، به قطر 15 ميليمتر، با علم سردوش، بست كرمه و يك عدد دوش كمر تلفني باسه راه تبديل مربوط كرمه.</t>
  </si>
  <si>
    <t>شیر مخلوط آرنجی ، کرمه ، بیمارستانی ، توکاسه به قطر15 میلی متر با پولک ، واشر و مهره های کرمه.</t>
  </si>
  <si>
    <t>شیر مخلوط آرنجی  کرمه ، بیمارستانی ، دیواری به قطر15 میلی متر با پولک ، واشر ، مهره های کرمه و کلیه اتصالات لازم..</t>
  </si>
  <si>
    <t>شیر مخلوط دستشویی کرمه ، توکاسه، اهرمی با شلنگ های رابط.</t>
  </si>
  <si>
    <t>شیر مخلوط ظرفشویی کرمه ، توکاسه، اهرمی با شلنگ های رابط.</t>
  </si>
  <si>
    <t>شیر مخلوط شلنگ دار کرمه ، اهرمی با پولک کرمه ، افشانک، قلاب و شلنگ خرطومی کرمه به طول تقریبی 120 سانتی متر.</t>
  </si>
  <si>
    <t>شیر مخلوط اهرمی کرمه دوش ، با علم ، سردوش و بست کرمه .</t>
  </si>
  <si>
    <t>شیر مخلوط اهرمی کرمه دوش ، با علم ، سردوش و بست کرمه و یک عدد دوش کمر تلفنی با سه راه تبدیل مربوطه..</t>
  </si>
  <si>
    <t>شیر مخلوط کرمه توکاسه تک پایه از نوع الکترونیکی همراه با منبع تغذیه از نوع باتری با تجهیزات مورد نیاز بطور کامل.</t>
  </si>
  <si>
    <t>شیر مخلوط کرمه توکاسه تک پایه از نوع الکترونیکی همراه با منبع تغذیه از نوع  برق و باتری با تجهیزات مورد نیاز بطور کامل.</t>
  </si>
  <si>
    <t>شير تكي شلنگ دار كرمه، به قطر 15 ميليمتر، با پولك، افشانك، قلاب و شلنگ خرطومي كرمه، به طول تقريبي 120 سانتيمتر.</t>
  </si>
  <si>
    <t>شير تكي دنباله بلند كرمه، به قطر 15 ميليمتر، با پولك كرمه.</t>
  </si>
  <si>
    <t>شير پيسوار كرمه، به قطر 12 ميليمتر، با مهره، پولك و لوله كرمه، به طول تقريبي 30 سانتيمتر.</t>
  </si>
  <si>
    <t>زير آب كرمه، به قطر 32 ميليمتر، براي دست شويي و ظرفشويي، با درپوش لاستيكي و زنجير.</t>
  </si>
  <si>
    <t>زير آب كرمه، به قطر 40 ميليمتر، براي دست شويي و ظرفشويي، با درپوش لاستيكي و زنجير.</t>
  </si>
  <si>
    <t>زيرآب از مواد پلیمری، به قطر 32 ميليمتر، برای دست شویی و ظرفشویی ، به انضمام درپوش لاستيكي و زنجير.</t>
  </si>
  <si>
    <t>زيرآب پلیمری به قطر 40 ميليمتر، برای دست شویی و ظرفشویی ، به انضمام درپوش لاستيكي و زنجير.</t>
  </si>
  <si>
    <t>سيفون ازمواد پلیمری، به قطر ورودي 32 ميليمتر، همراه با لوله هاي رابط.</t>
  </si>
  <si>
    <t>سيفون ازمواد پلیمری، به قطر ورودي 40 ميليمتر، همراه با لوله هاي رابط.</t>
  </si>
  <si>
    <t>سه راه پلی پرو پیلن براي سينك دولگنه، با لوله هاي رابط.</t>
  </si>
  <si>
    <t>شير شلنگي برنجي، به قطر 15 ميليمتر، با ماسوره سرشلنگ، به طور كامل.</t>
  </si>
  <si>
    <t>شير شلنگي برنجي، به قطر 20 ميليمتر، با ماسوره سرشلنگ، به طور كامل.</t>
  </si>
  <si>
    <t>شير شلنگي برنجي، به قطر 25 ميليمتر، با ماسوره سرشلنگ، به طور كامل.</t>
  </si>
  <si>
    <t>شيرشلنگي كرمه، به قطر 15 ميليمتر، با ماسوره سرشلنگ، به طور كامل.</t>
  </si>
  <si>
    <t>شير شلنگي كرمه، به قطر 20 ميليمتر، با ماسوره سرشلنگ، به طور كامل.</t>
  </si>
  <si>
    <t>شير شلنگي كرمه، به قطر 25 ميليمتر، با ماسوره سرشلنگ، به طور كامل.</t>
  </si>
  <si>
    <t>لانس آلومينيومي شيردار (با ضامن يا بدون ضامن) به طول 50 سانتيمتر و به قطر نامي 40 (يک و يک دوم اينچ)، با صافي.</t>
  </si>
  <si>
    <t>لانس آلومينيومي شيردار (با ضامن يا بدون ضامن) به طول 50 سانتيمتر و به قطر نامي 65 (دو و يک دوم اينچ)، با صافي.</t>
  </si>
  <si>
    <t>شلنگ آتش نشاني از نخ پرلون تو لاستيكي (بدون كوپلينگ)، به قطر نامي 40 (يک و يک دوم اينچ).</t>
  </si>
  <si>
    <t>شلنگ آتش نشاني از نخ پرلون تو لاستيكي (بدون كوپلينگ)، به قطر نامي 65 (دو و يک دوم اينچ).</t>
  </si>
  <si>
    <t>كوپلينگ آلومينيومي آتش نشاني، به قطر نامي 40 (يک و يک دوم اينچ)، بطور كامل.</t>
  </si>
  <si>
    <t>كوپلينگ آلومينيومي آتش نشاني، به قطر نامي 65 (دو و يک دوم اينچ)، بطور كامل.</t>
  </si>
  <si>
    <t>جعبه آتش نشاني، به ابعادتقريبي 20×65×75 سانتيمتربه ضخامت 1/5 تا 2 میلی متر ،، مجهز به قرقره دوار، يك در، قفل ايمني، جاي مخصوص كليد، با دو دست رنگ ضد زنگ و يك دست رنگ روغني ، آماده براي نصب توي كار.</t>
  </si>
  <si>
    <t>جعبه آتش نشاني دو قلو، به ابعادتقريبي 20×100×75 سانتيمتربه ضخامت 1/5 تا 2 میلی متر ،، مجهز به قرقره دوار، يك در(باز شو از دو جهت)، قفل ايمني، جاي مخصوص كليد، با دو دست رنگ ضد زنگ و يك دست رنگ روغني ، آماده براي نصب توي كار.</t>
  </si>
  <si>
    <t>جعبه آتش نشاني، به ابعاد تقريبي 20×65×75 سانتيمتر به ضخامت 1/5 تا 2 میلی متر، مجهز به قرقره دوار، يك در، قفل ايمني، جاي مخصوص كليد، با دو دست رنگ ضدز نگ و يك دست رنگ روغني، آماده براي نصب روي كار.</t>
  </si>
  <si>
    <t>جعبه آتش نشاني دو قلو، به ابعادتقريبي 20×100×75 سانتي متر ، به ضخامت 1/5 تا 2 میلی متر ،، مجهز به قرقره دوار، دو در(بازشو از دوجهت)، قفل ايمني، جاي مخصوص كليد، با دو دست رنگ ضد زنگ و يك دست رنگ روغني ، آماده براي نصب روی كار.</t>
  </si>
  <si>
    <t>جعبه آتش نشاني، به ابعاد تقريبي 20×65×75 سانتيمتر به ضخامت 1/5 تا 2 میلی متر، مجهز به هوزربل با توپی برنجی و شلنگ رابط فشار قوی ، به انضمام 20 متر شلنگ لاستیکی فشار قوی و نازل 3 حالته به قطر سه چهارم اینچ ، یک در، قفل ایمنی، جای مخصوص کلید، با دو دست رنگ ضد زنگ و یک دست رنگ روغنی ، آماده برای نصب توی کار.</t>
  </si>
  <si>
    <t>شيرفلكه برنجي دنده‌اي PN16، مخصوص آتش نشاني، ، به قطر نامي 40 (يک و يک دوم اينچ)، بدون كوپلينگ.</t>
  </si>
  <si>
    <t>شيرفلكه برنجي دنده‌اي PN16، مخصوص آتش نشاني، ، به قطر نامي 65 (دو و يک دوم اينچ)، بدون كوپلينگ.</t>
  </si>
  <si>
    <t>شیر سیامی به قطر نامی 100 (چهار اینچ) با دو ورودی 65(دو و یک دوم اینچ) با درپوش و کوپلینگ.</t>
  </si>
  <si>
    <t>شیر هیدرانت آتش نشانی ایستاده محوطه ضد یخ به قطر نامی 100 میلی متر (چهار اینچ) با یک خروجی 100 میلی متر (چهار اینچ) و دو خروجی 65 میلی متر ( دو و یک دوم اینچ) با درپوش و کوپلینگ آلومینیومی.</t>
  </si>
  <si>
    <t>شیر هیدرانت آتش نشانی ایستاده محوطه به قطر نامی 150 میلی متر (شش اینچ) با یک خروجی 100 میلی متر (چهار اینچ) و دو خروجی 65 میلی متر ( دو و یک دوم اینچ) با درپوش و کوپلینگ آلومینیومی.</t>
  </si>
  <si>
    <t>شیر کنترل خودکار شبکه اسپرینکار نوع خشک با کلیه متعلقات و کمپرسور مربوطه و تریم استاندارد و آلارم مکانیکی به قطر نامی 100 (چهار اینچ) به طور کامل.</t>
  </si>
  <si>
    <t>شیر کنترل خودکار شبکه اسپرینکار نوع خشک با کلیه متعلقات و کمپرسور مربوطه و تریم استاندارد و آلارم مکانیکی به قطر نامی 150 (شش اینچ) به طور کامل.</t>
  </si>
  <si>
    <t>آب پاش برنجی ( اسپرینکلر) به قطر نامی 12 میلی متر ( یک دوم اینچ) حبابدار با عملکرد در 68 درجه سانتیگراد</t>
  </si>
  <si>
    <t>کپسول خاموش کننده با مخلوط پودر و گاز 6 کیلو گرمی.</t>
  </si>
  <si>
    <t>کپسول خاموش کننده با مخلوط پودر و گاز 12 کیلو گرمی.</t>
  </si>
  <si>
    <t>کپسول خاموش کننده با گاز CO2  چهار کیلوگرمی</t>
  </si>
  <si>
    <t>کپسول خاموش کننده با گاز CO2  شش  کیلوگرمی</t>
  </si>
  <si>
    <t>هوزریل با توپی برنجی و شلنگ رابط فشار قوی ، به انضمام 20 متر شلنگ لاستیکی فشار قوی و نازل 3 حالته به قطر یک اینچ.</t>
  </si>
  <si>
    <t>پلوپز گازي، به ظرفيت 150 ليتر از نوع شعله غير مستقيم، با مخزن فولادي زنگ ناپذير و بدنه خارجي از فولاد زنگ ناپذير، مجهز به شير تخليه، شير پركن، مشعل، ترموكوپل، درجه تنظيم شعله و پايلوت (گيرانه).</t>
  </si>
  <si>
    <t>اجاق گاز زميني سه رديفه، به ابعاد تقريبي 55×75×75 سانتيمتر، با بدنه از فولاد زنگ ناپذير، مجهز به صفحه و مشعل چدني، شيرهاي برنجي قطع و وصل گاز، با قدرت حرارتي 28000 کيلو کالري در ساعت.</t>
  </si>
  <si>
    <t>اجاق گاز زميني چهار رديفه، به ابعاد تقريبي  55×100×100سانتيمتر، با بدنه از فولاد زنگ ناپذير، مجهز به صفحه و مشعل چدني، شيرهاي برنجي قطع و وصل گاز، با قدرت حرارتي 54400 کيلو کالري در ساعت.</t>
  </si>
  <si>
    <t>ماهيتابه گردان گازي، مخزن تابه چدني يك  پارچه، با دو تابه، بدنه  از فولاد زنگ ناپذير به ابعاد تقريبي 85×90×120 سانتيمتر، داراي مكانيزم گردان با فرمان دستي، مجهز به شير قطع سريع مخصوص گاز، ترموستات، ترموكوپل و پايلوت (گيرانه).</t>
  </si>
  <si>
    <t>سيب زميني سرخ كن گازي، به ابعاد كلي و تقريبي 85×90×60 سانتيمتر، با بدنه از فولاد زنگ ناپذير، داراي دو سبد، مجهز به ترموستات، ترموكوپل و شيرتخليه روغن.</t>
  </si>
  <si>
    <t>اجاق گازفردار رستوراني، با بدنه از فولاد زنگ ناپذير، داراي چهارشعله روباز و يك دستگاه فردرزير، مجهز به مشعلهايي با شيرهاي قطع و وصل گاز، پايلوت (گيرانه)، فر مجهز به ترموستات و ترموكوپل، به ابعاد كلي و تقريبي 85×90×90 سانتيمتر.</t>
  </si>
  <si>
    <t>اجاق گاز فردار رستوراني، از فولاد زنگ ناپذير، داراي يك صفحه چدني روغن رو (گريدل) داراي چهارشعله رو باز و يك دستگاه فردرزير، مجهز به مشعلهايي با شيرهاي قطع و وصل گاز، پايلوت (گيرانه) و فر مجهز به ترموستات و ترموكوپل، به ابعاد كلي و تقريبي 85×90×90 سانتيمتر.</t>
  </si>
  <si>
    <t>سماور گازي خودكار، داراي يك مخزن توليدآب جوش دايم به ظرفيت 220 ليتر در ساعت، با دو مخزن در طرفين هر يك، به ظرفيت تقريبي پنج ليتر، با تمام متعلقات.</t>
  </si>
  <si>
    <t>گرمخانه و دمكن برنج، نوع گازسوز، به ابعاد تقريبي 120×100×100 سانتيمتر، با اسكلت از پروفيل مجوف آهني و جدار خارجي از ورق فولاد زنگ ناپذير، با عايق بندي از پشم شيشه، داراي مشعلهاي فولادي، شير قطع و وصل گاز، ترموستات، ترموكوپل و داراي درهاي لولايي.</t>
  </si>
  <si>
    <t>گرمخانه و دمكن برنج، نوع گازسوز، به ابعاد تقريبي 120×100×200 سانتيمتر، با اسكلت از پروفيل مجوف آهني و جدار خارجي از ورق فولاد زنگ ناپذير، با عايق بندي از پشم شيشه، داراي مشعلهاي فولادي، شير قطع و وصل گاز، ترموستات، ترموكوپل و داراي درهاي لولايي.</t>
  </si>
  <si>
    <t>منقل كباب پز، گازسوز روميزي، از فولاد زنگ ناپذير، مجهز به شيرهاي قطع و وصل گاز، پايلوت (گيرانه) و سيني در زيرمشعلها براي جمع‌آوري روغن، به ابعاد كلي و تقريبي 36×56×96 سانتيمتر.</t>
  </si>
  <si>
    <t>منقل كباب پز، گازسوز پايه دار، از فولاد زنگ ناپذير، مجهز به شيرهاي قطع و وصل گاز، پايلوت (گيرانه) و سيني در زير مشعلها براي جمع‌آوري روغن، به ابعاد كلي و تقريبي 85×56×96 سانتيمتر.</t>
  </si>
  <si>
    <t>ماشين چرخ گوشت برقي نمره 22 روميزي، با سيني و كاسه گوشت از ورق فولاد زنگ ناپذير.</t>
  </si>
  <si>
    <t>ماشين چرخ گوشت برقي نمره 32 روميزي، با سيني و كاسه گوشت از ورق فولاد زنگ ناپذير.</t>
  </si>
  <si>
    <t>ماشين اره استخوان بر برقي، نوع روميزي، با موتوري به قدرت حداقل 0/25 کيلو وات.</t>
  </si>
  <si>
    <t>ماشين اره استخوان بر برقي، نوع پايه دار، با موتوري به قدرت حداقل 0/75 کيلو وات.</t>
  </si>
  <si>
    <t>ماشين برقي خردكن غذا، مجهز به سيستم ايمني، با موتوري به قدرت حداقل 0/25 کيلو وات.</t>
  </si>
  <si>
    <t>ماشين رنده و سبزي خردكن برقي، مجهز به سيستم ايمني، با موتوري به قدرت حداقل 0/25 کيلو وات.</t>
  </si>
  <si>
    <t>ماشين سيب زميني خلال كن برقي، داراي موتوري به قدرت حداقل 0/25 کيلو وات، با تمام وسايل استاندارد.</t>
  </si>
  <si>
    <t>ماشين سيب زميني پوست كن برقي، به ظرفيت 10 تا 15 كيلوگرم در هر مرتبه (1 تا 3 دقيقه)  از نوع ايستاده، با موتوري به قدرت حداقل 0/25 کيلو وات.</t>
  </si>
  <si>
    <t>ماشين مخلوط كن برقي به ظرفيت 20 ليتر، با لگن از فولاد زنگ ناپذير و سيستم تغييرسرعت و سه عدد بهمزن مختلف، به قدرت حداقل 55/0 کيلو وات.</t>
  </si>
  <si>
    <t>ماشين برش اغذيه برقي (ورقه كن)، با تيغه برش به قطر 25 سانتيمتر، بدنه آلومينيومي آنودايز شده و موتوري به قدرت حداقل 35/0 کيلو وات و مكانيزم تنظيم ضخامت برش.</t>
  </si>
  <si>
    <t>ماشين ظرفشويي برقي خودكار، با بدنه اي از فولاد زنگ ناپذير، مجهز به گرمكن برقي و پمپ شستشو، كنترلهاي لازم با تسمه نقاله، به ظرفيت تقريبي 200 سبد(50 ×50 سانتيمتر) درساعت و موتوري با قدرت حداقل 15/1 کيلو وات.</t>
  </si>
  <si>
    <t>ماشين ظرفشويي برقي خودكار، با بدنه اي از فولاد زنگ ناپذير، مجهز به گرمكن برقي و پمپ شستشو، كنترلهاي لازم با تسمه نقاله، به ظرفيت تقريبي 100 سبد(50 ×50 سانتيمتر) درساعت و موتوري با قدرت حداقل 0/75 کيلو وات.</t>
  </si>
  <si>
    <t>ماشين ظرفشويي برقي نيمه خودكار، با بدنه اي از فولاد زنگ ناپذير، مجهز به گرمكن برقي، پمپ شستشو و كنترلهاي لازم، به ظرفيت تقريبي 50 سبد (50 ×50 سانتيمتر) در ساعت.</t>
  </si>
  <si>
    <t>يخچال ايستاده چهار در، با روكش داخلي از ورق آلومينيوم و خارجي (قابل رويت) از ورق فولاد زنگ ناپذير، مجهز به كمپرسور و كندانسورهوايي و كنترلهاي لازم، به ابعاد كلي و تقريبي 205×80×170 سانتيمتر.</t>
  </si>
  <si>
    <t>فريزر شش در، بابدنه خارجي (قابل رويت) از ورق فولادزنگ ناپذير، مجهز به كمپرسور و كندانسور هوايي و كنترلهاي لازم، به ابعاد كلي و تقريبي 90×75×170 سانتيمتر.</t>
  </si>
  <si>
    <t>بطري سردكن با درهاي كشويي، با بدنه خارجي (قابل رويت) از ورقه فولاد زنگ ناپذير، مجهز به كمپرسور و كندانسور هوايي و كنترلهاي لازم به ابعاد كلي و تقريبي 110×75×160 سانتيمتر.</t>
  </si>
  <si>
    <t>ماشين يخ سازي، به ظرفيت نامي 200 كيلوگرم در 24 ساعت، با مخزني به گنجايش 200 كيلوگرم.</t>
  </si>
  <si>
    <t>ماشين يخ سازي، به ظرفيت نامي 100 كيلوگرم در 24 ساعت، با مخزني به گنجايش 150 كيلوگرم.</t>
  </si>
  <si>
    <t>سردخانه، با حجم داخلي 10 تا 15 مترمكعب.</t>
  </si>
  <si>
    <t>سردخانه، با حجم داخلي بيش از 15 تا20 مترمكعب.</t>
  </si>
  <si>
    <t>سردخانه، با حجم داخلي بيش از 20 تا30 مترمكعب.</t>
  </si>
  <si>
    <t>هود مركزي سقفي يا ديواري، ساخته شده از ورق آلومينيوم آنودايزشده به ضخامت يك ميليمتر، با اسكلت از پروفيل آهني مجوف، مجهز به فيلترهاي چربي گيرآلومينيومي به ضخامت 5 سانتيمتر، قابل تعويض و شستشوبا سطح حداقل 0/25 مترمربع به ازاي هر مترمربع از سطح بخارگير هود،</t>
  </si>
  <si>
    <t>ميزكار، با رويه فولاد زنگ ناپذير 18/8 به ضخامت 1/25 ميليمتر، كه از زير به وسيله نئوپان تقويت و صداگيري شده است، داراي پايه هاي پروفيل 4×4 سانتيمتر از فولاد زنگ ناپذير قابل تنظيم، به عرض 65 و ارتفاع 85 سانتيمتر با يك طبقه مشبك گالوانيزه در زير. در ميزهاي ديواري رويه سمت ديوار بايد حداقل 5 سانتيمتر لبه داشته باشد.</t>
  </si>
  <si>
    <t>ميزكار، با رويه اي از چوب جنگلي به ضخامت كلي تا 5 سانتيمتر، داراي پايه هاي پروفيل 4×4 سانتيمتر از فولاد زنگ ناپذير قابل تنظيم، به عرض 65 و ارتفاع 85 سانتيمتر، با يك طبقه مشبك گالوانيزه در زير.</t>
  </si>
  <si>
    <t>كشوي ميز از ورق فولاد زنگ ناپذير دو جداره، با قاب كشو به ابعاد 12×50 سانتيمتر و جعبه كشو به عمق 50 سانتيمتر، با دستگيره، ريل و قرقره بلبرينگي.</t>
  </si>
  <si>
    <t>تخته ساطور، از چوب سخت جنگلي به ابعاد30×50×50 سانتيمتر، كه به وسيله پيچ و مهره قطعات چوب به يگديگر محكم شده و روي چهار پايه فلزي از پروفيل 5×5 فولاد زنگ ناپذير قرار گرفته است، به ارتفاع كلي 85 سانتيمتر.</t>
  </si>
  <si>
    <t>ميز لگن دار، به ابعاد كلي و تقريبي 65×240×85 سانتيمتر، داراي دولگن پرس شده به ابعاد تقريبي هر لگن 46×60×30 سانتيمتر، كه رويه ميز داراي شيارهاي برجسته براي جلوگيري از جمع شدن آب باشد.</t>
  </si>
  <si>
    <t>ميز لگن دار، با پايه‌هاي فلزي، به ابعادكلي و تقريبي 65×180×85 سانتيمتر، داراي دولگن پرس شده به ابعاد تقريبي هر لگن 46×60×30 سانتيمتر، كه رويه ميز داراي شيارهاي برجسته براي جلوگيري از جمع شدن آب باشد.</t>
  </si>
  <si>
    <t>تانك شستشوي سبزي و سيب زميني لبه دار، با بدنه اي از فولاد زنگ ناپذير و گوشه‌هاي گرد به شكل پرس شده، داراي زيرآب، سرريز و صافي به عمق 30 سانتيمتر، به ابعادكلي و تقريبي 85×65×120 سانتيمتر، داراي پايه هاي فلزي از پروفيل 4×4 سانتيمتر از فولاد زنگ ناپذير.</t>
  </si>
  <si>
    <t>شبكه ديگ شوي، شامل يك صفحه به ابعاد 80×120 سانتيمتر، متشکل از ناوداني‌هاي 5×5 سانتيمتر از فولاد زنک ناپذير که با فاصله 5 سانتيمتري قرار گرفته است.</t>
  </si>
  <si>
    <t>قفسه نگهداري ديگ، چهار طبقه، متشكل از ناودانيهاي 3×5 سانتيمتر از فولاد زنگ ناپذير، كه در كلافي از فولاد زنگ ناپذير مستحكم شده است. ناودانيها به فاصله 5 سانتيمتر، از يكديگر قرار دارند، پايه‌هاي قفسه نبشي 5×5 سانتيمتر، از فولاد زنگ ناپذير، ابعاد كلي و تقريبي قفسه 60×100×200 سانتيمتر است.</t>
  </si>
  <si>
    <t>قفسه نگهداري ظروف تميز، چهار طبقه از ورق فولاد زنگ ناپذير يك ميليمتري، كه لبه هاي آن از چهار طرف به داخل خم شده است و داراي چهار عدد نبشي 5×5 سانتيمتري از ورق 1/25 ميليمتري فولاد زنگ ناپذير است، به ابعاد كلي و تقريبي 92×42×200 سانتيمتر.</t>
  </si>
  <si>
    <t>قفسه سيخ كباب، داراي شش طبقه، از ورق فولاد زنگ ناپذير كه از يک طرف براي قراردادن سيخ باز است، به ابعاد كلي و تقريبي 40×60×50 سانتيمتر.</t>
  </si>
  <si>
    <t>محفظه نگهداري از حبوبات، به شكل مكعب، كه ابعاد كلي و تقريبي 60×60×70 سانتيمتر از ورق فولاد زنگ ناپذير يك ميليمتري و داراي يك عدد در، در قسمت فوقاني و چهار چرخ لاستيكي در زير است.</t>
  </si>
  <si>
    <t>حوضچه چلو صاف كن، به ابعاد كلي و تقريبي 75×85×170 سانتيمتر از فولاد زنگ ناپذير و لگن از فولاد زنگ ناپذير به عمق 25 سانتيمتر است كه در تمام طول اسكلت داراي سوراخي در گوشه به قطر دو و يك دوم اينچ، با زيرآب، سيفون و يك شبكه در قسمت پاياني از فولاد زنگ ناپذير و قابل برداشت.</t>
  </si>
  <si>
    <t>لگن متحرك، تشكيل شده از يك لگن از فولاد زنگ ناپذير به ابعاد كلي و تقريبي 30×46×60 سانتيمتر، داراي زيرآب و درپوش كه به روي پايه‌هايي از فولاد زنگ ناپذير نصب شده و داراي چهار چرخ لاستيكي مي‌باشد كه دو عددآن مجهز به ترمز است.</t>
  </si>
  <si>
    <t>ترولي حمل غذا و ظروف، به ابعاد كلي و تقريبي50×85×90 سانتيمتر از ورق فولاد زنگ ناپذير به ضخامت يك ميليمتر، با كلاف بندي و پايه هاي لوله اي از فولاد زنگ ناپذير، داراي چهار عدد چرخ لاستيكي كه دو عددآن مجهز به ترمز است.</t>
  </si>
  <si>
    <t>ترولي گرم براي حمل و نگهداري غذاي گرم، به ابعاد كلي و تقريبي 90×55×105 سانتيمتر با بدنه خارجي از ورق فولاد زنگ ناپذير يك ميليمتري، داراي چهار عدد لگنچه سلف سرويس دردار به عمق 15 تا20 سانتيمتر، دو عدد يك يكم ودو عدد يك دوم در قسمت بالايي و لگنچه اي با درهاي كشويي در قسمت پايين، مجهز به المنت حرارتي خشك، به ظرفيت دو كيلووات، ترموستات و كليد خاموش و روشن كننده دستگاه، جداره ها كلا عايق حرارتي شده. ترولي داراي چهار چرخ لاستيكي است كه دو عددآن مجهز به ترمزمي باشد.</t>
  </si>
  <si>
    <t>كانتر سيني و قاشق و چنگال، با رويه اي از ورق فولاد زنگ ناپذير 18/8 به ضخامت 1/25 ميليمتر و به ابعاد كلي و تقريبي 160×110×80 سانتيمتر، كه داراي يك طبقه براي قراردادن سيني و همچنين دو طبقه براي نگهداري كارد، قاشق و چنگال است. كانتر به طور كامل از قابهاي فلزي دکوراتيو شده است.</t>
  </si>
  <si>
    <t>كانتر ساده، با رويه تقويت شده و طبقه مياني و كف از فولاد زنگ ناپذير 18/8 به ضخامت 1/25 ميليمتر، كلاف بندي، پايه ها، جدارها و درهاي كشويي دوجداره كلا از فولادزنگ ناپذير يك ميليمتري، به ابعاد كلي و تقريبي 85×80×180 سانتيمتر، جبهه و تمام كانتر از قابهاي فلزي دکوراتيو شده است.</t>
  </si>
  <si>
    <t>كانترساده، بدون در با رويه تقويت شده و طبقه مياني و كف از فولاد زنگ ناپذير 18/8 به ضخامت 1/25 ميليمتر، كلاف بندي، پايه ها و جدارها فولاد زنگ ناپذير يك ميليمتري ابعاد كلي و تقريبي85×80×180 سانتيمتراست، جبهه و تمام كانتر از قابهاي فلزي دكوراتيو شده است.</t>
  </si>
  <si>
    <t>كانتر زير سماوري، با رويه تقويت شده و طبقه مياني و كف از فولاد زنگ ناپذير 18/8 به ضخامت 1/25 ميليمتر، كلاف بندي، پايه ها، جدارها و درهاي كشويي دوجداره، كلا از فولاد زنگ ناپذير 18/8 به ضخامت يك ميليمتر، به ابعاد كلي و تقريبي85×80×180 سانتيمتر است، جبهه و تمام كانتر از قابهاي فلزي دكوراتيو شده و مجهز به يك تشتك شبكه دارآب رو به عرض 15 سانتيمتر است، به طوري كه آب اضافي سماور از طريق شبكه به فاضلاب مرتبط شود.</t>
  </si>
  <si>
    <t>كانتر گرم روبسته، با رويه صاف و تقويت شده با طبقات مشبك از فولاد زنگ ناپذير 18/8 به ضخامت 1/25 ميليمتر، كلاف بندي، پايه ها، جدارها و درهاي كشويي دو جداره عايق شده، كلا از فولاد زنگ ناپذير 18/8 به ضخامت يك ميليمتر، گرمايش با المنت حرارتي خشك از فولاد زنگ ناپذير به قدرت حداقل سه كيلو وات، با كنترل ترموستاتيك و با كليدقطع و وصل، چراغ سيگنال، به ابعاد كلي و تقريبي85×80×180 سانتيمتر، جبهه و تمام كانتر از قابهاي فلزي دكوراتيو شده است.</t>
  </si>
  <si>
    <t>كانترگرم (بن ماري)، با رويه تقويت شده براي تشتک آب‌ گرم و بدنه از فولاد زنگ ناپذير 18/8 به ضخامت 1/25 ميليمتر، كلاف بندي، پايه ها، جدارها و درهاي كشويي دو جداره عايق شده، كلا از فولاد زنگ ناپذير 18/8 به ضخامت يك ميليمتر، بايك وان آب گرم عايق شده در سطح بالا از ورق فولاد زنگ ناپذير 18/8 به ضخامت 1/25 ميليمتر، داراي ظرفهاي خوراک با ابعاد متفاوت، كه به وسيله المنتهاي حرارتي از نوع آبي گرم ميشود و در قسمت زيرين كانتر، قفسه‌اي مجهز به درهاي كشويي و المنتهاي برقي حداقل سه كيلووات. كانتر مجهز به ترموستات، كليد قطع و وصل، شير شناور، سرريز و تخليه است. قسمتهاي قابل رويت كانتر از ورق فولاد زنگ ناپذير 18/8 به ضخامت يك ميليمتر و به ابعاد كلي 85×80×180 سانتيمتر، جبهه و نماي كانتر از قابهاي فلزي دكوراتيو شده است.</t>
  </si>
  <si>
    <t>كانتر سرد (يخچالي)، با رويه صاف از ورق فولاد زنگ ناپذير 18/8 به ضخامت 1/25 ميليمتر، با محفظه دو جداره عايق شده (با پلاستوفوم) و درهاي مخصوص يخچالي (با لولا و يراق آلات مخصوص)، جدارهاي داخل و خارج با كلاف بندي، پايه ها و طبقه هاي مشبك داخل، كلا از فولاد زنگ ناپذير مجهز به ماشين آلات برودتي، با كندانسور هوايي به قدرت حداقل 15/0 کيلو وات و كنترلهاي مورد لزوم، به ابعاد كلي و تقريبي 85×80×180 سانتيمتر.</t>
  </si>
  <si>
    <t>كانتر سرد (يخچالي)، با رويه صاف از ورق فولاد زنگ ناپذير 18/8 به ضخامت 1/25 ميليمتر، با محفظه دو جداره عايق شده (با پلاستوفوم) با درهاي مخصوص يخچالي (با لولا و يراق آلات مخصوص)، جدارهاي داخل و خارج با كلاف بندي، پايه هاو طبقه هاي مشبك داخل، كلا از فولاد زنگ ناپذير، مجهز به ماشين آلات برودتي، با كندانسور هوايي به قدرت حداقل 15/0 کيلووات و كنترلهاي مورد لزوم، به ابعاد كلي و تقريبي 85×80×180 سانتيمتر و مجهز به تشتک سرد شونده از ورق فولاد زنگ ناپذير 18/8 به ضخامت 1/25 ميليمتر، به ابعاد تقريبي 15×50×110 سانتيمتر و عايق شده، با ماشينهاي برودتي مستقل به قدرت حداقل 15/0 کيلووات و كنترلهاي لازم.</t>
  </si>
  <si>
    <t>كانتر صندوق، با رويه از فولاد زنگ ناپذير 18/8 به ضخامت 1/25 ميليمتر، داراي يك عدد كشوي قفل‌دار مناسب، براي استفاده يك دستگاه ماشين صندوق به ابعاد كلي و تقريبي 85×40×130 سانتيمتر، به شكل L و كلا از ورق فولاد زنگ ناپذير و جبهه دكوراتيو.</t>
  </si>
  <si>
    <t>رف روي سلف سرويس، شامل پايه از پروفيل فولادي زنگ ناپذير، داراي يك شاخك كه روي آن يك طبقه از فولاد زنگ ناپذير به عرض 25 سانتيمتر، به طور افقي قرار دارد.</t>
  </si>
  <si>
    <t>ديواره حفاظ شيشه‌اي، براي تعبيه در جلوي رف، با بستهاي لازم به ضخامت هشت ميليمتر.</t>
  </si>
  <si>
    <t>ريل هدايت سيني از ورق فولاد زنگ ناپذير، كه سه عدد برآمدگي در طول ريل تعبيه شده و به وسيله گونياهايي از فولاد زنگ ناپذير به بدنه كانترها متصل است.</t>
  </si>
  <si>
    <t>نرده هدايت مشتري، به ارتفاع 90 سانتيمتر، ساخته شده از لوله‌هاي فولادي زنگ ناپذير قائم كه در پايه‌هاي چدني مدور تراش شده جاسازي و استوار گشته است. لوله‌هاي قائم در فاصله‌هاي 120 سانتيمتري، به وسيله زنجيرهاي دكوراتيو به يكديگر متصل شده است.</t>
  </si>
  <si>
    <t>ترازوي باسكولي، به ظرفيت 200 كيلوگرم، با صفحه تخت و وزنه جدا، ساخت داخل.</t>
  </si>
  <si>
    <t>ترازوي باسكولي، به ظرفيت 500 كيلوگرم، باصفحه تخت و وزنه جدا، ساخت داخل.</t>
  </si>
  <si>
    <t>كابينت زميني، با بدنه ساخته شده از آهن رنگ شده، به ضخامت حداقل يك ميليمتر، رويه كابينت از ورق فولادي زنگ ناپذير 18/8 به ضخامت 1/25 ميليمتر، با لبه‌اي در قسمت عقب كه به طور يكپارچه از زير تقويت و صداگيري شده است. رويه درهاي دو جداره كابينت از قطعات كشيده شده فولاد زنگ ناپذير 18/8 به ضخامت حداقل يك ميليمتر است. درها به وسيله لولاهاي فلزي به بدنه متصل بوده و داراي دستگيره است. كابينت داراي طبقه مياني قابل تنظيم و از فولاد زنگ ناپذير 18/8 به ضخامت 1/25 ميليمتر و داراي پايه هاي قابل تنظيم جوش شده به ريلهاي تقويتي زير است، عمق كلي 65 سانتيمتر و ارتفاع آن 85 سانتيمتر است.</t>
  </si>
  <si>
    <t>كابينت ديواري، با بدنه ساخته شده از ورق آهن رنگ شده به ضخامت يك ميليمتر، با رويه، درهاي دو جداره از فولاد كشيده شده زنگ ناپذير 18/8 به ضخامت يك ميليمتر، كه به وسيله لولاهاي فلزي به بدنه متصل است و داراي يك طبقه مياني قابل تنظيم از فولاد زنگ ناپذير 18/8 به ضخامت 1/25 ميليمتر است، كابينت به عمق 30 و ارتفاع 60 سانتيمتر است.</t>
  </si>
  <si>
    <t>كابينت زميني، ساخته شده از ورق فولادي گالوانيزه، با يك دست رنگ روغني و يا ورق فولادي سياه با دو دست رنگ ضدزنگ و يك دست رنگ روغني، به ضخامت يك ميليمتر، با رويه اي از نئوپان 18 ميليمتري و روكش از فرميكاي استخواني، كابينت به عمق 50 سانتيمتر و ارتفاع 85 سانتيمتر است.</t>
  </si>
  <si>
    <t>دستگاه سختي گير با كنترل دستي، به قدرت تصفيه 30000 گرين و جريان آب 26 ليتر در دقيقه.</t>
  </si>
  <si>
    <t>دستگاه سختي گير با كنترل دستي، به قدرت تصفيه 60000 گرين و جريان آب 45 ليتر در دقيقه.</t>
  </si>
  <si>
    <t>دستگاه سختي گير با كنترل دستي، به قدرت تصفيه 100000 گرين و جريان آب 83 ليتر در دقيقه.</t>
  </si>
  <si>
    <t>دستگاه سختي گير با كنترل دستي، به قدرت تصفيه 200000 گرين و جريان آب 120 ليتر در دقيقه.</t>
  </si>
  <si>
    <t>دستگاه سختي گير با كنترل دستي، به قدرت تصفيه 270000 گرين و جريان آب  از 120 تا 190 ليتر در دقيقه.</t>
  </si>
  <si>
    <t>دستگاه سختي گير با كنترل دستي، به قدرت تصفيه 360000 گرين و جريان آب 190 ليتر در دقيقه.</t>
  </si>
  <si>
    <t>دستگاه سختي گير با كنترل دستي، به قدرت تصفيه 450000 گرين و جريان آب از 190 تا 320 ليتر در دقيقه.</t>
  </si>
  <si>
    <t>دستگاه سختي گير با كنترل دستي، به قدرت تصفيه 630000 گرين و جريان آب از 320 تا 420 ليتر در دقيقه.</t>
  </si>
  <si>
    <t>دستگاه سختي گير با كنترل دستي، به قدرت تصفيه 840000 گرين و جريان آب از 450 تا 490 ليتر در دقيقه.</t>
  </si>
  <si>
    <t>دستگاه سختي گير با كنترل دستي، به قدرت تصفيه 1110000 گرين و جريان آب 490 ليتر در دقيقه.</t>
  </si>
  <si>
    <t>دستگاه سختي گير با كنترل نيمه خودکار، به قدرت تصفيه 30000 گرين و جريان آب 26 ليتر در دقيقه.</t>
  </si>
  <si>
    <t>دستگاه سختي گير با كنترل نيمه خودکار، به قدرت تصفيه 60000 گرين و جريان آب 45 ليتر در دقيقه.</t>
  </si>
  <si>
    <t>دستگاه سختي گير با كنترل نيمه خودکار، به قدرت تصفيه 100000 گرين و جريان آب 83 ليتر در دقيقه.</t>
  </si>
  <si>
    <t>دستگاه سختي گير با كنترل نيمه خودکار، به قدرت تصفيه 200000 گرين و جريان آب 120 ليتر در دقيقه.</t>
  </si>
  <si>
    <t>دستگاه سختي گير با كنترل نيمه خودکار، به قدرت تصفيه 270000 گرين و جريان آب از 120 تا 190 ليتر در دقيقه.</t>
  </si>
  <si>
    <t>دستگاه سختي گير با كنترل نيمه خودکار، به قدرت تصفيه 360000 گرين و جريان آب 190 ليتر در دقيقه.</t>
  </si>
  <si>
    <t>دستگاه سختي گير با كنترل نيمه خودکار، به قدرت تصفيه 450000 گرين و جريان آب از 190 تا 320 ليتر در دقيقه.</t>
  </si>
  <si>
    <t>دستگاه سختي گير با كنترل نيمه خودکار، به قدرت تصفيه 630000 گرين و جريان آب از 320 تا 420 ليتر در دقيقه.</t>
  </si>
  <si>
    <t>دستگاه سختي گير با كنترل نيمه خودکار، به قدرت تصفيه 840000 گرين و جريان آب از 450 تا 490 ليتر در دقيقه.</t>
  </si>
  <si>
    <t>دستگاه سختي گير با كنترل نيمه خودکار، به قدرت تصفيه 1110000 گرين و جريان آب 490 ليتر در دقيقه.</t>
  </si>
  <si>
    <t>مخزن تحت فشار، ساخته شده از ورق فولادي گالوانيزه، به ابعاد و ضخامت تعيين شده درنقشه‌ها و مشخصات، شامل بوشن و فلنج به تعداد كافي، همراه با پايه‌هاي مربوط.</t>
  </si>
  <si>
    <t>مخزن باز (اتمسفريک)، ساخته شده از ورق فولادي گالوانيزه، به ابعاد و ضخامت تعيين شده درنقشه‌ها و مشخصات، شامل بوشن و فلنج به تعداد كافي، همراه با پايه‌هاي مربوط.</t>
  </si>
  <si>
    <t>مخزن گازوييل، ساخته شده از ورق آهن سياه به ابعاد و ضخامت تعيين شده در نقشه ها و مشخصات، با يك دست رنگ ضد زنگ، و دولا گوني و سه قشر قير براي مخازن دفني، با يك دست رنگ ضد زنگ و دو دست رنگ اكليل براي مخازن زميني، شامل پايه و دريچه بازديد و بوشنهاي لازم.</t>
  </si>
  <si>
    <t>كويل، ساخته شده با لوله مسي بدون درز، براي نصب داخل مخازن آب گرم، اتصال فلنجي، به ظرفيت حرارتي مشخص شده در جدول مشخصات، به انضمام فلنج، واشر و پيچ و مهره لازم.</t>
  </si>
  <si>
    <t>مبدل، با سطح حرارتي 23/0 متر مربع (5/2 فوت مربع) و قطر پوسته 100 ميليمتر.</t>
  </si>
  <si>
    <t>مبدل، با سطح حرارتي 74/0 متر مربع (8 فوت مربع) و قطر پوسته 150 ميليمتر.</t>
  </si>
  <si>
    <t>مبدل، با سطح حرارتي 39/1 متر مربع (15 فوت مربع) و قطر پوسته 200 ميليمتر.</t>
  </si>
  <si>
    <t>مبدل، با سطح حرارتي51/2 متر مربع (27 فوت مربع) و قطر پوسته 250 ميليمتر.</t>
  </si>
  <si>
    <t>مبدل، با سطح حرارتي 67/5 متر مربع (61 فوت مربع) و قطر پوسته 300 ميليمتر.</t>
  </si>
  <si>
    <t>مبدل، با سطح حرارتي 71/7 متر مربع (83 فوت مربع) و قطر پوسته 350 ميليمتر.</t>
  </si>
  <si>
    <t>مبدل، با سطح حرارتي94/9 متر مربع (107 فوت مربع) و قطر پوسته 400 ميليمتر.</t>
  </si>
  <si>
    <t>مبدل، با سطح حرارتي 98/11 متر مربع (129 فوت مربع) و قطر پوسته 450 ميليمتر.</t>
  </si>
  <si>
    <t>مبدل، با سطح حرارتي 79/15 متر مربع (170 فوت مربع) و قطر پوسته 500 ميليمتر.</t>
  </si>
  <si>
    <t>بست، آويز يا تکيه گاه فولادي، براي نگهداشتن لوله، کانال و دستگاه‌ها، ساخته شده از تسمه، ميل‌گرد، نبشي، ناوداني، پروفيلهاي مختلف و مانند آن، همراه با پيچ و مهره‌ و اتصالات لازم، يك دست رنگ ضد زنگ و يك دست رنگ روغني، طبق نقشه ها و مشخصات.</t>
  </si>
  <si>
    <t>بست، آويز يا تکيه گاه آلومينيومي، براي نگهداشتن لوله، کانال و دستگاه‌ها، ساخته شده از تسمه و ساير پروفيلها، همراه با پيچ و مهره‌ و اتصالات لازم، طبق نقشه ها و مشخصات.</t>
  </si>
  <si>
    <t>تكيه گاه،  آويز يا بست براي لوله ها، شامل غلطك چدني و پايه از نبشي يا ناوداني باميل‌گرد، پيچ و مهره و اتصالات لازم،  با يك دست رنگ ضد زنگ و يك دست رنگ روغني.</t>
  </si>
  <si>
    <t>لوله فولادي سياه درزدار.</t>
  </si>
  <si>
    <t>لوله فولادي سياه بدون درز.</t>
  </si>
  <si>
    <t>لوله فولادي گالوانيزه.</t>
  </si>
  <si>
    <t>لوله چدني فاضلابي.</t>
  </si>
  <si>
    <t>قطعات اتصال چدني فاضلابي.</t>
  </si>
  <si>
    <t>لوله پي.وي.سي.</t>
  </si>
  <si>
    <t>قطعات اتصال پي.وي.سي.</t>
  </si>
  <si>
    <t>لوله آزبست سيمان فاضلابي.</t>
  </si>
  <si>
    <t>لوله آزبست سيمان فاضلابي ضد سولفات.</t>
  </si>
  <si>
    <t>لوله مسي.</t>
  </si>
  <si>
    <t>رادياتور فولادي.</t>
  </si>
  <si>
    <t>رادياتورآلومينيومي.</t>
  </si>
  <si>
    <t>ورق گالوانيزه.</t>
  </si>
  <si>
    <t>عايق پشم شيشه با كاغذ كرافت به ضخامت 25 ميليمتر.</t>
  </si>
  <si>
    <t>عايق پشم شيشه با كاغذ كرافت به ضخامت 50 ميليمتر.</t>
  </si>
  <si>
    <t>252204</t>
  </si>
  <si>
    <t>252205</t>
  </si>
  <si>
    <t>252206</t>
  </si>
  <si>
    <t>چراغ فلورسنت روكار قاب ساده، با دوعدد لامپ فلورسنت 18 واتT8</t>
  </si>
  <si>
    <t xml:space="preserve"> بهاي واحد </t>
  </si>
  <si>
    <t>سيم مسي تك لا، با روكش ترمو پلاستيك از نوع NYA به ‌مقطع 0/75 ميليمتر مربع.</t>
  </si>
  <si>
    <t>سيم مسي تك لا، با روكش ترمو پلاستيك از نوع NYA به ‌مقطع 1/5 ميليمتر مربع.</t>
  </si>
  <si>
    <t>سيم مسي تك لا، با روكش ترمو پلاستيك از نوع NYA به ‌مقطع 2/5 ميليمتر مربع.</t>
  </si>
  <si>
    <t>سيم مسي قابل انعطاف (افشان)، با روكش ترمو پلاستيك از نوع NYAF به ‌مقطع 0/5 ميليمتر مربع.</t>
  </si>
  <si>
    <t>سيم مسي قابل انعطاف (افشان)، با روكش ترمو پلاستيك از نوع NYAF به ‌مقطع 0/75 ميليمتر مربع.</t>
  </si>
  <si>
    <t>سيم مسي قابل انعطاف (افشان)، با روكش ترمو پلاستيك از نوع NYAF به ‌مقطع 1/5 ميليمتر مربع.</t>
  </si>
  <si>
    <t>سيم مسي قابل انعطاف (افشان)، با روكش ترمو پلاستيك از نوع NYAF به ‌مقطع 2/5 ميليمتر مربع.</t>
  </si>
  <si>
    <t>سيم مسي نسوز (مقاوم در مقابل حرارت) با عايق سيليکون رابر و روکش فايبرگلاس اشباع شده به مقطع 0/5 ميليمتر مربع.</t>
  </si>
  <si>
    <t>سيم مسي نسوز (مقاوم در مقابل حرارت) با عايق سيليکون رابر و روکش فايبرگلاس اشباع شده به مقطع 0/75 ميليمتر مربع.</t>
  </si>
  <si>
    <t>سيم مسي نسوز (مقاوم در مقابل حرارت) با نوار میکا وعايق پلیمر مخصوص خود خاموش کن ، بدون دود و بدون گاز کلر (هالوژن فری LSHF) به مقطع 1 میلی متر مربع .</t>
  </si>
  <si>
    <t>سيم مسي نسوز (مقاوم در مقابل حرارت) با نوار میکا وعايق پلیمر مخصوص خود خاموش کن ، بدون دود و بدون گاز کلر (هالوژن فری LSHF) به مقطع 1/5 میلی متر مربع .</t>
  </si>
  <si>
    <t>سيم مسي نسوز (مقاوم در مقابل حرارت) با نوار میکا وعايق پلیمر مخصوص خود خاموش کن ، بدون دود و بدون گاز کلر (هالوژن فری LSHF) به مقطع 2/5 میلی متر مربع .</t>
  </si>
  <si>
    <t>سيم مسي نسوز (مقاوم در مقابل حرارت) با نوار میکا وعايق پلیمر مخصوص خود خاموش کن ، بدون دود و بدون گاز کلر (هالوژن فری LSHF) به مقطع 4 میلی متر مربع .</t>
  </si>
  <si>
    <t>سيم مسي نسوز (مقاوم در مقابل حرارت) با نوار میکا وعايق پلیمر مخصوص خود خاموش کن ، بدون دود و بدون گاز کلر (هالوژن فری LSHF) به مقطع 6 میلی متر مربع .</t>
  </si>
  <si>
    <t>سيم مسي نسوز (مقاوم در مقابل حرارت) با نوار میکا وعايق پلیمر مخصوص خود خاموش کن ، بدون دود و بدون گاز کلر (هالوژن فری LSHF) به مقطع 10 میلی متر مربع .</t>
  </si>
  <si>
    <t>سيم مسي نسوز (مقاوم در مقابل حرارت) با نوار میکا وعايق پلیمر مخصوص خود خاموش کن ، بدون دود و بدون گاز کلر (هالوژن فری LSHF) به مقطع 16 میلی متر مربع .</t>
  </si>
  <si>
    <t>077511</t>
  </si>
  <si>
    <t>077512</t>
  </si>
  <si>
    <t>077513</t>
  </si>
  <si>
    <t>077514</t>
  </si>
  <si>
    <t>077515</t>
  </si>
  <si>
    <t>077516</t>
  </si>
  <si>
    <t>077611</t>
  </si>
  <si>
    <t>077612</t>
  </si>
  <si>
    <t>077613</t>
  </si>
  <si>
    <t>077901</t>
  </si>
  <si>
    <t>077902</t>
  </si>
  <si>
    <t>077903</t>
  </si>
  <si>
    <t>077904</t>
  </si>
  <si>
    <t>077905</t>
  </si>
  <si>
    <t>كابل زميني تك سيمه با عايق و روكش ترمو پلاستيك از نوع NYY و به ‌مقطع 1/5×1 ميليمتر مربع، براي نصب در داخل ترانشه.</t>
  </si>
  <si>
    <t>كابل زميني تك سيمه با عايق و روكش ترمو پلاستيك از نوع NYY و به ‌مقطع 2/5×1 ميليمتر مربع، براي نصب در داخل ترانشه.</t>
  </si>
  <si>
    <t>كابل زميني دو سيمه با عايق و روكش ترمو پلاستيك از نوع NYY و به ‌مقطع 1/5×2 ميليمتر مربع، براي نصب در داخل ترانشه.</t>
  </si>
  <si>
    <t>كابل زميني دو سيمه با عايق و روكش ترمو پلاستيك از نوع NYY و به ‌مقطع 2/5×2 ميليمتر مربع، براي نصب در داخل ترانشه.</t>
  </si>
  <si>
    <t>كابل زميني سه سيمه با عايق و روكش ترمو پلاستيك از نوع NYY و به ‌مقطع 1/5×3 ميليمتر مربع، براي نصب در داخل ترانشه.</t>
  </si>
  <si>
    <t>كابل زميني سه سيمه با عايق و روكش ترمو پلاستيك از نوع NYY و به ‌مقطع 2/5×3 ميليمتر مربع، براي نصب در داخل ترانشه.</t>
  </si>
  <si>
    <t>كابل زميني چهار سيمه با عايق و روكش ترمو پلاستيك از نوع NYY و به ‌مقطع 1/5×4 ميليمتر مربع، براي نصب در داخل ترانشه.</t>
  </si>
  <si>
    <t>كابل زميني چهار سيمه با عايق و روكش ترمو پلاستيك از نوع NYY و به ‌مقطع 2/5×4 ميليمتر مربع، براي نصب در داخل ترانشه.</t>
  </si>
  <si>
    <t>كابل زميني پنج سيمه با عايق و روكش ترمو پلاستيك از نوع NYY و به ‌مقطع 1/5×5 ميليمتر مربع، براي نصب در داخل ترانشه.</t>
  </si>
  <si>
    <t>كابل زميني پنج سيمه با عايق و روكش ترمو پلاستيك از نوع NYY و به ‌مقطع 2/5×5 ميليمتر مربع، براي نصب در داخل ترانشه.</t>
  </si>
  <si>
    <t>كابل كنترل زميني چند سيمه، با عايق و روكش ترمو پلاستيك از نوع NYY و به ‌مقطع 1/5×7 ميليمتر مربع، براي نصب در داخل ترانشه.</t>
  </si>
  <si>
    <t>كابل كنترل زميني چند سيمه، با عايق و روكش ترمو پلاستيك از نوع NYY و به ‌مقطع 1/5×8 ميليمتر مربع، براي نصب در داخل ترانشه.</t>
  </si>
  <si>
    <t>كابل كنترل زميني چند سيمه، با عايق و روكش ترمو پلاستيك از نوع NYY و به ‌مقطع 1/5×10 ميليمتر مربع، براي نصب در داخل ترانشه.</t>
  </si>
  <si>
    <t>كابل كنترل زميني چند سيمه، با عايق و روكش ترمو پلاستيك از نوع NYY و به ‌مقطع 1/5×12 ميليمتر مربع، براي نصب در داخل ترانشه.</t>
  </si>
  <si>
    <t>كابل كنترل زميني چند سيمه، با عايق و روكش ترمو پلاستيك از نوع NYY و به ‌مقطع 1/5×14 ميليمتر مربع، براي نصب در داخل ترانشه.</t>
  </si>
  <si>
    <t>كابل كنترل زميني چند سيمه، با عايق و روكش ترمو پلاستيك از نوع NYY و به ‌مقطع 1/5×16 ميليمتر مربع، براي نصب در داخل ترانشه.</t>
  </si>
  <si>
    <t>كابل كنترل زميني چند سيمه، با عايق و روكش ترمو پلاستيك از نوع NYY و به ‌مقطع 1/5×19 ميليمتر مربع، براي نصب در داخل ترانشه.</t>
  </si>
  <si>
    <t>كابل كنترل زميني چند سيمه، با عايق و روكش ترمو پلاستيك از نوع NYY و به ‌مقطع 1/5×21 ميليمتر مربع، براي نصب در داخل ترانشه.</t>
  </si>
  <si>
    <t>كابل كنترل زميني چند سيمه، با عايق و روكش ترمو پلاستيك از نوع NYY و به ‌مقطع 1/5×24 ميليمتر مربع، براي نصب در داخل ترانشه.</t>
  </si>
  <si>
    <t>كابل كنترل زميني چند سيمه، با عايق و روكش ترمو پلاستيك از نوع NYY و به ‌مقطع 1/5×30 ميليمتر مربع، براي نصب در داخل ترانشه.</t>
  </si>
  <si>
    <t>كابل كنترل زميني چند سيمه، با عايق و روكش ترمو پلاستيك از نوع NYY و به ‌مقطع 1/5×40 ميليمتر مربع، براي نصب در داخل ترانشه.</t>
  </si>
  <si>
    <t>كابل كنترل زميني چند سيمه، با عايق و روكش ترمو پلاستيك از نوع NYY و به ‌مقطع 1/5×52 ميليمتر مربع، براي نصب در داخل ترانشه.</t>
  </si>
  <si>
    <t>كابل كنترل زميني چند سيمه، با عايق و روكش ترمو پلاستيك از نوع NYY و به ‌مقطع 1/5×61 ميليمتر مربع، براي نصب در داخل ترانشه.</t>
  </si>
  <si>
    <t>كابل كنترل زميني چند سيمه، با عايق و روكش ترمو پلاستيك از نوع NYY و به ‌مقطع 2/5×5 ميليمتر مربع، براي نصب در داخل ترانشه.</t>
  </si>
  <si>
    <t>كابل كنترل زميني چند سيمه، با عايق و روكش ترمو پلاستيك از نوع NYY و به ‌مقطع 2/5×7 ميليمتر مربع، براي نصب در داخل ترانشه.</t>
  </si>
  <si>
    <t>كابل كنترل زميني چند سيمه، با عايق و روكش ترمو پلاستيك از نوع NYY و به ‌مقطع 2/5×10 ميليمتر مربع، براي نصب در داخل ترانشه.</t>
  </si>
  <si>
    <t>كابل كنترل زميني چند سيمه، با عايق و روكش ترمو پلاستيك از نوع NYY و به ‌مقطع 2/5×12 ميليمتر مربع، براي نصب در داخل ترانشه.</t>
  </si>
  <si>
    <t>كابل كنترل زميني چند سيمه، با عايق و روكش ترمو پلاستيك از نوع NYY و به ‌مقطع 2/5×14 ميليمتر مربع، براي نصب در داخل ترانشه.</t>
  </si>
  <si>
    <t>كابل كنترل زميني چند سيمه، با عايق و روكش ترمو پلاستيك از نوع NYY و به ‌مقطع 2/5×16 ميليمتر مربع، براي نصب در داخل ترانشه.</t>
  </si>
  <si>
    <t>كابل كنترل زميني چند سيمه، با عايق و روكش ترمو پلاستيك از نوع NYY و به ‌مقطع 2/5×19 ميليمتر مربع، براي نصب در داخل ترانشه.</t>
  </si>
  <si>
    <t>كابل كنترل زميني چند سيمه، با عايق و روكش ترمو پلاستيك از نوع NYY و به ‌مقطع 2/5×24 ميليمتر مربع، براي نصب در داخل ترانشه.</t>
  </si>
  <si>
    <t>كابل كنترل زميني چند سيمه، با عايق و روكش ترمو پلاستيك از نوع NYY و به ‌مقطع 2/5×30 ميليمتر مربع، براي نصب در داخل ترانشه.</t>
  </si>
  <si>
    <t>كابل كنترل زميني چند سيمه، با عايق و روكش ترمو پلاستيك از نوع NYY و به ‌مقطع 2/5×37 ميليمتر مربع، براي نصب در داخل ترانشه.</t>
  </si>
  <si>
    <t>كابل كنترل زميني چند سيمه، با عايق و روكش ترمو پلاستيك از نوع NYY و به ‌مقطع 2/5×40 ميليمتر مربع، براي نصب در داخل ترانشه.</t>
  </si>
  <si>
    <t>كابل كنترل زميني چند سيمه، با عايق و روكش ترمو پلاستيك از نوع NYY و به ‌مقطع 2/5×52 ميليمتر مربع، براي نصب در داخل ترانشه.</t>
  </si>
  <si>
    <t>كابل  چند سيمه با عايق و روكش PVC، با سيم‌هاي زوجي تابيده شده در لايه‌هاي هم محور و با شيلد خارجي از نوع NY(St)Y و به مقطع 1/5×2 ميليمتر مربع براي نصب در داخل ترانشه.</t>
  </si>
  <si>
    <t>كابل  چند سيمه با عايق و روكش PVC، با سيم‌هاي زوجي تابيده شده در لايه‌هاي هم محور و با شيلد خارجي از نوع NY(St)Y و به مقطع 1/5×2×2 ميليمتر مربع براي نصب در داخل ترانشه.</t>
  </si>
  <si>
    <t>كابل  چند سيمه با عايق و روكش PVC، با سيم‌هاي زوجي تابيده شده در لايه‌هاي هم محور و با شيلد خارجي از نوع NY(St)Y و به مقطع 1/5×2×3 ميليمتر مربع براي نصب در داخل ترانشه.</t>
  </si>
  <si>
    <t>كابل چند سيمه با عايق و روكش PVC، با سيم‌هاي زوجي تابيده شده در لايه‌هاي هم محور و با شيلد خارجي از نوع NY(St)Y و به مقطع 1/5×2×4 ميليمتر مربع براي نصب در داخل ترانشه.</t>
  </si>
  <si>
    <t>كابل شيلددار زيرزميني تك سيمه، با نول يا ارت به ‌صورت غلاف مسي، با عايق و روكش ترمو پلاستيك از نوع NYCY به ‌مقطع 1/5+1/5×1 ميليمتر مربع، براي نصب درون ترانشه.</t>
  </si>
  <si>
    <t>كابل شيلددار زيرزميني تك سيمه، با نول يا ارت به ‌صورت غلاف مسي، با عايق و روكش ترمو پلاستيك از نوع NYCY به ‌مقطع 2/5+2/5×1 ميليمتر مربع، براي نصب درون ترانشه.</t>
  </si>
  <si>
    <t>كابل شيلددار زيرزميني دو سيمه، با نول يا ارت به ‌صورت غلاف مسي، با عايق و روكش ترمو پلاستيك از نوع NYCY به ‌مقطع 1/5+1/5×2 ميليمتر مربع، براي نصب درون ترانشه.</t>
  </si>
  <si>
    <t>كابل شيلد دار زيرزميني دو سيمه، با نول يا ارت به ‌صورت غلاف مسي، با عايق و روكش ترمو پلاستيك از نوع NYCY به ‌مقطع 2/5+2/5×2 ميليمتر مربع، براي نصب درون ترانشه.</t>
  </si>
  <si>
    <t>كابل شيلد دار زيرزميني سه سيمه، با نول يا ارت به ‌صورت غلاف مسي، با عايق و روكش ترمو پلاستيك از نوع NYCY به ‌مقطع 1/5+1/5×3 ميليمتر مربع، براي نصب درون ترانشه.</t>
  </si>
  <si>
    <t>كابل شيلد دار زيرزميني سه سيمه، با نول يا ارت به ‌صورت غلاف مسي، با عايق و روكش ترمو پلاستيك از نوع NYCY به ‌مقطع 2/5+2/5×3 ميليمتر مربع، براي نصب درون ترانشه.</t>
  </si>
  <si>
    <t>كابل شيلد دار زيرزميني چهار سيمه، با نول يا ارت به ‌صورت غلاف مسي، با عايق و روكش ترمو پلاستيك از نوع NYCY به ‌مقطع 1/5+1/5×4 ميليمتر مربع، براي نصب درون ترانشه.</t>
  </si>
  <si>
    <t>كابل شيلد دار زيرزميني چهار سيمه، با نول يا ارت به ‌صورت غلاف مسي، با عايق و روكش ترمو پلاستيك از نوع NYCY به ‌مقطع 2/5+2/5×4 ميليمتر مربع، براي نصب درون ترانشه.</t>
  </si>
  <si>
    <t>كابل شيلد دار، زره‌دار زيرزميني تک سيمه، با نول يا ارت، با عايق و روكش ترمو پلاستيك از نوع NYCYRY به ‌مقطع 1/5+1/5×1 ميليمتر مربع، براي نصب درون ترانشه.</t>
  </si>
  <si>
    <t>كابل شيلد دار، زره‌دار زيرزميني تک سيمه، با نول يا ارت، با عايق و روكش ترمو پلاستيك از نوع NYCYRY به ‌مقطع 2/5+2/5×1 ميليمتر مربع، براي نصب درون ترانشه.</t>
  </si>
  <si>
    <t>كابل شيلدار، زره دار زيرزميني دو سيمه، با نول يا ارت، با عايق و روكش ترمو پلاستيك از نوع NYCYRY به ‌مقطع 1/5+1/5×2 ميليمتر مربع، براي نصب درون ترانشه.</t>
  </si>
  <si>
    <t>كابل شيلدار، زره دار زيرزميني دو سيمه، با نول يا ارت، با عايق و روكش ترمو پلاستيك از نوع NYCYRY به ‌مقطع 2/5+2/5×2 ميليمتر مربع، براي نصب درون ترانشه.</t>
  </si>
  <si>
    <t>كابل شيلدار، زره دار زيرزميني سه سيمه، با نول يا ارت، با عايق و روكش ترمو پلاستيك از نوع NYCYRY به ‌مقطع 1/5+1/5×3 ميليمتر مربع، براي نصب درون ترانشه.</t>
  </si>
  <si>
    <t>كابل شيلدار، زره دار زيرزميني سه سيمه، با نول يا ارت، با عايق و روكش ترمو پلاستيك از نوع NYCYRY به ‌مقطع 2/5+2/5×3 ميليمتر مربع، براي نصب درون ترانشه.</t>
  </si>
  <si>
    <t>كابل شيلدار، زره دار زيرزميني چهار سيمه، با نول يا ارت، با عايق و روكش ترمو پلاستيك از نوع NYCYRY به ‌مقطع 1/5+1/5×4 ميليمتر مربع، براي نصب درون ترانشه.</t>
  </si>
  <si>
    <t>كابل شيلدار، زره دار زيرزميني چهار سيمه، با نول يا ارت، با عايق و روكش ترمو پلاستيك از نوع NYCYRY به ‌مقطع 2/5+2/5×4 ميليمتر مربع، براي نصب درون ترانشه.</t>
  </si>
  <si>
    <t>كابل زره دار زيرزميني تک سيمه، با عايق و روكش ترمو پلاستيك از نوع NYRY به ‌مقطع 1/5×1 ميليمتر مربع، براي نصب درون ترانشه.</t>
  </si>
  <si>
    <t>كابل زره دار زيرزميني تک سيمه، با عايق و روكش ترمو پلاستيك از نوع NYRY به ‌مقطع 2/5×1 ميليمتر مربع، براي نصب درون ترانشه.</t>
  </si>
  <si>
    <t>كابل زره دار زيرزميني دو سيمه، با عايق و روكش ترمو پلاستيك از نوع NYRY به ‌مقطع 1/5×2 ميليمتر مربع، براي نصب درون ترانشه.</t>
  </si>
  <si>
    <t>كابل زره دار زيرزميني دو سيمه، با عايق و روكش ترمو پلاستيك از نوع NYRY به ‌مقطع 2/5×2 ميليمتر مربع، براي نصب درون ترانشه.</t>
  </si>
  <si>
    <t>كابل زره دار زيرزميني سه سيمه، با عايق و روكش ترمو پلاستيك از نوع NYRY به ‌مقطع 1/5×3 ميليمتر مربع، براي نصب درون ترانشه.</t>
  </si>
  <si>
    <t>كابل زره دار زيرزميني سه سيمه، با عايق و روكش ترمو پلاستيك از نوع NYRY به ‌مقطع 2/5×3 ميليمتر مربع، براي نصب درون ترانشه.</t>
  </si>
  <si>
    <t>كابل کنترل زره‌دار زيرزميني چند سيمه، با عايق و روكش ترمو پلاستيك از نوع NYRY به ‌مقطع 1/5×7 ميليمتر مربع، براي نصب درون ترانشه.</t>
  </si>
  <si>
    <t>كابل کنترل زره‌دار زيرزميني چند سيمه، با عايق و روكش ترمو پلاستيك از نوع NYRY به ‌مقطع 1/5×10 ميليمتر مربع، براي نصب درون ترانشه.</t>
  </si>
  <si>
    <t>كابل کنترل زره‌دار زيرزميني چند سيمه، با عايق و روكش ترمو پلاستيك از نوع NYRY به ‌مقطع 1/5×12 ميليمتر مربع، براي نصب درون ترانشه.</t>
  </si>
  <si>
    <t>كابل کنترل زره‌دار زيرزميني چند سيمه، با عايق و روكش ترمو پلاستيك از نوع NYRY به ‌مقطع 1/5×14 ميليمتر مربع، براي نصب درون ترانشه.</t>
  </si>
  <si>
    <t>كابل کنترل زره‌دار زيرزميني چند سيمه، با عايق و روكش ترمو پلاستيك از نوع NYRY به ‌مقطع 1/5×16 ميليمتر مربع، براي نصب درون ترانشه.</t>
  </si>
  <si>
    <t>كابل کنترل زره‌دار زيرزميني چند سيمه، با عايق و روكش ترمو پلاستيك از نوع NYRY به ‌مقطع 1/5×19 ميليمتر مربع، براي نصب درون ترانشه.</t>
  </si>
  <si>
    <t>كابل کنترل زره‌دار زيرزميني چند سيمه، با عايق و روكش ترمو پلاستيك از نوع NYRY به ‌مقطع 1/5×24 ميليمتر مربع، براي نصب درون ترانشه.</t>
  </si>
  <si>
    <t>كابل کنترل زره‌دار زيرزميني چند سيمه، با عايق و روكش ترمو پلاستيك از نوع NYRY به ‌مقطع 1/5×30 ميليمتر مربع، براي نصب درون ترانشه.</t>
  </si>
  <si>
    <t>كابل کنترل زره‌دار زيرزميني چند سيمه، با عايق و روكش ترمو پلاستيك از نوع NYRY به ‌مقطع 1/5×37 ميليمتر مربع، براي نصب درون ترانشه.</t>
  </si>
  <si>
    <t>كابل کنترل زره‌دار زيرزميني چند سيمه، با عايق و روكش ترمو پلاستيك از نوع NYRY به ‌مقطع 2/5×5 ميليمتر مربع، براي نصب درون ترانشه.</t>
  </si>
  <si>
    <t>كابل کنترل زره‌دار زيرزميني چند سيمه، با عايق و روكش ترمو پلاستيك از نوع NYRY به ‌مقطع 2/5×7 ميليمتر مربع، براي نصب درون ترانشه.</t>
  </si>
  <si>
    <t>كابل کنترل زره‌دار زيرزميني چند سيمه، با عايق و روكش ترمو پلاستيك از نوع NYRY به ‌مقطع 2/5×10 ميليمتر مربع، براي نصب درون ترانشه.</t>
  </si>
  <si>
    <t>كابل کنترل زره‌دار زيرزميني چند سيمه، با عايق و روكش ترمو پلاستيك از نوع NYRY به ‌مقطع 2/5×12 ميليمتر مربع، براي نصب درون ترانشه.</t>
  </si>
  <si>
    <t>كابل کنترل زره‌دار زيرزميني چند سيمه، با عايق و روكش ترمو پلاستيك از نوع NYRY به ‌مقطع 2/5×14 ميليمتر مربع، براي نصب درون ترانشه.</t>
  </si>
  <si>
    <t>كابل کنترل زره‌دار زيرزميني چند سيمه، با عايق و روكش ترمو پلاستيك از نوع NYRY به ‌مقطع 2/5×16 ميليمتر مربع، براي نصب درون ترانشه.</t>
  </si>
  <si>
    <t>كابل کنترل زره‌دار زيرزميني چند سيمه، با عايق و روكش ترمو پلاستيك از نوع NYRY به ‌مقطع 2/5×19 ميليمتر مربع، براي نصب درون ترانشه.</t>
  </si>
  <si>
    <t>كابل کنترل زره‌دار زيرزميني چند سيمه، با عايق و روكش ترمو پلاستيك از نوع NYRY به ‌مقطع 2/5×24 ميليمتر مربع، براي نصب درون ترانشه.</t>
  </si>
  <si>
    <t>كابل کنترل زره‌دار زيرزميني چند سيمه، با عايق و روكش ترمو پلاستيك از نوع NYRY به ‌مقطع 2/5×30 ميليمتر مربع، براي نصب درون ترانشه.</t>
  </si>
  <si>
    <t>كابل کنترل زره‌دار زيرزميني چند سيمه، با عايق و روكش ترمو پلاستيك از نوع NYRY به ‌مقطع 2/5×37 ميليمتر مربع، براي نصب درون ترانشه.</t>
  </si>
  <si>
    <t>كابل كنترل زره‌دار زير زميني چند سيمه با عايق و روكش PVC، با سيم‌هاي زوجي تابيده شده در لايه‌هاي هم محور و با شيلد خارجي از نوع NY(St)RY و به مقطع 1/5×6 ميليمتر مربع براي نصب در داخل ترانشه.</t>
  </si>
  <si>
    <t>كابل كنترل زره‌دار زير زميني چند سيمه با عايق و روكش PVC، با سيم‌هاي زوجي تابيده شده در لايه‌هاي هم محور و با شيلد خارجي از نوع NY(St)RY و به مقطع 1/5×12 ميليمتر مربع براي نصب در داخل ترانشه.</t>
  </si>
  <si>
    <t>كابل كنترل زره‌دار زير زميني چند سيمه با عايق و روكش PVC، با سيم‌هاي زوجي تابيده شده در لايه‌هاي هم محور و با شيلد خارجي از نوع NY(St)RY و به مقطع 1/5×16 ميليمتر مربع براي نصب در داخل ترانشه.</t>
  </si>
  <si>
    <t>كابل كنترل زره‌دار زير زميني چند سيمه با عايق و روكش PVC، با سيم‌هاي زوجي تابيده شده در لايه‌هاي هم محور و با شيلد خارجي از نوع NY(St)RY و به مقطع 1/5×24 ميليمتر مربع براي نصب در داخل ترانشه.</t>
  </si>
  <si>
    <t>كابل كنترل زره‌دار زير زميني چند سيمه با عايق و روكش PVC، با سيم‌هاي زوجي تابيده شده در لايه‌هاي هم محور و با شيلد خارجي از نوع NY(St)RY و به مقطع 1/5×37 ميليمتر مربع براي نصب در داخل ترانشه.</t>
  </si>
  <si>
    <t>كابل كنترل زره‌دار زير زميني چند سيمه با عايق و روكش PVC، با سيم‌هاي زوجي تابيده شده در لايه‌هاي هم محور و با شيلد‌هاي انفرادي و خارجي از نوع NY(St/St)RY و به مقطع 1/5×6 ميليمتر مربع براي نصب در داخل ترانشه.</t>
  </si>
  <si>
    <t>كابل كنترل زره‌دار زير زميني چند سيمه با عايق و روكش PVC، با سيم‌هاي زوجي تابيده شده در لايه‌هاي هم محور و با شيلد‌هاي انفرادي و خارجي از نوع NY(St/St)RY و به مقطع 1/5×12 ميليمتر مربع براي نصب در داخل ترانشه.</t>
  </si>
  <si>
    <t>كابل كنترل زره‌دار زير زميني چند سيمه با عايق و روكش PVC، با سيم‌هاي زوجي تابيده شده در لايه‌هاي هم محور و با شيلد‌هاي انفرادي و خارجي از نوع NY(St/St)RY و به مقطع 1/5×16 ميليمتر مربع براي نصب در داخل ترانشه.</t>
  </si>
  <si>
    <t>كابل كنترل زره‌دار زير زميني چند سيمه با عايق و روكش PVC، با سيم‌هاي زوجي تابيده شده در لايه‌هاي هم محور و با شيلد‌هاي انفرادي و خارجي از نوع NY(St/St)RY و به مقطع 1/5×24 ميليمتر مربع براي نصب در داخل ترانشه.</t>
  </si>
  <si>
    <t>كابل كنترل زره‌دار زير زميني چند سيمه با عايق و روكش PVC، با سيم‌هاي زوجي تابيده شده در لايه‌هاي هم محور و با شيلد‌هاي انفرادي و خارجي از نوع NY(St/St)RY و به مقطع 1/5×37 ميليمتر مربع براي نصب در داخل ترانشه.</t>
  </si>
  <si>
    <t>كابل قابل انعطاف پلاستيکي دو سيمه، با روكش ترموپلاستيك از نوع NYMHY به ‌مقطع 0/5×2 ميليمتر مربع، براي نصب درون لوله يا روي سيني کابل يا روي ديوار و يا به طور آزاد براي اتصال به مصرف ‌کننده‌هاي متحرک.</t>
  </si>
  <si>
    <t>كابل قابل انعطاف پلاستيکي دو سيمه، با روكش ترمو پلاستيك از نوع NYMHY به ‌مقطع 0/75×2 ميليمتر مربع، براي نصب درون لوله يا روي سيني کابل يا روي ديوار و يا به طور آزاد براي اتصال به مصرف ‌کننده‌هاي متحرک.</t>
  </si>
  <si>
    <t>كابل قابل انعطاف پلاستيکي دو سيمه، با روكش ترمو پلاستيك از نوع NYMHY به ‌مقطع 1/5×2 ميليمتر مربع، براي نصب درون لوله يا روي سيني کابل يا روي ديوار و يا به طور آزاد براي اتصال به مصرف ‌کننده‌هاي متحرک.</t>
  </si>
  <si>
    <t>كابل قابل انعطاف پلاستيکي دو سيمه، با روكش ترمو پلاستيك از نوع NYMHY به ‌مقطع 2/5×2 ميليمتر مربع، براي نصب درون لوله يا روي سيني کابل يا روي ديوار و يا به طور آزاد براي اتصال به مصرف ‌کننده‌هاي متحرک.</t>
  </si>
  <si>
    <t>كابل قابل انعطاف پلاستيکي سه‌سيمه، با روكش ترمو پلاستيك از نوع NYMHY به ‌مقطع 0/75×3 ميليمتر مربع، براي نصب درون لوله يا روي سيني کابل يا روي ديوار و يا به طور آزاد براي اتصال به مصرف ‌کننده‌هاي متحرک.</t>
  </si>
  <si>
    <t>كابل قابل انعطاف پلاستيکي سه‌سيمه، با روكش ترمو پلاستيك از نوع NYMHY به ‌مقطع 1/5×3 ميليمتر مربع، براي نصب درون لوله يا روي سيني کابل يا روي ديوار و يا به طور آزاد براي اتصال به مصرف ‌کننده‌هاي متحرک.</t>
  </si>
  <si>
    <t>كابل قابل انعطاف پلاستيکي سه‌سيمه، با روكش ترمو پلاستيك از نوع NYMHY به ‌مقطع 2/5×3 ميليمتر مربع، براي نصب درون لوله يا روي سيني کابل يا روي ديوار و يا به طور آزاد براي اتصال به مصرف ‌کننده‌هاي متحرک.</t>
  </si>
  <si>
    <t>كابل قابل انعطاف پلاستيکي چهار‌سيمه، با روكش ترمو پلاستيك از نوع NYMHY به ‌مقطع 0/75×4 ميليمتر مربع، براي نصب درون لوله يا روي سيني کابل يا روي ديوار و يا به طور آزاد براي اتصال به مصرف ‌کننده‌هاي متحرک.</t>
  </si>
  <si>
    <t>كابل قابل انعطاف پلاستيکي چهار‌سيمه، با روكش ترمو پلاستيك از نوع NYMHY به ‌مقطع 1/5×4 ميليمتر مربع، براي نصب درون لوله يا روي سيني کابل يا روي ديوار و يا به طور آزاد براي اتصال به مصرف ‌کننده‌هاي متحرک.</t>
  </si>
  <si>
    <t>كابل قابل انعطاف پلاستيکي چهار‌سيمه، با روكش ترمو پلاستيك از نوع NYMHY به ‌مقطع 2/5×4 ميليمتر مربع، براي نصب درون لوله يا روي سيني کابل يا روي ديوار و يا به طور آزاد براي اتصال به مصرف ‌کننده‌هاي متحرک.</t>
  </si>
  <si>
    <t>كابل قابل انعطاف پلاستيكي پنج سيمه، با روكش ترمو پلاستيك از نوع NYMHY و به ‌مقطع
0/75×5 ميليمتر مربع، براي نصب درون لوله يا روي سيني كابل يا روي ديوار و يا به ‌طور آزاد براي اتصال به ‌مصرف كننده‌هاي متحرك.</t>
  </si>
  <si>
    <t>كابل قابل انعطاف پلاستيكي پنج سيمه، با روكش ترمو پلاستيك از نوع NYMHY و به ‌مقطع 1/5×5 ميليمتر مربع، براي نصب درون لوله يا روي سيني كابل يا روي ديوار و يا به ‌طور آزاد براي اتصال به ‌مصرف كننده‌هاي متحرك.</t>
  </si>
  <si>
    <t>كابل قابل انعطاف پلاستيكي پنج سيمه، با روكش ترمو پلاستيك از نوع NYMHY و به ‌مقطع 2/5×5 ميليمتر مربع، براي نصب درون لوله يا روي سيني كابل يا روي ديوار و يا به ‌طور آزاد براي اتصال به ‌مصرف كننده‌هاي متحرك.</t>
  </si>
  <si>
    <t>کابل زميني تک سيمه آلومينيومي با عايق و روکش ترموپلاستيک از نوع NAYY و به مقطع 16×1 ميلي‌متر مربع، براي نصب داخل ترانشه.</t>
  </si>
  <si>
    <t>کابل زميني تک سيمه آلومينيومي با عايق و روکش ترموپلاستيک از نوع NAYY و به مقطع 25×1 ميلي‌متر مربع، براي نصب داخل ترانشه.</t>
  </si>
  <si>
    <t>کابل زميني تک سيمه آلومينيومي با عايق و روکش ترموپلاستيک از نوع NAYY و به مقطع 35×1 ميلي‌متر مربع، براي نصب داخل ترانشه.</t>
  </si>
  <si>
    <t>کابل زميني تک سيمه آلومينيومي با عايق و روکش ترموپلاستيک از نوع NAYY و به مقطع 50×1 ميلي‌متر مربع، براي نصب داخل ترانشه.</t>
  </si>
  <si>
    <t>کابل زميني تک سيمه آلومينيومي با عايق و روکش ترموپلاستيک از نوع NAYY و به مقطع 70×1 ميلي‌متر مربع، براي نصب داخل ترانشه.</t>
  </si>
  <si>
    <t>کابل زميني تک سيمه آلومينيومي با عايق و روکش ترموپلاستيک از نوع NAYY و به مقطع 95×1 ميلي‌متر مربع، براي نصب داخل ترانشه.</t>
  </si>
  <si>
    <t>کابل زميني سه و نيم سيمه آلومينيومي با عايق و روکش ترموپلاستيک از نوع NAYY و به مقطع 70+35×3 ميلي‌متر مربع، براي نصب داخل ترانشه.</t>
  </si>
  <si>
    <t>کابل زميني سه و نيم سيمه آلومينيومي با عايق و روکش ترموپلاستيک از نوع NAYY و به مقطع 95+50×3 ميلي‌متر مربع، براي نصب داخل ترانشه.</t>
  </si>
  <si>
    <t>کابل زميني سه و نيم سيمه آلومينيومي با عايق و روکش ترموپلاستيک از نوع NAYY و به مقطع 120+70×3 ميلي‌متر مربع، براي نصب داخل ترانشه.</t>
  </si>
  <si>
    <t>کابل زميني سه و نيم سيمه آلومينيومي با عايق و روکش ترموپلاستيک از نوع NAYY و به مقطع 150+70×3 ميلي‌متر مربع، براي نصب داخل ترانشه.</t>
  </si>
  <si>
    <t>کابل زميني سه و نيم سيمه آلومينيومي با عايق و روکش ترموپلاستيک از نوع NAYY و به مقطع 185+95×3 ميلي‌متر مربع، براي نصب داخل ترانشه.</t>
  </si>
  <si>
    <t>کابل زميني سه و نيم سيمه آلومينيومي با عايق و روکش ترموپلاستيک از نوع NAYY و به مقطع 240+120×3 ميلي‌متر مربع، براي نصب داخل ترانشه.</t>
  </si>
  <si>
    <t>کابل زميني سه و نيم سيمه آلومينيومي با عايق و روکش ترموپلاستيک از نوع NAYY و به مقطع 300+150×3 ميلي‌متر مربع، براي نصب داخل ترانشه.</t>
  </si>
  <si>
    <t>کابل زميني سه و نيم سيمه آلومينيومي با عايق و روکش ترموپلاستيک از نوع NAYY و به مقطع 25+16×3 ميلي‌متر مربع، براي نصب داخل ترانشه.</t>
  </si>
  <si>
    <t>کابل زميني سه و نيم سيمه آلومينيومي با عايق و روکش ترموپلاستيک از نوع NAYY و به مقطع 35+16×3 ميلي‌متر مربع، براي نصب داخل ترانشه.</t>
  </si>
  <si>
    <t>کابل زميني سه و نيم سيمه آلومينيومي با عايق و روکش ترموپلاستيک از نوع NAYY و به مقطع 50+16×3 ميلي‌متر مربع، براي نصب داخل ترانشه.</t>
  </si>
  <si>
    <t>کابل زميني سه و نيم سيمه آلومينيومي با عايق و روکش ترموپلاستيک از نوع NAYRY و به مقطع 70+35×3 ميلي‌متر مربع، براي نصب داخل ترانشه.</t>
  </si>
  <si>
    <t>کابل زميني سه و نيم سيمه آلومينيومي با عايق و روکش ترموپلاستيک از نوع NAYRY و به مقطع 95+50×3 ميلي‌متر مربع، براي نصب داخل ترانشه.</t>
  </si>
  <si>
    <t>کابل زميني سه و نيم سيمه آلومينيومي با عايق و روکش ترموپلاستيک از نوع NAYRY و به مقطع 120+70×3 ميلي‌متر مربع، براي نصب داخل ترانشه.</t>
  </si>
  <si>
    <t>کابل زميني سه و نيم سيمه آلومينيومي با عايق و روکش ترموپلاستيک از نوع NAYRY و به مقطع 150+70×3 ميلي‌متر مربع، براي نصب داخل ترانشه.</t>
  </si>
  <si>
    <t>کابل زميني سه و نيم سيمه آلومينيومي با عايق و روکش ترموپلاستيک از نوع NAYRY و به مقطع 185+95×3 ميلي‌متر مربع، براي نصب داخل ترانشه.</t>
  </si>
  <si>
    <t>کابل زميني سه و نيم سيمه آلومينيومي با عايق و روکش ترموپلاستيک از نوع NAYRY و به مقطع 240+120×3 ميلي‌متر مربع، براي نصب داخل ترانشه.</t>
  </si>
  <si>
    <t>کابل زميني سه و نيم سيمه آلومينيومي با عايق و روکش ترموپلاستيک از نوع NAYRY و به مقطع 16×4 ميلي‌متر مربع، براي نصب داخل ترانشه.</t>
  </si>
  <si>
    <t>کابل زميني سه و نيم سيمه آلومينيومي با عايق و روکش ترموپلاستيک از نوع NAYRY و به مقطع 25×4 ميلي‌متر مربع، براي نصب داخل ترانشه.</t>
  </si>
  <si>
    <t>كابلشو از نوع پرسي مسي و براي سيم يا كابل تا مقطع 2/5 ميليمتر مربع.</t>
  </si>
  <si>
    <t>كابلشو از نوع پرسي آلومينيومي  و براي سيم يا كابل تا مقطع 2/5 ميليمتر مربع.</t>
  </si>
  <si>
    <t>سر سيم مسي به مقطع 1/5 تا 2/5 ميليمتر مربع در انواع مختلف.</t>
  </si>
  <si>
    <t>كابل 3/6/6 كيلو ولتي زره‌دار با نوار فولادي گالوانيزه سه سيمه، با هادي مسي، عايق پلي‌اتيلن کراس لينک و پوشش خارجي پي. وي. سي از نوع N2XSEYBY و به مقطع 35×3 ميليمتر مربع.</t>
  </si>
  <si>
    <t>كابل 3/6/6 كيلو ولتي زره‌دار با نوار فولادي گالوانيزه سه سيمه، با هادي مسي، عايق پلي‌اتيلن کراس لينک و پوشش خارجي پي. وي. سي از نوع N2XSEYBY و به مقطع 50×3 ميليمتر مربع.</t>
  </si>
  <si>
    <t>كابل 3/6/6 كيلو ولتي زره‌دار با نوار فولادي گالوانيزه سه سيمه، با هادي مسي، عايق پلي‌اتيلن کراس لينک و پوشش خارجي پي. وي. سي از نوع N2XSEYBY و به مقطع 70×3 ميليمتر مربع.</t>
  </si>
  <si>
    <t>كابل 3/6/6 كيلو ولتي زره‌دار با نوار فولادي گالوانيزه سه سيمه، با هادي مسي، عايق پلي‌اتيلن کراس لينک و پوشش خارجي پي. وي. سي از نوع N2XSEYBY و به مقطع 95×3 ميليمتر مربع.</t>
  </si>
  <si>
    <t>كابل 3/6/6 كيلو ولتي زره‌دار با نوار فولادي گالوانيزه سه سيمه، با هادي مسي، عايق پلي‌اتيلن کراس لينک و پوشش خارجي پي. وي. سي از نوع N2XSEYBY و به مقطع 120×3 ميليمتر مربع.</t>
  </si>
  <si>
    <t>كابل 3/6/6 كيلو ولتي زره‌دار با نوار فولادي گالوانيزه سه سيمه، با هادي مسي، عايق پلي‌اتيلن کراس لينک و پوشش خارجي پي. وي. سي از نوع N2XSEYBY و به مقطع 150×3 ميليمتر مربع.</t>
  </si>
  <si>
    <t>كابل 3/6/6 كيلو ولتي زره‌دار با نوار فولادي گالوانيزه سه سيمه، با هادي مسي، عايق پلي‌اتيلن کراس لينک و پوشش خارجي پي. وي. سي از نوع N2XSEYBY و به مقطع 185×3 ميليمتر مربع.</t>
  </si>
  <si>
    <t>كابل 3/6/6 كيلو ولتي زره‌دار با نوار فولادي گالوانيزه سه سيمه، با هادي مسي، عايق پلي‌اتيلن کراس لينک و پوشش خارجي پي. وي. سي از نوع N2XSEYBY و به مقطع 240×3 ميليمتر مربع.</t>
  </si>
  <si>
    <t>كابل 3/6/6 كيلو ولتي زره‌دار با نوار فولادي گالوانيزه سه سيمه، با هادي مسي، عايق پلي‌اتيلن کراس لينک و پوشش خارجي پي. وي. سي از نوع N2XSEYBY و به مقطع 300×3 ميليمتر مربع.</t>
  </si>
  <si>
    <t>كابل 6/10 كيلو ولتي سه سيمه، با هادي مسي، عايق پلي‌اتيلن کراس لينک، شيلد و نوار مسي و پوشش خارجي پي. وي. سي از نوع N2XSEY و به مقطع 35×3 ميليمتر مربع.</t>
  </si>
  <si>
    <t>كابل 6/10 كيلو ولتي سه سيمه، با هادي مسي، عايق پلي‌اتيلن کراس لينک، شيلد و نوار مسي و پوشش خارجي پي. وي. سي از نوع N2XSEY و به مقطع 50×3 ميليمتر مربع.</t>
  </si>
  <si>
    <t>كابل 6/10 كيلو ولتي سه سيمه، با هادي مسي، عايق پلي‌اتيلن کراس لينک، شيلد و نوار مسي و پوشش خارجي پي. وي. سي از نوع N2XSEY و به مقطع 70×3 ميليمتر مربع.</t>
  </si>
  <si>
    <t>كابل 6/10 كيلو ولتي سه سيمه، با هادي مسي، عايق پلي‌اتيلن کراس لينک، شيلد و نوار مسي و پوشش خارجي پي. وي. سي از نوع N2XSEY و به مقطع 95×3 ميليمتر مربع.</t>
  </si>
  <si>
    <t>كابل 6/10 كيلو ولتي سه سيمه، با هادي مسي، عايق پلي‌اتيلن کراس لينک، شيلد و نوار مسي و پوشش خارجي پي. وي. سي از نوع N2XSEY و به مقطع 120×3 ميليمتر مربع.</t>
  </si>
  <si>
    <t>كابل 6/10 كيلو ولتي سه سيمه، با هادي مسي، عايق پلي‌اتيلن کراس لينک، شيلد و نوار مسي و پوشش خارجي پي. وي. سي از نوع N2XSEY و به مقطع 150×3 ميليمتر مربع.</t>
  </si>
  <si>
    <t>كابل 6/10 كيلو ولتي سه سيمه، با هادي مسي، عايق پلي‌اتيلن کراس لينک، شيلد و نوار مسي و پوشش خارجي پي. وي. سي از نوع N2XSEY و به مقطع 185×3 ميليمتر مربع.</t>
  </si>
  <si>
    <t>كابل 6/10 كيلو ولتي سه سيمه، با هادي مسي، عايق پلي‌اتيلن کراس لينک، شيلد و نوار مسي و پوشش خارجي پي. وي. سي از نوع N2XSEY و به مقطع 240×3 ميليمتر مربع.</t>
  </si>
  <si>
    <t>كابل 6/10 كيلو ولتي سه سيمه، با هادي مسي، عايق پلي‌اتيلن کراس لينک، شيلد و نوار مسي و پوشش خارجي پي. وي. سي از نوع N2XSEY و به مقطع 300×3 ميليمتر مربع.</t>
  </si>
  <si>
    <t>كابل 6/10 كيلو ولتي زره‌دار با نوار فولادي گالوانيزه سه سيمه، با هادي مسي، عايق پلي‌اتيلن کراس لينک، شيلد و نوار مسي و پوشش خارجي پي. وي. سي از نوع N2XSEYBY و به مقطع 35×3 ميليمتر مربع.</t>
  </si>
  <si>
    <t>كابل 6/10 كيلو ولتي زره‌دار با نوار فولادي گالوانيزه سه سيمه، با هادي مسي، عايق پلي‌اتيلن کراس لينک، شيلد و نوار مسي و پوشش خارجي پي. وي. سي از نوع N2XSEYBY و به مقطع 50×3 ميليمتر مربع.</t>
  </si>
  <si>
    <t>كابل 6/10 كيلو ولتي زره‌دار با نوار فولادي گالوانيزه سه سيمه، با هادي مسي، عايق پلي‌اتيلن کراس لينک، شيلد و نوار مسي و پوشش خارجي پي. وي. سي از نوع N2XSEYBY و به مقطع 70×3 ميليمتر مربع.</t>
  </si>
  <si>
    <t>كابل 6/10 كيلو ولتي زره‌دار با نوار فولادي گالوانيزه سه سيمه، با هادي مسي، عايق پلي‌اتيلن کراس لينک، شيلد و نوار مسي و پوشش خارجي پي. وي. سي از نوع N2XSEYBY و به مقطع 95×3 ميليمتر مربع.</t>
  </si>
  <si>
    <t>كابل 6/10 كيلو ولتي زره‌دار با نوار فولادي گالوانيزه سه سيمه، با هادي مسي، عايق پلي‌اتيلن کراس لينک، شيلد و نوار مسي و پوشش خارجي پي. وي. سي از نوع N2XSEYBY و به ‌‌مقطع 120×3 ميليمتر مربع.</t>
  </si>
  <si>
    <t>كابل 6/10 كيلو ولتي زره‌دار با نوار فولادي گالوانيزه سه سيمه، با هادي مسي، عايق پلي‌اتيلن کراس لينک، شيلد و نوار مسي و پوشش خارجي پي. وي. سي از نوع N2XSEYBY و به ‌‌مقطع 150×3 ميليمتر مربع.</t>
  </si>
  <si>
    <t>كابل 6/10 كيلو ولتي زره‌دار با نوار فولادي گالوانيزه سه سيمه، با هادي مسي، عايق پلي‌اتيلن کراس لينک، شيلد و نوار مسي و پوشش خارجي پي. وي. سي از نوع N2XSEYBY وبه ‌‌مقطع 185×3 ميليمتر مربع.</t>
  </si>
  <si>
    <t>كابل 6/10 كيلو ولتي زره‌دار با نوار فولادي گالوانيزه سه سيمه، با هادي مسي، عايق پلي‌اتيلن کراس لينک، شيلد و نوار مسي و پوشش خارجي پي. وي. سي از نوع N2XSEYBY وبه ‌مقطع 240×3 ميليمتر مربع.</t>
  </si>
  <si>
    <t>كابل 6/10 كيلو ولتي زره‌دار با نوار فولادي گالوانيزه سه سيمه، با هادي مسي، عايق پلي‌اتيلن کراس لينک، شيلد و نوار مسي و پوشش خارجي پي. وي. سي از نوع N2XSEYBY و به ‌‌مقطع 300×3 ميليمتر مربع.</t>
  </si>
  <si>
    <t>كابل 6/10 كيلو ولتي تك سيمه، با هادي مسي، عايق پلي اتيلن كراس لينك، شيلد و نوار مسي و پوشش خارجي پي. وي. سي از نوع N2XSY و به ‌مقطع 35×1 ميليمتر مربع.</t>
  </si>
  <si>
    <t>كابل 6/10 كيلو ولتي تك سيمه، با هادي مسي، عايق پلي اتيلن كراس لينك، شيلد و نوار مسي و پوشش خارجي پي. وي. سي از نوع N2XSY و به ‌مقطع 50×1 ميليمتر مربع.</t>
  </si>
  <si>
    <t>كابل 6/10 كيلو ولتي تك سيمه، با هادي مسي، عايق پلي اتيلن كراس لينك، شيلد و نوار مسي و پوشش خارجي پي. وي. سي از نوع N2XSY و به ‌مقطع 70×1 ميليمتر مربع.</t>
  </si>
  <si>
    <t>كابل 6/10 كيلو ولتي تك سيمه، با هادي مسي، عايق پلي اتيلن كراس لينك، شيلد و نوار مسي و پوشش خارجي پي. وي. سي از نوع N2XSY و به ‌مقطع 95×1 ميليمتر مربع.</t>
  </si>
  <si>
    <t>كابل 6/10 كيلو ولتي تك سيمه، با هادي مسي، عايق پلي اتيلن كراس لينك، شيلد و نوار مسي و پوشش خارجي پي. وي. سي از نوع N2XSY و به ‌مقطع 120×1 ميليمتر مربع.</t>
  </si>
  <si>
    <t>كابل 6/10 كيلو ولتي تك سيمه، با هادي مسي، عايق پلي اتيلن كراس لينك، شيلد و نوار مسي و پوشش خارجي پي. وي. سي از نوع N2XSY و به ‌مقطع 150×1 ميليمتر مربع.</t>
  </si>
  <si>
    <t>كابل 6/10 كيلو ولتي تك سيمه، با هادي مسي، عايق پلي اتيلن كراس لينك، شيلد و نوار مسي و پوشش خارجي پي. وي. سي از نوع N2XSY و به ‌مقطع 185×1 ميليمتر مربع.</t>
  </si>
  <si>
    <t>كابل 6/10 كيلو ولتي تك سيمه، با هادي مسي، عايق پلي اتيلن كراس لينك، شيلد و نوار مسي و پوشش خارجي پي. وي. سي از نوع N2XSY و به ‌مقطع 240×1 ميليمتر مربع.</t>
  </si>
  <si>
    <t>كابل 6/10 كيلو ولتي تك سيمه، با هادي مسي، عايق پلي اتيلن كراس لينك، شيلد و نوار مسي و پوشش خارجي پي. وي. سي از نوع N2XSY و به ‌مقطع 300×1 ميليمتر مربع.</t>
  </si>
  <si>
    <t>كابل 6/10 كيلو ولتي تك سيمه، با هادي مسي، عايق پلي اتيلن كراس لينك، شيلد و نوار مسي و پوشش خارجي پي. وي. سي از نوع N2XSY و به ‌مقطع 400×1 ميليمتر مربع.</t>
  </si>
  <si>
    <t>كابل 6/10 كيلو ولتي تك سيمه، با هادي مسي، عايق پلي اتيلن كراس لينك، شيلد و نوار مسي و پوشش خارجي پي. وي. سي از نوع N2XSY و به ‌مقطع 500×1 ميليمتر مربع.</t>
  </si>
  <si>
    <t>كابل 6/10 كيلو ولتي زره‌دار با نوار آلومينيومي تك ‌سيمه، با هادي مسي، عايق پلي اتيلن كراس لينك، شيلد و نوار مسي و پوشش خارجي پي. وي. سي از نوع N2XSYBY و به ‌مقطع 35×1 ميليمتر مربع.</t>
  </si>
  <si>
    <t>كابل 6/10 كيلو ولتي زره‌دار با نوار آلومينيومي تك ‌سيمه، با هادي مسي، عايق پلي اتيلن كراس لينك، شيلد و نوار مسي و پوشش خارجي پي. وي. سي از نوع N2XSYBY و به ‌مقطع 50×1 ميليمتر مربع.</t>
  </si>
  <si>
    <t>كابل 6/10 كيلو ولتي زره‌دار با نوار آلومينيومي تك ‌سيمه، با هادي مسي، عايق پلي اتيلن كراس لينك، شيلد و نوار مسي و پوشش خارجي پي. وي. سي از نوع N2XSYBY و به ‌مقطع 70×1 ميليمتر مربع.</t>
  </si>
  <si>
    <t>كابل 6/10 كيلو ولتي زره‌دار با نوار آلومينيومي تك ‌سيمه، با هادي مسي، عايق پلي اتيلن كراس لينك، شيلد و نوار مسي و پوشش خارجي پي. وي. سي از نوع N2XSYBY و به ‌مقطع 95×1 ميليمتر مربع.</t>
  </si>
  <si>
    <t>كابل 6/10 كيلو ولتي زره‌دار با نوار آلومينيومي تك ‌سيمه، با هادي مسي، عايق پلي اتيلن كراس لينك، شيلد و نوار مسي و پوشش خارجي پي. وي. سي از نوع N2XSYBY و به ‌مقطع 120×1 ميليمتر مربع.</t>
  </si>
  <si>
    <t>كابل 6/10 كيلو ولتي زره‌دار با نوار آلومينيومي تك ‌سيمه، با هادي مسي، عايق پلي اتيلن كراس لينك، شيلد و نوار مسي و پوشش خارجي پي. وي. سي از نوع N2XSYBY و به ‌مقطع 150×1 ميليمتر مربع.</t>
  </si>
  <si>
    <t>كابل 6/10 كيلو ولتي زره‌دار با نوار آلومينيومي تك ‌سيمه، با هادي مسي، عايق پلي اتيلن كراس لينك، شيلد و نوار مسي و پوشش خارجي پي. وي. سي از نوع N2XSYBY و به ‌مقطع 185×1 ميليمتر مربع.</t>
  </si>
  <si>
    <t>كابل 6/10 كيلو ولتي زره‌دار با نوار آلومينيومي تك ‌سيمه، با هادي مسي، عايق پلي اتيلن كراس لينك، شيلد و نوار مسي و پوشش خارجي پي. وي. سي از نوع N2XSYBY و به ‌مقطع 240×1 ميليمتر مربع.</t>
  </si>
  <si>
    <t>كابل 6/10 كيلو ولتي زره‌دار با نوار آلومينيومي تك ‌سيمه، با هادي مسي، عايق پلي اتيلن كراس لينك، شيلد و نوار مسي و پوشش خارجي پي. وي. سي از نوع N2XSYBY و به ‌مقطع 300×1 ميليمتر مربع.</t>
  </si>
  <si>
    <t>كابل 6/10 كيلو ولتي زره‌دار با نوار آلومينيومي تك ‌سيمه، با هادي مسي، عايق پلي اتيلن كراس لينك، شيلد و نوار مسي و پوشش خارجي پي. وي. سي از نوع N2XSYBY و به ‌مقطع 400×1 ميليمتر مربع.</t>
  </si>
  <si>
    <t>كابل 6/10 كيلو ولتي زره‌دار با نوار آلومينيومي تك ‌سيمه، با هادي مسي، عايق پلي اتيلن كراس لينك، شيلد و نوار مسي و پوشش خارجي پي. وي. سي از نوع N2XSYBY و به ‌مقطع 500×1 ميليمتر مربع.</t>
  </si>
  <si>
    <t>كابل12/20 كيلو ولتي سه سيمه، با هادي مسي، عايق پلي اتيلن کراس لينک، شيلد و نوار مسي و پوشش خارجي پي. وي. سي از نوع N2XSEY و به ‌مقطع 35×3 ميليمتر مربع.</t>
  </si>
  <si>
    <t>كابل12/20 كيلو ولتي سه سيمه، با هادي مسي، عايق پلي اتيلن کراس لينک، شيلد و نوار مسي و پوشش خارجي پي. وي. سي از نوع N2XSEY و به ‌مقطع 50×3 ميليمتر مربع.</t>
  </si>
  <si>
    <t>كابل 12/20 كيلو ولتي سه سيمه، با هادي مسي، عايق پلي اتيلن کراس لينک، شيلد و نوار مسي و پوشش خارجي پي. وي. سي از نوع N2XSEY و به ‌مقطع 70×3 ميليمتر مربع.</t>
  </si>
  <si>
    <t>كابل 12/20 كيلو ولتي سه سيمه، با هادي مسي، عايق پلي اتيلن کراس لينک، شيلد و نوار مسي و پوشش خارجي پي. وي. سي از نوع N2XSEY و به ‌مقطع 95×3 ميليمتر مربع.</t>
  </si>
  <si>
    <t>كابل 12/20 كيلو ولتي سه سيمه، با هادي مسي، عايق پلي اتيلن کراس لينک، شيلد و نوار مسي و پوشش خارجي پي. وي. سي از نوع N2XSEY و به ‌مقطع 120×3 ميليمتر مربع.</t>
  </si>
  <si>
    <t>كابل 12/20 كيلو ولتي سه سيمه، با هادي مسي، عايق پلي اتيلن کراس لينک، شيلد و نوار مسي و پوشش خارجي پي. وي. سي از نوع N2XSEY و به ‌مقطع 150×3 ميليمتر مربع.</t>
  </si>
  <si>
    <t>كابل 12/20 كيلو ولتي سه سيمه، با هادي مسي، عايق پلي اتيلن کراس لينک، شيلد و نوار مسي و پوشش خارجي پي. وي. سي از نوع N2XSEY و به ‌مقطع 185×3 ميليمتر مربع.</t>
  </si>
  <si>
    <t>كابل 12/20 كيلو ولتي سه سيمه، با هادي مسي، عايق پلي اتيلن کراس لينک، شيلد و نوار مسي و پوشش خارجي پي. وي. سي از نوع N2XSEY و به ‌مقطع 240×3 ميليمتر مربع.</t>
  </si>
  <si>
    <t>كابل 12/20 كيلو ولتي سه سيمه، با هادي مسي، عايق پلي اتيلن کراس لينک، شيلد و نوار مسي و پوشش خارجي پي. وي. سي از نوع N2XSEY و به ‌مقطع 300×3 ميليمتر مربع.</t>
  </si>
  <si>
    <t>كابل 12/20 كيلو ولتي زره‌دار با نوار فولادي گالوانيزه سه سيمه، با هادي مسي، عايق پلي اتيلن کراس لينک، شيلد و نوار مسي و پوشش خارجي پي. وي. سي از نوع N2XSEYBY و به ‌مقطع 35×3 ميليمتر مربع.</t>
  </si>
  <si>
    <t>كابل 12/20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t>
  </si>
  <si>
    <t>كابل 12/20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t>
  </si>
  <si>
    <t>كابل 12/20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t>
  </si>
  <si>
    <t>كابل 12/20 كيلو ولتي زره‌دار با نوار فولادي گالوانيزه سه سيمه، با هادي مسي، عايق پلي اتيلن کراس لينک، شيلد و نوار مسي و پوشش خارجي پي. وي. سي از نوع N2XSEYBY وبه ‌مقطع 120×3 ميليمتر مربع.</t>
  </si>
  <si>
    <t>كابل 12/20 كيلو ولتي زره‌دار با نوار فولادي گالوانيزه سه سيمه، با هادي مسي، عايق پلي اتيلن کراس لينک، شيلد و نوار مسي و پوشش خارجي پي. وي. سي از نوع N2XSEYBY وبه ‌مقطع 150×3 ميليمتر مربع.</t>
  </si>
  <si>
    <t>كابل 12/20 كيلو ولتي زره‌دار با نوار فولادي گالوانيزه سه سيمه، با هادي مسي، عايق پلي اتيلن کراس لينک، شيلد و نوار مسي و پوشش خارجي پي. وي. سي از نوع N2XSEYBY وبه ‌مقطع 185×3 ميليمتر مربع.</t>
  </si>
  <si>
    <t>كابل 12/20 كيلو ولتي زره‌دار با نوار فولادي گالوانيزه سه سيمه، با هادي مسي، عايق پلي اتيلن کراس لينک، شيلد و نوار مسي و پوشش خارجي پي. وي. سي از نوع N2XSEYBY وبه ‌مقطع 240×3 ميليمتر مربع.</t>
  </si>
  <si>
    <t>كابل 12/20 كيلو ولتي زره‌دار با نوار فولادي گالوانيزه سه سيمه، با هادي مسي، عايق پلي اتيلن کراس لينک، شيلد و نوار مسي و پوشش خارجي پي. وي. سي از نوع N2XSEYBY وبه ‌مقطع 300×3 ميليمتر مربع.</t>
  </si>
  <si>
    <t>كابل 12/20 كيلو ولتي تك سيمه، با هادي مسي، عايق پلي اتيلن کراس لينک، شيلد و نوار مسي و پوشش خارجي پي. وي. سي از نوع N2XSY و به ‌مقطع 35×1 ميليمتر مربع.</t>
  </si>
  <si>
    <t>كابل 12/20 كيلو ولتي تك سيمه، با هادي مسي، عايق پلي اتيلن کراس لينک، شيلد و نوار مسي و پوشش خارجي پي. وي. سي از نوع N2XSY و به ‌مقطع 50×1 ميليمتر مربع.</t>
  </si>
  <si>
    <t>كابل 12/20 كيلو ولتي تك سيمه، با هادي مسي، عايق پلي اتيلن کراس لينک، شيلد و نوار مسي و پوشش خارجي پي. وي. سي از نوع N2XSY و به ‌مقطع 70×1 ميليمتر مربع.</t>
  </si>
  <si>
    <t>كابل 12/20 كيلو ولتي تك سيمه، با هادي مسي، عايق پلي اتيلن کراس لينک، شيلد و نوار مسي و پوشش خارجي پي. وي. سي از نوع N2XSY و به ‌مقطع 95×1 ميليمتر مربع.</t>
  </si>
  <si>
    <t>كابل 12/20 كيلو ولتي تك سيمه، با هادي مسي، عايق پلي اتيلن کراس لينک، شيلد و نوار مسي و پوشش خارجي پي. وي. سي از نوع N2XSY و به ‌مقطع 120×1 ميليمتر مربع.</t>
  </si>
  <si>
    <t>كابل 12/20 كيلو ولتي تك سيمه، با هادي مسي، عايق پلي اتيلن کراس لينک، شيلد و نوار مسي و پوشش خارجي پي. وي. سي از نوع N2XSY و به ‌مقطع 150×1 ميليمتر مربع.</t>
  </si>
  <si>
    <t>كابل 12/20 كيلو ولتي تك سيمه، با هادي مسي، عايق پلي اتيلن کراس لينک، شيلد و نوار مسي و پوشش خارجي پي. وي. سي از نوع N2XSY و به ‌مقطع 185×1 ميليمتر مربع.</t>
  </si>
  <si>
    <t>كابل 12/20 كيلو ولتي تك سيمه، با هادي مسي، عايق پلي اتيلن کراس لينک، شيلد و نوار مسي و پوشش خارجي پي. وي. سي از نوع N2XSY و به ‌مقطع 240×1 ميليمتر مربع.</t>
  </si>
  <si>
    <t>كابل 12/20 كيلو ولتي تك سيمه، با هادي مسي، عايق پلي اتيلن کراس لينک، شيلد و نوار مسي و پوشش خارجي پي. وي. سي از نوع N2XSY و به ‌مقطع 300×1 ميليمتر مربع.</t>
  </si>
  <si>
    <t>كابل 12/20 كيلو ولتي تك سيمه، با هادي مسي، عايق پلي اتيلن کراس لينک، شيلد و نوار مسي و پوشش خارجي پي. وي. سي از نوع N2XSY و به ‌مقطع 400×1 ميليمتر مربع.</t>
  </si>
  <si>
    <t>كابل 12/20 كيلو ولتي تك سيمه، با هادي مسي، عايق پلي اتيلن کراس لينک، شيلد و نوار مسي و پوشش خارجي پي. وي. سي از نوع N2XSY و به ‌مقطع 500×1 ميليمتر مربع.</t>
  </si>
  <si>
    <t>كابل 12/20 كيلو ولتي زره‌دار با نوار آلومينيومي تك ‌سيمه، با هادي مسي، عايق پلي اتيلن کراس لينک، شيلد و نوار مسي و پوشش خارجي پي. وي. سي از نوع N2XSYBY و به ‌مقطع 35×1 ميليمتر مربع.</t>
  </si>
  <si>
    <t>كابل 12/20 كيلو ولتي زره‌دار با نوار آلومينيومي تك ‌سيمه، با هادي مسي، عايق پلي اتيلن کراس لينک، شيلد و نوار مسي و پوشش خارجي پي. وي. سي از نوع N2XSYBY و به ‌مقطع 50×1 ميليمتر مربع.</t>
  </si>
  <si>
    <t>كابل 12/20 كيلو ولتي زره‌دار با نوار آلومينيومي تك ‌سيمه، با هادي مسي، عايق پلي اتيلن کراس لينک، شيلد و نوار مسي و پوشش خارجي پي. وي. سي از نوع N2XSYBY و به ‌مقطع 70×1 ميليمتر مربع.</t>
  </si>
  <si>
    <t>كابل 12/20 كيلو ولتي زره‌دار با نوار آلومينيومي تك ‌سيمه، با هادي مسي، عايق پلي اتيلن کراس لينک، شيلد و نوار مسي و پوشش خارجي پي. وي. سي از نوع N2XSYBY و به ‌مقطع 95×1 ميليمتر مربع.</t>
  </si>
  <si>
    <t>كابل 12/20 كيلو ولتي زره‌دار با نوار آلومينيومي تك ‌سيمه، با هادي مسي، عايق پلي اتيلن کراس لينک، شيلد و نوار مسي و پوشش خارجي پي. وي. سي از نوع N2XSYBY و به ‌مقطع 120×1 ميليمتر مربع.</t>
  </si>
  <si>
    <t>كابل 12/20 كيلو ولتي زره‌دار با نوار آلومينيومي تك ‌سيمه، با هادي مسي، عايق پلي اتيلن کراس لينک، شيلد و نوار مسي و پوشش خارجي پي. وي. سي از نوع N2XSYBY و به ‌مقطع 150×1 ميليمتر مربع.</t>
  </si>
  <si>
    <t>كابل 12/20 كيلو ولتي زره‌دار با نوار آلومينيومي تك ‌سيمه، با هادي مسي، عايق پلي اتيلن کراس لينک، شيلد و نوار مسي و پوشش خارجي پي. وي. سي از نوع N2XSYBY و به ‌مقطع 185×1 ميليمتر مربع.</t>
  </si>
  <si>
    <t>كابل 12/20 كيلو ولتي زره‌دار با نوار آلومينيومي تك ‌سيمه، با هادي مسي، عايق پلي اتيلن کراس لينک، شيلد و نوار مسي و پوشش خارجي پي. وي. سي از نوع N2XSYBY و به ‌مقطع 240×1 ميليمتر مربع.</t>
  </si>
  <si>
    <t>كابل 12/20 كيلو ولتي زره‌دار با نوار آلومينيومي تك ‌سيمه، با هادي مسي، عايق پلي اتيلن کراس لينک، شيلد و نوار مسي و پوشش خارجي پي. وي. سي از نوع N2XSYBY و به ‌مقطع 300×1 ميليمتر مربع.</t>
  </si>
  <si>
    <t>كابل 12/20 كيلو ولتي زره‌دار با نوار آلومينيومي تك ‌سيمه، با هادي مسي، عايق پلي اتيلن کراس لينک، شيلد و نوار مسي و پوشش خارجي پي. وي. سي از نوع N2XSYBY و به ‌مقطع 400×1 ميليمتر مربع.</t>
  </si>
  <si>
    <t>كابل 12/20 كيلو ولتي زره‌دار با نوار آلومينيومي تك ‌سيمه، با هادي مسي، عايق پلي اتيلن کراس لينک، شيلد و نوار مسي و پوشش خارجي پي. وي. سي از نوع N2XSYBY و به ‌مقطع 500×1 ميليمتر مربع.</t>
  </si>
  <si>
    <t>كابل 18/30 كيلو ولتي سه سيمه، با هادي مسي، عايق پلي اتيلن کراس لينک، شيلد و نوار مسي و پوشش خارجي پي. وي. سي از نوع N2XSEY و به ‌مقطع 50×3 ميليمتر مربع.</t>
  </si>
  <si>
    <t>كابل 18/30 كيلو ولتي سه سيمه، با هادي مسي، عايق پلي اتيلن کراس لينک، شيلد و نوار مسي و پوشش خارجي پي. وي. سي از نوع N2XSEY و به ‌مقطع 70×3 ميليمتر مربع.</t>
  </si>
  <si>
    <t>كابل 18/30 كيلو ولتي سه سيمه، با هادي مسي، عايق پلي اتيلن کراس لينک، شيلد و نوار مسي و پوشش خارجي پي. وي. سي از نوع N2XSEY و به ‌مقطع 95×3 ميليمتر مربع.</t>
  </si>
  <si>
    <t>كابل 18/30 كيلو ولتي سه سيمه، با هادي مسي، عايق پلي اتيلن کراس لينک، شيلد و نوار مسي و پوشش خارجي پي. وي. سي از نوع N2XSEY و به ‌مقطع 120×3 ميليمتر مربع.</t>
  </si>
  <si>
    <t>كابل 18/30 كيلو ولتي سه سيمه، با هادي مسي، عايق پلي اتيلن کراس لينک، شيلد و نوار مسي و پوشش خارجي پي. وي. سي از نوع N2XSEY و به ‌مقطع 150×3 ميليمتر مربع.</t>
  </si>
  <si>
    <t>كابل 18/30 كيلو ولتي سه سيمه، با هادي مسي، عايق پلي اتيلن کراس لينک، شيلد و نوار مسي و پوشش خارجي پي. وي. سي از نوع N2XSEY و به ‌مقطع 185×3 ميليمتر مربع.</t>
  </si>
  <si>
    <t>كابل 18/30 كيلو ولتي سه سيمه، با هادي مسي، عايق پلي اتيلن کراس لينک، شيلد و نوار مسي و پوشش خارجي پي. وي. سي از نوع N2XSEY و به ‌مقطع 240×3 ميليمتر مربع.</t>
  </si>
  <si>
    <t>كابل 18/30 كيلو ولتي سه سيمه، با هادي مسي، عايق پلي اتيلن کراس لينک، شيلد و نوار مسي و پوشش خارجي پي. وي. سي از نوع N2XSEY و به ‌مقطع 300×3 ميليمتر مربع.</t>
  </si>
  <si>
    <t>كابل 18/30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t>
  </si>
  <si>
    <t>كابل 18/30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t>
  </si>
  <si>
    <t>كابل 18/30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t>
  </si>
  <si>
    <t>كابل 18/30 كيلو ولتي زره‌دار با نوار فولادي گالوانيزه سه سيمه، با هادي مسي، عايق پلي اتيلن کراس لينک، شيلد و نوار مسي و پوشش خارجي پي. وي. سي از نوع N2XSEYBY و به ‌مقطع 120×3 ميليمتر مربع.</t>
  </si>
  <si>
    <t>كابل 18/30 كيلو ولتي زره‌دار با نوار فولادي گالوانيزه سه سيمه، با هادي مسي، عايق پلي اتيلن کراس لينک، شيلد و نوار مسي و پوشش خارجي پي. وي. سي از نوع N2XSEYBY و به ‌مقطع 150×3 ميليمتر مربع.</t>
  </si>
  <si>
    <t>كابل 18/30 كيلو ولتي زره‌دار با نوار فولادي گالوانيزه سه سيمه، با هادي مسي، عايق پلي اتيلن کراس لينک، شيلد و نوار مسي و پوشش خارجي پي. وي. سي از نوع N2XSEYBY و به ‌مقطع 185×3 ميليمتر مربع.</t>
  </si>
  <si>
    <t>كابل 18/30 كيلو ولتي زره‌دار با نوار فولادي گالوانيزه سه سيمه، با هادي مسي، عايق پلي اتيلن کراس لينک، شيلد و نوار مسي و پوشش خارجي پي. وي. سي از نوع N2XSEYBY و به ‌مقطع 240×3 ميليمتر مربع.</t>
  </si>
  <si>
    <t>كابل 18/30 كيلو ولتي زره‌دار با نوار فولادي گالوانيزه سه سيمه، با هادي مسي، عايق پلي اتيلن کراس لينک، شيلد و نوار مسي و پوشش خارجي پي. وي. سي از نوع N2XSEYBY و به ‌مقطع 300×3 ميليمتر مربع.</t>
  </si>
  <si>
    <t>كابل 18/30 كيلو ولتي تک سيمه، با هادي مسي، عايق پلي اتيلن کراس لينک، شيلد و نوار مسي و پوشش خارجي پي. وي. سي از نوع N2XSY و به ‌مقطع 50×1 ميليمتر مربع.</t>
  </si>
  <si>
    <t>كابل 18/30 كيلو ولتي تک سيمه، با هادي مسي، عايق پلي اتيلن کراس لينک، شيلد و نوار مسي و پوشش خارجي پي. وي. سي از نوع N2XSY و به ‌مقطع 70×1 ميليمتر مربع.</t>
  </si>
  <si>
    <t>كابل 18/30 كيلو ولتي تک سيمه، با هادي مسي، عايق پلي اتيلن کراس لينک، شيلد و نوار مسي و پوشش خارجي پي. وي. سي از نوع N2XSY و به ‌مقطع 95×1 ميليمتر مربع.</t>
  </si>
  <si>
    <t>كابل 18/30 كيلو ولتي تک سيمه، با هادي مسي، عايق پلي اتيلن کراس لينک، شيلد و نوار مسي و پوشش خارجي پي. وي. سي از نوع N2XSY و به ‌مقطع 120×1 ميليمتر مربع.</t>
  </si>
  <si>
    <t>كابل 18/30 كيلو ولتي تک سيمه، با هادي مسي، عايق پلي اتيلن کراس لينک، شيلد و نوار مسي و پوشش خارجي پي. وي. سي از نوع N2XSY و به ‌مقطع 150×1 ميليمتر مربع.</t>
  </si>
  <si>
    <t>كابل 18/30 كيلو ولتي تک سيمه، با هادي مسي، عايق پلي اتيلن کراس لينک، شيلد و نوار مسي و پوشش خارجي پي. وي. سي از نوع N2XSY و به ‌مقطع 185×1 ميليمتر مربع.</t>
  </si>
  <si>
    <t>كابل 18/30 كيلو ولتي تک سيمه، با هادي مسي، عايق پلي اتيلن کراس لينک، شيلد و نوار مسي و پوشش خارجي پي. وي. سي از نوع N2XSY و به ‌مقطع 240×1 ميليمتر مربع.</t>
  </si>
  <si>
    <t>كابل 18/30 كيلو ولتي تک سيمه، با هادي مسي، عايق پلي اتيلن کراس لينک، شيلد و نوار مسي و پوشش خارجي پي. وي. سي از نوع N2XSY و به ‌مقطع 300×1 ميليمتر مربع.</t>
  </si>
  <si>
    <t>كابل 18/30 كيلو ولتي تک سيمه، با هادي مسي، عايق پلي اتيلن کراس لينک، شيلد و نوار مسي و پوشش خارجي پي. وي. سي از نوع N2XSY و به ‌مقطع 400×1 ميليمتر مربع.</t>
  </si>
  <si>
    <t>كابل 18/30 كيلو ولتي تک سيمه، با هادي مسي، عايق پلي اتيلن کراس لينک، شيلد و نوار مسي و پوشش خارجي پي. وي. سي از نوع N2XSY و به ‌مقطع 500×1 ميليمتر مربع.</t>
  </si>
  <si>
    <t>كابل 18/30 كيلو ولتي زره‌دار با نوار آلومينيومي تک‌سيمه، با هادي مسي، عايق پلي اتيلن کراس لينک، شيلد و نوار مسي و پوشش خارجي پي. وي. سي از نوع N2XSYBY و به ‌مقطع 50×1 ميليمتر مربع.</t>
  </si>
  <si>
    <t>كابل 18/30 كيلو ولتي زره‌دار با نوار آلومينيومي تک‌سيمه، با هادي مسي، عايق پلي اتيلن کراس لينک، شيلد و نوار مسي و پوشش خارجي پي. وي. سي از نوع N2XSYBY و به ‌مقطع 70×1 ميليمتر مربع.</t>
  </si>
  <si>
    <t>كابل 18/30 كيلو ولتي زره‌دار با نوار آلومينيومي تک‌سيمه، با هادي مسي، عايق پلي اتيلن کراس لينک، شيلد و نوار مسي و پوشش خارجي پي. وي. سي از نوع N2XSYBY و به ‌مقطع 95×1 ميليمتر مربع.</t>
  </si>
  <si>
    <t>كابل 18/30 كيلو ولتي زره‌دار با نوار آلومينيومي تک‌سيمه، با هادي مسي، عايق پلي اتيلن کراس لينک، شيلد و نوار مسي و پوشش خارجي پي. وي. سي از نوع N2XSYBY و به ‌مقطع 120×1 ميليمتر مربع.</t>
  </si>
  <si>
    <t>كابل 18/30 كيلو ولتي زره‌دار با نوار آلومينيومي تک‌سيمه، با هادي مسي، عايق پلي اتيلن کراس لينک، شيلد و نوار مسي و پوشش خارجي پي. وي. سي از نوع N2XSYBY و به ‌مقطع 150×1 ميليمتر مربع.</t>
  </si>
  <si>
    <t>كابل 18/30 كيلو ولتي زره‌دار با نوار آلومينيومي تک‌سيمه، با هادي مسي، عايق پلي اتيلن کراس لينک، شيلد و نوار مسي و پوشش خارجي پي. وي. سي از نوع N2XSYBY و به ‌مقطع 185×1 ميليمتر مربع.</t>
  </si>
  <si>
    <t>كابل 18/30 كيلو ولتي زره‌دار با نوار آلومينيومي تک‌سيمه، با هادي مسي، عايق پلي اتيلن کراس لينک، شيلد و نوار مسي و پوشش خارجي پي. وي. سي از نوع N2XSYBY و به ‌مقطع 240×1 ميليمتر مربع.</t>
  </si>
  <si>
    <t>كابل 18/30 كيلو ولتي زره‌دار با نوار آلومينيومي تک‌سيمه، با هادي مسي، عايق پلي اتيلن کراس لينک، شيلد و نوار مسي و پوشش خارجي پي. وي. سي از نوع N2XSYBY و به ‌مقطع 300×1 ميليمتر مربع.</t>
  </si>
  <si>
    <t>كابل 18/30 كيلو ولتي زره‌دار با نوار آلومينيومي تک‌سيمه، با هادي مسي، عايق پلي اتيلن کراس لينک، شيلد و نوار مسي و پوشش خارجي پي. وي. سي از نوع N2XSYBY و به ‌مقطع 400×1 ميليمتر مربع.</t>
  </si>
  <si>
    <t>كابل 18/30 كيلو ولتي زره‌دار با نوار آلومينيومي تک‌سيمه، با هادي مسي، عايق پلي اتيلن کراس لينک، شيلد و نوار مسي و پوشش خارجي پي. وي. سي از نوع N2XSYBY و به ‌مقطع 500×1 ميليمتر مربع.</t>
  </si>
  <si>
    <t>كابل 3/6/6 كيلو ولتي زره‌دار با نوار فولادي گالوانيزه سه سيمه، با هادي آلومينيومي، عايق پلي‌اتيلن کراس لينک و پوشش خارجي پي. وي. سي از نوع NA2XSEYBY و به مقطع 35×3 ميليمتر مربع.</t>
  </si>
  <si>
    <t>كابل 3/6/6 كيلو ولتي زره‌دار با نوار فولادي گالوانيزه سه سيمه، با هادي آلومينيومي، عايق پلي‌اتيلن کراس لينک و پوشش خارجي پي. وي. سي از نوع NA2XSEYBY و به مقطع 50×3 ميليمتر مربع.</t>
  </si>
  <si>
    <t>كابل 3/6/6 كيلو ولتي زره‌دار با نوار فولادي گالوانيزه سه سيمه، با هادي آلومينيومي، عايق پلي‌اتيلن کراس لينک و پوشش خارجي پي. وي. سي از نوع NA2XSEYBY و به مقطع 70×3 ميليمتر مربع.</t>
  </si>
  <si>
    <t>كابل 3/6/6 كيلو ولتي زره‌دار با نوار فولادي گالوانيزه سه سيمه، با هادي آلومينيومي، عايق پلي‌اتيلن کراس لينک و پوشش خارجي پي. وي. سي از نوع NA2XSEYBY و به مقطع 95×3 ميليمتر مربع.</t>
  </si>
  <si>
    <t>كابل 3/6/6 كيلو ولتي زره‌دار با نوار فولادي گالوانيزه سه سيمه، با هادي آلومينيومي، عايق پلي‌اتيلن کراس لينک و پوشش خارجي پي. وي. سي از نوع NA2XSEYBY و به مقطع 120×3 ميليمتر مربع.</t>
  </si>
  <si>
    <t>كابل 3/6/6 كيلو ولتي زره‌دار با نوار فولادي گالوانيزه سه سيمه، با هادي آلومينيومي، عايق پلي‌اتيلن کراس لينک و پوشش خارجي پي. وي. سي از نوع NA2XSEYBY و به مقطع 150×3 ميليمتر مربع.</t>
  </si>
  <si>
    <t>كابل 3/6/6 كيلو ولتي زره‌دار با نوار فولادي گالوانيزه سه سيمه، با هادي آلومينيومي، عايق پلي‌اتيلن کراس لينک و پوشش خارجي پي. وي. سي از نوع NA2XSEYBY و به مقطع 185×3 ميليمتر مربع.</t>
  </si>
  <si>
    <t>كابل 3/6/6 كيلو ولتي زره‌دار با نوار فولادي گالوانيزه سه سيمه، با هادي آلومينيومي، عايق پلي‌اتيلن کراس لينک و پوشش خارجي پي. وي. سي از نوع NA2XSEYBY و به مقطع 240×3 ميليمتر مربع.</t>
  </si>
  <si>
    <t>كابل 3/6/6 كيلو ولتي زره‌دار با نوار فولادي گالوانيزه سه سيمه، با هادي آلومينيومي، عايق پلي‌اتيلن کراس لينک و پوشش خارجي پي. وي. سي از نوع NA2XSEYBY و به مقطع 300×3 ميليمتر مربع.</t>
  </si>
  <si>
    <t>كابل 6/10 كيلو ولتي سه سيمه، با هادي آلومينيومي، عايق پلي اتيلن كراس لينك، شيلد و نوار مسي و پوشش خارجي پي. وي. سي از نوع NA2XSEY و به مقطع 35×3 ميليمتر مربع.</t>
  </si>
  <si>
    <t>كابل6/10 كيلو ولتي سه سيمه، با هادي آلومينيومي، عايق پلي اتيلن كراس لينك، شيلد و نوار مسي و پوشش خارجي پي. وي. سي از نوع NA2XSEY و به مقطع 50×3 ميليمتر مربع.</t>
  </si>
  <si>
    <t>كابل 6/10 كيلو ولتي سه سيمه، با هادي آلومينيومي، عايق پلي اتيلن كراس لينك، شيلد و نوار مسي و پوشش خارجي پي. وي. سي از نوع NA2XSEY و به مقطع 70×3 ميليمتر مربع.</t>
  </si>
  <si>
    <t>كابل 6/10 كيلو ولتي سه سيمه، با هادي آلومينيومي، عايق پلي اتيلن كراس لينك، شيلد و نوار مسي و پوشش خارجي پي. وي. سي از نوع NA2XSEY و به مقطع 95×3 ميليمتر مربع.</t>
  </si>
  <si>
    <t>كابل 6/10 كيلو ولتي سه سيمه، با هادي آلومينيومي، عايق پلي اتيلن كراس لينك، شيلد و نوار مسي و پوشش خارجي پي. وي. سي از نوع NA2XSEY و به مقطع 120×3 ميليمتر مربع.</t>
  </si>
  <si>
    <t>كابل 6/10 كيلو ولتي سه سيمه، با هادي آلومينيومي، عايق پلي اتيلن كراس لينك، شيلد و نوار مسي و پوشش خارجي پي. وي. سي از نوع NA2XSEY و به مقطع 150×3 ميليمتر مربع.</t>
  </si>
  <si>
    <t>كابل 6/10 كيلو ولتي سه سيمه، با هادي آلومينيومي، عايق پلي اتيلن كراس لينك، شيلد و نوار مسي و پوشش خارجي پي. وي. سي از نوع NA2XSEY و به مقطع 185×3 ميليمتر مربع.</t>
  </si>
  <si>
    <t>كابل 6/10 كيلو ولتي سه سيمه، با هادي آلومينيومي، عايق پلي اتيلن كراس لينك، شيلد و نوار مسي و پوشش خارجي پي. وي. سي از نوع NA2XSEY و به مقطع 240×3 ميليمتر مربع.</t>
  </si>
  <si>
    <t>كابل 6/10 كيلو ولتي سه سيمه، با هادي آلومينيومي، عايق پلي اتيلن كراس لينك، شيلد و نوار مسي و پوشش خارجي پي. وي. سي از نوع NA2XSEY و به مقطع 300×3 ميليمتر مربع.</t>
  </si>
  <si>
    <t>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35×3 ميليمتر مربع.</t>
  </si>
  <si>
    <t>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50×3 ميليمتر مربع.</t>
  </si>
  <si>
    <t>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70×3 ميليمتر مربع.</t>
  </si>
  <si>
    <t>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95×3 ميليمتر مربع.</t>
  </si>
  <si>
    <t>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120×3 ميليمتر مربع.</t>
  </si>
  <si>
    <t>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150×3 ميليمتر مربع.</t>
  </si>
  <si>
    <t>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185×3 ميليمتر مربع.</t>
  </si>
  <si>
    <t>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240×3 ميليمتر مربع.</t>
  </si>
  <si>
    <t>كابل6/10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300×3 ميليمتر مربع.</t>
  </si>
  <si>
    <t>كابل 6/10 كيلو ولتي تك سيمه با هادي آلومينيومي، عايق پلي اتيلن كراس لينك، شيلد و نوار مسي و پوشش خارجي پي. وي. سي از نوع NA2XSY و به مقطع 35×1 ميليمتر مربع.</t>
  </si>
  <si>
    <t>كابل 6/10 كيلو ولتي تك سيمه با هادي آلومينيومي، عايق پلي اتيلن كراس لينك، شيلد و نوار مسي و پوشش خارجي پي. وي. سي از نوع NA2XSY و به مقطع 50×1 ميليمتر مربع.</t>
  </si>
  <si>
    <t>كابل 6/10 كيلو ولتي تك سيمه با هادي آلومينيومي، عايق پلي اتيلن كراس لينك، شيلد و نوار مسي و پوشش خارجي پي. وي. سي از نوع NA2XSY و به مقطع 70×1 ميليمتر مربع.</t>
  </si>
  <si>
    <t>كابل 6/10 كيلو ولتي تك سيمه با هادي آلومينيومي، عايق پلي اتيلن كراس لينك، شيلد و نوار مسي و پوشش خارجي پي. وي. سي از نوع NA2XSY و به مقطع 95×1 ميليمتر مربع.</t>
  </si>
  <si>
    <t>كابل 6/10 كيلو ولتي تك سيمه با هادي آلومينيومي، عايق پلي اتيلن كراس لينك، شيلد و نوار مسي و پوشش خارجي پي. وي. سي از نوع NA2XSY و به مقطع 120×1 ميليمتر مربع.</t>
  </si>
  <si>
    <t>كابل 6/10 كيلو ولتي تك سيمه با هادي آلومينيومي، عايق پلي اتيلن كراس لينك، شيلد و نوار مسي و پوشش خارجي پي. وي. سي از نوع NA2XSY و به مقطع 150×1 ميليمتر مربع.</t>
  </si>
  <si>
    <t>كابل 6/10 كيلو ولتي تك سيمه با هادي آلومينيومي، عايق پلي اتيلن كراس لينك، شيلد و نوار مسي و پوشش خارجي پي. وي. سي از نوع NA2XSY و به مقطع 185×1 ميليمتر مربع.</t>
  </si>
  <si>
    <t>كابل 6/10 كيلو ولتي تك سيمه با هادي آلومينيومي، عايق پلي اتيلن كراس لينك، شيلد و نوار مسي و پوشش خارجي پي. وي. سي از نوع NA2XSY و به مقطع 240×1 ميليمتر مربع.</t>
  </si>
  <si>
    <t>كابل 6/10 كيلو ولتي تك سيمه با هادي آلومينيومي، عايق پلي اتيلن كراس لينك، شيلد و نوار مسي و پوشش خارجي پي. وي. سي از نوع NA2XSY و به مقطع 300×1 ميليمتر مربع.</t>
  </si>
  <si>
    <t>كابل 6/10 كيلو ولتي تك سيمه با هادي آلومينيومي، عايق پلي اتيلن كراس لينك، شيلد و نوار مسي و پوشش خارجي پي. وي. سي از نوع NA2XSY و به مقطع 400×1 ميليمتر مربع.</t>
  </si>
  <si>
    <t>كابل 6/10 كيلو ولتي تك سيمه با هادي آلومينيومي، عايق پلي اتيلن كراس لينك، شيلد و نوار مسي و پوشش خارجي پي. وي. سي از نوع NA2XSY و به مقطع 500×1 ميليمتر مربع.</t>
  </si>
  <si>
    <t>كابل 6/10 كيلو ولتي زره‌دار با نوار آلومينيومي، تک‌سيمه با هادي آلومينيومي، عايق پلي اتيلن كراس لينك، شيلد و نوار مسي و پوشش خارجي پي. وي. سي از نوع NA2XSYBY و به مقطع 35×1 ميليمتر مربع.</t>
  </si>
  <si>
    <t>كابل 6/10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t>
  </si>
  <si>
    <t>كابل 6/10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t>
  </si>
  <si>
    <t>كابل 6/10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t>
  </si>
  <si>
    <t>كابل 6/10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t>
  </si>
  <si>
    <t>كابل 6/10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t>
  </si>
  <si>
    <t>كابل 6/10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t>
  </si>
  <si>
    <t>كابل 6/10كيلو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t>
  </si>
  <si>
    <t>كابل 6/10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t>
  </si>
  <si>
    <t>كابل 6/10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t>
  </si>
  <si>
    <t>كابل 6/10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t>
  </si>
  <si>
    <t>كابل 12/20 كيلو ولتي سه سيمه با هادي آلومينيومي، عايق پلي اتيلن كراس لينك، شيلد و نوار مسي و پوشش خارجي پي. وي. سي از نوع NA2XSEY و به ‌مقطع 35×3 ميليمتر مربع.</t>
  </si>
  <si>
    <t>كابل 12/20 كيلو ولتي سه سيمه با هادي آلومينيومي، عايق پلي اتيلن كراس لينك، شيلد و نوار مسي و پوشش خارجي پي. وي. سي از نوع NA2XSEY و به ‌مقطع 50×3 ميليمتر مربع.</t>
  </si>
  <si>
    <t>كابل 12/20 كيلو ولتي سه سيمه با هادي آلومينيومي، عايق پلي اتيلن كراس لينك، شيلد و نوار مسي و پوشش خارجي پي. وي. سي از نوع NA2XSEY و به ‌مقطع 70×3 ميليمتر مربع.</t>
  </si>
  <si>
    <t>كابل 12/20 كيلو ولتي سه سيمه با هادي آلومينيومي، عايق پلي اتيلن كراس لينك، شيلد و نوار مسي و پوشش خارجي پي. وي. سي از نوع NA2XSEY و به ‌مقطع 95×3 ميليمتر مربع.</t>
  </si>
  <si>
    <t>كابل 12/20 كيلو ولتي سه سيمه با هادي آلومينيومي، عايق پلي اتيلن كراس لينك، شيلد و نوار مسي و پوشش خارجي پي. وي. سي از نوع NA2XSEY و به ‌مقطع 120×3 ميليمتر مربع.</t>
  </si>
  <si>
    <t>كابل 12/20 كيلو ولتي سه سيمه با هادي آلومينيومي، عايق پلي اتيلن كراس لينك، شيلد و نوار مسي و پوشش خارجي پي. وي. سي از نوع NA2XSEY و به ‌مقطع 150×3 ميليمتر مربع.</t>
  </si>
  <si>
    <t>كابل 12/20 كيلو ولتي سه سيمه با هادي آلومينيومي، عايق پلي اتيلن كراس لينك، شيلد و نوار مسي و پوشش خارجي پي. وي. سي از نوع NA2XSEY و به ‌مقطع 185×3 ميليمتر مربع.</t>
  </si>
  <si>
    <t>كابل 12/20 كيلو ولتي سه سيمه با هادي آلومينيومي، عايق پلي اتيلن كراس لينك، شيلد و نوار مسي و پوشش خارجي پي. وي. سي از نوع NA2XSEY و به ‌مقطع 240×3 ميليمتر مربع.</t>
  </si>
  <si>
    <t>كابل 12/20 كيلو ولتي سه سيمه با هادي آلومينيومي، عايق پلي اتيلن كراس لينك، شيلد و نوار مسي و پوشش خارجي پي. وي. سي از نوع NA2XSEY و به ‌مقطع 300×3 ميليمتر مربع.</t>
  </si>
  <si>
    <t>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35×3 ميليمتر مربع.</t>
  </si>
  <si>
    <t>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t>
  </si>
  <si>
    <t>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t>
  </si>
  <si>
    <t>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t>
  </si>
  <si>
    <t>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120×3 ميليمتر مربع.</t>
  </si>
  <si>
    <t>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t>
  </si>
  <si>
    <t>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t>
  </si>
  <si>
    <t>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t>
  </si>
  <si>
    <t>كابل12/20كيلو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t>
  </si>
  <si>
    <t>كابل 12/20 كيلو ولتي تک سيمه با هادي آلومينيومي، عايق پلي اتيلن كراس لينك، شيلد و نوار مسي و پوشش خارجي پي. وي. سي از نوع NA2XSY و به ‌مقطع 35×1 ميليمتر مربع.</t>
  </si>
  <si>
    <t>كابل12/20 كيلو ولتي تک سيمه با هادي آلومينيومي، عايق پلي اتيلن كراس لينك، شيلد و نوار مسي و پوشش خارجي پي. وي. سي از نوع NA2XSY و به ‌مقطع 50×1 ميليمتر مربع.</t>
  </si>
  <si>
    <t>كابل 12/20 كيلو ولتي تک سيمه با هادي آلومينيومي، عايق پلي اتيلن كراس لينك، شيلد و نوار مسي و پوشش خارجي پي. وي. سي از نوع NA2XSY و به ‌مقطع 70×1 ميليمتر مربع.</t>
  </si>
  <si>
    <t>كابل 12/20كيلو ولتي تک سيمه با هادي آلومينيومي، عايق پلي اتيلن كراس لينك، شيلد و نوار مسي و پوشش خارجي پي. وي. سي از نوع NA2XSY و به ‌مقطع 95×1 ميليمتر مربع.</t>
  </si>
  <si>
    <t>كابل 12/20 كيلو ولتي تک سيمه با هادي آلومينيومي، عايق پلي اتيلن كراس لينك، شيلد و نوار مسي و پوشش خارجي پي. وي. سي از نوع NA2XSY و به ‌مقطع 120×1 ميليمتر مربع.</t>
  </si>
  <si>
    <t>كابل 12/20كيلو ولتي تک سيمه با هادي آلومينيومي، عايق پلي اتيلن كراس لينك، شيلد و نوار مسي و پوشش خارجي پي. وي. سي از نوع NA2XSY و به ‌مقطع 150×1 ميليمتر مربع.</t>
  </si>
  <si>
    <t>كابل 12/20 كيلو ولتي تک سيمه با هادي آلومينيومي، عايق پلي اتيلن كراس لينك، شيلد و نوار مسي و پوشش خارجي پي. وي. سي از نوع NA2XSY و به ‌مقطع 185×1 ميليمتر مربع.</t>
  </si>
  <si>
    <t>كابل 12/20 كيلو ولتي تک سيمه با هادي آلومينيومي، عايق پلي اتيلن كراس لينك، شيلد و نوار مسي و پوشش خارجي پي. وي. سي از نوع NA2XSY و به ‌مقطع 240×1 ميليمتر مربع.</t>
  </si>
  <si>
    <t>كابل 12/20 كيلو ولتي تک سيمه با هادي آلومينيومي، عايق پلي اتيلن كراس لينك، شيلد و نوار مسي و پوشش خارجي پي. وي. سي از نوع NA2XSY و به ‌مقطع 300×1 ميليمتر مربع.</t>
  </si>
  <si>
    <t>كابل 12/20 كيلو ولتي تک سيمه با هادي آلومينيومي، عايق پلي اتيلن كراس لينك، شيلد و نوار مسي و پوشش خارجي پي. وي. سي از نوع NA2XSY و به ‌مقطع 400×1 ميليمتر مربع.</t>
  </si>
  <si>
    <t>كابل 12/20 كيلو ولتي تک سيمه با هادي آلومينيومي، عايق پلي اتيلن كراس لينك، شيلد و نوار مسي و پوشش خارجي پي. وي. سي از نوع NA2XSY و به ‌مقطع 500×1 ميليمتر مربع.</t>
  </si>
  <si>
    <t>كابل 12/20 كيلو ولتي زره‌دار با نوار آلومينيومي، تك ‌سيمه با هادي آلومينيومي، عايق پلي اتيلن كراس لينك، شيلد و نوار مسي و پوشش خارجي پي. وي. سي از نوع NA2XSYBY و به مقطع 35×1 ميليمتر مربع.</t>
  </si>
  <si>
    <t>كابل 12/20 كيلو ولتي زره‌دار با نوار آلومينيومي، تك ‌سيمه با هادي آلومينيومي، عايق پلي اتيلن كراس لينك، شيلد و نوار مسي و پوشش خارجي پي. وي. سي از نوع NA2XSYBY و به مقطع 50×1 ميليمتر مربع.</t>
  </si>
  <si>
    <t>كابل 12/20 كيلو ولتي زره‌دار با نوار آلومينيومي، تك ‌سيمه با هادي آلومينيومي، عايق پلي اتيلن كراس لينك، شيلد و نوار مسي و پوشش خارجي پي. وي. سي از نوع NA2XSYBY و به مقطع 70×1 ميليمتر مربع.</t>
  </si>
  <si>
    <t>كابل 12/20 كيلو ولتي زره‌دار با نوار آلومينيومي، تك ‌سيمه با هادي آلومينيومي، عايق پلي اتيلن كراس لينك، شيلد و نوار مسي و پوشش خارجي پي. وي. سي از نوع NA2XSYBY و به مقطع 95×1 ميليمتر مربع.</t>
  </si>
  <si>
    <t>كابل 12/20 كيلو ولتي زره‌دار با نوار آلومينيومي، تك ‌سيمه با هادي آلومينيومي، عايق پلي اتيلن كراس لينك، شيلد و نوار مسي و پوشش خارجي پي. وي. سي از نوع NA2XSYBY و به مقطع 120×1 ميليمتر مربع.</t>
  </si>
  <si>
    <t>كابل 12/20 كيلو ولتي زره‌دار با نوار آلومينيومي، تك ‌سيمه با هادي آلومينيومي، عايق پلي اتيلن كراس لينك، شيلد و نوار مسي و پوشش خارجي پي. وي. سي از نوع NA2XSYBY و به مقطع 150×1 ميليمتر مربع.</t>
  </si>
  <si>
    <t>كابل 12/20 كيلو ولتي زره‌دار با نوار آلومينيومي، تك ‌سيمه با هادي آلومينيومي، عايق پلي اتيلن كراس لينك، شيلد و نوار مسي و پوشش خارجي پي. وي. سي از نوع NA2XSYBY و به مقطع 185×1 ميليمتر مربع.</t>
  </si>
  <si>
    <t>كابل 12/20كيلو ولتي زره‌دار با نوار آلومينيومي، تك ‌سيمه با هادي آلومينيومي، عايق پلي اتيلن كراس لينك، شيلد و نوار مسي و پوشش خارجي پي. وي. سي از نوع NA2XSYBY و به مقطع 240×1 ميليمتر مربع.</t>
  </si>
  <si>
    <t>كابل 12/20 كيلو ولتي زره‌دار با نوار آلومينيومي، تك ‌سيمه با هادي آلومينيومي، عايق پلي اتيلن كراس لينك، شيلد و نوار مسي و پوشش خارجي پي. وي. سي از نوع NA2XSYBY و به مقطع 300×1 ميليمتر مربع.</t>
  </si>
  <si>
    <t>كابل 12/20 كيلو ولتي زره‌دار با نوار آلومينيومي، تك ‌سيمه با هادي آلومينيومي، عايق پلي اتيلن كراس لينك، شيلد و نوار مسي و پوشش خارجي پي. وي. سي از نوع NA2XSYBY و به مقطع 400×1 ميليمتر مربع.</t>
  </si>
  <si>
    <t>كابل 12/20 كيلو ولتي زره‌دار با نوار آلومينيومي، تك ‌سيمه با هادي آلومينيومي، عايق پلي اتيلن كراس لينك، شيلد و نوار مسي و پوشش خارجي پي. وي. سي از نوع NA2XSYBY و به مقطع 500×1 ميليمتر مربع.</t>
  </si>
  <si>
    <t>كابل 18/30 كيلو ولتي سه‌ سيمه با هادي آلومينيومي، عايق پلي اتيلن كراس لينك، شيلد و نوار مسي و پوشش خارجي پي. وي. سي از نوع NA2XSEY و به مقطع 50×3 ميليمتر مربع.</t>
  </si>
  <si>
    <t>كابل 18/30 كيلو ولتي سه‌ سيمه با هادي آلومينيومي، عايق پلي اتيلن كراس لينك، شيلد و نوار مسي و پوشش خارجي پي. وي. سي از نوع NA2XSEY و به مقطع 70×3 ميليمتر مربع.</t>
  </si>
  <si>
    <t>كابل 18/30 كيلو ولتي سه‌ سيمه با هادي آلومينيومي، عايق پلي اتيلن كراس لينك، شيلد و نوار مسي و پوشش خارجي پي. وي. سي از نوع NA2XSEY و به مقطع 95×3 ميليمتر مربع.</t>
  </si>
  <si>
    <t>كابل 18/30 كيلو ولتي سه‌ سيمه با هادي آلومينيومي، عايق پلي اتيلن كراس لينك، شيلد و نوار مسي و پوشش خارجي پي. وي. سي از نوع NA2XSEY و به مقطع 120×3 ميليمتر مربع.</t>
  </si>
  <si>
    <t>كابل 18/30 كيلو ولتي سه‌ سيمه با هادي آلومينيومي، عايق پلي اتيلن كراس لينك، شيلد و نوار مسي و پوشش خارجي پي. وي. سي از نوع NA2XSEY و به مقطع 150×3 ميليمتر مربع.</t>
  </si>
  <si>
    <t>كابل 18/30 كيلو ولتي سه‌ سيمه با هادي آلومينيومي، عايق پلي اتيلن كراس لينك، شيلد و نوار مسي و پوشش خارجي پي. وي. سي از نوع NA2XSEY و به مقطع 185×3 ميليمتر مربع.</t>
  </si>
  <si>
    <t>كابل 18/30 كيلو ولتي سه‌ سيمه با هادي آلومينيومي، عايق پلي اتيلن كراس لينك، شيلد و نوار مسي و پوشش خارجي پي. وي. سي از نوع NA2XSEY و به مقطع 240×3 ميليمتر مربع.</t>
  </si>
  <si>
    <t>كابل 18/30 كيلو ولتي سه‌ سيمه با هادي آلومينيومي، عايق پلي اتيلن كراس لينك، شيلد و نوار مسي و پوشش خارجي پي. وي. سي از نوع NA2XSEY و به مقطع 300×3 ميليمتر مربع.</t>
  </si>
  <si>
    <t>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t>
  </si>
  <si>
    <t>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t>
  </si>
  <si>
    <t>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t>
  </si>
  <si>
    <t>كابل 18/30 كيلو ولتي زره‌دار با نوار فولادي گالوانيزه، سه‌ سيمه با هادي آلومينيومي، عايق پلي اتيلن كراس لينك، شيلد و نوار مسي و پوشش خارجي پي.وي.س از نوع NA2XSEYBY و به مقطع 120×3 ميليمتر مربع.</t>
  </si>
  <si>
    <t>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t>
  </si>
  <si>
    <t>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t>
  </si>
  <si>
    <t>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t>
  </si>
  <si>
    <t>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t>
  </si>
  <si>
    <t>كابل 18/30 كيلو ولتي تک‌ سيمه با هادي آلومينيومي، عايق پلي اتيلن كراس لينك، شيلد و نوار مسي و پوشش خارجي پي. وي. سي از نوع NA2XSY و به مقطع 50×1 ميليمتر مربع.</t>
  </si>
  <si>
    <t>كابل 18/30 كيلو ولتي تک‌ سيمه با هادي آلومينيومي، عايق پلي اتيلن كراس لينك، شيلد و نوار مسي و پوشش خارجي پي. وي. سي از نوع NA2XSY و به مقطع 70×1 ميليمتر مربع.</t>
  </si>
  <si>
    <t>كابل 18/30 كيلو ولتي تک‌ سيمه با هادي آلومينيومي، عايق پلي اتيلن كراس لينك، شيلد و نوار مسي و پوشش خارجي پي. وي. سي از نوع NA2XSY و به مقطع 95×1 ميليمتر مربع.</t>
  </si>
  <si>
    <t>كابل 18/30 كيلو ولتي تک‌ سيمه با هادي آلومينيومي، عايق پلي اتيلن كراس لينك، شيلد و نوار مسي و پوشش خارجي پي. وي. سي از نوع NA2XSY و به مقطع 120×1 ميليمتر مربع.</t>
  </si>
  <si>
    <t>كابل 18/30 كيلو ولتي تک‌ سيمه با هادي آلومينيومي، عايق پلي اتيلن كراس لينك، شيلد و نوار مسي و پوشش خارجي پي. وي. سي از نوع NA2XSY و به مقطع 150×1 ميليمتر مربع.</t>
  </si>
  <si>
    <t>كابل 18/30 كيلو ولتي تک‌ سيمه با هادي آلومينيومي، عايق پلي اتيلن كراس لينك، شيلد و نوار مسي و پوشش خارجي پي. وي. سي از نوع NA2XSY و به مقطع 185×1 ميليمتر مربع.</t>
  </si>
  <si>
    <t>كابل 18/30 كيلو ولتي تک‌ سيمه با هادي آلومينيومي، عايق پلي اتيلن كراس لينك، شيلد و نوار مسي و پوشش خارجي پي. وي. سي از نوع NA2XSY و به مقطع 240×1 ميليمتر مربع.</t>
  </si>
  <si>
    <t>كابل 18/30 كيلو ولتي تک‌ سيمه با هادي آلومينيومي، عايق پلي اتيلن كراس لينك، شيلد و نوار مسي و پوشش خارجي پي. وي. سي از نوع NA2XSY و به مقطع 300×1 ميليمتر مربع.</t>
  </si>
  <si>
    <t>كابل 18/30 كيلو ولتي تک‌ سيمه با هادي آلومينيومي، عايق پلي اتيلن كراس لينك، شيلد و نوار مسي و پوشش خارجي پي. وي. سي از نوع NA2XSY و به مقطع 400×1 ميليمتر مربع.</t>
  </si>
  <si>
    <t>كابل 18/30 كيلو ولتي تک‌ سيمه با هادي آلومينيومي، عايق پلي اتيلن كراس لينك، شيلد و نوار مسي و پوشش خارجي پي. وي. سي از نوع NA2XSY و به مقطع 500×1 ميليمتر مربع.</t>
  </si>
  <si>
    <t>كابل 18/30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t>
  </si>
  <si>
    <t>كابل 18/30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t>
  </si>
  <si>
    <t>كابل 18/30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t>
  </si>
  <si>
    <t>كابل 18/30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t>
  </si>
  <si>
    <t>كابل 18/30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t>
  </si>
  <si>
    <t>كابل 18/30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t>
  </si>
  <si>
    <t>كابل 18/30 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t>
  </si>
  <si>
    <t>كابل 18/30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t>
  </si>
  <si>
    <t>كابل 18/30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t>
  </si>
  <si>
    <t>كابل 18/30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t>
  </si>
  <si>
    <t>سركابل داخلي، براي كابل تك سيمه 6 / 3/6 كيلوولتي، N2XSYBY يا ,NA2XSYBY به ‌مقاطع 16×1 تا 70×1 ميليمتر مربع.</t>
  </si>
  <si>
    <t>سركابل داخلي، براي كابل سه سيمه 6 / 3/6  كيلوولتي، N2XSYBY يا ,NA2XSYBY به مقاطع 95×1 تا 185×1 ميليمتر مربع.</t>
  </si>
  <si>
    <t>سركابل داخلي، براي كابل تك سيمه 6 / 3/6 كيلوولتي، N2XSYBY يا ,NA2XSYBY به ‌مقطع 240×1 ميليمتر مربع.</t>
  </si>
  <si>
    <t>سركابل داخلي، براي كابل سه سيمه 6 / 3/6 كيلوولتي N2XSEYBY يا NA2XSEYBY به مقاطع 16×3 تا 50×3 ميليمتر مربع.</t>
  </si>
  <si>
    <t>سركابل داخلي، براي كابل سه سيمه 6 / 3/6 كيلوولتي N2XSEYBY يا NA2XSEYBY به مقاطع 70×3 تا 120×3 ميليمتر مربع.</t>
  </si>
  <si>
    <t>سركابل داخلي، براي كابل سه سيمه 6 / 3/6 كيلوولتي N2XSEYBY يا NA2XSEYBY به مقاطع 150×3 تا 185×3 ميليمتر مربع.</t>
  </si>
  <si>
    <t>سركابل داخلي، براي كابل سه سيمه 6 / 3/6 كيلوولتي N2XSEYBY يا NA2XSEYBY به مقطع 240×3 ميليمتر مربع.</t>
  </si>
  <si>
    <t>سركابل داخلي، براي كابل تك سيمه 6/10 كيلوولتي، N2XSY يا NA2XSY به مقاطع 16×1 تا 70×1 ميليمتر مربع.</t>
  </si>
  <si>
    <t>سركابل داخلي، براي كابل تك سيمه 6/10 كيلوولتي، N2XSY يا NA2XSY به مقاطع 95×1 تا 185×1 ميليمتر مربع.</t>
  </si>
  <si>
    <t>سركابل داخلي، براي كابل تك سيمه 6/10 كيلوولتي، N2XSY يا NA2XSY به مقطع 240×1 ميليمتر مربع.</t>
  </si>
  <si>
    <t>سركابل داخلي، براي كابل تك سيمه 6/10 كيلوولتي، N2XSY يا NA2XSY به مقاطع 300×1 تا 400×1 ميليمتر مربع.</t>
  </si>
  <si>
    <t>سركابل داخلي، براي كابل سه سيمه 6/10 كيلوولتي، N2XSEY يا NA2XSEY به مقاطع 16×3 تا 70×3 ميليمتر مربع.</t>
  </si>
  <si>
    <t>سركابل داخلي، براي كابل سه سيمه 6/10 كيلوولتي، N2XSEY يا NA2XSEY به مقاطع 95×3 تا 185×3 ميليمتر مربع.</t>
  </si>
  <si>
    <t>سركابل داخلي، براي كابل سه سيمه 6/10 كيلوولتي، N2XSEY يا NA2XSEY به مقاطع 240×3 ميليمتر مربع.</t>
  </si>
  <si>
    <t>سركابل داخلي، براي كابل سه سيمه 6/10 كيلوولتي، N2XSEY يا NA2XSEY به مقاطع 300×3 تا 400×3 ميليمتر مربع.</t>
  </si>
  <si>
    <t>سركابل داخلي، براي كابل تك سيمه 12/20 كيلوولتي، N2XSY يا NA2XSY به مقاطع 25×1 تا 50×1 ميليمتر مربع.</t>
  </si>
  <si>
    <t>سركابل داخلي، براي كابل تك سيمه 12/20 كيلوولتي، N2XSY يا NA2XSY به مقاطع 70×1 تا 185×1 ميليمتر مربع.</t>
  </si>
  <si>
    <t>سركابل داخلي، براي كابل تك سيمه 12/20 كيلوولتي، N2XSY يا NA2XSY به مقاطع 240×1 تا 300×1 ميليمتر مربع.</t>
  </si>
  <si>
    <t>سركابل داخلي، براي كابل سه سيمه 12/20 كيلوولتي، N2XSEY يا NA2XSEY به مقاطع 25×3 تا 50×3 ميليمتر مربع.</t>
  </si>
  <si>
    <t>سركابل داخلي، براي كابل سه سيمه 12/20 كيلوولتي، N2XSEY يا NA2XSEY به مقاطع 70×3 تا 185×3 ميليمتر مربع.</t>
  </si>
  <si>
    <t>سركابل داخلي، براي كابل سه سيمه 12/20 كيلوولتي، N2XSEY يا NA2XSEY به مقاطع 240×3 تا 300×3 ميليمتر مربع.</t>
  </si>
  <si>
    <t>سركابل داخلي، براي كابل تك سيمه 18/30 كيلوولتي، N2XSY يا NA2XSY به مقاطع 50×1 تا70×1 ميليمتر مربع.</t>
  </si>
  <si>
    <t>سركابل داخلي، براي كابل تك سيمه 18/30 كيلوولتي، N2XSY يا NA2XSY به مقاطع 95×1 تا 150×1 ميليمتر مربع.</t>
  </si>
  <si>
    <t>سركابل داخلي، براي كابل تك سيمه 18/30 كيلوولتي، N2XSY يا NA2XSY به مقاطع 185×1 تا 300×1 ميليمتر مربع.</t>
  </si>
  <si>
    <t>سركابل داخلي، براي كابل سه سيمه 18/30 كيلوولتي، N2XSEY يا NA2XSEY به مقاطع 50×3 تا70×3 ميليمتر مربع.</t>
  </si>
  <si>
    <t>سركابل داخلي، براي كابل سه سيمه 18/30 كيلوولتي، N2XSEY يا NA2XSEY به مقاطع 95×3 تا 150×3 ميليمتر مربع.</t>
  </si>
  <si>
    <t>سركابل داخلي، براي كابل سه سيمه 18/30 كيلوولتي، N2XSEY يا NA2XSEY به مقاطع 185×3 تا 300×3 ميليمتر مربع.</t>
  </si>
  <si>
    <t>سركابل فضاي آزاد، براي كابل 0/6/1 كيلوولتي چهار سيمه NYY، NYCY يا NYCYRY به مقاطع 25×4 تا 50×4 ميليمتر مربع.</t>
  </si>
  <si>
    <t>سركابل فضاي آزاد، براي كابل0/6/1  كيلوولتي چهار سيمه NYY، NYCY يا NYCYRY به مقاطع 70×4 تا 185×4 ميليمتر مربع.</t>
  </si>
  <si>
    <t>سركابل فضاي آزاد، براي كابل 0/6/1  كيلوولتي چهار سيمه NYY، NYCY يا NYCYRY به مقاطع 240×4 تا 300×4 ميليمتر مربع.</t>
  </si>
  <si>
    <t>سركابل فضاي آزاد، براي كابل تك سيمه 6 / 3/6 كيلوولتي، N2XSYBY يا ,NA2XSYBY به ‌مقاطع 16×1 تا 70×1 ميليمتر مربع.</t>
  </si>
  <si>
    <t>سركابل فضاي آزاد، براي كابل تك سيمه 6 / 3/6 كيلوولتي، N2XSYBY يا ,NA2XSYBY به ‌مقاطع 95×1 تا 185×1 ميليمتر مربع.</t>
  </si>
  <si>
    <t>سركابل فضاي آزاد، براي كابل تك سيمه 6 / 3/6 كيلوولتي، N2XSYBY يا ,NA2XSYBY به ‌مقطع 240×1 ميليمتر مربع.</t>
  </si>
  <si>
    <t>سركابل فضاي آزاد، براي كابل سه سيمه 6 / 3/6 كيلوولتي، N2XSEYBY يا ,NA2XSEYBY به مقاطع 16×3 تا50×3 ميليمتر مربع.</t>
  </si>
  <si>
    <t>سركابل فضاي آزاد، براي كابل سه سيمه 6 / 3/6 كيلوولتي، N2XSEYBY يا ,NA2XSEYBY به مقاطع 70×3 تا 120×3 ميليمتر مربع.</t>
  </si>
  <si>
    <t>سركابل فضاي آزاد، براي كابل سه سيمه 6 / 3/6 كيلوولتي، N2XSEYBY يا ,NA2XSEYBY به مقاطع 150×3 تا 185×3 ميليمتر مربع.</t>
  </si>
  <si>
    <t>سركابل فضاي آزاد، براي كابل سه سيمه 6 / 3/6 كيلوولتي، N2XSEYBY يا ,NA2XSEYBY به مقطع 240×3 ميليمتر مربع.</t>
  </si>
  <si>
    <t>سركابل فضاي آزاد، براي كابل تك سيمه 6/10  كيلوولتي، N2XSY يا NA2XSY به مقاطع 25×1 تا 50×1 ميليمتر مربع.</t>
  </si>
  <si>
    <t>سركابل فضاي آزاد، براي كابل تك سيمه 6/10 كيلوولتي، N2XSY يا NA2XSY به مقاطع 70×1 تا 120×1 ميليمتر مربع.</t>
  </si>
  <si>
    <t>سركابل فضاي آزاد، براي كابل تك سيمه 6/10 كيلوولتي، N2XSY يا NA2XSY به مقاطع 150×1 تا 240×1 ميليمتر مربع.</t>
  </si>
  <si>
    <t>سركابل فضاي آزاد، براي كابل سه سيمه 6/10 كيلوولتي، N2XSY يا NA2XSY به مقاطع 25×3 تا 70×3 ميليمتر مربع.</t>
  </si>
  <si>
    <t>سركابل فضاي آزاد، براي كابل سه سيمه 6/10 كيلوولتي، N2XSY يا NA2XSY به مقاطع 95×3 تا 240×3 ميليمتر مربع.</t>
  </si>
  <si>
    <t>سركابل فضاي آزاد، براي كابل تك سيمه 12/20 كيلوولتي، N2XSY يا NA2XSY  به مقاطع 25×1 تا50×1 ميليمتر مربع.</t>
  </si>
  <si>
    <t>سركابل فضاي آزاد، براي كابل تك سيمه 12/20 كيلوولتي، N2XSY يا NA2XSY  به مقاطع 70×1 تا 185×1 ميليمتر مربع.</t>
  </si>
  <si>
    <t>سركابل فضاي آزاد، براي كابل تك سيمه 12/20 كيلوولتي، N2XSY يا NA2XSY  به مقاطع 240×1 تا 300×1 ميليمتر مربع.</t>
  </si>
  <si>
    <t>سركابل فضاي آزاد، براي كابل سه سيمه 12/20  كيلوولتي، N2XSEY يا NA2XSEY به مقاطع 25×3 تا 50×3 ميليمتر مربع.</t>
  </si>
  <si>
    <t>سركابل فضاي آزاد، براي كابل سه سيمه 12/20  كيلوولتي، N2XSEY يا NA2XSEY به مقاطع 70×3 تا 185×3 ميليمتر مربع.</t>
  </si>
  <si>
    <t>سركابل فضاي آزاد، براي كابل سه سيمه 12/20  كيلوولتي، N2XSEY يا NA2XSEY به مقاطع 240×3 تا 300×3 ميليمتر مربع.</t>
  </si>
  <si>
    <t>سركابل فضاي آزاد، براي كابل تك سيمه 18/30  كيلوولتي، N2XSY يا NA2XSY به مقاطع 50×1 تا 70×1 ميليمتر مربع.</t>
  </si>
  <si>
    <t>سركابل فضاي آزاد، براي كابل تك سيمه 18/30  كيلوولتي، N2XSY يا NA2XSY به مقاطع 95×1 تا 150×1 ميليمتر مربع.</t>
  </si>
  <si>
    <t>سركابل فضاي آزاد، براي كابل تك سيمه 18/30  كيلوولتي، N2XSY يا NA2XSY به مقاطع 185×1 تا 300×1 ميليمتر مربع.</t>
  </si>
  <si>
    <t>سركابل فضاي آزاد، براي كابل سه سيمه 18/30  كيلوولتي، N2XSEY يا NA2XSEY به مقاطع 50×3 تا 70×3 ميليمتر مربع.</t>
  </si>
  <si>
    <t>سركابل فضاي آزاد، براي كابل سه سيمه 18/30  كيلوولتي، N2XSEY يا NA2XSEY به مقاطع 95×3 تا 150×3 ميليمتر مربع.</t>
  </si>
  <si>
    <t>سركابل فضاي آزاد، براي كابل سه سيمه 18/30  كيلوولتي، N2XSEY يا NA2XSEY به مقاطع 185×3 تا 300×3 ميليمتر مربع.</t>
  </si>
  <si>
    <t>مفصل براي اتصال كابل‌هاي 1 / 0/6 كيلوولتي، NYY، NYCY يا NYCYRY به مقاطع 10×4 تا 16×4 ميليمتر مربع.</t>
  </si>
  <si>
    <t>مفصل براي اتصال كابل‌هاي 1 / 0/6 كيلوولتي، NYY، NYCY يا NYCYRY به مقاطع 25×4 تا 50×4 ميليمتر مربع.</t>
  </si>
  <si>
    <t>مفصل براي اتصال كابل‌هاي 1 / 0/6 كيلوولتي، NYY، NYCY يا NYCYRY به مقاطع 70×4 تا 95×4 ميليمتر مربع.</t>
  </si>
  <si>
    <t>مفصل براي اتصال كابل‌هاي 1 / 0/6 كيلوولتي، NYY، NYCY يا NYCYRY به مقاطع 120×4 تا 150×4 ميليمتر مربع.</t>
  </si>
  <si>
    <t>مفصل براي اتصال كابل‌هاي 1 / 0/6 كيلوولتي، NYY، NYCY يا NYCYRY به مقاطع 185×4 تا 300×4 ميليمتر مربع.</t>
  </si>
  <si>
    <t>مفصل رزيني با قطر خارجي 14 ميليمتر براي اتصال كابل‌هاي كنترل 1 / 0/6 كيلوولتي تا مقطع 1/5×7 ميليمتر مربع.</t>
  </si>
  <si>
    <t>مفصل رزيني با قطر خارجي 21 ميليمتر براي اتصال كابل‌هاي كنترل 1 / 0/6 كيلوولتي تا مقطع 1/5×10 ميليمتر مربع.</t>
  </si>
  <si>
    <t>مفصل رزيني با قطر خارجي 31 ميليمتر براي اتصال كابل‌هاي كنترل 1 / 0/6 كيلوولتي تا مقطع 1/5×24 ميليمتر مربع.</t>
  </si>
  <si>
    <t>مفصل رزيني با قطر خارجي 34 ميليمتر براي اتصال كابل‌هاي كنترل 1 / 0/6 كيلوولتي تا مقطع 1/5×61 ميليمتر مربع.</t>
  </si>
  <si>
    <t>مفصل رزيني با قطر خارجي 14 ميليمتر براي اتصال كابل‌هاي كنترل 1 / 0/6 كيلوولتي تا مقطع 2/5×5 ميليمتر مربع.</t>
  </si>
  <si>
    <t>مفصل رزيني با قطر خارجي 21 ميليمتر براي اتصال كابل‌هاي كنترل 1 / 0/6 كيلوولتي تا مقطع 2/5×7 ميليمتر مربع.</t>
  </si>
  <si>
    <t>مفصل رزيني با قطر خارجي 31 ميليمتر براي اتصال كابل‌هاي كنترل 1 / 0/6 كيلوولتي تا مقطع 2/5×19 ميليمتر مربع.</t>
  </si>
  <si>
    <t>مفصل رزيني با قطر خارجي 34 ميليمتر براي اتصال كابل‌هاي كنترل 1 / 0/6 كيلوولتي تا مقطع 2/5×40 ميليمتر مربع.</t>
  </si>
  <si>
    <t>مفصل رزيني با قطر خارجي 44 ميليمتر براي اتصال كابل‌هاي كنترل 1 / 0/6 كيلوولتي تا مقطع 2/5×52 ميليمتر مربع.</t>
  </si>
  <si>
    <t>مفصل براي اتصال كابل‌هاي تك ‌سيمه 6 / 3/6 كيلوولتي، N2XSYBY يا NA2XSYBY به مقاطع 16×1 تا 35×1 ميليمتر مربع.</t>
  </si>
  <si>
    <t>مفصل براي اتصال كابل‌هاي تك ‌سيمه 6 / 3/6 كيلوولتي، N2XSYBY يا NA2XSYBY به مقاطع 50×1 تا 70×1 ميليمتر مربع.</t>
  </si>
  <si>
    <t>مفصل براي اتصال كابل‌هاي تك ‌سيمه 6 / 3/6 كيلوولتي، N2XSYBY يا NA2XSYBY به مقاطع 95×1 تا 150×1 ميليمتر مربع.</t>
  </si>
  <si>
    <t>مفصل براي اتصال كابل‌هاي تك ‌سيمه 6 / 3/6 كيلوولتي، N2XSYBY يا NA2XSYBY به مقاطع 185×1 تا 300×1 ميليمتر مربع.</t>
  </si>
  <si>
    <t>مفصل براي اتصال كابل‌هاي سه ‌سيمه 6 / 3/6 كيلوولتي، N2XSEYBY يا NA2XSEYBY به مقاطع 16×3 تا 35×3 ميليمتر مربع.</t>
  </si>
  <si>
    <t>مفصل براي اتصال كابل‌هاي سه ‌سيمه 6 / 3/6 كيلوولتي، N2XSEYBY يا NA2XSEYBY به مقاطع 50×3 تا 70×3 ميليمتر مربع.</t>
  </si>
  <si>
    <t>مفصل براي اتصال كابل‌هاي سه ‌سيمه 6 / 3/6 كيلوولتي، N2XSEYBY يا NA2XSEYBY به مقاطع 95×3 تا 150×3 ميليمتر مربع.</t>
  </si>
  <si>
    <t>مفصل براي اتصال كابل‌هاي سه ‌سيمه 6 / 3/6 كيلوولتي، N2XSEYBY يا NA2XSEYBY به مقاطع 185×3 تا 300×3 ميليمتر مربع.</t>
  </si>
  <si>
    <t>مفصل براي اتصال كابل‌هاي تك ‌سيمه 6/10 كيلوولتي، N2XSY يا NA2XSY به مقاطع 25×1 تا 95×1 ميليمتر مربع.</t>
  </si>
  <si>
    <t>مفصل براي اتصال كابل‌هاي تك ‌سيمه 6/10 كيلوولتي، N2XSY يا NA2XSY به مقاطع 120×1 تا 300×1 ميليمتر مربع.</t>
  </si>
  <si>
    <t>مفصل براي اتصال كابل‌هاي سه ‌سيمه 6/10 كيلوولتي، N2XSEY يا NA2XSEY تا مقطع 25×3 ميليمتر مربع.</t>
  </si>
  <si>
    <t>مفصل براي اتصال كابل‌هاي سه ‌سيمه 6/10 كيلوولتي، N2XSEY يا NA2XSEY به مقاطع 35×3  تا 120×3 ميليمتر مربع.</t>
  </si>
  <si>
    <t>مفصل براي اتصال كابل‌هاي سه ‌سيمه 6/10 كيلوولتي، N2XSEY يا NA2XSEY به مقاطع 150×3  تا 240×3 ميليمتر مربع.</t>
  </si>
  <si>
    <t>مفصل براي اتصال كابل‌هاي تك ‌سيمه 12/20 كيلوولتي، N2XSY يا NA2XSY به مقاطع 25×1  تا 95×1 ميليمتر مربع.</t>
  </si>
  <si>
    <t>مفصل براي اتصال كابل‌هاي تك ‌سيمه 12/20 كيلوولتي، N2XSY يا NA2XSY به مقاطع 120×1  تا 240×1 ميليمتر مربع.</t>
  </si>
  <si>
    <t>مفصل براي اتصال كابل‌هاي تك ‌سيمه 12/20 كيلوولتي، N2XSY يا NA2XSY به مقاطع 300×1  تا 500×1 ميليمتر مربع.</t>
  </si>
  <si>
    <t>مفصل براي اتصال كابل‌هاي سه ‌سيمه 12/20 كيلوولتي، N2XSEY يا NA2XSEY به مقاطع 25×3  تا 95×3 ميليمتر مربع.</t>
  </si>
  <si>
    <t>مفصل براي اتصال كابل‌هاي سه ‌سيمه 12/20 كيلوولتي، N2XSEY يا NA2XSEY به مقاطع 120×3  تا 240×3 ميليمتر مربع.</t>
  </si>
  <si>
    <t>مفصل براي اتصال كابل‌هاي سه ‌سيمه 12/20 كيلوولتي، N2XSEY يا NA2XSEY به مقاطع 300×3 ميليمتر مربع.</t>
  </si>
  <si>
    <t>مفصل براي اتصال كابل‌هاي تك ‌سيمه 18/30 كيلوولتي، N2XSY يا NA2XSY به مقاطع 35×1 تا 70×1 ميليمتر مربع.</t>
  </si>
  <si>
    <t>مفصل براي اتصال كابل‌هاي تك ‌سيمه 18/30 كيلوولتي، N2XSY يا NA2XSY به مقاطع 95×1 تا 150×1 ميليمتر مربع.</t>
  </si>
  <si>
    <t>مفصل براي اتصال كابل‌هاي تك ‌سيمه 18/30 كيلوولتي، N2XSY يا NA2XSY به مقاطع 185×1 تا 300×1 ميليمتر مربع.</t>
  </si>
  <si>
    <t>مفصل براي اتصال كابل‌هاي تك ‌سيمه 18/30 كيلوولتي، N2XSY يا NA2XSY به مقاطع 400×1 تا 500×1 ميليمتر مربع.</t>
  </si>
  <si>
    <t>مفصل براي اتصال كابل‌هاي سه ‌سيمه 18/30 كيلوولتي، N2XSEY يا NA2XSEY به مقاطع 35×3 تا 70×3 ميليمتر مربع.</t>
  </si>
  <si>
    <t>مفصل براي اتصال كابل‌هاي سه ‌سيمه 18/30 كيلوولتي، N2XSEY يا NA2XSEY به مقاطع 95×3 تا 150×3 ميليمتر مربع.</t>
  </si>
  <si>
    <t>مفصل براي اتصال كابل‌هاي سه ‌سيمه 18/30 كيلوولتي، N2XSEY يا NA2XSEY به مقاطع 185×3 تا 300×3 ميليمتر مربع.</t>
  </si>
  <si>
    <t>مفصل براي اتصال كابل‌هاي سه ‌سيمه 18/30 كيلوولتي، N2XSEY يا NA2XSEY به مقاطع 400×3 تا 500×3 ميليمتر مربع.</t>
  </si>
  <si>
    <t>ترانکينگ کفي سه محفظه‌اي از ورق گالوانيزه گرم (HOT DIP) به ضخامت 1/5 ميلي متر به ابعاد 200x30 ميلي متر با عايق داخلي همراه با بست.</t>
  </si>
  <si>
    <t>ترانکينگ کفي سه محفظه‌اي از ورق گالوانيزه گرم (HOT DIP) به ضخامت 1/5 ميلي متر به ابعاد 200x60 ميلي متر با عايق داخلي همراه با بست.</t>
  </si>
  <si>
    <t>قطعه ارتباطي گوشه قائم ترانکينگ کفي سه محفظه‌اي از ورق گالوانيزه گرم (HOT DIP) به ضخامت 1/5 ميلي متر به ابعاد 200x30 ميلي متر با عايق داخلي همراه با بست.</t>
  </si>
  <si>
    <t>قطعه ارتباطي گوشه تخت ترانکينگ کفي سه محفظه‌اي از ورق گالوانيزه گرم (HOT DIP) به ضخامت 1/5 ميلي متر به ابعاد 200x30 ميلي متر با عايق داخلي همراه با بست.</t>
  </si>
  <si>
    <t>قطعه ارتباطي ترانکينگ کفي سه محفظه‌اي به جعبه پريز  از ورق گالوانيزه گرم (HOT DIP) به ضخامت 1/5 ميلي متر به ابعاد 200x30 ميلي متر با عايق داخلي همراه با بست.</t>
  </si>
  <si>
    <t>قطعه انتهايي ترانکينگ کفي سه محفظه‌اي از ورق گالوانيزه گرم (HOT DIP) به ضخامت 1/5 ميلي متر به ابعاد 200x30 ميلي متر با عايق داخلي همراه با بست.</t>
  </si>
  <si>
    <t>قطعه ارتباطي گوشه قائم ترانکينگ کفي سه محفظه‌اي از ورق گالوانيزه گرم (HOT DIP) به ضخامت 1/5 ميلي متر به ابعاد 200x60 ميلي متر با عايق داخلي همراه با بست.</t>
  </si>
  <si>
    <t>قطعه ارتباطي گوشه تخت ترانکينگ کفي سه محفظه‌اي از ورق گالوانيزه گرم (HOT DIP) به ضخامت 1/5 ميلي متر به ابعاد 200x60 ميلي متر با عايق داخلي همراه با بست.</t>
  </si>
  <si>
    <t>قطعه ارتباطي ترانکينگ کفي سه محفظه‌اي به جعبه پريز از ورق گالوانيزه گرم (HOT DIP) به ضخامت 1/5 ميلي متر به ابعاد 200x60 ميلي متر با عايق داخلي همراه با بست.</t>
  </si>
  <si>
    <t>قطعه انتهايي ترانکينگ کفي سه محفظه‌اي از ورق گالوانيزه گرم (HOT DIP) به ضخامت 1/5 ميلي متر به ابعاد 200x60 ميلي متر با عايق داخلي همراه با بست.</t>
  </si>
  <si>
    <t>جعبه پريز يک تا چهار پريز خور مخصوص ترانکينگ کفي به ابعاد 200x200 ميلي متر از ورق گالوانيزه گرم (HOT DIP) به ضخامت 1/5 ميلي متر  با عايق داخلي  از عمق 70 تا 130 ميلي متر با درب آلومينيومي دايکاست.</t>
  </si>
  <si>
    <t>قطعه مسدودکننده جعبه پريز ترانکينگ کفي از ورق گالوانيزه گرم (HOT DIP) به ضخامت 1/5 ميلي متر  با عايق داخلي.</t>
  </si>
  <si>
    <t>لوله كشي توكار، با لوله پي. وي. سي سنگين (قوي) قابل انعطاف دوجداره (جدار داخلي خرطومي و جدار دوم صاف) براي نصب در داخل بتون و ادامه آن، نمره 1/53.</t>
  </si>
  <si>
    <t>فيوزفشنگي نوع صنعتي كندكار یا تندکار 2 تا 6 آمپر اندازه E27,DII.</t>
  </si>
  <si>
    <t>فيوزفشنگي نوع صنعتي كندكار یا تندکار 10 تا 25 آمپر اندازه E27,DII.</t>
  </si>
  <si>
    <t>فيوزفشنگي نوع صنعتي كندكار  یا تندکار35 تا 63 آمپر اندازه E33,DIII.</t>
  </si>
  <si>
    <t>فيوزفشنگي نوع صنعتي كندكار یا تندکار80 تا 100 آمپر اندازه R11/4,DIV.</t>
  </si>
  <si>
    <t>فيوزفشنگي نوع صنعتي كندكار یا تندکار 125 تا 200 آمپر اندازه R2,DV.</t>
  </si>
  <si>
    <t>فيوزفشنگي نوع خانگي(كتابي) كندكار یا تندکار 2 تا 6 آمپر اندازه E27,DII.</t>
  </si>
  <si>
    <t>فيوزفشنگي نوع خانگي(كتابي) كندكار یا تندکار 10 تا 25 آمپر اندازه E27,DII.</t>
  </si>
  <si>
    <t>فيوزفشنگي نوع خانگي(كتابي) كندكار یا تندکار 35 تا 63 آمپر اندازه E33,DIII.</t>
  </si>
  <si>
    <t>فيوزفشنگي نوع خانگي(كتابي) كندكار یا تندکار 80 تا 100 آمپر اندازه R11/4,DIV.</t>
  </si>
  <si>
    <t>فيوزفشنگي نوع خانگي(كتابي) كندكار یا تندکار 125 تا 200 آمپر اندازه R2,DV.</t>
  </si>
  <si>
    <t>کنتاکت کلید مینیاتوری</t>
  </si>
  <si>
    <t>رله 24 ولت  مستقیم یا متناوب با یک یا دو کنتاکت مستقل.</t>
  </si>
  <si>
    <t>رله 24 ولت  مستقیم یا متناوب با سه یا چهار کنتاکت مستقل.</t>
  </si>
  <si>
    <t>رله 220 ولت  مستقیم یا متناوب با یک یا دو کنتاکت مستقل.</t>
  </si>
  <si>
    <t>رله 220 ولت  مستقیم یا متناوب با سه یا چهار کنتاکت مستقل.</t>
  </si>
  <si>
    <t>رله استارت مجدد، 220 ولت.</t>
  </si>
  <si>
    <t>تايمر تابلو  10 آمپر با ولتاژ نامي 250 ولت و زمان تنظيم حداکثر تا شش دقيقه.</t>
  </si>
  <si>
    <t>کلید سه حالته فرمان (1-0-2) کنتاکت خور، 6 آمپر و یا ولتاژ حداکثر 240 ولت .</t>
  </si>
  <si>
    <t>کنتاکت کلید سه حالته فرمان.</t>
  </si>
  <si>
    <t>كليد فيوز نوع مينياتوري (فيوز كرير) يك پل با ولتاژ نامي 250 ولت تا جريان 32 آمپر با فيوز مربوط به طور كامل.</t>
  </si>
  <si>
    <t>كليد فيوز نوع مينياتوري (فيوز كرير) دو پل با ولتاژ نامي 500 ولت تا جريان 32 آمپر با فيوز مربوط به طور كامل.</t>
  </si>
  <si>
    <t>كليد فيوز نوع مينياتوري (فيوز كرير) سه پل با ولتاژ نامي 500 ولت  تا جريان 32 آمپر با فيوز مربوط به طور كامل.</t>
  </si>
  <si>
    <t>كليد فيوز نوع مينياتوري (فيوز كرير) چهار پل با ولتاژ نامي 500 ولت تا جريان 32 آمپر با فيوز مربوط به طور كامل.</t>
  </si>
  <si>
    <t>كليد اتوماتيك كامپكت ثابت سه پل، قابل قطع زير بار، تا 100 آمپر و با قدرت قطع 14 كيلو آمپر در 380 ولت.</t>
  </si>
  <si>
    <t>كليد اتوماتيك كامپكت ثابت سه پل، قابل قطع زير بار، 125 آمپر و با قدرت قطع 14 كيلو آمپر در 380 ولت.</t>
  </si>
  <si>
    <t>كليد اتوماتيك كامپكت ثابت سه پل، قابل قطع زير بار، 160 آمپر و با قدرت قطع 14 كيلو آمپر در 380 ولت.</t>
  </si>
  <si>
    <t>كليد اتوماتيك كامپكت قابل تنظیم سه پل، قابل قطع زير بار، 200 تا 250 آمپر و با قدرت قطع 25 كيلو آمپر در 380 ولت.</t>
  </si>
  <si>
    <t>كليد اتوماتيك كامپكت قابل تنظیم ثابت سه پل، قابل قطع زير بار، 400 آمپر و با قدرت قطع 35 كيلو آمپر در 380 ولت.</t>
  </si>
  <si>
    <t>كليد اتوماتيك كامپكت قابل تنظیم ثابت سه پل، قابل قطع زير بار، 630 آمپر و با قدرت قطع 35 كيلو آمپر در 380 ولت.</t>
  </si>
  <si>
    <t>كليد اتوماتيك كامپكت قابل تنظیم ثابت سه پل، قابل قطع زير بار، 800 آمپر و با قدرت قطع 35 كيلو آمپر در 380 ولت.</t>
  </si>
  <si>
    <t>كليد اتوماتيك كامپكت قابل تنظیم ثابت سه پل، قابل قطع زير بار، 1250 آمپر و با قدرت قطع 50 كيلو آمپر در 380 ولت.</t>
  </si>
  <si>
    <t>كليد اتوماتيك كامپكت قابل تنظیم ثابت سه پل، قابل قطع زير بار، 1600 آمپر و با قدرت قطع 50 كيلو آمپر در 380 ولت.</t>
  </si>
  <si>
    <t>كليد اتوماتيك كامپكت قابل تنظیم ثابت سه پل، قابل قطع زير بار، 2000 آمپر و با قدرت قطع 70 كيلو آمپر در 380 ولت.</t>
  </si>
  <si>
    <t>كليد اتوماتيك كامپكت قابل تنظیم ثابت سه پل، قابل قطع زير بار، 2500 آمپر و با قدرت قطع 85 كيلو آمپر در 380 ولت.</t>
  </si>
  <si>
    <t>كليد اتوماتيك كامپكت قابل تنظیم ثابت سه پل، قابل قطع زير بار، 1000 آمپر و با قدرت قطع 50 كيلو آمپر در 380 ولت.</t>
  </si>
  <si>
    <t>کلید حفاظت موتوری (MPCB) با دامنه های جریان قطع قابل تنظیم تا حداکثر3/6 آمپر.</t>
  </si>
  <si>
    <t>کلید حفاظت موتوری (MPCB) با دامنه های جریان قطع قابل تنظیم تا حداکثر3/6 آمپر تا 18 آمپر .</t>
  </si>
  <si>
    <t>کلید حفاظت موتوری (MPCB) با دامنه های جریان قطع قابل تنظیم تا حداکثر18 آمپر تا 32  آمپر.</t>
  </si>
  <si>
    <t>کلید حفاظت موتوری (MPCB) با دامنه های جریان قطع قابل تنظیم تا حداکثر32 آمپر تا 100  آمپر.</t>
  </si>
  <si>
    <t>کنتاکت کلید حفاظت موتوری (MPCB) با دامنه های جریان قطع قابل تنظیم تا 32 آمپر .</t>
  </si>
  <si>
    <t>کنتاکت کلید حفاظت موتوری (MPCB) با دامنه های جریان قطع قابل تنظیم تا حداکثر32 آمپر تا 100  آمپر.</t>
  </si>
  <si>
    <t>كليد اتوماتيك كامپكت قابل تنظیم كشويي سه پل، قابل قطع زير بار، تا 100 آمپر و با قدرت قطع 14 كيلو آمپر در 380 ولت.</t>
  </si>
  <si>
    <t>كليد اتوماتيك كامپكت قابل تنظیم كشويي سه پل، قابل قطع زير بار،  125 آمپر و با قدرت قطع 14 كيلو آمپر در 380 ولت.</t>
  </si>
  <si>
    <t>كليد اتوماتيك كامپكت قابل تنظیم كشويي سه پل، قابل قطع زير بار،  160 آمپر و با قدرت قطع 14 كيلو آمپر در 380 ولت.</t>
  </si>
  <si>
    <t>كليد اتوماتيك كامپكت قابل تنظیم كشويي سه پل، قابل قطع زير بار،  200 یا 250 آمپر و با قدرت قطع 25 كيلو آمپر در 380 ولت.</t>
  </si>
  <si>
    <t>كليد اتوماتيك كامپكت قابل تنظیم كشويي سه پل، قابل قطع زير بار،  400 آمپر و با قدرت قطع 35 كيلو آمپر در 380 ولت.</t>
  </si>
  <si>
    <t>كليد اتوماتيك كامپكت قابل تنظیم كشويي سه پل، قابل قطع زير بار،  630 آمپر و با قدرت قطع 35 كيلو آمپر در 380 ولت.</t>
  </si>
  <si>
    <t>كليد اتوماتيك كامپكت كشويي سه پل، قابل قطع زير بار، 800 آمپر و با قدرت قطع 35 كيلو آمپر در 380 ولت.</t>
  </si>
  <si>
    <t>كليد اتوماتيك كامپكت كشويي سه پل، قابل قطع زير بار، 1250 آمپر و با قدرت قطع 50 كيلو آمپر  در 380 ولت.</t>
  </si>
  <si>
    <t>كليد اتوماتيك كامپكت كشويي سه پل، قابل قطع زير بار، 1600 آمپر و با قدرت قطع 50 كيلو آمپر در 380 ولت.</t>
  </si>
  <si>
    <t>كليد اتوماتيك كامپكت كشويي سه پل، قابل قطع زير بار، 2000 آمپر و با قدرت قطع 70 كيلو آمپر در 380 ولت.</t>
  </si>
  <si>
    <t>كليد اتوماتيك كامپكت كشويي سه پل، قابل قطع زير بار، 2500 آمپر و با قدرت قطع 85 كيلو آمپر در 380 ولت.</t>
  </si>
  <si>
    <t>كليد اتوماتيك كامپكت كشويي سه پل، قابل قطع زير بار، 1000 آمپر و با قدرت قطع 50 كيلو آمپر در 380 ولت.</t>
  </si>
  <si>
    <t>كليد اتوماتيك هوايي قابل تنظیم ثابت، سه پل، قابل قطع زير بار، 630 آمپر و با قدرت قطع 40 كيلو آمپر در 380 ولت.</t>
  </si>
  <si>
    <t>كليد اتوماتيك هوايي قابل تنظیم ثابت، سه پل، قابل قطع زير بار، 800 آمپر و با قدرت قطع 40 كيلو آمپر در380 ولت.</t>
  </si>
  <si>
    <t>كليد اتوماتيك هوايي قابل تنظیم ثابت، سه پل، قابل قطع زير بار، 1250 آمپر و با قدرت قطع 50 كيلو آمپر در380 ولت.</t>
  </si>
  <si>
    <t>كليد اتوماتيك هوايي قابل تنظیم ثابت، سه پل، قابل قطع زير بار، 1600 آمپر و با قدرت قطع 50 كيلو آمپر در380 ولت.</t>
  </si>
  <si>
    <t>كليد اتوماتيك هوايي قابل تنظیم ثابت، سه پل، قابل قطع زير بار، 2000 آمپر و با قدرت قطع 50 كيلو آمپر در380 ولت.</t>
  </si>
  <si>
    <t>كليد اتوماتيك هوايي  قابل تنظیم ثابت، سه پل، قابل قطع زير بار، 2500 آمپر و با قدرت قطع 50 كيلو آمپر در380 ولت.</t>
  </si>
  <si>
    <t>كليد اتوماتيك هوايي  قابل تنظیم ثابت، سه پل، قابل قطع زير بار، 3200 آمپر و با قدرت قطع 50 كيلو آمپر در380 ولت.</t>
  </si>
  <si>
    <t>كليد اتوماتيك هوايي قابل تنظیم ثابت، سه پل، قابل قطع زير بار، 4000 آمپر و با قدرت قطع 50 كيلو آمپر در380 ولت.</t>
  </si>
  <si>
    <t>كليد اتوماتيك هوايي  قابل تنظیم ثابت، سه پل، قابل قطع زير بار، 5000 آمپر و با قدرت قطع 100 كيلو آمپر در380 ولت.</t>
  </si>
  <si>
    <t>كليد اتوماتيك هوايي  قابل تنظیم ثابت، سه پل، قابل قطع زير بار، 6300 آمپر و با قدرت قطع 100 كيلو آمپر در380 ولت.</t>
  </si>
  <si>
    <t>كليد اتوماتيك هوايي  قابل تنظیم كشويي، سه پل، قابل قطع زير بار، 400 آمپر و با قدرت قطع 50 كيلو آمپر در380 ولت.</t>
  </si>
  <si>
    <t>كليد اتوماتيك هوايي  قابل تنظیم كشويي، سه پل، قابل قطع زير بار، 630 آمپر و با قدرت قطع 40 كيلو آمپر در380 ولت.</t>
  </si>
  <si>
    <t>كليد اتوماتيك هوايي  قابل تنظیم كشويي، سه پل، قابل قطع زير بار، 800 آمپر و با قدرت قطع 40 كيلو آمپر در380 ولت.</t>
  </si>
  <si>
    <t>كليد اتوماتيك هوايي  قابل تنظیم كشويي، سه پل، قابل قطع زير بار، 1250 آمپر و با قدرت قطع 50 كيلو آمپر در380 ولت.</t>
  </si>
  <si>
    <t>كليد اتوماتيك هوايي  قابل تنظیم كشويي، سه پل، قابل قطع زير بار، 1600 آمپر و با قدرت قطع 50 كيلو آمپر در380 ولت.</t>
  </si>
  <si>
    <t>كليد اتوماتيك هوايي  قابل تنظیم كشويي، سه پل، قابل قطع زير بار، 2000 آمپر و با قدرت قطع 50 كيلو آمپر در380 ولت.</t>
  </si>
  <si>
    <t>كليد اتوماتيك هوايي  قابل تنظیم كشويي، سه پل، قابل قطع زير بار، 2500 آمپر و با قدرت قطع 50 كيلو آمپر در380 ولت.</t>
  </si>
  <si>
    <t>كليد اتوماتيك هوايي  قابل تنظیم كشويي، سه پل، قابل قطع زير بار، 3200 آمپر و با قدرت قطع 50 كيلو آمپر در380 ولت.</t>
  </si>
  <si>
    <t>كليد اتوماتيك هوايي قابل تنظیم كشويي، سه پل، قابل قطع زير بار، 4000 آمپر و با قدرت قطع 50 كيلو آمپر در380 ولت.</t>
  </si>
  <si>
    <t>كليد اتوماتيك هوايي  قابل تنظیم كشويي، سه پل، قابل قطع زير بار، 5000 آمپر و با قدرت قطع 50 كيلو آمپر در380 ولت.</t>
  </si>
  <si>
    <t>كليد اتوماتيك هوايي  قابل تنظیم كشويي، سه پل، قابل قطع زير بار، 6300 آمپر و با قدرت قطع 100 كيلو آمپر در380 ولت.</t>
  </si>
  <si>
    <t>كنتاكتورسه پل خشك 400 ولت و 1/58 كيلووات (I-AC3=37A) و (I-AC1=50A) با بوبين 220 ولت.</t>
  </si>
  <si>
    <t>رله اضافه بارسه فاز، از نوع حرارتي (بي متال) قابل نصب روي كنتاكتورهاي خشك بوبيني 380 ولت 9 و12 آمپر، با قابليت تنظيم در محدوده 1/0 تا1/54 آمپر در 17 محدوده تنظيم مختلف.</t>
  </si>
  <si>
    <t>رله کنترل فاز سه فاز برای جلوگیری مدار از دو فاز شدن ، معکوس شدن فازها و افزایش یا افت ولتاژ فازها بیش از حد تعیین شده.</t>
  </si>
  <si>
    <t>چراغ سيگنال براي نصب روي تابلو، به رنگهاي مختلف، با لامپي به قدرت 2 تا 6 وات، 220 يا110 يا24 و يا 6 ولت.</t>
  </si>
  <si>
    <t>چراغ سيگنال LED براي نصب روي تابلو، به قطرنصب 22 ميليمتر، به رنگهاي مختلف، با لامپي به قدرت 2 تا 6 وات، 220 يا110 يا24 و يا 6 ولت.</t>
  </si>
  <si>
    <t>دكمه فشاري براي نصب روي تابلو،  با يك كنتاكت باز و يك بسته، به رنگهاي مختلف.</t>
  </si>
  <si>
    <t>دكمه فشاري براي نصب روي تابلو، ر با دو كنتاكت باز و دو بسته، به رنگهاي مختلف.</t>
  </si>
  <si>
    <t>ترمينال پيچي با بدنه اي ازجنس ترمو پلاستيك براي هادي‌هايي تا مقطع 2/5 ميليمتر مربع.</t>
  </si>
  <si>
    <t>کانال پلاستیکی تا عرض 4 سانتی متر با سطح مقطع 500 الی 1600 میلی متر مربع.</t>
  </si>
  <si>
    <t>متر</t>
  </si>
  <si>
    <t>کانال پلاستیکی  با عرض بیش از4  تا 6 سانتی متر با سطح مقطع بزرگتر از1600 الی 3600  میلی متر مربع.</t>
  </si>
  <si>
    <t>کانال پلاستیکی  با عرض بیش از6  تا 10 سانتی متر با سطح مقطع بزرگتر از 3600  الی 6400 میلی متر مربع.</t>
  </si>
  <si>
    <t>راه انداز نرم دیجیتالی سه فاز 380 ولت دارای پورت RS485 برای موتور 11 کیلو وات.</t>
  </si>
  <si>
    <t>راه انداز نرم دیجیتالی سه فاز 380 ولت دارای پورت RS485 برای موتور 15 کیلو وات.</t>
  </si>
  <si>
    <t>راه انداز نرم دیجیتالی سه فاز 380 ولت دارای پورت RS485 برای موتور 18/5 کیلو وات.</t>
  </si>
  <si>
    <t>راه انداز نرم دیجیتالی سه فاز 380 ولت دارای پورت RS485 برای موتور 22 کیلو وات.</t>
  </si>
  <si>
    <t>راه انداز نرم دیجیتالی سه فاز 380 ولت دارای پورت RS485 برای موتور 30 کیلو وات.</t>
  </si>
  <si>
    <t>راه انداز نرم دیجیتالی سه فاز 380 ولت دارای پورت RS485 برای موتور 37 کیلو وات.</t>
  </si>
  <si>
    <t>راه انداز نرم دیجیتالی سه فاز 380 ولت دارای پورت RS485 برای موتور 45 کیلو وات.</t>
  </si>
  <si>
    <t>راه انداز نرم دیجیتالی سه فاز 380 ولت دارای پورت RS485 برای موتور 55 کیلو وات.</t>
  </si>
  <si>
    <t>راه انداز نرم دیجیتالی سه فاز 380 ولت دارای پورت RS485 برای موتور 75 کیلو وات.</t>
  </si>
  <si>
    <t>راه انداز نرم دیجیتالی سه فاز 380 ولت دارای پورت RS485 برای موتور 90 کیلو وات.</t>
  </si>
  <si>
    <t>اینورتر سه فاز 380 ولت دارای پورت RS485 با قابلیت کار به صورت دستی یا اتوماتیک و یا حفاظت های ولتاژ و جریان برای کنترل دور موتور 3 کیلو وات.</t>
  </si>
  <si>
    <t>اینورتر سه فاز 380 ولت دارای پورت RS485 با قابلیت کار به صورت دستی یا اتوماتیک و یا حفاظت های ولتاژ و جریان برای کنترل دور موتور 4 کیلو وات.</t>
  </si>
  <si>
    <t>اینورتر سه فاز 380 ولت دارای پورت RS485 با قابلیت کار به صورت دستی یا اتوماتیک و یا حفاظت های ولتاژ و جریان برای کنترل دور موتور 5/5 کیلو وات.</t>
  </si>
  <si>
    <t>اینورتر سه فاز 380 ولت دارای پورت RS485 با قابلیت کار به صورت دستی یا اتوماتیک و یا حفاظت های ولتاژ و جریان برای کنترل دور موتور 7/5 کیلو وات.</t>
  </si>
  <si>
    <t>اینورتر سه فاز 380 ولت دارای پورت RS485 با قابلیت کار به صورت دستی یا اتوماتیک و یا حفاظت های ولتاژ و جریان برای کنترل دور موتور 11 کیلو وات.</t>
  </si>
  <si>
    <t>اینورتر سه فاز 380 ولت دارای پورت RS485 با قابلیت کار به صورت دستی یا اتوماتیک و یا حفاظت های ولتاژ و جریان برای کنترل دور موتور 15 کیلو وات.</t>
  </si>
  <si>
    <t>اینورتر سه فاز 380 ولت دارای پورت RS485 با قابلیت کار به صورت دستی یا اتوماتیک و یا حفاظت های ولتاژ و جریان برای کنترل دور موتور 18/5 کیلو وات.</t>
  </si>
  <si>
    <t>اینورتر سه فاز 380 ولت دارای پورت RS485 با قابلیت کار به صورت دستی یا اتوماتیک و یا حفاظت های ولتاژ و جریان برای کنترل دور موتور 22 کیلو وات.</t>
  </si>
  <si>
    <t>اینورتر سه فاز 380 ولت دارای پورت RS485 با قابلیت کار به صورت دستی یا اتوماتیک و یا حفاظت های ولتاژ و جریان برای کنترل دور موتور 30 کیلو وات.</t>
  </si>
  <si>
    <t>اینورتر سه فاز 380 ولت دارای پورت RS485 با قابلیت کار به صورت دستی یا اتوماتیک و یا حفاظت های ولتاژ و جریان برای کنترل دور موتور 37 کیلو وات.</t>
  </si>
  <si>
    <t>اینورتر سه فاز 380 ولت دارای پورت RS485 با قابلیت کار به صورت دستی یا اتوماتیک و یا حفاظت های ولتاژ و جریان برای کنترل دور موتور 45 کیلو وات.</t>
  </si>
  <si>
    <t>اینورتر سه فاز 380 ولت دارای پورت RS485 با قابلیت کار به صورت دستی یا اتوماتیک و یا حفاظت های ولتاژ و جریان برای کنترل دور موتور 55 کیلو وات.</t>
  </si>
  <si>
    <t>اینورتر سه فاز 380 ولت دارای پورت RS485 با قابلیت کار به صورت دستی یا اتوماتیک و یا حفاظت های ولتاژ و جریان برای کنترل دور موتور 75 کیلو وات.</t>
  </si>
  <si>
    <t>اینورتر سه فاز 380 ولت دارای پورت RS485 با قابلیت کار به صورت دستی یا اتوماتیک و یا حفاظت های ولتاژ و جریان برای کنترل دور موتور 90 کیلو وات.</t>
  </si>
  <si>
    <t>لضافه بها نسبت به ردیف های 149201 الی 149213 در صورتیکه اینورتر دارای فیلتر هارمونیک باشد.</t>
  </si>
  <si>
    <t>لضافه بها نسبت به ردیف های 149201 الی 149213 در صورتیکه اینورتر دارای IP45 باشد.</t>
  </si>
  <si>
    <t>كنتور سه فاز الكترونيكي ولتاژ اوليه 10-1 آمپر،412/540×3 - 100/7/57×3 ولت.</t>
  </si>
  <si>
    <t>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0/2- 1 – 0/2 پيش‌فاز) و به ابعاد 144 ×144 ميليمتر، براي نصب در تابلو.</t>
  </si>
  <si>
    <t>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0/2- 1 – 0/2 پيش‌فاز) و به ابعاد 96 ×96 ميليمتر، براي نصب در تابلو.</t>
  </si>
  <si>
    <t>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0/2- 1 – 0/2 پيش‌فاز) و به ابعاد 48 ×96 ميليمتر، براي نصب در تابلو.</t>
  </si>
  <si>
    <t>كسينوس في متر آنالوگ سه فاز 45 تا 65 هرتز، به ابعاد 144×144 ميليمتر، براي نصب در تابلو و اتصال به ترانس جريان 5/XXX يا‌1/XXX آمپر و اتصال به ترانس ‌ولتاژ (100 ولت) يا اتصال ‌مستقيم(380 ولت) با نشاندهنده (پس فاز 0/5 -1 -0/5 پيش فاز).</t>
  </si>
  <si>
    <t>كسينوس في متر آنالوگ سه فاز 45 تا 65 هرتز، به ابعاد 96×96 ميليمتر، براي نصب در تابلو و اتصال به ترانس جريان 5/XXX يا‌1/XXX آمپر و اتصال به ترانس ولتاژ (100 ولت) يا اتصال مستقيم(380 ولت) با نشاندهنده (پس فاز 0/5 -1 -0/5 پيش فاز).</t>
  </si>
  <si>
    <t>ترانس جريان از نوع عبوري، با نسبت تبديل 75/5، 100/5، 150/5 و 200/5.</t>
  </si>
  <si>
    <t>ترانس جريان از نوع عبوري، با نسبت تبديل 250/5، 300/5 و 400/5.</t>
  </si>
  <si>
    <t>ترانس جريان از نوع عبوري، با نسبت تبديل500/5، 600/5، 750/5 و 800/5.</t>
  </si>
  <si>
    <t>ترانس جريان از نوع عبوري، با نسبت تبديل1000/5، 1200/5 و 1500/5.</t>
  </si>
  <si>
    <t>ترانس جريان از نوع عبوري، با نسبت تبديل2000/5، 2500/5 و 3000/5.</t>
  </si>
  <si>
    <t>ترانس جريان از نوع عبوري، با نسبت تبديل4000/5.</t>
  </si>
  <si>
    <t>دستگاه اندازه‌گيري توان/ انرژي جهت اندازه‌گيري و نمايش كميت‌هاي الكتريكي شامل توان اكتيو، توان راكتيو، توان ظاهري (كنتور اكتيو سه تعرفه- كنتور راكتيو سه تعرفه) ولتاژ، جريان، فركانس، كسينوس في، ماكسيمتر، با وردي جريان 1 - 5 آمپر، مولتي رنج 5 الي 9999 آمپر، فركانس 45 الي 65 هرتز با ولتاژ ورودي تا 500 ولت بين دو فاز براي اتصال مستقيم و جهت اتصال از طريق ترانس مبدل ولتاژ PT با ولتاژ ثانويه 100/ ... يا 110/ ... ولت بين دو فاز و با ولتاژ اوليه قابل برنامه‌ريزي تا 400 كيلوولت با كلاس دقت (1) و با ولتاژ تغذيه 85 الي 260 ولت AC/DC‌، بدون حافظه ويژه Data Logging و بدون پورت ارتباط با كامپيوتر با نمايش دهنده LCD گرافيكي،‌ مجهز به باطري پشتيبان، تقويم و داراي سيستم تنظيم اتوماتيك Day Light Saving امكان كاليبراسيون نرم‌افزاري، در ابعاد 144×144 ميلي‌متر يا 96×96 ميلي‌متر، براي نصب در تابلو برق</t>
  </si>
  <si>
    <t>سلول فشار متوسط 6 كيلوولتي به ابعاد تقريبي 85×85×200 سانتي‌متر با قدرت قطع 250 مگا ولت آمپر، تهيه شده از ورق فولادي روغني به ضخامت 2 ميليمتر به انضمام نبشي، قفل، لولا و غيره با رنگ آميزي الكترواستاتيك (پخته) بطور كامل و بدون شينه، مقره و لوازم اندازه‌گيري و كنترل.</t>
  </si>
  <si>
    <t>سلول فشار متوسط 11 كيلوولتي به ابعاد تقريبي 90×90×220 سانتي‌متر با قدرت قطع 350 مگا ولت آمپر، تهيه شده از ورق فولادي روغني به ضخامت 2 ميليمتر به انضمام نبشي، قفل، لولا و غيره با رنگ آميزي الكترواستاتيك (پخته) بطور كامل و بدون شينه، مقره و لوازم اندازه‌گيري و كنترل.</t>
  </si>
  <si>
    <t>سلول فشار متوسط 20 كيلوولتي به ابعاد تقريبي 115×115×250 سانتي‌متر با قدرت قطع 500 مگا ولت آمپر، تهيه شده از ورق فولادي روغني به ضخامت 2/5 ميليمتر به انضمام نبشي، قفل، لولا و غيره با رنگ آميزي الكترواستاتيك (پخته) بطور كامل و بدون شينه، مقره و لوازم اندازه‌گيري و كنترل.</t>
  </si>
  <si>
    <t>سلول فشار متوسط 33 كيلوولتي به ابعاد تقريبي 160×165×275 سانتي‌متر با قدرت قطع 700 مگا ولت آمپر، تهيه شده از ورق فولادي روغني به ضخامت 2/5 ميليمتر به انضمام نبشي، قفل، لولا و غيره با رنگ آميزي الكترواستاتيك (پخته) بطور كامل و بدون شينه، مقره و لوازم اندازه‌گيري و كنترل.</t>
  </si>
  <si>
    <t>سلول فشار متوسط فلزي كشوئي، ايستاده تمام بسته به ابعاد تقريبي 90×165×225 سانتي‌متر ساخته شده از ورق گالوانيزه به ضخامت 2/5 ميليمتر، شامل يك عدد دژنكتور كم روغن 20 كيلوولتي 1250 آمپر با جريان نامي قطع اتصال كوتاه 16 كيلوآمپر، نصب شده روي ارابه كشوئي با فرمان قطع و وصل دستي به طور كامل.</t>
  </si>
  <si>
    <t>سلول فشار متوسط فلزي كشوئي، ايستاده تمام بسته به ابعاد تقريبي 90×165×225 سانتي‌متر ساخته شده از ورق گالوانيزه به ضخامت 2/5 ميليمتر، شامل يك عدد دژنكتور كم روغن 20 كيلوولتي 1250 آمپر با جريان نامي قطع اتصال كوتاه 16 كيلوآمپر، نصب شده روي ارابه كشوئي و يك عدد كليد اتصال زمين سه پل 20 كيلوولت با جريان ضربه‌اي 40 كيلوآمپر با فرمان قطع و وصل دستي به طور كامل.</t>
  </si>
  <si>
    <t>خازن صنعتي سه فاز از نوع خشك 400 ولت، 50 هرتز، با اتصال دلتا، مجهز به مقاومت تخليه بار و به قدرت 1/52 كيلووار.</t>
  </si>
  <si>
    <t>خازن صنعتي سه فاز از نوع گازي 400 ولت، 50 هرتز، با اتصال دلتا، مجهز به مقاومت تخليه بار و به قدرت 1/52  كيلووار.</t>
  </si>
  <si>
    <t>تسمه گالوانيزه گرم 20×2/5 و 25×4 و 30×5 و40×4 و 50×5 ميليمترباسوراخ كاريهاي لازم</t>
  </si>
  <si>
    <t>نصب پلاك ازورق گالوانيزه، به ضخامت 0/75 ميليمتروابعاد 10×25 سانتيمتر، شامل نمره و مشخصات پايه كه بارنگ روغني روي آن نوشته شده باشد (بدون پلاك و بستهاي مربوط).</t>
  </si>
  <si>
    <t>كابل تلفن زميني باروكش پلي اتيلن از نوع A2Y(st)2Y به قطر 0/6 ميليمتر، يك زوجي بايك سيم اتصال زمين همراه، براي نصب درون ترانشه.</t>
  </si>
  <si>
    <t>كابل تلفن زميني باروكش پلي اتيلن از نوع A2Y(st)2Y به قطر 0/6 ميليمتر، دوزوجي بايك سيم اتصال زمين همراه، براي نصب درون ترانشه.</t>
  </si>
  <si>
    <t>كابل تلفن زميني باروكش پلي اتيلن از نوع A2Y(st)2Y به قطر 0/6 ميليمتر، چهارزوجي بايك سيم اتصال زمين همراه، براي نصب درون ترانشه.</t>
  </si>
  <si>
    <t>كابل تلفن زميني باروكش پلي اتيلن از نوع A2Y(st)2Y به قطر 0/6 ميليمتر، پنج زوجي بايك سيم اتصال زمين همراه، براي نصب درون ترانشه.</t>
  </si>
  <si>
    <t>كابل تلفن زميني باروكش پلي اتيلن از نوع A2Y(st)2Y به قطر 0/6 ميليمتر، شش زوجي بايك سيم اتصال زمين همراه، براي نصب درون ترانشه.</t>
  </si>
  <si>
    <t>كابل تلفن زميني باروكش پلي اتيلن از نوع A2Y(st)2Y به قطر 0/6 ميليمتر، ده زوجي بايك سيم اتصال زمين همراه، براي نصب درون ترانشه.</t>
  </si>
  <si>
    <t>كابل تلفن زميني باروكش پلي اتيلن از نوع A2Y(st)2Y به قطر 0/6 ميليمتر، پانزده زوجي بايك سيم اتصال زمين همراه، براي نصب درون ترانشه.</t>
  </si>
  <si>
    <t>كابل تلفن زميني باروكش پلي اتيلن از نوع A2Y(st)2Y به قطر 0/6 ميليمتر، بيست زوجي بايك سيم اتصال زمين همراه، براي نصب درون ترانشه.</t>
  </si>
  <si>
    <t>كابل تلفن زميني باروكش پلي اتيلن از نوع A2Y(st)2Y به قطر 0/6 ميليمتر، بيست وپنج زوجي بايك سيم اتصال زمين همراه، براي نصب درون ترانشه.</t>
  </si>
  <si>
    <t>كابل تلفن زميني باروكش پلي اتيلن از نوع A2Y(st)2Y به قطر 0/6 ميليمتر، سي زوجي بايك سيم اتصال زمين همراه، براي نصب درون ترانشه.</t>
  </si>
  <si>
    <t>كابل تلفن زميني باروكش پلي اتيلن از نوع A2Y(st)2Y به قطر 0/6 ميليمتر، چهل زوجي بايك سيم اتصال زمين همراه، براي نصب درون ترانشه.</t>
  </si>
  <si>
    <t>كابل تلفن زميني باروكش پلي اتيلن از نوع A2Y(st)2Y به قطر 0/6 ميليمتر، پنجاه زوجي بايك سيم اتصال زمين همراه، براي نصب درون ترانشه.</t>
  </si>
  <si>
    <t>كابل تلفن زميني باروكش پلي اتيلن از نوع A2Y(st)2Y به قطر 0/6 ميليمتر، شصت زوجي بايك سيم اتصال زمين همراه، براي نصب درون ترانشه.</t>
  </si>
  <si>
    <t>كابل تلفن زميني باروكش پلي اتيلن از نوع A2Y(st)2Y به قطر 0/6 ميليمتر، هفتادزوجي بايك سيم اتصال زمين همراه، براي نصب درون ترانشه.</t>
  </si>
  <si>
    <t>كابل تلفن زميني باروكش پلي اتيلن از نوع A2Y(st)2Y به قطر 0/6 ميليمتر، صدزوجي بايك سيم اتصال زمين همراه، براي نصب درون ترانشه.</t>
  </si>
  <si>
    <t>كابل تلفن زميني باروكش پلي اتيلن از نوع A2Y(st)2Y به قطر 0/6 ميليمتر، يکصد و پنجاه زوجي بايك سيم اتصال زمين همراه، براي نصب درون ترانشه.</t>
  </si>
  <si>
    <t>كابل تلفن زميني باروكش پلي اتيلن از نوع A2Y(st)2Y به قطر 0/6 ميليمتر، دويست زوجي بايك سيم اتصال زمين همراه، براي نصب درون ترانشه.</t>
  </si>
  <si>
    <t>كابل تلفن زميني باروكش پلي اتيلن از نوع A2Y(st)2Y به قطر 0/6 ميليمتر، دويست وپنجاه زوجي بايك سيم اتصال زمين همراه، براي نصب درون ترانشه.</t>
  </si>
  <si>
    <t>كابل تلفن زميني باروكش پلي اتيلن از نوع A2Y(st)2Y به قطر 0/6 ميليمتر، سيصد زوجي بايك سيم اتصال زمين همراه، براي نصب درون ترانشه.</t>
  </si>
  <si>
    <t>كابل تلفن زميني باروكش پلي اتيلن از نوع A2Y(st)2Y به قطر 0/6 ميليمتر، چهارصد زوجي بايك سيم اتصال زمين همراه، براي نصب درون ترانشه.</t>
  </si>
  <si>
    <t>كابل تلفن زميني باروكش پلي اتيلن از نوع A2Y(st)2Y به قطر 0/6 ميليمتر، پانصد زوجي بايك سيم اتصال زمين همراه، براي نصب درون ترانشه.</t>
  </si>
  <si>
    <t>كابل تلفن هوايي باروكش P.V.C از نوع JY(st)Y به قطر 0/6 ميليمتر، يك زوجي بايك سيم اتصال زمين همراه، براي نصب روي ديوارياداخل لوله وياروي سيني كابل.</t>
  </si>
  <si>
    <t>كابل تلفن هوايي باروكش P.V.C از نوع JY(st)Y به قطر 0/6 ميليمتر، دوزوجي بايك سيم اتصال زمين همراه، براي نصب روي ديوارياداخل لوله وياروي سيني كابل.</t>
  </si>
  <si>
    <t>كابل تلفن هوايي باروكش P.V.C از نوع JY(st)Y به قطر 0/6 ميليمتر، چهارزوجي بايك سيم اتصال زمين همراه، براي نصب روي ديوارياداخل لوله وياروي سيني كابل.</t>
  </si>
  <si>
    <t>كابل تلفن هوايي باروكش P.V.C از نوع JY(st)Y به قطر 0/6 ميليمتر، پنج زوجي بايك سيم اتصال زمين همراه، براي نصب روي ديوارياداخل لوله وياروي سيني كابل.</t>
  </si>
  <si>
    <t>كابل تلفن هوايي باروكش P.V.C از نوع JY(st)Y به قطر 0/6 ميليمتر، شش زوجي بايك سيم اتصال زمين همراه، براي نصب روي ديوارياداخل لوله وياروي سيني كابل.</t>
  </si>
  <si>
    <t>كابل تلفن هوايي باروكش P.V.C از نوع JY(st)Y به قطر 0/6 ميليمتر، ده زوجي بايك سيم اتصال زمين همراه، براي نصب روي ديوارياداخل لوله وياروي سيني كابل.</t>
  </si>
  <si>
    <t>كابل تلفن هوايي باروكش P.V.C از نوع JY(st)Y به قطر 0/6 ميليمتر، پانزده زوجي با يك سيم اتصال زمين همراه، براي نصب روي ديوارياداخل لوله وياروي سيني كابل.</t>
  </si>
  <si>
    <t>كابل تلفن هوايي باروكش P.V.C از نوع JY(st)Y به قطر 0/6 ميليمتر، بيست وپنج زوجي بايك سيم اتصال زمين همراه، براي نصب روي ديوارياداخل لوله و ياروي سيني كابل.</t>
  </si>
  <si>
    <t>كابل تلفن هوايي باروكش P.V.C از نوع JY(st)Y به قطر 0/6 ميليمتر، سي زوجي بايك سيم اتصال زمين همراه، براي نصب روي ديوارياداخل لوله وياروي سيني كابل.</t>
  </si>
  <si>
    <t>كابل تلفن هوايي باروكش P.V.C از نوع JY(st)Y به قطر 0/6 ميليمتر، چهل زوجي بايك سيم اتصال زمين همراه، براي نصب روي ديوارياداخل لوله وياروي سيني كابل.</t>
  </si>
  <si>
    <t>كابل تلفن هوايي باروكش P.V.C از نوع JY(st)Y به قطر 0/6 ميليمتر، پنجاه زوجي بايك سيم اتصال زمين همراه، براي نصب روي ديوارياداخل لوله وياروي سيني كابل.</t>
  </si>
  <si>
    <t>كابل تلفن هوايي باروكش P.V.C از نوع JY(st)Y به قطر 0/6 ميليمتر، شصت زوجي بايك سيم اتصال زمين همراه، براي نصب روي ديوارياداخل لوله وياروي سيني كابل.</t>
  </si>
  <si>
    <t>كابل تلفن هوايي باروكش P.V.C از نوع JY(st)Y به قطر 0/6 ميليمتر، صدزوجي بايك سيم اتصال زمين همراه، براي نصب روي ديوارياداخل لوله وياروي سيني كابل.</t>
  </si>
  <si>
    <t>كابل تلفن هوايي باروكش P.V.C از نوع JY(st)Y به قطر 0/6 ميليمتر، دويست زوجي بايك سيم اتصال زمين همراه، براي نصب روي ديوارياداخل لوله وياروي سيني كابل.</t>
  </si>
  <si>
    <t>كابل تلفن خاکي ژله فيلد از نوعA-2YF (L) 2Yb 2Y به قطر 0/6 ميليمتر، ده زوجي، براي نصب درون ترانشه.</t>
  </si>
  <si>
    <t>كابل تلفن خاکي ژله فيلد از نوعA-2YF (L) 2Yb 2Y به قطر 0/6 ميليمتر، بيست زوجي، براي نصب درون ترانشه.</t>
  </si>
  <si>
    <t>كابل تلفن خاکي ژله فيلد از نوعA-2YF (L) 2Yb 2Y به قطر 0/6 ميليمتر، سي زوجي، براي نصب درون ترانشه.</t>
  </si>
  <si>
    <t>كابل تلفن خاکي ژله فيلد از نوعA-2YF (L) 2Yb 2Y به قطر 0/6 ميليمتر، چهل زوجي، براي نصب درون ترانشه.</t>
  </si>
  <si>
    <t>كابل تلفن خاکي ژله فيلد از نوعA-2YF (L) 2Yb 2Y به قطر 0/6 ميليمتر، پنجاه زوجي، براي نصب درون ترانشه.</t>
  </si>
  <si>
    <t>كابل تلفن خاکي ژله فيلد از نوعA-2YF (L) 2Yb 2Y به قطر 0/6 ميليمتر، هفتادزوجي، براي نصب درون ترانشه.</t>
  </si>
  <si>
    <t>كابل تلفن خاکي ژله فيلد از نوعA-2YF (L) 2Yb 2Y به قطر 0/6 ميليمتر، يكصدزوجي، براي نصب درون ترانشه.</t>
  </si>
  <si>
    <t>كابل تلفن خاکي ژله فيلد از نوعA-2YF (L) 2Yb 2Y به قطر 0/6 ميليمتر، يكصدوپنجاه زوجي، براي نصب درون ترانشه.</t>
  </si>
  <si>
    <t>كابل تلفن خاکي ژله فيلد از نوعA-2YF (L) 2Yb 2Y به قطر 0/6 ميليمتر، دويست زوجي، براي نصب درون ترانشه.</t>
  </si>
  <si>
    <t>كابل تلفن خاکي ژله فيلد از نوعA-2YF (L) 2Yb 2Y به قطر 0/6 ميليمتر، سيصدزوجي، براي نصب درون ترانشه.</t>
  </si>
  <si>
    <t>كابل تلفن خاکي ژله فيلد از نوعA-2YF (L) 2Yb 2Y به قطر 0/6 ميليمتر، چهارصدزوجي، براي نصب درون ترانشه.</t>
  </si>
  <si>
    <t>كابل تلفن خاکي ژله فيلد از نوعA-2YF (L) 2Yb 2Y به قطر 0/6 ميليمتر، پانصدزوجي، براي نصب درون ترانشه.</t>
  </si>
  <si>
    <t>كابل تلفن خاکي ژله فيلد از نوعA-2YF (L) 2Yb 2Y به قطر 0/6 ميليمتر، ششصدزوجي، براي نصب درون ترانشه.</t>
  </si>
  <si>
    <t>كابل تلفن كانالي ژله فيلد از نوع A-2YF (L) 2Y به قطر 0/6 ميليمتر، ده زوجي، براي نصب روي ديوار يا داخل لوله يا روي سيني كابل.</t>
  </si>
  <si>
    <t>كابل تلفن كانالي ژله فيلد از نوعA-2YF (L) 2Y به قطر 0/6 ميليمتر، بيست زوجي، براي نصب روي ديوار يا داخل لوله يا روي سيني كابل.</t>
  </si>
  <si>
    <t>كابل تلفن كانالي ژله فيلد از نوعA-2YF (L) 2Y به قطر 0/6 ميليمتر، سي زوجي، براي نصب روي ديوار يا داخل لوله يا روي سيني كابل.</t>
  </si>
  <si>
    <t>كابل تلفن كانالي ژله فيلد از نوعA-2YF (L) 2Y به قطر 0/6 ميليمتر، چهل زوجي، براي نصب روي ديوار يا داخل لوله يا روي سيني كابل.</t>
  </si>
  <si>
    <t>كابل تلفن كانالي ژله فيلد از نوعA-2YF (L) 2Y به قطر 0/6 ميليمتر، پنجاه زوجي، براي نصب روي ديوار يا داخل لوله يا روي سيني كابل.</t>
  </si>
  <si>
    <t>كابل تلفن كانالي ژله فيلد از نوعA-2YF (L) 2Y به قطر 0/6 ميليمتر، هفتاد زوجي، براي نصب روي ديوار يا داخل لوله يا روي سيني كابل.</t>
  </si>
  <si>
    <t>كابل تلفن كانالي ژله فيلد از نوعA-2YF (L) 2Y به قطر 0/6 ميليمتر، يكصد زوجي، براي نصب روي ديوار يا داخل لوله يا روي سيني كابل.</t>
  </si>
  <si>
    <t>كابل تلفن كانالي ژله فيلد از نوعA-2YF (L) 2Y به قطر 0/6 ميليمتر، يكصد و پنجاه زوجي، براي نصب روي ديوار يا داخل لوله يا روي سيني كابل.</t>
  </si>
  <si>
    <t>كابل تلفن كانالي ژله فيلد از نوعA-2YF (L) 2Y به قطر 0/6 ميليمتر، دويست زوجي، براي نصب روي ديوار يا داخل لوله يا روي سيني كابل.</t>
  </si>
  <si>
    <t>كابل تلفن كانالي ژله فيلد از نوعA-2YF (L) 2Y به قطر 0/6 ميليمتر، سيصد زوجي، براي نصب روي ديوار يا داخل لوله يا روي سيني كابل.</t>
  </si>
  <si>
    <t>كابل تلفن كانالي ژله فيلد از نوعA-2YF (L) 2Y به قطر 0/6 ميليمتر، چهار صد زوجي، براي نصب روي ديوار يا داخل لوله يا روي سيني كابل.</t>
  </si>
  <si>
    <t>كابل تلفن كانالي ژله فيلد از نوعA-2YF (L) 2Y به قطر 0/6 ميليمتر، پانصد زوجي، براي نصب روي ديوار يا داخل لوله يا روي سيني كابل</t>
  </si>
  <si>
    <t>كابل تلفن كانالي ژله فيلد از نوعA-2YF (L) 2Y به قطر 0/6 ميليمتر، ششصد زوجي، براي نصب روي ديوار يا داخل لوله يا روي سيني كابل.</t>
  </si>
  <si>
    <t>كابل تلفن هوايي مهاردار با روکش و عايق پلي‌اتيلن از نوعA-2Y (L) 2Y-T به قطر 0/6 ميليمتر، دو زوجي، براي نصب روي تير نگهدارنده.</t>
  </si>
  <si>
    <t>كابل تلفن هوايي مهاردار با روکش و عايق پلي‌اتيلن از نوعA-2Y (L) 2Y-T به قطر 0/6 ميليمتر، سه زوجي، براي نصب روي تير نگهدارنده.</t>
  </si>
  <si>
    <t>كابل تلفن هوايي مهاردار با روکش و عايق پلي‌اتيلن از نوعA-2Y (L) 2Y-T به قطر 0/6 ميليمتر، چهار زوجي، براي نصب روي تير نگهدارنده.</t>
  </si>
  <si>
    <t>كابل تلفن هوايي مهاردار با روکش و عايق پلي‌اتيلن از نوعA-2Y (L) 2Y-T به قطر 0/6 ميليمتر، پنج زوجي، براي نصب روي تير نگهدارنده.</t>
  </si>
  <si>
    <t>كابل تلفن هوايي مهاردار با روکش و عايق پلي‌اتيلن از نوعA-2Y (L) 2Y-T به قطر 0/6 ميليمتر، شش زوجي، براي نصب روي تير نگهدارنده.</t>
  </si>
  <si>
    <t>كابل تلفن هوايي مهاردار با روکش و عايق پلي‌اتيلن از نوعA-2Y (L) 2Y-T به قطر 0/6 ميليمتر، هشت زوجي، براي نصب روي تير نگهدارنده.</t>
  </si>
  <si>
    <t>كابل تلفن هوايي مهاردار با روکش و عايق پلي‌اتيلن از نوعA-2Y (L) 2Y-T به قطر 0/6 ميليمتر، ده زوجي، براي نصب روي تير نگهدارنده.</t>
  </si>
  <si>
    <t>كابل تلفن هوايي مهاردار با روکش و عايق پلي‌اتيلن از نوعA-2Y (L) 2Y-T به قطر 0/6 ميليمتر، پانزده زوجي، براي نصب روي تير نگهدارنده.</t>
  </si>
  <si>
    <t>كابل تلفن هوايي مهاردار با روکش و عايق پلي‌اتيلن از نوعA-2Y (L) 2Y-T به قطر 0/6 ميليمتر، بيست زوجي، براي نصب روي تير نگهدارنده.</t>
  </si>
  <si>
    <t>كابل تلفن هوايي مهاردار با روکش و عايق پلي‌اتيلن از نوعA-2Y (L) 2Y-T به قطر 0/6 ميليمتر، بيست و پنج زوجي، براي نصب روي تير نگهدارنده.</t>
  </si>
  <si>
    <t>كابل تلفن هوايي مهاردار با روکش و عايق پلي‌اتيلن از نوعA-2Y (L) 2Y-T به قطر 0/6 ميليمتر، سي زوجي، براي نصب روي تير نگهدارنده.</t>
  </si>
  <si>
    <t>كابل تلفن هوايي مهاردار با روکش و عايق پلي‌اتيلن از نوعA-2Y (L) 2Y-T به قطر 0/6 ميليمتر، چهل زوجي، براي نصب روي تير نگهدارنده.</t>
  </si>
  <si>
    <t>كابل تلفن هوايي مهاردار با روکش و عايق پلي‌اتيلن از نوعA-2Y (L) 2Y-T به قطر 0/6 ميليمتر، پنجاه زوجي، براي نصب روي تير نگهدارنده.</t>
  </si>
  <si>
    <t>كابل تلفن هوايي مهاردار با روکش و عايق پلي‌اتيلن از نوعA-2Y (L) 2Y-T به قطر 0/6 ميليمتر، شصت زوجي، براي نصب روي تير نگهدارنده.</t>
  </si>
  <si>
    <t>كابل تلفن هوايي مهاردار با روکش و عايق پلي‌اتيلن از نوعA-2Y (L) 2Y-T به قطر 0/6 ميليمتر، هفتاد زوجي، براي نصب روي تير نگهدارنده.</t>
  </si>
  <si>
    <t>كابل تلفن هوايي مهاردار با روکش و عايق پلي‌اتيلن از نوعA-2Y (L) 2Y-T به قطر 0/6 ميليمتر، هشتاد زوجي، براي نصب روي تير نگهدارنده.</t>
  </si>
  <si>
    <t>كابل تلفن هوايي مهاردار با روکش و عايق پلي‌اتيلن از نوعA-2Y (L) 2Y-T به قطر 0/6 ميليمتر، صد زوجي، براي نصب روي تير نگهدارنده.</t>
  </si>
  <si>
    <t>كابل تلفن هوايي مهاردار با روکش و عايق پلي‌اتيلن از نوعA-2Y (L) 2Y-T به قطر 0/6 ميليمتر، صد و پنجاه زوجي، براي نصب روي تير نگهدارنده.</t>
  </si>
  <si>
    <t>كابل تلفن هوايي مهاردار با روکش و عايق پلي‌اتيلن از نوعA-2Y (L) 2Y-T به قطر 0/6 ميليمتر، دويست زوجي، براي نصب روي تير نگهدارنده.</t>
  </si>
  <si>
    <t>سيم تلفن تابيده دولا به قطر 0/6 ميليمتر با روکش پلاستيکي.</t>
  </si>
  <si>
    <t>سيم تلفن تابيده سه لا به قطر 0/6 ميليمتر با روکش پلاستيکي.</t>
  </si>
  <si>
    <t>جعبه انشعاب تلفن تا160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t>
  </si>
  <si>
    <t>جعبه انشعاب تلفن تا200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t>
  </si>
  <si>
    <t>جعبه انشعاب تلفن تا260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t>
  </si>
  <si>
    <t>جعبه انشعاب تلفن تا300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t>
  </si>
  <si>
    <t>جعبه انشعاب تلفن تا360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t>
  </si>
  <si>
    <t>جعبه انشعاب تلفن تا400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t>
  </si>
  <si>
    <t>جعبه انشعاب تلفن تا460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t>
  </si>
  <si>
    <t>جعبه انشعاب تلفن تا500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t>
  </si>
  <si>
    <t>آنتن گيرنده تلويزيون تمام كانال در باند VHF، با حداقل 10 المان (Element) و قدرت دريافت حداقل 8 دسيبل، باترانس تطبيق 7300/5 اهم به طور كامل، ساخت داخل.</t>
  </si>
  <si>
    <t>آنتن گيرنده تلويزيون تمام كانال در باند VHF، با حداقل 13 المان (Element) و قدرت دريافت حداقل 10 دسيبل، باترانس تطبيق 7300/5 اهم به طور كامل، ساخت داخل.</t>
  </si>
  <si>
    <t>آنتن گيرنده تلويزيون تمام كانال در باند VHF، با حداقل 16 المان (Element) و قدرت دريافت حداقل 12 دسيبل، باترانس تطبيق 7300/5 اهم به طور كامل، ساخت داخل.</t>
  </si>
  <si>
    <t>آنتن گيرنده تلويزيون تمام كانال در باند UHF، با حداقل 40 المان (Element) و قدرت دريافت حداقل 12 دسيبل، باترانس تطبيق 7300/5 اهم به طور كامل، ساخت داخل.</t>
  </si>
  <si>
    <t>آنتن گيرنده تلويزيون تمام كانال در باند UHF، با حداقل 90 المان (Element) و قدرت دريافت حداقل 15 دسيبل، باترانس تطبيق 7300/5 اهم به طور كامل، ساخت داخل.</t>
  </si>
  <si>
    <t>پايه مخصوص نصب آنتن گيرنده تلويزيون، ساخته شده از لوله گالوانيزه به طول حدود 2/5 متر و به قطر 3 سانتيمتر، با درپوش باران گير و بستهاي لازم و تمام متعلقات.</t>
  </si>
  <si>
    <t>مادرساعت الكترونيكي كوارتز كريستالي، با دقت حدود يك دقيقه در سال، براي كار باحداكثر50 عدد ساعت فرعي، قابل كاربادستگاه حضور و غياب و دستگاه برنامه‌ريز مجهز به ‌شارژر باطري نيكل كادميوم، براي حدود12 ساعت قطع برق، با ظرفيت كامل، قابل كارباولتاژ 220 ولت متناوب و24 ولت مستقيم، مجهزبه تنظيم كننده سريع، ساخت خارج.</t>
  </si>
  <si>
    <t>مادر ساعت الكترونيكي كوارتز كريستالي، با دقت حدود يك دقيقه در سال، براي كار با حداكثر 100 عدد ساعت فرعي، قابل كاربادستگاه حضوروغياب ودستگاه برنامه ريز مجهزبه شارژرباطري نيكل كادميوم، براي حدود12 ساعت قطع برق، با ظرفيت كامل، قابل كارباولتاژ 220 ولت متناوب و24 ولت مستقيم، مجهزبه تنظيم كننده سريع، ساخت خارج.</t>
  </si>
  <si>
    <t>مادرساعت الكترونيكي كوارتز كريستالي، بادقت حدوديك دقيقه درسال، براي كارباحداكثر150 عدد ساعت فرعي، قابل كاربادستگاه حضوروغياب ودستگاه برنامه ريز مجهزبه شارژرباطري نيكل كادميوم، براي حدود12 ساعت قطع برق، با ظرفيت كامل، قابل كارباولتاژ 220 ولت متناوب و24 ولت مستقيم، مجهزبه تنظيم كننده سريع، ساخت خارج.</t>
  </si>
  <si>
    <t>دستگاه ثبت وقت، تاريخ، روز، ساعت ودقيقه روي مدارك وفرمهاي مخصوص، قابل اتصال به مادرساعت، داراي فاصله زمان يك دقيقه اي، با چاپ دورنگ، ساخت خارج براي كار مستقل ازمادرساعت، مجهزبه شارژرباطري نيكل كادميوم، براي حدود12 ساعت قطع برق، قابل اتصال به برق 220 ولت متناوب يا24 ولت مستقيم.</t>
  </si>
  <si>
    <t>شستي اعلام حريق با قابليت كاردر شرايط سخت ومقاوم دربرابرآتش، به رنگ قرمز، داراي مجموعه كنتاكتهايي كه بتوانددرسيستمهاي مداربازوسيستمهاي مداربسته مورداستفاده قرارگيردودر داخل محفظه روي آن، يك شستي آزمايش قرارداشته باشد، تابتوان هرلحظه بدون به صدادرآوردن آژيراعلام حريق، صحت كارمداررابررسي نمود.</t>
  </si>
  <si>
    <t>رک استاندارد 19 اينچ 15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اتصالات.</t>
  </si>
  <si>
    <t>رک استاندارد 19 اينچ 24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اتصالات.</t>
  </si>
  <si>
    <t>رک استاندارد 19 اينچ 27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اتصالات.</t>
  </si>
  <si>
    <t>رک استاندارد 19 اينچ 36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اتصالات.</t>
  </si>
  <si>
    <t>پيش‌تقويت‌کننده و ميکسر تمام ترانزيستوري با پاسخ فرکانسي حدود 30 هرتز تا حداقل 14000 هرتز و اعوجاج کمتر از يک درصد شامل سه ورودي ميکروفن و سه ورودي کمکي جهت اتصال به راديو ضبط با ولوم‌هاي مجزا و کنترل جداگانه براي تنظيم صداي بم و زير با دامنه تغييرات 15? دسيبل، کنترل اصلي، VU متر، دو خروجي و با قابليت نصب در رک 19 اينچ.</t>
  </si>
  <si>
    <t>پيش‌تقويت‌کننده و ميکسر تمام ترانزيستوري با پاسخ فرکانسي حدود 30 هرتز تا حداقل 14000 هرتز و اعوجاج کمتر از يک درصد شامل سه ورودي ميکروفن و سه ورودي کمکي جهت اتصال به راديو ضبط با ولوم‌هاي مجزا و کنترل جداگانه براي تنظيم صداي بم و زير با دامنه تغييرات 15? دسيبل، کنترل اصلي، VU متر، دو خروجي مجهز به مدار اولويت و با قابليت نصب در رک 19 اينچ.</t>
  </si>
  <si>
    <t>دستگاه راديو با باندهاي FM- AMمجاز و استاندارد کشور، با حساسيت 30 ميکروولت در نسبت سيگنال به نويز حداقل 20 دسيبل در امواج FM- AMبا حساسيت حداکثر ورودي 25 ميکروولت در سيگنال 20 دسيبل در وضعيت سکوت در ايستگاه فرستنده FM، شامل مدارات فيلتر و کنترل اتوماتيک فرکانس (AFC) و قابل نصب در رک صوتي با منبع تغذيه مستقل 220 ولت تثبيت شده.</t>
  </si>
  <si>
    <t>دستگاه راديوپخش با قابليت دريافت امواج راديويي در باندهاي FM- AMمجاز و استاندارد کشور، با حساسيت 20 ميکروولت در نسبت سيگنال به نويز حداقل20 دسيبل به همراه پخش صوت تمام ترانزيستوري با برگشت اتوماتيک داراي مدار بلندگوي مانيتورينگ و VU متر، قابل نصب در رک صوتي با منبع تغذيه مستقل 220 ولت تثبيت شده.</t>
  </si>
  <si>
    <t>ميکسر و تقويت‌کننده صوتي تمام ترانزيستوري نوع روميزي (Portable) با قدرت موثر 60 وات و با پاسخ فرکانسي 30 هرتز تا 14000 هرتز و حساسيت ورودي 8/0 ولت در امپدانس 10 کيلو اهم و مدارات کاهش نويز و مجهز به سه ورودي ميکروفن و سه ورودي کمکي هرکدام با ولوم کنترل جداگانه و ولومهاي باس و تريبل.</t>
  </si>
  <si>
    <t>ميکسر و تقويت‌کننده صوتي تمام ترانزيستوري نوع روميزي (Portable) با قدرت موثر 120 وات و با پاسخ فرکانسي 30 هرتز تا 14000 هرتز و حساسيت ورودي 8/0 ولت در امپدانس 10 کيلو اهم و مدارات کاهش نويز و مجهز به سه ورودي ميکروفن و سه ورودي کمکي هرکدام با ولوم کنترل جداگانه و ولومهاي باس و تريبل.</t>
  </si>
  <si>
    <t>تقويت کننده قدرت صوتي تمام ترانزيستوري با قدرت موثر 120 وات با پاسخ فرکانسي 30 هرتز تا 14000 هرتز، داراي حساسيت 8/0 ولت در امپدانس 10 کيلواهم و مدارات کاهش نويز، مجهز به يک ورودي سيگنال و يک خروجي سيگنال جهت اتصال به تقويت‌کننده‌هاي ديگر و دو طبقه فيلتر اتوماتيک با مدار AVC به انضمام ولوم اصلي کنترل صداي خروجي و ترمينالهاي پيچي جهت خروجي‌هاي استاندارد 8 و 16 اهم و 70 و 100 ولتي به همراه مدارات حفاظت اتصال کوتاه و کليد تغذيه اصلي چراغ‌دار و VU متر، قابل نصب در رک 19 اينچ استاندارد.</t>
  </si>
  <si>
    <t>تقويت کننده قدرت صوتي تمام ترانزيستوري با قدرت موثر 200-240 وات با پاسخ فرکانسي 30 هرتز تا 14000 هرتز، داراي حساسيت 8/0 ولت در امپدانس 10 کيلواهم و مدارات کاهش نويز، مجهز به يک ورودي سيگنال و يک خروجي سيگنال جهت اتصال به تقويت‌کننده‌هاي ديگر و دو طبقه فيلتر اتوماتيک با مدار AVC به انضمام ولوم اصلي کنترل صداي خروجي و ترمينالهاي پيچي جهت خروجي‌هاي استاندارد 8 و 16 اهم و 70 و 100 ولتي به همراه مدارات حفاظت اتصال کوتاه و کليد تغذيه اصلي چراغ‌دار و VU متر، قابل نصب در رک 19 اينچ استاندارد.</t>
  </si>
  <si>
    <t>تقويت کننده قدرت صوتي تمام ترانزيستوري با قدرت موثر 300-350 وات با پاسخ فرکانسي 30 هرتز تا 14000 هرتز، داراي حساسيت 8/0 ولت در امپدانس 10 کيلواهم و مدارات کاهش نويز، مجهز به يک ورودي سيگنال و يک خروجي سيگنال جهت اتصال به تقويت‌کننده‌هاي ديگر و دو طبقه فيلتر اتوماتيک با مدار AVC به انضمام ولوم اصلي کنترل صداي خروجي و ترمينالهاي پيچي جهت خروجي‌هاي استاندارد 8 و 16 اهم و 70 و 100 ولتي به همراه مدارات حفاظت اتصال کوتاه و کليد تغذيه اصلي چراغ‌دار و VU متر، قابل نصب در رک 19 اينچ استاندارد.</t>
  </si>
  <si>
    <t>تقويت کننده قدرت صوتي تمام ترانزيستوري با قدرت موثر 500-600 وات با پاسخ فرکانسي 30 هرتز تا 14000 هرتز، داراي حساسيت 8/0 ولت در امپدانس 10 کيلواهم و مدارات کاهش نويز، مجهز به يک ورودي سيگنال و دو طبقه فيلتر اتوماتيک با مدار AVC به انضمام ولوم اصلي کنترل صداي خروجي و ترمينالهاي پيچي جهت خروجي‌هاي استاندارد 8 و 16 اهم و 70 و 100 ولتي به همراه مدارات حفاظت اتصال کوتاه و کليد تغذيه اصلي چراغ‌دار و VU متر، قابل نصب در رک 19 اينچ استاندارد.</t>
  </si>
  <si>
    <t>کابل مخصوص ميکروفن با شيلد قلع اندود و بافته شده و امپدانس 60 اهم و با حداقل مقطع 0/5 ميليمتر مربع.</t>
  </si>
  <si>
    <t>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با قدرت کل 5 وات و داراي ترانسفورماتور تطبيق امپدانس 70 يا 100 ولتي.</t>
  </si>
  <si>
    <t>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قدرت کل 10 وات و داراي ترانسفورماتور تطبيق امپدانس 70 يا 100 ولتي.</t>
  </si>
  <si>
    <t>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قدرت کل 20 وات و داراي ترانسفورماتور تطبيق امپدانس 70 يا 100 ولتي.</t>
  </si>
  <si>
    <t>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قدرت کل 30 وات و داراي ترانسفورماتور تطبيق امپدانس 70 يا 100 ولتي.</t>
  </si>
  <si>
    <t>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قدرت کل 40 وات و داراي ترانسفورماتور تطبيق امپدانس 70 يا 100 ولتي.</t>
  </si>
  <si>
    <t>دستمزد ماسه‌ريزي و آجرچيني در كانال با هر چند رشته کابل تا عرض 50 سانتی متر و تا عمق 100 سانتيمتر.</t>
  </si>
  <si>
    <t>دستمزد ماسه‌ريزي و آجرچيني در كانال با هر چند رشته کابل تا عرض 50 سانتی متر و برای  عمق  بیش از100 سانتيمتر.</t>
  </si>
  <si>
    <t>دستمزد آجر چینی در کانال با هر چند رشته کابل.</t>
  </si>
  <si>
    <t>براس بوش با يك عدد بوشن فلزي براي لوله‌هاي  11Pg، 1/53Pg و 16Pg.</t>
  </si>
  <si>
    <t>گلند برنجي با يك عدد مهره براي لوله‌هاي11Pg، 1/53Pg و 16Pg.</t>
  </si>
  <si>
    <t>زانو و سه راه چدني دردار، براي لوله‌هاي 11Pg، 1/53Pg، 16Pg، و 21 Pg.</t>
  </si>
  <si>
    <t>زانو و سه راه فولادي دردار، براي لوله‌هاي 11Pg، 1/53Pg، 16Pg، و 21 Pg.</t>
  </si>
  <si>
    <t>مهره برنجي براي لوله هاي فولادي11Pg، 1/53Pg و 16Pg.</t>
  </si>
  <si>
    <t>قاب و بست آهني، براي نصب ترانسفورماتورهاي هوايي يا چراغ‌هاي توكار يا متعلقات نصب ناودانيهاي عمودي سيني كابل يا انواع نگهدار و آويز سيني كابل، نردبان كابل، لوله‌هاي برق و موارد مشابه، كه از پروفيلهاي مختلف يا نبشي و يا تسمه و ميلگرد ساخته شده، با پيچ و مهره لازم براي تنظيم، مطابق آنچه در نقشه‌هاي مربوط پيش‌بيني شده، با يك دست رنگ ضد زنگ.</t>
  </si>
  <si>
    <t>سيني كابل به عرض 100 ميليمتر، پانچ شده متقاطع، ساخته شده ازورق گالوانيزه به ضخامت 21/5 ميليمتر، بايك لبه 4 سانتيمتري  و يك لبه يك سانتيمتري.</t>
  </si>
  <si>
    <t>سيني كابل به عرض 200 ميليمتر، پانچ شده متقاطع، ساخته شده ازورق گالوانيزه به ضخامت 21/5 ميليمتر، بايك لبه 4 سانتيمتري  و يك لبه يك سانتيمتري.</t>
  </si>
  <si>
    <t>سيني كابل به عرض 300 ميليمتر، پانچ شده متقاطع، ساخته شده ازورق گالوانيزه به ضخامت 21/5 ميليمتر، بايك لبه 4 سانتيمتري  و يك لبه يك سانتيمتري.</t>
  </si>
  <si>
    <t>سيني كابل به عرض 400 ميليمتر، پانچ شده متقاطع، ساخته شده ازورق گالوانيزه به ضخامت 1/5 ميليمتر، بايك لبه 4 سانتيمتري  و يك لبه يك سانتيمتري.</t>
  </si>
  <si>
    <t>سيني كابل به عرض 500 ميليمتر، پانچ شده متقاطع، ساخته شده ازورق گالوانيزه به ضخامت 1/5 ميليمتر، بايك لبه 4 سانتيمتري  و يك لبه يك سانتيمتري.</t>
  </si>
  <si>
    <t>سيني كابل به عرض 600 ميليمتر، پانچ شده متقاطع، ساخته شده ازورق گالوانيزه به ضخامت 1/5 ميليمتر، بايك لبه 4 سانتيمتري  و يك لبه يك سانتيمتري.</t>
  </si>
  <si>
    <t>زانوي افقي سيني کابل به عرض 100 ميليمتر، پانچ شده متقاطع، ساخته شده ازورق گالوانيزه به ضخامت 21/5 ميليمتر، بايك لبه 4 سانتيمتري  و يك لبه يك سانتيمتري.</t>
  </si>
  <si>
    <t>زانوي افقي سيني کابل به عرض 200 ميليمتر، پانچ شده متقاطع، ساخته شده ازورق گالوانيزه به ضخامت 21/5 ميليمتر، بايك لبه 4 سانتيمتري  و يك لبه يك سانتيمتري.</t>
  </si>
  <si>
    <t>زانوي افقي سيني کابل به عرض 300 ميليمتر، پانچ شده متقاطع، ساخته شده ازورق گالوانيزه به ضخامت 21/5 ميليمتر، بايك لبه 4 سانتيمتري  و يك لبه يك سانتيمتري.</t>
  </si>
  <si>
    <t>زانوي افقي سيني کابل به عرض 400 ميليمتر، پانچ شده متقاطع، ساخته شده ازورق گالوانيزه به ضخامت 1/5 ميليمتر، بايك لبه 4 سانتيمتري  و يك لبه يك سانتيمتري.</t>
  </si>
  <si>
    <t>زانوي افقي سيني کابل به عرض 500 ميليمتر، پانچ شده متقاطع، ساخته شده ازورق گالوانيزه به ضخامت 1/5 ميليمتر، بايك لبه 4 سانتيمتري  و يك لبه يك سانتيمتري.</t>
  </si>
  <si>
    <t>زانوي افقي سيني کابل به عرض 600 ميليمتر، پانچ شده متقاطع، ساخته شده ازورق گالوانيزه به ضخامت 1/5 ميليمتر، بايك لبه 4 سانتيمتري  و يك لبه يك سانتيمتري.</t>
  </si>
  <si>
    <t>سه راهي سيني کابل به عرض 100 ميليمتر، پانچ شده متقاطع، ساخته شده ازورق گالوانيزه به ضخامت 21/5 ميليمتر، بايك لبه 4 سانتيمتري  و يك لبه يك سانتيمتري.</t>
  </si>
  <si>
    <t>سه راهي سيني کابل به عرض 200 ميليمتر، پانچ شده متقاطع، ساخته شده ازورق گالوانيزه به ضخامت 21/5 ميليمتر، بايك لبه 4 سانتيمتري  و يك لبه يك سانتيمتري.</t>
  </si>
  <si>
    <t>سه راهي سيني کابل به عرض 300 ميليمتر، پانچ شده متقاطع، ساخته شده ازورق گالوانيزه به ضخامت 21/5 ميليمتر، بايك لبه 4 سانتيمتري  و يك لبه يك سانتيمتري.</t>
  </si>
  <si>
    <t>سه راهي سيني کابل به عرض 400 ميليمتر، پانچ شده متقاطع، ساخته شده ازورق گالوانيزه به ضخامت 1/5 ميليمتر، بايك لبه 4 سانتيمتري  و يك لبه يك سانتيمتري.</t>
  </si>
  <si>
    <t>سه راهي سيني کابل به عرض 500 ميليمتر، پانچ شده متقاطع، ساخته شده ازورق گالوانيزه به ضخامت 1/5 ميليمتر، بايك لبه 4 سانتيمتري  و يك لبه يك سانتيمتري.</t>
  </si>
  <si>
    <t>سه راهي سيني کابل به عرض 600 ميليمتر، پانچ شده متقاطع، ساخته شده ازورق گالوانيزه به ضخامت 1/5 ميليمتر، بايك لبه 4 سانتيمتري  و يك لبه يك سانتيمتري.</t>
  </si>
  <si>
    <t>چهار راهي سيني کابل به عرض 100 ميليمتر، پانچ شده متقاطع، ساخته شده ازورق گالوانيزه به ضخامت 21/5 ميليمتر، بايك لبه 4 سانتيمتري  و يك لبه يك سانتيمتري.</t>
  </si>
  <si>
    <t>چهار راهي سيني کابل به عرض 300 ميليمتر، پانچ شده متقاطع، ساخته شده ازورق گالوانيزه به ضخامت 21/5 ميليمتر، بايك لبه 4 سانتيمتري  و يك لبه يك سانتيمتري.</t>
  </si>
  <si>
    <t>چهار راهي سيني کابل به عرض 400 ميليمتر، پانچ شده متقاطع، ساخته شده ازورق گالوانيزه به ضخامت 1/5 ميليمتر، بايك لبه 4 سانتيمتري  و يك لبه يك سانتيمتري.</t>
  </si>
  <si>
    <t>چهار راهي سيني کابل به عرض 500 ميليمتر، پانچ شده متقاطع، ساخته شده ازورق گالوانيزه به ضخامت 1/5 ميليمتر، بايك لبه 4 سانتيمتري  و يك لبه يك سانتيمتري.</t>
  </si>
  <si>
    <t>چهار راهي سيني کابل به عرض 600 ميليمتر، پانچ شده متقاطع، ساخته شده ازورق گالوانيزه به ضخامت 1/5 ميليمتر، بايك لبه 4 سانتيمتري  و يك لبه يك سانتيمتري.</t>
  </si>
  <si>
    <t>نگهدارنده (ساپورت) افقي پرسي زير سيني، ساخته شده از ورق گالوانيزه به ضخامت 2/5 ميليمتر براي سيني به عرض 100 ميليمتر.</t>
  </si>
  <si>
    <t>نگهدارنده (ساپورت) افقي پرسي زير سيني، ساخته شده از ورق گالوانيزه به ضخامت 2/5 ميليمتر براي سيني به عرض 200 ميليمتر.</t>
  </si>
  <si>
    <t>نگهدارنده (ساپورت) افقي پرسي زير سيني، ساخته شده از ورق گالوانيزه به ضخامت 2/5 ميليمتر براي سيني به عرض 300 ميليمتر.</t>
  </si>
  <si>
    <t>نگهدارنده (ساپورت) افقي پرسي زير سيني، ساخته شده از ورق گالوانيزه به ضخامت 2/5 ميليمتر براي سيني به عرض 400 ميليمتر.</t>
  </si>
  <si>
    <t>نگهدارنده (ساپورت) افقي پرسي زير سيني، ساخته شده از ورق گالوانيزه به ضخامت 2/5 ميليمتر براي سيني به عرض 500 ميليمتر.</t>
  </si>
  <si>
    <t>نگهدارنده (ساپورت) افقي پرسي زير سيني، ساخته شده از ورق گالوانيزه به ضخامت 2/5 ميليمتر براي سيني به عرض 600 ميليمتر.</t>
  </si>
  <si>
    <t>ناوداني عمودي به طول 200 ميليمتر براي نصب نگهدارنده‌هاي افقي رديف‌هاي 282401 تا 282406، ساخته شده از ورق گالوانيزه به ضخامت 2/5 ميليمتر براي يک رديف سيني.</t>
  </si>
  <si>
    <t>ناوداني عمودي به طول 400 ميليمتر براي نصب نگهدارنده‌هاي افقي رديف‌هاي 282401 تا 282406، ساخته شده از ورق گالوانيزه به ضخامت 2/5 ميليمتر براي دو رديف سيني.</t>
  </si>
  <si>
    <t>ناوداني عمودي به طول 800 ميليمتر براي نصب نگهدارنده‌هاي افقي رديف‌هاي 282401 تا 282406، ساخته شده از ورق گالوانيزه به ضخامت 2/5 ميليمتر براي سه رديف سيني.</t>
  </si>
  <si>
    <t>نردبان کابل به عرض 20 سانتيمتر، ساخته شده از ورق گالوانيزه به ضخامت 1/5 ميليمتر و با فاصله پله‌هاي 25 سانتيمتري و با لبه نردبان 6 سانتيمتري.</t>
  </si>
  <si>
    <t>نردبان کابل به عرض 30 سانتيمتر، ساخته شده از ورق گالوانيزه به ضخامت 1/5 ميليمتر و با فاصله پله‌هاي 25 سانتيمتري و با لبه نردبان 6 سانتيمتري.</t>
  </si>
  <si>
    <t>نردبان کابل به عرض 40 سانتيمتر، ساخته شده از ورق گالوانيزه به ضخامت 1/5 ميليمتر و با فاصله پله‌هاي 25 سانتيمتري و با لبه نردبان 6 سانتيمتري.</t>
  </si>
  <si>
    <t>نردبان کابل به عرض 50 سانتيمتر، ساخته شده از ورق گالوانيزه به ضخامت 1/5 ميليمتر و با فاصله پله‌هاي 25 سانتيمتري و با لبه نردبان 6 سانتيمتري.</t>
  </si>
  <si>
    <t>نردبان کابل به عرض 60 سانتيمتر، ساخته شده از ورق گالوانيزه به ضخامت 1/5 ميليمتر و با فاصله پله‌هاي 25 سانتيمتري و با لبه نردبان 6 سانتيمتري.</t>
  </si>
  <si>
    <t>نردبان کابل به عرض 75 سانتيمتر، ساخته شده از ورق گالوانيزه به ضخامت 1/5 ميليمتر و با فاصله پله‌هاي 25 سانتيمتري و با لبه نردبان 6 سانتيمتري.</t>
  </si>
  <si>
    <t>زانوي افقي نردبان کابل به عرض 20 سانتيمتر، ساخته شده از ورق گالوانيزه به ضخامت 1/5 ميليمتر و با فاصله پله‌هاي 25 سانتيمتري و با لبه نردبان 6 سانتيمتري.</t>
  </si>
  <si>
    <t>زانوي افقي نردبان کابل به عرض 30 سانتيمتر، ساخته شده از ورق گالوانيزه به ضخامت 1/5 ميليمتر و با فاصله پله‌هاي 25 سانتيمتري و با لبه نردبان 6 سانتيمتري.</t>
  </si>
  <si>
    <t>زانوي افقي نردبان کابل به عرض 40 سانتيمتر، ساخته شده از ورق گالوانيزه به ضخامت 1/5 ميليمتر و با فاصله پله‌هاي 25 سانتيمتري و با لبه نردبان 6 سانتيمتري.</t>
  </si>
  <si>
    <t>زانوي افقي نردبان کابل به عرض 50 سانتيمتر، ساخته شده از ورق گالوانيزه به ضخامت 1/5 ميليمتر و با فاصله پله‌هاي 25 سانتيمتري و با لبه نردبان 6 سانتيمتري.</t>
  </si>
  <si>
    <t>زانوي افقي نردبان کابل به عرض 60 سانتيمتر، ساخته شده از ورق گالوانيزه به ضخامت 1/5 ميليمتر و با فاصله پله‌هاي 25 سانتيمتري و با لبه نردبان 6 سانتيمتري.</t>
  </si>
  <si>
    <t>زانوي افقي نردبان کابل به عرض 75 سانتيمتر، ساخته شده از ورق گالوانيزه به ضخامت 1/5 ميليمتر و با فاصله پله‌هاي 25 سانتيمتري و با لبه نردبان 6 سانتيمتري.</t>
  </si>
  <si>
    <t>سه راهي نردبان کابل به عرض 20 سانتيمتر، ساخته شده از ورق گالوانيزه به ضخامت 1/5 ميليمتر و با فاصله پله‌هاي 25 سانتيمتري و با لبه نردبان 6 سانتيمتري.</t>
  </si>
  <si>
    <t>سه راهي نردبان کابل به عرض 30 سانتيمتر، ساخته شده از ورق گالوانيزه به ضخامت 1/5 ميليمتر و با فاصله پله‌هاي 25 سانتيمتري و با لبه نردبان 6 سانتيمتري.</t>
  </si>
  <si>
    <t>سه راهي نردبان کابل به عرض 40 سانتيمتر، ساخته شده از ورق گالوانيزه به ضخامت 1/5 ميليمتر و با فاصله پله‌هاي 25 سانتيمتري و با لبه نردبان 6 سانتيمتري.</t>
  </si>
  <si>
    <t>سه راهي نردبان کابل به عرض 50 سانتيمتر، ساخته شده از ورق گالوانيزه به ضخامت 1/5 ميليمتر و با فاصله پله‌هاي 25 سانتيمتري و با لبه نردبان 6 سانتيمتري.</t>
  </si>
  <si>
    <t>سه راهي نردبان کابل به عرض 60 سانتيمتر، ساخته شده از ورق گالوانيزه به ضخامت 1/5 ميليمتر و با فاصله پله‌هاي 25 سانتيمتري و با لبه نردبان 6 سانتيمتري.</t>
  </si>
  <si>
    <t>سه راهي نردبان کابل به عرض 75 سانتيمتر، ساخته شده از ورق گالوانيزه به ضخامت 1/5 ميليمتر و با فاصله پله‌هاي 25 سانتيمتري و با لبه نردبان 6 سانتيمتري.</t>
  </si>
  <si>
    <t>چهار راهي نردبان کابل به عرض 20 سانتيمتر، ساخته شده از ورق گالوانيزه به ضخامت 1/5 ميليمتر و با فاصله پله‌هاي 25 سانتيمتري و با لبه نردبان 6 سانتيمتري.</t>
  </si>
  <si>
    <t>چهار راهي نردبان کابل به عرض 30 سانتيمتر، ساخته شده از ورق گالوانيزه به ضخامت 1/5 ميليمتر و با فاصله پله‌هاي 25 سانتيمتري و با لبه نردبان 6 سانتيمتري.</t>
  </si>
  <si>
    <t>چهار راهي نردبان کابل به عرض 40 سانتيمتر، ساخته شده از ورق گالوانيزه به ضخامت 1/5 ميليمتر و با فاصله پله‌هاي 25 سانتيمتري و با لبه نردبان 6 سانتيمتري.</t>
  </si>
  <si>
    <t>چهار راهي نردبان کابل به عرض 50 سانتيمتر، ساخته شده از ورق گالوانيزه به ضخامت 1/5 ميليمتر و با فاصله پله‌هاي 25 سانتيمتري و با لبه نردبان 6 سانتيمتري.</t>
  </si>
  <si>
    <t>چهار راهي نردبان کابل به عرض 60 سانتيمتر، ساخته شده از ورق گالوانيزه به ضخامت 1/5 ميليمتر و با فاصله پله‌هاي 25 سانتيمتري و با لبه نردبان 6 سانتيمتري.</t>
  </si>
  <si>
    <t>چهار راهي نردبان کابل به عرض 75 سانتيمتر، ساخته شده از ورق گالوانيزه به ضخامت 1/5 ميليمتر و با فاصله پله‌هاي 25 سانتيمتري و با لبه نردبان 6 سانتيمتري.</t>
  </si>
  <si>
    <t>جداکننده (Divider) سيني کابل و نردبان کابل، ساخته شده از ورق گالوانيزه به ضخامت 21/5 ميليمتر، مناسب براي رديف‌هاي 282001 الي 282006 و 282601 الي 282606.</t>
  </si>
  <si>
    <t>اتصال (رابط) مستقيم سيني کابل و نردبان کابل بصورت نبشي، ساخته شده از ورق گالوانيزه به ضخامت 1/5 ميليمترو با پيچ و مهره مربوط.</t>
  </si>
  <si>
    <t>اتصال (رابط) عمودي قابل تنظيم سيني کابل و نردبان کابل بصورت نبشي، ساخته شده از ورق گالوانيزه به ضخامت 1/5 ميليمترو با پيچ و مهره مربوط.</t>
  </si>
  <si>
    <t>بست فلزي (اسپيت) براي لوله‌هاي 11 Pg، 1/53Pg و 16 Pg با پيچ و رول پلاگ مربوط.</t>
  </si>
  <si>
    <t>کانکتور µM LC 62.1/525 &amp; 50/125.</t>
  </si>
  <si>
    <t>آخرین شاخص
ابلاغی
دوم 94</t>
  </si>
  <si>
    <t>شاخص رشته ای
نظیر سال قبل
دوم 93</t>
  </si>
  <si>
    <t>شاخص رشته ای
نظیر2 سال قبل
دوم 92</t>
  </si>
  <si>
    <t>270101تهيه مصالح و اجراي اندود نفوذي (پريمكت) با قير محلول.</t>
  </si>
  <si>
    <t>290101تهیه آب برای شستشو و ضدعفونی کردن یا آزمون آب بندی واحدهای فرآیندی تصفیه خانه های آب و فاضلاب.</t>
  </si>
  <si>
    <t>موزاییک 1</t>
  </si>
  <si>
    <t>موزاییک 2</t>
  </si>
  <si>
    <t>210509موزاییک 2</t>
  </si>
  <si>
    <t>220101تهيه و نصب سنگ پلاك در سطوح افقي از نوع تراورتن سفيد به ‌ضخامت 1/5 تا 2 سانتي‌متر.</t>
  </si>
  <si>
    <t>رنگ 1</t>
  </si>
  <si>
    <t>رنگ 2</t>
  </si>
  <si>
    <t>250101سمباده يا برس زدن (زنگ زدايي) اسكلت‌هاي فلزي و يا ميل‌گرد.</t>
  </si>
  <si>
    <t>260101تهيه مصالح زيراساس ازمصالح رودخانه‌اي با دانه بندي صفر تا 50 ميلي‌متر.</t>
  </si>
  <si>
    <t>010101بوته كني در زمين‌هاي پوشيده شده از بوته و خارج كردن ريشه‌هاي آن از محل عمليات.</t>
  </si>
  <si>
    <t>020101لجن برداري، حمل با چرخ دستي يا وسايل مشابه آن، تا فاصله 50 متري و تخليه آن‌ها.</t>
  </si>
  <si>
    <t>030101شخم زدن هرنوع زمين غيرسنگي با وسيله مكانيكي، به‌عمق تا 15 سانتي‌متر.</t>
  </si>
  <si>
    <t>040101سنگ چيني دركف ساختمان (بلوكاژ) با سنگ قلوه.</t>
  </si>
  <si>
    <t>060101تهيه وسايل و قالب‌بندي با استفاده از قالب فلزي درپي‌ها و شناژهاي پي.</t>
  </si>
  <si>
    <t>070101تهيه، بريدن، خم كردن و كار گذاشتن ميل گرد ساده به قطر تا 10 ميلي‌متر، براي بتن مسلح با سيم پيچي لازم.</t>
  </si>
  <si>
    <t>080101تهيه و اجراي بتن با شن و ماسه شسته طبيعي يا شكسته، با 100 كيلو گرم سيمان در متر مكعب بتن.</t>
  </si>
  <si>
    <t>090101تهيه، ساخت و نصب ستون از يك تيرآهن.</t>
  </si>
  <si>
    <t>100101اجراي سقف بتني به ضخامت 21 سانتي‌متر با تيرچه و بلوك توخالي بتني، شامل تهيه تمام مصالح به استثناي ميل‌گرد، و همچنين تهيه تجهيزات مورد لزوم به طور كامل.</t>
  </si>
  <si>
    <t>110101آجركاري با آجر ماسه اهكي (سيليكاتي)، به ابعاد آجر فشاري با ضخامت يك و نيم آجر و بيشتر و ملات ماسه سيمان 1:6.</t>
  </si>
  <si>
    <t>120101تهيه و نصب جدول‌هاي بتني پيش ساخته با سطح مقطع تا 0/05 مترمربع با بتن به عيار250 كيلوگرم سيمان در مترمكعب و ملات ماسه سيمان 1:5.</t>
  </si>
  <si>
    <t>130101عايق كاري رطوبتي با يک قشر اندود قير.</t>
  </si>
  <si>
    <t>140101عايق كاري حرارتي با عايق پشم شيشه با روکش کاغذ کرافت به ضخامت 25 ميلي‌متر و به وزن مخصوص 16 كيلو گرم در متر مكعب.</t>
  </si>
  <si>
    <t>170101تهيه، ساخت و نصب در و پنجره آلومينيومي يک جداره و يا دو جداره كه در آن از ميل گرد فولادي استفاده شده باشد.</t>
  </si>
  <si>
    <t>180101اندود كاهگل روي هر نوع سطح، با شيب‌بندي در صورت لزوم، به ازاي هر يک سانتي‌متر ضخامت.</t>
  </si>
  <si>
    <t>200101كاشي كاري با كاشي لعابي با سطح تا 2/5 دسيمتر مربع.</t>
  </si>
  <si>
    <t>210101فرش كف با موزاييك سيماني ساده به ابعاد 25×25 سانتي‌متر، با 2/5 سانتي‌متر ماسه نرم زير آن و دوغاب‌ريزي.</t>
  </si>
  <si>
    <t>230101تهيه و نصب كف پوش پلاستيكي (از نوع وينيل)، به صورت رول و با ضخامت 1/5 ميلي‌متر.</t>
  </si>
  <si>
    <t>240101تهيه و نصب شيشه 3 ميلي‌متري ساده با چسب سيليکون.</t>
  </si>
  <si>
    <t>250706رنگ 2</t>
  </si>
  <si>
    <t>تخریب1</t>
  </si>
  <si>
    <t>تخریب 2</t>
  </si>
  <si>
    <t>خاکی بادست 1</t>
  </si>
  <si>
    <t>خاکی بادست 2</t>
  </si>
  <si>
    <t>خاکی باماشین 1</t>
  </si>
  <si>
    <t>خاکی باماشین 2</t>
  </si>
  <si>
    <t>سنگ چینی 1</t>
  </si>
  <si>
    <t>سنگ چینی 2</t>
  </si>
  <si>
    <t>قالب چوبی 1</t>
  </si>
  <si>
    <t>قالب چوبی 2</t>
  </si>
  <si>
    <t>قالب فلزی 1</t>
  </si>
  <si>
    <t>قالب فلزی 2</t>
  </si>
  <si>
    <t>میلگرد 1</t>
  </si>
  <si>
    <t>میلگرد 2</t>
  </si>
  <si>
    <t>بتن درجا 1</t>
  </si>
  <si>
    <t>بتن درجا 2</t>
  </si>
  <si>
    <t>فولادی سنگین 1</t>
  </si>
  <si>
    <t>فولادی سنگین 2</t>
  </si>
  <si>
    <t>سقف سبک بتنی 1</t>
  </si>
  <si>
    <t>سقف سبک بتنی 2</t>
  </si>
  <si>
    <t>آجرکاری 1</t>
  </si>
  <si>
    <t>آجرکاری 2</t>
  </si>
  <si>
    <t>پیش ساخته 1</t>
  </si>
  <si>
    <t>پیش ساخته 2</t>
  </si>
  <si>
    <t>عایق رطوبتی 1</t>
  </si>
  <si>
    <t>عایق رطوبتی 2</t>
  </si>
  <si>
    <t>عایق حرارتی 1</t>
  </si>
  <si>
    <t>عایق حرارتی 2</t>
  </si>
  <si>
    <t>فولادی سبک 1</t>
  </si>
  <si>
    <t>فولادی سبک 2</t>
  </si>
  <si>
    <t>آلومینیم 1</t>
  </si>
  <si>
    <t>آلومینیم 2</t>
  </si>
  <si>
    <t>اندود 1</t>
  </si>
  <si>
    <t>اندود 2</t>
  </si>
  <si>
    <t>چوبی 1</t>
  </si>
  <si>
    <t>چوبی 2</t>
  </si>
  <si>
    <t>کاشی 1</t>
  </si>
  <si>
    <t>کاشی 2</t>
  </si>
  <si>
    <t>سنگ پلاک 1</t>
  </si>
  <si>
    <t>سنگ پلاک 2</t>
  </si>
  <si>
    <t>پلاستیک 1</t>
  </si>
  <si>
    <t>پلاستیک 2</t>
  </si>
  <si>
    <t>شیشه 1</t>
  </si>
  <si>
    <t>شیشه 2</t>
  </si>
  <si>
    <t>زیراساس 1</t>
  </si>
  <si>
    <t>زیراساس 2</t>
  </si>
  <si>
    <t>آسفالت 1</t>
  </si>
  <si>
    <t>آسفالت 2</t>
  </si>
  <si>
    <t>حمل 1</t>
  </si>
  <si>
    <t>حمل 2</t>
  </si>
  <si>
    <t>تهیه پودر  1</t>
  </si>
  <si>
    <t>تهیه پودر 2</t>
  </si>
  <si>
    <t>410202ماسه شسته.</t>
  </si>
  <si>
    <t>413102انواع رنگ پلاستيك.</t>
  </si>
  <si>
    <t>010101لوله فولادي سياه درز دار، به ‌قطر نامي 15 (يك دوم اينچ).</t>
  </si>
  <si>
    <t>020101لوله چدني قيراندود با سركاسه، به قطر نامي 50.</t>
  </si>
  <si>
    <t>030301لوله پي.وي.سي سخـت، به قطر خارجي 40 ميليمتر و فشار كار 6 بار.</t>
  </si>
  <si>
    <t>040101لوله پلي‌اتيلن مشبك يك لايه به قطر خارجي 16 ميليمتر.</t>
  </si>
  <si>
    <t>060101لوله مسي بدون درز، به قطر خارجي 12 و حداقل ضخامـت جدار يك ميليمتر.</t>
  </si>
  <si>
    <t>070101شيرفلكه كشويي دنده اي، به قطر نامي 15  (يك دوم اينچ).</t>
  </si>
  <si>
    <t>080101قطعه انبساط، نوع جوشي، به قطر نامي 15.</t>
  </si>
  <si>
    <t>110101صافي دنده‌اي، به قطر نامي 15  (يك دوم اينچ).</t>
  </si>
  <si>
    <t>120101ديـگ چدني آبگرم، براي ظرفيـت تا 65000 كيلوكالري در ساعت.</t>
  </si>
  <si>
    <t>130101ديگ بخار، به ظرفيت 450 کيلو گرم بخار در ساعت.</t>
  </si>
  <si>
    <t>140101مشعل گازوييل سوز، براي ديگ آب‌ گرم به ظرفيت گرمايي 18000 تا 35000  كيلو کالري در ساعت.</t>
  </si>
  <si>
    <t>150101ترموستات اتاقي،  نوع قطع و وصلي، با دامنه تنظيم از 10 تا 30 درجه سانتيگراد.</t>
  </si>
  <si>
    <t>160101آب گرم کن .</t>
  </si>
  <si>
    <t>170201رادياتور فولادي، به ارتفاع 500 ميليمتر.</t>
  </si>
  <si>
    <t>180102آب سردکن، به ظرفیت 38 لیتر در ساعت، با بدنه ورویه از فولاد زنگ ناپذیر براق، مخزن از فولاد وکمپرسور مجهز به الکتروموتور یک فاز یک چهارم اسب، ترموستات حرارتی قابل تنظیم و یک عدد شیرفولادی برداشت آب.</t>
  </si>
  <si>
    <t>190101كانال هوا به ضخامت 5/0 ميليمتر.</t>
  </si>
  <si>
    <t>200101هواكش پنجره اي، به قطر 15 سانتيمتر و ظرفيت تخليه 95 ليتر در ثانيه.</t>
  </si>
  <si>
    <t>210101فن كويل زميني، به ظرفيت 95 ليتر در ثانيه.</t>
  </si>
  <si>
    <t>220101كولرآبي با پوشال، به ظرفيت تقريبي 1400 ليتر در ثانيه.</t>
  </si>
  <si>
    <t>230101کولر گازی، به ظرفیت 2250 کیلو کالری در ساعت.</t>
  </si>
  <si>
    <t>240101الكترو پمـپ روي خط، با قدرت موتور يک دوازدهم اسب بخار، قطر لوله رانش 25 ميلي‌متر (يک اينچ)، آب‌دهي 10 گالن در دقيقه و ارتفاع 5 فوت.</t>
  </si>
  <si>
    <t>250210عايق پشم شيشه به ضخامت 50 ميلميتر، با يك‌لا كاغذ كرافت،براي لوله به قطر نامي 125 (5 اينچ).</t>
  </si>
  <si>
    <t>270101دستگاه مبرد، از نوع خنک شونده با آب به ظرفيت 12 تن.</t>
  </si>
  <si>
    <t>280101برج خنك كننده، با بدنه از ورق آهن گالوانيزه و ظرفيت خنك كنندگي 190 ليتر آب در دقيقه.</t>
  </si>
  <si>
    <t>290101دست شويي از چيني ، به ابعاد تقريبي 57×44 سانتيمتر، بدون پايه.</t>
  </si>
  <si>
    <t>300201لانس آلومينيومي شيردار (با ضامن يا بدون ضامن) به طول 50 سانتيمتر و به قطر نامي 40 (يک و يک دوم اينچ)، با صافي.</t>
  </si>
  <si>
    <t>310101پلوپز گازي، به ظرفيت 150 ليتر از نوع شعله غير مستقيم، با مخزن فولادي زنگ ناپذير و بدنه خارجي از فولاد زنگ ناپذير، مجهز به شير تخليه، شير پركن، مشعل، ترموكوپل، درجه تنظيم شعله و پايلوت (گيرانه).</t>
  </si>
  <si>
    <t>320102دستگاه سختي گير با كنترل دستي، به قدرت تصفيه 30000 گرين و جريان آب 26 ليتر در دقيقه.</t>
  </si>
  <si>
    <t>330201مخزن تحت فشار، ساخته شده از ورق فولادي گالوانيزه، به ابعاد و ضخامت تعيين شده درنقشه‌ها و مشخصات، شامل بوشن و فلنج به تعداد كافي، همراه با پايه‌هاي مربوط.</t>
  </si>
  <si>
    <t>340101بست، آويز يا تکيه گاه فولادي، براي نگهداشتن لوله، کانال و دستگاه‌ها، ساخته شده از تسمه، ميل‌گرد، نبشي، ناوداني، پروفيلهاي مختلف و مانند آن، همراه با پيچ و مهره‌ و اتصالات لازم، يك دست رنگ ضد زنگ و يك دست رنگ روغني، طبق نقشه ها و مشخصات.</t>
  </si>
  <si>
    <t>410101لوله فولادي سياه درزدار.</t>
  </si>
  <si>
    <t>411602عايق پشم شيشه با كاغذ كرافت به ضخامت 50 ميليمتر.</t>
  </si>
  <si>
    <t>لوله 1</t>
  </si>
  <si>
    <t>لوله 2</t>
  </si>
  <si>
    <t>شیرفلکه 1</t>
  </si>
  <si>
    <t>شیرفلکه 2</t>
  </si>
  <si>
    <t>قطعه 1</t>
  </si>
  <si>
    <t>قطعه 2</t>
  </si>
  <si>
    <t>لرزه گیر 1</t>
  </si>
  <si>
    <t>لرزه گیر 2</t>
  </si>
  <si>
    <t>صافی 1</t>
  </si>
  <si>
    <t>صافی 2</t>
  </si>
  <si>
    <t>دیگ 1</t>
  </si>
  <si>
    <t>دیگ 2</t>
  </si>
  <si>
    <t>دیگ بخار 1</t>
  </si>
  <si>
    <t>دیگ بخار 2</t>
  </si>
  <si>
    <t>شیر1</t>
  </si>
  <si>
    <t>شیر2</t>
  </si>
  <si>
    <t>آب گرم کن1</t>
  </si>
  <si>
    <t>آب گرم کن2</t>
  </si>
  <si>
    <t>رادیاتور1</t>
  </si>
  <si>
    <t>رادیاتور2</t>
  </si>
  <si>
    <t>آب سردکن1</t>
  </si>
  <si>
    <t>آب سردکن2</t>
  </si>
  <si>
    <t>دمپر1</t>
  </si>
  <si>
    <t>دمپر2</t>
  </si>
  <si>
    <t>هواکش 1</t>
  </si>
  <si>
    <t>هواکش 2</t>
  </si>
  <si>
    <t>فن کویل1</t>
  </si>
  <si>
    <t>فن کویل2</t>
  </si>
  <si>
    <t>کولرآبی1</t>
  </si>
  <si>
    <t>کولرآبی2</t>
  </si>
  <si>
    <t>کولرگازی1</t>
  </si>
  <si>
    <t>کولرگازی2</t>
  </si>
  <si>
    <t>الکتروموتور1</t>
  </si>
  <si>
    <t>الکتروموتور2</t>
  </si>
  <si>
    <t>عایق1</t>
  </si>
  <si>
    <t>عایق2</t>
  </si>
  <si>
    <t>مبرد1</t>
  </si>
  <si>
    <t>مبرد2</t>
  </si>
  <si>
    <t>برج خنک کن1</t>
  </si>
  <si>
    <t>برج خنک کن2</t>
  </si>
  <si>
    <t>شیرفلکه1</t>
  </si>
  <si>
    <t>شیرفلکه2</t>
  </si>
  <si>
    <t>کابینت1</t>
  </si>
  <si>
    <t>کابینت2</t>
  </si>
  <si>
    <t>سختی گیر1</t>
  </si>
  <si>
    <t>سختی گیر2</t>
  </si>
  <si>
    <t>مبدل1</t>
  </si>
  <si>
    <t>مبدل2</t>
  </si>
  <si>
    <t>بست1</t>
  </si>
  <si>
    <t>بست2</t>
  </si>
  <si>
    <t>090101لرزه گير، به‌قطرنامي 32  (يك ‌و يك چهارم اينچ).</t>
  </si>
  <si>
    <t>090116لرزه گیر 2</t>
  </si>
  <si>
    <t>200415هواکش 2</t>
  </si>
  <si>
    <t>031101چراغ فلورسنت سقفی روکار ،با قاب ساده ،سرپیچ های ضد رطوبت و گرد وغبار ،با دو عدد لامپ فلورسنت 36 وات T8</t>
  </si>
  <si>
    <t xml:space="preserve">052101چراغ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t>
  </si>
  <si>
    <t>060101سيم مسي تك لا، با روكش ترمو پلاستيك از نوع NYA به ‌مقطع 5 /0 ميليمتر مربع.</t>
  </si>
  <si>
    <t>070101كابل زميني تك سيمه با عايق و روكش ترمو پلاستيك از نوع NYY و به ‌مقطع 1/5×1 ميليمتر مربع، براي نصب در داخل ترانشه.</t>
  </si>
  <si>
    <t>080101كابلشو از نوع پرسي مسي و براي سيم يا كابل تا مقطع 2/5 ميليمتر مربع.</t>
  </si>
  <si>
    <t>090101كابل 3/6/6 كيلو ولتي زره‌دار با نوار فولادي گالوانيزه سه سيمه، با هادي مسي، عايق پلي‌اتيلن کراس لينک و پوشش خارجي پي. وي. سي از نوع N2XSEYBY و به مقطع 35×3 ميليمتر مربع.</t>
  </si>
  <si>
    <t>100101سركابل داخلي، براي كابل تك سيمه 6 / 3/6 كيلوولتي، N2XSYBY يا ,NA2XSYBY به ‌مقاطع 16×1 تا 70×1 ميليمتر مربع.</t>
  </si>
  <si>
    <t>110101كليد 10 آمپر 250 ولت يك پل، يك راه  و يك خانه، براي نصب توكار.</t>
  </si>
  <si>
    <t>120101لوله كشي روكار، بالوله فولاديPg11.</t>
  </si>
  <si>
    <t>130101لوله كشي روكار، با لوله پي. وي. سي سخت سنگين Rigid Heavy))، Pg11.</t>
  </si>
  <si>
    <t>140101فيوزفشنگي نوع صنعتي كندكار یا تندکار 2 تا 6 آمپر اندازه E27,DII.</t>
  </si>
  <si>
    <t>شمش مسي لخت براي شينه كشي داخلي تابلوهاي نوع ثابت فشار ضعيف يا فشار متوسط، و ارتباط بين ادوات برقي تابلوها، با كليه اتصالات  از قبيل پيچ و مهره‌ها، واشرهاي تخت و فنري و واشر پلاستيكي مخصوص سنجش گشتاور و بست‌هاي مخصوص، بدون ايزولاتورها و علايم هشداردهنده فازها و نول و ارت و افت  مصالح  مربوط.</t>
  </si>
  <si>
    <t>شمش مسي با رنگ حرارتي براي فازها و نول و ارت با علايم هشداردهنده چاپي مقاوم  حرارت و رطوبت و محيط‌هاي نمكي، براي شينه كشي داخلي تابلوهاي نوع ثابت فشار ضعيف يا متوسط، با كليه اتصالات  از قبيل پيچ و مهره‌ها، واشرهاو بست‌هاي مخصوص، بدون ايزولاتورها و افت  مصالح  مربوط.</t>
  </si>
  <si>
    <t>مقره تابلويي اتكايي (ايزولاتور) فشار ضعيف، از جنس صمغ مصنوعي يا اپوكسي رزين جهت فازها و نول، با صاعقه گیربراي نصب روي شينه‌هاي مسي يا آلومينيومي با كليه لوازم نصب با ولتاژ نامي 1000 ولت براي شينه‌هاي  از 500 آمپر تا 1000 آمپر و با قدرت اتصال كوتاه 30 تا 50 كيلو آمپر.</t>
  </si>
  <si>
    <t>مقره تابلويي اتكايي (ايزولاتور) فشار ضعيف،از جنس صمغ مصنوعي يا اپوكسي رزين جهت فازها و نول، با صاعقه گيربراي نصب روي شينه‌هاي مسي يا آلومينيومي با كليه لوازم نصب با ولتاژ نامي 1000 ولت براي شينه‌هاي  تا 400 آمپر و با قدرت اتصال كوتاه 30 تا 50 كيلو آمپر.</t>
  </si>
  <si>
    <t>ايزولاتور مخصوص نصب روي شينه‌هاي مسي يا آلومينيومي، از نوع شياردار (سه شيار) ، از جنس صمغ مصنوعي يا اپوكسي رزين جهت فازها، با كليه لوازم نصب  در تابلوهاي فشار ضعيف با ولتاژ نامي 1000 ولت براي شينه‌هاي  تا 1250 آمپر و با قدرت اتصال كوتاه 30 تا 50 كيلو آمپر.</t>
  </si>
  <si>
    <t>ايزولاتور مخصوص نصب روي شينه‌هاي مسي يا آلومينيومي، از نوع شياردار(شش شيار)  ، از جنس صمغ مصنوعي يا اپوكسي رزين جهت فازها، با كليه لوازم نصب  در تابلوهاي فشار ضعيف با ولتاژ نامي 1000 ولت براي شينه‌هاي از  1250 تا 2500 آمپر و با قدرت اتصال كوتاه 30 تا 50 كيلو آمپر.</t>
  </si>
  <si>
    <t>تابلوي برق ايستاده فشار ضعيف با كليه قطعات فلزي  براي نصب و مونتاژ قطعات و ادوات برقي، مكانيكي و پنوماتيكي  تهيه شده از ورق فولادي روغني (Cold Rolled) با ضخامت 2 ميليمتر شامل قفل و لولا و قلاب و دستگيره و ..با حداكثر ارتفاع 220 سانتي متر و  با رنگ مايع كوره‌اي (پخته) با ولتاژ نامي 500 ولت.</t>
  </si>
  <si>
    <t>تابلوي برق ديواري فشار ضعيف روكار يا توكار با كليه قطعات فلزي براي نصب و مونتاژ قطعات و ادوات برقي، مكانيكي و پنوماتيكي ،  از ورق فولادي روغني (Cold Rolled) با ضخامت 1/5 ميليمتر شامل قفل و لولا و استوپر درب‌ها و ..با حداكثر ارتفاع 120 سانتي متر وبا رنگ مايع كوره‌اي (پخته) با ولتاژ نامي 500 ولت.</t>
  </si>
  <si>
    <t>تابلو1</t>
  </si>
  <si>
    <t>تابلو2</t>
  </si>
  <si>
    <t>ولتمتر1</t>
  </si>
  <si>
    <t>ولتمتر2</t>
  </si>
  <si>
    <t>سلول فشار متوسط1</t>
  </si>
  <si>
    <t>سلول فشار متوسط2</t>
  </si>
  <si>
    <t>مولدبرق1</t>
  </si>
  <si>
    <t>مولدبرق2</t>
  </si>
  <si>
    <t>رگولاتور1</t>
  </si>
  <si>
    <t>رگولاتور2</t>
  </si>
  <si>
    <t>ترانس1</t>
  </si>
  <si>
    <t>ترانس2</t>
  </si>
  <si>
    <t>نصب پلاك 1</t>
  </si>
  <si>
    <t>نصب پلاك 2</t>
  </si>
  <si>
    <t>کابل نوری1</t>
  </si>
  <si>
    <t>کابل نوری2</t>
  </si>
  <si>
    <t>سيستم تلفن 1</t>
  </si>
  <si>
    <t>سيستم تلفن 2</t>
  </si>
  <si>
    <t>چراغ1</t>
  </si>
  <si>
    <t>چراغ2</t>
  </si>
  <si>
    <t>کابل1</t>
  </si>
  <si>
    <t>کابل2</t>
  </si>
  <si>
    <t>ساعت1</t>
  </si>
  <si>
    <t>ساعت2</t>
  </si>
  <si>
    <t>مركز تكرار كننده 1</t>
  </si>
  <si>
    <t>مركز تكرار كننده 2</t>
  </si>
  <si>
    <t>ولوم کنترل سلکتوري 1</t>
  </si>
  <si>
    <t>ولوم کنترل سلکتوري 2</t>
  </si>
  <si>
    <t>ترموستات قابل تنظيم 1</t>
  </si>
  <si>
    <t>ترموستات قابل تنظيم 2</t>
  </si>
  <si>
    <t>جعبه1</t>
  </si>
  <si>
    <t>جعبه2</t>
  </si>
  <si>
    <t>قطعه1</t>
  </si>
  <si>
    <t>قطعه2</t>
  </si>
  <si>
    <t>زنگ 1</t>
  </si>
  <si>
    <t>زنگ 2</t>
  </si>
  <si>
    <t>مفصل1</t>
  </si>
  <si>
    <t>مفصل2</t>
  </si>
  <si>
    <t>سرسیم1</t>
  </si>
  <si>
    <t>سرسیم2</t>
  </si>
  <si>
    <t>سیم1</t>
  </si>
  <si>
    <t>سیم2</t>
  </si>
  <si>
    <t>لامپ1</t>
  </si>
  <si>
    <t>لامپ2</t>
  </si>
  <si>
    <t>149225تابلو2</t>
  </si>
  <si>
    <t>150101كنتور تك‌ فاز الكترونيكي 100-10 آمپر 230 ولت.</t>
  </si>
  <si>
    <t>153404ولتمتر2</t>
  </si>
  <si>
    <t>160101دژنكتور كم روغن 6 كيلوولتي 630 آمپري با جريان نامي قطع اتصال كوتاه 25 كيلوآمپر با فرمان قطع و وصل دستي به طور كامل.</t>
  </si>
  <si>
    <t>162305سلول فشار متوسط2</t>
  </si>
  <si>
    <t>170101مولد برق با قدرت نامي 20 KVA مناسب براي كار دايم.</t>
  </si>
  <si>
    <t>170226مولدبرق2</t>
  </si>
  <si>
    <t>180101خازن صنعتي سه فاز از نوع خشك 400 ولت، 50 هرتز، با اتصال دلتا، مجهز به مقاومت تخليه بار و به قدرت 5 كيلووار.</t>
  </si>
  <si>
    <t>180406رگولاتور2</t>
  </si>
  <si>
    <t>190101ترانسفورماتور فشار متوسط روغني براي نصب در داخل ساختمان، سه فاز 231 /400/11000 ولت 50 هرتز، به قدرت 50 كيلوولت آمپر.</t>
  </si>
  <si>
    <t>190604ترانس2</t>
  </si>
  <si>
    <t>200101پياده‌كردن مسير و پياده‌كردن محل پايه، براي تيرهاي بتوني، چوبي و پايه فلزي.</t>
  </si>
  <si>
    <t>204904نصب پلاك 2</t>
  </si>
  <si>
    <t>210201كابل تلفن زميني باروكش پلي اتيلن از نوع A2Y(st)2Y به قطر 0/6 ميليمتر، يك زوجي بايك سيم اتصال زمين همراه، براي نصب درون ترانشه.</t>
  </si>
  <si>
    <t>211731کابل نوری2</t>
  </si>
  <si>
    <t>220101جعبه تقسيم شانه اي تلفن 6 زوجي، بدون شانه هاي مربوط، براي نصب روكار، از نوع فلزي ساخت داخل.</t>
  </si>
  <si>
    <t>221505سيستم تلفن 2</t>
  </si>
  <si>
    <t>230101نومراتور، بدون سيستم قطع خبر وبدون ترانس تغذيه، 5 شماره اي باچراغ‌هاي سيگنال وبيزر، به طور كامل، ساخت داخل.</t>
  </si>
  <si>
    <t>231704چراغ2</t>
  </si>
  <si>
    <t>240101آنتن گيرنده تلويزيون تمام كانال در باند VHF، با حداقل 10 المان (Element) و قدرت دريافت حداقل 8 دسيبل، باترانس تطبيق 7300/5 اهم به طور كامل، ساخت داخل.</t>
  </si>
  <si>
    <t>241406کابل2</t>
  </si>
  <si>
    <t>250101مادرساعت الكترونيكي كوارتز كريستالي، با دقت حدود يك دقيقه در سال، براي كار باحداكثر50 عدد ساعت فرعي، قابل كاربادستگاه حضور و غياب و دستگاه برنامه‌ريز مجهز به ‌شارژر باطري نيكل كادميوم، براي حدود12 ساعت قطع برق، با ظرفيت كامل، قابل كارباولتاژ 220 ولت متناوب و24 ولت مستقيم، مجهزبه تنظيم كننده سريع، ساخت خارج.</t>
  </si>
  <si>
    <t>250905ساعت2</t>
  </si>
  <si>
    <t>261111مركز تكرار كننده 2</t>
  </si>
  <si>
    <t>******</t>
  </si>
  <si>
    <t>272208ولوم کنترل سلکتوري 2</t>
  </si>
  <si>
    <t>280101دستمزد ماسه‌ريزي و آجرچيني در كانال با هر چند رشته کابل تا عرض 50 سانتی متر و تا عمق 100 سانتيمتر.</t>
  </si>
  <si>
    <t>283504بست2</t>
  </si>
  <si>
    <t>290101کابل فيبر نوري، 6 رشته‌اي مالتي مود OMM.</t>
  </si>
  <si>
    <t>290223ترموستات قابل تنظيم 2</t>
  </si>
  <si>
    <t xml:space="preserve">270101رک استاندارد 19 اينچ 15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t>
  </si>
  <si>
    <t xml:space="preserve">                                                 موفق باشید . فرخ رئیسی ( مهندس عمران) خرداد ماه  1395 </t>
  </si>
  <si>
    <t>موفق باشید . فرخ رئیسی ( مهندس عمران)  خرداد ماه  1395</t>
  </si>
  <si>
    <t>95/02/30</t>
  </si>
  <si>
    <t>010918تخریب 2</t>
  </si>
  <si>
    <t>تاریخ :  95/04/16</t>
  </si>
  <si>
    <t xml:space="preserve"> سال 95</t>
  </si>
  <si>
    <t>تاریخ :95/04/30</t>
  </si>
  <si>
    <t>020605خاکی بادست 2</t>
  </si>
  <si>
    <t>031206خاکی باماشین 2</t>
  </si>
  <si>
    <t>040509سنگ چینی 2</t>
  </si>
  <si>
    <t>051004قالب چوبی 2</t>
  </si>
  <si>
    <t>061006قالب فلزی 2</t>
  </si>
  <si>
    <t>070708میلگرد 2</t>
  </si>
  <si>
    <t>080704بتن درجا 2</t>
  </si>
  <si>
    <t>092807فولادی سنگین 2</t>
  </si>
  <si>
    <t>100407سقف سبک بتنی 2</t>
  </si>
  <si>
    <t>111005آجرکاری 2</t>
  </si>
  <si>
    <t>121008پیش ساخته 2</t>
  </si>
  <si>
    <t>130404عایق رطوبتی 2</t>
  </si>
  <si>
    <t>141310عایق حرارتی 2</t>
  </si>
  <si>
    <t>160708فولادی سبک 2</t>
  </si>
  <si>
    <t>171106آلومینیم 2</t>
  </si>
  <si>
    <t>181105اندود 2</t>
  </si>
  <si>
    <t>191704چوبی 2</t>
  </si>
  <si>
    <t>200506کاشی 2</t>
  </si>
  <si>
    <t>220907سنگ پلاک 2</t>
  </si>
  <si>
    <t>231605پلاستیک 2</t>
  </si>
  <si>
    <t>240804شیشه 2</t>
  </si>
  <si>
    <t>260704زیراساس 2</t>
  </si>
  <si>
    <t>270506آسفالت 2</t>
  </si>
  <si>
    <t>280508حمل 2</t>
  </si>
  <si>
    <t>290404تهیه پودر 2</t>
  </si>
  <si>
    <t>010604لوله 2</t>
  </si>
  <si>
    <t>020109لوله 2</t>
  </si>
  <si>
    <t>030509لوله 2</t>
  </si>
  <si>
    <t>040407لوله 2</t>
  </si>
  <si>
    <t>060113لوله 2</t>
  </si>
  <si>
    <t>071314شیرفلکه 2</t>
  </si>
  <si>
    <t>080213قطعه 2</t>
  </si>
  <si>
    <t>110214صافی 2</t>
  </si>
  <si>
    <t>120208دیگ 2</t>
  </si>
  <si>
    <t>130117دیگ بخار 2</t>
  </si>
  <si>
    <t>140511لوله 2</t>
  </si>
  <si>
    <t>152410شیر2</t>
  </si>
  <si>
    <t>160205آب گرم کن2</t>
  </si>
  <si>
    <t>170306رادیاتور2</t>
  </si>
  <si>
    <t>180109آب سردکن2</t>
  </si>
  <si>
    <t>191404دمپر2</t>
  </si>
  <si>
    <t>210719فن کویل2</t>
  </si>
  <si>
    <t>220206کولرآبی2</t>
  </si>
  <si>
    <t>230114کولرگازی2</t>
  </si>
  <si>
    <t>240418الکتروموتور2</t>
  </si>
  <si>
    <t>252206عایق2</t>
  </si>
  <si>
    <t>270718مبرد2</t>
  </si>
  <si>
    <t>280313برج خنک کن2</t>
  </si>
  <si>
    <t>291709شیر2</t>
  </si>
  <si>
    <t>300906شیرفلکه2</t>
  </si>
  <si>
    <t>310806کابینت2</t>
  </si>
  <si>
    <t>320220سختی گیر2</t>
  </si>
  <si>
    <t>330612مبدل2</t>
  </si>
  <si>
    <t>340504بست2</t>
  </si>
  <si>
    <t>مطابق بند 3-4 صفحه 2 از بخشنامه شماره 65663-100 مورخ  1391/8/14  .</t>
  </si>
  <si>
    <t>017011چراغ2</t>
  </si>
  <si>
    <t>023207لامپ2</t>
  </si>
  <si>
    <t>031705چراغ2</t>
  </si>
  <si>
    <t>041505چراغ2</t>
  </si>
  <si>
    <t>053107چراغ2</t>
  </si>
  <si>
    <t>060512سیم2</t>
  </si>
  <si>
    <t>077905کابل2</t>
  </si>
  <si>
    <t>080505سرسیم2</t>
  </si>
  <si>
    <t>097913کابل2</t>
  </si>
  <si>
    <t>106307مفصل2</t>
  </si>
  <si>
    <t>113406زنگ 2</t>
  </si>
  <si>
    <t>121314قطعه2</t>
  </si>
  <si>
    <t>130906جعبه2</t>
  </si>
  <si>
    <t>-</t>
  </si>
  <si>
    <t>410301آجر ماشيني سوراخ‌دار به ابعاد آجر فشاري.</t>
  </si>
  <si>
    <t>مدت زمان بین
آخرین دوره شاخص ابلاغی تا پیشنهاد قیمت (سال)</t>
  </si>
  <si>
    <t xml:space="preserve">قراردادهای فاقد تعدیل      </t>
  </si>
  <si>
    <t>خلاصه برآورد پروژه :</t>
  </si>
  <si>
    <t xml:space="preserve">          بهنگام شده </t>
  </si>
  <si>
    <t xml:space="preserve">در صفحه محاسبه ابنیه  ،در سلول های C7 و C8  دوره ملاک ( برای انتخاب شاخص بصورت اتوماتیک ) را انتخاب کنید. </t>
  </si>
  <si>
    <t>پروژه:1</t>
  </si>
  <si>
    <t>تاریخ: 1395</t>
  </si>
  <si>
    <t>! از تغییر محتویات سلولها خودداری فرمائید.مبالغ هر فصل بصورت خودکار منتقل میگردند.در پایان براساس ستون مبلغ فیلتر نمائید.!</t>
  </si>
  <si>
    <t>جدول 1</t>
  </si>
  <si>
    <t>جدول2</t>
  </si>
  <si>
    <r>
      <t xml:space="preserve">جمع ریالی هر فصل از هر فهرست بها بصورت اتوماتیک به صفحه تعدیل مربوطه (ستون </t>
    </r>
    <r>
      <rPr>
        <b/>
        <sz val="16"/>
        <color rgb="FFFF0000"/>
        <rFont val="Arial"/>
        <family val="2"/>
      </rPr>
      <t>مبلغ صورت وضعیت فعلی</t>
    </r>
    <r>
      <rPr>
        <b/>
        <sz val="16"/>
        <color theme="1"/>
        <rFont val="Arial"/>
        <family val="2"/>
      </rPr>
      <t>) منتقل میشود.</t>
    </r>
  </si>
  <si>
    <r>
      <t>در صفحات محاسبه ، ستونهای M ,N,R   مخفی (</t>
    </r>
    <r>
      <rPr>
        <b/>
        <sz val="16"/>
        <color rgb="FFFF0000"/>
        <rFont val="Arial"/>
        <family val="2"/>
      </rPr>
      <t>HIDE</t>
    </r>
    <r>
      <rPr>
        <b/>
        <sz val="16"/>
        <color theme="1"/>
        <rFont val="Arial"/>
        <family val="2"/>
      </rPr>
      <t xml:space="preserve">)  شده اند . در صورت نیاز UNHIDE  شوند </t>
    </r>
  </si>
  <si>
    <r>
      <t xml:space="preserve">برای استفاده از نرم افزار ، ابتدا در </t>
    </r>
    <r>
      <rPr>
        <b/>
        <sz val="16"/>
        <color rgb="FFFF0000"/>
        <rFont val="Arial"/>
        <family val="2"/>
      </rPr>
      <t xml:space="preserve">صفحه خلاصه تعدیل </t>
    </r>
    <r>
      <rPr>
        <b/>
        <sz val="16"/>
        <color theme="1"/>
        <rFont val="Arial"/>
        <family val="2"/>
      </rPr>
      <t xml:space="preserve">اطلاعات پروژه و  سه ماهه مبنای پیمان و تاریخ های شروع کار و </t>
    </r>
  </si>
  <si>
    <t>اول97</t>
  </si>
  <si>
    <t>دوم97</t>
  </si>
  <si>
    <t>سوم97</t>
  </si>
  <si>
    <t>چهارم97</t>
  </si>
  <si>
    <t>اول98</t>
  </si>
  <si>
    <t>دوم98</t>
  </si>
  <si>
    <t>سوم98</t>
  </si>
  <si>
    <t>چهارم98</t>
  </si>
  <si>
    <t>اول99</t>
  </si>
  <si>
    <t>دوم99</t>
  </si>
  <si>
    <t>سوم99</t>
  </si>
  <si>
    <t>چهارم99</t>
  </si>
  <si>
    <t>نرم افزار موجود با فرمولهای داده شده ،قابلیت ورود شاخصهای جدید تا پایان سال 1399 بدون نیاز به هرگونه تغییر در فرمولها را دارد.!!!</t>
  </si>
  <si>
    <r>
      <rPr>
        <b/>
        <sz val="16"/>
        <color rgb="FFFF0000"/>
        <rFont val="Calibri"/>
        <family val="2"/>
        <scheme val="minor"/>
      </rPr>
      <t>در صورت ابلاغ شاخص های جدید ، آنها را در صفحات شاخص مربوطه وارد کنید</t>
    </r>
    <r>
      <rPr>
        <b/>
        <sz val="16"/>
        <color theme="1"/>
        <rFont val="Calibri"/>
        <family val="2"/>
        <scheme val="minor"/>
      </rPr>
      <t xml:space="preserve"> و در TAB (DATA) مقدار VALIDATION </t>
    </r>
  </si>
  <si>
    <t>سوراخ كردن سقف يا ديوارهاي بتني و بتن مسلح، به ‌سطح مقطع بيش از 0/05 تا 0/15 مترمربع به انضمام بريدن ميل‌گردها.</t>
  </si>
  <si>
    <t>تراشیدن کاه گل پشت بام به هر ضخامت</t>
  </si>
  <si>
    <t xml:space="preserve">اضافه بها براي ماشين‌كاري استاندارد قطعات كوبن‌كاري رديف‌هاي 091102 تا 091104 (براي پيونده‌هاي استاندارد) </t>
  </si>
  <si>
    <t xml:space="preserve">اضافه بها براي ماشين‌كاري سنگين قطعات كوبن‌كاري رديف‌هاي 091101 تا 091104 </t>
  </si>
  <si>
    <t>اضافه بها براي رديف‌هاي 091101 تا 091104 براي گالوانيزه کردن قطعات.</t>
  </si>
  <si>
    <t>اضافه بها براي رديف‌هاي 091101 تا 091104 براي استفاده از فولاد St52.</t>
  </si>
  <si>
    <t>تهيه قطعات ريخته‌گري شده از فولاد براي پيونده‌هاي  تا 50 كيلوگرم و ماشين‌كاري آن‌ها.</t>
  </si>
  <si>
    <t>تهيه قطعات ريخته‌گري شده از فولاد براي پيونده‌هاي  بیش از50 كيلوگرم و ماشين‌كاري آن‌ها.</t>
  </si>
  <si>
    <t xml:space="preserve">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فلزي مقاوم در برابر رطوبت و گرد و غبار مناسب براي نصب در فضاي باز (روي بام يا ديوار خارجي) و يا نصب به صورت آويز زير سقف، همراه با شيلنگ فشار قوي گاز و کابل ورودي برق و کليه وسايل لازم براي نصب (قاب فلزي، ساپورت، پيچ و مهره و غيره) براي کار با گاز طبيعي يا گاز مايع به ظرفيت حرارتي نامي بيش از 50کيلووات </t>
  </si>
  <si>
    <t>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فلزي مقاوم در برابر رطوبت و گرد و غبار مناسب براي نصب در فضاي باز (روي بام يا ديوار خارجي) و يا نصب به صورت آويز زير سقف، همراه با شيلنگ فشار قوي گاز و کابل ورودي برق و کليه وسايل لازم براي نصب (قاب فلزي، ساپورت، پيچ و مهره و غيره) براي کار با گاز طبيعي يا گاز مايع به ظرفيت حرارتي نامي بيش از 50  تا 100 کيلووات نسبت به مازاد بر 50 کيلو وات.</t>
  </si>
  <si>
    <t>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فلزي مقاوم در برابر رطوبت و گرد و غبار مناسب براي نصب در فضاي باز (روي بام يا ديوار خارجي) و يا نصب به صورت آويز زير سقف، همراه با شيلنگ فشار قوي گاز و کابل ورودي برق و کليه وسايل لازم براي نصب (قاب فلزي، ساپورت، پيچ و مهره و غيره) براي کار با گاز طبيعي يا گاز مايع به ظرفيت حرارتي نامي بيش از 100  تا 200 کيلووات نسبت به مازاد بر 100 کيلو وات.</t>
  </si>
  <si>
    <t>گرم کننده تابشی سرامیکی صنعتی شامل شیرگازسولونوییدی،سیستم جرقه زن ،الکترودهای جرقه و یونیزاسیون ، سیستم کنترل با ترموستات ، صفحات سرامیکی ، نگهدارنده های مربوط ، پوشش فلزی و قاب منعکس کننده همراه با کابل ورودی برق برای کار با گاز طبیعی یا مایع به ظرفیت حرارتی نامی 7 کیلووات</t>
  </si>
  <si>
    <t>گرم کننده تابشی سرامیکی صنعتی شامل شیرگازسولونوییدی،سیستم جرقه زن ،الکترودهای جرقه و یونیزاسیون ، سیستم کنترل با ترموستات ، صفحات سرامیکی ، نگهدارنده های مربوط ، پوشش فلزی و قاب منعکس کننده همراه با کابل ورودی برق برای کار با گاز طبیعی یا مایع به ظرفیت حرارتی نامی بیش از 7 تا 60 کیلووات نسبت به مازاد 7 کیلووات</t>
  </si>
  <si>
    <t>گرم کننده تابشی لوله ای شامل  مشعل ، فن مجزا باشیرگازسولونوییدی و لوله های فولادی زنگ ناپذیر آتش خوار و ،سیستم جرقه زن ،سنسور شعله، سیستم کنترل الکترونیکی قابل اتصال  به ترموستات ، وسایر متعلقات مونتاژ ،  همراه با کابل ورودی برق برای کار با گاز طبیعی یا مایع به ظرفیت حرارتی نامی 13کیلووات</t>
  </si>
  <si>
    <t>گرم کننده تابشی لوله ای شامل  مشعل ، فن مجزا باشیرگازسولونوییدی و لوله های فولادی زنگ ناپذیر آتش خوار و ،سیستم جرقه زن ،سنسور شعله، سیستم کنترل الکترونیکی قابل اتصال  به ترموستات ، وسایر متعلقات مونتاژ ،  همراه با کابل ورودی برق برای کار با گاز طبیعی یا مایع به ظرفیت حرارتی نامی بیش از  13 تا  50 کیلووات نسبت به مازاد 13 کیلووات.</t>
  </si>
  <si>
    <r>
      <t xml:space="preserve">     جهت استفاده از نرم افزار برای برآورد پروژه ها از </t>
    </r>
    <r>
      <rPr>
        <b/>
        <sz val="16"/>
        <color rgb="FFFF0000"/>
        <rFont val="Calibri"/>
        <family val="2"/>
        <scheme val="minor"/>
      </rPr>
      <t xml:space="preserve">جدول 1 </t>
    </r>
    <r>
      <rPr>
        <b/>
        <sz val="16"/>
        <color theme="1"/>
        <rFont val="Calibri"/>
        <family val="2"/>
        <scheme val="minor"/>
      </rPr>
      <t xml:space="preserve">و برای تهیه صورت وضعیت از </t>
    </r>
    <r>
      <rPr>
        <b/>
        <sz val="16"/>
        <color rgb="FFFF0000"/>
        <rFont val="Calibri"/>
        <family val="2"/>
        <scheme val="minor"/>
      </rPr>
      <t xml:space="preserve">جدول 2 </t>
    </r>
    <r>
      <rPr>
        <b/>
        <sz val="16"/>
        <color theme="1"/>
        <rFont val="Calibri"/>
        <family val="2"/>
        <scheme val="minor"/>
      </rPr>
      <t xml:space="preserve"> (بدون بهنگام سازی )خلاصه ریالی کلی استفاده نمایید.</t>
    </r>
  </si>
  <si>
    <t>در بانک اطلاعات (سطر3800به بعد و سنون Pدر انتهای هر فصل) وارد نمایید !!!!!</t>
  </si>
  <si>
    <t xml:space="preserve">    جمع هر آیتم به صورت اتوماتیک به صفحه مربوطه (ابنیه،مکانیک و برق)منتقل و ریالی شده و از آنجا ، جمع هر فصل  به صفحه مالی  منتقل میشود.    </t>
  </si>
  <si>
    <t xml:space="preserve">       و اعداد مربوط به متره آیتم ها را در قسمت مربوطه وارد کنید.</t>
  </si>
  <si>
    <t xml:space="preserve"> اطلاعات پروژه</t>
  </si>
  <si>
    <t xml:space="preserve">  ضرایب پروژه</t>
  </si>
  <si>
    <t xml:space="preserve">   اطلاعات پروژه</t>
  </si>
  <si>
    <t xml:space="preserve">     در صورت داشتن اقلام ستاره دار ،همانطور که در صفحه مالی گفته شده ،ابتدا ردیف مربوطه را در انتهای هر فصل(متره،سطر 3800 به بعدو ستون P-V) وارد کنید .. </t>
  </si>
  <si>
    <t xml:space="preserve">    و ستون O از آخرین ردیف هرفصل کپی شود  (برای هر فصل سه ردیف برای آیتم های جدید منظور شده و فقط بایستی نام ،واحد و قیمت مربوطه درج گردد )...</t>
  </si>
  <si>
    <t xml:space="preserve">    سپس درمنوی اصلی ( Tab (   Data در Validation  ابتدا و انتهای لیست(source) را  برای هر فصل جداگانه چک کنید.( برای سلول های ,….,B5,15 )                                                           .</t>
  </si>
  <si>
    <r>
      <t xml:space="preserve">  برای هر قسمت( ابنیه  ، مکانیک و برق) در</t>
    </r>
    <r>
      <rPr>
        <b/>
        <sz val="16"/>
        <color rgb="FFFF0000"/>
        <rFont val="Calibri"/>
        <family val="2"/>
        <scheme val="minor"/>
      </rPr>
      <t>صفحه متره</t>
    </r>
    <r>
      <rPr>
        <b/>
        <sz val="16"/>
        <color theme="1"/>
        <rFont val="Calibri"/>
        <family val="2"/>
        <scheme val="minor"/>
      </rPr>
      <t xml:space="preserve"> ، آیتم های هر فصل را در قسمت مربوطه با انتخاب سلول </t>
    </r>
    <r>
      <rPr>
        <b/>
        <sz val="16"/>
        <color rgb="FFFF0000"/>
        <rFont val="Calibri"/>
        <family val="2"/>
        <scheme val="minor"/>
      </rPr>
      <t xml:space="preserve">(...,B 5,15) و از منوی کرکره ای </t>
    </r>
    <r>
      <rPr>
        <b/>
        <sz val="16"/>
        <color theme="1"/>
        <rFont val="Calibri"/>
        <family val="2"/>
        <scheme val="minor"/>
      </rPr>
      <t xml:space="preserve">انتخاب             </t>
    </r>
  </si>
  <si>
    <t xml:space="preserve">      جمع هریک از رشته های سه گانه ، با درنظر گرفتن کلیه ضرایب به  بهنگام سازی وبعد ازآنجا به صفحه " خلاصه ریالی کلی " منتقل میگردد.(اتوماتیک)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</si>
</sst>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000000"/>
    <numFmt numFmtId="165" formatCode="#,##0_-"/>
    <numFmt numFmtId="166" formatCode="#,##0.0"/>
    <numFmt numFmtId="167" formatCode="0.0000"/>
    <numFmt numFmtId="168" formatCode="[$-1020000]B1d\ mmmm\ yyyy;@"/>
    <numFmt numFmtId="169" formatCode="0.000"/>
    <numFmt numFmtId="170" formatCode="0.0"/>
    <numFmt numFmtId="171" formatCode="[$-3000401]0.#"/>
    <numFmt numFmtId="172" formatCode="_(* #,##0_);_(* \(#,##0\);_(* &quot;-&quot;??_);_(@_)"/>
    <numFmt numFmtId="173" formatCode="_-* #,##0_-;_-* #,##0\-;_-* &quot;-&quot;??_-;_-@_-"/>
  </numFmts>
  <fonts count="40">
    <font>
      <sz val="11"/>
      <color theme="1"/>
      <name val="Calibri"/>
      <family val="2"/>
      <charset val="178"/>
      <scheme val="minor"/>
    </font>
    <font>
      <sz val="10"/>
      <name val="Arial"/>
      <family val="2"/>
    </font>
    <font>
      <sz val="10"/>
      <name val="Arial"/>
      <family val="2"/>
    </font>
    <font>
      <b/>
      <sz val="10"/>
      <name val="B Badr"/>
      <charset val="178"/>
    </font>
    <font>
      <b/>
      <sz val="12"/>
      <name val="B Badr"/>
      <charset val="178"/>
    </font>
    <font>
      <b/>
      <sz val="11"/>
      <name val="B Badr"/>
      <charset val="178"/>
    </font>
    <font>
      <sz val="12"/>
      <name val="B Badr"/>
      <charset val="178"/>
    </font>
    <font>
      <sz val="10"/>
      <color indexed="8"/>
      <name val="Arial"/>
      <family val="2"/>
    </font>
    <font>
      <b/>
      <sz val="12"/>
      <color indexed="8"/>
      <name val="B Badr"/>
      <charset val="178"/>
    </font>
    <font>
      <b/>
      <sz val="14"/>
      <name val="B Badr"/>
      <charset val="178"/>
    </font>
    <font>
      <sz val="10"/>
      <name val="B Nazanin"/>
      <charset val="178"/>
    </font>
    <font>
      <b/>
      <sz val="10"/>
      <name val="B Nazanin"/>
      <charset val="178"/>
    </font>
    <font>
      <sz val="16"/>
      <name val="B Badr"/>
      <charset val="178"/>
    </font>
    <font>
      <sz val="12"/>
      <color theme="1"/>
      <name val="B Badr"/>
      <charset val="178"/>
    </font>
    <font>
      <b/>
      <sz val="12"/>
      <color theme="0"/>
      <name val="B Badr"/>
      <charset val="178"/>
    </font>
    <font>
      <b/>
      <sz val="11"/>
      <color theme="1"/>
      <name val="B Badr"/>
      <charset val="178"/>
    </font>
    <font>
      <b/>
      <sz val="12"/>
      <color theme="1"/>
      <name val="B Badr"/>
      <charset val="178"/>
    </font>
    <font>
      <sz val="18"/>
      <color rgb="FFFF0000"/>
      <name val="B Badr"/>
      <charset val="178"/>
    </font>
    <font>
      <sz val="11"/>
      <name val="B Nazanin"/>
      <charset val="178"/>
    </font>
    <font>
      <b/>
      <sz val="11"/>
      <color theme="1"/>
      <name val="Calibri"/>
      <family val="2"/>
      <charset val="178"/>
      <scheme val="minor"/>
    </font>
    <font>
      <b/>
      <sz val="14"/>
      <color theme="1"/>
      <name val="Calibri"/>
      <family val="2"/>
      <scheme val="minor"/>
    </font>
    <font>
      <b/>
      <sz val="16"/>
      <color theme="1"/>
      <name val="Arial"/>
      <family val="2"/>
    </font>
    <font>
      <sz val="14"/>
      <color theme="1"/>
      <name val="Calibri"/>
      <family val="2"/>
      <charset val="178"/>
      <scheme val="minor"/>
    </font>
    <font>
      <sz val="14"/>
      <color theme="1"/>
      <name val="B Lotus"/>
      <charset val="178"/>
    </font>
    <font>
      <b/>
      <sz val="14"/>
      <color theme="1"/>
      <name val="B Lotus"/>
      <charset val="178"/>
    </font>
    <font>
      <b/>
      <sz val="11"/>
      <color theme="1"/>
      <name val="Calibri"/>
      <family val="2"/>
      <scheme val="minor"/>
    </font>
    <font>
      <sz val="11"/>
      <color theme="1"/>
      <name val="B Lotus"/>
      <charset val="178"/>
    </font>
    <font>
      <sz val="14"/>
      <name val="B Badr"/>
      <charset val="178"/>
    </font>
    <font>
      <b/>
      <sz val="16"/>
      <color theme="1"/>
      <name val="Calibri"/>
      <family val="2"/>
      <scheme val="minor"/>
    </font>
    <font>
      <b/>
      <sz val="11"/>
      <color theme="1"/>
      <name val="Calibri"/>
      <family val="2"/>
    </font>
    <font>
      <b/>
      <sz val="14"/>
      <color theme="1"/>
      <name val="B Badr"/>
      <charset val="178"/>
    </font>
    <font>
      <sz val="11"/>
      <color theme="1"/>
      <name val="Calibri"/>
      <family val="2"/>
      <charset val="178"/>
      <scheme val="minor"/>
    </font>
    <font>
      <b/>
      <sz val="11"/>
      <color theme="1"/>
      <name val="B Mitra"/>
      <charset val="178"/>
    </font>
    <font>
      <sz val="11"/>
      <color theme="1"/>
      <name val="B Mitra"/>
      <charset val="178"/>
    </font>
    <font>
      <b/>
      <sz val="11"/>
      <name val="B Nazanin"/>
      <charset val="178"/>
    </font>
    <font>
      <b/>
      <sz val="11"/>
      <color indexed="8"/>
      <name val="B Mitra"/>
      <charset val="178"/>
    </font>
    <font>
      <b/>
      <sz val="12"/>
      <color theme="1"/>
      <name val="B Mitra"/>
      <charset val="178"/>
    </font>
    <font>
      <b/>
      <sz val="12"/>
      <name val="B Nazanin"/>
      <charset val="178"/>
    </font>
    <font>
      <b/>
      <sz val="16"/>
      <color rgb="FFFF0000"/>
      <name val="Arial"/>
      <family val="2"/>
    </font>
    <font>
      <b/>
      <sz val="16"/>
      <color rgb="FFFF0000"/>
      <name val="Calibri"/>
      <family val="2"/>
      <scheme val="minor"/>
    </font>
  </fonts>
  <fills count="29">
    <fill>
      <patternFill patternType="none"/>
    </fill>
    <fill>
      <patternFill patternType="gray125"/>
    </fill>
    <fill>
      <patternFill patternType="solid">
        <fgColor indexed="9"/>
        <bgColor indexed="64"/>
      </patternFill>
    </fill>
    <fill>
      <patternFill patternType="solid">
        <fgColor indexed="15"/>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0"/>
      </patternFill>
    </fill>
    <fill>
      <patternFill patternType="solid">
        <fgColor indexed="40"/>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5"/>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7">
    <xf numFmtId="0" fontId="0" fillId="0" borderId="0"/>
    <xf numFmtId="0" fontId="2" fillId="0" borderId="0"/>
    <xf numFmtId="0" fontId="1" fillId="0" borderId="0"/>
    <xf numFmtId="0" fontId="2" fillId="0" borderId="0"/>
    <xf numFmtId="0" fontId="2" fillId="0" borderId="0"/>
    <xf numFmtId="0" fontId="7" fillId="0" borderId="0"/>
    <xf numFmtId="43" fontId="31" fillId="0" borderId="0" applyFont="0" applyFill="0" applyBorder="0" applyAlignment="0" applyProtection="0"/>
  </cellStyleXfs>
  <cellXfs count="752">
    <xf numFmtId="0" fontId="0" fillId="0" borderId="0" xfId="0"/>
    <xf numFmtId="164" fontId="4" fillId="2" borderId="1" xfId="0" applyNumberFormat="1" applyFont="1" applyFill="1" applyBorder="1" applyAlignment="1">
      <alignment horizontal="center" vertical="center"/>
    </xf>
    <xf numFmtId="4" fontId="4" fillId="0" borderId="1" xfId="4" applyNumberFormat="1" applyFont="1" applyBorder="1" applyAlignment="1">
      <alignment horizontal="center" vertical="center" shrinkToFit="1" readingOrder="2"/>
    </xf>
    <xf numFmtId="4" fontId="4" fillId="2" borderId="1" xfId="1" applyNumberFormat="1" applyFont="1" applyFill="1" applyBorder="1" applyAlignment="1" applyProtection="1">
      <alignment horizontal="right" shrinkToFit="1" readingOrder="2"/>
    </xf>
    <xf numFmtId="0" fontId="4" fillId="0" borderId="0" xfId="1" applyNumberFormat="1" applyFont="1" applyAlignment="1" applyProtection="1">
      <alignment horizontal="center" vertical="top" shrinkToFit="1" readingOrder="2"/>
      <protection locked="0"/>
    </xf>
    <xf numFmtId="0" fontId="4" fillId="0" borderId="0" xfId="4" applyFont="1" applyAlignment="1">
      <alignment horizontal="center" vertical="center" shrinkToFit="1" readingOrder="2"/>
    </xf>
    <xf numFmtId="2" fontId="4" fillId="2" borderId="1" xfId="1" applyNumberFormat="1" applyFont="1" applyFill="1" applyBorder="1" applyAlignment="1" applyProtection="1">
      <alignment horizontal="right" shrinkToFit="1" readingOrder="2"/>
    </xf>
    <xf numFmtId="0" fontId="4" fillId="0" borderId="1" xfId="4" applyNumberFormat="1" applyFont="1" applyBorder="1" applyAlignment="1">
      <alignment horizontal="center" vertical="center" shrinkToFit="1" readingOrder="2"/>
    </xf>
    <xf numFmtId="0" fontId="4" fillId="0" borderId="2" xfId="4" applyFont="1" applyBorder="1" applyAlignment="1">
      <alignment horizontal="center" vertical="center" wrapText="1" readingOrder="2"/>
    </xf>
    <xf numFmtId="0" fontId="6" fillId="2" borderId="0" xfId="0" applyFont="1" applyFill="1" applyBorder="1" applyAlignment="1">
      <alignment horizontal="center" vertical="center"/>
    </xf>
    <xf numFmtId="0" fontId="4" fillId="0" borderId="1" xfId="4" applyFont="1" applyBorder="1" applyAlignment="1">
      <alignment horizontal="right" vertical="center" shrinkToFit="1" readingOrder="2"/>
    </xf>
    <xf numFmtId="0" fontId="4" fillId="0" borderId="0" xfId="4" applyFont="1" applyAlignment="1">
      <alignment horizontal="right" vertical="center" shrinkToFit="1" readingOrder="2"/>
    </xf>
    <xf numFmtId="0" fontId="4" fillId="0" borderId="0" xfId="4" applyNumberFormat="1" applyFont="1" applyAlignment="1">
      <alignment horizontal="center" vertical="center" shrinkToFit="1" readingOrder="2"/>
    </xf>
    <xf numFmtId="0" fontId="4" fillId="0" borderId="0" xfId="4" applyFont="1" applyAlignment="1">
      <alignment horizontal="center" vertical="center" wrapText="1" readingOrder="2"/>
    </xf>
    <xf numFmtId="0" fontId="6" fillId="2" borderId="0" xfId="2" applyFont="1" applyFill="1" applyBorder="1" applyAlignment="1">
      <alignment horizontal="center" vertical="center"/>
    </xf>
    <xf numFmtId="0" fontId="6" fillId="2" borderId="0" xfId="3" applyFont="1" applyFill="1" applyBorder="1" applyAlignment="1">
      <alignment vertical="center"/>
    </xf>
    <xf numFmtId="0" fontId="6" fillId="2" borderId="0" xfId="0" applyFont="1" applyFill="1" applyBorder="1" applyAlignment="1">
      <alignment horizontal="right" vertical="center" readingOrder="2"/>
    </xf>
    <xf numFmtId="164" fontId="6" fillId="2" borderId="0" xfId="0" applyNumberFormat="1" applyFont="1" applyFill="1" applyBorder="1" applyAlignment="1">
      <alignment horizontal="center" vertical="center"/>
    </xf>
    <xf numFmtId="0" fontId="4" fillId="0" borderId="3" xfId="4" applyFont="1" applyBorder="1" applyAlignment="1">
      <alignment horizontal="center" vertical="center" wrapText="1" readingOrder="2"/>
    </xf>
    <xf numFmtId="2" fontId="4" fillId="2" borderId="4" xfId="1" applyNumberFormat="1" applyFont="1" applyFill="1" applyBorder="1" applyAlignment="1" applyProtection="1">
      <alignment horizontal="right" shrinkToFit="1" readingOrder="2"/>
    </xf>
    <xf numFmtId="0" fontId="4" fillId="0" borderId="4" xfId="4" applyNumberFormat="1" applyFont="1" applyBorder="1" applyAlignment="1">
      <alignment horizontal="center" vertical="center" shrinkToFit="1" readingOrder="2"/>
    </xf>
    <xf numFmtId="0" fontId="4" fillId="0" borderId="5" xfId="4" applyFont="1" applyBorder="1" applyAlignment="1">
      <alignment horizontal="center" vertical="center" wrapText="1" readingOrder="2"/>
    </xf>
    <xf numFmtId="0" fontId="4" fillId="0" borderId="0" xfId="1" applyNumberFormat="1" applyFont="1" applyAlignment="1" applyProtection="1">
      <alignment horizontal="center" vertical="top" shrinkToFit="1"/>
      <protection locked="0"/>
    </xf>
    <xf numFmtId="0" fontId="4" fillId="0" borderId="0" xfId="1" applyFont="1" applyAlignment="1">
      <alignment readingOrder="2"/>
    </xf>
    <xf numFmtId="166" fontId="4" fillId="0" borderId="0" xfId="1" applyNumberFormat="1" applyFont="1" applyAlignment="1">
      <alignment readingOrder="2"/>
    </xf>
    <xf numFmtId="0" fontId="3" fillId="0" borderId="0" xfId="1" applyFont="1" applyAlignment="1">
      <alignment vertical="center" wrapText="1" readingOrder="2"/>
    </xf>
    <xf numFmtId="0" fontId="4" fillId="0" borderId="0" xfId="1" applyFont="1" applyAlignment="1">
      <alignment vertical="center" readingOrder="2"/>
    </xf>
    <xf numFmtId="0" fontId="3" fillId="2" borderId="0" xfId="0" applyFont="1" applyFill="1" applyAlignment="1">
      <alignment vertical="center"/>
    </xf>
    <xf numFmtId="2" fontId="4" fillId="2" borderId="13" xfId="1" applyNumberFormat="1" applyFont="1" applyFill="1" applyBorder="1" applyAlignment="1" applyProtection="1">
      <alignment horizontal="right" shrinkToFit="1" readingOrder="2"/>
    </xf>
    <xf numFmtId="164" fontId="4" fillId="2" borderId="13" xfId="0" applyNumberFormat="1" applyFont="1" applyFill="1" applyBorder="1" applyAlignment="1">
      <alignment horizontal="center" vertical="center"/>
    </xf>
    <xf numFmtId="0" fontId="3" fillId="0" borderId="0" xfId="1" applyFont="1" applyAlignment="1">
      <alignment wrapText="1" readingOrder="2"/>
    </xf>
    <xf numFmtId="0" fontId="14" fillId="0" borderId="14" xfId="4" applyNumberFormat="1" applyFont="1" applyBorder="1" applyAlignment="1">
      <alignment horizontal="center" vertical="center" shrinkToFit="1" readingOrder="2"/>
    </xf>
    <xf numFmtId="0" fontId="14" fillId="0" borderId="15" xfId="4" applyNumberFormat="1" applyFont="1" applyBorder="1" applyAlignment="1">
      <alignment horizontal="center" vertical="center" shrinkToFit="1" readingOrder="2"/>
    </xf>
    <xf numFmtId="164" fontId="14" fillId="2" borderId="15" xfId="0" applyNumberFormat="1" applyFont="1" applyFill="1" applyBorder="1" applyAlignment="1">
      <alignment horizontal="center" vertical="center"/>
    </xf>
    <xf numFmtId="164" fontId="14" fillId="2" borderId="16" xfId="0" applyNumberFormat="1" applyFont="1" applyFill="1" applyBorder="1" applyAlignment="1">
      <alignment horizontal="center" vertical="center"/>
    </xf>
    <xf numFmtId="49" fontId="14" fillId="0" borderId="0" xfId="4" applyNumberFormat="1" applyFont="1" applyAlignment="1">
      <alignment horizontal="center" vertical="center" shrinkToFit="1" readingOrder="2"/>
    </xf>
    <xf numFmtId="0" fontId="4" fillId="4" borderId="14" xfId="0" applyFont="1" applyFill="1" applyBorder="1" applyAlignment="1">
      <alignment horizontal="center" vertical="center"/>
    </xf>
    <xf numFmtId="3" fontId="4" fillId="4" borderId="4" xfId="0" applyNumberFormat="1" applyFont="1" applyFill="1" applyBorder="1" applyAlignment="1" applyProtection="1">
      <alignment horizontal="center" vertical="center"/>
    </xf>
    <xf numFmtId="3" fontId="4" fillId="4" borderId="5" xfId="0" applyNumberFormat="1" applyFont="1" applyFill="1" applyBorder="1" applyAlignment="1" applyProtection="1">
      <alignment horizontal="center" vertical="center"/>
    </xf>
    <xf numFmtId="0" fontId="4" fillId="4" borderId="15" xfId="0" applyFont="1" applyFill="1" applyBorder="1" applyAlignment="1">
      <alignment horizontal="center" vertical="center"/>
    </xf>
    <xf numFmtId="3" fontId="4" fillId="4" borderId="1" xfId="0" applyNumberFormat="1" applyFont="1" applyFill="1" applyBorder="1" applyAlignment="1" applyProtection="1">
      <alignment horizontal="center" vertical="center"/>
    </xf>
    <xf numFmtId="3" fontId="4" fillId="4" borderId="1" xfId="0" applyNumberFormat="1" applyFont="1" applyFill="1" applyBorder="1" applyAlignment="1" applyProtection="1">
      <alignment horizontal="center" vertical="center" wrapText="1"/>
    </xf>
    <xf numFmtId="3" fontId="4" fillId="4" borderId="8" xfId="0" applyNumberFormat="1" applyFont="1" applyFill="1" applyBorder="1" applyAlignment="1" applyProtection="1">
      <alignment horizontal="center" vertical="center"/>
    </xf>
    <xf numFmtId="0" fontId="15" fillId="4" borderId="0" xfId="0" applyFont="1" applyFill="1" applyAlignment="1" applyProtection="1">
      <alignment vertical="center"/>
      <protection locked="0"/>
    </xf>
    <xf numFmtId="0" fontId="15" fillId="4" borderId="0" xfId="0" applyFont="1" applyFill="1" applyProtection="1">
      <protection locked="0"/>
    </xf>
    <xf numFmtId="0" fontId="15" fillId="4" borderId="0" xfId="0" applyFont="1" applyFill="1" applyProtection="1"/>
    <xf numFmtId="3" fontId="15" fillId="4" borderId="0" xfId="0" applyNumberFormat="1" applyFont="1" applyFill="1" applyProtection="1">
      <protection locked="0"/>
    </xf>
    <xf numFmtId="168" fontId="15" fillId="4" borderId="0" xfId="0" applyNumberFormat="1" applyFont="1" applyFill="1" applyProtection="1">
      <protection locked="0"/>
    </xf>
    <xf numFmtId="3" fontId="15" fillId="4" borderId="0" xfId="0" applyNumberFormat="1" applyFont="1" applyFill="1" applyAlignment="1" applyProtection="1">
      <alignment horizontal="center" vertical="center"/>
      <protection locked="0"/>
    </xf>
    <xf numFmtId="0" fontId="15" fillId="4" borderId="0" xfId="0" applyFont="1" applyFill="1" applyAlignment="1" applyProtection="1">
      <alignment horizontal="center" vertical="center"/>
      <protection locked="0"/>
    </xf>
    <xf numFmtId="2" fontId="15" fillId="4" borderId="0" xfId="0" applyNumberFormat="1" applyFont="1" applyFill="1" applyBorder="1" applyAlignment="1" applyProtection="1">
      <alignment vertical="center" wrapText="1"/>
      <protection locked="0"/>
    </xf>
    <xf numFmtId="0" fontId="4" fillId="4" borderId="0" xfId="1" applyFont="1" applyFill="1" applyBorder="1" applyAlignment="1">
      <alignment readingOrder="2"/>
    </xf>
    <xf numFmtId="0" fontId="15" fillId="14" borderId="14" xfId="0" applyFont="1" applyFill="1" applyBorder="1" applyAlignment="1" applyProtection="1">
      <alignment horizontal="center"/>
    </xf>
    <xf numFmtId="0" fontId="15" fillId="14" borderId="15" xfId="0" applyFont="1" applyFill="1" applyBorder="1" applyAlignment="1" applyProtection="1">
      <alignment horizontal="center"/>
    </xf>
    <xf numFmtId="0" fontId="0" fillId="0" borderId="0" xfId="0" applyAlignment="1">
      <alignment vertical="center" wrapText="1"/>
    </xf>
    <xf numFmtId="0" fontId="10" fillId="2" borderId="1" xfId="0" applyFont="1" applyFill="1" applyBorder="1" applyAlignment="1">
      <alignment horizontal="right" vertical="center" wrapText="1"/>
    </xf>
    <xf numFmtId="0" fontId="10" fillId="0" borderId="1" xfId="0" applyFont="1" applyBorder="1" applyAlignment="1">
      <alignment horizontal="right" vertical="center" wrapText="1"/>
    </xf>
    <xf numFmtId="0" fontId="10" fillId="2" borderId="1" xfId="0" applyFont="1" applyFill="1" applyBorder="1" applyAlignment="1">
      <alignment horizontal="right" vertical="center" wrapText="1" readingOrder="2"/>
    </xf>
    <xf numFmtId="0" fontId="0" fillId="2" borderId="0" xfId="0" applyFill="1" applyAlignment="1">
      <alignment vertical="center" wrapText="1"/>
    </xf>
    <xf numFmtId="0" fontId="10" fillId="0" borderId="1" xfId="0" applyFont="1" applyBorder="1" applyAlignment="1">
      <alignment horizontal="center" vertical="center" wrapText="1"/>
    </xf>
    <xf numFmtId="3" fontId="11" fillId="0" borderId="1"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3" fontId="4" fillId="0" borderId="4" xfId="4" applyNumberFormat="1" applyFont="1" applyBorder="1" applyAlignment="1">
      <alignment horizontal="center" vertical="center" shrinkToFit="1" readingOrder="2"/>
    </xf>
    <xf numFmtId="3" fontId="4" fillId="0" borderId="1" xfId="4" applyNumberFormat="1" applyFont="1" applyBorder="1" applyAlignment="1">
      <alignment horizontal="center" vertical="center" shrinkToFit="1" readingOrder="2"/>
    </xf>
    <xf numFmtId="3" fontId="4" fillId="0" borderId="13" xfId="4" applyNumberFormat="1" applyFont="1" applyBorder="1" applyAlignment="1">
      <alignment horizontal="center" vertical="center" shrinkToFit="1" readingOrder="2"/>
    </xf>
    <xf numFmtId="3" fontId="4" fillId="0" borderId="0" xfId="4" applyNumberFormat="1" applyFont="1" applyAlignment="1">
      <alignment horizontal="center" vertical="center" shrinkToFit="1" readingOrder="2"/>
    </xf>
    <xf numFmtId="0" fontId="4" fillId="0" borderId="33" xfId="1" applyFont="1" applyBorder="1" applyAlignment="1">
      <alignment readingOrder="2"/>
    </xf>
    <xf numFmtId="0" fontId="3" fillId="0" borderId="35" xfId="1" applyFont="1" applyBorder="1" applyAlignment="1">
      <alignment vertical="center" wrapText="1" readingOrder="2"/>
    </xf>
    <xf numFmtId="0" fontId="3" fillId="0" borderId="35" xfId="1" applyFont="1" applyBorder="1" applyAlignment="1">
      <alignment wrapText="1" readingOrder="2"/>
    </xf>
    <xf numFmtId="166" fontId="4" fillId="0" borderId="35" xfId="1" applyNumberFormat="1" applyFont="1" applyBorder="1" applyAlignment="1">
      <alignment readingOrder="2"/>
    </xf>
    <xf numFmtId="0" fontId="4" fillId="0" borderId="1" xfId="1" applyFont="1" applyBorder="1" applyAlignment="1">
      <alignment readingOrder="2"/>
    </xf>
    <xf numFmtId="0" fontId="3" fillId="0" borderId="1" xfId="1" applyFont="1" applyBorder="1" applyAlignment="1">
      <alignment vertical="center" wrapText="1" readingOrder="2"/>
    </xf>
    <xf numFmtId="0" fontId="3" fillId="0" borderId="1" xfId="1" applyFont="1" applyBorder="1" applyAlignment="1">
      <alignment wrapText="1" readingOrder="2"/>
    </xf>
    <xf numFmtId="166" fontId="4" fillId="0" borderId="1" xfId="1" applyNumberFormat="1" applyFont="1" applyBorder="1" applyAlignment="1">
      <alignment readingOrder="2"/>
    </xf>
    <xf numFmtId="0" fontId="4" fillId="15" borderId="1" xfId="1" applyFont="1" applyFill="1" applyBorder="1" applyAlignment="1">
      <alignment readingOrder="2"/>
    </xf>
    <xf numFmtId="0" fontId="4" fillId="0" borderId="8" xfId="1" applyFont="1" applyBorder="1" applyAlignment="1">
      <alignment readingOrder="2"/>
    </xf>
    <xf numFmtId="0" fontId="6" fillId="4" borderId="0" xfId="0" applyFont="1" applyFill="1" applyBorder="1" applyAlignment="1">
      <alignment horizontal="center" vertical="center"/>
    </xf>
    <xf numFmtId="0" fontId="4" fillId="0" borderId="1" xfId="4" applyFont="1" applyBorder="1" applyAlignment="1">
      <alignment horizontal="center" vertical="center" wrapText="1" readingOrder="2"/>
    </xf>
    <xf numFmtId="3" fontId="12" fillId="0" borderId="1" xfId="4" applyNumberFormat="1" applyFont="1" applyBorder="1" applyAlignment="1">
      <alignment horizontal="center" vertical="center" shrinkToFit="1" readingOrder="2"/>
    </xf>
    <xf numFmtId="3" fontId="11" fillId="14" borderId="1" xfId="0" applyNumberFormat="1" applyFont="1" applyFill="1" applyBorder="1" applyAlignment="1">
      <alignment horizontal="center" vertical="center" wrapText="1"/>
    </xf>
    <xf numFmtId="0" fontId="4" fillId="4" borderId="0" xfId="4" applyFont="1" applyFill="1" applyAlignment="1">
      <alignment horizontal="center" vertical="center" shrinkToFit="1" readingOrder="2"/>
    </xf>
    <xf numFmtId="0" fontId="17" fillId="0" borderId="0" xfId="4" applyFont="1" applyAlignment="1">
      <alignment horizontal="center" vertical="center" shrinkToFit="1" readingOrder="2"/>
    </xf>
    <xf numFmtId="164" fontId="6" fillId="0" borderId="0" xfId="0" applyNumberFormat="1" applyFont="1" applyFill="1" applyBorder="1" applyAlignment="1">
      <alignment horizontal="center" vertical="center"/>
    </xf>
    <xf numFmtId="0" fontId="10" fillId="2" borderId="0" xfId="0" applyFont="1" applyFill="1" applyBorder="1" applyAlignment="1">
      <alignment horizontal="right" vertical="center" wrapText="1" readingOrder="2"/>
    </xf>
    <xf numFmtId="0" fontId="6" fillId="0" borderId="0" xfId="0" applyFont="1" applyFill="1" applyBorder="1" applyAlignment="1">
      <alignment horizontal="right" vertical="center" readingOrder="2"/>
    </xf>
    <xf numFmtId="166" fontId="4" fillId="0" borderId="1" xfId="1" applyNumberFormat="1" applyFont="1" applyFill="1" applyBorder="1" applyAlignment="1">
      <alignment readingOrder="2"/>
    </xf>
    <xf numFmtId="166" fontId="4" fillId="0" borderId="8" xfId="1" applyNumberFormat="1" applyFont="1" applyFill="1" applyBorder="1" applyAlignment="1">
      <alignment readingOrder="2"/>
    </xf>
    <xf numFmtId="3" fontId="18" fillId="0" borderId="1" xfId="1" applyNumberFormat="1" applyFont="1" applyBorder="1" applyAlignment="1">
      <alignment horizontal="center" vertical="center"/>
    </xf>
    <xf numFmtId="0" fontId="10" fillId="17" borderId="1" xfId="0" applyFont="1" applyFill="1" applyBorder="1" applyAlignment="1">
      <alignment horizontal="right" vertical="center" wrapText="1"/>
    </xf>
    <xf numFmtId="0" fontId="10" fillId="17" borderId="1" xfId="0" applyFont="1" applyFill="1" applyBorder="1" applyAlignment="1">
      <alignment horizontal="center" vertical="center" wrapText="1"/>
    </xf>
    <xf numFmtId="3" fontId="18" fillId="17" borderId="1" xfId="1" applyNumberFormat="1" applyFont="1" applyFill="1" applyBorder="1" applyAlignment="1">
      <alignment horizontal="center" vertical="center"/>
    </xf>
    <xf numFmtId="0" fontId="6" fillId="17" borderId="0" xfId="0" applyFont="1" applyFill="1" applyBorder="1" applyAlignment="1">
      <alignment horizontal="center" vertical="center"/>
    </xf>
    <xf numFmtId="0" fontId="0" fillId="17" borderId="0" xfId="0" applyFill="1" applyAlignment="1">
      <alignment vertical="center" wrapText="1"/>
    </xf>
    <xf numFmtId="4" fontId="18" fillId="17" borderId="1" xfId="1" applyNumberFormat="1" applyFont="1" applyFill="1" applyBorder="1" applyAlignment="1">
      <alignment horizontal="center" vertical="center"/>
    </xf>
    <xf numFmtId="4" fontId="4" fillId="2" borderId="6" xfId="1" applyNumberFormat="1" applyFont="1" applyFill="1" applyBorder="1" applyAlignment="1">
      <alignment horizontal="center" vertical="center" shrinkToFit="1" readingOrder="2"/>
    </xf>
    <xf numFmtId="165" fontId="4" fillId="0" borderId="6" xfId="1" applyNumberFormat="1" applyFont="1" applyBorder="1" applyAlignment="1" applyProtection="1">
      <alignment horizontal="center" vertical="center" shrinkToFit="1"/>
      <protection locked="0"/>
    </xf>
    <xf numFmtId="0" fontId="4" fillId="2" borderId="7" xfId="1" applyFont="1" applyFill="1" applyBorder="1" applyAlignment="1">
      <alignment horizontal="center" vertical="center" readingOrder="2"/>
    </xf>
    <xf numFmtId="165" fontId="4" fillId="0" borderId="1" xfId="1" applyNumberFormat="1" applyFont="1" applyBorder="1" applyAlignment="1" applyProtection="1">
      <alignment horizontal="center" vertical="center" shrinkToFit="1"/>
      <protection locked="0"/>
    </xf>
    <xf numFmtId="0" fontId="4" fillId="2" borderId="2" xfId="1" applyFont="1" applyFill="1" applyBorder="1" applyAlignment="1">
      <alignment horizontal="center" vertical="center" readingOrder="2"/>
    </xf>
    <xf numFmtId="165" fontId="4" fillId="0" borderId="8" xfId="1" applyNumberFormat="1" applyFont="1" applyBorder="1" applyAlignment="1" applyProtection="1">
      <alignment horizontal="center" vertical="center" shrinkToFit="1"/>
      <protection locked="0"/>
    </xf>
    <xf numFmtId="0" fontId="4" fillId="2" borderId="1" xfId="1" applyFont="1" applyFill="1" applyBorder="1" applyAlignment="1">
      <alignment horizontal="center" vertical="center" readingOrder="2"/>
    </xf>
    <xf numFmtId="3" fontId="4" fillId="2" borderId="10" xfId="0" applyNumberFormat="1" applyFont="1" applyFill="1" applyBorder="1" applyAlignment="1">
      <alignment horizontal="center" vertical="center" readingOrder="2"/>
    </xf>
    <xf numFmtId="2" fontId="4" fillId="2" borderId="30" xfId="0" applyNumberFormat="1" applyFont="1" applyFill="1" applyBorder="1" applyAlignment="1">
      <alignment horizontal="center" vertical="center" readingOrder="2"/>
    </xf>
    <xf numFmtId="165" fontId="4" fillId="0" borderId="4" xfId="1" applyNumberFormat="1" applyFont="1" applyBorder="1" applyAlignment="1" applyProtection="1">
      <alignment horizontal="center" vertical="center" shrinkToFit="1"/>
      <protection locked="0"/>
    </xf>
    <xf numFmtId="0" fontId="4" fillId="2" borderId="5" xfId="1" applyFont="1" applyFill="1" applyBorder="1" applyAlignment="1">
      <alignment horizontal="center" vertical="center" readingOrder="2"/>
    </xf>
    <xf numFmtId="4" fontId="4" fillId="2" borderId="23" xfId="1" applyNumberFormat="1" applyFont="1" applyFill="1" applyBorder="1" applyAlignment="1">
      <alignment horizontal="center" vertical="center" shrinkToFit="1" readingOrder="2"/>
    </xf>
    <xf numFmtId="0" fontId="4" fillId="2" borderId="9" xfId="1" applyFont="1" applyFill="1" applyBorder="1" applyAlignment="1">
      <alignment horizontal="center" vertical="center" readingOrder="2"/>
    </xf>
    <xf numFmtId="4" fontId="4" fillId="2" borderId="1" xfId="1" applyNumberFormat="1" applyFont="1" applyFill="1" applyBorder="1" applyAlignment="1">
      <alignment horizontal="center" vertical="center" shrinkToFit="1" readingOrder="2"/>
    </xf>
    <xf numFmtId="2" fontId="4" fillId="2" borderId="11" xfId="0" applyNumberFormat="1" applyFont="1" applyFill="1" applyBorder="1" applyAlignment="1">
      <alignment horizontal="center" vertical="center" readingOrder="2"/>
    </xf>
    <xf numFmtId="3" fontId="4" fillId="2" borderId="1" xfId="0" applyNumberFormat="1" applyFont="1" applyFill="1" applyBorder="1" applyAlignment="1">
      <alignment horizontal="center" vertical="center" readingOrder="2"/>
    </xf>
    <xf numFmtId="2" fontId="4" fillId="2" borderId="1" xfId="0" applyNumberFormat="1" applyFont="1" applyFill="1" applyBorder="1" applyAlignment="1">
      <alignment horizontal="center" vertical="center" readingOrder="2"/>
    </xf>
    <xf numFmtId="0" fontId="4" fillId="2" borderId="34" xfId="1" applyFont="1" applyFill="1" applyBorder="1" applyAlignment="1">
      <alignment horizontal="center" vertical="center" readingOrder="2"/>
    </xf>
    <xf numFmtId="0" fontId="4" fillId="2" borderId="50" xfId="1" applyFont="1" applyFill="1" applyBorder="1" applyAlignment="1">
      <alignment horizontal="center" vertical="center" readingOrder="2"/>
    </xf>
    <xf numFmtId="0" fontId="4" fillId="0" borderId="2" xfId="1" applyFont="1" applyBorder="1" applyAlignment="1">
      <alignment horizontal="center" vertical="center" readingOrder="2"/>
    </xf>
    <xf numFmtId="0" fontId="4" fillId="0" borderId="3" xfId="1" applyFont="1" applyBorder="1" applyAlignment="1">
      <alignment horizontal="center" vertical="center" readingOrder="2"/>
    </xf>
    <xf numFmtId="3" fontId="4" fillId="2" borderId="23" xfId="0" applyNumberFormat="1" applyFont="1" applyFill="1" applyBorder="1" applyAlignment="1">
      <alignment horizontal="center" vertical="center" readingOrder="2"/>
    </xf>
    <xf numFmtId="2" fontId="4" fillId="2" borderId="24" xfId="0" applyNumberFormat="1" applyFont="1" applyFill="1" applyBorder="1" applyAlignment="1">
      <alignment horizontal="center" vertical="center" readingOrder="2"/>
    </xf>
    <xf numFmtId="4" fontId="4" fillId="0" borderId="35" xfId="1" applyNumberFormat="1" applyFont="1" applyBorder="1" applyAlignment="1">
      <alignment horizontal="center" vertical="center" shrinkToFit="1" readingOrder="2"/>
    </xf>
    <xf numFmtId="3" fontId="4" fillId="0" borderId="35" xfId="1" applyNumberFormat="1" applyFont="1" applyBorder="1" applyAlignment="1">
      <alignment horizontal="center" vertical="center" readingOrder="2"/>
    </xf>
    <xf numFmtId="0" fontId="4" fillId="0" borderId="32" xfId="1" applyFont="1" applyBorder="1" applyAlignment="1">
      <alignment horizontal="center" vertical="center" readingOrder="2"/>
    </xf>
    <xf numFmtId="0" fontId="4" fillId="0" borderId="1" xfId="1" applyFont="1" applyBorder="1" applyAlignment="1">
      <alignment horizontal="center" vertical="center" readingOrder="2"/>
    </xf>
    <xf numFmtId="0" fontId="4" fillId="0" borderId="8" xfId="1" applyFont="1" applyBorder="1" applyAlignment="1">
      <alignment horizontal="center" vertical="center" readingOrder="2"/>
    </xf>
    <xf numFmtId="4" fontId="4" fillId="0" borderId="0" xfId="1" applyNumberFormat="1" applyFont="1" applyAlignment="1">
      <alignment horizontal="center" vertical="center" shrinkToFit="1" readingOrder="2"/>
    </xf>
    <xf numFmtId="3" fontId="4" fillId="0" borderId="0" xfId="1" applyNumberFormat="1" applyFont="1" applyAlignment="1">
      <alignment horizontal="center" vertical="center" readingOrder="2"/>
    </xf>
    <xf numFmtId="0" fontId="4" fillId="0" borderId="0" xfId="1" applyFont="1" applyAlignment="1">
      <alignment horizontal="center" vertical="center" readingOrder="2"/>
    </xf>
    <xf numFmtId="3" fontId="11" fillId="17" borderId="1" xfId="0" applyNumberFormat="1" applyFont="1" applyFill="1" applyBorder="1" applyAlignment="1">
      <alignment horizontal="center" vertical="center" wrapText="1"/>
    </xf>
    <xf numFmtId="3" fontId="4" fillId="4" borderId="52" xfId="0" applyNumberFormat="1" applyFont="1" applyFill="1" applyBorder="1" applyAlignment="1" applyProtection="1">
      <alignment horizontal="center" vertical="center"/>
    </xf>
    <xf numFmtId="3" fontId="4" fillId="4" borderId="33" xfId="0" applyNumberFormat="1" applyFont="1" applyFill="1" applyBorder="1" applyAlignment="1" applyProtection="1">
      <alignment horizontal="center" vertical="center"/>
    </xf>
    <xf numFmtId="3" fontId="4" fillId="4" borderId="33" xfId="0" applyNumberFormat="1" applyFont="1" applyFill="1" applyBorder="1" applyAlignment="1" applyProtection="1">
      <alignment horizontal="center" vertical="center" wrapText="1"/>
    </xf>
    <xf numFmtId="3" fontId="4" fillId="4" borderId="50" xfId="0" applyNumberFormat="1" applyFont="1" applyFill="1" applyBorder="1" applyAlignment="1" applyProtection="1">
      <alignment horizontal="center" vertical="center"/>
    </xf>
    <xf numFmtId="0" fontId="15" fillId="14" borderId="28" xfId="0" applyFont="1" applyFill="1" applyBorder="1" applyAlignment="1" applyProtection="1">
      <alignment horizontal="center"/>
    </xf>
    <xf numFmtId="3" fontId="4" fillId="2" borderId="31" xfId="0" applyNumberFormat="1" applyFont="1" applyFill="1" applyBorder="1" applyAlignment="1">
      <alignment horizontal="center" vertical="center" readingOrder="2"/>
    </xf>
    <xf numFmtId="0" fontId="15" fillId="17" borderId="0" xfId="0" applyFont="1" applyFill="1" applyProtection="1">
      <protection locked="0"/>
    </xf>
    <xf numFmtId="2" fontId="15" fillId="17" borderId="0" xfId="0" applyNumberFormat="1" applyFont="1" applyFill="1" applyProtection="1">
      <protection locked="0"/>
    </xf>
    <xf numFmtId="0" fontId="4" fillId="20" borderId="26" xfId="0" applyFont="1" applyFill="1" applyBorder="1" applyAlignment="1" applyProtection="1">
      <alignment vertical="center" shrinkToFit="1"/>
      <protection locked="0"/>
    </xf>
    <xf numFmtId="0" fontId="4" fillId="20" borderId="25" xfId="0" applyFont="1" applyFill="1" applyBorder="1" applyAlignment="1" applyProtection="1">
      <alignment horizontal="center" vertical="center" shrinkToFit="1"/>
      <protection locked="0"/>
    </xf>
    <xf numFmtId="0" fontId="4" fillId="20" borderId="19" xfId="0" applyFont="1" applyFill="1" applyBorder="1" applyAlignment="1" applyProtection="1">
      <alignment vertical="center" shrinkToFit="1"/>
      <protection locked="0"/>
    </xf>
    <xf numFmtId="0" fontId="4" fillId="20" borderId="20" xfId="0" applyFont="1" applyFill="1" applyBorder="1" applyAlignment="1" applyProtection="1">
      <alignment horizontal="center" vertical="center" shrinkToFit="1"/>
      <protection locked="0"/>
    </xf>
    <xf numFmtId="0" fontId="4" fillId="20" borderId="16" xfId="0" applyFont="1" applyFill="1" applyBorder="1" applyAlignment="1">
      <alignment horizontal="center" vertical="center"/>
    </xf>
    <xf numFmtId="3" fontId="4" fillId="20" borderId="13" xfId="0" applyNumberFormat="1" applyFont="1" applyFill="1" applyBorder="1" applyAlignment="1" applyProtection="1">
      <alignment horizontal="center" vertical="center"/>
    </xf>
    <xf numFmtId="3" fontId="4" fillId="20" borderId="51" xfId="0" applyNumberFormat="1" applyFont="1" applyFill="1" applyBorder="1" applyAlignment="1" applyProtection="1">
      <alignment horizontal="center" vertical="center"/>
    </xf>
    <xf numFmtId="3" fontId="4" fillId="20" borderId="3" xfId="0" applyNumberFormat="1" applyFont="1" applyFill="1" applyBorder="1" applyAlignment="1" applyProtection="1">
      <alignment horizontal="center" vertical="center"/>
    </xf>
    <xf numFmtId="0" fontId="4" fillId="20" borderId="19" xfId="1" applyNumberFormat="1" applyFont="1" applyFill="1" applyBorder="1" applyAlignment="1" applyProtection="1">
      <alignment horizontal="left" vertical="center" shrinkToFit="1"/>
      <protection locked="0"/>
    </xf>
    <xf numFmtId="0" fontId="4" fillId="20" borderId="20" xfId="1" applyNumberFormat="1" applyFont="1" applyFill="1" applyBorder="1" applyAlignment="1" applyProtection="1">
      <alignment vertical="center" shrinkToFit="1" readingOrder="2"/>
      <protection locked="0"/>
    </xf>
    <xf numFmtId="0" fontId="4" fillId="20" borderId="20" xfId="1" applyNumberFormat="1" applyFont="1" applyFill="1" applyBorder="1" applyAlignment="1" applyProtection="1">
      <alignment horizontal="center" vertical="center" shrinkToFit="1"/>
      <protection locked="0"/>
    </xf>
    <xf numFmtId="165" fontId="4" fillId="20" borderId="21" xfId="1" applyNumberFormat="1" applyFont="1" applyFill="1" applyBorder="1" applyAlignment="1" applyProtection="1">
      <alignment horizontal="center" vertical="center" shrinkToFit="1"/>
      <protection locked="0"/>
    </xf>
    <xf numFmtId="49" fontId="8" fillId="21" borderId="22" xfId="5" applyNumberFormat="1" applyFont="1" applyFill="1" applyBorder="1" applyAlignment="1">
      <alignment horizontal="center" vertical="center" readingOrder="2"/>
    </xf>
    <xf numFmtId="0" fontId="8" fillId="21" borderId="23" xfId="5" applyFont="1" applyFill="1" applyBorder="1" applyAlignment="1">
      <alignment horizontal="center" vertical="center" wrapText="1" readingOrder="2"/>
    </xf>
    <xf numFmtId="166" fontId="8" fillId="21" borderId="23" xfId="5" applyNumberFormat="1" applyFont="1" applyFill="1" applyBorder="1" applyAlignment="1">
      <alignment horizontal="center" vertical="center" readingOrder="2"/>
    </xf>
    <xf numFmtId="4" fontId="8" fillId="21" borderId="23" xfId="5" applyNumberFormat="1" applyFont="1" applyFill="1" applyBorder="1" applyAlignment="1">
      <alignment horizontal="center" vertical="center" shrinkToFit="1" readingOrder="2"/>
    </xf>
    <xf numFmtId="3" fontId="8" fillId="21" borderId="23" xfId="5" applyNumberFormat="1" applyFont="1" applyFill="1" applyBorder="1" applyAlignment="1">
      <alignment horizontal="center" vertical="center" readingOrder="2"/>
    </xf>
    <xf numFmtId="3" fontId="8" fillId="21" borderId="24" xfId="5" applyNumberFormat="1" applyFont="1" applyFill="1" applyBorder="1" applyAlignment="1">
      <alignment horizontal="center" vertical="center" readingOrder="2"/>
    </xf>
    <xf numFmtId="3" fontId="4" fillId="20" borderId="25" xfId="1" applyNumberFormat="1" applyFont="1" applyFill="1" applyBorder="1" applyAlignment="1" applyProtection="1">
      <alignment vertical="center" shrinkToFit="1" readingOrder="2"/>
      <protection locked="0"/>
    </xf>
    <xf numFmtId="3" fontId="4" fillId="20" borderId="0" xfId="1" applyNumberFormat="1" applyFont="1" applyFill="1" applyBorder="1" applyAlignment="1" applyProtection="1">
      <alignment vertical="center" shrinkToFit="1" readingOrder="2"/>
      <protection locked="0"/>
    </xf>
    <xf numFmtId="49" fontId="4" fillId="20" borderId="19" xfId="1" applyNumberFormat="1" applyFont="1" applyFill="1" applyBorder="1" applyAlignment="1" applyProtection="1">
      <alignment horizontal="left" vertical="center" shrinkToFit="1" readingOrder="2"/>
      <protection locked="0"/>
    </xf>
    <xf numFmtId="3" fontId="4" fillId="20" borderId="20" xfId="1" applyNumberFormat="1" applyFont="1" applyFill="1" applyBorder="1" applyAlignment="1" applyProtection="1">
      <alignment vertical="center" shrinkToFit="1" readingOrder="2"/>
      <protection locked="0"/>
    </xf>
    <xf numFmtId="0" fontId="4" fillId="20" borderId="20" xfId="1" applyNumberFormat="1" applyFont="1" applyFill="1" applyBorder="1" applyAlignment="1" applyProtection="1">
      <alignment horizontal="center" vertical="top" shrinkToFit="1" readingOrder="2"/>
      <protection locked="0"/>
    </xf>
    <xf numFmtId="0" fontId="4" fillId="20" borderId="21" xfId="1" applyNumberFormat="1" applyFont="1" applyFill="1" applyBorder="1" applyAlignment="1" applyProtection="1">
      <alignment horizontal="center" vertical="top" wrapText="1" readingOrder="2"/>
      <protection locked="0"/>
    </xf>
    <xf numFmtId="49" fontId="4" fillId="20" borderId="12" xfId="4" applyNumberFormat="1" applyFont="1" applyFill="1" applyBorder="1" applyAlignment="1">
      <alignment horizontal="center" vertical="center" readingOrder="2"/>
    </xf>
    <xf numFmtId="0" fontId="4" fillId="20" borderId="10" xfId="4" applyFont="1" applyFill="1" applyBorder="1" applyAlignment="1">
      <alignment horizontal="center" vertical="center" shrinkToFit="1" readingOrder="2"/>
    </xf>
    <xf numFmtId="0" fontId="3" fillId="20" borderId="10" xfId="4" applyFont="1" applyFill="1" applyBorder="1" applyAlignment="1">
      <alignment horizontal="center" vertical="center" wrapText="1" readingOrder="2"/>
    </xf>
    <xf numFmtId="3" fontId="4" fillId="20" borderId="10" xfId="4" applyNumberFormat="1" applyFont="1" applyFill="1" applyBorder="1" applyAlignment="1">
      <alignment horizontal="center" vertical="center" shrinkToFit="1" readingOrder="2"/>
    </xf>
    <xf numFmtId="0" fontId="4" fillId="20" borderId="10" xfId="4" applyNumberFormat="1" applyFont="1" applyFill="1" applyBorder="1" applyAlignment="1">
      <alignment horizontal="center" vertical="center" shrinkToFit="1" readingOrder="2"/>
    </xf>
    <xf numFmtId="0" fontId="4" fillId="20" borderId="11" xfId="4" applyFont="1" applyFill="1" applyBorder="1" applyAlignment="1">
      <alignment horizontal="center" vertical="center" wrapText="1" readingOrder="2"/>
    </xf>
    <xf numFmtId="0" fontId="9" fillId="20" borderId="14" xfId="0" applyFont="1" applyFill="1" applyBorder="1" applyAlignment="1" applyProtection="1">
      <alignment horizontal="left" vertical="center"/>
      <protection locked="0"/>
    </xf>
    <xf numFmtId="0" fontId="9" fillId="20" borderId="15" xfId="0" applyFont="1" applyFill="1" applyBorder="1" applyAlignment="1" applyProtection="1">
      <alignment horizontal="left" vertical="center"/>
      <protection locked="0"/>
    </xf>
    <xf numFmtId="3" fontId="4" fillId="20" borderId="1" xfId="0" applyNumberFormat="1" applyFont="1" applyFill="1" applyBorder="1" applyAlignment="1" applyProtection="1">
      <alignment horizontal="center" vertical="center"/>
      <protection locked="0"/>
    </xf>
    <xf numFmtId="3" fontId="4" fillId="20" borderId="33" xfId="0" applyNumberFormat="1" applyFont="1" applyFill="1" applyBorder="1" applyAlignment="1" applyProtection="1">
      <alignment horizontal="center" vertical="center"/>
      <protection locked="0"/>
    </xf>
    <xf numFmtId="3" fontId="16" fillId="20" borderId="2" xfId="0" applyNumberFormat="1" applyFont="1" applyFill="1" applyBorder="1" applyAlignment="1" applyProtection="1">
      <alignment horizontal="center" wrapText="1" readingOrder="1"/>
    </xf>
    <xf numFmtId="3" fontId="4" fillId="20" borderId="2" xfId="0" applyNumberFormat="1" applyFont="1" applyFill="1" applyBorder="1" applyAlignment="1" applyProtection="1">
      <alignment horizontal="center" vertical="center"/>
      <protection locked="0"/>
    </xf>
    <xf numFmtId="0" fontId="9" fillId="20" borderId="1" xfId="0" applyFont="1" applyFill="1" applyBorder="1" applyAlignment="1" applyProtection="1">
      <alignment horizontal="left" vertical="center"/>
      <protection locked="0"/>
    </xf>
    <xf numFmtId="3" fontId="18" fillId="14" borderId="1" xfId="0" applyNumberFormat="1" applyFont="1" applyFill="1" applyBorder="1" applyAlignment="1">
      <alignment horizontal="center" vertical="center"/>
    </xf>
    <xf numFmtId="3" fontId="18" fillId="0" borderId="1" xfId="0" applyNumberFormat="1" applyFont="1" applyBorder="1" applyAlignment="1">
      <alignment horizontal="center" vertical="center"/>
    </xf>
    <xf numFmtId="164" fontId="6" fillId="23" borderId="0" xfId="0" applyNumberFormat="1" applyFont="1" applyFill="1" applyBorder="1" applyAlignment="1">
      <alignment horizontal="center" vertical="center"/>
    </xf>
    <xf numFmtId="3" fontId="11" fillId="2" borderId="1" xfId="0" applyNumberFormat="1" applyFont="1" applyFill="1" applyBorder="1" applyAlignment="1">
      <alignment horizontal="center" vertical="center" wrapText="1"/>
    </xf>
    <xf numFmtId="0" fontId="10" fillId="0" borderId="8" xfId="0" applyFont="1" applyBorder="1" applyAlignment="1">
      <alignment horizontal="center" vertical="center" wrapText="1"/>
    </xf>
    <xf numFmtId="3" fontId="11" fillId="4" borderId="8" xfId="0" applyNumberFormat="1" applyFont="1" applyFill="1" applyBorder="1" applyAlignment="1">
      <alignment horizontal="center" vertical="center" wrapText="1"/>
    </xf>
    <xf numFmtId="0" fontId="0" fillId="0" borderId="0" xfId="0" applyBorder="1" applyAlignment="1">
      <alignment vertical="center" wrapText="1"/>
    </xf>
    <xf numFmtId="0" fontId="10" fillId="0" borderId="0" xfId="0" applyFont="1" applyBorder="1" applyAlignment="1">
      <alignment horizontal="center" vertical="center" wrapText="1"/>
    </xf>
    <xf numFmtId="3" fontId="11" fillId="0" borderId="0" xfId="0" applyNumberFormat="1" applyFont="1" applyBorder="1" applyAlignment="1">
      <alignment horizontal="center" vertical="center" wrapText="1"/>
    </xf>
    <xf numFmtId="3" fontId="11" fillId="4" borderId="0" xfId="0" applyNumberFormat="1" applyFont="1" applyFill="1" applyBorder="1" applyAlignment="1">
      <alignment horizontal="center" vertical="center" wrapText="1"/>
    </xf>
    <xf numFmtId="0" fontId="6" fillId="4" borderId="0" xfId="0" applyFont="1" applyFill="1" applyBorder="1" applyAlignment="1">
      <alignment horizontal="right" vertical="center" readingOrder="2"/>
    </xf>
    <xf numFmtId="0" fontId="0" fillId="4" borderId="0" xfId="0" applyFill="1" applyBorder="1" applyAlignment="1">
      <alignment vertical="center" wrapText="1"/>
    </xf>
    <xf numFmtId="0" fontId="10" fillId="4" borderId="0" xfId="0" applyFont="1" applyFill="1" applyBorder="1" applyAlignment="1">
      <alignment horizontal="center" vertical="center" wrapText="1"/>
    </xf>
    <xf numFmtId="164" fontId="6" fillId="4" borderId="0" xfId="0" applyNumberFormat="1" applyFont="1" applyFill="1" applyBorder="1" applyAlignment="1">
      <alignment horizontal="center" vertical="center"/>
    </xf>
    <xf numFmtId="0" fontId="4" fillId="0" borderId="0" xfId="4" applyFont="1" applyBorder="1" applyAlignment="1">
      <alignment horizontal="center" vertical="center" shrinkToFit="1" readingOrder="2"/>
    </xf>
    <xf numFmtId="0" fontId="4" fillId="4" borderId="0" xfId="4" applyFont="1" applyFill="1" applyBorder="1" applyAlignment="1">
      <alignment horizontal="center" vertical="center" shrinkToFit="1" readingOrder="2"/>
    </xf>
    <xf numFmtId="3" fontId="4" fillId="4" borderId="0" xfId="4" applyNumberFormat="1" applyFont="1" applyFill="1" applyBorder="1" applyAlignment="1">
      <alignment horizontal="center" vertical="center" shrinkToFit="1" readingOrder="2"/>
    </xf>
    <xf numFmtId="0" fontId="12" fillId="4" borderId="0" xfId="4" applyFont="1" applyFill="1" applyBorder="1" applyAlignment="1">
      <alignment horizontal="center" vertical="center" shrinkToFit="1" readingOrder="2"/>
    </xf>
    <xf numFmtId="4" fontId="4" fillId="2" borderId="6" xfId="1" applyNumberFormat="1" applyFont="1" applyFill="1" applyBorder="1" applyAlignment="1">
      <alignment horizontal="center" shrinkToFit="1" readingOrder="2"/>
    </xf>
    <xf numFmtId="165" fontId="4" fillId="0" borderId="6" xfId="1" applyNumberFormat="1" applyFont="1" applyBorder="1" applyAlignment="1" applyProtection="1">
      <alignment horizontal="center" shrinkToFit="1"/>
      <protection locked="0"/>
    </xf>
    <xf numFmtId="165" fontId="4" fillId="0" borderId="1" xfId="1" applyNumberFormat="1" applyFont="1" applyBorder="1" applyAlignment="1" applyProtection="1">
      <alignment horizontal="center" shrinkToFit="1"/>
      <protection locked="0"/>
    </xf>
    <xf numFmtId="3" fontId="4" fillId="2" borderId="10" xfId="0" applyNumberFormat="1" applyFont="1" applyFill="1" applyBorder="1" applyAlignment="1">
      <alignment horizontal="center" readingOrder="2"/>
    </xf>
    <xf numFmtId="3" fontId="4" fillId="2" borderId="29" xfId="0" applyNumberFormat="1" applyFont="1" applyFill="1" applyBorder="1" applyAlignment="1">
      <alignment horizontal="center" readingOrder="2"/>
    </xf>
    <xf numFmtId="4" fontId="4" fillId="2" borderId="23" xfId="1" applyNumberFormat="1" applyFont="1" applyFill="1" applyBorder="1" applyAlignment="1">
      <alignment horizontal="center" shrinkToFit="1" readingOrder="2"/>
    </xf>
    <xf numFmtId="3" fontId="4" fillId="2" borderId="1" xfId="0" applyNumberFormat="1" applyFont="1" applyFill="1" applyBorder="1" applyAlignment="1">
      <alignment horizontal="center" readingOrder="2"/>
    </xf>
    <xf numFmtId="3" fontId="4" fillId="2" borderId="23" xfId="0" applyNumberFormat="1" applyFont="1" applyFill="1" applyBorder="1" applyAlignment="1">
      <alignment horizontal="center" readingOrder="2"/>
    </xf>
    <xf numFmtId="4" fontId="4" fillId="0" borderId="35" xfId="1" applyNumberFormat="1" applyFont="1" applyBorder="1" applyAlignment="1">
      <alignment horizontal="center" shrinkToFit="1" readingOrder="2"/>
    </xf>
    <xf numFmtId="3" fontId="4" fillId="0" borderId="35" xfId="1" applyNumberFormat="1" applyFont="1" applyBorder="1" applyAlignment="1">
      <alignment horizontal="center" readingOrder="2"/>
    </xf>
    <xf numFmtId="4" fontId="4" fillId="0" borderId="0" xfId="1" applyNumberFormat="1" applyFont="1" applyAlignment="1">
      <alignment horizontal="center" shrinkToFit="1" readingOrder="2"/>
    </xf>
    <xf numFmtId="3" fontId="4" fillId="0" borderId="0" xfId="1" applyNumberFormat="1" applyFont="1" applyAlignment="1">
      <alignment horizontal="center" readingOrder="2"/>
    </xf>
    <xf numFmtId="0" fontId="4" fillId="4" borderId="14" xfId="0" applyFont="1" applyFill="1" applyBorder="1" applyAlignment="1">
      <alignment horizontal="right" vertical="center"/>
    </xf>
    <xf numFmtId="0" fontId="4" fillId="4" borderId="15" xfId="0" applyFont="1" applyFill="1" applyBorder="1" applyAlignment="1">
      <alignment horizontal="right" vertical="center"/>
    </xf>
    <xf numFmtId="0" fontId="4" fillId="20" borderId="20" xfId="1" applyNumberFormat="1" applyFont="1" applyFill="1" applyBorder="1" applyAlignment="1" applyProtection="1">
      <alignment horizontal="center" shrinkToFit="1"/>
      <protection locked="0"/>
    </xf>
    <xf numFmtId="0" fontId="1" fillId="17" borderId="0" xfId="0" applyFont="1" applyFill="1" applyAlignment="1">
      <alignment vertical="center" wrapText="1"/>
    </xf>
    <xf numFmtId="3" fontId="18" fillId="17" borderId="1" xfId="0" applyNumberFormat="1" applyFont="1" applyFill="1" applyBorder="1" applyAlignment="1">
      <alignment horizontal="center" vertical="center"/>
    </xf>
    <xf numFmtId="165" fontId="4" fillId="20" borderId="21" xfId="1" applyNumberFormat="1" applyFont="1" applyFill="1" applyBorder="1" applyAlignment="1" applyProtection="1">
      <alignment horizontal="center" shrinkToFit="1"/>
      <protection locked="0"/>
    </xf>
    <xf numFmtId="0" fontId="4" fillId="2" borderId="7" xfId="1" applyFont="1" applyFill="1" applyBorder="1" applyAlignment="1">
      <alignment horizontal="center" readingOrder="2"/>
    </xf>
    <xf numFmtId="0" fontId="4" fillId="2" borderId="2" xfId="1" applyFont="1" applyFill="1" applyBorder="1" applyAlignment="1">
      <alignment horizontal="center" readingOrder="2"/>
    </xf>
    <xf numFmtId="0" fontId="4" fillId="2" borderId="34" xfId="1" applyFont="1" applyFill="1" applyBorder="1" applyAlignment="1">
      <alignment horizontal="center" readingOrder="2"/>
    </xf>
    <xf numFmtId="2" fontId="4" fillId="2" borderId="11" xfId="0" applyNumberFormat="1" applyFont="1" applyFill="1" applyBorder="1" applyAlignment="1">
      <alignment horizontal="center" readingOrder="2"/>
    </xf>
    <xf numFmtId="0" fontId="4" fillId="2" borderId="5" xfId="1" applyFont="1" applyFill="1" applyBorder="1" applyAlignment="1">
      <alignment horizontal="center" readingOrder="2"/>
    </xf>
    <xf numFmtId="2" fontId="4" fillId="2" borderId="30" xfId="0" applyNumberFormat="1" applyFont="1" applyFill="1" applyBorder="1" applyAlignment="1">
      <alignment horizontal="center" readingOrder="2"/>
    </xf>
    <xf numFmtId="0" fontId="4" fillId="2" borderId="9" xfId="1" applyFont="1" applyFill="1" applyBorder="1" applyAlignment="1">
      <alignment horizontal="center" readingOrder="2"/>
    </xf>
    <xf numFmtId="0" fontId="4" fillId="2" borderId="1" xfId="1" applyFont="1" applyFill="1" applyBorder="1" applyAlignment="1">
      <alignment horizontal="center" readingOrder="2"/>
    </xf>
    <xf numFmtId="2" fontId="4" fillId="2" borderId="1" xfId="0" applyNumberFormat="1" applyFont="1" applyFill="1" applyBorder="1" applyAlignment="1">
      <alignment horizontal="center" readingOrder="2"/>
    </xf>
    <xf numFmtId="0" fontId="4" fillId="0" borderId="2" xfId="1" applyFont="1" applyBorder="1" applyAlignment="1">
      <alignment horizontal="center" readingOrder="2"/>
    </xf>
    <xf numFmtId="0" fontId="4" fillId="0" borderId="32" xfId="1" applyFont="1" applyBorder="1" applyAlignment="1">
      <alignment horizontal="center" readingOrder="2"/>
    </xf>
    <xf numFmtId="0" fontId="4" fillId="0" borderId="1" xfId="1" applyFont="1" applyBorder="1" applyAlignment="1">
      <alignment horizontal="center" readingOrder="2"/>
    </xf>
    <xf numFmtId="0" fontId="4" fillId="0" borderId="8" xfId="1" applyFont="1" applyBorder="1" applyAlignment="1">
      <alignment horizontal="center" readingOrder="2"/>
    </xf>
    <xf numFmtId="0" fontId="4" fillId="0" borderId="0" xfId="1" applyFont="1" applyAlignment="1">
      <alignment horizontal="center" readingOrder="2"/>
    </xf>
    <xf numFmtId="2" fontId="4" fillId="2" borderId="44" xfId="0" applyNumberFormat="1" applyFont="1" applyFill="1" applyBorder="1" applyAlignment="1">
      <alignment horizontal="center" readingOrder="2"/>
    </xf>
    <xf numFmtId="0" fontId="15" fillId="14" borderId="28" xfId="0" applyFont="1" applyFill="1" applyBorder="1" applyAlignment="1" applyProtection="1">
      <alignment horizontal="center"/>
    </xf>
    <xf numFmtId="3" fontId="4" fillId="2" borderId="31" xfId="0" applyNumberFormat="1" applyFont="1" applyFill="1" applyBorder="1" applyAlignment="1">
      <alignment horizontal="center" readingOrder="2"/>
    </xf>
    <xf numFmtId="165" fontId="4" fillId="0" borderId="4" xfId="1" applyNumberFormat="1" applyFont="1" applyBorder="1" applyAlignment="1" applyProtection="1">
      <alignment horizontal="center" shrinkToFit="1"/>
      <protection locked="0"/>
    </xf>
    <xf numFmtId="3" fontId="4" fillId="2" borderId="0" xfId="0" applyNumberFormat="1" applyFont="1" applyFill="1" applyBorder="1" applyAlignment="1">
      <alignment horizontal="center" readingOrder="2"/>
    </xf>
    <xf numFmtId="2" fontId="4" fillId="2" borderId="0" xfId="0" applyNumberFormat="1" applyFont="1" applyFill="1" applyBorder="1" applyAlignment="1">
      <alignment horizontal="center" readingOrder="2"/>
    </xf>
    <xf numFmtId="165" fontId="4" fillId="0" borderId="33" xfId="1" applyNumberFormat="1" applyFont="1" applyBorder="1" applyAlignment="1" applyProtection="1">
      <alignment horizontal="center" shrinkToFit="1"/>
      <protection locked="0"/>
    </xf>
    <xf numFmtId="3" fontId="4" fillId="2" borderId="53" xfId="0" applyNumberFormat="1" applyFont="1" applyFill="1" applyBorder="1" applyAlignment="1">
      <alignment horizontal="center" readingOrder="2"/>
    </xf>
    <xf numFmtId="3" fontId="11" fillId="0" borderId="8" xfId="0" applyNumberFormat="1" applyFont="1" applyBorder="1" applyAlignment="1">
      <alignment horizontal="center" vertical="center" wrapText="1"/>
    </xf>
    <xf numFmtId="0" fontId="4" fillId="0" borderId="50" xfId="1" applyFont="1" applyBorder="1" applyAlignment="1">
      <alignment readingOrder="2"/>
    </xf>
    <xf numFmtId="0" fontId="3" fillId="0" borderId="54" xfId="1" applyFont="1" applyBorder="1" applyAlignment="1">
      <alignment vertical="center" wrapText="1" readingOrder="2"/>
    </xf>
    <xf numFmtId="0" fontId="3" fillId="0" borderId="54" xfId="1" applyFont="1" applyBorder="1" applyAlignment="1">
      <alignment wrapText="1" readingOrder="2"/>
    </xf>
    <xf numFmtId="166" fontId="4" fillId="0" borderId="54" xfId="1" applyNumberFormat="1" applyFont="1" applyBorder="1" applyAlignment="1">
      <alignment readingOrder="2"/>
    </xf>
    <xf numFmtId="4" fontId="4" fillId="0" borderId="54" xfId="1" applyNumberFormat="1" applyFont="1" applyBorder="1" applyAlignment="1">
      <alignment horizontal="center" shrinkToFit="1" readingOrder="2"/>
    </xf>
    <xf numFmtId="3" fontId="4" fillId="0" borderId="54" xfId="1" applyNumberFormat="1" applyFont="1" applyBorder="1" applyAlignment="1">
      <alignment horizontal="center" readingOrder="2"/>
    </xf>
    <xf numFmtId="0" fontId="4" fillId="0" borderId="55" xfId="1" applyFont="1" applyBorder="1" applyAlignment="1">
      <alignment horizontal="center" readingOrder="2"/>
    </xf>
    <xf numFmtId="4" fontId="4" fillId="2" borderId="0" xfId="1" applyNumberFormat="1" applyFont="1" applyFill="1" applyBorder="1" applyAlignment="1">
      <alignment horizontal="center" shrinkToFit="1" readingOrder="2"/>
    </xf>
    <xf numFmtId="165" fontId="4" fillId="0" borderId="0" xfId="1" applyNumberFormat="1" applyFont="1" applyBorder="1" applyAlignment="1" applyProtection="1">
      <alignment horizontal="center" shrinkToFit="1"/>
      <protection locked="0"/>
    </xf>
    <xf numFmtId="0" fontId="4" fillId="0" borderId="0" xfId="1" applyFont="1" applyBorder="1" applyAlignment="1">
      <alignment horizontal="center" readingOrder="2"/>
    </xf>
    <xf numFmtId="0" fontId="4" fillId="0" borderId="0" xfId="1" applyFont="1" applyBorder="1" applyAlignment="1">
      <alignment readingOrder="2"/>
    </xf>
    <xf numFmtId="0" fontId="3" fillId="0" borderId="0" xfId="1" applyFont="1" applyBorder="1" applyAlignment="1">
      <alignment vertical="center" wrapText="1" readingOrder="2"/>
    </xf>
    <xf numFmtId="0" fontId="3" fillId="0" borderId="0" xfId="1" applyFont="1" applyBorder="1" applyAlignment="1">
      <alignment wrapText="1" readingOrder="2"/>
    </xf>
    <xf numFmtId="166" fontId="4" fillId="0" borderId="0" xfId="1" applyNumberFormat="1" applyFont="1" applyBorder="1" applyAlignment="1">
      <alignment readingOrder="2"/>
    </xf>
    <xf numFmtId="4" fontId="4" fillId="0" borderId="0" xfId="1" applyNumberFormat="1" applyFont="1" applyBorder="1" applyAlignment="1">
      <alignment horizontal="center" shrinkToFit="1" readingOrder="2"/>
    </xf>
    <xf numFmtId="3" fontId="4" fillId="0" borderId="0" xfId="1" applyNumberFormat="1" applyFont="1" applyBorder="1" applyAlignment="1">
      <alignment horizontal="center" readingOrder="2"/>
    </xf>
    <xf numFmtId="164" fontId="14" fillId="2" borderId="17" xfId="0" applyNumberFormat="1" applyFont="1" applyFill="1" applyBorder="1" applyAlignment="1">
      <alignment horizontal="center" vertical="center"/>
    </xf>
    <xf numFmtId="0" fontId="14" fillId="0" borderId="0" xfId="4" applyNumberFormat="1" applyFont="1" applyBorder="1" applyAlignment="1">
      <alignment horizontal="center" vertical="center" shrinkToFit="1" readingOrder="2"/>
    </xf>
    <xf numFmtId="2" fontId="4" fillId="2" borderId="0" xfId="1" applyNumberFormat="1" applyFont="1" applyFill="1" applyBorder="1" applyAlignment="1" applyProtection="1">
      <alignment horizontal="right" shrinkToFit="1" readingOrder="2"/>
    </xf>
    <xf numFmtId="3" fontId="4" fillId="0" borderId="0" xfId="4" applyNumberFormat="1" applyFont="1" applyBorder="1" applyAlignment="1">
      <alignment horizontal="center" vertical="center" shrinkToFit="1" readingOrder="2"/>
    </xf>
    <xf numFmtId="0" fontId="4" fillId="0" borderId="0" xfId="4" applyNumberFormat="1" applyFont="1" applyBorder="1" applyAlignment="1">
      <alignment horizontal="center" vertical="center" shrinkToFit="1" readingOrder="2"/>
    </xf>
    <xf numFmtId="0" fontId="4" fillId="0" borderId="0" xfId="4" applyFont="1" applyBorder="1" applyAlignment="1">
      <alignment horizontal="center" vertical="center" wrapText="1" readingOrder="2"/>
    </xf>
    <xf numFmtId="0" fontId="4" fillId="0" borderId="0" xfId="4" applyFont="1" applyBorder="1" applyAlignment="1">
      <alignment horizontal="right" vertical="center" shrinkToFit="1" readingOrder="2"/>
    </xf>
    <xf numFmtId="4" fontId="4" fillId="0" borderId="0" xfId="4" applyNumberFormat="1" applyFont="1" applyBorder="1" applyAlignment="1">
      <alignment horizontal="center" vertical="center" shrinkToFit="1" readingOrder="2"/>
    </xf>
    <xf numFmtId="4" fontId="4" fillId="2" borderId="0" xfId="1" applyNumberFormat="1" applyFont="1" applyFill="1" applyBorder="1" applyAlignment="1" applyProtection="1">
      <alignment horizontal="right" shrinkToFit="1" readingOrder="2"/>
    </xf>
    <xf numFmtId="164" fontId="14" fillId="2" borderId="0" xfId="0" applyNumberFormat="1" applyFont="1" applyFill="1" applyBorder="1" applyAlignment="1">
      <alignment horizontal="center" vertical="center"/>
    </xf>
    <xf numFmtId="164" fontId="4" fillId="2" borderId="0" xfId="0" applyNumberFormat="1" applyFont="1" applyFill="1" applyBorder="1" applyAlignment="1">
      <alignment horizontal="center" vertical="center"/>
    </xf>
    <xf numFmtId="49" fontId="14" fillId="0" borderId="0" xfId="4" applyNumberFormat="1" applyFont="1" applyBorder="1" applyAlignment="1">
      <alignment horizontal="center" vertical="center" shrinkToFit="1" readingOrder="2"/>
    </xf>
    <xf numFmtId="0" fontId="18" fillId="0" borderId="1" xfId="1" applyFont="1" applyBorder="1" applyAlignment="1">
      <alignment vertical="center" wrapText="1"/>
    </xf>
    <xf numFmtId="0" fontId="18" fillId="0" borderId="1" xfId="1" applyFont="1" applyBorder="1" applyAlignment="1">
      <alignment horizontal="center" vertical="center"/>
    </xf>
    <xf numFmtId="0" fontId="15" fillId="4" borderId="0" xfId="0" applyFont="1" applyFill="1" applyBorder="1" applyAlignment="1" applyProtection="1">
      <alignment vertical="center"/>
      <protection locked="0"/>
    </xf>
    <xf numFmtId="0" fontId="0" fillId="0" borderId="0" xfId="0" applyAlignment="1">
      <alignment vertical="center"/>
    </xf>
    <xf numFmtId="0" fontId="0" fillId="0" borderId="0" xfId="0" applyAlignment="1">
      <alignment horizontal="center" vertical="center"/>
    </xf>
    <xf numFmtId="165" fontId="4" fillId="0" borderId="33" xfId="1" applyNumberFormat="1" applyFont="1" applyBorder="1" applyAlignment="1" applyProtection="1">
      <alignment horizontal="center" vertical="center" shrinkToFit="1"/>
      <protection locked="0"/>
    </xf>
    <xf numFmtId="0" fontId="4" fillId="0" borderId="9" xfId="1" applyFont="1" applyBorder="1" applyAlignment="1">
      <alignment horizontal="center" vertical="center" readingOrder="2"/>
    </xf>
    <xf numFmtId="0" fontId="20" fillId="0" borderId="1" xfId="0" applyFont="1" applyBorder="1" applyAlignment="1">
      <alignment vertical="center"/>
    </xf>
    <xf numFmtId="0" fontId="20" fillId="20" borderId="1" xfId="0" applyFont="1" applyFill="1" applyBorder="1" applyAlignment="1">
      <alignment vertical="center"/>
    </xf>
    <xf numFmtId="0" fontId="20" fillId="0" borderId="1" xfId="0" applyFont="1" applyBorder="1" applyAlignment="1">
      <alignment horizontal="center" vertical="center"/>
    </xf>
    <xf numFmtId="3" fontId="0" fillId="0" borderId="0" xfId="0" applyNumberFormat="1" applyAlignment="1">
      <alignment horizontal="center" vertical="center"/>
    </xf>
    <xf numFmtId="3" fontId="20" fillId="0" borderId="1" xfId="0" applyNumberFormat="1" applyFont="1" applyBorder="1" applyAlignment="1">
      <alignment horizontal="center" vertical="center"/>
    </xf>
    <xf numFmtId="0" fontId="20" fillId="20" borderId="1" xfId="0" applyFont="1" applyFill="1" applyBorder="1" applyAlignment="1">
      <alignment horizontal="center" vertical="center"/>
    </xf>
    <xf numFmtId="3" fontId="20" fillId="20" borderId="1" xfId="0" applyNumberFormat="1" applyFont="1" applyFill="1" applyBorder="1" applyAlignment="1">
      <alignment horizontal="center" vertical="center"/>
    </xf>
    <xf numFmtId="0" fontId="21" fillId="0" borderId="0" xfId="0" applyFont="1" applyAlignment="1">
      <alignment horizontal="right" vertical="center" readingOrder="2"/>
    </xf>
    <xf numFmtId="0" fontId="21" fillId="0" borderId="0" xfId="0" applyFont="1" applyAlignment="1">
      <alignment horizontal="right" vertical="center" wrapText="1" readingOrder="2"/>
    </xf>
    <xf numFmtId="0" fontId="22" fillId="0" borderId="0" xfId="0" applyFont="1"/>
    <xf numFmtId="0" fontId="23" fillId="0" borderId="0" xfId="0" applyFont="1"/>
    <xf numFmtId="3" fontId="23" fillId="0" borderId="0" xfId="0" applyNumberFormat="1" applyFont="1"/>
    <xf numFmtId="0" fontId="24" fillId="0" borderId="1" xfId="0" applyFont="1" applyBorder="1" applyAlignment="1">
      <alignment horizontal="right" vertical="center"/>
    </xf>
    <xf numFmtId="0" fontId="24" fillId="0" borderId="1" xfId="0" applyFont="1" applyBorder="1" applyAlignment="1">
      <alignment horizontal="center" vertical="center" wrapText="1"/>
    </xf>
    <xf numFmtId="3" fontId="24" fillId="17" borderId="1" xfId="0" applyNumberFormat="1" applyFont="1" applyFill="1" applyBorder="1" applyAlignment="1">
      <alignment horizontal="right" vertical="center" wrapText="1"/>
    </xf>
    <xf numFmtId="0" fontId="24" fillId="17" borderId="1" xfId="0" applyFont="1" applyFill="1" applyBorder="1" applyAlignment="1">
      <alignment horizontal="right" vertical="center" wrapText="1"/>
    </xf>
    <xf numFmtId="0" fontId="24" fillId="0" borderId="1" xfId="0" applyFont="1" applyBorder="1" applyAlignment="1">
      <alignment horizontal="right"/>
    </xf>
    <xf numFmtId="0" fontId="24" fillId="0" borderId="1" xfId="0" applyFont="1" applyBorder="1" applyAlignment="1">
      <alignment horizontal="center" wrapText="1"/>
    </xf>
    <xf numFmtId="3" fontId="24" fillId="0" borderId="1" xfId="0" applyNumberFormat="1" applyFont="1" applyBorder="1" applyAlignment="1">
      <alignment horizontal="center" wrapText="1"/>
    </xf>
    <xf numFmtId="0" fontId="23" fillId="0" borderId="1" xfId="0" applyFont="1" applyBorder="1" applyAlignment="1">
      <alignment horizontal="center"/>
    </xf>
    <xf numFmtId="3" fontId="23" fillId="0" borderId="1" xfId="0" applyNumberFormat="1" applyFont="1" applyBorder="1" applyAlignment="1">
      <alignment horizontal="right"/>
    </xf>
    <xf numFmtId="3" fontId="23" fillId="0" borderId="1" xfId="0" applyNumberFormat="1" applyFont="1" applyBorder="1"/>
    <xf numFmtId="1" fontId="23" fillId="0" borderId="1" xfId="0" applyNumberFormat="1" applyFont="1" applyBorder="1" applyAlignment="1">
      <alignment horizontal="center"/>
    </xf>
    <xf numFmtId="0" fontId="23" fillId="0" borderId="1" xfId="0" applyFont="1" applyBorder="1"/>
    <xf numFmtId="3" fontId="24" fillId="0" borderId="1" xfId="0" applyNumberFormat="1" applyFont="1" applyBorder="1"/>
    <xf numFmtId="0" fontId="23" fillId="0" borderId="1" xfId="0" applyFont="1" applyBorder="1" applyAlignment="1">
      <alignment horizontal="right"/>
    </xf>
    <xf numFmtId="49" fontId="25" fillId="0" borderId="0" xfId="0" applyNumberFormat="1" applyFont="1"/>
    <xf numFmtId="0" fontId="25" fillId="0" borderId="0" xfId="0" applyFont="1" applyAlignment="1">
      <alignment horizontal="centerContinuous"/>
    </xf>
    <xf numFmtId="49" fontId="25" fillId="0" borderId="0" xfId="0" applyNumberFormat="1" applyFont="1" applyAlignment="1">
      <alignment horizontal="centerContinuous"/>
    </xf>
    <xf numFmtId="0" fontId="25" fillId="0" borderId="0" xfId="0" applyFont="1" applyAlignment="1">
      <alignment horizontal="center"/>
    </xf>
    <xf numFmtId="1" fontId="0" fillId="0" borderId="0" xfId="0" applyNumberFormat="1"/>
    <xf numFmtId="49" fontId="0" fillId="25" borderId="33" xfId="0" applyNumberFormat="1" applyFill="1" applyBorder="1" applyAlignment="1">
      <alignment horizontal="centerContinuous"/>
    </xf>
    <xf numFmtId="0" fontId="25" fillId="25" borderId="35" xfId="0" applyFont="1" applyFill="1" applyBorder="1" applyAlignment="1">
      <alignment horizontal="centerContinuous"/>
    </xf>
    <xf numFmtId="0" fontId="25" fillId="25" borderId="32" xfId="0" applyFont="1" applyFill="1" applyBorder="1" applyAlignment="1">
      <alignment horizontal="centerContinuous"/>
    </xf>
    <xf numFmtId="49" fontId="0" fillId="25" borderId="33" xfId="0" applyNumberFormat="1" applyFill="1" applyBorder="1"/>
    <xf numFmtId="0" fontId="25" fillId="25" borderId="35" xfId="0" applyFont="1" applyFill="1" applyBorder="1"/>
    <xf numFmtId="1" fontId="0" fillId="25" borderId="35" xfId="0" applyNumberFormat="1" applyFill="1" applyBorder="1"/>
    <xf numFmtId="1" fontId="0" fillId="25" borderId="32" xfId="0" applyNumberFormat="1" applyFill="1" applyBorder="1"/>
    <xf numFmtId="49" fontId="23" fillId="0" borderId="8" xfId="0" applyNumberFormat="1" applyFont="1" applyBorder="1" applyAlignment="1">
      <alignment horizontal="center"/>
    </xf>
    <xf numFmtId="0" fontId="25" fillId="0" borderId="50" xfId="0" applyFont="1" applyBorder="1"/>
    <xf numFmtId="49" fontId="23" fillId="0" borderId="56" xfId="0" applyNumberFormat="1" applyFont="1" applyBorder="1" applyAlignment="1">
      <alignment horizontal="center"/>
    </xf>
    <xf numFmtId="0" fontId="25" fillId="0" borderId="0" xfId="0" applyFont="1" applyBorder="1" applyAlignment="1">
      <alignment horizontal="centerContinuous"/>
    </xf>
    <xf numFmtId="1" fontId="26" fillId="17" borderId="4" xfId="0" applyNumberFormat="1" applyFont="1" applyFill="1" applyBorder="1" applyAlignment="1">
      <alignment horizontal="center"/>
    </xf>
    <xf numFmtId="49" fontId="23" fillId="0" borderId="31" xfId="0" applyNumberFormat="1" applyFont="1" applyBorder="1" applyAlignment="1">
      <alignment horizontal="center"/>
    </xf>
    <xf numFmtId="0" fontId="25" fillId="0" borderId="56" xfId="0" applyFont="1" applyBorder="1"/>
    <xf numFmtId="1" fontId="26" fillId="17" borderId="1" xfId="0" applyNumberFormat="1" applyFont="1" applyFill="1" applyBorder="1" applyAlignment="1">
      <alignment horizontal="center"/>
    </xf>
    <xf numFmtId="0" fontId="25" fillId="0" borderId="0" xfId="0" applyFont="1" applyBorder="1"/>
    <xf numFmtId="1" fontId="23" fillId="0" borderId="57" xfId="0" applyNumberFormat="1" applyFont="1" applyBorder="1" applyAlignment="1">
      <alignment horizontal="center"/>
    </xf>
    <xf numFmtId="0" fontId="0" fillId="0" borderId="0" xfId="0" applyBorder="1"/>
    <xf numFmtId="4" fontId="4" fillId="2" borderId="33" xfId="1" applyNumberFormat="1" applyFont="1" applyFill="1" applyBorder="1" applyAlignment="1" applyProtection="1">
      <alignment horizontal="right" shrinkToFit="1" readingOrder="2"/>
    </xf>
    <xf numFmtId="0" fontId="0" fillId="0" borderId="52" xfId="0" applyBorder="1"/>
    <xf numFmtId="49" fontId="23" fillId="0" borderId="4" xfId="0" applyNumberFormat="1" applyFont="1" applyBorder="1" applyAlignment="1">
      <alignment horizontal="center"/>
    </xf>
    <xf numFmtId="0" fontId="25" fillId="0" borderId="52" xfId="0" applyFont="1" applyBorder="1"/>
    <xf numFmtId="49" fontId="0" fillId="0" borderId="0" xfId="0" applyNumberFormat="1"/>
    <xf numFmtId="1" fontId="0" fillId="0" borderId="56" xfId="0" applyNumberFormat="1" applyBorder="1"/>
    <xf numFmtId="1" fontId="0" fillId="0" borderId="0" xfId="0" applyNumberFormat="1" applyBorder="1"/>
    <xf numFmtId="1" fontId="0" fillId="0" borderId="57" xfId="0" applyNumberFormat="1" applyBorder="1"/>
    <xf numFmtId="0" fontId="0" fillId="25" borderId="32" xfId="0" applyFill="1" applyBorder="1"/>
    <xf numFmtId="49" fontId="0" fillId="25" borderId="50" xfId="0" applyNumberFormat="1" applyFill="1" applyBorder="1"/>
    <xf numFmtId="0" fontId="25" fillId="25" borderId="54" xfId="0" applyFont="1" applyFill="1" applyBorder="1"/>
    <xf numFmtId="1" fontId="25" fillId="25" borderId="33" xfId="0" applyNumberFormat="1" applyFont="1" applyFill="1" applyBorder="1" applyAlignment="1">
      <alignment horizontal="centerContinuous"/>
    </xf>
    <xf numFmtId="1" fontId="25" fillId="25" borderId="35" xfId="0" applyNumberFormat="1" applyFont="1" applyFill="1" applyBorder="1" applyAlignment="1">
      <alignment horizontal="centerContinuous"/>
    </xf>
    <xf numFmtId="1" fontId="25" fillId="25" borderId="32" xfId="0" applyNumberFormat="1" applyFont="1" applyFill="1" applyBorder="1" applyAlignment="1">
      <alignment horizontal="centerContinuous"/>
    </xf>
    <xf numFmtId="4" fontId="0" fillId="0" borderId="0" xfId="0" applyNumberFormat="1"/>
    <xf numFmtId="49" fontId="0" fillId="0" borderId="50" xfId="0" applyNumberFormat="1" applyBorder="1"/>
    <xf numFmtId="0" fontId="25" fillId="0" borderId="55" xfId="0" applyFont="1" applyBorder="1"/>
    <xf numFmtId="0" fontId="25" fillId="0" borderId="8" xfId="0" applyFont="1" applyBorder="1"/>
    <xf numFmtId="0" fontId="0" fillId="0" borderId="54" xfId="0" applyBorder="1" applyAlignment="1">
      <alignment horizontal="centerContinuous"/>
    </xf>
    <xf numFmtId="0" fontId="0" fillId="0" borderId="0" xfId="0" applyAlignment="1">
      <alignment horizontal="centerContinuous"/>
    </xf>
    <xf numFmtId="49" fontId="0" fillId="0" borderId="56" xfId="0" applyNumberFormat="1" applyBorder="1"/>
    <xf numFmtId="0" fontId="25" fillId="0" borderId="57" xfId="0" applyFont="1" applyBorder="1"/>
    <xf numFmtId="49" fontId="0" fillId="0" borderId="52" xfId="0" applyNumberFormat="1" applyBorder="1"/>
    <xf numFmtId="0" fontId="0" fillId="0" borderId="36" xfId="0" applyBorder="1"/>
    <xf numFmtId="1" fontId="23" fillId="0" borderId="56" xfId="0" applyNumberFormat="1" applyFont="1" applyBorder="1"/>
    <xf numFmtId="1" fontId="23" fillId="0" borderId="0" xfId="0" applyNumberFormat="1" applyFont="1" applyBorder="1"/>
    <xf numFmtId="1" fontId="23" fillId="0" borderId="57" xfId="0" applyNumberFormat="1" applyFont="1" applyBorder="1"/>
    <xf numFmtId="0" fontId="0" fillId="0" borderId="54" xfId="0" applyBorder="1"/>
    <xf numFmtId="0" fontId="25" fillId="25" borderId="32" xfId="0" applyFont="1" applyFill="1" applyBorder="1"/>
    <xf numFmtId="0" fontId="23" fillId="0" borderId="1" xfId="0" applyFont="1" applyBorder="1" applyAlignment="1">
      <alignment horizontal="center" vertical="center"/>
    </xf>
    <xf numFmtId="0" fontId="23" fillId="25" borderId="1" xfId="0" applyFont="1" applyFill="1" applyBorder="1" applyAlignment="1">
      <alignment horizontal="center" vertical="center"/>
    </xf>
    <xf numFmtId="0" fontId="23" fillId="26" borderId="1" xfId="0" applyFont="1" applyFill="1" applyBorder="1" applyAlignment="1">
      <alignment horizontal="center" vertical="center"/>
    </xf>
    <xf numFmtId="0" fontId="23" fillId="0" borderId="0" xfId="0" applyFont="1" applyAlignment="1">
      <alignment horizontal="center" vertical="center"/>
    </xf>
    <xf numFmtId="0" fontId="23" fillId="0" borderId="1" xfId="0" applyFont="1" applyBorder="1" applyAlignment="1" applyProtection="1">
      <alignment horizontal="center" vertical="center"/>
    </xf>
    <xf numFmtId="170" fontId="23" fillId="0" borderId="1" xfId="0" applyNumberFormat="1" applyFont="1" applyBorder="1" applyAlignment="1" applyProtection="1">
      <alignment horizontal="center" vertical="center"/>
    </xf>
    <xf numFmtId="0" fontId="23" fillId="0" borderId="1" xfId="0" applyNumberFormat="1" applyFont="1" applyBorder="1" applyAlignment="1">
      <alignment horizontal="center" vertical="center"/>
    </xf>
    <xf numFmtId="171" fontId="23" fillId="0" borderId="1" xfId="0" applyNumberFormat="1" applyFont="1" applyBorder="1" applyAlignment="1">
      <alignment horizontal="center" vertical="center"/>
    </xf>
    <xf numFmtId="0" fontId="23" fillId="18" borderId="1" xfId="0" applyFont="1" applyFill="1" applyBorder="1" applyAlignment="1">
      <alignment horizontal="center" vertical="center"/>
    </xf>
    <xf numFmtId="0" fontId="23" fillId="18" borderId="1" xfId="0" applyFont="1" applyFill="1" applyBorder="1" applyAlignment="1" applyProtection="1">
      <alignment horizontal="center" vertical="center"/>
    </xf>
    <xf numFmtId="170" fontId="23" fillId="18" borderId="1" xfId="0" applyNumberFormat="1" applyFont="1" applyFill="1" applyBorder="1" applyAlignment="1" applyProtection="1">
      <alignment horizontal="center" vertical="center"/>
    </xf>
    <xf numFmtId="0" fontId="23" fillId="18" borderId="1" xfId="0" applyNumberFormat="1" applyFont="1" applyFill="1" applyBorder="1" applyAlignment="1">
      <alignment horizontal="center" vertical="center"/>
    </xf>
    <xf numFmtId="171" fontId="23" fillId="18" borderId="1" xfId="0" applyNumberFormat="1" applyFont="1" applyFill="1" applyBorder="1" applyAlignment="1">
      <alignment horizontal="center" vertical="center"/>
    </xf>
    <xf numFmtId="0" fontId="23" fillId="18" borderId="0" xfId="0" applyFont="1" applyFill="1" applyAlignment="1">
      <alignment horizontal="center" vertical="center"/>
    </xf>
    <xf numFmtId="0" fontId="23" fillId="14" borderId="1" xfId="0" applyFont="1" applyFill="1" applyBorder="1" applyAlignment="1">
      <alignment horizontal="center" vertical="center"/>
    </xf>
    <xf numFmtId="0" fontId="23" fillId="14" borderId="1" xfId="0" applyFont="1" applyFill="1" applyBorder="1" applyAlignment="1" applyProtection="1">
      <alignment horizontal="center" vertical="center"/>
    </xf>
    <xf numFmtId="170" fontId="23" fillId="14" borderId="1" xfId="0" applyNumberFormat="1" applyFont="1" applyFill="1" applyBorder="1" applyAlignment="1" applyProtection="1">
      <alignment horizontal="center" vertical="center"/>
    </xf>
    <xf numFmtId="0" fontId="23" fillId="14" borderId="1" xfId="0" applyNumberFormat="1" applyFont="1" applyFill="1" applyBorder="1" applyAlignment="1">
      <alignment horizontal="center" vertical="center"/>
    </xf>
    <xf numFmtId="171" fontId="23" fillId="14" borderId="1" xfId="0" applyNumberFormat="1" applyFont="1" applyFill="1" applyBorder="1" applyAlignment="1">
      <alignment horizontal="center" vertical="center"/>
    </xf>
    <xf numFmtId="0" fontId="23" fillId="14" borderId="0" xfId="0" applyFont="1" applyFill="1" applyAlignment="1">
      <alignment horizontal="center" vertical="center"/>
    </xf>
    <xf numFmtId="0" fontId="23" fillId="4" borderId="1" xfId="0" applyFont="1" applyFill="1" applyBorder="1" applyAlignment="1">
      <alignment horizontal="center" vertical="center"/>
    </xf>
    <xf numFmtId="0" fontId="23" fillId="4" borderId="1" xfId="0" applyFont="1" applyFill="1" applyBorder="1" applyAlignment="1" applyProtection="1">
      <alignment horizontal="center" vertical="center"/>
    </xf>
    <xf numFmtId="170" fontId="23" fillId="4" borderId="1" xfId="0" applyNumberFormat="1" applyFont="1" applyFill="1" applyBorder="1" applyAlignment="1" applyProtection="1">
      <alignment horizontal="center" vertical="center"/>
    </xf>
    <xf numFmtId="0" fontId="23" fillId="4" borderId="1" xfId="0" applyNumberFormat="1" applyFont="1" applyFill="1" applyBorder="1" applyAlignment="1">
      <alignment horizontal="center" vertical="center"/>
    </xf>
    <xf numFmtId="171" fontId="23" fillId="4" borderId="1" xfId="0" applyNumberFormat="1" applyFont="1" applyFill="1" applyBorder="1" applyAlignment="1">
      <alignment horizontal="center" vertical="center"/>
    </xf>
    <xf numFmtId="0" fontId="23" fillId="4" borderId="0" xfId="0" applyFont="1" applyFill="1" applyAlignment="1">
      <alignment horizontal="center" vertical="center"/>
    </xf>
    <xf numFmtId="0" fontId="23" fillId="26" borderId="0" xfId="0" applyFont="1" applyFill="1" applyAlignment="1">
      <alignment horizontal="center" vertical="center"/>
    </xf>
    <xf numFmtId="2" fontId="23" fillId="0" borderId="1" xfId="0" applyNumberFormat="1" applyFont="1" applyBorder="1" applyAlignment="1" applyProtection="1">
      <alignment horizontal="center" vertical="center"/>
    </xf>
    <xf numFmtId="2" fontId="23" fillId="18" borderId="1" xfId="0" applyNumberFormat="1" applyFont="1" applyFill="1" applyBorder="1" applyAlignment="1" applyProtection="1">
      <alignment horizontal="center" vertical="center"/>
    </xf>
    <xf numFmtId="2" fontId="23" fillId="14" borderId="1" xfId="0" applyNumberFormat="1" applyFont="1" applyFill="1" applyBorder="1" applyAlignment="1" applyProtection="1">
      <alignment horizontal="center" vertical="center"/>
    </xf>
    <xf numFmtId="0" fontId="4" fillId="27" borderId="15" xfId="0" applyFont="1" applyFill="1" applyBorder="1" applyAlignment="1">
      <alignment horizontal="center" vertical="center"/>
    </xf>
    <xf numFmtId="3" fontId="4" fillId="27" borderId="1" xfId="0" applyNumberFormat="1" applyFont="1" applyFill="1" applyBorder="1" applyAlignment="1" applyProtection="1">
      <alignment horizontal="center" vertical="center"/>
    </xf>
    <xf numFmtId="3" fontId="4" fillId="27" borderId="33" xfId="0" applyNumberFormat="1" applyFont="1" applyFill="1" applyBorder="1" applyAlignment="1" applyProtection="1">
      <alignment horizontal="center" vertical="center"/>
    </xf>
    <xf numFmtId="0" fontId="4" fillId="27" borderId="15" xfId="0" applyFont="1" applyFill="1" applyBorder="1" applyAlignment="1">
      <alignment horizontal="right" vertical="center"/>
    </xf>
    <xf numFmtId="3" fontId="4" fillId="27" borderId="52" xfId="0" applyNumberFormat="1" applyFont="1" applyFill="1" applyBorder="1" applyAlignment="1" applyProtection="1">
      <alignment horizontal="center" vertical="center"/>
    </xf>
    <xf numFmtId="0" fontId="4" fillId="27" borderId="1" xfId="0" applyFont="1" applyFill="1" applyBorder="1" applyAlignment="1">
      <alignment horizontal="right" vertical="center"/>
    </xf>
    <xf numFmtId="0" fontId="4" fillId="27" borderId="17" xfId="0" applyFont="1" applyFill="1" applyBorder="1" applyAlignment="1">
      <alignment horizontal="center" vertical="center"/>
    </xf>
    <xf numFmtId="3" fontId="4" fillId="27" borderId="8" xfId="0" applyNumberFormat="1" applyFont="1" applyFill="1" applyBorder="1" applyAlignment="1" applyProtection="1">
      <alignment horizontal="center" vertical="center"/>
    </xf>
    <xf numFmtId="3" fontId="4" fillId="27" borderId="50" xfId="0" applyNumberFormat="1" applyFont="1" applyFill="1" applyBorder="1" applyAlignment="1" applyProtection="1">
      <alignment horizontal="center" vertical="center"/>
    </xf>
    <xf numFmtId="0" fontId="4" fillId="20" borderId="27" xfId="0" applyFont="1" applyFill="1" applyBorder="1" applyAlignment="1" applyProtection="1">
      <alignment horizontal="right" vertical="center" shrinkToFit="1"/>
      <protection locked="0"/>
    </xf>
    <xf numFmtId="0" fontId="4" fillId="20" borderId="21" xfId="0" applyFont="1" applyFill="1" applyBorder="1" applyAlignment="1" applyProtection="1">
      <alignment horizontal="right" vertical="center" shrinkToFit="1"/>
      <protection locked="0"/>
    </xf>
    <xf numFmtId="0" fontId="4" fillId="20" borderId="25" xfId="0" applyFont="1" applyFill="1" applyBorder="1" applyAlignment="1" applyProtection="1">
      <alignment horizontal="right" vertical="center" shrinkToFit="1"/>
      <protection locked="0"/>
    </xf>
    <xf numFmtId="0" fontId="4" fillId="20" borderId="20" xfId="0" applyFont="1" applyFill="1" applyBorder="1" applyAlignment="1" applyProtection="1">
      <alignment horizontal="right" vertical="center" shrinkToFit="1"/>
      <protection locked="0"/>
    </xf>
    <xf numFmtId="0" fontId="4" fillId="20" borderId="46" xfId="0" applyFont="1" applyFill="1" applyBorder="1" applyAlignment="1" applyProtection="1">
      <alignment horizontal="right" vertical="center" shrinkToFit="1"/>
      <protection locked="0"/>
    </xf>
    <xf numFmtId="0" fontId="4" fillId="20" borderId="59" xfId="0" applyFont="1" applyFill="1" applyBorder="1" applyAlignment="1" applyProtection="1">
      <alignment horizontal="right" vertical="center" shrinkToFit="1"/>
      <protection locked="0"/>
    </xf>
    <xf numFmtId="0" fontId="27" fillId="5" borderId="0" xfId="0" applyFont="1" applyFill="1" applyBorder="1" applyAlignment="1">
      <alignment horizontal="right" vertical="center" shrinkToFit="1"/>
    </xf>
    <xf numFmtId="0" fontId="9" fillId="5" borderId="0" xfId="4" applyFont="1" applyFill="1" applyAlignment="1">
      <alignment horizontal="right" vertical="center" shrinkToFit="1" readingOrder="2"/>
    </xf>
    <xf numFmtId="0" fontId="27" fillId="7" borderId="0" xfId="0" applyFont="1" applyFill="1" applyBorder="1" applyAlignment="1">
      <alignment horizontal="right" vertical="center" shrinkToFit="1"/>
    </xf>
    <xf numFmtId="0" fontId="9" fillId="7" borderId="0" xfId="4" applyFont="1" applyFill="1" applyAlignment="1">
      <alignment horizontal="right" vertical="center" shrinkToFit="1" readingOrder="2"/>
    </xf>
    <xf numFmtId="0" fontId="27" fillId="8" borderId="0" xfId="0" applyFont="1" applyFill="1" applyBorder="1" applyAlignment="1">
      <alignment horizontal="right" vertical="center" shrinkToFit="1"/>
    </xf>
    <xf numFmtId="0" fontId="9" fillId="8" borderId="0" xfId="4" applyFont="1" applyFill="1" applyAlignment="1">
      <alignment horizontal="right" vertical="center" shrinkToFit="1" readingOrder="2"/>
    </xf>
    <xf numFmtId="0" fontId="27" fillId="9" borderId="0" xfId="0" applyFont="1" applyFill="1" applyBorder="1" applyAlignment="1">
      <alignment horizontal="right" vertical="center" shrinkToFit="1"/>
    </xf>
    <xf numFmtId="0" fontId="9" fillId="9" borderId="0" xfId="4" applyFont="1" applyFill="1" applyAlignment="1">
      <alignment horizontal="right" vertical="center" shrinkToFit="1" readingOrder="2"/>
    </xf>
    <xf numFmtId="0" fontId="27" fillId="10" borderId="0" xfId="0" applyFont="1" applyFill="1" applyBorder="1" applyAlignment="1">
      <alignment horizontal="right" vertical="center" shrinkToFit="1"/>
    </xf>
    <xf numFmtId="0" fontId="9" fillId="10" borderId="0" xfId="4" applyFont="1" applyFill="1" applyAlignment="1">
      <alignment horizontal="right" vertical="center" shrinkToFit="1" readingOrder="2"/>
    </xf>
    <xf numFmtId="0" fontId="27" fillId="11" borderId="0" xfId="0" applyFont="1" applyFill="1" applyBorder="1" applyAlignment="1">
      <alignment horizontal="right" vertical="center" shrinkToFit="1"/>
    </xf>
    <xf numFmtId="0" fontId="9" fillId="11" borderId="0" xfId="4" applyFont="1" applyFill="1" applyAlignment="1">
      <alignment horizontal="right" vertical="center" shrinkToFit="1" readingOrder="2"/>
    </xf>
    <xf numFmtId="0" fontId="27" fillId="12" borderId="0" xfId="0" applyFont="1" applyFill="1" applyBorder="1" applyAlignment="1">
      <alignment horizontal="right" vertical="center" shrinkToFit="1"/>
    </xf>
    <xf numFmtId="0" fontId="9" fillId="12" borderId="0" xfId="4" applyFont="1" applyFill="1" applyAlignment="1">
      <alignment horizontal="right" vertical="center" shrinkToFit="1" readingOrder="2"/>
    </xf>
    <xf numFmtId="0" fontId="27" fillId="6" borderId="0" xfId="0" applyFont="1" applyFill="1" applyBorder="1" applyAlignment="1">
      <alignment horizontal="right" vertical="center" shrinkToFit="1"/>
    </xf>
    <xf numFmtId="0" fontId="9" fillId="6" borderId="0" xfId="4" applyFont="1" applyFill="1" applyAlignment="1">
      <alignment horizontal="right" vertical="center" shrinkToFit="1" readingOrder="2"/>
    </xf>
    <xf numFmtId="0" fontId="27" fillId="13" borderId="0" xfId="0" applyFont="1" applyFill="1" applyBorder="1" applyAlignment="1">
      <alignment horizontal="right" vertical="center" shrinkToFit="1"/>
    </xf>
    <xf numFmtId="0" fontId="9" fillId="13" borderId="0" xfId="4" applyFont="1" applyFill="1" applyAlignment="1">
      <alignment horizontal="right" vertical="center" shrinkToFit="1" readingOrder="2"/>
    </xf>
    <xf numFmtId="0" fontId="27" fillId="16" borderId="0" xfId="0" applyFont="1" applyFill="1" applyBorder="1" applyAlignment="1">
      <alignment horizontal="right" vertical="center" shrinkToFit="1"/>
    </xf>
    <xf numFmtId="0" fontId="9" fillId="16" borderId="0" xfId="4" applyFont="1" applyFill="1" applyAlignment="1">
      <alignment horizontal="right" vertical="center" shrinkToFit="1" readingOrder="2"/>
    </xf>
    <xf numFmtId="0" fontId="9" fillId="0" borderId="0" xfId="4" applyFont="1" applyAlignment="1">
      <alignment horizontal="right" vertical="center" shrinkToFit="1" readingOrder="2"/>
    </xf>
    <xf numFmtId="0" fontId="27" fillId="15" borderId="0" xfId="0" applyFont="1" applyFill="1" applyBorder="1" applyAlignment="1">
      <alignment horizontal="right" vertical="center" shrinkToFit="1"/>
    </xf>
    <xf numFmtId="0" fontId="9" fillId="15" borderId="0" xfId="4" applyFont="1" applyFill="1" applyAlignment="1">
      <alignment horizontal="right" vertical="center" shrinkToFit="1" readingOrder="2"/>
    </xf>
    <xf numFmtId="0" fontId="9" fillId="0" borderId="0" xfId="4" applyFont="1" applyAlignment="1">
      <alignment horizontal="center" vertical="center" shrinkToFit="1" readingOrder="2"/>
    </xf>
    <xf numFmtId="0" fontId="27" fillId="24" borderId="0" xfId="0" applyFont="1" applyFill="1" applyBorder="1" applyAlignment="1">
      <alignment horizontal="right" vertical="center" shrinkToFit="1"/>
    </xf>
    <xf numFmtId="0" fontId="9" fillId="24" borderId="0" xfId="4" applyFont="1" applyFill="1" applyAlignment="1">
      <alignment horizontal="right" vertical="center" shrinkToFit="1" readingOrder="2"/>
    </xf>
    <xf numFmtId="0" fontId="27" fillId="4" borderId="0" xfId="0" applyFont="1" applyFill="1" applyBorder="1" applyAlignment="1">
      <alignment horizontal="right" vertical="center" shrinkToFit="1"/>
    </xf>
    <xf numFmtId="0" fontId="9" fillId="4" borderId="0" xfId="4" applyFont="1" applyFill="1" applyAlignment="1">
      <alignment horizontal="right" vertical="center" shrinkToFit="1" readingOrder="2"/>
    </xf>
    <xf numFmtId="0" fontId="28" fillId="0" borderId="0" xfId="0" applyFont="1"/>
    <xf numFmtId="3" fontId="23" fillId="25" borderId="1" xfId="0" applyNumberFormat="1" applyFont="1" applyFill="1" applyBorder="1"/>
    <xf numFmtId="3" fontId="24" fillId="25" borderId="1" xfId="0" applyNumberFormat="1" applyFont="1" applyFill="1" applyBorder="1" applyAlignment="1">
      <alignment horizontal="centerContinuous"/>
    </xf>
    <xf numFmtId="1" fontId="24" fillId="25" borderId="32" xfId="0" applyNumberFormat="1" applyFont="1" applyFill="1" applyBorder="1" applyAlignment="1">
      <alignment horizontal="centerContinuous"/>
    </xf>
    <xf numFmtId="49" fontId="26" fillId="0" borderId="0" xfId="0" applyNumberFormat="1" applyFont="1" applyBorder="1" applyAlignment="1">
      <alignment horizontal="center"/>
    </xf>
    <xf numFmtId="49" fontId="23" fillId="0" borderId="0" xfId="0" applyNumberFormat="1" applyFont="1" applyBorder="1" applyAlignment="1">
      <alignment horizontal="center"/>
    </xf>
    <xf numFmtId="2" fontId="24" fillId="4" borderId="0" xfId="0" applyNumberFormat="1" applyFont="1" applyFill="1"/>
    <xf numFmtId="2" fontId="23" fillId="4" borderId="1" xfId="0" applyNumberFormat="1" applyFont="1" applyFill="1" applyBorder="1" applyAlignment="1">
      <alignment horizontal="center"/>
    </xf>
    <xf numFmtId="2" fontId="23" fillId="4" borderId="1" xfId="0" applyNumberFormat="1" applyFont="1" applyFill="1" applyBorder="1"/>
    <xf numFmtId="2" fontId="24" fillId="4" borderId="1" xfId="0" applyNumberFormat="1" applyFont="1" applyFill="1" applyBorder="1"/>
    <xf numFmtId="0" fontId="19" fillId="4" borderId="0" xfId="0" applyFont="1" applyFill="1"/>
    <xf numFmtId="0" fontId="23" fillId="4" borderId="0" xfId="0" applyFont="1" applyFill="1"/>
    <xf numFmtId="0" fontId="0" fillId="4" borderId="0" xfId="0" applyFill="1"/>
    <xf numFmtId="0" fontId="28" fillId="0" borderId="0" xfId="0" applyFont="1" applyAlignment="1">
      <alignment horizontal="center" vertical="center"/>
    </xf>
    <xf numFmtId="0" fontId="28" fillId="0" borderId="0" xfId="0" applyFont="1" applyAlignment="1">
      <alignment horizontal="right" vertical="center"/>
    </xf>
    <xf numFmtId="49" fontId="11" fillId="0" borderId="1" xfId="0" applyNumberFormat="1" applyFont="1" applyBorder="1" applyAlignment="1">
      <alignment horizontal="center" vertical="center" wrapText="1"/>
    </xf>
    <xf numFmtId="3" fontId="24" fillId="25" borderId="35" xfId="0" applyNumberFormat="1" applyFont="1" applyFill="1" applyBorder="1" applyAlignment="1">
      <alignment horizontal="centerContinuous"/>
    </xf>
    <xf numFmtId="3" fontId="24" fillId="4" borderId="1" xfId="0" applyNumberFormat="1" applyFont="1" applyFill="1" applyBorder="1" applyAlignment="1">
      <alignment horizontal="right" vertical="center" wrapText="1"/>
    </xf>
    <xf numFmtId="2" fontId="24" fillId="4" borderId="1" xfId="0" applyNumberFormat="1" applyFont="1" applyFill="1" applyBorder="1" applyAlignment="1">
      <alignment horizontal="right" vertical="center" wrapText="1"/>
    </xf>
    <xf numFmtId="169" fontId="24" fillId="4" borderId="1" xfId="0" applyNumberFormat="1" applyFont="1" applyFill="1" applyBorder="1" applyAlignment="1">
      <alignment horizontal="right" vertical="center" wrapText="1"/>
    </xf>
    <xf numFmtId="3" fontId="24" fillId="4" borderId="1" xfId="0" applyNumberFormat="1" applyFont="1" applyFill="1" applyBorder="1" applyAlignment="1">
      <alignment horizontal="right" vertical="center"/>
    </xf>
    <xf numFmtId="0" fontId="24" fillId="4" borderId="1" xfId="0" applyFont="1" applyFill="1" applyBorder="1" applyAlignment="1">
      <alignment horizontal="right" vertical="center"/>
    </xf>
    <xf numFmtId="0" fontId="24" fillId="4" borderId="1" xfId="0" applyFont="1" applyFill="1" applyBorder="1" applyAlignment="1">
      <alignment horizontal="right"/>
    </xf>
    <xf numFmtId="1" fontId="23" fillId="4" borderId="1" xfId="0" applyNumberFormat="1" applyFont="1" applyFill="1" applyBorder="1" applyAlignment="1">
      <alignment horizontal="center"/>
    </xf>
    <xf numFmtId="0" fontId="23" fillId="4" borderId="1" xfId="0" applyFont="1" applyFill="1" applyBorder="1"/>
    <xf numFmtId="0" fontId="24" fillId="4" borderId="1" xfId="0" applyFont="1" applyFill="1" applyBorder="1" applyAlignment="1">
      <alignment horizontal="center" vertical="center" wrapText="1"/>
    </xf>
    <xf numFmtId="0" fontId="24" fillId="4" borderId="1" xfId="0" applyFont="1" applyFill="1" applyBorder="1" applyAlignment="1">
      <alignment horizontal="center" wrapText="1"/>
    </xf>
    <xf numFmtId="4" fontId="23" fillId="4" borderId="1" xfId="0" applyNumberFormat="1" applyFont="1" applyFill="1" applyBorder="1" applyAlignment="1">
      <alignment horizontal="center"/>
    </xf>
    <xf numFmtId="0" fontId="24" fillId="4" borderId="1" xfId="0" applyFont="1" applyFill="1" applyBorder="1" applyAlignment="1">
      <alignment horizontal="right" vertical="center" wrapText="1"/>
    </xf>
    <xf numFmtId="0" fontId="23" fillId="17" borderId="1" xfId="0" applyFont="1" applyFill="1" applyBorder="1" applyAlignment="1">
      <alignment horizontal="center"/>
    </xf>
    <xf numFmtId="0" fontId="23" fillId="17" borderId="0" xfId="0" applyFont="1" applyFill="1"/>
    <xf numFmtId="49" fontId="26" fillId="17" borderId="55" xfId="0" applyNumberFormat="1" applyFont="1" applyFill="1" applyBorder="1"/>
    <xf numFmtId="49" fontId="26" fillId="17" borderId="57" xfId="0" applyNumberFormat="1" applyFont="1" applyFill="1" applyBorder="1"/>
    <xf numFmtId="49" fontId="26" fillId="17" borderId="1" xfId="0" applyNumberFormat="1" applyFont="1" applyFill="1" applyBorder="1" applyAlignment="1">
      <alignment horizontal="center"/>
    </xf>
    <xf numFmtId="3" fontId="23" fillId="4" borderId="31" xfId="0" applyNumberFormat="1" applyFont="1" applyFill="1" applyBorder="1"/>
    <xf numFmtId="3" fontId="23" fillId="4" borderId="50" xfId="0" applyNumberFormat="1" applyFont="1" applyFill="1" applyBorder="1" applyAlignment="1">
      <alignment horizontal="centerContinuous"/>
    </xf>
    <xf numFmtId="3" fontId="23" fillId="4" borderId="54" xfId="0" applyNumberFormat="1" applyFont="1" applyFill="1" applyBorder="1" applyAlignment="1">
      <alignment horizontal="centerContinuous"/>
    </xf>
    <xf numFmtId="1" fontId="23" fillId="4" borderId="55" xfId="0" applyNumberFormat="1" applyFont="1" applyFill="1" applyBorder="1" applyAlignment="1">
      <alignment horizontal="centerContinuous"/>
    </xf>
    <xf numFmtId="1" fontId="23" fillId="4" borderId="52" xfId="0" applyNumberFormat="1" applyFont="1" applyFill="1" applyBorder="1"/>
    <xf numFmtId="1" fontId="23" fillId="4" borderId="36" xfId="0" applyNumberFormat="1" applyFont="1" applyFill="1" applyBorder="1"/>
    <xf numFmtId="1" fontId="23" fillId="4" borderId="58" xfId="0" applyNumberFormat="1" applyFont="1" applyFill="1" applyBorder="1"/>
    <xf numFmtId="0" fontId="0" fillId="0" borderId="55" xfId="0" applyBorder="1" applyAlignment="1">
      <alignment horizontal="centerContinuous"/>
    </xf>
    <xf numFmtId="0" fontId="0" fillId="25" borderId="35" xfId="0" applyFill="1" applyBorder="1" applyAlignment="1">
      <alignment horizontal="centerContinuous"/>
    </xf>
    <xf numFmtId="0" fontId="0" fillId="0" borderId="50" xfId="0" applyBorder="1" applyAlignment="1">
      <alignment horizontal="centerContinuous"/>
    </xf>
    <xf numFmtId="0" fontId="25" fillId="0" borderId="50" xfId="0" applyFont="1" applyBorder="1" applyAlignment="1">
      <alignment horizontal="centerContinuous"/>
    </xf>
    <xf numFmtId="0" fontId="25" fillId="4" borderId="0" xfId="0" applyFont="1" applyFill="1" applyBorder="1"/>
    <xf numFmtId="1" fontId="23" fillId="4" borderId="31" xfId="0" applyNumberFormat="1" applyFont="1" applyFill="1" applyBorder="1" applyAlignment="1">
      <alignment horizontal="center"/>
    </xf>
    <xf numFmtId="1" fontId="23" fillId="4" borderId="0" xfId="0" applyNumberFormat="1" applyFont="1" applyFill="1" applyBorder="1" applyAlignment="1">
      <alignment horizontal="center"/>
    </xf>
    <xf numFmtId="4" fontId="4" fillId="4" borderId="0" xfId="1" applyNumberFormat="1" applyFont="1" applyFill="1" applyBorder="1" applyAlignment="1" applyProtection="1">
      <alignment horizontal="center" shrinkToFit="1" readingOrder="2"/>
    </xf>
    <xf numFmtId="1" fontId="26" fillId="4" borderId="0" xfId="0" applyNumberFormat="1" applyFont="1" applyFill="1" applyBorder="1" applyAlignment="1">
      <alignment horizontal="center"/>
    </xf>
    <xf numFmtId="1" fontId="4" fillId="4" borderId="1" xfId="1" applyNumberFormat="1" applyFont="1" applyFill="1" applyBorder="1" applyAlignment="1" applyProtection="1">
      <alignment horizontal="center" shrinkToFit="1" readingOrder="2"/>
    </xf>
    <xf numFmtId="4" fontId="0" fillId="4" borderId="36" xfId="0" applyNumberFormat="1" applyFill="1" applyBorder="1" applyAlignment="1">
      <alignment horizontal="center"/>
    </xf>
    <xf numFmtId="1" fontId="26" fillId="4" borderId="36" xfId="0" applyNumberFormat="1" applyFont="1" applyFill="1" applyBorder="1" applyAlignment="1">
      <alignment horizontal="center"/>
    </xf>
    <xf numFmtId="1" fontId="23" fillId="4" borderId="1" xfId="0" applyNumberFormat="1" applyFont="1" applyFill="1" applyBorder="1" applyAlignment="1">
      <alignment horizontal="left"/>
    </xf>
    <xf numFmtId="1" fontId="23" fillId="4" borderId="1" xfId="0" applyNumberFormat="1" applyFont="1" applyFill="1" applyBorder="1" applyAlignment="1">
      <alignment horizontal="right"/>
    </xf>
    <xf numFmtId="169" fontId="24" fillId="4" borderId="0" xfId="0" applyNumberFormat="1" applyFont="1" applyFill="1"/>
    <xf numFmtId="0" fontId="24" fillId="4" borderId="0" xfId="0" applyFont="1" applyFill="1"/>
    <xf numFmtId="0" fontId="23" fillId="4" borderId="0" xfId="0" applyFont="1" applyFill="1" applyAlignment="1">
      <alignment horizontal="center"/>
    </xf>
    <xf numFmtId="3" fontId="24" fillId="4" borderId="1" xfId="0" applyNumberFormat="1" applyFont="1" applyFill="1" applyBorder="1" applyAlignment="1">
      <alignment horizontal="right"/>
    </xf>
    <xf numFmtId="3" fontId="24" fillId="4" borderId="1" xfId="0" applyNumberFormat="1" applyFont="1" applyFill="1" applyBorder="1" applyAlignment="1">
      <alignment horizontal="right" wrapText="1"/>
    </xf>
    <xf numFmtId="2" fontId="24" fillId="4" borderId="1" xfId="0" applyNumberFormat="1" applyFont="1" applyFill="1" applyBorder="1" applyAlignment="1">
      <alignment horizontal="right" wrapText="1"/>
    </xf>
    <xf numFmtId="2" fontId="24" fillId="4" borderId="1" xfId="0" applyNumberFormat="1" applyFont="1" applyFill="1" applyBorder="1" applyAlignment="1">
      <alignment horizontal="center" wrapText="1"/>
    </xf>
    <xf numFmtId="169" fontId="24" fillId="4" borderId="1" xfId="0" applyNumberFormat="1" applyFont="1" applyFill="1" applyBorder="1" applyAlignment="1">
      <alignment horizontal="right" wrapText="1"/>
    </xf>
    <xf numFmtId="3" fontId="23" fillId="4" borderId="1" xfId="0" applyNumberFormat="1" applyFont="1" applyFill="1" applyBorder="1"/>
    <xf numFmtId="3" fontId="23" fillId="4" borderId="1" xfId="0" applyNumberFormat="1" applyFont="1" applyFill="1" applyBorder="1" applyAlignment="1">
      <alignment horizontal="center" wrapText="1"/>
    </xf>
    <xf numFmtId="3" fontId="23" fillId="4" borderId="1" xfId="0" applyNumberFormat="1" applyFont="1" applyFill="1" applyBorder="1" applyAlignment="1">
      <alignment horizontal="center" vertical="center" wrapText="1"/>
    </xf>
    <xf numFmtId="169" fontId="24" fillId="4" borderId="1" xfId="0" applyNumberFormat="1" applyFont="1" applyFill="1" applyBorder="1"/>
    <xf numFmtId="3" fontId="24" fillId="4" borderId="1" xfId="0" applyNumberFormat="1" applyFont="1" applyFill="1" applyBorder="1"/>
    <xf numFmtId="0" fontId="24" fillId="4" borderId="1" xfId="0" applyFont="1" applyFill="1" applyBorder="1"/>
    <xf numFmtId="169" fontId="19" fillId="4" borderId="0" xfId="0" applyNumberFormat="1" applyFont="1" applyFill="1"/>
    <xf numFmtId="2" fontId="15" fillId="20" borderId="5" xfId="0" applyNumberFormat="1" applyFont="1" applyFill="1" applyBorder="1" applyAlignment="1" applyProtection="1">
      <alignment horizontal="center"/>
      <protection locked="0"/>
    </xf>
    <xf numFmtId="2" fontId="15" fillId="20" borderId="2" xfId="0" applyNumberFormat="1" applyFont="1" applyFill="1" applyBorder="1" applyAlignment="1" applyProtection="1">
      <alignment horizontal="center"/>
      <protection locked="0"/>
    </xf>
    <xf numFmtId="167" fontId="15" fillId="20" borderId="2" xfId="0" applyNumberFormat="1" applyFont="1" applyFill="1" applyBorder="1" applyAlignment="1" applyProtection="1">
      <alignment horizontal="center"/>
      <protection locked="0"/>
    </xf>
    <xf numFmtId="2" fontId="15" fillId="20" borderId="30" xfId="0" applyNumberFormat="1" applyFont="1" applyFill="1" applyBorder="1" applyAlignment="1" applyProtection="1">
      <alignment horizontal="center"/>
      <protection locked="0"/>
    </xf>
    <xf numFmtId="0" fontId="25" fillId="0" borderId="1" xfId="0" applyFont="1" applyBorder="1" applyAlignment="1">
      <alignment horizontal="center"/>
    </xf>
    <xf numFmtId="3" fontId="25" fillId="0" borderId="1" xfId="0" applyNumberFormat="1" applyFont="1" applyBorder="1" applyAlignment="1">
      <alignment horizontal="center" wrapText="1"/>
    </xf>
    <xf numFmtId="0" fontId="25" fillId="0" borderId="1" xfId="0" applyFont="1" applyBorder="1" applyAlignment="1">
      <alignment horizontal="center" wrapText="1"/>
    </xf>
    <xf numFmtId="167" fontId="25" fillId="0" borderId="1" xfId="0" applyNumberFormat="1" applyFont="1" applyBorder="1" applyAlignment="1">
      <alignment horizontal="center" wrapText="1"/>
    </xf>
    <xf numFmtId="0" fontId="25" fillId="0" borderId="1" xfId="0" applyFont="1" applyBorder="1"/>
    <xf numFmtId="3" fontId="25" fillId="0" borderId="1" xfId="0" applyNumberFormat="1" applyFont="1" applyBorder="1" applyAlignment="1">
      <alignment horizontal="center"/>
    </xf>
    <xf numFmtId="167" fontId="29" fillId="25" borderId="1" xfId="0" applyNumberFormat="1" applyFont="1" applyFill="1" applyBorder="1" applyAlignment="1">
      <alignment horizontal="center" wrapText="1"/>
    </xf>
    <xf numFmtId="167" fontId="29" fillId="0" borderId="1" xfId="0" applyNumberFormat="1" applyFont="1" applyBorder="1" applyAlignment="1">
      <alignment horizontal="center" wrapText="1"/>
    </xf>
    <xf numFmtId="167" fontId="29" fillId="14" borderId="1" xfId="0" applyNumberFormat="1" applyFont="1" applyFill="1" applyBorder="1" applyAlignment="1">
      <alignment horizontal="center" wrapText="1"/>
    </xf>
    <xf numFmtId="0" fontId="0" fillId="25" borderId="1" xfId="0" applyFill="1" applyBorder="1" applyAlignment="1">
      <alignment horizontal="center"/>
    </xf>
    <xf numFmtId="170" fontId="0" fillId="0" borderId="1" xfId="0" applyNumberFormat="1" applyBorder="1" applyAlignment="1">
      <alignment horizontal="center"/>
    </xf>
    <xf numFmtId="167" fontId="0" fillId="0" borderId="1" xfId="0" applyNumberFormat="1" applyBorder="1" applyAlignment="1">
      <alignment horizontal="center"/>
    </xf>
    <xf numFmtId="3" fontId="0" fillId="0" borderId="1" xfId="0" applyNumberFormat="1" applyBorder="1"/>
    <xf numFmtId="0" fontId="0" fillId="0" borderId="1" xfId="0" applyBorder="1" applyAlignment="1">
      <alignment horizontal="center"/>
    </xf>
    <xf numFmtId="3" fontId="25" fillId="0" borderId="1" xfId="0" applyNumberFormat="1" applyFont="1" applyBorder="1"/>
    <xf numFmtId="3" fontId="0" fillId="0" borderId="0" xfId="0" applyNumberFormat="1" applyAlignment="1">
      <alignment horizontal="center"/>
    </xf>
    <xf numFmtId="0" fontId="0" fillId="0" borderId="0" xfId="0" applyAlignment="1">
      <alignment horizontal="center"/>
    </xf>
    <xf numFmtId="167" fontId="0" fillId="0" borderId="0" xfId="0" applyNumberFormat="1" applyAlignment="1">
      <alignment horizontal="center"/>
    </xf>
    <xf numFmtId="0" fontId="25" fillId="0" borderId="0" xfId="0" applyFont="1" applyFill="1" applyBorder="1"/>
    <xf numFmtId="0" fontId="0" fillId="0" borderId="0" xfId="0" applyAlignment="1">
      <alignment horizontal="right"/>
    </xf>
    <xf numFmtId="0" fontId="0" fillId="14" borderId="0" xfId="0" applyFill="1" applyAlignment="1">
      <alignment horizontal="center"/>
    </xf>
    <xf numFmtId="0" fontId="25" fillId="0" borderId="0" xfId="0" applyFont="1" applyFill="1" applyBorder="1" applyAlignment="1">
      <alignment horizontal="left"/>
    </xf>
    <xf numFmtId="3" fontId="25" fillId="0" borderId="0" xfId="0" applyNumberFormat="1" applyFont="1" applyBorder="1" applyAlignment="1">
      <alignment horizontal="center"/>
    </xf>
    <xf numFmtId="167" fontId="0" fillId="0" borderId="0" xfId="0" applyNumberFormat="1" applyAlignment="1">
      <alignment horizontal="right"/>
    </xf>
    <xf numFmtId="167" fontId="0" fillId="0" borderId="0" xfId="0" applyNumberFormat="1" applyAlignment="1">
      <alignment horizontal="left"/>
    </xf>
    <xf numFmtId="0" fontId="21" fillId="0" borderId="0" xfId="0" applyFont="1" applyAlignment="1">
      <alignment horizontal="center" vertical="center" readingOrder="2"/>
    </xf>
    <xf numFmtId="0" fontId="23" fillId="0" borderId="8" xfId="0" applyFont="1" applyBorder="1" applyAlignment="1">
      <alignment horizontal="center" vertical="center"/>
    </xf>
    <xf numFmtId="0" fontId="23" fillId="26" borderId="8" xfId="0" applyFont="1" applyFill="1" applyBorder="1" applyAlignment="1">
      <alignment horizontal="center" vertical="center"/>
    </xf>
    <xf numFmtId="0" fontId="23" fillId="0" borderId="0" xfId="0" applyFont="1" applyBorder="1" applyAlignment="1">
      <alignment horizontal="center" vertical="center"/>
    </xf>
    <xf numFmtId="0" fontId="23" fillId="26" borderId="0" xfId="0" applyFont="1" applyFill="1" applyBorder="1" applyAlignment="1">
      <alignment horizontal="center" vertical="center"/>
    </xf>
    <xf numFmtId="0" fontId="23" fillId="0" borderId="54" xfId="0" applyFont="1" applyBorder="1" applyAlignment="1">
      <alignment horizontal="center" vertical="center"/>
    </xf>
    <xf numFmtId="0" fontId="23" fillId="26" borderId="54" xfId="0" applyFont="1" applyFill="1" applyBorder="1" applyAlignment="1">
      <alignment horizontal="center" vertical="center"/>
    </xf>
    <xf numFmtId="0" fontId="23" fillId="25" borderId="0" xfId="0" applyFont="1" applyFill="1" applyAlignment="1">
      <alignment horizontal="center" vertical="center"/>
    </xf>
    <xf numFmtId="0" fontId="23" fillId="4" borderId="1" xfId="0" applyFont="1" applyFill="1" applyBorder="1" applyAlignment="1">
      <alignment horizontal="center"/>
    </xf>
    <xf numFmtId="0" fontId="4" fillId="20" borderId="28" xfId="0" applyFont="1" applyFill="1" applyBorder="1" applyAlignment="1">
      <alignment horizontal="center" vertical="center"/>
    </xf>
    <xf numFmtId="3" fontId="4" fillId="20" borderId="29" xfId="0" applyNumberFormat="1" applyFont="1" applyFill="1" applyBorder="1" applyAlignment="1" applyProtection="1">
      <alignment horizontal="center" vertical="center"/>
    </xf>
    <xf numFmtId="3" fontId="4" fillId="20" borderId="62" xfId="0" applyNumberFormat="1" applyFont="1" applyFill="1" applyBorder="1" applyAlignment="1" applyProtection="1">
      <alignment horizontal="center" vertical="center"/>
    </xf>
    <xf numFmtId="3" fontId="4" fillId="20" borderId="30" xfId="0" applyNumberFormat="1" applyFont="1" applyFill="1" applyBorder="1" applyAlignment="1" applyProtection="1">
      <alignment horizontal="center" vertical="center"/>
    </xf>
    <xf numFmtId="0" fontId="28" fillId="0" borderId="0" xfId="0" applyFont="1" applyAlignment="1">
      <alignment vertical="center"/>
    </xf>
    <xf numFmtId="0" fontId="20" fillId="0" borderId="0" xfId="0" applyFont="1" applyAlignment="1">
      <alignment horizontal="right" vertical="center"/>
    </xf>
    <xf numFmtId="0" fontId="9" fillId="20" borderId="63" xfId="0" applyFont="1" applyFill="1" applyBorder="1" applyAlignment="1" applyProtection="1">
      <alignment horizontal="left" vertical="center" wrapText="1"/>
      <protection locked="0"/>
    </xf>
    <xf numFmtId="0" fontId="9" fillId="20" borderId="63" xfId="0" applyFont="1" applyFill="1" applyBorder="1" applyAlignment="1" applyProtection="1">
      <alignment horizontal="right" vertical="center" wrapText="1"/>
      <protection locked="0"/>
    </xf>
    <xf numFmtId="0" fontId="9" fillId="4" borderId="0" xfId="0" applyFont="1" applyFill="1" applyBorder="1" applyAlignment="1" applyProtection="1">
      <alignment horizontal="right" vertical="center" wrapText="1"/>
      <protection locked="0"/>
    </xf>
    <xf numFmtId="0" fontId="9" fillId="20" borderId="63" xfId="0" applyFont="1" applyFill="1" applyBorder="1" applyAlignment="1" applyProtection="1">
      <alignment horizontal="right" vertical="center" wrapText="1"/>
    </xf>
    <xf numFmtId="0" fontId="9" fillId="20" borderId="63" xfId="0" applyFont="1" applyFill="1" applyBorder="1" applyAlignment="1" applyProtection="1">
      <alignment horizontal="left" vertical="center" wrapText="1"/>
    </xf>
    <xf numFmtId="0" fontId="28" fillId="17" borderId="0" xfId="0" applyFont="1" applyFill="1" applyAlignment="1">
      <alignment horizontal="right" vertical="center"/>
    </xf>
    <xf numFmtId="0" fontId="16" fillId="4" borderId="0" xfId="0" applyFont="1" applyFill="1" applyProtection="1">
      <protection locked="0"/>
    </xf>
    <xf numFmtId="0" fontId="30" fillId="4" borderId="0" xfId="0" applyFont="1" applyFill="1" applyProtection="1">
      <protection locked="0"/>
    </xf>
    <xf numFmtId="0" fontId="30" fillId="18" borderId="18" xfId="0" applyFont="1" applyFill="1" applyBorder="1" applyAlignment="1" applyProtection="1">
      <alignment shrinkToFit="1"/>
      <protection locked="0"/>
    </xf>
    <xf numFmtId="0" fontId="30" fillId="18" borderId="7" xfId="0" applyFont="1" applyFill="1" applyBorder="1" applyAlignment="1" applyProtection="1">
      <alignment shrinkToFit="1"/>
      <protection locked="0"/>
    </xf>
    <xf numFmtId="0" fontId="30" fillId="18" borderId="15" xfId="0" applyFont="1" applyFill="1" applyBorder="1" applyAlignment="1" applyProtection="1">
      <alignment shrinkToFit="1"/>
      <protection locked="0"/>
    </xf>
    <xf numFmtId="0" fontId="30" fillId="18" borderId="2" xfId="0" applyFont="1" applyFill="1" applyBorder="1" applyAlignment="1" applyProtection="1">
      <alignment shrinkToFit="1"/>
      <protection locked="0"/>
    </xf>
    <xf numFmtId="0" fontId="30" fillId="18" borderId="16" xfId="0" applyFont="1" applyFill="1" applyBorder="1" applyAlignment="1" applyProtection="1">
      <alignment shrinkToFit="1"/>
      <protection locked="0"/>
    </xf>
    <xf numFmtId="0" fontId="30" fillId="18" borderId="3" xfId="0" applyFont="1" applyFill="1" applyBorder="1" applyAlignment="1" applyProtection="1">
      <alignment shrinkToFit="1"/>
      <protection locked="0"/>
    </xf>
    <xf numFmtId="0" fontId="30" fillId="4" borderId="0" xfId="0" applyFont="1" applyFill="1" applyProtection="1"/>
    <xf numFmtId="0" fontId="30" fillId="4" borderId="14" xfId="0" applyFont="1" applyFill="1" applyBorder="1" applyAlignment="1" applyProtection="1">
      <alignment horizontal="center"/>
    </xf>
    <xf numFmtId="2" fontId="30" fillId="18" borderId="5" xfId="0" applyNumberFormat="1" applyFont="1" applyFill="1" applyBorder="1" applyAlignment="1" applyProtection="1">
      <alignment horizontal="center"/>
      <protection locked="0"/>
    </xf>
    <xf numFmtId="0" fontId="30" fillId="4" borderId="15" xfId="0" applyFont="1" applyFill="1" applyBorder="1" applyAlignment="1" applyProtection="1">
      <alignment horizontal="center"/>
    </xf>
    <xf numFmtId="2" fontId="30" fillId="18" borderId="2" xfId="0" applyNumberFormat="1" applyFont="1" applyFill="1" applyBorder="1" applyAlignment="1" applyProtection="1">
      <alignment horizontal="center"/>
      <protection locked="0"/>
    </xf>
    <xf numFmtId="167" fontId="30" fillId="18" borderId="2" xfId="0" applyNumberFormat="1" applyFont="1" applyFill="1" applyBorder="1" applyAlignment="1" applyProtection="1">
      <alignment horizontal="center"/>
      <protection locked="0"/>
    </xf>
    <xf numFmtId="0" fontId="30" fillId="4" borderId="28" xfId="0" applyFont="1" applyFill="1" applyBorder="1" applyAlignment="1" applyProtection="1">
      <alignment horizontal="center"/>
    </xf>
    <xf numFmtId="2" fontId="30" fillId="18" borderId="30" xfId="0" applyNumberFormat="1" applyFont="1" applyFill="1" applyBorder="1" applyAlignment="1" applyProtection="1">
      <alignment horizontal="center"/>
      <protection locked="0"/>
    </xf>
    <xf numFmtId="0" fontId="30" fillId="17" borderId="0" xfId="0" applyFont="1" applyFill="1" applyProtection="1">
      <protection locked="0"/>
    </xf>
    <xf numFmtId="2" fontId="30" fillId="17" borderId="0" xfId="0" applyNumberFormat="1" applyFont="1" applyFill="1" applyProtection="1">
      <protection locked="0"/>
    </xf>
    <xf numFmtId="0" fontId="32" fillId="0" borderId="0" xfId="0" applyFont="1" applyAlignment="1">
      <alignment horizontal="center"/>
    </xf>
    <xf numFmtId="0" fontId="33" fillId="0" borderId="0" xfId="0" applyFont="1" applyAlignment="1">
      <alignment horizontal="center" vertical="center" wrapText="1"/>
    </xf>
    <xf numFmtId="0" fontId="11" fillId="0" borderId="1" xfId="0" applyFont="1" applyBorder="1" applyAlignment="1">
      <alignment horizontal="center" vertical="center" wrapText="1"/>
    </xf>
    <xf numFmtId="3" fontId="34" fillId="0" borderId="1" xfId="1" applyNumberFormat="1" applyFont="1" applyBorder="1" applyAlignment="1">
      <alignment horizontal="center" vertical="center"/>
    </xf>
    <xf numFmtId="0" fontId="4" fillId="0" borderId="0" xfId="1" applyNumberFormat="1" applyFont="1" applyAlignment="1" applyProtection="1">
      <alignment horizontal="right" vertical="top" shrinkToFit="1" readingOrder="2"/>
      <protection locked="0"/>
    </xf>
    <xf numFmtId="0" fontId="0" fillId="4" borderId="0" xfId="0" applyFill="1" applyBorder="1" applyAlignment="1">
      <alignment horizontal="right" vertical="center" wrapText="1"/>
    </xf>
    <xf numFmtId="3" fontId="18" fillId="4" borderId="0" xfId="1" applyNumberFormat="1" applyFont="1" applyFill="1" applyBorder="1" applyAlignment="1">
      <alignment horizontal="center" vertical="center"/>
    </xf>
    <xf numFmtId="0" fontId="4" fillId="4" borderId="0" xfId="4" applyFont="1" applyFill="1" applyBorder="1" applyAlignment="1">
      <alignment horizontal="right" vertical="center" shrinkToFit="1" readingOrder="2"/>
    </xf>
    <xf numFmtId="0" fontId="12" fillId="4" borderId="0" xfId="4" applyFont="1" applyFill="1" applyBorder="1" applyAlignment="1">
      <alignment horizontal="right" vertical="center" shrinkToFit="1" readingOrder="2"/>
    </xf>
    <xf numFmtId="0" fontId="6" fillId="2" borderId="1" xfId="2" applyFont="1" applyFill="1" applyBorder="1" applyAlignment="1">
      <alignment horizontal="center" vertical="center"/>
    </xf>
    <xf numFmtId="0" fontId="6" fillId="2" borderId="1" xfId="2" applyFont="1" applyFill="1" applyBorder="1" applyAlignment="1">
      <alignment horizontal="right" vertical="center"/>
    </xf>
    <xf numFmtId="0" fontId="6" fillId="2" borderId="1" xfId="0" applyFont="1" applyFill="1" applyBorder="1" applyAlignment="1">
      <alignment horizontal="right" vertical="center" readingOrder="2"/>
    </xf>
    <xf numFmtId="0" fontId="6" fillId="2" borderId="1" xfId="0" applyFont="1" applyFill="1" applyBorder="1" applyAlignment="1">
      <alignment horizontal="center" vertical="center"/>
    </xf>
    <xf numFmtId="0" fontId="32" fillId="0" borderId="1" xfId="0" applyFont="1" applyBorder="1" applyAlignment="1">
      <alignment horizontal="right" vertical="center" wrapText="1"/>
    </xf>
    <xf numFmtId="172" fontId="32" fillId="0" borderId="1" xfId="6" applyNumberFormat="1" applyFont="1" applyBorder="1" applyAlignment="1">
      <alignment horizontal="center" vertical="center" wrapText="1"/>
    </xf>
    <xf numFmtId="0" fontId="32" fillId="0" borderId="1" xfId="0" applyFont="1" applyBorder="1" applyAlignment="1">
      <alignment horizontal="center"/>
    </xf>
    <xf numFmtId="0" fontId="19" fillId="0" borderId="1" xfId="0" applyFont="1" applyBorder="1" applyAlignment="1">
      <alignment horizontal="right" vertical="center" wrapText="1"/>
    </xf>
    <xf numFmtId="0" fontId="0" fillId="17" borderId="1" xfId="0" applyFill="1" applyBorder="1" applyAlignment="1">
      <alignment horizontal="right" vertical="center" wrapText="1"/>
    </xf>
    <xf numFmtId="2" fontId="32" fillId="0" borderId="1" xfId="6" applyNumberFormat="1" applyFont="1" applyBorder="1" applyAlignment="1">
      <alignment horizontal="center" vertical="center" wrapText="1"/>
    </xf>
    <xf numFmtId="0" fontId="6" fillId="0" borderId="1" xfId="0" applyFont="1" applyFill="1" applyBorder="1" applyAlignment="1">
      <alignment horizontal="center" vertical="center"/>
    </xf>
    <xf numFmtId="1" fontId="32" fillId="0" borderId="1" xfId="6" applyNumberFormat="1" applyFont="1" applyBorder="1" applyAlignment="1">
      <alignment horizontal="center" vertical="center" wrapText="1"/>
    </xf>
    <xf numFmtId="0" fontId="0" fillId="0" borderId="1" xfId="0" applyBorder="1" applyAlignment="1">
      <alignment horizontal="right" vertical="center" wrapText="1"/>
    </xf>
    <xf numFmtId="0" fontId="6" fillId="4" borderId="1" xfId="0" applyFont="1" applyFill="1" applyBorder="1" applyAlignment="1">
      <alignment horizontal="center" vertical="center"/>
    </xf>
    <xf numFmtId="0" fontId="10" fillId="17" borderId="1" xfId="0" applyFont="1" applyFill="1" applyBorder="1" applyAlignment="1">
      <alignment horizontal="right" vertical="center" wrapText="1" readingOrder="2"/>
    </xf>
    <xf numFmtId="3" fontId="32" fillId="0" borderId="1" xfId="6" applyNumberFormat="1" applyFont="1" applyBorder="1" applyAlignment="1">
      <alignment horizontal="center" vertical="center" wrapText="1"/>
    </xf>
    <xf numFmtId="0" fontId="32" fillId="17" borderId="1" xfId="0" applyFont="1" applyFill="1" applyBorder="1" applyAlignment="1">
      <alignment horizontal="right" vertical="center" wrapText="1"/>
    </xf>
    <xf numFmtId="0" fontId="13" fillId="2" borderId="1" xfId="0" applyFont="1" applyFill="1" applyBorder="1"/>
    <xf numFmtId="0" fontId="4" fillId="0" borderId="1" xfId="4" applyFont="1" applyBorder="1" applyAlignment="1">
      <alignment horizontal="center" vertical="center" shrinkToFit="1" readingOrder="2"/>
    </xf>
    <xf numFmtId="2" fontId="4" fillId="2" borderId="21" xfId="0" applyNumberFormat="1" applyFont="1" applyFill="1" applyBorder="1" applyAlignment="1">
      <alignment horizontal="center" vertical="center" readingOrder="2"/>
    </xf>
    <xf numFmtId="0" fontId="35" fillId="0" borderId="0" xfId="0" applyFont="1" applyAlignment="1">
      <alignment horizontal="center"/>
    </xf>
    <xf numFmtId="0" fontId="4" fillId="0" borderId="0" xfId="4" applyFont="1" applyAlignment="1">
      <alignment vertical="center" shrinkToFit="1" readingOrder="2"/>
    </xf>
    <xf numFmtId="0" fontId="6" fillId="2" borderId="0" xfId="2" applyFont="1" applyFill="1" applyBorder="1" applyAlignment="1">
      <alignment vertical="center"/>
    </xf>
    <xf numFmtId="49" fontId="10" fillId="17" borderId="1" xfId="0" applyNumberFormat="1" applyFont="1" applyFill="1" applyBorder="1" applyAlignment="1">
      <alignment vertical="center" wrapText="1"/>
    </xf>
    <xf numFmtId="49" fontId="10" fillId="0" borderId="1" xfId="0" applyNumberFormat="1" applyFont="1" applyBorder="1" applyAlignment="1">
      <alignment vertical="center" wrapText="1"/>
    </xf>
    <xf numFmtId="49" fontId="10" fillId="15" borderId="1" xfId="0" applyNumberFormat="1" applyFont="1" applyFill="1" applyBorder="1" applyAlignment="1">
      <alignment vertical="center" wrapText="1" readingOrder="2"/>
    </xf>
    <xf numFmtId="49" fontId="10" fillId="0" borderId="1" xfId="0" applyNumberFormat="1" applyFont="1" applyFill="1" applyBorder="1" applyAlignment="1">
      <alignment vertical="center" wrapText="1" readingOrder="2"/>
    </xf>
    <xf numFmtId="49" fontId="10" fillId="4" borderId="8" xfId="0" applyNumberFormat="1" applyFont="1" applyFill="1" applyBorder="1" applyAlignment="1">
      <alignment vertical="center" wrapText="1"/>
    </xf>
    <xf numFmtId="49" fontId="10" fillId="0" borderId="0" xfId="0" applyNumberFormat="1" applyFont="1" applyBorder="1" applyAlignment="1">
      <alignment vertical="center" wrapText="1"/>
    </xf>
    <xf numFmtId="49" fontId="10" fillId="0" borderId="0" xfId="0" applyNumberFormat="1" applyFont="1" applyFill="1" applyBorder="1" applyAlignment="1">
      <alignment vertical="center" wrapText="1"/>
    </xf>
    <xf numFmtId="49" fontId="10" fillId="4" borderId="0" xfId="0" applyNumberFormat="1" applyFont="1" applyFill="1" applyBorder="1" applyAlignment="1">
      <alignment vertical="center" wrapText="1"/>
    </xf>
    <xf numFmtId="0" fontId="4" fillId="4" borderId="0" xfId="4" applyFont="1" applyFill="1" applyBorder="1" applyAlignment="1">
      <alignment vertical="center" shrinkToFit="1" readingOrder="2"/>
    </xf>
    <xf numFmtId="172" fontId="36" fillId="0" borderId="0" xfId="6" applyNumberFormat="1" applyFont="1" applyAlignment="1">
      <alignment horizontal="center" vertical="center" wrapText="1"/>
    </xf>
    <xf numFmtId="0" fontId="35" fillId="0" borderId="0" xfId="0" applyFont="1" applyAlignment="1">
      <alignment horizontal="center" vertical="center"/>
    </xf>
    <xf numFmtId="49" fontId="11" fillId="17" borderId="1" xfId="0" applyNumberFormat="1" applyFont="1" applyFill="1" applyBorder="1" applyAlignment="1">
      <alignment horizontal="center" vertical="center" wrapText="1"/>
    </xf>
    <xf numFmtId="49" fontId="11" fillId="22" borderId="1" xfId="0" applyNumberFormat="1" applyFont="1" applyFill="1" applyBorder="1" applyAlignment="1">
      <alignment horizontal="center" vertical="center" wrapText="1"/>
    </xf>
    <xf numFmtId="0" fontId="10" fillId="17" borderId="1" xfId="0" applyNumberFormat="1" applyFont="1" applyFill="1" applyBorder="1" applyAlignment="1">
      <alignment horizontal="right" vertical="center" wrapText="1"/>
    </xf>
    <xf numFmtId="172" fontId="36" fillId="0" borderId="0" xfId="6" applyNumberFormat="1" applyFont="1" applyAlignment="1">
      <alignment horizontal="center" vertical="center"/>
    </xf>
    <xf numFmtId="0" fontId="4" fillId="0" borderId="0" xfId="1" applyNumberFormat="1" applyFont="1" applyAlignment="1" applyProtection="1">
      <alignment vertical="center" shrinkToFit="1" readingOrder="2"/>
      <protection locked="0"/>
    </xf>
    <xf numFmtId="0" fontId="35" fillId="0" borderId="0" xfId="0" applyFont="1" applyAlignment="1">
      <alignment vertical="center"/>
    </xf>
    <xf numFmtId="0" fontId="4" fillId="0" borderId="0" xfId="1" applyNumberFormat="1" applyFont="1" applyAlignment="1" applyProtection="1">
      <alignment horizontal="center" shrinkToFit="1" readingOrder="2"/>
      <protection locked="0"/>
    </xf>
    <xf numFmtId="0" fontId="4" fillId="0" borderId="0" xfId="4" applyFont="1" applyAlignment="1">
      <alignment horizontal="center" shrinkToFit="1" readingOrder="2"/>
    </xf>
    <xf numFmtId="0" fontId="6" fillId="2" borderId="0" xfId="2" applyFont="1" applyFill="1" applyBorder="1" applyAlignment="1">
      <alignment horizontal="center"/>
    </xf>
    <xf numFmtId="0" fontId="6" fillId="2" borderId="0" xfId="0" applyFont="1" applyFill="1" applyBorder="1" applyAlignment="1">
      <alignment horizontal="center"/>
    </xf>
    <xf numFmtId="49" fontId="6" fillId="2" borderId="0" xfId="0" applyNumberFormat="1" applyFont="1" applyFill="1" applyBorder="1" applyAlignment="1">
      <alignment horizontal="center"/>
    </xf>
    <xf numFmtId="0" fontId="6" fillId="0" borderId="0" xfId="0" applyFont="1" applyFill="1" applyBorder="1" applyAlignment="1">
      <alignment horizontal="center"/>
    </xf>
    <xf numFmtId="0" fontId="6" fillId="4" borderId="0" xfId="0" applyFont="1" applyFill="1" applyBorder="1" applyAlignment="1">
      <alignment horizontal="center"/>
    </xf>
    <xf numFmtId="0" fontId="13" fillId="2" borderId="0" xfId="0" applyFont="1" applyFill="1" applyBorder="1" applyAlignment="1"/>
    <xf numFmtId="0" fontId="4" fillId="0" borderId="0" xfId="4" applyFont="1" applyBorder="1" applyAlignment="1">
      <alignment horizontal="center" shrinkToFit="1" readingOrder="2"/>
    </xf>
    <xf numFmtId="0" fontId="4" fillId="4" borderId="0" xfId="4" applyFont="1" applyFill="1" applyBorder="1" applyAlignment="1">
      <alignment horizontal="center" shrinkToFit="1" readingOrder="2"/>
    </xf>
    <xf numFmtId="0" fontId="4" fillId="0" borderId="0" xfId="1" applyNumberFormat="1" applyFont="1" applyAlignment="1" applyProtection="1">
      <alignment horizontal="center" vertical="center" shrinkToFit="1" readingOrder="2"/>
      <protection locked="0"/>
    </xf>
    <xf numFmtId="173" fontId="36" fillId="0" borderId="0" xfId="6" applyNumberFormat="1" applyFont="1" applyAlignment="1">
      <alignment horizontal="center" vertical="center" wrapText="1"/>
    </xf>
    <xf numFmtId="49" fontId="37" fillId="0" borderId="1" xfId="1" applyNumberFormat="1" applyFont="1" applyBorder="1" applyAlignment="1">
      <alignment horizontal="center" vertical="center"/>
    </xf>
    <xf numFmtId="0" fontId="36" fillId="0" borderId="0" xfId="0" applyFont="1" applyAlignment="1">
      <alignment horizontal="center" vertical="center" wrapText="1"/>
    </xf>
    <xf numFmtId="0" fontId="35" fillId="28" borderId="0" xfId="0" applyFont="1" applyFill="1" applyAlignment="1">
      <alignment horizontal="center" vertical="center"/>
    </xf>
    <xf numFmtId="0" fontId="36" fillId="28" borderId="0" xfId="0" applyFont="1" applyFill="1" applyAlignment="1">
      <alignment horizontal="center" vertical="center" wrapText="1"/>
    </xf>
    <xf numFmtId="49" fontId="37" fillId="28" borderId="1" xfId="1" applyNumberFormat="1" applyFont="1" applyFill="1" applyBorder="1" applyAlignment="1">
      <alignment horizontal="center" vertical="center"/>
    </xf>
    <xf numFmtId="0" fontId="32" fillId="0" borderId="1" xfId="0" applyFont="1" applyBorder="1" applyAlignment="1">
      <alignment horizontal="center" vertical="center"/>
    </xf>
    <xf numFmtId="0" fontId="32" fillId="15" borderId="1" xfId="0" applyFont="1" applyFill="1" applyBorder="1" applyAlignment="1">
      <alignment horizontal="center" vertical="center"/>
    </xf>
    <xf numFmtId="0" fontId="32" fillId="17" borderId="1" xfId="0" applyFont="1" applyFill="1" applyBorder="1" applyAlignment="1">
      <alignment horizontal="center" vertical="center"/>
    </xf>
    <xf numFmtId="0" fontId="32" fillId="12" borderId="1" xfId="0" applyFont="1" applyFill="1" applyBorder="1" applyAlignment="1">
      <alignment horizontal="center" vertical="center"/>
    </xf>
    <xf numFmtId="0" fontId="4" fillId="2" borderId="1" xfId="2" applyFont="1" applyFill="1" applyBorder="1" applyAlignment="1">
      <alignment horizontal="center" vertical="center"/>
    </xf>
    <xf numFmtId="0" fontId="32" fillId="0" borderId="1" xfId="0" applyFont="1" applyBorder="1" applyAlignment="1">
      <alignment horizontal="center" vertical="center" wrapText="1"/>
    </xf>
    <xf numFmtId="0" fontId="11" fillId="17" borderId="1" xfId="0" applyFont="1" applyFill="1" applyBorder="1" applyAlignment="1">
      <alignment horizontal="center" vertical="center" wrapText="1"/>
    </xf>
    <xf numFmtId="0" fontId="32" fillId="17" borderId="1" xfId="0" applyFont="1" applyFill="1" applyBorder="1" applyAlignment="1">
      <alignment horizontal="center" vertical="center" wrapText="1"/>
    </xf>
    <xf numFmtId="0" fontId="11" fillId="4" borderId="0" xfId="0" applyFont="1" applyFill="1" applyBorder="1" applyAlignment="1">
      <alignment horizontal="center" vertical="center" wrapText="1"/>
    </xf>
    <xf numFmtId="49" fontId="11" fillId="15" borderId="1" xfId="0" applyNumberFormat="1" applyFont="1" applyFill="1" applyBorder="1" applyAlignment="1">
      <alignment horizontal="center" vertical="center" wrapText="1"/>
    </xf>
    <xf numFmtId="49" fontId="11" fillId="3" borderId="1" xfId="0" applyNumberFormat="1" applyFont="1" applyFill="1" applyBorder="1" applyAlignment="1">
      <alignment horizontal="center" vertical="center" wrapText="1"/>
    </xf>
    <xf numFmtId="49" fontId="11" fillId="17" borderId="1" xfId="0" applyNumberFormat="1" applyFont="1" applyFill="1" applyBorder="1" applyAlignment="1">
      <alignment horizontal="center" vertical="center" wrapText="1" readingOrder="2"/>
    </xf>
    <xf numFmtId="49" fontId="11" fillId="4" borderId="0" xfId="0" applyNumberFormat="1" applyFont="1" applyFill="1" applyBorder="1" applyAlignment="1">
      <alignment horizontal="center" vertical="center" wrapText="1"/>
    </xf>
    <xf numFmtId="0" fontId="35" fillId="15" borderId="0" xfId="0" applyFont="1" applyFill="1" applyAlignment="1">
      <alignment horizontal="center" vertical="center"/>
    </xf>
    <xf numFmtId="0" fontId="4" fillId="0" borderId="50" xfId="1" applyFont="1" applyBorder="1" applyAlignment="1">
      <alignment horizontal="center" vertical="center" readingOrder="2"/>
    </xf>
    <xf numFmtId="49" fontId="10" fillId="0" borderId="0" xfId="0" applyNumberFormat="1" applyFont="1" applyAlignment="1">
      <alignment horizontal="center" vertical="center" wrapText="1"/>
    </xf>
    <xf numFmtId="0" fontId="15" fillId="4" borderId="18" xfId="0" applyFont="1" applyFill="1" applyBorder="1" applyAlignment="1" applyProtection="1">
      <alignment shrinkToFit="1"/>
      <protection locked="0"/>
    </xf>
    <xf numFmtId="0" fontId="15" fillId="4" borderId="7" xfId="0" applyFont="1" applyFill="1" applyBorder="1" applyAlignment="1" applyProtection="1">
      <alignment shrinkToFit="1"/>
      <protection locked="0"/>
    </xf>
    <xf numFmtId="0" fontId="15" fillId="4" borderId="15" xfId="0" applyFont="1" applyFill="1" applyBorder="1" applyAlignment="1" applyProtection="1">
      <alignment shrinkToFit="1"/>
      <protection locked="0"/>
    </xf>
    <xf numFmtId="0" fontId="15" fillId="4" borderId="2" xfId="0" applyFont="1" applyFill="1" applyBorder="1" applyAlignment="1" applyProtection="1">
      <alignment shrinkToFit="1"/>
      <protection locked="0"/>
    </xf>
    <xf numFmtId="0" fontId="15" fillId="4" borderId="16" xfId="0" applyFont="1" applyFill="1" applyBorder="1" applyAlignment="1" applyProtection="1">
      <alignment shrinkToFit="1"/>
      <protection locked="0"/>
    </xf>
    <xf numFmtId="0" fontId="15" fillId="4" borderId="3" xfId="0" applyFont="1" applyFill="1" applyBorder="1" applyAlignment="1" applyProtection="1">
      <alignment shrinkToFit="1"/>
      <protection locked="0"/>
    </xf>
    <xf numFmtId="2" fontId="15" fillId="4" borderId="5" xfId="0" applyNumberFormat="1" applyFont="1" applyFill="1" applyBorder="1" applyAlignment="1" applyProtection="1">
      <alignment horizontal="center"/>
      <protection locked="0"/>
    </xf>
    <xf numFmtId="2" fontId="15" fillId="4" borderId="2" xfId="0" applyNumberFormat="1" applyFont="1" applyFill="1" applyBorder="1" applyAlignment="1" applyProtection="1">
      <alignment horizontal="center"/>
      <protection locked="0"/>
    </xf>
    <xf numFmtId="167" fontId="15" fillId="4" borderId="2" xfId="0" applyNumberFormat="1" applyFont="1" applyFill="1" applyBorder="1" applyAlignment="1" applyProtection="1">
      <alignment horizontal="center"/>
      <protection locked="0"/>
    </xf>
    <xf numFmtId="2" fontId="15" fillId="4" borderId="30" xfId="0" applyNumberFormat="1" applyFont="1" applyFill="1" applyBorder="1" applyAlignment="1" applyProtection="1">
      <alignment horizontal="center"/>
      <protection locked="0"/>
    </xf>
    <xf numFmtId="0" fontId="39" fillId="0" borderId="0" xfId="0" applyFont="1"/>
    <xf numFmtId="49" fontId="6" fillId="0" borderId="1" xfId="4" applyNumberFormat="1" applyFont="1" applyBorder="1" applyAlignment="1">
      <alignment horizontal="right" vertical="center" wrapText="1" shrinkToFit="1" readingOrder="2"/>
    </xf>
    <xf numFmtId="49" fontId="6" fillId="0" borderId="1" xfId="1" applyNumberFormat="1" applyFont="1" applyBorder="1" applyAlignment="1">
      <alignment vertical="center" wrapText="1" shrinkToFit="1" readingOrder="2"/>
    </xf>
    <xf numFmtId="0" fontId="4" fillId="0" borderId="1" xfId="4" applyFont="1" applyBorder="1" applyAlignment="1">
      <alignment horizontal="left" vertical="center" wrapText="1" shrinkToFit="1" readingOrder="2"/>
    </xf>
    <xf numFmtId="0" fontId="6" fillId="0" borderId="1" xfId="1" applyFont="1" applyBorder="1" applyAlignment="1">
      <alignment horizontal="left" vertical="center" wrapText="1" shrinkToFit="1" readingOrder="2"/>
    </xf>
    <xf numFmtId="0" fontId="4" fillId="0" borderId="13" xfId="4" applyFont="1" applyBorder="1" applyAlignment="1">
      <alignment horizontal="left" vertical="center" wrapText="1" shrinkToFit="1" readingOrder="2"/>
    </xf>
    <xf numFmtId="0" fontId="6" fillId="0" borderId="13" xfId="1" applyFont="1" applyBorder="1" applyAlignment="1">
      <alignment horizontal="left" vertical="center" wrapText="1" shrinkToFit="1" readingOrder="2"/>
    </xf>
    <xf numFmtId="49" fontId="6" fillId="0" borderId="33" xfId="4" applyNumberFormat="1" applyFont="1" applyBorder="1" applyAlignment="1">
      <alignment horizontal="right" vertical="center" wrapText="1" shrinkToFit="1" readingOrder="2"/>
    </xf>
    <xf numFmtId="49" fontId="6" fillId="0" borderId="35" xfId="4" applyNumberFormat="1" applyFont="1" applyBorder="1" applyAlignment="1">
      <alignment horizontal="right" vertical="center" wrapText="1" shrinkToFit="1" readingOrder="2"/>
    </xf>
    <xf numFmtId="49" fontId="6" fillId="0" borderId="32" xfId="4" applyNumberFormat="1" applyFont="1" applyBorder="1" applyAlignment="1">
      <alignment horizontal="right" vertical="center" wrapText="1" shrinkToFit="1" readingOrder="2"/>
    </xf>
    <xf numFmtId="49" fontId="6" fillId="0" borderId="47" xfId="4" applyNumberFormat="1" applyFont="1" applyBorder="1" applyAlignment="1">
      <alignment horizontal="right" vertical="center" wrapText="1" shrinkToFit="1" readingOrder="2"/>
    </xf>
    <xf numFmtId="49" fontId="6" fillId="0" borderId="48" xfId="4" applyNumberFormat="1" applyFont="1" applyBorder="1" applyAlignment="1">
      <alignment horizontal="right" vertical="center" wrapText="1" shrinkToFit="1" readingOrder="2"/>
    </xf>
    <xf numFmtId="49" fontId="6" fillId="0" borderId="49" xfId="4" applyNumberFormat="1" applyFont="1" applyBorder="1" applyAlignment="1">
      <alignment horizontal="right" vertical="center" wrapText="1" shrinkToFit="1" readingOrder="2"/>
    </xf>
    <xf numFmtId="0" fontId="4" fillId="20" borderId="37" xfId="1" applyNumberFormat="1" applyFont="1" applyFill="1" applyBorder="1" applyAlignment="1" applyProtection="1">
      <alignment horizontal="right" vertical="center" shrinkToFit="1"/>
      <protection locked="0"/>
    </xf>
    <xf numFmtId="0" fontId="4" fillId="20" borderId="0" xfId="1" applyNumberFormat="1" applyFont="1" applyFill="1" applyBorder="1" applyAlignment="1" applyProtection="1">
      <alignment horizontal="right" vertical="center" shrinkToFit="1"/>
      <protection locked="0"/>
    </xf>
    <xf numFmtId="0" fontId="9" fillId="20" borderId="20" xfId="1" applyNumberFormat="1" applyFont="1" applyFill="1" applyBorder="1" applyAlignment="1" applyProtection="1">
      <alignment horizontal="center" vertical="center" shrinkToFit="1" readingOrder="2"/>
      <protection locked="0"/>
    </xf>
    <xf numFmtId="0" fontId="4" fillId="20" borderId="26" xfId="1" applyNumberFormat="1" applyFont="1" applyFill="1" applyBorder="1" applyAlignment="1" applyProtection="1">
      <alignment horizontal="right" vertical="center" shrinkToFit="1"/>
      <protection locked="0"/>
    </xf>
    <xf numFmtId="0" fontId="4" fillId="20" borderId="25" xfId="1" applyNumberFormat="1" applyFont="1" applyFill="1" applyBorder="1" applyAlignment="1" applyProtection="1">
      <alignment horizontal="right" vertical="center" shrinkToFit="1"/>
      <protection locked="0"/>
    </xf>
    <xf numFmtId="0" fontId="4" fillId="20" borderId="25" xfId="1" applyNumberFormat="1" applyFont="1" applyFill="1" applyBorder="1" applyAlignment="1" applyProtection="1">
      <alignment horizontal="right" vertical="center" shrinkToFit="1" readingOrder="2"/>
      <protection locked="0"/>
    </xf>
    <xf numFmtId="0" fontId="4" fillId="20" borderId="0" xfId="1" applyNumberFormat="1" applyFont="1" applyFill="1" applyBorder="1" applyAlignment="1" applyProtection="1">
      <alignment horizontal="right" vertical="center" shrinkToFit="1" readingOrder="2"/>
      <protection locked="0"/>
    </xf>
    <xf numFmtId="0" fontId="4" fillId="20" borderId="27" xfId="1" applyNumberFormat="1" applyFont="1" applyFill="1" applyBorder="1" applyAlignment="1" applyProtection="1">
      <alignment horizontal="right" vertical="center" shrinkToFit="1" readingOrder="2"/>
      <protection locked="0"/>
    </xf>
    <xf numFmtId="0" fontId="4" fillId="20" borderId="38" xfId="1" applyNumberFormat="1" applyFont="1" applyFill="1" applyBorder="1" applyAlignment="1" applyProtection="1">
      <alignment horizontal="right" vertical="center" shrinkToFit="1" readingOrder="2"/>
      <protection locked="0"/>
    </xf>
    <xf numFmtId="2" fontId="3" fillId="17" borderId="26" xfId="0" applyNumberFormat="1" applyFont="1" applyFill="1" applyBorder="1" applyAlignment="1" applyProtection="1">
      <alignment horizontal="center" vertical="center" wrapText="1" readingOrder="2"/>
      <protection locked="0"/>
    </xf>
    <xf numFmtId="2" fontId="3" fillId="17" borderId="27" xfId="0" applyNumberFormat="1" applyFont="1" applyFill="1" applyBorder="1" applyAlignment="1" applyProtection="1">
      <alignment horizontal="center" vertical="center" wrapText="1" readingOrder="2"/>
      <protection locked="0"/>
    </xf>
    <xf numFmtId="2" fontId="3" fillId="17" borderId="37" xfId="0" applyNumberFormat="1" applyFont="1" applyFill="1" applyBorder="1" applyAlignment="1" applyProtection="1">
      <alignment horizontal="center" vertical="center" wrapText="1" readingOrder="2"/>
      <protection locked="0"/>
    </xf>
    <xf numFmtId="2" fontId="3" fillId="17" borderId="38" xfId="0" applyNumberFormat="1" applyFont="1" applyFill="1" applyBorder="1" applyAlignment="1" applyProtection="1">
      <alignment horizontal="center" vertical="center" wrapText="1" readingOrder="2"/>
      <protection locked="0"/>
    </xf>
    <xf numFmtId="2" fontId="3" fillId="17" borderId="19" xfId="0" applyNumberFormat="1" applyFont="1" applyFill="1" applyBorder="1" applyAlignment="1" applyProtection="1">
      <alignment horizontal="center" vertical="center" wrapText="1" readingOrder="2"/>
      <protection locked="0"/>
    </xf>
    <xf numFmtId="2" fontId="3" fillId="17" borderId="21" xfId="0" applyNumberFormat="1" applyFont="1" applyFill="1" applyBorder="1" applyAlignment="1" applyProtection="1">
      <alignment horizontal="center" vertical="center" wrapText="1" readingOrder="2"/>
      <protection locked="0"/>
    </xf>
    <xf numFmtId="49" fontId="5" fillId="2" borderId="33" xfId="0" applyNumberFormat="1" applyFont="1" applyFill="1" applyBorder="1" applyAlignment="1">
      <alignment horizontal="left" vertical="center" readingOrder="2"/>
    </xf>
    <xf numFmtId="49" fontId="5" fillId="2" borderId="35" xfId="0" applyNumberFormat="1" applyFont="1" applyFill="1" applyBorder="1" applyAlignment="1">
      <alignment horizontal="left" vertical="center" readingOrder="2"/>
    </xf>
    <xf numFmtId="49" fontId="5" fillId="2" borderId="32" xfId="0" applyNumberFormat="1" applyFont="1" applyFill="1" applyBorder="1" applyAlignment="1">
      <alignment horizontal="left" vertical="center" readingOrder="2"/>
    </xf>
    <xf numFmtId="49" fontId="5" fillId="2" borderId="42" xfId="0" applyNumberFormat="1" applyFont="1" applyFill="1" applyBorder="1" applyAlignment="1">
      <alignment horizontal="left" vertical="center" readingOrder="2"/>
    </xf>
    <xf numFmtId="49" fontId="5" fillId="2" borderId="43" xfId="0" applyNumberFormat="1" applyFont="1" applyFill="1" applyBorder="1" applyAlignment="1">
      <alignment horizontal="left" vertical="center" readingOrder="2"/>
    </xf>
    <xf numFmtId="49" fontId="5" fillId="2" borderId="45" xfId="0" applyNumberFormat="1" applyFont="1" applyFill="1" applyBorder="1" applyAlignment="1">
      <alignment horizontal="left" vertical="center" readingOrder="2"/>
    </xf>
    <xf numFmtId="0" fontId="6" fillId="2" borderId="42" xfId="0" applyFont="1" applyFill="1" applyBorder="1" applyAlignment="1">
      <alignment horizontal="right" vertical="center"/>
    </xf>
    <xf numFmtId="0" fontId="6" fillId="2" borderId="43" xfId="0" applyFont="1" applyFill="1" applyBorder="1" applyAlignment="1">
      <alignment horizontal="right" vertical="center"/>
    </xf>
    <xf numFmtId="0" fontId="6" fillId="2" borderId="20" xfId="0" applyFont="1" applyFill="1" applyBorder="1" applyAlignment="1">
      <alignment horizontal="right" vertical="center"/>
    </xf>
    <xf numFmtId="0" fontId="6" fillId="2" borderId="44" xfId="0" applyFont="1" applyFill="1" applyBorder="1" applyAlignment="1">
      <alignment horizontal="right" vertical="center"/>
    </xf>
    <xf numFmtId="49" fontId="5" fillId="2" borderId="26" xfId="0" applyNumberFormat="1" applyFont="1" applyFill="1" applyBorder="1" applyAlignment="1">
      <alignment horizontal="left" vertical="center" readingOrder="2"/>
    </xf>
    <xf numFmtId="49" fontId="5" fillId="2" borderId="25" xfId="0" applyNumberFormat="1" applyFont="1" applyFill="1" applyBorder="1" applyAlignment="1">
      <alignment horizontal="left" vertical="center" readingOrder="2"/>
    </xf>
    <xf numFmtId="49" fontId="5" fillId="2" borderId="46" xfId="0" applyNumberFormat="1" applyFont="1" applyFill="1" applyBorder="1" applyAlignment="1">
      <alignment horizontal="left" vertical="center" readingOrder="2"/>
    </xf>
    <xf numFmtId="0" fontId="6" fillId="2" borderId="21" xfId="0" applyFont="1" applyFill="1" applyBorder="1" applyAlignment="1">
      <alignment horizontal="right" vertical="center"/>
    </xf>
    <xf numFmtId="166" fontId="4" fillId="20" borderId="25" xfId="1" applyNumberFormat="1" applyFont="1" applyFill="1" applyBorder="1" applyAlignment="1" applyProtection="1">
      <alignment horizontal="right" vertical="center"/>
      <protection locked="0"/>
    </xf>
    <xf numFmtId="166" fontId="4" fillId="20" borderId="27" xfId="1" applyNumberFormat="1" applyFont="1" applyFill="1" applyBorder="1" applyAlignment="1" applyProtection="1">
      <alignment horizontal="right" vertical="center"/>
      <protection locked="0"/>
    </xf>
    <xf numFmtId="1" fontId="4" fillId="20" borderId="0" xfId="1" applyNumberFormat="1" applyFont="1" applyFill="1" applyBorder="1" applyAlignment="1" applyProtection="1">
      <alignment horizontal="right" vertical="center"/>
      <protection locked="0"/>
    </xf>
    <xf numFmtId="1" fontId="4" fillId="20" borderId="38" xfId="1" applyNumberFormat="1" applyFont="1" applyFill="1" applyBorder="1" applyAlignment="1" applyProtection="1">
      <alignment horizontal="right" vertical="center"/>
      <protection locked="0"/>
    </xf>
    <xf numFmtId="2" fontId="16" fillId="5" borderId="39" xfId="0" applyNumberFormat="1" applyFont="1" applyFill="1" applyBorder="1" applyAlignment="1" applyProtection="1">
      <alignment horizontal="center" vertical="center" wrapText="1" readingOrder="2"/>
      <protection locked="0"/>
    </xf>
    <xf numFmtId="2" fontId="16" fillId="5" borderId="41" xfId="0" applyNumberFormat="1" applyFont="1" applyFill="1" applyBorder="1" applyAlignment="1" applyProtection="1">
      <alignment horizontal="center" vertical="center" wrapText="1" readingOrder="2"/>
      <protection locked="0"/>
    </xf>
    <xf numFmtId="2" fontId="16" fillId="5" borderId="40" xfId="0" applyNumberFormat="1" applyFont="1" applyFill="1" applyBorder="1" applyAlignment="1" applyProtection="1">
      <alignment horizontal="center" vertical="center" wrapText="1" readingOrder="2"/>
      <protection locked="0"/>
    </xf>
    <xf numFmtId="0" fontId="4" fillId="20" borderId="26" xfId="1" applyNumberFormat="1" applyFont="1" applyFill="1" applyBorder="1" applyAlignment="1" applyProtection="1">
      <alignment horizontal="right" vertical="center"/>
      <protection locked="0"/>
    </xf>
    <xf numFmtId="0" fontId="4" fillId="20" borderId="25" xfId="1" applyNumberFormat="1" applyFont="1" applyFill="1" applyBorder="1" applyAlignment="1" applyProtection="1">
      <alignment horizontal="right" vertical="center"/>
      <protection locked="0"/>
    </xf>
    <xf numFmtId="0" fontId="4" fillId="20" borderId="37" xfId="1" applyNumberFormat="1" applyFont="1" applyFill="1" applyBorder="1" applyAlignment="1" applyProtection="1">
      <alignment horizontal="right" vertical="center"/>
      <protection locked="0"/>
    </xf>
    <xf numFmtId="0" fontId="4" fillId="20" borderId="0" xfId="1" applyNumberFormat="1" applyFont="1" applyFill="1" applyBorder="1" applyAlignment="1" applyProtection="1">
      <alignment horizontal="right" vertical="center"/>
      <protection locked="0"/>
    </xf>
    <xf numFmtId="0" fontId="4" fillId="20" borderId="20" xfId="1" applyNumberFormat="1" applyFont="1" applyFill="1" applyBorder="1" applyAlignment="1" applyProtection="1">
      <alignment horizontal="center" vertical="center" shrinkToFit="1" readingOrder="2"/>
      <protection locked="0"/>
    </xf>
    <xf numFmtId="166" fontId="4" fillId="20" borderId="25" xfId="1" applyNumberFormat="1" applyFont="1" applyFill="1" applyBorder="1" applyAlignment="1" applyProtection="1">
      <alignment horizontal="right" shrinkToFit="1"/>
      <protection locked="0"/>
    </xf>
    <xf numFmtId="166" fontId="4" fillId="20" borderId="0" xfId="1" applyNumberFormat="1" applyFont="1" applyFill="1" applyBorder="1" applyAlignment="1" applyProtection="1">
      <alignment horizontal="right" shrinkToFit="1"/>
      <protection locked="0"/>
    </xf>
    <xf numFmtId="0" fontId="30" fillId="14" borderId="28" xfId="0" applyFont="1" applyFill="1" applyBorder="1" applyAlignment="1" applyProtection="1">
      <alignment horizontal="center"/>
    </xf>
    <xf numFmtId="0" fontId="30" fillId="14" borderId="30" xfId="0" applyFont="1" applyFill="1" applyBorder="1" applyAlignment="1" applyProtection="1">
      <alignment horizontal="center"/>
    </xf>
    <xf numFmtId="0" fontId="30" fillId="14" borderId="26" xfId="0" applyFont="1" applyFill="1" applyBorder="1" applyAlignment="1" applyProtection="1">
      <alignment horizontal="center" vertical="center"/>
      <protection locked="0"/>
    </xf>
    <xf numFmtId="0" fontId="30" fillId="14" borderId="27" xfId="0" applyFont="1" applyFill="1" applyBorder="1" applyAlignment="1" applyProtection="1">
      <alignment horizontal="center" vertical="center"/>
      <protection locked="0"/>
    </xf>
    <xf numFmtId="0" fontId="30" fillId="14" borderId="37" xfId="0" applyFont="1" applyFill="1" applyBorder="1" applyAlignment="1" applyProtection="1">
      <alignment horizontal="center" vertical="center"/>
      <protection locked="0"/>
    </xf>
    <xf numFmtId="0" fontId="30" fillId="14" borderId="38" xfId="0" applyFont="1" applyFill="1" applyBorder="1" applyAlignment="1" applyProtection="1">
      <alignment horizontal="center" vertical="center"/>
      <protection locked="0"/>
    </xf>
    <xf numFmtId="0" fontId="30" fillId="5" borderId="39" xfId="0" applyFont="1" applyFill="1" applyBorder="1" applyAlignment="1" applyProtection="1">
      <alignment horizontal="center" vertical="center"/>
      <protection locked="0"/>
    </xf>
    <xf numFmtId="0" fontId="30" fillId="5" borderId="40" xfId="0" applyFont="1" applyFill="1" applyBorder="1" applyAlignment="1" applyProtection="1">
      <alignment horizontal="center" vertical="center"/>
      <protection locked="0"/>
    </xf>
    <xf numFmtId="2" fontId="16" fillId="18" borderId="39" xfId="0" applyNumberFormat="1" applyFont="1" applyFill="1" applyBorder="1" applyAlignment="1" applyProtection="1">
      <alignment horizontal="center" vertical="center" wrapText="1" readingOrder="2"/>
      <protection locked="0"/>
    </xf>
    <xf numFmtId="2" fontId="16" fillId="18" borderId="41" xfId="0" applyNumberFormat="1" applyFont="1" applyFill="1" applyBorder="1" applyAlignment="1" applyProtection="1">
      <alignment horizontal="center" vertical="center" wrapText="1" readingOrder="2"/>
      <protection locked="0"/>
    </xf>
    <xf numFmtId="2" fontId="16" fillId="18" borderId="40" xfId="0" applyNumberFormat="1" applyFont="1" applyFill="1" applyBorder="1" applyAlignment="1" applyProtection="1">
      <alignment horizontal="center" vertical="center" wrapText="1" readingOrder="2"/>
      <protection locked="0"/>
    </xf>
    <xf numFmtId="0" fontId="9" fillId="20" borderId="42" xfId="0" applyFont="1" applyFill="1" applyBorder="1" applyAlignment="1" applyProtection="1">
      <alignment horizontal="center" vertical="center" wrapText="1"/>
      <protection locked="0"/>
    </xf>
    <xf numFmtId="0" fontId="9" fillId="20" borderId="44" xfId="0" applyFont="1" applyFill="1" applyBorder="1" applyAlignment="1" applyProtection="1">
      <alignment horizontal="center" vertical="center" wrapText="1"/>
      <protection locked="0"/>
    </xf>
    <xf numFmtId="0" fontId="4" fillId="0" borderId="51" xfId="4" applyFont="1" applyBorder="1" applyAlignment="1">
      <alignment horizontal="left" vertical="center" wrapText="1" shrinkToFit="1" readingOrder="2"/>
    </xf>
    <xf numFmtId="0" fontId="4" fillId="0" borderId="64" xfId="4" applyFont="1" applyBorder="1" applyAlignment="1">
      <alignment horizontal="left" vertical="center" wrapText="1" shrinkToFit="1" readingOrder="2"/>
    </xf>
    <xf numFmtId="0" fontId="4" fillId="0" borderId="65" xfId="4" applyFont="1" applyBorder="1" applyAlignment="1">
      <alignment horizontal="left" vertical="center" wrapText="1" shrinkToFit="1" readingOrder="2"/>
    </xf>
    <xf numFmtId="0" fontId="4" fillId="0" borderId="33" xfId="4" applyFont="1" applyBorder="1" applyAlignment="1">
      <alignment horizontal="left" vertical="center" wrapText="1" shrinkToFit="1" readingOrder="2"/>
    </xf>
    <xf numFmtId="0" fontId="4" fillId="0" borderId="35" xfId="4" applyFont="1" applyBorder="1" applyAlignment="1">
      <alignment horizontal="left" vertical="center" wrapText="1" shrinkToFit="1" readingOrder="2"/>
    </xf>
    <xf numFmtId="0" fontId="4" fillId="0" borderId="32" xfId="4" applyFont="1" applyBorder="1" applyAlignment="1">
      <alignment horizontal="left" vertical="center" wrapText="1" shrinkToFit="1" readingOrder="2"/>
    </xf>
    <xf numFmtId="2" fontId="16" fillId="6" borderId="39" xfId="0" applyNumberFormat="1" applyFont="1" applyFill="1" applyBorder="1" applyAlignment="1" applyProtection="1">
      <alignment horizontal="center" vertical="center" wrapText="1" readingOrder="2"/>
      <protection locked="0"/>
    </xf>
    <xf numFmtId="2" fontId="16" fillId="6" borderId="41" xfId="0" applyNumberFormat="1" applyFont="1" applyFill="1" applyBorder="1" applyAlignment="1" applyProtection="1">
      <alignment horizontal="center" vertical="center" wrapText="1" readingOrder="2"/>
      <protection locked="0"/>
    </xf>
    <xf numFmtId="2" fontId="16" fillId="6" borderId="40" xfId="0" applyNumberFormat="1" applyFont="1" applyFill="1" applyBorder="1" applyAlignment="1" applyProtection="1">
      <alignment horizontal="center" vertical="center" wrapText="1" readingOrder="2"/>
      <protection locked="0"/>
    </xf>
    <xf numFmtId="1" fontId="4" fillId="20" borderId="0" xfId="1" applyNumberFormat="1" applyFont="1" applyFill="1" applyBorder="1" applyAlignment="1" applyProtection="1">
      <alignment horizontal="right"/>
      <protection locked="0"/>
    </xf>
    <xf numFmtId="1" fontId="4" fillId="20" borderId="38" xfId="1" applyNumberFormat="1" applyFont="1" applyFill="1" applyBorder="1" applyAlignment="1" applyProtection="1">
      <alignment horizontal="right"/>
      <protection locked="0"/>
    </xf>
    <xf numFmtId="166" fontId="4" fillId="20" borderId="25" xfId="1" applyNumberFormat="1" applyFont="1" applyFill="1" applyBorder="1" applyAlignment="1" applyProtection="1">
      <alignment horizontal="right"/>
      <protection locked="0"/>
    </xf>
    <xf numFmtId="166" fontId="4" fillId="20" borderId="27" xfId="1" applyNumberFormat="1" applyFont="1" applyFill="1" applyBorder="1" applyAlignment="1" applyProtection="1">
      <alignment horizontal="right"/>
      <protection locked="0"/>
    </xf>
    <xf numFmtId="0" fontId="6" fillId="2" borderId="1" xfId="0" applyFont="1" applyFill="1" applyBorder="1" applyAlignment="1">
      <alignment horizontal="right" vertical="center"/>
    </xf>
    <xf numFmtId="49" fontId="5" fillId="2" borderId="0" xfId="0" applyNumberFormat="1" applyFont="1" applyFill="1" applyBorder="1" applyAlignment="1">
      <alignment horizontal="left" vertical="center" readingOrder="2"/>
    </xf>
    <xf numFmtId="0" fontId="15" fillId="14" borderId="26" xfId="0" applyFont="1" applyFill="1" applyBorder="1" applyAlignment="1" applyProtection="1">
      <alignment horizontal="center" vertical="center"/>
      <protection locked="0"/>
    </xf>
    <xf numFmtId="0" fontId="15" fillId="14" borderId="27" xfId="0" applyFont="1" applyFill="1" applyBorder="1" applyAlignment="1" applyProtection="1">
      <alignment horizontal="center" vertical="center"/>
      <protection locked="0"/>
    </xf>
    <xf numFmtId="0" fontId="15" fillId="14" borderId="37" xfId="0" applyFont="1" applyFill="1" applyBorder="1" applyAlignment="1" applyProtection="1">
      <alignment horizontal="center" vertical="center"/>
      <protection locked="0"/>
    </xf>
    <xf numFmtId="0" fontId="15" fillId="14" borderId="38" xfId="0" applyFont="1" applyFill="1" applyBorder="1" applyAlignment="1" applyProtection="1">
      <alignment horizontal="center" vertical="center"/>
      <protection locked="0"/>
    </xf>
    <xf numFmtId="0" fontId="15" fillId="19" borderId="39" xfId="0" applyFont="1" applyFill="1" applyBorder="1" applyAlignment="1" applyProtection="1">
      <alignment horizontal="center" vertical="center"/>
      <protection locked="0"/>
    </xf>
    <xf numFmtId="0" fontId="15" fillId="19" borderId="40" xfId="0" applyFont="1" applyFill="1" applyBorder="1" applyAlignment="1" applyProtection="1">
      <alignment horizontal="center" vertical="center"/>
      <protection locked="0"/>
    </xf>
    <xf numFmtId="2" fontId="15" fillId="6" borderId="39" xfId="0" applyNumberFormat="1" applyFont="1" applyFill="1" applyBorder="1" applyAlignment="1" applyProtection="1">
      <alignment horizontal="center" vertical="center" wrapText="1" readingOrder="2"/>
      <protection locked="0"/>
    </xf>
    <xf numFmtId="2" fontId="15" fillId="6" borderId="41" xfId="0" applyNumberFormat="1" applyFont="1" applyFill="1" applyBorder="1" applyAlignment="1" applyProtection="1">
      <alignment horizontal="center" vertical="center" wrapText="1" readingOrder="2"/>
      <protection locked="0"/>
    </xf>
    <xf numFmtId="2" fontId="15" fillId="6" borderId="40" xfId="0" applyNumberFormat="1" applyFont="1" applyFill="1" applyBorder="1" applyAlignment="1" applyProtection="1">
      <alignment horizontal="center" vertical="center" wrapText="1" readingOrder="2"/>
      <protection locked="0"/>
    </xf>
    <xf numFmtId="0" fontId="15" fillId="14" borderId="28" xfId="0" applyFont="1" applyFill="1" applyBorder="1" applyAlignment="1" applyProtection="1">
      <alignment horizontal="center"/>
    </xf>
    <xf numFmtId="0" fontId="15" fillId="14" borderId="30" xfId="0" applyFont="1" applyFill="1" applyBorder="1" applyAlignment="1" applyProtection="1">
      <alignment horizontal="center"/>
    </xf>
    <xf numFmtId="0" fontId="9" fillId="20" borderId="60" xfId="0" applyFont="1" applyFill="1" applyBorder="1" applyAlignment="1" applyProtection="1">
      <alignment horizontal="center" vertical="center" wrapText="1"/>
      <protection locked="0"/>
    </xf>
    <xf numFmtId="0" fontId="9" fillId="20" borderId="61" xfId="0" applyFont="1" applyFill="1" applyBorder="1" applyAlignment="1" applyProtection="1">
      <alignment horizontal="center" vertical="center" wrapText="1"/>
      <protection locked="0"/>
    </xf>
    <xf numFmtId="49" fontId="6" fillId="0" borderId="0" xfId="4" applyNumberFormat="1" applyFont="1" applyBorder="1" applyAlignment="1">
      <alignment horizontal="right" vertical="center" wrapText="1" shrinkToFit="1" readingOrder="2"/>
    </xf>
    <xf numFmtId="49" fontId="6" fillId="0" borderId="0" xfId="1" applyNumberFormat="1" applyFont="1" applyBorder="1" applyAlignment="1">
      <alignment vertical="center" wrapText="1" shrinkToFit="1" readingOrder="2"/>
    </xf>
    <xf numFmtId="0" fontId="4" fillId="0" borderId="0" xfId="4" applyFont="1" applyBorder="1" applyAlignment="1">
      <alignment horizontal="left" vertical="center" wrapText="1" shrinkToFit="1" readingOrder="2"/>
    </xf>
    <xf numFmtId="0" fontId="6" fillId="0" borderId="0" xfId="1" applyFont="1" applyBorder="1" applyAlignment="1">
      <alignment horizontal="left" vertical="center" wrapText="1" shrinkToFit="1" readingOrder="2"/>
    </xf>
    <xf numFmtId="0" fontId="4" fillId="0" borderId="8" xfId="4" applyFont="1" applyBorder="1" applyAlignment="1">
      <alignment horizontal="left" vertical="center" wrapText="1" shrinkToFit="1" readingOrder="2"/>
    </xf>
    <xf numFmtId="0" fontId="6" fillId="0" borderId="8" xfId="1" applyFont="1" applyBorder="1" applyAlignment="1">
      <alignment horizontal="left" vertical="center" wrapText="1" shrinkToFit="1" readingOrder="2"/>
    </xf>
    <xf numFmtId="0" fontId="9" fillId="20" borderId="49" xfId="0" applyFont="1" applyFill="1" applyBorder="1" applyAlignment="1" applyProtection="1">
      <alignment horizontal="center" vertical="center" wrapText="1"/>
      <protection locked="0"/>
    </xf>
    <xf numFmtId="0" fontId="20" fillId="0" borderId="0" xfId="0" applyFont="1" applyAlignment="1">
      <alignment horizontal="center"/>
    </xf>
    <xf numFmtId="0" fontId="39" fillId="0" borderId="0" xfId="0" applyFont="1" applyAlignment="1">
      <alignment horizontal="right" vertical="center"/>
    </xf>
  </cellXfs>
  <cellStyles count="7">
    <cellStyle name="Comma" xfId="6" builtinId="3"/>
    <cellStyle name="Normal" xfId="0" builtinId="0"/>
    <cellStyle name="Normal 2" xfId="1"/>
    <cellStyle name="Normal_1387" xfId="2"/>
    <cellStyle name="Normal_1387 2" xfId="3"/>
    <cellStyle name="Normal_abnie" xfId="4"/>
    <cellStyle name="Normal_Database MECH"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CC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CC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17"/>
  <sheetViews>
    <sheetView rightToLeft="1" tabSelected="1" topLeftCell="A4" workbookViewId="0">
      <selection activeCell="A10" sqref="A10"/>
    </sheetView>
  </sheetViews>
  <sheetFormatPr defaultRowHeight="15"/>
  <cols>
    <col min="1" max="1" width="169.42578125" customWidth="1"/>
    <col min="2" max="2" width="15.42578125" customWidth="1"/>
  </cols>
  <sheetData>
    <row r="1" spans="1:1" ht="31.5" customHeight="1">
      <c r="A1" s="429" t="s">
        <v>3917</v>
      </c>
    </row>
    <row r="2" spans="1:1" s="429" customFormat="1" ht="30" customHeight="1">
      <c r="A2" s="430" t="s">
        <v>7397</v>
      </c>
    </row>
    <row r="3" spans="1:1" s="429" customFormat="1" ht="30" customHeight="1">
      <c r="A3" s="430" t="s">
        <v>7390</v>
      </c>
    </row>
    <row r="4" spans="1:1" s="429" customFormat="1" ht="30" customHeight="1">
      <c r="A4" s="430" t="s">
        <v>7389</v>
      </c>
    </row>
    <row r="5" spans="1:1" s="429" customFormat="1" ht="30" customHeight="1">
      <c r="A5" s="528" t="s">
        <v>7394</v>
      </c>
    </row>
    <row r="6" spans="1:1" s="429" customFormat="1" ht="30" customHeight="1">
      <c r="A6" s="528" t="s">
        <v>7395</v>
      </c>
    </row>
    <row r="7" spans="1:1" s="429" customFormat="1" ht="30" customHeight="1">
      <c r="A7" s="528" t="s">
        <v>7396</v>
      </c>
    </row>
    <row r="8" spans="1:1" s="429" customFormat="1" ht="30" customHeight="1">
      <c r="A8" s="528" t="s">
        <v>7398</v>
      </c>
    </row>
    <row r="9" spans="1:1" s="429" customFormat="1" ht="30" customHeight="1">
      <c r="A9" s="535" t="s">
        <v>3921</v>
      </c>
    </row>
    <row r="10" spans="1:1" s="429" customFormat="1" ht="30" customHeight="1">
      <c r="A10" s="751" t="s">
        <v>3976</v>
      </c>
    </row>
    <row r="11" spans="1:1" s="429" customFormat="1" ht="30" customHeight="1">
      <c r="A11" s="430" t="s">
        <v>3977</v>
      </c>
    </row>
    <row r="12" spans="1:1" s="429" customFormat="1" ht="30" customHeight="1">
      <c r="A12" s="430" t="s">
        <v>7387</v>
      </c>
    </row>
    <row r="13" spans="1:1" ht="30" customHeight="1">
      <c r="A13" s="274" t="s">
        <v>7268</v>
      </c>
    </row>
    <row r="14" spans="1:1" ht="30" customHeight="1"/>
    <row r="15" spans="1:1" ht="30" customHeight="1"/>
    <row r="16" spans="1:1" ht="30" customHeight="1"/>
    <row r="17" ht="30" customHeight="1"/>
  </sheetData>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38"/>
  <sheetViews>
    <sheetView rightToLeft="1" topLeftCell="A7" workbookViewId="0">
      <selection activeCell="F7" sqref="F7"/>
    </sheetView>
  </sheetViews>
  <sheetFormatPr defaultRowHeight="15"/>
  <cols>
    <col min="1" max="1" width="26.28515625" customWidth="1"/>
    <col min="2" max="3" width="22" customWidth="1"/>
    <col min="4" max="4" width="27.42578125" customWidth="1"/>
    <col min="6" max="6" width="17.28515625" customWidth="1"/>
    <col min="7" max="7" width="17" customWidth="1"/>
    <col min="8" max="8" width="0" hidden="1" customWidth="1"/>
    <col min="9" max="9" width="6.85546875" hidden="1" customWidth="1"/>
    <col min="10" max="10" width="12.28515625" customWidth="1"/>
  </cols>
  <sheetData>
    <row r="1" spans="1:12" ht="23.25">
      <c r="A1" s="134" t="str">
        <f>F3</f>
        <v>پروژه:1</v>
      </c>
      <c r="B1" s="384" t="str">
        <f>G3</f>
        <v xml:space="preserve">مشاور: </v>
      </c>
      <c r="C1" s="135"/>
      <c r="D1" s="386" t="str">
        <f>F5</f>
        <v>صورت وضعیت شماره :</v>
      </c>
      <c r="E1" s="260"/>
      <c r="F1" s="730" t="s">
        <v>7393</v>
      </c>
      <c r="G1" s="731"/>
      <c r="H1" s="44"/>
      <c r="I1" s="44"/>
      <c r="J1" s="734" t="s">
        <v>91</v>
      </c>
      <c r="K1" s="44"/>
      <c r="L1" s="44"/>
    </row>
    <row r="2" spans="1:12" ht="24" thickBot="1">
      <c r="A2" s="136" t="str">
        <f>F4</f>
        <v>کارفرما:</v>
      </c>
      <c r="B2" s="385" t="str">
        <f>G4</f>
        <v>پیمانکار:</v>
      </c>
      <c r="C2" s="137"/>
      <c r="D2" s="387" t="str">
        <f>G5</f>
        <v>تاریخ: 1395</v>
      </c>
      <c r="E2" s="260"/>
      <c r="F2" s="732"/>
      <c r="G2" s="733"/>
      <c r="H2" s="44"/>
      <c r="I2" s="44"/>
      <c r="J2" s="735"/>
      <c r="K2" s="44"/>
      <c r="L2" s="44"/>
    </row>
    <row r="3" spans="1:12" ht="27.75" thickBot="1">
      <c r="A3" s="741" t="s">
        <v>4206</v>
      </c>
      <c r="B3" s="749"/>
      <c r="C3" s="530" t="s">
        <v>3975</v>
      </c>
      <c r="D3" s="531" t="s">
        <v>3741</v>
      </c>
      <c r="E3" s="260"/>
      <c r="F3" s="636" t="str">
        <f>'مالی ابنیه'!F3</f>
        <v>پروژه:1</v>
      </c>
      <c r="G3" s="637" t="str">
        <f>'مالی ابنیه'!G3</f>
        <v xml:space="preserve">مشاور: </v>
      </c>
      <c r="H3" s="44"/>
      <c r="I3" s="44"/>
      <c r="J3" s="736" t="s">
        <v>7352</v>
      </c>
      <c r="K3" s="44"/>
      <c r="L3" s="44"/>
    </row>
    <row r="4" spans="1:12" ht="24" thickBot="1">
      <c r="A4" s="138" t="s">
        <v>72</v>
      </c>
      <c r="B4" s="139" t="s">
        <v>657</v>
      </c>
      <c r="C4" s="140" t="s">
        <v>658</v>
      </c>
      <c r="D4" s="141" t="s">
        <v>76</v>
      </c>
      <c r="E4" s="260"/>
      <c r="F4" s="638" t="str">
        <f>'مالی ابنیه'!F4</f>
        <v>کارفرما:</v>
      </c>
      <c r="G4" s="639" t="str">
        <f>'مالی ابنیه'!G4</f>
        <v>پیمانکار:</v>
      </c>
      <c r="H4" s="44"/>
      <c r="I4" s="44"/>
      <c r="J4" s="737"/>
      <c r="K4" s="44"/>
      <c r="L4" s="44"/>
    </row>
    <row r="5" spans="1:12" ht="24" thickBot="1">
      <c r="A5" s="201" t="s">
        <v>3586</v>
      </c>
      <c r="B5" s="37">
        <f>برق!F213</f>
        <v>366500</v>
      </c>
      <c r="C5" s="126">
        <f>برق!F214</f>
        <v>10002</v>
      </c>
      <c r="D5" s="38">
        <f>(C5+B5)*$G$14*$F$22</f>
        <v>489452.60000000003</v>
      </c>
      <c r="E5" s="260"/>
      <c r="F5" s="640" t="str">
        <f>'مالی ابنیه'!F5</f>
        <v>صورت وضعیت شماره :</v>
      </c>
      <c r="G5" s="641" t="str">
        <f>'مالی ابنیه'!G5</f>
        <v>تاریخ: 1395</v>
      </c>
      <c r="H5" s="44"/>
      <c r="I5" s="44"/>
      <c r="J5" s="737"/>
      <c r="K5" s="44"/>
      <c r="L5" s="44"/>
    </row>
    <row r="6" spans="1:12" ht="24" thickBot="1">
      <c r="A6" s="202" t="s">
        <v>3587</v>
      </c>
      <c r="B6" s="40">
        <f>برق!F253</f>
        <v>1524000</v>
      </c>
      <c r="C6" s="127">
        <f>برق!F254</f>
        <v>10002</v>
      </c>
      <c r="D6" s="38">
        <f t="shared" ref="D6:D35" si="0">(C6+B6)*$G$14*$F$22</f>
        <v>1994202.6</v>
      </c>
      <c r="E6" s="260"/>
      <c r="F6" s="739" t="s">
        <v>7392</v>
      </c>
      <c r="G6" s="740"/>
      <c r="H6" s="45" t="str">
        <f>CONCATENATE(G7)&amp;"x"</f>
        <v>1.3x</v>
      </c>
      <c r="I6" s="45" t="str">
        <f>CONCATENATE(F7)&amp;"x"</f>
        <v>بالاسریx</v>
      </c>
      <c r="J6" s="737"/>
      <c r="K6" s="44"/>
      <c r="L6" s="44"/>
    </row>
    <row r="7" spans="1:12" ht="23.25">
      <c r="A7" s="202" t="s">
        <v>3588</v>
      </c>
      <c r="B7" s="40">
        <f>برق!F301</f>
        <v>2652000</v>
      </c>
      <c r="C7" s="127">
        <f>برق!F302</f>
        <v>10002</v>
      </c>
      <c r="D7" s="38">
        <f t="shared" si="0"/>
        <v>3460602.6</v>
      </c>
      <c r="E7" s="260"/>
      <c r="F7" s="52" t="s">
        <v>85</v>
      </c>
      <c r="G7" s="486">
        <f>'مالی ابنیه'!G7</f>
        <v>1.3</v>
      </c>
      <c r="H7" s="45" t="str">
        <f>CONCATENATE(G8)&amp;"x"</f>
        <v>1x</v>
      </c>
      <c r="I7" s="45" t="str">
        <f>CONCATENATE(F8)&amp;"x"</f>
        <v>منطقه ایx</v>
      </c>
      <c r="J7" s="737"/>
      <c r="K7" s="44"/>
      <c r="L7" s="44"/>
    </row>
    <row r="8" spans="1:12" ht="23.25">
      <c r="A8" s="202" t="s">
        <v>3589</v>
      </c>
      <c r="B8" s="40">
        <f>برق!F330</f>
        <v>1247000</v>
      </c>
      <c r="C8" s="127">
        <f>برق!F331</f>
        <v>10002</v>
      </c>
      <c r="D8" s="38">
        <f t="shared" si="0"/>
        <v>1634102.6</v>
      </c>
      <c r="E8" s="260"/>
      <c r="F8" s="53" t="s">
        <v>86</v>
      </c>
      <c r="G8" s="487">
        <f>'مالی ابنیه'!G8</f>
        <v>1</v>
      </c>
      <c r="H8" s="45" t="str">
        <f>CONCATENATE(G9)&amp;"x"</f>
        <v>1x</v>
      </c>
      <c r="I8" s="45" t="str">
        <f>CONCATENATE(F9)&amp;"x"</f>
        <v>ارتفاعx</v>
      </c>
      <c r="J8" s="737"/>
      <c r="K8" s="44"/>
      <c r="L8" s="44"/>
    </row>
    <row r="9" spans="1:12" ht="23.25">
      <c r="A9" s="376" t="s">
        <v>3590</v>
      </c>
      <c r="B9" s="374">
        <f>برق!F387</f>
        <v>0</v>
      </c>
      <c r="C9" s="375">
        <f>برق!F388</f>
        <v>10002</v>
      </c>
      <c r="D9" s="38">
        <f t="shared" si="0"/>
        <v>13002.6</v>
      </c>
      <c r="E9" s="260"/>
      <c r="F9" s="53" t="s">
        <v>87</v>
      </c>
      <c r="G9" s="488">
        <f>'مالی ابنیه'!G9</f>
        <v>1</v>
      </c>
      <c r="H9" s="45" t="str">
        <f>CONCATENATE(G10)&amp;"x"</f>
        <v>1x</v>
      </c>
      <c r="I9" s="45" t="str">
        <f>CONCATENATE(F10)&amp;"x"</f>
        <v>طبقاتx</v>
      </c>
      <c r="J9" s="737"/>
      <c r="K9" s="44"/>
      <c r="L9" s="44"/>
    </row>
    <row r="10" spans="1:12" ht="23.25">
      <c r="A10" s="202" t="s">
        <v>3591</v>
      </c>
      <c r="B10" s="40">
        <f>برق!F429</f>
        <v>0</v>
      </c>
      <c r="C10" s="127">
        <f>برق!F430</f>
        <v>10002</v>
      </c>
      <c r="D10" s="38">
        <f t="shared" si="0"/>
        <v>13002.6</v>
      </c>
      <c r="E10" s="260"/>
      <c r="F10" s="53" t="s">
        <v>88</v>
      </c>
      <c r="G10" s="488">
        <f>'مالی ابنیه'!G10</f>
        <v>1</v>
      </c>
      <c r="H10" s="45" t="str">
        <f>CONCATENATE(G11)&amp;"="</f>
        <v>1=</v>
      </c>
      <c r="I10" s="45" t="str">
        <f>CONCATENATE(F11)&amp;"="</f>
        <v>پیمان=</v>
      </c>
      <c r="J10" s="737"/>
      <c r="K10" s="44"/>
      <c r="L10" s="44"/>
    </row>
    <row r="11" spans="1:12" ht="23.25">
      <c r="A11" s="202" t="s">
        <v>3592</v>
      </c>
      <c r="B11" s="41">
        <f>برق!F740</f>
        <v>0</v>
      </c>
      <c r="C11" s="128">
        <f>برق!F741</f>
        <v>10002</v>
      </c>
      <c r="D11" s="38">
        <f t="shared" si="0"/>
        <v>13002.6</v>
      </c>
      <c r="E11" s="260"/>
      <c r="F11" s="53" t="s">
        <v>89</v>
      </c>
      <c r="G11" s="488">
        <f>'مالی ابنیه'!G11</f>
        <v>1</v>
      </c>
      <c r="H11" s="45" t="str">
        <f>CONCATENATE(G12*100)&amp;"%"</f>
        <v>4%</v>
      </c>
      <c r="I11" s="45"/>
      <c r="J11" s="737"/>
      <c r="K11" s="44"/>
      <c r="L11" s="44"/>
    </row>
    <row r="12" spans="1:12" ht="23.25">
      <c r="A12" s="202" t="s">
        <v>3593</v>
      </c>
      <c r="B12" s="40">
        <f>برق!F780</f>
        <v>14200</v>
      </c>
      <c r="C12" s="127">
        <f>برق!F781</f>
        <v>10002</v>
      </c>
      <c r="D12" s="38">
        <f t="shared" si="0"/>
        <v>31462.600000000002</v>
      </c>
      <c r="E12" s="260"/>
      <c r="F12" s="53" t="s">
        <v>90</v>
      </c>
      <c r="G12" s="488">
        <f>'مالی ابنیه'!G12</f>
        <v>0.04</v>
      </c>
      <c r="H12" s="44"/>
      <c r="I12" s="44"/>
      <c r="J12" s="737"/>
      <c r="K12" s="44"/>
      <c r="L12" s="44"/>
    </row>
    <row r="13" spans="1:12" ht="24" thickBot="1">
      <c r="A13" s="202" t="s">
        <v>3616</v>
      </c>
      <c r="B13" s="40">
        <f>برق!F1036</f>
        <v>581000</v>
      </c>
      <c r="C13" s="127">
        <f>برق!F1037</f>
        <v>10002</v>
      </c>
      <c r="D13" s="38">
        <f t="shared" si="0"/>
        <v>768302.6</v>
      </c>
      <c r="E13" s="260"/>
      <c r="F13" s="222" t="s">
        <v>92</v>
      </c>
      <c r="G13" s="489">
        <f>'مالی ابنیه'!G13</f>
        <v>0</v>
      </c>
      <c r="H13" s="44"/>
      <c r="I13" s="44"/>
      <c r="J13" s="738"/>
      <c r="K13" s="44"/>
      <c r="L13" s="44"/>
    </row>
    <row r="14" spans="1:12" ht="23.25">
      <c r="A14" s="376" t="s">
        <v>3617</v>
      </c>
      <c r="B14" s="374">
        <f>برق!F1137</f>
        <v>1948000</v>
      </c>
      <c r="C14" s="375">
        <f>برق!F1138</f>
        <v>10002</v>
      </c>
      <c r="D14" s="38">
        <f t="shared" si="0"/>
        <v>2545402.6</v>
      </c>
      <c r="E14" s="260"/>
      <c r="F14" s="132" t="s">
        <v>665</v>
      </c>
      <c r="G14" s="133">
        <f>G7*G8*G9*G10*G11</f>
        <v>1.3</v>
      </c>
      <c r="H14" s="44"/>
      <c r="I14" s="44"/>
      <c r="J14" s="44"/>
      <c r="K14" s="44"/>
      <c r="L14" s="44"/>
    </row>
    <row r="15" spans="1:12" ht="23.25">
      <c r="A15" s="202" t="s">
        <v>3618</v>
      </c>
      <c r="B15" s="40">
        <f>برق!F1178</f>
        <v>78200</v>
      </c>
      <c r="C15" s="127">
        <f>برق!F1179</f>
        <v>10002</v>
      </c>
      <c r="D15" s="38">
        <f t="shared" si="0"/>
        <v>114662.6</v>
      </c>
      <c r="E15" s="260"/>
      <c r="F15" s="132" t="s">
        <v>664</v>
      </c>
      <c r="G15" s="132">
        <f>G7*G11</f>
        <v>1.3</v>
      </c>
      <c r="H15" s="44"/>
      <c r="I15" s="44"/>
      <c r="J15" s="44"/>
      <c r="K15" s="44"/>
      <c r="L15" s="44"/>
    </row>
    <row r="16" spans="1:12" ht="23.25">
      <c r="A16" s="202" t="s">
        <v>3619</v>
      </c>
      <c r="B16" s="40">
        <f>برق!F1287</f>
        <v>8652000</v>
      </c>
      <c r="C16" s="127">
        <f>برق!F1288</f>
        <v>10002</v>
      </c>
      <c r="D16" s="38">
        <f t="shared" si="0"/>
        <v>11260602.6</v>
      </c>
      <c r="E16" s="260"/>
      <c r="F16" s="536" t="s">
        <v>661</v>
      </c>
      <c r="G16" s="44"/>
      <c r="H16" s="44"/>
      <c r="I16" s="44"/>
      <c r="J16" s="44"/>
      <c r="K16" s="44"/>
      <c r="L16" s="44"/>
    </row>
    <row r="17" spans="1:12" ht="23.25">
      <c r="A17" s="202" t="s">
        <v>3620</v>
      </c>
      <c r="B17" s="40">
        <f>برق!F1359</f>
        <v>50000</v>
      </c>
      <c r="C17" s="127">
        <f>برق!F1360</f>
        <v>10002</v>
      </c>
      <c r="D17" s="38">
        <f t="shared" si="0"/>
        <v>78002.600000000006</v>
      </c>
      <c r="E17" s="43"/>
      <c r="F17" s="536" t="s">
        <v>7388</v>
      </c>
      <c r="G17" s="44"/>
      <c r="H17" s="44"/>
      <c r="I17" s="44"/>
      <c r="J17" s="44"/>
      <c r="K17" s="44"/>
      <c r="L17" s="44"/>
    </row>
    <row r="18" spans="1:12" ht="23.25">
      <c r="A18" s="202" t="s">
        <v>3621</v>
      </c>
      <c r="B18" s="40">
        <f>برق!F1634</f>
        <v>176000</v>
      </c>
      <c r="C18" s="127">
        <f>برق!F1635</f>
        <v>10002</v>
      </c>
      <c r="D18" s="38">
        <f t="shared" si="0"/>
        <v>241802.6</v>
      </c>
      <c r="E18" s="43"/>
      <c r="F18" s="536" t="s">
        <v>3838</v>
      </c>
      <c r="G18" s="44"/>
      <c r="H18" s="44"/>
      <c r="I18" s="44"/>
      <c r="J18" s="44"/>
      <c r="K18" s="44"/>
      <c r="L18" s="44"/>
    </row>
    <row r="19" spans="1:12" ht="23.25">
      <c r="A19" s="376" t="s">
        <v>3622</v>
      </c>
      <c r="B19" s="374">
        <f>برق!F1709</f>
        <v>984000</v>
      </c>
      <c r="C19" s="375">
        <f>برق!F1710</f>
        <v>10002</v>
      </c>
      <c r="D19" s="38">
        <f t="shared" si="0"/>
        <v>1292202.6000000001</v>
      </c>
      <c r="E19" s="43"/>
      <c r="F19" s="536" t="s">
        <v>3839</v>
      </c>
      <c r="G19" s="44"/>
      <c r="H19" s="44"/>
      <c r="I19" s="44"/>
      <c r="J19" s="44"/>
      <c r="K19" s="44"/>
      <c r="L19" s="44"/>
    </row>
    <row r="20" spans="1:12" ht="23.25">
      <c r="A20" s="202" t="s">
        <v>3623</v>
      </c>
      <c r="B20" s="40">
        <f>برق!F1818</f>
        <v>67686000</v>
      </c>
      <c r="C20" s="127">
        <f>برق!F1819</f>
        <v>10002</v>
      </c>
      <c r="D20" s="38">
        <f t="shared" si="0"/>
        <v>88004802.600000009</v>
      </c>
      <c r="E20" s="43"/>
      <c r="F20" s="536" t="s">
        <v>3978</v>
      </c>
      <c r="G20" s="44"/>
      <c r="H20" s="44"/>
      <c r="I20" s="44"/>
      <c r="J20" s="44"/>
      <c r="K20" s="44"/>
      <c r="L20" s="44"/>
    </row>
    <row r="21" spans="1:12" ht="23.25">
      <c r="A21" s="202" t="s">
        <v>3624</v>
      </c>
      <c r="B21" s="41">
        <f>برق!F1870</f>
        <v>295778000</v>
      </c>
      <c r="C21" s="128">
        <f>برق!F1871</f>
        <v>10002</v>
      </c>
      <c r="D21" s="38">
        <f t="shared" si="0"/>
        <v>384524402.60000002</v>
      </c>
      <c r="E21" s="43"/>
      <c r="F21" s="536" t="s">
        <v>3979</v>
      </c>
      <c r="G21" s="44"/>
      <c r="H21" s="44"/>
      <c r="I21" s="44"/>
      <c r="J21" s="44"/>
      <c r="K21" s="44"/>
      <c r="L21" s="44"/>
    </row>
    <row r="22" spans="1:12" ht="23.25">
      <c r="A22" s="202" t="s">
        <v>3625</v>
      </c>
      <c r="B22" s="40">
        <f>برق!F1900</f>
        <v>1548000</v>
      </c>
      <c r="C22" s="127">
        <f>برق!F1901</f>
        <v>10002</v>
      </c>
      <c r="D22" s="38">
        <f t="shared" si="0"/>
        <v>2025402.6</v>
      </c>
      <c r="E22" s="43"/>
      <c r="F22" s="44">
        <f>IF($D$3="فرخ رئیسی",1,0.8)</f>
        <v>1</v>
      </c>
      <c r="G22" s="44"/>
      <c r="H22" s="44"/>
      <c r="I22" s="44"/>
      <c r="J22" s="44"/>
      <c r="K22" s="44"/>
      <c r="L22" s="44"/>
    </row>
    <row r="23" spans="1:12" ht="23.25">
      <c r="A23" s="202" t="s">
        <v>3626</v>
      </c>
      <c r="B23" s="40">
        <f>برق!F1987</f>
        <v>76411000</v>
      </c>
      <c r="C23" s="127">
        <f>برق!F1988</f>
        <v>10002</v>
      </c>
      <c r="D23" s="38">
        <f t="shared" si="0"/>
        <v>99347302.600000009</v>
      </c>
      <c r="E23" s="43"/>
      <c r="F23" s="44"/>
      <c r="G23" s="44"/>
      <c r="H23" s="44"/>
      <c r="I23" s="44"/>
      <c r="J23" s="44"/>
      <c r="K23" s="44"/>
      <c r="L23" s="44"/>
    </row>
    <row r="24" spans="1:12" ht="23.25">
      <c r="A24" s="376" t="s">
        <v>3627</v>
      </c>
      <c r="B24" s="374">
        <f>برق!F2076</f>
        <v>83000</v>
      </c>
      <c r="C24" s="375">
        <f>برق!F2077</f>
        <v>10002</v>
      </c>
      <c r="D24" s="38">
        <f t="shared" si="0"/>
        <v>120902.6</v>
      </c>
      <c r="E24" s="43"/>
      <c r="F24" s="44"/>
      <c r="G24" s="44"/>
      <c r="H24" s="44"/>
      <c r="I24" s="44"/>
      <c r="J24" s="44"/>
      <c r="K24" s="44"/>
      <c r="L24" s="44"/>
    </row>
    <row r="25" spans="1:12" ht="23.25">
      <c r="A25" s="202" t="s">
        <v>3628</v>
      </c>
      <c r="B25" s="40">
        <f>برق!F2228</f>
        <v>8930</v>
      </c>
      <c r="C25" s="127">
        <f>برق!F2229</f>
        <v>10002</v>
      </c>
      <c r="D25" s="38">
        <f t="shared" si="0"/>
        <v>24611.600000000002</v>
      </c>
      <c r="E25" s="43"/>
      <c r="F25" s="44"/>
      <c r="G25" s="44"/>
      <c r="H25" s="44"/>
      <c r="I25" s="44"/>
      <c r="J25" s="44"/>
      <c r="K25" s="44"/>
      <c r="L25" s="44"/>
    </row>
    <row r="26" spans="1:12" ht="23.25">
      <c r="A26" s="202" t="s">
        <v>3629</v>
      </c>
      <c r="B26" s="40">
        <f>برق!F2277</f>
        <v>0</v>
      </c>
      <c r="C26" s="127">
        <f>برق!F2278</f>
        <v>10002</v>
      </c>
      <c r="D26" s="38">
        <f t="shared" si="0"/>
        <v>13002.6</v>
      </c>
      <c r="E26" s="43"/>
      <c r="F26" s="44"/>
      <c r="G26" s="44"/>
      <c r="H26" s="44"/>
      <c r="I26" s="44"/>
      <c r="J26" s="44"/>
      <c r="K26" s="44"/>
      <c r="L26" s="44"/>
    </row>
    <row r="27" spans="1:12" ht="23.25">
      <c r="A27" s="202" t="s">
        <v>3630</v>
      </c>
      <c r="B27" s="40">
        <f>برق!F2329</f>
        <v>2565000</v>
      </c>
      <c r="C27" s="127">
        <f>برق!F2330</f>
        <v>10002</v>
      </c>
      <c r="D27" s="38">
        <f t="shared" si="0"/>
        <v>3347502.6</v>
      </c>
      <c r="E27" s="43"/>
      <c r="F27" s="44"/>
      <c r="G27" s="44"/>
      <c r="H27" s="44"/>
      <c r="I27" s="44"/>
      <c r="J27" s="44"/>
      <c r="K27" s="44"/>
      <c r="L27" s="44"/>
    </row>
    <row r="28" spans="1:12" ht="23.25">
      <c r="A28" s="202" t="s">
        <v>3631</v>
      </c>
      <c r="B28" s="40">
        <f>برق!F2362</f>
        <v>0</v>
      </c>
      <c r="C28" s="127">
        <f>برق!F2363</f>
        <v>10002</v>
      </c>
      <c r="D28" s="38">
        <f t="shared" si="0"/>
        <v>13002.6</v>
      </c>
      <c r="E28" s="43"/>
      <c r="F28" s="44"/>
      <c r="G28" s="44"/>
      <c r="H28" s="44"/>
      <c r="I28" s="44"/>
      <c r="J28" s="44"/>
      <c r="K28" s="44"/>
      <c r="L28" s="44"/>
    </row>
    <row r="29" spans="1:12" ht="23.25">
      <c r="A29" s="376" t="s">
        <v>3632</v>
      </c>
      <c r="B29" s="374">
        <f>برق!F2391</f>
        <v>0</v>
      </c>
      <c r="C29" s="375">
        <f>برق!F2392</f>
        <v>10002</v>
      </c>
      <c r="D29" s="38">
        <f t="shared" si="0"/>
        <v>13002.6</v>
      </c>
      <c r="E29" s="43"/>
      <c r="F29" s="44"/>
      <c r="G29" s="44"/>
      <c r="H29" s="44"/>
      <c r="I29" s="44"/>
      <c r="J29" s="44"/>
      <c r="K29" s="44"/>
      <c r="L29" s="44"/>
    </row>
    <row r="30" spans="1:12" ht="23.25">
      <c r="A30" s="202" t="s">
        <v>3633</v>
      </c>
      <c r="B30" s="40">
        <f>برق!F2430</f>
        <v>26141000</v>
      </c>
      <c r="C30" s="127">
        <f>برق!F2431</f>
        <v>10002</v>
      </c>
      <c r="D30" s="38">
        <f t="shared" si="0"/>
        <v>33996302.600000001</v>
      </c>
      <c r="E30" s="43"/>
      <c r="F30" s="44"/>
      <c r="G30" s="44"/>
      <c r="H30" s="44"/>
      <c r="I30" s="44"/>
      <c r="J30" s="44"/>
      <c r="K30" s="44"/>
      <c r="L30" s="44"/>
    </row>
    <row r="31" spans="1:12" ht="23.25">
      <c r="A31" s="202" t="s">
        <v>3634</v>
      </c>
      <c r="B31" s="41">
        <f>برق!F2498</f>
        <v>8168000</v>
      </c>
      <c r="C31" s="128">
        <f>برق!F2499</f>
        <v>10002</v>
      </c>
      <c r="D31" s="38">
        <f t="shared" si="0"/>
        <v>10631402.6</v>
      </c>
      <c r="E31" s="43"/>
      <c r="F31" s="44"/>
      <c r="G31" s="44"/>
      <c r="H31" s="44"/>
      <c r="I31" s="44"/>
      <c r="J31" s="44"/>
      <c r="K31" s="44"/>
      <c r="L31" s="44"/>
    </row>
    <row r="32" spans="1:12" ht="23.25">
      <c r="A32" s="202" t="s">
        <v>3635</v>
      </c>
      <c r="B32" s="40">
        <f>برق!F2627</f>
        <v>7780</v>
      </c>
      <c r="C32" s="127">
        <f>برق!F2628</f>
        <v>10002</v>
      </c>
      <c r="D32" s="38">
        <f t="shared" si="0"/>
        <v>23116.600000000002</v>
      </c>
      <c r="E32" s="43"/>
      <c r="F32" s="44"/>
      <c r="G32" s="44"/>
      <c r="H32" s="44"/>
      <c r="I32" s="46"/>
      <c r="J32" s="44"/>
      <c r="K32" s="44"/>
      <c r="L32" s="44"/>
    </row>
    <row r="33" spans="1:12" ht="23.25">
      <c r="A33" s="202" t="s">
        <v>3636</v>
      </c>
      <c r="B33" s="42">
        <f>برق!F2679</f>
        <v>78400</v>
      </c>
      <c r="C33" s="129">
        <f>برق!F2680</f>
        <v>10002</v>
      </c>
      <c r="D33" s="38">
        <f t="shared" si="0"/>
        <v>114922.6</v>
      </c>
      <c r="E33" s="43"/>
      <c r="F33" s="44"/>
      <c r="G33" s="44"/>
      <c r="H33" s="44"/>
      <c r="I33" s="46"/>
      <c r="J33" s="44"/>
      <c r="K33" s="44"/>
      <c r="L33" s="44"/>
    </row>
    <row r="34" spans="1:12" ht="23.25">
      <c r="A34" s="378" t="s">
        <v>3637</v>
      </c>
      <c r="B34" s="374">
        <f>برق!F2685</f>
        <v>132680</v>
      </c>
      <c r="C34" s="374">
        <v>0</v>
      </c>
      <c r="D34" s="38">
        <f t="shared" si="0"/>
        <v>172484</v>
      </c>
      <c r="E34" s="43"/>
      <c r="F34" s="44"/>
      <c r="G34" s="44"/>
      <c r="H34" s="44"/>
      <c r="I34" s="44"/>
      <c r="J34" s="44"/>
      <c r="K34" s="44"/>
      <c r="L34" s="44"/>
    </row>
    <row r="35" spans="1:12" ht="27">
      <c r="A35" s="170" t="s">
        <v>67</v>
      </c>
      <c r="B35" s="166">
        <f>SUM(B5:B34)</f>
        <v>496880690</v>
      </c>
      <c r="C35" s="166">
        <f>SUM(C5:C34)</f>
        <v>290058</v>
      </c>
      <c r="D35" s="38">
        <f t="shared" si="0"/>
        <v>646321972.39999998</v>
      </c>
      <c r="E35" s="43"/>
      <c r="F35" s="44"/>
      <c r="G35" s="44"/>
      <c r="H35" s="47"/>
      <c r="I35" s="44"/>
      <c r="J35" s="44"/>
      <c r="K35" s="44"/>
      <c r="L35" s="44"/>
    </row>
    <row r="36" spans="1:12" ht="27">
      <c r="A36" s="165" t="s">
        <v>90</v>
      </c>
      <c r="B36" s="166">
        <f>ROUND((D35-D34)*$G$12,0)</f>
        <v>25845980</v>
      </c>
      <c r="C36" s="167"/>
      <c r="D36" s="168" t="str">
        <f>CONCATENATE(H11)</f>
        <v>4%</v>
      </c>
      <c r="E36" s="43"/>
      <c r="F36" s="44"/>
      <c r="G36" s="44"/>
      <c r="H36" s="44"/>
      <c r="I36" s="44"/>
      <c r="J36" s="44"/>
      <c r="K36" s="44"/>
      <c r="L36" s="44"/>
    </row>
    <row r="37" spans="1:12" ht="27">
      <c r="A37" s="165" t="s">
        <v>78</v>
      </c>
      <c r="B37" s="166">
        <f>B36+D35</f>
        <v>672167952.39999998</v>
      </c>
      <c r="C37" s="167"/>
      <c r="D37" s="169"/>
      <c r="E37" s="43"/>
      <c r="F37" s="44"/>
      <c r="G37" s="44"/>
      <c r="H37" s="44"/>
      <c r="I37" s="44"/>
      <c r="J37" s="44"/>
      <c r="K37" s="44"/>
      <c r="L37" s="44"/>
    </row>
    <row r="38" spans="1:12" ht="21.75">
      <c r="A38" s="44"/>
      <c r="B38" s="48"/>
      <c r="C38" s="48"/>
      <c r="D38" s="49"/>
      <c r="E38" s="44"/>
      <c r="F38" s="44"/>
      <c r="G38" s="44"/>
      <c r="H38" s="44"/>
      <c r="I38" s="44"/>
      <c r="J38" s="44"/>
      <c r="K38" s="44"/>
      <c r="L38" s="44"/>
    </row>
  </sheetData>
  <protectedRanges>
    <protectedRange sqref="J3 F3:G4 F6:G13 G5" name="Range1_2"/>
    <protectedRange sqref="F5" name="Range1"/>
  </protectedRanges>
  <mergeCells count="5">
    <mergeCell ref="F1:G2"/>
    <mergeCell ref="J1:J2"/>
    <mergeCell ref="J3:J13"/>
    <mergeCell ref="F6:G6"/>
    <mergeCell ref="A3:B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rightToLeft="1" topLeftCell="A2" workbookViewId="0">
      <selection activeCell="B4" sqref="B4"/>
    </sheetView>
  </sheetViews>
  <sheetFormatPr defaultRowHeight="15"/>
  <cols>
    <col min="1" max="1" width="17.5703125" customWidth="1"/>
    <col min="2" max="2" width="14.7109375" customWidth="1"/>
    <col min="12" max="12" width="20" customWidth="1"/>
  </cols>
  <sheetData>
    <row r="1" spans="1:12" ht="42.75" customHeight="1">
      <c r="E1" s="429" t="s">
        <v>3971</v>
      </c>
      <c r="K1" s="529" t="s">
        <v>3974</v>
      </c>
      <c r="L1" s="529" t="s">
        <v>3741</v>
      </c>
    </row>
    <row r="2" spans="1:12" ht="135">
      <c r="A2" s="490" t="s">
        <v>72</v>
      </c>
      <c r="B2" s="491" t="s">
        <v>4207</v>
      </c>
      <c r="C2" s="492" t="s">
        <v>4208</v>
      </c>
      <c r="D2" s="492" t="s">
        <v>7002</v>
      </c>
      <c r="E2" s="492" t="s">
        <v>7003</v>
      </c>
      <c r="F2" s="492" t="s">
        <v>7004</v>
      </c>
      <c r="G2" s="493" t="s">
        <v>7345</v>
      </c>
      <c r="H2" s="493" t="s">
        <v>3924</v>
      </c>
      <c r="I2" s="493" t="s">
        <v>3925</v>
      </c>
      <c r="J2" s="493" t="s">
        <v>3926</v>
      </c>
      <c r="K2" s="493" t="s">
        <v>3927</v>
      </c>
      <c r="L2" s="492" t="s">
        <v>3928</v>
      </c>
    </row>
    <row r="3" spans="1:12">
      <c r="A3" s="494"/>
      <c r="B3" s="495" t="s">
        <v>3929</v>
      </c>
      <c r="C3" s="492" t="s">
        <v>3930</v>
      </c>
      <c r="D3" s="492" t="s">
        <v>3931</v>
      </c>
      <c r="E3" s="492" t="s">
        <v>3932</v>
      </c>
      <c r="F3" s="492" t="s">
        <v>3933</v>
      </c>
      <c r="G3" s="493" t="s">
        <v>3934</v>
      </c>
      <c r="H3" s="493" t="s">
        <v>3935</v>
      </c>
      <c r="I3" s="496" t="s">
        <v>3936</v>
      </c>
      <c r="J3" s="497" t="s">
        <v>3937</v>
      </c>
      <c r="K3" s="498" t="s">
        <v>3938</v>
      </c>
      <c r="L3" s="492" t="s">
        <v>3939</v>
      </c>
    </row>
    <row r="4" spans="1:12">
      <c r="A4" s="494" t="s">
        <v>3940</v>
      </c>
      <c r="B4" s="495">
        <f>'مالی ابنیه'!B37-'مالی ابنیه'!D34</f>
        <v>2401811366.0999999</v>
      </c>
      <c r="C4" s="499">
        <v>543.9</v>
      </c>
      <c r="D4" s="499">
        <v>543.9</v>
      </c>
      <c r="E4" s="499">
        <v>554.29999999999995</v>
      </c>
      <c r="F4" s="499">
        <v>512.70000000000005</v>
      </c>
      <c r="G4" s="500">
        <v>0.5</v>
      </c>
      <c r="H4" s="500">
        <v>2</v>
      </c>
      <c r="I4" s="501">
        <v>1</v>
      </c>
      <c r="J4" s="501">
        <f>((D4+E4+F4)/3+0.5*(D4-E4)+0.5*(D4-F4)*G4)/C4</f>
        <v>0.99203284917570622</v>
      </c>
      <c r="K4" s="501">
        <v>1</v>
      </c>
      <c r="L4" s="502">
        <f>B4*I4*J4*K4</f>
        <v>2382675772.694778</v>
      </c>
    </row>
    <row r="5" spans="1:12">
      <c r="A5" s="490" t="s">
        <v>67</v>
      </c>
      <c r="B5" s="495"/>
      <c r="C5" s="503"/>
      <c r="D5" s="503"/>
      <c r="E5" s="503"/>
      <c r="F5" s="503"/>
      <c r="G5" s="501"/>
      <c r="H5" s="501"/>
      <c r="I5" s="501"/>
      <c r="J5" s="501"/>
      <c r="K5" s="501"/>
      <c r="L5" s="504">
        <f>L4</f>
        <v>2382675772.694778</v>
      </c>
    </row>
    <row r="6" spans="1:12">
      <c r="A6" t="s">
        <v>7329</v>
      </c>
      <c r="B6" s="505"/>
      <c r="C6" s="506"/>
      <c r="D6" s="506"/>
      <c r="E6" s="506"/>
      <c r="F6" s="506"/>
      <c r="G6" s="507"/>
      <c r="H6" s="507"/>
      <c r="I6" s="507"/>
      <c r="J6" s="507"/>
      <c r="K6" s="507"/>
    </row>
    <row r="7" spans="1:12">
      <c r="A7" s="508" t="s">
        <v>3941</v>
      </c>
      <c r="B7" s="505"/>
      <c r="C7" s="509"/>
      <c r="D7" s="506"/>
      <c r="E7" s="506"/>
      <c r="F7" s="506"/>
      <c r="G7" s="507"/>
      <c r="H7" s="507"/>
      <c r="I7" s="507"/>
      <c r="J7" s="507"/>
      <c r="K7" s="507"/>
    </row>
    <row r="8" spans="1:12">
      <c r="A8" s="508" t="s">
        <v>3942</v>
      </c>
      <c r="B8" s="505"/>
      <c r="C8" s="506"/>
      <c r="D8" s="506"/>
      <c r="E8" s="510">
        <f>((D4+E4+F4)/3+(D4-E4)/2+0.5*(D4-F4)*(G4+0.5*H4))/(C4*J4)</f>
        <v>1.0289120899487243</v>
      </c>
      <c r="F8" s="506"/>
      <c r="G8" s="507"/>
      <c r="H8" s="507"/>
      <c r="I8" s="507"/>
      <c r="J8" s="507"/>
      <c r="K8" s="507"/>
    </row>
    <row r="9" spans="1:12">
      <c r="A9" s="508"/>
      <c r="B9" s="505"/>
      <c r="C9" s="506"/>
      <c r="D9" s="506"/>
      <c r="E9" s="506"/>
      <c r="F9" s="506"/>
      <c r="G9" s="507"/>
      <c r="H9" s="507"/>
      <c r="I9" s="507"/>
      <c r="J9" s="507"/>
      <c r="K9" s="507"/>
    </row>
    <row r="10" spans="1:12">
      <c r="A10" s="511"/>
      <c r="B10" s="512"/>
      <c r="C10" s="506"/>
      <c r="D10" s="506"/>
      <c r="E10" s="506"/>
      <c r="F10" s="506"/>
      <c r="G10" s="507"/>
      <c r="H10" s="507"/>
      <c r="I10" s="507"/>
      <c r="J10" s="507"/>
      <c r="K10" s="507" t="s">
        <v>3943</v>
      </c>
    </row>
    <row r="11" spans="1:12">
      <c r="B11" s="505"/>
      <c r="C11" s="506"/>
      <c r="D11" s="506"/>
      <c r="E11" s="506"/>
      <c r="F11" s="506"/>
      <c r="G11" s="507" t="s">
        <v>3944</v>
      </c>
      <c r="H11" s="507"/>
      <c r="I11" s="507"/>
      <c r="J11" s="507">
        <v>1</v>
      </c>
      <c r="K11" s="513" t="s">
        <v>3945</v>
      </c>
    </row>
    <row r="12" spans="1:12">
      <c r="B12" s="505"/>
      <c r="C12" s="506"/>
      <c r="D12" s="506"/>
      <c r="E12" s="506"/>
      <c r="F12" s="506"/>
      <c r="G12" s="507" t="s">
        <v>3946</v>
      </c>
      <c r="H12" s="507"/>
      <c r="I12" s="507"/>
      <c r="J12" s="507">
        <v>1.3</v>
      </c>
      <c r="K12" s="513" t="s">
        <v>3945</v>
      </c>
    </row>
    <row r="13" spans="1:12">
      <c r="B13" s="505"/>
      <c r="C13" s="506"/>
      <c r="D13" s="506"/>
      <c r="E13" s="506"/>
      <c r="F13" s="506"/>
      <c r="G13" s="507"/>
      <c r="H13" s="507"/>
      <c r="I13" s="507"/>
      <c r="J13" s="514" t="s">
        <v>3947</v>
      </c>
      <c r="K13" s="513" t="s">
        <v>3948</v>
      </c>
    </row>
    <row r="14" spans="1:12">
      <c r="B14" s="505"/>
      <c r="C14" s="506"/>
      <c r="D14" s="506"/>
      <c r="E14" s="507" t="s">
        <v>3949</v>
      </c>
      <c r="F14" s="506"/>
      <c r="G14" s="507"/>
      <c r="H14" s="507"/>
      <c r="I14" s="507"/>
      <c r="J14" s="514">
        <v>1</v>
      </c>
      <c r="K14" s="513" t="s">
        <v>3950</v>
      </c>
    </row>
    <row r="15" spans="1:12">
      <c r="B15" s="505"/>
      <c r="C15" s="506"/>
      <c r="D15" s="506"/>
      <c r="E15" s="506" t="s">
        <v>7346</v>
      </c>
      <c r="F15" s="506"/>
      <c r="G15" s="507"/>
      <c r="H15" s="507"/>
      <c r="I15" s="507"/>
      <c r="J15" s="514" t="s">
        <v>3952</v>
      </c>
      <c r="K15" s="513" t="s">
        <v>3950</v>
      </c>
    </row>
    <row r="16" spans="1:12">
      <c r="B16" s="505"/>
      <c r="C16" s="506"/>
      <c r="D16" s="506"/>
      <c r="E16" s="506"/>
      <c r="F16" s="506"/>
      <c r="G16" s="507"/>
      <c r="H16" s="507"/>
      <c r="I16" s="507"/>
      <c r="J16" s="507"/>
      <c r="K16" s="50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rightToLeft="1" workbookViewId="0">
      <selection activeCell="B4" sqref="B4"/>
    </sheetView>
  </sheetViews>
  <sheetFormatPr defaultRowHeight="15"/>
  <cols>
    <col min="1" max="1" width="18.7109375" customWidth="1"/>
    <col min="2" max="2" width="17.42578125" customWidth="1"/>
    <col min="12" max="12" width="18.85546875" customWidth="1"/>
  </cols>
  <sheetData>
    <row r="1" spans="1:12" ht="45" customHeight="1">
      <c r="E1" s="429" t="s">
        <v>3973</v>
      </c>
      <c r="K1" s="529" t="s">
        <v>3974</v>
      </c>
      <c r="L1" s="529" t="s">
        <v>3741</v>
      </c>
    </row>
    <row r="2" spans="1:12" ht="135">
      <c r="A2" s="490" t="s">
        <v>72</v>
      </c>
      <c r="B2" s="491" t="s">
        <v>4207</v>
      </c>
      <c r="C2" s="492" t="s">
        <v>4208</v>
      </c>
      <c r="D2" s="492" t="s">
        <v>7002</v>
      </c>
      <c r="E2" s="492" t="s">
        <v>7003</v>
      </c>
      <c r="F2" s="492" t="s">
        <v>7004</v>
      </c>
      <c r="G2" s="493" t="s">
        <v>7345</v>
      </c>
      <c r="H2" s="493" t="s">
        <v>3924</v>
      </c>
      <c r="I2" s="493" t="s">
        <v>3925</v>
      </c>
      <c r="J2" s="493" t="s">
        <v>3926</v>
      </c>
      <c r="K2" s="493" t="s">
        <v>3927</v>
      </c>
      <c r="L2" s="492" t="s">
        <v>3928</v>
      </c>
    </row>
    <row r="3" spans="1:12">
      <c r="A3" s="494"/>
      <c r="B3" s="495" t="s">
        <v>3929</v>
      </c>
      <c r="C3" s="492" t="s">
        <v>3930</v>
      </c>
      <c r="D3" s="492" t="s">
        <v>3931</v>
      </c>
      <c r="E3" s="492" t="s">
        <v>3932</v>
      </c>
      <c r="F3" s="492" t="s">
        <v>3933</v>
      </c>
      <c r="G3" s="493" t="s">
        <v>3934</v>
      </c>
      <c r="H3" s="493" t="s">
        <v>3935</v>
      </c>
      <c r="I3" s="496" t="s">
        <v>3936</v>
      </c>
      <c r="J3" s="497" t="s">
        <v>3937</v>
      </c>
      <c r="K3" s="498" t="s">
        <v>3938</v>
      </c>
      <c r="L3" s="492" t="s">
        <v>3939</v>
      </c>
    </row>
    <row r="4" spans="1:12">
      <c r="A4" s="494" t="s">
        <v>3953</v>
      </c>
      <c r="B4" s="495">
        <f>'مالی مکانیک'!B39-'مالی مکانیک'!D36</f>
        <v>1769206190</v>
      </c>
      <c r="C4" s="499">
        <v>637.4</v>
      </c>
      <c r="D4" s="499">
        <v>637.4</v>
      </c>
      <c r="E4" s="499">
        <v>608.1</v>
      </c>
      <c r="F4" s="499">
        <v>560.9</v>
      </c>
      <c r="G4" s="500">
        <v>0.5</v>
      </c>
      <c r="H4" s="500">
        <v>2</v>
      </c>
      <c r="I4" s="501">
        <v>1</v>
      </c>
      <c r="J4" s="501">
        <f>((D4+E4+F4)/3+0.5*(D4-E4)+0.5*(D4-F4)*G4)/C4</f>
        <v>0.99765976362305198</v>
      </c>
      <c r="K4" s="501">
        <v>1</v>
      </c>
      <c r="L4" s="502">
        <f>B4*I4*J4*K4</f>
        <v>1765065829.3158405</v>
      </c>
    </row>
    <row r="5" spans="1:12">
      <c r="A5" s="490" t="s">
        <v>67</v>
      </c>
      <c r="B5" s="495"/>
      <c r="C5" s="503"/>
      <c r="D5" s="503"/>
      <c r="E5" s="503"/>
      <c r="F5" s="503"/>
      <c r="G5" s="501"/>
      <c r="H5" s="501"/>
      <c r="I5" s="501"/>
      <c r="J5" s="501"/>
      <c r="K5" s="501"/>
      <c r="L5" s="504">
        <f>L4</f>
        <v>1765065829.3158405</v>
      </c>
    </row>
    <row r="6" spans="1:12">
      <c r="A6" t="s">
        <v>7329</v>
      </c>
      <c r="B6" s="505"/>
      <c r="C6" s="506"/>
      <c r="D6" s="506"/>
      <c r="E6" s="506"/>
      <c r="F6" s="506"/>
      <c r="G6" s="507"/>
      <c r="H6" s="507"/>
      <c r="I6" s="507"/>
      <c r="J6" s="507"/>
      <c r="K6" s="507"/>
    </row>
    <row r="7" spans="1:12">
      <c r="A7" s="508" t="s">
        <v>3941</v>
      </c>
      <c r="B7" s="505"/>
      <c r="C7" s="509"/>
      <c r="D7" s="506"/>
      <c r="E7" s="506"/>
      <c r="F7" s="506"/>
      <c r="G7" s="507"/>
      <c r="H7" s="507"/>
      <c r="I7" s="507"/>
      <c r="J7" s="507"/>
      <c r="K7" s="507"/>
    </row>
    <row r="8" spans="1:12">
      <c r="A8" s="508" t="s">
        <v>3942</v>
      </c>
      <c r="B8" s="505"/>
      <c r="C8" s="506"/>
      <c r="D8" s="506"/>
      <c r="E8" s="510">
        <f>((D4+E4+F4)/3+(D4-E4)/2+0.5*(D4-F4)*(G4+0.5*H4))/(C4*J4)</f>
        <v>1.060150178877983</v>
      </c>
      <c r="F8" s="506"/>
      <c r="G8" s="507"/>
      <c r="H8" s="507"/>
      <c r="I8" s="507"/>
      <c r="J8" s="507"/>
      <c r="K8" s="507"/>
    </row>
    <row r="9" spans="1:12">
      <c r="A9" s="508"/>
      <c r="B9" s="505"/>
      <c r="C9" s="506"/>
      <c r="D9" s="506"/>
      <c r="E9" s="506"/>
      <c r="F9" s="506"/>
      <c r="G9" s="507"/>
      <c r="H9" s="507"/>
      <c r="I9" s="507"/>
      <c r="J9" s="507"/>
      <c r="K9" s="507"/>
    </row>
    <row r="10" spans="1:12">
      <c r="A10" s="511"/>
      <c r="B10" s="512"/>
      <c r="C10" s="506"/>
      <c r="D10" s="506"/>
      <c r="E10" s="506"/>
      <c r="F10" s="506"/>
      <c r="G10" s="507"/>
      <c r="H10" s="507"/>
      <c r="I10" s="507"/>
      <c r="J10" s="507"/>
      <c r="K10" s="507" t="s">
        <v>3943</v>
      </c>
    </row>
    <row r="11" spans="1:12">
      <c r="B11" s="505"/>
      <c r="C11" s="506"/>
      <c r="D11" s="506"/>
      <c r="E11" s="506"/>
      <c r="F11" s="506"/>
      <c r="G11" s="507" t="s">
        <v>3944</v>
      </c>
      <c r="H11" s="507"/>
      <c r="I11" s="507"/>
      <c r="J11" s="507">
        <v>1</v>
      </c>
      <c r="K11" s="513" t="s">
        <v>3945</v>
      </c>
    </row>
    <row r="12" spans="1:12">
      <c r="B12" s="505"/>
      <c r="C12" s="506"/>
      <c r="D12" s="506"/>
      <c r="E12" s="506"/>
      <c r="F12" s="506"/>
      <c r="G12" s="507" t="s">
        <v>3946</v>
      </c>
      <c r="H12" s="507"/>
      <c r="I12" s="507"/>
      <c r="J12" s="507">
        <v>1.3</v>
      </c>
      <c r="K12" s="513" t="s">
        <v>3945</v>
      </c>
    </row>
    <row r="13" spans="1:12">
      <c r="B13" s="505"/>
      <c r="C13" s="506"/>
      <c r="D13" s="506"/>
      <c r="E13" s="506"/>
      <c r="F13" s="506"/>
      <c r="G13" s="507"/>
      <c r="H13" s="507"/>
      <c r="I13" s="507"/>
      <c r="J13" s="514" t="s">
        <v>3947</v>
      </c>
      <c r="K13" s="513" t="s">
        <v>3948</v>
      </c>
    </row>
    <row r="14" spans="1:12">
      <c r="B14" s="505"/>
      <c r="C14" s="506"/>
      <c r="D14" s="506"/>
      <c r="E14" s="507" t="s">
        <v>3949</v>
      </c>
      <c r="F14" s="506"/>
      <c r="G14" s="507"/>
      <c r="H14" s="507"/>
      <c r="I14" s="507"/>
      <c r="J14" s="514">
        <v>1</v>
      </c>
      <c r="K14" s="513" t="s">
        <v>3950</v>
      </c>
    </row>
    <row r="15" spans="1:12">
      <c r="B15" s="505"/>
      <c r="C15" s="506"/>
      <c r="D15" s="506"/>
      <c r="E15" s="506" t="s">
        <v>3951</v>
      </c>
      <c r="F15" s="506"/>
      <c r="G15" s="507"/>
      <c r="H15" s="507"/>
      <c r="I15" s="507"/>
      <c r="J15" s="514" t="s">
        <v>3952</v>
      </c>
      <c r="K15" s="513" t="s">
        <v>3950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rightToLeft="1" workbookViewId="0">
      <selection activeCell="G7" sqref="G7"/>
    </sheetView>
  </sheetViews>
  <sheetFormatPr defaultRowHeight="15"/>
  <cols>
    <col min="1" max="1" width="14.5703125" customWidth="1"/>
    <col min="2" max="2" width="16.42578125" customWidth="1"/>
    <col min="12" max="12" width="17.28515625" customWidth="1"/>
  </cols>
  <sheetData>
    <row r="1" spans="1:12" ht="51.75" customHeight="1">
      <c r="F1" s="429" t="s">
        <v>3972</v>
      </c>
      <c r="K1" s="529" t="s">
        <v>3974</v>
      </c>
      <c r="L1" s="529" t="s">
        <v>3741</v>
      </c>
    </row>
    <row r="2" spans="1:12" ht="135">
      <c r="A2" s="490" t="s">
        <v>72</v>
      </c>
      <c r="B2" s="491" t="s">
        <v>4207</v>
      </c>
      <c r="C2" s="492" t="s">
        <v>4208</v>
      </c>
      <c r="D2" s="492" t="s">
        <v>7002</v>
      </c>
      <c r="E2" s="492" t="s">
        <v>7003</v>
      </c>
      <c r="F2" s="492" t="s">
        <v>7004</v>
      </c>
      <c r="G2" s="493" t="s">
        <v>7345</v>
      </c>
      <c r="H2" s="493" t="s">
        <v>3924</v>
      </c>
      <c r="I2" s="493" t="s">
        <v>3925</v>
      </c>
      <c r="J2" s="493" t="s">
        <v>3926</v>
      </c>
      <c r="K2" s="493" t="s">
        <v>3927</v>
      </c>
      <c r="L2" s="492" t="s">
        <v>3928</v>
      </c>
    </row>
    <row r="3" spans="1:12">
      <c r="A3" s="494"/>
      <c r="B3" s="495" t="s">
        <v>3929</v>
      </c>
      <c r="C3" s="492" t="s">
        <v>3930</v>
      </c>
      <c r="D3" s="492" t="s">
        <v>3931</v>
      </c>
      <c r="E3" s="492" t="s">
        <v>3932</v>
      </c>
      <c r="F3" s="492" t="s">
        <v>3933</v>
      </c>
      <c r="G3" s="493" t="s">
        <v>3934</v>
      </c>
      <c r="H3" s="493" t="s">
        <v>3935</v>
      </c>
      <c r="I3" s="496" t="s">
        <v>3936</v>
      </c>
      <c r="J3" s="497" t="s">
        <v>3937</v>
      </c>
      <c r="K3" s="498" t="s">
        <v>3938</v>
      </c>
      <c r="L3" s="492" t="s">
        <v>3939</v>
      </c>
    </row>
    <row r="4" spans="1:12">
      <c r="A4" s="494" t="s">
        <v>3954</v>
      </c>
      <c r="B4" s="495">
        <f>'مالی برق'!B37-'مالی برق'!D34</f>
        <v>671995468.39999998</v>
      </c>
      <c r="C4" s="499">
        <v>612.1</v>
      </c>
      <c r="D4" s="499">
        <v>612.1</v>
      </c>
      <c r="E4" s="499">
        <v>602.79999999999995</v>
      </c>
      <c r="F4" s="499">
        <v>548.5</v>
      </c>
      <c r="G4" s="500">
        <v>1</v>
      </c>
      <c r="H4" s="500">
        <v>2</v>
      </c>
      <c r="I4" s="501">
        <v>1</v>
      </c>
      <c r="J4" s="501">
        <f>((D4+E4+F4)/3+0.5*(D4-E4)+0.5*(D4-F4)*G4)/C4</f>
        <v>1.0198496977618037</v>
      </c>
      <c r="K4" s="501">
        <v>1</v>
      </c>
      <c r="L4" s="502">
        <f>B4*I4*J4*K4</f>
        <v>685334375.34504163</v>
      </c>
    </row>
    <row r="5" spans="1:12">
      <c r="A5" s="490" t="s">
        <v>67</v>
      </c>
      <c r="B5" s="495"/>
      <c r="C5" s="503"/>
      <c r="D5" s="503"/>
      <c r="E5" s="503"/>
      <c r="F5" s="503"/>
      <c r="G5" s="501"/>
      <c r="H5" s="501"/>
      <c r="I5" s="501"/>
      <c r="J5" s="501"/>
      <c r="K5" s="501"/>
      <c r="L5" s="504">
        <f>L4</f>
        <v>685334375.34504163</v>
      </c>
    </row>
    <row r="6" spans="1:12">
      <c r="A6" t="s">
        <v>7329</v>
      </c>
      <c r="B6" s="505"/>
      <c r="C6" s="506"/>
      <c r="D6" s="506"/>
      <c r="E6" s="506"/>
      <c r="F6" s="506"/>
      <c r="G6" s="507"/>
      <c r="H6" s="507"/>
      <c r="I6" s="507"/>
      <c r="J6" s="507"/>
      <c r="K6" s="507"/>
    </row>
    <row r="7" spans="1:12">
      <c r="A7" s="508" t="s">
        <v>3941</v>
      </c>
      <c r="B7" s="505"/>
      <c r="C7" s="509"/>
      <c r="D7" s="506"/>
      <c r="E7" s="506"/>
      <c r="F7" s="506"/>
      <c r="G7" s="507"/>
      <c r="H7" s="507"/>
      <c r="I7" s="507"/>
      <c r="J7" s="507"/>
      <c r="K7" s="507"/>
    </row>
    <row r="8" spans="1:12">
      <c r="A8" s="508" t="s">
        <v>3942</v>
      </c>
      <c r="B8" s="505"/>
      <c r="C8" s="506"/>
      <c r="D8" s="506"/>
      <c r="E8" s="510">
        <f>((D4+E4+F4)/3+(D4-E4)/2+0.5*(D4-F4)*(G4+0.5*H4))/(C4*J4)</f>
        <v>1.0509411293552264</v>
      </c>
      <c r="F8" s="506"/>
      <c r="G8" s="507"/>
      <c r="H8" s="507"/>
      <c r="I8" s="507"/>
      <c r="J8" s="507"/>
      <c r="K8" s="507"/>
    </row>
    <row r="9" spans="1:12">
      <c r="A9" s="508"/>
      <c r="B9" s="505"/>
      <c r="C9" s="506"/>
      <c r="D9" s="506"/>
      <c r="E9" s="506"/>
      <c r="F9" s="506"/>
      <c r="G9" s="507"/>
      <c r="H9" s="507"/>
      <c r="I9" s="507"/>
      <c r="J9" s="507"/>
      <c r="K9" s="507"/>
    </row>
    <row r="10" spans="1:12">
      <c r="A10" s="511"/>
      <c r="B10" s="512"/>
      <c r="C10" s="506"/>
      <c r="D10" s="506"/>
      <c r="E10" s="506"/>
      <c r="F10" s="506"/>
      <c r="G10" s="507"/>
      <c r="H10" s="507"/>
      <c r="I10" s="507"/>
      <c r="J10" s="507"/>
      <c r="K10" s="507" t="s">
        <v>3943</v>
      </c>
    </row>
    <row r="11" spans="1:12">
      <c r="B11" s="505"/>
      <c r="C11" s="506"/>
      <c r="D11" s="506"/>
      <c r="E11" s="506"/>
      <c r="F11" s="506"/>
      <c r="G11" s="507" t="s">
        <v>3944</v>
      </c>
      <c r="H11" s="507"/>
      <c r="I11" s="507"/>
      <c r="J11" s="507">
        <v>1</v>
      </c>
      <c r="K11" s="513" t="s">
        <v>3945</v>
      </c>
    </row>
    <row r="12" spans="1:12">
      <c r="B12" s="505"/>
      <c r="C12" s="506"/>
      <c r="D12" s="506"/>
      <c r="E12" s="506"/>
      <c r="F12" s="506"/>
      <c r="G12" s="507" t="s">
        <v>3946</v>
      </c>
      <c r="H12" s="507"/>
      <c r="I12" s="507"/>
      <c r="J12" s="507">
        <v>1.3</v>
      </c>
      <c r="K12" s="513" t="s">
        <v>3945</v>
      </c>
    </row>
    <row r="13" spans="1:12">
      <c r="B13" s="505"/>
      <c r="C13" s="506"/>
      <c r="D13" s="506"/>
      <c r="E13" s="506"/>
      <c r="F13" s="506"/>
      <c r="G13" s="507"/>
      <c r="H13" s="507"/>
      <c r="I13" s="507"/>
      <c r="J13" s="514" t="s">
        <v>3947</v>
      </c>
      <c r="K13" s="513" t="s">
        <v>3948</v>
      </c>
    </row>
    <row r="14" spans="1:12">
      <c r="B14" s="505"/>
      <c r="C14" s="506"/>
      <c r="D14" s="506"/>
      <c r="E14" s="507" t="s">
        <v>3949</v>
      </c>
      <c r="F14" s="506"/>
      <c r="G14" s="507"/>
      <c r="H14" s="507"/>
      <c r="I14" s="507"/>
      <c r="J14" s="514">
        <v>1</v>
      </c>
      <c r="K14" s="513" t="s">
        <v>3950</v>
      </c>
    </row>
    <row r="15" spans="1:12">
      <c r="B15" s="505"/>
      <c r="C15" s="506"/>
      <c r="D15" s="506"/>
      <c r="E15" s="506" t="s">
        <v>3951</v>
      </c>
      <c r="F15" s="506"/>
      <c r="G15" s="507"/>
      <c r="H15" s="507"/>
      <c r="I15" s="507"/>
      <c r="J15" s="514" t="s">
        <v>3952</v>
      </c>
      <c r="K15" s="513" t="s">
        <v>3950</v>
      </c>
    </row>
    <row r="16" spans="1:12">
      <c r="B16" s="505"/>
      <c r="C16" s="506"/>
      <c r="D16" s="506"/>
      <c r="E16" s="506"/>
      <c r="F16" s="506"/>
      <c r="G16" s="507"/>
      <c r="H16" s="507"/>
      <c r="I16" s="507"/>
      <c r="J16" s="507"/>
      <c r="K16" s="507"/>
    </row>
    <row r="17" spans="2:11">
      <c r="B17" s="505"/>
      <c r="C17" s="506"/>
      <c r="D17" s="506"/>
      <c r="E17" s="506"/>
      <c r="F17" s="506"/>
      <c r="G17" s="507"/>
      <c r="H17" s="507"/>
      <c r="I17" s="507"/>
      <c r="J17" s="507"/>
      <c r="K17" s="50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I9"/>
  <sheetViews>
    <sheetView rightToLeft="1" workbookViewId="0">
      <selection activeCell="I5" sqref="I5"/>
    </sheetView>
  </sheetViews>
  <sheetFormatPr defaultRowHeight="15"/>
  <cols>
    <col min="3" max="3" width="32.85546875" style="262" customWidth="1"/>
    <col min="4" max="4" width="24" style="262" customWidth="1"/>
    <col min="6" max="6" width="6.140625" customWidth="1"/>
    <col min="7" max="7" width="9.85546875" customWidth="1"/>
    <col min="8" max="8" width="37.42578125" customWidth="1"/>
    <col min="9" max="9" width="23.7109375" customWidth="1"/>
    <col min="10" max="10" width="5.42578125" customWidth="1"/>
  </cols>
  <sheetData>
    <row r="1" spans="2:9" ht="30" customHeight="1">
      <c r="D1" s="268"/>
      <c r="H1" s="262"/>
      <c r="I1" s="268"/>
    </row>
    <row r="2" spans="2:9" ht="30" customHeight="1">
      <c r="B2" s="750" t="s">
        <v>7347</v>
      </c>
      <c r="C2" s="750"/>
      <c r="D2" s="750"/>
      <c r="G2" s="750" t="s">
        <v>3736</v>
      </c>
      <c r="H2" s="750"/>
      <c r="I2" s="750"/>
    </row>
    <row r="3" spans="2:9" ht="30" customHeight="1">
      <c r="B3" s="750" t="s">
        <v>4209</v>
      </c>
      <c r="C3" s="750"/>
      <c r="D3" s="750"/>
      <c r="G3" s="750" t="s">
        <v>4209</v>
      </c>
      <c r="H3" s="750"/>
      <c r="I3" s="750"/>
    </row>
    <row r="4" spans="2:9" ht="30" customHeight="1">
      <c r="C4" s="429" t="s">
        <v>7348</v>
      </c>
      <c r="D4" s="268" t="s">
        <v>7353</v>
      </c>
      <c r="H4" s="262"/>
      <c r="I4" s="268" t="s">
        <v>7354</v>
      </c>
    </row>
    <row r="5" spans="2:9" ht="41.25" customHeight="1">
      <c r="B5" s="266" t="s">
        <v>71</v>
      </c>
      <c r="C5" s="270" t="s">
        <v>72</v>
      </c>
      <c r="D5" s="271" t="s">
        <v>3737</v>
      </c>
      <c r="G5" s="266" t="s">
        <v>71</v>
      </c>
      <c r="H5" s="270" t="s">
        <v>72</v>
      </c>
      <c r="I5" s="271" t="s">
        <v>3737</v>
      </c>
    </row>
    <row r="6" spans="2:9" ht="30" customHeight="1">
      <c r="B6" s="265">
        <v>1</v>
      </c>
      <c r="C6" s="267" t="s">
        <v>3733</v>
      </c>
      <c r="D6" s="269">
        <f>'بهنگام سازی ابنیه'!L5</f>
        <v>2382675772.694778</v>
      </c>
      <c r="G6" s="265">
        <v>1</v>
      </c>
      <c r="H6" s="267" t="s">
        <v>3733</v>
      </c>
      <c r="I6" s="269">
        <f>'مالی ابنیه'!B37</f>
        <v>2402106934.0999999</v>
      </c>
    </row>
    <row r="7" spans="2:9" ht="30" customHeight="1">
      <c r="B7" s="265">
        <v>2</v>
      </c>
      <c r="C7" s="267" t="s">
        <v>3734</v>
      </c>
      <c r="D7" s="269">
        <f>'بهنگام سازی مکانیک'!L4</f>
        <v>1765065829.3158405</v>
      </c>
      <c r="G7" s="265">
        <v>2</v>
      </c>
      <c r="H7" s="267" t="s">
        <v>3734</v>
      </c>
      <c r="I7" s="269">
        <f>'مالی مکانیک'!B39</f>
        <v>1769422497</v>
      </c>
    </row>
    <row r="8" spans="2:9" ht="30" customHeight="1">
      <c r="B8" s="265">
        <v>3</v>
      </c>
      <c r="C8" s="267" t="s">
        <v>3735</v>
      </c>
      <c r="D8" s="269">
        <f>'بهنگام سازی برق'!L5</f>
        <v>685334375.34504163</v>
      </c>
      <c r="G8" s="265">
        <v>3</v>
      </c>
      <c r="H8" s="267" t="s">
        <v>3735</v>
      </c>
      <c r="I8" s="269">
        <f>'مالی برق'!B37</f>
        <v>672167952.39999998</v>
      </c>
    </row>
    <row r="9" spans="2:9" ht="30" customHeight="1">
      <c r="B9" s="266"/>
      <c r="C9" s="267" t="s">
        <v>67</v>
      </c>
      <c r="D9" s="269">
        <f>SUM(D6:D8)</f>
        <v>4833075977.3556595</v>
      </c>
      <c r="G9" s="266"/>
      <c r="H9" s="267" t="s">
        <v>67</v>
      </c>
      <c r="I9" s="269">
        <f>SUM(I6:I8)</f>
        <v>4843697383.5</v>
      </c>
    </row>
  </sheetData>
  <mergeCells count="4">
    <mergeCell ref="B2:D2"/>
    <mergeCell ref="B3:D3"/>
    <mergeCell ref="G2:I2"/>
    <mergeCell ref="G3:I3"/>
  </mergeCells>
  <pageMargins left="0.7" right="0.7" top="0.75" bottom="0.75" header="0.3" footer="0.3"/>
  <pageSetup paperSize="9" orientation="portrait" horizontalDpi="200" verticalDpi="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rightToLeft="1" topLeftCell="A4" workbookViewId="0">
      <selection activeCell="A12" sqref="A12"/>
    </sheetView>
  </sheetViews>
  <sheetFormatPr defaultRowHeight="15"/>
  <cols>
    <col min="1" max="1" width="148.42578125" customWidth="1"/>
  </cols>
  <sheetData>
    <row r="1" spans="1:1" ht="39.75" customHeight="1">
      <c r="A1" s="515" t="s">
        <v>69</v>
      </c>
    </row>
    <row r="2" spans="1:1" ht="33.75" customHeight="1">
      <c r="A2" s="273" t="s">
        <v>7357</v>
      </c>
    </row>
    <row r="3" spans="1:1" ht="22.5" customHeight="1">
      <c r="A3" s="273" t="s">
        <v>3957</v>
      </c>
    </row>
    <row r="4" spans="1:1" ht="25.5" customHeight="1">
      <c r="A4" s="273" t="s">
        <v>7355</v>
      </c>
    </row>
    <row r="5" spans="1:1" ht="20.25">
      <c r="A5" s="273" t="s">
        <v>7356</v>
      </c>
    </row>
    <row r="6" spans="1:1" ht="40.5">
      <c r="A6" s="273" t="s">
        <v>3956</v>
      </c>
    </row>
    <row r="7" spans="1:1" ht="20.25">
      <c r="A7" s="272" t="s">
        <v>3955</v>
      </c>
    </row>
    <row r="9" spans="1:1" ht="21">
      <c r="A9" s="416" t="s">
        <v>7349</v>
      </c>
    </row>
    <row r="11" spans="1:1" ht="21">
      <c r="A11" s="416" t="s">
        <v>7371</v>
      </c>
    </row>
    <row r="12" spans="1:1" ht="21">
      <c r="A12" s="416" t="s">
        <v>3970</v>
      </c>
    </row>
    <row r="13" spans="1:1" ht="21">
      <c r="A13" s="416" t="s">
        <v>3923</v>
      </c>
    </row>
    <row r="15" spans="1:1" ht="21">
      <c r="A15" s="646" t="s">
        <v>7370</v>
      </c>
    </row>
    <row r="16" spans="1:1" ht="21">
      <c r="A16" s="416"/>
    </row>
    <row r="17" spans="1:1" ht="18.75">
      <c r="A17" s="274" t="s">
        <v>7269</v>
      </c>
    </row>
  </sheetData>
  <pageMargins left="0.7" right="0.7" top="0.75" bottom="0.75" header="0.3" footer="0.3"/>
  <pageSetup paperSize="0" orientation="portrait" horizontalDpi="0" verticalDpi="0" copie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7"/>
  <sheetViews>
    <sheetView rightToLeft="1" workbookViewId="0">
      <selection activeCell="C9" sqref="C9"/>
    </sheetView>
  </sheetViews>
  <sheetFormatPr defaultRowHeight="15"/>
  <cols>
    <col min="1" max="1" width="7.42578125" style="318" customWidth="1"/>
    <col min="2" max="2" width="39.140625" customWidth="1"/>
    <col min="3" max="3" width="19.5703125" customWidth="1"/>
    <col min="4" max="4" width="0.85546875" customWidth="1"/>
    <col min="5" max="5" width="7" style="318" customWidth="1"/>
    <col min="6" max="6" width="24" customWidth="1"/>
    <col min="7" max="7" width="8.28515625" customWidth="1"/>
    <col min="8" max="8" width="6.28515625" customWidth="1"/>
    <col min="9" max="9" width="7" customWidth="1"/>
    <col min="10" max="10" width="6.85546875" customWidth="1"/>
    <col min="11" max="11" width="7" customWidth="1"/>
    <col min="12" max="12" width="9" hidden="1" customWidth="1"/>
    <col min="14" max="14" width="13.42578125" customWidth="1"/>
  </cols>
  <sheetData>
    <row r="1" spans="1:16" ht="24.75">
      <c r="A1" s="291" t="s">
        <v>3768</v>
      </c>
      <c r="B1" s="292" t="s">
        <v>3769</v>
      </c>
      <c r="C1" s="292"/>
      <c r="D1" s="292"/>
      <c r="E1" s="293"/>
      <c r="F1" s="294" t="s">
        <v>7272</v>
      </c>
      <c r="G1" s="294"/>
      <c r="H1" s="294"/>
      <c r="I1" s="295"/>
      <c r="J1" s="295"/>
      <c r="K1" s="295"/>
      <c r="N1" s="275" t="s">
        <v>3918</v>
      </c>
      <c r="O1" s="446"/>
      <c r="P1" s="275" t="s">
        <v>3919</v>
      </c>
    </row>
    <row r="2" spans="1:16" ht="24.75">
      <c r="A2" s="296"/>
      <c r="B2" s="297" t="s">
        <v>3770</v>
      </c>
      <c r="C2" s="298"/>
      <c r="E2" s="299"/>
      <c r="F2" s="300" t="s">
        <v>3771</v>
      </c>
      <c r="G2" s="300"/>
      <c r="H2" s="300"/>
      <c r="I2" s="301"/>
      <c r="J2" s="301"/>
      <c r="K2" s="302"/>
      <c r="N2" s="275"/>
      <c r="O2" s="275"/>
      <c r="P2" s="275" t="s">
        <v>3741</v>
      </c>
    </row>
    <row r="3" spans="1:16" ht="24.75">
      <c r="A3" s="303" t="s">
        <v>3772</v>
      </c>
      <c r="B3" s="304" t="s">
        <v>3773</v>
      </c>
      <c r="C3" s="447"/>
      <c r="E3" s="305" t="s">
        <v>3774</v>
      </c>
      <c r="F3" s="460" t="s">
        <v>3775</v>
      </c>
      <c r="G3" s="306"/>
      <c r="H3" s="306"/>
      <c r="I3" s="307">
        <v>16</v>
      </c>
      <c r="J3" s="307">
        <v>4</v>
      </c>
      <c r="K3" s="307">
        <v>95</v>
      </c>
    </row>
    <row r="4" spans="1:16" ht="24.75">
      <c r="A4" s="308" t="s">
        <v>3776</v>
      </c>
      <c r="B4" s="309" t="s">
        <v>3777</v>
      </c>
      <c r="C4" s="448"/>
      <c r="E4" s="308" t="s">
        <v>3778</v>
      </c>
      <c r="F4" s="306" t="s">
        <v>3779</v>
      </c>
      <c r="G4" s="306"/>
      <c r="H4" s="306"/>
      <c r="I4" s="310">
        <v>30</v>
      </c>
      <c r="J4" s="310">
        <v>2</v>
      </c>
      <c r="K4" s="310">
        <v>95</v>
      </c>
    </row>
    <row r="5" spans="1:16" ht="24.75">
      <c r="A5" s="308" t="s">
        <v>3780</v>
      </c>
      <c r="B5" s="309" t="s">
        <v>3781</v>
      </c>
      <c r="C5" s="448"/>
      <c r="E5" s="308" t="s">
        <v>3782</v>
      </c>
      <c r="F5" s="311" t="s">
        <v>3783</v>
      </c>
      <c r="G5" s="461"/>
      <c r="H5" s="461"/>
      <c r="I5" s="439"/>
      <c r="J5" s="439">
        <f>I7+I9</f>
        <v>48</v>
      </c>
      <c r="K5" s="287"/>
    </row>
    <row r="6" spans="1:16" ht="24.75">
      <c r="A6" s="308" t="s">
        <v>3784</v>
      </c>
      <c r="B6" s="309" t="s">
        <v>3745</v>
      </c>
      <c r="C6" s="448"/>
      <c r="E6" s="308" t="s">
        <v>3785</v>
      </c>
      <c r="F6" s="311" t="s">
        <v>3786</v>
      </c>
      <c r="G6" s="461"/>
      <c r="H6" s="461"/>
      <c r="I6" s="462"/>
      <c r="J6" s="463"/>
      <c r="K6" s="312"/>
    </row>
    <row r="7" spans="1:16" ht="24.75">
      <c r="A7" s="308" t="s">
        <v>3787</v>
      </c>
      <c r="B7" s="309" t="s">
        <v>3788</v>
      </c>
      <c r="C7" s="449"/>
      <c r="E7" s="308"/>
      <c r="F7" s="313" t="s">
        <v>3789</v>
      </c>
      <c r="G7" s="464" t="str">
        <f>IF((J4&lt;=3),"اول",IF((J4&lt;=6),"دوم",IF((J4&lt;=9),"سوم",IF((J4&lt;=12),"چهارم","غلط"))))</f>
        <v>اول</v>
      </c>
      <c r="H7" s="465">
        <f>K4</f>
        <v>95</v>
      </c>
      <c r="I7" s="466">
        <f>IF((G8=G10),(J3-J4)*L8+I3-I4,IF((G7="سوم"),(9-J4+1)*L8-I4,IF((G7="چهارم"),(12-J4+1)*L8-I4,IF((G7="دوم"),(6-J4+1)*L8-I4,IF((G7="اول"),(3-J4+1)*L8-I4,0)))))</f>
        <v>32</v>
      </c>
      <c r="J7" s="439"/>
      <c r="K7" s="287"/>
      <c r="L7" s="314">
        <f>IF((G9="سوم"),30,IF((G9="چهارم"),30,IF((G9="دوم"),31,IF((G9="اول"),31,0))))</f>
        <v>31</v>
      </c>
      <c r="M7" s="254"/>
      <c r="N7" s="313"/>
      <c r="O7" s="254"/>
    </row>
    <row r="8" spans="1:16" ht="24.75">
      <c r="A8" s="308" t="s">
        <v>3790</v>
      </c>
      <c r="B8" s="309" t="s">
        <v>3791</v>
      </c>
      <c r="C8" s="449"/>
      <c r="E8" s="308"/>
      <c r="F8" s="315" t="s">
        <v>3792</v>
      </c>
      <c r="G8" s="467" t="str">
        <f>G7</f>
        <v>اول</v>
      </c>
      <c r="H8" s="468">
        <f>K4</f>
        <v>95</v>
      </c>
      <c r="I8" s="469">
        <f>J5</f>
        <v>48</v>
      </c>
      <c r="J8" s="470">
        <f>I7</f>
        <v>32</v>
      </c>
      <c r="K8" s="287"/>
      <c r="L8" s="314">
        <f>IF((G7="سوم"),30,IF((G7="چهارم"),30,IF((G7="دوم"),31,IF((G7="اول"),31,0))))</f>
        <v>31</v>
      </c>
      <c r="M8" s="313"/>
      <c r="N8" s="313"/>
      <c r="O8" s="313"/>
    </row>
    <row r="9" spans="1:16" ht="24.75">
      <c r="A9" s="308" t="s">
        <v>3793</v>
      </c>
      <c r="B9" s="309" t="s">
        <v>3794</v>
      </c>
      <c r="C9" s="449" t="s">
        <v>3959</v>
      </c>
      <c r="E9" s="308"/>
      <c r="F9" s="313" t="s">
        <v>3789</v>
      </c>
      <c r="G9" s="464" t="str">
        <f>IF((J3&lt;=3),"اول",IF((J3&lt;=6),"دوم",IF((J3&lt;=9),"سوم",IF((J3&lt;=12),"چهارم","غلط"))))</f>
        <v>دوم</v>
      </c>
      <c r="H9" s="465">
        <f>K3</f>
        <v>95</v>
      </c>
      <c r="I9" s="466">
        <f>IF((G8=G10),0,IF((G10=G8),0,IF((G9="سوم"),(J3-7)*L7+I3,IF((G9="چهارم"),(J3-10)*L7+I3,IF((G9="دوم"),(J3-4)*L7+I3,IF((G9="اول"),(J3-1)*L7+I3,0))))))</f>
        <v>16</v>
      </c>
      <c r="J9" s="470"/>
      <c r="K9" s="287"/>
      <c r="M9" s="254"/>
      <c r="N9" s="313"/>
      <c r="O9" s="254"/>
    </row>
    <row r="10" spans="1:16" ht="24.75">
      <c r="A10" s="316" t="s">
        <v>3796</v>
      </c>
      <c r="B10" s="317" t="s">
        <v>3797</v>
      </c>
      <c r="C10" s="449" t="s">
        <v>7270</v>
      </c>
      <c r="E10" s="316"/>
      <c r="F10" s="315" t="s">
        <v>3792</v>
      </c>
      <c r="G10" s="467" t="str">
        <f>G9</f>
        <v>دوم</v>
      </c>
      <c r="H10" s="468">
        <f>K3</f>
        <v>95</v>
      </c>
      <c r="I10" s="469">
        <f>J5</f>
        <v>48</v>
      </c>
      <c r="J10" s="470">
        <f>I9</f>
        <v>16</v>
      </c>
      <c r="K10" s="287"/>
    </row>
    <row r="11" spans="1:16">
      <c r="I11" s="319"/>
      <c r="J11" s="320"/>
      <c r="K11" s="321"/>
    </row>
    <row r="12" spans="1:16">
      <c r="A12" s="299"/>
      <c r="B12" s="300" t="s">
        <v>3798</v>
      </c>
      <c r="C12" s="322"/>
      <c r="E12" s="323"/>
      <c r="F12" s="300" t="s">
        <v>3799</v>
      </c>
      <c r="G12" s="324"/>
      <c r="H12" s="324"/>
      <c r="I12" s="325" t="s">
        <v>3800</v>
      </c>
      <c r="J12" s="326"/>
      <c r="K12" s="327"/>
      <c r="L12" s="311"/>
      <c r="O12" s="328"/>
    </row>
    <row r="13" spans="1:16" ht="24.75">
      <c r="A13" s="329"/>
      <c r="B13" s="330" t="s">
        <v>3801</v>
      </c>
      <c r="C13" s="331" t="s">
        <v>3802</v>
      </c>
      <c r="E13" s="459" t="s">
        <v>3803</v>
      </c>
      <c r="F13" s="333"/>
      <c r="G13" s="332"/>
      <c r="H13" s="457"/>
      <c r="I13" s="451"/>
      <c r="J13" s="452">
        <v>0</v>
      </c>
      <c r="K13" s="453"/>
    </row>
    <row r="14" spans="1:16" ht="24.75">
      <c r="A14" s="334"/>
      <c r="B14" s="335" t="s">
        <v>3740</v>
      </c>
      <c r="C14" s="450">
        <f>'1ابنیه'!Q68</f>
        <v>0</v>
      </c>
      <c r="E14" s="336"/>
      <c r="F14" s="337"/>
      <c r="G14" s="313"/>
      <c r="H14" s="313"/>
      <c r="I14" s="338"/>
      <c r="J14" s="339"/>
      <c r="K14" s="340"/>
    </row>
    <row r="15" spans="1:16" ht="24.75">
      <c r="A15" s="334"/>
      <c r="B15" s="335" t="s">
        <v>3804</v>
      </c>
      <c r="C15" s="450">
        <f>'1مکانیک'!Q74</f>
        <v>0</v>
      </c>
      <c r="E15" s="329"/>
      <c r="F15" s="341" t="s">
        <v>3920</v>
      </c>
      <c r="G15" s="341"/>
      <c r="H15" s="341"/>
      <c r="I15" s="451"/>
      <c r="J15" s="452">
        <f>C17</f>
        <v>0</v>
      </c>
      <c r="K15" s="453"/>
    </row>
    <row r="16" spans="1:16" ht="24.75">
      <c r="A16" s="334"/>
      <c r="B16" s="335" t="s">
        <v>3805</v>
      </c>
      <c r="C16" s="450">
        <f>'1برق'!Q70</f>
        <v>0</v>
      </c>
      <c r="E16" s="336"/>
      <c r="F16" s="337" t="s">
        <v>3806</v>
      </c>
      <c r="G16" s="337"/>
      <c r="H16" s="337"/>
      <c r="I16" s="454"/>
      <c r="J16" s="455"/>
      <c r="K16" s="456"/>
    </row>
    <row r="17" spans="1:11" ht="27">
      <c r="A17" s="299"/>
      <c r="B17" s="342" t="s">
        <v>3807</v>
      </c>
      <c r="C17" s="417">
        <f>C14+C15+C16</f>
        <v>0</v>
      </c>
      <c r="E17" s="297" t="s">
        <v>3808</v>
      </c>
      <c r="F17" s="458"/>
      <c r="G17" s="297"/>
      <c r="H17" s="297"/>
      <c r="I17" s="418"/>
      <c r="J17" s="432">
        <f>J13+J15</f>
        <v>0</v>
      </c>
      <c r="K17" s="419"/>
    </row>
    <row r="18" spans="1:11">
      <c r="I18" s="295"/>
      <c r="J18" s="295"/>
      <c r="K18" s="295"/>
    </row>
    <row r="21" spans="1:11" ht="19.5">
      <c r="G21" s="420"/>
    </row>
    <row r="22" spans="1:11" ht="19.5">
      <c r="G22" s="420"/>
    </row>
    <row r="23" spans="1:11">
      <c r="G23" s="313"/>
    </row>
    <row r="24" spans="1:11" ht="24.75">
      <c r="G24" s="421"/>
    </row>
    <row r="25" spans="1:11" ht="24.75">
      <c r="G25" s="421"/>
    </row>
    <row r="26" spans="1:11" ht="24.75">
      <c r="G26" s="421"/>
    </row>
    <row r="27" spans="1:11" ht="24.75">
      <c r="G27" s="421"/>
    </row>
  </sheetData>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'شاخص ابنیه'!$C$1:$BZ$1</xm:f>
          </x14:formula1>
          <xm:sqref>C9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9"/>
  <sheetViews>
    <sheetView rightToLeft="1" workbookViewId="0">
      <selection activeCell="C7" sqref="C7"/>
    </sheetView>
  </sheetViews>
  <sheetFormatPr defaultRowHeight="15"/>
  <cols>
    <col min="1" max="1" width="6.7109375" style="428" customWidth="1"/>
    <col min="2" max="2" width="7" style="428" customWidth="1"/>
    <col min="3" max="3" width="7.5703125" customWidth="1"/>
    <col min="4" max="4" width="5.85546875" customWidth="1"/>
    <col min="5" max="5" width="14.85546875" customWidth="1"/>
    <col min="6" max="6" width="12.42578125" customWidth="1"/>
    <col min="7" max="7" width="14.28515625" style="428" customWidth="1"/>
    <col min="8" max="8" width="7.28515625" style="428" customWidth="1"/>
    <col min="9" max="9" width="6" style="428" customWidth="1"/>
    <col min="10" max="10" width="5.85546875" style="428" customWidth="1"/>
    <col min="11" max="11" width="14.7109375" style="428" customWidth="1"/>
    <col min="12" max="12" width="8.5703125" style="426" customWidth="1"/>
    <col min="13" max="14" width="9.7109375" style="426" hidden="1" customWidth="1"/>
    <col min="15" max="15" width="9.7109375" style="426" customWidth="1"/>
    <col min="16" max="16" width="7.140625" style="485" customWidth="1"/>
    <col min="17" max="17" width="14.28515625" style="426" customWidth="1"/>
    <col min="18" max="18" width="9.140625" style="428" hidden="1" customWidth="1"/>
    <col min="19" max="19" width="13.7109375" customWidth="1"/>
  </cols>
  <sheetData>
    <row r="1" spans="1:22" ht="27">
      <c r="A1" s="427"/>
      <c r="B1" s="427"/>
      <c r="C1" s="275"/>
      <c r="D1" s="275"/>
      <c r="E1" s="276"/>
      <c r="F1" s="275" t="s">
        <v>3915</v>
      </c>
      <c r="G1" s="427"/>
      <c r="H1" s="427"/>
      <c r="I1" s="427"/>
      <c r="J1" s="427"/>
      <c r="K1" s="427"/>
      <c r="L1" s="422"/>
      <c r="M1" s="422"/>
      <c r="N1" s="422"/>
      <c r="O1" s="422"/>
      <c r="P1" s="471" t="s">
        <v>7274</v>
      </c>
      <c r="Q1" s="472"/>
      <c r="R1" s="427"/>
      <c r="S1" s="275" t="s">
        <v>3918</v>
      </c>
      <c r="T1" s="446"/>
      <c r="U1" s="275" t="s">
        <v>3919</v>
      </c>
      <c r="V1" s="275"/>
    </row>
    <row r="2" spans="1:22" ht="27">
      <c r="A2" s="427" t="s">
        <v>3738</v>
      </c>
      <c r="B2" s="427"/>
      <c r="C2" s="275"/>
      <c r="D2" s="275"/>
      <c r="E2" s="276"/>
      <c r="F2" s="275"/>
      <c r="G2" s="427" t="s">
        <v>3739</v>
      </c>
      <c r="H2" s="427"/>
      <c r="I2" s="427"/>
      <c r="J2" s="473" t="s">
        <v>3740</v>
      </c>
      <c r="K2" s="427" t="s">
        <v>7273</v>
      </c>
      <c r="L2" s="422"/>
      <c r="M2" s="422"/>
      <c r="N2" s="422"/>
      <c r="O2" s="422"/>
      <c r="P2" s="471"/>
      <c r="Q2" s="472"/>
      <c r="R2" s="427">
        <f>IF(N6="سوم89",17,IF(N6="چهارم89",18,IF(N6="اول90",21,IF(N6="دوم90",22,IF(N6="سوم90",23,IF(N6="چهارم90",24,IF(N6="اول91",27,IF(N6="دوم91",28,IF(N6="سوم91",29,IF(N6="چهارم91",30,IF(N6="اول92",33,IF(N6="دوم92",34,IF(N6="سوم92",35,IF(N6="چهارم92",36,IF(N6="اول93",39,IF(N6="دوم93",40,IF(N6="سوم93",41,IF(N6="چهارم93",42,IF(N6="اول94",45,IF(N6="دوم94",46,IF(N6="سوم94",47,IF(N6="چهارم94",48,IF(N6="اول95",51,IF(N6="دوم95",52,IF(N6="سوم95",53,IF(N6="چهارم95",54,"WARNING"))))))))))))))))))))))))))</f>
        <v>46</v>
      </c>
      <c r="S2" s="275"/>
      <c r="T2" s="275"/>
      <c r="U2" s="275" t="s">
        <v>3741</v>
      </c>
      <c r="V2" s="275"/>
    </row>
    <row r="3" spans="1:22" ht="27">
      <c r="A3" s="427" t="s">
        <v>3742</v>
      </c>
      <c r="B3" s="427"/>
      <c r="C3" s="275"/>
      <c r="D3" s="275"/>
      <c r="E3" s="276"/>
      <c r="F3" s="275"/>
      <c r="G3" s="427" t="s">
        <v>3743</v>
      </c>
      <c r="H3" s="427"/>
      <c r="I3" s="427"/>
      <c r="J3" s="427"/>
      <c r="K3" s="427"/>
      <c r="L3" s="422"/>
      <c r="M3" s="422"/>
      <c r="N3" s="422"/>
      <c r="O3" s="422"/>
      <c r="P3" s="471" t="s">
        <v>3744</v>
      </c>
      <c r="Q3" s="472"/>
      <c r="R3" s="427">
        <f>IF(M6="سوم89",17,IF(M6="چهارم89",18,IF(M6="اول90",21,IF(M6="دوم90",22,IF(M6="سوم90",23,IF(M6="چهارم90",24,IF(M6="اول91",27,IF(M6="دوم91",28,IF(M6="سوم91",29,IF(M6="چهارم91",30,IF(M6="اول92",33,IF(M6="دوم92",34,IF(M6="سوم92",35,IF(M6="چهارم92",36,IF(M6="اول93",39,IF(M6="دوم93",40,IF(M6="سوم93",41,IF(M6="چهارم93",42,IF(M6="اول94",45,IF(M6="دوم94",46,IF(M6="سوم94",47,IF(M6="چهارم94",48,IF(M6="اول95",51,IF(M6="دوم95",52,IF(M6="سوم95",53,IF(M6="چهارم95",54,"WARNING"))))))))))))))))))))))))))</f>
        <v>46</v>
      </c>
    </row>
    <row r="4" spans="1:22" ht="27">
      <c r="A4" s="427" t="s">
        <v>3745</v>
      </c>
      <c r="B4" s="427"/>
      <c r="C4" s="275"/>
      <c r="D4" s="275"/>
      <c r="E4" s="276"/>
      <c r="F4" s="275"/>
      <c r="G4" s="427" t="s">
        <v>3746</v>
      </c>
      <c r="H4" s="427"/>
      <c r="I4" s="427"/>
      <c r="J4" s="427"/>
      <c r="K4" s="427"/>
      <c r="L4" s="422"/>
      <c r="M4" s="422"/>
      <c r="N4" s="422"/>
      <c r="O4" s="422"/>
      <c r="P4" s="471"/>
      <c r="Q4" s="472"/>
      <c r="R4" s="427">
        <f>IF(L6="سوم89",17,IF(L6="چهارم89",18,IF(L6="اول90",21,IF(L6="دوم90",22,IF(L6="سوم90",23,IF(L6="چهارم90",24,IF(L6="اول91",27,IF(L6="دوم91",28,IF(L6="سوم91",29,IF(L6="چهارم91",30,IF(L6="اول92",33,IF(L6="دوم92",34,IF(L6="سوم92",35,IF(L6="چهارم92",36,IF(L6="اول93",39,IF(L6="دوم93",40,IF(L6="سوم93",41,IF(L6="چهارم93",42,IF(L6="اول94",45,IF(L6="دوم94",46,IF(L6="سوم94",47,IF(L6="چهارم94",48,IF(L6="اول95",51,IF(L6="دوم95",52,IF(L6="سوم95",53,IF(L6="چهارم95",54,"WARNING"))))))))))))))))))))))))))</f>
        <v>46</v>
      </c>
    </row>
    <row r="5" spans="1:22" ht="109.5" customHeight="1">
      <c r="A5" s="437" t="s">
        <v>3747</v>
      </c>
      <c r="B5" s="441" t="s">
        <v>3748</v>
      </c>
      <c r="C5" s="278" t="s">
        <v>3749</v>
      </c>
      <c r="D5" s="277" t="s">
        <v>3750</v>
      </c>
      <c r="E5" s="433" t="s">
        <v>3751</v>
      </c>
      <c r="F5" s="280" t="s">
        <v>3752</v>
      </c>
      <c r="G5" s="433" t="s">
        <v>3753</v>
      </c>
      <c r="H5" s="433" t="s">
        <v>3754</v>
      </c>
      <c r="I5" s="433" t="s">
        <v>3755</v>
      </c>
      <c r="J5" s="434" t="s">
        <v>3756</v>
      </c>
      <c r="K5" s="433" t="s">
        <v>3757</v>
      </c>
      <c r="L5" s="434" t="s">
        <v>3758</v>
      </c>
      <c r="M5" s="434" t="s">
        <v>3759</v>
      </c>
      <c r="N5" s="434" t="s">
        <v>3759</v>
      </c>
      <c r="O5" s="434" t="s">
        <v>3916</v>
      </c>
      <c r="P5" s="435" t="s">
        <v>3760</v>
      </c>
      <c r="Q5" s="436" t="s">
        <v>3761</v>
      </c>
      <c r="R5" s="427"/>
    </row>
    <row r="6" spans="1:22" ht="22.5" customHeight="1">
      <c r="A6" s="438"/>
      <c r="B6" s="442"/>
      <c r="C6" s="282"/>
      <c r="D6" s="281"/>
      <c r="E6" s="283">
        <v>1</v>
      </c>
      <c r="F6" s="283">
        <v>0</v>
      </c>
      <c r="G6" s="474"/>
      <c r="H6" s="475"/>
      <c r="I6" s="475"/>
      <c r="J6" s="476"/>
      <c r="K6" s="475"/>
      <c r="L6" s="477" t="str">
        <f>'خلاصه تعدیل 1'!C9</f>
        <v>دوم94</v>
      </c>
      <c r="M6" s="423" t="str">
        <f>C7</f>
        <v>دوم94</v>
      </c>
      <c r="N6" s="423" t="str">
        <f>C8</f>
        <v>دوم94</v>
      </c>
      <c r="O6" s="423"/>
      <c r="P6" s="478"/>
      <c r="Q6" s="474"/>
      <c r="R6" s="427"/>
    </row>
    <row r="7" spans="1:22" ht="27">
      <c r="A7" s="439">
        <f>'خلاصه تعدیل 1'!H7</f>
        <v>95</v>
      </c>
      <c r="B7" s="443" t="str">
        <f>'خلاصه تعدیل 1'!G7</f>
        <v>اول</v>
      </c>
      <c r="C7" s="445" t="s">
        <v>3959</v>
      </c>
      <c r="D7" s="284">
        <v>1</v>
      </c>
      <c r="E7" s="285">
        <f>'مالی ابنیه'!D5</f>
        <v>13201.5</v>
      </c>
      <c r="F7" s="285">
        <v>0</v>
      </c>
      <c r="G7" s="479">
        <f>E7-F7</f>
        <v>13201.5</v>
      </c>
      <c r="H7" s="480">
        <f>'خلاصه تعدیل 1'!I7</f>
        <v>32</v>
      </c>
      <c r="I7" s="481">
        <f>'خلاصه تعدیل 1'!J5</f>
        <v>48</v>
      </c>
      <c r="J7" s="424">
        <f>H7/I7</f>
        <v>0.66666666666666663</v>
      </c>
      <c r="K7" s="479">
        <f t="shared" ref="K7" si="0">J7*G7</f>
        <v>8801</v>
      </c>
      <c r="L7" s="424">
        <f>VLOOKUP(D7, 'شاخص ابنیه'!$A$2:$BZ$50,$R$4,FALSE)</f>
        <v>762.3</v>
      </c>
      <c r="M7" s="424">
        <f>IF((R7&lt;&gt;$M$6),0,VLOOKUP(D7, 'شاخص ابنیه'!$A$2:$BZ$50,$R$3,FALSE))</f>
        <v>762.3</v>
      </c>
      <c r="N7" s="424">
        <f>IF((R7&lt;&gt;$N$6),0,VLOOKUP(D7, 'شاخص ابنیه'!$A$2:$BZ$50,$R$2,FALSE))</f>
        <v>762.3</v>
      </c>
      <c r="O7" s="424">
        <f>MAX(N7,M7)</f>
        <v>762.3</v>
      </c>
      <c r="P7" s="482">
        <f>IF((O7=0),0,ROUND(((O7/L7)-1)*0.95,3))</f>
        <v>0</v>
      </c>
      <c r="Q7" s="483">
        <f>IF((O7=0),0,ROUND((P7*K7),0))</f>
        <v>0</v>
      </c>
      <c r="R7" s="427" t="str">
        <f>C7</f>
        <v>دوم94</v>
      </c>
    </row>
    <row r="8" spans="1:22" ht="27">
      <c r="A8" s="439">
        <f>'خلاصه تعدیل 1'!H9</f>
        <v>95</v>
      </c>
      <c r="B8" s="443" t="str">
        <f>'خلاصه تعدیل 1'!G9</f>
        <v>دوم</v>
      </c>
      <c r="C8" s="445" t="s">
        <v>3959</v>
      </c>
      <c r="D8" s="284">
        <v>1</v>
      </c>
      <c r="E8" s="285"/>
      <c r="F8" s="285"/>
      <c r="G8" s="479"/>
      <c r="H8" s="480">
        <f>'خلاصه تعدیل 1'!I9</f>
        <v>16</v>
      </c>
      <c r="I8" s="481">
        <f>I7</f>
        <v>48</v>
      </c>
      <c r="J8" s="424">
        <f t="shared" ref="J8" si="1">H8/I8</f>
        <v>0.33333333333333331</v>
      </c>
      <c r="K8" s="479">
        <f>J8*G7</f>
        <v>4400.5</v>
      </c>
      <c r="L8" s="424">
        <f>VLOOKUP(D8, 'شاخص ابنیه'!$A$2:$BZ$50,$R$4,FALSE)</f>
        <v>762.3</v>
      </c>
      <c r="M8" s="424">
        <f>IF((R8&lt;&gt;$M$6),0,VLOOKUP(D8, 'شاخص ابنیه'!$A$2:$BZ$50,$R$3,FALSE))</f>
        <v>762.3</v>
      </c>
      <c r="N8" s="424">
        <f>IF((R8&lt;&gt;$N$6),0,VLOOKUP(D8, 'شاخص ابنیه'!$A$2:$BZ$50,$R$2,FALSE))</f>
        <v>762.3</v>
      </c>
      <c r="O8" s="424">
        <f t="shared" ref="O8:O66" si="2">MAX(N8,M8)</f>
        <v>762.3</v>
      </c>
      <c r="P8" s="482">
        <f t="shared" ref="P8:P66" si="3">IF((O8=0),0,ROUND(((O8/L8)-1)*0.95,3))</f>
        <v>0</v>
      </c>
      <c r="Q8" s="483">
        <f t="shared" ref="Q8:Q66" si="4">IF((O8=0),0,ROUND((P8*K8),0))</f>
        <v>0</v>
      </c>
      <c r="R8" s="427" t="str">
        <f t="shared" ref="R8:R66" si="5">C8</f>
        <v>دوم94</v>
      </c>
    </row>
    <row r="9" spans="1:22" ht="27">
      <c r="A9" s="439">
        <f t="shared" ref="A9:B24" si="6">A7</f>
        <v>95</v>
      </c>
      <c r="B9" s="443" t="str">
        <f t="shared" si="6"/>
        <v>اول</v>
      </c>
      <c r="C9" s="284" t="str">
        <f t="shared" ref="C9:C40" si="7">C7</f>
        <v>دوم94</v>
      </c>
      <c r="D9" s="284">
        <v>2</v>
      </c>
      <c r="E9" s="285">
        <f>'مالی ابنیه'!D6</f>
        <v>12415000</v>
      </c>
      <c r="F9" s="285">
        <v>0</v>
      </c>
      <c r="G9" s="479">
        <f>E9-F9</f>
        <v>12415000</v>
      </c>
      <c r="H9" s="480">
        <f t="shared" ref="H9:H60" si="8">H7</f>
        <v>32</v>
      </c>
      <c r="I9" s="481">
        <f t="shared" ref="I9:I66" si="9">I8</f>
        <v>48</v>
      </c>
      <c r="J9" s="424">
        <f>H9/I9</f>
        <v>0.66666666666666663</v>
      </c>
      <c r="K9" s="479">
        <f t="shared" ref="K9:K27" si="10">J9*G9</f>
        <v>8276666.666666666</v>
      </c>
      <c r="L9" s="424">
        <f>VLOOKUP(D9, 'شاخص ابنیه'!$A$2:$BZ$50,$R$4,FALSE)</f>
        <v>688</v>
      </c>
      <c r="M9" s="424">
        <f>IF((R9&lt;&gt;$M$6),0,VLOOKUP(D9, 'شاخص ابنیه'!$A$2:$BZ$50,$R$3,FALSE))</f>
        <v>688</v>
      </c>
      <c r="N9" s="424">
        <f>IF((R9&lt;&gt;$N$6),0,VLOOKUP(D9, 'شاخص ابنیه'!$A$2:$BZ$50,$R$2,FALSE))</f>
        <v>688</v>
      </c>
      <c r="O9" s="424">
        <f t="shared" si="2"/>
        <v>688</v>
      </c>
      <c r="P9" s="482">
        <f t="shared" si="3"/>
        <v>0</v>
      </c>
      <c r="Q9" s="483">
        <f t="shared" si="4"/>
        <v>0</v>
      </c>
      <c r="R9" s="427" t="str">
        <f t="shared" si="5"/>
        <v>دوم94</v>
      </c>
    </row>
    <row r="10" spans="1:22" ht="27">
      <c r="A10" s="439">
        <f t="shared" si="6"/>
        <v>95</v>
      </c>
      <c r="B10" s="443" t="str">
        <f t="shared" si="6"/>
        <v>دوم</v>
      </c>
      <c r="C10" s="284" t="str">
        <f t="shared" si="7"/>
        <v>دوم94</v>
      </c>
      <c r="D10" s="284">
        <v>2</v>
      </c>
      <c r="E10" s="285"/>
      <c r="F10" s="285"/>
      <c r="G10" s="479"/>
      <c r="H10" s="480">
        <f t="shared" si="8"/>
        <v>16</v>
      </c>
      <c r="I10" s="481">
        <f t="shared" si="9"/>
        <v>48</v>
      </c>
      <c r="J10" s="424">
        <f t="shared" ref="J10:J66" si="11">H10/I10</f>
        <v>0.33333333333333331</v>
      </c>
      <c r="K10" s="479">
        <f>J10*G9</f>
        <v>4138333.333333333</v>
      </c>
      <c r="L10" s="424">
        <f>VLOOKUP(D10, 'شاخص ابنیه'!$A$2:$BZ$50,$R$4,FALSE)</f>
        <v>688</v>
      </c>
      <c r="M10" s="424">
        <f>IF((R10&lt;&gt;$M$6),0,VLOOKUP(D10, 'شاخص ابنیه'!$A$2:$BZ$50,$R$3,FALSE))</f>
        <v>688</v>
      </c>
      <c r="N10" s="424">
        <f>IF((R10&lt;&gt;$N$6),0,VLOOKUP(D10, 'شاخص ابنیه'!$A$2:$BZ$50,$R$2,FALSE))</f>
        <v>688</v>
      </c>
      <c r="O10" s="424">
        <f t="shared" si="2"/>
        <v>688</v>
      </c>
      <c r="P10" s="482">
        <f t="shared" si="3"/>
        <v>0</v>
      </c>
      <c r="Q10" s="483">
        <f t="shared" si="4"/>
        <v>0</v>
      </c>
      <c r="R10" s="427" t="str">
        <f t="shared" si="5"/>
        <v>دوم94</v>
      </c>
    </row>
    <row r="11" spans="1:22" ht="27">
      <c r="A11" s="439">
        <f t="shared" si="6"/>
        <v>95</v>
      </c>
      <c r="B11" s="443" t="str">
        <f t="shared" si="6"/>
        <v>اول</v>
      </c>
      <c r="C11" s="284" t="str">
        <f t="shared" si="7"/>
        <v>دوم94</v>
      </c>
      <c r="D11" s="284">
        <v>3</v>
      </c>
      <c r="E11" s="286">
        <f>'مالی ابنیه'!D7</f>
        <v>478660</v>
      </c>
      <c r="F11" s="286">
        <v>0</v>
      </c>
      <c r="G11" s="479">
        <f>E11-F11</f>
        <v>478660</v>
      </c>
      <c r="H11" s="480">
        <f t="shared" si="8"/>
        <v>32</v>
      </c>
      <c r="I11" s="481">
        <f t="shared" si="9"/>
        <v>48</v>
      </c>
      <c r="J11" s="424">
        <f t="shared" si="11"/>
        <v>0.66666666666666663</v>
      </c>
      <c r="K11" s="479">
        <f t="shared" si="10"/>
        <v>319106.66666666663</v>
      </c>
      <c r="L11" s="424">
        <f>VLOOKUP(D11, 'شاخص ابنیه'!$A$2:$BZ$50,$R$4,FALSE)</f>
        <v>839.1</v>
      </c>
      <c r="M11" s="424">
        <f>IF((R11&lt;&gt;$M$6),0,VLOOKUP(D11, 'شاخص ابنیه'!$A$2:$BZ$50,$R$3,FALSE))</f>
        <v>839.1</v>
      </c>
      <c r="N11" s="424">
        <f>IF((R11&lt;&gt;$N$6),0,VLOOKUP(D11, 'شاخص ابنیه'!$A$2:$BZ$50,$R$2,FALSE))</f>
        <v>839.1</v>
      </c>
      <c r="O11" s="424">
        <f t="shared" si="2"/>
        <v>839.1</v>
      </c>
      <c r="P11" s="482">
        <f t="shared" si="3"/>
        <v>0</v>
      </c>
      <c r="Q11" s="483">
        <f t="shared" si="4"/>
        <v>0</v>
      </c>
      <c r="R11" s="427" t="str">
        <f t="shared" si="5"/>
        <v>دوم94</v>
      </c>
    </row>
    <row r="12" spans="1:22" ht="27">
      <c r="A12" s="439">
        <f t="shared" si="6"/>
        <v>95</v>
      </c>
      <c r="B12" s="443" t="str">
        <f t="shared" si="6"/>
        <v>دوم</v>
      </c>
      <c r="C12" s="284" t="str">
        <f t="shared" si="7"/>
        <v>دوم94</v>
      </c>
      <c r="D12" s="284">
        <v>3</v>
      </c>
      <c r="E12" s="286"/>
      <c r="F12" s="286"/>
      <c r="G12" s="479"/>
      <c r="H12" s="480">
        <f t="shared" si="8"/>
        <v>16</v>
      </c>
      <c r="I12" s="481">
        <f t="shared" si="9"/>
        <v>48</v>
      </c>
      <c r="J12" s="424">
        <f t="shared" si="11"/>
        <v>0.33333333333333331</v>
      </c>
      <c r="K12" s="479">
        <f>J12*G11</f>
        <v>159553.33333333331</v>
      </c>
      <c r="L12" s="424">
        <f>VLOOKUP(D12, 'شاخص ابنیه'!$A$2:$BZ$50,$R$4,FALSE)</f>
        <v>839.1</v>
      </c>
      <c r="M12" s="424">
        <f>IF((R12&lt;&gt;$M$6),0,VLOOKUP(D12, 'شاخص ابنیه'!$A$2:$BZ$50,$R$3,FALSE))</f>
        <v>839.1</v>
      </c>
      <c r="N12" s="424">
        <f>IF((R12&lt;&gt;$N$6),0,VLOOKUP(D12, 'شاخص ابنیه'!$A$2:$BZ$50,$R$2,FALSE))</f>
        <v>839.1</v>
      </c>
      <c r="O12" s="424">
        <f t="shared" si="2"/>
        <v>839.1</v>
      </c>
      <c r="P12" s="482">
        <f t="shared" si="3"/>
        <v>0</v>
      </c>
      <c r="Q12" s="483">
        <f t="shared" si="4"/>
        <v>0</v>
      </c>
      <c r="R12" s="427" t="str">
        <f t="shared" si="5"/>
        <v>دوم94</v>
      </c>
    </row>
    <row r="13" spans="1:22" ht="27">
      <c r="A13" s="439">
        <f t="shared" si="6"/>
        <v>95</v>
      </c>
      <c r="B13" s="443" t="str">
        <f t="shared" si="6"/>
        <v>اول</v>
      </c>
      <c r="C13" s="284" t="str">
        <f t="shared" si="7"/>
        <v>دوم94</v>
      </c>
      <c r="D13" s="284">
        <v>4</v>
      </c>
      <c r="E13" s="286">
        <f>'مالی ابنیه'!D8</f>
        <v>59566000</v>
      </c>
      <c r="F13" s="286">
        <v>0</v>
      </c>
      <c r="G13" s="479">
        <f>E13-F13</f>
        <v>59566000</v>
      </c>
      <c r="H13" s="480">
        <f t="shared" si="8"/>
        <v>32</v>
      </c>
      <c r="I13" s="481">
        <f t="shared" si="9"/>
        <v>48</v>
      </c>
      <c r="J13" s="424">
        <f t="shared" si="11"/>
        <v>0.66666666666666663</v>
      </c>
      <c r="K13" s="479">
        <f t="shared" si="10"/>
        <v>39710666.666666664</v>
      </c>
      <c r="L13" s="424">
        <f>VLOOKUP(D13, 'شاخص ابنیه'!$A$2:$BZ$50,$R$4,FALSE)</f>
        <v>564.29999999999995</v>
      </c>
      <c r="M13" s="424">
        <f>IF((R13&lt;&gt;$M$6),0,VLOOKUP(D13, 'شاخص ابنیه'!$A$2:$BZ$50,$R$3,FALSE))</f>
        <v>564.29999999999995</v>
      </c>
      <c r="N13" s="424">
        <f>IF((R13&lt;&gt;$N$6),0,VLOOKUP(D13, 'شاخص ابنیه'!$A$2:$BZ$50,$R$2,FALSE))</f>
        <v>564.29999999999995</v>
      </c>
      <c r="O13" s="424">
        <f t="shared" si="2"/>
        <v>564.29999999999995</v>
      </c>
      <c r="P13" s="482">
        <f t="shared" si="3"/>
        <v>0</v>
      </c>
      <c r="Q13" s="483">
        <f t="shared" si="4"/>
        <v>0</v>
      </c>
      <c r="R13" s="427" t="str">
        <f t="shared" si="5"/>
        <v>دوم94</v>
      </c>
    </row>
    <row r="14" spans="1:22" ht="27">
      <c r="A14" s="439">
        <f t="shared" si="6"/>
        <v>95</v>
      </c>
      <c r="B14" s="443" t="str">
        <f t="shared" si="6"/>
        <v>دوم</v>
      </c>
      <c r="C14" s="284" t="str">
        <f t="shared" si="7"/>
        <v>دوم94</v>
      </c>
      <c r="D14" s="284">
        <v>4</v>
      </c>
      <c r="E14" s="286"/>
      <c r="F14" s="286"/>
      <c r="G14" s="479"/>
      <c r="H14" s="480">
        <f t="shared" si="8"/>
        <v>16</v>
      </c>
      <c r="I14" s="481">
        <f t="shared" si="9"/>
        <v>48</v>
      </c>
      <c r="J14" s="424">
        <f t="shared" si="11"/>
        <v>0.33333333333333331</v>
      </c>
      <c r="K14" s="479">
        <f>J14*G13</f>
        <v>19855333.333333332</v>
      </c>
      <c r="L14" s="424">
        <f>VLOOKUP(D14, 'شاخص ابنیه'!$A$2:$BZ$50,$R$4,FALSE)</f>
        <v>564.29999999999995</v>
      </c>
      <c r="M14" s="424">
        <f>IF((R14&lt;&gt;$M$6),0,VLOOKUP(D14, 'شاخص ابنیه'!$A$2:$BZ$50,$R$3,FALSE))</f>
        <v>564.29999999999995</v>
      </c>
      <c r="N14" s="424">
        <f>IF((R14&lt;&gt;$N$6),0,VLOOKUP(D14, 'شاخص ابنیه'!$A$2:$BZ$50,$R$2,FALSE))</f>
        <v>564.29999999999995</v>
      </c>
      <c r="O14" s="424">
        <f t="shared" si="2"/>
        <v>564.29999999999995</v>
      </c>
      <c r="P14" s="482">
        <f t="shared" si="3"/>
        <v>0</v>
      </c>
      <c r="Q14" s="483">
        <f t="shared" si="4"/>
        <v>0</v>
      </c>
      <c r="R14" s="427" t="str">
        <f t="shared" si="5"/>
        <v>دوم94</v>
      </c>
    </row>
    <row r="15" spans="1:22" ht="27">
      <c r="A15" s="439">
        <f t="shared" si="6"/>
        <v>95</v>
      </c>
      <c r="B15" s="443" t="str">
        <f t="shared" si="6"/>
        <v>اول</v>
      </c>
      <c r="C15" s="284" t="str">
        <f t="shared" si="7"/>
        <v>دوم94</v>
      </c>
      <c r="D15" s="284">
        <v>5</v>
      </c>
      <c r="E15" s="286">
        <f>'مالی ابنیه'!D9</f>
        <v>77888200</v>
      </c>
      <c r="F15" s="286">
        <v>0</v>
      </c>
      <c r="G15" s="479">
        <f>E15-F15</f>
        <v>77888200</v>
      </c>
      <c r="H15" s="480">
        <f t="shared" si="8"/>
        <v>32</v>
      </c>
      <c r="I15" s="481">
        <f t="shared" si="9"/>
        <v>48</v>
      </c>
      <c r="J15" s="424">
        <f t="shared" si="11"/>
        <v>0.66666666666666663</v>
      </c>
      <c r="K15" s="479">
        <f t="shared" ref="K15" si="12">J15*G15</f>
        <v>51925466.666666664</v>
      </c>
      <c r="L15" s="424">
        <f>VLOOKUP(D15, 'شاخص ابنیه'!$A$2:$BZ$50,$R$4,FALSE)</f>
        <v>482.1</v>
      </c>
      <c r="M15" s="424">
        <f>IF((R15&lt;&gt;$M$6),0,VLOOKUP(D15, 'شاخص ابنیه'!$A$2:$BZ$50,$R$3,FALSE))</f>
        <v>482.1</v>
      </c>
      <c r="N15" s="424">
        <f>IF((R15&lt;&gt;$N$6),0,VLOOKUP(D15, 'شاخص ابنیه'!$A$2:$BZ$50,$R$2,FALSE))</f>
        <v>482.1</v>
      </c>
      <c r="O15" s="424">
        <f t="shared" si="2"/>
        <v>482.1</v>
      </c>
      <c r="P15" s="482">
        <f t="shared" si="3"/>
        <v>0</v>
      </c>
      <c r="Q15" s="483">
        <f t="shared" si="4"/>
        <v>0</v>
      </c>
      <c r="R15" s="427" t="str">
        <f t="shared" si="5"/>
        <v>دوم94</v>
      </c>
    </row>
    <row r="16" spans="1:22" ht="27">
      <c r="A16" s="439">
        <f t="shared" si="6"/>
        <v>95</v>
      </c>
      <c r="B16" s="443" t="str">
        <f t="shared" si="6"/>
        <v>دوم</v>
      </c>
      <c r="C16" s="284" t="str">
        <f t="shared" si="7"/>
        <v>دوم94</v>
      </c>
      <c r="D16" s="284">
        <v>5</v>
      </c>
      <c r="E16" s="286"/>
      <c r="F16" s="286"/>
      <c r="G16" s="479"/>
      <c r="H16" s="480">
        <f t="shared" si="8"/>
        <v>16</v>
      </c>
      <c r="I16" s="481">
        <f t="shared" si="9"/>
        <v>48</v>
      </c>
      <c r="J16" s="424">
        <f t="shared" si="11"/>
        <v>0.33333333333333331</v>
      </c>
      <c r="K16" s="479">
        <f>J16*G15</f>
        <v>25962733.333333332</v>
      </c>
      <c r="L16" s="424">
        <f>VLOOKUP(D16, 'شاخص ابنیه'!$A$2:$BZ$50,$R$4,FALSE)</f>
        <v>482.1</v>
      </c>
      <c r="M16" s="424">
        <f>IF((R16&lt;&gt;$M$6),0,VLOOKUP(D16, 'شاخص ابنیه'!$A$2:$BZ$50,$R$3,FALSE))</f>
        <v>482.1</v>
      </c>
      <c r="N16" s="424">
        <f>IF((R16&lt;&gt;$N$6),0,VLOOKUP(D16, 'شاخص ابنیه'!$A$2:$BZ$50,$R$2,FALSE))</f>
        <v>482.1</v>
      </c>
      <c r="O16" s="424">
        <f t="shared" si="2"/>
        <v>482.1</v>
      </c>
      <c r="P16" s="482">
        <f t="shared" si="3"/>
        <v>0</v>
      </c>
      <c r="Q16" s="483">
        <f t="shared" si="4"/>
        <v>0</v>
      </c>
      <c r="R16" s="427" t="str">
        <f t="shared" si="5"/>
        <v>دوم94</v>
      </c>
    </row>
    <row r="17" spans="1:18" ht="27">
      <c r="A17" s="439">
        <f t="shared" si="6"/>
        <v>95</v>
      </c>
      <c r="B17" s="443" t="str">
        <f t="shared" si="6"/>
        <v>اول</v>
      </c>
      <c r="C17" s="284" t="str">
        <f t="shared" si="7"/>
        <v>دوم94</v>
      </c>
      <c r="D17" s="284">
        <v>6</v>
      </c>
      <c r="E17" s="286">
        <f>'مالی ابنیه'!D10</f>
        <v>17416750</v>
      </c>
      <c r="F17" s="286">
        <v>0</v>
      </c>
      <c r="G17" s="479">
        <f>E17-F17</f>
        <v>17416750</v>
      </c>
      <c r="H17" s="480">
        <f t="shared" si="8"/>
        <v>32</v>
      </c>
      <c r="I17" s="481">
        <f t="shared" si="9"/>
        <v>48</v>
      </c>
      <c r="J17" s="424">
        <f t="shared" si="11"/>
        <v>0.66666666666666663</v>
      </c>
      <c r="K17" s="479">
        <f t="shared" si="10"/>
        <v>11611166.666666666</v>
      </c>
      <c r="L17" s="424">
        <f>VLOOKUP(D17, 'شاخص ابنیه'!$A$2:$BZ$50,$R$4,FALSE)</f>
        <v>553.5</v>
      </c>
      <c r="M17" s="424">
        <f>IF((R17&lt;&gt;$M$6),0,VLOOKUP(D17, 'شاخص ابنیه'!$A$2:$BZ$50,$R$3,FALSE))</f>
        <v>553.5</v>
      </c>
      <c r="N17" s="424">
        <f>IF((R17&lt;&gt;$N$6),0,VLOOKUP(D17, 'شاخص ابنیه'!$A$2:$BZ$50,$R$2,FALSE))</f>
        <v>553.5</v>
      </c>
      <c r="O17" s="424">
        <f t="shared" si="2"/>
        <v>553.5</v>
      </c>
      <c r="P17" s="482">
        <f t="shared" si="3"/>
        <v>0</v>
      </c>
      <c r="Q17" s="483">
        <f t="shared" si="4"/>
        <v>0</v>
      </c>
      <c r="R17" s="427" t="str">
        <f t="shared" si="5"/>
        <v>دوم94</v>
      </c>
    </row>
    <row r="18" spans="1:18" ht="27">
      <c r="A18" s="439">
        <f t="shared" si="6"/>
        <v>95</v>
      </c>
      <c r="B18" s="443" t="str">
        <f t="shared" si="6"/>
        <v>دوم</v>
      </c>
      <c r="C18" s="284" t="str">
        <f t="shared" si="7"/>
        <v>دوم94</v>
      </c>
      <c r="D18" s="284">
        <v>6</v>
      </c>
      <c r="E18" s="286"/>
      <c r="F18" s="286"/>
      <c r="G18" s="479"/>
      <c r="H18" s="480">
        <f t="shared" si="8"/>
        <v>16</v>
      </c>
      <c r="I18" s="481">
        <f t="shared" si="9"/>
        <v>48</v>
      </c>
      <c r="J18" s="424">
        <f t="shared" si="11"/>
        <v>0.33333333333333331</v>
      </c>
      <c r="K18" s="479">
        <f>J18*G17</f>
        <v>5805583.333333333</v>
      </c>
      <c r="L18" s="424">
        <f>VLOOKUP(D18, 'شاخص ابنیه'!$A$2:$BZ$50,$R$4,FALSE)</f>
        <v>553.5</v>
      </c>
      <c r="M18" s="424">
        <f>IF((R18&lt;&gt;$M$6),0,VLOOKUP(D18, 'شاخص ابنیه'!$A$2:$BZ$50,$R$3,FALSE))</f>
        <v>553.5</v>
      </c>
      <c r="N18" s="424">
        <f>IF((R18&lt;&gt;$N$6),0,VLOOKUP(D18, 'شاخص ابنیه'!$A$2:$BZ$50,$R$2,FALSE))</f>
        <v>553.5</v>
      </c>
      <c r="O18" s="424">
        <f t="shared" si="2"/>
        <v>553.5</v>
      </c>
      <c r="P18" s="482">
        <f t="shared" si="3"/>
        <v>0</v>
      </c>
      <c r="Q18" s="483">
        <f t="shared" si="4"/>
        <v>0</v>
      </c>
      <c r="R18" s="427" t="str">
        <f t="shared" si="5"/>
        <v>دوم94</v>
      </c>
    </row>
    <row r="19" spans="1:18" ht="27">
      <c r="A19" s="439">
        <f t="shared" si="6"/>
        <v>95</v>
      </c>
      <c r="B19" s="443" t="str">
        <f t="shared" si="6"/>
        <v>اول</v>
      </c>
      <c r="C19" s="284" t="str">
        <f t="shared" si="7"/>
        <v>دوم94</v>
      </c>
      <c r="D19" s="284">
        <v>7</v>
      </c>
      <c r="E19" s="286">
        <f>'مالی ابنیه'!D11</f>
        <v>76376302.600000009</v>
      </c>
      <c r="F19" s="286">
        <v>0</v>
      </c>
      <c r="G19" s="479">
        <f>E19-F19</f>
        <v>76376302.600000009</v>
      </c>
      <c r="H19" s="480">
        <f t="shared" si="8"/>
        <v>32</v>
      </c>
      <c r="I19" s="481">
        <f t="shared" si="9"/>
        <v>48</v>
      </c>
      <c r="J19" s="424">
        <f t="shared" si="11"/>
        <v>0.66666666666666663</v>
      </c>
      <c r="K19" s="479">
        <f t="shared" si="10"/>
        <v>50917535.06666667</v>
      </c>
      <c r="L19" s="424">
        <f>VLOOKUP(D19, 'شاخص ابنیه'!$A$2:$BZ$50,$R$4,FALSE)</f>
        <v>475.4</v>
      </c>
      <c r="M19" s="424">
        <f>IF((R19&lt;&gt;$M$6),0,VLOOKUP(D19, 'شاخص ابنیه'!$A$2:$BZ$50,$R$3,FALSE))</f>
        <v>475.4</v>
      </c>
      <c r="N19" s="424">
        <f>IF((R19&lt;&gt;$N$6),0,VLOOKUP(D19, 'شاخص ابنیه'!$A$2:$BZ$50,$R$2,FALSE))</f>
        <v>475.4</v>
      </c>
      <c r="O19" s="424">
        <f t="shared" si="2"/>
        <v>475.4</v>
      </c>
      <c r="P19" s="482">
        <f t="shared" si="3"/>
        <v>0</v>
      </c>
      <c r="Q19" s="483">
        <f t="shared" si="4"/>
        <v>0</v>
      </c>
      <c r="R19" s="427" t="str">
        <f t="shared" si="5"/>
        <v>دوم94</v>
      </c>
    </row>
    <row r="20" spans="1:18" ht="27">
      <c r="A20" s="439">
        <f t="shared" si="6"/>
        <v>95</v>
      </c>
      <c r="B20" s="443" t="str">
        <f t="shared" si="6"/>
        <v>دوم</v>
      </c>
      <c r="C20" s="284" t="str">
        <f t="shared" si="7"/>
        <v>دوم94</v>
      </c>
      <c r="D20" s="284">
        <v>7</v>
      </c>
      <c r="E20" s="286"/>
      <c r="F20" s="286"/>
      <c r="G20" s="479"/>
      <c r="H20" s="480">
        <f t="shared" si="8"/>
        <v>16</v>
      </c>
      <c r="I20" s="481">
        <f t="shared" si="9"/>
        <v>48</v>
      </c>
      <c r="J20" s="424">
        <f t="shared" si="11"/>
        <v>0.33333333333333331</v>
      </c>
      <c r="K20" s="479">
        <f>J20*G19</f>
        <v>25458767.533333335</v>
      </c>
      <c r="L20" s="424">
        <f>VLOOKUP(D20, 'شاخص ابنیه'!$A$2:$BZ$50,$R$4,FALSE)</f>
        <v>475.4</v>
      </c>
      <c r="M20" s="424">
        <f>IF((R20&lt;&gt;$M$6),0,VLOOKUP(D20, 'شاخص ابنیه'!$A$2:$BZ$50,$R$3,FALSE))</f>
        <v>475.4</v>
      </c>
      <c r="N20" s="424">
        <f>IF((R20&lt;&gt;$N$6),0,VLOOKUP(D20, 'شاخص ابنیه'!$A$2:$BZ$50,$R$2,FALSE))</f>
        <v>475.4</v>
      </c>
      <c r="O20" s="424">
        <f t="shared" si="2"/>
        <v>475.4</v>
      </c>
      <c r="P20" s="482">
        <f t="shared" si="3"/>
        <v>0</v>
      </c>
      <c r="Q20" s="483">
        <f t="shared" si="4"/>
        <v>0</v>
      </c>
      <c r="R20" s="427" t="str">
        <f t="shared" si="5"/>
        <v>دوم94</v>
      </c>
    </row>
    <row r="21" spans="1:18" ht="27">
      <c r="A21" s="439">
        <f t="shared" si="6"/>
        <v>95</v>
      </c>
      <c r="B21" s="443" t="str">
        <f t="shared" si="6"/>
        <v>اول</v>
      </c>
      <c r="C21" s="284" t="str">
        <f t="shared" si="7"/>
        <v>دوم94</v>
      </c>
      <c r="D21" s="284">
        <v>8</v>
      </c>
      <c r="E21" s="286">
        <f>'مالی ابنیه'!D12</f>
        <v>332273502.60000002</v>
      </c>
      <c r="F21" s="286">
        <v>0</v>
      </c>
      <c r="G21" s="479">
        <f>E21-F21</f>
        <v>332273502.60000002</v>
      </c>
      <c r="H21" s="480">
        <f t="shared" si="8"/>
        <v>32</v>
      </c>
      <c r="I21" s="481">
        <f t="shared" si="9"/>
        <v>48</v>
      </c>
      <c r="J21" s="424">
        <f t="shared" si="11"/>
        <v>0.66666666666666663</v>
      </c>
      <c r="K21" s="479">
        <f t="shared" si="10"/>
        <v>221515668.40000001</v>
      </c>
      <c r="L21" s="424">
        <f>VLOOKUP(D21, 'شاخص ابنیه'!$A$2:$BZ$50,$R$4,FALSE)</f>
        <v>580.5</v>
      </c>
      <c r="M21" s="424">
        <f>IF((R21&lt;&gt;$M$6),0,VLOOKUP(D21, 'شاخص ابنیه'!$A$2:$BZ$50,$R$3,FALSE))</f>
        <v>580.5</v>
      </c>
      <c r="N21" s="424">
        <f>IF((R21&lt;&gt;$N$6),0,VLOOKUP(D21, 'شاخص ابنیه'!$A$2:$BZ$50,$R$2,FALSE))</f>
        <v>580.5</v>
      </c>
      <c r="O21" s="424">
        <f t="shared" si="2"/>
        <v>580.5</v>
      </c>
      <c r="P21" s="482">
        <f t="shared" si="3"/>
        <v>0</v>
      </c>
      <c r="Q21" s="483">
        <f t="shared" si="4"/>
        <v>0</v>
      </c>
      <c r="R21" s="427" t="str">
        <f t="shared" si="5"/>
        <v>دوم94</v>
      </c>
    </row>
    <row r="22" spans="1:18" ht="27">
      <c r="A22" s="439">
        <f t="shared" si="6"/>
        <v>95</v>
      </c>
      <c r="B22" s="443" t="str">
        <f t="shared" si="6"/>
        <v>دوم</v>
      </c>
      <c r="C22" s="284" t="str">
        <f t="shared" si="7"/>
        <v>دوم94</v>
      </c>
      <c r="D22" s="284">
        <v>8</v>
      </c>
      <c r="E22" s="286"/>
      <c r="F22" s="286"/>
      <c r="G22" s="479"/>
      <c r="H22" s="480">
        <f t="shared" si="8"/>
        <v>16</v>
      </c>
      <c r="I22" s="481">
        <f t="shared" si="9"/>
        <v>48</v>
      </c>
      <c r="J22" s="424">
        <f t="shared" si="11"/>
        <v>0.33333333333333331</v>
      </c>
      <c r="K22" s="479">
        <f>J22*G21</f>
        <v>110757834.2</v>
      </c>
      <c r="L22" s="424">
        <f>VLOOKUP(D22, 'شاخص ابنیه'!$A$2:$BZ$50,$R$4,FALSE)</f>
        <v>580.5</v>
      </c>
      <c r="M22" s="424">
        <f>IF((R22&lt;&gt;$M$6),0,VLOOKUP(D22, 'شاخص ابنیه'!$A$2:$BZ$50,$R$3,FALSE))</f>
        <v>580.5</v>
      </c>
      <c r="N22" s="424">
        <f>IF((R22&lt;&gt;$N$6),0,VLOOKUP(D22, 'شاخص ابنیه'!$A$2:$BZ$50,$R$2,FALSE))</f>
        <v>580.5</v>
      </c>
      <c r="O22" s="424">
        <f t="shared" si="2"/>
        <v>580.5</v>
      </c>
      <c r="P22" s="482">
        <f t="shared" si="3"/>
        <v>0</v>
      </c>
      <c r="Q22" s="483">
        <f t="shared" si="4"/>
        <v>0</v>
      </c>
      <c r="R22" s="427" t="str">
        <f t="shared" si="5"/>
        <v>دوم94</v>
      </c>
    </row>
    <row r="23" spans="1:18" ht="27">
      <c r="A23" s="439">
        <f t="shared" si="6"/>
        <v>95</v>
      </c>
      <c r="B23" s="443" t="str">
        <f t="shared" si="6"/>
        <v>اول</v>
      </c>
      <c r="C23" s="284" t="str">
        <f t="shared" si="7"/>
        <v>دوم94</v>
      </c>
      <c r="D23" s="284">
        <v>9</v>
      </c>
      <c r="E23" s="286">
        <f>'مالی ابنیه'!D13</f>
        <v>68247402.600000009</v>
      </c>
      <c r="F23" s="286">
        <v>0</v>
      </c>
      <c r="G23" s="479">
        <f>E23-F23</f>
        <v>68247402.600000009</v>
      </c>
      <c r="H23" s="480">
        <f t="shared" si="8"/>
        <v>32</v>
      </c>
      <c r="I23" s="481">
        <f t="shared" si="9"/>
        <v>48</v>
      </c>
      <c r="J23" s="424">
        <f t="shared" si="11"/>
        <v>0.66666666666666663</v>
      </c>
      <c r="K23" s="479">
        <f t="shared" ref="K23" si="13">J23*G23</f>
        <v>45498268.400000006</v>
      </c>
      <c r="L23" s="424">
        <f>VLOOKUP(D23, 'شاخص ابنیه'!$A$2:$BZ$50,$R$4,FALSE)</f>
        <v>570</v>
      </c>
      <c r="M23" s="424">
        <f>IF((R23&lt;&gt;$M$6),0,VLOOKUP(D23, 'شاخص ابنیه'!$A$2:$BZ$50,$R$3,FALSE))</f>
        <v>570</v>
      </c>
      <c r="N23" s="424">
        <f>IF((R23&lt;&gt;$N$6),0,VLOOKUP(D23, 'شاخص ابنیه'!$A$2:$BZ$50,$R$2,FALSE))</f>
        <v>570</v>
      </c>
      <c r="O23" s="424">
        <f t="shared" si="2"/>
        <v>570</v>
      </c>
      <c r="P23" s="482">
        <f t="shared" si="3"/>
        <v>0</v>
      </c>
      <c r="Q23" s="483">
        <f t="shared" si="4"/>
        <v>0</v>
      </c>
      <c r="R23" s="427" t="str">
        <f t="shared" si="5"/>
        <v>دوم94</v>
      </c>
    </row>
    <row r="24" spans="1:18" ht="27">
      <c r="A24" s="439">
        <f t="shared" si="6"/>
        <v>95</v>
      </c>
      <c r="B24" s="443" t="str">
        <f t="shared" si="6"/>
        <v>دوم</v>
      </c>
      <c r="C24" s="284" t="str">
        <f t="shared" si="7"/>
        <v>دوم94</v>
      </c>
      <c r="D24" s="284">
        <v>9</v>
      </c>
      <c r="E24" s="286"/>
      <c r="F24" s="286"/>
      <c r="G24" s="479"/>
      <c r="H24" s="480">
        <f t="shared" si="8"/>
        <v>16</v>
      </c>
      <c r="I24" s="481">
        <f t="shared" si="9"/>
        <v>48</v>
      </c>
      <c r="J24" s="424">
        <f t="shared" si="11"/>
        <v>0.33333333333333331</v>
      </c>
      <c r="K24" s="479">
        <f>J24*G23</f>
        <v>22749134.200000003</v>
      </c>
      <c r="L24" s="424">
        <f>VLOOKUP(D24, 'شاخص ابنیه'!$A$2:$BZ$50,$R$4,FALSE)</f>
        <v>570</v>
      </c>
      <c r="M24" s="424">
        <f>IF((R24&lt;&gt;$M$6),0,VLOOKUP(D24, 'شاخص ابنیه'!$A$2:$BZ$50,$R$3,FALSE))</f>
        <v>570</v>
      </c>
      <c r="N24" s="424">
        <f>IF((R24&lt;&gt;$N$6),0,VLOOKUP(D24, 'شاخص ابنیه'!$A$2:$BZ$50,$R$2,FALSE))</f>
        <v>570</v>
      </c>
      <c r="O24" s="424">
        <f t="shared" si="2"/>
        <v>570</v>
      </c>
      <c r="P24" s="482">
        <f t="shared" si="3"/>
        <v>0</v>
      </c>
      <c r="Q24" s="483">
        <f t="shared" si="4"/>
        <v>0</v>
      </c>
      <c r="R24" s="427" t="str">
        <f t="shared" si="5"/>
        <v>دوم94</v>
      </c>
    </row>
    <row r="25" spans="1:18" ht="27">
      <c r="A25" s="439">
        <f t="shared" ref="A25:B40" si="14">A23</f>
        <v>95</v>
      </c>
      <c r="B25" s="443" t="str">
        <f t="shared" si="14"/>
        <v>اول</v>
      </c>
      <c r="C25" s="284" t="str">
        <f t="shared" si="7"/>
        <v>دوم94</v>
      </c>
      <c r="D25" s="284">
        <v>10</v>
      </c>
      <c r="E25" s="286">
        <f>'مالی ابنیه'!D14</f>
        <v>250237002.59999999</v>
      </c>
      <c r="F25" s="286">
        <v>0</v>
      </c>
      <c r="G25" s="479">
        <f>E25-F25</f>
        <v>250237002.59999999</v>
      </c>
      <c r="H25" s="480">
        <f t="shared" si="8"/>
        <v>32</v>
      </c>
      <c r="I25" s="481">
        <f t="shared" si="9"/>
        <v>48</v>
      </c>
      <c r="J25" s="424">
        <f t="shared" si="11"/>
        <v>0.66666666666666663</v>
      </c>
      <c r="K25" s="479">
        <f t="shared" si="10"/>
        <v>166824668.39999998</v>
      </c>
      <c r="L25" s="424">
        <f>VLOOKUP(D25, 'شاخص ابنیه'!$A$2:$BZ$50,$R$4,FALSE)</f>
        <v>539.5</v>
      </c>
      <c r="M25" s="424">
        <f>IF((R25&lt;&gt;$M$6),0,VLOOKUP(D25, 'شاخص ابنیه'!$A$2:$BZ$50,$R$3,FALSE))</f>
        <v>539.5</v>
      </c>
      <c r="N25" s="424">
        <f>IF((R25&lt;&gt;$N$6),0,VLOOKUP(D25, 'شاخص ابنیه'!$A$2:$BZ$50,$R$2,FALSE))</f>
        <v>539.5</v>
      </c>
      <c r="O25" s="424">
        <f t="shared" si="2"/>
        <v>539.5</v>
      </c>
      <c r="P25" s="482">
        <f t="shared" si="3"/>
        <v>0</v>
      </c>
      <c r="Q25" s="483">
        <f t="shared" si="4"/>
        <v>0</v>
      </c>
      <c r="R25" s="427" t="str">
        <f t="shared" si="5"/>
        <v>دوم94</v>
      </c>
    </row>
    <row r="26" spans="1:18" ht="27">
      <c r="A26" s="439">
        <f t="shared" si="14"/>
        <v>95</v>
      </c>
      <c r="B26" s="443" t="str">
        <f t="shared" si="14"/>
        <v>دوم</v>
      </c>
      <c r="C26" s="284" t="str">
        <f t="shared" si="7"/>
        <v>دوم94</v>
      </c>
      <c r="D26" s="284">
        <v>10</v>
      </c>
      <c r="E26" s="286"/>
      <c r="F26" s="286"/>
      <c r="G26" s="479"/>
      <c r="H26" s="480">
        <f t="shared" si="8"/>
        <v>16</v>
      </c>
      <c r="I26" s="481">
        <f t="shared" si="9"/>
        <v>48</v>
      </c>
      <c r="J26" s="424">
        <f t="shared" si="11"/>
        <v>0.33333333333333331</v>
      </c>
      <c r="K26" s="479">
        <f>J26*G25</f>
        <v>83412334.199999988</v>
      </c>
      <c r="L26" s="424">
        <f>VLOOKUP(D26, 'شاخص ابنیه'!$A$2:$BZ$50,$R$4,FALSE)</f>
        <v>539.5</v>
      </c>
      <c r="M26" s="424">
        <f>IF((R26&lt;&gt;$M$6),0,VLOOKUP(D26, 'شاخص ابنیه'!$A$2:$BZ$50,$R$3,FALSE))</f>
        <v>539.5</v>
      </c>
      <c r="N26" s="424">
        <f>IF((R26&lt;&gt;$N$6),0,VLOOKUP(D26, 'شاخص ابنیه'!$A$2:$BZ$50,$R$2,FALSE))</f>
        <v>539.5</v>
      </c>
      <c r="O26" s="424">
        <f t="shared" si="2"/>
        <v>539.5</v>
      </c>
      <c r="P26" s="482">
        <f t="shared" si="3"/>
        <v>0</v>
      </c>
      <c r="Q26" s="483">
        <f t="shared" si="4"/>
        <v>0</v>
      </c>
      <c r="R26" s="427" t="str">
        <f t="shared" si="5"/>
        <v>دوم94</v>
      </c>
    </row>
    <row r="27" spans="1:18" ht="27">
      <c r="A27" s="439">
        <f t="shared" si="14"/>
        <v>95</v>
      </c>
      <c r="B27" s="443" t="str">
        <f t="shared" si="14"/>
        <v>اول</v>
      </c>
      <c r="C27" s="284" t="str">
        <f t="shared" si="7"/>
        <v>دوم94</v>
      </c>
      <c r="D27" s="284">
        <v>11</v>
      </c>
      <c r="E27" s="286">
        <f>'مالی ابنیه'!D15</f>
        <v>331532502.60000002</v>
      </c>
      <c r="F27" s="286">
        <v>0</v>
      </c>
      <c r="G27" s="479">
        <f>E27-F27</f>
        <v>331532502.60000002</v>
      </c>
      <c r="H27" s="480">
        <f t="shared" si="8"/>
        <v>32</v>
      </c>
      <c r="I27" s="481">
        <f t="shared" si="9"/>
        <v>48</v>
      </c>
      <c r="J27" s="424">
        <f t="shared" si="11"/>
        <v>0.66666666666666663</v>
      </c>
      <c r="K27" s="479">
        <f t="shared" si="10"/>
        <v>221021668.40000001</v>
      </c>
      <c r="L27" s="424">
        <f>VLOOKUP(D27, 'شاخص ابنیه'!$A$2:$BZ$50,$R$4,FALSE)</f>
        <v>688.1</v>
      </c>
      <c r="M27" s="424">
        <f>IF((R27&lt;&gt;$M$6),0,VLOOKUP(D27, 'شاخص ابنیه'!$A$2:$BZ$50,$R$3,FALSE))</f>
        <v>688.1</v>
      </c>
      <c r="N27" s="424">
        <f>IF((R27&lt;&gt;$N$6),0,VLOOKUP(D27, 'شاخص ابنیه'!$A$2:$BZ$50,$R$2,FALSE))</f>
        <v>688.1</v>
      </c>
      <c r="O27" s="424">
        <f t="shared" si="2"/>
        <v>688.1</v>
      </c>
      <c r="P27" s="482">
        <f t="shared" si="3"/>
        <v>0</v>
      </c>
      <c r="Q27" s="483">
        <f t="shared" si="4"/>
        <v>0</v>
      </c>
      <c r="R27" s="427" t="str">
        <f t="shared" si="5"/>
        <v>دوم94</v>
      </c>
    </row>
    <row r="28" spans="1:18" ht="27">
      <c r="A28" s="439">
        <f t="shared" si="14"/>
        <v>95</v>
      </c>
      <c r="B28" s="443" t="str">
        <f t="shared" si="14"/>
        <v>دوم</v>
      </c>
      <c r="C28" s="284" t="str">
        <f t="shared" si="7"/>
        <v>دوم94</v>
      </c>
      <c r="D28" s="284">
        <v>11</v>
      </c>
      <c r="E28" s="286"/>
      <c r="F28" s="286"/>
      <c r="G28" s="479"/>
      <c r="H28" s="480">
        <f t="shared" si="8"/>
        <v>16</v>
      </c>
      <c r="I28" s="481">
        <f t="shared" si="9"/>
        <v>48</v>
      </c>
      <c r="J28" s="424">
        <f t="shared" si="11"/>
        <v>0.33333333333333331</v>
      </c>
      <c r="K28" s="479">
        <f>J28*G27</f>
        <v>110510834.2</v>
      </c>
      <c r="L28" s="424">
        <f>VLOOKUP(D28, 'شاخص ابنیه'!$A$2:$BZ$50,$R$4,FALSE)</f>
        <v>688.1</v>
      </c>
      <c r="M28" s="424">
        <f>IF((R28&lt;&gt;$M$6),0,VLOOKUP(D28, 'شاخص ابنیه'!$A$2:$BZ$50,$R$3,FALSE))</f>
        <v>688.1</v>
      </c>
      <c r="N28" s="424">
        <f>IF((R28&lt;&gt;$N$6),0,VLOOKUP(D28, 'شاخص ابنیه'!$A$2:$BZ$50,$R$2,FALSE))</f>
        <v>688.1</v>
      </c>
      <c r="O28" s="424">
        <f t="shared" si="2"/>
        <v>688.1</v>
      </c>
      <c r="P28" s="482">
        <f t="shared" si="3"/>
        <v>0</v>
      </c>
      <c r="Q28" s="483">
        <f t="shared" si="4"/>
        <v>0</v>
      </c>
      <c r="R28" s="427" t="str">
        <f t="shared" si="5"/>
        <v>دوم94</v>
      </c>
    </row>
    <row r="29" spans="1:18" ht="27">
      <c r="A29" s="439">
        <f t="shared" si="14"/>
        <v>95</v>
      </c>
      <c r="B29" s="443" t="str">
        <f t="shared" si="14"/>
        <v>اول</v>
      </c>
      <c r="C29" s="284" t="str">
        <f t="shared" si="7"/>
        <v>دوم94</v>
      </c>
      <c r="D29" s="284">
        <v>12</v>
      </c>
      <c r="E29" s="286">
        <f>'مالی ابنیه'!D16</f>
        <v>61952802.600000001</v>
      </c>
      <c r="F29" s="286">
        <v>0</v>
      </c>
      <c r="G29" s="479">
        <f>E29-F29</f>
        <v>61952802.600000001</v>
      </c>
      <c r="H29" s="480">
        <f t="shared" si="8"/>
        <v>32</v>
      </c>
      <c r="I29" s="481">
        <f t="shared" si="9"/>
        <v>48</v>
      </c>
      <c r="J29" s="424">
        <f t="shared" si="11"/>
        <v>0.66666666666666663</v>
      </c>
      <c r="K29" s="479">
        <f t="shared" ref="K29" si="15">J29*G29</f>
        <v>41301868.399999999</v>
      </c>
      <c r="L29" s="424">
        <f>VLOOKUP(D29, 'شاخص ابنیه'!$A$2:$BZ$50,$R$4,FALSE)</f>
        <v>649.4</v>
      </c>
      <c r="M29" s="424">
        <f>IF((R29&lt;&gt;$M$6),0,VLOOKUP(D29, 'شاخص ابنیه'!$A$2:$BZ$50,$R$3,FALSE))</f>
        <v>649.4</v>
      </c>
      <c r="N29" s="424">
        <f>IF((R29&lt;&gt;$N$6),0,VLOOKUP(D29, 'شاخص ابنیه'!$A$2:$BZ$50,$R$2,FALSE))</f>
        <v>649.4</v>
      </c>
      <c r="O29" s="424">
        <f t="shared" si="2"/>
        <v>649.4</v>
      </c>
      <c r="P29" s="482">
        <f t="shared" si="3"/>
        <v>0</v>
      </c>
      <c r="Q29" s="483">
        <f t="shared" si="4"/>
        <v>0</v>
      </c>
      <c r="R29" s="427" t="str">
        <f t="shared" si="5"/>
        <v>دوم94</v>
      </c>
    </row>
    <row r="30" spans="1:18" ht="27">
      <c r="A30" s="439">
        <f t="shared" si="14"/>
        <v>95</v>
      </c>
      <c r="B30" s="443" t="str">
        <f t="shared" si="14"/>
        <v>دوم</v>
      </c>
      <c r="C30" s="284" t="str">
        <f t="shared" si="7"/>
        <v>دوم94</v>
      </c>
      <c r="D30" s="284">
        <v>12</v>
      </c>
      <c r="E30" s="286"/>
      <c r="F30" s="286"/>
      <c r="G30" s="479"/>
      <c r="H30" s="480">
        <f t="shared" si="8"/>
        <v>16</v>
      </c>
      <c r="I30" s="481">
        <f t="shared" si="9"/>
        <v>48</v>
      </c>
      <c r="J30" s="424">
        <f t="shared" si="11"/>
        <v>0.33333333333333331</v>
      </c>
      <c r="K30" s="479">
        <f>J30*G29</f>
        <v>20650934.199999999</v>
      </c>
      <c r="L30" s="424">
        <f>VLOOKUP(D30, 'شاخص ابنیه'!$A$2:$BZ$50,$R$4,FALSE)</f>
        <v>649.4</v>
      </c>
      <c r="M30" s="424">
        <f>IF((R30&lt;&gt;$M$6),0,VLOOKUP(D30, 'شاخص ابنیه'!$A$2:$BZ$50,$R$3,FALSE))</f>
        <v>649.4</v>
      </c>
      <c r="N30" s="424">
        <f>IF((R30&lt;&gt;$N$6),0,VLOOKUP(D30, 'شاخص ابنیه'!$A$2:$BZ$50,$R$2,FALSE))</f>
        <v>649.4</v>
      </c>
      <c r="O30" s="424">
        <f t="shared" si="2"/>
        <v>649.4</v>
      </c>
      <c r="P30" s="482">
        <f t="shared" si="3"/>
        <v>0</v>
      </c>
      <c r="Q30" s="483">
        <f t="shared" si="4"/>
        <v>0</v>
      </c>
      <c r="R30" s="427" t="str">
        <f t="shared" si="5"/>
        <v>دوم94</v>
      </c>
    </row>
    <row r="31" spans="1:18" ht="27">
      <c r="A31" s="439">
        <f t="shared" si="14"/>
        <v>95</v>
      </c>
      <c r="B31" s="443" t="str">
        <f t="shared" si="14"/>
        <v>اول</v>
      </c>
      <c r="C31" s="284" t="str">
        <f t="shared" si="7"/>
        <v>دوم94</v>
      </c>
      <c r="D31" s="284">
        <v>13</v>
      </c>
      <c r="E31" s="286">
        <f>'مالی ابنیه'!D17</f>
        <v>1744602.6</v>
      </c>
      <c r="F31" s="286">
        <v>0</v>
      </c>
      <c r="G31" s="479">
        <f>E31-F31</f>
        <v>1744602.6</v>
      </c>
      <c r="H31" s="480">
        <f t="shared" si="8"/>
        <v>32</v>
      </c>
      <c r="I31" s="481">
        <f t="shared" si="9"/>
        <v>48</v>
      </c>
      <c r="J31" s="424">
        <f t="shared" si="11"/>
        <v>0.66666666666666663</v>
      </c>
      <c r="K31" s="479">
        <f t="shared" ref="K31:K33" si="16">J31*G31</f>
        <v>1163068.3999999999</v>
      </c>
      <c r="L31" s="424">
        <f>VLOOKUP(D31, 'شاخص ابنیه'!$A$2:$BZ$50,$R$4,FALSE)</f>
        <v>698.4</v>
      </c>
      <c r="M31" s="424">
        <f>IF((R31&lt;&gt;$M$6),0,VLOOKUP(D31, 'شاخص ابنیه'!$A$2:$BZ$50,$R$3,FALSE))</f>
        <v>698.4</v>
      </c>
      <c r="N31" s="424">
        <f>IF((R31&lt;&gt;$N$6),0,VLOOKUP(D31, 'شاخص ابنیه'!$A$2:$BZ$50,$R$2,FALSE))</f>
        <v>698.4</v>
      </c>
      <c r="O31" s="424">
        <f t="shared" si="2"/>
        <v>698.4</v>
      </c>
      <c r="P31" s="482">
        <f t="shared" si="3"/>
        <v>0</v>
      </c>
      <c r="Q31" s="483">
        <f t="shared" si="4"/>
        <v>0</v>
      </c>
      <c r="R31" s="427" t="str">
        <f t="shared" si="5"/>
        <v>دوم94</v>
      </c>
    </row>
    <row r="32" spans="1:18" ht="27">
      <c r="A32" s="439">
        <f t="shared" si="14"/>
        <v>95</v>
      </c>
      <c r="B32" s="443" t="str">
        <f t="shared" si="14"/>
        <v>دوم</v>
      </c>
      <c r="C32" s="284" t="str">
        <f t="shared" si="7"/>
        <v>دوم94</v>
      </c>
      <c r="D32" s="284">
        <v>13</v>
      </c>
      <c r="E32" s="286"/>
      <c r="F32" s="286"/>
      <c r="G32" s="479">
        <f t="shared" ref="G32:G36" si="17">E32-F32</f>
        <v>0</v>
      </c>
      <c r="H32" s="480">
        <f t="shared" si="8"/>
        <v>16</v>
      </c>
      <c r="I32" s="481">
        <f t="shared" si="9"/>
        <v>48</v>
      </c>
      <c r="J32" s="424">
        <f t="shared" si="11"/>
        <v>0.33333333333333331</v>
      </c>
      <c r="K32" s="479">
        <f>J32*G31</f>
        <v>581534.19999999995</v>
      </c>
      <c r="L32" s="424">
        <f>VLOOKUP(D32, 'شاخص ابنیه'!$A$2:$BZ$50,$R$4,FALSE)</f>
        <v>698.4</v>
      </c>
      <c r="M32" s="424">
        <f>IF((R32&lt;&gt;$M$6),0,VLOOKUP(D32, 'شاخص ابنیه'!$A$2:$BZ$50,$R$3,FALSE))</f>
        <v>698.4</v>
      </c>
      <c r="N32" s="424">
        <f>IF((R32&lt;&gt;$N$6),0,VLOOKUP(D32, 'شاخص ابنیه'!$A$2:$BZ$50,$R$2,FALSE))</f>
        <v>698.4</v>
      </c>
      <c r="O32" s="424">
        <f t="shared" si="2"/>
        <v>698.4</v>
      </c>
      <c r="P32" s="482">
        <f t="shared" si="3"/>
        <v>0</v>
      </c>
      <c r="Q32" s="483">
        <f t="shared" si="4"/>
        <v>0</v>
      </c>
      <c r="R32" s="427" t="str">
        <f t="shared" si="5"/>
        <v>دوم94</v>
      </c>
    </row>
    <row r="33" spans="1:18" ht="27">
      <c r="A33" s="439">
        <f t="shared" si="14"/>
        <v>95</v>
      </c>
      <c r="B33" s="443" t="str">
        <f t="shared" si="14"/>
        <v>اول</v>
      </c>
      <c r="C33" s="284" t="str">
        <f t="shared" si="7"/>
        <v>دوم94</v>
      </c>
      <c r="D33" s="284">
        <v>14</v>
      </c>
      <c r="E33" s="286">
        <f>'مالی ابنیه'!D18</f>
        <v>2971932.6</v>
      </c>
      <c r="F33" s="286">
        <v>0</v>
      </c>
      <c r="G33" s="479">
        <f t="shared" si="17"/>
        <v>2971932.6</v>
      </c>
      <c r="H33" s="480">
        <f t="shared" si="8"/>
        <v>32</v>
      </c>
      <c r="I33" s="481">
        <f t="shared" si="9"/>
        <v>48</v>
      </c>
      <c r="J33" s="424">
        <f t="shared" si="11"/>
        <v>0.66666666666666663</v>
      </c>
      <c r="K33" s="479">
        <f t="shared" si="16"/>
        <v>1981288.4</v>
      </c>
      <c r="L33" s="424">
        <f>VLOOKUP(D33, 'شاخص ابنیه'!$A$2:$BZ$50,$R$4,FALSE)</f>
        <v>336.7</v>
      </c>
      <c r="M33" s="424">
        <f>IF((R33&lt;&gt;$M$6),0,VLOOKUP(D33, 'شاخص ابنیه'!$A$2:$BZ$50,$R$3,FALSE))</f>
        <v>336.7</v>
      </c>
      <c r="N33" s="424">
        <f>IF((R33&lt;&gt;$N$6),0,VLOOKUP(D33, 'شاخص ابنیه'!$A$2:$BZ$50,$R$2,FALSE))</f>
        <v>336.7</v>
      </c>
      <c r="O33" s="424">
        <f t="shared" si="2"/>
        <v>336.7</v>
      </c>
      <c r="P33" s="482">
        <f t="shared" si="3"/>
        <v>0</v>
      </c>
      <c r="Q33" s="483">
        <f t="shared" si="4"/>
        <v>0</v>
      </c>
      <c r="R33" s="427" t="str">
        <f t="shared" si="5"/>
        <v>دوم94</v>
      </c>
    </row>
    <row r="34" spans="1:18" ht="27">
      <c r="A34" s="439">
        <f t="shared" si="14"/>
        <v>95</v>
      </c>
      <c r="B34" s="443" t="str">
        <f t="shared" si="14"/>
        <v>دوم</v>
      </c>
      <c r="C34" s="284" t="str">
        <f t="shared" si="7"/>
        <v>دوم94</v>
      </c>
      <c r="D34" s="284">
        <v>14</v>
      </c>
      <c r="E34" s="286"/>
      <c r="F34" s="286"/>
      <c r="G34" s="479">
        <f t="shared" si="17"/>
        <v>0</v>
      </c>
      <c r="H34" s="480">
        <f t="shared" si="8"/>
        <v>16</v>
      </c>
      <c r="I34" s="481">
        <f t="shared" si="9"/>
        <v>48</v>
      </c>
      <c r="J34" s="424">
        <f t="shared" si="11"/>
        <v>0.33333333333333331</v>
      </c>
      <c r="K34" s="479">
        <f>J34*G33</f>
        <v>990644.2</v>
      </c>
      <c r="L34" s="424">
        <f>VLOOKUP(D34, 'شاخص ابنیه'!$A$2:$BZ$50,$R$4,FALSE)</f>
        <v>336.7</v>
      </c>
      <c r="M34" s="424">
        <f>IF((R34&lt;&gt;$M$6),0,VLOOKUP(D34, 'شاخص ابنیه'!$A$2:$BZ$50,$R$3,FALSE))</f>
        <v>336.7</v>
      </c>
      <c r="N34" s="424">
        <f>IF((R34&lt;&gt;$N$6),0,VLOOKUP(D34, 'شاخص ابنیه'!$A$2:$BZ$50,$R$2,FALSE))</f>
        <v>336.7</v>
      </c>
      <c r="O34" s="424">
        <f t="shared" si="2"/>
        <v>336.7</v>
      </c>
      <c r="P34" s="482">
        <f t="shared" si="3"/>
        <v>0</v>
      </c>
      <c r="Q34" s="483">
        <f t="shared" si="4"/>
        <v>0</v>
      </c>
      <c r="R34" s="427" t="str">
        <f t="shared" si="5"/>
        <v>دوم94</v>
      </c>
    </row>
    <row r="35" spans="1:18" ht="27">
      <c r="A35" s="439">
        <f t="shared" si="14"/>
        <v>95</v>
      </c>
      <c r="B35" s="443" t="str">
        <f t="shared" si="14"/>
        <v>اول</v>
      </c>
      <c r="C35" s="284" t="str">
        <f t="shared" si="7"/>
        <v>دوم94</v>
      </c>
      <c r="D35" s="284">
        <v>15</v>
      </c>
      <c r="E35" s="286">
        <f>'مالی ابنیه'!D19</f>
        <v>0</v>
      </c>
      <c r="F35" s="286">
        <v>0</v>
      </c>
      <c r="G35" s="479">
        <f t="shared" si="17"/>
        <v>0</v>
      </c>
      <c r="H35" s="480">
        <f t="shared" si="8"/>
        <v>32</v>
      </c>
      <c r="I35" s="481">
        <f t="shared" si="9"/>
        <v>48</v>
      </c>
      <c r="J35" s="424">
        <f t="shared" si="11"/>
        <v>0.66666666666666663</v>
      </c>
      <c r="K35" s="479">
        <f t="shared" ref="K35" si="18">J35*G35</f>
        <v>0</v>
      </c>
      <c r="L35" s="424">
        <f>VLOOKUP(D35, 'شاخص ابنیه'!$A$2:$BZ$50,$R$4,FALSE)</f>
        <v>325</v>
      </c>
      <c r="M35" s="424">
        <f>IF((R35&lt;&gt;$M$6),0,VLOOKUP(D35, 'شاخص ابنیه'!$A$2:$BZ$50,$R$3,FALSE))</f>
        <v>325</v>
      </c>
      <c r="N35" s="424">
        <f>IF((R35&lt;&gt;$N$6),0,VLOOKUP(D35, 'شاخص ابنیه'!$A$2:$BZ$50,$R$2,FALSE))</f>
        <v>325</v>
      </c>
      <c r="O35" s="424">
        <f t="shared" si="2"/>
        <v>325</v>
      </c>
      <c r="P35" s="482">
        <f t="shared" si="3"/>
        <v>0</v>
      </c>
      <c r="Q35" s="483">
        <f t="shared" si="4"/>
        <v>0</v>
      </c>
      <c r="R35" s="427" t="str">
        <f t="shared" si="5"/>
        <v>دوم94</v>
      </c>
    </row>
    <row r="36" spans="1:18" ht="27">
      <c r="A36" s="439">
        <f t="shared" si="14"/>
        <v>95</v>
      </c>
      <c r="B36" s="443" t="str">
        <f t="shared" si="14"/>
        <v>دوم</v>
      </c>
      <c r="C36" s="284" t="str">
        <f t="shared" si="7"/>
        <v>دوم94</v>
      </c>
      <c r="D36" s="284">
        <v>15</v>
      </c>
      <c r="E36" s="286"/>
      <c r="F36" s="286"/>
      <c r="G36" s="479">
        <f t="shared" si="17"/>
        <v>0</v>
      </c>
      <c r="H36" s="480">
        <f t="shared" si="8"/>
        <v>16</v>
      </c>
      <c r="I36" s="481">
        <f t="shared" si="9"/>
        <v>48</v>
      </c>
      <c r="J36" s="424">
        <f t="shared" si="11"/>
        <v>0.33333333333333331</v>
      </c>
      <c r="K36" s="479">
        <f>J36*G35</f>
        <v>0</v>
      </c>
      <c r="L36" s="424">
        <f>VLOOKUP(D36, 'شاخص ابنیه'!$A$2:$BZ$50,$R$4,FALSE)</f>
        <v>325</v>
      </c>
      <c r="M36" s="424">
        <f>IF((R36&lt;&gt;$M$6),0,VLOOKUP(D36, 'شاخص ابنیه'!$A$2:$BZ$50,$R$3,FALSE))</f>
        <v>325</v>
      </c>
      <c r="N36" s="424">
        <f>IF((R36&lt;&gt;$N$6),0,VLOOKUP(D36, 'شاخص ابنیه'!$A$2:$BZ$50,$R$2,FALSE))</f>
        <v>325</v>
      </c>
      <c r="O36" s="424">
        <f t="shared" si="2"/>
        <v>325</v>
      </c>
      <c r="P36" s="482">
        <f t="shared" si="3"/>
        <v>0</v>
      </c>
      <c r="Q36" s="483">
        <f t="shared" si="4"/>
        <v>0</v>
      </c>
      <c r="R36" s="427" t="str">
        <f t="shared" si="5"/>
        <v>دوم94</v>
      </c>
    </row>
    <row r="37" spans="1:18" ht="27">
      <c r="A37" s="439">
        <f>A31</f>
        <v>95</v>
      </c>
      <c r="B37" s="443" t="str">
        <f>B31</f>
        <v>اول</v>
      </c>
      <c r="C37" s="284" t="str">
        <f t="shared" si="7"/>
        <v>دوم94</v>
      </c>
      <c r="D37" s="284">
        <v>16</v>
      </c>
      <c r="E37" s="286">
        <f>'مالی ابنیه'!D20</f>
        <v>5804502.6000000006</v>
      </c>
      <c r="F37" s="286">
        <v>0</v>
      </c>
      <c r="G37" s="479">
        <f>E37-F37</f>
        <v>5804502.6000000006</v>
      </c>
      <c r="H37" s="480">
        <f>H31</f>
        <v>32</v>
      </c>
      <c r="I37" s="481">
        <f>I32</f>
        <v>48</v>
      </c>
      <c r="J37" s="424">
        <f t="shared" si="11"/>
        <v>0.66666666666666663</v>
      </c>
      <c r="K37" s="479">
        <f t="shared" ref="K37" si="19">J37*G37</f>
        <v>3869668.4000000004</v>
      </c>
      <c r="L37" s="424">
        <f>VLOOKUP(D37, 'شاخص ابنیه'!$A$2:$BZ$50,$R$4,FALSE)</f>
        <v>490.9</v>
      </c>
      <c r="M37" s="424">
        <f>IF((R37&lt;&gt;$M$6),0,VLOOKUP(D37, 'شاخص ابنیه'!$A$2:$BZ$50,$R$3,FALSE))</f>
        <v>490.9</v>
      </c>
      <c r="N37" s="424">
        <f>IF((R37&lt;&gt;$N$6),0,VLOOKUP(D37, 'شاخص ابنیه'!$A$2:$BZ$50,$R$2,FALSE))</f>
        <v>490.9</v>
      </c>
      <c r="O37" s="424">
        <f t="shared" si="2"/>
        <v>490.9</v>
      </c>
      <c r="P37" s="482">
        <f t="shared" si="3"/>
        <v>0</v>
      </c>
      <c r="Q37" s="483">
        <f t="shared" si="4"/>
        <v>0</v>
      </c>
      <c r="R37" s="427" t="str">
        <f t="shared" si="5"/>
        <v>دوم94</v>
      </c>
    </row>
    <row r="38" spans="1:18" ht="27">
      <c r="A38" s="439">
        <f>A32</f>
        <v>95</v>
      </c>
      <c r="B38" s="443" t="str">
        <f>B32</f>
        <v>دوم</v>
      </c>
      <c r="C38" s="284" t="str">
        <f t="shared" si="7"/>
        <v>دوم94</v>
      </c>
      <c r="D38" s="284">
        <v>16</v>
      </c>
      <c r="E38" s="286"/>
      <c r="F38" s="286"/>
      <c r="G38" s="479"/>
      <c r="H38" s="480">
        <f>H32</f>
        <v>16</v>
      </c>
      <c r="I38" s="481">
        <f t="shared" si="9"/>
        <v>48</v>
      </c>
      <c r="J38" s="424">
        <f t="shared" si="11"/>
        <v>0.33333333333333331</v>
      </c>
      <c r="K38" s="479">
        <f>J38*G37</f>
        <v>1934834.2000000002</v>
      </c>
      <c r="L38" s="424">
        <f>VLOOKUP(D38, 'شاخص ابنیه'!$A$2:$BZ$50,$R$4,FALSE)</f>
        <v>490.9</v>
      </c>
      <c r="M38" s="424">
        <f>IF((R38&lt;&gt;$M$6),0,VLOOKUP(D38, 'شاخص ابنیه'!$A$2:$BZ$50,$R$3,FALSE))</f>
        <v>490.9</v>
      </c>
      <c r="N38" s="424">
        <f>IF((R38&lt;&gt;$N$6),0,VLOOKUP(D38, 'شاخص ابنیه'!$A$2:$BZ$50,$R$2,FALSE))</f>
        <v>490.9</v>
      </c>
      <c r="O38" s="424">
        <f t="shared" si="2"/>
        <v>490.9</v>
      </c>
      <c r="P38" s="482">
        <f t="shared" si="3"/>
        <v>0</v>
      </c>
      <c r="Q38" s="483">
        <f t="shared" si="4"/>
        <v>0</v>
      </c>
      <c r="R38" s="427" t="str">
        <f t="shared" si="5"/>
        <v>دوم94</v>
      </c>
    </row>
    <row r="39" spans="1:18" ht="27">
      <c r="A39" s="439">
        <f t="shared" si="14"/>
        <v>95</v>
      </c>
      <c r="B39" s="443" t="str">
        <f t="shared" si="14"/>
        <v>اول</v>
      </c>
      <c r="C39" s="284" t="str">
        <f t="shared" si="7"/>
        <v>دوم94</v>
      </c>
      <c r="D39" s="284">
        <v>17</v>
      </c>
      <c r="E39" s="286">
        <f>'مالی ابنیه'!D21</f>
        <v>361510502.60000002</v>
      </c>
      <c r="F39" s="286">
        <v>0</v>
      </c>
      <c r="G39" s="479">
        <f>E39-F39</f>
        <v>361510502.60000002</v>
      </c>
      <c r="H39" s="480">
        <f t="shared" si="8"/>
        <v>32</v>
      </c>
      <c r="I39" s="481">
        <f t="shared" si="9"/>
        <v>48</v>
      </c>
      <c r="J39" s="424">
        <f t="shared" si="11"/>
        <v>0.66666666666666663</v>
      </c>
      <c r="K39" s="479">
        <f t="shared" ref="K39" si="20">J39*G39</f>
        <v>241007001.73333335</v>
      </c>
      <c r="L39" s="424">
        <f>VLOOKUP(D39, 'شاخص ابنیه'!$A$2:$BZ$50,$R$4,FALSE)</f>
        <v>360.9</v>
      </c>
      <c r="M39" s="424">
        <f>IF((R39&lt;&gt;$M$6),0,VLOOKUP(D39, 'شاخص ابنیه'!$A$2:$BZ$50,$R$3,FALSE))</f>
        <v>360.9</v>
      </c>
      <c r="N39" s="424">
        <f>IF((R39&lt;&gt;$N$6),0,VLOOKUP(D39, 'شاخص ابنیه'!$A$2:$BZ$50,$R$2,FALSE))</f>
        <v>360.9</v>
      </c>
      <c r="O39" s="424">
        <f t="shared" si="2"/>
        <v>360.9</v>
      </c>
      <c r="P39" s="482">
        <f t="shared" si="3"/>
        <v>0</v>
      </c>
      <c r="Q39" s="483">
        <f t="shared" si="4"/>
        <v>0</v>
      </c>
      <c r="R39" s="427" t="str">
        <f t="shared" si="5"/>
        <v>دوم94</v>
      </c>
    </row>
    <row r="40" spans="1:18" ht="27">
      <c r="A40" s="439">
        <f t="shared" si="14"/>
        <v>95</v>
      </c>
      <c r="B40" s="443" t="str">
        <f t="shared" si="14"/>
        <v>دوم</v>
      </c>
      <c r="C40" s="284" t="str">
        <f t="shared" si="7"/>
        <v>دوم94</v>
      </c>
      <c r="D40" s="284">
        <v>17</v>
      </c>
      <c r="E40" s="286"/>
      <c r="F40" s="286"/>
      <c r="G40" s="479"/>
      <c r="H40" s="480">
        <f t="shared" si="8"/>
        <v>16</v>
      </c>
      <c r="I40" s="481">
        <f t="shared" si="9"/>
        <v>48</v>
      </c>
      <c r="J40" s="424">
        <f t="shared" si="11"/>
        <v>0.33333333333333331</v>
      </c>
      <c r="K40" s="479">
        <f>J40*G39</f>
        <v>120503500.86666667</v>
      </c>
      <c r="L40" s="424">
        <f>VLOOKUP(D40, 'شاخص ابنیه'!$A$2:$BZ$50,$R$4,FALSE)</f>
        <v>360.9</v>
      </c>
      <c r="M40" s="424">
        <f>IF((R40&lt;&gt;$M$6),0,VLOOKUP(D40, 'شاخص ابنیه'!$A$2:$BZ$50,$R$3,FALSE))</f>
        <v>360.9</v>
      </c>
      <c r="N40" s="424">
        <f>IF((R40&lt;&gt;$N$6),0,VLOOKUP(D40, 'شاخص ابنیه'!$A$2:$BZ$50,$R$2,FALSE))</f>
        <v>360.9</v>
      </c>
      <c r="O40" s="424">
        <f t="shared" si="2"/>
        <v>360.9</v>
      </c>
      <c r="P40" s="482">
        <f t="shared" si="3"/>
        <v>0</v>
      </c>
      <c r="Q40" s="483">
        <f t="shared" si="4"/>
        <v>0</v>
      </c>
      <c r="R40" s="427" t="str">
        <f t="shared" si="5"/>
        <v>دوم94</v>
      </c>
    </row>
    <row r="41" spans="1:18" ht="27">
      <c r="A41" s="439">
        <f t="shared" ref="A41:B56" si="21">A39</f>
        <v>95</v>
      </c>
      <c r="B41" s="443" t="str">
        <f t="shared" si="21"/>
        <v>اول</v>
      </c>
      <c r="C41" s="284" t="str">
        <f t="shared" ref="C41:C66" si="22">C39</f>
        <v>دوم94</v>
      </c>
      <c r="D41" s="284">
        <v>18</v>
      </c>
      <c r="E41" s="286">
        <f>'مالی ابنیه'!D22</f>
        <v>1428702.6</v>
      </c>
      <c r="F41" s="286">
        <v>0</v>
      </c>
      <c r="G41" s="479">
        <f>E41-F41</f>
        <v>1428702.6</v>
      </c>
      <c r="H41" s="480">
        <f t="shared" si="8"/>
        <v>32</v>
      </c>
      <c r="I41" s="481">
        <f t="shared" si="9"/>
        <v>48</v>
      </c>
      <c r="J41" s="424">
        <f t="shared" si="11"/>
        <v>0.66666666666666663</v>
      </c>
      <c r="K41" s="479">
        <f t="shared" ref="K41" si="23">J41*G41</f>
        <v>952468.4</v>
      </c>
      <c r="L41" s="424">
        <f>VLOOKUP(D41, 'شاخص ابنیه'!$A$2:$BZ$50,$R$4,FALSE)</f>
        <v>603.29999999999995</v>
      </c>
      <c r="M41" s="424">
        <f>IF((R41&lt;&gt;$M$6),0,VLOOKUP(D41, 'شاخص ابنیه'!$A$2:$BZ$50,$R$3,FALSE))</f>
        <v>603.29999999999995</v>
      </c>
      <c r="N41" s="424">
        <f>IF((R41&lt;&gt;$N$6),0,VLOOKUP(D41, 'شاخص ابنیه'!$A$2:$BZ$50,$R$2,FALSE))</f>
        <v>603.29999999999995</v>
      </c>
      <c r="O41" s="424">
        <f t="shared" si="2"/>
        <v>603.29999999999995</v>
      </c>
      <c r="P41" s="482">
        <f t="shared" si="3"/>
        <v>0</v>
      </c>
      <c r="Q41" s="483">
        <f t="shared" si="4"/>
        <v>0</v>
      </c>
      <c r="R41" s="427" t="str">
        <f t="shared" si="5"/>
        <v>دوم94</v>
      </c>
    </row>
    <row r="42" spans="1:18" ht="27">
      <c r="A42" s="439">
        <f t="shared" si="21"/>
        <v>95</v>
      </c>
      <c r="B42" s="443" t="str">
        <f t="shared" si="21"/>
        <v>دوم</v>
      </c>
      <c r="C42" s="284" t="str">
        <f t="shared" si="22"/>
        <v>دوم94</v>
      </c>
      <c r="D42" s="284">
        <v>18</v>
      </c>
      <c r="E42" s="286"/>
      <c r="F42" s="286"/>
      <c r="G42" s="479"/>
      <c r="H42" s="480">
        <f t="shared" si="8"/>
        <v>16</v>
      </c>
      <c r="I42" s="481">
        <f t="shared" si="9"/>
        <v>48</v>
      </c>
      <c r="J42" s="424">
        <f t="shared" si="11"/>
        <v>0.33333333333333331</v>
      </c>
      <c r="K42" s="479">
        <f>J42*G41</f>
        <v>476234.2</v>
      </c>
      <c r="L42" s="424">
        <f>VLOOKUP(D42, 'شاخص ابنیه'!$A$2:$BZ$50,$R$4,FALSE)</f>
        <v>603.29999999999995</v>
      </c>
      <c r="M42" s="424">
        <f>IF((R42&lt;&gt;$M$6),0,VLOOKUP(D42, 'شاخص ابنیه'!$A$2:$BZ$50,$R$3,FALSE))</f>
        <v>603.29999999999995</v>
      </c>
      <c r="N42" s="424">
        <f>IF((R42&lt;&gt;$N$6),0,VLOOKUP(D42, 'شاخص ابنیه'!$A$2:$BZ$50,$R$2,FALSE))</f>
        <v>603.29999999999995</v>
      </c>
      <c r="O42" s="424">
        <f t="shared" si="2"/>
        <v>603.29999999999995</v>
      </c>
      <c r="P42" s="482">
        <f t="shared" si="3"/>
        <v>0</v>
      </c>
      <c r="Q42" s="483">
        <f t="shared" si="4"/>
        <v>0</v>
      </c>
      <c r="R42" s="427" t="str">
        <f t="shared" si="5"/>
        <v>دوم94</v>
      </c>
    </row>
    <row r="43" spans="1:18" ht="27">
      <c r="A43" s="439">
        <f t="shared" si="21"/>
        <v>95</v>
      </c>
      <c r="B43" s="443" t="str">
        <f t="shared" si="21"/>
        <v>اول</v>
      </c>
      <c r="C43" s="284" t="str">
        <f t="shared" si="22"/>
        <v>دوم94</v>
      </c>
      <c r="D43" s="284">
        <v>19</v>
      </c>
      <c r="E43" s="286">
        <f>'مالی ابنیه'!D23</f>
        <v>56173002.600000001</v>
      </c>
      <c r="F43" s="286">
        <v>0</v>
      </c>
      <c r="G43" s="479">
        <f>E43-F43</f>
        <v>56173002.600000001</v>
      </c>
      <c r="H43" s="480">
        <f t="shared" si="8"/>
        <v>32</v>
      </c>
      <c r="I43" s="481">
        <f t="shared" si="9"/>
        <v>48</v>
      </c>
      <c r="J43" s="424">
        <f t="shared" si="11"/>
        <v>0.66666666666666663</v>
      </c>
      <c r="K43" s="479">
        <f t="shared" ref="K43" si="24">J43*G43</f>
        <v>37448668.399999999</v>
      </c>
      <c r="L43" s="424">
        <f>VLOOKUP(D43, 'شاخص ابنیه'!$A$2:$BZ$50,$R$4,FALSE)</f>
        <v>448.2</v>
      </c>
      <c r="M43" s="424">
        <f>IF((R43&lt;&gt;$M$6),0,VLOOKUP(D43, 'شاخص ابنیه'!$A$2:$BZ$50,$R$3,FALSE))</f>
        <v>448.2</v>
      </c>
      <c r="N43" s="424">
        <f>IF((R43&lt;&gt;$N$6),0,VLOOKUP(D43, 'شاخص ابنیه'!$A$2:$BZ$50,$R$2,FALSE))</f>
        <v>448.2</v>
      </c>
      <c r="O43" s="424">
        <f t="shared" si="2"/>
        <v>448.2</v>
      </c>
      <c r="P43" s="482">
        <f t="shared" si="3"/>
        <v>0</v>
      </c>
      <c r="Q43" s="483">
        <f t="shared" si="4"/>
        <v>0</v>
      </c>
      <c r="R43" s="427" t="str">
        <f t="shared" si="5"/>
        <v>دوم94</v>
      </c>
    </row>
    <row r="44" spans="1:18" ht="27">
      <c r="A44" s="439">
        <f t="shared" si="21"/>
        <v>95</v>
      </c>
      <c r="B44" s="443" t="str">
        <f t="shared" si="21"/>
        <v>دوم</v>
      </c>
      <c r="C44" s="284" t="str">
        <f t="shared" si="22"/>
        <v>دوم94</v>
      </c>
      <c r="D44" s="284">
        <v>19</v>
      </c>
      <c r="E44" s="286"/>
      <c r="F44" s="286"/>
      <c r="G44" s="479"/>
      <c r="H44" s="480">
        <f t="shared" si="8"/>
        <v>16</v>
      </c>
      <c r="I44" s="481">
        <f t="shared" si="9"/>
        <v>48</v>
      </c>
      <c r="J44" s="424">
        <f t="shared" si="11"/>
        <v>0.33333333333333331</v>
      </c>
      <c r="K44" s="479">
        <f>J44*G43</f>
        <v>18724334.199999999</v>
      </c>
      <c r="L44" s="424">
        <f>VLOOKUP(D44, 'شاخص ابنیه'!$A$2:$BZ$50,$R$4,FALSE)</f>
        <v>448.2</v>
      </c>
      <c r="M44" s="424">
        <f>IF((R44&lt;&gt;$M$6),0,VLOOKUP(D44, 'شاخص ابنیه'!$A$2:$BZ$50,$R$3,FALSE))</f>
        <v>448.2</v>
      </c>
      <c r="N44" s="424">
        <f>IF((R44&lt;&gt;$N$6),0,VLOOKUP(D44, 'شاخص ابنیه'!$A$2:$BZ$50,$R$2,FALSE))</f>
        <v>448.2</v>
      </c>
      <c r="O44" s="424">
        <f t="shared" si="2"/>
        <v>448.2</v>
      </c>
      <c r="P44" s="482">
        <f t="shared" si="3"/>
        <v>0</v>
      </c>
      <c r="Q44" s="483">
        <f t="shared" si="4"/>
        <v>0</v>
      </c>
      <c r="R44" s="427" t="str">
        <f t="shared" si="5"/>
        <v>دوم94</v>
      </c>
    </row>
    <row r="45" spans="1:18" ht="27">
      <c r="A45" s="439">
        <f t="shared" si="21"/>
        <v>95</v>
      </c>
      <c r="B45" s="443" t="str">
        <f t="shared" si="21"/>
        <v>اول</v>
      </c>
      <c r="C45" s="284" t="str">
        <f t="shared" si="22"/>
        <v>دوم94</v>
      </c>
      <c r="D45" s="284">
        <v>20</v>
      </c>
      <c r="E45" s="286">
        <f>'مالی ابنیه'!D24</f>
        <v>137542602.59999999</v>
      </c>
      <c r="F45" s="286">
        <v>0</v>
      </c>
      <c r="G45" s="479">
        <f>E45-F45</f>
        <v>137542602.59999999</v>
      </c>
      <c r="H45" s="480">
        <f t="shared" si="8"/>
        <v>32</v>
      </c>
      <c r="I45" s="481">
        <f t="shared" si="9"/>
        <v>48</v>
      </c>
      <c r="J45" s="424">
        <f t="shared" si="11"/>
        <v>0.66666666666666663</v>
      </c>
      <c r="K45" s="479">
        <f t="shared" ref="K45" si="25">J45*G45</f>
        <v>91695068.399999991</v>
      </c>
      <c r="L45" s="424">
        <f>VLOOKUP(D45, 'شاخص ابنیه'!$A$2:$BZ$50,$R$4,FALSE)</f>
        <v>410.1</v>
      </c>
      <c r="M45" s="424">
        <f>IF((R45&lt;&gt;$M$6),0,VLOOKUP(D45, 'شاخص ابنیه'!$A$2:$BZ$50,$R$3,FALSE))</f>
        <v>410.1</v>
      </c>
      <c r="N45" s="424">
        <f>IF((R45&lt;&gt;$N$6),0,VLOOKUP(D45, 'شاخص ابنیه'!$A$2:$BZ$50,$R$2,FALSE))</f>
        <v>410.1</v>
      </c>
      <c r="O45" s="424">
        <f t="shared" si="2"/>
        <v>410.1</v>
      </c>
      <c r="P45" s="482">
        <f t="shared" si="3"/>
        <v>0</v>
      </c>
      <c r="Q45" s="483">
        <f t="shared" si="4"/>
        <v>0</v>
      </c>
      <c r="R45" s="427" t="str">
        <f t="shared" si="5"/>
        <v>دوم94</v>
      </c>
    </row>
    <row r="46" spans="1:18" ht="27">
      <c r="A46" s="439">
        <f t="shared" si="21"/>
        <v>95</v>
      </c>
      <c r="B46" s="443" t="str">
        <f t="shared" si="21"/>
        <v>دوم</v>
      </c>
      <c r="C46" s="284" t="str">
        <f t="shared" si="22"/>
        <v>دوم94</v>
      </c>
      <c r="D46" s="284">
        <v>20</v>
      </c>
      <c r="E46" s="286"/>
      <c r="F46" s="286"/>
      <c r="G46" s="479"/>
      <c r="H46" s="480">
        <f t="shared" si="8"/>
        <v>16</v>
      </c>
      <c r="I46" s="481">
        <f t="shared" si="9"/>
        <v>48</v>
      </c>
      <c r="J46" s="424">
        <f t="shared" si="11"/>
        <v>0.33333333333333331</v>
      </c>
      <c r="K46" s="479">
        <f>J46*G45</f>
        <v>45847534.199999996</v>
      </c>
      <c r="L46" s="424">
        <f>VLOOKUP(D46, 'شاخص ابنیه'!$A$2:$BZ$50,$R$4,FALSE)</f>
        <v>410.1</v>
      </c>
      <c r="M46" s="424">
        <f>IF((R46&lt;&gt;$M$6),0,VLOOKUP(D46, 'شاخص ابنیه'!$A$2:$BZ$50,$R$3,FALSE))</f>
        <v>410.1</v>
      </c>
      <c r="N46" s="424">
        <f>IF((R46&lt;&gt;$N$6),0,VLOOKUP(D46, 'شاخص ابنیه'!$A$2:$BZ$50,$R$2,FALSE))</f>
        <v>410.1</v>
      </c>
      <c r="O46" s="424">
        <f t="shared" si="2"/>
        <v>410.1</v>
      </c>
      <c r="P46" s="482">
        <f t="shared" si="3"/>
        <v>0</v>
      </c>
      <c r="Q46" s="483">
        <f t="shared" si="4"/>
        <v>0</v>
      </c>
      <c r="R46" s="427" t="str">
        <f t="shared" si="5"/>
        <v>دوم94</v>
      </c>
    </row>
    <row r="47" spans="1:18" ht="27">
      <c r="A47" s="439">
        <f t="shared" si="21"/>
        <v>95</v>
      </c>
      <c r="B47" s="443" t="str">
        <f t="shared" si="21"/>
        <v>اول</v>
      </c>
      <c r="C47" s="284" t="str">
        <f t="shared" si="22"/>
        <v>دوم94</v>
      </c>
      <c r="D47" s="284">
        <v>21</v>
      </c>
      <c r="E47" s="286">
        <f>'مالی ابنیه'!D25</f>
        <v>99853002.600000009</v>
      </c>
      <c r="F47" s="286">
        <v>0</v>
      </c>
      <c r="G47" s="479">
        <f>E47-F47</f>
        <v>99853002.600000009</v>
      </c>
      <c r="H47" s="480">
        <f t="shared" si="8"/>
        <v>32</v>
      </c>
      <c r="I47" s="481">
        <f t="shared" si="9"/>
        <v>48</v>
      </c>
      <c r="J47" s="424">
        <f t="shared" si="11"/>
        <v>0.66666666666666663</v>
      </c>
      <c r="K47" s="479">
        <f t="shared" ref="K47" si="26">J47*G47</f>
        <v>66568668.400000006</v>
      </c>
      <c r="L47" s="424">
        <f>VLOOKUP(D47, 'شاخص ابنیه'!$A$2:$BZ$50,$R$4,FALSE)</f>
        <v>578.6</v>
      </c>
      <c r="M47" s="424">
        <f>IF((R47&lt;&gt;$M$6),0,VLOOKUP(D47, 'شاخص ابنیه'!$A$2:$BZ$50,$R$3,FALSE))</f>
        <v>578.6</v>
      </c>
      <c r="N47" s="424">
        <f>IF((R47&lt;&gt;$N$6),0,VLOOKUP(D47, 'شاخص ابنیه'!$A$2:$BZ$50,$R$2,FALSE))</f>
        <v>578.6</v>
      </c>
      <c r="O47" s="424">
        <f t="shared" si="2"/>
        <v>578.6</v>
      </c>
      <c r="P47" s="482">
        <f t="shared" si="3"/>
        <v>0</v>
      </c>
      <c r="Q47" s="483">
        <f t="shared" si="4"/>
        <v>0</v>
      </c>
      <c r="R47" s="427" t="str">
        <f t="shared" si="5"/>
        <v>دوم94</v>
      </c>
    </row>
    <row r="48" spans="1:18" ht="27">
      <c r="A48" s="439">
        <f t="shared" si="21"/>
        <v>95</v>
      </c>
      <c r="B48" s="443" t="str">
        <f t="shared" si="21"/>
        <v>دوم</v>
      </c>
      <c r="C48" s="284" t="str">
        <f t="shared" si="22"/>
        <v>دوم94</v>
      </c>
      <c r="D48" s="284">
        <v>21</v>
      </c>
      <c r="E48" s="286"/>
      <c r="F48" s="286"/>
      <c r="G48" s="479"/>
      <c r="H48" s="480">
        <f t="shared" si="8"/>
        <v>16</v>
      </c>
      <c r="I48" s="481">
        <f t="shared" si="9"/>
        <v>48</v>
      </c>
      <c r="J48" s="424">
        <f t="shared" si="11"/>
        <v>0.33333333333333331</v>
      </c>
      <c r="K48" s="479">
        <f>J48*G47</f>
        <v>33284334.200000003</v>
      </c>
      <c r="L48" s="424">
        <f>VLOOKUP(D48, 'شاخص ابنیه'!$A$2:$BZ$50,$R$4,FALSE)</f>
        <v>578.6</v>
      </c>
      <c r="M48" s="424">
        <f>IF((R48&lt;&gt;$M$6),0,VLOOKUP(D48, 'شاخص ابنیه'!$A$2:$BZ$50,$R$3,FALSE))</f>
        <v>578.6</v>
      </c>
      <c r="N48" s="424">
        <f>IF((R48&lt;&gt;$N$6),0,VLOOKUP(D48, 'شاخص ابنیه'!$A$2:$BZ$50,$R$2,FALSE))</f>
        <v>578.6</v>
      </c>
      <c r="O48" s="424">
        <f t="shared" si="2"/>
        <v>578.6</v>
      </c>
      <c r="P48" s="482">
        <f t="shared" si="3"/>
        <v>0</v>
      </c>
      <c r="Q48" s="483">
        <f t="shared" si="4"/>
        <v>0</v>
      </c>
      <c r="R48" s="427" t="str">
        <f t="shared" si="5"/>
        <v>دوم94</v>
      </c>
    </row>
    <row r="49" spans="1:18" ht="27">
      <c r="A49" s="439">
        <f t="shared" si="21"/>
        <v>95</v>
      </c>
      <c r="B49" s="443" t="str">
        <f t="shared" si="21"/>
        <v>اول</v>
      </c>
      <c r="C49" s="284" t="str">
        <f t="shared" si="22"/>
        <v>دوم94</v>
      </c>
      <c r="D49" s="284">
        <v>22</v>
      </c>
      <c r="E49" s="286">
        <f>'مالی ابنیه'!D26</f>
        <v>219037002.59999999</v>
      </c>
      <c r="F49" s="286">
        <v>0</v>
      </c>
      <c r="G49" s="479">
        <f>E49-F49</f>
        <v>219037002.59999999</v>
      </c>
      <c r="H49" s="480">
        <f t="shared" si="8"/>
        <v>32</v>
      </c>
      <c r="I49" s="481">
        <f t="shared" si="9"/>
        <v>48</v>
      </c>
      <c r="J49" s="424">
        <f t="shared" si="11"/>
        <v>0.66666666666666663</v>
      </c>
      <c r="K49" s="479">
        <f t="shared" ref="K49" si="27">J49*G49</f>
        <v>146024668.39999998</v>
      </c>
      <c r="L49" s="424">
        <f>VLOOKUP(D49, 'شاخص ابنیه'!$A$2:$BZ$50,$R$4,FALSE)</f>
        <v>428.4</v>
      </c>
      <c r="M49" s="424">
        <f>IF((R49&lt;&gt;$M$6),0,VLOOKUP(D49, 'شاخص ابنیه'!$A$2:$BZ$50,$R$3,FALSE))</f>
        <v>428.4</v>
      </c>
      <c r="N49" s="424">
        <f>IF((R49&lt;&gt;$N$6),0,VLOOKUP(D49, 'شاخص ابنیه'!$A$2:$BZ$50,$R$2,FALSE))</f>
        <v>428.4</v>
      </c>
      <c r="O49" s="424">
        <f t="shared" si="2"/>
        <v>428.4</v>
      </c>
      <c r="P49" s="482">
        <f t="shared" si="3"/>
        <v>0</v>
      </c>
      <c r="Q49" s="483">
        <f t="shared" si="4"/>
        <v>0</v>
      </c>
      <c r="R49" s="427" t="str">
        <f t="shared" si="5"/>
        <v>دوم94</v>
      </c>
    </row>
    <row r="50" spans="1:18" ht="27">
      <c r="A50" s="439">
        <f t="shared" si="21"/>
        <v>95</v>
      </c>
      <c r="B50" s="443" t="str">
        <f t="shared" si="21"/>
        <v>دوم</v>
      </c>
      <c r="C50" s="284" t="str">
        <f t="shared" si="22"/>
        <v>دوم94</v>
      </c>
      <c r="D50" s="284">
        <v>22</v>
      </c>
      <c r="E50" s="286"/>
      <c r="F50" s="286"/>
      <c r="G50" s="479"/>
      <c r="H50" s="480">
        <f t="shared" si="8"/>
        <v>16</v>
      </c>
      <c r="I50" s="481">
        <f t="shared" si="9"/>
        <v>48</v>
      </c>
      <c r="J50" s="424">
        <f t="shared" si="11"/>
        <v>0.33333333333333331</v>
      </c>
      <c r="K50" s="479">
        <f>J50*G49</f>
        <v>73012334.199999988</v>
      </c>
      <c r="L50" s="424">
        <f>VLOOKUP(D50, 'شاخص ابنیه'!$A$2:$BZ$50,$R$4,FALSE)</f>
        <v>428.4</v>
      </c>
      <c r="M50" s="424">
        <f>IF((R50&lt;&gt;$M$6),0,VLOOKUP(D50, 'شاخص ابنیه'!$A$2:$BZ$50,$R$3,FALSE))</f>
        <v>428.4</v>
      </c>
      <c r="N50" s="424">
        <f>IF((R50&lt;&gt;$N$6),0,VLOOKUP(D50, 'شاخص ابنیه'!$A$2:$BZ$50,$R$2,FALSE))</f>
        <v>428.4</v>
      </c>
      <c r="O50" s="424">
        <f t="shared" si="2"/>
        <v>428.4</v>
      </c>
      <c r="P50" s="482">
        <f t="shared" si="3"/>
        <v>0</v>
      </c>
      <c r="Q50" s="483">
        <f t="shared" si="4"/>
        <v>0</v>
      </c>
      <c r="R50" s="427" t="str">
        <f t="shared" si="5"/>
        <v>دوم94</v>
      </c>
    </row>
    <row r="51" spans="1:18" ht="27">
      <c r="A51" s="439">
        <f t="shared" si="21"/>
        <v>95</v>
      </c>
      <c r="B51" s="443" t="str">
        <f t="shared" si="21"/>
        <v>اول</v>
      </c>
      <c r="C51" s="284" t="str">
        <f t="shared" si="22"/>
        <v>دوم94</v>
      </c>
      <c r="D51" s="284">
        <v>23</v>
      </c>
      <c r="E51" s="286">
        <f>'مالی ابنیه'!D27</f>
        <v>20644002.600000001</v>
      </c>
      <c r="F51" s="286">
        <v>0</v>
      </c>
      <c r="G51" s="479">
        <f>E51-F51</f>
        <v>20644002.600000001</v>
      </c>
      <c r="H51" s="480">
        <f t="shared" si="8"/>
        <v>32</v>
      </c>
      <c r="I51" s="481">
        <f t="shared" si="9"/>
        <v>48</v>
      </c>
      <c r="J51" s="424">
        <f t="shared" si="11"/>
        <v>0.66666666666666663</v>
      </c>
      <c r="K51" s="479">
        <f t="shared" ref="K51" si="28">J51*G51</f>
        <v>13762668.4</v>
      </c>
      <c r="L51" s="424">
        <f>VLOOKUP(D51, 'شاخص ابنیه'!$A$2:$BZ$50,$R$4,FALSE)</f>
        <v>432.9</v>
      </c>
      <c r="M51" s="424">
        <f>IF((R51&lt;&gt;$M$6),0,VLOOKUP(D51, 'شاخص ابنیه'!$A$2:$BZ$50,$R$3,FALSE))</f>
        <v>432.9</v>
      </c>
      <c r="N51" s="424">
        <f>IF((R51&lt;&gt;$N$6),0,VLOOKUP(D51, 'شاخص ابنیه'!$A$2:$BZ$50,$R$2,FALSE))</f>
        <v>432.9</v>
      </c>
      <c r="O51" s="424">
        <f t="shared" si="2"/>
        <v>432.9</v>
      </c>
      <c r="P51" s="482">
        <f t="shared" si="3"/>
        <v>0</v>
      </c>
      <c r="Q51" s="483">
        <f t="shared" si="4"/>
        <v>0</v>
      </c>
      <c r="R51" s="427" t="str">
        <f t="shared" si="5"/>
        <v>دوم94</v>
      </c>
    </row>
    <row r="52" spans="1:18" ht="27">
      <c r="A52" s="439">
        <f t="shared" si="21"/>
        <v>95</v>
      </c>
      <c r="B52" s="443" t="str">
        <f t="shared" si="21"/>
        <v>دوم</v>
      </c>
      <c r="C52" s="284" t="str">
        <f t="shared" si="22"/>
        <v>دوم94</v>
      </c>
      <c r="D52" s="284">
        <v>23</v>
      </c>
      <c r="E52" s="286"/>
      <c r="F52" s="286"/>
      <c r="G52" s="479"/>
      <c r="H52" s="480">
        <f t="shared" si="8"/>
        <v>16</v>
      </c>
      <c r="I52" s="481">
        <f t="shared" si="9"/>
        <v>48</v>
      </c>
      <c r="J52" s="424">
        <f t="shared" si="11"/>
        <v>0.33333333333333331</v>
      </c>
      <c r="K52" s="479">
        <f>J52*G51</f>
        <v>6881334.2000000002</v>
      </c>
      <c r="L52" s="424">
        <f>VLOOKUP(D52, 'شاخص ابنیه'!$A$2:$BZ$50,$R$4,FALSE)</f>
        <v>432.9</v>
      </c>
      <c r="M52" s="424">
        <f>IF((R52&lt;&gt;$M$6),0,VLOOKUP(D52, 'شاخص ابنیه'!$A$2:$BZ$50,$R$3,FALSE))</f>
        <v>432.9</v>
      </c>
      <c r="N52" s="424">
        <f>IF((R52&lt;&gt;$N$6),0,VLOOKUP(D52, 'شاخص ابنیه'!$A$2:$BZ$50,$R$2,FALSE))</f>
        <v>432.9</v>
      </c>
      <c r="O52" s="424">
        <f t="shared" si="2"/>
        <v>432.9</v>
      </c>
      <c r="P52" s="482">
        <f t="shared" si="3"/>
        <v>0</v>
      </c>
      <c r="Q52" s="483">
        <f t="shared" si="4"/>
        <v>0</v>
      </c>
      <c r="R52" s="427" t="str">
        <f t="shared" si="5"/>
        <v>دوم94</v>
      </c>
    </row>
    <row r="53" spans="1:18" ht="27">
      <c r="A53" s="439">
        <f t="shared" si="21"/>
        <v>95</v>
      </c>
      <c r="B53" s="443" t="str">
        <f t="shared" si="21"/>
        <v>اول</v>
      </c>
      <c r="C53" s="284" t="str">
        <f t="shared" si="22"/>
        <v>دوم94</v>
      </c>
      <c r="D53" s="284">
        <v>24</v>
      </c>
      <c r="E53" s="286">
        <f>'مالی ابنیه'!D28</f>
        <v>8514222.5999999996</v>
      </c>
      <c r="F53" s="286">
        <v>0</v>
      </c>
      <c r="G53" s="479">
        <f>E53-F53</f>
        <v>8514222.5999999996</v>
      </c>
      <c r="H53" s="480">
        <f t="shared" si="8"/>
        <v>32</v>
      </c>
      <c r="I53" s="481">
        <f t="shared" si="9"/>
        <v>48</v>
      </c>
      <c r="J53" s="424">
        <f t="shared" si="11"/>
        <v>0.66666666666666663</v>
      </c>
      <c r="K53" s="479">
        <f t="shared" ref="K53" si="29">J53*G53</f>
        <v>5676148.3999999994</v>
      </c>
      <c r="L53" s="424">
        <f>VLOOKUP(D53, 'شاخص ابنیه'!$A$2:$BZ$50,$R$4,FALSE)</f>
        <v>326.7</v>
      </c>
      <c r="M53" s="424">
        <f>IF((R53&lt;&gt;$M$6),0,VLOOKUP(D53, 'شاخص ابنیه'!$A$2:$BZ$50,$R$3,FALSE))</f>
        <v>326.7</v>
      </c>
      <c r="N53" s="424">
        <f>IF((R53&lt;&gt;$N$6),0,VLOOKUP(D53, 'شاخص ابنیه'!$A$2:$BZ$50,$R$2,FALSE))</f>
        <v>326.7</v>
      </c>
      <c r="O53" s="424">
        <f t="shared" si="2"/>
        <v>326.7</v>
      </c>
      <c r="P53" s="482">
        <f t="shared" si="3"/>
        <v>0</v>
      </c>
      <c r="Q53" s="483">
        <f t="shared" si="4"/>
        <v>0</v>
      </c>
      <c r="R53" s="427" t="str">
        <f t="shared" si="5"/>
        <v>دوم94</v>
      </c>
    </row>
    <row r="54" spans="1:18" ht="27">
      <c r="A54" s="439">
        <f t="shared" si="21"/>
        <v>95</v>
      </c>
      <c r="B54" s="443" t="str">
        <f t="shared" si="21"/>
        <v>دوم</v>
      </c>
      <c r="C54" s="284" t="str">
        <f t="shared" si="22"/>
        <v>دوم94</v>
      </c>
      <c r="D54" s="284">
        <v>24</v>
      </c>
      <c r="E54" s="286"/>
      <c r="F54" s="286"/>
      <c r="G54" s="479"/>
      <c r="H54" s="480">
        <f t="shared" si="8"/>
        <v>16</v>
      </c>
      <c r="I54" s="481">
        <f t="shared" si="9"/>
        <v>48</v>
      </c>
      <c r="J54" s="424">
        <f t="shared" si="11"/>
        <v>0.33333333333333331</v>
      </c>
      <c r="K54" s="479">
        <f>J54*G53</f>
        <v>2838074.1999999997</v>
      </c>
      <c r="L54" s="424">
        <f>VLOOKUP(D54, 'شاخص ابنیه'!$A$2:$BZ$50,$R$4,FALSE)</f>
        <v>326.7</v>
      </c>
      <c r="M54" s="424">
        <f>IF((R54&lt;&gt;$M$6),0,VLOOKUP(D54, 'شاخص ابنیه'!$A$2:$BZ$50,$R$3,FALSE))</f>
        <v>326.7</v>
      </c>
      <c r="N54" s="424">
        <f>IF((R54&lt;&gt;$N$6),0,VLOOKUP(D54, 'شاخص ابنیه'!$A$2:$BZ$50,$R$2,FALSE))</f>
        <v>326.7</v>
      </c>
      <c r="O54" s="424">
        <f t="shared" si="2"/>
        <v>326.7</v>
      </c>
      <c r="P54" s="482">
        <f t="shared" si="3"/>
        <v>0</v>
      </c>
      <c r="Q54" s="483">
        <f t="shared" si="4"/>
        <v>0</v>
      </c>
      <c r="R54" s="427" t="str">
        <f t="shared" si="5"/>
        <v>دوم94</v>
      </c>
    </row>
    <row r="55" spans="1:18" ht="27">
      <c r="A55" s="439">
        <f t="shared" si="21"/>
        <v>95</v>
      </c>
      <c r="B55" s="443" t="str">
        <f t="shared" si="21"/>
        <v>اول</v>
      </c>
      <c r="C55" s="284" t="str">
        <f t="shared" si="22"/>
        <v>دوم94</v>
      </c>
      <c r="D55" s="284">
        <v>25</v>
      </c>
      <c r="E55" s="286">
        <f>'مالی ابنیه'!D29</f>
        <v>166077.6</v>
      </c>
      <c r="F55" s="286">
        <v>0</v>
      </c>
      <c r="G55" s="479">
        <f>E55-F55</f>
        <v>166077.6</v>
      </c>
      <c r="H55" s="480">
        <f t="shared" si="8"/>
        <v>32</v>
      </c>
      <c r="I55" s="481">
        <f t="shared" si="9"/>
        <v>48</v>
      </c>
      <c r="J55" s="424">
        <f t="shared" si="11"/>
        <v>0.66666666666666663</v>
      </c>
      <c r="K55" s="479">
        <f t="shared" ref="K55" si="30">J55*G55</f>
        <v>110718.39999999999</v>
      </c>
      <c r="L55" s="424">
        <f>VLOOKUP(D55, 'شاخص ابنیه'!$A$2:$BZ$50,$R$4,FALSE)</f>
        <v>524.20000000000005</v>
      </c>
      <c r="M55" s="424">
        <f>IF((R55&lt;&gt;$M$6),0,VLOOKUP(D55, 'شاخص ابنیه'!$A$2:$BZ$50,$R$3,FALSE))</f>
        <v>524.20000000000005</v>
      </c>
      <c r="N55" s="424">
        <f>IF((R55&lt;&gt;$N$6),0,VLOOKUP(D55, 'شاخص ابنیه'!$A$2:$BZ$50,$R$2,FALSE))</f>
        <v>524.20000000000005</v>
      </c>
      <c r="O55" s="424">
        <f t="shared" si="2"/>
        <v>524.20000000000005</v>
      </c>
      <c r="P55" s="482">
        <f t="shared" si="3"/>
        <v>0</v>
      </c>
      <c r="Q55" s="483">
        <f t="shared" si="4"/>
        <v>0</v>
      </c>
      <c r="R55" s="427" t="str">
        <f t="shared" si="5"/>
        <v>دوم94</v>
      </c>
    </row>
    <row r="56" spans="1:18" ht="27">
      <c r="A56" s="439">
        <f t="shared" si="21"/>
        <v>95</v>
      </c>
      <c r="B56" s="443" t="str">
        <f t="shared" si="21"/>
        <v>دوم</v>
      </c>
      <c r="C56" s="284" t="str">
        <f t="shared" si="22"/>
        <v>دوم94</v>
      </c>
      <c r="D56" s="284">
        <v>25</v>
      </c>
      <c r="E56" s="286"/>
      <c r="F56" s="286"/>
      <c r="G56" s="479"/>
      <c r="H56" s="480">
        <f t="shared" si="8"/>
        <v>16</v>
      </c>
      <c r="I56" s="481">
        <f t="shared" si="9"/>
        <v>48</v>
      </c>
      <c r="J56" s="424">
        <f t="shared" si="11"/>
        <v>0.33333333333333331</v>
      </c>
      <c r="K56" s="479">
        <f>J56*G55</f>
        <v>55359.199999999997</v>
      </c>
      <c r="L56" s="424">
        <f>VLOOKUP(D56, 'شاخص ابنیه'!$A$2:$BZ$50,$R$4,FALSE)</f>
        <v>524.20000000000005</v>
      </c>
      <c r="M56" s="424">
        <f>IF((R56&lt;&gt;$M$6),0,VLOOKUP(D56, 'شاخص ابنیه'!$A$2:$BZ$50,$R$3,FALSE))</f>
        <v>524.20000000000005</v>
      </c>
      <c r="N56" s="424">
        <f>IF((R56&lt;&gt;$N$6),0,VLOOKUP(D56, 'شاخص ابنیه'!$A$2:$BZ$50,$R$2,FALSE))</f>
        <v>524.20000000000005</v>
      </c>
      <c r="O56" s="424">
        <f t="shared" si="2"/>
        <v>524.20000000000005</v>
      </c>
      <c r="P56" s="482">
        <f t="shared" si="3"/>
        <v>0</v>
      </c>
      <c r="Q56" s="483">
        <f t="shared" si="4"/>
        <v>0</v>
      </c>
      <c r="R56" s="427" t="str">
        <f t="shared" si="5"/>
        <v>دوم94</v>
      </c>
    </row>
    <row r="57" spans="1:18" ht="27">
      <c r="A57" s="439">
        <f t="shared" ref="A57:B60" si="31">A55</f>
        <v>95</v>
      </c>
      <c r="B57" s="443" t="str">
        <f t="shared" si="31"/>
        <v>اول</v>
      </c>
      <c r="C57" s="284" t="str">
        <f t="shared" si="22"/>
        <v>دوم94</v>
      </c>
      <c r="D57" s="284">
        <v>26</v>
      </c>
      <c r="E57" s="286">
        <f>'مالی ابنیه'!D30</f>
        <v>103597002.60000001</v>
      </c>
      <c r="F57" s="286">
        <v>0</v>
      </c>
      <c r="G57" s="479">
        <f>E57-F57</f>
        <v>103597002.60000001</v>
      </c>
      <c r="H57" s="480">
        <f t="shared" si="8"/>
        <v>32</v>
      </c>
      <c r="I57" s="481">
        <f t="shared" si="9"/>
        <v>48</v>
      </c>
      <c r="J57" s="424">
        <f t="shared" si="11"/>
        <v>0.66666666666666663</v>
      </c>
      <c r="K57" s="479">
        <f t="shared" ref="K57" si="32">J57*G57</f>
        <v>69064668.400000006</v>
      </c>
      <c r="L57" s="424">
        <f>VLOOKUP(D57, 'شاخص ابنیه'!$A$2:$BZ$50,$R$4,FALSE)</f>
        <v>568</v>
      </c>
      <c r="M57" s="424">
        <f>IF((R57&lt;&gt;$M$6),0,VLOOKUP(D57, 'شاخص ابنیه'!$A$2:$BZ$50,$R$3,FALSE))</f>
        <v>568</v>
      </c>
      <c r="N57" s="424">
        <f>IF((R57&lt;&gt;$N$6),0,VLOOKUP(D57, 'شاخص ابنیه'!$A$2:$BZ$50,$R$2,FALSE))</f>
        <v>568</v>
      </c>
      <c r="O57" s="424">
        <f t="shared" si="2"/>
        <v>568</v>
      </c>
      <c r="P57" s="482">
        <f t="shared" si="3"/>
        <v>0</v>
      </c>
      <c r="Q57" s="483">
        <f t="shared" si="4"/>
        <v>0</v>
      </c>
      <c r="R57" s="427" t="str">
        <f t="shared" si="5"/>
        <v>دوم94</v>
      </c>
    </row>
    <row r="58" spans="1:18" ht="27">
      <c r="A58" s="439">
        <f t="shared" si="31"/>
        <v>95</v>
      </c>
      <c r="B58" s="443" t="str">
        <f t="shared" si="31"/>
        <v>دوم</v>
      </c>
      <c r="C58" s="284" t="str">
        <f t="shared" si="22"/>
        <v>دوم94</v>
      </c>
      <c r="D58" s="284">
        <v>26</v>
      </c>
      <c r="E58" s="286"/>
      <c r="F58" s="286"/>
      <c r="G58" s="479"/>
      <c r="H58" s="480">
        <f t="shared" si="8"/>
        <v>16</v>
      </c>
      <c r="I58" s="481">
        <f t="shared" si="9"/>
        <v>48</v>
      </c>
      <c r="J58" s="424">
        <f t="shared" si="11"/>
        <v>0.33333333333333331</v>
      </c>
      <c r="K58" s="479">
        <f>J58*G57</f>
        <v>34532334.200000003</v>
      </c>
      <c r="L58" s="424">
        <f>VLOOKUP(D58, 'شاخص ابنیه'!$A$2:$BZ$50,$R$4,FALSE)</f>
        <v>568</v>
      </c>
      <c r="M58" s="424">
        <f>IF((R58&lt;&gt;$M$6),0,VLOOKUP(D58, 'شاخص ابنیه'!$A$2:$BZ$50,$R$3,FALSE))</f>
        <v>568</v>
      </c>
      <c r="N58" s="424">
        <f>IF((R58&lt;&gt;$N$6),0,VLOOKUP(D58, 'شاخص ابنیه'!$A$2:$BZ$50,$R$2,FALSE))</f>
        <v>568</v>
      </c>
      <c r="O58" s="424">
        <f t="shared" si="2"/>
        <v>568</v>
      </c>
      <c r="P58" s="482">
        <f t="shared" si="3"/>
        <v>0</v>
      </c>
      <c r="Q58" s="483">
        <f t="shared" si="4"/>
        <v>0</v>
      </c>
      <c r="R58" s="427" t="str">
        <f t="shared" si="5"/>
        <v>دوم94</v>
      </c>
    </row>
    <row r="59" spans="1:18" ht="27">
      <c r="A59" s="439">
        <f t="shared" si="31"/>
        <v>95</v>
      </c>
      <c r="B59" s="443" t="str">
        <f t="shared" si="31"/>
        <v>اول</v>
      </c>
      <c r="C59" s="284" t="str">
        <f t="shared" si="22"/>
        <v>دوم94</v>
      </c>
      <c r="D59" s="284">
        <v>27</v>
      </c>
      <c r="E59" s="286">
        <f>'مالی ابنیه'!D31</f>
        <v>120122.6</v>
      </c>
      <c r="F59" s="286">
        <v>0</v>
      </c>
      <c r="G59" s="479">
        <f>E59-F59</f>
        <v>120122.6</v>
      </c>
      <c r="H59" s="480">
        <f t="shared" si="8"/>
        <v>32</v>
      </c>
      <c r="I59" s="481">
        <f t="shared" si="9"/>
        <v>48</v>
      </c>
      <c r="J59" s="424">
        <f t="shared" si="11"/>
        <v>0.66666666666666663</v>
      </c>
      <c r="K59" s="479">
        <f t="shared" ref="K59" si="33">J59*G59</f>
        <v>80081.733333333337</v>
      </c>
      <c r="L59" s="424">
        <f>VLOOKUP(D59, 'شاخص ابنیه'!$A$2:$BZ$50,$R$4,FALSE)</f>
        <v>821.6</v>
      </c>
      <c r="M59" s="424">
        <f>IF((R59&lt;&gt;$M$6),0,VLOOKUP(D59, 'شاخص ابنیه'!$A$2:$BZ$50,$R$3,FALSE))</f>
        <v>821.6</v>
      </c>
      <c r="N59" s="424">
        <f>IF((R59&lt;&gt;$N$6),0,VLOOKUP(D59, 'شاخص ابنیه'!$A$2:$BZ$50,$R$2,FALSE))</f>
        <v>821.6</v>
      </c>
      <c r="O59" s="424">
        <f t="shared" si="2"/>
        <v>821.6</v>
      </c>
      <c r="P59" s="482">
        <f t="shared" si="3"/>
        <v>0</v>
      </c>
      <c r="Q59" s="483">
        <f t="shared" si="4"/>
        <v>0</v>
      </c>
      <c r="R59" s="427" t="str">
        <f t="shared" si="5"/>
        <v>دوم94</v>
      </c>
    </row>
    <row r="60" spans="1:18" ht="27">
      <c r="A60" s="439">
        <f t="shared" si="31"/>
        <v>95</v>
      </c>
      <c r="B60" s="443" t="str">
        <f t="shared" si="31"/>
        <v>دوم</v>
      </c>
      <c r="C60" s="284" t="str">
        <f t="shared" si="22"/>
        <v>دوم94</v>
      </c>
      <c r="D60" s="284">
        <v>27</v>
      </c>
      <c r="E60" s="286"/>
      <c r="F60" s="286"/>
      <c r="G60" s="479"/>
      <c r="H60" s="480">
        <f t="shared" si="8"/>
        <v>16</v>
      </c>
      <c r="I60" s="481">
        <f t="shared" si="9"/>
        <v>48</v>
      </c>
      <c r="J60" s="424">
        <f t="shared" si="11"/>
        <v>0.33333333333333331</v>
      </c>
      <c r="K60" s="479">
        <f>J60*G59</f>
        <v>40040.866666666669</v>
      </c>
      <c r="L60" s="424">
        <f>VLOOKUP(D60, 'شاخص ابنیه'!$A$2:$BZ$50,$R$4,FALSE)</f>
        <v>821.6</v>
      </c>
      <c r="M60" s="424">
        <f>IF((R60&lt;&gt;$M$6),0,VLOOKUP(D60, 'شاخص ابنیه'!$A$2:$BZ$50,$R$3,FALSE))</f>
        <v>821.6</v>
      </c>
      <c r="N60" s="424">
        <f>IF((R60&lt;&gt;$N$6),0,VLOOKUP(D60, 'شاخص ابنیه'!$A$2:$BZ$50,$R$2,FALSE))</f>
        <v>821.6</v>
      </c>
      <c r="O60" s="424">
        <f t="shared" si="2"/>
        <v>821.6</v>
      </c>
      <c r="P60" s="482">
        <f t="shared" si="3"/>
        <v>0</v>
      </c>
      <c r="Q60" s="483">
        <f t="shared" si="4"/>
        <v>0</v>
      </c>
      <c r="R60" s="427" t="str">
        <f t="shared" si="5"/>
        <v>دوم94</v>
      </c>
    </row>
    <row r="61" spans="1:18" ht="27">
      <c r="A61" s="439">
        <f>A57</f>
        <v>95</v>
      </c>
      <c r="B61" s="443" t="str">
        <f>B57</f>
        <v>اول</v>
      </c>
      <c r="C61" s="284" t="str">
        <f t="shared" si="22"/>
        <v>دوم94</v>
      </c>
      <c r="D61" s="284">
        <v>28</v>
      </c>
      <c r="E61" s="286">
        <f>'مالی ابنیه'!D32</f>
        <v>1905802.6</v>
      </c>
      <c r="F61" s="286">
        <v>0</v>
      </c>
      <c r="G61" s="479">
        <f>E61-F61</f>
        <v>1905802.6</v>
      </c>
      <c r="H61" s="480">
        <f>H57</f>
        <v>32</v>
      </c>
      <c r="I61" s="481">
        <f>I58</f>
        <v>48</v>
      </c>
      <c r="J61" s="424">
        <f t="shared" si="11"/>
        <v>0.66666666666666663</v>
      </c>
      <c r="K61" s="479">
        <f t="shared" ref="K61" si="34">J61*G61</f>
        <v>1270535.0666666667</v>
      </c>
      <c r="L61" s="424">
        <f>VLOOKUP(D61, 'شاخص ابنیه'!$A$2:$BZ$50,$R$4,FALSE)</f>
        <v>608.6</v>
      </c>
      <c r="M61" s="424">
        <f>IF((R61&lt;&gt;$M$6),0,VLOOKUP(D61, 'شاخص ابنیه'!$A$2:$BZ$50,$R$3,FALSE))</f>
        <v>608.6</v>
      </c>
      <c r="N61" s="424">
        <f>IF((R61&lt;&gt;$N$6),0,VLOOKUP(D61, 'شاخص ابنیه'!$A$2:$BZ$50,$R$2,FALSE))</f>
        <v>608.6</v>
      </c>
      <c r="O61" s="424">
        <f t="shared" si="2"/>
        <v>608.6</v>
      </c>
      <c r="P61" s="482">
        <f t="shared" si="3"/>
        <v>0</v>
      </c>
      <c r="Q61" s="483">
        <f t="shared" si="4"/>
        <v>0</v>
      </c>
      <c r="R61" s="427" t="str">
        <f t="shared" si="5"/>
        <v>دوم94</v>
      </c>
    </row>
    <row r="62" spans="1:18" ht="27">
      <c r="A62" s="439">
        <f>A58</f>
        <v>95</v>
      </c>
      <c r="B62" s="443" t="str">
        <f>B58</f>
        <v>دوم</v>
      </c>
      <c r="C62" s="284" t="str">
        <f t="shared" si="22"/>
        <v>دوم94</v>
      </c>
      <c r="D62" s="284">
        <v>28</v>
      </c>
      <c r="E62" s="286"/>
      <c r="F62" s="286"/>
      <c r="G62" s="479"/>
      <c r="H62" s="480">
        <f>H58</f>
        <v>16</v>
      </c>
      <c r="I62" s="481">
        <f t="shared" si="9"/>
        <v>48</v>
      </c>
      <c r="J62" s="424">
        <f t="shared" si="11"/>
        <v>0.33333333333333331</v>
      </c>
      <c r="K62" s="479">
        <f>J62*G61</f>
        <v>635267.53333333333</v>
      </c>
      <c r="L62" s="424">
        <f>VLOOKUP(D62, 'شاخص ابنیه'!$A$2:$BZ$50,$R$4,FALSE)</f>
        <v>608.6</v>
      </c>
      <c r="M62" s="424">
        <f>IF((R62&lt;&gt;$M$6),0,VLOOKUP(D62, 'شاخص ابنیه'!$A$2:$BZ$50,$R$3,FALSE))</f>
        <v>608.6</v>
      </c>
      <c r="N62" s="424">
        <f>IF((R62&lt;&gt;$N$6),0,VLOOKUP(D62, 'شاخص ابنیه'!$A$2:$BZ$50,$R$2,FALSE))</f>
        <v>608.6</v>
      </c>
      <c r="O62" s="424">
        <f t="shared" si="2"/>
        <v>608.6</v>
      </c>
      <c r="P62" s="482">
        <f t="shared" si="3"/>
        <v>0</v>
      </c>
      <c r="Q62" s="483">
        <f t="shared" si="4"/>
        <v>0</v>
      </c>
      <c r="R62" s="427" t="str">
        <f t="shared" si="5"/>
        <v>دوم94</v>
      </c>
    </row>
    <row r="63" spans="1:18" ht="27">
      <c r="A63" s="439">
        <f t="shared" ref="A63:B64" si="35">A59</f>
        <v>95</v>
      </c>
      <c r="B63" s="443" t="str">
        <f t="shared" si="35"/>
        <v>اول</v>
      </c>
      <c r="C63" s="284" t="str">
        <f t="shared" si="22"/>
        <v>دوم94</v>
      </c>
      <c r="D63" s="284">
        <v>29</v>
      </c>
      <c r="E63" s="286">
        <v>1</v>
      </c>
      <c r="F63" s="286">
        <v>0</v>
      </c>
      <c r="G63" s="479">
        <f>E63-F63</f>
        <v>1</v>
      </c>
      <c r="H63" s="480">
        <f t="shared" ref="H63:H64" si="36">H61</f>
        <v>32</v>
      </c>
      <c r="I63" s="481">
        <f t="shared" si="9"/>
        <v>48</v>
      </c>
      <c r="J63" s="424">
        <f t="shared" si="11"/>
        <v>0.66666666666666663</v>
      </c>
      <c r="K63" s="479">
        <f t="shared" ref="K63" si="37">J63*G63</f>
        <v>0.66666666666666663</v>
      </c>
      <c r="L63" s="424">
        <f>VLOOKUP(D63, 'شاخص ابنیه'!$A$2:$BZ$50,$R$4,FALSE)</f>
        <v>700.2</v>
      </c>
      <c r="M63" s="424">
        <f>IF((R63&lt;&gt;$M$6),0,VLOOKUP(D63, 'شاخص ابنیه'!$A$2:$BZ$50,$R$3,FALSE))</f>
        <v>700.2</v>
      </c>
      <c r="N63" s="424">
        <f>IF((R63&lt;&gt;$N$6),0,VLOOKUP(D63, 'شاخص ابنیه'!$A$2:$BZ$50,$R$2,FALSE))</f>
        <v>700.2</v>
      </c>
      <c r="O63" s="424">
        <f t="shared" si="2"/>
        <v>700.2</v>
      </c>
      <c r="P63" s="482">
        <f t="shared" si="3"/>
        <v>0</v>
      </c>
      <c r="Q63" s="483">
        <f t="shared" si="4"/>
        <v>0</v>
      </c>
      <c r="R63" s="427" t="str">
        <f t="shared" si="5"/>
        <v>دوم94</v>
      </c>
    </row>
    <row r="64" spans="1:18" ht="27">
      <c r="A64" s="439">
        <f t="shared" si="35"/>
        <v>95</v>
      </c>
      <c r="B64" s="443" t="str">
        <f t="shared" si="35"/>
        <v>دوم</v>
      </c>
      <c r="C64" s="284" t="str">
        <f t="shared" si="22"/>
        <v>دوم94</v>
      </c>
      <c r="D64" s="284">
        <v>29</v>
      </c>
      <c r="E64" s="286"/>
      <c r="F64" s="286"/>
      <c r="G64" s="479"/>
      <c r="H64" s="480">
        <f t="shared" si="36"/>
        <v>16</v>
      </c>
      <c r="I64" s="481">
        <f t="shared" si="9"/>
        <v>48</v>
      </c>
      <c r="J64" s="424">
        <f t="shared" si="11"/>
        <v>0.33333333333333331</v>
      </c>
      <c r="K64" s="479">
        <f>J64*G63</f>
        <v>0.33333333333333331</v>
      </c>
      <c r="L64" s="424">
        <f>VLOOKUP(D64, 'شاخص ابنیه'!$A$2:$BZ$50,$R$4,FALSE)</f>
        <v>700.2</v>
      </c>
      <c r="M64" s="424">
        <f>IF((R64&lt;&gt;$M$6),0,VLOOKUP(D64, 'شاخص ابنیه'!$A$2:$BZ$50,$R$3,FALSE))</f>
        <v>700.2</v>
      </c>
      <c r="N64" s="424">
        <f>IF((R64&lt;&gt;$N$6),0,VLOOKUP(D64, 'شاخص ابنیه'!$A$2:$BZ$50,$R$2,FALSE))</f>
        <v>700.2</v>
      </c>
      <c r="O64" s="424">
        <f t="shared" si="2"/>
        <v>700.2</v>
      </c>
      <c r="P64" s="482">
        <f t="shared" si="3"/>
        <v>0</v>
      </c>
      <c r="Q64" s="483">
        <f t="shared" si="4"/>
        <v>0</v>
      </c>
      <c r="R64" s="427" t="str">
        <f t="shared" si="5"/>
        <v>دوم94</v>
      </c>
    </row>
    <row r="65" spans="1:18" ht="27">
      <c r="A65" s="439">
        <f>A61</f>
        <v>95</v>
      </c>
      <c r="B65" s="443" t="str">
        <f>B61</f>
        <v>اول</v>
      </c>
      <c r="C65" s="284" t="str">
        <f t="shared" si="22"/>
        <v>دوم94</v>
      </c>
      <c r="D65" s="284" t="s">
        <v>3765</v>
      </c>
      <c r="E65" s="286">
        <f>'مالی ابنیه'!B36</f>
        <v>92377360</v>
      </c>
      <c r="F65" s="286">
        <v>0</v>
      </c>
      <c r="G65" s="479">
        <f>E65-F65</f>
        <v>92377360</v>
      </c>
      <c r="H65" s="480">
        <f>H61</f>
        <v>32</v>
      </c>
      <c r="I65" s="481">
        <f>I62</f>
        <v>48</v>
      </c>
      <c r="J65" s="424">
        <f t="shared" si="11"/>
        <v>0.66666666666666663</v>
      </c>
      <c r="K65" s="479">
        <f t="shared" ref="K65" si="38">J65*G65</f>
        <v>61584906.666666664</v>
      </c>
      <c r="L65" s="424">
        <f>VLOOKUP(D65, 'شاخص ابنیه'!$A$2:$BZ$50,$R$4,FALSE)</f>
        <v>543.9</v>
      </c>
      <c r="M65" s="424">
        <f>IF((R65&lt;&gt;$M$6),0,VLOOKUP(D65, 'شاخص ابنیه'!$A$2:$BZ$50,$R$3,FALSE))</f>
        <v>543.9</v>
      </c>
      <c r="N65" s="424">
        <f>IF((R65&lt;&gt;$N$6),0,VLOOKUP(D65, 'شاخص ابنیه'!$A$2:$BZ$50,$R$2,FALSE))</f>
        <v>543.9</v>
      </c>
      <c r="O65" s="424">
        <f t="shared" si="2"/>
        <v>543.9</v>
      </c>
      <c r="P65" s="482">
        <f t="shared" si="3"/>
        <v>0</v>
      </c>
      <c r="Q65" s="483">
        <f t="shared" si="4"/>
        <v>0</v>
      </c>
      <c r="R65" s="427" t="str">
        <f t="shared" si="5"/>
        <v>دوم94</v>
      </c>
    </row>
    <row r="66" spans="1:18" ht="27">
      <c r="A66" s="439">
        <f>A62</f>
        <v>95</v>
      </c>
      <c r="B66" s="443" t="str">
        <f>B62</f>
        <v>دوم</v>
      </c>
      <c r="C66" s="284" t="str">
        <f t="shared" si="22"/>
        <v>دوم94</v>
      </c>
      <c r="D66" s="284" t="s">
        <v>3765</v>
      </c>
      <c r="E66" s="286"/>
      <c r="F66" s="286"/>
      <c r="G66" s="479"/>
      <c r="H66" s="480">
        <f>H62</f>
        <v>16</v>
      </c>
      <c r="I66" s="481">
        <f t="shared" si="9"/>
        <v>48</v>
      </c>
      <c r="J66" s="424">
        <f t="shared" si="11"/>
        <v>0.33333333333333331</v>
      </c>
      <c r="K66" s="479">
        <f>J66*G65</f>
        <v>30792453.333333332</v>
      </c>
      <c r="L66" s="424">
        <f>VLOOKUP(D66, 'شاخص ابنیه'!$A$2:$BZ$50,$R$4,FALSE)</f>
        <v>543.9</v>
      </c>
      <c r="M66" s="424">
        <f>IF((R66&lt;&gt;$M$6),0,VLOOKUP(D66, 'شاخص ابنیه'!$A$2:$BZ$50,$R$3,FALSE))</f>
        <v>543.9</v>
      </c>
      <c r="N66" s="424">
        <f>IF((R66&lt;&gt;$N$6),0,VLOOKUP(D66, 'شاخص ابنیه'!$A$2:$BZ$50,$R$2,FALSE))</f>
        <v>543.9</v>
      </c>
      <c r="O66" s="424">
        <f t="shared" si="2"/>
        <v>543.9</v>
      </c>
      <c r="P66" s="482">
        <f t="shared" si="3"/>
        <v>0</v>
      </c>
      <c r="Q66" s="483">
        <f t="shared" si="4"/>
        <v>0</v>
      </c>
      <c r="R66" s="427" t="str">
        <f t="shared" si="5"/>
        <v>دوم94</v>
      </c>
    </row>
    <row r="67" spans="1:18" ht="27">
      <c r="A67" s="439"/>
      <c r="B67" s="443"/>
      <c r="C67" s="284"/>
      <c r="D67" s="288"/>
      <c r="E67" s="288"/>
      <c r="F67" s="288"/>
      <c r="G67" s="440"/>
      <c r="H67" s="480"/>
      <c r="I67" s="481"/>
      <c r="J67" s="424"/>
      <c r="K67" s="479"/>
      <c r="L67" s="425"/>
      <c r="M67" s="425"/>
      <c r="N67" s="425"/>
      <c r="O67" s="425"/>
      <c r="P67" s="482"/>
      <c r="Q67" s="483"/>
      <c r="R67" s="427"/>
    </row>
    <row r="68" spans="1:18" ht="27">
      <c r="A68" s="439"/>
      <c r="B68" s="443"/>
      <c r="C68" s="288"/>
      <c r="D68" s="288"/>
      <c r="E68" s="289">
        <f>SUBTOTAL(9,E7:E64)</f>
        <v>2309410412.0999985</v>
      </c>
      <c r="F68" s="290" t="s">
        <v>3766</v>
      </c>
      <c r="G68" s="440"/>
      <c r="H68" s="480"/>
      <c r="I68" s="481"/>
      <c r="J68" s="440"/>
      <c r="K68" s="440"/>
      <c r="L68" s="425"/>
      <c r="M68" s="425"/>
      <c r="N68" s="425"/>
      <c r="O68" s="425"/>
      <c r="P68" s="482"/>
      <c r="Q68" s="483">
        <f>SUBTOTAL(9,Q7:Q66)</f>
        <v>0</v>
      </c>
      <c r="R68" s="427"/>
    </row>
    <row r="69" spans="1:18" ht="27">
      <c r="A69" s="440"/>
      <c r="B69" s="440"/>
      <c r="C69" s="288"/>
      <c r="D69" s="288"/>
      <c r="E69" s="288"/>
      <c r="F69" s="288"/>
      <c r="G69" s="440"/>
      <c r="H69" s="440"/>
      <c r="I69" s="440"/>
      <c r="J69" s="440"/>
      <c r="K69" s="440"/>
      <c r="L69" s="425"/>
      <c r="M69" s="425"/>
      <c r="N69" s="425"/>
      <c r="O69" s="425"/>
      <c r="P69" s="482"/>
      <c r="Q69" s="484"/>
      <c r="R69" s="427"/>
    </row>
  </sheetData>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'شاخص ابنیه'!$C$1:$BZ$1</xm:f>
          </x14:formula1>
          <xm:sqref>C7:C66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rightToLeft="1" workbookViewId="0">
      <selection activeCell="P2" sqref="P2"/>
    </sheetView>
  </sheetViews>
  <sheetFormatPr defaultRowHeight="15"/>
  <cols>
    <col min="1" max="1" width="6.7109375" style="428" customWidth="1"/>
    <col min="2" max="2" width="7.140625" style="428" customWidth="1"/>
    <col min="3" max="3" width="7.5703125" customWidth="1"/>
    <col min="4" max="4" width="5.85546875" customWidth="1"/>
    <col min="5" max="5" width="14.5703125" customWidth="1"/>
    <col min="6" max="6" width="12.42578125" customWidth="1"/>
    <col min="7" max="7" width="12.140625" style="428" customWidth="1"/>
    <col min="8" max="8" width="7" style="428" customWidth="1"/>
    <col min="9" max="10" width="6" style="428" customWidth="1"/>
    <col min="11" max="11" width="13.5703125" style="428" customWidth="1"/>
    <col min="12" max="12" width="8.7109375" style="426" customWidth="1"/>
    <col min="13" max="14" width="9.7109375" style="426" hidden="1" customWidth="1"/>
    <col min="15" max="15" width="9.7109375" style="426" customWidth="1"/>
    <col min="16" max="16" width="7.5703125" style="485" customWidth="1"/>
    <col min="17" max="17" width="14.5703125" style="426" customWidth="1"/>
    <col min="18" max="18" width="9.140625" style="428" hidden="1" customWidth="1"/>
    <col min="19" max="19" width="14" customWidth="1"/>
  </cols>
  <sheetData>
    <row r="1" spans="1:22" ht="27">
      <c r="A1" s="427"/>
      <c r="B1" s="427"/>
      <c r="C1" s="275"/>
      <c r="D1" s="275"/>
      <c r="E1" s="276"/>
      <c r="F1" s="275" t="s">
        <v>3914</v>
      </c>
      <c r="G1" s="427"/>
      <c r="H1" s="427"/>
      <c r="I1" s="427"/>
      <c r="J1" s="427"/>
      <c r="K1" s="427"/>
      <c r="L1" s="422"/>
      <c r="M1" s="422"/>
      <c r="N1" s="422"/>
      <c r="O1" s="422"/>
      <c r="P1" s="471" t="s">
        <v>7274</v>
      </c>
      <c r="Q1" s="472"/>
      <c r="R1" s="427"/>
      <c r="S1" s="275" t="s">
        <v>3918</v>
      </c>
      <c r="T1" s="446"/>
      <c r="U1" s="275" t="s">
        <v>3919</v>
      </c>
      <c r="V1" s="275"/>
    </row>
    <row r="2" spans="1:22" ht="27">
      <c r="A2" s="427" t="s">
        <v>3738</v>
      </c>
      <c r="B2" s="427"/>
      <c r="C2" s="275"/>
      <c r="D2" s="275"/>
      <c r="E2" s="276"/>
      <c r="F2" s="275"/>
      <c r="G2" s="427" t="s">
        <v>3739</v>
      </c>
      <c r="H2" s="427"/>
      <c r="I2" s="427"/>
      <c r="J2" s="473" t="s">
        <v>726</v>
      </c>
      <c r="K2" s="427" t="str">
        <f>'1ابنیه'!K2</f>
        <v xml:space="preserve"> سال 95</v>
      </c>
      <c r="L2" s="422"/>
      <c r="M2" s="422"/>
      <c r="N2" s="422"/>
      <c r="O2" s="422"/>
      <c r="P2" s="471"/>
      <c r="Q2" s="472"/>
      <c r="R2" s="427">
        <f>IF(N6="سوم89",17,IF(N6="چهارم89",18,IF(N6="اول90",21,IF(N6="دوم90",22,IF(N6="سوم90",23,IF(N6="چهارم90",24,IF(N6="اول91",27,IF(N6="دوم91",28,IF(N6="سوم91",29,IF(N6="چهارم91",30,IF(N6="اول92",33,IF(N6="دوم92",34,IF(N6="سوم92",35,IF(N6="چهارم92",36,IF(N6="اول93",39,IF(N6="دوم93",40,IF(N6="سوم93",41,IF(N6="چهارم93",42,IF(N6="اول94",45,IF(N6="دوم94",46,IF(N6="سوم94",47,IF(N6="چهارم94",48,IF(N6="اول95",51,IF(N6="دوم95",52,IF(N6="سوم95",53,IF(N6="چهارم95",54,"WARNING"))))))))))))))))))))))))))</f>
        <v>46</v>
      </c>
      <c r="S2" s="275"/>
      <c r="T2" s="275"/>
      <c r="U2" s="275" t="s">
        <v>3741</v>
      </c>
      <c r="V2" s="275"/>
    </row>
    <row r="3" spans="1:22" ht="27">
      <c r="A3" s="427" t="s">
        <v>3742</v>
      </c>
      <c r="B3" s="427"/>
      <c r="C3" s="275"/>
      <c r="D3" s="275"/>
      <c r="E3" s="276"/>
      <c r="F3" s="275"/>
      <c r="G3" s="427" t="s">
        <v>3743</v>
      </c>
      <c r="H3" s="427"/>
      <c r="I3" s="427"/>
      <c r="J3" s="427"/>
      <c r="K3" s="427"/>
      <c r="L3" s="422"/>
      <c r="M3" s="422"/>
      <c r="N3" s="422"/>
      <c r="O3" s="422"/>
      <c r="P3" s="471" t="s">
        <v>3744</v>
      </c>
      <c r="Q3" s="472"/>
      <c r="R3" s="427">
        <f>IF(M6="سوم89",17,IF(M6="چهارم89",18,IF(M6="اول90",21,IF(M6="دوم90",22,IF(M6="سوم90",23,IF(M6="چهارم90",24,IF(M6="اول91",27,IF(M6="دوم91",28,IF(M6="سوم91",29,IF(M6="چهارم91",30,IF(M6="اول92",33,IF(M6="دوم92",34,IF(M6="سوم92",35,IF(M6="چهارم92",36,IF(M6="اول93",39,IF(M6="دوم93",40,IF(M6="سوم93",41,IF(M6="چهارم93",42,IF(M6="اول94",45,IF(M6="دوم94",46,IF(M6="سوم94",47,IF(M6="چهارم94",48,IF(M6="اول95",51,IF(M6="دوم95",52,IF(M6="سوم95",53,IF(M6="چهارم95",54,"WARNING"))))))))))))))))))))))))))</f>
        <v>46</v>
      </c>
    </row>
    <row r="4" spans="1:22" ht="27">
      <c r="A4" s="427" t="s">
        <v>3745</v>
      </c>
      <c r="B4" s="427"/>
      <c r="C4" s="275"/>
      <c r="D4" s="275"/>
      <c r="E4" s="276"/>
      <c r="F4" s="275"/>
      <c r="G4" s="427" t="s">
        <v>3746</v>
      </c>
      <c r="H4" s="427"/>
      <c r="I4" s="427"/>
      <c r="J4" s="427"/>
      <c r="K4" s="427"/>
      <c r="L4" s="422"/>
      <c r="M4" s="422"/>
      <c r="N4" s="422"/>
      <c r="O4" s="422"/>
      <c r="P4" s="471"/>
      <c r="Q4" s="472"/>
      <c r="R4" s="427">
        <f>IF(L6="سوم89",17,IF(L6="چهارم89",18,IF(L6="اول90",21,IF(L6="دوم90",22,IF(L6="سوم90",23,IF(L6="چهارم90",24,IF(L6="اول91",27,IF(L6="دوم91",28,IF(L6="سوم91",29,IF(L6="چهارم91",30,IF(L6="اول92",33,IF(L6="دوم92",34,IF(L6="سوم92",35,IF(L6="چهارم92",36,IF(L6="اول93",39,IF(L6="دوم93",40,IF(L6="سوم93",41,IF(L6="چهارم93",42,IF(L6="اول94",45,IF(L6="دوم94",46,IF(L6="سوم94",47,IF(L6="چهارم94",48,IF(L6="اول95",51,IF(L6="دوم95",52,IF(L6="سوم95",53,IF(L6="چهارم95",54,"WARNING"))))))))))))))))))))))))))</f>
        <v>46</v>
      </c>
    </row>
    <row r="5" spans="1:22" ht="109.5" customHeight="1">
      <c r="A5" s="437" t="s">
        <v>3747</v>
      </c>
      <c r="B5" s="441" t="s">
        <v>3748</v>
      </c>
      <c r="C5" s="278" t="s">
        <v>3749</v>
      </c>
      <c r="D5" s="277" t="s">
        <v>3750</v>
      </c>
      <c r="E5" s="279" t="s">
        <v>3751</v>
      </c>
      <c r="F5" s="444" t="s">
        <v>3752</v>
      </c>
      <c r="G5" s="433" t="s">
        <v>3753</v>
      </c>
      <c r="H5" s="433" t="s">
        <v>3754</v>
      </c>
      <c r="I5" s="433" t="s">
        <v>3755</v>
      </c>
      <c r="J5" s="434" t="s">
        <v>3756</v>
      </c>
      <c r="K5" s="433" t="s">
        <v>3757</v>
      </c>
      <c r="L5" s="434" t="s">
        <v>3758</v>
      </c>
      <c r="M5" s="434" t="s">
        <v>3759</v>
      </c>
      <c r="N5" s="434" t="s">
        <v>3759</v>
      </c>
      <c r="O5" s="434" t="s">
        <v>3916</v>
      </c>
      <c r="P5" s="435" t="s">
        <v>3760</v>
      </c>
      <c r="Q5" s="436" t="s">
        <v>3761</v>
      </c>
      <c r="R5" s="427"/>
    </row>
    <row r="6" spans="1:22" ht="20.25" customHeight="1">
      <c r="A6" s="438"/>
      <c r="B6" s="442"/>
      <c r="C6" s="282"/>
      <c r="D6" s="281"/>
      <c r="E6" s="283">
        <v>1</v>
      </c>
      <c r="F6" s="283">
        <v>0</v>
      </c>
      <c r="G6" s="474"/>
      <c r="H6" s="475"/>
      <c r="I6" s="475"/>
      <c r="J6" s="476"/>
      <c r="K6" s="475"/>
      <c r="L6" s="477" t="str">
        <f>'خلاصه تعدیل 1'!C9</f>
        <v>دوم94</v>
      </c>
      <c r="M6" s="423" t="str">
        <f>C7</f>
        <v>دوم94</v>
      </c>
      <c r="N6" s="423" t="str">
        <f>C8</f>
        <v>دوم94</v>
      </c>
      <c r="O6" s="423"/>
      <c r="P6" s="478"/>
      <c r="Q6" s="474"/>
      <c r="R6" s="427"/>
    </row>
    <row r="7" spans="1:22" ht="27">
      <c r="A7" s="439">
        <f>'خلاصه تعدیل 1'!H7</f>
        <v>95</v>
      </c>
      <c r="B7" s="443" t="str">
        <f>'خلاصه تعدیل 1'!G7</f>
        <v>اول</v>
      </c>
      <c r="C7" s="523" t="str">
        <f>'1ابنیه'!C7</f>
        <v>دوم94</v>
      </c>
      <c r="D7" s="284">
        <v>1</v>
      </c>
      <c r="E7" s="285">
        <f>'مالی مکانیک'!D5</f>
        <v>9997002.5999999996</v>
      </c>
      <c r="F7" s="285">
        <v>0</v>
      </c>
      <c r="G7" s="479">
        <f>E7-F7</f>
        <v>9997002.5999999996</v>
      </c>
      <c r="H7" s="480">
        <f>'خلاصه تعدیل 1'!I7</f>
        <v>32</v>
      </c>
      <c r="I7" s="481">
        <f>'خلاصه تعدیل 1'!J5</f>
        <v>48</v>
      </c>
      <c r="J7" s="424">
        <f>H7/I7</f>
        <v>0.66666666666666663</v>
      </c>
      <c r="K7" s="479">
        <f t="shared" ref="K7" si="0">J7*G7</f>
        <v>6664668.3999999994</v>
      </c>
      <c r="L7" s="424">
        <f>VLOOKUP(D7,'شاخص مکانیک'!$A$2:$BZ$50,$R$4,FALSE)</f>
        <v>597.79999999999995</v>
      </c>
      <c r="M7" s="424">
        <f>IF((R7&lt;&gt;$M$6),0,VLOOKUP(D7,'شاخص مکانیک'!$A$2:$BZ$50,$R$3,FALSE))</f>
        <v>597.79999999999995</v>
      </c>
      <c r="N7" s="424">
        <f>IF((R7&lt;&gt;$N$6),0,VLOOKUP(D7,'شاخص مکانیک'!$A$2:$BZ$50,$R$2,FALSE))</f>
        <v>597.79999999999995</v>
      </c>
      <c r="O7" s="424">
        <f>MAX(N7,M7)</f>
        <v>597.79999999999995</v>
      </c>
      <c r="P7" s="482">
        <f>IF((O7=0),0,ROUND(((O7/L7)-1)*0.95,3))</f>
        <v>0</v>
      </c>
      <c r="Q7" s="483">
        <f>IF((O7=0),0,ROUND((P7*K7),0))</f>
        <v>0</v>
      </c>
      <c r="R7" s="427" t="str">
        <f>C7</f>
        <v>دوم94</v>
      </c>
    </row>
    <row r="8" spans="1:22" ht="27">
      <c r="A8" s="439">
        <f>'خلاصه تعدیل 1'!H9</f>
        <v>95</v>
      </c>
      <c r="B8" s="443" t="str">
        <f>'خلاصه تعدیل 1'!G9</f>
        <v>دوم</v>
      </c>
      <c r="C8" s="523" t="str">
        <f>'1ابنیه'!C8</f>
        <v>دوم94</v>
      </c>
      <c r="D8" s="284">
        <v>1</v>
      </c>
      <c r="E8" s="285"/>
      <c r="F8" s="285"/>
      <c r="G8" s="479"/>
      <c r="H8" s="480">
        <f>'خلاصه تعدیل 1'!I9</f>
        <v>16</v>
      </c>
      <c r="I8" s="481">
        <f>I7</f>
        <v>48</v>
      </c>
      <c r="J8" s="424">
        <f t="shared" ref="J8" si="1">H8/I8</f>
        <v>0.33333333333333331</v>
      </c>
      <c r="K8" s="479">
        <f>J8*G7</f>
        <v>3332334.1999999997</v>
      </c>
      <c r="L8" s="424">
        <f>VLOOKUP(D8,'شاخص مکانیک'!$A$2:$BZ$50,$R$4,FALSE)</f>
        <v>597.79999999999995</v>
      </c>
      <c r="M8" s="424">
        <f>IF((R8&lt;&gt;$M$6),0,VLOOKUP(D8,'شاخص مکانیک'!$A$2:$BZ$50,$R$3,FALSE))</f>
        <v>597.79999999999995</v>
      </c>
      <c r="N8" s="424">
        <f>IF((R8&lt;&gt;$N$6),0,VLOOKUP(D8,'شاخص مکانیک'!$A$2:$BZ$50,$R$2,FALSE))</f>
        <v>597.79999999999995</v>
      </c>
      <c r="O8" s="424">
        <f t="shared" ref="O8:O71" si="2">MAX(N8,M8)</f>
        <v>597.79999999999995</v>
      </c>
      <c r="P8" s="482">
        <f t="shared" ref="P8:P12" si="3">IF((O8=0),0,ROUND(((O8/L8)-1)*0.95,3))</f>
        <v>0</v>
      </c>
      <c r="Q8" s="483">
        <f t="shared" ref="Q8:Q12" si="4">IF((O8=0),0,ROUND((P8*K8),0))</f>
        <v>0</v>
      </c>
      <c r="R8" s="427" t="str">
        <f t="shared" ref="R8:R71" si="5">C8</f>
        <v>دوم94</v>
      </c>
    </row>
    <row r="9" spans="1:22" ht="27">
      <c r="A9" s="439">
        <f t="shared" ref="A9:B24" si="6">A7</f>
        <v>95</v>
      </c>
      <c r="B9" s="443" t="str">
        <f t="shared" si="6"/>
        <v>اول</v>
      </c>
      <c r="C9" s="284" t="str">
        <f t="shared" ref="C9:C40" si="7">C7</f>
        <v>دوم94</v>
      </c>
      <c r="D9" s="284">
        <v>2</v>
      </c>
      <c r="E9" s="285">
        <f>'مالی مکانیک'!D6</f>
        <v>11724702.6</v>
      </c>
      <c r="F9" s="285">
        <v>0</v>
      </c>
      <c r="G9" s="479">
        <f>E9-F9</f>
        <v>11724702.6</v>
      </c>
      <c r="H9" s="480">
        <f t="shared" ref="H9:H70" si="8">H7</f>
        <v>32</v>
      </c>
      <c r="I9" s="481">
        <f t="shared" ref="I9:I72" si="9">I8</f>
        <v>48</v>
      </c>
      <c r="J9" s="424">
        <f>H9/I9</f>
        <v>0.66666666666666663</v>
      </c>
      <c r="K9" s="479">
        <f t="shared" ref="K9:K27" si="10">J9*G9</f>
        <v>7816468.3999999994</v>
      </c>
      <c r="L9" s="424">
        <f>VLOOKUP(D9,'شاخص مکانیک'!$A$2:$BZ$50,$R$4,FALSE)</f>
        <v>863</v>
      </c>
      <c r="M9" s="424">
        <f>IF((R9&lt;&gt;$M$6),0,VLOOKUP(D9,'شاخص مکانیک'!$A$2:$BZ$50,$R$3,FALSE))</f>
        <v>863</v>
      </c>
      <c r="N9" s="424">
        <f>IF((R9&lt;&gt;$N$6),0,VLOOKUP(D9,'شاخص مکانیک'!$A$2:$BZ$50,$R$2,FALSE))</f>
        <v>863</v>
      </c>
      <c r="O9" s="424">
        <f t="shared" si="2"/>
        <v>863</v>
      </c>
      <c r="P9" s="482">
        <f t="shared" si="3"/>
        <v>0</v>
      </c>
      <c r="Q9" s="483">
        <f t="shared" si="4"/>
        <v>0</v>
      </c>
      <c r="R9" s="427" t="str">
        <f t="shared" si="5"/>
        <v>دوم94</v>
      </c>
    </row>
    <row r="10" spans="1:22" ht="27">
      <c r="A10" s="439">
        <f t="shared" si="6"/>
        <v>95</v>
      </c>
      <c r="B10" s="443" t="str">
        <f t="shared" si="6"/>
        <v>دوم</v>
      </c>
      <c r="C10" s="284" t="str">
        <f t="shared" si="7"/>
        <v>دوم94</v>
      </c>
      <c r="D10" s="284">
        <v>2</v>
      </c>
      <c r="E10" s="285"/>
      <c r="F10" s="285"/>
      <c r="G10" s="479"/>
      <c r="H10" s="480">
        <f t="shared" si="8"/>
        <v>16</v>
      </c>
      <c r="I10" s="481">
        <f t="shared" si="9"/>
        <v>48</v>
      </c>
      <c r="J10" s="424">
        <f t="shared" ref="J10:J72" si="11">H10/I10</f>
        <v>0.33333333333333331</v>
      </c>
      <c r="K10" s="479">
        <f>J10*G9</f>
        <v>3908234.1999999997</v>
      </c>
      <c r="L10" s="424">
        <f>VLOOKUP(D10,'شاخص مکانیک'!$A$2:$BZ$50,$R$4,FALSE)</f>
        <v>863</v>
      </c>
      <c r="M10" s="424">
        <f>IF((R10&lt;&gt;$M$6),0,VLOOKUP(D10,'شاخص مکانیک'!$A$2:$BZ$50,$R$3,FALSE))</f>
        <v>863</v>
      </c>
      <c r="N10" s="424">
        <f>IF((R10&lt;&gt;$N$6),0,VLOOKUP(D10,'شاخص مکانیک'!$A$2:$BZ$50,$R$2,FALSE))</f>
        <v>863</v>
      </c>
      <c r="O10" s="424">
        <f t="shared" si="2"/>
        <v>863</v>
      </c>
      <c r="P10" s="482">
        <f t="shared" si="3"/>
        <v>0</v>
      </c>
      <c r="Q10" s="483">
        <f t="shared" si="4"/>
        <v>0</v>
      </c>
      <c r="R10" s="427" t="str">
        <f t="shared" si="5"/>
        <v>دوم94</v>
      </c>
    </row>
    <row r="11" spans="1:22" ht="27">
      <c r="A11" s="439">
        <f t="shared" si="6"/>
        <v>95</v>
      </c>
      <c r="B11" s="443" t="str">
        <f t="shared" si="6"/>
        <v>اول</v>
      </c>
      <c r="C11" s="284" t="str">
        <f t="shared" si="7"/>
        <v>دوم94</v>
      </c>
      <c r="D11" s="284">
        <v>3</v>
      </c>
      <c r="E11" s="286">
        <f>'مالی مکانیک'!D7</f>
        <v>880752.6</v>
      </c>
      <c r="F11" s="286">
        <v>0</v>
      </c>
      <c r="G11" s="479">
        <f>E11-F11</f>
        <v>880752.6</v>
      </c>
      <c r="H11" s="480">
        <f t="shared" si="8"/>
        <v>32</v>
      </c>
      <c r="I11" s="481">
        <f t="shared" si="9"/>
        <v>48</v>
      </c>
      <c r="J11" s="424">
        <f t="shared" si="11"/>
        <v>0.66666666666666663</v>
      </c>
      <c r="K11" s="479">
        <f t="shared" si="10"/>
        <v>587168.39999999991</v>
      </c>
      <c r="L11" s="424">
        <f>VLOOKUP(D11,'شاخص مکانیک'!$A$2:$BZ$50,$R$4,FALSE)</f>
        <v>663.6</v>
      </c>
      <c r="M11" s="424">
        <f>IF((R11&lt;&gt;$M$6),0,VLOOKUP(D11,'شاخص مکانیک'!$A$2:$BZ$50,$R$3,FALSE))</f>
        <v>663.6</v>
      </c>
      <c r="N11" s="424">
        <f>IF((R11&lt;&gt;$N$6),0,VLOOKUP(D11,'شاخص مکانیک'!$A$2:$BZ$50,$R$2,FALSE))</f>
        <v>663.6</v>
      </c>
      <c r="O11" s="424">
        <f t="shared" si="2"/>
        <v>663.6</v>
      </c>
      <c r="P11" s="482">
        <f t="shared" si="3"/>
        <v>0</v>
      </c>
      <c r="Q11" s="483">
        <f t="shared" si="4"/>
        <v>0</v>
      </c>
      <c r="R11" s="427" t="str">
        <f t="shared" si="5"/>
        <v>دوم94</v>
      </c>
    </row>
    <row r="12" spans="1:22" ht="27">
      <c r="A12" s="439">
        <f t="shared" si="6"/>
        <v>95</v>
      </c>
      <c r="B12" s="443" t="str">
        <f t="shared" si="6"/>
        <v>دوم</v>
      </c>
      <c r="C12" s="284" t="str">
        <f t="shared" si="7"/>
        <v>دوم94</v>
      </c>
      <c r="D12" s="284">
        <v>3</v>
      </c>
      <c r="E12" s="286"/>
      <c r="F12" s="286"/>
      <c r="G12" s="479"/>
      <c r="H12" s="480">
        <f t="shared" si="8"/>
        <v>16</v>
      </c>
      <c r="I12" s="481">
        <f t="shared" si="9"/>
        <v>48</v>
      </c>
      <c r="J12" s="424">
        <f t="shared" si="11"/>
        <v>0.33333333333333331</v>
      </c>
      <c r="K12" s="479">
        <f>J12*G11</f>
        <v>293584.19999999995</v>
      </c>
      <c r="L12" s="424">
        <f>VLOOKUP(D12,'شاخص مکانیک'!$A$2:$BZ$50,$R$4,FALSE)</f>
        <v>663.6</v>
      </c>
      <c r="M12" s="424">
        <f>IF((R12&lt;&gt;$M$6),0,VLOOKUP(D12,'شاخص مکانیک'!$A$2:$BZ$50,$R$3,FALSE))</f>
        <v>663.6</v>
      </c>
      <c r="N12" s="424">
        <f>IF((R12&lt;&gt;$N$6),0,VLOOKUP(D12,'شاخص مکانیک'!$A$2:$BZ$50,$R$2,FALSE))</f>
        <v>663.6</v>
      </c>
      <c r="O12" s="424">
        <f t="shared" si="2"/>
        <v>663.6</v>
      </c>
      <c r="P12" s="482">
        <f t="shared" si="3"/>
        <v>0</v>
      </c>
      <c r="Q12" s="483">
        <f t="shared" si="4"/>
        <v>0</v>
      </c>
      <c r="R12" s="427" t="str">
        <f t="shared" si="5"/>
        <v>دوم94</v>
      </c>
    </row>
    <row r="13" spans="1:22" ht="27">
      <c r="A13" s="439">
        <f t="shared" si="6"/>
        <v>95</v>
      </c>
      <c r="B13" s="443" t="str">
        <f t="shared" si="6"/>
        <v>اول</v>
      </c>
      <c r="C13" s="284" t="str">
        <f t="shared" si="7"/>
        <v>دوم94</v>
      </c>
      <c r="D13" s="284">
        <v>4</v>
      </c>
      <c r="E13" s="286">
        <f>'مالی مکانیک'!D8</f>
        <v>13002.6</v>
      </c>
      <c r="F13" s="286">
        <v>0</v>
      </c>
      <c r="G13" s="479">
        <f>E13-F13</f>
        <v>13002.6</v>
      </c>
      <c r="H13" s="480">
        <f t="shared" si="8"/>
        <v>32</v>
      </c>
      <c r="I13" s="481">
        <f t="shared" si="9"/>
        <v>48</v>
      </c>
      <c r="J13" s="424">
        <f t="shared" si="11"/>
        <v>0.66666666666666663</v>
      </c>
      <c r="K13" s="479">
        <f t="shared" si="10"/>
        <v>8668.4</v>
      </c>
      <c r="L13" s="424">
        <f>VLOOKUP(D13,'شاخص مکانیک'!$A$2:$BZ$50,$R$4,FALSE)</f>
        <v>323.39999999999998</v>
      </c>
      <c r="M13" s="424">
        <f>IF((R13&lt;&gt;$M$6),0,VLOOKUP(D13,'شاخص مکانیک'!$A$2:$BZ$50,$R$3,FALSE))</f>
        <v>323.39999999999998</v>
      </c>
      <c r="N13" s="424">
        <f>IF((R13&lt;&gt;$N$6),0,VLOOKUP(D13,'شاخص مکانیک'!$A$2:$BZ$50,$R$2,FALSE))</f>
        <v>323.39999999999998</v>
      </c>
      <c r="O13" s="424">
        <f t="shared" si="2"/>
        <v>323.39999999999998</v>
      </c>
      <c r="P13" s="482">
        <f t="shared" ref="P13:P16" si="12">IF((O13=0),0,ROUND(((O13/L13)-1)*0.95,3))</f>
        <v>0</v>
      </c>
      <c r="Q13" s="483">
        <f t="shared" ref="Q13:Q16" si="13">IF((O13=0),0,ROUND((P13*K13),0))</f>
        <v>0</v>
      </c>
      <c r="R13" s="427" t="str">
        <f t="shared" si="5"/>
        <v>دوم94</v>
      </c>
    </row>
    <row r="14" spans="1:22" ht="27">
      <c r="A14" s="439">
        <f t="shared" si="6"/>
        <v>95</v>
      </c>
      <c r="B14" s="443" t="str">
        <f t="shared" si="6"/>
        <v>دوم</v>
      </c>
      <c r="C14" s="284" t="str">
        <f t="shared" si="7"/>
        <v>دوم94</v>
      </c>
      <c r="D14" s="284">
        <v>4</v>
      </c>
      <c r="E14" s="286"/>
      <c r="F14" s="286"/>
      <c r="G14" s="479"/>
      <c r="H14" s="480">
        <f t="shared" si="8"/>
        <v>16</v>
      </c>
      <c r="I14" s="481">
        <f t="shared" si="9"/>
        <v>48</v>
      </c>
      <c r="J14" s="424">
        <f t="shared" si="11"/>
        <v>0.33333333333333331</v>
      </c>
      <c r="K14" s="479">
        <f>J14*G13</f>
        <v>4334.2</v>
      </c>
      <c r="L14" s="424">
        <f>VLOOKUP(D14,'شاخص مکانیک'!$A$2:$BZ$50,$R$4,FALSE)</f>
        <v>323.39999999999998</v>
      </c>
      <c r="M14" s="424">
        <f>IF((R14&lt;&gt;$M$6),0,VLOOKUP(D14,'شاخص مکانیک'!$A$2:$BZ$50,$R$3,FALSE))</f>
        <v>323.39999999999998</v>
      </c>
      <c r="N14" s="424">
        <f>IF((R14&lt;&gt;$N$6),0,VLOOKUP(D14,'شاخص مکانیک'!$A$2:$BZ$50,$R$2,FALSE))</f>
        <v>323.39999999999998</v>
      </c>
      <c r="O14" s="424">
        <f t="shared" si="2"/>
        <v>323.39999999999998</v>
      </c>
      <c r="P14" s="482">
        <f t="shared" si="12"/>
        <v>0</v>
      </c>
      <c r="Q14" s="483">
        <f t="shared" si="13"/>
        <v>0</v>
      </c>
      <c r="R14" s="427" t="str">
        <f t="shared" si="5"/>
        <v>دوم94</v>
      </c>
    </row>
    <row r="15" spans="1:22" ht="27">
      <c r="A15" s="439">
        <f t="shared" si="6"/>
        <v>95</v>
      </c>
      <c r="B15" s="443" t="str">
        <f t="shared" si="6"/>
        <v>اول</v>
      </c>
      <c r="C15" s="284" t="str">
        <f t="shared" si="7"/>
        <v>دوم94</v>
      </c>
      <c r="D15" s="284">
        <v>5</v>
      </c>
      <c r="E15" s="286">
        <v>1</v>
      </c>
      <c r="F15" s="286">
        <v>0</v>
      </c>
      <c r="G15" s="479">
        <f>E15-F15</f>
        <v>1</v>
      </c>
      <c r="H15" s="480">
        <f t="shared" si="8"/>
        <v>32</v>
      </c>
      <c r="I15" s="481">
        <f t="shared" si="9"/>
        <v>48</v>
      </c>
      <c r="J15" s="424">
        <f t="shared" si="11"/>
        <v>0.66666666666666663</v>
      </c>
      <c r="K15" s="479">
        <f t="shared" ref="K15" si="14">J15*G15</f>
        <v>0.66666666666666663</v>
      </c>
      <c r="L15" s="424">
        <f>VLOOKUP(D15,'شاخص مکانیک'!$A$2:$BZ$50,$R$4,FALSE)</f>
        <v>392</v>
      </c>
      <c r="M15" s="424">
        <f>IF((R15&lt;&gt;$M$6),0,VLOOKUP(D15,'شاخص مکانیک'!$A$2:$BZ$50,$R$3,FALSE))</f>
        <v>392</v>
      </c>
      <c r="N15" s="424">
        <f>IF((R15&lt;&gt;$N$6),0,VLOOKUP(D15,'شاخص مکانیک'!$A$2:$BZ$50,$R$2,FALSE))</f>
        <v>392</v>
      </c>
      <c r="O15" s="424">
        <f t="shared" si="2"/>
        <v>392</v>
      </c>
      <c r="P15" s="482">
        <f t="shared" si="12"/>
        <v>0</v>
      </c>
      <c r="Q15" s="483">
        <f t="shared" si="13"/>
        <v>0</v>
      </c>
      <c r="R15" s="427" t="str">
        <f t="shared" si="5"/>
        <v>دوم94</v>
      </c>
    </row>
    <row r="16" spans="1:22" ht="27">
      <c r="A16" s="439">
        <f t="shared" si="6"/>
        <v>95</v>
      </c>
      <c r="B16" s="443" t="str">
        <f t="shared" si="6"/>
        <v>دوم</v>
      </c>
      <c r="C16" s="284" t="str">
        <f t="shared" si="7"/>
        <v>دوم94</v>
      </c>
      <c r="D16" s="284">
        <v>5</v>
      </c>
      <c r="E16" s="286"/>
      <c r="F16" s="286"/>
      <c r="G16" s="479"/>
      <c r="H16" s="480">
        <f t="shared" si="8"/>
        <v>16</v>
      </c>
      <c r="I16" s="481">
        <f t="shared" si="9"/>
        <v>48</v>
      </c>
      <c r="J16" s="424">
        <f t="shared" si="11"/>
        <v>0.33333333333333331</v>
      </c>
      <c r="K16" s="479">
        <f>J16*G15</f>
        <v>0.33333333333333331</v>
      </c>
      <c r="L16" s="424">
        <f>VLOOKUP(D16,'شاخص مکانیک'!$A$2:$BZ$50,$R$4,FALSE)</f>
        <v>392</v>
      </c>
      <c r="M16" s="424">
        <f>IF((R16&lt;&gt;$M$6),0,VLOOKUP(D16,'شاخص مکانیک'!$A$2:$BZ$50,$R$3,FALSE))</f>
        <v>392</v>
      </c>
      <c r="N16" s="424">
        <f>IF((R16&lt;&gt;$N$6),0,VLOOKUP(D16,'شاخص مکانیک'!$A$2:$BZ$50,$R$2,FALSE))</f>
        <v>392</v>
      </c>
      <c r="O16" s="424">
        <f t="shared" si="2"/>
        <v>392</v>
      </c>
      <c r="P16" s="482">
        <f t="shared" si="12"/>
        <v>0</v>
      </c>
      <c r="Q16" s="483">
        <f t="shared" si="13"/>
        <v>0</v>
      </c>
      <c r="R16" s="427" t="str">
        <f t="shared" si="5"/>
        <v>دوم94</v>
      </c>
    </row>
    <row r="17" spans="1:18" ht="27">
      <c r="A17" s="439">
        <f t="shared" si="6"/>
        <v>95</v>
      </c>
      <c r="B17" s="443" t="str">
        <f t="shared" si="6"/>
        <v>اول</v>
      </c>
      <c r="C17" s="284" t="str">
        <f t="shared" si="7"/>
        <v>دوم94</v>
      </c>
      <c r="D17" s="284">
        <v>6</v>
      </c>
      <c r="E17" s="286">
        <f>'مالی مکانیک'!D9</f>
        <v>1453402.6</v>
      </c>
      <c r="F17" s="286">
        <v>0</v>
      </c>
      <c r="G17" s="479">
        <f>E17-F17</f>
        <v>1453402.6</v>
      </c>
      <c r="H17" s="480">
        <f t="shared" si="8"/>
        <v>32</v>
      </c>
      <c r="I17" s="481">
        <f t="shared" si="9"/>
        <v>48</v>
      </c>
      <c r="J17" s="424">
        <f t="shared" si="11"/>
        <v>0.66666666666666663</v>
      </c>
      <c r="K17" s="479">
        <f t="shared" si="10"/>
        <v>968935.06666666665</v>
      </c>
      <c r="L17" s="424">
        <f>VLOOKUP(D17,'شاخص مکانیک'!$A$2:$BZ$50,$R$4,FALSE)</f>
        <v>731.6</v>
      </c>
      <c r="M17" s="424">
        <f>IF((R17&lt;&gt;$M$6),0,VLOOKUP(D17,'شاخص مکانیک'!$A$2:$BZ$50,$R$3,FALSE))</f>
        <v>731.6</v>
      </c>
      <c r="N17" s="424">
        <f>IF((R17&lt;&gt;$N$6),0,VLOOKUP(D17,'شاخص مکانیک'!$A$2:$BZ$50,$R$2,FALSE))</f>
        <v>731.6</v>
      </c>
      <c r="O17" s="424">
        <f t="shared" si="2"/>
        <v>731.6</v>
      </c>
      <c r="P17" s="482">
        <f t="shared" ref="P17:P72" si="15">IF((O17=0),0,ROUND(((O17/L17)-1)*0.95,3))</f>
        <v>0</v>
      </c>
      <c r="Q17" s="483">
        <f t="shared" ref="Q17:Q72" si="16">IF((O17=0),0,ROUND((P17*K17),0))</f>
        <v>0</v>
      </c>
      <c r="R17" s="427" t="str">
        <f t="shared" si="5"/>
        <v>دوم94</v>
      </c>
    </row>
    <row r="18" spans="1:18" ht="27">
      <c r="A18" s="439">
        <f t="shared" si="6"/>
        <v>95</v>
      </c>
      <c r="B18" s="443" t="str">
        <f t="shared" si="6"/>
        <v>دوم</v>
      </c>
      <c r="C18" s="284" t="str">
        <f t="shared" si="7"/>
        <v>دوم94</v>
      </c>
      <c r="D18" s="284">
        <v>6</v>
      </c>
      <c r="E18" s="286"/>
      <c r="F18" s="286"/>
      <c r="G18" s="479"/>
      <c r="H18" s="480">
        <f t="shared" si="8"/>
        <v>16</v>
      </c>
      <c r="I18" s="481">
        <f t="shared" si="9"/>
        <v>48</v>
      </c>
      <c r="J18" s="424">
        <f t="shared" si="11"/>
        <v>0.33333333333333331</v>
      </c>
      <c r="K18" s="479">
        <f>J18*G17</f>
        <v>484467.53333333333</v>
      </c>
      <c r="L18" s="424">
        <f>VLOOKUP(D18,'شاخص مکانیک'!$A$2:$BZ$50,$R$4,FALSE)</f>
        <v>731.6</v>
      </c>
      <c r="M18" s="424">
        <f>IF((R18&lt;&gt;$M$6),0,VLOOKUP(D18,'شاخص مکانیک'!$A$2:$BZ$50,$R$3,FALSE))</f>
        <v>731.6</v>
      </c>
      <c r="N18" s="424">
        <f>IF((R18&lt;&gt;$N$6),0,VLOOKUP(D18,'شاخص مکانیک'!$A$2:$BZ$50,$R$2,FALSE))</f>
        <v>731.6</v>
      </c>
      <c r="O18" s="424">
        <f t="shared" si="2"/>
        <v>731.6</v>
      </c>
      <c r="P18" s="482">
        <f t="shared" si="15"/>
        <v>0</v>
      </c>
      <c r="Q18" s="483">
        <f t="shared" si="16"/>
        <v>0</v>
      </c>
      <c r="R18" s="427" t="str">
        <f t="shared" si="5"/>
        <v>دوم94</v>
      </c>
    </row>
    <row r="19" spans="1:18" ht="27">
      <c r="A19" s="439">
        <f t="shared" si="6"/>
        <v>95</v>
      </c>
      <c r="B19" s="443" t="str">
        <f t="shared" si="6"/>
        <v>اول</v>
      </c>
      <c r="C19" s="284" t="str">
        <f t="shared" si="7"/>
        <v>دوم94</v>
      </c>
      <c r="D19" s="284">
        <v>7</v>
      </c>
      <c r="E19" s="286">
        <f>'مالی مکانیک'!D10</f>
        <v>318502.60000000003</v>
      </c>
      <c r="F19" s="286">
        <v>0</v>
      </c>
      <c r="G19" s="479">
        <f>E19-F19</f>
        <v>318502.60000000003</v>
      </c>
      <c r="H19" s="480">
        <f t="shared" si="8"/>
        <v>32</v>
      </c>
      <c r="I19" s="481">
        <f t="shared" si="9"/>
        <v>48</v>
      </c>
      <c r="J19" s="424">
        <f t="shared" si="11"/>
        <v>0.66666666666666663</v>
      </c>
      <c r="K19" s="479">
        <f t="shared" si="10"/>
        <v>212335.06666666668</v>
      </c>
      <c r="L19" s="424">
        <f>VLOOKUP(D19,'شاخص مکانیک'!$A$2:$BZ$50,$R$4,FALSE)</f>
        <v>776.1</v>
      </c>
      <c r="M19" s="424">
        <f>IF((R19&lt;&gt;$M$6),0,VLOOKUP(D19,'شاخص مکانیک'!$A$2:$BZ$50,$R$3,FALSE))</f>
        <v>776.1</v>
      </c>
      <c r="N19" s="424">
        <f>IF((R19&lt;&gt;$N$6),0,VLOOKUP(D19,'شاخص مکانیک'!$A$2:$BZ$50,$R$2,FALSE))</f>
        <v>776.1</v>
      </c>
      <c r="O19" s="424">
        <f t="shared" si="2"/>
        <v>776.1</v>
      </c>
      <c r="P19" s="482">
        <f t="shared" si="15"/>
        <v>0</v>
      </c>
      <c r="Q19" s="483">
        <f t="shared" si="16"/>
        <v>0</v>
      </c>
      <c r="R19" s="427" t="str">
        <f t="shared" si="5"/>
        <v>دوم94</v>
      </c>
    </row>
    <row r="20" spans="1:18" ht="27">
      <c r="A20" s="439">
        <f t="shared" si="6"/>
        <v>95</v>
      </c>
      <c r="B20" s="443" t="str">
        <f t="shared" si="6"/>
        <v>دوم</v>
      </c>
      <c r="C20" s="284" t="str">
        <f t="shared" si="7"/>
        <v>دوم94</v>
      </c>
      <c r="D20" s="284">
        <v>7</v>
      </c>
      <c r="E20" s="286"/>
      <c r="F20" s="286"/>
      <c r="G20" s="479"/>
      <c r="H20" s="480">
        <f t="shared" si="8"/>
        <v>16</v>
      </c>
      <c r="I20" s="481">
        <f t="shared" si="9"/>
        <v>48</v>
      </c>
      <c r="J20" s="424">
        <f t="shared" si="11"/>
        <v>0.33333333333333331</v>
      </c>
      <c r="K20" s="479">
        <f>J20*G19</f>
        <v>106167.53333333334</v>
      </c>
      <c r="L20" s="424">
        <f>VLOOKUP(D20,'شاخص مکانیک'!$A$2:$BZ$50,$R$4,FALSE)</f>
        <v>776.1</v>
      </c>
      <c r="M20" s="424">
        <f>IF((R20&lt;&gt;$M$6),0,VLOOKUP(D20,'شاخص مکانیک'!$A$2:$BZ$50,$R$3,FALSE))</f>
        <v>776.1</v>
      </c>
      <c r="N20" s="424">
        <f>IF((R20&lt;&gt;$N$6),0,VLOOKUP(D20,'شاخص مکانیک'!$A$2:$BZ$50,$R$2,FALSE))</f>
        <v>776.1</v>
      </c>
      <c r="O20" s="424">
        <f t="shared" si="2"/>
        <v>776.1</v>
      </c>
      <c r="P20" s="482">
        <f t="shared" si="15"/>
        <v>0</v>
      </c>
      <c r="Q20" s="483">
        <f t="shared" si="16"/>
        <v>0</v>
      </c>
      <c r="R20" s="427" t="str">
        <f t="shared" si="5"/>
        <v>دوم94</v>
      </c>
    </row>
    <row r="21" spans="1:18" ht="27">
      <c r="A21" s="439">
        <f t="shared" si="6"/>
        <v>95</v>
      </c>
      <c r="B21" s="443" t="str">
        <f t="shared" si="6"/>
        <v>اول</v>
      </c>
      <c r="C21" s="284" t="str">
        <f t="shared" si="7"/>
        <v>دوم94</v>
      </c>
      <c r="D21" s="284">
        <v>8</v>
      </c>
      <c r="E21" s="286">
        <f>'مالی مکانیک'!D11</f>
        <v>1090052.6000000001</v>
      </c>
      <c r="F21" s="286">
        <v>0</v>
      </c>
      <c r="G21" s="479">
        <f>E21-F21</f>
        <v>1090052.6000000001</v>
      </c>
      <c r="H21" s="480">
        <f t="shared" si="8"/>
        <v>32</v>
      </c>
      <c r="I21" s="481">
        <f t="shared" si="9"/>
        <v>48</v>
      </c>
      <c r="J21" s="424">
        <f t="shared" si="11"/>
        <v>0.66666666666666663</v>
      </c>
      <c r="K21" s="479">
        <f t="shared" si="10"/>
        <v>726701.7333333334</v>
      </c>
      <c r="L21" s="424">
        <f>VLOOKUP(D21,'شاخص مکانیک'!$A$2:$BZ$50,$R$4,FALSE)</f>
        <v>971.8</v>
      </c>
      <c r="M21" s="424">
        <f>IF((R21&lt;&gt;$M$6),0,VLOOKUP(D21,'شاخص مکانیک'!$A$2:$BZ$50,$R$3,FALSE))</f>
        <v>971.8</v>
      </c>
      <c r="N21" s="424">
        <f>IF((R21&lt;&gt;$N$6),0,VLOOKUP(D21,'شاخص مکانیک'!$A$2:$BZ$50,$R$2,FALSE))</f>
        <v>971.8</v>
      </c>
      <c r="O21" s="424">
        <f t="shared" si="2"/>
        <v>971.8</v>
      </c>
      <c r="P21" s="482">
        <f t="shared" si="15"/>
        <v>0</v>
      </c>
      <c r="Q21" s="483">
        <f t="shared" si="16"/>
        <v>0</v>
      </c>
      <c r="R21" s="427" t="str">
        <f t="shared" si="5"/>
        <v>دوم94</v>
      </c>
    </row>
    <row r="22" spans="1:18" ht="27">
      <c r="A22" s="439">
        <f t="shared" si="6"/>
        <v>95</v>
      </c>
      <c r="B22" s="443" t="str">
        <f t="shared" si="6"/>
        <v>دوم</v>
      </c>
      <c r="C22" s="284" t="str">
        <f t="shared" si="7"/>
        <v>دوم94</v>
      </c>
      <c r="D22" s="284">
        <v>8</v>
      </c>
      <c r="E22" s="286"/>
      <c r="F22" s="286"/>
      <c r="G22" s="479"/>
      <c r="H22" s="480">
        <f t="shared" si="8"/>
        <v>16</v>
      </c>
      <c r="I22" s="481">
        <f t="shared" si="9"/>
        <v>48</v>
      </c>
      <c r="J22" s="424">
        <f t="shared" si="11"/>
        <v>0.33333333333333331</v>
      </c>
      <c r="K22" s="479">
        <f>J22*G21</f>
        <v>363350.8666666667</v>
      </c>
      <c r="L22" s="424">
        <f>VLOOKUP(D22,'شاخص مکانیک'!$A$2:$BZ$50,$R$4,FALSE)</f>
        <v>971.8</v>
      </c>
      <c r="M22" s="424">
        <f>IF((R22&lt;&gt;$M$6),0,VLOOKUP(D22,'شاخص مکانیک'!$A$2:$BZ$50,$R$3,FALSE))</f>
        <v>971.8</v>
      </c>
      <c r="N22" s="424">
        <f>IF((R22&lt;&gt;$N$6),0,VLOOKUP(D22,'شاخص مکانیک'!$A$2:$BZ$50,$R$2,FALSE))</f>
        <v>971.8</v>
      </c>
      <c r="O22" s="424">
        <f t="shared" si="2"/>
        <v>971.8</v>
      </c>
      <c r="P22" s="482">
        <f t="shared" si="15"/>
        <v>0</v>
      </c>
      <c r="Q22" s="483">
        <f t="shared" si="16"/>
        <v>0</v>
      </c>
      <c r="R22" s="427" t="str">
        <f t="shared" si="5"/>
        <v>دوم94</v>
      </c>
    </row>
    <row r="23" spans="1:18" ht="27">
      <c r="A23" s="439">
        <f t="shared" si="6"/>
        <v>95</v>
      </c>
      <c r="B23" s="443" t="str">
        <f t="shared" si="6"/>
        <v>اول</v>
      </c>
      <c r="C23" s="284" t="str">
        <f t="shared" si="7"/>
        <v>دوم94</v>
      </c>
      <c r="D23" s="284">
        <v>9</v>
      </c>
      <c r="E23" s="286">
        <f>'مالی مکانیک'!D12</f>
        <v>123682002.60000001</v>
      </c>
      <c r="F23" s="286">
        <v>0</v>
      </c>
      <c r="G23" s="479">
        <f>E23-F23</f>
        <v>123682002.60000001</v>
      </c>
      <c r="H23" s="480">
        <f t="shared" si="8"/>
        <v>32</v>
      </c>
      <c r="I23" s="481">
        <f t="shared" si="9"/>
        <v>48</v>
      </c>
      <c r="J23" s="424">
        <f t="shared" si="11"/>
        <v>0.66666666666666663</v>
      </c>
      <c r="K23" s="479">
        <f t="shared" ref="K23" si="17">J23*G23</f>
        <v>82454668.400000006</v>
      </c>
      <c r="L23" s="424">
        <f>VLOOKUP(D23,'شاخص مکانیک'!$A$2:$BZ$50,$R$4,FALSE)</f>
        <v>731.1</v>
      </c>
      <c r="M23" s="424">
        <f>IF((R23&lt;&gt;$M$6),0,VLOOKUP(D23,'شاخص مکانیک'!$A$2:$BZ$50,$R$3,FALSE))</f>
        <v>731.1</v>
      </c>
      <c r="N23" s="424">
        <f>IF((R23&lt;&gt;$N$6),0,VLOOKUP(D23,'شاخص مکانیک'!$A$2:$BZ$50,$R$2,FALSE))</f>
        <v>731.1</v>
      </c>
      <c r="O23" s="424">
        <f t="shared" si="2"/>
        <v>731.1</v>
      </c>
      <c r="P23" s="482">
        <f t="shared" si="15"/>
        <v>0</v>
      </c>
      <c r="Q23" s="483">
        <f t="shared" si="16"/>
        <v>0</v>
      </c>
      <c r="R23" s="427" t="str">
        <f t="shared" si="5"/>
        <v>دوم94</v>
      </c>
    </row>
    <row r="24" spans="1:18" ht="27">
      <c r="A24" s="439">
        <f t="shared" si="6"/>
        <v>95</v>
      </c>
      <c r="B24" s="443" t="str">
        <f t="shared" si="6"/>
        <v>دوم</v>
      </c>
      <c r="C24" s="284" t="str">
        <f t="shared" si="7"/>
        <v>دوم94</v>
      </c>
      <c r="D24" s="284">
        <v>9</v>
      </c>
      <c r="E24" s="286"/>
      <c r="F24" s="286"/>
      <c r="G24" s="479"/>
      <c r="H24" s="480">
        <f t="shared" si="8"/>
        <v>16</v>
      </c>
      <c r="I24" s="481">
        <f t="shared" si="9"/>
        <v>48</v>
      </c>
      <c r="J24" s="424">
        <f t="shared" si="11"/>
        <v>0.33333333333333331</v>
      </c>
      <c r="K24" s="479">
        <f>J24*G23</f>
        <v>41227334.200000003</v>
      </c>
      <c r="L24" s="424">
        <f>VLOOKUP(D24,'شاخص مکانیک'!$A$2:$BZ$50,$R$4,FALSE)</f>
        <v>731.1</v>
      </c>
      <c r="M24" s="424">
        <f>IF((R24&lt;&gt;$M$6),0,VLOOKUP(D24,'شاخص مکانیک'!$A$2:$BZ$50,$R$3,FALSE))</f>
        <v>731.1</v>
      </c>
      <c r="N24" s="424">
        <f>IF((R24&lt;&gt;$N$6),0,VLOOKUP(D24,'شاخص مکانیک'!$A$2:$BZ$50,$R$2,FALSE))</f>
        <v>731.1</v>
      </c>
      <c r="O24" s="424">
        <f t="shared" si="2"/>
        <v>731.1</v>
      </c>
      <c r="P24" s="482">
        <f t="shared" si="15"/>
        <v>0</v>
      </c>
      <c r="Q24" s="483">
        <f t="shared" si="16"/>
        <v>0</v>
      </c>
      <c r="R24" s="427" t="str">
        <f t="shared" si="5"/>
        <v>دوم94</v>
      </c>
    </row>
    <row r="25" spans="1:18" ht="27">
      <c r="A25" s="439">
        <f t="shared" ref="A25:B40" si="18">A23</f>
        <v>95</v>
      </c>
      <c r="B25" s="443" t="str">
        <f t="shared" si="18"/>
        <v>اول</v>
      </c>
      <c r="C25" s="284" t="str">
        <f t="shared" si="7"/>
        <v>دوم94</v>
      </c>
      <c r="D25" s="284">
        <v>11</v>
      </c>
      <c r="E25" s="286">
        <f>'مالی مکانیک'!D13</f>
        <v>414702.60000000003</v>
      </c>
      <c r="F25" s="286">
        <v>0</v>
      </c>
      <c r="G25" s="479">
        <f>E25-F25</f>
        <v>414702.60000000003</v>
      </c>
      <c r="H25" s="480">
        <f t="shared" si="8"/>
        <v>32</v>
      </c>
      <c r="I25" s="481">
        <f t="shared" si="9"/>
        <v>48</v>
      </c>
      <c r="J25" s="424">
        <f t="shared" si="11"/>
        <v>0.66666666666666663</v>
      </c>
      <c r="K25" s="479">
        <f t="shared" si="10"/>
        <v>276468.40000000002</v>
      </c>
      <c r="L25" s="424">
        <f>VLOOKUP(D25,'شاخص مکانیک'!$A$2:$BZ$50,$R$4,FALSE)</f>
        <v>836.8</v>
      </c>
      <c r="M25" s="424">
        <f>IF((R25&lt;&gt;$M$6),0,VLOOKUP(D25,'شاخص مکانیک'!$A$2:$BZ$50,$R$3,FALSE))</f>
        <v>836.8</v>
      </c>
      <c r="N25" s="424">
        <f>IF((R25&lt;&gt;$N$6),0,VLOOKUP(D25,'شاخص مکانیک'!$A$2:$BZ$50,$R$2,FALSE))</f>
        <v>836.8</v>
      </c>
      <c r="O25" s="424">
        <f t="shared" si="2"/>
        <v>836.8</v>
      </c>
      <c r="P25" s="482">
        <f t="shared" si="15"/>
        <v>0</v>
      </c>
      <c r="Q25" s="483">
        <f t="shared" si="16"/>
        <v>0</v>
      </c>
      <c r="R25" s="427" t="str">
        <f t="shared" si="5"/>
        <v>دوم94</v>
      </c>
    </row>
    <row r="26" spans="1:18" ht="27">
      <c r="A26" s="439">
        <f t="shared" si="18"/>
        <v>95</v>
      </c>
      <c r="B26" s="443" t="str">
        <f t="shared" si="18"/>
        <v>دوم</v>
      </c>
      <c r="C26" s="284" t="str">
        <f t="shared" si="7"/>
        <v>دوم94</v>
      </c>
      <c r="D26" s="284">
        <v>11</v>
      </c>
      <c r="E26" s="286"/>
      <c r="F26" s="286"/>
      <c r="G26" s="479"/>
      <c r="H26" s="480">
        <f t="shared" si="8"/>
        <v>16</v>
      </c>
      <c r="I26" s="481">
        <f t="shared" si="9"/>
        <v>48</v>
      </c>
      <c r="J26" s="424">
        <f t="shared" si="11"/>
        <v>0.33333333333333331</v>
      </c>
      <c r="K26" s="479">
        <f>J26*G25</f>
        <v>138234.20000000001</v>
      </c>
      <c r="L26" s="424">
        <f>VLOOKUP(D26,'شاخص مکانیک'!$A$2:$BZ$50,$R$4,FALSE)</f>
        <v>836.8</v>
      </c>
      <c r="M26" s="424">
        <f>IF((R26&lt;&gt;$M$6),0,VLOOKUP(D26,'شاخص مکانیک'!$A$2:$BZ$50,$R$3,FALSE))</f>
        <v>836.8</v>
      </c>
      <c r="N26" s="424">
        <f>IF((R26&lt;&gt;$N$6),0,VLOOKUP(D26,'شاخص مکانیک'!$A$2:$BZ$50,$R$2,FALSE))</f>
        <v>836.8</v>
      </c>
      <c r="O26" s="424">
        <f t="shared" si="2"/>
        <v>836.8</v>
      </c>
      <c r="P26" s="482">
        <f t="shared" si="15"/>
        <v>0</v>
      </c>
      <c r="Q26" s="483">
        <f t="shared" si="16"/>
        <v>0</v>
      </c>
      <c r="R26" s="427" t="str">
        <f t="shared" si="5"/>
        <v>دوم94</v>
      </c>
    </row>
    <row r="27" spans="1:18" ht="27">
      <c r="A27" s="439">
        <f t="shared" si="18"/>
        <v>95</v>
      </c>
      <c r="B27" s="443" t="str">
        <f t="shared" si="18"/>
        <v>اول</v>
      </c>
      <c r="C27" s="284" t="str">
        <f t="shared" si="7"/>
        <v>دوم94</v>
      </c>
      <c r="D27" s="284">
        <v>12</v>
      </c>
      <c r="E27" s="286">
        <f>'مالی مکانیک'!D14</f>
        <v>5037502.6000000006</v>
      </c>
      <c r="F27" s="286">
        <v>0</v>
      </c>
      <c r="G27" s="479">
        <f>E27-F27</f>
        <v>5037502.6000000006</v>
      </c>
      <c r="H27" s="480">
        <f t="shared" si="8"/>
        <v>32</v>
      </c>
      <c r="I27" s="481">
        <f t="shared" si="9"/>
        <v>48</v>
      </c>
      <c r="J27" s="424">
        <f t="shared" si="11"/>
        <v>0.66666666666666663</v>
      </c>
      <c r="K27" s="479">
        <f t="shared" si="10"/>
        <v>3358335.0666666669</v>
      </c>
      <c r="L27" s="424">
        <f>VLOOKUP(D27,'شاخص مکانیک'!$A$2:$BZ$50,$R$4,FALSE)</f>
        <v>654.4</v>
      </c>
      <c r="M27" s="424">
        <f>IF((R27&lt;&gt;$M$6),0,VLOOKUP(D27,'شاخص مکانیک'!$A$2:$BZ$50,$R$3,FALSE))</f>
        <v>654.4</v>
      </c>
      <c r="N27" s="424">
        <f>IF((R27&lt;&gt;$N$6),0,VLOOKUP(D27,'شاخص مکانیک'!$A$2:$BZ$50,$R$2,FALSE))</f>
        <v>654.4</v>
      </c>
      <c r="O27" s="424">
        <f t="shared" si="2"/>
        <v>654.4</v>
      </c>
      <c r="P27" s="482">
        <f t="shared" si="15"/>
        <v>0</v>
      </c>
      <c r="Q27" s="483">
        <f t="shared" si="16"/>
        <v>0</v>
      </c>
      <c r="R27" s="427" t="str">
        <f t="shared" si="5"/>
        <v>دوم94</v>
      </c>
    </row>
    <row r="28" spans="1:18" ht="27">
      <c r="A28" s="439">
        <f t="shared" si="18"/>
        <v>95</v>
      </c>
      <c r="B28" s="443" t="str">
        <f t="shared" si="18"/>
        <v>دوم</v>
      </c>
      <c r="C28" s="284" t="str">
        <f t="shared" si="7"/>
        <v>دوم94</v>
      </c>
      <c r="D28" s="284">
        <v>12</v>
      </c>
      <c r="E28" s="286"/>
      <c r="F28" s="286"/>
      <c r="G28" s="479"/>
      <c r="H28" s="480">
        <f t="shared" si="8"/>
        <v>16</v>
      </c>
      <c r="I28" s="481">
        <f t="shared" si="9"/>
        <v>48</v>
      </c>
      <c r="J28" s="424">
        <f t="shared" si="11"/>
        <v>0.33333333333333331</v>
      </c>
      <c r="K28" s="479">
        <f>J28*G27</f>
        <v>1679167.5333333334</v>
      </c>
      <c r="L28" s="424">
        <f>VLOOKUP(D28,'شاخص مکانیک'!$A$2:$BZ$50,$R$4,FALSE)</f>
        <v>654.4</v>
      </c>
      <c r="M28" s="424">
        <f>IF((R28&lt;&gt;$M$6),0,VLOOKUP(D28,'شاخص مکانیک'!$A$2:$BZ$50,$R$3,FALSE))</f>
        <v>654.4</v>
      </c>
      <c r="N28" s="424">
        <f>IF((R28&lt;&gt;$N$6),0,VLOOKUP(D28,'شاخص مکانیک'!$A$2:$BZ$50,$R$2,FALSE))</f>
        <v>654.4</v>
      </c>
      <c r="O28" s="424">
        <f t="shared" si="2"/>
        <v>654.4</v>
      </c>
      <c r="P28" s="482">
        <f t="shared" si="15"/>
        <v>0</v>
      </c>
      <c r="Q28" s="483">
        <f t="shared" si="16"/>
        <v>0</v>
      </c>
      <c r="R28" s="427" t="str">
        <f t="shared" si="5"/>
        <v>دوم94</v>
      </c>
    </row>
    <row r="29" spans="1:18" ht="27">
      <c r="A29" s="439">
        <f t="shared" si="18"/>
        <v>95</v>
      </c>
      <c r="B29" s="443" t="str">
        <f t="shared" si="18"/>
        <v>اول</v>
      </c>
      <c r="C29" s="284" t="str">
        <f t="shared" si="7"/>
        <v>دوم94</v>
      </c>
      <c r="D29" s="284">
        <v>13</v>
      </c>
      <c r="E29" s="286">
        <f>'مالی مکانیک'!D15</f>
        <v>515499402.60000002</v>
      </c>
      <c r="F29" s="286">
        <v>0</v>
      </c>
      <c r="G29" s="479">
        <f>E29-F29</f>
        <v>515499402.60000002</v>
      </c>
      <c r="H29" s="480">
        <f t="shared" si="8"/>
        <v>32</v>
      </c>
      <c r="I29" s="481">
        <f t="shared" si="9"/>
        <v>48</v>
      </c>
      <c r="J29" s="424">
        <f t="shared" si="11"/>
        <v>0.66666666666666663</v>
      </c>
      <c r="K29" s="479">
        <f t="shared" ref="K29" si="19">J29*G29</f>
        <v>343666268.39999998</v>
      </c>
      <c r="L29" s="424">
        <f>VLOOKUP(D29,'شاخص مکانیک'!$A$2:$BZ$50,$R$4,FALSE)</f>
        <v>1028.4000000000001</v>
      </c>
      <c r="M29" s="424">
        <f>IF((R29&lt;&gt;$M$6),0,VLOOKUP(D29,'شاخص مکانیک'!$A$2:$BZ$50,$R$3,FALSE))</f>
        <v>1028.4000000000001</v>
      </c>
      <c r="N29" s="424">
        <f>IF((R29&lt;&gt;$N$6),0,VLOOKUP(D29,'شاخص مکانیک'!$A$2:$BZ$50,$R$2,FALSE))</f>
        <v>1028.4000000000001</v>
      </c>
      <c r="O29" s="424">
        <f t="shared" si="2"/>
        <v>1028.4000000000001</v>
      </c>
      <c r="P29" s="482">
        <f t="shared" si="15"/>
        <v>0</v>
      </c>
      <c r="Q29" s="483">
        <f t="shared" si="16"/>
        <v>0</v>
      </c>
      <c r="R29" s="427" t="str">
        <f t="shared" si="5"/>
        <v>دوم94</v>
      </c>
    </row>
    <row r="30" spans="1:18" ht="27">
      <c r="A30" s="439">
        <f t="shared" si="18"/>
        <v>95</v>
      </c>
      <c r="B30" s="443" t="str">
        <f t="shared" si="18"/>
        <v>دوم</v>
      </c>
      <c r="C30" s="284" t="str">
        <f t="shared" si="7"/>
        <v>دوم94</v>
      </c>
      <c r="D30" s="284">
        <v>13</v>
      </c>
      <c r="E30" s="286"/>
      <c r="F30" s="286"/>
      <c r="G30" s="479"/>
      <c r="H30" s="480">
        <f t="shared" si="8"/>
        <v>16</v>
      </c>
      <c r="I30" s="481">
        <f t="shared" si="9"/>
        <v>48</v>
      </c>
      <c r="J30" s="424">
        <f t="shared" si="11"/>
        <v>0.33333333333333331</v>
      </c>
      <c r="K30" s="479">
        <f>J30*G29</f>
        <v>171833134.19999999</v>
      </c>
      <c r="L30" s="424">
        <f>VLOOKUP(D30,'شاخص مکانیک'!$A$2:$BZ$50,$R$4,FALSE)</f>
        <v>1028.4000000000001</v>
      </c>
      <c r="M30" s="424">
        <f>IF((R30&lt;&gt;$M$6),0,VLOOKUP(D30,'شاخص مکانیک'!$A$2:$BZ$50,$R$3,FALSE))</f>
        <v>1028.4000000000001</v>
      </c>
      <c r="N30" s="424">
        <f>IF((R30&lt;&gt;$N$6),0,VLOOKUP(D30,'شاخص مکانیک'!$A$2:$BZ$50,$R$2,FALSE))</f>
        <v>1028.4000000000001</v>
      </c>
      <c r="O30" s="424">
        <f t="shared" si="2"/>
        <v>1028.4000000000001</v>
      </c>
      <c r="P30" s="482">
        <f t="shared" si="15"/>
        <v>0</v>
      </c>
      <c r="Q30" s="483">
        <f t="shared" si="16"/>
        <v>0</v>
      </c>
      <c r="R30" s="427" t="str">
        <f t="shared" si="5"/>
        <v>دوم94</v>
      </c>
    </row>
    <row r="31" spans="1:18" ht="27">
      <c r="A31" s="439">
        <f t="shared" si="18"/>
        <v>95</v>
      </c>
      <c r="B31" s="443" t="str">
        <f t="shared" si="18"/>
        <v>اول</v>
      </c>
      <c r="C31" s="284" t="str">
        <f t="shared" si="7"/>
        <v>دوم94</v>
      </c>
      <c r="D31" s="284">
        <v>14</v>
      </c>
      <c r="E31" s="286">
        <f>'مالی مکانیک'!D16</f>
        <v>9036302.5999999996</v>
      </c>
      <c r="F31" s="286">
        <v>0</v>
      </c>
      <c r="G31" s="479">
        <f>E31-F31</f>
        <v>9036302.5999999996</v>
      </c>
      <c r="H31" s="480">
        <f t="shared" si="8"/>
        <v>32</v>
      </c>
      <c r="I31" s="481">
        <f t="shared" si="9"/>
        <v>48</v>
      </c>
      <c r="J31" s="424">
        <f t="shared" si="11"/>
        <v>0.66666666666666663</v>
      </c>
      <c r="K31" s="479">
        <f t="shared" ref="K31:K33" si="20">J31*G31</f>
        <v>6024201.7333333325</v>
      </c>
      <c r="L31" s="424">
        <f>VLOOKUP(D31,'شاخص مکانیک'!$A$2:$BZ$50,$R$4,FALSE)</f>
        <v>376.7</v>
      </c>
      <c r="M31" s="424">
        <f>IF((R31&lt;&gt;$M$6),0,VLOOKUP(D31,'شاخص مکانیک'!$A$2:$BZ$50,$R$3,FALSE))</f>
        <v>376.7</v>
      </c>
      <c r="N31" s="424">
        <f>IF((R31&lt;&gt;$N$6),0,VLOOKUP(D31,'شاخص مکانیک'!$A$2:$BZ$50,$R$2,FALSE))</f>
        <v>376.7</v>
      </c>
      <c r="O31" s="424">
        <f t="shared" si="2"/>
        <v>376.7</v>
      </c>
      <c r="P31" s="482">
        <f t="shared" si="15"/>
        <v>0</v>
      </c>
      <c r="Q31" s="483">
        <f t="shared" si="16"/>
        <v>0</v>
      </c>
      <c r="R31" s="427" t="str">
        <f t="shared" si="5"/>
        <v>دوم94</v>
      </c>
    </row>
    <row r="32" spans="1:18" ht="27">
      <c r="A32" s="439">
        <f t="shared" si="18"/>
        <v>95</v>
      </c>
      <c r="B32" s="443" t="str">
        <f t="shared" si="18"/>
        <v>دوم</v>
      </c>
      <c r="C32" s="284" t="str">
        <f t="shared" si="7"/>
        <v>دوم94</v>
      </c>
      <c r="D32" s="284">
        <v>14</v>
      </c>
      <c r="E32" s="286"/>
      <c r="F32" s="286"/>
      <c r="G32" s="479">
        <f t="shared" ref="G32:G34" si="21">E32-F32</f>
        <v>0</v>
      </c>
      <c r="H32" s="480">
        <f t="shared" si="8"/>
        <v>16</v>
      </c>
      <c r="I32" s="481">
        <f t="shared" si="9"/>
        <v>48</v>
      </c>
      <c r="J32" s="424">
        <f t="shared" si="11"/>
        <v>0.33333333333333331</v>
      </c>
      <c r="K32" s="479">
        <f>J32*G31</f>
        <v>3012100.8666666662</v>
      </c>
      <c r="L32" s="424">
        <f>VLOOKUP(D32,'شاخص مکانیک'!$A$2:$BZ$50,$R$4,FALSE)</f>
        <v>376.7</v>
      </c>
      <c r="M32" s="424">
        <f>IF((R32&lt;&gt;$M$6),0,VLOOKUP(D32,'شاخص مکانیک'!$A$2:$BZ$50,$R$3,FALSE))</f>
        <v>376.7</v>
      </c>
      <c r="N32" s="424">
        <f>IF((R32&lt;&gt;$N$6),0,VLOOKUP(D32,'شاخص مکانیک'!$A$2:$BZ$50,$R$2,FALSE))</f>
        <v>376.7</v>
      </c>
      <c r="O32" s="424">
        <f t="shared" si="2"/>
        <v>376.7</v>
      </c>
      <c r="P32" s="482">
        <f t="shared" si="15"/>
        <v>0</v>
      </c>
      <c r="Q32" s="483">
        <f t="shared" si="16"/>
        <v>0</v>
      </c>
      <c r="R32" s="427" t="str">
        <f t="shared" si="5"/>
        <v>دوم94</v>
      </c>
    </row>
    <row r="33" spans="1:18" ht="27">
      <c r="A33" s="439">
        <f t="shared" si="18"/>
        <v>95</v>
      </c>
      <c r="B33" s="443" t="str">
        <f t="shared" si="18"/>
        <v>اول</v>
      </c>
      <c r="C33" s="284" t="str">
        <f t="shared" si="7"/>
        <v>دوم94</v>
      </c>
      <c r="D33" s="284">
        <v>16</v>
      </c>
      <c r="E33" s="286">
        <f>'مالی مکانیک'!D18</f>
        <v>13002.6</v>
      </c>
      <c r="F33" s="286">
        <v>0</v>
      </c>
      <c r="G33" s="479">
        <f t="shared" si="21"/>
        <v>13002.6</v>
      </c>
      <c r="H33" s="480">
        <f t="shared" si="8"/>
        <v>32</v>
      </c>
      <c r="I33" s="481">
        <f t="shared" si="9"/>
        <v>48</v>
      </c>
      <c r="J33" s="424">
        <f t="shared" si="11"/>
        <v>0.66666666666666663</v>
      </c>
      <c r="K33" s="479">
        <f t="shared" si="20"/>
        <v>8668.4</v>
      </c>
      <c r="L33" s="424">
        <f>VLOOKUP(D33,'شاخص مکانیک'!$A$2:$BZ$50,$R$4,FALSE)</f>
        <v>467.6</v>
      </c>
      <c r="M33" s="424">
        <f>IF((R33&lt;&gt;$M$6),0,VLOOKUP(D33,'شاخص مکانیک'!$A$2:$BZ$50,$R$3,FALSE))</f>
        <v>467.6</v>
      </c>
      <c r="N33" s="424">
        <f>IF((R33&lt;&gt;$N$6),0,VLOOKUP(D33,'شاخص مکانیک'!$A$2:$BZ$50,$R$2,FALSE))</f>
        <v>467.6</v>
      </c>
      <c r="O33" s="424">
        <f t="shared" si="2"/>
        <v>467.6</v>
      </c>
      <c r="P33" s="482">
        <f t="shared" si="15"/>
        <v>0</v>
      </c>
      <c r="Q33" s="483">
        <f t="shared" si="16"/>
        <v>0</v>
      </c>
      <c r="R33" s="427" t="str">
        <f t="shared" si="5"/>
        <v>دوم94</v>
      </c>
    </row>
    <row r="34" spans="1:18" ht="27">
      <c r="A34" s="439">
        <f t="shared" si="18"/>
        <v>95</v>
      </c>
      <c r="B34" s="443" t="str">
        <f t="shared" si="18"/>
        <v>دوم</v>
      </c>
      <c r="C34" s="284" t="str">
        <f t="shared" si="7"/>
        <v>دوم94</v>
      </c>
      <c r="D34" s="284">
        <v>16</v>
      </c>
      <c r="E34" s="286"/>
      <c r="F34" s="286"/>
      <c r="G34" s="479">
        <f t="shared" si="21"/>
        <v>0</v>
      </c>
      <c r="H34" s="480">
        <f t="shared" si="8"/>
        <v>16</v>
      </c>
      <c r="I34" s="481">
        <f t="shared" si="9"/>
        <v>48</v>
      </c>
      <c r="J34" s="424">
        <f t="shared" si="11"/>
        <v>0.33333333333333331</v>
      </c>
      <c r="K34" s="479">
        <f>J34*G33</f>
        <v>4334.2</v>
      </c>
      <c r="L34" s="424">
        <f>VLOOKUP(D34,'شاخص مکانیک'!$A$2:$BZ$50,$R$4,FALSE)</f>
        <v>467.6</v>
      </c>
      <c r="M34" s="424">
        <f>IF((R34&lt;&gt;$M$6),0,VLOOKUP(D34,'شاخص مکانیک'!$A$2:$BZ$50,$R$3,FALSE))</f>
        <v>467.6</v>
      </c>
      <c r="N34" s="424">
        <f>IF((R34&lt;&gt;$N$6),0,VLOOKUP(D34,'شاخص مکانیک'!$A$2:$BZ$50,$R$2,FALSE))</f>
        <v>467.6</v>
      </c>
      <c r="O34" s="424">
        <f t="shared" si="2"/>
        <v>467.6</v>
      </c>
      <c r="P34" s="482">
        <f t="shared" si="15"/>
        <v>0</v>
      </c>
      <c r="Q34" s="483">
        <f t="shared" si="16"/>
        <v>0</v>
      </c>
      <c r="R34" s="427" t="str">
        <f t="shared" si="5"/>
        <v>دوم94</v>
      </c>
    </row>
    <row r="35" spans="1:18" ht="27">
      <c r="A35" s="439">
        <f>A31</f>
        <v>95</v>
      </c>
      <c r="B35" s="443" t="str">
        <f>B31</f>
        <v>اول</v>
      </c>
      <c r="C35" s="284" t="str">
        <f t="shared" si="7"/>
        <v>دوم94</v>
      </c>
      <c r="D35" s="284">
        <v>17</v>
      </c>
      <c r="E35" s="286">
        <f>'مالی مکانیک'!D19</f>
        <v>222313002.59999999</v>
      </c>
      <c r="F35" s="286">
        <v>0</v>
      </c>
      <c r="G35" s="479">
        <f>E35-F35</f>
        <v>222313002.59999999</v>
      </c>
      <c r="H35" s="480">
        <f>H31</f>
        <v>32</v>
      </c>
      <c r="I35" s="481">
        <f>I32</f>
        <v>48</v>
      </c>
      <c r="J35" s="424">
        <f t="shared" si="11"/>
        <v>0.66666666666666663</v>
      </c>
      <c r="K35" s="479">
        <f t="shared" ref="K35" si="22">J35*G35</f>
        <v>148208668.39999998</v>
      </c>
      <c r="L35" s="424">
        <f>VLOOKUP(D35,'شاخص مکانیک'!$A$2:$BZ$50,$R$4,FALSE)</f>
        <v>656.7</v>
      </c>
      <c r="M35" s="424">
        <f>IF((R35&lt;&gt;$M$6),0,VLOOKUP(D35,'شاخص مکانیک'!$A$2:$BZ$50,$R$3,FALSE))</f>
        <v>656.7</v>
      </c>
      <c r="N35" s="424">
        <f>IF((R35&lt;&gt;$N$6),0,VLOOKUP(D35,'شاخص مکانیک'!$A$2:$BZ$50,$R$2,FALSE))</f>
        <v>656.7</v>
      </c>
      <c r="O35" s="424">
        <f t="shared" si="2"/>
        <v>656.7</v>
      </c>
      <c r="P35" s="482">
        <f t="shared" si="15"/>
        <v>0</v>
      </c>
      <c r="Q35" s="483">
        <f t="shared" si="16"/>
        <v>0</v>
      </c>
      <c r="R35" s="427" t="str">
        <f t="shared" si="5"/>
        <v>دوم94</v>
      </c>
    </row>
    <row r="36" spans="1:18" ht="27">
      <c r="A36" s="439">
        <f>A32</f>
        <v>95</v>
      </c>
      <c r="B36" s="443" t="str">
        <f>B32</f>
        <v>دوم</v>
      </c>
      <c r="C36" s="284" t="str">
        <f t="shared" si="7"/>
        <v>دوم94</v>
      </c>
      <c r="D36" s="284">
        <v>17</v>
      </c>
      <c r="E36" s="286"/>
      <c r="F36" s="286"/>
      <c r="G36" s="479"/>
      <c r="H36" s="480">
        <f>H32</f>
        <v>16</v>
      </c>
      <c r="I36" s="481">
        <f t="shared" si="9"/>
        <v>48</v>
      </c>
      <c r="J36" s="424">
        <f t="shared" si="11"/>
        <v>0.33333333333333331</v>
      </c>
      <c r="K36" s="479">
        <f>J36*G35</f>
        <v>74104334.199999988</v>
      </c>
      <c r="L36" s="424">
        <f>VLOOKUP(D36,'شاخص مکانیک'!$A$2:$BZ$50,$R$4,FALSE)</f>
        <v>656.7</v>
      </c>
      <c r="M36" s="424">
        <f>IF((R36&lt;&gt;$M$6),0,VLOOKUP(D36,'شاخص مکانیک'!$A$2:$BZ$50,$R$3,FALSE))</f>
        <v>656.7</v>
      </c>
      <c r="N36" s="424">
        <f>IF((R36&lt;&gt;$N$6),0,VLOOKUP(D36,'شاخص مکانیک'!$A$2:$BZ$50,$R$2,FALSE))</f>
        <v>656.7</v>
      </c>
      <c r="O36" s="424">
        <f t="shared" si="2"/>
        <v>656.7</v>
      </c>
      <c r="P36" s="482">
        <f t="shared" si="15"/>
        <v>0</v>
      </c>
      <c r="Q36" s="483">
        <f t="shared" si="16"/>
        <v>0</v>
      </c>
      <c r="R36" s="427" t="str">
        <f t="shared" si="5"/>
        <v>دوم94</v>
      </c>
    </row>
    <row r="37" spans="1:18" ht="27">
      <c r="A37" s="439">
        <f t="shared" si="18"/>
        <v>95</v>
      </c>
      <c r="B37" s="443" t="str">
        <f t="shared" si="18"/>
        <v>اول</v>
      </c>
      <c r="C37" s="284" t="str">
        <f t="shared" si="7"/>
        <v>دوم94</v>
      </c>
      <c r="D37" s="284">
        <v>18</v>
      </c>
      <c r="E37" s="286">
        <f>'مالی مکانیک'!D20</f>
        <v>13002.6</v>
      </c>
      <c r="F37" s="286">
        <v>0</v>
      </c>
      <c r="G37" s="479">
        <f>E37-F37</f>
        <v>13002.6</v>
      </c>
      <c r="H37" s="480">
        <f t="shared" si="8"/>
        <v>32</v>
      </c>
      <c r="I37" s="481">
        <f t="shared" si="9"/>
        <v>48</v>
      </c>
      <c r="J37" s="424">
        <f t="shared" si="11"/>
        <v>0.66666666666666663</v>
      </c>
      <c r="K37" s="479">
        <f t="shared" ref="K37" si="23">J37*G37</f>
        <v>8668.4</v>
      </c>
      <c r="L37" s="424">
        <f>VLOOKUP(D37,'شاخص مکانیک'!$A$2:$BZ$50,$R$4,FALSE)</f>
        <v>295.2</v>
      </c>
      <c r="M37" s="424">
        <f>IF((R37&lt;&gt;$M$6),0,VLOOKUP(D37,'شاخص مکانیک'!$A$2:$BZ$50,$R$3,FALSE))</f>
        <v>295.2</v>
      </c>
      <c r="N37" s="424">
        <f>IF((R37&lt;&gt;$N$6),0,VLOOKUP(D37,'شاخص مکانیک'!$A$2:$BZ$50,$R$2,FALSE))</f>
        <v>295.2</v>
      </c>
      <c r="O37" s="424">
        <f t="shared" si="2"/>
        <v>295.2</v>
      </c>
      <c r="P37" s="482">
        <f t="shared" si="15"/>
        <v>0</v>
      </c>
      <c r="Q37" s="483">
        <f t="shared" si="16"/>
        <v>0</v>
      </c>
      <c r="R37" s="427" t="str">
        <f t="shared" si="5"/>
        <v>دوم94</v>
      </c>
    </row>
    <row r="38" spans="1:18" ht="27">
      <c r="A38" s="439">
        <f t="shared" si="18"/>
        <v>95</v>
      </c>
      <c r="B38" s="443" t="str">
        <f t="shared" si="18"/>
        <v>دوم</v>
      </c>
      <c r="C38" s="284" t="str">
        <f t="shared" si="7"/>
        <v>دوم94</v>
      </c>
      <c r="D38" s="284">
        <v>18</v>
      </c>
      <c r="E38" s="286"/>
      <c r="F38" s="286"/>
      <c r="G38" s="479"/>
      <c r="H38" s="480">
        <f t="shared" si="8"/>
        <v>16</v>
      </c>
      <c r="I38" s="481">
        <f t="shared" si="9"/>
        <v>48</v>
      </c>
      <c r="J38" s="424">
        <f t="shared" si="11"/>
        <v>0.33333333333333331</v>
      </c>
      <c r="K38" s="479">
        <f>J38*G37</f>
        <v>4334.2</v>
      </c>
      <c r="L38" s="424">
        <f>VLOOKUP(D38,'شاخص مکانیک'!$A$2:$BZ$50,$R$4,FALSE)</f>
        <v>295.2</v>
      </c>
      <c r="M38" s="424">
        <f>IF((R38&lt;&gt;$M$6),0,VLOOKUP(D38,'شاخص مکانیک'!$A$2:$BZ$50,$R$3,FALSE))</f>
        <v>295.2</v>
      </c>
      <c r="N38" s="424">
        <f>IF((R38&lt;&gt;$N$6),0,VLOOKUP(D38,'شاخص مکانیک'!$A$2:$BZ$50,$R$2,FALSE))</f>
        <v>295.2</v>
      </c>
      <c r="O38" s="424">
        <f t="shared" si="2"/>
        <v>295.2</v>
      </c>
      <c r="P38" s="482">
        <f t="shared" si="15"/>
        <v>0</v>
      </c>
      <c r="Q38" s="483">
        <f t="shared" si="16"/>
        <v>0</v>
      </c>
      <c r="R38" s="427" t="str">
        <f t="shared" si="5"/>
        <v>دوم94</v>
      </c>
    </row>
    <row r="39" spans="1:18" ht="27">
      <c r="A39" s="439">
        <f t="shared" si="18"/>
        <v>95</v>
      </c>
      <c r="B39" s="443" t="str">
        <f t="shared" si="18"/>
        <v>اول</v>
      </c>
      <c r="C39" s="284" t="str">
        <f t="shared" si="7"/>
        <v>دوم94</v>
      </c>
      <c r="D39" s="284">
        <v>19</v>
      </c>
      <c r="E39" s="286">
        <f>'مالی مکانیک'!D21</f>
        <v>2041002.6</v>
      </c>
      <c r="F39" s="286">
        <v>0</v>
      </c>
      <c r="G39" s="479">
        <f>E39-F39</f>
        <v>2041002.6</v>
      </c>
      <c r="H39" s="480">
        <f t="shared" si="8"/>
        <v>32</v>
      </c>
      <c r="I39" s="481">
        <f t="shared" si="9"/>
        <v>48</v>
      </c>
      <c r="J39" s="424">
        <f t="shared" si="11"/>
        <v>0.66666666666666663</v>
      </c>
      <c r="K39" s="479">
        <f t="shared" ref="K39" si="24">J39*G39</f>
        <v>1360668.4</v>
      </c>
      <c r="L39" s="424">
        <f>VLOOKUP(D39,'شاخص مکانیک'!$A$2:$BZ$50,$R$4,FALSE)</f>
        <v>505.3</v>
      </c>
      <c r="M39" s="424">
        <f>IF((R39&lt;&gt;$M$6),0,VLOOKUP(D39,'شاخص مکانیک'!$A$2:$BZ$50,$R$3,FALSE))</f>
        <v>505.3</v>
      </c>
      <c r="N39" s="424">
        <f>IF((R39&lt;&gt;$N$6),0,VLOOKUP(D39,'شاخص مکانیک'!$A$2:$BZ$50,$R$2,FALSE))</f>
        <v>505.3</v>
      </c>
      <c r="O39" s="424">
        <f t="shared" si="2"/>
        <v>505.3</v>
      </c>
      <c r="P39" s="482">
        <f t="shared" si="15"/>
        <v>0</v>
      </c>
      <c r="Q39" s="483">
        <f t="shared" si="16"/>
        <v>0</v>
      </c>
      <c r="R39" s="427" t="str">
        <f t="shared" si="5"/>
        <v>دوم94</v>
      </c>
    </row>
    <row r="40" spans="1:18" ht="27">
      <c r="A40" s="439">
        <f t="shared" si="18"/>
        <v>95</v>
      </c>
      <c r="B40" s="443" t="str">
        <f t="shared" si="18"/>
        <v>دوم</v>
      </c>
      <c r="C40" s="284" t="str">
        <f t="shared" si="7"/>
        <v>دوم94</v>
      </c>
      <c r="D40" s="284">
        <v>19</v>
      </c>
      <c r="E40" s="286"/>
      <c r="F40" s="286"/>
      <c r="G40" s="479"/>
      <c r="H40" s="480">
        <f t="shared" si="8"/>
        <v>16</v>
      </c>
      <c r="I40" s="481">
        <f t="shared" si="9"/>
        <v>48</v>
      </c>
      <c r="J40" s="424">
        <f t="shared" si="11"/>
        <v>0.33333333333333331</v>
      </c>
      <c r="K40" s="479">
        <f>J40*G39</f>
        <v>680334.2</v>
      </c>
      <c r="L40" s="424">
        <f>VLOOKUP(D40,'شاخص مکانیک'!$A$2:$BZ$50,$R$4,FALSE)</f>
        <v>505.3</v>
      </c>
      <c r="M40" s="424">
        <f>IF((R40&lt;&gt;$M$6),0,VLOOKUP(D40,'شاخص مکانیک'!$A$2:$BZ$50,$R$3,FALSE))</f>
        <v>505.3</v>
      </c>
      <c r="N40" s="424">
        <f>IF((R40&lt;&gt;$N$6),0,VLOOKUP(D40,'شاخص مکانیک'!$A$2:$BZ$50,$R$2,FALSE))</f>
        <v>505.3</v>
      </c>
      <c r="O40" s="424">
        <f t="shared" si="2"/>
        <v>505.3</v>
      </c>
      <c r="P40" s="482">
        <f t="shared" si="15"/>
        <v>0</v>
      </c>
      <c r="Q40" s="483">
        <f t="shared" si="16"/>
        <v>0</v>
      </c>
      <c r="R40" s="427" t="str">
        <f t="shared" si="5"/>
        <v>دوم94</v>
      </c>
    </row>
    <row r="41" spans="1:18" ht="27">
      <c r="A41" s="439">
        <f t="shared" ref="A41:B56" si="25">A39</f>
        <v>95</v>
      </c>
      <c r="B41" s="443" t="str">
        <f t="shared" si="25"/>
        <v>اول</v>
      </c>
      <c r="C41" s="284" t="str">
        <f t="shared" ref="C41:C72" si="26">C39</f>
        <v>دوم94</v>
      </c>
      <c r="D41" s="284">
        <v>20</v>
      </c>
      <c r="E41" s="286">
        <f>'مالی مکانیک'!D22</f>
        <v>765052.6</v>
      </c>
      <c r="F41" s="286">
        <v>0</v>
      </c>
      <c r="G41" s="479">
        <f>E41-F41</f>
        <v>765052.6</v>
      </c>
      <c r="H41" s="480">
        <f t="shared" si="8"/>
        <v>32</v>
      </c>
      <c r="I41" s="481">
        <f t="shared" si="9"/>
        <v>48</v>
      </c>
      <c r="J41" s="424">
        <f t="shared" si="11"/>
        <v>0.66666666666666663</v>
      </c>
      <c r="K41" s="479">
        <f t="shared" ref="K41" si="27">J41*G41</f>
        <v>510035.06666666665</v>
      </c>
      <c r="L41" s="424">
        <f>VLOOKUP(D41,'شاخص مکانیک'!$A$2:$BZ$50,$R$4,FALSE)</f>
        <v>373.8</v>
      </c>
      <c r="M41" s="424">
        <f>IF((R41&lt;&gt;$M$6),0,VLOOKUP(D41,'شاخص مکانیک'!$A$2:$BZ$50,$R$3,FALSE))</f>
        <v>373.8</v>
      </c>
      <c r="N41" s="424">
        <f>IF((R41&lt;&gt;$N$6),0,VLOOKUP(D41,'شاخص مکانیک'!$A$2:$BZ$50,$R$2,FALSE))</f>
        <v>373.8</v>
      </c>
      <c r="O41" s="424">
        <f t="shared" si="2"/>
        <v>373.8</v>
      </c>
      <c r="P41" s="482">
        <f t="shared" si="15"/>
        <v>0</v>
      </c>
      <c r="Q41" s="483">
        <f t="shared" si="16"/>
        <v>0</v>
      </c>
      <c r="R41" s="427" t="str">
        <f t="shared" si="5"/>
        <v>دوم94</v>
      </c>
    </row>
    <row r="42" spans="1:18" ht="27">
      <c r="A42" s="439">
        <f t="shared" si="25"/>
        <v>95</v>
      </c>
      <c r="B42" s="443" t="str">
        <f t="shared" si="25"/>
        <v>دوم</v>
      </c>
      <c r="C42" s="284" t="str">
        <f t="shared" si="26"/>
        <v>دوم94</v>
      </c>
      <c r="D42" s="284">
        <v>20</v>
      </c>
      <c r="E42" s="286"/>
      <c r="F42" s="286"/>
      <c r="G42" s="479"/>
      <c r="H42" s="480">
        <f t="shared" si="8"/>
        <v>16</v>
      </c>
      <c r="I42" s="481">
        <f t="shared" si="9"/>
        <v>48</v>
      </c>
      <c r="J42" s="424">
        <f t="shared" si="11"/>
        <v>0.33333333333333331</v>
      </c>
      <c r="K42" s="479">
        <f>J42*G41</f>
        <v>255017.53333333333</v>
      </c>
      <c r="L42" s="424">
        <f>VLOOKUP(D42,'شاخص مکانیک'!$A$2:$BZ$50,$R$4,FALSE)</f>
        <v>373.8</v>
      </c>
      <c r="M42" s="424">
        <f>IF((R42&lt;&gt;$M$6),0,VLOOKUP(D42,'شاخص مکانیک'!$A$2:$BZ$50,$R$3,FALSE))</f>
        <v>373.8</v>
      </c>
      <c r="N42" s="424">
        <f>IF((R42&lt;&gt;$N$6),0,VLOOKUP(D42,'شاخص مکانیک'!$A$2:$BZ$50,$R$2,FALSE))</f>
        <v>373.8</v>
      </c>
      <c r="O42" s="424">
        <f t="shared" si="2"/>
        <v>373.8</v>
      </c>
      <c r="P42" s="482">
        <f t="shared" si="15"/>
        <v>0</v>
      </c>
      <c r="Q42" s="483">
        <f t="shared" si="16"/>
        <v>0</v>
      </c>
      <c r="R42" s="427" t="str">
        <f t="shared" si="5"/>
        <v>دوم94</v>
      </c>
    </row>
    <row r="43" spans="1:18" ht="27">
      <c r="A43" s="439">
        <f t="shared" si="25"/>
        <v>95</v>
      </c>
      <c r="B43" s="443" t="str">
        <f t="shared" si="25"/>
        <v>اول</v>
      </c>
      <c r="C43" s="284" t="str">
        <f t="shared" si="26"/>
        <v>دوم94</v>
      </c>
      <c r="D43" s="284">
        <v>21</v>
      </c>
      <c r="E43" s="286">
        <f>'مالی مکانیک'!D23</f>
        <v>9189702.5999999996</v>
      </c>
      <c r="F43" s="286">
        <v>0</v>
      </c>
      <c r="G43" s="479">
        <f>E43-F43</f>
        <v>9189702.5999999996</v>
      </c>
      <c r="H43" s="480">
        <f t="shared" si="8"/>
        <v>32</v>
      </c>
      <c r="I43" s="481">
        <f t="shared" si="9"/>
        <v>48</v>
      </c>
      <c r="J43" s="424">
        <f t="shared" si="11"/>
        <v>0.66666666666666663</v>
      </c>
      <c r="K43" s="479">
        <f t="shared" ref="K43" si="28">J43*G43</f>
        <v>6126468.3999999994</v>
      </c>
      <c r="L43" s="424">
        <f>VLOOKUP(D43,'شاخص مکانیک'!$A$2:$BZ$50,$R$4,FALSE)</f>
        <v>595.79999999999995</v>
      </c>
      <c r="M43" s="424">
        <f>IF((R43&lt;&gt;$M$6),0,VLOOKUP(D43,'شاخص مکانیک'!$A$2:$BZ$50,$R$3,FALSE))</f>
        <v>595.79999999999995</v>
      </c>
      <c r="N43" s="424">
        <f>IF((R43&lt;&gt;$N$6),0,VLOOKUP(D43,'شاخص مکانیک'!$A$2:$BZ$50,$R$2,FALSE))</f>
        <v>595.79999999999995</v>
      </c>
      <c r="O43" s="424">
        <f t="shared" si="2"/>
        <v>595.79999999999995</v>
      </c>
      <c r="P43" s="482">
        <f t="shared" si="15"/>
        <v>0</v>
      </c>
      <c r="Q43" s="483">
        <f t="shared" si="16"/>
        <v>0</v>
      </c>
      <c r="R43" s="427" t="str">
        <f t="shared" si="5"/>
        <v>دوم94</v>
      </c>
    </row>
    <row r="44" spans="1:18" ht="27">
      <c r="A44" s="439">
        <f t="shared" si="25"/>
        <v>95</v>
      </c>
      <c r="B44" s="443" t="str">
        <f t="shared" si="25"/>
        <v>دوم</v>
      </c>
      <c r="C44" s="284" t="str">
        <f t="shared" si="26"/>
        <v>دوم94</v>
      </c>
      <c r="D44" s="284">
        <v>21</v>
      </c>
      <c r="E44" s="286"/>
      <c r="F44" s="286"/>
      <c r="G44" s="479"/>
      <c r="H44" s="480">
        <f t="shared" si="8"/>
        <v>16</v>
      </c>
      <c r="I44" s="481">
        <f t="shared" si="9"/>
        <v>48</v>
      </c>
      <c r="J44" s="424">
        <f t="shared" si="11"/>
        <v>0.33333333333333331</v>
      </c>
      <c r="K44" s="479">
        <f>J44*G43</f>
        <v>3063234.1999999997</v>
      </c>
      <c r="L44" s="424">
        <f>VLOOKUP(D44,'شاخص مکانیک'!$A$2:$BZ$50,$R$4,FALSE)</f>
        <v>595.79999999999995</v>
      </c>
      <c r="M44" s="424">
        <f>IF((R44&lt;&gt;$M$6),0,VLOOKUP(D44,'شاخص مکانیک'!$A$2:$BZ$50,$R$3,FALSE))</f>
        <v>595.79999999999995</v>
      </c>
      <c r="N44" s="424">
        <f>IF((R44&lt;&gt;$N$6),0,VLOOKUP(D44,'شاخص مکانیک'!$A$2:$BZ$50,$R$2,FALSE))</f>
        <v>595.79999999999995</v>
      </c>
      <c r="O44" s="424">
        <f t="shared" si="2"/>
        <v>595.79999999999995</v>
      </c>
      <c r="P44" s="482">
        <f t="shared" si="15"/>
        <v>0</v>
      </c>
      <c r="Q44" s="483">
        <f t="shared" si="16"/>
        <v>0</v>
      </c>
      <c r="R44" s="427" t="str">
        <f t="shared" si="5"/>
        <v>دوم94</v>
      </c>
    </row>
    <row r="45" spans="1:18" ht="27">
      <c r="A45" s="439">
        <f t="shared" si="25"/>
        <v>95</v>
      </c>
      <c r="B45" s="443" t="str">
        <f t="shared" si="25"/>
        <v>اول</v>
      </c>
      <c r="C45" s="284" t="str">
        <f t="shared" si="26"/>
        <v>دوم94</v>
      </c>
      <c r="D45" s="284">
        <v>22</v>
      </c>
      <c r="E45" s="286">
        <f>'مالی مکانیک'!D24</f>
        <v>7884502.6000000006</v>
      </c>
      <c r="F45" s="286">
        <v>0</v>
      </c>
      <c r="G45" s="479">
        <f>E45-F45</f>
        <v>7884502.6000000006</v>
      </c>
      <c r="H45" s="480">
        <f t="shared" si="8"/>
        <v>32</v>
      </c>
      <c r="I45" s="481">
        <f t="shared" si="9"/>
        <v>48</v>
      </c>
      <c r="J45" s="424">
        <f t="shared" si="11"/>
        <v>0.66666666666666663</v>
      </c>
      <c r="K45" s="479">
        <f t="shared" ref="K45" si="29">J45*G45</f>
        <v>5256335.0666666664</v>
      </c>
      <c r="L45" s="424">
        <f>VLOOKUP(D45,'شاخص مکانیک'!$A$2:$BZ$50,$R$4,FALSE)</f>
        <v>416</v>
      </c>
      <c r="M45" s="424">
        <f>IF((R45&lt;&gt;$M$6),0,VLOOKUP(D45,'شاخص مکانیک'!$A$2:$BZ$50,$R$3,FALSE))</f>
        <v>416</v>
      </c>
      <c r="N45" s="424">
        <f>IF((R45&lt;&gt;$N$6),0,VLOOKUP(D45,'شاخص مکانیک'!$A$2:$BZ$50,$R$2,FALSE))</f>
        <v>416</v>
      </c>
      <c r="O45" s="424">
        <f t="shared" si="2"/>
        <v>416</v>
      </c>
      <c r="P45" s="482">
        <f t="shared" si="15"/>
        <v>0</v>
      </c>
      <c r="Q45" s="483">
        <f t="shared" si="16"/>
        <v>0</v>
      </c>
      <c r="R45" s="427" t="str">
        <f t="shared" si="5"/>
        <v>دوم94</v>
      </c>
    </row>
    <row r="46" spans="1:18" ht="27">
      <c r="A46" s="439">
        <f t="shared" si="25"/>
        <v>95</v>
      </c>
      <c r="B46" s="443" t="str">
        <f t="shared" si="25"/>
        <v>دوم</v>
      </c>
      <c r="C46" s="284" t="str">
        <f t="shared" si="26"/>
        <v>دوم94</v>
      </c>
      <c r="D46" s="284">
        <v>22</v>
      </c>
      <c r="E46" s="286"/>
      <c r="F46" s="286"/>
      <c r="G46" s="479"/>
      <c r="H46" s="480">
        <f t="shared" si="8"/>
        <v>16</v>
      </c>
      <c r="I46" s="481">
        <f t="shared" si="9"/>
        <v>48</v>
      </c>
      <c r="J46" s="424">
        <f t="shared" si="11"/>
        <v>0.33333333333333331</v>
      </c>
      <c r="K46" s="479">
        <f>J46*G45</f>
        <v>2628167.5333333332</v>
      </c>
      <c r="L46" s="424">
        <f>VLOOKUP(D46,'شاخص مکانیک'!$A$2:$BZ$50,$R$4,FALSE)</f>
        <v>416</v>
      </c>
      <c r="M46" s="424">
        <f>IF((R46&lt;&gt;$M$6),0,VLOOKUP(D46,'شاخص مکانیک'!$A$2:$BZ$50,$R$3,FALSE))</f>
        <v>416</v>
      </c>
      <c r="N46" s="424">
        <f>IF((R46&lt;&gt;$N$6),0,VLOOKUP(D46,'شاخص مکانیک'!$A$2:$BZ$50,$R$2,FALSE))</f>
        <v>416</v>
      </c>
      <c r="O46" s="424">
        <f t="shared" si="2"/>
        <v>416</v>
      </c>
      <c r="P46" s="482">
        <f t="shared" si="15"/>
        <v>0</v>
      </c>
      <c r="Q46" s="483">
        <f t="shared" si="16"/>
        <v>0</v>
      </c>
      <c r="R46" s="427" t="str">
        <f t="shared" si="5"/>
        <v>دوم94</v>
      </c>
    </row>
    <row r="47" spans="1:18" ht="27">
      <c r="A47" s="439">
        <f t="shared" si="25"/>
        <v>95</v>
      </c>
      <c r="B47" s="443" t="str">
        <f t="shared" si="25"/>
        <v>اول</v>
      </c>
      <c r="C47" s="284" t="str">
        <f t="shared" si="26"/>
        <v>دوم94</v>
      </c>
      <c r="D47" s="284">
        <v>23</v>
      </c>
      <c r="E47" s="286">
        <f>'مالی مکانیک'!D25</f>
        <v>13002.6</v>
      </c>
      <c r="F47" s="286">
        <v>0</v>
      </c>
      <c r="G47" s="479">
        <f>E47-F47</f>
        <v>13002.6</v>
      </c>
      <c r="H47" s="480">
        <f t="shared" si="8"/>
        <v>32</v>
      </c>
      <c r="I47" s="481">
        <f t="shared" si="9"/>
        <v>48</v>
      </c>
      <c r="J47" s="424">
        <f t="shared" si="11"/>
        <v>0.66666666666666663</v>
      </c>
      <c r="K47" s="479">
        <f t="shared" ref="K47" si="30">J47*G47</f>
        <v>8668.4</v>
      </c>
      <c r="L47" s="424">
        <f>VLOOKUP(D47,'شاخص مکانیک'!$A$2:$BZ$50,$R$4,FALSE)</f>
        <v>623.1</v>
      </c>
      <c r="M47" s="424">
        <f>IF((R47&lt;&gt;$M$6),0,VLOOKUP(D47,'شاخص مکانیک'!$A$2:$BZ$50,$R$3,FALSE))</f>
        <v>623.1</v>
      </c>
      <c r="N47" s="424">
        <f>IF((R47&lt;&gt;$N$6),0,VLOOKUP(D47,'شاخص مکانیک'!$A$2:$BZ$50,$R$2,FALSE))</f>
        <v>623.1</v>
      </c>
      <c r="O47" s="424">
        <f t="shared" si="2"/>
        <v>623.1</v>
      </c>
      <c r="P47" s="482">
        <f t="shared" si="15"/>
        <v>0</v>
      </c>
      <c r="Q47" s="483">
        <f t="shared" si="16"/>
        <v>0</v>
      </c>
      <c r="R47" s="427" t="str">
        <f t="shared" si="5"/>
        <v>دوم94</v>
      </c>
    </row>
    <row r="48" spans="1:18" ht="27">
      <c r="A48" s="439">
        <f t="shared" si="25"/>
        <v>95</v>
      </c>
      <c r="B48" s="443" t="str">
        <f t="shared" si="25"/>
        <v>دوم</v>
      </c>
      <c r="C48" s="284" t="str">
        <f t="shared" si="26"/>
        <v>دوم94</v>
      </c>
      <c r="D48" s="284">
        <v>23</v>
      </c>
      <c r="E48" s="286"/>
      <c r="F48" s="286"/>
      <c r="G48" s="479"/>
      <c r="H48" s="480">
        <f t="shared" si="8"/>
        <v>16</v>
      </c>
      <c r="I48" s="481">
        <f t="shared" si="9"/>
        <v>48</v>
      </c>
      <c r="J48" s="424">
        <f t="shared" si="11"/>
        <v>0.33333333333333331</v>
      </c>
      <c r="K48" s="479">
        <f>J48*G47</f>
        <v>4334.2</v>
      </c>
      <c r="L48" s="424">
        <f>VLOOKUP(D48,'شاخص مکانیک'!$A$2:$BZ$50,$R$4,FALSE)</f>
        <v>623.1</v>
      </c>
      <c r="M48" s="424">
        <f>IF((R48&lt;&gt;$M$6),0,VLOOKUP(D48,'شاخص مکانیک'!$A$2:$BZ$50,$R$3,FALSE))</f>
        <v>623.1</v>
      </c>
      <c r="N48" s="424">
        <f>IF((R48&lt;&gt;$N$6),0,VLOOKUP(D48,'شاخص مکانیک'!$A$2:$BZ$50,$R$2,FALSE))</f>
        <v>623.1</v>
      </c>
      <c r="O48" s="424">
        <f t="shared" si="2"/>
        <v>623.1</v>
      </c>
      <c r="P48" s="482">
        <f t="shared" si="15"/>
        <v>0</v>
      </c>
      <c r="Q48" s="483">
        <f t="shared" si="16"/>
        <v>0</v>
      </c>
      <c r="R48" s="427" t="str">
        <f t="shared" si="5"/>
        <v>دوم94</v>
      </c>
    </row>
    <row r="49" spans="1:18" ht="27">
      <c r="A49" s="439">
        <f t="shared" si="25"/>
        <v>95</v>
      </c>
      <c r="B49" s="443" t="str">
        <f t="shared" si="25"/>
        <v>اول</v>
      </c>
      <c r="C49" s="284" t="str">
        <f t="shared" si="26"/>
        <v>دوم94</v>
      </c>
      <c r="D49" s="284">
        <v>24</v>
      </c>
      <c r="E49" s="286">
        <f>'مالی مکانیک'!D26</f>
        <v>5145402.6000000006</v>
      </c>
      <c r="F49" s="286">
        <v>0</v>
      </c>
      <c r="G49" s="479">
        <f>E49-F49</f>
        <v>5145402.6000000006</v>
      </c>
      <c r="H49" s="480">
        <f t="shared" si="8"/>
        <v>32</v>
      </c>
      <c r="I49" s="481">
        <f t="shared" si="9"/>
        <v>48</v>
      </c>
      <c r="J49" s="424">
        <f t="shared" si="11"/>
        <v>0.66666666666666663</v>
      </c>
      <c r="K49" s="479">
        <f t="shared" ref="K49" si="31">J49*G49</f>
        <v>3430268.4000000004</v>
      </c>
      <c r="L49" s="424">
        <f>VLOOKUP(D49,'شاخص مکانیک'!$A$2:$BZ$50,$R$4,FALSE)</f>
        <v>501.6</v>
      </c>
      <c r="M49" s="424">
        <f>IF((R49&lt;&gt;$M$6),0,VLOOKUP(D49,'شاخص مکانیک'!$A$2:$BZ$50,$R$3,FALSE))</f>
        <v>501.6</v>
      </c>
      <c r="N49" s="424">
        <f>IF((R49&lt;&gt;$N$6),0,VLOOKUP(D49,'شاخص مکانیک'!$A$2:$BZ$50,$R$2,FALSE))</f>
        <v>501.6</v>
      </c>
      <c r="O49" s="424">
        <f t="shared" si="2"/>
        <v>501.6</v>
      </c>
      <c r="P49" s="482">
        <f t="shared" si="15"/>
        <v>0</v>
      </c>
      <c r="Q49" s="483">
        <f t="shared" si="16"/>
        <v>0</v>
      </c>
      <c r="R49" s="427" t="str">
        <f t="shared" si="5"/>
        <v>دوم94</v>
      </c>
    </row>
    <row r="50" spans="1:18" ht="27">
      <c r="A50" s="439">
        <f t="shared" si="25"/>
        <v>95</v>
      </c>
      <c r="B50" s="443" t="str">
        <f t="shared" si="25"/>
        <v>دوم</v>
      </c>
      <c r="C50" s="284" t="str">
        <f t="shared" si="26"/>
        <v>دوم94</v>
      </c>
      <c r="D50" s="284">
        <v>24</v>
      </c>
      <c r="E50" s="286"/>
      <c r="F50" s="286"/>
      <c r="G50" s="479"/>
      <c r="H50" s="480">
        <f t="shared" si="8"/>
        <v>16</v>
      </c>
      <c r="I50" s="481">
        <f t="shared" si="9"/>
        <v>48</v>
      </c>
      <c r="J50" s="424">
        <f t="shared" si="11"/>
        <v>0.33333333333333331</v>
      </c>
      <c r="K50" s="479">
        <f>J50*G49</f>
        <v>1715134.2000000002</v>
      </c>
      <c r="L50" s="424">
        <f>VLOOKUP(D50,'شاخص مکانیک'!$A$2:$BZ$50,$R$4,FALSE)</f>
        <v>501.6</v>
      </c>
      <c r="M50" s="424">
        <f>IF((R50&lt;&gt;$M$6),0,VLOOKUP(D50,'شاخص مکانیک'!$A$2:$BZ$50,$R$3,FALSE))</f>
        <v>501.6</v>
      </c>
      <c r="N50" s="424">
        <f>IF((R50&lt;&gt;$N$6),0,VLOOKUP(D50,'شاخص مکانیک'!$A$2:$BZ$50,$R$2,FALSE))</f>
        <v>501.6</v>
      </c>
      <c r="O50" s="424">
        <f t="shared" si="2"/>
        <v>501.6</v>
      </c>
      <c r="P50" s="482">
        <f t="shared" si="15"/>
        <v>0</v>
      </c>
      <c r="Q50" s="483">
        <f t="shared" si="16"/>
        <v>0</v>
      </c>
      <c r="R50" s="427" t="str">
        <f t="shared" si="5"/>
        <v>دوم94</v>
      </c>
    </row>
    <row r="51" spans="1:18" ht="27">
      <c r="A51" s="439">
        <f t="shared" si="25"/>
        <v>95</v>
      </c>
      <c r="B51" s="443" t="str">
        <f t="shared" si="25"/>
        <v>اول</v>
      </c>
      <c r="C51" s="284" t="str">
        <f t="shared" si="26"/>
        <v>دوم94</v>
      </c>
      <c r="D51" s="284">
        <v>25</v>
      </c>
      <c r="E51" s="286">
        <f>'مالی مکانیک'!D27</f>
        <v>1053522.6000000001</v>
      </c>
      <c r="F51" s="286">
        <v>0</v>
      </c>
      <c r="G51" s="479">
        <f>E51-F51</f>
        <v>1053522.6000000001</v>
      </c>
      <c r="H51" s="480">
        <f t="shared" si="8"/>
        <v>32</v>
      </c>
      <c r="I51" s="481">
        <f t="shared" si="9"/>
        <v>48</v>
      </c>
      <c r="J51" s="424">
        <f t="shared" si="11"/>
        <v>0.66666666666666663</v>
      </c>
      <c r="K51" s="479">
        <f t="shared" ref="K51" si="32">J51*G51</f>
        <v>702348.4</v>
      </c>
      <c r="L51" s="424">
        <f>VLOOKUP(D51,'شاخص مکانیک'!$A$2:$BZ$50,$R$4,FALSE)</f>
        <v>368.1</v>
      </c>
      <c r="M51" s="424">
        <f>IF((R51&lt;&gt;$M$6),0,VLOOKUP(D51,'شاخص مکانیک'!$A$2:$BZ$50,$R$3,FALSE))</f>
        <v>368.1</v>
      </c>
      <c r="N51" s="424">
        <f>IF((R51&lt;&gt;$N$6),0,VLOOKUP(D51,'شاخص مکانیک'!$A$2:$BZ$50,$R$2,FALSE))</f>
        <v>368.1</v>
      </c>
      <c r="O51" s="424">
        <f t="shared" si="2"/>
        <v>368.1</v>
      </c>
      <c r="P51" s="482">
        <f t="shared" si="15"/>
        <v>0</v>
      </c>
      <c r="Q51" s="483">
        <f t="shared" si="16"/>
        <v>0</v>
      </c>
      <c r="R51" s="427" t="str">
        <f t="shared" si="5"/>
        <v>دوم94</v>
      </c>
    </row>
    <row r="52" spans="1:18" ht="27">
      <c r="A52" s="439">
        <f t="shared" si="25"/>
        <v>95</v>
      </c>
      <c r="B52" s="443" t="str">
        <f t="shared" si="25"/>
        <v>دوم</v>
      </c>
      <c r="C52" s="284" t="str">
        <f t="shared" si="26"/>
        <v>دوم94</v>
      </c>
      <c r="D52" s="284">
        <v>25</v>
      </c>
      <c r="E52" s="286"/>
      <c r="F52" s="286"/>
      <c r="G52" s="479"/>
      <c r="H52" s="480">
        <f t="shared" si="8"/>
        <v>16</v>
      </c>
      <c r="I52" s="481">
        <f t="shared" si="9"/>
        <v>48</v>
      </c>
      <c r="J52" s="424">
        <f t="shared" si="11"/>
        <v>0.33333333333333331</v>
      </c>
      <c r="K52" s="479">
        <f>J52*G51</f>
        <v>351174.2</v>
      </c>
      <c r="L52" s="424">
        <f>VLOOKUP(D52,'شاخص مکانیک'!$A$2:$BZ$50,$R$4,FALSE)</f>
        <v>368.1</v>
      </c>
      <c r="M52" s="424">
        <f>IF((R52&lt;&gt;$M$6),0,VLOOKUP(D52,'شاخص مکانیک'!$A$2:$BZ$50,$R$3,FALSE))</f>
        <v>368.1</v>
      </c>
      <c r="N52" s="424">
        <f>IF((R52&lt;&gt;$N$6),0,VLOOKUP(D52,'شاخص مکانیک'!$A$2:$BZ$50,$R$2,FALSE))</f>
        <v>368.1</v>
      </c>
      <c r="O52" s="424">
        <f t="shared" si="2"/>
        <v>368.1</v>
      </c>
      <c r="P52" s="482">
        <f t="shared" si="15"/>
        <v>0</v>
      </c>
      <c r="Q52" s="483">
        <f t="shared" si="16"/>
        <v>0</v>
      </c>
      <c r="R52" s="427" t="str">
        <f t="shared" si="5"/>
        <v>دوم94</v>
      </c>
    </row>
    <row r="53" spans="1:18" ht="27">
      <c r="A53" s="439">
        <f t="shared" si="25"/>
        <v>95</v>
      </c>
      <c r="B53" s="443" t="str">
        <f t="shared" si="25"/>
        <v>اول</v>
      </c>
      <c r="C53" s="284" t="str">
        <f t="shared" si="26"/>
        <v>دوم94</v>
      </c>
      <c r="D53" s="284">
        <v>27</v>
      </c>
      <c r="E53" s="286">
        <f>'مالی مکانیک'!D28</f>
        <v>512818802.60000002</v>
      </c>
      <c r="F53" s="286">
        <v>0</v>
      </c>
      <c r="G53" s="479">
        <f>E53-F53</f>
        <v>512818802.60000002</v>
      </c>
      <c r="H53" s="480">
        <f t="shared" si="8"/>
        <v>32</v>
      </c>
      <c r="I53" s="481">
        <f t="shared" si="9"/>
        <v>48</v>
      </c>
      <c r="J53" s="424">
        <f t="shared" si="11"/>
        <v>0.66666666666666663</v>
      </c>
      <c r="K53" s="479">
        <f t="shared" ref="K53" si="33">J53*G53</f>
        <v>341879201.73333335</v>
      </c>
      <c r="L53" s="424">
        <f>VLOOKUP(D53,'شاخص مکانیک'!$A$2:$BZ$50,$R$4,FALSE)</f>
        <v>521.4</v>
      </c>
      <c r="M53" s="424">
        <f>IF((R53&lt;&gt;$M$6),0,VLOOKUP(D53,'شاخص مکانیک'!$A$2:$BZ$50,$R$3,FALSE))</f>
        <v>521.4</v>
      </c>
      <c r="N53" s="424">
        <f>IF((R53&lt;&gt;$N$6),0,VLOOKUP(D53,'شاخص مکانیک'!$A$2:$BZ$50,$R$2,FALSE))</f>
        <v>521.4</v>
      </c>
      <c r="O53" s="424">
        <f t="shared" si="2"/>
        <v>521.4</v>
      </c>
      <c r="P53" s="482">
        <f t="shared" si="15"/>
        <v>0</v>
      </c>
      <c r="Q53" s="483">
        <f t="shared" si="16"/>
        <v>0</v>
      </c>
      <c r="R53" s="427" t="str">
        <f t="shared" si="5"/>
        <v>دوم94</v>
      </c>
    </row>
    <row r="54" spans="1:18" ht="27">
      <c r="A54" s="439">
        <f t="shared" si="25"/>
        <v>95</v>
      </c>
      <c r="B54" s="443" t="str">
        <f t="shared" si="25"/>
        <v>دوم</v>
      </c>
      <c r="C54" s="284" t="str">
        <f t="shared" si="26"/>
        <v>دوم94</v>
      </c>
      <c r="D54" s="284">
        <v>27</v>
      </c>
      <c r="E54" s="286"/>
      <c r="F54" s="286"/>
      <c r="G54" s="479"/>
      <c r="H54" s="480">
        <f t="shared" si="8"/>
        <v>16</v>
      </c>
      <c r="I54" s="481">
        <f t="shared" si="9"/>
        <v>48</v>
      </c>
      <c r="J54" s="424">
        <f t="shared" si="11"/>
        <v>0.33333333333333331</v>
      </c>
      <c r="K54" s="479">
        <f>J54*G53</f>
        <v>170939600.86666667</v>
      </c>
      <c r="L54" s="424">
        <f>VLOOKUP(D54,'شاخص مکانیک'!$A$2:$BZ$50,$R$4,FALSE)</f>
        <v>521.4</v>
      </c>
      <c r="M54" s="424">
        <f>IF((R54&lt;&gt;$M$6),0,VLOOKUP(D54,'شاخص مکانیک'!$A$2:$BZ$50,$R$3,FALSE))</f>
        <v>521.4</v>
      </c>
      <c r="N54" s="424">
        <f>IF((R54&lt;&gt;$N$6),0,VLOOKUP(D54,'شاخص مکانیک'!$A$2:$BZ$50,$R$2,FALSE))</f>
        <v>521.4</v>
      </c>
      <c r="O54" s="424">
        <f t="shared" si="2"/>
        <v>521.4</v>
      </c>
      <c r="P54" s="482">
        <f t="shared" si="15"/>
        <v>0</v>
      </c>
      <c r="Q54" s="483">
        <f t="shared" si="16"/>
        <v>0</v>
      </c>
      <c r="R54" s="427" t="str">
        <f t="shared" si="5"/>
        <v>دوم94</v>
      </c>
    </row>
    <row r="55" spans="1:18" ht="27">
      <c r="A55" s="439">
        <f t="shared" si="25"/>
        <v>95</v>
      </c>
      <c r="B55" s="443" t="str">
        <f t="shared" si="25"/>
        <v>اول</v>
      </c>
      <c r="C55" s="284" t="str">
        <f t="shared" si="26"/>
        <v>دوم94</v>
      </c>
      <c r="D55" s="284">
        <v>28</v>
      </c>
      <c r="E55" s="286">
        <f>'مالی مکانیک'!D29</f>
        <v>147886702.59999999</v>
      </c>
      <c r="F55" s="286">
        <v>0</v>
      </c>
      <c r="G55" s="479">
        <f>E55-F55</f>
        <v>147886702.59999999</v>
      </c>
      <c r="H55" s="480">
        <f t="shared" si="8"/>
        <v>32</v>
      </c>
      <c r="I55" s="481">
        <f t="shared" si="9"/>
        <v>48</v>
      </c>
      <c r="J55" s="424">
        <f t="shared" si="11"/>
        <v>0.66666666666666663</v>
      </c>
      <c r="K55" s="479">
        <f t="shared" ref="K55" si="34">J55*G55</f>
        <v>98591135.066666663</v>
      </c>
      <c r="L55" s="424">
        <f>VLOOKUP(D55,'شاخص مکانیک'!$A$2:$BZ$50,$R$4,FALSE)</f>
        <v>574.70000000000005</v>
      </c>
      <c r="M55" s="424">
        <f>IF((R55&lt;&gt;$M$6),0,VLOOKUP(D55,'شاخص مکانیک'!$A$2:$BZ$50,$R$3,FALSE))</f>
        <v>574.70000000000005</v>
      </c>
      <c r="N55" s="424">
        <f>IF((R55&lt;&gt;$N$6),0,VLOOKUP(D55,'شاخص مکانیک'!$A$2:$BZ$50,$R$2,FALSE))</f>
        <v>574.70000000000005</v>
      </c>
      <c r="O55" s="424">
        <f t="shared" si="2"/>
        <v>574.70000000000005</v>
      </c>
      <c r="P55" s="482">
        <f t="shared" si="15"/>
        <v>0</v>
      </c>
      <c r="Q55" s="483">
        <f t="shared" si="16"/>
        <v>0</v>
      </c>
      <c r="R55" s="427" t="str">
        <f t="shared" si="5"/>
        <v>دوم94</v>
      </c>
    </row>
    <row r="56" spans="1:18" ht="27">
      <c r="A56" s="439">
        <f t="shared" si="25"/>
        <v>95</v>
      </c>
      <c r="B56" s="443" t="str">
        <f t="shared" si="25"/>
        <v>دوم</v>
      </c>
      <c r="C56" s="284" t="str">
        <f t="shared" si="26"/>
        <v>دوم94</v>
      </c>
      <c r="D56" s="284">
        <v>28</v>
      </c>
      <c r="E56" s="286"/>
      <c r="F56" s="286"/>
      <c r="G56" s="479"/>
      <c r="H56" s="480">
        <f t="shared" si="8"/>
        <v>16</v>
      </c>
      <c r="I56" s="481">
        <f t="shared" si="9"/>
        <v>48</v>
      </c>
      <c r="J56" s="424">
        <f t="shared" si="11"/>
        <v>0.33333333333333331</v>
      </c>
      <c r="K56" s="479">
        <f>J56*G55</f>
        <v>49295567.533333331</v>
      </c>
      <c r="L56" s="424">
        <f>VLOOKUP(D56,'شاخص مکانیک'!$A$2:$BZ$50,$R$4,FALSE)</f>
        <v>574.70000000000005</v>
      </c>
      <c r="M56" s="424">
        <f>IF((R56&lt;&gt;$M$6),0,VLOOKUP(D56,'شاخص مکانیک'!$A$2:$BZ$50,$R$3,FALSE))</f>
        <v>574.70000000000005</v>
      </c>
      <c r="N56" s="424">
        <f>IF((R56&lt;&gt;$N$6),0,VLOOKUP(D56,'شاخص مکانیک'!$A$2:$BZ$50,$R$2,FALSE))</f>
        <v>574.70000000000005</v>
      </c>
      <c r="O56" s="424">
        <f t="shared" si="2"/>
        <v>574.70000000000005</v>
      </c>
      <c r="P56" s="482">
        <f t="shared" si="15"/>
        <v>0</v>
      </c>
      <c r="Q56" s="483">
        <f t="shared" si="16"/>
        <v>0</v>
      </c>
      <c r="R56" s="427" t="str">
        <f t="shared" si="5"/>
        <v>دوم94</v>
      </c>
    </row>
    <row r="57" spans="1:18" ht="27">
      <c r="A57" s="439">
        <f t="shared" ref="A57:B70" si="35">A55</f>
        <v>95</v>
      </c>
      <c r="B57" s="443" t="str">
        <f t="shared" si="35"/>
        <v>اول</v>
      </c>
      <c r="C57" s="284" t="str">
        <f t="shared" si="26"/>
        <v>دوم94</v>
      </c>
      <c r="D57" s="284">
        <v>29</v>
      </c>
      <c r="E57" s="286">
        <f>'مالی مکانیک'!D30</f>
        <v>1086152.6000000001</v>
      </c>
      <c r="F57" s="286">
        <v>0</v>
      </c>
      <c r="G57" s="479">
        <f>E57-F57</f>
        <v>1086152.6000000001</v>
      </c>
      <c r="H57" s="480">
        <f t="shared" si="8"/>
        <v>32</v>
      </c>
      <c r="I57" s="481">
        <f t="shared" si="9"/>
        <v>48</v>
      </c>
      <c r="J57" s="424">
        <f t="shared" si="11"/>
        <v>0.66666666666666663</v>
      </c>
      <c r="K57" s="479">
        <f t="shared" ref="K57" si="36">J57*G57</f>
        <v>724101.7333333334</v>
      </c>
      <c r="L57" s="424">
        <f>VLOOKUP(D57,'شاخص مکانیک'!$A$2:$BZ$50,$R$4,FALSE)</f>
        <v>596.1</v>
      </c>
      <c r="M57" s="424">
        <f>IF((R57&lt;&gt;$M$6),0,VLOOKUP(D57,'شاخص مکانیک'!$A$2:$BZ$50,$R$3,FALSE))</f>
        <v>596.1</v>
      </c>
      <c r="N57" s="424">
        <f>IF((R57&lt;&gt;$N$6),0,VLOOKUP(D57,'شاخص مکانیک'!$A$2:$BZ$50,$R$2,FALSE))</f>
        <v>596.1</v>
      </c>
      <c r="O57" s="424">
        <f t="shared" si="2"/>
        <v>596.1</v>
      </c>
      <c r="P57" s="482">
        <f t="shared" si="15"/>
        <v>0</v>
      </c>
      <c r="Q57" s="483">
        <f t="shared" si="16"/>
        <v>0</v>
      </c>
      <c r="R57" s="427" t="str">
        <f t="shared" si="5"/>
        <v>دوم94</v>
      </c>
    </row>
    <row r="58" spans="1:18" ht="27">
      <c r="A58" s="439">
        <f t="shared" si="35"/>
        <v>95</v>
      </c>
      <c r="B58" s="443" t="str">
        <f t="shared" si="35"/>
        <v>دوم</v>
      </c>
      <c r="C58" s="284" t="str">
        <f t="shared" si="26"/>
        <v>دوم94</v>
      </c>
      <c r="D58" s="284">
        <v>29</v>
      </c>
      <c r="E58" s="286"/>
      <c r="F58" s="286"/>
      <c r="G58" s="479"/>
      <c r="H58" s="480">
        <f t="shared" si="8"/>
        <v>16</v>
      </c>
      <c r="I58" s="481">
        <f t="shared" si="9"/>
        <v>48</v>
      </c>
      <c r="J58" s="424">
        <f t="shared" si="11"/>
        <v>0.33333333333333331</v>
      </c>
      <c r="K58" s="479">
        <f>J58*G57</f>
        <v>362050.8666666667</v>
      </c>
      <c r="L58" s="424">
        <f>VLOOKUP(D58,'شاخص مکانیک'!$A$2:$BZ$50,$R$4,FALSE)</f>
        <v>596.1</v>
      </c>
      <c r="M58" s="424">
        <f>IF((R58&lt;&gt;$M$6),0,VLOOKUP(D58,'شاخص مکانیک'!$A$2:$BZ$50,$R$3,FALSE))</f>
        <v>596.1</v>
      </c>
      <c r="N58" s="424">
        <f>IF((R58&lt;&gt;$N$6),0,VLOOKUP(D58,'شاخص مکانیک'!$A$2:$BZ$50,$R$2,FALSE))</f>
        <v>596.1</v>
      </c>
      <c r="O58" s="424">
        <f t="shared" si="2"/>
        <v>596.1</v>
      </c>
      <c r="P58" s="482">
        <f t="shared" si="15"/>
        <v>0</v>
      </c>
      <c r="Q58" s="483">
        <f t="shared" si="16"/>
        <v>0</v>
      </c>
      <c r="R58" s="427" t="str">
        <f t="shared" si="5"/>
        <v>دوم94</v>
      </c>
    </row>
    <row r="59" spans="1:18" ht="27">
      <c r="A59" s="439">
        <f t="shared" si="35"/>
        <v>95</v>
      </c>
      <c r="B59" s="443" t="str">
        <f t="shared" si="35"/>
        <v>اول</v>
      </c>
      <c r="C59" s="284" t="str">
        <f t="shared" si="26"/>
        <v>دوم94</v>
      </c>
      <c r="D59" s="284">
        <v>30</v>
      </c>
      <c r="E59" s="286">
        <f>'مالی مکانیک'!D31</f>
        <v>590200</v>
      </c>
      <c r="F59" s="286">
        <v>0</v>
      </c>
      <c r="G59" s="479">
        <f>E59-F59</f>
        <v>590200</v>
      </c>
      <c r="H59" s="480">
        <f t="shared" si="8"/>
        <v>32</v>
      </c>
      <c r="I59" s="481">
        <f t="shared" si="9"/>
        <v>48</v>
      </c>
      <c r="J59" s="424">
        <f t="shared" si="11"/>
        <v>0.66666666666666663</v>
      </c>
      <c r="K59" s="479">
        <f t="shared" ref="K59" si="37">J59*G59</f>
        <v>393466.66666666663</v>
      </c>
      <c r="L59" s="424">
        <f>VLOOKUP(D59,'شاخص مکانیک'!$A$2:$BZ$50,$R$4,FALSE)</f>
        <v>729.8</v>
      </c>
      <c r="M59" s="424">
        <f>IF((R59&lt;&gt;$M$6),0,VLOOKUP(D59,'شاخص مکانیک'!$A$2:$BZ$50,$R$3,FALSE))</f>
        <v>729.8</v>
      </c>
      <c r="N59" s="424">
        <f>IF((R59&lt;&gt;$N$6),0,VLOOKUP(D59,'شاخص مکانیک'!$A$2:$BZ$50,$R$2,FALSE))</f>
        <v>729.8</v>
      </c>
      <c r="O59" s="424">
        <f t="shared" si="2"/>
        <v>729.8</v>
      </c>
      <c r="P59" s="482">
        <f t="shared" si="15"/>
        <v>0</v>
      </c>
      <c r="Q59" s="483">
        <f t="shared" si="16"/>
        <v>0</v>
      </c>
      <c r="R59" s="427" t="str">
        <f t="shared" si="5"/>
        <v>دوم94</v>
      </c>
    </row>
    <row r="60" spans="1:18" ht="27">
      <c r="A60" s="439">
        <f t="shared" si="35"/>
        <v>95</v>
      </c>
      <c r="B60" s="443" t="str">
        <f t="shared" si="35"/>
        <v>دوم</v>
      </c>
      <c r="C60" s="284" t="str">
        <f t="shared" si="26"/>
        <v>دوم94</v>
      </c>
      <c r="D60" s="284">
        <v>30</v>
      </c>
      <c r="E60" s="286"/>
      <c r="F60" s="286"/>
      <c r="G60" s="479"/>
      <c r="H60" s="480">
        <f t="shared" si="8"/>
        <v>16</v>
      </c>
      <c r="I60" s="481">
        <f t="shared" si="9"/>
        <v>48</v>
      </c>
      <c r="J60" s="424">
        <f t="shared" si="11"/>
        <v>0.33333333333333331</v>
      </c>
      <c r="K60" s="479">
        <f>J60*G59</f>
        <v>196733.33333333331</v>
      </c>
      <c r="L60" s="424">
        <f>VLOOKUP(D60,'شاخص مکانیک'!$A$2:$BZ$50,$R$4,FALSE)</f>
        <v>729.8</v>
      </c>
      <c r="M60" s="424">
        <f>IF((R60&lt;&gt;$M$6),0,VLOOKUP(D60,'شاخص مکانیک'!$A$2:$BZ$50,$R$3,FALSE))</f>
        <v>729.8</v>
      </c>
      <c r="N60" s="424">
        <f>IF((R60&lt;&gt;$N$6),0,VLOOKUP(D60,'شاخص مکانیک'!$A$2:$BZ$50,$R$2,FALSE))</f>
        <v>729.8</v>
      </c>
      <c r="O60" s="424">
        <f t="shared" si="2"/>
        <v>729.8</v>
      </c>
      <c r="P60" s="482">
        <f t="shared" si="15"/>
        <v>0</v>
      </c>
      <c r="Q60" s="483">
        <f t="shared" si="16"/>
        <v>0</v>
      </c>
      <c r="R60" s="427" t="str">
        <f t="shared" si="5"/>
        <v>دوم94</v>
      </c>
    </row>
    <row r="61" spans="1:18" ht="27">
      <c r="A61" s="439">
        <f t="shared" si="35"/>
        <v>95</v>
      </c>
      <c r="B61" s="443" t="str">
        <f t="shared" si="35"/>
        <v>اول</v>
      </c>
      <c r="C61" s="284" t="str">
        <f t="shared" si="26"/>
        <v>دوم94</v>
      </c>
      <c r="D61" s="284">
        <v>31</v>
      </c>
      <c r="E61" s="286">
        <f>'مالی مکانیک'!D32</f>
        <v>63713002.600000001</v>
      </c>
      <c r="F61" s="286">
        <v>0</v>
      </c>
      <c r="G61" s="479">
        <f>E61-F61</f>
        <v>63713002.600000001</v>
      </c>
      <c r="H61" s="480">
        <f t="shared" si="8"/>
        <v>32</v>
      </c>
      <c r="I61" s="481">
        <f t="shared" si="9"/>
        <v>48</v>
      </c>
      <c r="J61" s="424">
        <f t="shared" si="11"/>
        <v>0.66666666666666663</v>
      </c>
      <c r="K61" s="479">
        <f t="shared" ref="K61" si="38">J61*G61</f>
        <v>42475335.066666663</v>
      </c>
      <c r="L61" s="424">
        <f>VLOOKUP(D61,'شاخص مکانیک'!$A$2:$BZ$50,$R$4,FALSE)</f>
        <v>426.1</v>
      </c>
      <c r="M61" s="424">
        <f>IF((R61&lt;&gt;$M$6),0,VLOOKUP(D61,'شاخص مکانیک'!$A$2:$BZ$50,$R$3,FALSE))</f>
        <v>426.1</v>
      </c>
      <c r="N61" s="424">
        <f>IF((R61&lt;&gt;$N$6),0,VLOOKUP(D61,'شاخص مکانیک'!$A$2:$BZ$50,$R$2,FALSE))</f>
        <v>426.1</v>
      </c>
      <c r="O61" s="424">
        <f t="shared" si="2"/>
        <v>426.1</v>
      </c>
      <c r="P61" s="482">
        <f t="shared" si="15"/>
        <v>0</v>
      </c>
      <c r="Q61" s="483">
        <f t="shared" si="16"/>
        <v>0</v>
      </c>
      <c r="R61" s="427" t="str">
        <f t="shared" si="5"/>
        <v>دوم94</v>
      </c>
    </row>
    <row r="62" spans="1:18" ht="27">
      <c r="A62" s="439">
        <f t="shared" si="35"/>
        <v>95</v>
      </c>
      <c r="B62" s="443" t="str">
        <f t="shared" si="35"/>
        <v>دوم</v>
      </c>
      <c r="C62" s="284" t="str">
        <f t="shared" si="26"/>
        <v>دوم94</v>
      </c>
      <c r="D62" s="284">
        <v>31</v>
      </c>
      <c r="E62" s="286"/>
      <c r="F62" s="286"/>
      <c r="G62" s="479"/>
      <c r="H62" s="480">
        <f t="shared" si="8"/>
        <v>16</v>
      </c>
      <c r="I62" s="481">
        <f t="shared" si="9"/>
        <v>48</v>
      </c>
      <c r="J62" s="424">
        <f t="shared" si="11"/>
        <v>0.33333333333333331</v>
      </c>
      <c r="K62" s="479">
        <f>J62*G61</f>
        <v>21237667.533333331</v>
      </c>
      <c r="L62" s="424">
        <f>VLOOKUP(D62,'شاخص مکانیک'!$A$2:$BZ$50,$R$4,FALSE)</f>
        <v>426.1</v>
      </c>
      <c r="M62" s="424">
        <f>IF((R62&lt;&gt;$M$6),0,VLOOKUP(D62,'شاخص مکانیک'!$A$2:$BZ$50,$R$3,FALSE))</f>
        <v>426.1</v>
      </c>
      <c r="N62" s="424">
        <f>IF((R62&lt;&gt;$N$6),0,VLOOKUP(D62,'شاخص مکانیک'!$A$2:$BZ$50,$R$2,FALSE))</f>
        <v>426.1</v>
      </c>
      <c r="O62" s="424">
        <f t="shared" si="2"/>
        <v>426.1</v>
      </c>
      <c r="P62" s="482">
        <f t="shared" si="15"/>
        <v>0</v>
      </c>
      <c r="Q62" s="483">
        <f t="shared" si="16"/>
        <v>0</v>
      </c>
      <c r="R62" s="427" t="str">
        <f t="shared" si="5"/>
        <v>دوم94</v>
      </c>
    </row>
    <row r="63" spans="1:18" ht="27">
      <c r="A63" s="439">
        <f t="shared" si="35"/>
        <v>95</v>
      </c>
      <c r="B63" s="443" t="str">
        <f t="shared" si="35"/>
        <v>اول</v>
      </c>
      <c r="C63" s="284" t="str">
        <f t="shared" si="26"/>
        <v>دوم94</v>
      </c>
      <c r="D63" s="284">
        <v>32</v>
      </c>
      <c r="E63" s="286">
        <f>'مالی مکانیک'!D33</f>
        <v>45892602.600000001</v>
      </c>
      <c r="F63" s="286">
        <v>0</v>
      </c>
      <c r="G63" s="479">
        <f>E63-F63</f>
        <v>45892602.600000001</v>
      </c>
      <c r="H63" s="480">
        <f t="shared" si="8"/>
        <v>32</v>
      </c>
      <c r="I63" s="481">
        <f t="shared" si="9"/>
        <v>48</v>
      </c>
      <c r="J63" s="424">
        <f t="shared" si="11"/>
        <v>0.66666666666666663</v>
      </c>
      <c r="K63" s="479">
        <f t="shared" ref="K63" si="39">J63*G63</f>
        <v>30595068.399999999</v>
      </c>
      <c r="L63" s="424">
        <f>VLOOKUP(D63,'شاخص مکانیک'!$A$2:$BZ$50,$R$4,FALSE)</f>
        <v>503.4</v>
      </c>
      <c r="M63" s="424">
        <f>IF((R63&lt;&gt;$M$6),0,VLOOKUP(D63,'شاخص مکانیک'!$A$2:$BZ$50,$R$3,FALSE))</f>
        <v>503.4</v>
      </c>
      <c r="N63" s="424">
        <f>IF((R63&lt;&gt;$N$6),0,VLOOKUP(D63,'شاخص مکانیک'!$A$2:$BZ$50,$R$2,FALSE))</f>
        <v>503.4</v>
      </c>
      <c r="O63" s="424">
        <f t="shared" si="2"/>
        <v>503.4</v>
      </c>
      <c r="P63" s="482">
        <f t="shared" si="15"/>
        <v>0</v>
      </c>
      <c r="Q63" s="483">
        <f t="shared" si="16"/>
        <v>0</v>
      </c>
      <c r="R63" s="427" t="str">
        <f t="shared" si="5"/>
        <v>دوم94</v>
      </c>
    </row>
    <row r="64" spans="1:18" ht="27">
      <c r="A64" s="439">
        <f t="shared" si="35"/>
        <v>95</v>
      </c>
      <c r="B64" s="443" t="str">
        <f t="shared" si="35"/>
        <v>دوم</v>
      </c>
      <c r="C64" s="284" t="str">
        <f t="shared" si="26"/>
        <v>دوم94</v>
      </c>
      <c r="D64" s="284">
        <v>32</v>
      </c>
      <c r="E64" s="286"/>
      <c r="F64" s="286"/>
      <c r="G64" s="479"/>
      <c r="H64" s="480">
        <f t="shared" si="8"/>
        <v>16</v>
      </c>
      <c r="I64" s="481">
        <f t="shared" si="9"/>
        <v>48</v>
      </c>
      <c r="J64" s="424">
        <f t="shared" si="11"/>
        <v>0.33333333333333331</v>
      </c>
      <c r="K64" s="479">
        <f>J64*G63</f>
        <v>15297534.199999999</v>
      </c>
      <c r="L64" s="424">
        <f>VLOOKUP(D64,'شاخص مکانیک'!$A$2:$BZ$50,$R$4,FALSE)</f>
        <v>503.4</v>
      </c>
      <c r="M64" s="424">
        <f>IF((R64&lt;&gt;$M$6),0,VLOOKUP(D64,'شاخص مکانیک'!$A$2:$BZ$50,$R$3,FALSE))</f>
        <v>503.4</v>
      </c>
      <c r="N64" s="424">
        <f>IF((R64&lt;&gt;$N$6),0,VLOOKUP(D64,'شاخص مکانیک'!$A$2:$BZ$50,$R$2,FALSE))</f>
        <v>503.4</v>
      </c>
      <c r="O64" s="424">
        <f t="shared" si="2"/>
        <v>503.4</v>
      </c>
      <c r="P64" s="482">
        <f t="shared" si="15"/>
        <v>0</v>
      </c>
      <c r="Q64" s="483">
        <f t="shared" si="16"/>
        <v>0</v>
      </c>
      <c r="R64" s="427" t="str">
        <f t="shared" si="5"/>
        <v>دوم94</v>
      </c>
    </row>
    <row r="65" spans="1:18" ht="27">
      <c r="A65" s="439">
        <f t="shared" si="35"/>
        <v>95</v>
      </c>
      <c r="B65" s="443" t="str">
        <f t="shared" si="35"/>
        <v>اول</v>
      </c>
      <c r="C65" s="284" t="str">
        <f t="shared" si="26"/>
        <v>دوم94</v>
      </c>
      <c r="D65" s="284">
        <v>33</v>
      </c>
      <c r="E65" s="286">
        <f>'مالی مکانیک'!D34</f>
        <v>66952.600000000006</v>
      </c>
      <c r="F65" s="286">
        <v>0</v>
      </c>
      <c r="G65" s="479">
        <f>E65-F65</f>
        <v>66952.600000000006</v>
      </c>
      <c r="H65" s="480">
        <f t="shared" si="8"/>
        <v>32</v>
      </c>
      <c r="I65" s="481">
        <f t="shared" si="9"/>
        <v>48</v>
      </c>
      <c r="J65" s="424">
        <f t="shared" si="11"/>
        <v>0.66666666666666663</v>
      </c>
      <c r="K65" s="479">
        <f t="shared" ref="K65" si="40">J65*G65</f>
        <v>44635.066666666666</v>
      </c>
      <c r="L65" s="424">
        <f>VLOOKUP(D65,'شاخص مکانیک'!$A$2:$BZ$50,$R$4,FALSE)</f>
        <v>784.6</v>
      </c>
      <c r="M65" s="424">
        <f>IF((R65&lt;&gt;$M$6),0,VLOOKUP(D65,'شاخص مکانیک'!$A$2:$BZ$50,$R$3,FALSE))</f>
        <v>784.6</v>
      </c>
      <c r="N65" s="424">
        <f>IF((R65&lt;&gt;$N$6),0,VLOOKUP(D65,'شاخص مکانیک'!$A$2:$BZ$50,$R$2,FALSE))</f>
        <v>784.6</v>
      </c>
      <c r="O65" s="424">
        <f t="shared" si="2"/>
        <v>784.6</v>
      </c>
      <c r="P65" s="482">
        <f t="shared" si="15"/>
        <v>0</v>
      </c>
      <c r="Q65" s="483">
        <f t="shared" si="16"/>
        <v>0</v>
      </c>
      <c r="R65" s="427" t="str">
        <f t="shared" si="5"/>
        <v>دوم94</v>
      </c>
    </row>
    <row r="66" spans="1:18" ht="27">
      <c r="A66" s="439">
        <f t="shared" si="35"/>
        <v>95</v>
      </c>
      <c r="B66" s="443" t="str">
        <f t="shared" si="35"/>
        <v>دوم</v>
      </c>
      <c r="C66" s="284" t="str">
        <f t="shared" si="26"/>
        <v>دوم94</v>
      </c>
      <c r="D66" s="284">
        <v>33</v>
      </c>
      <c r="E66" s="286"/>
      <c r="F66" s="286"/>
      <c r="G66" s="479"/>
      <c r="H66" s="480">
        <f t="shared" si="8"/>
        <v>16</v>
      </c>
      <c r="I66" s="481">
        <f t="shared" si="9"/>
        <v>48</v>
      </c>
      <c r="J66" s="424">
        <f t="shared" si="11"/>
        <v>0.33333333333333331</v>
      </c>
      <c r="K66" s="479">
        <f>J66*G65</f>
        <v>22317.533333333333</v>
      </c>
      <c r="L66" s="424">
        <f>VLOOKUP(D66,'شاخص مکانیک'!$A$2:$BZ$50,$R$4,FALSE)</f>
        <v>784.6</v>
      </c>
      <c r="M66" s="424">
        <f>IF((R66&lt;&gt;$M$6),0,VLOOKUP(D66,'شاخص مکانیک'!$A$2:$BZ$50,$R$3,FALSE))</f>
        <v>784.6</v>
      </c>
      <c r="N66" s="424">
        <f>IF((R66&lt;&gt;$N$6),0,VLOOKUP(D66,'شاخص مکانیک'!$A$2:$BZ$50,$R$2,FALSE))</f>
        <v>784.6</v>
      </c>
      <c r="O66" s="424">
        <f t="shared" si="2"/>
        <v>784.6</v>
      </c>
      <c r="P66" s="482">
        <f t="shared" si="15"/>
        <v>0</v>
      </c>
      <c r="Q66" s="483">
        <f t="shared" si="16"/>
        <v>0</v>
      </c>
      <c r="R66" s="427" t="str">
        <f t="shared" si="5"/>
        <v>دوم94</v>
      </c>
    </row>
    <row r="67" spans="1:18" ht="27">
      <c r="A67" s="439">
        <f t="shared" si="35"/>
        <v>95</v>
      </c>
      <c r="B67" s="443" t="str">
        <f t="shared" si="35"/>
        <v>اول</v>
      </c>
      <c r="C67" s="284" t="str">
        <f t="shared" si="26"/>
        <v>دوم94</v>
      </c>
      <c r="D67" s="284">
        <v>34</v>
      </c>
      <c r="E67" s="286">
        <f>'مالی مکانیک'!D35</f>
        <v>313952.60000000003</v>
      </c>
      <c r="F67" s="286">
        <v>0</v>
      </c>
      <c r="G67" s="479">
        <f>E67-F67</f>
        <v>313952.60000000003</v>
      </c>
      <c r="H67" s="480">
        <f t="shared" si="8"/>
        <v>32</v>
      </c>
      <c r="I67" s="481">
        <f t="shared" si="9"/>
        <v>48</v>
      </c>
      <c r="J67" s="424">
        <f t="shared" si="11"/>
        <v>0.66666666666666663</v>
      </c>
      <c r="K67" s="479">
        <f t="shared" ref="K67" si="41">J67*G67</f>
        <v>209301.73333333334</v>
      </c>
      <c r="L67" s="424">
        <f>VLOOKUP(D67,'شاخص مکانیک'!$A$2:$BZ$50,$R$4,FALSE)</f>
        <v>463.3</v>
      </c>
      <c r="M67" s="424">
        <f>IF((R67&lt;&gt;$M$6),0,VLOOKUP(D67,'شاخص مکانیک'!$A$2:$BZ$50,$R$3,FALSE))</f>
        <v>463.3</v>
      </c>
      <c r="N67" s="424">
        <f>IF((R67&lt;&gt;$N$6),0,VLOOKUP(D67,'شاخص مکانیک'!$A$2:$BZ$50,$R$2,FALSE))</f>
        <v>463.3</v>
      </c>
      <c r="O67" s="424">
        <f t="shared" si="2"/>
        <v>463.3</v>
      </c>
      <c r="P67" s="482">
        <f t="shared" si="15"/>
        <v>0</v>
      </c>
      <c r="Q67" s="483">
        <f t="shared" si="16"/>
        <v>0</v>
      </c>
      <c r="R67" s="427" t="str">
        <f t="shared" si="5"/>
        <v>دوم94</v>
      </c>
    </row>
    <row r="68" spans="1:18" ht="27">
      <c r="A68" s="439">
        <f t="shared" si="35"/>
        <v>95</v>
      </c>
      <c r="B68" s="443" t="str">
        <f t="shared" si="35"/>
        <v>دوم</v>
      </c>
      <c r="C68" s="284" t="str">
        <f t="shared" si="26"/>
        <v>دوم94</v>
      </c>
      <c r="D68" s="284">
        <v>34</v>
      </c>
      <c r="E68" s="286"/>
      <c r="F68" s="286"/>
      <c r="G68" s="479"/>
      <c r="H68" s="480">
        <f t="shared" si="8"/>
        <v>16</v>
      </c>
      <c r="I68" s="481">
        <f t="shared" si="9"/>
        <v>48</v>
      </c>
      <c r="J68" s="424">
        <f t="shared" si="11"/>
        <v>0.33333333333333331</v>
      </c>
      <c r="K68" s="479">
        <f>J68*G67</f>
        <v>104650.86666666667</v>
      </c>
      <c r="L68" s="424">
        <f>VLOOKUP(D68,'شاخص مکانیک'!$A$2:$BZ$50,$R$4,FALSE)</f>
        <v>463.3</v>
      </c>
      <c r="M68" s="424">
        <f>IF((R68&lt;&gt;$M$6),0,VLOOKUP(D68,'شاخص مکانیک'!$A$2:$BZ$50,$R$3,FALSE))</f>
        <v>463.3</v>
      </c>
      <c r="N68" s="424">
        <f>IF((R68&lt;&gt;$N$6),0,VLOOKUP(D68,'شاخص مکانیک'!$A$2:$BZ$50,$R$2,FALSE))</f>
        <v>463.3</v>
      </c>
      <c r="O68" s="424">
        <f t="shared" si="2"/>
        <v>463.3</v>
      </c>
      <c r="P68" s="482">
        <f t="shared" si="15"/>
        <v>0</v>
      </c>
      <c r="Q68" s="483">
        <f t="shared" si="16"/>
        <v>0</v>
      </c>
      <c r="R68" s="427" t="str">
        <f t="shared" si="5"/>
        <v>دوم94</v>
      </c>
    </row>
    <row r="69" spans="1:18" ht="27">
      <c r="A69" s="439">
        <f t="shared" si="35"/>
        <v>95</v>
      </c>
      <c r="B69" s="443" t="str">
        <f t="shared" si="35"/>
        <v>اول</v>
      </c>
      <c r="C69" s="284" t="str">
        <f t="shared" si="26"/>
        <v>دوم94</v>
      </c>
      <c r="D69" s="284">
        <v>35</v>
      </c>
      <c r="E69" s="286">
        <v>1</v>
      </c>
      <c r="F69" s="286">
        <v>0</v>
      </c>
      <c r="G69" s="479">
        <f>E69-F69</f>
        <v>1</v>
      </c>
      <c r="H69" s="480">
        <f t="shared" si="8"/>
        <v>32</v>
      </c>
      <c r="I69" s="481">
        <f t="shared" si="9"/>
        <v>48</v>
      </c>
      <c r="J69" s="424">
        <f t="shared" si="11"/>
        <v>0.66666666666666663</v>
      </c>
      <c r="K69" s="479">
        <f t="shared" ref="K69" si="42">J69*G69</f>
        <v>0.66666666666666663</v>
      </c>
      <c r="L69" s="424">
        <f>VLOOKUP(D69,'شاخص مکانیک'!$A$2:$BZ$50,$R$4,FALSE)</f>
        <v>709.7</v>
      </c>
      <c r="M69" s="424">
        <f>IF((R69&lt;&gt;$M$6),0,VLOOKUP(D69,'شاخص مکانیک'!$A$2:$BZ$50,$R$3,FALSE))</f>
        <v>709.7</v>
      </c>
      <c r="N69" s="424">
        <f>IF((R69&lt;&gt;$N$6),0,VLOOKUP(D69,'شاخص مکانیک'!$A$2:$BZ$50,$R$2,FALSE))</f>
        <v>709.7</v>
      </c>
      <c r="O69" s="424">
        <f t="shared" si="2"/>
        <v>709.7</v>
      </c>
      <c r="P69" s="482">
        <f t="shared" si="15"/>
        <v>0</v>
      </c>
      <c r="Q69" s="483">
        <f t="shared" si="16"/>
        <v>0</v>
      </c>
      <c r="R69" s="427" t="str">
        <f t="shared" si="5"/>
        <v>دوم94</v>
      </c>
    </row>
    <row r="70" spans="1:18" ht="27">
      <c r="A70" s="439">
        <f t="shared" si="35"/>
        <v>95</v>
      </c>
      <c r="B70" s="443" t="str">
        <f t="shared" si="35"/>
        <v>دوم</v>
      </c>
      <c r="C70" s="284" t="str">
        <f t="shared" si="26"/>
        <v>دوم94</v>
      </c>
      <c r="D70" s="284">
        <v>35</v>
      </c>
      <c r="E70" s="286"/>
      <c r="F70" s="286"/>
      <c r="G70" s="479"/>
      <c r="H70" s="480">
        <f t="shared" si="8"/>
        <v>16</v>
      </c>
      <c r="I70" s="481">
        <f t="shared" si="9"/>
        <v>48</v>
      </c>
      <c r="J70" s="424">
        <f t="shared" si="11"/>
        <v>0.33333333333333331</v>
      </c>
      <c r="K70" s="479">
        <f>J70*G69</f>
        <v>0.33333333333333331</v>
      </c>
      <c r="L70" s="424">
        <f>VLOOKUP(D70,'شاخص مکانیک'!$A$2:$BZ$50,$R$4,FALSE)</f>
        <v>709.7</v>
      </c>
      <c r="M70" s="424">
        <f>IF((R70&lt;&gt;$M$6),0,VLOOKUP(D70,'شاخص مکانیک'!$A$2:$BZ$50,$R$3,FALSE))</f>
        <v>709.7</v>
      </c>
      <c r="N70" s="424">
        <f>IF((R70&lt;&gt;$N$6),0,VLOOKUP(D70,'شاخص مکانیک'!$A$2:$BZ$50,$R$2,FALSE))</f>
        <v>709.7</v>
      </c>
      <c r="O70" s="424">
        <f t="shared" si="2"/>
        <v>709.7</v>
      </c>
      <c r="P70" s="482">
        <f t="shared" si="15"/>
        <v>0</v>
      </c>
      <c r="Q70" s="483">
        <f t="shared" si="16"/>
        <v>0</v>
      </c>
      <c r="R70" s="427" t="str">
        <f t="shared" si="5"/>
        <v>دوم94</v>
      </c>
    </row>
    <row r="71" spans="1:18" ht="27">
      <c r="A71" s="439">
        <f>A57</f>
        <v>95</v>
      </c>
      <c r="B71" s="443" t="str">
        <f>B57</f>
        <v>اول</v>
      </c>
      <c r="C71" s="284" t="str">
        <f t="shared" si="26"/>
        <v>دوم94</v>
      </c>
      <c r="D71" s="284" t="s">
        <v>3765</v>
      </c>
      <c r="E71" s="286">
        <f>'مالی مکانیک'!B38</f>
        <v>68046392</v>
      </c>
      <c r="F71" s="286">
        <v>0</v>
      </c>
      <c r="G71" s="479">
        <f>E71-F71</f>
        <v>68046392</v>
      </c>
      <c r="H71" s="480">
        <f>H57</f>
        <v>32</v>
      </c>
      <c r="I71" s="481">
        <f>I58</f>
        <v>48</v>
      </c>
      <c r="J71" s="424">
        <f t="shared" si="11"/>
        <v>0.66666666666666663</v>
      </c>
      <c r="K71" s="479">
        <f t="shared" ref="K71" si="43">J71*G71</f>
        <v>45364261.333333328</v>
      </c>
      <c r="L71" s="424">
        <f>VLOOKUP(D71,'شاخص مکانیک'!$A$2:$BZ$50,$R$4,FALSE)</f>
        <v>637.4</v>
      </c>
      <c r="M71" s="424">
        <f>IF((R71&lt;&gt;$M$6),0,VLOOKUP(D71,'شاخص مکانیک'!$A$2:$BZ$50,$R$3,FALSE))</f>
        <v>637.4</v>
      </c>
      <c r="N71" s="424">
        <f>IF((R71&lt;&gt;$N$6),0,VLOOKUP(D71,'شاخص مکانیک'!$A$2:$BZ$50,$R$2,FALSE))</f>
        <v>637.4</v>
      </c>
      <c r="O71" s="424">
        <f t="shared" si="2"/>
        <v>637.4</v>
      </c>
      <c r="P71" s="482">
        <f t="shared" si="15"/>
        <v>0</v>
      </c>
      <c r="Q71" s="483">
        <f t="shared" si="16"/>
        <v>0</v>
      </c>
      <c r="R71" s="427" t="str">
        <f t="shared" si="5"/>
        <v>دوم94</v>
      </c>
    </row>
    <row r="72" spans="1:18" ht="27">
      <c r="A72" s="439">
        <f>A58</f>
        <v>95</v>
      </c>
      <c r="B72" s="443" t="str">
        <f>B58</f>
        <v>دوم</v>
      </c>
      <c r="C72" s="284" t="str">
        <f t="shared" si="26"/>
        <v>دوم94</v>
      </c>
      <c r="D72" s="284" t="s">
        <v>3765</v>
      </c>
      <c r="E72" s="286"/>
      <c r="F72" s="286"/>
      <c r="G72" s="479"/>
      <c r="H72" s="480">
        <f>H58</f>
        <v>16</v>
      </c>
      <c r="I72" s="481">
        <f t="shared" si="9"/>
        <v>48</v>
      </c>
      <c r="J72" s="424">
        <f t="shared" si="11"/>
        <v>0.33333333333333331</v>
      </c>
      <c r="K72" s="479">
        <f>J72*G71</f>
        <v>22682130.666666664</v>
      </c>
      <c r="L72" s="424">
        <f>VLOOKUP(D72,'شاخص مکانیک'!$A$2:$BZ$50,$R$4,FALSE)</f>
        <v>637.4</v>
      </c>
      <c r="M72" s="424">
        <f>IF((R72&lt;&gt;$M$6),0,VLOOKUP(D72,'شاخص مکانیک'!$A$2:$BZ$50,$R$3,FALSE))</f>
        <v>637.4</v>
      </c>
      <c r="N72" s="424">
        <f>IF((R72&lt;&gt;$N$6),0,VLOOKUP(D72,'شاخص مکانیک'!$A$2:$BZ$50,$R$2,FALSE))</f>
        <v>637.4</v>
      </c>
      <c r="O72" s="424">
        <f t="shared" ref="O72" si="44">MAX(N72,M72)</f>
        <v>637.4</v>
      </c>
      <c r="P72" s="482">
        <f t="shared" si="15"/>
        <v>0</v>
      </c>
      <c r="Q72" s="483">
        <f t="shared" si="16"/>
        <v>0</v>
      </c>
      <c r="R72" s="427" t="str">
        <f t="shared" ref="R72" si="45">C72</f>
        <v>دوم94</v>
      </c>
    </row>
    <row r="73" spans="1:18" ht="27">
      <c r="A73" s="439"/>
      <c r="B73" s="443"/>
      <c r="C73" s="284"/>
      <c r="D73" s="288"/>
      <c r="E73" s="288"/>
      <c r="F73" s="288"/>
      <c r="G73" s="440"/>
      <c r="H73" s="480"/>
      <c r="I73" s="481"/>
      <c r="J73" s="424"/>
      <c r="K73" s="479"/>
      <c r="L73" s="425"/>
      <c r="M73" s="425"/>
      <c r="N73" s="425"/>
      <c r="O73" s="425"/>
      <c r="P73" s="482"/>
      <c r="Q73" s="483"/>
      <c r="R73" s="427"/>
    </row>
    <row r="74" spans="1:18" ht="27">
      <c r="A74" s="439"/>
      <c r="B74" s="443"/>
      <c r="C74" s="288"/>
      <c r="D74" s="288"/>
      <c r="E74" s="289">
        <f>SUBTOTAL(9,E7:E70)</f>
        <v>1699946897.3999996</v>
      </c>
      <c r="F74" s="290" t="s">
        <v>3766</v>
      </c>
      <c r="G74" s="440"/>
      <c r="H74" s="480"/>
      <c r="I74" s="481"/>
      <c r="J74" s="440"/>
      <c r="K74" s="440"/>
      <c r="L74" s="425"/>
      <c r="M74" s="425"/>
      <c r="N74" s="425"/>
      <c r="O74" s="425"/>
      <c r="P74" s="482"/>
      <c r="Q74" s="483">
        <f>SUBTOTAL(9,Q7:Q72)</f>
        <v>0</v>
      </c>
      <c r="R74" s="427"/>
    </row>
    <row r="75" spans="1:18" ht="27">
      <c r="A75" s="440"/>
      <c r="B75" s="440"/>
      <c r="C75" s="288"/>
      <c r="D75" s="288"/>
      <c r="E75" s="288"/>
      <c r="F75" s="288"/>
      <c r="G75" s="440"/>
      <c r="H75" s="440"/>
      <c r="I75" s="440"/>
      <c r="J75" s="440"/>
      <c r="K75" s="440"/>
      <c r="L75" s="425"/>
      <c r="M75" s="425"/>
      <c r="N75" s="425"/>
      <c r="O75" s="425"/>
      <c r="P75" s="482"/>
      <c r="Q75" s="484"/>
      <c r="R75" s="427"/>
    </row>
    <row r="77" spans="1:18">
      <c r="L77" s="428"/>
      <c r="M77" s="428"/>
      <c r="N77" s="428"/>
      <c r="O77" s="428"/>
      <c r="P77" s="428"/>
      <c r="Q77" s="428"/>
    </row>
    <row r="78" spans="1:18">
      <c r="L78" s="428"/>
      <c r="M78" s="428"/>
      <c r="N78" s="428"/>
      <c r="O78" s="428"/>
      <c r="P78" s="428"/>
      <c r="Q78" s="428"/>
    </row>
    <row r="79" spans="1:18">
      <c r="L79" s="428"/>
      <c r="M79" s="428"/>
      <c r="N79" s="428"/>
      <c r="O79" s="428"/>
      <c r="P79" s="428"/>
      <c r="Q79" s="428"/>
    </row>
    <row r="80" spans="1:18">
      <c r="L80" s="428"/>
      <c r="M80" s="428"/>
      <c r="N80" s="428"/>
      <c r="O80" s="428"/>
      <c r="P80" s="428"/>
      <c r="Q80" s="428"/>
    </row>
    <row r="81" spans="12:17">
      <c r="L81" s="428"/>
      <c r="M81" s="428"/>
      <c r="N81" s="428"/>
      <c r="O81" s="428"/>
      <c r="P81" s="428"/>
      <c r="Q81" s="428"/>
    </row>
  </sheetData>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'شاخص ابنیه'!$C$1:$BZ$1</xm:f>
          </x14:formula1>
          <xm:sqref>C9:C72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rightToLeft="1" zoomScale="89" zoomScaleNormal="89" workbookViewId="0">
      <selection activeCell="B4" sqref="B4"/>
    </sheetView>
  </sheetViews>
  <sheetFormatPr defaultRowHeight="15"/>
  <cols>
    <col min="1" max="1" width="6.7109375" style="428" customWidth="1"/>
    <col min="2" max="2" width="7" style="428" customWidth="1"/>
    <col min="3" max="3" width="7.5703125" customWidth="1"/>
    <col min="4" max="4" width="5.85546875" customWidth="1"/>
    <col min="5" max="5" width="14.85546875" customWidth="1"/>
    <col min="6" max="6" width="12.42578125" customWidth="1"/>
    <col min="7" max="7" width="14.7109375" style="428" customWidth="1"/>
    <col min="8" max="8" width="7" style="428" customWidth="1"/>
    <col min="9" max="9" width="6" style="428" customWidth="1"/>
    <col min="10" max="10" width="5.5703125" style="428" customWidth="1"/>
    <col min="11" max="11" width="15.140625" style="428" customWidth="1"/>
    <col min="12" max="12" width="7.5703125" style="426" customWidth="1"/>
    <col min="13" max="14" width="9.7109375" style="426" hidden="1" customWidth="1"/>
    <col min="15" max="15" width="9.7109375" style="426" customWidth="1"/>
    <col min="16" max="16" width="8.5703125" style="485" customWidth="1"/>
    <col min="17" max="17" width="16.7109375" style="426" customWidth="1"/>
    <col min="18" max="18" width="9.140625" style="428" hidden="1" customWidth="1"/>
    <col min="19" max="19" width="14" customWidth="1"/>
  </cols>
  <sheetData>
    <row r="1" spans="1:22" ht="27">
      <c r="A1" s="427"/>
      <c r="B1" s="427"/>
      <c r="C1" s="275"/>
      <c r="D1" s="275"/>
      <c r="E1" s="276"/>
      <c r="F1" s="275" t="s">
        <v>3913</v>
      </c>
      <c r="G1" s="427"/>
      <c r="H1" s="427"/>
      <c r="I1" s="427"/>
      <c r="J1" s="427"/>
      <c r="K1" s="427"/>
      <c r="L1" s="422"/>
      <c r="M1" s="422"/>
      <c r="N1" s="422"/>
      <c r="O1" s="422"/>
      <c r="P1" s="471" t="s">
        <v>7274</v>
      </c>
      <c r="Q1" s="472"/>
      <c r="R1" s="427"/>
      <c r="S1" s="275" t="s">
        <v>3918</v>
      </c>
      <c r="T1" s="446"/>
      <c r="U1" s="275" t="s">
        <v>3919</v>
      </c>
      <c r="V1" s="275"/>
    </row>
    <row r="2" spans="1:22" ht="27">
      <c r="A2" s="427" t="s">
        <v>3738</v>
      </c>
      <c r="B2" s="427"/>
      <c r="C2" s="275"/>
      <c r="D2" s="275"/>
      <c r="E2" s="276"/>
      <c r="F2" s="275"/>
      <c r="G2" s="427" t="s">
        <v>3739</v>
      </c>
      <c r="H2" s="427"/>
      <c r="I2" s="427"/>
      <c r="J2" s="473" t="s">
        <v>3767</v>
      </c>
      <c r="K2" s="427" t="str">
        <f>'1ابنیه'!K2</f>
        <v xml:space="preserve"> سال 95</v>
      </c>
      <c r="L2" s="422"/>
      <c r="M2" s="422"/>
      <c r="N2" s="422"/>
      <c r="O2" s="422"/>
      <c r="P2" s="471"/>
      <c r="Q2" s="472"/>
      <c r="R2" s="427">
        <f>IF(N6="سوم89",17,IF(N6="چهارم89",18,IF(N6="اول90",21,IF(N6="دوم90",22,IF(N6="سوم90",23,IF(N6="چهارم90",24,IF(N6="اول91",27,IF(N6="دوم91",28,IF(N6="سوم91",29,IF(N6="چهارم91",30,IF(N6="اول92",33,IF(N6="دوم92",34,IF(N6="سوم92",35,IF(N6="چهارم92",36,IF(N6="اول93",39,IF(N6="دوم93",40,IF(N6="سوم93",41,IF(N6="چهارم93",42,IF(N6="اول94",45,IF(N6="دوم94",46,IF(N6="سوم94",47,IF(N6="چهارم94",48,IF(N6="اول95",51,IF(N6="دوم95",52,IF(N6="سوم95",53,IF(N6="چهارم95",54,"WARNING"))))))))))))))))))))))))))</f>
        <v>46</v>
      </c>
      <c r="S2" s="275"/>
      <c r="T2" s="275"/>
      <c r="U2" s="275" t="s">
        <v>3741</v>
      </c>
      <c r="V2" s="275"/>
    </row>
    <row r="3" spans="1:22" ht="27">
      <c r="A3" s="427" t="s">
        <v>3742</v>
      </c>
      <c r="B3" s="427"/>
      <c r="C3" s="275"/>
      <c r="D3" s="275"/>
      <c r="E3" s="276"/>
      <c r="F3" s="275"/>
      <c r="G3" s="427" t="s">
        <v>3743</v>
      </c>
      <c r="H3" s="427"/>
      <c r="I3" s="427"/>
      <c r="J3" s="427"/>
      <c r="K3" s="427"/>
      <c r="L3" s="422"/>
      <c r="M3" s="422"/>
      <c r="N3" s="422"/>
      <c r="O3" s="422"/>
      <c r="P3" s="471" t="s">
        <v>3744</v>
      </c>
      <c r="Q3" s="472"/>
      <c r="R3" s="427">
        <f>IF(M6="سوم89",17,IF(M6="چهارم89",18,IF(M6="اول90",21,IF(M6="دوم90",22,IF(M6="سوم90",23,IF(M6="چهارم90",24,IF(M6="اول91",27,IF(M6="دوم91",28,IF(M6="سوم91",29,IF(M6="چهارم91",30,IF(M6="اول92",33,IF(M6="دوم92",34,IF(M6="سوم92",35,IF(M6="چهارم92",36,IF(M6="اول93",39,IF(M6="دوم93",40,IF(M6="سوم93",41,IF(M6="چهارم93",42,IF(M6="اول94",45,IF(M6="دوم94",46,IF(M6="سوم94",47,IF(M6="چهارم94",48,IF(M6="اول95",51,IF(M6="دوم95",52,IF(M6="سوم95",53,IF(M6="چهارم95",54,"WARNING"))))))))))))))))))))))))))</f>
        <v>46</v>
      </c>
    </row>
    <row r="4" spans="1:22" ht="27">
      <c r="A4" s="427" t="s">
        <v>3745</v>
      </c>
      <c r="B4" s="427"/>
      <c r="C4" s="275"/>
      <c r="D4" s="275"/>
      <c r="E4" s="276"/>
      <c r="F4" s="275"/>
      <c r="G4" s="427" t="s">
        <v>3746</v>
      </c>
      <c r="H4" s="427"/>
      <c r="I4" s="427"/>
      <c r="J4" s="427"/>
      <c r="K4" s="427"/>
      <c r="L4" s="422"/>
      <c r="M4" s="422"/>
      <c r="N4" s="422"/>
      <c r="O4" s="422"/>
      <c r="P4" s="471"/>
      <c r="Q4" s="472"/>
      <c r="R4" s="427">
        <f>IF(L6="سوم89",17,IF(L6="چهارم89",18,IF(L6="اول90",21,IF(L6="دوم90",22,IF(L6="سوم90",23,IF(L6="چهارم90",24,IF(L6="اول91",27,IF(L6="دوم91",28,IF(L6="سوم91",29,IF(L6="چهارم91",30,IF(L6="اول92",33,IF(L6="دوم92",34,IF(L6="سوم92",35,IF(L6="چهارم92",36,IF(L6="اول93",39,IF(L6="دوم93",40,IF(L6="سوم93",41,IF(L6="چهارم93",42,IF(L6="اول94",45,IF(L6="دوم94",46,IF(L6="سوم94",47,IF(L6="چهارم94",48,IF(L6="اول95",51,IF(L6="دوم95",52,IF(L6="سوم95",53,IF(L6="چهارم95",54,"WARNING"))))))))))))))))))))))))))</f>
        <v>46</v>
      </c>
    </row>
    <row r="5" spans="1:22" ht="109.5" customHeight="1">
      <c r="A5" s="437" t="s">
        <v>3747</v>
      </c>
      <c r="B5" s="441" t="s">
        <v>3748</v>
      </c>
      <c r="C5" s="278" t="s">
        <v>3749</v>
      </c>
      <c r="D5" s="277" t="s">
        <v>3750</v>
      </c>
      <c r="E5" s="433" t="s">
        <v>3751</v>
      </c>
      <c r="F5" s="280" t="s">
        <v>3752</v>
      </c>
      <c r="G5" s="433" t="s">
        <v>3753</v>
      </c>
      <c r="H5" s="433" t="s">
        <v>3754</v>
      </c>
      <c r="I5" s="433" t="s">
        <v>3755</v>
      </c>
      <c r="J5" s="434" t="s">
        <v>3756</v>
      </c>
      <c r="K5" s="433" t="s">
        <v>3757</v>
      </c>
      <c r="L5" s="434" t="s">
        <v>3758</v>
      </c>
      <c r="M5" s="434" t="s">
        <v>3759</v>
      </c>
      <c r="N5" s="434" t="s">
        <v>3759</v>
      </c>
      <c r="O5" s="434" t="s">
        <v>3916</v>
      </c>
      <c r="P5" s="435" t="s">
        <v>3760</v>
      </c>
      <c r="Q5" s="436" t="s">
        <v>3761</v>
      </c>
      <c r="R5" s="427"/>
    </row>
    <row r="6" spans="1:22" ht="22.5" customHeight="1">
      <c r="A6" s="438"/>
      <c r="B6" s="442"/>
      <c r="C6" s="282"/>
      <c r="D6" s="281"/>
      <c r="E6" s="283">
        <v>1</v>
      </c>
      <c r="F6" s="283">
        <v>0</v>
      </c>
      <c r="G6" s="474"/>
      <c r="H6" s="475"/>
      <c r="I6" s="475"/>
      <c r="J6" s="476"/>
      <c r="K6" s="475"/>
      <c r="L6" s="477" t="str">
        <f>'خلاصه تعدیل 1'!C9</f>
        <v>دوم94</v>
      </c>
      <c r="M6" s="423" t="str">
        <f>C7</f>
        <v>دوم94</v>
      </c>
      <c r="N6" s="423" t="str">
        <f>C8</f>
        <v>دوم94</v>
      </c>
      <c r="O6" s="423"/>
      <c r="P6" s="478"/>
      <c r="Q6" s="474"/>
      <c r="R6" s="427"/>
    </row>
    <row r="7" spans="1:22" ht="27">
      <c r="A7" s="439">
        <f>'خلاصه تعدیل 1'!H7</f>
        <v>95</v>
      </c>
      <c r="B7" s="443" t="str">
        <f>'خلاصه تعدیل 1'!G7</f>
        <v>اول</v>
      </c>
      <c r="C7" s="523" t="str">
        <f>'1ابنیه'!C7</f>
        <v>دوم94</v>
      </c>
      <c r="D7" s="284">
        <v>1</v>
      </c>
      <c r="E7" s="285">
        <f>'مالی برق'!D5</f>
        <v>489452.60000000003</v>
      </c>
      <c r="F7" s="285">
        <v>0</v>
      </c>
      <c r="G7" s="479">
        <f>E7-F7</f>
        <v>489452.60000000003</v>
      </c>
      <c r="H7" s="480">
        <f>'خلاصه تعدیل 1'!I7</f>
        <v>32</v>
      </c>
      <c r="I7" s="481">
        <f>'خلاصه تعدیل 1'!J5</f>
        <v>48</v>
      </c>
      <c r="J7" s="424">
        <f>H7/I7</f>
        <v>0.66666666666666663</v>
      </c>
      <c r="K7" s="479">
        <f t="shared" ref="K7" si="0">J7*G7</f>
        <v>326301.73333333334</v>
      </c>
      <c r="L7" s="424">
        <f>VLOOKUP(D7,'شاخص یرق'!$A$2:$BZ$50,$R$4,FALSE)</f>
        <v>450.5</v>
      </c>
      <c r="M7" s="424">
        <f>IF((R7&lt;&gt;$M$6),0,VLOOKUP(D7,'شاخص یرق'!$A$2:$BZ$50,$R$3,FALSE))</f>
        <v>450.5</v>
      </c>
      <c r="N7" s="424">
        <f>IF((R7&lt;&gt;$N$6),0,VLOOKUP(D7,'شاخص یرق'!$A$2:$BZ$50,$R$2,FALSE))</f>
        <v>450.5</v>
      </c>
      <c r="O7" s="424">
        <f>MAX(N7,M7)</f>
        <v>450.5</v>
      </c>
      <c r="P7" s="482">
        <f>IF((O7=0),0,ROUND(((O7/L7)-1)*0.95,3))</f>
        <v>0</v>
      </c>
      <c r="Q7" s="483">
        <f>IF((O7=0),0,ROUND((P7*K7),0))</f>
        <v>0</v>
      </c>
      <c r="R7" s="427" t="str">
        <f>C7</f>
        <v>دوم94</v>
      </c>
    </row>
    <row r="8" spans="1:22" ht="27">
      <c r="A8" s="439">
        <f>'خلاصه تعدیل 1'!H9</f>
        <v>95</v>
      </c>
      <c r="B8" s="443" t="str">
        <f>'خلاصه تعدیل 1'!G9</f>
        <v>دوم</v>
      </c>
      <c r="C8" s="523" t="str">
        <f>'1ابنیه'!C8</f>
        <v>دوم94</v>
      </c>
      <c r="D8" s="284">
        <v>1</v>
      </c>
      <c r="E8" s="285"/>
      <c r="F8" s="285"/>
      <c r="G8" s="479"/>
      <c r="H8" s="480">
        <f>'خلاصه تعدیل 1'!I9</f>
        <v>16</v>
      </c>
      <c r="I8" s="481">
        <f>I7</f>
        <v>48</v>
      </c>
      <c r="J8" s="424">
        <f t="shared" ref="J8" si="1">H8/I8</f>
        <v>0.33333333333333331</v>
      </c>
      <c r="K8" s="479">
        <f>J8*G7</f>
        <v>163150.86666666667</v>
      </c>
      <c r="L8" s="424">
        <f>VLOOKUP(D8,'شاخص یرق'!$A$2:$BZ$50,$R$4,FALSE)</f>
        <v>450.5</v>
      </c>
      <c r="M8" s="424">
        <f>IF((R8&lt;&gt;$M$6),0,VLOOKUP(D8,'شاخص یرق'!$A$2:$BZ$50,$R$3,FALSE))</f>
        <v>450.5</v>
      </c>
      <c r="N8" s="424">
        <f>IF((R8&lt;&gt;$N$6),0,VLOOKUP(D8,'شاخص یرق'!$A$2:$BZ$50,$R$2,FALSE))</f>
        <v>450.5</v>
      </c>
      <c r="O8" s="424">
        <f t="shared" ref="O8:O68" si="2">MAX(N8,M8)</f>
        <v>450.5</v>
      </c>
      <c r="P8" s="482">
        <f>IF((O8=0),0,ROUND(((O8/L8)-1)*0.95,3))</f>
        <v>0</v>
      </c>
      <c r="Q8" s="483">
        <f>IF((O8=0),0,ROUND((P8*K8),0))</f>
        <v>0</v>
      </c>
      <c r="R8" s="427" t="str">
        <f t="shared" ref="R8:R68" si="3">C8</f>
        <v>دوم94</v>
      </c>
    </row>
    <row r="9" spans="1:22" ht="27">
      <c r="A9" s="439">
        <f t="shared" ref="A9:B24" si="4">A7</f>
        <v>95</v>
      </c>
      <c r="B9" s="443" t="str">
        <f t="shared" si="4"/>
        <v>اول</v>
      </c>
      <c r="C9" s="284" t="str">
        <f t="shared" ref="C9:C40" si="5">C7</f>
        <v>دوم94</v>
      </c>
      <c r="D9" s="284">
        <v>2</v>
      </c>
      <c r="E9" s="285">
        <f>'مالی برق'!D6</f>
        <v>1994202.6</v>
      </c>
      <c r="F9" s="285">
        <v>0</v>
      </c>
      <c r="G9" s="479">
        <f>E9-F9</f>
        <v>1994202.6</v>
      </c>
      <c r="H9" s="480">
        <f t="shared" ref="H9:H66" si="6">H7</f>
        <v>32</v>
      </c>
      <c r="I9" s="481">
        <f t="shared" ref="I9:I68" si="7">I8</f>
        <v>48</v>
      </c>
      <c r="J9" s="424">
        <f>H9/I9</f>
        <v>0.66666666666666663</v>
      </c>
      <c r="K9" s="479">
        <f t="shared" ref="K9:K27" si="8">J9*G9</f>
        <v>1329468.3999999999</v>
      </c>
      <c r="L9" s="424">
        <f>VLOOKUP(D9,'شاخص یرق'!$A$2:$BZ$50,$R$4,FALSE)</f>
        <v>644.1</v>
      </c>
      <c r="M9" s="424">
        <f>IF((R9&lt;&gt;$M$6),0,VLOOKUP(D9,'شاخص یرق'!$A$2:$BZ$50,$R$3,FALSE))</f>
        <v>644.1</v>
      </c>
      <c r="N9" s="424">
        <f>IF((R9&lt;&gt;$N$6),0,VLOOKUP(D9,'شاخص یرق'!$A$2:$BZ$50,$R$2,FALSE))</f>
        <v>644.1</v>
      </c>
      <c r="O9" s="424">
        <f t="shared" si="2"/>
        <v>644.1</v>
      </c>
      <c r="P9" s="482">
        <f t="shared" ref="P9:P68" si="9">IF((O9=0),0,ROUND(((O9/L9)-1)*0.95,3))</f>
        <v>0</v>
      </c>
      <c r="Q9" s="483">
        <f t="shared" ref="Q9:Q68" si="10">IF((O9=0),0,ROUND((P9*K9),0))</f>
        <v>0</v>
      </c>
      <c r="R9" s="427" t="str">
        <f t="shared" si="3"/>
        <v>دوم94</v>
      </c>
    </row>
    <row r="10" spans="1:22" ht="27">
      <c r="A10" s="439">
        <f t="shared" si="4"/>
        <v>95</v>
      </c>
      <c r="B10" s="443" t="str">
        <f t="shared" si="4"/>
        <v>دوم</v>
      </c>
      <c r="C10" s="284" t="str">
        <f t="shared" si="5"/>
        <v>دوم94</v>
      </c>
      <c r="D10" s="284">
        <v>2</v>
      </c>
      <c r="E10" s="285"/>
      <c r="F10" s="285"/>
      <c r="G10" s="479"/>
      <c r="H10" s="480">
        <f t="shared" si="6"/>
        <v>16</v>
      </c>
      <c r="I10" s="481">
        <f t="shared" si="7"/>
        <v>48</v>
      </c>
      <c r="J10" s="424">
        <f t="shared" ref="J10:J68" si="11">H10/I10</f>
        <v>0.33333333333333331</v>
      </c>
      <c r="K10" s="479">
        <f>J10*G9</f>
        <v>664734.19999999995</v>
      </c>
      <c r="L10" s="424">
        <f>VLOOKUP(D10,'شاخص یرق'!$A$2:$BZ$50,$R$4,FALSE)</f>
        <v>644.1</v>
      </c>
      <c r="M10" s="424">
        <f>IF((R10&lt;&gt;$M$6),0,VLOOKUP(D10,'شاخص یرق'!$A$2:$BZ$50,$R$3,FALSE))</f>
        <v>644.1</v>
      </c>
      <c r="N10" s="424">
        <f>IF((R10&lt;&gt;$N$6),0,VLOOKUP(D10,'شاخص یرق'!$A$2:$BZ$50,$R$2,FALSE))</f>
        <v>644.1</v>
      </c>
      <c r="O10" s="424">
        <f t="shared" si="2"/>
        <v>644.1</v>
      </c>
      <c r="P10" s="482">
        <f t="shared" si="9"/>
        <v>0</v>
      </c>
      <c r="Q10" s="483">
        <f t="shared" si="10"/>
        <v>0</v>
      </c>
      <c r="R10" s="427" t="str">
        <f t="shared" si="3"/>
        <v>دوم94</v>
      </c>
    </row>
    <row r="11" spans="1:22" ht="27">
      <c r="A11" s="439">
        <f t="shared" si="4"/>
        <v>95</v>
      </c>
      <c r="B11" s="443" t="str">
        <f t="shared" si="4"/>
        <v>اول</v>
      </c>
      <c r="C11" s="284" t="str">
        <f t="shared" si="5"/>
        <v>دوم94</v>
      </c>
      <c r="D11" s="284">
        <v>3</v>
      </c>
      <c r="E11" s="286">
        <f>'مالی برق'!D7</f>
        <v>3460602.6</v>
      </c>
      <c r="F11" s="286">
        <v>0</v>
      </c>
      <c r="G11" s="479">
        <f>E11-F11</f>
        <v>3460602.6</v>
      </c>
      <c r="H11" s="480">
        <f t="shared" si="6"/>
        <v>32</v>
      </c>
      <c r="I11" s="481">
        <f t="shared" si="7"/>
        <v>48</v>
      </c>
      <c r="J11" s="424">
        <f t="shared" si="11"/>
        <v>0.66666666666666663</v>
      </c>
      <c r="K11" s="479">
        <f t="shared" si="8"/>
        <v>2307068.4</v>
      </c>
      <c r="L11" s="424">
        <f>VLOOKUP(D11,'شاخص یرق'!$A$2:$BZ$50,$R$4,FALSE)</f>
        <v>537.5</v>
      </c>
      <c r="M11" s="424">
        <f>IF((R11&lt;&gt;$M$6),0,VLOOKUP(D11,'شاخص یرق'!$A$2:$BZ$50,$R$3,FALSE))</f>
        <v>537.5</v>
      </c>
      <c r="N11" s="424">
        <f>IF((R11&lt;&gt;$N$6),0,VLOOKUP(D11,'شاخص یرق'!$A$2:$BZ$50,$R$2,FALSE))</f>
        <v>537.5</v>
      </c>
      <c r="O11" s="424">
        <f t="shared" si="2"/>
        <v>537.5</v>
      </c>
      <c r="P11" s="482">
        <f t="shared" si="9"/>
        <v>0</v>
      </c>
      <c r="Q11" s="483">
        <f t="shared" si="10"/>
        <v>0</v>
      </c>
      <c r="R11" s="427" t="str">
        <f t="shared" si="3"/>
        <v>دوم94</v>
      </c>
    </row>
    <row r="12" spans="1:22" ht="27">
      <c r="A12" s="439">
        <f t="shared" si="4"/>
        <v>95</v>
      </c>
      <c r="B12" s="443" t="str">
        <f t="shared" si="4"/>
        <v>دوم</v>
      </c>
      <c r="C12" s="284" t="str">
        <f t="shared" si="5"/>
        <v>دوم94</v>
      </c>
      <c r="D12" s="284">
        <v>3</v>
      </c>
      <c r="E12" s="286"/>
      <c r="F12" s="286"/>
      <c r="G12" s="479"/>
      <c r="H12" s="480">
        <f t="shared" si="6"/>
        <v>16</v>
      </c>
      <c r="I12" s="481">
        <f t="shared" si="7"/>
        <v>48</v>
      </c>
      <c r="J12" s="424">
        <f t="shared" si="11"/>
        <v>0.33333333333333331</v>
      </c>
      <c r="K12" s="479">
        <f>J12*G11</f>
        <v>1153534.2</v>
      </c>
      <c r="L12" s="424">
        <f>VLOOKUP(D12,'شاخص یرق'!$A$2:$BZ$50,$R$4,FALSE)</f>
        <v>537.5</v>
      </c>
      <c r="M12" s="424">
        <f>IF((R12&lt;&gt;$M$6),0,VLOOKUP(D12,'شاخص یرق'!$A$2:$BZ$50,$R$3,FALSE))</f>
        <v>537.5</v>
      </c>
      <c r="N12" s="424">
        <f>IF((R12&lt;&gt;$N$6),0,VLOOKUP(D12,'شاخص یرق'!$A$2:$BZ$50,$R$2,FALSE))</f>
        <v>537.5</v>
      </c>
      <c r="O12" s="424">
        <f t="shared" si="2"/>
        <v>537.5</v>
      </c>
      <c r="P12" s="482">
        <f t="shared" si="9"/>
        <v>0</v>
      </c>
      <c r="Q12" s="483">
        <f t="shared" si="10"/>
        <v>0</v>
      </c>
      <c r="R12" s="427" t="str">
        <f t="shared" si="3"/>
        <v>دوم94</v>
      </c>
    </row>
    <row r="13" spans="1:22" ht="27">
      <c r="A13" s="439">
        <f t="shared" si="4"/>
        <v>95</v>
      </c>
      <c r="B13" s="443" t="str">
        <f t="shared" si="4"/>
        <v>اول</v>
      </c>
      <c r="C13" s="284" t="str">
        <f t="shared" si="5"/>
        <v>دوم94</v>
      </c>
      <c r="D13" s="284">
        <v>4</v>
      </c>
      <c r="E13" s="286">
        <f>'مالی برق'!D8</f>
        <v>1634102.6</v>
      </c>
      <c r="F13" s="286">
        <v>0</v>
      </c>
      <c r="G13" s="479">
        <f>E13-F13</f>
        <v>1634102.6</v>
      </c>
      <c r="H13" s="480">
        <f t="shared" si="6"/>
        <v>32</v>
      </c>
      <c r="I13" s="481">
        <f t="shared" si="7"/>
        <v>48</v>
      </c>
      <c r="J13" s="424">
        <f t="shared" si="11"/>
        <v>0.66666666666666663</v>
      </c>
      <c r="K13" s="479">
        <f t="shared" si="8"/>
        <v>1089401.7333333334</v>
      </c>
      <c r="L13" s="424">
        <f>VLOOKUP(D13,'شاخص یرق'!$A$2:$BZ$50,$R$4,FALSE)</f>
        <v>513</v>
      </c>
      <c r="M13" s="424">
        <f>IF((R13&lt;&gt;$M$6),0,VLOOKUP(D13,'شاخص یرق'!$A$2:$BZ$50,$R$3,FALSE))</f>
        <v>513</v>
      </c>
      <c r="N13" s="424">
        <f>IF((R13&lt;&gt;$N$6),0,VLOOKUP(D13,'شاخص یرق'!$A$2:$BZ$50,$R$2,FALSE))</f>
        <v>513</v>
      </c>
      <c r="O13" s="424">
        <f t="shared" si="2"/>
        <v>513</v>
      </c>
      <c r="P13" s="482">
        <f t="shared" si="9"/>
        <v>0</v>
      </c>
      <c r="Q13" s="483">
        <f t="shared" si="10"/>
        <v>0</v>
      </c>
      <c r="R13" s="427" t="str">
        <f t="shared" si="3"/>
        <v>دوم94</v>
      </c>
    </row>
    <row r="14" spans="1:22" ht="27">
      <c r="A14" s="439">
        <f t="shared" si="4"/>
        <v>95</v>
      </c>
      <c r="B14" s="443" t="str">
        <f t="shared" si="4"/>
        <v>دوم</v>
      </c>
      <c r="C14" s="284" t="str">
        <f t="shared" si="5"/>
        <v>دوم94</v>
      </c>
      <c r="D14" s="284">
        <v>4</v>
      </c>
      <c r="E14" s="286"/>
      <c r="F14" s="286"/>
      <c r="G14" s="479"/>
      <c r="H14" s="480">
        <f t="shared" si="6"/>
        <v>16</v>
      </c>
      <c r="I14" s="481">
        <f t="shared" si="7"/>
        <v>48</v>
      </c>
      <c r="J14" s="424">
        <f t="shared" si="11"/>
        <v>0.33333333333333331</v>
      </c>
      <c r="K14" s="479">
        <f>J14*G13</f>
        <v>544700.8666666667</v>
      </c>
      <c r="L14" s="424">
        <f>VLOOKUP(D14,'شاخص یرق'!$A$2:$BZ$50,$R$4,FALSE)</f>
        <v>513</v>
      </c>
      <c r="M14" s="424">
        <f>IF((R14&lt;&gt;$M$6),0,VLOOKUP(D14,'شاخص یرق'!$A$2:$BZ$50,$R$3,FALSE))</f>
        <v>513</v>
      </c>
      <c r="N14" s="424">
        <f>IF((R14&lt;&gt;$N$6),0,VLOOKUP(D14,'شاخص یرق'!$A$2:$BZ$50,$R$2,FALSE))</f>
        <v>513</v>
      </c>
      <c r="O14" s="424">
        <f t="shared" si="2"/>
        <v>513</v>
      </c>
      <c r="P14" s="482">
        <f t="shared" si="9"/>
        <v>0</v>
      </c>
      <c r="Q14" s="483">
        <f t="shared" si="10"/>
        <v>0</v>
      </c>
      <c r="R14" s="427" t="str">
        <f t="shared" si="3"/>
        <v>دوم94</v>
      </c>
    </row>
    <row r="15" spans="1:22" ht="27">
      <c r="A15" s="439">
        <f t="shared" si="4"/>
        <v>95</v>
      </c>
      <c r="B15" s="443" t="str">
        <f t="shared" si="4"/>
        <v>اول</v>
      </c>
      <c r="C15" s="284" t="str">
        <f t="shared" si="5"/>
        <v>دوم94</v>
      </c>
      <c r="D15" s="284">
        <v>5</v>
      </c>
      <c r="E15" s="286">
        <f>'مالی برق'!D9</f>
        <v>13002.6</v>
      </c>
      <c r="F15" s="286">
        <v>0</v>
      </c>
      <c r="G15" s="479">
        <f>E15-F15</f>
        <v>13002.6</v>
      </c>
      <c r="H15" s="480">
        <f t="shared" si="6"/>
        <v>32</v>
      </c>
      <c r="I15" s="481">
        <f t="shared" si="7"/>
        <v>48</v>
      </c>
      <c r="J15" s="424">
        <f t="shared" si="11"/>
        <v>0.66666666666666663</v>
      </c>
      <c r="K15" s="479">
        <f t="shared" ref="K15" si="12">J15*G15</f>
        <v>8668.4</v>
      </c>
      <c r="L15" s="424">
        <f>VLOOKUP(D15,'شاخص یرق'!$A$2:$BZ$50,$R$4,FALSE)</f>
        <v>522.9</v>
      </c>
      <c r="M15" s="424">
        <f>IF((R15&lt;&gt;$M$6),0,VLOOKUP(D15,'شاخص یرق'!$A$2:$BZ$50,$R$3,FALSE))</f>
        <v>522.9</v>
      </c>
      <c r="N15" s="424">
        <f>IF((R15&lt;&gt;$N$6),0,VLOOKUP(D15,'شاخص یرق'!$A$2:$BZ$50,$R$2,FALSE))</f>
        <v>522.9</v>
      </c>
      <c r="O15" s="424">
        <f t="shared" si="2"/>
        <v>522.9</v>
      </c>
      <c r="P15" s="482">
        <f t="shared" si="9"/>
        <v>0</v>
      </c>
      <c r="Q15" s="483">
        <f t="shared" si="10"/>
        <v>0</v>
      </c>
      <c r="R15" s="427" t="str">
        <f t="shared" si="3"/>
        <v>دوم94</v>
      </c>
    </row>
    <row r="16" spans="1:22" ht="27">
      <c r="A16" s="439">
        <f t="shared" si="4"/>
        <v>95</v>
      </c>
      <c r="B16" s="443" t="str">
        <f t="shared" si="4"/>
        <v>دوم</v>
      </c>
      <c r="C16" s="284" t="str">
        <f t="shared" si="5"/>
        <v>دوم94</v>
      </c>
      <c r="D16" s="284">
        <v>5</v>
      </c>
      <c r="E16" s="286"/>
      <c r="F16" s="286"/>
      <c r="G16" s="479"/>
      <c r="H16" s="480">
        <f t="shared" si="6"/>
        <v>16</v>
      </c>
      <c r="I16" s="481">
        <f t="shared" si="7"/>
        <v>48</v>
      </c>
      <c r="J16" s="424">
        <f t="shared" si="11"/>
        <v>0.33333333333333331</v>
      </c>
      <c r="K16" s="479">
        <f>J16*G15</f>
        <v>4334.2</v>
      </c>
      <c r="L16" s="424">
        <f>VLOOKUP(D16,'شاخص یرق'!$A$2:$BZ$50,$R$4,FALSE)</f>
        <v>522.9</v>
      </c>
      <c r="M16" s="424">
        <f>IF((R16&lt;&gt;$M$6),0,VLOOKUP(D16,'شاخص یرق'!$A$2:$BZ$50,$R$3,FALSE))</f>
        <v>522.9</v>
      </c>
      <c r="N16" s="424">
        <f>IF((R16&lt;&gt;$N$6),0,VLOOKUP(D16,'شاخص یرق'!$A$2:$BZ$50,$R$2,FALSE))</f>
        <v>522.9</v>
      </c>
      <c r="O16" s="424">
        <f t="shared" si="2"/>
        <v>522.9</v>
      </c>
      <c r="P16" s="482">
        <f t="shared" si="9"/>
        <v>0</v>
      </c>
      <c r="Q16" s="483">
        <f t="shared" si="10"/>
        <v>0</v>
      </c>
      <c r="R16" s="427" t="str">
        <f t="shared" si="3"/>
        <v>دوم94</v>
      </c>
    </row>
    <row r="17" spans="1:18" ht="27">
      <c r="A17" s="439">
        <f t="shared" si="4"/>
        <v>95</v>
      </c>
      <c r="B17" s="443" t="str">
        <f t="shared" si="4"/>
        <v>اول</v>
      </c>
      <c r="C17" s="284" t="str">
        <f t="shared" si="5"/>
        <v>دوم94</v>
      </c>
      <c r="D17" s="284">
        <v>6</v>
      </c>
      <c r="E17" s="286">
        <f>'مالی برق'!D10</f>
        <v>13002.6</v>
      </c>
      <c r="F17" s="286">
        <v>0</v>
      </c>
      <c r="G17" s="479">
        <f>E17-F17</f>
        <v>13002.6</v>
      </c>
      <c r="H17" s="480">
        <f t="shared" si="6"/>
        <v>32</v>
      </c>
      <c r="I17" s="481">
        <f t="shared" si="7"/>
        <v>48</v>
      </c>
      <c r="J17" s="424">
        <f t="shared" si="11"/>
        <v>0.66666666666666663</v>
      </c>
      <c r="K17" s="479">
        <f t="shared" si="8"/>
        <v>8668.4</v>
      </c>
      <c r="L17" s="424">
        <f>VLOOKUP(D17,'شاخص یرق'!$A$2:$BZ$50,$R$4,FALSE)</f>
        <v>778.2</v>
      </c>
      <c r="M17" s="424">
        <f>IF((R17&lt;&gt;$M$6),0,VLOOKUP(D17,'شاخص یرق'!$A$2:$BZ$50,$R$3,FALSE))</f>
        <v>778.2</v>
      </c>
      <c r="N17" s="424">
        <f>IF((R17&lt;&gt;$N$6),0,VLOOKUP(D17,'شاخص یرق'!$A$2:$BZ$50,$R$2,FALSE))</f>
        <v>778.2</v>
      </c>
      <c r="O17" s="424">
        <f t="shared" si="2"/>
        <v>778.2</v>
      </c>
      <c r="P17" s="482">
        <f t="shared" si="9"/>
        <v>0</v>
      </c>
      <c r="Q17" s="483">
        <f t="shared" si="10"/>
        <v>0</v>
      </c>
      <c r="R17" s="427" t="str">
        <f t="shared" si="3"/>
        <v>دوم94</v>
      </c>
    </row>
    <row r="18" spans="1:18" ht="27">
      <c r="A18" s="439">
        <f t="shared" si="4"/>
        <v>95</v>
      </c>
      <c r="B18" s="443" t="str">
        <f t="shared" si="4"/>
        <v>دوم</v>
      </c>
      <c r="C18" s="284" t="str">
        <f t="shared" si="5"/>
        <v>دوم94</v>
      </c>
      <c r="D18" s="284">
        <v>6</v>
      </c>
      <c r="E18" s="286"/>
      <c r="F18" s="286"/>
      <c r="G18" s="479"/>
      <c r="H18" s="480">
        <f t="shared" si="6"/>
        <v>16</v>
      </c>
      <c r="I18" s="481">
        <f t="shared" si="7"/>
        <v>48</v>
      </c>
      <c r="J18" s="424">
        <f t="shared" si="11"/>
        <v>0.33333333333333331</v>
      </c>
      <c r="K18" s="479">
        <f>J18*G17</f>
        <v>4334.2</v>
      </c>
      <c r="L18" s="424">
        <f>VLOOKUP(D18,'شاخص یرق'!$A$2:$BZ$50,$R$4,FALSE)</f>
        <v>778.2</v>
      </c>
      <c r="M18" s="424">
        <f>IF((R18&lt;&gt;$M$6),0,VLOOKUP(D18,'شاخص یرق'!$A$2:$BZ$50,$R$3,FALSE))</f>
        <v>778.2</v>
      </c>
      <c r="N18" s="424">
        <f>IF((R18&lt;&gt;$N$6),0,VLOOKUP(D18,'شاخص یرق'!$A$2:$BZ$50,$R$2,FALSE))</f>
        <v>778.2</v>
      </c>
      <c r="O18" s="424">
        <f t="shared" si="2"/>
        <v>778.2</v>
      </c>
      <c r="P18" s="482">
        <f t="shared" si="9"/>
        <v>0</v>
      </c>
      <c r="Q18" s="483">
        <f t="shared" si="10"/>
        <v>0</v>
      </c>
      <c r="R18" s="427" t="str">
        <f t="shared" si="3"/>
        <v>دوم94</v>
      </c>
    </row>
    <row r="19" spans="1:18" ht="27">
      <c r="A19" s="439">
        <f t="shared" si="4"/>
        <v>95</v>
      </c>
      <c r="B19" s="443" t="str">
        <f t="shared" si="4"/>
        <v>اول</v>
      </c>
      <c r="C19" s="284" t="str">
        <f t="shared" si="5"/>
        <v>دوم94</v>
      </c>
      <c r="D19" s="284">
        <v>7</v>
      </c>
      <c r="E19" s="286">
        <f>'مالی برق'!D11</f>
        <v>13002.6</v>
      </c>
      <c r="F19" s="286">
        <v>0</v>
      </c>
      <c r="G19" s="479">
        <f>E19-F19</f>
        <v>13002.6</v>
      </c>
      <c r="H19" s="480">
        <f t="shared" si="6"/>
        <v>32</v>
      </c>
      <c r="I19" s="481">
        <f t="shared" si="7"/>
        <v>48</v>
      </c>
      <c r="J19" s="424">
        <f t="shared" si="11"/>
        <v>0.66666666666666663</v>
      </c>
      <c r="K19" s="479">
        <f t="shared" si="8"/>
        <v>8668.4</v>
      </c>
      <c r="L19" s="424">
        <f>VLOOKUP(D19,'شاخص یرق'!$A$2:$BZ$50,$R$4,FALSE)</f>
        <v>881.1</v>
      </c>
      <c r="M19" s="424">
        <f>IF((R19&lt;&gt;$M$6),0,VLOOKUP(D19,'شاخص یرق'!$A$2:$BZ$50,$R$3,FALSE))</f>
        <v>881.1</v>
      </c>
      <c r="N19" s="424">
        <f>IF((R19&lt;&gt;$N$6),0,VLOOKUP(D19,'شاخص یرق'!$A$2:$BZ$50,$R$2,FALSE))</f>
        <v>881.1</v>
      </c>
      <c r="O19" s="424">
        <f t="shared" si="2"/>
        <v>881.1</v>
      </c>
      <c r="P19" s="482">
        <f t="shared" si="9"/>
        <v>0</v>
      </c>
      <c r="Q19" s="483">
        <f t="shared" si="10"/>
        <v>0</v>
      </c>
      <c r="R19" s="427" t="str">
        <f t="shared" si="3"/>
        <v>دوم94</v>
      </c>
    </row>
    <row r="20" spans="1:18" ht="27">
      <c r="A20" s="439">
        <f t="shared" si="4"/>
        <v>95</v>
      </c>
      <c r="B20" s="443" t="str">
        <f t="shared" si="4"/>
        <v>دوم</v>
      </c>
      <c r="C20" s="284" t="str">
        <f t="shared" si="5"/>
        <v>دوم94</v>
      </c>
      <c r="D20" s="284">
        <v>7</v>
      </c>
      <c r="E20" s="286"/>
      <c r="F20" s="286"/>
      <c r="G20" s="479"/>
      <c r="H20" s="480">
        <f t="shared" si="6"/>
        <v>16</v>
      </c>
      <c r="I20" s="481">
        <f t="shared" si="7"/>
        <v>48</v>
      </c>
      <c r="J20" s="424">
        <f t="shared" si="11"/>
        <v>0.33333333333333331</v>
      </c>
      <c r="K20" s="479">
        <f>J20*G19</f>
        <v>4334.2</v>
      </c>
      <c r="L20" s="424">
        <f>VLOOKUP(D20,'شاخص یرق'!$A$2:$BZ$50,$R$4,FALSE)</f>
        <v>881.1</v>
      </c>
      <c r="M20" s="424">
        <f>IF((R20&lt;&gt;$M$6),0,VLOOKUP(D20,'شاخص یرق'!$A$2:$BZ$50,$R$3,FALSE))</f>
        <v>881.1</v>
      </c>
      <c r="N20" s="424">
        <f>IF((R20&lt;&gt;$N$6),0,VLOOKUP(D20,'شاخص یرق'!$A$2:$BZ$50,$R$2,FALSE))</f>
        <v>881.1</v>
      </c>
      <c r="O20" s="424">
        <f t="shared" si="2"/>
        <v>881.1</v>
      </c>
      <c r="P20" s="482">
        <f t="shared" si="9"/>
        <v>0</v>
      </c>
      <c r="Q20" s="483">
        <f t="shared" si="10"/>
        <v>0</v>
      </c>
      <c r="R20" s="427" t="str">
        <f t="shared" si="3"/>
        <v>دوم94</v>
      </c>
    </row>
    <row r="21" spans="1:18" ht="27">
      <c r="A21" s="439">
        <f t="shared" si="4"/>
        <v>95</v>
      </c>
      <c r="B21" s="443" t="str">
        <f t="shared" si="4"/>
        <v>اول</v>
      </c>
      <c r="C21" s="284" t="str">
        <f t="shared" si="5"/>
        <v>دوم94</v>
      </c>
      <c r="D21" s="284">
        <v>8</v>
      </c>
      <c r="E21" s="286">
        <f>'مالی برق'!D12</f>
        <v>31462.600000000002</v>
      </c>
      <c r="F21" s="286">
        <v>0</v>
      </c>
      <c r="G21" s="479">
        <f>E21-F21</f>
        <v>31462.600000000002</v>
      </c>
      <c r="H21" s="480">
        <f t="shared" si="6"/>
        <v>32</v>
      </c>
      <c r="I21" s="481">
        <f t="shared" si="7"/>
        <v>48</v>
      </c>
      <c r="J21" s="424">
        <f t="shared" si="11"/>
        <v>0.66666666666666663</v>
      </c>
      <c r="K21" s="479">
        <f t="shared" si="8"/>
        <v>20975.066666666666</v>
      </c>
      <c r="L21" s="424">
        <f>VLOOKUP(D21,'شاخص یرق'!$A$2:$BZ$50,$R$4,FALSE)</f>
        <v>826</v>
      </c>
      <c r="M21" s="424">
        <f>IF((R21&lt;&gt;$M$6),0,VLOOKUP(D21,'شاخص یرق'!$A$2:$BZ$50,$R$3,FALSE))</f>
        <v>826</v>
      </c>
      <c r="N21" s="424">
        <f>IF((R21&lt;&gt;$N$6),0,VLOOKUP(D21,'شاخص یرق'!$A$2:$BZ$50,$R$2,FALSE))</f>
        <v>826</v>
      </c>
      <c r="O21" s="424">
        <f t="shared" si="2"/>
        <v>826</v>
      </c>
      <c r="P21" s="482">
        <f t="shared" si="9"/>
        <v>0</v>
      </c>
      <c r="Q21" s="483">
        <f t="shared" si="10"/>
        <v>0</v>
      </c>
      <c r="R21" s="427" t="str">
        <f t="shared" si="3"/>
        <v>دوم94</v>
      </c>
    </row>
    <row r="22" spans="1:18" ht="27">
      <c r="A22" s="439">
        <f t="shared" si="4"/>
        <v>95</v>
      </c>
      <c r="B22" s="443" t="str">
        <f t="shared" si="4"/>
        <v>دوم</v>
      </c>
      <c r="C22" s="284" t="str">
        <f t="shared" si="5"/>
        <v>دوم94</v>
      </c>
      <c r="D22" s="284">
        <v>8</v>
      </c>
      <c r="E22" s="286"/>
      <c r="F22" s="286"/>
      <c r="G22" s="479"/>
      <c r="H22" s="480">
        <f t="shared" si="6"/>
        <v>16</v>
      </c>
      <c r="I22" s="481">
        <f t="shared" si="7"/>
        <v>48</v>
      </c>
      <c r="J22" s="424">
        <f t="shared" si="11"/>
        <v>0.33333333333333331</v>
      </c>
      <c r="K22" s="479">
        <f>J22*G21</f>
        <v>10487.533333333333</v>
      </c>
      <c r="L22" s="424">
        <f>VLOOKUP(D22,'شاخص یرق'!$A$2:$BZ$50,$R$4,FALSE)</f>
        <v>826</v>
      </c>
      <c r="M22" s="424">
        <f>IF((R22&lt;&gt;$M$6),0,VLOOKUP(D22,'شاخص یرق'!$A$2:$BZ$50,$R$3,FALSE))</f>
        <v>826</v>
      </c>
      <c r="N22" s="424">
        <f>IF((R22&lt;&gt;$N$6),0,VLOOKUP(D22,'شاخص یرق'!$A$2:$BZ$50,$R$2,FALSE))</f>
        <v>826</v>
      </c>
      <c r="O22" s="424">
        <f t="shared" si="2"/>
        <v>826</v>
      </c>
      <c r="P22" s="482">
        <f t="shared" si="9"/>
        <v>0</v>
      </c>
      <c r="Q22" s="483">
        <f t="shared" si="10"/>
        <v>0</v>
      </c>
      <c r="R22" s="427" t="str">
        <f t="shared" si="3"/>
        <v>دوم94</v>
      </c>
    </row>
    <row r="23" spans="1:18" ht="27">
      <c r="A23" s="439">
        <f t="shared" si="4"/>
        <v>95</v>
      </c>
      <c r="B23" s="443" t="str">
        <f t="shared" si="4"/>
        <v>اول</v>
      </c>
      <c r="C23" s="284" t="str">
        <f t="shared" si="5"/>
        <v>دوم94</v>
      </c>
      <c r="D23" s="284">
        <v>9</v>
      </c>
      <c r="E23" s="286">
        <f>'مالی برق'!D13</f>
        <v>768302.6</v>
      </c>
      <c r="F23" s="286">
        <v>0</v>
      </c>
      <c r="G23" s="479">
        <f>E23-F23</f>
        <v>768302.6</v>
      </c>
      <c r="H23" s="480">
        <f t="shared" si="6"/>
        <v>32</v>
      </c>
      <c r="I23" s="481">
        <f t="shared" si="7"/>
        <v>48</v>
      </c>
      <c r="J23" s="424">
        <f t="shared" si="11"/>
        <v>0.66666666666666663</v>
      </c>
      <c r="K23" s="479">
        <f t="shared" ref="K23" si="13">J23*G23</f>
        <v>512201.73333333328</v>
      </c>
      <c r="L23" s="424">
        <f>VLOOKUP(D23,'شاخص یرق'!$A$2:$BZ$50,$R$4,FALSE)</f>
        <v>642.4</v>
      </c>
      <c r="M23" s="424">
        <f>IF((R23&lt;&gt;$M$6),0,VLOOKUP(D23,'شاخص یرق'!$A$2:$BZ$50,$R$3,FALSE))</f>
        <v>642.4</v>
      </c>
      <c r="N23" s="424">
        <f>IF((R23&lt;&gt;$N$6),0,VLOOKUP(D23,'شاخص یرق'!$A$2:$BZ$50,$R$2,FALSE))</f>
        <v>642.4</v>
      </c>
      <c r="O23" s="424">
        <f t="shared" si="2"/>
        <v>642.4</v>
      </c>
      <c r="P23" s="482">
        <f t="shared" si="9"/>
        <v>0</v>
      </c>
      <c r="Q23" s="483">
        <f t="shared" si="10"/>
        <v>0</v>
      </c>
      <c r="R23" s="427" t="str">
        <f t="shared" si="3"/>
        <v>دوم94</v>
      </c>
    </row>
    <row r="24" spans="1:18" ht="27">
      <c r="A24" s="439">
        <f t="shared" si="4"/>
        <v>95</v>
      </c>
      <c r="B24" s="443" t="str">
        <f t="shared" si="4"/>
        <v>دوم</v>
      </c>
      <c r="C24" s="284" t="str">
        <f t="shared" si="5"/>
        <v>دوم94</v>
      </c>
      <c r="D24" s="284">
        <v>9</v>
      </c>
      <c r="E24" s="286"/>
      <c r="F24" s="286"/>
      <c r="G24" s="479"/>
      <c r="H24" s="480">
        <f t="shared" si="6"/>
        <v>16</v>
      </c>
      <c r="I24" s="481">
        <f t="shared" si="7"/>
        <v>48</v>
      </c>
      <c r="J24" s="424">
        <f t="shared" si="11"/>
        <v>0.33333333333333331</v>
      </c>
      <c r="K24" s="479">
        <f>J24*G23</f>
        <v>256100.86666666664</v>
      </c>
      <c r="L24" s="424">
        <f>VLOOKUP(D24,'شاخص یرق'!$A$2:$BZ$50,$R$4,FALSE)</f>
        <v>642.4</v>
      </c>
      <c r="M24" s="424">
        <f>IF((R24&lt;&gt;$M$6),0,VLOOKUP(D24,'شاخص یرق'!$A$2:$BZ$50,$R$3,FALSE))</f>
        <v>642.4</v>
      </c>
      <c r="N24" s="424">
        <f>IF((R24&lt;&gt;$N$6),0,VLOOKUP(D24,'شاخص یرق'!$A$2:$BZ$50,$R$2,FALSE))</f>
        <v>642.4</v>
      </c>
      <c r="O24" s="424">
        <f t="shared" si="2"/>
        <v>642.4</v>
      </c>
      <c r="P24" s="482">
        <f t="shared" si="9"/>
        <v>0</v>
      </c>
      <c r="Q24" s="483">
        <f t="shared" si="10"/>
        <v>0</v>
      </c>
      <c r="R24" s="427" t="str">
        <f t="shared" si="3"/>
        <v>دوم94</v>
      </c>
    </row>
    <row r="25" spans="1:18" ht="27">
      <c r="A25" s="439">
        <f t="shared" ref="A25:B42" si="14">A23</f>
        <v>95</v>
      </c>
      <c r="B25" s="443" t="str">
        <f t="shared" si="14"/>
        <v>اول</v>
      </c>
      <c r="C25" s="284" t="str">
        <f t="shared" si="5"/>
        <v>دوم94</v>
      </c>
      <c r="D25" s="284">
        <v>10</v>
      </c>
      <c r="E25" s="286">
        <f>'مالی برق'!D14</f>
        <v>2545402.6</v>
      </c>
      <c r="F25" s="286">
        <v>0</v>
      </c>
      <c r="G25" s="479">
        <f>E25-F25</f>
        <v>2545402.6</v>
      </c>
      <c r="H25" s="480">
        <f t="shared" si="6"/>
        <v>32</v>
      </c>
      <c r="I25" s="481">
        <f t="shared" si="7"/>
        <v>48</v>
      </c>
      <c r="J25" s="424">
        <f t="shared" si="11"/>
        <v>0.66666666666666663</v>
      </c>
      <c r="K25" s="479">
        <f t="shared" si="8"/>
        <v>1696935.0666666667</v>
      </c>
      <c r="L25" s="424">
        <f>VLOOKUP(D25,'شاخص یرق'!$A$2:$BZ$50,$R$4,FALSE)</f>
        <v>417</v>
      </c>
      <c r="M25" s="424">
        <f>IF((R25&lt;&gt;$M$6),0,VLOOKUP(D25,'شاخص یرق'!$A$2:$BZ$50,$R$3,FALSE))</f>
        <v>417</v>
      </c>
      <c r="N25" s="424">
        <f>IF((R25&lt;&gt;$N$6),0,VLOOKUP(D25,'شاخص یرق'!$A$2:$BZ$50,$R$2,FALSE))</f>
        <v>417</v>
      </c>
      <c r="O25" s="424">
        <f t="shared" si="2"/>
        <v>417</v>
      </c>
      <c r="P25" s="482">
        <f t="shared" si="9"/>
        <v>0</v>
      </c>
      <c r="Q25" s="483">
        <f t="shared" si="10"/>
        <v>0</v>
      </c>
      <c r="R25" s="427" t="str">
        <f t="shared" si="3"/>
        <v>دوم94</v>
      </c>
    </row>
    <row r="26" spans="1:18" ht="27">
      <c r="A26" s="439">
        <f t="shared" si="14"/>
        <v>95</v>
      </c>
      <c r="B26" s="443" t="str">
        <f t="shared" si="14"/>
        <v>دوم</v>
      </c>
      <c r="C26" s="284" t="str">
        <f t="shared" si="5"/>
        <v>دوم94</v>
      </c>
      <c r="D26" s="284">
        <v>10</v>
      </c>
      <c r="E26" s="286"/>
      <c r="F26" s="286"/>
      <c r="G26" s="479"/>
      <c r="H26" s="480">
        <f t="shared" si="6"/>
        <v>16</v>
      </c>
      <c r="I26" s="481">
        <f t="shared" si="7"/>
        <v>48</v>
      </c>
      <c r="J26" s="424">
        <f t="shared" si="11"/>
        <v>0.33333333333333331</v>
      </c>
      <c r="K26" s="479">
        <f>J26*G25</f>
        <v>848467.53333333333</v>
      </c>
      <c r="L26" s="424">
        <f>VLOOKUP(D26,'شاخص یرق'!$A$2:$BZ$50,$R$4,FALSE)</f>
        <v>417</v>
      </c>
      <c r="M26" s="424">
        <f>IF((R26&lt;&gt;$M$6),0,VLOOKUP(D26,'شاخص یرق'!$A$2:$BZ$50,$R$3,FALSE))</f>
        <v>417</v>
      </c>
      <c r="N26" s="424">
        <f>IF((R26&lt;&gt;$N$6),0,VLOOKUP(D26,'شاخص یرق'!$A$2:$BZ$50,$R$2,FALSE))</f>
        <v>417</v>
      </c>
      <c r="O26" s="424">
        <f t="shared" si="2"/>
        <v>417</v>
      </c>
      <c r="P26" s="482">
        <f t="shared" si="9"/>
        <v>0</v>
      </c>
      <c r="Q26" s="483">
        <f t="shared" si="10"/>
        <v>0</v>
      </c>
      <c r="R26" s="427" t="str">
        <f t="shared" si="3"/>
        <v>دوم94</v>
      </c>
    </row>
    <row r="27" spans="1:18" ht="27">
      <c r="A27" s="439">
        <f t="shared" si="14"/>
        <v>95</v>
      </c>
      <c r="B27" s="443" t="str">
        <f t="shared" si="14"/>
        <v>اول</v>
      </c>
      <c r="C27" s="284" t="str">
        <f t="shared" si="5"/>
        <v>دوم94</v>
      </c>
      <c r="D27" s="284">
        <v>11</v>
      </c>
      <c r="E27" s="286">
        <f>'مالی برق'!D15</f>
        <v>114662.6</v>
      </c>
      <c r="F27" s="286">
        <v>0</v>
      </c>
      <c r="G27" s="479">
        <f>E27-F27</f>
        <v>114662.6</v>
      </c>
      <c r="H27" s="480">
        <f t="shared" si="6"/>
        <v>32</v>
      </c>
      <c r="I27" s="481">
        <f t="shared" si="7"/>
        <v>48</v>
      </c>
      <c r="J27" s="424">
        <f t="shared" si="11"/>
        <v>0.66666666666666663</v>
      </c>
      <c r="K27" s="479">
        <f t="shared" si="8"/>
        <v>76441.733333333337</v>
      </c>
      <c r="L27" s="424">
        <f>VLOOKUP(D27,'شاخص یرق'!$A$2:$BZ$50,$R$4,FALSE)</f>
        <v>586.4</v>
      </c>
      <c r="M27" s="424">
        <f>IF((R27&lt;&gt;$M$6),0,VLOOKUP(D27,'شاخص یرق'!$A$2:$BZ$50,$R$3,FALSE))</f>
        <v>586.4</v>
      </c>
      <c r="N27" s="424">
        <f>IF((R27&lt;&gt;$N$6),0,VLOOKUP(D27,'شاخص یرق'!$A$2:$BZ$50,$R$2,FALSE))</f>
        <v>586.4</v>
      </c>
      <c r="O27" s="424">
        <f t="shared" si="2"/>
        <v>586.4</v>
      </c>
      <c r="P27" s="482">
        <f t="shared" si="9"/>
        <v>0</v>
      </c>
      <c r="Q27" s="483">
        <f t="shared" si="10"/>
        <v>0</v>
      </c>
      <c r="R27" s="427" t="str">
        <f t="shared" si="3"/>
        <v>دوم94</v>
      </c>
    </row>
    <row r="28" spans="1:18" ht="27">
      <c r="A28" s="439">
        <f t="shared" si="14"/>
        <v>95</v>
      </c>
      <c r="B28" s="443" t="str">
        <f t="shared" si="14"/>
        <v>دوم</v>
      </c>
      <c r="C28" s="284" t="str">
        <f t="shared" si="5"/>
        <v>دوم94</v>
      </c>
      <c r="D28" s="284">
        <v>11</v>
      </c>
      <c r="E28" s="286"/>
      <c r="F28" s="286"/>
      <c r="G28" s="479"/>
      <c r="H28" s="480">
        <f t="shared" si="6"/>
        <v>16</v>
      </c>
      <c r="I28" s="481">
        <f t="shared" si="7"/>
        <v>48</v>
      </c>
      <c r="J28" s="424">
        <f t="shared" si="11"/>
        <v>0.33333333333333331</v>
      </c>
      <c r="K28" s="479">
        <f>J28*G27</f>
        <v>38220.866666666669</v>
      </c>
      <c r="L28" s="424">
        <f>VLOOKUP(D28,'شاخص یرق'!$A$2:$BZ$50,$R$4,FALSE)</f>
        <v>586.4</v>
      </c>
      <c r="M28" s="424">
        <f>IF((R28&lt;&gt;$M$6),0,VLOOKUP(D28,'شاخص یرق'!$A$2:$BZ$50,$R$3,FALSE))</f>
        <v>586.4</v>
      </c>
      <c r="N28" s="424">
        <f>IF((R28&lt;&gt;$N$6),0,VLOOKUP(D28,'شاخص یرق'!$A$2:$BZ$50,$R$2,FALSE))</f>
        <v>586.4</v>
      </c>
      <c r="O28" s="424">
        <f t="shared" si="2"/>
        <v>586.4</v>
      </c>
      <c r="P28" s="482">
        <f t="shared" si="9"/>
        <v>0</v>
      </c>
      <c r="Q28" s="483">
        <f t="shared" si="10"/>
        <v>0</v>
      </c>
      <c r="R28" s="427" t="str">
        <f t="shared" si="3"/>
        <v>دوم94</v>
      </c>
    </row>
    <row r="29" spans="1:18" ht="27">
      <c r="A29" s="439">
        <f t="shared" si="14"/>
        <v>95</v>
      </c>
      <c r="B29" s="443" t="str">
        <f t="shared" si="14"/>
        <v>اول</v>
      </c>
      <c r="C29" s="284" t="str">
        <f t="shared" si="5"/>
        <v>دوم94</v>
      </c>
      <c r="D29" s="284">
        <v>12</v>
      </c>
      <c r="E29" s="286">
        <f>'مالی برق'!D16</f>
        <v>11260602.6</v>
      </c>
      <c r="F29" s="286">
        <v>0</v>
      </c>
      <c r="G29" s="479">
        <f>E29-F29</f>
        <v>11260602.6</v>
      </c>
      <c r="H29" s="480">
        <f t="shared" si="6"/>
        <v>32</v>
      </c>
      <c r="I29" s="481">
        <f t="shared" si="7"/>
        <v>48</v>
      </c>
      <c r="J29" s="424">
        <f t="shared" si="11"/>
        <v>0.66666666666666663</v>
      </c>
      <c r="K29" s="479">
        <f t="shared" ref="K29" si="15">J29*G29</f>
        <v>7507068.3999999994</v>
      </c>
      <c r="L29" s="424">
        <f>VLOOKUP(D29,'شاخص یرق'!$A$2:$BZ$50,$R$4,FALSE)</f>
        <v>592</v>
      </c>
      <c r="M29" s="424">
        <f>IF((R29&lt;&gt;$M$6),0,VLOOKUP(D29,'شاخص یرق'!$A$2:$BZ$50,$R$3,FALSE))</f>
        <v>592</v>
      </c>
      <c r="N29" s="424">
        <f>IF((R29&lt;&gt;$N$6),0,VLOOKUP(D29,'شاخص یرق'!$A$2:$BZ$50,$R$2,FALSE))</f>
        <v>592</v>
      </c>
      <c r="O29" s="424">
        <f t="shared" si="2"/>
        <v>592</v>
      </c>
      <c r="P29" s="482">
        <f t="shared" si="9"/>
        <v>0</v>
      </c>
      <c r="Q29" s="483">
        <f t="shared" si="10"/>
        <v>0</v>
      </c>
      <c r="R29" s="427" t="str">
        <f t="shared" si="3"/>
        <v>دوم94</v>
      </c>
    </row>
    <row r="30" spans="1:18" ht="27">
      <c r="A30" s="439">
        <f t="shared" si="14"/>
        <v>95</v>
      </c>
      <c r="B30" s="443" t="str">
        <f t="shared" si="14"/>
        <v>دوم</v>
      </c>
      <c r="C30" s="284" t="str">
        <f t="shared" si="5"/>
        <v>دوم94</v>
      </c>
      <c r="D30" s="284">
        <v>12</v>
      </c>
      <c r="E30" s="286"/>
      <c r="F30" s="286"/>
      <c r="G30" s="479"/>
      <c r="H30" s="480">
        <f t="shared" si="6"/>
        <v>16</v>
      </c>
      <c r="I30" s="481">
        <f t="shared" si="7"/>
        <v>48</v>
      </c>
      <c r="J30" s="424">
        <f t="shared" si="11"/>
        <v>0.33333333333333331</v>
      </c>
      <c r="K30" s="479">
        <f>J30*G29</f>
        <v>3753534.1999999997</v>
      </c>
      <c r="L30" s="424">
        <f>VLOOKUP(D30,'شاخص یرق'!$A$2:$BZ$50,$R$4,FALSE)</f>
        <v>592</v>
      </c>
      <c r="M30" s="424">
        <f>IF((R30&lt;&gt;$M$6),0,VLOOKUP(D30,'شاخص یرق'!$A$2:$BZ$50,$R$3,FALSE))</f>
        <v>592</v>
      </c>
      <c r="N30" s="424">
        <f>IF((R30&lt;&gt;$N$6),0,VLOOKUP(D30,'شاخص یرق'!$A$2:$BZ$50,$R$2,FALSE))</f>
        <v>592</v>
      </c>
      <c r="O30" s="424">
        <f t="shared" si="2"/>
        <v>592</v>
      </c>
      <c r="P30" s="482">
        <f t="shared" si="9"/>
        <v>0</v>
      </c>
      <c r="Q30" s="483">
        <f t="shared" si="10"/>
        <v>0</v>
      </c>
      <c r="R30" s="427" t="str">
        <f t="shared" si="3"/>
        <v>دوم94</v>
      </c>
    </row>
    <row r="31" spans="1:18" ht="27">
      <c r="A31" s="439">
        <f t="shared" si="14"/>
        <v>95</v>
      </c>
      <c r="B31" s="443" t="str">
        <f t="shared" si="14"/>
        <v>اول</v>
      </c>
      <c r="C31" s="284" t="str">
        <f t="shared" si="5"/>
        <v>دوم94</v>
      </c>
      <c r="D31" s="284">
        <v>13</v>
      </c>
      <c r="E31" s="286">
        <f>'مالی برق'!D17</f>
        <v>78002.600000000006</v>
      </c>
      <c r="F31" s="286">
        <v>0</v>
      </c>
      <c r="G31" s="479">
        <f>E31-F31</f>
        <v>78002.600000000006</v>
      </c>
      <c r="H31" s="480">
        <f t="shared" si="6"/>
        <v>32</v>
      </c>
      <c r="I31" s="481">
        <f t="shared" si="7"/>
        <v>48</v>
      </c>
      <c r="J31" s="424">
        <f t="shared" si="11"/>
        <v>0.66666666666666663</v>
      </c>
      <c r="K31" s="479">
        <f t="shared" ref="K31:K33" si="16">J31*G31</f>
        <v>52001.733333333337</v>
      </c>
      <c r="L31" s="424">
        <f>VLOOKUP(D31,'شاخص یرق'!$A$2:$BZ$50,$R$4,FALSE)</f>
        <v>670.7</v>
      </c>
      <c r="M31" s="424">
        <f>IF((R31&lt;&gt;$M$6),0,VLOOKUP(D31,'شاخص یرق'!$A$2:$BZ$50,$R$3,FALSE))</f>
        <v>670.7</v>
      </c>
      <c r="N31" s="424">
        <f>IF((R31&lt;&gt;$N$6),0,VLOOKUP(D31,'شاخص یرق'!$A$2:$BZ$50,$R$2,FALSE))</f>
        <v>670.7</v>
      </c>
      <c r="O31" s="424">
        <f t="shared" si="2"/>
        <v>670.7</v>
      </c>
      <c r="P31" s="482">
        <f t="shared" si="9"/>
        <v>0</v>
      </c>
      <c r="Q31" s="483">
        <f t="shared" si="10"/>
        <v>0</v>
      </c>
      <c r="R31" s="427" t="str">
        <f t="shared" si="3"/>
        <v>دوم94</v>
      </c>
    </row>
    <row r="32" spans="1:18" ht="27">
      <c r="A32" s="439">
        <f t="shared" si="14"/>
        <v>95</v>
      </c>
      <c r="B32" s="443" t="str">
        <f t="shared" si="14"/>
        <v>دوم</v>
      </c>
      <c r="C32" s="284" t="str">
        <f t="shared" si="5"/>
        <v>دوم94</v>
      </c>
      <c r="D32" s="284">
        <v>13</v>
      </c>
      <c r="E32" s="286"/>
      <c r="F32" s="286"/>
      <c r="G32" s="479">
        <f t="shared" ref="G32:G34" si="17">E32-F32</f>
        <v>0</v>
      </c>
      <c r="H32" s="480">
        <f t="shared" si="6"/>
        <v>16</v>
      </c>
      <c r="I32" s="481">
        <f t="shared" si="7"/>
        <v>48</v>
      </c>
      <c r="J32" s="424">
        <f t="shared" si="11"/>
        <v>0.33333333333333331</v>
      </c>
      <c r="K32" s="479">
        <f>J32*G31</f>
        <v>26000.866666666669</v>
      </c>
      <c r="L32" s="424">
        <f>VLOOKUP(D32,'شاخص یرق'!$A$2:$BZ$50,$R$4,FALSE)</f>
        <v>670.7</v>
      </c>
      <c r="M32" s="424">
        <f>IF((R32&lt;&gt;$M$6),0,VLOOKUP(D32,'شاخص یرق'!$A$2:$BZ$50,$R$3,FALSE))</f>
        <v>670.7</v>
      </c>
      <c r="N32" s="424">
        <f>IF((R32&lt;&gt;$N$6),0,VLOOKUP(D32,'شاخص یرق'!$A$2:$BZ$50,$R$2,FALSE))</f>
        <v>670.7</v>
      </c>
      <c r="O32" s="424">
        <f t="shared" si="2"/>
        <v>670.7</v>
      </c>
      <c r="P32" s="482">
        <f t="shared" si="9"/>
        <v>0</v>
      </c>
      <c r="Q32" s="483">
        <f t="shared" si="10"/>
        <v>0</v>
      </c>
      <c r="R32" s="427" t="str">
        <f t="shared" si="3"/>
        <v>دوم94</v>
      </c>
    </row>
    <row r="33" spans="1:18" ht="27">
      <c r="A33" s="439">
        <f t="shared" si="14"/>
        <v>95</v>
      </c>
      <c r="B33" s="443" t="str">
        <f t="shared" si="14"/>
        <v>اول</v>
      </c>
      <c r="C33" s="284" t="str">
        <f t="shared" si="5"/>
        <v>دوم94</v>
      </c>
      <c r="D33" s="284">
        <v>14</v>
      </c>
      <c r="E33" s="286">
        <f>'مالی برق'!D18</f>
        <v>241802.6</v>
      </c>
      <c r="F33" s="286">
        <v>0</v>
      </c>
      <c r="G33" s="479">
        <f t="shared" si="17"/>
        <v>241802.6</v>
      </c>
      <c r="H33" s="480">
        <f t="shared" si="6"/>
        <v>32</v>
      </c>
      <c r="I33" s="481">
        <f t="shared" si="7"/>
        <v>48</v>
      </c>
      <c r="J33" s="424">
        <f t="shared" si="11"/>
        <v>0.66666666666666663</v>
      </c>
      <c r="K33" s="479">
        <f t="shared" si="16"/>
        <v>161201.73333333334</v>
      </c>
      <c r="L33" s="424">
        <f>VLOOKUP(D33,'شاخص یرق'!$A$2:$BZ$50,$R$4,FALSE)</f>
        <v>675.4</v>
      </c>
      <c r="M33" s="424">
        <f>IF((R33&lt;&gt;$M$6),0,VLOOKUP(D33,'شاخص یرق'!$A$2:$BZ$50,$R$3,FALSE))</f>
        <v>675.4</v>
      </c>
      <c r="N33" s="424">
        <f>IF((R33&lt;&gt;$N$6),0,VLOOKUP(D33,'شاخص یرق'!$A$2:$BZ$50,$R$2,FALSE))</f>
        <v>675.4</v>
      </c>
      <c r="O33" s="424">
        <f t="shared" si="2"/>
        <v>675.4</v>
      </c>
      <c r="P33" s="482">
        <f t="shared" si="9"/>
        <v>0</v>
      </c>
      <c r="Q33" s="483">
        <f t="shared" si="10"/>
        <v>0</v>
      </c>
      <c r="R33" s="427" t="str">
        <f t="shared" si="3"/>
        <v>دوم94</v>
      </c>
    </row>
    <row r="34" spans="1:18" ht="27">
      <c r="A34" s="439">
        <f t="shared" si="14"/>
        <v>95</v>
      </c>
      <c r="B34" s="443" t="str">
        <f t="shared" si="14"/>
        <v>دوم</v>
      </c>
      <c r="C34" s="284" t="str">
        <f t="shared" si="5"/>
        <v>دوم94</v>
      </c>
      <c r="D34" s="284">
        <v>14</v>
      </c>
      <c r="E34" s="286"/>
      <c r="F34" s="286"/>
      <c r="G34" s="479">
        <f t="shared" si="17"/>
        <v>0</v>
      </c>
      <c r="H34" s="480">
        <f t="shared" si="6"/>
        <v>16</v>
      </c>
      <c r="I34" s="481">
        <f t="shared" si="7"/>
        <v>48</v>
      </c>
      <c r="J34" s="424">
        <f t="shared" si="11"/>
        <v>0.33333333333333331</v>
      </c>
      <c r="K34" s="479">
        <f>J34*G33</f>
        <v>80600.866666666669</v>
      </c>
      <c r="L34" s="424">
        <f>VLOOKUP(D34,'شاخص یرق'!$A$2:$BZ$50,$R$4,FALSE)</f>
        <v>675.4</v>
      </c>
      <c r="M34" s="424">
        <f>IF((R34&lt;&gt;$M$6),0,VLOOKUP(D34,'شاخص یرق'!$A$2:$BZ$50,$R$3,FALSE))</f>
        <v>675.4</v>
      </c>
      <c r="N34" s="424">
        <f>IF((R34&lt;&gt;$N$6),0,VLOOKUP(D34,'شاخص یرق'!$A$2:$BZ$50,$R$2,FALSE))</f>
        <v>675.4</v>
      </c>
      <c r="O34" s="424">
        <f t="shared" si="2"/>
        <v>675.4</v>
      </c>
      <c r="P34" s="482">
        <f t="shared" si="9"/>
        <v>0</v>
      </c>
      <c r="Q34" s="483">
        <f t="shared" si="10"/>
        <v>0</v>
      </c>
      <c r="R34" s="427" t="str">
        <f t="shared" si="3"/>
        <v>دوم94</v>
      </c>
    </row>
    <row r="35" spans="1:18" ht="27">
      <c r="A35" s="439">
        <f t="shared" ref="A35:B35" si="18">A33</f>
        <v>95</v>
      </c>
      <c r="B35" s="443" t="str">
        <f t="shared" si="18"/>
        <v>اول</v>
      </c>
      <c r="C35" s="284" t="str">
        <f t="shared" si="5"/>
        <v>دوم94</v>
      </c>
      <c r="D35" s="284">
        <v>15</v>
      </c>
      <c r="E35" s="286">
        <f>'مالی برق'!D19</f>
        <v>1292202.6000000001</v>
      </c>
      <c r="F35" s="286">
        <v>0</v>
      </c>
      <c r="G35" s="479">
        <f t="shared" ref="G35:G36" si="19">E35-F35</f>
        <v>1292202.6000000001</v>
      </c>
      <c r="H35" s="480">
        <f t="shared" si="6"/>
        <v>32</v>
      </c>
      <c r="I35" s="481">
        <f t="shared" si="7"/>
        <v>48</v>
      </c>
      <c r="J35" s="424">
        <f t="shared" ref="J35:J36" si="20">H35/I35</f>
        <v>0.66666666666666663</v>
      </c>
      <c r="K35" s="479">
        <f t="shared" ref="K35" si="21">J35*G35</f>
        <v>861468.4</v>
      </c>
      <c r="L35" s="424">
        <f>VLOOKUP(D35,'شاخص یرق'!$A$2:$BZ$50,$R$4,FALSE)</f>
        <v>550.29999999999995</v>
      </c>
      <c r="M35" s="424">
        <f>IF((R35&lt;&gt;$M$6),0,VLOOKUP(D35,'شاخص یرق'!$A$2:$BZ$50,$R$3,FALSE))</f>
        <v>550.29999999999995</v>
      </c>
      <c r="N35" s="424">
        <f>IF((R35&lt;&gt;$N$6),0,VLOOKUP(D35,'شاخص یرق'!$A$2:$BZ$50,$R$2,FALSE))</f>
        <v>550.29999999999995</v>
      </c>
      <c r="O35" s="424">
        <f t="shared" si="2"/>
        <v>550.29999999999995</v>
      </c>
      <c r="P35" s="482">
        <f t="shared" si="9"/>
        <v>0</v>
      </c>
      <c r="Q35" s="483">
        <f t="shared" si="10"/>
        <v>0</v>
      </c>
      <c r="R35" s="427" t="str">
        <f t="shared" si="3"/>
        <v>دوم94</v>
      </c>
    </row>
    <row r="36" spans="1:18" ht="27">
      <c r="A36" s="439">
        <f t="shared" ref="A36:B36" si="22">A34</f>
        <v>95</v>
      </c>
      <c r="B36" s="443" t="str">
        <f t="shared" si="22"/>
        <v>دوم</v>
      </c>
      <c r="C36" s="284" t="str">
        <f t="shared" si="5"/>
        <v>دوم94</v>
      </c>
      <c r="D36" s="284">
        <v>15</v>
      </c>
      <c r="E36" s="286"/>
      <c r="F36" s="286"/>
      <c r="G36" s="479">
        <f t="shared" si="19"/>
        <v>0</v>
      </c>
      <c r="H36" s="480">
        <f t="shared" si="6"/>
        <v>16</v>
      </c>
      <c r="I36" s="481">
        <f t="shared" si="7"/>
        <v>48</v>
      </c>
      <c r="J36" s="424">
        <f t="shared" si="20"/>
        <v>0.33333333333333331</v>
      </c>
      <c r="K36" s="479">
        <f>J36*G35</f>
        <v>430734.2</v>
      </c>
      <c r="L36" s="424">
        <f>VLOOKUP(D36,'شاخص یرق'!$A$2:$BZ$50,$R$4,FALSE)</f>
        <v>550.29999999999995</v>
      </c>
      <c r="M36" s="424">
        <f>IF((R36&lt;&gt;$M$6),0,VLOOKUP(D36,'شاخص یرق'!$A$2:$BZ$50,$R$3,FALSE))</f>
        <v>550.29999999999995</v>
      </c>
      <c r="N36" s="424">
        <f>IF((R36&lt;&gt;$N$6),0,VLOOKUP(D36,'شاخص یرق'!$A$2:$BZ$50,$R$2,FALSE))</f>
        <v>550.29999999999995</v>
      </c>
      <c r="O36" s="424">
        <f t="shared" si="2"/>
        <v>550.29999999999995</v>
      </c>
      <c r="P36" s="482">
        <f t="shared" si="9"/>
        <v>0</v>
      </c>
      <c r="Q36" s="483">
        <f t="shared" si="10"/>
        <v>0</v>
      </c>
      <c r="R36" s="427" t="str">
        <f t="shared" si="3"/>
        <v>دوم94</v>
      </c>
    </row>
    <row r="37" spans="1:18" ht="27">
      <c r="A37" s="439">
        <f>A31</f>
        <v>95</v>
      </c>
      <c r="B37" s="443" t="str">
        <f>B31</f>
        <v>اول</v>
      </c>
      <c r="C37" s="284" t="str">
        <f t="shared" si="5"/>
        <v>دوم94</v>
      </c>
      <c r="D37" s="284">
        <v>16</v>
      </c>
      <c r="E37" s="286">
        <f>'مالی برق'!D20</f>
        <v>88004802.600000009</v>
      </c>
      <c r="F37" s="286">
        <v>0</v>
      </c>
      <c r="G37" s="479">
        <f>E37-F37</f>
        <v>88004802.600000009</v>
      </c>
      <c r="H37" s="480">
        <f>H31</f>
        <v>32</v>
      </c>
      <c r="I37" s="481">
        <f>I32</f>
        <v>48</v>
      </c>
      <c r="J37" s="424">
        <f t="shared" si="11"/>
        <v>0.66666666666666663</v>
      </c>
      <c r="K37" s="479">
        <f t="shared" ref="K37" si="23">J37*G37</f>
        <v>58669868.400000006</v>
      </c>
      <c r="L37" s="424">
        <f>VLOOKUP(D37,'شاخص یرق'!$A$2:$BZ$50,$R$4,FALSE)</f>
        <v>433.8</v>
      </c>
      <c r="M37" s="424">
        <f>IF((R37&lt;&gt;$M$6),0,VLOOKUP(D37,'شاخص یرق'!$A$2:$BZ$50,$R$3,FALSE))</f>
        <v>433.8</v>
      </c>
      <c r="N37" s="424">
        <f>IF((R37&lt;&gt;$N$6),0,VLOOKUP(D37,'شاخص یرق'!$A$2:$BZ$50,$R$2,FALSE))</f>
        <v>433.8</v>
      </c>
      <c r="O37" s="424">
        <f t="shared" si="2"/>
        <v>433.8</v>
      </c>
      <c r="P37" s="482">
        <f t="shared" si="9"/>
        <v>0</v>
      </c>
      <c r="Q37" s="483">
        <f t="shared" si="10"/>
        <v>0</v>
      </c>
      <c r="R37" s="427" t="str">
        <f t="shared" si="3"/>
        <v>دوم94</v>
      </c>
    </row>
    <row r="38" spans="1:18" ht="27">
      <c r="A38" s="439">
        <f>A32</f>
        <v>95</v>
      </c>
      <c r="B38" s="443" t="str">
        <f>B32</f>
        <v>دوم</v>
      </c>
      <c r="C38" s="284" t="str">
        <f t="shared" si="5"/>
        <v>دوم94</v>
      </c>
      <c r="D38" s="284">
        <v>16</v>
      </c>
      <c r="E38" s="286"/>
      <c r="F38" s="286"/>
      <c r="G38" s="479"/>
      <c r="H38" s="480">
        <f>H32</f>
        <v>16</v>
      </c>
      <c r="I38" s="481">
        <f t="shared" si="7"/>
        <v>48</v>
      </c>
      <c r="J38" s="424">
        <f t="shared" si="11"/>
        <v>0.33333333333333331</v>
      </c>
      <c r="K38" s="479">
        <f>J38*G37</f>
        <v>29334934.200000003</v>
      </c>
      <c r="L38" s="424">
        <f>VLOOKUP(D38,'شاخص یرق'!$A$2:$BZ$50,$R$4,FALSE)</f>
        <v>433.8</v>
      </c>
      <c r="M38" s="424">
        <f>IF((R38&lt;&gt;$M$6),0,VLOOKUP(D38,'شاخص یرق'!$A$2:$BZ$50,$R$3,FALSE))</f>
        <v>433.8</v>
      </c>
      <c r="N38" s="424">
        <f>IF((R38&lt;&gt;$N$6),0,VLOOKUP(D38,'شاخص یرق'!$A$2:$BZ$50,$R$2,FALSE))</f>
        <v>433.8</v>
      </c>
      <c r="O38" s="424">
        <f t="shared" si="2"/>
        <v>433.8</v>
      </c>
      <c r="P38" s="482">
        <f t="shared" si="9"/>
        <v>0</v>
      </c>
      <c r="Q38" s="483">
        <f t="shared" si="10"/>
        <v>0</v>
      </c>
      <c r="R38" s="427" t="str">
        <f t="shared" si="3"/>
        <v>دوم94</v>
      </c>
    </row>
    <row r="39" spans="1:18" ht="27">
      <c r="A39" s="439">
        <f t="shared" si="14"/>
        <v>95</v>
      </c>
      <c r="B39" s="443" t="str">
        <f t="shared" si="14"/>
        <v>اول</v>
      </c>
      <c r="C39" s="284" t="str">
        <f t="shared" si="5"/>
        <v>دوم94</v>
      </c>
      <c r="D39" s="284">
        <v>17</v>
      </c>
      <c r="E39" s="286">
        <f>'مالی برق'!D21</f>
        <v>384524402.60000002</v>
      </c>
      <c r="F39" s="286">
        <v>0</v>
      </c>
      <c r="G39" s="479">
        <f>E39-F39</f>
        <v>384524402.60000002</v>
      </c>
      <c r="H39" s="480">
        <f t="shared" si="6"/>
        <v>32</v>
      </c>
      <c r="I39" s="481">
        <f t="shared" si="7"/>
        <v>48</v>
      </c>
      <c r="J39" s="424">
        <f t="shared" si="11"/>
        <v>0.66666666666666663</v>
      </c>
      <c r="K39" s="479">
        <f t="shared" ref="K39" si="24">J39*G39</f>
        <v>256349601.73333335</v>
      </c>
      <c r="L39" s="424">
        <f>VLOOKUP(D39,'شاخص یرق'!$A$2:$BZ$50,$R$4,FALSE)</f>
        <v>424.9</v>
      </c>
      <c r="M39" s="424">
        <f>IF((R39&lt;&gt;$M$6),0,VLOOKUP(D39,'شاخص یرق'!$A$2:$BZ$50,$R$3,FALSE))</f>
        <v>424.9</v>
      </c>
      <c r="N39" s="424">
        <f>IF((R39&lt;&gt;$N$6),0,VLOOKUP(D39,'شاخص یرق'!$A$2:$BZ$50,$R$2,FALSE))</f>
        <v>424.9</v>
      </c>
      <c r="O39" s="424">
        <f t="shared" si="2"/>
        <v>424.9</v>
      </c>
      <c r="P39" s="482">
        <f t="shared" si="9"/>
        <v>0</v>
      </c>
      <c r="Q39" s="483">
        <f t="shared" si="10"/>
        <v>0</v>
      </c>
      <c r="R39" s="427" t="str">
        <f t="shared" si="3"/>
        <v>دوم94</v>
      </c>
    </row>
    <row r="40" spans="1:18" ht="27">
      <c r="A40" s="439">
        <f t="shared" si="14"/>
        <v>95</v>
      </c>
      <c r="B40" s="443" t="str">
        <f t="shared" si="14"/>
        <v>دوم</v>
      </c>
      <c r="C40" s="284" t="str">
        <f t="shared" si="5"/>
        <v>دوم94</v>
      </c>
      <c r="D40" s="284">
        <v>17</v>
      </c>
      <c r="E40" s="286"/>
      <c r="F40" s="286"/>
      <c r="G40" s="479"/>
      <c r="H40" s="480">
        <f t="shared" si="6"/>
        <v>16</v>
      </c>
      <c r="I40" s="481">
        <f t="shared" si="7"/>
        <v>48</v>
      </c>
      <c r="J40" s="424">
        <f t="shared" si="11"/>
        <v>0.33333333333333331</v>
      </c>
      <c r="K40" s="479">
        <f>J40*G39</f>
        <v>128174800.86666667</v>
      </c>
      <c r="L40" s="424">
        <f>VLOOKUP(D40,'شاخص یرق'!$A$2:$BZ$50,$R$4,FALSE)</f>
        <v>424.9</v>
      </c>
      <c r="M40" s="424">
        <f>IF((R40&lt;&gt;$M$6),0,VLOOKUP(D40,'شاخص یرق'!$A$2:$BZ$50,$R$3,FALSE))</f>
        <v>424.9</v>
      </c>
      <c r="N40" s="424">
        <f>IF((R40&lt;&gt;$N$6),0,VLOOKUP(D40,'شاخص یرق'!$A$2:$BZ$50,$R$2,FALSE))</f>
        <v>424.9</v>
      </c>
      <c r="O40" s="424">
        <f t="shared" si="2"/>
        <v>424.9</v>
      </c>
      <c r="P40" s="482">
        <f t="shared" si="9"/>
        <v>0</v>
      </c>
      <c r="Q40" s="483">
        <f t="shared" si="10"/>
        <v>0</v>
      </c>
      <c r="R40" s="427" t="str">
        <f t="shared" si="3"/>
        <v>دوم94</v>
      </c>
    </row>
    <row r="41" spans="1:18" ht="27">
      <c r="A41" s="439">
        <f t="shared" si="14"/>
        <v>95</v>
      </c>
      <c r="B41" s="443" t="str">
        <f t="shared" si="14"/>
        <v>اول</v>
      </c>
      <c r="C41" s="284" t="str">
        <f t="shared" ref="C41:C68" si="25">C39</f>
        <v>دوم94</v>
      </c>
      <c r="D41" s="284">
        <v>18</v>
      </c>
      <c r="E41" s="286">
        <f>'مالی برق'!D22</f>
        <v>2025402.6</v>
      </c>
      <c r="F41" s="286">
        <v>0</v>
      </c>
      <c r="G41" s="479">
        <f>E41-F41</f>
        <v>2025402.6</v>
      </c>
      <c r="H41" s="480">
        <f t="shared" si="6"/>
        <v>32</v>
      </c>
      <c r="I41" s="481">
        <f t="shared" si="7"/>
        <v>48</v>
      </c>
      <c r="J41" s="424">
        <f t="shared" si="11"/>
        <v>0.66666666666666663</v>
      </c>
      <c r="K41" s="479">
        <f t="shared" ref="K41" si="26">J41*G41</f>
        <v>1350268.4</v>
      </c>
      <c r="L41" s="424">
        <f>VLOOKUP(D41,'شاخص یرق'!$A$2:$BZ$50,$R$4,FALSE)</f>
        <v>601.5</v>
      </c>
      <c r="M41" s="424">
        <f>IF((R41&lt;&gt;$M$6),0,VLOOKUP(D41,'شاخص یرق'!$A$2:$BZ$50,$R$3,FALSE))</f>
        <v>601.5</v>
      </c>
      <c r="N41" s="424">
        <f>IF((R41&lt;&gt;$N$6),0,VLOOKUP(D41,'شاخص یرق'!$A$2:$BZ$50,$R$2,FALSE))</f>
        <v>601.5</v>
      </c>
      <c r="O41" s="424">
        <f t="shared" si="2"/>
        <v>601.5</v>
      </c>
      <c r="P41" s="482">
        <f t="shared" si="9"/>
        <v>0</v>
      </c>
      <c r="Q41" s="483">
        <f t="shared" si="10"/>
        <v>0</v>
      </c>
      <c r="R41" s="427" t="str">
        <f t="shared" si="3"/>
        <v>دوم94</v>
      </c>
    </row>
    <row r="42" spans="1:18" ht="27">
      <c r="A42" s="439">
        <f t="shared" si="14"/>
        <v>95</v>
      </c>
      <c r="B42" s="443" t="str">
        <f t="shared" si="14"/>
        <v>دوم</v>
      </c>
      <c r="C42" s="284" t="str">
        <f t="shared" si="25"/>
        <v>دوم94</v>
      </c>
      <c r="D42" s="284">
        <v>18</v>
      </c>
      <c r="E42" s="286"/>
      <c r="F42" s="286"/>
      <c r="G42" s="479"/>
      <c r="H42" s="480">
        <f t="shared" si="6"/>
        <v>16</v>
      </c>
      <c r="I42" s="481">
        <f t="shared" si="7"/>
        <v>48</v>
      </c>
      <c r="J42" s="424">
        <f t="shared" si="11"/>
        <v>0.33333333333333331</v>
      </c>
      <c r="K42" s="479">
        <f>J42*G41</f>
        <v>675134.2</v>
      </c>
      <c r="L42" s="424">
        <f>VLOOKUP(D42,'شاخص یرق'!$A$2:$BZ$50,$R$4,FALSE)</f>
        <v>601.5</v>
      </c>
      <c r="M42" s="424">
        <f>IF((R42&lt;&gt;$M$6),0,VLOOKUP(D42,'شاخص یرق'!$A$2:$BZ$50,$R$3,FALSE))</f>
        <v>601.5</v>
      </c>
      <c r="N42" s="424">
        <f>IF((R42&lt;&gt;$N$6),0,VLOOKUP(D42,'شاخص یرق'!$A$2:$BZ$50,$R$2,FALSE))</f>
        <v>601.5</v>
      </c>
      <c r="O42" s="424">
        <f t="shared" si="2"/>
        <v>601.5</v>
      </c>
      <c r="P42" s="482">
        <f t="shared" si="9"/>
        <v>0</v>
      </c>
      <c r="Q42" s="483">
        <f t="shared" si="10"/>
        <v>0</v>
      </c>
      <c r="R42" s="427" t="str">
        <f t="shared" si="3"/>
        <v>دوم94</v>
      </c>
    </row>
    <row r="43" spans="1:18" ht="27">
      <c r="A43" s="439">
        <f t="shared" ref="A43:B58" si="27">A41</f>
        <v>95</v>
      </c>
      <c r="B43" s="443" t="str">
        <f t="shared" si="27"/>
        <v>اول</v>
      </c>
      <c r="C43" s="284" t="str">
        <f t="shared" si="25"/>
        <v>دوم94</v>
      </c>
      <c r="D43" s="284">
        <v>19</v>
      </c>
      <c r="E43" s="286">
        <f>'مالی برق'!D23</f>
        <v>99347302.600000009</v>
      </c>
      <c r="F43" s="286">
        <v>0</v>
      </c>
      <c r="G43" s="479">
        <f>E43-F43</f>
        <v>99347302.600000009</v>
      </c>
      <c r="H43" s="480">
        <f t="shared" si="6"/>
        <v>32</v>
      </c>
      <c r="I43" s="481">
        <f t="shared" si="7"/>
        <v>48</v>
      </c>
      <c r="J43" s="424">
        <f t="shared" si="11"/>
        <v>0.66666666666666663</v>
      </c>
      <c r="K43" s="479">
        <f t="shared" ref="K43" si="28">J43*G43</f>
        <v>66231535.06666667</v>
      </c>
      <c r="L43" s="424">
        <f>VLOOKUP(D43,'شاخص یرق'!$A$2:$BZ$50,$R$4,FALSE)</f>
        <v>660.4</v>
      </c>
      <c r="M43" s="424">
        <f>IF((R43&lt;&gt;$M$6),0,VLOOKUP(D43,'شاخص یرق'!$A$2:$BZ$50,$R$3,FALSE))</f>
        <v>660.4</v>
      </c>
      <c r="N43" s="424">
        <f>IF((R43&lt;&gt;$N$6),0,VLOOKUP(D43,'شاخص یرق'!$A$2:$BZ$50,$R$2,FALSE))</f>
        <v>660.4</v>
      </c>
      <c r="O43" s="424">
        <f t="shared" si="2"/>
        <v>660.4</v>
      </c>
      <c r="P43" s="482">
        <f t="shared" si="9"/>
        <v>0</v>
      </c>
      <c r="Q43" s="483">
        <f t="shared" si="10"/>
        <v>0</v>
      </c>
      <c r="R43" s="427" t="str">
        <f t="shared" si="3"/>
        <v>دوم94</v>
      </c>
    </row>
    <row r="44" spans="1:18" ht="27">
      <c r="A44" s="439">
        <f t="shared" si="27"/>
        <v>95</v>
      </c>
      <c r="B44" s="443" t="str">
        <f t="shared" si="27"/>
        <v>دوم</v>
      </c>
      <c r="C44" s="284" t="str">
        <f t="shared" si="25"/>
        <v>دوم94</v>
      </c>
      <c r="D44" s="284">
        <v>19</v>
      </c>
      <c r="E44" s="286"/>
      <c r="F44" s="286"/>
      <c r="G44" s="479"/>
      <c r="H44" s="480">
        <f t="shared" si="6"/>
        <v>16</v>
      </c>
      <c r="I44" s="481">
        <f t="shared" si="7"/>
        <v>48</v>
      </c>
      <c r="J44" s="424">
        <f t="shared" si="11"/>
        <v>0.33333333333333331</v>
      </c>
      <c r="K44" s="479">
        <f>J44*G43</f>
        <v>33115767.533333335</v>
      </c>
      <c r="L44" s="424">
        <f>VLOOKUP(D44,'شاخص یرق'!$A$2:$BZ$50,$R$4,FALSE)</f>
        <v>660.4</v>
      </c>
      <c r="M44" s="424">
        <f>IF((R44&lt;&gt;$M$6),0,VLOOKUP(D44,'شاخص یرق'!$A$2:$BZ$50,$R$3,FALSE))</f>
        <v>660.4</v>
      </c>
      <c r="N44" s="424">
        <f>IF((R44&lt;&gt;$N$6),0,VLOOKUP(D44,'شاخص یرق'!$A$2:$BZ$50,$R$2,FALSE))</f>
        <v>660.4</v>
      </c>
      <c r="O44" s="424">
        <f t="shared" si="2"/>
        <v>660.4</v>
      </c>
      <c r="P44" s="482">
        <f t="shared" si="9"/>
        <v>0</v>
      </c>
      <c r="Q44" s="483">
        <f t="shared" si="10"/>
        <v>0</v>
      </c>
      <c r="R44" s="427" t="str">
        <f t="shared" si="3"/>
        <v>دوم94</v>
      </c>
    </row>
    <row r="45" spans="1:18" ht="27">
      <c r="A45" s="439">
        <f t="shared" si="27"/>
        <v>95</v>
      </c>
      <c r="B45" s="443" t="str">
        <f t="shared" si="27"/>
        <v>اول</v>
      </c>
      <c r="C45" s="284" t="str">
        <f t="shared" si="25"/>
        <v>دوم94</v>
      </c>
      <c r="D45" s="284">
        <v>20</v>
      </c>
      <c r="E45" s="286">
        <f>'مالی برق'!D24</f>
        <v>120902.6</v>
      </c>
      <c r="F45" s="286">
        <v>0</v>
      </c>
      <c r="G45" s="479">
        <f>E45-F45</f>
        <v>120902.6</v>
      </c>
      <c r="H45" s="480">
        <f t="shared" si="6"/>
        <v>32</v>
      </c>
      <c r="I45" s="481">
        <f t="shared" si="7"/>
        <v>48</v>
      </c>
      <c r="J45" s="424">
        <f t="shared" si="11"/>
        <v>0.66666666666666663</v>
      </c>
      <c r="K45" s="479">
        <f t="shared" ref="K45" si="29">J45*G45</f>
        <v>80601.733333333337</v>
      </c>
      <c r="L45" s="424">
        <f>VLOOKUP(D45,'شاخص یرق'!$A$2:$BZ$50,$R$4,FALSE)</f>
        <v>1121.5</v>
      </c>
      <c r="M45" s="424">
        <f>IF((R45&lt;&gt;$M$6),0,VLOOKUP(D45,'شاخص یرق'!$A$2:$BZ$50,$R$3,FALSE))</f>
        <v>1121.5</v>
      </c>
      <c r="N45" s="424">
        <f>IF((R45&lt;&gt;$N$6),0,VLOOKUP(D45,'شاخص یرق'!$A$2:$BZ$50,$R$2,FALSE))</f>
        <v>1121.5</v>
      </c>
      <c r="O45" s="424">
        <f t="shared" si="2"/>
        <v>1121.5</v>
      </c>
      <c r="P45" s="482">
        <f t="shared" si="9"/>
        <v>0</v>
      </c>
      <c r="Q45" s="483">
        <f t="shared" si="10"/>
        <v>0</v>
      </c>
      <c r="R45" s="427" t="str">
        <f t="shared" si="3"/>
        <v>دوم94</v>
      </c>
    </row>
    <row r="46" spans="1:18" ht="27">
      <c r="A46" s="439">
        <f t="shared" si="27"/>
        <v>95</v>
      </c>
      <c r="B46" s="443" t="str">
        <f t="shared" si="27"/>
        <v>دوم</v>
      </c>
      <c r="C46" s="284" t="str">
        <f t="shared" si="25"/>
        <v>دوم94</v>
      </c>
      <c r="D46" s="284">
        <v>20</v>
      </c>
      <c r="E46" s="286"/>
      <c r="F46" s="286"/>
      <c r="G46" s="479"/>
      <c r="H46" s="480">
        <f t="shared" si="6"/>
        <v>16</v>
      </c>
      <c r="I46" s="481">
        <f t="shared" si="7"/>
        <v>48</v>
      </c>
      <c r="J46" s="424">
        <f t="shared" si="11"/>
        <v>0.33333333333333331</v>
      </c>
      <c r="K46" s="479">
        <f>J46*G45</f>
        <v>40300.866666666669</v>
      </c>
      <c r="L46" s="424">
        <f>VLOOKUP(D46,'شاخص یرق'!$A$2:$BZ$50,$R$4,FALSE)</f>
        <v>1121.5</v>
      </c>
      <c r="M46" s="424">
        <f>IF((R46&lt;&gt;$M$6),0,VLOOKUP(D46,'شاخص یرق'!$A$2:$BZ$50,$R$3,FALSE))</f>
        <v>1121.5</v>
      </c>
      <c r="N46" s="424">
        <f>IF((R46&lt;&gt;$N$6),0,VLOOKUP(D46,'شاخص یرق'!$A$2:$BZ$50,$R$2,FALSE))</f>
        <v>1121.5</v>
      </c>
      <c r="O46" s="424">
        <f t="shared" si="2"/>
        <v>1121.5</v>
      </c>
      <c r="P46" s="482">
        <f t="shared" si="9"/>
        <v>0</v>
      </c>
      <c r="Q46" s="483">
        <f t="shared" si="10"/>
        <v>0</v>
      </c>
      <c r="R46" s="427" t="str">
        <f t="shared" si="3"/>
        <v>دوم94</v>
      </c>
    </row>
    <row r="47" spans="1:18" ht="27">
      <c r="A47" s="439">
        <f t="shared" si="27"/>
        <v>95</v>
      </c>
      <c r="B47" s="443" t="str">
        <f t="shared" si="27"/>
        <v>اول</v>
      </c>
      <c r="C47" s="284" t="str">
        <f t="shared" si="25"/>
        <v>دوم94</v>
      </c>
      <c r="D47" s="284">
        <v>21</v>
      </c>
      <c r="E47" s="286">
        <f>'مالی برق'!D25</f>
        <v>24611.600000000002</v>
      </c>
      <c r="F47" s="286">
        <v>0</v>
      </c>
      <c r="G47" s="479">
        <f>E47-F47</f>
        <v>24611.600000000002</v>
      </c>
      <c r="H47" s="480">
        <f t="shared" si="6"/>
        <v>32</v>
      </c>
      <c r="I47" s="481">
        <f t="shared" si="7"/>
        <v>48</v>
      </c>
      <c r="J47" s="424">
        <f t="shared" si="11"/>
        <v>0.66666666666666663</v>
      </c>
      <c r="K47" s="479">
        <f t="shared" ref="K47" si="30">J47*G47</f>
        <v>16407.733333333334</v>
      </c>
      <c r="L47" s="424">
        <f>VLOOKUP(D47,'شاخص یرق'!$A$2:$BZ$50,$R$4,FALSE)</f>
        <v>655.20000000000005</v>
      </c>
      <c r="M47" s="424">
        <f>IF((R47&lt;&gt;$M$6),0,VLOOKUP(D47,'شاخص یرق'!$A$2:$BZ$50,$R$3,FALSE))</f>
        <v>655.20000000000005</v>
      </c>
      <c r="N47" s="424">
        <f>IF((R47&lt;&gt;$N$6),0,VLOOKUP(D47,'شاخص یرق'!$A$2:$BZ$50,$R$2,FALSE))</f>
        <v>655.20000000000005</v>
      </c>
      <c r="O47" s="424">
        <f t="shared" si="2"/>
        <v>655.20000000000005</v>
      </c>
      <c r="P47" s="482">
        <f t="shared" si="9"/>
        <v>0</v>
      </c>
      <c r="Q47" s="483">
        <f t="shared" si="10"/>
        <v>0</v>
      </c>
      <c r="R47" s="427" t="str">
        <f t="shared" si="3"/>
        <v>دوم94</v>
      </c>
    </row>
    <row r="48" spans="1:18" ht="27">
      <c r="A48" s="439">
        <f t="shared" si="27"/>
        <v>95</v>
      </c>
      <c r="B48" s="443" t="str">
        <f t="shared" si="27"/>
        <v>دوم</v>
      </c>
      <c r="C48" s="284" t="str">
        <f t="shared" si="25"/>
        <v>دوم94</v>
      </c>
      <c r="D48" s="284">
        <v>21</v>
      </c>
      <c r="E48" s="286"/>
      <c r="F48" s="286"/>
      <c r="G48" s="479"/>
      <c r="H48" s="480">
        <f t="shared" si="6"/>
        <v>16</v>
      </c>
      <c r="I48" s="481">
        <f t="shared" si="7"/>
        <v>48</v>
      </c>
      <c r="J48" s="424">
        <f t="shared" si="11"/>
        <v>0.33333333333333331</v>
      </c>
      <c r="K48" s="479">
        <f>J48*G47</f>
        <v>8203.8666666666668</v>
      </c>
      <c r="L48" s="424">
        <f>VLOOKUP(D48,'شاخص یرق'!$A$2:$BZ$50,$R$4,FALSE)</f>
        <v>655.20000000000005</v>
      </c>
      <c r="M48" s="424">
        <f>IF((R48&lt;&gt;$M$6),0,VLOOKUP(D48,'شاخص یرق'!$A$2:$BZ$50,$R$3,FALSE))</f>
        <v>655.20000000000005</v>
      </c>
      <c r="N48" s="424">
        <f>IF((R48&lt;&gt;$N$6),0,VLOOKUP(D48,'شاخص یرق'!$A$2:$BZ$50,$R$2,FALSE))</f>
        <v>655.20000000000005</v>
      </c>
      <c r="O48" s="424">
        <f t="shared" si="2"/>
        <v>655.20000000000005</v>
      </c>
      <c r="P48" s="482">
        <f t="shared" si="9"/>
        <v>0</v>
      </c>
      <c r="Q48" s="483">
        <f t="shared" si="10"/>
        <v>0</v>
      </c>
      <c r="R48" s="427" t="str">
        <f t="shared" si="3"/>
        <v>دوم94</v>
      </c>
    </row>
    <row r="49" spans="1:18" ht="27">
      <c r="A49" s="439">
        <f t="shared" si="27"/>
        <v>95</v>
      </c>
      <c r="B49" s="443" t="str">
        <f t="shared" si="27"/>
        <v>اول</v>
      </c>
      <c r="C49" s="284" t="str">
        <f t="shared" si="25"/>
        <v>دوم94</v>
      </c>
      <c r="D49" s="284">
        <v>22</v>
      </c>
      <c r="E49" s="286">
        <f>'مالی برق'!D26</f>
        <v>13002.6</v>
      </c>
      <c r="F49" s="286">
        <v>0</v>
      </c>
      <c r="G49" s="479">
        <f>E49-F49</f>
        <v>13002.6</v>
      </c>
      <c r="H49" s="480">
        <f t="shared" si="6"/>
        <v>32</v>
      </c>
      <c r="I49" s="481">
        <f t="shared" si="7"/>
        <v>48</v>
      </c>
      <c r="J49" s="424">
        <f t="shared" si="11"/>
        <v>0.66666666666666663</v>
      </c>
      <c r="K49" s="479">
        <f t="shared" ref="K49" si="31">J49*G49</f>
        <v>8668.4</v>
      </c>
      <c r="L49" s="424">
        <f>VLOOKUP(D49,'شاخص یرق'!$A$2:$BZ$50,$R$4,FALSE)</f>
        <v>230.5</v>
      </c>
      <c r="M49" s="424">
        <f>IF((R49&lt;&gt;$M$6),0,VLOOKUP(D49,'شاخص یرق'!$A$2:$BZ$50,$R$3,FALSE))</f>
        <v>230.5</v>
      </c>
      <c r="N49" s="424">
        <f>IF((R49&lt;&gt;$N$6),0,VLOOKUP(D49,'شاخص یرق'!$A$2:$BZ$50,$R$2,FALSE))</f>
        <v>230.5</v>
      </c>
      <c r="O49" s="424">
        <f t="shared" si="2"/>
        <v>230.5</v>
      </c>
      <c r="P49" s="482">
        <f t="shared" si="9"/>
        <v>0</v>
      </c>
      <c r="Q49" s="483">
        <f t="shared" si="10"/>
        <v>0</v>
      </c>
      <c r="R49" s="427" t="str">
        <f t="shared" si="3"/>
        <v>دوم94</v>
      </c>
    </row>
    <row r="50" spans="1:18" ht="27">
      <c r="A50" s="439">
        <f t="shared" si="27"/>
        <v>95</v>
      </c>
      <c r="B50" s="443" t="str">
        <f t="shared" si="27"/>
        <v>دوم</v>
      </c>
      <c r="C50" s="284" t="str">
        <f t="shared" si="25"/>
        <v>دوم94</v>
      </c>
      <c r="D50" s="284">
        <v>22</v>
      </c>
      <c r="E50" s="286"/>
      <c r="F50" s="286"/>
      <c r="G50" s="479"/>
      <c r="H50" s="480">
        <f t="shared" si="6"/>
        <v>16</v>
      </c>
      <c r="I50" s="481">
        <f t="shared" si="7"/>
        <v>48</v>
      </c>
      <c r="J50" s="424">
        <f t="shared" si="11"/>
        <v>0.33333333333333331</v>
      </c>
      <c r="K50" s="479">
        <f>J50*G49</f>
        <v>4334.2</v>
      </c>
      <c r="L50" s="424">
        <f>VLOOKUP(D50,'شاخص یرق'!$A$2:$BZ$50,$R$4,FALSE)</f>
        <v>230.5</v>
      </c>
      <c r="M50" s="424">
        <f>IF((R50&lt;&gt;$M$6),0,VLOOKUP(D50,'شاخص یرق'!$A$2:$BZ$50,$R$3,FALSE))</f>
        <v>230.5</v>
      </c>
      <c r="N50" s="424">
        <f>IF((R50&lt;&gt;$N$6),0,VLOOKUP(D50,'شاخص یرق'!$A$2:$BZ$50,$R$2,FALSE))</f>
        <v>230.5</v>
      </c>
      <c r="O50" s="424">
        <f t="shared" si="2"/>
        <v>230.5</v>
      </c>
      <c r="P50" s="482">
        <f t="shared" si="9"/>
        <v>0</v>
      </c>
      <c r="Q50" s="483">
        <f t="shared" si="10"/>
        <v>0</v>
      </c>
      <c r="R50" s="427" t="str">
        <f t="shared" si="3"/>
        <v>دوم94</v>
      </c>
    </row>
    <row r="51" spans="1:18" ht="27">
      <c r="A51" s="439">
        <f t="shared" si="27"/>
        <v>95</v>
      </c>
      <c r="B51" s="443" t="str">
        <f t="shared" si="27"/>
        <v>اول</v>
      </c>
      <c r="C51" s="284" t="str">
        <f t="shared" si="25"/>
        <v>دوم94</v>
      </c>
      <c r="D51" s="284">
        <v>23</v>
      </c>
      <c r="E51" s="286">
        <f>'مالی برق'!D27</f>
        <v>3347502.6</v>
      </c>
      <c r="F51" s="286">
        <v>0</v>
      </c>
      <c r="G51" s="479">
        <f>E51-F51</f>
        <v>3347502.6</v>
      </c>
      <c r="H51" s="480">
        <f t="shared" si="6"/>
        <v>32</v>
      </c>
      <c r="I51" s="481">
        <f t="shared" si="7"/>
        <v>48</v>
      </c>
      <c r="J51" s="424">
        <f t="shared" si="11"/>
        <v>0.66666666666666663</v>
      </c>
      <c r="K51" s="479">
        <f t="shared" ref="K51" si="32">J51*G51</f>
        <v>2231668.4</v>
      </c>
      <c r="L51" s="424">
        <f>VLOOKUP(D51,'شاخص یرق'!$A$2:$BZ$50,$R$4,FALSE)</f>
        <v>506</v>
      </c>
      <c r="M51" s="424">
        <f>IF((R51&lt;&gt;$M$6),0,VLOOKUP(D51,'شاخص یرق'!$A$2:$BZ$50,$R$3,FALSE))</f>
        <v>506</v>
      </c>
      <c r="N51" s="424">
        <f>IF((R51&lt;&gt;$N$6),0,VLOOKUP(D51,'شاخص یرق'!$A$2:$BZ$50,$R$2,FALSE))</f>
        <v>506</v>
      </c>
      <c r="O51" s="424">
        <f t="shared" si="2"/>
        <v>506</v>
      </c>
      <c r="P51" s="482">
        <f t="shared" si="9"/>
        <v>0</v>
      </c>
      <c r="Q51" s="483">
        <f t="shared" si="10"/>
        <v>0</v>
      </c>
      <c r="R51" s="427" t="str">
        <f t="shared" si="3"/>
        <v>دوم94</v>
      </c>
    </row>
    <row r="52" spans="1:18" ht="27">
      <c r="A52" s="439">
        <f t="shared" si="27"/>
        <v>95</v>
      </c>
      <c r="B52" s="443" t="str">
        <f t="shared" si="27"/>
        <v>دوم</v>
      </c>
      <c r="C52" s="284" t="str">
        <f t="shared" si="25"/>
        <v>دوم94</v>
      </c>
      <c r="D52" s="284">
        <v>23</v>
      </c>
      <c r="E52" s="286"/>
      <c r="F52" s="286"/>
      <c r="G52" s="479"/>
      <c r="H52" s="480">
        <f t="shared" si="6"/>
        <v>16</v>
      </c>
      <c r="I52" s="481">
        <f t="shared" si="7"/>
        <v>48</v>
      </c>
      <c r="J52" s="424">
        <f t="shared" si="11"/>
        <v>0.33333333333333331</v>
      </c>
      <c r="K52" s="479">
        <f>J52*G51</f>
        <v>1115834.2</v>
      </c>
      <c r="L52" s="424">
        <f>VLOOKUP(D52,'شاخص یرق'!$A$2:$BZ$50,$R$4,FALSE)</f>
        <v>506</v>
      </c>
      <c r="M52" s="424">
        <f>IF((R52&lt;&gt;$M$6),0,VLOOKUP(D52,'شاخص یرق'!$A$2:$BZ$50,$R$3,FALSE))</f>
        <v>506</v>
      </c>
      <c r="N52" s="424">
        <f>IF((R52&lt;&gt;$N$6),0,VLOOKUP(D52,'شاخص یرق'!$A$2:$BZ$50,$R$2,FALSE))</f>
        <v>506</v>
      </c>
      <c r="O52" s="424">
        <f t="shared" si="2"/>
        <v>506</v>
      </c>
      <c r="P52" s="482">
        <f t="shared" si="9"/>
        <v>0</v>
      </c>
      <c r="Q52" s="483">
        <f t="shared" si="10"/>
        <v>0</v>
      </c>
      <c r="R52" s="427" t="str">
        <f t="shared" si="3"/>
        <v>دوم94</v>
      </c>
    </row>
    <row r="53" spans="1:18" ht="27">
      <c r="A53" s="439">
        <f t="shared" si="27"/>
        <v>95</v>
      </c>
      <c r="B53" s="443" t="str">
        <f t="shared" si="27"/>
        <v>اول</v>
      </c>
      <c r="C53" s="284" t="str">
        <f t="shared" si="25"/>
        <v>دوم94</v>
      </c>
      <c r="D53" s="284">
        <v>24</v>
      </c>
      <c r="E53" s="286">
        <f>'مالی برق'!D28</f>
        <v>13002.6</v>
      </c>
      <c r="F53" s="286">
        <v>0</v>
      </c>
      <c r="G53" s="479">
        <f>E53-F53</f>
        <v>13002.6</v>
      </c>
      <c r="H53" s="480">
        <f t="shared" si="6"/>
        <v>32</v>
      </c>
      <c r="I53" s="481">
        <f t="shared" si="7"/>
        <v>48</v>
      </c>
      <c r="J53" s="424">
        <f t="shared" si="11"/>
        <v>0.66666666666666663</v>
      </c>
      <c r="K53" s="479">
        <f t="shared" ref="K53" si="33">J53*G53</f>
        <v>8668.4</v>
      </c>
      <c r="L53" s="424">
        <f>VLOOKUP(D53,'شاخص یرق'!$A$2:$BZ$50,$R$4,FALSE)</f>
        <v>482.9</v>
      </c>
      <c r="M53" s="424">
        <f>IF((R53&lt;&gt;$M$6),0,VLOOKUP(D53,'شاخص یرق'!$A$2:$BZ$50,$R$3,FALSE))</f>
        <v>482.9</v>
      </c>
      <c r="N53" s="424">
        <f>IF((R53&lt;&gt;$N$6),0,VLOOKUP(D53,'شاخص یرق'!$A$2:$BZ$50,$R$2,FALSE))</f>
        <v>482.9</v>
      </c>
      <c r="O53" s="424">
        <f t="shared" si="2"/>
        <v>482.9</v>
      </c>
      <c r="P53" s="482">
        <f t="shared" si="9"/>
        <v>0</v>
      </c>
      <c r="Q53" s="483">
        <f t="shared" si="10"/>
        <v>0</v>
      </c>
      <c r="R53" s="427" t="str">
        <f t="shared" si="3"/>
        <v>دوم94</v>
      </c>
    </row>
    <row r="54" spans="1:18" ht="27">
      <c r="A54" s="439">
        <f t="shared" si="27"/>
        <v>95</v>
      </c>
      <c r="B54" s="443" t="str">
        <f t="shared" si="27"/>
        <v>دوم</v>
      </c>
      <c r="C54" s="284" t="str">
        <f t="shared" si="25"/>
        <v>دوم94</v>
      </c>
      <c r="D54" s="284">
        <v>24</v>
      </c>
      <c r="E54" s="286"/>
      <c r="F54" s="286"/>
      <c r="G54" s="479"/>
      <c r="H54" s="480">
        <f t="shared" si="6"/>
        <v>16</v>
      </c>
      <c r="I54" s="481">
        <f t="shared" si="7"/>
        <v>48</v>
      </c>
      <c r="J54" s="424">
        <f t="shared" si="11"/>
        <v>0.33333333333333331</v>
      </c>
      <c r="K54" s="479">
        <f>J54*G53</f>
        <v>4334.2</v>
      </c>
      <c r="L54" s="424">
        <f>VLOOKUP(D54,'شاخص یرق'!$A$2:$BZ$50,$R$4,FALSE)</f>
        <v>482.9</v>
      </c>
      <c r="M54" s="424">
        <f>IF((R54&lt;&gt;$M$6),0,VLOOKUP(D54,'شاخص یرق'!$A$2:$BZ$50,$R$3,FALSE))</f>
        <v>482.9</v>
      </c>
      <c r="N54" s="424">
        <f>IF((R54&lt;&gt;$N$6),0,VLOOKUP(D54,'شاخص یرق'!$A$2:$BZ$50,$R$2,FALSE))</f>
        <v>482.9</v>
      </c>
      <c r="O54" s="424">
        <f t="shared" si="2"/>
        <v>482.9</v>
      </c>
      <c r="P54" s="482">
        <f t="shared" si="9"/>
        <v>0</v>
      </c>
      <c r="Q54" s="483">
        <f t="shared" si="10"/>
        <v>0</v>
      </c>
      <c r="R54" s="427" t="str">
        <f t="shared" si="3"/>
        <v>دوم94</v>
      </c>
    </row>
    <row r="55" spans="1:18" ht="27">
      <c r="A55" s="439">
        <f t="shared" si="27"/>
        <v>95</v>
      </c>
      <c r="B55" s="443" t="str">
        <f t="shared" si="27"/>
        <v>اول</v>
      </c>
      <c r="C55" s="284" t="str">
        <f t="shared" si="25"/>
        <v>دوم94</v>
      </c>
      <c r="D55" s="284">
        <v>25</v>
      </c>
      <c r="E55" s="286">
        <f>'مالی برق'!D29</f>
        <v>13002.6</v>
      </c>
      <c r="F55" s="286">
        <v>0</v>
      </c>
      <c r="G55" s="479">
        <f>E55-F55</f>
        <v>13002.6</v>
      </c>
      <c r="H55" s="480">
        <f t="shared" si="6"/>
        <v>32</v>
      </c>
      <c r="I55" s="481">
        <f t="shared" si="7"/>
        <v>48</v>
      </c>
      <c r="J55" s="424">
        <f t="shared" si="11"/>
        <v>0.66666666666666663</v>
      </c>
      <c r="K55" s="479">
        <f t="shared" ref="K55" si="34">J55*G55</f>
        <v>8668.4</v>
      </c>
      <c r="L55" s="424">
        <f>VLOOKUP(D55,'شاخص یرق'!$A$2:$BZ$50,$R$4,FALSE)</f>
        <v>1039.2</v>
      </c>
      <c r="M55" s="424">
        <f>IF((R55&lt;&gt;$M$6),0,VLOOKUP(D55,'شاخص یرق'!$A$2:$BZ$50,$R$3,FALSE))</f>
        <v>1039.2</v>
      </c>
      <c r="N55" s="424">
        <f>IF((R55&lt;&gt;$N$6),0,VLOOKUP(D55,'شاخص یرق'!$A$2:$BZ$50,$R$2,FALSE))</f>
        <v>1039.2</v>
      </c>
      <c r="O55" s="424">
        <f t="shared" si="2"/>
        <v>1039.2</v>
      </c>
      <c r="P55" s="482">
        <f t="shared" si="9"/>
        <v>0</v>
      </c>
      <c r="Q55" s="483">
        <f t="shared" si="10"/>
        <v>0</v>
      </c>
      <c r="R55" s="427" t="str">
        <f t="shared" si="3"/>
        <v>دوم94</v>
      </c>
    </row>
    <row r="56" spans="1:18" ht="27">
      <c r="A56" s="439">
        <f t="shared" si="27"/>
        <v>95</v>
      </c>
      <c r="B56" s="443" t="str">
        <f t="shared" si="27"/>
        <v>دوم</v>
      </c>
      <c r="C56" s="284" t="str">
        <f t="shared" si="25"/>
        <v>دوم94</v>
      </c>
      <c r="D56" s="284">
        <v>25</v>
      </c>
      <c r="E56" s="286"/>
      <c r="F56" s="286"/>
      <c r="G56" s="479"/>
      <c r="H56" s="480">
        <f t="shared" si="6"/>
        <v>16</v>
      </c>
      <c r="I56" s="481">
        <f t="shared" si="7"/>
        <v>48</v>
      </c>
      <c r="J56" s="424">
        <f t="shared" si="11"/>
        <v>0.33333333333333331</v>
      </c>
      <c r="K56" s="479">
        <f>J56*G55</f>
        <v>4334.2</v>
      </c>
      <c r="L56" s="424">
        <f>VLOOKUP(D56,'شاخص یرق'!$A$2:$BZ$50,$R$4,FALSE)</f>
        <v>1039.2</v>
      </c>
      <c r="M56" s="424">
        <f>IF((R56&lt;&gt;$M$6),0,VLOOKUP(D56,'شاخص یرق'!$A$2:$BZ$50,$R$3,FALSE))</f>
        <v>1039.2</v>
      </c>
      <c r="N56" s="424">
        <f>IF((R56&lt;&gt;$N$6),0,VLOOKUP(D56,'شاخص یرق'!$A$2:$BZ$50,$R$2,FALSE))</f>
        <v>1039.2</v>
      </c>
      <c r="O56" s="424">
        <f t="shared" si="2"/>
        <v>1039.2</v>
      </c>
      <c r="P56" s="482">
        <f t="shared" si="9"/>
        <v>0</v>
      </c>
      <c r="Q56" s="483">
        <f t="shared" si="10"/>
        <v>0</v>
      </c>
      <c r="R56" s="427" t="str">
        <f t="shared" si="3"/>
        <v>دوم94</v>
      </c>
    </row>
    <row r="57" spans="1:18" ht="27">
      <c r="A57" s="439">
        <f t="shared" si="27"/>
        <v>95</v>
      </c>
      <c r="B57" s="443" t="str">
        <f t="shared" si="27"/>
        <v>اول</v>
      </c>
      <c r="C57" s="284" t="str">
        <f t="shared" si="25"/>
        <v>دوم94</v>
      </c>
      <c r="D57" s="284">
        <v>26</v>
      </c>
      <c r="E57" s="286">
        <f>'مالی برق'!D30</f>
        <v>33996302.600000001</v>
      </c>
      <c r="F57" s="286">
        <v>0</v>
      </c>
      <c r="G57" s="479">
        <f>E57-F57</f>
        <v>33996302.600000001</v>
      </c>
      <c r="H57" s="480">
        <f t="shared" si="6"/>
        <v>32</v>
      </c>
      <c r="I57" s="481">
        <f t="shared" si="7"/>
        <v>48</v>
      </c>
      <c r="J57" s="424">
        <f t="shared" si="11"/>
        <v>0.66666666666666663</v>
      </c>
      <c r="K57" s="479">
        <f t="shared" ref="K57" si="35">J57*G57</f>
        <v>22664201.733333334</v>
      </c>
      <c r="L57" s="424">
        <f>VLOOKUP(D57,'شاخص یرق'!$A$2:$BZ$50,$R$4,FALSE)</f>
        <v>542</v>
      </c>
      <c r="M57" s="424">
        <f>IF((R57&lt;&gt;$M$6),0,VLOOKUP(D57,'شاخص یرق'!$A$2:$BZ$50,$R$3,FALSE))</f>
        <v>542</v>
      </c>
      <c r="N57" s="424">
        <f>IF((R57&lt;&gt;$N$6),0,VLOOKUP(D57,'شاخص یرق'!$A$2:$BZ$50,$R$2,FALSE))</f>
        <v>542</v>
      </c>
      <c r="O57" s="424">
        <f t="shared" si="2"/>
        <v>542</v>
      </c>
      <c r="P57" s="482">
        <f t="shared" si="9"/>
        <v>0</v>
      </c>
      <c r="Q57" s="483">
        <f t="shared" si="10"/>
        <v>0</v>
      </c>
      <c r="R57" s="427" t="str">
        <f t="shared" si="3"/>
        <v>دوم94</v>
      </c>
    </row>
    <row r="58" spans="1:18" ht="27">
      <c r="A58" s="439">
        <f t="shared" si="27"/>
        <v>95</v>
      </c>
      <c r="B58" s="443" t="str">
        <f t="shared" si="27"/>
        <v>دوم</v>
      </c>
      <c r="C58" s="284" t="str">
        <f t="shared" si="25"/>
        <v>دوم94</v>
      </c>
      <c r="D58" s="284">
        <v>26</v>
      </c>
      <c r="E58" s="286"/>
      <c r="F58" s="286"/>
      <c r="G58" s="479"/>
      <c r="H58" s="480">
        <f t="shared" si="6"/>
        <v>16</v>
      </c>
      <c r="I58" s="481">
        <f t="shared" si="7"/>
        <v>48</v>
      </c>
      <c r="J58" s="424">
        <f t="shared" si="11"/>
        <v>0.33333333333333331</v>
      </c>
      <c r="K58" s="479">
        <f>J58*G57</f>
        <v>11332100.866666667</v>
      </c>
      <c r="L58" s="424">
        <f>VLOOKUP(D58,'شاخص یرق'!$A$2:$BZ$50,$R$4,FALSE)</f>
        <v>542</v>
      </c>
      <c r="M58" s="424">
        <f>IF((R58&lt;&gt;$M$6),0,VLOOKUP(D58,'شاخص یرق'!$A$2:$BZ$50,$R$3,FALSE))</f>
        <v>542</v>
      </c>
      <c r="N58" s="424">
        <f>IF((R58&lt;&gt;$N$6),0,VLOOKUP(D58,'شاخص یرق'!$A$2:$BZ$50,$R$2,FALSE))</f>
        <v>542</v>
      </c>
      <c r="O58" s="424">
        <f t="shared" si="2"/>
        <v>542</v>
      </c>
      <c r="P58" s="482">
        <f t="shared" si="9"/>
        <v>0</v>
      </c>
      <c r="Q58" s="483">
        <f t="shared" si="10"/>
        <v>0</v>
      </c>
      <c r="R58" s="427" t="str">
        <f t="shared" si="3"/>
        <v>دوم94</v>
      </c>
    </row>
    <row r="59" spans="1:18" ht="27">
      <c r="A59" s="439">
        <f t="shared" ref="A59:B59" si="36">A57</f>
        <v>95</v>
      </c>
      <c r="B59" s="443" t="str">
        <f t="shared" si="36"/>
        <v>اول</v>
      </c>
      <c r="C59" s="284" t="str">
        <f t="shared" si="25"/>
        <v>دوم94</v>
      </c>
      <c r="D59" s="284">
        <v>27</v>
      </c>
      <c r="E59" s="286">
        <f>'مالی برق'!D31</f>
        <v>10631402.6</v>
      </c>
      <c r="F59" s="286">
        <v>0</v>
      </c>
      <c r="G59" s="479">
        <f>E59-F59</f>
        <v>10631402.6</v>
      </c>
      <c r="H59" s="480">
        <f t="shared" si="6"/>
        <v>32</v>
      </c>
      <c r="I59" s="481">
        <f t="shared" si="7"/>
        <v>48</v>
      </c>
      <c r="J59" s="424">
        <f t="shared" ref="J59:J60" si="37">H59/I59</f>
        <v>0.66666666666666663</v>
      </c>
      <c r="K59" s="479">
        <f t="shared" ref="K59" si="38">J59*G59</f>
        <v>7087601.7333333325</v>
      </c>
      <c r="L59" s="424">
        <f>VLOOKUP(D59,'شاخص یرق'!$A$2:$BZ$50,$R$4,FALSE)</f>
        <v>534.5</v>
      </c>
      <c r="M59" s="424">
        <f>IF((R59&lt;&gt;$M$6),0,VLOOKUP(D59,'شاخص یرق'!$A$2:$BZ$50,$R$3,FALSE))</f>
        <v>534.5</v>
      </c>
      <c r="N59" s="424">
        <f>IF((R59&lt;&gt;$N$6),0,VLOOKUP(D59,'شاخص یرق'!$A$2:$BZ$50,$R$2,FALSE))</f>
        <v>534.5</v>
      </c>
      <c r="O59" s="424">
        <f t="shared" si="2"/>
        <v>534.5</v>
      </c>
      <c r="P59" s="482">
        <f t="shared" si="9"/>
        <v>0</v>
      </c>
      <c r="Q59" s="483">
        <f t="shared" si="10"/>
        <v>0</v>
      </c>
      <c r="R59" s="427" t="str">
        <f t="shared" si="3"/>
        <v>دوم94</v>
      </c>
    </row>
    <row r="60" spans="1:18" ht="27">
      <c r="A60" s="439">
        <f t="shared" ref="A60:B60" si="39">A58</f>
        <v>95</v>
      </c>
      <c r="B60" s="443" t="str">
        <f t="shared" si="39"/>
        <v>دوم</v>
      </c>
      <c r="C60" s="284" t="str">
        <f t="shared" si="25"/>
        <v>دوم94</v>
      </c>
      <c r="D60" s="284">
        <v>27</v>
      </c>
      <c r="E60" s="286"/>
      <c r="F60" s="286"/>
      <c r="G60" s="479"/>
      <c r="H60" s="480">
        <f t="shared" si="6"/>
        <v>16</v>
      </c>
      <c r="I60" s="481">
        <f t="shared" si="7"/>
        <v>48</v>
      </c>
      <c r="J60" s="424">
        <f t="shared" si="37"/>
        <v>0.33333333333333331</v>
      </c>
      <c r="K60" s="479">
        <f>J60*G59</f>
        <v>3543800.8666666662</v>
      </c>
      <c r="L60" s="424">
        <f>VLOOKUP(D60,'شاخص یرق'!$A$2:$BZ$50,$R$4,FALSE)</f>
        <v>534.5</v>
      </c>
      <c r="M60" s="424">
        <f>IF((R60&lt;&gt;$M$6),0,VLOOKUP(D60,'شاخص یرق'!$A$2:$BZ$50,$R$3,FALSE))</f>
        <v>534.5</v>
      </c>
      <c r="N60" s="424">
        <f>IF((R60&lt;&gt;$N$6),0,VLOOKUP(D60,'شاخص یرق'!$A$2:$BZ$50,$R$2,FALSE))</f>
        <v>534.5</v>
      </c>
      <c r="O60" s="424">
        <f t="shared" si="2"/>
        <v>534.5</v>
      </c>
      <c r="P60" s="482">
        <f t="shared" si="9"/>
        <v>0</v>
      </c>
      <c r="Q60" s="483">
        <f t="shared" si="10"/>
        <v>0</v>
      </c>
      <c r="R60" s="427" t="str">
        <f t="shared" si="3"/>
        <v>دوم94</v>
      </c>
    </row>
    <row r="61" spans="1:18" ht="27">
      <c r="A61" s="439">
        <f>A57</f>
        <v>95</v>
      </c>
      <c r="B61" s="443" t="str">
        <f>B57</f>
        <v>اول</v>
      </c>
      <c r="C61" s="284" t="str">
        <f t="shared" si="25"/>
        <v>دوم94</v>
      </c>
      <c r="D61" s="284">
        <v>28</v>
      </c>
      <c r="E61" s="286">
        <f>'مالی برق'!D32</f>
        <v>23116.600000000002</v>
      </c>
      <c r="F61" s="286">
        <v>0</v>
      </c>
      <c r="G61" s="479">
        <f>E61-F61</f>
        <v>23116.600000000002</v>
      </c>
      <c r="H61" s="480">
        <f>H57</f>
        <v>32</v>
      </c>
      <c r="I61" s="481">
        <f>I58</f>
        <v>48</v>
      </c>
      <c r="J61" s="424">
        <f t="shared" si="11"/>
        <v>0.66666666666666663</v>
      </c>
      <c r="K61" s="479">
        <f t="shared" ref="K61" si="40">J61*G61</f>
        <v>15411.066666666668</v>
      </c>
      <c r="L61" s="424">
        <f>VLOOKUP(D61,'شاخص یرق'!$A$2:$BZ$50,$R$4,FALSE)</f>
        <v>417.5</v>
      </c>
      <c r="M61" s="424">
        <f>IF((R61&lt;&gt;$M$6),0,VLOOKUP(D61,'شاخص یرق'!$A$2:$BZ$50,$R$3,FALSE))</f>
        <v>417.5</v>
      </c>
      <c r="N61" s="424">
        <f>IF((R61&lt;&gt;$N$6),0,VLOOKUP(D61,'شاخص یرق'!$A$2:$BZ$50,$R$2,FALSE))</f>
        <v>417.5</v>
      </c>
      <c r="O61" s="424">
        <f t="shared" si="2"/>
        <v>417.5</v>
      </c>
      <c r="P61" s="482">
        <f t="shared" si="9"/>
        <v>0</v>
      </c>
      <c r="Q61" s="483">
        <f t="shared" si="10"/>
        <v>0</v>
      </c>
      <c r="R61" s="427" t="str">
        <f t="shared" si="3"/>
        <v>دوم94</v>
      </c>
    </row>
    <row r="62" spans="1:18" ht="27">
      <c r="A62" s="439">
        <f>A58</f>
        <v>95</v>
      </c>
      <c r="B62" s="443" t="str">
        <f>B58</f>
        <v>دوم</v>
      </c>
      <c r="C62" s="284" t="str">
        <f t="shared" si="25"/>
        <v>دوم94</v>
      </c>
      <c r="D62" s="284">
        <v>28</v>
      </c>
      <c r="E62" s="286"/>
      <c r="F62" s="286"/>
      <c r="G62" s="479"/>
      <c r="H62" s="480">
        <f>H58</f>
        <v>16</v>
      </c>
      <c r="I62" s="481">
        <f t="shared" si="7"/>
        <v>48</v>
      </c>
      <c r="J62" s="424">
        <f t="shared" si="11"/>
        <v>0.33333333333333331</v>
      </c>
      <c r="K62" s="479">
        <f>J62*G61</f>
        <v>7705.5333333333338</v>
      </c>
      <c r="L62" s="424">
        <f>VLOOKUP(D62,'شاخص یرق'!$A$2:$BZ$50,$R$4,FALSE)</f>
        <v>417.5</v>
      </c>
      <c r="M62" s="424">
        <f>IF((R62&lt;&gt;$M$6),0,VLOOKUP(D62,'شاخص یرق'!$A$2:$BZ$50,$R$3,FALSE))</f>
        <v>417.5</v>
      </c>
      <c r="N62" s="424">
        <f>IF((R62&lt;&gt;$N$6),0,VLOOKUP(D62,'شاخص یرق'!$A$2:$BZ$50,$R$2,FALSE))</f>
        <v>417.5</v>
      </c>
      <c r="O62" s="424">
        <f t="shared" si="2"/>
        <v>417.5</v>
      </c>
      <c r="P62" s="482">
        <f t="shared" si="9"/>
        <v>0</v>
      </c>
      <c r="Q62" s="483">
        <f t="shared" si="10"/>
        <v>0</v>
      </c>
      <c r="R62" s="427" t="str">
        <f t="shared" si="3"/>
        <v>دوم94</v>
      </c>
    </row>
    <row r="63" spans="1:18" ht="27">
      <c r="A63" s="439">
        <f t="shared" ref="A63:B66" si="41">A61</f>
        <v>95</v>
      </c>
      <c r="B63" s="443" t="str">
        <f t="shared" si="41"/>
        <v>اول</v>
      </c>
      <c r="C63" s="284" t="str">
        <f t="shared" si="25"/>
        <v>دوم94</v>
      </c>
      <c r="D63" s="284">
        <v>29</v>
      </c>
      <c r="E63" s="286">
        <f>'مالی برق'!D33</f>
        <v>114922.6</v>
      </c>
      <c r="F63" s="286">
        <v>0</v>
      </c>
      <c r="G63" s="479">
        <f>E63-F63</f>
        <v>114922.6</v>
      </c>
      <c r="H63" s="480">
        <f t="shared" si="6"/>
        <v>32</v>
      </c>
      <c r="I63" s="481">
        <f t="shared" si="7"/>
        <v>48</v>
      </c>
      <c r="J63" s="424">
        <f t="shared" si="11"/>
        <v>0.66666666666666663</v>
      </c>
      <c r="K63" s="479">
        <f t="shared" ref="K63" si="42">J63*G63</f>
        <v>76615.066666666666</v>
      </c>
      <c r="L63" s="424">
        <f>VLOOKUP(D63,'شاخص یرق'!$A$2:$BZ$50,$R$4,FALSE)</f>
        <v>610.20000000000005</v>
      </c>
      <c r="M63" s="424">
        <f>IF((R63&lt;&gt;$M$6),0,VLOOKUP(D63,'شاخص یرق'!$A$2:$BZ$50,$R$3,FALSE))</f>
        <v>610.20000000000005</v>
      </c>
      <c r="N63" s="424">
        <f>IF((R63&lt;&gt;$N$6),0,VLOOKUP(D63,'شاخص یرق'!$A$2:$BZ$50,$R$2,FALSE))</f>
        <v>610.20000000000005</v>
      </c>
      <c r="O63" s="424">
        <f t="shared" si="2"/>
        <v>610.20000000000005</v>
      </c>
      <c r="P63" s="482">
        <f t="shared" si="9"/>
        <v>0</v>
      </c>
      <c r="Q63" s="483">
        <f t="shared" si="10"/>
        <v>0</v>
      </c>
      <c r="R63" s="427" t="str">
        <f t="shared" si="3"/>
        <v>دوم94</v>
      </c>
    </row>
    <row r="64" spans="1:18" ht="27">
      <c r="A64" s="439">
        <f t="shared" si="41"/>
        <v>95</v>
      </c>
      <c r="B64" s="443" t="str">
        <f t="shared" si="41"/>
        <v>دوم</v>
      </c>
      <c r="C64" s="284" t="str">
        <f t="shared" si="25"/>
        <v>دوم94</v>
      </c>
      <c r="D64" s="284">
        <v>29</v>
      </c>
      <c r="E64" s="286"/>
      <c r="F64" s="286"/>
      <c r="G64" s="479"/>
      <c r="H64" s="480">
        <f t="shared" si="6"/>
        <v>16</v>
      </c>
      <c r="I64" s="481">
        <f t="shared" si="7"/>
        <v>48</v>
      </c>
      <c r="J64" s="424">
        <f t="shared" si="11"/>
        <v>0.33333333333333331</v>
      </c>
      <c r="K64" s="479">
        <f>J64*G63</f>
        <v>38307.533333333333</v>
      </c>
      <c r="L64" s="424">
        <f>VLOOKUP(D64,'شاخص یرق'!$A$2:$BZ$50,$R$4,FALSE)</f>
        <v>610.20000000000005</v>
      </c>
      <c r="M64" s="424">
        <f>IF((R64&lt;&gt;$M$6),0,VLOOKUP(D64,'شاخص یرق'!$A$2:$BZ$50,$R$3,FALSE))</f>
        <v>610.20000000000005</v>
      </c>
      <c r="N64" s="424">
        <f>IF((R64&lt;&gt;$N$6),0,VLOOKUP(D64,'شاخص یرق'!$A$2:$BZ$50,$R$2,FALSE))</f>
        <v>610.20000000000005</v>
      </c>
      <c r="O64" s="424">
        <f t="shared" si="2"/>
        <v>610.20000000000005</v>
      </c>
      <c r="P64" s="482">
        <f t="shared" si="9"/>
        <v>0</v>
      </c>
      <c r="Q64" s="483">
        <f t="shared" si="10"/>
        <v>0</v>
      </c>
      <c r="R64" s="427" t="str">
        <f t="shared" si="3"/>
        <v>دوم94</v>
      </c>
    </row>
    <row r="65" spans="1:18" ht="27">
      <c r="A65" s="439">
        <f t="shared" si="41"/>
        <v>95</v>
      </c>
      <c r="B65" s="443" t="str">
        <f t="shared" si="41"/>
        <v>اول</v>
      </c>
      <c r="C65" s="284" t="str">
        <f t="shared" si="25"/>
        <v>دوم94</v>
      </c>
      <c r="D65" s="284">
        <v>39</v>
      </c>
      <c r="E65" s="286">
        <v>1000</v>
      </c>
      <c r="F65" s="286">
        <v>0</v>
      </c>
      <c r="G65" s="479">
        <f>E65-F65</f>
        <v>1000</v>
      </c>
      <c r="H65" s="480">
        <f t="shared" si="6"/>
        <v>32</v>
      </c>
      <c r="I65" s="481">
        <f t="shared" si="7"/>
        <v>48</v>
      </c>
      <c r="J65" s="424">
        <f t="shared" si="11"/>
        <v>0.66666666666666663</v>
      </c>
      <c r="K65" s="479">
        <f t="shared" ref="K65" si="43">J65*G65</f>
        <v>666.66666666666663</v>
      </c>
      <c r="L65" s="424">
        <f>VLOOKUP(D65,'شاخص یرق'!$A$2:$BZ$50,$R$4,FALSE)</f>
        <v>709.7</v>
      </c>
      <c r="M65" s="424">
        <f>IF((R65&lt;&gt;$M$6),0,VLOOKUP(D65,'شاخص یرق'!$A$2:$BZ$50,$R$3,FALSE))</f>
        <v>709.7</v>
      </c>
      <c r="N65" s="424">
        <f>IF((R65&lt;&gt;$N$6),0,VLOOKUP(D65,'شاخص یرق'!$A$2:$BZ$50,$R$2,FALSE))</f>
        <v>709.7</v>
      </c>
      <c r="O65" s="424">
        <f t="shared" si="2"/>
        <v>709.7</v>
      </c>
      <c r="P65" s="482">
        <f t="shared" si="9"/>
        <v>0</v>
      </c>
      <c r="Q65" s="483">
        <f t="shared" si="10"/>
        <v>0</v>
      </c>
      <c r="R65" s="427" t="str">
        <f t="shared" si="3"/>
        <v>دوم94</v>
      </c>
    </row>
    <row r="66" spans="1:18" ht="27">
      <c r="A66" s="439">
        <f t="shared" si="41"/>
        <v>95</v>
      </c>
      <c r="B66" s="443" t="str">
        <f t="shared" si="41"/>
        <v>دوم</v>
      </c>
      <c r="C66" s="284" t="str">
        <f t="shared" si="25"/>
        <v>دوم94</v>
      </c>
      <c r="D66" s="284">
        <v>39</v>
      </c>
      <c r="E66" s="286"/>
      <c r="F66" s="286"/>
      <c r="G66" s="479"/>
      <c r="H66" s="480">
        <f t="shared" si="6"/>
        <v>16</v>
      </c>
      <c r="I66" s="481">
        <f t="shared" si="7"/>
        <v>48</v>
      </c>
      <c r="J66" s="424">
        <f t="shared" si="11"/>
        <v>0.33333333333333331</v>
      </c>
      <c r="K66" s="479">
        <f>J66*G65</f>
        <v>333.33333333333331</v>
      </c>
      <c r="L66" s="424">
        <f>VLOOKUP(D66,'شاخص یرق'!$A$2:$BZ$50,$R$4,FALSE)</f>
        <v>709.7</v>
      </c>
      <c r="M66" s="424">
        <f>IF((R66&lt;&gt;$M$6),0,VLOOKUP(D66,'شاخص یرق'!$A$2:$BZ$50,$R$3,FALSE))</f>
        <v>709.7</v>
      </c>
      <c r="N66" s="424">
        <f>IF((R66&lt;&gt;$N$6),0,VLOOKUP(D66,'شاخص یرق'!$A$2:$BZ$50,$R$2,FALSE))</f>
        <v>709.7</v>
      </c>
      <c r="O66" s="424">
        <f t="shared" si="2"/>
        <v>709.7</v>
      </c>
      <c r="P66" s="482">
        <f t="shared" si="9"/>
        <v>0</v>
      </c>
      <c r="Q66" s="483">
        <f t="shared" si="10"/>
        <v>0</v>
      </c>
      <c r="R66" s="427" t="str">
        <f t="shared" si="3"/>
        <v>دوم94</v>
      </c>
    </row>
    <row r="67" spans="1:18" ht="27">
      <c r="A67" s="439">
        <f>A61</f>
        <v>95</v>
      </c>
      <c r="B67" s="443" t="str">
        <f>B61</f>
        <v>اول</v>
      </c>
      <c r="C67" s="284" t="str">
        <f t="shared" si="25"/>
        <v>دوم94</v>
      </c>
      <c r="D67" s="284" t="s">
        <v>3765</v>
      </c>
      <c r="E67" s="286">
        <f>'مالی برق'!B36</f>
        <v>25845980</v>
      </c>
      <c r="F67" s="286">
        <v>0</v>
      </c>
      <c r="G67" s="479">
        <f>E67-F67</f>
        <v>25845980</v>
      </c>
      <c r="H67" s="480">
        <f>H61</f>
        <v>32</v>
      </c>
      <c r="I67" s="481">
        <f>I62</f>
        <v>48</v>
      </c>
      <c r="J67" s="424">
        <f t="shared" si="11"/>
        <v>0.66666666666666663</v>
      </c>
      <c r="K67" s="479">
        <f t="shared" ref="K67" si="44">J67*G67</f>
        <v>17230653.333333332</v>
      </c>
      <c r="L67" s="424">
        <f>VLOOKUP(D67,'شاخص یرق'!$A$2:$BZ$50,$R$4,FALSE)</f>
        <v>612.1</v>
      </c>
      <c r="M67" s="424">
        <f>IF((R67&lt;&gt;$M$6),0,VLOOKUP(D67,'شاخص یرق'!$A$2:$BZ$50,$R$3,FALSE))</f>
        <v>612.1</v>
      </c>
      <c r="N67" s="424">
        <f>IF((R67&lt;&gt;$N$6),0,VLOOKUP(D67,'شاخص یرق'!$A$2:$BZ$50,$R$2,FALSE))</f>
        <v>612.1</v>
      </c>
      <c r="O67" s="424">
        <f t="shared" si="2"/>
        <v>612.1</v>
      </c>
      <c r="P67" s="482">
        <f t="shared" si="9"/>
        <v>0</v>
      </c>
      <c r="Q67" s="483">
        <f t="shared" si="10"/>
        <v>0</v>
      </c>
      <c r="R67" s="427" t="str">
        <f t="shared" si="3"/>
        <v>دوم94</v>
      </c>
    </row>
    <row r="68" spans="1:18" ht="27">
      <c r="A68" s="439">
        <f>A62</f>
        <v>95</v>
      </c>
      <c r="B68" s="443" t="str">
        <f>B62</f>
        <v>دوم</v>
      </c>
      <c r="C68" s="284" t="str">
        <f t="shared" si="25"/>
        <v>دوم94</v>
      </c>
      <c r="D68" s="284" t="s">
        <v>3765</v>
      </c>
      <c r="E68" s="286"/>
      <c r="F68" s="286"/>
      <c r="G68" s="479"/>
      <c r="H68" s="480">
        <f>H62</f>
        <v>16</v>
      </c>
      <c r="I68" s="481">
        <f t="shared" si="7"/>
        <v>48</v>
      </c>
      <c r="J68" s="424">
        <f t="shared" si="11"/>
        <v>0.33333333333333331</v>
      </c>
      <c r="K68" s="479">
        <f>J68*G67</f>
        <v>8615326.666666666</v>
      </c>
      <c r="L68" s="424">
        <f>VLOOKUP(D68,'شاخص یرق'!$A$2:$BZ$50,$R$4,FALSE)</f>
        <v>612.1</v>
      </c>
      <c r="M68" s="424">
        <f>IF((R68&lt;&gt;$M$6),0,VLOOKUP(D68,'شاخص یرق'!$A$2:$BZ$50,$R$3,FALSE))</f>
        <v>612.1</v>
      </c>
      <c r="N68" s="424">
        <f>IF((R68&lt;&gt;$N$6),0,VLOOKUP(D68,'شاخص یرق'!$A$2:$BZ$50,$R$2,FALSE))</f>
        <v>612.1</v>
      </c>
      <c r="O68" s="424">
        <f t="shared" si="2"/>
        <v>612.1</v>
      </c>
      <c r="P68" s="482">
        <f t="shared" si="9"/>
        <v>0</v>
      </c>
      <c r="Q68" s="483">
        <f t="shared" si="10"/>
        <v>0</v>
      </c>
      <c r="R68" s="427" t="str">
        <f t="shared" si="3"/>
        <v>دوم94</v>
      </c>
    </row>
    <row r="69" spans="1:18" ht="27">
      <c r="A69" s="439"/>
      <c r="B69" s="443"/>
      <c r="C69" s="284"/>
      <c r="D69" s="288"/>
      <c r="E69" s="288"/>
      <c r="F69" s="288"/>
      <c r="G69" s="440"/>
      <c r="H69" s="480"/>
      <c r="I69" s="481"/>
      <c r="J69" s="424"/>
      <c r="K69" s="479"/>
      <c r="L69" s="425"/>
      <c r="M69" s="425"/>
      <c r="N69" s="425"/>
      <c r="O69" s="425"/>
      <c r="P69" s="482"/>
      <c r="Q69" s="483"/>
      <c r="R69" s="427"/>
    </row>
    <row r="70" spans="1:18" ht="27">
      <c r="A70" s="439"/>
      <c r="B70" s="443"/>
      <c r="C70" s="288"/>
      <c r="D70" s="288"/>
      <c r="E70" s="289">
        <f>SUBTOTAL(9,E7:E66)</f>
        <v>646150488.40000033</v>
      </c>
      <c r="F70" s="290" t="s">
        <v>3766</v>
      </c>
      <c r="G70" s="440"/>
      <c r="H70" s="480"/>
      <c r="I70" s="481"/>
      <c r="J70" s="440"/>
      <c r="K70" s="440"/>
      <c r="L70" s="425"/>
      <c r="M70" s="425"/>
      <c r="N70" s="425"/>
      <c r="O70" s="425"/>
      <c r="P70" s="482"/>
      <c r="Q70" s="483">
        <f>SUBTOTAL(9,Q7:Q68)</f>
        <v>0</v>
      </c>
      <c r="R70" s="427"/>
    </row>
    <row r="71" spans="1:18" ht="27">
      <c r="A71" s="440"/>
      <c r="B71" s="440"/>
      <c r="C71" s="288"/>
      <c r="D71" s="288"/>
      <c r="E71" s="288"/>
      <c r="F71" s="288"/>
      <c r="G71" s="440"/>
      <c r="H71" s="440"/>
      <c r="I71" s="440"/>
      <c r="J71" s="440"/>
      <c r="K71" s="440"/>
      <c r="L71" s="425"/>
      <c r="M71" s="425"/>
      <c r="N71" s="425"/>
      <c r="O71" s="425"/>
      <c r="P71" s="482"/>
      <c r="Q71" s="484"/>
      <c r="R71" s="427"/>
    </row>
    <row r="73" spans="1:18">
      <c r="L73" s="428"/>
      <c r="M73" s="428"/>
      <c r="N73" s="428"/>
      <c r="O73" s="428"/>
      <c r="P73" s="428"/>
      <c r="Q73" s="428"/>
    </row>
    <row r="74" spans="1:18">
      <c r="L74" s="428"/>
      <c r="M74" s="428"/>
      <c r="N74" s="428"/>
      <c r="O74" s="428"/>
      <c r="P74" s="428"/>
      <c r="Q74" s="428"/>
    </row>
    <row r="75" spans="1:18">
      <c r="L75" s="428"/>
      <c r="M75" s="428"/>
      <c r="N75" s="428"/>
      <c r="O75" s="428"/>
      <c r="P75" s="428"/>
      <c r="Q75" s="428"/>
    </row>
    <row r="76" spans="1:18">
      <c r="L76" s="428"/>
      <c r="M76" s="428"/>
      <c r="N76" s="428"/>
      <c r="O76" s="428"/>
      <c r="P76" s="428"/>
      <c r="Q76" s="428"/>
    </row>
    <row r="77" spans="1:18">
      <c r="L77" s="428"/>
      <c r="M77" s="428"/>
      <c r="N77" s="428"/>
      <c r="O77" s="428"/>
      <c r="P77" s="428"/>
      <c r="Q77" s="428"/>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'شاخص ابنیه'!$C$1:$BZ$1</xm:f>
          </x14:formula1>
          <xm:sqref>C9:C69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5400"/>
  <sheetViews>
    <sheetView rightToLeft="1" zoomScaleNormal="100" workbookViewId="0">
      <pane ySplit="4" topLeftCell="A5" activePane="bottomLeft" state="frozen"/>
      <selection pane="bottomLeft" activeCell="B5" sqref="B5:G5"/>
    </sheetView>
  </sheetViews>
  <sheetFormatPr defaultColWidth="15.7109375" defaultRowHeight="24.95" customHeight="1"/>
  <cols>
    <col min="1" max="1" width="10.28515625" style="35" customWidth="1"/>
    <col min="2" max="2" width="39.42578125" style="11" customWidth="1"/>
    <col min="3" max="3" width="6.28515625" style="5" customWidth="1"/>
    <col min="4" max="7" width="8.7109375" style="5" customWidth="1"/>
    <col min="8" max="8" width="10.85546875" style="5" bestFit="1" customWidth="1"/>
    <col min="9" max="9" width="14.42578125" style="65" customWidth="1"/>
    <col min="10" max="10" width="7.85546875" style="12" bestFit="1" customWidth="1"/>
    <col min="11" max="11" width="20.140625" style="13" customWidth="1"/>
    <col min="12" max="12" width="3" style="5" customWidth="1"/>
    <col min="13" max="13" width="13.28515625" style="408" customWidth="1"/>
    <col min="14" max="14" width="24.7109375" style="5" customWidth="1"/>
    <col min="15" max="15" width="26.42578125" style="5" customWidth="1"/>
    <col min="16" max="16" width="12.140625" style="5" customWidth="1"/>
    <col min="17" max="17" width="4.7109375" style="5" customWidth="1"/>
    <col min="18" max="18" width="15.7109375" style="5" customWidth="1"/>
    <col min="19" max="19" width="4.7109375" style="5" customWidth="1"/>
    <col min="20" max="20" width="28.85546875" style="11" customWidth="1"/>
    <col min="21" max="22" width="12.42578125" style="5" customWidth="1"/>
    <col min="23" max="23" width="10.5703125" style="5" customWidth="1"/>
    <col min="24" max="16384" width="15.7109375" style="5"/>
  </cols>
  <sheetData>
    <row r="1" spans="1:20" s="4" customFormat="1" ht="24.95" customHeight="1">
      <c r="A1" s="662" t="str">
        <f>'مالی ابنیه'!A1</f>
        <v>پروژه:1</v>
      </c>
      <c r="B1" s="663"/>
      <c r="C1" s="664" t="str">
        <f>'مالی ابنیه'!B1</f>
        <v xml:space="preserve">مشاور: </v>
      </c>
      <c r="D1" s="664"/>
      <c r="E1" s="664"/>
      <c r="F1" s="664"/>
      <c r="G1" s="664"/>
      <c r="H1" s="664"/>
      <c r="I1" s="152"/>
      <c r="J1" s="664" t="str">
        <f>'مالی ابنیه'!F5</f>
        <v>صورت وضعیت شماره :</v>
      </c>
      <c r="K1" s="666"/>
      <c r="M1" s="668" t="s">
        <v>510</v>
      </c>
      <c r="N1" s="669"/>
      <c r="P1" s="613"/>
      <c r="T1" s="558"/>
    </row>
    <row r="2" spans="1:20" s="4" customFormat="1" ht="24.95" customHeight="1">
      <c r="A2" s="659" t="str">
        <f>'مالی ابنیه'!A2</f>
        <v>کارفرما:</v>
      </c>
      <c r="B2" s="660"/>
      <c r="C2" s="665" t="str">
        <f>'مالی ابنیه'!B2</f>
        <v>پیمانکار:</v>
      </c>
      <c r="D2" s="665"/>
      <c r="E2" s="665"/>
      <c r="F2" s="665"/>
      <c r="G2" s="665"/>
      <c r="H2" s="665"/>
      <c r="I2" s="153"/>
      <c r="J2" s="665" t="str">
        <f>'مالی ابنیه'!G5</f>
        <v>تاریخ: 1395</v>
      </c>
      <c r="K2" s="667"/>
      <c r="M2" s="670"/>
      <c r="N2" s="671"/>
      <c r="P2" s="613"/>
      <c r="T2" s="558"/>
    </row>
    <row r="3" spans="1:20" s="4" customFormat="1" ht="24.95" customHeight="1" thickBot="1">
      <c r="A3" s="154" t="s">
        <v>59</v>
      </c>
      <c r="B3" s="143" t="s">
        <v>5145</v>
      </c>
      <c r="C3" s="661" t="s">
        <v>83</v>
      </c>
      <c r="D3" s="661"/>
      <c r="E3" s="661"/>
      <c r="F3" s="661"/>
      <c r="G3" s="661"/>
      <c r="H3" s="661"/>
      <c r="I3" s="155"/>
      <c r="J3" s="156"/>
      <c r="K3" s="157"/>
      <c r="M3" s="670"/>
      <c r="N3" s="671"/>
      <c r="P3" s="613"/>
      <c r="T3" s="558"/>
    </row>
    <row r="4" spans="1:20" ht="39.75" customHeight="1" thickBot="1">
      <c r="A4" s="158" t="s">
        <v>60</v>
      </c>
      <c r="B4" s="159" t="s">
        <v>61</v>
      </c>
      <c r="C4" s="159" t="s">
        <v>62</v>
      </c>
      <c r="D4" s="159" t="s">
        <v>63</v>
      </c>
      <c r="E4" s="159" t="s">
        <v>64</v>
      </c>
      <c r="F4" s="160" t="s">
        <v>65</v>
      </c>
      <c r="G4" s="160" t="s">
        <v>96</v>
      </c>
      <c r="H4" s="159" t="s">
        <v>66</v>
      </c>
      <c r="I4" s="161" t="s">
        <v>67</v>
      </c>
      <c r="J4" s="162" t="s">
        <v>68</v>
      </c>
      <c r="K4" s="163" t="s">
        <v>69</v>
      </c>
      <c r="M4" s="672"/>
      <c r="N4" s="673"/>
    </row>
    <row r="5" spans="1:20" ht="45.75" customHeight="1">
      <c r="A5" s="31">
        <f>IF(B5&gt;0,1,0)</f>
        <v>1</v>
      </c>
      <c r="B5" s="656" t="s">
        <v>7015</v>
      </c>
      <c r="C5" s="657"/>
      <c r="D5" s="657"/>
      <c r="E5" s="657"/>
      <c r="F5" s="657"/>
      <c r="G5" s="658"/>
      <c r="H5" s="19"/>
      <c r="I5" s="62"/>
      <c r="J5" s="20"/>
      <c r="K5" s="21"/>
      <c r="M5" s="388" t="s">
        <v>3842</v>
      </c>
    </row>
    <row r="6" spans="1:20" ht="24.95" customHeight="1">
      <c r="A6" s="32">
        <f>IF(H6&lt;&gt;0,1,0)</f>
        <v>1</v>
      </c>
      <c r="B6" s="10"/>
      <c r="C6" s="2">
        <v>1</v>
      </c>
      <c r="D6" s="2"/>
      <c r="E6" s="2"/>
      <c r="F6" s="2"/>
      <c r="G6" s="2"/>
      <c r="H6" s="3">
        <f>IF(AND(C6=0,D6=0,E6=0,F6=0,G6=0),0,ROUND(IF(C6=0,1,C6)*IF(D6=0,1,D6)*IF(E6=0,1,E6)*IF(F6=0,1,F6)*IF(G6=0,1,G6),2))</f>
        <v>1</v>
      </c>
      <c r="I6" s="63"/>
      <c r="J6" s="7"/>
      <c r="K6" s="8"/>
      <c r="M6" s="389" t="s">
        <v>3843</v>
      </c>
      <c r="N6" s="81"/>
    </row>
    <row r="7" spans="1:20" ht="24.95" customHeight="1">
      <c r="A7" s="32">
        <f t="shared" ref="A7:A13" si="0">IF(H7&gt;0,1,0)</f>
        <v>0</v>
      </c>
      <c r="B7" s="10"/>
      <c r="C7" s="2"/>
      <c r="D7" s="2"/>
      <c r="E7" s="2"/>
      <c r="F7" s="2"/>
      <c r="G7" s="2"/>
      <c r="H7" s="3">
        <f t="shared" ref="H7:H13" si="1">IF(AND(C7=0,D7=0,E7=0,F7=0,G7=0),0,ROUND(IF(C7=0,1,C7)*IF(D7=0,1,D7)*IF(E7=0,1,E7)*IF(F7=0,1,F7)*IF(G7=0,1,G7),2))</f>
        <v>0</v>
      </c>
      <c r="I7" s="63"/>
      <c r="J7" s="7"/>
      <c r="K7" s="8"/>
      <c r="M7" s="389"/>
    </row>
    <row r="8" spans="1:20" ht="24.95" customHeight="1">
      <c r="A8" s="32">
        <f t="shared" si="0"/>
        <v>0</v>
      </c>
      <c r="B8" s="10"/>
      <c r="C8" s="2"/>
      <c r="D8" s="2"/>
      <c r="E8" s="2"/>
      <c r="F8" s="2"/>
      <c r="G8" s="2"/>
      <c r="H8" s="3">
        <f t="shared" si="1"/>
        <v>0</v>
      </c>
      <c r="I8" s="63"/>
      <c r="J8" s="7"/>
      <c r="K8" s="8"/>
      <c r="M8" s="389"/>
    </row>
    <row r="9" spans="1:20" ht="24.95" customHeight="1">
      <c r="A9" s="32">
        <f t="shared" si="0"/>
        <v>0</v>
      </c>
      <c r="B9" s="10"/>
      <c r="C9" s="2"/>
      <c r="D9" s="2"/>
      <c r="E9" s="2"/>
      <c r="F9" s="2"/>
      <c r="G9" s="2"/>
      <c r="H9" s="3">
        <f t="shared" si="1"/>
        <v>0</v>
      </c>
      <c r="I9" s="63"/>
      <c r="J9" s="7"/>
      <c r="K9" s="8"/>
      <c r="M9" s="389"/>
    </row>
    <row r="10" spans="1:20" ht="24.95" customHeight="1">
      <c r="A10" s="32">
        <f t="shared" si="0"/>
        <v>0</v>
      </c>
      <c r="B10" s="10"/>
      <c r="C10" s="2"/>
      <c r="D10" s="2"/>
      <c r="E10" s="2"/>
      <c r="F10" s="2"/>
      <c r="G10" s="2"/>
      <c r="H10" s="3">
        <f t="shared" si="1"/>
        <v>0</v>
      </c>
      <c r="I10" s="63"/>
      <c r="J10" s="7"/>
      <c r="K10" s="8"/>
      <c r="M10" s="389"/>
    </row>
    <row r="11" spans="1:20" ht="24.95" customHeight="1">
      <c r="A11" s="32">
        <f t="shared" si="0"/>
        <v>0</v>
      </c>
      <c r="B11" s="10"/>
      <c r="C11" s="2"/>
      <c r="D11" s="2"/>
      <c r="E11" s="2"/>
      <c r="F11" s="2"/>
      <c r="G11" s="2"/>
      <c r="H11" s="3">
        <f t="shared" si="1"/>
        <v>0</v>
      </c>
      <c r="I11" s="63"/>
      <c r="J11" s="7"/>
      <c r="K11" s="8"/>
      <c r="M11" s="389"/>
    </row>
    <row r="12" spans="1:20" ht="24.95" customHeight="1">
      <c r="A12" s="32">
        <f t="shared" si="0"/>
        <v>0</v>
      </c>
      <c r="B12" s="10"/>
      <c r="C12" s="2"/>
      <c r="D12" s="2"/>
      <c r="E12" s="2"/>
      <c r="F12" s="2"/>
      <c r="G12" s="2"/>
      <c r="H12" s="3">
        <f t="shared" si="1"/>
        <v>0</v>
      </c>
      <c r="I12" s="63"/>
      <c r="J12" s="7"/>
      <c r="K12" s="8"/>
      <c r="M12" s="389"/>
    </row>
    <row r="13" spans="1:20" ht="24.95" customHeight="1">
      <c r="A13" s="32">
        <f t="shared" si="0"/>
        <v>0</v>
      </c>
      <c r="B13" s="10"/>
      <c r="C13" s="2"/>
      <c r="D13" s="2"/>
      <c r="E13" s="2"/>
      <c r="F13" s="2"/>
      <c r="G13" s="2"/>
      <c r="H13" s="3">
        <f t="shared" si="1"/>
        <v>0</v>
      </c>
      <c r="I13" s="63"/>
      <c r="J13" s="7"/>
      <c r="K13" s="8"/>
      <c r="M13" s="389"/>
    </row>
    <row r="14" spans="1:20" ht="24.95" customHeight="1" thickBot="1">
      <c r="A14" s="33" t="str">
        <f>VLOOKUP(B5,O:W,2)</f>
        <v>010101</v>
      </c>
      <c r="B14" s="649" t="s">
        <v>70</v>
      </c>
      <c r="C14" s="650"/>
      <c r="D14" s="650"/>
      <c r="E14" s="650"/>
      <c r="F14" s="650"/>
      <c r="G14" s="650"/>
      <c r="H14" s="6"/>
      <c r="I14" s="63">
        <f>SUM(H6:H14)</f>
        <v>1</v>
      </c>
      <c r="J14" s="1" t="str">
        <f>VLOOKUP(B5,O:W,7)</f>
        <v>مترمربع</v>
      </c>
      <c r="K14" s="8"/>
      <c r="M14" s="389"/>
    </row>
    <row r="15" spans="1:20" ht="45.75" customHeight="1">
      <c r="A15" s="32">
        <f>IF(B15&gt;0,1,0)</f>
        <v>1</v>
      </c>
      <c r="B15" s="656" t="s">
        <v>7271</v>
      </c>
      <c r="C15" s="657"/>
      <c r="D15" s="657"/>
      <c r="E15" s="657"/>
      <c r="F15" s="657"/>
      <c r="G15" s="658"/>
      <c r="H15" s="6"/>
      <c r="I15" s="63"/>
      <c r="J15" s="7"/>
      <c r="K15" s="8"/>
      <c r="M15" s="388" t="s">
        <v>3842</v>
      </c>
    </row>
    <row r="16" spans="1:20" ht="24.95" customHeight="1">
      <c r="A16" s="32">
        <f t="shared" ref="A16:A23" si="2">IF(H16&gt;0,1,0)</f>
        <v>1</v>
      </c>
      <c r="B16" s="10"/>
      <c r="C16" s="2">
        <v>1</v>
      </c>
      <c r="D16" s="2"/>
      <c r="E16" s="2"/>
      <c r="F16" s="2"/>
      <c r="G16" s="2"/>
      <c r="H16" s="3">
        <f>IF(AND(C16=0,D16=0,E16=0,F16=0,G16=0),0,ROUND(IF(C16=0,1,C16)*IF(D16=0,1,D16)*IF(E16=0,1,E16)*IF(F16=0,1,F16)*IF(G16=0,1,G16),2))</f>
        <v>1</v>
      </c>
      <c r="I16" s="63"/>
      <c r="J16" s="7"/>
      <c r="K16" s="8"/>
      <c r="M16" s="389" t="s">
        <v>3843</v>
      </c>
    </row>
    <row r="17" spans="1:13" ht="24.95" customHeight="1">
      <c r="A17" s="32">
        <f t="shared" si="2"/>
        <v>0</v>
      </c>
      <c r="B17" s="10"/>
      <c r="C17" s="2">
        <v>0</v>
      </c>
      <c r="D17" s="2"/>
      <c r="E17" s="2"/>
      <c r="F17" s="2"/>
      <c r="G17" s="2"/>
      <c r="H17" s="3">
        <f t="shared" ref="H17:H23" si="3">IF(AND(C17=0,D17=0,E17=0,F17=0,G17=0),0,ROUND(IF(C17=0,1,C17)*IF(D17=0,1,D17)*IF(E17=0,1,E17)*IF(F17=0,1,F17)*IF(G17=0,1,G17),2))</f>
        <v>0</v>
      </c>
      <c r="I17" s="63"/>
      <c r="J17" s="7"/>
      <c r="K17" s="8"/>
      <c r="M17" s="389"/>
    </row>
    <row r="18" spans="1:13" ht="24.95" customHeight="1">
      <c r="A18" s="32">
        <f t="shared" si="2"/>
        <v>0</v>
      </c>
      <c r="B18" s="10"/>
      <c r="C18" s="2"/>
      <c r="D18" s="2"/>
      <c r="E18" s="2"/>
      <c r="F18" s="2"/>
      <c r="G18" s="2"/>
      <c r="H18" s="3">
        <f t="shared" si="3"/>
        <v>0</v>
      </c>
      <c r="I18" s="63"/>
      <c r="J18" s="7"/>
      <c r="K18" s="8"/>
      <c r="M18" s="389"/>
    </row>
    <row r="19" spans="1:13" ht="24.95" customHeight="1">
      <c r="A19" s="32">
        <f t="shared" si="2"/>
        <v>0</v>
      </c>
      <c r="B19" s="10"/>
      <c r="C19" s="2"/>
      <c r="D19" s="2"/>
      <c r="E19" s="2"/>
      <c r="F19" s="2"/>
      <c r="G19" s="2"/>
      <c r="H19" s="3">
        <f t="shared" si="3"/>
        <v>0</v>
      </c>
      <c r="I19" s="63"/>
      <c r="J19" s="7"/>
      <c r="K19" s="8"/>
      <c r="M19" s="389"/>
    </row>
    <row r="20" spans="1:13" ht="24.95" customHeight="1">
      <c r="A20" s="32">
        <f t="shared" si="2"/>
        <v>0</v>
      </c>
      <c r="B20" s="10"/>
      <c r="C20" s="2"/>
      <c r="D20" s="2"/>
      <c r="E20" s="2"/>
      <c r="F20" s="2"/>
      <c r="G20" s="2"/>
      <c r="H20" s="3">
        <f t="shared" si="3"/>
        <v>0</v>
      </c>
      <c r="I20" s="63"/>
      <c r="J20" s="7"/>
      <c r="K20" s="8"/>
      <c r="M20" s="389"/>
    </row>
    <row r="21" spans="1:13" ht="24.95" customHeight="1">
      <c r="A21" s="32">
        <f t="shared" si="2"/>
        <v>0</v>
      </c>
      <c r="B21" s="10"/>
      <c r="C21" s="2"/>
      <c r="D21" s="2"/>
      <c r="E21" s="2"/>
      <c r="F21" s="2"/>
      <c r="G21" s="2"/>
      <c r="H21" s="3">
        <f t="shared" si="3"/>
        <v>0</v>
      </c>
      <c r="I21" s="63"/>
      <c r="J21" s="7"/>
      <c r="K21" s="8"/>
      <c r="M21" s="389"/>
    </row>
    <row r="22" spans="1:13" ht="24.95" customHeight="1">
      <c r="A22" s="32">
        <f t="shared" si="2"/>
        <v>0</v>
      </c>
      <c r="B22" s="10"/>
      <c r="C22" s="2"/>
      <c r="D22" s="2"/>
      <c r="E22" s="2"/>
      <c r="F22" s="2"/>
      <c r="G22" s="2"/>
      <c r="H22" s="3">
        <f t="shared" si="3"/>
        <v>0</v>
      </c>
      <c r="I22" s="63"/>
      <c r="J22" s="7"/>
      <c r="K22" s="8"/>
      <c r="M22" s="389"/>
    </row>
    <row r="23" spans="1:13" ht="24.95" customHeight="1">
      <c r="A23" s="32">
        <f t="shared" si="2"/>
        <v>0</v>
      </c>
      <c r="B23" s="10"/>
      <c r="C23" s="2"/>
      <c r="D23" s="2"/>
      <c r="E23" s="2"/>
      <c r="F23" s="2"/>
      <c r="G23" s="2"/>
      <c r="H23" s="3">
        <f t="shared" si="3"/>
        <v>0</v>
      </c>
      <c r="I23" s="63"/>
      <c r="J23" s="7"/>
      <c r="K23" s="8"/>
      <c r="M23" s="389"/>
    </row>
    <row r="24" spans="1:13" ht="24.95" customHeight="1" thickBot="1">
      <c r="A24" s="33" t="str">
        <f>VLOOKUP(B15,O:W,2)</f>
        <v>010918</v>
      </c>
      <c r="B24" s="649" t="s">
        <v>70</v>
      </c>
      <c r="C24" s="650"/>
      <c r="D24" s="650"/>
      <c r="E24" s="650"/>
      <c r="F24" s="650"/>
      <c r="G24" s="650"/>
      <c r="H24" s="6"/>
      <c r="I24" s="63">
        <f>SUM(H16:H24)</f>
        <v>1</v>
      </c>
      <c r="J24" s="1" t="str">
        <f>VLOOKUP(B15,O:W,7)</f>
        <v>مترمربع</v>
      </c>
      <c r="K24" s="8"/>
      <c r="M24" s="389"/>
    </row>
    <row r="25" spans="1:13" ht="45.75" customHeight="1">
      <c r="A25" s="32">
        <f>IF(B25&gt;0,1,0)</f>
        <v>0</v>
      </c>
      <c r="B25" s="656"/>
      <c r="C25" s="657"/>
      <c r="D25" s="657"/>
      <c r="E25" s="657"/>
      <c r="F25" s="657"/>
      <c r="G25" s="658"/>
      <c r="H25" s="6"/>
      <c r="I25" s="63"/>
      <c r="J25" s="7"/>
      <c r="K25" s="8"/>
      <c r="M25" s="388" t="s">
        <v>3842</v>
      </c>
    </row>
    <row r="26" spans="1:13" ht="24.95" customHeight="1">
      <c r="A26" s="32">
        <f t="shared" ref="A26:A33" si="4">IF(H26&gt;0,1,0)</f>
        <v>1</v>
      </c>
      <c r="B26" s="10"/>
      <c r="C26" s="2">
        <v>1</v>
      </c>
      <c r="D26" s="2"/>
      <c r="E26" s="2"/>
      <c r="F26" s="2"/>
      <c r="G26" s="2"/>
      <c r="H26" s="3">
        <f>IF(AND(C26=0,D26=0,E26=0,F26=0,G26=0),0,ROUND(IF(C26=0,1,C26)*IF(D26=0,1,D26)*IF(E26=0,1,E26)*IF(F26=0,1,F26)*IF(G26=0,1,G26),2))</f>
        <v>1</v>
      </c>
      <c r="I26" s="63"/>
      <c r="J26" s="7"/>
      <c r="K26" s="8"/>
      <c r="M26" s="389" t="s">
        <v>3843</v>
      </c>
    </row>
    <row r="27" spans="1:13" ht="24.95" customHeight="1">
      <c r="A27" s="32">
        <f t="shared" si="4"/>
        <v>0</v>
      </c>
      <c r="B27" s="10"/>
      <c r="C27" s="2"/>
      <c r="D27" s="2"/>
      <c r="E27" s="2"/>
      <c r="F27" s="2"/>
      <c r="G27" s="2"/>
      <c r="H27" s="3">
        <f t="shared" ref="H27:H33" si="5">IF(AND(C27=0,D27=0,E27=0,F27=0,G27=0),0,ROUND(IF(C27=0,1,C27)*IF(D27=0,1,D27)*IF(E27=0,1,E27)*IF(F27=0,1,F27)*IF(G27=0,1,G27),2))</f>
        <v>0</v>
      </c>
      <c r="I27" s="63"/>
      <c r="J27" s="7"/>
      <c r="K27" s="8"/>
      <c r="M27" s="389"/>
    </row>
    <row r="28" spans="1:13" ht="24.95" customHeight="1">
      <c r="A28" s="32">
        <f t="shared" si="4"/>
        <v>0</v>
      </c>
      <c r="B28" s="10"/>
      <c r="C28" s="2"/>
      <c r="D28" s="2"/>
      <c r="E28" s="2"/>
      <c r="F28" s="2"/>
      <c r="G28" s="2"/>
      <c r="H28" s="3">
        <f t="shared" si="5"/>
        <v>0</v>
      </c>
      <c r="I28" s="63"/>
      <c r="J28" s="7"/>
      <c r="K28" s="8"/>
      <c r="M28" s="389"/>
    </row>
    <row r="29" spans="1:13" ht="24.95" customHeight="1">
      <c r="A29" s="32">
        <f t="shared" si="4"/>
        <v>0</v>
      </c>
      <c r="B29" s="10"/>
      <c r="C29" s="2"/>
      <c r="D29" s="2"/>
      <c r="E29" s="2"/>
      <c r="F29" s="2"/>
      <c r="G29" s="2"/>
      <c r="H29" s="3">
        <f t="shared" si="5"/>
        <v>0</v>
      </c>
      <c r="I29" s="63"/>
      <c r="J29" s="7"/>
      <c r="K29" s="8"/>
      <c r="M29" s="389"/>
    </row>
    <row r="30" spans="1:13" ht="24.95" customHeight="1">
      <c r="A30" s="32">
        <f t="shared" si="4"/>
        <v>0</v>
      </c>
      <c r="B30" s="10"/>
      <c r="C30" s="2"/>
      <c r="D30" s="2"/>
      <c r="E30" s="2"/>
      <c r="F30" s="2"/>
      <c r="G30" s="2"/>
      <c r="H30" s="3">
        <f t="shared" si="5"/>
        <v>0</v>
      </c>
      <c r="I30" s="63"/>
      <c r="J30" s="7"/>
      <c r="K30" s="8"/>
      <c r="M30" s="389"/>
    </row>
    <row r="31" spans="1:13" ht="24.95" customHeight="1">
      <c r="A31" s="32">
        <f t="shared" si="4"/>
        <v>0</v>
      </c>
      <c r="B31" s="10"/>
      <c r="C31" s="2"/>
      <c r="D31" s="2"/>
      <c r="E31" s="2"/>
      <c r="F31" s="2"/>
      <c r="G31" s="2"/>
      <c r="H31" s="3">
        <f t="shared" si="5"/>
        <v>0</v>
      </c>
      <c r="I31" s="63"/>
      <c r="J31" s="7"/>
      <c r="K31" s="8"/>
      <c r="M31" s="389"/>
    </row>
    <row r="32" spans="1:13" ht="24.95" customHeight="1">
      <c r="A32" s="32">
        <f t="shared" si="4"/>
        <v>0</v>
      </c>
      <c r="B32" s="10"/>
      <c r="C32" s="2"/>
      <c r="D32" s="2"/>
      <c r="E32" s="2"/>
      <c r="F32" s="2"/>
      <c r="G32" s="2"/>
      <c r="H32" s="3">
        <f t="shared" si="5"/>
        <v>0</v>
      </c>
      <c r="I32" s="63"/>
      <c r="J32" s="7"/>
      <c r="K32" s="8"/>
      <c r="M32" s="389"/>
    </row>
    <row r="33" spans="1:13" ht="24.95" customHeight="1">
      <c r="A33" s="32">
        <f t="shared" si="4"/>
        <v>0</v>
      </c>
      <c r="B33" s="10"/>
      <c r="C33" s="2"/>
      <c r="D33" s="2"/>
      <c r="E33" s="2"/>
      <c r="F33" s="2"/>
      <c r="G33" s="2"/>
      <c r="H33" s="3">
        <f t="shared" si="5"/>
        <v>0</v>
      </c>
      <c r="I33" s="63"/>
      <c r="J33" s="7"/>
      <c r="K33" s="8"/>
      <c r="M33" s="389"/>
    </row>
    <row r="34" spans="1:13" ht="24.95" customHeight="1" thickBot="1">
      <c r="A34" s="33" t="e">
        <f>VLOOKUP(B25,O:W,2)</f>
        <v>#N/A</v>
      </c>
      <c r="B34" s="649" t="s">
        <v>70</v>
      </c>
      <c r="C34" s="650"/>
      <c r="D34" s="650"/>
      <c r="E34" s="650"/>
      <c r="F34" s="650"/>
      <c r="G34" s="650"/>
      <c r="H34" s="6"/>
      <c r="I34" s="63">
        <f>SUM(H26:H34)</f>
        <v>1</v>
      </c>
      <c r="J34" s="1" t="e">
        <f>VLOOKUP(B25,O:W,7)</f>
        <v>#N/A</v>
      </c>
      <c r="K34" s="8"/>
      <c r="M34" s="389"/>
    </row>
    <row r="35" spans="1:13" ht="45.75" customHeight="1">
      <c r="A35" s="32">
        <f>IF(B35&gt;0,1,0)</f>
        <v>0</v>
      </c>
      <c r="B35" s="656"/>
      <c r="C35" s="657"/>
      <c r="D35" s="657"/>
      <c r="E35" s="657"/>
      <c r="F35" s="657"/>
      <c r="G35" s="658"/>
      <c r="H35" s="6"/>
      <c r="I35" s="63"/>
      <c r="J35" s="7"/>
      <c r="K35" s="8"/>
      <c r="M35" s="388" t="s">
        <v>3842</v>
      </c>
    </row>
    <row r="36" spans="1:13" ht="24.95" customHeight="1">
      <c r="A36" s="32">
        <f t="shared" ref="A36:A43" si="6">IF(H36&gt;0,1,0)</f>
        <v>0</v>
      </c>
      <c r="B36" s="10"/>
      <c r="C36" s="2">
        <v>0</v>
      </c>
      <c r="D36" s="2"/>
      <c r="E36" s="2"/>
      <c r="F36" s="2"/>
      <c r="G36" s="2"/>
      <c r="H36" s="3">
        <f>IF(AND(C36=0,D36=0,E36=0,F36=0,G36=0),0,ROUND(IF(C36=0,1,C36)*IF(D36=0,1,D36)*IF(E36=0,1,E36)*IF(F36=0,1,F36)*IF(G36=0,1,G36),2))</f>
        <v>0</v>
      </c>
      <c r="I36" s="63"/>
      <c r="J36" s="7"/>
      <c r="K36" s="8"/>
      <c r="M36" s="389" t="s">
        <v>3843</v>
      </c>
    </row>
    <row r="37" spans="1:13" ht="24.95" customHeight="1">
      <c r="A37" s="32">
        <f t="shared" si="6"/>
        <v>0</v>
      </c>
      <c r="B37" s="10"/>
      <c r="C37" s="2"/>
      <c r="D37" s="2"/>
      <c r="E37" s="2"/>
      <c r="F37" s="2"/>
      <c r="G37" s="2"/>
      <c r="H37" s="3">
        <f t="shared" ref="H37:H43" si="7">IF(AND(C37=0,D37=0,E37=0,F37=0,G37=0),0,ROUND(IF(C37=0,1,C37)*IF(D37=0,1,D37)*IF(E37=0,1,E37)*IF(F37=0,1,F37)*IF(G37=0,1,G37),2))</f>
        <v>0</v>
      </c>
      <c r="I37" s="63"/>
      <c r="J37" s="7"/>
      <c r="K37" s="8"/>
      <c r="M37" s="389"/>
    </row>
    <row r="38" spans="1:13" ht="24.95" customHeight="1">
      <c r="A38" s="32">
        <f t="shared" si="6"/>
        <v>0</v>
      </c>
      <c r="B38" s="10"/>
      <c r="C38" s="2"/>
      <c r="D38" s="2"/>
      <c r="E38" s="2"/>
      <c r="F38" s="2"/>
      <c r="G38" s="2"/>
      <c r="H38" s="3">
        <f t="shared" si="7"/>
        <v>0</v>
      </c>
      <c r="I38" s="63"/>
      <c r="J38" s="7"/>
      <c r="K38" s="8"/>
      <c r="M38" s="389"/>
    </row>
    <row r="39" spans="1:13" ht="24.95" customHeight="1">
      <c r="A39" s="32">
        <f t="shared" si="6"/>
        <v>0</v>
      </c>
      <c r="B39" s="10"/>
      <c r="C39" s="2"/>
      <c r="D39" s="2"/>
      <c r="E39" s="2"/>
      <c r="F39" s="2"/>
      <c r="G39" s="2"/>
      <c r="H39" s="3">
        <f t="shared" si="7"/>
        <v>0</v>
      </c>
      <c r="I39" s="63"/>
      <c r="J39" s="7"/>
      <c r="K39" s="8"/>
      <c r="M39" s="389"/>
    </row>
    <row r="40" spans="1:13" ht="24.95" customHeight="1">
      <c r="A40" s="32">
        <f t="shared" si="6"/>
        <v>0</v>
      </c>
      <c r="B40" s="10"/>
      <c r="C40" s="2"/>
      <c r="D40" s="2"/>
      <c r="E40" s="2"/>
      <c r="F40" s="2"/>
      <c r="G40" s="2"/>
      <c r="H40" s="3">
        <f t="shared" si="7"/>
        <v>0</v>
      </c>
      <c r="I40" s="63"/>
      <c r="J40" s="7"/>
      <c r="K40" s="8"/>
      <c r="M40" s="389"/>
    </row>
    <row r="41" spans="1:13" ht="24.95" customHeight="1">
      <c r="A41" s="32">
        <f t="shared" si="6"/>
        <v>0</v>
      </c>
      <c r="B41" s="10"/>
      <c r="C41" s="2"/>
      <c r="D41" s="2"/>
      <c r="E41" s="2"/>
      <c r="F41" s="2"/>
      <c r="G41" s="2"/>
      <c r="H41" s="3">
        <f t="shared" si="7"/>
        <v>0</v>
      </c>
      <c r="I41" s="63"/>
      <c r="J41" s="7"/>
      <c r="K41" s="8"/>
      <c r="M41" s="389"/>
    </row>
    <row r="42" spans="1:13" ht="24.95" customHeight="1">
      <c r="A42" s="32">
        <f t="shared" si="6"/>
        <v>0</v>
      </c>
      <c r="B42" s="10"/>
      <c r="C42" s="2"/>
      <c r="D42" s="2"/>
      <c r="E42" s="2"/>
      <c r="F42" s="2"/>
      <c r="G42" s="2"/>
      <c r="H42" s="3">
        <f t="shared" si="7"/>
        <v>0</v>
      </c>
      <c r="I42" s="63"/>
      <c r="J42" s="7"/>
      <c r="K42" s="8"/>
      <c r="M42" s="389"/>
    </row>
    <row r="43" spans="1:13" ht="24.95" customHeight="1">
      <c r="A43" s="32">
        <f t="shared" si="6"/>
        <v>0</v>
      </c>
      <c r="B43" s="10"/>
      <c r="C43" s="2"/>
      <c r="D43" s="2"/>
      <c r="E43" s="2"/>
      <c r="F43" s="2"/>
      <c r="G43" s="2"/>
      <c r="H43" s="3">
        <f t="shared" si="7"/>
        <v>0</v>
      </c>
      <c r="I43" s="63"/>
      <c r="J43" s="7"/>
      <c r="K43" s="8"/>
      <c r="M43" s="389"/>
    </row>
    <row r="44" spans="1:13" ht="24.95" customHeight="1" thickBot="1">
      <c r="A44" s="33" t="e">
        <f>VLOOKUP(B35,O:W,2)</f>
        <v>#N/A</v>
      </c>
      <c r="B44" s="649" t="s">
        <v>70</v>
      </c>
      <c r="C44" s="650"/>
      <c r="D44" s="650"/>
      <c r="E44" s="650"/>
      <c r="F44" s="650"/>
      <c r="G44" s="650"/>
      <c r="H44" s="6"/>
      <c r="I44" s="63">
        <f>SUM(H36:H44)</f>
        <v>0</v>
      </c>
      <c r="J44" s="1" t="e">
        <f>VLOOKUP(B35,O:W,7)</f>
        <v>#N/A</v>
      </c>
      <c r="K44" s="8"/>
      <c r="M44" s="389"/>
    </row>
    <row r="45" spans="1:13" ht="45.75" customHeight="1">
      <c r="A45" s="32">
        <f>IF(B45&gt;0,1,0)</f>
        <v>0</v>
      </c>
      <c r="B45" s="656"/>
      <c r="C45" s="657"/>
      <c r="D45" s="657"/>
      <c r="E45" s="657"/>
      <c r="F45" s="657"/>
      <c r="G45" s="658"/>
      <c r="H45" s="6"/>
      <c r="I45" s="63"/>
      <c r="J45" s="7"/>
      <c r="K45" s="8"/>
      <c r="M45" s="388" t="s">
        <v>3842</v>
      </c>
    </row>
    <row r="46" spans="1:13" ht="24.95" customHeight="1">
      <c r="A46" s="32">
        <f t="shared" ref="A46:A53" si="8">IF(H46&gt;0,1,0)</f>
        <v>0</v>
      </c>
      <c r="B46" s="10"/>
      <c r="C46" s="2">
        <v>0</v>
      </c>
      <c r="D46" s="2"/>
      <c r="E46" s="2"/>
      <c r="F46" s="2"/>
      <c r="G46" s="2"/>
      <c r="H46" s="3">
        <f t="shared" ref="H46:H53" si="9">IF(AND(C46=0,D46=0,E46=0,G46=0),0,ROUND(IF(C46=0,1,C46)*IF(D46=0,1,D46)*IF(E46=0,1,E46)*IF(G46=0,1,G46),2))</f>
        <v>0</v>
      </c>
      <c r="I46" s="63"/>
      <c r="J46" s="7"/>
      <c r="K46" s="8"/>
      <c r="M46" s="389" t="s">
        <v>3843</v>
      </c>
    </row>
    <row r="47" spans="1:13" ht="24.95" customHeight="1">
      <c r="A47" s="32">
        <f t="shared" si="8"/>
        <v>0</v>
      </c>
      <c r="B47" s="10"/>
      <c r="C47" s="2"/>
      <c r="D47" s="2"/>
      <c r="E47" s="2"/>
      <c r="F47" s="2"/>
      <c r="G47" s="2"/>
      <c r="H47" s="3">
        <f t="shared" si="9"/>
        <v>0</v>
      </c>
      <c r="I47" s="63"/>
      <c r="J47" s="7"/>
      <c r="K47" s="8"/>
      <c r="M47" s="389"/>
    </row>
    <row r="48" spans="1:13" ht="24.95" customHeight="1">
      <c r="A48" s="32">
        <f t="shared" si="8"/>
        <v>0</v>
      </c>
      <c r="B48" s="10"/>
      <c r="C48" s="2"/>
      <c r="D48" s="2"/>
      <c r="E48" s="2"/>
      <c r="F48" s="2"/>
      <c r="G48" s="2"/>
      <c r="H48" s="3">
        <f t="shared" si="9"/>
        <v>0</v>
      </c>
      <c r="I48" s="63"/>
      <c r="J48" s="7"/>
      <c r="K48" s="8"/>
      <c r="M48" s="389"/>
    </row>
    <row r="49" spans="1:13" ht="24.95" customHeight="1">
      <c r="A49" s="32">
        <f t="shared" si="8"/>
        <v>0</v>
      </c>
      <c r="B49" s="10"/>
      <c r="C49" s="2"/>
      <c r="D49" s="2"/>
      <c r="E49" s="2"/>
      <c r="F49" s="2"/>
      <c r="G49" s="2"/>
      <c r="H49" s="3">
        <f t="shared" si="9"/>
        <v>0</v>
      </c>
      <c r="I49" s="63"/>
      <c r="J49" s="7"/>
      <c r="K49" s="8"/>
      <c r="M49" s="389"/>
    </row>
    <row r="50" spans="1:13" ht="24.95" customHeight="1">
      <c r="A50" s="32">
        <f t="shared" si="8"/>
        <v>0</v>
      </c>
      <c r="B50" s="10"/>
      <c r="C50" s="2"/>
      <c r="D50" s="2"/>
      <c r="E50" s="2"/>
      <c r="F50" s="2"/>
      <c r="G50" s="2"/>
      <c r="H50" s="3">
        <f t="shared" si="9"/>
        <v>0</v>
      </c>
      <c r="I50" s="63"/>
      <c r="J50" s="7"/>
      <c r="K50" s="8"/>
      <c r="M50" s="389"/>
    </row>
    <row r="51" spans="1:13" ht="24.95" customHeight="1">
      <c r="A51" s="32">
        <f t="shared" si="8"/>
        <v>0</v>
      </c>
      <c r="B51" s="10"/>
      <c r="C51" s="2"/>
      <c r="D51" s="2"/>
      <c r="E51" s="2"/>
      <c r="F51" s="2"/>
      <c r="G51" s="2"/>
      <c r="H51" s="3">
        <f t="shared" si="9"/>
        <v>0</v>
      </c>
      <c r="I51" s="63"/>
      <c r="J51" s="7"/>
      <c r="K51" s="8"/>
      <c r="M51" s="389"/>
    </row>
    <row r="52" spans="1:13" ht="24.95" customHeight="1">
      <c r="A52" s="32">
        <f t="shared" si="8"/>
        <v>0</v>
      </c>
      <c r="B52" s="10"/>
      <c r="C52" s="2"/>
      <c r="D52" s="2"/>
      <c r="E52" s="2"/>
      <c r="F52" s="2"/>
      <c r="G52" s="2"/>
      <c r="H52" s="3">
        <f t="shared" si="9"/>
        <v>0</v>
      </c>
      <c r="I52" s="63"/>
      <c r="J52" s="7"/>
      <c r="K52" s="8"/>
      <c r="M52" s="389"/>
    </row>
    <row r="53" spans="1:13" ht="24.95" customHeight="1">
      <c r="A53" s="32">
        <f t="shared" si="8"/>
        <v>0</v>
      </c>
      <c r="B53" s="10"/>
      <c r="C53" s="2"/>
      <c r="D53" s="2"/>
      <c r="E53" s="2"/>
      <c r="F53" s="2"/>
      <c r="G53" s="2"/>
      <c r="H53" s="3">
        <f t="shared" si="9"/>
        <v>0</v>
      </c>
      <c r="I53" s="63"/>
      <c r="J53" s="7"/>
      <c r="K53" s="8"/>
      <c r="M53" s="389"/>
    </row>
    <row r="54" spans="1:13" ht="24.95" customHeight="1" thickBot="1">
      <c r="A54" s="33" t="e">
        <f>VLOOKUP(B45,O:W,2)</f>
        <v>#N/A</v>
      </c>
      <c r="B54" s="649" t="s">
        <v>70</v>
      </c>
      <c r="C54" s="650"/>
      <c r="D54" s="650"/>
      <c r="E54" s="650"/>
      <c r="F54" s="650"/>
      <c r="G54" s="650"/>
      <c r="H54" s="6"/>
      <c r="I54" s="63">
        <f>SUM(H46:H54)</f>
        <v>0</v>
      </c>
      <c r="J54" s="1" t="e">
        <f>VLOOKUP(B45,O:W,7)</f>
        <v>#N/A</v>
      </c>
      <c r="K54" s="8"/>
      <c r="M54" s="389"/>
    </row>
    <row r="55" spans="1:13" ht="45.75" customHeight="1">
      <c r="A55" s="32">
        <f>IF(B55&gt;0,1,0)</f>
        <v>0</v>
      </c>
      <c r="B55" s="656"/>
      <c r="C55" s="657"/>
      <c r="D55" s="657"/>
      <c r="E55" s="657"/>
      <c r="F55" s="657"/>
      <c r="G55" s="658"/>
      <c r="H55" s="6"/>
      <c r="I55" s="63"/>
      <c r="J55" s="7"/>
      <c r="K55" s="8"/>
      <c r="M55" s="388" t="s">
        <v>3842</v>
      </c>
    </row>
    <row r="56" spans="1:13" ht="24.95" customHeight="1">
      <c r="A56" s="32">
        <f t="shared" ref="A56:A63" si="10">IF(H56&gt;0,1,0)</f>
        <v>0</v>
      </c>
      <c r="B56" s="10"/>
      <c r="C56" s="2"/>
      <c r="D56" s="2"/>
      <c r="E56" s="2"/>
      <c r="F56" s="2"/>
      <c r="G56" s="2"/>
      <c r="H56" s="3">
        <f>IF(AND(C56=0,D56=0,E56=0,F56=0,G56=0),0,ROUND(IF(C56=0,1,C56)*IF(D56=0,1,D56)*IF(E56=0,1,E56)*IF(F56=0,1,F56)*IF(G56=0,1,G56),2))</f>
        <v>0</v>
      </c>
      <c r="I56" s="63"/>
      <c r="J56" s="7"/>
      <c r="K56" s="8"/>
      <c r="M56" s="389" t="s">
        <v>3843</v>
      </c>
    </row>
    <row r="57" spans="1:13" ht="24.95" customHeight="1">
      <c r="A57" s="32">
        <f t="shared" si="10"/>
        <v>0</v>
      </c>
      <c r="B57" s="10"/>
      <c r="C57" s="2"/>
      <c r="D57" s="2"/>
      <c r="E57" s="2"/>
      <c r="F57" s="2"/>
      <c r="G57" s="2"/>
      <c r="H57" s="3">
        <f t="shared" ref="H57:H63" si="11">IF(AND(C57=0,D57=0,E57=0,F57=0,G57=0),0,ROUND(IF(C57=0,1,C57)*IF(D57=0,1,D57)*IF(E57=0,1,E57)*IF(F57=0,1,F57)*IF(G57=0,1,G57),2))</f>
        <v>0</v>
      </c>
      <c r="I57" s="63"/>
      <c r="J57" s="7"/>
      <c r="K57" s="8"/>
      <c r="M57" s="389"/>
    </row>
    <row r="58" spans="1:13" ht="24.95" customHeight="1">
      <c r="A58" s="32">
        <f t="shared" si="10"/>
        <v>0</v>
      </c>
      <c r="B58" s="10"/>
      <c r="C58" s="2"/>
      <c r="D58" s="2"/>
      <c r="E58" s="2"/>
      <c r="F58" s="2"/>
      <c r="G58" s="2"/>
      <c r="H58" s="3">
        <f t="shared" si="11"/>
        <v>0</v>
      </c>
      <c r="I58" s="63"/>
      <c r="J58" s="7"/>
      <c r="K58" s="8"/>
      <c r="M58" s="389"/>
    </row>
    <row r="59" spans="1:13" ht="24.95" customHeight="1">
      <c r="A59" s="32">
        <f t="shared" si="10"/>
        <v>0</v>
      </c>
      <c r="B59" s="10"/>
      <c r="C59" s="2"/>
      <c r="D59" s="2"/>
      <c r="E59" s="2"/>
      <c r="F59" s="2"/>
      <c r="G59" s="2"/>
      <c r="H59" s="3">
        <f t="shared" si="11"/>
        <v>0</v>
      </c>
      <c r="I59" s="63"/>
      <c r="J59" s="7"/>
      <c r="K59" s="8"/>
      <c r="M59" s="389"/>
    </row>
    <row r="60" spans="1:13" ht="24.95" customHeight="1">
      <c r="A60" s="32">
        <f t="shared" si="10"/>
        <v>0</v>
      </c>
      <c r="B60" s="10"/>
      <c r="C60" s="2"/>
      <c r="D60" s="2"/>
      <c r="E60" s="2"/>
      <c r="F60" s="2"/>
      <c r="G60" s="2"/>
      <c r="H60" s="3">
        <f t="shared" si="11"/>
        <v>0</v>
      </c>
      <c r="I60" s="63"/>
      <c r="J60" s="7"/>
      <c r="K60" s="8"/>
      <c r="M60" s="389"/>
    </row>
    <row r="61" spans="1:13" ht="24.95" customHeight="1">
      <c r="A61" s="32">
        <f t="shared" si="10"/>
        <v>0</v>
      </c>
      <c r="B61" s="10"/>
      <c r="C61" s="2"/>
      <c r="D61" s="2"/>
      <c r="E61" s="2"/>
      <c r="F61" s="2"/>
      <c r="G61" s="2"/>
      <c r="H61" s="3">
        <f t="shared" si="11"/>
        <v>0</v>
      </c>
      <c r="I61" s="63"/>
      <c r="J61" s="7"/>
      <c r="K61" s="8"/>
      <c r="M61" s="389"/>
    </row>
    <row r="62" spans="1:13" ht="24.95" customHeight="1">
      <c r="A62" s="32">
        <f t="shared" si="10"/>
        <v>0</v>
      </c>
      <c r="B62" s="10"/>
      <c r="C62" s="2"/>
      <c r="D62" s="2"/>
      <c r="E62" s="2"/>
      <c r="F62" s="2"/>
      <c r="G62" s="2"/>
      <c r="H62" s="3">
        <f t="shared" si="11"/>
        <v>0</v>
      </c>
      <c r="I62" s="63"/>
      <c r="J62" s="7"/>
      <c r="K62" s="8"/>
      <c r="M62" s="389"/>
    </row>
    <row r="63" spans="1:13" ht="24.95" customHeight="1">
      <c r="A63" s="32">
        <f t="shared" si="10"/>
        <v>0</v>
      </c>
      <c r="B63" s="10"/>
      <c r="C63" s="2"/>
      <c r="D63" s="2"/>
      <c r="E63" s="2"/>
      <c r="F63" s="2"/>
      <c r="G63" s="2"/>
      <c r="H63" s="3">
        <f t="shared" si="11"/>
        <v>0</v>
      </c>
      <c r="I63" s="63"/>
      <c r="J63" s="7"/>
      <c r="K63" s="8"/>
      <c r="M63" s="389"/>
    </row>
    <row r="64" spans="1:13" ht="24.95" customHeight="1" thickBot="1">
      <c r="A64" s="33" t="e">
        <f>VLOOKUP(B55,O:W,2)</f>
        <v>#N/A</v>
      </c>
      <c r="B64" s="649" t="s">
        <v>70</v>
      </c>
      <c r="C64" s="650"/>
      <c r="D64" s="650"/>
      <c r="E64" s="650"/>
      <c r="F64" s="650"/>
      <c r="G64" s="650"/>
      <c r="H64" s="6"/>
      <c r="I64" s="63">
        <f>SUM(H56:H64)</f>
        <v>0</v>
      </c>
      <c r="J64" s="1" t="e">
        <f>VLOOKUP(B55,O:W,7)</f>
        <v>#N/A</v>
      </c>
      <c r="K64" s="8"/>
      <c r="M64" s="389"/>
    </row>
    <row r="65" spans="1:13" ht="45.75" customHeight="1">
      <c r="A65" s="32">
        <f>IF(B65&gt;0,1,0)</f>
        <v>0</v>
      </c>
      <c r="B65" s="656"/>
      <c r="C65" s="657"/>
      <c r="D65" s="657"/>
      <c r="E65" s="657"/>
      <c r="F65" s="657"/>
      <c r="G65" s="658"/>
      <c r="H65" s="6"/>
      <c r="I65" s="63"/>
      <c r="J65" s="7"/>
      <c r="K65" s="8"/>
      <c r="M65" s="388" t="s">
        <v>3842</v>
      </c>
    </row>
    <row r="66" spans="1:13" ht="24.95" customHeight="1">
      <c r="A66" s="32">
        <f t="shared" ref="A66:A73" si="12">IF(H66&gt;0,1,0)</f>
        <v>0</v>
      </c>
      <c r="B66" s="10"/>
      <c r="C66" s="2"/>
      <c r="D66" s="2"/>
      <c r="E66" s="2"/>
      <c r="F66" s="2"/>
      <c r="G66" s="2"/>
      <c r="H66" s="3">
        <f>IF(AND(C66=0,D66=0,E66=0,F66=0,G66=0),0,ROUND(IF(C66=0,1,C66)*IF(D66=0,1,D66)*IF(E66=0,1,E66)*IF(F66=0,1,F66)*IF(G66=0,1,G66),2))</f>
        <v>0</v>
      </c>
      <c r="I66" s="63"/>
      <c r="J66" s="7"/>
      <c r="K66" s="8"/>
      <c r="M66" s="389" t="s">
        <v>3843</v>
      </c>
    </row>
    <row r="67" spans="1:13" ht="24.95" customHeight="1">
      <c r="A67" s="32">
        <f t="shared" si="12"/>
        <v>0</v>
      </c>
      <c r="B67" s="10"/>
      <c r="C67" s="2"/>
      <c r="D67" s="2"/>
      <c r="E67" s="2"/>
      <c r="F67" s="2"/>
      <c r="G67" s="2"/>
      <c r="H67" s="3">
        <f t="shared" ref="H67:H73" si="13">IF(AND(C67=0,D67=0,E67=0,F67=0,G67=0),0,ROUND(IF(C67=0,1,C67)*IF(D67=0,1,D67)*IF(E67=0,1,E67)*IF(F67=0,1,F67)*IF(G67=0,1,G67),2))</f>
        <v>0</v>
      </c>
      <c r="I67" s="63"/>
      <c r="J67" s="7"/>
      <c r="K67" s="8"/>
      <c r="M67" s="389"/>
    </row>
    <row r="68" spans="1:13" ht="24.95" customHeight="1">
      <c r="A68" s="32">
        <f t="shared" si="12"/>
        <v>0</v>
      </c>
      <c r="B68" s="10"/>
      <c r="C68" s="2"/>
      <c r="D68" s="2"/>
      <c r="E68" s="2"/>
      <c r="F68" s="2"/>
      <c r="G68" s="2"/>
      <c r="H68" s="3">
        <f t="shared" si="13"/>
        <v>0</v>
      </c>
      <c r="I68" s="63"/>
      <c r="J68" s="7"/>
      <c r="K68" s="8"/>
      <c r="M68" s="389"/>
    </row>
    <row r="69" spans="1:13" ht="24.95" customHeight="1">
      <c r="A69" s="32">
        <f t="shared" si="12"/>
        <v>0</v>
      </c>
      <c r="B69" s="10"/>
      <c r="C69" s="2"/>
      <c r="D69" s="2"/>
      <c r="E69" s="2"/>
      <c r="F69" s="2"/>
      <c r="G69" s="2"/>
      <c r="H69" s="3">
        <f t="shared" si="13"/>
        <v>0</v>
      </c>
      <c r="I69" s="63"/>
      <c r="J69" s="7"/>
      <c r="K69" s="8"/>
      <c r="M69" s="389"/>
    </row>
    <row r="70" spans="1:13" ht="24.95" customHeight="1">
      <c r="A70" s="32">
        <f t="shared" si="12"/>
        <v>0</v>
      </c>
      <c r="B70" s="10"/>
      <c r="C70" s="2"/>
      <c r="D70" s="2"/>
      <c r="E70" s="2"/>
      <c r="F70" s="2"/>
      <c r="G70" s="2"/>
      <c r="H70" s="3">
        <f t="shared" si="13"/>
        <v>0</v>
      </c>
      <c r="I70" s="63"/>
      <c r="J70" s="7"/>
      <c r="K70" s="8"/>
      <c r="M70" s="389"/>
    </row>
    <row r="71" spans="1:13" ht="24.95" customHeight="1">
      <c r="A71" s="32">
        <f t="shared" si="12"/>
        <v>0</v>
      </c>
      <c r="B71" s="10"/>
      <c r="C71" s="2"/>
      <c r="D71" s="2"/>
      <c r="E71" s="2"/>
      <c r="F71" s="2"/>
      <c r="G71" s="2"/>
      <c r="H71" s="3">
        <f t="shared" si="13"/>
        <v>0</v>
      </c>
      <c r="I71" s="63"/>
      <c r="J71" s="7"/>
      <c r="K71" s="8"/>
      <c r="M71" s="389"/>
    </row>
    <row r="72" spans="1:13" ht="24.95" customHeight="1">
      <c r="A72" s="32">
        <f t="shared" si="12"/>
        <v>0</v>
      </c>
      <c r="B72" s="10"/>
      <c r="C72" s="2"/>
      <c r="D72" s="2"/>
      <c r="E72" s="2"/>
      <c r="F72" s="2"/>
      <c r="G72" s="2"/>
      <c r="H72" s="3">
        <f t="shared" si="13"/>
        <v>0</v>
      </c>
      <c r="I72" s="63"/>
      <c r="J72" s="7"/>
      <c r="K72" s="8"/>
      <c r="M72" s="389"/>
    </row>
    <row r="73" spans="1:13" ht="24.95" customHeight="1">
      <c r="A73" s="32">
        <f t="shared" si="12"/>
        <v>0</v>
      </c>
      <c r="B73" s="10"/>
      <c r="C73" s="2"/>
      <c r="D73" s="2"/>
      <c r="E73" s="2"/>
      <c r="F73" s="2"/>
      <c r="G73" s="2"/>
      <c r="H73" s="3">
        <f t="shared" si="13"/>
        <v>0</v>
      </c>
      <c r="I73" s="63"/>
      <c r="J73" s="7"/>
      <c r="K73" s="8"/>
      <c r="M73" s="389"/>
    </row>
    <row r="74" spans="1:13" ht="24.95" customHeight="1" thickBot="1">
      <c r="A74" s="33" t="e">
        <f>VLOOKUP(B65,O:W,2)</f>
        <v>#N/A</v>
      </c>
      <c r="B74" s="649" t="s">
        <v>70</v>
      </c>
      <c r="C74" s="650"/>
      <c r="D74" s="650"/>
      <c r="E74" s="650"/>
      <c r="F74" s="650"/>
      <c r="G74" s="650"/>
      <c r="H74" s="6"/>
      <c r="I74" s="63">
        <f>SUM(H66:H74)</f>
        <v>0</v>
      </c>
      <c r="J74" s="1" t="e">
        <f>VLOOKUP(B65,O:W,7)</f>
        <v>#N/A</v>
      </c>
      <c r="K74" s="8"/>
      <c r="M74" s="389"/>
    </row>
    <row r="75" spans="1:13" ht="45.75" customHeight="1">
      <c r="A75" s="32">
        <f>IF(B75&gt;0,1,0)</f>
        <v>0</v>
      </c>
      <c r="B75" s="656"/>
      <c r="C75" s="657"/>
      <c r="D75" s="657"/>
      <c r="E75" s="657"/>
      <c r="F75" s="657"/>
      <c r="G75" s="658"/>
      <c r="H75" s="6"/>
      <c r="I75" s="63"/>
      <c r="J75" s="7"/>
      <c r="K75" s="8"/>
      <c r="M75" s="388" t="s">
        <v>3842</v>
      </c>
    </row>
    <row r="76" spans="1:13" ht="24.95" customHeight="1">
      <c r="A76" s="32">
        <f t="shared" ref="A76:A83" si="14">IF(H76&gt;0,1,0)</f>
        <v>0</v>
      </c>
      <c r="B76" s="10"/>
      <c r="C76" s="2"/>
      <c r="D76" s="2"/>
      <c r="E76" s="2"/>
      <c r="F76" s="2"/>
      <c r="G76" s="2"/>
      <c r="H76" s="3">
        <f>IF(AND(C76=0,D76=0,E76=0,F76=0,G76=0),0,ROUND(IF(C76=0,1,C76)*IF(D76=0,1,D76)*IF(E76=0,1,E76)*IF(F76=0,1,F76)*IF(G76=0,1,G76),2))</f>
        <v>0</v>
      </c>
      <c r="I76" s="63"/>
      <c r="J76" s="7"/>
      <c r="K76" s="8"/>
      <c r="M76" s="389" t="s">
        <v>3843</v>
      </c>
    </row>
    <row r="77" spans="1:13" ht="24.95" customHeight="1">
      <c r="A77" s="32">
        <f t="shared" si="14"/>
        <v>0</v>
      </c>
      <c r="B77" s="10"/>
      <c r="C77" s="2"/>
      <c r="D77" s="2"/>
      <c r="E77" s="2"/>
      <c r="F77" s="2"/>
      <c r="G77" s="2"/>
      <c r="H77" s="3">
        <f t="shared" ref="H77:H83" si="15">IF(AND(C77=0,D77=0,E77=0,F77=0,G77=0),0,ROUND(IF(C77=0,1,C77)*IF(D77=0,1,D77)*IF(E77=0,1,E77)*IF(F77=0,1,F77)*IF(G77=0,1,G77),2))</f>
        <v>0</v>
      </c>
      <c r="I77" s="63"/>
      <c r="J77" s="7"/>
      <c r="K77" s="8"/>
      <c r="M77" s="389"/>
    </row>
    <row r="78" spans="1:13" ht="24.95" customHeight="1">
      <c r="A78" s="32">
        <f t="shared" si="14"/>
        <v>0</v>
      </c>
      <c r="B78" s="10"/>
      <c r="C78" s="2"/>
      <c r="D78" s="2"/>
      <c r="E78" s="2"/>
      <c r="F78" s="2"/>
      <c r="G78" s="2"/>
      <c r="H78" s="3">
        <f t="shared" si="15"/>
        <v>0</v>
      </c>
      <c r="I78" s="63"/>
      <c r="J78" s="7"/>
      <c r="K78" s="8"/>
      <c r="M78" s="389"/>
    </row>
    <row r="79" spans="1:13" ht="24.95" customHeight="1">
      <c r="A79" s="32">
        <f t="shared" si="14"/>
        <v>0</v>
      </c>
      <c r="B79" s="10"/>
      <c r="C79" s="2"/>
      <c r="D79" s="2"/>
      <c r="E79" s="2"/>
      <c r="F79" s="2"/>
      <c r="G79" s="2"/>
      <c r="H79" s="3">
        <f t="shared" si="15"/>
        <v>0</v>
      </c>
      <c r="I79" s="63"/>
      <c r="J79" s="7"/>
      <c r="K79" s="8"/>
      <c r="M79" s="389"/>
    </row>
    <row r="80" spans="1:13" ht="24.95" customHeight="1">
      <c r="A80" s="32">
        <f t="shared" si="14"/>
        <v>0</v>
      </c>
      <c r="B80" s="10"/>
      <c r="C80" s="2"/>
      <c r="D80" s="2"/>
      <c r="E80" s="2"/>
      <c r="F80" s="2"/>
      <c r="G80" s="2"/>
      <c r="H80" s="3">
        <f t="shared" si="15"/>
        <v>0</v>
      </c>
      <c r="I80" s="63"/>
      <c r="J80" s="7"/>
      <c r="K80" s="8"/>
      <c r="M80" s="389"/>
    </row>
    <row r="81" spans="1:13" ht="24.95" customHeight="1">
      <c r="A81" s="32">
        <f t="shared" si="14"/>
        <v>0</v>
      </c>
      <c r="B81" s="10"/>
      <c r="C81" s="2"/>
      <c r="D81" s="2"/>
      <c r="E81" s="2"/>
      <c r="F81" s="2"/>
      <c r="G81" s="2"/>
      <c r="H81" s="3">
        <f t="shared" si="15"/>
        <v>0</v>
      </c>
      <c r="I81" s="63"/>
      <c r="J81" s="7"/>
      <c r="K81" s="8"/>
      <c r="M81" s="389"/>
    </row>
    <row r="82" spans="1:13" ht="24.95" customHeight="1">
      <c r="A82" s="32">
        <f t="shared" si="14"/>
        <v>0</v>
      </c>
      <c r="B82" s="10"/>
      <c r="C82" s="2"/>
      <c r="D82" s="2"/>
      <c r="E82" s="2"/>
      <c r="F82" s="2"/>
      <c r="G82" s="2"/>
      <c r="H82" s="3">
        <f t="shared" si="15"/>
        <v>0</v>
      </c>
      <c r="I82" s="63"/>
      <c r="J82" s="7"/>
      <c r="K82" s="8"/>
      <c r="M82" s="389"/>
    </row>
    <row r="83" spans="1:13" ht="24.95" customHeight="1">
      <c r="A83" s="32">
        <f t="shared" si="14"/>
        <v>0</v>
      </c>
      <c r="B83" s="10"/>
      <c r="C83" s="2"/>
      <c r="D83" s="2"/>
      <c r="E83" s="2"/>
      <c r="F83" s="2"/>
      <c r="G83" s="2"/>
      <c r="H83" s="3">
        <f t="shared" si="15"/>
        <v>0</v>
      </c>
      <c r="I83" s="63"/>
      <c r="J83" s="7"/>
      <c r="K83" s="8"/>
      <c r="M83" s="389"/>
    </row>
    <row r="84" spans="1:13" ht="24.95" customHeight="1" thickBot="1">
      <c r="A84" s="33" t="e">
        <f>VLOOKUP(B75,O:W,2)</f>
        <v>#N/A</v>
      </c>
      <c r="B84" s="649" t="s">
        <v>70</v>
      </c>
      <c r="C84" s="650"/>
      <c r="D84" s="650"/>
      <c r="E84" s="650"/>
      <c r="F84" s="650"/>
      <c r="G84" s="650"/>
      <c r="H84" s="6"/>
      <c r="I84" s="63">
        <f>SUM(H76:H84)</f>
        <v>0</v>
      </c>
      <c r="J84" s="1" t="e">
        <f>VLOOKUP(B75,O:W,7)</f>
        <v>#N/A</v>
      </c>
      <c r="K84" s="8"/>
      <c r="M84" s="389"/>
    </row>
    <row r="85" spans="1:13" ht="45.75" customHeight="1">
      <c r="A85" s="32">
        <f>IF(B85&gt;0,1,0)</f>
        <v>0</v>
      </c>
      <c r="B85" s="656"/>
      <c r="C85" s="657"/>
      <c r="D85" s="657"/>
      <c r="E85" s="657"/>
      <c r="F85" s="657"/>
      <c r="G85" s="658"/>
      <c r="H85" s="6"/>
      <c r="I85" s="63"/>
      <c r="J85" s="7"/>
      <c r="K85" s="8"/>
      <c r="M85" s="388" t="s">
        <v>3842</v>
      </c>
    </row>
    <row r="86" spans="1:13" ht="24.95" customHeight="1">
      <c r="A86" s="32">
        <f t="shared" ref="A86:A93" si="16">IF(H86&gt;0,1,0)</f>
        <v>0</v>
      </c>
      <c r="B86" s="10"/>
      <c r="C86" s="2"/>
      <c r="D86" s="2"/>
      <c r="E86" s="2"/>
      <c r="F86" s="2"/>
      <c r="G86" s="2"/>
      <c r="H86" s="3">
        <f>IF(AND(C86=0,D86=0,E86=0,F86=0,G86=0),0,ROUND(IF(C86=0,1,C86)*IF(D86=0,1,D86)*IF(E86=0,1,E86)*IF(F86=0,1,F86)*IF(G86=0,1,G86),2))</f>
        <v>0</v>
      </c>
      <c r="I86" s="63"/>
      <c r="J86" s="7"/>
      <c r="K86" s="8"/>
      <c r="M86" s="389" t="s">
        <v>3843</v>
      </c>
    </row>
    <row r="87" spans="1:13" ht="24.95" customHeight="1">
      <c r="A87" s="32">
        <f t="shared" si="16"/>
        <v>0</v>
      </c>
      <c r="B87" s="10"/>
      <c r="C87" s="2"/>
      <c r="D87" s="2"/>
      <c r="E87" s="2"/>
      <c r="F87" s="2"/>
      <c r="G87" s="2"/>
      <c r="H87" s="3">
        <f t="shared" ref="H87:H93" si="17">IF(AND(C87=0,D87=0,E87=0,F87=0,G87=0),0,ROUND(IF(C87=0,1,C87)*IF(D87=0,1,D87)*IF(E87=0,1,E87)*IF(F87=0,1,F87)*IF(G87=0,1,G87),2))</f>
        <v>0</v>
      </c>
      <c r="I87" s="63"/>
      <c r="J87" s="7"/>
      <c r="K87" s="8"/>
      <c r="M87" s="389"/>
    </row>
    <row r="88" spans="1:13" ht="24.95" customHeight="1">
      <c r="A88" s="32">
        <f t="shared" si="16"/>
        <v>0</v>
      </c>
      <c r="B88" s="10"/>
      <c r="C88" s="2"/>
      <c r="D88" s="2"/>
      <c r="E88" s="2"/>
      <c r="F88" s="2"/>
      <c r="G88" s="2"/>
      <c r="H88" s="3">
        <f t="shared" si="17"/>
        <v>0</v>
      </c>
      <c r="I88" s="63"/>
      <c r="J88" s="7"/>
      <c r="K88" s="8"/>
      <c r="M88" s="389"/>
    </row>
    <row r="89" spans="1:13" ht="24.95" customHeight="1">
      <c r="A89" s="32">
        <f t="shared" si="16"/>
        <v>0</v>
      </c>
      <c r="B89" s="10"/>
      <c r="C89" s="2"/>
      <c r="D89" s="2"/>
      <c r="E89" s="2"/>
      <c r="F89" s="2"/>
      <c r="G89" s="2"/>
      <c r="H89" s="3">
        <f t="shared" si="17"/>
        <v>0</v>
      </c>
      <c r="I89" s="63"/>
      <c r="J89" s="7"/>
      <c r="K89" s="8"/>
      <c r="M89" s="389"/>
    </row>
    <row r="90" spans="1:13" ht="24.95" customHeight="1">
      <c r="A90" s="32">
        <f t="shared" si="16"/>
        <v>0</v>
      </c>
      <c r="B90" s="10"/>
      <c r="C90" s="2"/>
      <c r="D90" s="2"/>
      <c r="E90" s="2"/>
      <c r="F90" s="2"/>
      <c r="G90" s="2"/>
      <c r="H90" s="3">
        <f t="shared" si="17"/>
        <v>0</v>
      </c>
      <c r="I90" s="63"/>
      <c r="J90" s="7"/>
      <c r="K90" s="8"/>
      <c r="M90" s="389"/>
    </row>
    <row r="91" spans="1:13" ht="24.95" customHeight="1">
      <c r="A91" s="32">
        <f t="shared" si="16"/>
        <v>0</v>
      </c>
      <c r="B91" s="10"/>
      <c r="C91" s="2"/>
      <c r="D91" s="2"/>
      <c r="E91" s="2"/>
      <c r="F91" s="2"/>
      <c r="G91" s="2"/>
      <c r="H91" s="3">
        <f t="shared" si="17"/>
        <v>0</v>
      </c>
      <c r="I91" s="63"/>
      <c r="J91" s="7"/>
      <c r="K91" s="8"/>
      <c r="M91" s="389"/>
    </row>
    <row r="92" spans="1:13" ht="24.95" customHeight="1">
      <c r="A92" s="32">
        <f t="shared" si="16"/>
        <v>0</v>
      </c>
      <c r="B92" s="10"/>
      <c r="C92" s="2"/>
      <c r="D92" s="2"/>
      <c r="E92" s="2"/>
      <c r="F92" s="2"/>
      <c r="G92" s="2"/>
      <c r="H92" s="3">
        <f t="shared" si="17"/>
        <v>0</v>
      </c>
      <c r="I92" s="63"/>
      <c r="J92" s="7"/>
      <c r="K92" s="8"/>
      <c r="M92" s="389"/>
    </row>
    <row r="93" spans="1:13" ht="24.95" customHeight="1">
      <c r="A93" s="32">
        <f t="shared" si="16"/>
        <v>0</v>
      </c>
      <c r="B93" s="10"/>
      <c r="C93" s="2"/>
      <c r="D93" s="2"/>
      <c r="E93" s="2"/>
      <c r="F93" s="2"/>
      <c r="G93" s="2"/>
      <c r="H93" s="3">
        <f t="shared" si="17"/>
        <v>0</v>
      </c>
      <c r="I93" s="63"/>
      <c r="J93" s="7"/>
      <c r="K93" s="8"/>
      <c r="M93" s="389"/>
    </row>
    <row r="94" spans="1:13" ht="24.95" customHeight="1" thickBot="1">
      <c r="A94" s="33" t="e">
        <f>VLOOKUP(B85,O:W,2)</f>
        <v>#N/A</v>
      </c>
      <c r="B94" s="649" t="s">
        <v>70</v>
      </c>
      <c r="C94" s="650"/>
      <c r="D94" s="650"/>
      <c r="E94" s="650"/>
      <c r="F94" s="650"/>
      <c r="G94" s="650"/>
      <c r="H94" s="6"/>
      <c r="I94" s="63">
        <f>SUM(H86:H94)</f>
        <v>0</v>
      </c>
      <c r="J94" s="1" t="e">
        <f>VLOOKUP(B85,O:W,7)</f>
        <v>#N/A</v>
      </c>
      <c r="K94" s="8"/>
      <c r="M94" s="389"/>
    </row>
    <row r="95" spans="1:13" ht="45.75" customHeight="1">
      <c r="A95" s="32">
        <f>IF(B95&gt;0,1,0)</f>
        <v>0</v>
      </c>
      <c r="B95" s="656"/>
      <c r="C95" s="657"/>
      <c r="D95" s="657"/>
      <c r="E95" s="657"/>
      <c r="F95" s="657"/>
      <c r="G95" s="658"/>
      <c r="H95" s="6"/>
      <c r="I95" s="63"/>
      <c r="J95" s="7"/>
      <c r="K95" s="8"/>
      <c r="M95" s="388" t="s">
        <v>3842</v>
      </c>
    </row>
    <row r="96" spans="1:13" ht="24.95" customHeight="1">
      <c r="A96" s="32">
        <f t="shared" ref="A96:A103" si="18">IF(H96&gt;0,1,0)</f>
        <v>0</v>
      </c>
      <c r="B96" s="10"/>
      <c r="C96" s="2"/>
      <c r="D96" s="2"/>
      <c r="E96" s="2"/>
      <c r="F96" s="2"/>
      <c r="G96" s="2"/>
      <c r="H96" s="3">
        <f>IF(AND(C96=0,D96=0,E96=0,F96=0,G96=0),0,ROUND(IF(C96=0,1,C96)*IF(D96=0,1,D96)*IF(E96=0,1,E96)*IF(F96=0,1,F96)*IF(G96=0,1,G96),2))</f>
        <v>0</v>
      </c>
      <c r="I96" s="63"/>
      <c r="J96" s="7"/>
      <c r="K96" s="8"/>
      <c r="M96" s="389" t="s">
        <v>3843</v>
      </c>
    </row>
    <row r="97" spans="1:13" ht="24.95" customHeight="1">
      <c r="A97" s="32">
        <f t="shared" si="18"/>
        <v>0</v>
      </c>
      <c r="B97" s="10"/>
      <c r="C97" s="2"/>
      <c r="D97" s="2"/>
      <c r="E97" s="2"/>
      <c r="F97" s="2"/>
      <c r="G97" s="2"/>
      <c r="H97" s="3">
        <f t="shared" ref="H97:H103" si="19">IF(AND(C97=0,D97=0,E97=0,F97=0,G97=0),0,ROUND(IF(C97=0,1,C97)*IF(D97=0,1,D97)*IF(E97=0,1,E97)*IF(F97=0,1,F97)*IF(G97=0,1,G97),2))</f>
        <v>0</v>
      </c>
      <c r="I97" s="63"/>
      <c r="J97" s="7"/>
      <c r="K97" s="8"/>
      <c r="M97" s="389"/>
    </row>
    <row r="98" spans="1:13" ht="24.95" customHeight="1">
      <c r="A98" s="32">
        <f t="shared" si="18"/>
        <v>0</v>
      </c>
      <c r="B98" s="10"/>
      <c r="C98" s="2"/>
      <c r="D98" s="2"/>
      <c r="E98" s="2"/>
      <c r="F98" s="2"/>
      <c r="G98" s="2"/>
      <c r="H98" s="3">
        <f t="shared" si="19"/>
        <v>0</v>
      </c>
      <c r="I98" s="63"/>
      <c r="J98" s="7"/>
      <c r="K98" s="8"/>
      <c r="M98" s="389"/>
    </row>
    <row r="99" spans="1:13" ht="24.95" customHeight="1">
      <c r="A99" s="32">
        <f t="shared" si="18"/>
        <v>0</v>
      </c>
      <c r="B99" s="10"/>
      <c r="C99" s="2"/>
      <c r="D99" s="2"/>
      <c r="E99" s="2"/>
      <c r="F99" s="2"/>
      <c r="G99" s="2"/>
      <c r="H99" s="3">
        <f t="shared" si="19"/>
        <v>0</v>
      </c>
      <c r="I99" s="63"/>
      <c r="J99" s="7"/>
      <c r="K99" s="8"/>
      <c r="M99" s="389"/>
    </row>
    <row r="100" spans="1:13" ht="24.95" customHeight="1">
      <c r="A100" s="32">
        <f t="shared" si="18"/>
        <v>0</v>
      </c>
      <c r="B100" s="10"/>
      <c r="C100" s="2"/>
      <c r="D100" s="2"/>
      <c r="E100" s="2"/>
      <c r="F100" s="2"/>
      <c r="G100" s="2"/>
      <c r="H100" s="3">
        <f t="shared" si="19"/>
        <v>0</v>
      </c>
      <c r="I100" s="63"/>
      <c r="J100" s="7"/>
      <c r="K100" s="8"/>
      <c r="M100" s="389"/>
    </row>
    <row r="101" spans="1:13" ht="24.95" customHeight="1">
      <c r="A101" s="32">
        <f t="shared" si="18"/>
        <v>0</v>
      </c>
      <c r="B101" s="10"/>
      <c r="C101" s="2"/>
      <c r="D101" s="2"/>
      <c r="E101" s="2"/>
      <c r="F101" s="2"/>
      <c r="G101" s="2"/>
      <c r="H101" s="3">
        <f t="shared" si="19"/>
        <v>0</v>
      </c>
      <c r="I101" s="63"/>
      <c r="J101" s="7"/>
      <c r="K101" s="8"/>
      <c r="M101" s="389"/>
    </row>
    <row r="102" spans="1:13" ht="24.95" customHeight="1">
      <c r="A102" s="32">
        <f t="shared" si="18"/>
        <v>0</v>
      </c>
      <c r="B102" s="10"/>
      <c r="C102" s="2"/>
      <c r="D102" s="2"/>
      <c r="E102" s="2"/>
      <c r="F102" s="2"/>
      <c r="G102" s="2"/>
      <c r="H102" s="3">
        <f t="shared" si="19"/>
        <v>0</v>
      </c>
      <c r="I102" s="63"/>
      <c r="J102" s="7"/>
      <c r="K102" s="8"/>
      <c r="M102" s="389"/>
    </row>
    <row r="103" spans="1:13" ht="24.95" customHeight="1">
      <c r="A103" s="32">
        <f t="shared" si="18"/>
        <v>0</v>
      </c>
      <c r="B103" s="10"/>
      <c r="C103" s="2"/>
      <c r="D103" s="2"/>
      <c r="E103" s="2"/>
      <c r="F103" s="2"/>
      <c r="G103" s="2"/>
      <c r="H103" s="3">
        <f t="shared" si="19"/>
        <v>0</v>
      </c>
      <c r="I103" s="63"/>
      <c r="J103" s="7"/>
      <c r="K103" s="8"/>
      <c r="M103" s="389"/>
    </row>
    <row r="104" spans="1:13" ht="24.95" customHeight="1" thickBot="1">
      <c r="A104" s="33" t="e">
        <f>VLOOKUP(B95,O:W,2)</f>
        <v>#N/A</v>
      </c>
      <c r="B104" s="649" t="s">
        <v>70</v>
      </c>
      <c r="C104" s="650"/>
      <c r="D104" s="650"/>
      <c r="E104" s="650"/>
      <c r="F104" s="650"/>
      <c r="G104" s="650"/>
      <c r="H104" s="6"/>
      <c r="I104" s="63">
        <f>SUM(H96:H104)</f>
        <v>0</v>
      </c>
      <c r="J104" s="1" t="e">
        <f>VLOOKUP(B95,O:W,7)</f>
        <v>#N/A</v>
      </c>
      <c r="K104" s="8"/>
      <c r="M104" s="389"/>
    </row>
    <row r="105" spans="1:13" ht="45.75" customHeight="1">
      <c r="A105" s="32">
        <f>IF(B105&gt;0,1,0)</f>
        <v>0</v>
      </c>
      <c r="B105" s="656"/>
      <c r="C105" s="657"/>
      <c r="D105" s="657"/>
      <c r="E105" s="657"/>
      <c r="F105" s="657"/>
      <c r="G105" s="658"/>
      <c r="H105" s="6"/>
      <c r="I105" s="63"/>
      <c r="J105" s="7"/>
      <c r="K105" s="8"/>
      <c r="M105" s="388" t="s">
        <v>3842</v>
      </c>
    </row>
    <row r="106" spans="1:13" ht="24.95" customHeight="1">
      <c r="A106" s="32">
        <f t="shared" ref="A106:A113" si="20">IF(H106&gt;0,1,0)</f>
        <v>0</v>
      </c>
      <c r="B106" s="10"/>
      <c r="C106" s="2"/>
      <c r="D106" s="2"/>
      <c r="E106" s="2"/>
      <c r="F106" s="2"/>
      <c r="G106" s="2"/>
      <c r="H106" s="3">
        <f>IF(AND(C106=0,D106=0,E106=0,F106=0,G106=0),0,ROUND(IF(C106=0,1,C106)*IF(D106=0,1,D106)*IF(E106=0,1,E106)*IF(F106=0,1,F106)*IF(G106=0,1,G106),2))</f>
        <v>0</v>
      </c>
      <c r="I106" s="63"/>
      <c r="J106" s="7"/>
      <c r="K106" s="8"/>
      <c r="M106" s="389" t="s">
        <v>3843</v>
      </c>
    </row>
    <row r="107" spans="1:13" ht="24.95" customHeight="1">
      <c r="A107" s="32">
        <f t="shared" si="20"/>
        <v>0</v>
      </c>
      <c r="B107" s="10"/>
      <c r="C107" s="2"/>
      <c r="D107" s="2"/>
      <c r="E107" s="2"/>
      <c r="F107" s="2"/>
      <c r="G107" s="2"/>
      <c r="H107" s="3">
        <f t="shared" ref="H107:H113" si="21">IF(AND(C107=0,D107=0,E107=0,F107=0,G107=0),0,ROUND(IF(C107=0,1,C107)*IF(D107=0,1,D107)*IF(E107=0,1,E107)*IF(F107=0,1,F107)*IF(G107=0,1,G107),2))</f>
        <v>0</v>
      </c>
      <c r="I107" s="63"/>
      <c r="J107" s="7"/>
      <c r="K107" s="8"/>
      <c r="M107" s="389"/>
    </row>
    <row r="108" spans="1:13" ht="24.95" customHeight="1">
      <c r="A108" s="32">
        <f t="shared" si="20"/>
        <v>0</v>
      </c>
      <c r="B108" s="10"/>
      <c r="C108" s="2"/>
      <c r="D108" s="2"/>
      <c r="E108" s="2"/>
      <c r="F108" s="2"/>
      <c r="G108" s="2"/>
      <c r="H108" s="3">
        <f t="shared" si="21"/>
        <v>0</v>
      </c>
      <c r="I108" s="63"/>
      <c r="J108" s="7"/>
      <c r="K108" s="8"/>
      <c r="M108" s="389"/>
    </row>
    <row r="109" spans="1:13" ht="24.95" customHeight="1">
      <c r="A109" s="32">
        <f t="shared" si="20"/>
        <v>0</v>
      </c>
      <c r="B109" s="10"/>
      <c r="C109" s="2"/>
      <c r="D109" s="2"/>
      <c r="E109" s="2"/>
      <c r="F109" s="2"/>
      <c r="G109" s="2"/>
      <c r="H109" s="3">
        <f t="shared" si="21"/>
        <v>0</v>
      </c>
      <c r="I109" s="63"/>
      <c r="J109" s="7"/>
      <c r="K109" s="8"/>
      <c r="M109" s="389"/>
    </row>
    <row r="110" spans="1:13" ht="24.95" customHeight="1">
      <c r="A110" s="32">
        <f t="shared" si="20"/>
        <v>0</v>
      </c>
      <c r="B110" s="10"/>
      <c r="C110" s="2"/>
      <c r="D110" s="2"/>
      <c r="E110" s="2"/>
      <c r="F110" s="2"/>
      <c r="G110" s="2"/>
      <c r="H110" s="3">
        <f t="shared" si="21"/>
        <v>0</v>
      </c>
      <c r="I110" s="63"/>
      <c r="J110" s="7"/>
      <c r="K110" s="8"/>
      <c r="M110" s="389"/>
    </row>
    <row r="111" spans="1:13" ht="24.95" customHeight="1">
      <c r="A111" s="32">
        <f t="shared" si="20"/>
        <v>0</v>
      </c>
      <c r="B111" s="10"/>
      <c r="C111" s="2"/>
      <c r="D111" s="2"/>
      <c r="E111" s="2"/>
      <c r="F111" s="2"/>
      <c r="G111" s="2"/>
      <c r="H111" s="3">
        <f t="shared" si="21"/>
        <v>0</v>
      </c>
      <c r="I111" s="63"/>
      <c r="J111" s="7"/>
      <c r="K111" s="8"/>
      <c r="M111" s="389"/>
    </row>
    <row r="112" spans="1:13" ht="24.95" customHeight="1">
      <c r="A112" s="32">
        <f t="shared" si="20"/>
        <v>0</v>
      </c>
      <c r="B112" s="10"/>
      <c r="C112" s="2"/>
      <c r="D112" s="2"/>
      <c r="E112" s="2"/>
      <c r="F112" s="2"/>
      <c r="G112" s="2"/>
      <c r="H112" s="3">
        <f t="shared" si="21"/>
        <v>0</v>
      </c>
      <c r="I112" s="63"/>
      <c r="J112" s="7"/>
      <c r="K112" s="8"/>
      <c r="M112" s="389"/>
    </row>
    <row r="113" spans="1:13" ht="24.95" customHeight="1">
      <c r="A113" s="32">
        <f t="shared" si="20"/>
        <v>0</v>
      </c>
      <c r="B113" s="10"/>
      <c r="C113" s="2"/>
      <c r="D113" s="2"/>
      <c r="E113" s="2"/>
      <c r="F113" s="2"/>
      <c r="G113" s="2"/>
      <c r="H113" s="3">
        <f t="shared" si="21"/>
        <v>0</v>
      </c>
      <c r="I113" s="63"/>
      <c r="J113" s="7"/>
      <c r="K113" s="8"/>
      <c r="M113" s="389"/>
    </row>
    <row r="114" spans="1:13" ht="24.95" customHeight="1" thickBot="1">
      <c r="A114" s="33" t="e">
        <f>VLOOKUP(B105,O:W,2)</f>
        <v>#N/A</v>
      </c>
      <c r="B114" s="649" t="s">
        <v>70</v>
      </c>
      <c r="C114" s="650"/>
      <c r="D114" s="650"/>
      <c r="E114" s="650"/>
      <c r="F114" s="650"/>
      <c r="G114" s="650"/>
      <c r="H114" s="6"/>
      <c r="I114" s="63">
        <f>SUM(H106:H114)</f>
        <v>0</v>
      </c>
      <c r="J114" s="1" t="e">
        <f>VLOOKUP(B105,O:W,7)</f>
        <v>#N/A</v>
      </c>
      <c r="K114" s="8"/>
      <c r="M114" s="389"/>
    </row>
    <row r="115" spans="1:13" ht="45.75" customHeight="1">
      <c r="A115" s="32">
        <f>IF(B115&gt;0,1,0)</f>
        <v>0</v>
      </c>
      <c r="B115" s="656"/>
      <c r="C115" s="657"/>
      <c r="D115" s="657"/>
      <c r="E115" s="657"/>
      <c r="F115" s="657"/>
      <c r="G115" s="658"/>
      <c r="H115" s="6"/>
      <c r="I115" s="63"/>
      <c r="J115" s="7"/>
      <c r="K115" s="8"/>
      <c r="M115" s="388" t="s">
        <v>3842</v>
      </c>
    </row>
    <row r="116" spans="1:13" ht="24.95" customHeight="1">
      <c r="A116" s="32">
        <f t="shared" ref="A116:A123" si="22">IF(H116&gt;0,1,0)</f>
        <v>0</v>
      </c>
      <c r="B116" s="10"/>
      <c r="C116" s="2"/>
      <c r="D116" s="2"/>
      <c r="E116" s="2"/>
      <c r="F116" s="2"/>
      <c r="G116" s="2"/>
      <c r="H116" s="3">
        <f>IF(AND(C116=0,D116=0,E116=0,F116=0,G116=0),0,ROUND(IF(C116=0,1,C116)*IF(D116=0,1,D116)*IF(E116=0,1,E116)*IF(F116=0,1,F116)*IF(G116=0,1,G116),2))</f>
        <v>0</v>
      </c>
      <c r="I116" s="63"/>
      <c r="J116" s="7"/>
      <c r="K116" s="8"/>
      <c r="M116" s="389" t="s">
        <v>3843</v>
      </c>
    </row>
    <row r="117" spans="1:13" ht="24.95" customHeight="1">
      <c r="A117" s="32">
        <f t="shared" si="22"/>
        <v>0</v>
      </c>
      <c r="B117" s="10"/>
      <c r="C117" s="2"/>
      <c r="D117" s="2"/>
      <c r="E117" s="2"/>
      <c r="F117" s="2"/>
      <c r="G117" s="2"/>
      <c r="H117" s="3">
        <f t="shared" ref="H117:H123" si="23">IF(AND(C117=0,D117=0,E117=0,F117=0,G117=0),0,ROUND(IF(C117=0,1,C117)*IF(D117=0,1,D117)*IF(E117=0,1,E117)*IF(F117=0,1,F117)*IF(G117=0,1,G117),2))</f>
        <v>0</v>
      </c>
      <c r="I117" s="63"/>
      <c r="J117" s="7"/>
      <c r="K117" s="8"/>
      <c r="M117" s="389"/>
    </row>
    <row r="118" spans="1:13" ht="24.95" customHeight="1">
      <c r="A118" s="32">
        <f t="shared" si="22"/>
        <v>0</v>
      </c>
      <c r="B118" s="10"/>
      <c r="C118" s="2"/>
      <c r="D118" s="2"/>
      <c r="E118" s="2"/>
      <c r="F118" s="2"/>
      <c r="G118" s="2"/>
      <c r="H118" s="3">
        <f t="shared" si="23"/>
        <v>0</v>
      </c>
      <c r="I118" s="63"/>
      <c r="J118" s="7"/>
      <c r="K118" s="8"/>
      <c r="M118" s="389"/>
    </row>
    <row r="119" spans="1:13" ht="24.95" customHeight="1">
      <c r="A119" s="32">
        <f t="shared" si="22"/>
        <v>0</v>
      </c>
      <c r="B119" s="10"/>
      <c r="C119" s="2"/>
      <c r="D119" s="2"/>
      <c r="E119" s="2"/>
      <c r="F119" s="2"/>
      <c r="G119" s="2"/>
      <c r="H119" s="3">
        <f t="shared" si="23"/>
        <v>0</v>
      </c>
      <c r="I119" s="63"/>
      <c r="J119" s="7"/>
      <c r="K119" s="8"/>
      <c r="M119" s="389"/>
    </row>
    <row r="120" spans="1:13" ht="24.95" customHeight="1">
      <c r="A120" s="32">
        <f t="shared" si="22"/>
        <v>0</v>
      </c>
      <c r="B120" s="10"/>
      <c r="C120" s="2"/>
      <c r="D120" s="2"/>
      <c r="E120" s="2"/>
      <c r="F120" s="2"/>
      <c r="G120" s="2"/>
      <c r="H120" s="3">
        <f t="shared" si="23"/>
        <v>0</v>
      </c>
      <c r="I120" s="63"/>
      <c r="J120" s="7"/>
      <c r="K120" s="8"/>
      <c r="M120" s="389"/>
    </row>
    <row r="121" spans="1:13" ht="24.95" customHeight="1">
      <c r="A121" s="32">
        <f t="shared" si="22"/>
        <v>0</v>
      </c>
      <c r="B121" s="10"/>
      <c r="C121" s="2"/>
      <c r="D121" s="2"/>
      <c r="E121" s="2"/>
      <c r="F121" s="2"/>
      <c r="G121" s="2"/>
      <c r="H121" s="3">
        <f t="shared" si="23"/>
        <v>0</v>
      </c>
      <c r="I121" s="63"/>
      <c r="J121" s="7"/>
      <c r="K121" s="8"/>
      <c r="M121" s="389"/>
    </row>
    <row r="122" spans="1:13" ht="24.95" customHeight="1">
      <c r="A122" s="32">
        <f t="shared" si="22"/>
        <v>0</v>
      </c>
      <c r="B122" s="10"/>
      <c r="C122" s="2"/>
      <c r="D122" s="2"/>
      <c r="E122" s="2"/>
      <c r="F122" s="2"/>
      <c r="G122" s="2"/>
      <c r="H122" s="3">
        <f t="shared" si="23"/>
        <v>0</v>
      </c>
      <c r="I122" s="63"/>
      <c r="J122" s="7"/>
      <c r="K122" s="8"/>
      <c r="M122" s="389"/>
    </row>
    <row r="123" spans="1:13" ht="24.95" customHeight="1">
      <c r="A123" s="32">
        <f t="shared" si="22"/>
        <v>0</v>
      </c>
      <c r="B123" s="10"/>
      <c r="C123" s="2"/>
      <c r="D123" s="2"/>
      <c r="E123" s="2"/>
      <c r="F123" s="2"/>
      <c r="G123" s="2"/>
      <c r="H123" s="3">
        <f t="shared" si="23"/>
        <v>0</v>
      </c>
      <c r="I123" s="63"/>
      <c r="J123" s="7"/>
      <c r="K123" s="8"/>
      <c r="M123" s="389"/>
    </row>
    <row r="124" spans="1:13" ht="24.95" customHeight="1" thickBot="1">
      <c r="A124" s="33" t="e">
        <f>VLOOKUP(B115,O:W,2)</f>
        <v>#N/A</v>
      </c>
      <c r="B124" s="649" t="s">
        <v>70</v>
      </c>
      <c r="C124" s="650"/>
      <c r="D124" s="650"/>
      <c r="E124" s="650"/>
      <c r="F124" s="650"/>
      <c r="G124" s="650"/>
      <c r="H124" s="6"/>
      <c r="I124" s="63">
        <f>SUM(H116:H124)</f>
        <v>0</v>
      </c>
      <c r="J124" s="1" t="e">
        <f>VLOOKUP(B115,O:W,7)</f>
        <v>#N/A</v>
      </c>
      <c r="K124" s="8"/>
      <c r="M124" s="389"/>
    </row>
    <row r="125" spans="1:13" ht="45.75" customHeight="1">
      <c r="A125" s="32">
        <f>IF(B125&gt;0,1,0)</f>
        <v>0</v>
      </c>
      <c r="B125" s="656"/>
      <c r="C125" s="657"/>
      <c r="D125" s="657"/>
      <c r="E125" s="657"/>
      <c r="F125" s="657"/>
      <c r="G125" s="658"/>
      <c r="H125" s="6"/>
      <c r="I125" s="63"/>
      <c r="J125" s="7"/>
      <c r="K125" s="8"/>
      <c r="M125" s="388" t="s">
        <v>3842</v>
      </c>
    </row>
    <row r="126" spans="1:13" ht="24.95" customHeight="1">
      <c r="A126" s="32">
        <f t="shared" ref="A126:A133" si="24">IF(H126&gt;0,1,0)</f>
        <v>0</v>
      </c>
      <c r="B126" s="10"/>
      <c r="C126" s="2"/>
      <c r="D126" s="2"/>
      <c r="E126" s="2"/>
      <c r="F126" s="2"/>
      <c r="G126" s="2"/>
      <c r="H126" s="3">
        <f>IF(AND(C126=0,D126=0,E126=0,F126=0,G126=0),0,ROUND(IF(C126=0,1,C126)*IF(D126=0,1,D126)*IF(E126=0,1,E126)*IF(F126=0,1,F126)*IF(G126=0,1,G126),2))</f>
        <v>0</v>
      </c>
      <c r="I126" s="63"/>
      <c r="J126" s="7"/>
      <c r="K126" s="8"/>
      <c r="M126" s="389" t="s">
        <v>3843</v>
      </c>
    </row>
    <row r="127" spans="1:13" ht="24.95" customHeight="1">
      <c r="A127" s="32">
        <f t="shared" si="24"/>
        <v>0</v>
      </c>
      <c r="B127" s="10"/>
      <c r="C127" s="2"/>
      <c r="D127" s="2"/>
      <c r="E127" s="2"/>
      <c r="F127" s="2"/>
      <c r="G127" s="2"/>
      <c r="H127" s="3">
        <f t="shared" ref="H127:H133" si="25">IF(AND(C127=0,D127=0,E127=0,F127=0,G127=0),0,ROUND(IF(C127=0,1,C127)*IF(D127=0,1,D127)*IF(E127=0,1,E127)*IF(F127=0,1,F127)*IF(G127=0,1,G127),2))</f>
        <v>0</v>
      </c>
      <c r="I127" s="63"/>
      <c r="J127" s="7"/>
      <c r="K127" s="8"/>
      <c r="M127" s="389"/>
    </row>
    <row r="128" spans="1:13" ht="24.95" customHeight="1">
      <c r="A128" s="32">
        <f t="shared" si="24"/>
        <v>0</v>
      </c>
      <c r="B128" s="10"/>
      <c r="C128" s="2"/>
      <c r="D128" s="2"/>
      <c r="E128" s="2"/>
      <c r="F128" s="2"/>
      <c r="G128" s="2"/>
      <c r="H128" s="3">
        <f t="shared" si="25"/>
        <v>0</v>
      </c>
      <c r="I128" s="63"/>
      <c r="J128" s="7"/>
      <c r="K128" s="8"/>
      <c r="M128" s="389"/>
    </row>
    <row r="129" spans="1:13" ht="24.95" customHeight="1">
      <c r="A129" s="32">
        <f t="shared" si="24"/>
        <v>0</v>
      </c>
      <c r="B129" s="10"/>
      <c r="C129" s="2"/>
      <c r="D129" s="2"/>
      <c r="E129" s="2"/>
      <c r="F129" s="2"/>
      <c r="G129" s="2"/>
      <c r="H129" s="3">
        <f t="shared" si="25"/>
        <v>0</v>
      </c>
      <c r="I129" s="63"/>
      <c r="J129" s="7"/>
      <c r="K129" s="8"/>
      <c r="M129" s="389"/>
    </row>
    <row r="130" spans="1:13" ht="24.95" customHeight="1">
      <c r="A130" s="32">
        <f t="shared" si="24"/>
        <v>0</v>
      </c>
      <c r="B130" s="10"/>
      <c r="C130" s="2"/>
      <c r="D130" s="2"/>
      <c r="E130" s="2"/>
      <c r="F130" s="2"/>
      <c r="G130" s="2"/>
      <c r="H130" s="3">
        <f t="shared" si="25"/>
        <v>0</v>
      </c>
      <c r="I130" s="63"/>
      <c r="J130" s="7"/>
      <c r="K130" s="8"/>
      <c r="M130" s="389"/>
    </row>
    <row r="131" spans="1:13" ht="24.95" customHeight="1">
      <c r="A131" s="32">
        <f t="shared" si="24"/>
        <v>0</v>
      </c>
      <c r="B131" s="10"/>
      <c r="C131" s="2"/>
      <c r="D131" s="2"/>
      <c r="E131" s="2"/>
      <c r="F131" s="2"/>
      <c r="G131" s="2"/>
      <c r="H131" s="3">
        <f t="shared" si="25"/>
        <v>0</v>
      </c>
      <c r="I131" s="63"/>
      <c r="J131" s="7"/>
      <c r="K131" s="8"/>
      <c r="M131" s="389"/>
    </row>
    <row r="132" spans="1:13" ht="24.95" customHeight="1">
      <c r="A132" s="32">
        <f t="shared" si="24"/>
        <v>0</v>
      </c>
      <c r="B132" s="10"/>
      <c r="C132" s="2"/>
      <c r="D132" s="2"/>
      <c r="E132" s="2"/>
      <c r="F132" s="2"/>
      <c r="G132" s="2"/>
      <c r="H132" s="3">
        <f t="shared" si="25"/>
        <v>0</v>
      </c>
      <c r="I132" s="63"/>
      <c r="J132" s="7"/>
      <c r="K132" s="8"/>
      <c r="M132" s="389"/>
    </row>
    <row r="133" spans="1:13" ht="24.95" customHeight="1">
      <c r="A133" s="32">
        <f t="shared" si="24"/>
        <v>0</v>
      </c>
      <c r="B133" s="10"/>
      <c r="C133" s="2"/>
      <c r="D133" s="2"/>
      <c r="E133" s="2"/>
      <c r="F133" s="2"/>
      <c r="G133" s="2"/>
      <c r="H133" s="3">
        <f t="shared" si="25"/>
        <v>0</v>
      </c>
      <c r="I133" s="63"/>
      <c r="J133" s="7"/>
      <c r="K133" s="8"/>
      <c r="M133" s="389"/>
    </row>
    <row r="134" spans="1:13" ht="24.95" customHeight="1" thickBot="1">
      <c r="A134" s="33" t="e">
        <f>VLOOKUP(B125,O:W,2)</f>
        <v>#N/A</v>
      </c>
      <c r="B134" s="649" t="s">
        <v>70</v>
      </c>
      <c r="C134" s="650"/>
      <c r="D134" s="650"/>
      <c r="E134" s="650"/>
      <c r="F134" s="650"/>
      <c r="G134" s="650"/>
      <c r="H134" s="6"/>
      <c r="I134" s="63">
        <f>SUM(H126:H134)</f>
        <v>0</v>
      </c>
      <c r="J134" s="1" t="e">
        <f>VLOOKUP(B125,O:W,7)</f>
        <v>#N/A</v>
      </c>
      <c r="K134" s="8"/>
      <c r="M134" s="389"/>
    </row>
    <row r="135" spans="1:13" ht="45.75" customHeight="1">
      <c r="A135" s="32">
        <f>IF(B135&gt;0,1,0)</f>
        <v>0</v>
      </c>
      <c r="B135" s="656"/>
      <c r="C135" s="657"/>
      <c r="D135" s="657"/>
      <c r="E135" s="657"/>
      <c r="F135" s="657"/>
      <c r="G135" s="658"/>
      <c r="H135" s="6"/>
      <c r="I135" s="63"/>
      <c r="J135" s="7"/>
      <c r="K135" s="8"/>
      <c r="M135" s="388" t="s">
        <v>3842</v>
      </c>
    </row>
    <row r="136" spans="1:13" ht="24.95" customHeight="1">
      <c r="A136" s="32">
        <f t="shared" ref="A136:A143" si="26">IF(H136&gt;0,1,0)</f>
        <v>0</v>
      </c>
      <c r="B136" s="10"/>
      <c r="C136" s="2"/>
      <c r="D136" s="2"/>
      <c r="E136" s="2"/>
      <c r="F136" s="2"/>
      <c r="G136" s="2"/>
      <c r="H136" s="3">
        <f>IF(AND(C136=0,D136=0,E136=0,F136=0,G136=0),0,ROUND(IF(C136=0,1,C136)*IF(D136=0,1,D136)*IF(E136=0,1,E136)*IF(F136=0,1,F136)*IF(G136=0,1,G136),2))</f>
        <v>0</v>
      </c>
      <c r="I136" s="63"/>
      <c r="J136" s="7"/>
      <c r="K136" s="8"/>
      <c r="M136" s="389" t="s">
        <v>3843</v>
      </c>
    </row>
    <row r="137" spans="1:13" ht="24.95" customHeight="1">
      <c r="A137" s="32">
        <f t="shared" si="26"/>
        <v>0</v>
      </c>
      <c r="B137" s="10"/>
      <c r="C137" s="2"/>
      <c r="D137" s="2"/>
      <c r="E137" s="2"/>
      <c r="F137" s="2"/>
      <c r="G137" s="2"/>
      <c r="H137" s="3">
        <f t="shared" ref="H137:H143" si="27">IF(AND(C137=0,D137=0,E137=0,F137=0,G137=0),0,ROUND(IF(C137=0,1,C137)*IF(D137=0,1,D137)*IF(E137=0,1,E137)*IF(F137=0,1,F137)*IF(G137=0,1,G137),2))</f>
        <v>0</v>
      </c>
      <c r="I137" s="63"/>
      <c r="J137" s="7"/>
      <c r="K137" s="8"/>
      <c r="M137" s="389"/>
    </row>
    <row r="138" spans="1:13" ht="24.95" customHeight="1">
      <c r="A138" s="32">
        <f t="shared" si="26"/>
        <v>0</v>
      </c>
      <c r="B138" s="10"/>
      <c r="C138" s="2"/>
      <c r="D138" s="2"/>
      <c r="E138" s="2"/>
      <c r="F138" s="2"/>
      <c r="G138" s="2"/>
      <c r="H138" s="3">
        <f t="shared" si="27"/>
        <v>0</v>
      </c>
      <c r="I138" s="63"/>
      <c r="J138" s="7"/>
      <c r="K138" s="8"/>
      <c r="M138" s="389"/>
    </row>
    <row r="139" spans="1:13" ht="24.95" customHeight="1">
      <c r="A139" s="32">
        <f t="shared" si="26"/>
        <v>0</v>
      </c>
      <c r="B139" s="10"/>
      <c r="C139" s="2"/>
      <c r="D139" s="2"/>
      <c r="E139" s="2"/>
      <c r="F139" s="2"/>
      <c r="G139" s="2"/>
      <c r="H139" s="3">
        <f t="shared" si="27"/>
        <v>0</v>
      </c>
      <c r="I139" s="63"/>
      <c r="J139" s="7"/>
      <c r="K139" s="8"/>
      <c r="M139" s="389"/>
    </row>
    <row r="140" spans="1:13" ht="24.95" customHeight="1">
      <c r="A140" s="32">
        <f t="shared" si="26"/>
        <v>0</v>
      </c>
      <c r="B140" s="10"/>
      <c r="C140" s="2"/>
      <c r="D140" s="2"/>
      <c r="E140" s="2"/>
      <c r="F140" s="2"/>
      <c r="G140" s="2"/>
      <c r="H140" s="3">
        <f t="shared" si="27"/>
        <v>0</v>
      </c>
      <c r="I140" s="63"/>
      <c r="J140" s="7"/>
      <c r="K140" s="8"/>
      <c r="M140" s="389"/>
    </row>
    <row r="141" spans="1:13" ht="24.95" customHeight="1">
      <c r="A141" s="32">
        <f t="shared" si="26"/>
        <v>0</v>
      </c>
      <c r="B141" s="10"/>
      <c r="C141" s="2"/>
      <c r="D141" s="2"/>
      <c r="E141" s="2"/>
      <c r="F141" s="2"/>
      <c r="G141" s="2"/>
      <c r="H141" s="3">
        <f t="shared" si="27"/>
        <v>0</v>
      </c>
      <c r="I141" s="63"/>
      <c r="J141" s="7"/>
      <c r="K141" s="8"/>
      <c r="M141" s="389"/>
    </row>
    <row r="142" spans="1:13" ht="24.95" customHeight="1">
      <c r="A142" s="32">
        <f t="shared" si="26"/>
        <v>0</v>
      </c>
      <c r="B142" s="10"/>
      <c r="C142" s="2"/>
      <c r="D142" s="2"/>
      <c r="E142" s="2"/>
      <c r="F142" s="2"/>
      <c r="G142" s="2"/>
      <c r="H142" s="3">
        <f t="shared" si="27"/>
        <v>0</v>
      </c>
      <c r="I142" s="63"/>
      <c r="J142" s="7"/>
      <c r="K142" s="8"/>
      <c r="M142" s="389"/>
    </row>
    <row r="143" spans="1:13" ht="24.95" customHeight="1">
      <c r="A143" s="32">
        <f t="shared" si="26"/>
        <v>0</v>
      </c>
      <c r="B143" s="10"/>
      <c r="C143" s="2"/>
      <c r="D143" s="2"/>
      <c r="E143" s="2"/>
      <c r="F143" s="2"/>
      <c r="G143" s="2"/>
      <c r="H143" s="3">
        <f t="shared" si="27"/>
        <v>0</v>
      </c>
      <c r="I143" s="63"/>
      <c r="J143" s="7"/>
      <c r="K143" s="8"/>
      <c r="M143" s="389"/>
    </row>
    <row r="144" spans="1:13" ht="24.95" customHeight="1" thickBot="1">
      <c r="A144" s="33" t="e">
        <f>VLOOKUP(B135,O:W,2)</f>
        <v>#N/A</v>
      </c>
      <c r="B144" s="649" t="s">
        <v>70</v>
      </c>
      <c r="C144" s="650"/>
      <c r="D144" s="650"/>
      <c r="E144" s="650"/>
      <c r="F144" s="650"/>
      <c r="G144" s="650"/>
      <c r="H144" s="6"/>
      <c r="I144" s="63">
        <f>SUM(H136:H144)</f>
        <v>0</v>
      </c>
      <c r="J144" s="1" t="e">
        <f>VLOOKUP(B135,O:W,7)</f>
        <v>#N/A</v>
      </c>
      <c r="K144" s="8"/>
      <c r="M144" s="389"/>
    </row>
    <row r="145" spans="1:13" ht="45.75" customHeight="1">
      <c r="A145" s="32">
        <f>IF(B145&gt;0,1,0)</f>
        <v>0</v>
      </c>
      <c r="B145" s="656"/>
      <c r="C145" s="657"/>
      <c r="D145" s="657"/>
      <c r="E145" s="657"/>
      <c r="F145" s="657"/>
      <c r="G145" s="658"/>
      <c r="H145" s="6"/>
      <c r="I145" s="63"/>
      <c r="J145" s="7"/>
      <c r="K145" s="8"/>
      <c r="M145" s="388" t="s">
        <v>3842</v>
      </c>
    </row>
    <row r="146" spans="1:13" ht="24.95" customHeight="1">
      <c r="A146" s="32">
        <f t="shared" ref="A146:A153" si="28">IF(H146&gt;0,1,0)</f>
        <v>0</v>
      </c>
      <c r="B146" s="10"/>
      <c r="C146" s="2"/>
      <c r="D146" s="2"/>
      <c r="E146" s="2"/>
      <c r="F146" s="2"/>
      <c r="G146" s="2"/>
      <c r="H146" s="3">
        <f>IF(AND(C146=0,D146=0,E146=0,F146=0,G146=0),0,ROUND(IF(C146=0,1,C146)*IF(D146=0,1,D146)*IF(E146=0,1,E146)*IF(F146=0,1,F146)*IF(G146=0,1,G146),2))</f>
        <v>0</v>
      </c>
      <c r="I146" s="63"/>
      <c r="J146" s="7"/>
      <c r="K146" s="8"/>
      <c r="M146" s="389" t="s">
        <v>3843</v>
      </c>
    </row>
    <row r="147" spans="1:13" ht="24.95" customHeight="1">
      <c r="A147" s="32">
        <f t="shared" si="28"/>
        <v>0</v>
      </c>
      <c r="B147" s="10"/>
      <c r="C147" s="2"/>
      <c r="D147" s="2"/>
      <c r="E147" s="2"/>
      <c r="F147" s="2"/>
      <c r="G147" s="2"/>
      <c r="H147" s="3">
        <f t="shared" ref="H147:H153" si="29">IF(AND(C147=0,D147=0,E147=0,F147=0,G147=0),0,ROUND(IF(C147=0,1,C147)*IF(D147=0,1,D147)*IF(E147=0,1,E147)*IF(F147=0,1,F147)*IF(G147=0,1,G147),2))</f>
        <v>0</v>
      </c>
      <c r="I147" s="63"/>
      <c r="J147" s="7"/>
      <c r="K147" s="8"/>
      <c r="M147" s="389"/>
    </row>
    <row r="148" spans="1:13" ht="24.95" customHeight="1">
      <c r="A148" s="32">
        <f t="shared" si="28"/>
        <v>0</v>
      </c>
      <c r="B148" s="10"/>
      <c r="C148" s="2"/>
      <c r="D148" s="2"/>
      <c r="E148" s="2"/>
      <c r="F148" s="2"/>
      <c r="G148" s="2"/>
      <c r="H148" s="3">
        <f t="shared" si="29"/>
        <v>0</v>
      </c>
      <c r="I148" s="63"/>
      <c r="J148" s="7"/>
      <c r="K148" s="8"/>
      <c r="M148" s="389"/>
    </row>
    <row r="149" spans="1:13" ht="24.95" customHeight="1">
      <c r="A149" s="32">
        <f t="shared" si="28"/>
        <v>0</v>
      </c>
      <c r="B149" s="10"/>
      <c r="C149" s="2"/>
      <c r="D149" s="2"/>
      <c r="E149" s="2"/>
      <c r="F149" s="2"/>
      <c r="G149" s="2"/>
      <c r="H149" s="3">
        <f t="shared" si="29"/>
        <v>0</v>
      </c>
      <c r="I149" s="63"/>
      <c r="J149" s="7"/>
      <c r="K149" s="8"/>
      <c r="M149" s="389"/>
    </row>
    <row r="150" spans="1:13" ht="24.95" customHeight="1">
      <c r="A150" s="32">
        <f t="shared" si="28"/>
        <v>0</v>
      </c>
      <c r="B150" s="10"/>
      <c r="C150" s="2"/>
      <c r="D150" s="2"/>
      <c r="E150" s="2"/>
      <c r="F150" s="2"/>
      <c r="G150" s="2"/>
      <c r="H150" s="3">
        <f t="shared" si="29"/>
        <v>0</v>
      </c>
      <c r="I150" s="63"/>
      <c r="J150" s="7"/>
      <c r="K150" s="8"/>
      <c r="M150" s="389"/>
    </row>
    <row r="151" spans="1:13" ht="24.95" customHeight="1">
      <c r="A151" s="32">
        <f t="shared" si="28"/>
        <v>0</v>
      </c>
      <c r="B151" s="10"/>
      <c r="C151" s="2"/>
      <c r="D151" s="2"/>
      <c r="E151" s="2"/>
      <c r="F151" s="2"/>
      <c r="G151" s="2"/>
      <c r="H151" s="3">
        <f t="shared" si="29"/>
        <v>0</v>
      </c>
      <c r="I151" s="63"/>
      <c r="J151" s="7"/>
      <c r="K151" s="8"/>
      <c r="M151" s="389"/>
    </row>
    <row r="152" spans="1:13" ht="24.95" customHeight="1">
      <c r="A152" s="32">
        <f t="shared" si="28"/>
        <v>0</v>
      </c>
      <c r="B152" s="10"/>
      <c r="C152" s="2"/>
      <c r="D152" s="2"/>
      <c r="E152" s="2"/>
      <c r="F152" s="2"/>
      <c r="G152" s="2"/>
      <c r="H152" s="3">
        <f t="shared" si="29"/>
        <v>0</v>
      </c>
      <c r="I152" s="63"/>
      <c r="J152" s="7"/>
      <c r="K152" s="8"/>
      <c r="M152" s="389"/>
    </row>
    <row r="153" spans="1:13" ht="24.95" customHeight="1">
      <c r="A153" s="32">
        <f t="shared" si="28"/>
        <v>0</v>
      </c>
      <c r="B153" s="10"/>
      <c r="C153" s="2"/>
      <c r="D153" s="2"/>
      <c r="E153" s="2"/>
      <c r="F153" s="2"/>
      <c r="G153" s="2"/>
      <c r="H153" s="3">
        <f t="shared" si="29"/>
        <v>0</v>
      </c>
      <c r="I153" s="63"/>
      <c r="J153" s="7"/>
      <c r="K153" s="8"/>
      <c r="M153" s="389"/>
    </row>
    <row r="154" spans="1:13" ht="24.95" customHeight="1" thickBot="1">
      <c r="A154" s="33" t="e">
        <f>VLOOKUP(B145,O:W,2)</f>
        <v>#N/A</v>
      </c>
      <c r="B154" s="649" t="s">
        <v>70</v>
      </c>
      <c r="C154" s="650"/>
      <c r="D154" s="650"/>
      <c r="E154" s="650"/>
      <c r="F154" s="650"/>
      <c r="G154" s="650"/>
      <c r="H154" s="6"/>
      <c r="I154" s="63">
        <f>SUM(H146:H154)</f>
        <v>0</v>
      </c>
      <c r="J154" s="1" t="e">
        <f>VLOOKUP(B145,O:W,7)</f>
        <v>#N/A</v>
      </c>
      <c r="K154" s="8"/>
      <c r="M154" s="389"/>
    </row>
    <row r="155" spans="1:13" ht="45.75" customHeight="1">
      <c r="A155" s="32">
        <f>IF(B155&gt;0,1,0)</f>
        <v>0</v>
      </c>
      <c r="B155" s="656"/>
      <c r="C155" s="657"/>
      <c r="D155" s="657"/>
      <c r="E155" s="657"/>
      <c r="F155" s="657"/>
      <c r="G155" s="658"/>
      <c r="H155" s="6"/>
      <c r="I155" s="63"/>
      <c r="J155" s="7"/>
      <c r="K155" s="8"/>
      <c r="M155" s="388" t="s">
        <v>3842</v>
      </c>
    </row>
    <row r="156" spans="1:13" ht="24.95" customHeight="1">
      <c r="A156" s="32">
        <f t="shared" ref="A156:A163" si="30">IF(H156&gt;0,1,0)</f>
        <v>0</v>
      </c>
      <c r="B156" s="10"/>
      <c r="C156" s="2"/>
      <c r="D156" s="2"/>
      <c r="E156" s="2"/>
      <c r="F156" s="2"/>
      <c r="G156" s="2"/>
      <c r="H156" s="3">
        <f>IF(AND(C156=0,D156=0,E156=0,F156=0,G156=0),0,ROUND(IF(C156=0,1,C156)*IF(D156=0,1,D156)*IF(E156=0,1,E156)*IF(F156=0,1,F156)*IF(G156=0,1,G156),2))</f>
        <v>0</v>
      </c>
      <c r="I156" s="63"/>
      <c r="J156" s="7"/>
      <c r="K156" s="8"/>
      <c r="M156" s="389" t="s">
        <v>3843</v>
      </c>
    </row>
    <row r="157" spans="1:13" ht="24.95" customHeight="1">
      <c r="A157" s="32">
        <f t="shared" si="30"/>
        <v>0</v>
      </c>
      <c r="B157" s="10"/>
      <c r="C157" s="2"/>
      <c r="D157" s="2"/>
      <c r="E157" s="2"/>
      <c r="F157" s="2"/>
      <c r="G157" s="2"/>
      <c r="H157" s="3">
        <f t="shared" ref="H157:H163" si="31">IF(AND(C157=0,D157=0,E157=0,F157=0,G157=0),0,ROUND(IF(C157=0,1,C157)*IF(D157=0,1,D157)*IF(E157=0,1,E157)*IF(F157=0,1,F157)*IF(G157=0,1,G157),2))</f>
        <v>0</v>
      </c>
      <c r="I157" s="63"/>
      <c r="J157" s="7"/>
      <c r="K157" s="8"/>
      <c r="M157" s="389"/>
    </row>
    <row r="158" spans="1:13" ht="24.95" customHeight="1">
      <c r="A158" s="32">
        <f t="shared" si="30"/>
        <v>0</v>
      </c>
      <c r="B158" s="10"/>
      <c r="C158" s="2"/>
      <c r="D158" s="2"/>
      <c r="E158" s="2"/>
      <c r="F158" s="2"/>
      <c r="G158" s="2"/>
      <c r="H158" s="3">
        <f t="shared" si="31"/>
        <v>0</v>
      </c>
      <c r="I158" s="63"/>
      <c r="J158" s="7"/>
      <c r="K158" s="8"/>
      <c r="M158" s="389"/>
    </row>
    <row r="159" spans="1:13" ht="24.95" customHeight="1">
      <c r="A159" s="32">
        <f t="shared" si="30"/>
        <v>0</v>
      </c>
      <c r="B159" s="10"/>
      <c r="C159" s="2"/>
      <c r="D159" s="2"/>
      <c r="E159" s="2"/>
      <c r="F159" s="2"/>
      <c r="G159" s="2"/>
      <c r="H159" s="3">
        <f t="shared" si="31"/>
        <v>0</v>
      </c>
      <c r="I159" s="63"/>
      <c r="J159" s="7"/>
      <c r="K159" s="8"/>
      <c r="M159" s="389"/>
    </row>
    <row r="160" spans="1:13" ht="24.95" customHeight="1">
      <c r="A160" s="32">
        <f t="shared" si="30"/>
        <v>0</v>
      </c>
      <c r="B160" s="10"/>
      <c r="C160" s="2"/>
      <c r="D160" s="2"/>
      <c r="E160" s="2"/>
      <c r="F160" s="2"/>
      <c r="G160" s="2"/>
      <c r="H160" s="3">
        <f t="shared" si="31"/>
        <v>0</v>
      </c>
      <c r="I160" s="63"/>
      <c r="J160" s="7"/>
      <c r="K160" s="8"/>
      <c r="M160" s="389"/>
    </row>
    <row r="161" spans="1:13" ht="24.95" customHeight="1">
      <c r="A161" s="32">
        <f t="shared" si="30"/>
        <v>0</v>
      </c>
      <c r="B161" s="10"/>
      <c r="C161" s="2"/>
      <c r="D161" s="2"/>
      <c r="E161" s="2"/>
      <c r="F161" s="2"/>
      <c r="G161" s="2"/>
      <c r="H161" s="3">
        <f t="shared" si="31"/>
        <v>0</v>
      </c>
      <c r="I161" s="63"/>
      <c r="J161" s="7"/>
      <c r="K161" s="8"/>
      <c r="M161" s="389"/>
    </row>
    <row r="162" spans="1:13" ht="24.95" customHeight="1">
      <c r="A162" s="32">
        <f t="shared" si="30"/>
        <v>0</v>
      </c>
      <c r="B162" s="10"/>
      <c r="C162" s="2"/>
      <c r="D162" s="2"/>
      <c r="E162" s="2"/>
      <c r="F162" s="2"/>
      <c r="G162" s="2"/>
      <c r="H162" s="3">
        <f t="shared" si="31"/>
        <v>0</v>
      </c>
      <c r="I162" s="63"/>
      <c r="J162" s="7"/>
      <c r="K162" s="8"/>
      <c r="M162" s="389"/>
    </row>
    <row r="163" spans="1:13" ht="24.95" customHeight="1">
      <c r="A163" s="32">
        <f t="shared" si="30"/>
        <v>0</v>
      </c>
      <c r="B163" s="10"/>
      <c r="C163" s="2"/>
      <c r="D163" s="2"/>
      <c r="E163" s="2"/>
      <c r="F163" s="2"/>
      <c r="G163" s="2"/>
      <c r="H163" s="3">
        <f t="shared" si="31"/>
        <v>0</v>
      </c>
      <c r="I163" s="63"/>
      <c r="J163" s="7"/>
      <c r="K163" s="8"/>
      <c r="M163" s="389"/>
    </row>
    <row r="164" spans="1:13" ht="24.95" customHeight="1" thickBot="1">
      <c r="A164" s="33" t="e">
        <f>VLOOKUP(B155,O:W,2)</f>
        <v>#N/A</v>
      </c>
      <c r="B164" s="649" t="s">
        <v>70</v>
      </c>
      <c r="C164" s="650"/>
      <c r="D164" s="650"/>
      <c r="E164" s="650"/>
      <c r="F164" s="650"/>
      <c r="G164" s="650"/>
      <c r="H164" s="6"/>
      <c r="I164" s="63">
        <f>SUM(H156:H164)</f>
        <v>0</v>
      </c>
      <c r="J164" s="1" t="e">
        <f>VLOOKUP(B155,O:W,7)</f>
        <v>#N/A</v>
      </c>
      <c r="K164" s="8"/>
      <c r="M164" s="389"/>
    </row>
    <row r="165" spans="1:13" ht="45.75" customHeight="1">
      <c r="A165" s="32">
        <f>IF(B165&gt;0,1,0)</f>
        <v>0</v>
      </c>
      <c r="B165" s="656"/>
      <c r="C165" s="657"/>
      <c r="D165" s="657"/>
      <c r="E165" s="657"/>
      <c r="F165" s="657"/>
      <c r="G165" s="658"/>
      <c r="H165" s="6"/>
      <c r="I165" s="63"/>
      <c r="J165" s="7"/>
      <c r="K165" s="8"/>
      <c r="M165" s="388" t="s">
        <v>3842</v>
      </c>
    </row>
    <row r="166" spans="1:13" ht="24.95" customHeight="1">
      <c r="A166" s="32">
        <f t="shared" ref="A166:A173" si="32">IF(H166&gt;0,1,0)</f>
        <v>0</v>
      </c>
      <c r="B166" s="10"/>
      <c r="C166" s="2"/>
      <c r="D166" s="2"/>
      <c r="E166" s="2"/>
      <c r="F166" s="2"/>
      <c r="G166" s="2"/>
      <c r="H166" s="3">
        <f>IF(AND(C166=0,D166=0,E166=0,F166=0,G166=0),0,ROUND(IF(C166=0,1,C166)*IF(D166=0,1,D166)*IF(E166=0,1,E166)*IF(F166=0,1,F166)*IF(G166=0,1,G166),2))</f>
        <v>0</v>
      </c>
      <c r="I166" s="63"/>
      <c r="J166" s="7"/>
      <c r="K166" s="8"/>
      <c r="M166" s="389" t="s">
        <v>3843</v>
      </c>
    </row>
    <row r="167" spans="1:13" ht="24.95" customHeight="1">
      <c r="A167" s="32">
        <f t="shared" si="32"/>
        <v>0</v>
      </c>
      <c r="B167" s="10"/>
      <c r="C167" s="2"/>
      <c r="D167" s="2"/>
      <c r="E167" s="2"/>
      <c r="F167" s="2"/>
      <c r="G167" s="2"/>
      <c r="H167" s="3">
        <f t="shared" ref="H167:H173" si="33">IF(AND(C167=0,D167=0,E167=0,F167=0,G167=0),0,ROUND(IF(C167=0,1,C167)*IF(D167=0,1,D167)*IF(E167=0,1,E167)*IF(F167=0,1,F167)*IF(G167=0,1,G167),2))</f>
        <v>0</v>
      </c>
      <c r="I167" s="63"/>
      <c r="J167" s="7"/>
      <c r="K167" s="8"/>
      <c r="M167" s="389"/>
    </row>
    <row r="168" spans="1:13" ht="24.95" customHeight="1">
      <c r="A168" s="32">
        <f t="shared" si="32"/>
        <v>0</v>
      </c>
      <c r="B168" s="10"/>
      <c r="C168" s="2"/>
      <c r="D168" s="2"/>
      <c r="E168" s="2"/>
      <c r="F168" s="2"/>
      <c r="G168" s="2"/>
      <c r="H168" s="3">
        <f t="shared" si="33"/>
        <v>0</v>
      </c>
      <c r="I168" s="63"/>
      <c r="J168" s="7"/>
      <c r="K168" s="8"/>
      <c r="M168" s="389"/>
    </row>
    <row r="169" spans="1:13" ht="24.95" customHeight="1">
      <c r="A169" s="32">
        <f t="shared" si="32"/>
        <v>0</v>
      </c>
      <c r="B169" s="10"/>
      <c r="C169" s="2"/>
      <c r="D169" s="2"/>
      <c r="E169" s="2"/>
      <c r="F169" s="2"/>
      <c r="G169" s="2"/>
      <c r="H169" s="3">
        <f t="shared" si="33"/>
        <v>0</v>
      </c>
      <c r="I169" s="63"/>
      <c r="J169" s="7"/>
      <c r="K169" s="8"/>
      <c r="M169" s="389"/>
    </row>
    <row r="170" spans="1:13" ht="24.95" customHeight="1">
      <c r="A170" s="32">
        <f t="shared" si="32"/>
        <v>0</v>
      </c>
      <c r="B170" s="10"/>
      <c r="C170" s="2"/>
      <c r="D170" s="2"/>
      <c r="E170" s="2"/>
      <c r="F170" s="2"/>
      <c r="G170" s="2"/>
      <c r="H170" s="3">
        <f t="shared" si="33"/>
        <v>0</v>
      </c>
      <c r="I170" s="63"/>
      <c r="J170" s="7"/>
      <c r="K170" s="8"/>
      <c r="M170" s="389"/>
    </row>
    <row r="171" spans="1:13" ht="24.95" customHeight="1">
      <c r="A171" s="32">
        <f t="shared" si="32"/>
        <v>0</v>
      </c>
      <c r="B171" s="10"/>
      <c r="C171" s="2"/>
      <c r="D171" s="2"/>
      <c r="E171" s="2"/>
      <c r="F171" s="2"/>
      <c r="G171" s="2"/>
      <c r="H171" s="3">
        <f t="shared" si="33"/>
        <v>0</v>
      </c>
      <c r="I171" s="63"/>
      <c r="J171" s="7"/>
      <c r="K171" s="8"/>
      <c r="M171" s="389"/>
    </row>
    <row r="172" spans="1:13" ht="24.95" customHeight="1">
      <c r="A172" s="32">
        <f t="shared" si="32"/>
        <v>0</v>
      </c>
      <c r="B172" s="10"/>
      <c r="C172" s="2"/>
      <c r="D172" s="2"/>
      <c r="E172" s="2"/>
      <c r="F172" s="2"/>
      <c r="G172" s="2"/>
      <c r="H172" s="3">
        <f t="shared" si="33"/>
        <v>0</v>
      </c>
      <c r="I172" s="63"/>
      <c r="J172" s="7"/>
      <c r="K172" s="8"/>
      <c r="M172" s="389"/>
    </row>
    <row r="173" spans="1:13" ht="24.95" customHeight="1">
      <c r="A173" s="32">
        <f t="shared" si="32"/>
        <v>0</v>
      </c>
      <c r="B173" s="10"/>
      <c r="C173" s="2"/>
      <c r="D173" s="2"/>
      <c r="E173" s="2"/>
      <c r="F173" s="2"/>
      <c r="G173" s="2"/>
      <c r="H173" s="3">
        <f t="shared" si="33"/>
        <v>0</v>
      </c>
      <c r="I173" s="63"/>
      <c r="J173" s="7"/>
      <c r="K173" s="8"/>
      <c r="M173" s="389"/>
    </row>
    <row r="174" spans="1:13" ht="24.95" customHeight="1" thickBot="1">
      <c r="A174" s="33" t="e">
        <f>VLOOKUP(B165,O:W,2)</f>
        <v>#N/A</v>
      </c>
      <c r="B174" s="649" t="s">
        <v>70</v>
      </c>
      <c r="C174" s="650"/>
      <c r="D174" s="650"/>
      <c r="E174" s="650"/>
      <c r="F174" s="650"/>
      <c r="G174" s="650"/>
      <c r="H174" s="6"/>
      <c r="I174" s="63">
        <f>SUM(H166:H174)</f>
        <v>0</v>
      </c>
      <c r="J174" s="1" t="e">
        <f>VLOOKUP(B165,O:W,7)</f>
        <v>#N/A</v>
      </c>
      <c r="K174" s="8"/>
      <c r="M174" s="389"/>
    </row>
    <row r="175" spans="1:13" ht="45.75" customHeight="1">
      <c r="A175" s="32">
        <f>IF(B175&gt;0,1,0)</f>
        <v>0</v>
      </c>
      <c r="B175" s="656"/>
      <c r="C175" s="657"/>
      <c r="D175" s="657"/>
      <c r="E175" s="657"/>
      <c r="F175" s="657"/>
      <c r="G175" s="658"/>
      <c r="H175" s="6"/>
      <c r="I175" s="63"/>
      <c r="J175" s="7"/>
      <c r="K175" s="8"/>
      <c r="M175" s="388" t="s">
        <v>3842</v>
      </c>
    </row>
    <row r="176" spans="1:13" ht="24.95" customHeight="1">
      <c r="A176" s="32">
        <f t="shared" ref="A176:A183" si="34">IF(H176&gt;0,1,0)</f>
        <v>0</v>
      </c>
      <c r="B176" s="10"/>
      <c r="C176" s="2"/>
      <c r="D176" s="2"/>
      <c r="E176" s="2"/>
      <c r="F176" s="2"/>
      <c r="G176" s="2"/>
      <c r="H176" s="3">
        <f>IF(AND(C176=0,D176=0,E176=0,F176=0,G176=0),0,ROUND(IF(C176=0,1,C176)*IF(D176=0,1,D176)*IF(E176=0,1,E176)*IF(F176=0,1,F176)*IF(G176=0,1,G176),2))</f>
        <v>0</v>
      </c>
      <c r="I176" s="63"/>
      <c r="J176" s="7"/>
      <c r="K176" s="8"/>
      <c r="M176" s="389" t="s">
        <v>3843</v>
      </c>
    </row>
    <row r="177" spans="1:13" ht="24.95" customHeight="1">
      <c r="A177" s="32">
        <f t="shared" si="34"/>
        <v>0</v>
      </c>
      <c r="B177" s="10"/>
      <c r="C177" s="2"/>
      <c r="D177" s="2"/>
      <c r="E177" s="2"/>
      <c r="F177" s="2"/>
      <c r="G177" s="2"/>
      <c r="H177" s="3">
        <f t="shared" ref="H177:H183" si="35">IF(AND(C177=0,D177=0,E177=0,F177=0,G177=0),0,ROUND(IF(C177=0,1,C177)*IF(D177=0,1,D177)*IF(E177=0,1,E177)*IF(F177=0,1,F177)*IF(G177=0,1,G177),2))</f>
        <v>0</v>
      </c>
      <c r="I177" s="63"/>
      <c r="J177" s="7"/>
      <c r="K177" s="8"/>
      <c r="M177" s="389"/>
    </row>
    <row r="178" spans="1:13" ht="24.95" customHeight="1">
      <c r="A178" s="32">
        <f t="shared" si="34"/>
        <v>0</v>
      </c>
      <c r="B178" s="10"/>
      <c r="C178" s="2"/>
      <c r="D178" s="2"/>
      <c r="E178" s="2"/>
      <c r="F178" s="2"/>
      <c r="G178" s="2"/>
      <c r="H178" s="3">
        <f t="shared" si="35"/>
        <v>0</v>
      </c>
      <c r="I178" s="63"/>
      <c r="J178" s="7"/>
      <c r="K178" s="8"/>
      <c r="M178" s="389"/>
    </row>
    <row r="179" spans="1:13" ht="24.95" customHeight="1">
      <c r="A179" s="32">
        <f t="shared" si="34"/>
        <v>0</v>
      </c>
      <c r="B179" s="10"/>
      <c r="C179" s="2"/>
      <c r="D179" s="2"/>
      <c r="E179" s="2"/>
      <c r="F179" s="2"/>
      <c r="G179" s="2"/>
      <c r="H179" s="3">
        <f t="shared" si="35"/>
        <v>0</v>
      </c>
      <c r="I179" s="63"/>
      <c r="J179" s="7"/>
      <c r="K179" s="8"/>
      <c r="M179" s="389"/>
    </row>
    <row r="180" spans="1:13" ht="24.95" customHeight="1">
      <c r="A180" s="32">
        <f t="shared" si="34"/>
        <v>0</v>
      </c>
      <c r="B180" s="10"/>
      <c r="C180" s="2"/>
      <c r="D180" s="2"/>
      <c r="E180" s="2"/>
      <c r="F180" s="2"/>
      <c r="G180" s="2"/>
      <c r="H180" s="3">
        <f t="shared" si="35"/>
        <v>0</v>
      </c>
      <c r="I180" s="63"/>
      <c r="J180" s="7"/>
      <c r="K180" s="8"/>
      <c r="M180" s="389"/>
    </row>
    <row r="181" spans="1:13" ht="24.95" customHeight="1">
      <c r="A181" s="32">
        <f t="shared" si="34"/>
        <v>0</v>
      </c>
      <c r="B181" s="10"/>
      <c r="C181" s="2"/>
      <c r="D181" s="2"/>
      <c r="E181" s="2"/>
      <c r="F181" s="2"/>
      <c r="G181" s="2"/>
      <c r="H181" s="3">
        <f t="shared" si="35"/>
        <v>0</v>
      </c>
      <c r="I181" s="63"/>
      <c r="J181" s="7"/>
      <c r="K181" s="8"/>
      <c r="M181" s="389"/>
    </row>
    <row r="182" spans="1:13" ht="24.95" customHeight="1">
      <c r="A182" s="32">
        <f t="shared" si="34"/>
        <v>0</v>
      </c>
      <c r="B182" s="10"/>
      <c r="C182" s="2"/>
      <c r="D182" s="2"/>
      <c r="E182" s="2"/>
      <c r="F182" s="2"/>
      <c r="G182" s="2"/>
      <c r="H182" s="3">
        <f t="shared" si="35"/>
        <v>0</v>
      </c>
      <c r="I182" s="63"/>
      <c r="J182" s="7"/>
      <c r="K182" s="8"/>
      <c r="M182" s="389"/>
    </row>
    <row r="183" spans="1:13" ht="24.95" customHeight="1">
      <c r="A183" s="32">
        <f t="shared" si="34"/>
        <v>0</v>
      </c>
      <c r="B183" s="10"/>
      <c r="C183" s="2"/>
      <c r="D183" s="2"/>
      <c r="E183" s="2"/>
      <c r="F183" s="2"/>
      <c r="G183" s="2"/>
      <c r="H183" s="3">
        <f t="shared" si="35"/>
        <v>0</v>
      </c>
      <c r="I183" s="63"/>
      <c r="J183" s="7"/>
      <c r="K183" s="8"/>
      <c r="M183" s="389"/>
    </row>
    <row r="184" spans="1:13" ht="24.95" customHeight="1" thickBot="1">
      <c r="A184" s="33" t="e">
        <f>VLOOKUP(B175,O:W,2)</f>
        <v>#N/A</v>
      </c>
      <c r="B184" s="649" t="s">
        <v>70</v>
      </c>
      <c r="C184" s="650"/>
      <c r="D184" s="650"/>
      <c r="E184" s="650"/>
      <c r="F184" s="650"/>
      <c r="G184" s="650"/>
      <c r="H184" s="6"/>
      <c r="I184" s="63">
        <f>SUM(H176:H184)</f>
        <v>0</v>
      </c>
      <c r="J184" s="1" t="e">
        <f>VLOOKUP(B175,O:W,7)</f>
        <v>#N/A</v>
      </c>
      <c r="K184" s="8"/>
      <c r="M184" s="389"/>
    </row>
    <row r="185" spans="1:13" ht="45.75" customHeight="1">
      <c r="A185" s="32">
        <f>IF(B185&gt;0,1,0)</f>
        <v>0</v>
      </c>
      <c r="B185" s="656"/>
      <c r="C185" s="657"/>
      <c r="D185" s="657"/>
      <c r="E185" s="657"/>
      <c r="F185" s="657"/>
      <c r="G185" s="658"/>
      <c r="H185" s="6"/>
      <c r="I185" s="63"/>
      <c r="J185" s="7"/>
      <c r="K185" s="8"/>
      <c r="M185" s="388" t="s">
        <v>3842</v>
      </c>
    </row>
    <row r="186" spans="1:13" ht="24.95" customHeight="1">
      <c r="A186" s="32">
        <f t="shared" ref="A186:A193" si="36">IF(H186&gt;0,1,0)</f>
        <v>0</v>
      </c>
      <c r="B186" s="10"/>
      <c r="C186" s="2"/>
      <c r="D186" s="2"/>
      <c r="E186" s="2"/>
      <c r="F186" s="2"/>
      <c r="G186" s="2"/>
      <c r="H186" s="3">
        <f>IF(AND(C186=0,D186=0,E186=0,F186=0,G186=0),0,ROUND(IF(C186=0,1,C186)*IF(D186=0,1,D186)*IF(E186=0,1,E186)*IF(F186=0,1,F186)*IF(G186=0,1,G186),2))</f>
        <v>0</v>
      </c>
      <c r="I186" s="63"/>
      <c r="J186" s="7"/>
      <c r="K186" s="8"/>
      <c r="M186" s="389" t="s">
        <v>3843</v>
      </c>
    </row>
    <row r="187" spans="1:13" ht="24.95" customHeight="1">
      <c r="A187" s="32">
        <f t="shared" si="36"/>
        <v>0</v>
      </c>
      <c r="B187" s="10"/>
      <c r="C187" s="2"/>
      <c r="D187" s="2"/>
      <c r="E187" s="2"/>
      <c r="F187" s="2"/>
      <c r="G187" s="2"/>
      <c r="H187" s="3">
        <f t="shared" ref="H187:H193" si="37">IF(AND(C187=0,D187=0,E187=0,F187=0,G187=0),0,ROUND(IF(C187=0,1,C187)*IF(D187=0,1,D187)*IF(E187=0,1,E187)*IF(F187=0,1,F187)*IF(G187=0,1,G187),2))</f>
        <v>0</v>
      </c>
      <c r="I187" s="63"/>
      <c r="J187" s="7"/>
      <c r="K187" s="8"/>
      <c r="M187" s="389"/>
    </row>
    <row r="188" spans="1:13" ht="24.95" customHeight="1">
      <c r="A188" s="32">
        <f t="shared" si="36"/>
        <v>0</v>
      </c>
      <c r="B188" s="10"/>
      <c r="C188" s="2"/>
      <c r="D188" s="2"/>
      <c r="E188" s="2"/>
      <c r="F188" s="2"/>
      <c r="G188" s="2"/>
      <c r="H188" s="3">
        <f t="shared" si="37"/>
        <v>0</v>
      </c>
      <c r="I188" s="63"/>
      <c r="J188" s="7"/>
      <c r="K188" s="8"/>
      <c r="M188" s="389"/>
    </row>
    <row r="189" spans="1:13" ht="24.95" customHeight="1">
      <c r="A189" s="32">
        <f t="shared" si="36"/>
        <v>0</v>
      </c>
      <c r="B189" s="10"/>
      <c r="C189" s="2"/>
      <c r="D189" s="2"/>
      <c r="E189" s="2"/>
      <c r="F189" s="2"/>
      <c r="G189" s="2"/>
      <c r="H189" s="3">
        <f t="shared" si="37"/>
        <v>0</v>
      </c>
      <c r="I189" s="63"/>
      <c r="J189" s="7"/>
      <c r="K189" s="8"/>
      <c r="M189" s="389"/>
    </row>
    <row r="190" spans="1:13" ht="24.95" customHeight="1">
      <c r="A190" s="32">
        <f t="shared" si="36"/>
        <v>0</v>
      </c>
      <c r="B190" s="10"/>
      <c r="C190" s="2"/>
      <c r="D190" s="2"/>
      <c r="E190" s="2"/>
      <c r="F190" s="2"/>
      <c r="G190" s="2"/>
      <c r="H190" s="3">
        <f t="shared" si="37"/>
        <v>0</v>
      </c>
      <c r="I190" s="63"/>
      <c r="J190" s="7"/>
      <c r="K190" s="8"/>
      <c r="M190" s="389"/>
    </row>
    <row r="191" spans="1:13" ht="24.95" customHeight="1">
      <c r="A191" s="32">
        <f t="shared" si="36"/>
        <v>0</v>
      </c>
      <c r="B191" s="10"/>
      <c r="C191" s="2"/>
      <c r="D191" s="2"/>
      <c r="E191" s="2"/>
      <c r="F191" s="2"/>
      <c r="G191" s="2"/>
      <c r="H191" s="3">
        <f t="shared" si="37"/>
        <v>0</v>
      </c>
      <c r="I191" s="63"/>
      <c r="J191" s="7"/>
      <c r="K191" s="8"/>
      <c r="M191" s="389"/>
    </row>
    <row r="192" spans="1:13" ht="24.95" customHeight="1">
      <c r="A192" s="32">
        <f t="shared" si="36"/>
        <v>0</v>
      </c>
      <c r="B192" s="10"/>
      <c r="C192" s="2"/>
      <c r="D192" s="2"/>
      <c r="E192" s="2"/>
      <c r="F192" s="2"/>
      <c r="G192" s="2"/>
      <c r="H192" s="3">
        <f t="shared" si="37"/>
        <v>0</v>
      </c>
      <c r="I192" s="63"/>
      <c r="J192" s="7"/>
      <c r="K192" s="8"/>
      <c r="M192" s="389"/>
    </row>
    <row r="193" spans="1:13" ht="24.95" customHeight="1">
      <c r="A193" s="32">
        <f t="shared" si="36"/>
        <v>0</v>
      </c>
      <c r="B193" s="10"/>
      <c r="C193" s="2"/>
      <c r="D193" s="2"/>
      <c r="E193" s="2"/>
      <c r="F193" s="2"/>
      <c r="G193" s="2"/>
      <c r="H193" s="3">
        <f t="shared" si="37"/>
        <v>0</v>
      </c>
      <c r="I193" s="63"/>
      <c r="J193" s="7"/>
      <c r="K193" s="8"/>
      <c r="M193" s="389"/>
    </row>
    <row r="194" spans="1:13" ht="24.95" customHeight="1">
      <c r="A194" s="33" t="e">
        <f>VLOOKUP(B185,O:W,2)</f>
        <v>#N/A</v>
      </c>
      <c r="B194" s="649" t="s">
        <v>70</v>
      </c>
      <c r="C194" s="650"/>
      <c r="D194" s="650"/>
      <c r="E194" s="650"/>
      <c r="F194" s="650"/>
      <c r="G194" s="650"/>
      <c r="H194" s="6"/>
      <c r="I194" s="63">
        <f>SUM(H186:H194)</f>
        <v>0</v>
      </c>
      <c r="J194" s="1" t="e">
        <f>VLOOKUP(B185,O:W,7)</f>
        <v>#N/A</v>
      </c>
      <c r="K194" s="8"/>
      <c r="M194" s="389"/>
    </row>
    <row r="195" spans="1:13" ht="45.75" customHeight="1">
      <c r="A195" s="32">
        <f>IF(B195&gt;0,1,0)</f>
        <v>1</v>
      </c>
      <c r="B195" s="647" t="s">
        <v>7016</v>
      </c>
      <c r="C195" s="648"/>
      <c r="D195" s="648"/>
      <c r="E195" s="648"/>
      <c r="F195" s="648"/>
      <c r="G195" s="648"/>
      <c r="H195" s="6"/>
      <c r="I195" s="63"/>
      <c r="J195" s="7"/>
      <c r="K195" s="8"/>
      <c r="M195" s="390" t="s">
        <v>669</v>
      </c>
    </row>
    <row r="196" spans="1:13" ht="24.95" customHeight="1">
      <c r="A196" s="32">
        <f t="shared" ref="A196:A203" si="38">IF(H196&gt;0,1,0)</f>
        <v>1</v>
      </c>
      <c r="B196" s="10"/>
      <c r="C196" s="2">
        <v>3</v>
      </c>
      <c r="D196" s="2">
        <v>12</v>
      </c>
      <c r="E196" s="2">
        <v>2</v>
      </c>
      <c r="F196" s="2">
        <v>1</v>
      </c>
      <c r="G196" s="2"/>
      <c r="H196" s="3">
        <f>IF(AND(C196=0,D196=0,E196=0,F196=0,G196=0),0,ROUND(IF(C196=0,1,C196)*IF(D196=0,1,D196)*IF(E196=0,1,E196)*IF(F196=0,1,F196)*IF(G196=0,1,G196),2))</f>
        <v>72</v>
      </c>
      <c r="I196" s="63"/>
      <c r="J196" s="7"/>
      <c r="K196" s="8"/>
      <c r="M196" s="391" t="s">
        <v>3844</v>
      </c>
    </row>
    <row r="197" spans="1:13" ht="24.95" customHeight="1">
      <c r="A197" s="32">
        <f t="shared" si="38"/>
        <v>0</v>
      </c>
      <c r="B197" s="10"/>
      <c r="C197" s="2"/>
      <c r="D197" s="2"/>
      <c r="E197" s="2"/>
      <c r="F197" s="2"/>
      <c r="G197" s="2"/>
      <c r="H197" s="3">
        <f t="shared" ref="H197:H203" si="39">IF(AND(C197=0,D197=0,E197=0,F197=0,G197=0),0,ROUND(IF(C197=0,1,C197)*IF(D197=0,1,D197)*IF(E197=0,1,E197)*IF(F197=0,1,F197)*IF(G197=0,1,G197),2))</f>
        <v>0</v>
      </c>
      <c r="I197" s="63"/>
      <c r="J197" s="7"/>
      <c r="K197" s="8"/>
      <c r="M197" s="391"/>
    </row>
    <row r="198" spans="1:13" ht="24.95" customHeight="1">
      <c r="A198" s="32">
        <f t="shared" si="38"/>
        <v>0</v>
      </c>
      <c r="B198" s="10"/>
      <c r="C198" s="2"/>
      <c r="D198" s="2"/>
      <c r="E198" s="2"/>
      <c r="F198" s="2"/>
      <c r="G198" s="2"/>
      <c r="H198" s="3">
        <f t="shared" si="39"/>
        <v>0</v>
      </c>
      <c r="I198" s="63"/>
      <c r="J198" s="7"/>
      <c r="K198" s="8"/>
      <c r="M198" s="391"/>
    </row>
    <row r="199" spans="1:13" ht="24.95" customHeight="1">
      <c r="A199" s="32">
        <f t="shared" si="38"/>
        <v>0</v>
      </c>
      <c r="B199" s="10"/>
      <c r="C199" s="2"/>
      <c r="D199" s="2"/>
      <c r="E199" s="2"/>
      <c r="F199" s="2"/>
      <c r="G199" s="2"/>
      <c r="H199" s="3">
        <f t="shared" si="39"/>
        <v>0</v>
      </c>
      <c r="I199" s="63"/>
      <c r="J199" s="7"/>
      <c r="K199" s="8"/>
      <c r="M199" s="391"/>
    </row>
    <row r="200" spans="1:13" ht="24.95" customHeight="1">
      <c r="A200" s="32">
        <f t="shared" si="38"/>
        <v>0</v>
      </c>
      <c r="B200" s="10"/>
      <c r="C200" s="2"/>
      <c r="D200" s="2"/>
      <c r="E200" s="2"/>
      <c r="F200" s="2"/>
      <c r="G200" s="2"/>
      <c r="H200" s="3">
        <f t="shared" si="39"/>
        <v>0</v>
      </c>
      <c r="I200" s="63"/>
      <c r="J200" s="7"/>
      <c r="K200" s="8"/>
      <c r="M200" s="391"/>
    </row>
    <row r="201" spans="1:13" ht="24.95" customHeight="1">
      <c r="A201" s="32">
        <f t="shared" si="38"/>
        <v>0</v>
      </c>
      <c r="B201" s="10"/>
      <c r="C201" s="2"/>
      <c r="D201" s="2"/>
      <c r="E201" s="2"/>
      <c r="F201" s="2"/>
      <c r="G201" s="2"/>
      <c r="H201" s="3">
        <f t="shared" si="39"/>
        <v>0</v>
      </c>
      <c r="I201" s="63"/>
      <c r="J201" s="7"/>
      <c r="K201" s="8"/>
      <c r="M201" s="391"/>
    </row>
    <row r="202" spans="1:13" ht="24.95" customHeight="1">
      <c r="A202" s="32">
        <f t="shared" si="38"/>
        <v>0</v>
      </c>
      <c r="B202" s="10"/>
      <c r="C202" s="2"/>
      <c r="D202" s="2"/>
      <c r="E202" s="2"/>
      <c r="F202" s="2"/>
      <c r="G202" s="2"/>
      <c r="H202" s="3">
        <f t="shared" si="39"/>
        <v>0</v>
      </c>
      <c r="I202" s="63"/>
      <c r="J202" s="7"/>
      <c r="K202" s="8"/>
      <c r="M202" s="391"/>
    </row>
    <row r="203" spans="1:13" ht="24.95" customHeight="1">
      <c r="A203" s="32">
        <f t="shared" si="38"/>
        <v>0</v>
      </c>
      <c r="B203" s="10"/>
      <c r="C203" s="2"/>
      <c r="D203" s="2"/>
      <c r="E203" s="2"/>
      <c r="F203" s="2"/>
      <c r="G203" s="2"/>
      <c r="H203" s="3">
        <f t="shared" si="39"/>
        <v>0</v>
      </c>
      <c r="I203" s="63"/>
      <c r="J203" s="7"/>
      <c r="K203" s="8"/>
      <c r="M203" s="391"/>
    </row>
    <row r="204" spans="1:13" ht="24.95" customHeight="1">
      <c r="A204" s="33" t="str">
        <f>VLOOKUP(B195,O:W,2)</f>
        <v>020101</v>
      </c>
      <c r="B204" s="649" t="s">
        <v>70</v>
      </c>
      <c r="C204" s="650"/>
      <c r="D204" s="650"/>
      <c r="E204" s="650"/>
      <c r="F204" s="650"/>
      <c r="G204" s="650"/>
      <c r="H204" s="6"/>
      <c r="I204" s="63">
        <f>SUM(H196:H204)</f>
        <v>72</v>
      </c>
      <c r="J204" s="1" t="str">
        <f>VLOOKUP(B195,O:W,7)</f>
        <v>مترمکعب</v>
      </c>
      <c r="K204" s="8"/>
      <c r="M204" s="391"/>
    </row>
    <row r="205" spans="1:13" ht="45.75" customHeight="1">
      <c r="A205" s="32">
        <f>IF(B205&gt;0,1,0)</f>
        <v>1</v>
      </c>
      <c r="B205" s="647" t="s">
        <v>7275</v>
      </c>
      <c r="C205" s="648"/>
      <c r="D205" s="648"/>
      <c r="E205" s="648"/>
      <c r="F205" s="648"/>
      <c r="G205" s="648"/>
      <c r="H205" s="6"/>
      <c r="I205" s="63"/>
      <c r="J205" s="7"/>
      <c r="K205" s="8"/>
      <c r="M205" s="390" t="s">
        <v>669</v>
      </c>
    </row>
    <row r="206" spans="1:13" ht="24.95" customHeight="1">
      <c r="A206" s="32">
        <f t="shared" ref="A206:A213" si="40">IF(H206&gt;0,1,0)</f>
        <v>1</v>
      </c>
      <c r="B206" s="10"/>
      <c r="C206" s="2">
        <v>1</v>
      </c>
      <c r="D206" s="2"/>
      <c r="E206" s="2"/>
      <c r="F206" s="2"/>
      <c r="G206" s="2"/>
      <c r="H206" s="3">
        <f>IF(AND(C206=0,D206=0,E206=0,F206=0,G206=0),0,ROUND(IF(C206=0,1,C206)*IF(D206=0,1,D206)*IF(E206=0,1,E206)*IF(F206=0,1,F206)*IF(G206=0,1,G206),2))</f>
        <v>1</v>
      </c>
      <c r="I206" s="63"/>
      <c r="J206" s="7"/>
      <c r="K206" s="8"/>
      <c r="M206" s="391" t="s">
        <v>3844</v>
      </c>
    </row>
    <row r="207" spans="1:13" ht="24.95" customHeight="1">
      <c r="A207" s="32">
        <f t="shared" si="40"/>
        <v>0</v>
      </c>
      <c r="B207" s="10"/>
      <c r="C207" s="2"/>
      <c r="D207" s="2"/>
      <c r="E207" s="2"/>
      <c r="F207" s="2"/>
      <c r="G207" s="2"/>
      <c r="H207" s="3">
        <f t="shared" ref="H207:H213" si="41">IF(AND(C207=0,D207=0,E207=0,F207=0,G207=0),0,ROUND(IF(C207=0,1,C207)*IF(D207=0,1,D207)*IF(E207=0,1,E207)*IF(F207=0,1,F207)*IF(G207=0,1,G207),2))</f>
        <v>0</v>
      </c>
      <c r="I207" s="63"/>
      <c r="J207" s="7"/>
      <c r="K207" s="8"/>
      <c r="M207" s="391"/>
    </row>
    <row r="208" spans="1:13" ht="24.95" customHeight="1">
      <c r="A208" s="32">
        <f t="shared" si="40"/>
        <v>0</v>
      </c>
      <c r="B208" s="10"/>
      <c r="C208" s="2"/>
      <c r="D208" s="2"/>
      <c r="E208" s="2"/>
      <c r="F208" s="2"/>
      <c r="G208" s="2"/>
      <c r="H208" s="3">
        <f t="shared" si="41"/>
        <v>0</v>
      </c>
      <c r="I208" s="63"/>
      <c r="J208" s="7"/>
      <c r="K208" s="8"/>
      <c r="M208" s="391"/>
    </row>
    <row r="209" spans="1:13" ht="24.95" customHeight="1">
      <c r="A209" s="32">
        <f t="shared" si="40"/>
        <v>0</v>
      </c>
      <c r="B209" s="10"/>
      <c r="C209" s="2"/>
      <c r="D209" s="2"/>
      <c r="E209" s="2"/>
      <c r="F209" s="2"/>
      <c r="G209" s="2"/>
      <c r="H209" s="3">
        <f t="shared" si="41"/>
        <v>0</v>
      </c>
      <c r="I209" s="63"/>
      <c r="J209" s="7"/>
      <c r="K209" s="8"/>
      <c r="M209" s="391"/>
    </row>
    <row r="210" spans="1:13" ht="24.95" customHeight="1">
      <c r="A210" s="32">
        <f t="shared" si="40"/>
        <v>0</v>
      </c>
      <c r="B210" s="10"/>
      <c r="C210" s="2"/>
      <c r="D210" s="2"/>
      <c r="E210" s="2"/>
      <c r="F210" s="2"/>
      <c r="G210" s="2"/>
      <c r="H210" s="3">
        <f t="shared" si="41"/>
        <v>0</v>
      </c>
      <c r="I210" s="63"/>
      <c r="J210" s="7"/>
      <c r="K210" s="8"/>
      <c r="M210" s="391"/>
    </row>
    <row r="211" spans="1:13" ht="24.95" customHeight="1">
      <c r="A211" s="32">
        <f t="shared" si="40"/>
        <v>0</v>
      </c>
      <c r="B211" s="10"/>
      <c r="C211" s="2"/>
      <c r="D211" s="2"/>
      <c r="E211" s="2"/>
      <c r="F211" s="2"/>
      <c r="G211" s="2"/>
      <c r="H211" s="3">
        <f t="shared" si="41"/>
        <v>0</v>
      </c>
      <c r="I211" s="63"/>
      <c r="J211" s="7"/>
      <c r="K211" s="8"/>
      <c r="M211" s="391"/>
    </row>
    <row r="212" spans="1:13" ht="24.95" customHeight="1">
      <c r="A212" s="32">
        <f t="shared" si="40"/>
        <v>0</v>
      </c>
      <c r="B212" s="10"/>
      <c r="C212" s="2"/>
      <c r="D212" s="2"/>
      <c r="E212" s="2"/>
      <c r="F212" s="2"/>
      <c r="G212" s="2"/>
      <c r="H212" s="3">
        <f t="shared" si="41"/>
        <v>0</v>
      </c>
      <c r="I212" s="63"/>
      <c r="J212" s="7"/>
      <c r="K212" s="8"/>
      <c r="M212" s="391"/>
    </row>
    <row r="213" spans="1:13" ht="24.95" customHeight="1">
      <c r="A213" s="32">
        <f t="shared" si="40"/>
        <v>0</v>
      </c>
      <c r="B213" s="10"/>
      <c r="C213" s="2"/>
      <c r="D213" s="2"/>
      <c r="E213" s="2"/>
      <c r="F213" s="2"/>
      <c r="G213" s="2"/>
      <c r="H213" s="3">
        <f t="shared" si="41"/>
        <v>0</v>
      </c>
      <c r="I213" s="63"/>
      <c r="J213" s="7"/>
      <c r="K213" s="8"/>
      <c r="M213" s="391"/>
    </row>
    <row r="214" spans="1:13" ht="24.95" customHeight="1">
      <c r="A214" s="33" t="str">
        <f>VLOOKUP(B205,O:W,2)</f>
        <v>020605</v>
      </c>
      <c r="B214" s="649" t="s">
        <v>70</v>
      </c>
      <c r="C214" s="650"/>
      <c r="D214" s="650"/>
      <c r="E214" s="650"/>
      <c r="F214" s="650"/>
      <c r="G214" s="650"/>
      <c r="H214" s="6"/>
      <c r="I214" s="63">
        <f>SUM(H206:H214)</f>
        <v>1</v>
      </c>
      <c r="J214" s="1" t="str">
        <f>VLOOKUP(B205,O:W,7)</f>
        <v>مترمكعب</v>
      </c>
      <c r="K214" s="8"/>
      <c r="M214" s="391"/>
    </row>
    <row r="215" spans="1:13" ht="45.75" customHeight="1">
      <c r="A215" s="32">
        <f>IF(B215&gt;0,1,0)</f>
        <v>0</v>
      </c>
      <c r="B215" s="647"/>
      <c r="C215" s="648"/>
      <c r="D215" s="648"/>
      <c r="E215" s="648"/>
      <c r="F215" s="648"/>
      <c r="G215" s="648"/>
      <c r="H215" s="6"/>
      <c r="I215" s="63"/>
      <c r="J215" s="7"/>
      <c r="K215" s="8"/>
      <c r="M215" s="390" t="s">
        <v>669</v>
      </c>
    </row>
    <row r="216" spans="1:13" ht="24.95" customHeight="1">
      <c r="A216" s="32">
        <f t="shared" ref="A216:A223" si="42">IF(H216&gt;0,1,0)</f>
        <v>0</v>
      </c>
      <c r="B216" s="10"/>
      <c r="C216" s="2"/>
      <c r="D216" s="2"/>
      <c r="E216" s="2"/>
      <c r="F216" s="2"/>
      <c r="G216" s="2"/>
      <c r="H216" s="3">
        <f>IF(AND(C216=0,D216=0,E216=0,F216=0,G216=0),0,ROUND(IF(C216=0,1,C216)*IF(D216=0,1,D216)*IF(E216=0,1,E216)*IF(F216=0,1,F216)*IF(G216=0,1,G216),2))</f>
        <v>0</v>
      </c>
      <c r="I216" s="63"/>
      <c r="J216" s="7"/>
      <c r="K216" s="8"/>
      <c r="M216" s="391" t="s">
        <v>3844</v>
      </c>
    </row>
    <row r="217" spans="1:13" ht="24.95" customHeight="1">
      <c r="A217" s="32">
        <f t="shared" si="42"/>
        <v>0</v>
      </c>
      <c r="B217" s="10"/>
      <c r="C217" s="2"/>
      <c r="D217" s="2"/>
      <c r="E217" s="2"/>
      <c r="F217" s="2"/>
      <c r="G217" s="2"/>
      <c r="H217" s="3">
        <f t="shared" ref="H217:H223" si="43">IF(AND(C217=0,D217=0,E217=0,F217=0,G217=0),0,ROUND(IF(C217=0,1,C217)*IF(D217=0,1,D217)*IF(E217=0,1,E217)*IF(F217=0,1,F217)*IF(G217=0,1,G217),2))</f>
        <v>0</v>
      </c>
      <c r="I217" s="63"/>
      <c r="J217" s="7"/>
      <c r="K217" s="8"/>
      <c r="M217" s="391"/>
    </row>
    <row r="218" spans="1:13" ht="24.95" customHeight="1">
      <c r="A218" s="32">
        <f t="shared" si="42"/>
        <v>0</v>
      </c>
      <c r="B218" s="10"/>
      <c r="C218" s="2"/>
      <c r="D218" s="2"/>
      <c r="E218" s="2"/>
      <c r="F218" s="2"/>
      <c r="G218" s="2"/>
      <c r="H218" s="3">
        <f t="shared" si="43"/>
        <v>0</v>
      </c>
      <c r="I218" s="63"/>
      <c r="J218" s="7"/>
      <c r="K218" s="8"/>
      <c r="M218" s="391"/>
    </row>
    <row r="219" spans="1:13" ht="24.95" customHeight="1">
      <c r="A219" s="32">
        <f t="shared" si="42"/>
        <v>0</v>
      </c>
      <c r="B219" s="10"/>
      <c r="C219" s="2"/>
      <c r="D219" s="2"/>
      <c r="E219" s="2"/>
      <c r="F219" s="2"/>
      <c r="G219" s="2"/>
      <c r="H219" s="3">
        <f t="shared" si="43"/>
        <v>0</v>
      </c>
      <c r="I219" s="63"/>
      <c r="J219" s="7"/>
      <c r="K219" s="8"/>
      <c r="M219" s="391"/>
    </row>
    <row r="220" spans="1:13" ht="24.95" customHeight="1">
      <c r="A220" s="32">
        <f t="shared" si="42"/>
        <v>0</v>
      </c>
      <c r="B220" s="10"/>
      <c r="C220" s="2"/>
      <c r="D220" s="2"/>
      <c r="E220" s="2"/>
      <c r="F220" s="2"/>
      <c r="G220" s="2"/>
      <c r="H220" s="3">
        <f t="shared" si="43"/>
        <v>0</v>
      </c>
      <c r="I220" s="63"/>
      <c r="J220" s="7"/>
      <c r="K220" s="8"/>
      <c r="M220" s="391"/>
    </row>
    <row r="221" spans="1:13" ht="24.95" customHeight="1">
      <c r="A221" s="32">
        <f t="shared" si="42"/>
        <v>0</v>
      </c>
      <c r="B221" s="10"/>
      <c r="C221" s="2"/>
      <c r="D221" s="2"/>
      <c r="E221" s="2"/>
      <c r="F221" s="2"/>
      <c r="G221" s="2"/>
      <c r="H221" s="3">
        <f t="shared" si="43"/>
        <v>0</v>
      </c>
      <c r="I221" s="63"/>
      <c r="J221" s="7"/>
      <c r="K221" s="8"/>
      <c r="M221" s="391"/>
    </row>
    <row r="222" spans="1:13" ht="24.95" customHeight="1">
      <c r="A222" s="32">
        <f t="shared" si="42"/>
        <v>0</v>
      </c>
      <c r="B222" s="10"/>
      <c r="C222" s="2"/>
      <c r="D222" s="2"/>
      <c r="E222" s="2"/>
      <c r="F222" s="2"/>
      <c r="G222" s="2"/>
      <c r="H222" s="3">
        <f t="shared" si="43"/>
        <v>0</v>
      </c>
      <c r="I222" s="63"/>
      <c r="J222" s="7"/>
      <c r="K222" s="8"/>
      <c r="M222" s="391"/>
    </row>
    <row r="223" spans="1:13" ht="24.95" customHeight="1">
      <c r="A223" s="32">
        <f t="shared" si="42"/>
        <v>0</v>
      </c>
      <c r="B223" s="10"/>
      <c r="C223" s="2"/>
      <c r="D223" s="2"/>
      <c r="E223" s="2"/>
      <c r="F223" s="2"/>
      <c r="G223" s="2"/>
      <c r="H223" s="3">
        <f t="shared" si="43"/>
        <v>0</v>
      </c>
      <c r="I223" s="63"/>
      <c r="J223" s="7"/>
      <c r="K223" s="8"/>
      <c r="M223" s="391"/>
    </row>
    <row r="224" spans="1:13" ht="24.95" customHeight="1">
      <c r="A224" s="33" t="e">
        <f>VLOOKUP(B215,O:W,2)</f>
        <v>#N/A</v>
      </c>
      <c r="B224" s="649" t="s">
        <v>70</v>
      </c>
      <c r="C224" s="650"/>
      <c r="D224" s="650"/>
      <c r="E224" s="650"/>
      <c r="F224" s="650"/>
      <c r="G224" s="650"/>
      <c r="H224" s="6"/>
      <c r="I224" s="63">
        <f>SUM(H216:H224)</f>
        <v>0</v>
      </c>
      <c r="J224" s="1" t="e">
        <f>VLOOKUP(B215,O:W,7)</f>
        <v>#N/A</v>
      </c>
      <c r="K224" s="8"/>
      <c r="M224" s="391"/>
    </row>
    <row r="225" spans="1:13" ht="45.75" customHeight="1">
      <c r="A225" s="32">
        <f>IF(B225&gt;0,1,0)</f>
        <v>0</v>
      </c>
      <c r="B225" s="647"/>
      <c r="C225" s="648"/>
      <c r="D225" s="648"/>
      <c r="E225" s="648"/>
      <c r="F225" s="648"/>
      <c r="G225" s="648"/>
      <c r="H225" s="6"/>
      <c r="I225" s="63"/>
      <c r="J225" s="7"/>
      <c r="K225" s="8"/>
      <c r="M225" s="390" t="s">
        <v>669</v>
      </c>
    </row>
    <row r="226" spans="1:13" ht="24.95" customHeight="1">
      <c r="A226" s="32">
        <f t="shared" ref="A226:A233" si="44">IF(H226&gt;0,1,0)</f>
        <v>0</v>
      </c>
      <c r="B226" s="10"/>
      <c r="C226" s="2"/>
      <c r="D226" s="2"/>
      <c r="E226" s="2"/>
      <c r="F226" s="2"/>
      <c r="G226" s="2"/>
      <c r="H226" s="3">
        <f>IF(AND(C226=0,D226=0,E226=0,F226=0,G226=0),0,ROUND(IF(C226=0,1,C226)*IF(D226=0,1,D226)*IF(E226=0,1,E226)*IF(F226=0,1,F226)*IF(G226=0,1,G226),2))</f>
        <v>0</v>
      </c>
      <c r="I226" s="63"/>
      <c r="J226" s="7"/>
      <c r="K226" s="8"/>
      <c r="M226" s="391" t="s">
        <v>3844</v>
      </c>
    </row>
    <row r="227" spans="1:13" ht="24.95" customHeight="1">
      <c r="A227" s="32">
        <f t="shared" si="44"/>
        <v>0</v>
      </c>
      <c r="B227" s="10"/>
      <c r="C227" s="2"/>
      <c r="D227" s="2"/>
      <c r="E227" s="2"/>
      <c r="F227" s="2"/>
      <c r="G227" s="2"/>
      <c r="H227" s="3">
        <f t="shared" ref="H227:H233" si="45">IF(AND(C227=0,D227=0,E227=0,F227=0,G227=0),0,ROUND(IF(C227=0,1,C227)*IF(D227=0,1,D227)*IF(E227=0,1,E227)*IF(F227=0,1,F227)*IF(G227=0,1,G227),2))</f>
        <v>0</v>
      </c>
      <c r="I227" s="63"/>
      <c r="J227" s="7"/>
      <c r="K227" s="8"/>
      <c r="M227" s="391"/>
    </row>
    <row r="228" spans="1:13" ht="24.95" customHeight="1">
      <c r="A228" s="32">
        <f t="shared" si="44"/>
        <v>0</v>
      </c>
      <c r="B228" s="10"/>
      <c r="C228" s="2"/>
      <c r="D228" s="2"/>
      <c r="E228" s="2"/>
      <c r="F228" s="2"/>
      <c r="G228" s="2"/>
      <c r="H228" s="3">
        <f t="shared" si="45"/>
        <v>0</v>
      </c>
      <c r="I228" s="63"/>
      <c r="J228" s="7"/>
      <c r="K228" s="8"/>
      <c r="M228" s="391"/>
    </row>
    <row r="229" spans="1:13" ht="24.95" customHeight="1">
      <c r="A229" s="32">
        <f t="shared" si="44"/>
        <v>0</v>
      </c>
      <c r="B229" s="10"/>
      <c r="C229" s="2"/>
      <c r="D229" s="2"/>
      <c r="E229" s="2"/>
      <c r="F229" s="2"/>
      <c r="G229" s="2"/>
      <c r="H229" s="3">
        <f t="shared" si="45"/>
        <v>0</v>
      </c>
      <c r="I229" s="63"/>
      <c r="J229" s="7"/>
      <c r="K229" s="8"/>
      <c r="M229" s="391"/>
    </row>
    <row r="230" spans="1:13" ht="24.95" customHeight="1">
      <c r="A230" s="32">
        <f t="shared" si="44"/>
        <v>0</v>
      </c>
      <c r="B230" s="10"/>
      <c r="C230" s="2"/>
      <c r="D230" s="2"/>
      <c r="E230" s="2"/>
      <c r="F230" s="2"/>
      <c r="G230" s="2"/>
      <c r="H230" s="3">
        <f t="shared" si="45"/>
        <v>0</v>
      </c>
      <c r="I230" s="63"/>
      <c r="J230" s="7"/>
      <c r="K230" s="8"/>
      <c r="M230" s="391"/>
    </row>
    <row r="231" spans="1:13" ht="24.95" customHeight="1">
      <c r="A231" s="32">
        <f t="shared" si="44"/>
        <v>0</v>
      </c>
      <c r="B231" s="10"/>
      <c r="C231" s="2"/>
      <c r="D231" s="2"/>
      <c r="E231" s="2"/>
      <c r="F231" s="2"/>
      <c r="G231" s="2"/>
      <c r="H231" s="3">
        <f t="shared" si="45"/>
        <v>0</v>
      </c>
      <c r="I231" s="63"/>
      <c r="J231" s="7"/>
      <c r="K231" s="8"/>
      <c r="M231" s="391"/>
    </row>
    <row r="232" spans="1:13" ht="24.95" customHeight="1">
      <c r="A232" s="32">
        <f t="shared" si="44"/>
        <v>0</v>
      </c>
      <c r="B232" s="10"/>
      <c r="C232" s="2"/>
      <c r="D232" s="2"/>
      <c r="E232" s="2"/>
      <c r="F232" s="2"/>
      <c r="G232" s="2"/>
      <c r="H232" s="3">
        <f t="shared" si="45"/>
        <v>0</v>
      </c>
      <c r="I232" s="63"/>
      <c r="J232" s="7"/>
      <c r="K232" s="8"/>
      <c r="M232" s="391"/>
    </row>
    <row r="233" spans="1:13" ht="24.95" customHeight="1">
      <c r="A233" s="32">
        <f t="shared" si="44"/>
        <v>0</v>
      </c>
      <c r="B233" s="10"/>
      <c r="C233" s="2"/>
      <c r="D233" s="2"/>
      <c r="E233" s="2"/>
      <c r="F233" s="2"/>
      <c r="G233" s="2"/>
      <c r="H233" s="3">
        <f t="shared" si="45"/>
        <v>0</v>
      </c>
      <c r="I233" s="63"/>
      <c r="J233" s="7"/>
      <c r="K233" s="8"/>
      <c r="M233" s="391"/>
    </row>
    <row r="234" spans="1:13" ht="24.95" customHeight="1">
      <c r="A234" s="33" t="e">
        <f>VLOOKUP(B225,O:W,2)</f>
        <v>#N/A</v>
      </c>
      <c r="B234" s="649" t="s">
        <v>70</v>
      </c>
      <c r="C234" s="650"/>
      <c r="D234" s="650"/>
      <c r="E234" s="650"/>
      <c r="F234" s="650"/>
      <c r="G234" s="650"/>
      <c r="H234" s="6"/>
      <c r="I234" s="63">
        <f>SUM(H226:H234)</f>
        <v>0</v>
      </c>
      <c r="J234" s="1" t="e">
        <f>VLOOKUP(B225,O:W,7)</f>
        <v>#N/A</v>
      </c>
      <c r="K234" s="8"/>
      <c r="M234" s="391"/>
    </row>
    <row r="235" spans="1:13" ht="45.75" customHeight="1">
      <c r="A235" s="32">
        <f>IF(B235&gt;0,1,0)</f>
        <v>0</v>
      </c>
      <c r="B235" s="647"/>
      <c r="C235" s="648"/>
      <c r="D235" s="648"/>
      <c r="E235" s="648"/>
      <c r="F235" s="648"/>
      <c r="G235" s="648"/>
      <c r="H235" s="6"/>
      <c r="I235" s="63"/>
      <c r="J235" s="7"/>
      <c r="K235" s="8"/>
      <c r="M235" s="390" t="s">
        <v>669</v>
      </c>
    </row>
    <row r="236" spans="1:13" ht="24.95" customHeight="1">
      <c r="A236" s="32">
        <f t="shared" ref="A236:A243" si="46">IF(H236&gt;0,1,0)</f>
        <v>0</v>
      </c>
      <c r="B236" s="10"/>
      <c r="C236" s="2"/>
      <c r="D236" s="2"/>
      <c r="E236" s="2"/>
      <c r="F236" s="2"/>
      <c r="G236" s="2"/>
      <c r="H236" s="3">
        <f>IF(AND(C236=0,D236=0,E236=0,F236=0,G236=0),0,ROUND(IF(C236=0,1,C236)*IF(D236=0,1,D236)*IF(E236=0,1,E236)*IF(F236=0,1,F236)*IF(G236=0,1,G236),2))</f>
        <v>0</v>
      </c>
      <c r="I236" s="63"/>
      <c r="J236" s="7"/>
      <c r="K236" s="8"/>
      <c r="M236" s="391" t="s">
        <v>3844</v>
      </c>
    </row>
    <row r="237" spans="1:13" ht="24.95" customHeight="1">
      <c r="A237" s="32">
        <f t="shared" si="46"/>
        <v>0</v>
      </c>
      <c r="B237" s="10"/>
      <c r="C237" s="2"/>
      <c r="D237" s="2"/>
      <c r="E237" s="2"/>
      <c r="F237" s="2"/>
      <c r="G237" s="2"/>
      <c r="H237" s="3">
        <f t="shared" ref="H237:H243" si="47">IF(AND(C237=0,D237=0,E237=0,F237=0,G237=0),0,ROUND(IF(C237=0,1,C237)*IF(D237=0,1,D237)*IF(E237=0,1,E237)*IF(F237=0,1,F237)*IF(G237=0,1,G237),2))</f>
        <v>0</v>
      </c>
      <c r="I237" s="63"/>
      <c r="J237" s="7"/>
      <c r="K237" s="8"/>
      <c r="M237" s="391"/>
    </row>
    <row r="238" spans="1:13" ht="24.95" customHeight="1">
      <c r="A238" s="32">
        <f t="shared" si="46"/>
        <v>0</v>
      </c>
      <c r="B238" s="10"/>
      <c r="C238" s="2"/>
      <c r="D238" s="2"/>
      <c r="E238" s="2"/>
      <c r="F238" s="2"/>
      <c r="G238" s="2"/>
      <c r="H238" s="3">
        <f t="shared" si="47"/>
        <v>0</v>
      </c>
      <c r="I238" s="63"/>
      <c r="J238" s="7"/>
      <c r="K238" s="8"/>
      <c r="M238" s="391"/>
    </row>
    <row r="239" spans="1:13" ht="24.95" customHeight="1">
      <c r="A239" s="32">
        <f t="shared" si="46"/>
        <v>0</v>
      </c>
      <c r="B239" s="10"/>
      <c r="C239" s="2"/>
      <c r="D239" s="2"/>
      <c r="E239" s="2"/>
      <c r="F239" s="2"/>
      <c r="G239" s="2"/>
      <c r="H239" s="3">
        <f t="shared" si="47"/>
        <v>0</v>
      </c>
      <c r="I239" s="63"/>
      <c r="J239" s="7"/>
      <c r="K239" s="8"/>
      <c r="M239" s="391"/>
    </row>
    <row r="240" spans="1:13" ht="24.95" customHeight="1">
      <c r="A240" s="32">
        <f t="shared" si="46"/>
        <v>0</v>
      </c>
      <c r="B240" s="10"/>
      <c r="C240" s="2"/>
      <c r="D240" s="2"/>
      <c r="E240" s="2"/>
      <c r="F240" s="2"/>
      <c r="G240" s="2"/>
      <c r="H240" s="3">
        <f t="shared" si="47"/>
        <v>0</v>
      </c>
      <c r="I240" s="63"/>
      <c r="J240" s="7"/>
      <c r="K240" s="8"/>
      <c r="M240" s="391"/>
    </row>
    <row r="241" spans="1:13" ht="24.95" customHeight="1">
      <c r="A241" s="32">
        <f t="shared" si="46"/>
        <v>0</v>
      </c>
      <c r="B241" s="10"/>
      <c r="C241" s="2"/>
      <c r="D241" s="2"/>
      <c r="E241" s="2"/>
      <c r="F241" s="2"/>
      <c r="G241" s="2"/>
      <c r="H241" s="3">
        <f t="shared" si="47"/>
        <v>0</v>
      </c>
      <c r="I241" s="63"/>
      <c r="J241" s="7"/>
      <c r="K241" s="8"/>
      <c r="M241" s="391"/>
    </row>
    <row r="242" spans="1:13" ht="24.95" customHeight="1">
      <c r="A242" s="32">
        <f t="shared" si="46"/>
        <v>0</v>
      </c>
      <c r="B242" s="10"/>
      <c r="C242" s="2"/>
      <c r="D242" s="2"/>
      <c r="E242" s="2"/>
      <c r="F242" s="2"/>
      <c r="G242" s="2"/>
      <c r="H242" s="3">
        <f t="shared" si="47"/>
        <v>0</v>
      </c>
      <c r="I242" s="63"/>
      <c r="J242" s="7"/>
      <c r="K242" s="8"/>
      <c r="M242" s="391"/>
    </row>
    <row r="243" spans="1:13" ht="24.95" customHeight="1">
      <c r="A243" s="32">
        <f t="shared" si="46"/>
        <v>0</v>
      </c>
      <c r="B243" s="10"/>
      <c r="C243" s="2"/>
      <c r="D243" s="2"/>
      <c r="E243" s="2"/>
      <c r="F243" s="2"/>
      <c r="G243" s="2"/>
      <c r="H243" s="3">
        <f t="shared" si="47"/>
        <v>0</v>
      </c>
      <c r="I243" s="63"/>
      <c r="J243" s="7"/>
      <c r="K243" s="8"/>
      <c r="M243" s="391"/>
    </row>
    <row r="244" spans="1:13" ht="24.95" customHeight="1">
      <c r="A244" s="33" t="e">
        <f>VLOOKUP(B235,O:W,2)</f>
        <v>#N/A</v>
      </c>
      <c r="B244" s="649" t="s">
        <v>70</v>
      </c>
      <c r="C244" s="650"/>
      <c r="D244" s="650"/>
      <c r="E244" s="650"/>
      <c r="F244" s="650"/>
      <c r="G244" s="650"/>
      <c r="H244" s="6"/>
      <c r="I244" s="63">
        <f>SUM(H236:H244)</f>
        <v>0</v>
      </c>
      <c r="J244" s="1" t="e">
        <f>VLOOKUP(B235,O:W,7)</f>
        <v>#N/A</v>
      </c>
      <c r="K244" s="8"/>
      <c r="M244" s="391"/>
    </row>
    <row r="245" spans="1:13" ht="45.75" customHeight="1">
      <c r="A245" s="32">
        <f>IF(B245&gt;0,1,0)</f>
        <v>0</v>
      </c>
      <c r="B245" s="647"/>
      <c r="C245" s="648"/>
      <c r="D245" s="648"/>
      <c r="E245" s="648"/>
      <c r="F245" s="648"/>
      <c r="G245" s="648"/>
      <c r="H245" s="6"/>
      <c r="I245" s="63"/>
      <c r="J245" s="7"/>
      <c r="K245" s="8"/>
      <c r="M245" s="390" t="s">
        <v>669</v>
      </c>
    </row>
    <row r="246" spans="1:13" ht="24.95" customHeight="1">
      <c r="A246" s="32">
        <f t="shared" ref="A246:A253" si="48">IF(H246&gt;0,1,0)</f>
        <v>0</v>
      </c>
      <c r="B246" s="10"/>
      <c r="C246" s="2"/>
      <c r="D246" s="2"/>
      <c r="E246" s="2"/>
      <c r="F246" s="2"/>
      <c r="G246" s="2"/>
      <c r="H246" s="3">
        <f>IF(AND(C246=0,D246=0,E246=0,F246=0,G246=0),0,ROUND(IF(C246=0,1,C246)*IF(D246=0,1,D246)*IF(E246=0,1,E246)*IF(F246=0,1,F246)*IF(G246=0,1,G246),2))</f>
        <v>0</v>
      </c>
      <c r="I246" s="63"/>
      <c r="J246" s="7"/>
      <c r="K246" s="8"/>
      <c r="M246" s="391" t="s">
        <v>3844</v>
      </c>
    </row>
    <row r="247" spans="1:13" ht="24.95" customHeight="1">
      <c r="A247" s="32">
        <f t="shared" si="48"/>
        <v>0</v>
      </c>
      <c r="B247" s="10"/>
      <c r="C247" s="2"/>
      <c r="D247" s="2"/>
      <c r="E247" s="2"/>
      <c r="F247" s="2"/>
      <c r="G247" s="2"/>
      <c r="H247" s="3">
        <f t="shared" ref="H247:H253" si="49">IF(AND(C247=0,D247=0,E247=0,F247=0,G247=0),0,ROUND(IF(C247=0,1,C247)*IF(D247=0,1,D247)*IF(E247=0,1,E247)*IF(F247=0,1,F247)*IF(G247=0,1,G247),2))</f>
        <v>0</v>
      </c>
      <c r="I247" s="63"/>
      <c r="J247" s="7"/>
      <c r="K247" s="8"/>
      <c r="M247" s="391"/>
    </row>
    <row r="248" spans="1:13" ht="24.95" customHeight="1">
      <c r="A248" s="32">
        <f t="shared" si="48"/>
        <v>0</v>
      </c>
      <c r="B248" s="10"/>
      <c r="C248" s="2"/>
      <c r="D248" s="2"/>
      <c r="E248" s="2"/>
      <c r="F248" s="2"/>
      <c r="G248" s="2"/>
      <c r="H248" s="3">
        <f t="shared" si="49"/>
        <v>0</v>
      </c>
      <c r="I248" s="63"/>
      <c r="J248" s="7"/>
      <c r="K248" s="8"/>
      <c r="M248" s="391"/>
    </row>
    <row r="249" spans="1:13" ht="24.95" customHeight="1">
      <c r="A249" s="32">
        <f t="shared" si="48"/>
        <v>0</v>
      </c>
      <c r="B249" s="10"/>
      <c r="C249" s="2"/>
      <c r="D249" s="2"/>
      <c r="E249" s="2"/>
      <c r="F249" s="2"/>
      <c r="G249" s="2"/>
      <c r="H249" s="3">
        <f t="shared" si="49"/>
        <v>0</v>
      </c>
      <c r="I249" s="63"/>
      <c r="J249" s="7"/>
      <c r="K249" s="8"/>
      <c r="M249" s="391"/>
    </row>
    <row r="250" spans="1:13" ht="24.95" customHeight="1">
      <c r="A250" s="32">
        <f t="shared" si="48"/>
        <v>0</v>
      </c>
      <c r="B250" s="10"/>
      <c r="C250" s="2"/>
      <c r="D250" s="2"/>
      <c r="E250" s="2"/>
      <c r="F250" s="2"/>
      <c r="G250" s="2"/>
      <c r="H250" s="3">
        <f t="shared" si="49"/>
        <v>0</v>
      </c>
      <c r="I250" s="63"/>
      <c r="J250" s="7"/>
      <c r="K250" s="8"/>
      <c r="M250" s="391"/>
    </row>
    <row r="251" spans="1:13" ht="24.95" customHeight="1">
      <c r="A251" s="32">
        <f t="shared" si="48"/>
        <v>0</v>
      </c>
      <c r="B251" s="10"/>
      <c r="C251" s="2"/>
      <c r="D251" s="2"/>
      <c r="E251" s="2"/>
      <c r="F251" s="2"/>
      <c r="G251" s="2"/>
      <c r="H251" s="3">
        <f t="shared" si="49"/>
        <v>0</v>
      </c>
      <c r="I251" s="63"/>
      <c r="J251" s="7"/>
      <c r="K251" s="8"/>
      <c r="M251" s="391"/>
    </row>
    <row r="252" spans="1:13" ht="24.95" customHeight="1">
      <c r="A252" s="32">
        <f t="shared" si="48"/>
        <v>0</v>
      </c>
      <c r="B252" s="10"/>
      <c r="C252" s="2"/>
      <c r="D252" s="2"/>
      <c r="E252" s="2"/>
      <c r="F252" s="2"/>
      <c r="G252" s="2"/>
      <c r="H252" s="3">
        <f t="shared" si="49"/>
        <v>0</v>
      </c>
      <c r="I252" s="63"/>
      <c r="J252" s="7"/>
      <c r="K252" s="8"/>
      <c r="M252" s="391"/>
    </row>
    <row r="253" spans="1:13" ht="24.95" customHeight="1">
      <c r="A253" s="32">
        <f t="shared" si="48"/>
        <v>0</v>
      </c>
      <c r="B253" s="10"/>
      <c r="C253" s="2"/>
      <c r="D253" s="2"/>
      <c r="E253" s="2"/>
      <c r="F253" s="2"/>
      <c r="G253" s="2"/>
      <c r="H253" s="3">
        <f t="shared" si="49"/>
        <v>0</v>
      </c>
      <c r="I253" s="63"/>
      <c r="J253" s="7"/>
      <c r="K253" s="8"/>
      <c r="M253" s="391"/>
    </row>
    <row r="254" spans="1:13" ht="24.95" customHeight="1">
      <c r="A254" s="33" t="e">
        <f>VLOOKUP(B245,O:W,2)</f>
        <v>#N/A</v>
      </c>
      <c r="B254" s="649" t="s">
        <v>70</v>
      </c>
      <c r="C254" s="650"/>
      <c r="D254" s="650"/>
      <c r="E254" s="650"/>
      <c r="F254" s="650"/>
      <c r="G254" s="650"/>
      <c r="H254" s="6"/>
      <c r="I254" s="63">
        <f>SUM(H246:H254)</f>
        <v>0</v>
      </c>
      <c r="J254" s="1" t="e">
        <f>VLOOKUP(B245,O:W,7)</f>
        <v>#N/A</v>
      </c>
      <c r="K254" s="8"/>
      <c r="M254" s="391"/>
    </row>
    <row r="255" spans="1:13" ht="45.75" customHeight="1">
      <c r="A255" s="32">
        <f>IF(B255&gt;0,1,0)</f>
        <v>0</v>
      </c>
      <c r="B255" s="647"/>
      <c r="C255" s="648"/>
      <c r="D255" s="648"/>
      <c r="E255" s="648"/>
      <c r="F255" s="648"/>
      <c r="G255" s="648"/>
      <c r="H255" s="6"/>
      <c r="I255" s="63"/>
      <c r="J255" s="7"/>
      <c r="K255" s="8"/>
      <c r="M255" s="390" t="s">
        <v>669</v>
      </c>
    </row>
    <row r="256" spans="1:13" ht="24.95" customHeight="1">
      <c r="A256" s="32">
        <f t="shared" ref="A256:A263" si="50">IF(H256&gt;0,1,0)</f>
        <v>0</v>
      </c>
      <c r="B256" s="10"/>
      <c r="C256" s="2"/>
      <c r="D256" s="2"/>
      <c r="E256" s="2"/>
      <c r="F256" s="2"/>
      <c r="G256" s="2"/>
      <c r="H256" s="3">
        <f>IF(AND(C256=0,D256=0,E256=0,F256=0,G256=0),0,ROUND(IF(C256=0,1,C256)*IF(D256=0,1,D256)*IF(E256=0,1,E256)*IF(F256=0,1,F256)*IF(G256=0,1,G256),2))</f>
        <v>0</v>
      </c>
      <c r="I256" s="63"/>
      <c r="J256" s="7"/>
      <c r="K256" s="8"/>
      <c r="M256" s="391" t="s">
        <v>3844</v>
      </c>
    </row>
    <row r="257" spans="1:13" ht="24.95" customHeight="1">
      <c r="A257" s="32">
        <f t="shared" si="50"/>
        <v>0</v>
      </c>
      <c r="B257" s="10"/>
      <c r="C257" s="2"/>
      <c r="D257" s="2"/>
      <c r="E257" s="2"/>
      <c r="F257" s="2"/>
      <c r="G257" s="2"/>
      <c r="H257" s="3">
        <f t="shared" ref="H257:H263" si="51">IF(AND(C257=0,D257=0,E257=0,F257=0,G257=0),0,ROUND(IF(C257=0,1,C257)*IF(D257=0,1,D257)*IF(E257=0,1,E257)*IF(F257=0,1,F257)*IF(G257=0,1,G257),2))</f>
        <v>0</v>
      </c>
      <c r="I257" s="63"/>
      <c r="J257" s="7"/>
      <c r="K257" s="8"/>
      <c r="M257" s="391"/>
    </row>
    <row r="258" spans="1:13" ht="24.95" customHeight="1">
      <c r="A258" s="32">
        <f t="shared" si="50"/>
        <v>0</v>
      </c>
      <c r="B258" s="10"/>
      <c r="C258" s="2"/>
      <c r="D258" s="2"/>
      <c r="E258" s="2"/>
      <c r="F258" s="2"/>
      <c r="G258" s="2"/>
      <c r="H258" s="3">
        <f t="shared" si="51"/>
        <v>0</v>
      </c>
      <c r="I258" s="63"/>
      <c r="J258" s="7"/>
      <c r="K258" s="8"/>
      <c r="M258" s="391"/>
    </row>
    <row r="259" spans="1:13" ht="24.95" customHeight="1">
      <c r="A259" s="32">
        <f t="shared" si="50"/>
        <v>0</v>
      </c>
      <c r="B259" s="10"/>
      <c r="C259" s="2"/>
      <c r="D259" s="2"/>
      <c r="E259" s="2"/>
      <c r="F259" s="2"/>
      <c r="G259" s="2"/>
      <c r="H259" s="3">
        <f t="shared" si="51"/>
        <v>0</v>
      </c>
      <c r="I259" s="63"/>
      <c r="J259" s="7"/>
      <c r="K259" s="8"/>
      <c r="M259" s="391"/>
    </row>
    <row r="260" spans="1:13" ht="24.95" customHeight="1">
      <c r="A260" s="32">
        <f t="shared" si="50"/>
        <v>0</v>
      </c>
      <c r="B260" s="10"/>
      <c r="C260" s="2"/>
      <c r="D260" s="2"/>
      <c r="E260" s="2"/>
      <c r="F260" s="2"/>
      <c r="G260" s="2"/>
      <c r="H260" s="3">
        <f t="shared" si="51"/>
        <v>0</v>
      </c>
      <c r="I260" s="63"/>
      <c r="J260" s="7"/>
      <c r="K260" s="8"/>
      <c r="M260" s="391"/>
    </row>
    <row r="261" spans="1:13" ht="24.95" customHeight="1">
      <c r="A261" s="32">
        <f t="shared" si="50"/>
        <v>0</v>
      </c>
      <c r="B261" s="10"/>
      <c r="C261" s="2"/>
      <c r="D261" s="2"/>
      <c r="E261" s="2"/>
      <c r="F261" s="2"/>
      <c r="G261" s="2"/>
      <c r="H261" s="3">
        <f t="shared" si="51"/>
        <v>0</v>
      </c>
      <c r="I261" s="63"/>
      <c r="J261" s="7"/>
      <c r="K261" s="8"/>
      <c r="M261" s="391"/>
    </row>
    <row r="262" spans="1:13" ht="24.95" customHeight="1">
      <c r="A262" s="32">
        <f t="shared" si="50"/>
        <v>0</v>
      </c>
      <c r="B262" s="10"/>
      <c r="C262" s="2"/>
      <c r="D262" s="2"/>
      <c r="E262" s="2"/>
      <c r="F262" s="2"/>
      <c r="G262" s="2"/>
      <c r="H262" s="3">
        <f t="shared" si="51"/>
        <v>0</v>
      </c>
      <c r="I262" s="63"/>
      <c r="J262" s="7"/>
      <c r="K262" s="8"/>
      <c r="M262" s="391"/>
    </row>
    <row r="263" spans="1:13" ht="24.95" customHeight="1">
      <c r="A263" s="32">
        <f t="shared" si="50"/>
        <v>0</v>
      </c>
      <c r="B263" s="10"/>
      <c r="C263" s="2"/>
      <c r="D263" s="2"/>
      <c r="E263" s="2"/>
      <c r="F263" s="2"/>
      <c r="G263" s="2"/>
      <c r="H263" s="3">
        <f t="shared" si="51"/>
        <v>0</v>
      </c>
      <c r="I263" s="63"/>
      <c r="J263" s="7"/>
      <c r="K263" s="8"/>
      <c r="M263" s="391"/>
    </row>
    <row r="264" spans="1:13" ht="24.95" customHeight="1">
      <c r="A264" s="33" t="e">
        <f>VLOOKUP(B255,O:W,2)</f>
        <v>#N/A</v>
      </c>
      <c r="B264" s="649" t="s">
        <v>70</v>
      </c>
      <c r="C264" s="650"/>
      <c r="D264" s="650"/>
      <c r="E264" s="650"/>
      <c r="F264" s="650"/>
      <c r="G264" s="650"/>
      <c r="H264" s="6"/>
      <c r="I264" s="63">
        <f>SUM(H256:H264)</f>
        <v>0</v>
      </c>
      <c r="J264" s="1" t="e">
        <f>VLOOKUP(B255,O:W,7)</f>
        <v>#N/A</v>
      </c>
      <c r="K264" s="8"/>
      <c r="M264" s="391"/>
    </row>
    <row r="265" spans="1:13" ht="45.75" customHeight="1">
      <c r="A265" s="32">
        <f>IF(B265&gt;0,1,0)</f>
        <v>0</v>
      </c>
      <c r="B265" s="647"/>
      <c r="C265" s="648"/>
      <c r="D265" s="648"/>
      <c r="E265" s="648"/>
      <c r="F265" s="648"/>
      <c r="G265" s="648"/>
      <c r="H265" s="6"/>
      <c r="I265" s="63"/>
      <c r="J265" s="7"/>
      <c r="K265" s="8"/>
      <c r="M265" s="390" t="s">
        <v>669</v>
      </c>
    </row>
    <row r="266" spans="1:13" ht="24.95" customHeight="1">
      <c r="A266" s="32">
        <f t="shared" ref="A266:A273" si="52">IF(H266&gt;0,1,0)</f>
        <v>0</v>
      </c>
      <c r="B266" s="10"/>
      <c r="C266" s="2"/>
      <c r="D266" s="2"/>
      <c r="E266" s="2"/>
      <c r="F266" s="2"/>
      <c r="G266" s="2"/>
      <c r="H266" s="3">
        <f>IF(AND(C266=0,D266=0,E266=0,F266=0,G266=0),0,ROUND(IF(C266=0,1,C266)*IF(D266=0,1,D266)*IF(E266=0,1,E266)*IF(F266=0,1,F266)*IF(G266=0,1,G266),2))</f>
        <v>0</v>
      </c>
      <c r="I266" s="63"/>
      <c r="J266" s="7"/>
      <c r="K266" s="8"/>
      <c r="M266" s="391" t="s">
        <v>3844</v>
      </c>
    </row>
    <row r="267" spans="1:13" ht="24.95" customHeight="1">
      <c r="A267" s="32">
        <f t="shared" si="52"/>
        <v>0</v>
      </c>
      <c r="B267" s="10"/>
      <c r="C267" s="2"/>
      <c r="D267" s="2"/>
      <c r="E267" s="2"/>
      <c r="F267" s="2"/>
      <c r="G267" s="2"/>
      <c r="H267" s="3">
        <f t="shared" ref="H267:H273" si="53">IF(AND(C267=0,D267=0,E267=0,F267=0,G267=0),0,ROUND(IF(C267=0,1,C267)*IF(D267=0,1,D267)*IF(E267=0,1,E267)*IF(F267=0,1,F267)*IF(G267=0,1,G267),2))</f>
        <v>0</v>
      </c>
      <c r="I267" s="63"/>
      <c r="J267" s="7"/>
      <c r="K267" s="8"/>
      <c r="M267" s="391"/>
    </row>
    <row r="268" spans="1:13" ht="24.95" customHeight="1">
      <c r="A268" s="32">
        <f t="shared" si="52"/>
        <v>0</v>
      </c>
      <c r="B268" s="10"/>
      <c r="C268" s="2"/>
      <c r="D268" s="2"/>
      <c r="E268" s="2"/>
      <c r="F268" s="2"/>
      <c r="G268" s="2"/>
      <c r="H268" s="3">
        <f t="shared" si="53"/>
        <v>0</v>
      </c>
      <c r="I268" s="63"/>
      <c r="J268" s="7"/>
      <c r="K268" s="8"/>
      <c r="M268" s="391"/>
    </row>
    <row r="269" spans="1:13" ht="24.95" customHeight="1">
      <c r="A269" s="32">
        <f t="shared" si="52"/>
        <v>0</v>
      </c>
      <c r="B269" s="10"/>
      <c r="C269" s="2"/>
      <c r="D269" s="2"/>
      <c r="E269" s="2"/>
      <c r="F269" s="2"/>
      <c r="G269" s="2"/>
      <c r="H269" s="3">
        <f t="shared" si="53"/>
        <v>0</v>
      </c>
      <c r="I269" s="63"/>
      <c r="J269" s="7"/>
      <c r="K269" s="8"/>
      <c r="M269" s="391"/>
    </row>
    <row r="270" spans="1:13" ht="24.95" customHeight="1">
      <c r="A270" s="32">
        <f t="shared" si="52"/>
        <v>0</v>
      </c>
      <c r="B270" s="10"/>
      <c r="C270" s="2"/>
      <c r="D270" s="2"/>
      <c r="E270" s="2"/>
      <c r="F270" s="2"/>
      <c r="G270" s="2"/>
      <c r="H270" s="3">
        <f t="shared" si="53"/>
        <v>0</v>
      </c>
      <c r="I270" s="63"/>
      <c r="J270" s="7"/>
      <c r="K270" s="8"/>
      <c r="M270" s="391"/>
    </row>
    <row r="271" spans="1:13" ht="24.95" customHeight="1">
      <c r="A271" s="32">
        <f t="shared" si="52"/>
        <v>0</v>
      </c>
      <c r="B271" s="10"/>
      <c r="C271" s="2"/>
      <c r="D271" s="2"/>
      <c r="E271" s="2"/>
      <c r="F271" s="2"/>
      <c r="G271" s="2"/>
      <c r="H271" s="3">
        <f t="shared" si="53"/>
        <v>0</v>
      </c>
      <c r="I271" s="63"/>
      <c r="J271" s="7"/>
      <c r="K271" s="8"/>
      <c r="M271" s="391"/>
    </row>
    <row r="272" spans="1:13" ht="24.95" customHeight="1">
      <c r="A272" s="32">
        <f t="shared" si="52"/>
        <v>0</v>
      </c>
      <c r="B272" s="10"/>
      <c r="C272" s="2"/>
      <c r="D272" s="2"/>
      <c r="E272" s="2"/>
      <c r="F272" s="2"/>
      <c r="G272" s="2"/>
      <c r="H272" s="3">
        <f t="shared" si="53"/>
        <v>0</v>
      </c>
      <c r="I272" s="63"/>
      <c r="J272" s="7"/>
      <c r="K272" s="8"/>
      <c r="M272" s="391"/>
    </row>
    <row r="273" spans="1:13" ht="24.95" customHeight="1">
      <c r="A273" s="32">
        <f t="shared" si="52"/>
        <v>0</v>
      </c>
      <c r="B273" s="10"/>
      <c r="C273" s="2"/>
      <c r="D273" s="2"/>
      <c r="E273" s="2"/>
      <c r="F273" s="2"/>
      <c r="G273" s="2"/>
      <c r="H273" s="3">
        <f t="shared" si="53"/>
        <v>0</v>
      </c>
      <c r="I273" s="63"/>
      <c r="J273" s="7"/>
      <c r="K273" s="8"/>
      <c r="M273" s="391"/>
    </row>
    <row r="274" spans="1:13" ht="24.95" customHeight="1">
      <c r="A274" s="33" t="e">
        <f>VLOOKUP(B265,O:W,2)</f>
        <v>#N/A</v>
      </c>
      <c r="B274" s="649" t="s">
        <v>70</v>
      </c>
      <c r="C274" s="650"/>
      <c r="D274" s="650"/>
      <c r="E274" s="650"/>
      <c r="F274" s="650"/>
      <c r="G274" s="650"/>
      <c r="H274" s="6"/>
      <c r="I274" s="63">
        <f>SUM(H266:H274)</f>
        <v>0</v>
      </c>
      <c r="J274" s="1" t="e">
        <f>VLOOKUP(B265,O:W,7)</f>
        <v>#N/A</v>
      </c>
      <c r="K274" s="8"/>
      <c r="M274" s="391"/>
    </row>
    <row r="275" spans="1:13" ht="45.75" customHeight="1">
      <c r="A275" s="32">
        <f>IF(B275&gt;0,1,0)</f>
        <v>0</v>
      </c>
      <c r="B275" s="647"/>
      <c r="C275" s="648"/>
      <c r="D275" s="648"/>
      <c r="E275" s="648"/>
      <c r="F275" s="648"/>
      <c r="G275" s="648"/>
      <c r="H275" s="6"/>
      <c r="I275" s="63"/>
      <c r="J275" s="7"/>
      <c r="K275" s="8"/>
      <c r="M275" s="390" t="s">
        <v>669</v>
      </c>
    </row>
    <row r="276" spans="1:13" ht="24.95" customHeight="1">
      <c r="A276" s="32">
        <f t="shared" ref="A276:A283" si="54">IF(H276&gt;0,1,0)</f>
        <v>0</v>
      </c>
      <c r="B276" s="10"/>
      <c r="C276" s="2"/>
      <c r="D276" s="2"/>
      <c r="E276" s="2"/>
      <c r="F276" s="2"/>
      <c r="G276" s="2"/>
      <c r="H276" s="3">
        <f>IF(AND(C276=0,D276=0,E276=0,F276=0,G276=0),0,ROUND(IF(C276=0,1,C276)*IF(D276=0,1,D276)*IF(E276=0,1,E276)*IF(F276=0,1,F276)*IF(G276=0,1,G276),2))</f>
        <v>0</v>
      </c>
      <c r="I276" s="63"/>
      <c r="J276" s="7"/>
      <c r="K276" s="8"/>
      <c r="M276" s="391" t="s">
        <v>3844</v>
      </c>
    </row>
    <row r="277" spans="1:13" ht="24.95" customHeight="1">
      <c r="A277" s="32">
        <f t="shared" si="54"/>
        <v>0</v>
      </c>
      <c r="B277" s="10"/>
      <c r="C277" s="2"/>
      <c r="D277" s="2"/>
      <c r="E277" s="2"/>
      <c r="F277" s="2"/>
      <c r="G277" s="2"/>
      <c r="H277" s="3">
        <f t="shared" ref="H277:H283" si="55">IF(AND(C277=0,D277=0,E277=0,F277=0,G277=0),0,ROUND(IF(C277=0,1,C277)*IF(D277=0,1,D277)*IF(E277=0,1,E277)*IF(F277=0,1,F277)*IF(G277=0,1,G277),2))</f>
        <v>0</v>
      </c>
      <c r="I277" s="63"/>
      <c r="J277" s="7"/>
      <c r="K277" s="8"/>
      <c r="M277" s="391"/>
    </row>
    <row r="278" spans="1:13" ht="24.95" customHeight="1">
      <c r="A278" s="32">
        <f t="shared" si="54"/>
        <v>0</v>
      </c>
      <c r="B278" s="10"/>
      <c r="C278" s="2"/>
      <c r="D278" s="2"/>
      <c r="E278" s="2"/>
      <c r="F278" s="2"/>
      <c r="G278" s="2"/>
      <c r="H278" s="3">
        <f t="shared" si="55"/>
        <v>0</v>
      </c>
      <c r="I278" s="63"/>
      <c r="J278" s="7"/>
      <c r="K278" s="8"/>
      <c r="M278" s="391"/>
    </row>
    <row r="279" spans="1:13" ht="24.95" customHeight="1">
      <c r="A279" s="32">
        <f t="shared" si="54"/>
        <v>0</v>
      </c>
      <c r="B279" s="10"/>
      <c r="C279" s="2"/>
      <c r="D279" s="2"/>
      <c r="E279" s="2"/>
      <c r="F279" s="2"/>
      <c r="G279" s="2"/>
      <c r="H279" s="3">
        <f t="shared" si="55"/>
        <v>0</v>
      </c>
      <c r="I279" s="63"/>
      <c r="J279" s="7"/>
      <c r="K279" s="8"/>
      <c r="M279" s="391"/>
    </row>
    <row r="280" spans="1:13" ht="24.95" customHeight="1">
      <c r="A280" s="32">
        <f t="shared" si="54"/>
        <v>0</v>
      </c>
      <c r="B280" s="10"/>
      <c r="C280" s="2"/>
      <c r="D280" s="2"/>
      <c r="E280" s="2"/>
      <c r="F280" s="2"/>
      <c r="G280" s="2"/>
      <c r="H280" s="3">
        <f t="shared" si="55"/>
        <v>0</v>
      </c>
      <c r="I280" s="63"/>
      <c r="J280" s="7"/>
      <c r="K280" s="8"/>
      <c r="M280" s="391"/>
    </row>
    <row r="281" spans="1:13" ht="24.95" customHeight="1">
      <c r="A281" s="32">
        <f t="shared" si="54"/>
        <v>0</v>
      </c>
      <c r="B281" s="10"/>
      <c r="C281" s="2"/>
      <c r="D281" s="2"/>
      <c r="E281" s="2"/>
      <c r="F281" s="2"/>
      <c r="G281" s="2"/>
      <c r="H281" s="3">
        <f t="shared" si="55"/>
        <v>0</v>
      </c>
      <c r="I281" s="63"/>
      <c r="J281" s="7"/>
      <c r="K281" s="8"/>
      <c r="M281" s="391"/>
    </row>
    <row r="282" spans="1:13" ht="24.95" customHeight="1">
      <c r="A282" s="32">
        <f t="shared" si="54"/>
        <v>0</v>
      </c>
      <c r="B282" s="10"/>
      <c r="C282" s="2"/>
      <c r="D282" s="2"/>
      <c r="E282" s="2"/>
      <c r="F282" s="2"/>
      <c r="G282" s="2"/>
      <c r="H282" s="3">
        <f t="shared" si="55"/>
        <v>0</v>
      </c>
      <c r="I282" s="63"/>
      <c r="J282" s="7"/>
      <c r="K282" s="8"/>
      <c r="M282" s="391"/>
    </row>
    <row r="283" spans="1:13" ht="24.95" customHeight="1">
      <c r="A283" s="32">
        <f t="shared" si="54"/>
        <v>0</v>
      </c>
      <c r="B283" s="10"/>
      <c r="C283" s="2"/>
      <c r="D283" s="2"/>
      <c r="E283" s="2"/>
      <c r="F283" s="2"/>
      <c r="G283" s="2"/>
      <c r="H283" s="3">
        <f t="shared" si="55"/>
        <v>0</v>
      </c>
      <c r="I283" s="63"/>
      <c r="J283" s="7"/>
      <c r="K283" s="8"/>
      <c r="M283" s="391"/>
    </row>
    <row r="284" spans="1:13" ht="24.95" customHeight="1">
      <c r="A284" s="33" t="e">
        <f>VLOOKUP(B275,O:W,2)</f>
        <v>#N/A</v>
      </c>
      <c r="B284" s="649" t="s">
        <v>70</v>
      </c>
      <c r="C284" s="650"/>
      <c r="D284" s="650"/>
      <c r="E284" s="650"/>
      <c r="F284" s="650"/>
      <c r="G284" s="650"/>
      <c r="H284" s="6"/>
      <c r="I284" s="63">
        <f>SUM(H276:H284)</f>
        <v>0</v>
      </c>
      <c r="J284" s="1" t="e">
        <f>VLOOKUP(B275,O:W,7)</f>
        <v>#N/A</v>
      </c>
      <c r="K284" s="8"/>
      <c r="M284" s="391"/>
    </row>
    <row r="285" spans="1:13" ht="45.75" customHeight="1">
      <c r="A285" s="32">
        <f>IF(B285&gt;0,1,0)</f>
        <v>0</v>
      </c>
      <c r="B285" s="647"/>
      <c r="C285" s="648"/>
      <c r="D285" s="648"/>
      <c r="E285" s="648"/>
      <c r="F285" s="648"/>
      <c r="G285" s="648"/>
      <c r="H285" s="6"/>
      <c r="I285" s="63"/>
      <c r="J285" s="7"/>
      <c r="K285" s="8"/>
      <c r="M285" s="390" t="s">
        <v>669</v>
      </c>
    </row>
    <row r="286" spans="1:13" ht="24.95" customHeight="1">
      <c r="A286" s="32">
        <f t="shared" ref="A286:A293" si="56">IF(H286&gt;0,1,0)</f>
        <v>0</v>
      </c>
      <c r="B286" s="10"/>
      <c r="C286" s="2"/>
      <c r="D286" s="2"/>
      <c r="E286" s="2"/>
      <c r="F286" s="2"/>
      <c r="G286" s="2"/>
      <c r="H286" s="3">
        <f>IF(AND(C286=0,D286=0,E286=0,F286=0,G286=0),0,ROUND(IF(C286=0,1,C286)*IF(D286=0,1,D286)*IF(E286=0,1,E286)*IF(F286=0,1,F286)*IF(G286=0,1,G286),2))</f>
        <v>0</v>
      </c>
      <c r="I286" s="63"/>
      <c r="J286" s="7"/>
      <c r="K286" s="8"/>
      <c r="M286" s="391" t="s">
        <v>3844</v>
      </c>
    </row>
    <row r="287" spans="1:13" ht="24.95" customHeight="1">
      <c r="A287" s="32">
        <f t="shared" si="56"/>
        <v>0</v>
      </c>
      <c r="B287" s="10"/>
      <c r="C287" s="2"/>
      <c r="D287" s="2"/>
      <c r="E287" s="2"/>
      <c r="F287" s="2"/>
      <c r="G287" s="2"/>
      <c r="H287" s="3">
        <f t="shared" ref="H287:H293" si="57">IF(AND(C287=0,D287=0,E287=0,F287=0,G287=0),0,ROUND(IF(C287=0,1,C287)*IF(D287=0,1,D287)*IF(E287=0,1,E287)*IF(F287=0,1,F287)*IF(G287=0,1,G287),2))</f>
        <v>0</v>
      </c>
      <c r="I287" s="63"/>
      <c r="J287" s="7"/>
      <c r="K287" s="8"/>
      <c r="M287" s="391"/>
    </row>
    <row r="288" spans="1:13" ht="24.95" customHeight="1">
      <c r="A288" s="32">
        <f t="shared" si="56"/>
        <v>0</v>
      </c>
      <c r="B288" s="10"/>
      <c r="C288" s="2"/>
      <c r="D288" s="2"/>
      <c r="E288" s="2"/>
      <c r="F288" s="2"/>
      <c r="G288" s="2"/>
      <c r="H288" s="3">
        <f t="shared" si="57"/>
        <v>0</v>
      </c>
      <c r="I288" s="63"/>
      <c r="J288" s="7"/>
      <c r="K288" s="8"/>
      <c r="M288" s="391"/>
    </row>
    <row r="289" spans="1:13" ht="24.95" customHeight="1">
      <c r="A289" s="32">
        <f t="shared" si="56"/>
        <v>0</v>
      </c>
      <c r="B289" s="10"/>
      <c r="C289" s="2"/>
      <c r="D289" s="2"/>
      <c r="E289" s="2"/>
      <c r="F289" s="2"/>
      <c r="G289" s="2"/>
      <c r="H289" s="3">
        <f t="shared" si="57"/>
        <v>0</v>
      </c>
      <c r="I289" s="63"/>
      <c r="J289" s="7"/>
      <c r="K289" s="8"/>
      <c r="M289" s="391"/>
    </row>
    <row r="290" spans="1:13" ht="24.95" customHeight="1">
      <c r="A290" s="32">
        <f t="shared" si="56"/>
        <v>0</v>
      </c>
      <c r="B290" s="10"/>
      <c r="C290" s="2"/>
      <c r="D290" s="2"/>
      <c r="E290" s="2"/>
      <c r="F290" s="2"/>
      <c r="G290" s="2"/>
      <c r="H290" s="3">
        <f t="shared" si="57"/>
        <v>0</v>
      </c>
      <c r="I290" s="63"/>
      <c r="J290" s="7"/>
      <c r="K290" s="8"/>
      <c r="M290" s="391"/>
    </row>
    <row r="291" spans="1:13" ht="24.95" customHeight="1">
      <c r="A291" s="32">
        <f t="shared" si="56"/>
        <v>0</v>
      </c>
      <c r="B291" s="10"/>
      <c r="C291" s="2"/>
      <c r="D291" s="2"/>
      <c r="E291" s="2"/>
      <c r="F291" s="2"/>
      <c r="G291" s="2"/>
      <c r="H291" s="3">
        <f t="shared" si="57"/>
        <v>0</v>
      </c>
      <c r="I291" s="63"/>
      <c r="J291" s="7"/>
      <c r="K291" s="8"/>
      <c r="M291" s="391"/>
    </row>
    <row r="292" spans="1:13" ht="24.95" customHeight="1">
      <c r="A292" s="32">
        <f t="shared" si="56"/>
        <v>0</v>
      </c>
      <c r="B292" s="10"/>
      <c r="C292" s="2"/>
      <c r="D292" s="2"/>
      <c r="E292" s="2"/>
      <c r="F292" s="2"/>
      <c r="G292" s="2"/>
      <c r="H292" s="3">
        <f t="shared" si="57"/>
        <v>0</v>
      </c>
      <c r="I292" s="63"/>
      <c r="J292" s="7"/>
      <c r="K292" s="8"/>
      <c r="M292" s="391"/>
    </row>
    <row r="293" spans="1:13" ht="24.95" customHeight="1">
      <c r="A293" s="32">
        <f t="shared" si="56"/>
        <v>0</v>
      </c>
      <c r="B293" s="10"/>
      <c r="C293" s="2"/>
      <c r="D293" s="2"/>
      <c r="E293" s="2"/>
      <c r="F293" s="2"/>
      <c r="G293" s="2"/>
      <c r="H293" s="3">
        <f t="shared" si="57"/>
        <v>0</v>
      </c>
      <c r="I293" s="63"/>
      <c r="J293" s="7"/>
      <c r="K293" s="8"/>
      <c r="M293" s="391"/>
    </row>
    <row r="294" spans="1:13" ht="24.95" customHeight="1">
      <c r="A294" s="33" t="e">
        <f>VLOOKUP(B285,O:W,2)</f>
        <v>#N/A</v>
      </c>
      <c r="B294" s="649" t="s">
        <v>70</v>
      </c>
      <c r="C294" s="650"/>
      <c r="D294" s="650"/>
      <c r="E294" s="650"/>
      <c r="F294" s="650"/>
      <c r="G294" s="650"/>
      <c r="H294" s="6"/>
      <c r="I294" s="63">
        <f>SUM(H286:H294)</f>
        <v>0</v>
      </c>
      <c r="J294" s="1" t="e">
        <f>VLOOKUP(B285,O:W,7)</f>
        <v>#N/A</v>
      </c>
      <c r="K294" s="8"/>
      <c r="M294" s="391"/>
    </row>
    <row r="295" spans="1:13" ht="45.75" customHeight="1">
      <c r="A295" s="32">
        <f>IF(B295&gt;0,1,0)</f>
        <v>0</v>
      </c>
      <c r="B295" s="647"/>
      <c r="C295" s="648"/>
      <c r="D295" s="648"/>
      <c r="E295" s="648"/>
      <c r="F295" s="648"/>
      <c r="G295" s="648"/>
      <c r="H295" s="6"/>
      <c r="I295" s="63"/>
      <c r="J295" s="7"/>
      <c r="K295" s="8"/>
      <c r="M295" s="390" t="s">
        <v>669</v>
      </c>
    </row>
    <row r="296" spans="1:13" ht="24.95" customHeight="1">
      <c r="A296" s="32">
        <f t="shared" ref="A296:A303" si="58">IF(H296&gt;0,1,0)</f>
        <v>0</v>
      </c>
      <c r="B296" s="10"/>
      <c r="C296" s="2"/>
      <c r="D296" s="2"/>
      <c r="E296" s="2"/>
      <c r="F296" s="2"/>
      <c r="G296" s="2"/>
      <c r="H296" s="3">
        <f>IF(AND(C296=0,D296=0,E296=0,F296=0,G296=0),0,ROUND(IF(C296=0,1,C296)*IF(D296=0,1,D296)*IF(E296=0,1,E296)*IF(F296=0,1,F296)*IF(G296=0,1,G296),2))</f>
        <v>0</v>
      </c>
      <c r="I296" s="63"/>
      <c r="J296" s="7"/>
      <c r="K296" s="8"/>
      <c r="M296" s="391" t="s">
        <v>3844</v>
      </c>
    </row>
    <row r="297" spans="1:13" ht="24.95" customHeight="1">
      <c r="A297" s="32">
        <f t="shared" si="58"/>
        <v>0</v>
      </c>
      <c r="B297" s="10"/>
      <c r="C297" s="2"/>
      <c r="D297" s="2"/>
      <c r="E297" s="2"/>
      <c r="F297" s="2"/>
      <c r="G297" s="2"/>
      <c r="H297" s="3">
        <f t="shared" ref="H297:H303" si="59">IF(AND(C297=0,D297=0,E297=0,F297=0,G297=0),0,ROUND(IF(C297=0,1,C297)*IF(D297=0,1,D297)*IF(E297=0,1,E297)*IF(F297=0,1,F297)*IF(G297=0,1,G297),2))</f>
        <v>0</v>
      </c>
      <c r="I297" s="63"/>
      <c r="J297" s="7"/>
      <c r="K297" s="8"/>
      <c r="M297" s="391"/>
    </row>
    <row r="298" spans="1:13" ht="24.95" customHeight="1">
      <c r="A298" s="32">
        <f t="shared" si="58"/>
        <v>0</v>
      </c>
      <c r="B298" s="10"/>
      <c r="C298" s="2"/>
      <c r="D298" s="2"/>
      <c r="E298" s="2"/>
      <c r="F298" s="2"/>
      <c r="G298" s="2"/>
      <c r="H298" s="3">
        <f t="shared" si="59"/>
        <v>0</v>
      </c>
      <c r="I298" s="63"/>
      <c r="J298" s="7"/>
      <c r="K298" s="8"/>
      <c r="M298" s="391"/>
    </row>
    <row r="299" spans="1:13" ht="24.95" customHeight="1">
      <c r="A299" s="32">
        <f t="shared" si="58"/>
        <v>0</v>
      </c>
      <c r="B299" s="10"/>
      <c r="C299" s="2"/>
      <c r="D299" s="2"/>
      <c r="E299" s="2"/>
      <c r="F299" s="2"/>
      <c r="G299" s="2"/>
      <c r="H299" s="3">
        <f t="shared" si="59"/>
        <v>0</v>
      </c>
      <c r="I299" s="63"/>
      <c r="J299" s="7"/>
      <c r="K299" s="8"/>
      <c r="M299" s="391"/>
    </row>
    <row r="300" spans="1:13" ht="24.95" customHeight="1">
      <c r="A300" s="32">
        <f t="shared" si="58"/>
        <v>0</v>
      </c>
      <c r="B300" s="10"/>
      <c r="C300" s="2"/>
      <c r="D300" s="2"/>
      <c r="E300" s="2"/>
      <c r="F300" s="2"/>
      <c r="G300" s="2"/>
      <c r="H300" s="3">
        <f t="shared" si="59"/>
        <v>0</v>
      </c>
      <c r="I300" s="63"/>
      <c r="J300" s="7"/>
      <c r="K300" s="8"/>
      <c r="M300" s="391"/>
    </row>
    <row r="301" spans="1:13" ht="24.95" customHeight="1">
      <c r="A301" s="32">
        <f t="shared" si="58"/>
        <v>0</v>
      </c>
      <c r="B301" s="10"/>
      <c r="C301" s="2"/>
      <c r="D301" s="2"/>
      <c r="E301" s="2"/>
      <c r="F301" s="2"/>
      <c r="G301" s="2"/>
      <c r="H301" s="3">
        <f t="shared" si="59"/>
        <v>0</v>
      </c>
      <c r="I301" s="63"/>
      <c r="J301" s="7"/>
      <c r="K301" s="8"/>
      <c r="M301" s="391"/>
    </row>
    <row r="302" spans="1:13" ht="24.95" customHeight="1">
      <c r="A302" s="32">
        <f t="shared" si="58"/>
        <v>0</v>
      </c>
      <c r="B302" s="10"/>
      <c r="C302" s="2"/>
      <c r="D302" s="2"/>
      <c r="E302" s="2"/>
      <c r="F302" s="2"/>
      <c r="G302" s="2"/>
      <c r="H302" s="3">
        <f t="shared" si="59"/>
        <v>0</v>
      </c>
      <c r="I302" s="63"/>
      <c r="J302" s="7"/>
      <c r="K302" s="8"/>
      <c r="M302" s="391"/>
    </row>
    <row r="303" spans="1:13" ht="24.95" customHeight="1">
      <c r="A303" s="32">
        <f t="shared" si="58"/>
        <v>0</v>
      </c>
      <c r="B303" s="10"/>
      <c r="C303" s="2"/>
      <c r="D303" s="2"/>
      <c r="E303" s="2"/>
      <c r="F303" s="2"/>
      <c r="G303" s="2"/>
      <c r="H303" s="3">
        <f t="shared" si="59"/>
        <v>0</v>
      </c>
      <c r="I303" s="63"/>
      <c r="J303" s="7"/>
      <c r="K303" s="8"/>
      <c r="M303" s="391"/>
    </row>
    <row r="304" spans="1:13" ht="24.95" customHeight="1">
      <c r="A304" s="33" t="e">
        <f>VLOOKUP(B295,O:W,2)</f>
        <v>#N/A</v>
      </c>
      <c r="B304" s="649" t="s">
        <v>70</v>
      </c>
      <c r="C304" s="650"/>
      <c r="D304" s="650"/>
      <c r="E304" s="650"/>
      <c r="F304" s="650"/>
      <c r="G304" s="650"/>
      <c r="H304" s="6"/>
      <c r="I304" s="63">
        <f>SUM(H296:H304)</f>
        <v>0</v>
      </c>
      <c r="J304" s="1" t="e">
        <f>VLOOKUP(B295,O:W,7)</f>
        <v>#N/A</v>
      </c>
      <c r="K304" s="8"/>
      <c r="M304" s="391"/>
    </row>
    <row r="305" spans="1:13" ht="45.75" customHeight="1">
      <c r="A305" s="32">
        <f>IF(B305&gt;0,1,0)</f>
        <v>0</v>
      </c>
      <c r="B305" s="647"/>
      <c r="C305" s="648"/>
      <c r="D305" s="648"/>
      <c r="E305" s="648"/>
      <c r="F305" s="648"/>
      <c r="G305" s="648"/>
      <c r="H305" s="6"/>
      <c r="I305" s="63"/>
      <c r="J305" s="7"/>
      <c r="K305" s="8"/>
      <c r="M305" s="390" t="s">
        <v>669</v>
      </c>
    </row>
    <row r="306" spans="1:13" ht="24.95" customHeight="1">
      <c r="A306" s="32">
        <f t="shared" ref="A306:A313" si="60">IF(H306&gt;0,1,0)</f>
        <v>0</v>
      </c>
      <c r="B306" s="10"/>
      <c r="C306" s="2"/>
      <c r="D306" s="2"/>
      <c r="E306" s="2"/>
      <c r="F306" s="2"/>
      <c r="G306" s="2"/>
      <c r="H306" s="3">
        <f>IF(AND(C306=0,D306=0,E306=0,F306=0,G306=0),0,ROUND(IF(C306=0,1,C306)*IF(D306=0,1,D306)*IF(E306=0,1,E306)*IF(F306=0,1,F306)*IF(G306=0,1,G306),2))</f>
        <v>0</v>
      </c>
      <c r="I306" s="63"/>
      <c r="J306" s="7"/>
      <c r="K306" s="8"/>
      <c r="M306" s="391" t="s">
        <v>3844</v>
      </c>
    </row>
    <row r="307" spans="1:13" ht="24.95" customHeight="1">
      <c r="A307" s="32">
        <f t="shared" si="60"/>
        <v>0</v>
      </c>
      <c r="B307" s="10"/>
      <c r="C307" s="2"/>
      <c r="D307" s="2"/>
      <c r="E307" s="2"/>
      <c r="F307" s="2"/>
      <c r="G307" s="2"/>
      <c r="H307" s="3">
        <f t="shared" ref="H307:H313" si="61">IF(AND(C307=0,D307=0,E307=0,F307=0,G307=0),0,ROUND(IF(C307=0,1,C307)*IF(D307=0,1,D307)*IF(E307=0,1,E307)*IF(F307=0,1,F307)*IF(G307=0,1,G307),2))</f>
        <v>0</v>
      </c>
      <c r="I307" s="63"/>
      <c r="J307" s="7"/>
      <c r="K307" s="8"/>
      <c r="M307" s="391"/>
    </row>
    <row r="308" spans="1:13" ht="24.95" customHeight="1">
      <c r="A308" s="32">
        <f t="shared" si="60"/>
        <v>0</v>
      </c>
      <c r="B308" s="10"/>
      <c r="C308" s="2"/>
      <c r="D308" s="2"/>
      <c r="E308" s="2"/>
      <c r="F308" s="2"/>
      <c r="G308" s="2"/>
      <c r="H308" s="3">
        <f t="shared" si="61"/>
        <v>0</v>
      </c>
      <c r="I308" s="63"/>
      <c r="J308" s="7"/>
      <c r="K308" s="8"/>
      <c r="M308" s="391"/>
    </row>
    <row r="309" spans="1:13" ht="24.95" customHeight="1">
      <c r="A309" s="32">
        <f t="shared" si="60"/>
        <v>0</v>
      </c>
      <c r="B309" s="10"/>
      <c r="C309" s="2"/>
      <c r="D309" s="2"/>
      <c r="E309" s="2"/>
      <c r="F309" s="2"/>
      <c r="G309" s="2"/>
      <c r="H309" s="3">
        <f t="shared" si="61"/>
        <v>0</v>
      </c>
      <c r="I309" s="63"/>
      <c r="J309" s="7"/>
      <c r="K309" s="8"/>
      <c r="M309" s="391"/>
    </row>
    <row r="310" spans="1:13" ht="24.95" customHeight="1">
      <c r="A310" s="32">
        <f t="shared" si="60"/>
        <v>0</v>
      </c>
      <c r="B310" s="10"/>
      <c r="C310" s="2"/>
      <c r="D310" s="2"/>
      <c r="E310" s="2"/>
      <c r="F310" s="2"/>
      <c r="G310" s="2"/>
      <c r="H310" s="3">
        <f t="shared" si="61"/>
        <v>0</v>
      </c>
      <c r="I310" s="63"/>
      <c r="J310" s="7"/>
      <c r="K310" s="8"/>
      <c r="M310" s="391"/>
    </row>
    <row r="311" spans="1:13" ht="24.95" customHeight="1">
      <c r="A311" s="32">
        <f t="shared" si="60"/>
        <v>0</v>
      </c>
      <c r="B311" s="10"/>
      <c r="C311" s="2"/>
      <c r="D311" s="2"/>
      <c r="E311" s="2"/>
      <c r="F311" s="2"/>
      <c r="G311" s="2"/>
      <c r="H311" s="3">
        <f t="shared" si="61"/>
        <v>0</v>
      </c>
      <c r="I311" s="63"/>
      <c r="J311" s="7"/>
      <c r="K311" s="8"/>
      <c r="M311" s="391"/>
    </row>
    <row r="312" spans="1:13" ht="24.95" customHeight="1">
      <c r="A312" s="32">
        <f t="shared" si="60"/>
        <v>0</v>
      </c>
      <c r="B312" s="10"/>
      <c r="C312" s="2"/>
      <c r="D312" s="2"/>
      <c r="E312" s="2"/>
      <c r="F312" s="2"/>
      <c r="G312" s="2"/>
      <c r="H312" s="3">
        <f t="shared" si="61"/>
        <v>0</v>
      </c>
      <c r="I312" s="63"/>
      <c r="J312" s="7"/>
      <c r="K312" s="8"/>
      <c r="M312" s="391"/>
    </row>
    <row r="313" spans="1:13" ht="24.95" customHeight="1">
      <c r="A313" s="32">
        <f t="shared" si="60"/>
        <v>0</v>
      </c>
      <c r="B313" s="10"/>
      <c r="C313" s="2"/>
      <c r="D313" s="2"/>
      <c r="E313" s="2"/>
      <c r="F313" s="2"/>
      <c r="G313" s="2"/>
      <c r="H313" s="3">
        <f t="shared" si="61"/>
        <v>0</v>
      </c>
      <c r="I313" s="63"/>
      <c r="J313" s="7"/>
      <c r="K313" s="8"/>
      <c r="M313" s="391"/>
    </row>
    <row r="314" spans="1:13" ht="24.95" customHeight="1">
      <c r="A314" s="33" t="e">
        <f>VLOOKUP(B305,O:W,2)</f>
        <v>#N/A</v>
      </c>
      <c r="B314" s="649" t="s">
        <v>70</v>
      </c>
      <c r="C314" s="650"/>
      <c r="D314" s="650"/>
      <c r="E314" s="650"/>
      <c r="F314" s="650"/>
      <c r="G314" s="650"/>
      <c r="H314" s="6"/>
      <c r="I314" s="63">
        <f>SUM(H306:H314)</f>
        <v>0</v>
      </c>
      <c r="J314" s="1" t="e">
        <f>VLOOKUP(B305,O:W,7)</f>
        <v>#N/A</v>
      </c>
      <c r="K314" s="8"/>
      <c r="M314" s="391"/>
    </row>
    <row r="315" spans="1:13" ht="45.75" customHeight="1">
      <c r="A315" s="32">
        <f>IF(B315&gt;0,1,0)</f>
        <v>0</v>
      </c>
      <c r="B315" s="647"/>
      <c r="C315" s="648"/>
      <c r="D315" s="648"/>
      <c r="E315" s="648"/>
      <c r="F315" s="648"/>
      <c r="G315" s="648"/>
      <c r="H315" s="6"/>
      <c r="I315" s="63"/>
      <c r="J315" s="7"/>
      <c r="K315" s="8"/>
      <c r="M315" s="390" t="s">
        <v>669</v>
      </c>
    </row>
    <row r="316" spans="1:13" ht="24.95" customHeight="1">
      <c r="A316" s="32">
        <f t="shared" ref="A316:A323" si="62">IF(H316&gt;0,1,0)</f>
        <v>0</v>
      </c>
      <c r="B316" s="10"/>
      <c r="C316" s="2"/>
      <c r="D316" s="2"/>
      <c r="E316" s="2"/>
      <c r="F316" s="2"/>
      <c r="G316" s="2"/>
      <c r="H316" s="3">
        <f>IF(AND(C316=0,D316=0,E316=0,F316=0,G316=0),0,ROUND(IF(C316=0,1,C316)*IF(D316=0,1,D316)*IF(E316=0,1,E316)*IF(F316=0,1,F316)*IF(G316=0,1,G316),2))</f>
        <v>0</v>
      </c>
      <c r="I316" s="63"/>
      <c r="J316" s="7"/>
      <c r="K316" s="8"/>
      <c r="M316" s="391" t="s">
        <v>3844</v>
      </c>
    </row>
    <row r="317" spans="1:13" ht="24.95" customHeight="1">
      <c r="A317" s="32">
        <f t="shared" si="62"/>
        <v>0</v>
      </c>
      <c r="B317" s="10"/>
      <c r="C317" s="2"/>
      <c r="D317" s="2"/>
      <c r="E317" s="2"/>
      <c r="F317" s="2"/>
      <c r="G317" s="2"/>
      <c r="H317" s="3">
        <f t="shared" ref="H317:H323" si="63">IF(AND(C317=0,D317=0,E317=0,F317=0,G317=0),0,ROUND(IF(C317=0,1,C317)*IF(D317=0,1,D317)*IF(E317=0,1,E317)*IF(F317=0,1,F317)*IF(G317=0,1,G317),2))</f>
        <v>0</v>
      </c>
      <c r="I317" s="63"/>
      <c r="J317" s="7"/>
      <c r="K317" s="8"/>
      <c r="M317" s="391"/>
    </row>
    <row r="318" spans="1:13" ht="24.95" customHeight="1">
      <c r="A318" s="32">
        <f t="shared" si="62"/>
        <v>0</v>
      </c>
      <c r="B318" s="10"/>
      <c r="C318" s="2"/>
      <c r="D318" s="2"/>
      <c r="E318" s="2"/>
      <c r="F318" s="2"/>
      <c r="G318" s="2"/>
      <c r="H318" s="3">
        <f t="shared" si="63"/>
        <v>0</v>
      </c>
      <c r="I318" s="63"/>
      <c r="J318" s="7"/>
      <c r="K318" s="8"/>
      <c r="M318" s="391"/>
    </row>
    <row r="319" spans="1:13" ht="24.95" customHeight="1">
      <c r="A319" s="32">
        <f t="shared" si="62"/>
        <v>0</v>
      </c>
      <c r="B319" s="10"/>
      <c r="C319" s="2"/>
      <c r="D319" s="2"/>
      <c r="E319" s="2"/>
      <c r="F319" s="2"/>
      <c r="G319" s="2"/>
      <c r="H319" s="3">
        <f t="shared" si="63"/>
        <v>0</v>
      </c>
      <c r="I319" s="63"/>
      <c r="J319" s="7"/>
      <c r="K319" s="8"/>
      <c r="M319" s="391"/>
    </row>
    <row r="320" spans="1:13" ht="24.95" customHeight="1">
      <c r="A320" s="32">
        <f t="shared" si="62"/>
        <v>0</v>
      </c>
      <c r="B320" s="10"/>
      <c r="C320" s="2"/>
      <c r="D320" s="2"/>
      <c r="E320" s="2"/>
      <c r="F320" s="2"/>
      <c r="G320" s="2"/>
      <c r="H320" s="3">
        <f t="shared" si="63"/>
        <v>0</v>
      </c>
      <c r="I320" s="63"/>
      <c r="J320" s="7"/>
      <c r="K320" s="8"/>
      <c r="M320" s="391"/>
    </row>
    <row r="321" spans="1:13" ht="24.95" customHeight="1">
      <c r="A321" s="32">
        <f t="shared" si="62"/>
        <v>0</v>
      </c>
      <c r="B321" s="10"/>
      <c r="C321" s="2"/>
      <c r="D321" s="2"/>
      <c r="E321" s="2"/>
      <c r="F321" s="2"/>
      <c r="G321" s="2"/>
      <c r="H321" s="3">
        <f t="shared" si="63"/>
        <v>0</v>
      </c>
      <c r="I321" s="63"/>
      <c r="J321" s="7"/>
      <c r="K321" s="8"/>
      <c r="M321" s="391"/>
    </row>
    <row r="322" spans="1:13" ht="24.95" customHeight="1">
      <c r="A322" s="32">
        <f t="shared" si="62"/>
        <v>0</v>
      </c>
      <c r="B322" s="10"/>
      <c r="C322" s="2"/>
      <c r="D322" s="2"/>
      <c r="E322" s="2"/>
      <c r="F322" s="2"/>
      <c r="G322" s="2"/>
      <c r="H322" s="3">
        <f t="shared" si="63"/>
        <v>0</v>
      </c>
      <c r="I322" s="63"/>
      <c r="J322" s="7"/>
      <c r="K322" s="8"/>
      <c r="M322" s="391"/>
    </row>
    <row r="323" spans="1:13" ht="24.95" customHeight="1">
      <c r="A323" s="32">
        <f t="shared" si="62"/>
        <v>0</v>
      </c>
      <c r="B323" s="10"/>
      <c r="C323" s="2"/>
      <c r="D323" s="2"/>
      <c r="E323" s="2"/>
      <c r="F323" s="2"/>
      <c r="G323" s="2"/>
      <c r="H323" s="3">
        <f t="shared" si="63"/>
        <v>0</v>
      </c>
      <c r="I323" s="63"/>
      <c r="J323" s="7"/>
      <c r="K323" s="8"/>
      <c r="M323" s="391"/>
    </row>
    <row r="324" spans="1:13" ht="24.95" customHeight="1">
      <c r="A324" s="33" t="e">
        <f>VLOOKUP(B315,O:W,2)</f>
        <v>#N/A</v>
      </c>
      <c r="B324" s="649" t="s">
        <v>70</v>
      </c>
      <c r="C324" s="650"/>
      <c r="D324" s="650"/>
      <c r="E324" s="650"/>
      <c r="F324" s="650"/>
      <c r="G324" s="650"/>
      <c r="H324" s="6"/>
      <c r="I324" s="63">
        <f>SUM(H316:H324)</f>
        <v>0</v>
      </c>
      <c r="J324" s="1" t="e">
        <f>VLOOKUP(B315,O:W,7)</f>
        <v>#N/A</v>
      </c>
      <c r="K324" s="8"/>
      <c r="M324" s="391"/>
    </row>
    <row r="325" spans="1:13" ht="45.75" customHeight="1">
      <c r="A325" s="32">
        <f>IF(B325&gt;0,1,0)</f>
        <v>0</v>
      </c>
      <c r="B325" s="647"/>
      <c r="C325" s="648"/>
      <c r="D325" s="648"/>
      <c r="E325" s="648"/>
      <c r="F325" s="648"/>
      <c r="G325" s="648"/>
      <c r="H325" s="6"/>
      <c r="I325" s="63"/>
      <c r="J325" s="7"/>
      <c r="K325" s="8"/>
      <c r="M325" s="390" t="s">
        <v>669</v>
      </c>
    </row>
    <row r="326" spans="1:13" ht="24.95" customHeight="1">
      <c r="A326" s="32">
        <f t="shared" ref="A326:A333" si="64">IF(H326&gt;0,1,0)</f>
        <v>0</v>
      </c>
      <c r="B326" s="10"/>
      <c r="C326" s="2"/>
      <c r="D326" s="2"/>
      <c r="E326" s="2"/>
      <c r="F326" s="2"/>
      <c r="G326" s="2"/>
      <c r="H326" s="3">
        <f>IF(AND(C326=0,D326=0,E326=0,F326=0,G326=0),0,ROUND(IF(C326=0,1,C326)*IF(D326=0,1,D326)*IF(E326=0,1,E326)*IF(F326=0,1,F326)*IF(G326=0,1,G326),2))</f>
        <v>0</v>
      </c>
      <c r="I326" s="63"/>
      <c r="J326" s="7"/>
      <c r="K326" s="8"/>
      <c r="M326" s="391" t="s">
        <v>3844</v>
      </c>
    </row>
    <row r="327" spans="1:13" ht="24.95" customHeight="1">
      <c r="A327" s="32">
        <f t="shared" si="64"/>
        <v>0</v>
      </c>
      <c r="B327" s="10"/>
      <c r="C327" s="2"/>
      <c r="D327" s="2"/>
      <c r="E327" s="2"/>
      <c r="F327" s="2"/>
      <c r="G327" s="2"/>
      <c r="H327" s="3">
        <f t="shared" ref="H327:H333" si="65">IF(AND(C327=0,D327=0,E327=0,F327=0,G327=0),0,ROUND(IF(C327=0,1,C327)*IF(D327=0,1,D327)*IF(E327=0,1,E327)*IF(F327=0,1,F327)*IF(G327=0,1,G327),2))</f>
        <v>0</v>
      </c>
      <c r="I327" s="63"/>
      <c r="J327" s="7"/>
      <c r="K327" s="8"/>
      <c r="M327" s="391"/>
    </row>
    <row r="328" spans="1:13" ht="24.95" customHeight="1">
      <c r="A328" s="32">
        <f t="shared" si="64"/>
        <v>0</v>
      </c>
      <c r="B328" s="10"/>
      <c r="C328" s="2"/>
      <c r="D328" s="2"/>
      <c r="E328" s="2"/>
      <c r="F328" s="2"/>
      <c r="G328" s="2"/>
      <c r="H328" s="3">
        <f t="shared" si="65"/>
        <v>0</v>
      </c>
      <c r="I328" s="63"/>
      <c r="J328" s="7"/>
      <c r="K328" s="8"/>
      <c r="M328" s="391"/>
    </row>
    <row r="329" spans="1:13" ht="24.95" customHeight="1">
      <c r="A329" s="32">
        <f t="shared" si="64"/>
        <v>0</v>
      </c>
      <c r="B329" s="10"/>
      <c r="C329" s="2"/>
      <c r="D329" s="2"/>
      <c r="E329" s="2"/>
      <c r="F329" s="2"/>
      <c r="G329" s="2"/>
      <c r="H329" s="3">
        <f t="shared" si="65"/>
        <v>0</v>
      </c>
      <c r="I329" s="63"/>
      <c r="J329" s="7"/>
      <c r="K329" s="8"/>
      <c r="M329" s="391"/>
    </row>
    <row r="330" spans="1:13" ht="24.95" customHeight="1">
      <c r="A330" s="32">
        <f t="shared" si="64"/>
        <v>0</v>
      </c>
      <c r="B330" s="10"/>
      <c r="C330" s="2"/>
      <c r="D330" s="2"/>
      <c r="E330" s="2"/>
      <c r="F330" s="2"/>
      <c r="G330" s="2"/>
      <c r="H330" s="3">
        <f t="shared" si="65"/>
        <v>0</v>
      </c>
      <c r="I330" s="63"/>
      <c r="J330" s="7"/>
      <c r="K330" s="8"/>
      <c r="M330" s="391"/>
    </row>
    <row r="331" spans="1:13" ht="24.95" customHeight="1">
      <c r="A331" s="32">
        <f t="shared" si="64"/>
        <v>0</v>
      </c>
      <c r="B331" s="10"/>
      <c r="C331" s="2"/>
      <c r="D331" s="2"/>
      <c r="E331" s="2"/>
      <c r="F331" s="2"/>
      <c r="G331" s="2"/>
      <c r="H331" s="3">
        <f t="shared" si="65"/>
        <v>0</v>
      </c>
      <c r="I331" s="63"/>
      <c r="J331" s="7"/>
      <c r="K331" s="8"/>
      <c r="M331" s="391"/>
    </row>
    <row r="332" spans="1:13" ht="24.95" customHeight="1">
      <c r="A332" s="32">
        <f t="shared" si="64"/>
        <v>0</v>
      </c>
      <c r="B332" s="10"/>
      <c r="C332" s="2"/>
      <c r="D332" s="2"/>
      <c r="E332" s="2"/>
      <c r="F332" s="2"/>
      <c r="G332" s="2"/>
      <c r="H332" s="3">
        <f t="shared" si="65"/>
        <v>0</v>
      </c>
      <c r="I332" s="63"/>
      <c r="J332" s="7"/>
      <c r="K332" s="8"/>
      <c r="M332" s="391"/>
    </row>
    <row r="333" spans="1:13" ht="24.95" customHeight="1">
      <c r="A333" s="32">
        <f t="shared" si="64"/>
        <v>0</v>
      </c>
      <c r="B333" s="10"/>
      <c r="C333" s="2"/>
      <c r="D333" s="2"/>
      <c r="E333" s="2"/>
      <c r="F333" s="2"/>
      <c r="G333" s="2"/>
      <c r="H333" s="3">
        <f t="shared" si="65"/>
        <v>0</v>
      </c>
      <c r="I333" s="63"/>
      <c r="J333" s="7"/>
      <c r="K333" s="8"/>
      <c r="M333" s="391"/>
    </row>
    <row r="334" spans="1:13" ht="24.95" customHeight="1">
      <c r="A334" s="33" t="e">
        <f>VLOOKUP(B325,O:W,2)</f>
        <v>#N/A</v>
      </c>
      <c r="B334" s="649" t="s">
        <v>70</v>
      </c>
      <c r="C334" s="650"/>
      <c r="D334" s="650"/>
      <c r="E334" s="650"/>
      <c r="F334" s="650"/>
      <c r="G334" s="650"/>
      <c r="H334" s="6"/>
      <c r="I334" s="63">
        <f>SUM(H326:H334)</f>
        <v>0</v>
      </c>
      <c r="J334" s="1" t="e">
        <f>VLOOKUP(B325,O:W,7)</f>
        <v>#N/A</v>
      </c>
      <c r="K334" s="8"/>
      <c r="M334" s="391"/>
    </row>
    <row r="335" spans="1:13" ht="45.75" customHeight="1">
      <c r="A335" s="32">
        <f>IF(B335&gt;0,1,0)</f>
        <v>0</v>
      </c>
      <c r="B335" s="647"/>
      <c r="C335" s="648"/>
      <c r="D335" s="648"/>
      <c r="E335" s="648"/>
      <c r="F335" s="648"/>
      <c r="G335" s="648"/>
      <c r="H335" s="6"/>
      <c r="I335" s="63"/>
      <c r="J335" s="7"/>
      <c r="K335" s="8"/>
      <c r="M335" s="390" t="s">
        <v>669</v>
      </c>
    </row>
    <row r="336" spans="1:13" ht="24.95" customHeight="1">
      <c r="A336" s="32">
        <f t="shared" ref="A336:A343" si="66">IF(H336&gt;0,1,0)</f>
        <v>0</v>
      </c>
      <c r="B336" s="10"/>
      <c r="C336" s="2"/>
      <c r="D336" s="2"/>
      <c r="E336" s="2"/>
      <c r="F336" s="2"/>
      <c r="G336" s="2"/>
      <c r="H336" s="3">
        <f>IF(AND(C336=0,D336=0,E336=0,F336=0,G336=0),0,ROUND(IF(C336=0,1,C336)*IF(D336=0,1,D336)*IF(E336=0,1,E336)*IF(F336=0,1,F336)*IF(G336=0,1,G336),2))</f>
        <v>0</v>
      </c>
      <c r="I336" s="63"/>
      <c r="J336" s="7"/>
      <c r="K336" s="8"/>
      <c r="M336" s="391" t="s">
        <v>3844</v>
      </c>
    </row>
    <row r="337" spans="1:13" ht="24.95" customHeight="1">
      <c r="A337" s="32">
        <f t="shared" si="66"/>
        <v>0</v>
      </c>
      <c r="B337" s="10"/>
      <c r="C337" s="2"/>
      <c r="D337" s="2"/>
      <c r="E337" s="2"/>
      <c r="F337" s="2"/>
      <c r="G337" s="2"/>
      <c r="H337" s="3">
        <f t="shared" ref="H337:H343" si="67">IF(AND(C337=0,D337=0,E337=0,F337=0,G337=0),0,ROUND(IF(C337=0,1,C337)*IF(D337=0,1,D337)*IF(E337=0,1,E337)*IF(F337=0,1,F337)*IF(G337=0,1,G337),2))</f>
        <v>0</v>
      </c>
      <c r="I337" s="63"/>
      <c r="J337" s="7"/>
      <c r="K337" s="8"/>
      <c r="M337" s="391"/>
    </row>
    <row r="338" spans="1:13" ht="24.95" customHeight="1">
      <c r="A338" s="32">
        <f t="shared" si="66"/>
        <v>0</v>
      </c>
      <c r="B338" s="10"/>
      <c r="C338" s="2"/>
      <c r="D338" s="2"/>
      <c r="E338" s="2"/>
      <c r="F338" s="2"/>
      <c r="G338" s="2"/>
      <c r="H338" s="3">
        <f t="shared" si="67"/>
        <v>0</v>
      </c>
      <c r="I338" s="63"/>
      <c r="J338" s="7"/>
      <c r="K338" s="8"/>
      <c r="M338" s="391"/>
    </row>
    <row r="339" spans="1:13" ht="24.95" customHeight="1">
      <c r="A339" s="32">
        <f t="shared" si="66"/>
        <v>0</v>
      </c>
      <c r="B339" s="10"/>
      <c r="C339" s="2"/>
      <c r="D339" s="2"/>
      <c r="E339" s="2"/>
      <c r="F339" s="2"/>
      <c r="G339" s="2"/>
      <c r="H339" s="3">
        <f t="shared" si="67"/>
        <v>0</v>
      </c>
      <c r="I339" s="63"/>
      <c r="J339" s="7"/>
      <c r="K339" s="8"/>
      <c r="M339" s="391"/>
    </row>
    <row r="340" spans="1:13" ht="24.95" customHeight="1">
      <c r="A340" s="32">
        <f t="shared" si="66"/>
        <v>0</v>
      </c>
      <c r="B340" s="10"/>
      <c r="C340" s="2"/>
      <c r="D340" s="2"/>
      <c r="E340" s="2"/>
      <c r="F340" s="2"/>
      <c r="G340" s="2"/>
      <c r="H340" s="3">
        <f t="shared" si="67"/>
        <v>0</v>
      </c>
      <c r="I340" s="63"/>
      <c r="J340" s="7"/>
      <c r="K340" s="8"/>
      <c r="M340" s="391"/>
    </row>
    <row r="341" spans="1:13" ht="24.95" customHeight="1">
      <c r="A341" s="32">
        <f t="shared" si="66"/>
        <v>0</v>
      </c>
      <c r="B341" s="10"/>
      <c r="C341" s="2"/>
      <c r="D341" s="2"/>
      <c r="E341" s="2"/>
      <c r="F341" s="2"/>
      <c r="G341" s="2"/>
      <c r="H341" s="3">
        <f t="shared" si="67"/>
        <v>0</v>
      </c>
      <c r="I341" s="63"/>
      <c r="J341" s="7"/>
      <c r="K341" s="8"/>
      <c r="M341" s="391"/>
    </row>
    <row r="342" spans="1:13" ht="24.95" customHeight="1">
      <c r="A342" s="32">
        <f t="shared" si="66"/>
        <v>0</v>
      </c>
      <c r="B342" s="10"/>
      <c r="C342" s="2"/>
      <c r="D342" s="2"/>
      <c r="E342" s="2"/>
      <c r="F342" s="2"/>
      <c r="G342" s="2"/>
      <c r="H342" s="3">
        <f t="shared" si="67"/>
        <v>0</v>
      </c>
      <c r="I342" s="63"/>
      <c r="J342" s="7"/>
      <c r="K342" s="8"/>
      <c r="M342" s="391"/>
    </row>
    <row r="343" spans="1:13" ht="24.95" customHeight="1">
      <c r="A343" s="32">
        <f t="shared" si="66"/>
        <v>0</v>
      </c>
      <c r="B343" s="10"/>
      <c r="C343" s="2"/>
      <c r="D343" s="2"/>
      <c r="E343" s="2"/>
      <c r="F343" s="2"/>
      <c r="G343" s="2"/>
      <c r="H343" s="3">
        <f t="shared" si="67"/>
        <v>0</v>
      </c>
      <c r="I343" s="63"/>
      <c r="J343" s="7"/>
      <c r="K343" s="8"/>
      <c r="M343" s="391"/>
    </row>
    <row r="344" spans="1:13" ht="24.95" customHeight="1">
      <c r="A344" s="33" t="e">
        <f>VLOOKUP(B335,O:W,2)</f>
        <v>#N/A</v>
      </c>
      <c r="B344" s="649" t="s">
        <v>70</v>
      </c>
      <c r="C344" s="650"/>
      <c r="D344" s="650"/>
      <c r="E344" s="650"/>
      <c r="F344" s="650"/>
      <c r="G344" s="650"/>
      <c r="H344" s="6"/>
      <c r="I344" s="63">
        <f>SUM(H336:H344)</f>
        <v>0</v>
      </c>
      <c r="J344" s="1" t="e">
        <f>VLOOKUP(B335,O:W,7)</f>
        <v>#N/A</v>
      </c>
      <c r="K344" s="8"/>
      <c r="M344" s="391"/>
    </row>
    <row r="345" spans="1:13" ht="45.75" customHeight="1">
      <c r="A345" s="32">
        <f>IF(B345&gt;0,1,0)</f>
        <v>0</v>
      </c>
      <c r="B345" s="647"/>
      <c r="C345" s="648"/>
      <c r="D345" s="648"/>
      <c r="E345" s="648"/>
      <c r="F345" s="648"/>
      <c r="G345" s="648"/>
      <c r="H345" s="6"/>
      <c r="I345" s="63"/>
      <c r="J345" s="7"/>
      <c r="K345" s="8"/>
      <c r="M345" s="390" t="s">
        <v>669</v>
      </c>
    </row>
    <row r="346" spans="1:13" ht="24.95" customHeight="1">
      <c r="A346" s="32">
        <f t="shared" ref="A346:A353" si="68">IF(H346&gt;0,1,0)</f>
        <v>0</v>
      </c>
      <c r="B346" s="10"/>
      <c r="C346" s="2"/>
      <c r="D346" s="2"/>
      <c r="E346" s="2"/>
      <c r="F346" s="2"/>
      <c r="G346" s="2"/>
      <c r="H346" s="3">
        <f>IF(AND(C346=0,D346=0,E346=0,F346=0,G346=0),0,ROUND(IF(C346=0,1,C346)*IF(D346=0,1,D346)*IF(E346=0,1,E346)*IF(F346=0,1,F346)*IF(G346=0,1,G346),2))</f>
        <v>0</v>
      </c>
      <c r="I346" s="63"/>
      <c r="J346" s="7"/>
      <c r="K346" s="8"/>
      <c r="M346" s="391" t="s">
        <v>3844</v>
      </c>
    </row>
    <row r="347" spans="1:13" ht="24.95" customHeight="1">
      <c r="A347" s="32">
        <f t="shared" si="68"/>
        <v>0</v>
      </c>
      <c r="B347" s="10"/>
      <c r="C347" s="2"/>
      <c r="D347" s="2"/>
      <c r="E347" s="2"/>
      <c r="F347" s="2"/>
      <c r="G347" s="2"/>
      <c r="H347" s="3">
        <f t="shared" ref="H347:H353" si="69">IF(AND(C347=0,D347=0,E347=0,F347=0,G347=0),0,ROUND(IF(C347=0,1,C347)*IF(D347=0,1,D347)*IF(E347=0,1,E347)*IF(F347=0,1,F347)*IF(G347=0,1,G347),2))</f>
        <v>0</v>
      </c>
      <c r="I347" s="63"/>
      <c r="J347" s="7"/>
      <c r="K347" s="8"/>
      <c r="M347" s="391"/>
    </row>
    <row r="348" spans="1:13" ht="24.95" customHeight="1">
      <c r="A348" s="32">
        <f t="shared" si="68"/>
        <v>0</v>
      </c>
      <c r="B348" s="10"/>
      <c r="C348" s="2"/>
      <c r="D348" s="2"/>
      <c r="E348" s="2"/>
      <c r="F348" s="2"/>
      <c r="G348" s="2"/>
      <c r="H348" s="3">
        <f t="shared" si="69"/>
        <v>0</v>
      </c>
      <c r="I348" s="63"/>
      <c r="J348" s="7"/>
      <c r="K348" s="8"/>
      <c r="M348" s="391"/>
    </row>
    <row r="349" spans="1:13" ht="24.95" customHeight="1">
      <c r="A349" s="32">
        <f t="shared" si="68"/>
        <v>0</v>
      </c>
      <c r="B349" s="10"/>
      <c r="C349" s="2"/>
      <c r="D349" s="2"/>
      <c r="E349" s="2"/>
      <c r="F349" s="2"/>
      <c r="G349" s="2"/>
      <c r="H349" s="3">
        <f t="shared" si="69"/>
        <v>0</v>
      </c>
      <c r="I349" s="63"/>
      <c r="J349" s="7"/>
      <c r="K349" s="8"/>
      <c r="M349" s="391"/>
    </row>
    <row r="350" spans="1:13" ht="24.95" customHeight="1">
      <c r="A350" s="32">
        <f t="shared" si="68"/>
        <v>0</v>
      </c>
      <c r="B350" s="10"/>
      <c r="C350" s="2"/>
      <c r="D350" s="2"/>
      <c r="E350" s="2"/>
      <c r="F350" s="2"/>
      <c r="G350" s="2"/>
      <c r="H350" s="3">
        <f t="shared" si="69"/>
        <v>0</v>
      </c>
      <c r="I350" s="63"/>
      <c r="J350" s="7"/>
      <c r="K350" s="8"/>
      <c r="M350" s="391"/>
    </row>
    <row r="351" spans="1:13" ht="24.95" customHeight="1">
      <c r="A351" s="32">
        <f t="shared" si="68"/>
        <v>0</v>
      </c>
      <c r="B351" s="10"/>
      <c r="C351" s="2"/>
      <c r="D351" s="2"/>
      <c r="E351" s="2"/>
      <c r="F351" s="2"/>
      <c r="G351" s="2"/>
      <c r="H351" s="3">
        <f t="shared" si="69"/>
        <v>0</v>
      </c>
      <c r="I351" s="63"/>
      <c r="J351" s="7"/>
      <c r="K351" s="8"/>
      <c r="M351" s="391"/>
    </row>
    <row r="352" spans="1:13" ht="24.95" customHeight="1">
      <c r="A352" s="32">
        <f t="shared" si="68"/>
        <v>0</v>
      </c>
      <c r="B352" s="10"/>
      <c r="C352" s="2"/>
      <c r="D352" s="2"/>
      <c r="E352" s="2"/>
      <c r="F352" s="2"/>
      <c r="G352" s="2"/>
      <c r="H352" s="3">
        <f t="shared" si="69"/>
        <v>0</v>
      </c>
      <c r="I352" s="63"/>
      <c r="J352" s="7"/>
      <c r="K352" s="8"/>
      <c r="M352" s="391"/>
    </row>
    <row r="353" spans="1:13" ht="24.95" customHeight="1">
      <c r="A353" s="32">
        <f t="shared" si="68"/>
        <v>0</v>
      </c>
      <c r="B353" s="10"/>
      <c r="C353" s="2"/>
      <c r="D353" s="2"/>
      <c r="E353" s="2"/>
      <c r="F353" s="2"/>
      <c r="G353" s="2"/>
      <c r="H353" s="3">
        <f t="shared" si="69"/>
        <v>0</v>
      </c>
      <c r="I353" s="63"/>
      <c r="J353" s="7"/>
      <c r="K353" s="8"/>
      <c r="M353" s="391"/>
    </row>
    <row r="354" spans="1:13" ht="24.95" customHeight="1">
      <c r="A354" s="33" t="e">
        <f>VLOOKUP(B345,O:W,2)</f>
        <v>#N/A</v>
      </c>
      <c r="B354" s="649" t="s">
        <v>70</v>
      </c>
      <c r="C354" s="650"/>
      <c r="D354" s="650"/>
      <c r="E354" s="650"/>
      <c r="F354" s="650"/>
      <c r="G354" s="650"/>
      <c r="H354" s="6"/>
      <c r="I354" s="63">
        <f>SUM(H346:H354)</f>
        <v>0</v>
      </c>
      <c r="J354" s="1" t="e">
        <f>VLOOKUP(B345,O:W,7)</f>
        <v>#N/A</v>
      </c>
      <c r="K354" s="8"/>
      <c r="M354" s="391"/>
    </row>
    <row r="355" spans="1:13" ht="45.75" customHeight="1">
      <c r="A355" s="32">
        <f>IF(B355&gt;0,1,0)</f>
        <v>0</v>
      </c>
      <c r="B355" s="647"/>
      <c r="C355" s="648"/>
      <c r="D355" s="648"/>
      <c r="E355" s="648"/>
      <c r="F355" s="648"/>
      <c r="G355" s="648"/>
      <c r="H355" s="6"/>
      <c r="I355" s="63"/>
      <c r="J355" s="7"/>
      <c r="K355" s="8"/>
      <c r="M355" s="390" t="s">
        <v>669</v>
      </c>
    </row>
    <row r="356" spans="1:13" ht="24.95" customHeight="1">
      <c r="A356" s="32">
        <f t="shared" ref="A356:A363" si="70">IF(H356&gt;0,1,0)</f>
        <v>0</v>
      </c>
      <c r="B356" s="10"/>
      <c r="C356" s="2"/>
      <c r="D356" s="2"/>
      <c r="E356" s="2"/>
      <c r="F356" s="2"/>
      <c r="G356" s="2"/>
      <c r="H356" s="3">
        <f>IF(AND(C356=0,D356=0,E356=0,F356=0,G356=0),0,ROUND(IF(C356=0,1,C356)*IF(D356=0,1,D356)*IF(E356=0,1,E356)*IF(F356=0,1,F356)*IF(G356=0,1,G356),2))</f>
        <v>0</v>
      </c>
      <c r="I356" s="63"/>
      <c r="J356" s="7"/>
      <c r="K356" s="8"/>
      <c r="M356" s="391" t="s">
        <v>3844</v>
      </c>
    </row>
    <row r="357" spans="1:13" ht="24.95" customHeight="1">
      <c r="A357" s="32">
        <f t="shared" si="70"/>
        <v>0</v>
      </c>
      <c r="B357" s="10"/>
      <c r="C357" s="2"/>
      <c r="D357" s="2"/>
      <c r="E357" s="2"/>
      <c r="F357" s="2"/>
      <c r="G357" s="2"/>
      <c r="H357" s="3">
        <f t="shared" ref="H357:H363" si="71">IF(AND(C357=0,D357=0,E357=0,F357=0,G357=0),0,ROUND(IF(C357=0,1,C357)*IF(D357=0,1,D357)*IF(E357=0,1,E357)*IF(F357=0,1,F357)*IF(G357=0,1,G357),2))</f>
        <v>0</v>
      </c>
      <c r="I357" s="63"/>
      <c r="J357" s="7"/>
      <c r="K357" s="8"/>
      <c r="M357" s="391"/>
    </row>
    <row r="358" spans="1:13" ht="24.95" customHeight="1">
      <c r="A358" s="32">
        <f t="shared" si="70"/>
        <v>0</v>
      </c>
      <c r="B358" s="10"/>
      <c r="C358" s="2"/>
      <c r="D358" s="2"/>
      <c r="E358" s="2"/>
      <c r="F358" s="2"/>
      <c r="G358" s="2"/>
      <c r="H358" s="3">
        <f t="shared" si="71"/>
        <v>0</v>
      </c>
      <c r="I358" s="63"/>
      <c r="J358" s="7"/>
      <c r="K358" s="8"/>
      <c r="M358" s="391"/>
    </row>
    <row r="359" spans="1:13" ht="24.95" customHeight="1">
      <c r="A359" s="32">
        <f t="shared" si="70"/>
        <v>0</v>
      </c>
      <c r="B359" s="10"/>
      <c r="C359" s="2"/>
      <c r="D359" s="2"/>
      <c r="E359" s="2"/>
      <c r="F359" s="2"/>
      <c r="G359" s="2"/>
      <c r="H359" s="3">
        <f t="shared" si="71"/>
        <v>0</v>
      </c>
      <c r="I359" s="63"/>
      <c r="J359" s="7"/>
      <c r="K359" s="8"/>
      <c r="M359" s="391"/>
    </row>
    <row r="360" spans="1:13" ht="24.95" customHeight="1">
      <c r="A360" s="32">
        <f t="shared" si="70"/>
        <v>0</v>
      </c>
      <c r="B360" s="10"/>
      <c r="C360" s="2"/>
      <c r="D360" s="2"/>
      <c r="E360" s="2"/>
      <c r="F360" s="2"/>
      <c r="G360" s="2"/>
      <c r="H360" s="3">
        <f t="shared" si="71"/>
        <v>0</v>
      </c>
      <c r="I360" s="63"/>
      <c r="J360" s="7"/>
      <c r="K360" s="8"/>
      <c r="M360" s="391"/>
    </row>
    <row r="361" spans="1:13" ht="24.95" customHeight="1">
      <c r="A361" s="32">
        <f t="shared" si="70"/>
        <v>0</v>
      </c>
      <c r="B361" s="10"/>
      <c r="C361" s="2"/>
      <c r="D361" s="2"/>
      <c r="E361" s="2"/>
      <c r="F361" s="2"/>
      <c r="G361" s="2"/>
      <c r="H361" s="3">
        <f t="shared" si="71"/>
        <v>0</v>
      </c>
      <c r="I361" s="63"/>
      <c r="J361" s="7"/>
      <c r="K361" s="8"/>
      <c r="M361" s="391"/>
    </row>
    <row r="362" spans="1:13" ht="24.95" customHeight="1">
      <c r="A362" s="32">
        <f t="shared" si="70"/>
        <v>0</v>
      </c>
      <c r="B362" s="10"/>
      <c r="C362" s="2"/>
      <c r="D362" s="2"/>
      <c r="E362" s="2"/>
      <c r="F362" s="2"/>
      <c r="G362" s="2"/>
      <c r="H362" s="3">
        <f t="shared" si="71"/>
        <v>0</v>
      </c>
      <c r="I362" s="63"/>
      <c r="J362" s="7"/>
      <c r="K362" s="8"/>
      <c r="M362" s="391"/>
    </row>
    <row r="363" spans="1:13" ht="24.95" customHeight="1">
      <c r="A363" s="32">
        <f t="shared" si="70"/>
        <v>0</v>
      </c>
      <c r="B363" s="10"/>
      <c r="C363" s="2"/>
      <c r="D363" s="2"/>
      <c r="E363" s="2"/>
      <c r="F363" s="2"/>
      <c r="G363" s="2"/>
      <c r="H363" s="3">
        <f t="shared" si="71"/>
        <v>0</v>
      </c>
      <c r="I363" s="63"/>
      <c r="J363" s="7"/>
      <c r="K363" s="8"/>
      <c r="M363" s="391"/>
    </row>
    <row r="364" spans="1:13" ht="24.95" customHeight="1">
      <c r="A364" s="33" t="e">
        <f>VLOOKUP(B355,O:W,2)</f>
        <v>#N/A</v>
      </c>
      <c r="B364" s="649" t="s">
        <v>70</v>
      </c>
      <c r="C364" s="650"/>
      <c r="D364" s="650"/>
      <c r="E364" s="650"/>
      <c r="F364" s="650"/>
      <c r="G364" s="650"/>
      <c r="H364" s="6"/>
      <c r="I364" s="63">
        <f>SUM(H356:H364)</f>
        <v>0</v>
      </c>
      <c r="J364" s="1" t="e">
        <f>VLOOKUP(B355,O:W,7)</f>
        <v>#N/A</v>
      </c>
      <c r="K364" s="8"/>
      <c r="M364" s="391"/>
    </row>
    <row r="365" spans="1:13" ht="45.75" customHeight="1">
      <c r="A365" s="32">
        <f>IF(B365&gt;0,1,0)</f>
        <v>0</v>
      </c>
      <c r="B365" s="647"/>
      <c r="C365" s="648"/>
      <c r="D365" s="648"/>
      <c r="E365" s="648"/>
      <c r="F365" s="648"/>
      <c r="G365" s="648"/>
      <c r="H365" s="6"/>
      <c r="I365" s="63"/>
      <c r="J365" s="7"/>
      <c r="K365" s="8"/>
      <c r="M365" s="390" t="s">
        <v>669</v>
      </c>
    </row>
    <row r="366" spans="1:13" ht="24.95" customHeight="1">
      <c r="A366" s="32">
        <f t="shared" ref="A366:A373" si="72">IF(H366&gt;0,1,0)</f>
        <v>0</v>
      </c>
      <c r="B366" s="10"/>
      <c r="C366" s="2">
        <v>0</v>
      </c>
      <c r="D366" s="2">
        <v>0</v>
      </c>
      <c r="E366" s="2">
        <v>0</v>
      </c>
      <c r="F366" s="2">
        <v>0</v>
      </c>
      <c r="G366" s="2"/>
      <c r="H366" s="3">
        <f>IF(AND(C366=0,D366=0,E366=0,F366=0,G366=0),0,ROUND(IF(C366=0,1,C366)*IF(D366=0,1,D366)*IF(E366=0,1,E366)*IF(F366=0,1,F366)*IF(G366=0,1,G366),2))</f>
        <v>0</v>
      </c>
      <c r="I366" s="63"/>
      <c r="J366" s="7"/>
      <c r="K366" s="8"/>
      <c r="M366" s="391" t="s">
        <v>3844</v>
      </c>
    </row>
    <row r="367" spans="1:13" ht="24.95" customHeight="1">
      <c r="A367" s="32">
        <f t="shared" si="72"/>
        <v>0</v>
      </c>
      <c r="B367" s="10"/>
      <c r="C367" s="2"/>
      <c r="D367" s="2"/>
      <c r="E367" s="2"/>
      <c r="F367" s="2"/>
      <c r="G367" s="2"/>
      <c r="H367" s="3">
        <f t="shared" ref="H367:H373" si="73">IF(AND(C367=0,D367=0,E367=0,F367=0,G367=0),0,ROUND(IF(C367=0,1,C367)*IF(D367=0,1,D367)*IF(E367=0,1,E367)*IF(F367=0,1,F367)*IF(G367=0,1,G367),2))</f>
        <v>0</v>
      </c>
      <c r="I367" s="63"/>
      <c r="J367" s="7"/>
      <c r="K367" s="8"/>
      <c r="M367" s="391"/>
    </row>
    <row r="368" spans="1:13" ht="24.95" customHeight="1">
      <c r="A368" s="32">
        <f t="shared" si="72"/>
        <v>0</v>
      </c>
      <c r="B368" s="10"/>
      <c r="C368" s="2"/>
      <c r="D368" s="2"/>
      <c r="E368" s="2"/>
      <c r="F368" s="2"/>
      <c r="G368" s="2"/>
      <c r="H368" s="3">
        <f t="shared" si="73"/>
        <v>0</v>
      </c>
      <c r="I368" s="63"/>
      <c r="J368" s="7"/>
      <c r="K368" s="8"/>
      <c r="M368" s="391"/>
    </row>
    <row r="369" spans="1:13" ht="24.95" customHeight="1">
      <c r="A369" s="32">
        <f t="shared" si="72"/>
        <v>0</v>
      </c>
      <c r="B369" s="10"/>
      <c r="C369" s="2"/>
      <c r="D369" s="2"/>
      <c r="E369" s="2"/>
      <c r="F369" s="2"/>
      <c r="G369" s="2"/>
      <c r="H369" s="3">
        <f t="shared" si="73"/>
        <v>0</v>
      </c>
      <c r="I369" s="63"/>
      <c r="J369" s="7"/>
      <c r="K369" s="8"/>
      <c r="M369" s="391"/>
    </row>
    <row r="370" spans="1:13" ht="24.95" customHeight="1">
      <c r="A370" s="32">
        <f t="shared" si="72"/>
        <v>0</v>
      </c>
      <c r="B370" s="10"/>
      <c r="C370" s="2"/>
      <c r="D370" s="2"/>
      <c r="E370" s="2"/>
      <c r="F370" s="2"/>
      <c r="G370" s="2"/>
      <c r="H370" s="3">
        <f t="shared" si="73"/>
        <v>0</v>
      </c>
      <c r="I370" s="63"/>
      <c r="J370" s="7"/>
      <c r="K370" s="8"/>
      <c r="M370" s="391"/>
    </row>
    <row r="371" spans="1:13" ht="24.95" customHeight="1">
      <c r="A371" s="32">
        <f t="shared" si="72"/>
        <v>0</v>
      </c>
      <c r="B371" s="10"/>
      <c r="C371" s="2"/>
      <c r="D371" s="2"/>
      <c r="E371" s="2"/>
      <c r="F371" s="2"/>
      <c r="G371" s="2"/>
      <c r="H371" s="3">
        <f t="shared" si="73"/>
        <v>0</v>
      </c>
      <c r="I371" s="63"/>
      <c r="J371" s="7"/>
      <c r="K371" s="8"/>
      <c r="M371" s="391"/>
    </row>
    <row r="372" spans="1:13" ht="24.95" customHeight="1">
      <c r="A372" s="32">
        <f t="shared" si="72"/>
        <v>0</v>
      </c>
      <c r="B372" s="10"/>
      <c r="C372" s="2"/>
      <c r="D372" s="2"/>
      <c r="E372" s="2"/>
      <c r="F372" s="2"/>
      <c r="G372" s="2"/>
      <c r="H372" s="3">
        <f t="shared" si="73"/>
        <v>0</v>
      </c>
      <c r="I372" s="63"/>
      <c r="J372" s="7"/>
      <c r="K372" s="8"/>
      <c r="M372" s="391"/>
    </row>
    <row r="373" spans="1:13" ht="24.95" customHeight="1">
      <c r="A373" s="32">
        <f t="shared" si="72"/>
        <v>0</v>
      </c>
      <c r="B373" s="10"/>
      <c r="C373" s="2"/>
      <c r="D373" s="2"/>
      <c r="E373" s="2"/>
      <c r="F373" s="2"/>
      <c r="G373" s="2"/>
      <c r="H373" s="3">
        <f t="shared" si="73"/>
        <v>0</v>
      </c>
      <c r="I373" s="63"/>
      <c r="J373" s="7"/>
      <c r="K373" s="8"/>
      <c r="M373" s="391"/>
    </row>
    <row r="374" spans="1:13" ht="24.95" customHeight="1">
      <c r="A374" s="33" t="e">
        <f>VLOOKUP(B365,O:W,2)</f>
        <v>#N/A</v>
      </c>
      <c r="B374" s="649" t="s">
        <v>70</v>
      </c>
      <c r="C374" s="650"/>
      <c r="D374" s="650"/>
      <c r="E374" s="650"/>
      <c r="F374" s="650"/>
      <c r="G374" s="650"/>
      <c r="H374" s="6"/>
      <c r="I374" s="63">
        <f>SUM(H366:H374)</f>
        <v>0</v>
      </c>
      <c r="J374" s="1" t="e">
        <f>VLOOKUP(B365,O:W,7)</f>
        <v>#N/A</v>
      </c>
      <c r="K374" s="8"/>
      <c r="M374" s="391"/>
    </row>
    <row r="375" spans="1:13" ht="45.75" customHeight="1">
      <c r="A375" s="32">
        <f>IF(B375&gt;0,1,0)</f>
        <v>0</v>
      </c>
      <c r="B375" s="647"/>
      <c r="C375" s="648"/>
      <c r="D375" s="648"/>
      <c r="E375" s="648"/>
      <c r="F375" s="648"/>
      <c r="G375" s="648"/>
      <c r="H375" s="6"/>
      <c r="I375" s="63"/>
      <c r="J375" s="7"/>
      <c r="K375" s="8"/>
      <c r="M375" s="390" t="s">
        <v>669</v>
      </c>
    </row>
    <row r="376" spans="1:13" ht="24.95" customHeight="1">
      <c r="A376" s="32">
        <f t="shared" ref="A376:A383" si="74">IF(H376&gt;0,1,0)</f>
        <v>0</v>
      </c>
      <c r="C376" s="2"/>
      <c r="D376" s="2"/>
      <c r="E376" s="2"/>
      <c r="F376" s="2"/>
      <c r="G376" s="2"/>
      <c r="H376" s="3">
        <f>IF(AND(C376=0,D376=0,E376=0,F376=0,G376=0),0,ROUND(IF(C376=0,1,C376)*IF(D376=0,1,D376)*IF(E376=0,1,E376)*IF(F376=0,1,F376)*IF(G376=0,1,G376),2))</f>
        <v>0</v>
      </c>
      <c r="I376" s="63"/>
      <c r="J376" s="7"/>
      <c r="K376" s="8"/>
      <c r="M376" s="391" t="s">
        <v>3844</v>
      </c>
    </row>
    <row r="377" spans="1:13" ht="24.95" customHeight="1">
      <c r="A377" s="32">
        <f t="shared" si="74"/>
        <v>0</v>
      </c>
      <c r="B377" s="10"/>
      <c r="C377" s="2"/>
      <c r="D377" s="2"/>
      <c r="E377" s="2"/>
      <c r="F377" s="2"/>
      <c r="G377" s="2"/>
      <c r="H377" s="3">
        <f t="shared" ref="H377:H383" si="75">IF(AND(C377=0,D377=0,E377=0,F377=0,G377=0),0,ROUND(IF(C377=0,1,C377)*IF(D377=0,1,D377)*IF(E377=0,1,E377)*IF(F377=0,1,F377)*IF(G377=0,1,G377),2))</f>
        <v>0</v>
      </c>
      <c r="I377" s="63"/>
      <c r="J377" s="7"/>
      <c r="K377" s="8"/>
      <c r="M377" s="391"/>
    </row>
    <row r="378" spans="1:13" ht="24.95" customHeight="1">
      <c r="A378" s="32">
        <f t="shared" si="74"/>
        <v>0</v>
      </c>
      <c r="B378" s="10"/>
      <c r="C378" s="2"/>
      <c r="D378" s="2"/>
      <c r="E378" s="2"/>
      <c r="F378" s="2"/>
      <c r="G378" s="2"/>
      <c r="H378" s="3">
        <f t="shared" si="75"/>
        <v>0</v>
      </c>
      <c r="I378" s="63"/>
      <c r="J378" s="7"/>
      <c r="K378" s="8"/>
      <c r="M378" s="391"/>
    </row>
    <row r="379" spans="1:13" ht="24.95" customHeight="1">
      <c r="A379" s="32">
        <f t="shared" si="74"/>
        <v>0</v>
      </c>
      <c r="B379" s="10"/>
      <c r="C379" s="2"/>
      <c r="D379" s="2"/>
      <c r="E379" s="2"/>
      <c r="F379" s="2"/>
      <c r="G379" s="2"/>
      <c r="H379" s="3">
        <f t="shared" si="75"/>
        <v>0</v>
      </c>
      <c r="I379" s="63"/>
      <c r="J379" s="7"/>
      <c r="K379" s="8"/>
      <c r="M379" s="391"/>
    </row>
    <row r="380" spans="1:13" ht="24.95" customHeight="1">
      <c r="A380" s="32">
        <f t="shared" si="74"/>
        <v>0</v>
      </c>
      <c r="B380" s="10"/>
      <c r="C380" s="2"/>
      <c r="D380" s="2"/>
      <c r="E380" s="2"/>
      <c r="F380" s="2"/>
      <c r="G380" s="2"/>
      <c r="H380" s="3">
        <f t="shared" si="75"/>
        <v>0</v>
      </c>
      <c r="I380" s="63"/>
      <c r="J380" s="7"/>
      <c r="K380" s="8"/>
      <c r="M380" s="391"/>
    </row>
    <row r="381" spans="1:13" ht="24.95" customHeight="1">
      <c r="A381" s="32">
        <f t="shared" si="74"/>
        <v>0</v>
      </c>
      <c r="B381" s="10"/>
      <c r="C381" s="2"/>
      <c r="D381" s="2"/>
      <c r="E381" s="2"/>
      <c r="F381" s="2"/>
      <c r="G381" s="2"/>
      <c r="H381" s="3">
        <f t="shared" si="75"/>
        <v>0</v>
      </c>
      <c r="I381" s="63"/>
      <c r="J381" s="7"/>
      <c r="K381" s="8"/>
      <c r="M381" s="391"/>
    </row>
    <row r="382" spans="1:13" ht="24.95" customHeight="1">
      <c r="A382" s="32">
        <f t="shared" si="74"/>
        <v>0</v>
      </c>
      <c r="B382" s="10"/>
      <c r="C382" s="2"/>
      <c r="D382" s="2"/>
      <c r="E382" s="2"/>
      <c r="F382" s="2"/>
      <c r="G382" s="2"/>
      <c r="H382" s="3">
        <f t="shared" si="75"/>
        <v>0</v>
      </c>
      <c r="I382" s="63"/>
      <c r="J382" s="7"/>
      <c r="K382" s="8"/>
      <c r="M382" s="391"/>
    </row>
    <row r="383" spans="1:13" ht="24.95" customHeight="1">
      <c r="A383" s="32">
        <f t="shared" si="74"/>
        <v>0</v>
      </c>
      <c r="B383" s="10"/>
      <c r="C383" s="2"/>
      <c r="D383" s="2"/>
      <c r="E383" s="2"/>
      <c r="F383" s="2"/>
      <c r="G383" s="2"/>
      <c r="H383" s="3">
        <f t="shared" si="75"/>
        <v>0</v>
      </c>
      <c r="I383" s="63"/>
      <c r="J383" s="7"/>
      <c r="K383" s="8"/>
      <c r="M383" s="391"/>
    </row>
    <row r="384" spans="1:13" ht="24.95" customHeight="1">
      <c r="A384" s="33" t="e">
        <f>VLOOKUP(B375,O:W,2)</f>
        <v>#N/A</v>
      </c>
      <c r="B384" s="649" t="s">
        <v>70</v>
      </c>
      <c r="C384" s="650"/>
      <c r="D384" s="650"/>
      <c r="E384" s="650"/>
      <c r="F384" s="650"/>
      <c r="G384" s="650"/>
      <c r="H384" s="6"/>
      <c r="I384" s="63">
        <f>SUM(H376:H384)</f>
        <v>0</v>
      </c>
      <c r="J384" s="1" t="e">
        <f>VLOOKUP(B375,O:W,7)</f>
        <v>#N/A</v>
      </c>
      <c r="K384" s="8"/>
      <c r="M384" s="391"/>
    </row>
    <row r="385" spans="1:13" ht="45.75" customHeight="1">
      <c r="A385" s="32">
        <f>IF(B385&gt;0,1,0)</f>
        <v>1</v>
      </c>
      <c r="B385" s="647" t="s">
        <v>7017</v>
      </c>
      <c r="C385" s="648"/>
      <c r="D385" s="648"/>
      <c r="E385" s="648"/>
      <c r="F385" s="648"/>
      <c r="G385" s="648"/>
      <c r="H385" s="6"/>
      <c r="I385" s="63"/>
      <c r="J385" s="7"/>
      <c r="K385" s="8"/>
      <c r="M385" s="392" t="s">
        <v>671</v>
      </c>
    </row>
    <row r="386" spans="1:13" ht="24.95" customHeight="1">
      <c r="A386" s="32">
        <f t="shared" ref="A386:A393" si="76">IF(H386&gt;0,1,0)</f>
        <v>1</v>
      </c>
      <c r="B386" s="10"/>
      <c r="C386" s="2">
        <v>5</v>
      </c>
      <c r="D386" s="2">
        <v>4</v>
      </c>
      <c r="E386" s="2">
        <v>12</v>
      </c>
      <c r="F386" s="2">
        <v>3</v>
      </c>
      <c r="G386" s="2"/>
      <c r="H386" s="3">
        <f>IF(AND(C386=0,D386=0,E386=0,F386=0,G386=0),0,ROUND(IF(C386=0,1,C386)*IF(D386=0,1,D386)*IF(E386=0,1,E386)*IF(F386=0,1,F386)*IF(G386=0,1,G386),2))</f>
        <v>720</v>
      </c>
      <c r="I386" s="63"/>
      <c r="J386" s="7"/>
      <c r="K386" s="8"/>
      <c r="M386" s="393" t="s">
        <v>3845</v>
      </c>
    </row>
    <row r="387" spans="1:13" ht="24.95" customHeight="1">
      <c r="A387" s="32">
        <f t="shared" si="76"/>
        <v>0</v>
      </c>
      <c r="B387" s="10"/>
      <c r="C387" s="2"/>
      <c r="D387" s="2"/>
      <c r="E387" s="2"/>
      <c r="F387" s="2"/>
      <c r="G387" s="2"/>
      <c r="H387" s="3">
        <f t="shared" ref="H387:H393" si="77">IF(AND(C387=0,D387=0,E387=0,F387=0,G387=0),0,ROUND(IF(C387=0,1,C387)*IF(D387=0,1,D387)*IF(E387=0,1,E387)*IF(F387=0,1,F387)*IF(G387=0,1,G387),2))</f>
        <v>0</v>
      </c>
      <c r="I387" s="63"/>
      <c r="J387" s="7"/>
      <c r="K387" s="8"/>
      <c r="M387" s="393"/>
    </row>
    <row r="388" spans="1:13" ht="24.95" customHeight="1">
      <c r="A388" s="32">
        <f t="shared" si="76"/>
        <v>0</v>
      </c>
      <c r="B388" s="10"/>
      <c r="C388" s="2"/>
      <c r="D388" s="2"/>
      <c r="E388" s="2"/>
      <c r="F388" s="2"/>
      <c r="G388" s="2"/>
      <c r="H388" s="3">
        <f t="shared" si="77"/>
        <v>0</v>
      </c>
      <c r="I388" s="63"/>
      <c r="J388" s="7"/>
      <c r="K388" s="8"/>
      <c r="M388" s="393"/>
    </row>
    <row r="389" spans="1:13" ht="24.95" customHeight="1">
      <c r="A389" s="32">
        <f t="shared" si="76"/>
        <v>0</v>
      </c>
      <c r="B389" s="10"/>
      <c r="C389" s="2"/>
      <c r="D389" s="2"/>
      <c r="E389" s="2"/>
      <c r="F389" s="2"/>
      <c r="G389" s="2"/>
      <c r="H389" s="3">
        <f t="shared" si="77"/>
        <v>0</v>
      </c>
      <c r="I389" s="63"/>
      <c r="J389" s="7"/>
      <c r="K389" s="8"/>
      <c r="M389" s="393"/>
    </row>
    <row r="390" spans="1:13" ht="24.95" customHeight="1">
      <c r="A390" s="32">
        <f t="shared" si="76"/>
        <v>0</v>
      </c>
      <c r="B390" s="10"/>
      <c r="C390" s="2"/>
      <c r="D390" s="2"/>
      <c r="E390" s="2"/>
      <c r="F390" s="2"/>
      <c r="G390" s="2"/>
      <c r="H390" s="3">
        <f t="shared" si="77"/>
        <v>0</v>
      </c>
      <c r="I390" s="63"/>
      <c r="J390" s="7"/>
      <c r="K390" s="8"/>
      <c r="M390" s="393"/>
    </row>
    <row r="391" spans="1:13" ht="24.95" customHeight="1">
      <c r="A391" s="32">
        <f t="shared" si="76"/>
        <v>0</v>
      </c>
      <c r="B391" s="10"/>
      <c r="C391" s="2"/>
      <c r="D391" s="2"/>
      <c r="E391" s="2"/>
      <c r="F391" s="2"/>
      <c r="G391" s="2"/>
      <c r="H391" s="3">
        <f t="shared" si="77"/>
        <v>0</v>
      </c>
      <c r="I391" s="63"/>
      <c r="J391" s="7"/>
      <c r="K391" s="8"/>
      <c r="M391" s="393"/>
    </row>
    <row r="392" spans="1:13" ht="24.95" customHeight="1">
      <c r="A392" s="32">
        <f t="shared" si="76"/>
        <v>0</v>
      </c>
      <c r="B392" s="10"/>
      <c r="C392" s="2"/>
      <c r="D392" s="2"/>
      <c r="E392" s="2"/>
      <c r="F392" s="2"/>
      <c r="G392" s="2"/>
      <c r="H392" s="3">
        <f t="shared" si="77"/>
        <v>0</v>
      </c>
      <c r="I392" s="63"/>
      <c r="J392" s="7"/>
      <c r="K392" s="8"/>
      <c r="M392" s="393"/>
    </row>
    <row r="393" spans="1:13" ht="24.95" customHeight="1">
      <c r="A393" s="32">
        <f t="shared" si="76"/>
        <v>0</v>
      </c>
      <c r="B393" s="10"/>
      <c r="C393" s="2"/>
      <c r="D393" s="2"/>
      <c r="E393" s="2"/>
      <c r="F393" s="2"/>
      <c r="G393" s="2"/>
      <c r="H393" s="3">
        <f t="shared" si="77"/>
        <v>0</v>
      </c>
      <c r="I393" s="63"/>
      <c r="J393" s="7"/>
      <c r="K393" s="8"/>
      <c r="M393" s="393"/>
    </row>
    <row r="394" spans="1:13" ht="24.95" customHeight="1">
      <c r="A394" s="33" t="str">
        <f>VLOOKUP(B385,O:W,2)</f>
        <v>030101</v>
      </c>
      <c r="B394" s="649" t="s">
        <v>70</v>
      </c>
      <c r="C394" s="650"/>
      <c r="D394" s="650"/>
      <c r="E394" s="650"/>
      <c r="F394" s="650"/>
      <c r="G394" s="650"/>
      <c r="H394" s="6"/>
      <c r="I394" s="63">
        <f>SUM(H386:H394)</f>
        <v>720</v>
      </c>
      <c r="J394" s="1" t="str">
        <f>VLOOKUP(B385,O:W,7)</f>
        <v>مترمربع</v>
      </c>
      <c r="K394" s="8"/>
      <c r="M394" s="393"/>
    </row>
    <row r="395" spans="1:13" ht="45.75" customHeight="1">
      <c r="A395" s="32">
        <f>IF(B395&gt;0,1,0)</f>
        <v>1</v>
      </c>
      <c r="B395" s="647" t="s">
        <v>7276</v>
      </c>
      <c r="C395" s="648"/>
      <c r="D395" s="648"/>
      <c r="E395" s="648"/>
      <c r="F395" s="648"/>
      <c r="G395" s="648"/>
      <c r="H395" s="6"/>
      <c r="I395" s="63"/>
      <c r="J395" s="7"/>
      <c r="K395" s="8"/>
      <c r="M395" s="392" t="s">
        <v>671</v>
      </c>
    </row>
    <row r="396" spans="1:13" ht="24.95" customHeight="1">
      <c r="A396" s="32">
        <f t="shared" ref="A396:A403" si="78">IF(H396&gt;0,1,0)</f>
        <v>1</v>
      </c>
      <c r="B396" s="10"/>
      <c r="C396" s="2">
        <v>1</v>
      </c>
      <c r="D396" s="2"/>
      <c r="E396" s="2"/>
      <c r="F396" s="2"/>
      <c r="G396" s="2"/>
      <c r="H396" s="3">
        <f>IF(AND(C396=0,D396=0,E396=0,F396=0,G396=0),0,ROUND(IF(C396=0,1,C396)*IF(D396=0,1,D396)*IF(E396=0,1,E396)*IF(F396=0,1,F396)*IF(G396=0,1,G396),2))</f>
        <v>1</v>
      </c>
      <c r="I396" s="63"/>
      <c r="J396" s="7"/>
      <c r="K396" s="8"/>
      <c r="M396" s="393" t="s">
        <v>3845</v>
      </c>
    </row>
    <row r="397" spans="1:13" ht="24.95" customHeight="1">
      <c r="A397" s="32">
        <f t="shared" si="78"/>
        <v>0</v>
      </c>
      <c r="B397" s="10"/>
      <c r="C397" s="2"/>
      <c r="D397" s="2"/>
      <c r="E397" s="2"/>
      <c r="F397" s="2"/>
      <c r="G397" s="2"/>
      <c r="H397" s="3">
        <f t="shared" ref="H397:H403" si="79">IF(AND(C397=0,D397=0,E397=0,F397=0,G397=0),0,ROUND(IF(C397=0,1,C397)*IF(D397=0,1,D397)*IF(E397=0,1,E397)*IF(F397=0,1,F397)*IF(G397=0,1,G397),2))</f>
        <v>0</v>
      </c>
      <c r="I397" s="63"/>
      <c r="J397" s="7"/>
      <c r="K397" s="8"/>
      <c r="M397" s="393"/>
    </row>
    <row r="398" spans="1:13" ht="24.95" customHeight="1">
      <c r="A398" s="32">
        <f t="shared" si="78"/>
        <v>0</v>
      </c>
      <c r="B398" s="10"/>
      <c r="C398" s="2"/>
      <c r="D398" s="2"/>
      <c r="E398" s="2"/>
      <c r="F398" s="2"/>
      <c r="G398" s="2"/>
      <c r="H398" s="3">
        <f t="shared" si="79"/>
        <v>0</v>
      </c>
      <c r="I398" s="63"/>
      <c r="J398" s="7"/>
      <c r="K398" s="8"/>
      <c r="M398" s="393"/>
    </row>
    <row r="399" spans="1:13" ht="24.95" customHeight="1">
      <c r="A399" s="32">
        <f t="shared" si="78"/>
        <v>0</v>
      </c>
      <c r="B399" s="10"/>
      <c r="C399" s="2"/>
      <c r="D399" s="2"/>
      <c r="E399" s="2"/>
      <c r="F399" s="2"/>
      <c r="G399" s="2"/>
      <c r="H399" s="3">
        <f t="shared" si="79"/>
        <v>0</v>
      </c>
      <c r="I399" s="63"/>
      <c r="J399" s="7"/>
      <c r="K399" s="8"/>
      <c r="M399" s="393"/>
    </row>
    <row r="400" spans="1:13" ht="24.95" customHeight="1">
      <c r="A400" s="32">
        <f t="shared" si="78"/>
        <v>0</v>
      </c>
      <c r="B400" s="10"/>
      <c r="C400" s="2"/>
      <c r="D400" s="2"/>
      <c r="E400" s="2"/>
      <c r="F400" s="2"/>
      <c r="G400" s="2"/>
      <c r="H400" s="3">
        <f t="shared" si="79"/>
        <v>0</v>
      </c>
      <c r="I400" s="63"/>
      <c r="J400" s="7"/>
      <c r="K400" s="8"/>
      <c r="M400" s="393"/>
    </row>
    <row r="401" spans="1:13" ht="24.95" customHeight="1">
      <c r="A401" s="32">
        <f t="shared" si="78"/>
        <v>0</v>
      </c>
      <c r="B401" s="10"/>
      <c r="C401" s="2"/>
      <c r="D401" s="2"/>
      <c r="E401" s="2"/>
      <c r="F401" s="2"/>
      <c r="G401" s="2"/>
      <c r="H401" s="3">
        <f t="shared" si="79"/>
        <v>0</v>
      </c>
      <c r="I401" s="63"/>
      <c r="J401" s="7"/>
      <c r="K401" s="8"/>
      <c r="M401" s="393"/>
    </row>
    <row r="402" spans="1:13" ht="24.95" customHeight="1">
      <c r="A402" s="32">
        <f t="shared" si="78"/>
        <v>0</v>
      </c>
      <c r="B402" s="10"/>
      <c r="C402" s="2"/>
      <c r="D402" s="2"/>
      <c r="E402" s="2"/>
      <c r="F402" s="2"/>
      <c r="G402" s="2"/>
      <c r="H402" s="3">
        <f t="shared" si="79"/>
        <v>0</v>
      </c>
      <c r="I402" s="63"/>
      <c r="J402" s="7"/>
      <c r="K402" s="8"/>
      <c r="M402" s="393"/>
    </row>
    <row r="403" spans="1:13" ht="24.95" customHeight="1">
      <c r="A403" s="32">
        <f t="shared" si="78"/>
        <v>0</v>
      </c>
      <c r="B403" s="10"/>
      <c r="C403" s="2"/>
      <c r="D403" s="2"/>
      <c r="E403" s="2"/>
      <c r="F403" s="2"/>
      <c r="G403" s="2"/>
      <c r="H403" s="3">
        <f t="shared" si="79"/>
        <v>0</v>
      </c>
      <c r="I403" s="63"/>
      <c r="J403" s="7"/>
      <c r="K403" s="8"/>
      <c r="M403" s="393"/>
    </row>
    <row r="404" spans="1:13" ht="24.95" customHeight="1">
      <c r="A404" s="33" t="str">
        <f>VLOOKUP(B395,O:W,2)</f>
        <v>031206</v>
      </c>
      <c r="B404" s="649" t="s">
        <v>70</v>
      </c>
      <c r="C404" s="650"/>
      <c r="D404" s="650"/>
      <c r="E404" s="650"/>
      <c r="F404" s="650"/>
      <c r="G404" s="650"/>
      <c r="H404" s="6"/>
      <c r="I404" s="63">
        <f>SUM(H396:H404)</f>
        <v>1</v>
      </c>
      <c r="J404" s="1" t="str">
        <f>VLOOKUP(B395,O:W,7)</f>
        <v>مترمكعب</v>
      </c>
      <c r="K404" s="8"/>
      <c r="M404" s="393"/>
    </row>
    <row r="405" spans="1:13" ht="45.75" customHeight="1">
      <c r="A405" s="32">
        <f>IF(B405&gt;0,1,0)</f>
        <v>0</v>
      </c>
      <c r="B405" s="647"/>
      <c r="C405" s="648"/>
      <c r="D405" s="648"/>
      <c r="E405" s="648"/>
      <c r="F405" s="648"/>
      <c r="G405" s="648"/>
      <c r="H405" s="6"/>
      <c r="I405" s="63"/>
      <c r="J405" s="7"/>
      <c r="K405" s="8"/>
      <c r="M405" s="392" t="s">
        <v>671</v>
      </c>
    </row>
    <row r="406" spans="1:13" ht="24.95" customHeight="1">
      <c r="A406" s="32">
        <f t="shared" ref="A406:A413" si="80">IF(H406&gt;0,1,0)</f>
        <v>0</v>
      </c>
      <c r="B406" s="10"/>
      <c r="C406" s="2"/>
      <c r="D406" s="2"/>
      <c r="E406" s="2"/>
      <c r="F406" s="2"/>
      <c r="G406" s="2"/>
      <c r="H406" s="3">
        <f>IF(AND(C406=0,D406=0,E406=0,F406=0,G406=0),0,ROUND(IF(C406=0,1,C406)*IF(D406=0,1,D406)*IF(E406=0,1,E406)*IF(F406=0,1,F406)*IF(G406=0,1,G406),2))</f>
        <v>0</v>
      </c>
      <c r="I406" s="63"/>
      <c r="J406" s="7"/>
      <c r="K406" s="8"/>
      <c r="M406" s="393" t="s">
        <v>3845</v>
      </c>
    </row>
    <row r="407" spans="1:13" ht="24.95" customHeight="1">
      <c r="A407" s="32">
        <f t="shared" si="80"/>
        <v>0</v>
      </c>
      <c r="B407" s="10"/>
      <c r="C407" s="2"/>
      <c r="D407" s="2"/>
      <c r="E407" s="2"/>
      <c r="F407" s="2"/>
      <c r="G407" s="2"/>
      <c r="H407" s="3">
        <f t="shared" ref="H407:H413" si="81">IF(AND(C407=0,D407=0,E407=0,F407=0,G407=0),0,ROUND(IF(C407=0,1,C407)*IF(D407=0,1,D407)*IF(E407=0,1,E407)*IF(F407=0,1,F407)*IF(G407=0,1,G407),2))</f>
        <v>0</v>
      </c>
      <c r="I407" s="63"/>
      <c r="J407" s="7"/>
      <c r="K407" s="8"/>
      <c r="M407" s="393"/>
    </row>
    <row r="408" spans="1:13" ht="24.95" customHeight="1">
      <c r="A408" s="32">
        <f t="shared" si="80"/>
        <v>0</v>
      </c>
      <c r="B408" s="10"/>
      <c r="C408" s="2"/>
      <c r="D408" s="2"/>
      <c r="E408" s="2"/>
      <c r="F408" s="2"/>
      <c r="G408" s="2"/>
      <c r="H408" s="3">
        <f t="shared" si="81"/>
        <v>0</v>
      </c>
      <c r="I408" s="63"/>
      <c r="J408" s="7"/>
      <c r="K408" s="8"/>
      <c r="M408" s="393"/>
    </row>
    <row r="409" spans="1:13" ht="24.95" customHeight="1">
      <c r="A409" s="32">
        <f t="shared" si="80"/>
        <v>0</v>
      </c>
      <c r="B409" s="10"/>
      <c r="C409" s="2"/>
      <c r="D409" s="2"/>
      <c r="E409" s="2"/>
      <c r="F409" s="2"/>
      <c r="G409" s="2"/>
      <c r="H409" s="3">
        <f t="shared" si="81"/>
        <v>0</v>
      </c>
      <c r="I409" s="63"/>
      <c r="J409" s="7"/>
      <c r="K409" s="8"/>
      <c r="M409" s="393"/>
    </row>
    <row r="410" spans="1:13" ht="24.95" customHeight="1">
      <c r="A410" s="32">
        <f t="shared" si="80"/>
        <v>0</v>
      </c>
      <c r="B410" s="10"/>
      <c r="C410" s="2"/>
      <c r="D410" s="2"/>
      <c r="E410" s="2"/>
      <c r="F410" s="2"/>
      <c r="G410" s="2"/>
      <c r="H410" s="3">
        <f t="shared" si="81"/>
        <v>0</v>
      </c>
      <c r="I410" s="63"/>
      <c r="J410" s="7"/>
      <c r="K410" s="8"/>
      <c r="M410" s="393"/>
    </row>
    <row r="411" spans="1:13" ht="24.95" customHeight="1">
      <c r="A411" s="32">
        <f t="shared" si="80"/>
        <v>0</v>
      </c>
      <c r="B411" s="10"/>
      <c r="C411" s="2"/>
      <c r="D411" s="2"/>
      <c r="E411" s="2"/>
      <c r="F411" s="2"/>
      <c r="G411" s="2"/>
      <c r="H411" s="3">
        <f t="shared" si="81"/>
        <v>0</v>
      </c>
      <c r="I411" s="63"/>
      <c r="J411" s="7"/>
      <c r="K411" s="8"/>
      <c r="M411" s="393"/>
    </row>
    <row r="412" spans="1:13" ht="24.95" customHeight="1">
      <c r="A412" s="32">
        <f t="shared" si="80"/>
        <v>0</v>
      </c>
      <c r="B412" s="10"/>
      <c r="C412" s="2"/>
      <c r="D412" s="2"/>
      <c r="E412" s="2"/>
      <c r="F412" s="2"/>
      <c r="G412" s="2"/>
      <c r="H412" s="3">
        <f t="shared" si="81"/>
        <v>0</v>
      </c>
      <c r="I412" s="63"/>
      <c r="J412" s="7"/>
      <c r="K412" s="8"/>
      <c r="M412" s="393"/>
    </row>
    <row r="413" spans="1:13" ht="24.95" customHeight="1">
      <c r="A413" s="32">
        <f t="shared" si="80"/>
        <v>0</v>
      </c>
      <c r="B413" s="10"/>
      <c r="C413" s="2"/>
      <c r="D413" s="2"/>
      <c r="E413" s="2"/>
      <c r="F413" s="2"/>
      <c r="G413" s="2"/>
      <c r="H413" s="3">
        <f t="shared" si="81"/>
        <v>0</v>
      </c>
      <c r="I413" s="63"/>
      <c r="J413" s="7"/>
      <c r="K413" s="8"/>
      <c r="M413" s="393"/>
    </row>
    <row r="414" spans="1:13" ht="24.95" customHeight="1">
      <c r="A414" s="33" t="e">
        <f>VLOOKUP(B405,O:W,2)</f>
        <v>#N/A</v>
      </c>
      <c r="B414" s="649" t="s">
        <v>70</v>
      </c>
      <c r="C414" s="650"/>
      <c r="D414" s="650"/>
      <c r="E414" s="650"/>
      <c r="F414" s="650"/>
      <c r="G414" s="650"/>
      <c r="H414" s="6"/>
      <c r="I414" s="63">
        <f>SUM(H406:H414)</f>
        <v>0</v>
      </c>
      <c r="J414" s="1" t="e">
        <f>VLOOKUP(B405,O:W,7)</f>
        <v>#N/A</v>
      </c>
      <c r="K414" s="8"/>
      <c r="M414" s="393"/>
    </row>
    <row r="415" spans="1:13" ht="45.75" customHeight="1">
      <c r="A415" s="32">
        <f>IF(B415&gt;0,1,0)</f>
        <v>0</v>
      </c>
      <c r="B415" s="647"/>
      <c r="C415" s="648"/>
      <c r="D415" s="648"/>
      <c r="E415" s="648"/>
      <c r="F415" s="648"/>
      <c r="G415" s="648"/>
      <c r="H415" s="6"/>
      <c r="I415" s="63"/>
      <c r="J415" s="7"/>
      <c r="K415" s="8"/>
      <c r="M415" s="392" t="s">
        <v>671</v>
      </c>
    </row>
    <row r="416" spans="1:13" ht="24.95" customHeight="1">
      <c r="A416" s="32">
        <f t="shared" ref="A416:A423" si="82">IF(H416&gt;0,1,0)</f>
        <v>0</v>
      </c>
      <c r="B416" s="10"/>
      <c r="C416" s="2"/>
      <c r="D416" s="2"/>
      <c r="E416" s="2"/>
      <c r="F416" s="2"/>
      <c r="G416" s="2"/>
      <c r="H416" s="3">
        <f>IF(AND(C416=0,D416=0,E416=0,F416=0,G416=0),0,ROUND(IF(C416=0,1,C416)*IF(D416=0,1,D416)*IF(E416=0,1,E416)*IF(F416=0,1,F416)*IF(G416=0,1,G416),2))</f>
        <v>0</v>
      </c>
      <c r="I416" s="63"/>
      <c r="J416" s="7"/>
      <c r="K416" s="8"/>
      <c r="M416" s="393" t="s">
        <v>3845</v>
      </c>
    </row>
    <row r="417" spans="1:13" ht="24.95" customHeight="1">
      <c r="A417" s="32">
        <f t="shared" si="82"/>
        <v>0</v>
      </c>
      <c r="B417" s="10"/>
      <c r="C417" s="2"/>
      <c r="D417" s="2"/>
      <c r="E417" s="2"/>
      <c r="F417" s="2"/>
      <c r="G417" s="2"/>
      <c r="H417" s="3">
        <f t="shared" ref="H417:H423" si="83">IF(AND(C417=0,D417=0,E417=0,F417=0,G417=0),0,ROUND(IF(C417=0,1,C417)*IF(D417=0,1,D417)*IF(E417=0,1,E417)*IF(F417=0,1,F417)*IF(G417=0,1,G417),2))</f>
        <v>0</v>
      </c>
      <c r="I417" s="63"/>
      <c r="J417" s="7"/>
      <c r="K417" s="8"/>
      <c r="M417" s="393"/>
    </row>
    <row r="418" spans="1:13" ht="24.95" customHeight="1">
      <c r="A418" s="32">
        <f t="shared" si="82"/>
        <v>0</v>
      </c>
      <c r="B418" s="10"/>
      <c r="C418" s="2"/>
      <c r="D418" s="2"/>
      <c r="E418" s="2"/>
      <c r="F418" s="2"/>
      <c r="G418" s="2"/>
      <c r="H418" s="3">
        <f t="shared" si="83"/>
        <v>0</v>
      </c>
      <c r="I418" s="63"/>
      <c r="J418" s="7"/>
      <c r="K418" s="8"/>
      <c r="M418" s="393"/>
    </row>
    <row r="419" spans="1:13" ht="24.95" customHeight="1">
      <c r="A419" s="32">
        <f t="shared" si="82"/>
        <v>0</v>
      </c>
      <c r="B419" s="10"/>
      <c r="C419" s="2"/>
      <c r="D419" s="2"/>
      <c r="E419" s="2"/>
      <c r="F419" s="2"/>
      <c r="G419" s="2"/>
      <c r="H419" s="3">
        <f t="shared" si="83"/>
        <v>0</v>
      </c>
      <c r="I419" s="63"/>
      <c r="J419" s="7"/>
      <c r="K419" s="8"/>
      <c r="M419" s="393"/>
    </row>
    <row r="420" spans="1:13" ht="24.95" customHeight="1">
      <c r="A420" s="32">
        <f t="shared" si="82"/>
        <v>0</v>
      </c>
      <c r="B420" s="10"/>
      <c r="C420" s="2"/>
      <c r="D420" s="2"/>
      <c r="E420" s="2"/>
      <c r="F420" s="2"/>
      <c r="G420" s="2"/>
      <c r="H420" s="3">
        <f t="shared" si="83"/>
        <v>0</v>
      </c>
      <c r="I420" s="63"/>
      <c r="J420" s="7"/>
      <c r="K420" s="8"/>
      <c r="M420" s="393"/>
    </row>
    <row r="421" spans="1:13" ht="24.95" customHeight="1">
      <c r="A421" s="32">
        <f t="shared" si="82"/>
        <v>0</v>
      </c>
      <c r="B421" s="10"/>
      <c r="C421" s="2"/>
      <c r="D421" s="2"/>
      <c r="E421" s="2"/>
      <c r="F421" s="2"/>
      <c r="G421" s="2"/>
      <c r="H421" s="3">
        <f t="shared" si="83"/>
        <v>0</v>
      </c>
      <c r="I421" s="63"/>
      <c r="J421" s="7"/>
      <c r="K421" s="8"/>
      <c r="M421" s="393"/>
    </row>
    <row r="422" spans="1:13" ht="24.95" customHeight="1">
      <c r="A422" s="32">
        <f t="shared" si="82"/>
        <v>0</v>
      </c>
      <c r="B422" s="10"/>
      <c r="C422" s="2"/>
      <c r="D422" s="2"/>
      <c r="E422" s="2"/>
      <c r="F422" s="2"/>
      <c r="G422" s="2"/>
      <c r="H422" s="3">
        <f t="shared" si="83"/>
        <v>0</v>
      </c>
      <c r="I422" s="63"/>
      <c r="J422" s="7"/>
      <c r="K422" s="8"/>
      <c r="M422" s="393"/>
    </row>
    <row r="423" spans="1:13" ht="24.95" customHeight="1">
      <c r="A423" s="32">
        <f t="shared" si="82"/>
        <v>0</v>
      </c>
      <c r="B423" s="10"/>
      <c r="C423" s="2"/>
      <c r="D423" s="2"/>
      <c r="E423" s="2"/>
      <c r="F423" s="2"/>
      <c r="G423" s="2"/>
      <c r="H423" s="3">
        <f t="shared" si="83"/>
        <v>0</v>
      </c>
      <c r="I423" s="63"/>
      <c r="J423" s="7"/>
      <c r="K423" s="8"/>
      <c r="M423" s="393"/>
    </row>
    <row r="424" spans="1:13" ht="24.95" customHeight="1">
      <c r="A424" s="33" t="e">
        <f>VLOOKUP(B415,O:W,2)</f>
        <v>#N/A</v>
      </c>
      <c r="B424" s="649" t="s">
        <v>70</v>
      </c>
      <c r="C424" s="650"/>
      <c r="D424" s="650"/>
      <c r="E424" s="650"/>
      <c r="F424" s="650"/>
      <c r="G424" s="650"/>
      <c r="H424" s="6"/>
      <c r="I424" s="63">
        <f>SUM(H416:H424)</f>
        <v>0</v>
      </c>
      <c r="J424" s="1" t="e">
        <f>VLOOKUP(B415,O:W,7)</f>
        <v>#N/A</v>
      </c>
      <c r="K424" s="8"/>
      <c r="M424" s="393"/>
    </row>
    <row r="425" spans="1:13" ht="45.75" customHeight="1">
      <c r="A425" s="32">
        <f>IF(B425&gt;0,1,0)</f>
        <v>0</v>
      </c>
      <c r="B425" s="647"/>
      <c r="C425" s="648"/>
      <c r="D425" s="648"/>
      <c r="E425" s="648"/>
      <c r="F425" s="648"/>
      <c r="G425" s="648"/>
      <c r="H425" s="6"/>
      <c r="I425" s="63"/>
      <c r="J425" s="7"/>
      <c r="K425" s="8"/>
      <c r="M425" s="392" t="s">
        <v>671</v>
      </c>
    </row>
    <row r="426" spans="1:13" ht="24.95" customHeight="1">
      <c r="A426" s="32">
        <f t="shared" ref="A426:A433" si="84">IF(H426&gt;0,1,0)</f>
        <v>0</v>
      </c>
      <c r="B426" s="10"/>
      <c r="C426" s="2"/>
      <c r="D426" s="2"/>
      <c r="E426" s="2"/>
      <c r="F426" s="2"/>
      <c r="G426" s="2"/>
      <c r="H426" s="3">
        <f>IF(AND(C426=0,D426=0,E426=0,F426=0,G426=0),0,ROUND(IF(C426=0,1,C426)*IF(D426=0,1,D426)*IF(E426=0,1,E426)*IF(F426=0,1,F426)*IF(G426=0,1,G426),2))</f>
        <v>0</v>
      </c>
      <c r="I426" s="63"/>
      <c r="J426" s="7"/>
      <c r="K426" s="8"/>
      <c r="M426" s="393" t="s">
        <v>3845</v>
      </c>
    </row>
    <row r="427" spans="1:13" ht="24.95" customHeight="1">
      <c r="A427" s="32">
        <f t="shared" si="84"/>
        <v>0</v>
      </c>
      <c r="B427" s="10"/>
      <c r="C427" s="2"/>
      <c r="D427" s="2"/>
      <c r="E427" s="2"/>
      <c r="F427" s="2"/>
      <c r="G427" s="2"/>
      <c r="H427" s="3">
        <f t="shared" ref="H427:H433" si="85">IF(AND(C427=0,D427=0,E427=0,F427=0,G427=0),0,ROUND(IF(C427=0,1,C427)*IF(D427=0,1,D427)*IF(E427=0,1,E427)*IF(F427=0,1,F427)*IF(G427=0,1,G427),2))</f>
        <v>0</v>
      </c>
      <c r="I427" s="63"/>
      <c r="J427" s="7"/>
      <c r="K427" s="8"/>
      <c r="M427" s="393"/>
    </row>
    <row r="428" spans="1:13" ht="24.95" customHeight="1">
      <c r="A428" s="32">
        <f t="shared" si="84"/>
        <v>0</v>
      </c>
      <c r="B428" s="10"/>
      <c r="C428" s="2"/>
      <c r="D428" s="2"/>
      <c r="E428" s="2"/>
      <c r="F428" s="2"/>
      <c r="G428" s="2"/>
      <c r="H428" s="3">
        <f t="shared" si="85"/>
        <v>0</v>
      </c>
      <c r="I428" s="63"/>
      <c r="J428" s="7"/>
      <c r="K428" s="8"/>
      <c r="M428" s="393"/>
    </row>
    <row r="429" spans="1:13" ht="24.95" customHeight="1">
      <c r="A429" s="32">
        <f t="shared" si="84"/>
        <v>0</v>
      </c>
      <c r="B429" s="10"/>
      <c r="C429" s="2"/>
      <c r="D429" s="2"/>
      <c r="E429" s="2"/>
      <c r="F429" s="2"/>
      <c r="G429" s="2"/>
      <c r="H429" s="3">
        <f t="shared" si="85"/>
        <v>0</v>
      </c>
      <c r="I429" s="63"/>
      <c r="J429" s="7"/>
      <c r="K429" s="8"/>
      <c r="M429" s="393"/>
    </row>
    <row r="430" spans="1:13" ht="24.95" customHeight="1">
      <c r="A430" s="32">
        <f t="shared" si="84"/>
        <v>0</v>
      </c>
      <c r="B430" s="10"/>
      <c r="C430" s="2"/>
      <c r="D430" s="2"/>
      <c r="E430" s="2"/>
      <c r="F430" s="2"/>
      <c r="G430" s="2"/>
      <c r="H430" s="3">
        <f t="shared" si="85"/>
        <v>0</v>
      </c>
      <c r="I430" s="63"/>
      <c r="J430" s="7"/>
      <c r="K430" s="8"/>
      <c r="M430" s="393"/>
    </row>
    <row r="431" spans="1:13" ht="24.95" customHeight="1">
      <c r="A431" s="32">
        <f t="shared" si="84"/>
        <v>0</v>
      </c>
      <c r="B431" s="10"/>
      <c r="C431" s="2"/>
      <c r="D431" s="2"/>
      <c r="E431" s="2"/>
      <c r="F431" s="2"/>
      <c r="G431" s="2"/>
      <c r="H431" s="3">
        <f t="shared" si="85"/>
        <v>0</v>
      </c>
      <c r="I431" s="63"/>
      <c r="J431" s="7"/>
      <c r="K431" s="8"/>
      <c r="M431" s="393"/>
    </row>
    <row r="432" spans="1:13" ht="24.95" customHeight="1">
      <c r="A432" s="32">
        <f t="shared" si="84"/>
        <v>0</v>
      </c>
      <c r="B432" s="10"/>
      <c r="C432" s="2"/>
      <c r="D432" s="2"/>
      <c r="E432" s="2"/>
      <c r="F432" s="2"/>
      <c r="G432" s="2"/>
      <c r="H432" s="3">
        <f t="shared" si="85"/>
        <v>0</v>
      </c>
      <c r="I432" s="63"/>
      <c r="J432" s="7"/>
      <c r="K432" s="8"/>
      <c r="M432" s="393"/>
    </row>
    <row r="433" spans="1:13" ht="24.95" customHeight="1">
      <c r="A433" s="32">
        <f t="shared" si="84"/>
        <v>0</v>
      </c>
      <c r="B433" s="10"/>
      <c r="C433" s="2"/>
      <c r="D433" s="2"/>
      <c r="E433" s="2"/>
      <c r="F433" s="2"/>
      <c r="G433" s="2"/>
      <c r="H433" s="3">
        <f t="shared" si="85"/>
        <v>0</v>
      </c>
      <c r="I433" s="63"/>
      <c r="J433" s="7"/>
      <c r="K433" s="8"/>
      <c r="M433" s="393"/>
    </row>
    <row r="434" spans="1:13" ht="24.95" customHeight="1">
      <c r="A434" s="33" t="e">
        <f>VLOOKUP(B425,O:W,2)</f>
        <v>#N/A</v>
      </c>
      <c r="B434" s="649" t="s">
        <v>70</v>
      </c>
      <c r="C434" s="650"/>
      <c r="D434" s="650"/>
      <c r="E434" s="650"/>
      <c r="F434" s="650"/>
      <c r="G434" s="650"/>
      <c r="H434" s="6"/>
      <c r="I434" s="63">
        <f>SUM(H426:H434)</f>
        <v>0</v>
      </c>
      <c r="J434" s="1" t="e">
        <f>VLOOKUP(B425,O:W,7)</f>
        <v>#N/A</v>
      </c>
      <c r="K434" s="8"/>
      <c r="M434" s="393"/>
    </row>
    <row r="435" spans="1:13" ht="45.75" customHeight="1">
      <c r="A435" s="32">
        <f>IF(B435&gt;0,1,0)</f>
        <v>0</v>
      </c>
      <c r="B435" s="647"/>
      <c r="C435" s="648"/>
      <c r="D435" s="648"/>
      <c r="E435" s="648"/>
      <c r="F435" s="648"/>
      <c r="G435" s="648"/>
      <c r="H435" s="6"/>
      <c r="I435" s="63"/>
      <c r="J435" s="7"/>
      <c r="K435" s="8"/>
      <c r="M435" s="392" t="s">
        <v>671</v>
      </c>
    </row>
    <row r="436" spans="1:13" ht="24.95" customHeight="1">
      <c r="A436" s="32">
        <f t="shared" ref="A436:A443" si="86">IF(H436&gt;0,1,0)</f>
        <v>0</v>
      </c>
      <c r="B436" s="10"/>
      <c r="C436" s="2"/>
      <c r="D436" s="2"/>
      <c r="E436" s="2"/>
      <c r="F436" s="2"/>
      <c r="G436" s="2"/>
      <c r="H436" s="3">
        <f>IF(AND(C436=0,D436=0,E436=0,F436=0,G436=0),0,ROUND(IF(C436=0,1,C436)*IF(D436=0,1,D436)*IF(E436=0,1,E436)*IF(F436=0,1,F436)*IF(G436=0,1,G436),2))</f>
        <v>0</v>
      </c>
      <c r="I436" s="63"/>
      <c r="J436" s="7"/>
      <c r="K436" s="8"/>
      <c r="M436" s="393" t="s">
        <v>3845</v>
      </c>
    </row>
    <row r="437" spans="1:13" ht="24.95" customHeight="1">
      <c r="A437" s="32">
        <f t="shared" si="86"/>
        <v>0</v>
      </c>
      <c r="B437" s="10"/>
      <c r="C437" s="2"/>
      <c r="D437" s="2"/>
      <c r="E437" s="2"/>
      <c r="F437" s="2"/>
      <c r="G437" s="2"/>
      <c r="H437" s="3">
        <f t="shared" ref="H437:H443" si="87">IF(AND(C437=0,D437=0,E437=0,F437=0,G437=0),0,ROUND(IF(C437=0,1,C437)*IF(D437=0,1,D437)*IF(E437=0,1,E437)*IF(F437=0,1,F437)*IF(G437=0,1,G437),2))</f>
        <v>0</v>
      </c>
      <c r="I437" s="63"/>
      <c r="J437" s="7"/>
      <c r="K437" s="8"/>
      <c r="M437" s="393"/>
    </row>
    <row r="438" spans="1:13" ht="24.95" customHeight="1">
      <c r="A438" s="32">
        <f t="shared" si="86"/>
        <v>0</v>
      </c>
      <c r="B438" s="10"/>
      <c r="C438" s="2"/>
      <c r="D438" s="2"/>
      <c r="E438" s="2"/>
      <c r="F438" s="2"/>
      <c r="G438" s="2"/>
      <c r="H438" s="3">
        <f t="shared" si="87"/>
        <v>0</v>
      </c>
      <c r="I438" s="63"/>
      <c r="J438" s="7"/>
      <c r="K438" s="8"/>
      <c r="M438" s="393"/>
    </row>
    <row r="439" spans="1:13" ht="24.95" customHeight="1">
      <c r="A439" s="32">
        <f t="shared" si="86"/>
        <v>0</v>
      </c>
      <c r="B439" s="10"/>
      <c r="C439" s="2"/>
      <c r="D439" s="2"/>
      <c r="E439" s="2"/>
      <c r="F439" s="2"/>
      <c r="G439" s="2"/>
      <c r="H439" s="3">
        <f t="shared" si="87"/>
        <v>0</v>
      </c>
      <c r="I439" s="63"/>
      <c r="J439" s="7"/>
      <c r="K439" s="8"/>
      <c r="M439" s="393"/>
    </row>
    <row r="440" spans="1:13" ht="24.95" customHeight="1">
      <c r="A440" s="32">
        <f t="shared" si="86"/>
        <v>0</v>
      </c>
      <c r="B440" s="10"/>
      <c r="C440" s="2"/>
      <c r="D440" s="2"/>
      <c r="E440" s="2"/>
      <c r="F440" s="2"/>
      <c r="G440" s="2"/>
      <c r="H440" s="3">
        <f t="shared" si="87"/>
        <v>0</v>
      </c>
      <c r="I440" s="63"/>
      <c r="J440" s="7"/>
      <c r="K440" s="8"/>
      <c r="M440" s="393"/>
    </row>
    <row r="441" spans="1:13" ht="24.95" customHeight="1">
      <c r="A441" s="32">
        <f t="shared" si="86"/>
        <v>0</v>
      </c>
      <c r="B441" s="10"/>
      <c r="C441" s="2"/>
      <c r="D441" s="2"/>
      <c r="E441" s="2"/>
      <c r="F441" s="2"/>
      <c r="G441" s="2"/>
      <c r="H441" s="3">
        <f t="shared" si="87"/>
        <v>0</v>
      </c>
      <c r="I441" s="63"/>
      <c r="J441" s="7"/>
      <c r="K441" s="8"/>
      <c r="M441" s="393"/>
    </row>
    <row r="442" spans="1:13" ht="24.95" customHeight="1">
      <c r="A442" s="32">
        <f t="shared" si="86"/>
        <v>0</v>
      </c>
      <c r="B442" s="10"/>
      <c r="C442" s="2"/>
      <c r="D442" s="2"/>
      <c r="E442" s="2"/>
      <c r="F442" s="2"/>
      <c r="G442" s="2"/>
      <c r="H442" s="3">
        <f t="shared" si="87"/>
        <v>0</v>
      </c>
      <c r="I442" s="63"/>
      <c r="J442" s="7"/>
      <c r="K442" s="8"/>
      <c r="M442" s="393"/>
    </row>
    <row r="443" spans="1:13" ht="24.95" customHeight="1">
      <c r="A443" s="32">
        <f t="shared" si="86"/>
        <v>0</v>
      </c>
      <c r="B443" s="10"/>
      <c r="C443" s="2"/>
      <c r="D443" s="2"/>
      <c r="E443" s="2"/>
      <c r="F443" s="2"/>
      <c r="G443" s="2"/>
      <c r="H443" s="3">
        <f t="shared" si="87"/>
        <v>0</v>
      </c>
      <c r="I443" s="63"/>
      <c r="J443" s="7"/>
      <c r="K443" s="8"/>
      <c r="M443" s="393"/>
    </row>
    <row r="444" spans="1:13" ht="24.95" customHeight="1">
      <c r="A444" s="33" t="e">
        <f>VLOOKUP(B435,O:W,2)</f>
        <v>#N/A</v>
      </c>
      <c r="B444" s="649" t="s">
        <v>70</v>
      </c>
      <c r="C444" s="650"/>
      <c r="D444" s="650"/>
      <c r="E444" s="650"/>
      <c r="F444" s="650"/>
      <c r="G444" s="650"/>
      <c r="H444" s="6"/>
      <c r="I444" s="63">
        <f>SUM(H436:H444)</f>
        <v>0</v>
      </c>
      <c r="J444" s="1" t="e">
        <f>VLOOKUP(B435,O:W,7)</f>
        <v>#N/A</v>
      </c>
      <c r="K444" s="8"/>
      <c r="M444" s="393"/>
    </row>
    <row r="445" spans="1:13" ht="45.75" customHeight="1">
      <c r="A445" s="32">
        <f>IF(B445&gt;0,1,0)</f>
        <v>0</v>
      </c>
      <c r="B445" s="647"/>
      <c r="C445" s="648"/>
      <c r="D445" s="648"/>
      <c r="E445" s="648"/>
      <c r="F445" s="648"/>
      <c r="G445" s="648"/>
      <c r="H445" s="6"/>
      <c r="I445" s="63"/>
      <c r="J445" s="7"/>
      <c r="K445" s="8"/>
      <c r="M445" s="392" t="s">
        <v>671</v>
      </c>
    </row>
    <row r="446" spans="1:13" ht="24.95" customHeight="1">
      <c r="A446" s="32">
        <f t="shared" ref="A446:A453" si="88">IF(H446&gt;0,1,0)</f>
        <v>0</v>
      </c>
      <c r="B446" s="10"/>
      <c r="C446" s="2"/>
      <c r="D446" s="2"/>
      <c r="E446" s="2"/>
      <c r="F446" s="2"/>
      <c r="G446" s="2"/>
      <c r="H446" s="3">
        <f>IF(AND(C446=0,D446=0,E446=0,F446=0,G446=0),0,ROUND(IF(C446=0,1,C446)*IF(D446=0,1,D446)*IF(E446=0,1,E446)*IF(F446=0,1,F446)*IF(G446=0,1,G446),2))</f>
        <v>0</v>
      </c>
      <c r="I446" s="63"/>
      <c r="J446" s="7"/>
      <c r="K446" s="8"/>
      <c r="M446" s="393" t="s">
        <v>3845</v>
      </c>
    </row>
    <row r="447" spans="1:13" ht="24.95" customHeight="1">
      <c r="A447" s="32">
        <f t="shared" si="88"/>
        <v>0</v>
      </c>
      <c r="B447" s="10"/>
      <c r="C447" s="2"/>
      <c r="D447" s="2"/>
      <c r="E447" s="2"/>
      <c r="F447" s="2"/>
      <c r="G447" s="2"/>
      <c r="H447" s="3">
        <f t="shared" ref="H447:H453" si="89">IF(AND(C447=0,D447=0,E447=0,F447=0,G447=0),0,ROUND(IF(C447=0,1,C447)*IF(D447=0,1,D447)*IF(E447=0,1,E447)*IF(F447=0,1,F447)*IF(G447=0,1,G447),2))</f>
        <v>0</v>
      </c>
      <c r="I447" s="63"/>
      <c r="J447" s="7"/>
      <c r="K447" s="8"/>
      <c r="M447" s="393"/>
    </row>
    <row r="448" spans="1:13" ht="24.95" customHeight="1">
      <c r="A448" s="32">
        <f t="shared" si="88"/>
        <v>0</v>
      </c>
      <c r="B448" s="10"/>
      <c r="C448" s="2"/>
      <c r="D448" s="2"/>
      <c r="E448" s="2"/>
      <c r="F448" s="2"/>
      <c r="G448" s="2"/>
      <c r="H448" s="3">
        <f t="shared" si="89"/>
        <v>0</v>
      </c>
      <c r="I448" s="63"/>
      <c r="J448" s="7"/>
      <c r="K448" s="8"/>
      <c r="M448" s="393"/>
    </row>
    <row r="449" spans="1:13" ht="24.95" customHeight="1">
      <c r="A449" s="32">
        <f t="shared" si="88"/>
        <v>0</v>
      </c>
      <c r="B449" s="10"/>
      <c r="C449" s="2"/>
      <c r="D449" s="2"/>
      <c r="E449" s="2"/>
      <c r="F449" s="2"/>
      <c r="G449" s="2"/>
      <c r="H449" s="3">
        <f t="shared" si="89"/>
        <v>0</v>
      </c>
      <c r="I449" s="63"/>
      <c r="J449" s="7"/>
      <c r="K449" s="8"/>
      <c r="M449" s="393"/>
    </row>
    <row r="450" spans="1:13" ht="24.95" customHeight="1">
      <c r="A450" s="32">
        <f t="shared" si="88"/>
        <v>0</v>
      </c>
      <c r="B450" s="10"/>
      <c r="C450" s="2"/>
      <c r="D450" s="2"/>
      <c r="E450" s="2"/>
      <c r="F450" s="2"/>
      <c r="G450" s="2"/>
      <c r="H450" s="3">
        <f t="shared" si="89"/>
        <v>0</v>
      </c>
      <c r="I450" s="63"/>
      <c r="J450" s="7"/>
      <c r="K450" s="8"/>
      <c r="M450" s="393"/>
    </row>
    <row r="451" spans="1:13" ht="24.95" customHeight="1">
      <c r="A451" s="32">
        <f t="shared" si="88"/>
        <v>0</v>
      </c>
      <c r="B451" s="10"/>
      <c r="C451" s="2"/>
      <c r="D451" s="2"/>
      <c r="E451" s="2"/>
      <c r="F451" s="2"/>
      <c r="G451" s="2"/>
      <c r="H451" s="3">
        <f t="shared" si="89"/>
        <v>0</v>
      </c>
      <c r="I451" s="63"/>
      <c r="J451" s="7"/>
      <c r="K451" s="8"/>
      <c r="M451" s="393"/>
    </row>
    <row r="452" spans="1:13" ht="24.95" customHeight="1">
      <c r="A452" s="32">
        <f t="shared" si="88"/>
        <v>0</v>
      </c>
      <c r="B452" s="10"/>
      <c r="C452" s="2"/>
      <c r="D452" s="2"/>
      <c r="E452" s="2"/>
      <c r="F452" s="2"/>
      <c r="G452" s="2"/>
      <c r="H452" s="3">
        <f t="shared" si="89"/>
        <v>0</v>
      </c>
      <c r="I452" s="63"/>
      <c r="J452" s="7"/>
      <c r="K452" s="8"/>
      <c r="M452" s="393"/>
    </row>
    <row r="453" spans="1:13" ht="24.95" customHeight="1">
      <c r="A453" s="32">
        <f t="shared" si="88"/>
        <v>0</v>
      </c>
      <c r="B453" s="10"/>
      <c r="C453" s="2"/>
      <c r="D453" s="2"/>
      <c r="E453" s="2"/>
      <c r="F453" s="2"/>
      <c r="G453" s="2"/>
      <c r="H453" s="3">
        <f t="shared" si="89"/>
        <v>0</v>
      </c>
      <c r="I453" s="63"/>
      <c r="J453" s="7"/>
      <c r="K453" s="8"/>
      <c r="M453" s="393"/>
    </row>
    <row r="454" spans="1:13" ht="24.95" customHeight="1">
      <c r="A454" s="33" t="e">
        <f>VLOOKUP(B445,O:W,2)</f>
        <v>#N/A</v>
      </c>
      <c r="B454" s="649" t="s">
        <v>70</v>
      </c>
      <c r="C454" s="650"/>
      <c r="D454" s="650"/>
      <c r="E454" s="650"/>
      <c r="F454" s="650"/>
      <c r="G454" s="650"/>
      <c r="H454" s="6"/>
      <c r="I454" s="63">
        <f>SUM(H446:H454)</f>
        <v>0</v>
      </c>
      <c r="J454" s="1" t="e">
        <f>VLOOKUP(B445,O:W,7)</f>
        <v>#N/A</v>
      </c>
      <c r="K454" s="8"/>
      <c r="M454" s="393"/>
    </row>
    <row r="455" spans="1:13" ht="45.75" customHeight="1">
      <c r="A455" s="32">
        <f>IF(B455&gt;0,1,0)</f>
        <v>0</v>
      </c>
      <c r="B455" s="647"/>
      <c r="C455" s="648"/>
      <c r="D455" s="648"/>
      <c r="E455" s="648"/>
      <c r="F455" s="648"/>
      <c r="G455" s="648"/>
      <c r="H455" s="6"/>
      <c r="I455" s="63"/>
      <c r="J455" s="7"/>
      <c r="K455" s="8"/>
      <c r="M455" s="392" t="s">
        <v>671</v>
      </c>
    </row>
    <row r="456" spans="1:13" ht="24.95" customHeight="1">
      <c r="A456" s="32">
        <f t="shared" ref="A456:A463" si="90">IF(H456&gt;0,1,0)</f>
        <v>0</v>
      </c>
      <c r="B456" s="10"/>
      <c r="C456" s="2"/>
      <c r="D456" s="2"/>
      <c r="E456" s="2"/>
      <c r="F456" s="2"/>
      <c r="G456" s="2"/>
      <c r="H456" s="3">
        <f>IF(AND(C456=0,D456=0,E456=0,F456=0,G456=0),0,ROUND(IF(C456=0,1,C456)*IF(D456=0,1,D456)*IF(E456=0,1,E456)*IF(F456=0,1,F456)*IF(G456=0,1,G456),2))</f>
        <v>0</v>
      </c>
      <c r="I456" s="63"/>
      <c r="J456" s="7"/>
      <c r="K456" s="8"/>
      <c r="M456" s="393" t="s">
        <v>3845</v>
      </c>
    </row>
    <row r="457" spans="1:13" ht="24.95" customHeight="1">
      <c r="A457" s="32">
        <f t="shared" si="90"/>
        <v>0</v>
      </c>
      <c r="B457" s="10"/>
      <c r="C457" s="2"/>
      <c r="D457" s="2"/>
      <c r="E457" s="2"/>
      <c r="F457" s="2"/>
      <c r="G457" s="2"/>
      <c r="H457" s="3">
        <f t="shared" ref="H457:H463" si="91">IF(AND(C457=0,D457=0,E457=0,F457=0,G457=0),0,ROUND(IF(C457=0,1,C457)*IF(D457=0,1,D457)*IF(E457=0,1,E457)*IF(F457=0,1,F457)*IF(G457=0,1,G457),2))</f>
        <v>0</v>
      </c>
      <c r="I457" s="63"/>
      <c r="J457" s="7"/>
      <c r="K457" s="8"/>
      <c r="M457" s="393"/>
    </row>
    <row r="458" spans="1:13" ht="24.95" customHeight="1">
      <c r="A458" s="32">
        <f t="shared" si="90"/>
        <v>0</v>
      </c>
      <c r="B458" s="10"/>
      <c r="C458" s="2"/>
      <c r="D458" s="2"/>
      <c r="E458" s="2"/>
      <c r="F458" s="2"/>
      <c r="G458" s="2"/>
      <c r="H458" s="3">
        <f t="shared" si="91"/>
        <v>0</v>
      </c>
      <c r="I458" s="63"/>
      <c r="J458" s="7"/>
      <c r="K458" s="8"/>
      <c r="M458" s="393"/>
    </row>
    <row r="459" spans="1:13" ht="24.95" customHeight="1">
      <c r="A459" s="32">
        <f t="shared" si="90"/>
        <v>0</v>
      </c>
      <c r="B459" s="10"/>
      <c r="C459" s="2"/>
      <c r="D459" s="2"/>
      <c r="E459" s="2"/>
      <c r="F459" s="2"/>
      <c r="G459" s="2"/>
      <c r="H459" s="3">
        <f t="shared" si="91"/>
        <v>0</v>
      </c>
      <c r="I459" s="63"/>
      <c r="J459" s="7"/>
      <c r="K459" s="8"/>
      <c r="M459" s="393"/>
    </row>
    <row r="460" spans="1:13" ht="24.95" customHeight="1">
      <c r="A460" s="32">
        <f t="shared" si="90"/>
        <v>0</v>
      </c>
      <c r="B460" s="10"/>
      <c r="C460" s="2"/>
      <c r="D460" s="2"/>
      <c r="E460" s="2"/>
      <c r="F460" s="2"/>
      <c r="G460" s="2"/>
      <c r="H460" s="3">
        <f t="shared" si="91"/>
        <v>0</v>
      </c>
      <c r="I460" s="63"/>
      <c r="J460" s="7"/>
      <c r="K460" s="8"/>
      <c r="M460" s="393"/>
    </row>
    <row r="461" spans="1:13" ht="24.95" customHeight="1">
      <c r="A461" s="32">
        <f t="shared" si="90"/>
        <v>0</v>
      </c>
      <c r="B461" s="10"/>
      <c r="C461" s="2"/>
      <c r="D461" s="2"/>
      <c r="E461" s="2"/>
      <c r="F461" s="2"/>
      <c r="G461" s="2"/>
      <c r="H461" s="3">
        <f t="shared" si="91"/>
        <v>0</v>
      </c>
      <c r="I461" s="63"/>
      <c r="J461" s="7"/>
      <c r="K461" s="8"/>
      <c r="M461" s="393"/>
    </row>
    <row r="462" spans="1:13" ht="24.95" customHeight="1">
      <c r="A462" s="32">
        <f t="shared" si="90"/>
        <v>0</v>
      </c>
      <c r="B462" s="10"/>
      <c r="C462" s="2"/>
      <c r="D462" s="2"/>
      <c r="E462" s="2"/>
      <c r="F462" s="2"/>
      <c r="G462" s="2"/>
      <c r="H462" s="3">
        <f t="shared" si="91"/>
        <v>0</v>
      </c>
      <c r="I462" s="63"/>
      <c r="J462" s="7"/>
      <c r="K462" s="8"/>
      <c r="M462" s="393"/>
    </row>
    <row r="463" spans="1:13" ht="24.95" customHeight="1">
      <c r="A463" s="32">
        <f t="shared" si="90"/>
        <v>0</v>
      </c>
      <c r="B463" s="10"/>
      <c r="C463" s="2"/>
      <c r="D463" s="2"/>
      <c r="E463" s="2"/>
      <c r="F463" s="2"/>
      <c r="G463" s="2"/>
      <c r="H463" s="3">
        <f t="shared" si="91"/>
        <v>0</v>
      </c>
      <c r="I463" s="63"/>
      <c r="J463" s="7"/>
      <c r="K463" s="8"/>
      <c r="M463" s="393"/>
    </row>
    <row r="464" spans="1:13" ht="24.95" customHeight="1">
      <c r="A464" s="33" t="e">
        <f>VLOOKUP(B455,O:W,2)</f>
        <v>#N/A</v>
      </c>
      <c r="B464" s="649" t="s">
        <v>70</v>
      </c>
      <c r="C464" s="650"/>
      <c r="D464" s="650"/>
      <c r="E464" s="650"/>
      <c r="F464" s="650"/>
      <c r="G464" s="650"/>
      <c r="H464" s="6"/>
      <c r="I464" s="63">
        <f>SUM(H456:H464)</f>
        <v>0</v>
      </c>
      <c r="J464" s="1" t="e">
        <f>VLOOKUP(B455,O:W,7)</f>
        <v>#N/A</v>
      </c>
      <c r="K464" s="8"/>
      <c r="M464" s="393"/>
    </row>
    <row r="465" spans="1:13" ht="45.75" customHeight="1">
      <c r="A465" s="32">
        <f>IF(B465&gt;0,1,0)</f>
        <v>0</v>
      </c>
      <c r="B465" s="647"/>
      <c r="C465" s="648"/>
      <c r="D465" s="648"/>
      <c r="E465" s="648"/>
      <c r="F465" s="648"/>
      <c r="G465" s="648"/>
      <c r="H465" s="6"/>
      <c r="I465" s="63"/>
      <c r="J465" s="7"/>
      <c r="K465" s="8"/>
      <c r="M465" s="392" t="s">
        <v>671</v>
      </c>
    </row>
    <row r="466" spans="1:13" ht="24.95" customHeight="1">
      <c r="A466" s="32">
        <f t="shared" ref="A466:A473" si="92">IF(H466&gt;0,1,0)</f>
        <v>0</v>
      </c>
      <c r="B466" s="10"/>
      <c r="C466" s="2"/>
      <c r="D466" s="2"/>
      <c r="E466" s="2"/>
      <c r="F466" s="2"/>
      <c r="G466" s="2"/>
      <c r="H466" s="3">
        <f>IF(AND(C466=0,D466=0,E466=0,F466=0,G466=0),0,ROUND(IF(C466=0,1,C466)*IF(D466=0,1,D466)*IF(E466=0,1,E466)*IF(F466=0,1,F466)*IF(G466=0,1,G466),2))</f>
        <v>0</v>
      </c>
      <c r="I466" s="63"/>
      <c r="J466" s="7"/>
      <c r="K466" s="8"/>
      <c r="M466" s="393" t="s">
        <v>3845</v>
      </c>
    </row>
    <row r="467" spans="1:13" ht="24.95" customHeight="1">
      <c r="A467" s="32">
        <f t="shared" si="92"/>
        <v>0</v>
      </c>
      <c r="B467" s="10"/>
      <c r="C467" s="2"/>
      <c r="D467" s="2"/>
      <c r="E467" s="2"/>
      <c r="F467" s="2"/>
      <c r="G467" s="2"/>
      <c r="H467" s="3">
        <f t="shared" ref="H467:H473" si="93">IF(AND(C467=0,D467=0,E467=0,F467=0,G467=0),0,ROUND(IF(C467=0,1,C467)*IF(D467=0,1,D467)*IF(E467=0,1,E467)*IF(F467=0,1,F467)*IF(G467=0,1,G467),2))</f>
        <v>0</v>
      </c>
      <c r="I467" s="63"/>
      <c r="J467" s="7"/>
      <c r="K467" s="8"/>
      <c r="M467" s="393"/>
    </row>
    <row r="468" spans="1:13" ht="24.95" customHeight="1">
      <c r="A468" s="32">
        <f t="shared" si="92"/>
        <v>0</v>
      </c>
      <c r="B468" s="10"/>
      <c r="C468" s="2"/>
      <c r="D468" s="2"/>
      <c r="E468" s="2"/>
      <c r="F468" s="2"/>
      <c r="G468" s="2"/>
      <c r="H468" s="3">
        <f t="shared" si="93"/>
        <v>0</v>
      </c>
      <c r="I468" s="63"/>
      <c r="J468" s="7"/>
      <c r="K468" s="8"/>
      <c r="M468" s="393"/>
    </row>
    <row r="469" spans="1:13" ht="24.95" customHeight="1">
      <c r="A469" s="32">
        <f t="shared" si="92"/>
        <v>0</v>
      </c>
      <c r="B469" s="10"/>
      <c r="C469" s="2"/>
      <c r="D469" s="2"/>
      <c r="E469" s="2"/>
      <c r="F469" s="2"/>
      <c r="G469" s="2"/>
      <c r="H469" s="3">
        <f t="shared" si="93"/>
        <v>0</v>
      </c>
      <c r="I469" s="63"/>
      <c r="J469" s="7"/>
      <c r="K469" s="8"/>
      <c r="M469" s="393"/>
    </row>
    <row r="470" spans="1:13" ht="24.95" customHeight="1">
      <c r="A470" s="32">
        <f t="shared" si="92"/>
        <v>0</v>
      </c>
      <c r="B470" s="10"/>
      <c r="C470" s="2"/>
      <c r="D470" s="2"/>
      <c r="E470" s="2"/>
      <c r="F470" s="2"/>
      <c r="G470" s="2"/>
      <c r="H470" s="3">
        <f t="shared" si="93"/>
        <v>0</v>
      </c>
      <c r="I470" s="63"/>
      <c r="J470" s="7"/>
      <c r="K470" s="8"/>
      <c r="M470" s="393"/>
    </row>
    <row r="471" spans="1:13" ht="24.95" customHeight="1">
      <c r="A471" s="32">
        <f t="shared" si="92"/>
        <v>0</v>
      </c>
      <c r="B471" s="10"/>
      <c r="C471" s="2"/>
      <c r="D471" s="2"/>
      <c r="E471" s="2"/>
      <c r="F471" s="2"/>
      <c r="G471" s="2"/>
      <c r="H471" s="3">
        <f t="shared" si="93"/>
        <v>0</v>
      </c>
      <c r="I471" s="63"/>
      <c r="J471" s="7"/>
      <c r="K471" s="8"/>
      <c r="M471" s="393"/>
    </row>
    <row r="472" spans="1:13" ht="24.95" customHeight="1">
      <c r="A472" s="32">
        <f t="shared" si="92"/>
        <v>0</v>
      </c>
      <c r="B472" s="10"/>
      <c r="C472" s="2"/>
      <c r="D472" s="2"/>
      <c r="E472" s="2"/>
      <c r="F472" s="2"/>
      <c r="G472" s="2"/>
      <c r="H472" s="3">
        <f t="shared" si="93"/>
        <v>0</v>
      </c>
      <c r="I472" s="63"/>
      <c r="J472" s="7"/>
      <c r="K472" s="8"/>
      <c r="M472" s="393"/>
    </row>
    <row r="473" spans="1:13" ht="24.95" customHeight="1">
      <c r="A473" s="32">
        <f t="shared" si="92"/>
        <v>0</v>
      </c>
      <c r="B473" s="10"/>
      <c r="C473" s="2"/>
      <c r="D473" s="2"/>
      <c r="E473" s="2"/>
      <c r="F473" s="2"/>
      <c r="G473" s="2"/>
      <c r="H473" s="3">
        <f t="shared" si="93"/>
        <v>0</v>
      </c>
      <c r="I473" s="63"/>
      <c r="J473" s="7"/>
      <c r="K473" s="8"/>
      <c r="M473" s="393"/>
    </row>
    <row r="474" spans="1:13" ht="24.95" customHeight="1">
      <c r="A474" s="33" t="e">
        <f>VLOOKUP(B465,O:W,2)</f>
        <v>#N/A</v>
      </c>
      <c r="B474" s="649" t="s">
        <v>70</v>
      </c>
      <c r="C474" s="650"/>
      <c r="D474" s="650"/>
      <c r="E474" s="650"/>
      <c r="F474" s="650"/>
      <c r="G474" s="650"/>
      <c r="H474" s="6"/>
      <c r="I474" s="63">
        <f>SUM(H466:H474)</f>
        <v>0</v>
      </c>
      <c r="J474" s="1" t="e">
        <f>VLOOKUP(B465,O:W,7)</f>
        <v>#N/A</v>
      </c>
      <c r="K474" s="8"/>
      <c r="M474" s="393"/>
    </row>
    <row r="475" spans="1:13" ht="45.75" customHeight="1">
      <c r="A475" s="32">
        <f>IF(B475&gt;0,1,0)</f>
        <v>0</v>
      </c>
      <c r="B475" s="647"/>
      <c r="C475" s="648"/>
      <c r="D475" s="648"/>
      <c r="E475" s="648"/>
      <c r="F475" s="648"/>
      <c r="G475" s="648"/>
      <c r="H475" s="6"/>
      <c r="I475" s="63"/>
      <c r="J475" s="7"/>
      <c r="K475" s="8"/>
      <c r="M475" s="392" t="s">
        <v>671</v>
      </c>
    </row>
    <row r="476" spans="1:13" ht="24.95" customHeight="1">
      <c r="A476" s="32">
        <f t="shared" ref="A476:A483" si="94">IF(H476&gt;0,1,0)</f>
        <v>0</v>
      </c>
      <c r="B476" s="10"/>
      <c r="C476" s="2"/>
      <c r="D476" s="2"/>
      <c r="E476" s="2"/>
      <c r="F476" s="2"/>
      <c r="G476" s="2"/>
      <c r="H476" s="3">
        <f>IF(AND(C476=0,D476=0,E476=0,F476=0,G476=0),0,ROUND(IF(C476=0,1,C476)*IF(D476=0,1,D476)*IF(E476=0,1,E476)*IF(F476=0,1,F476)*IF(G476=0,1,G476),2))</f>
        <v>0</v>
      </c>
      <c r="I476" s="63"/>
      <c r="J476" s="7"/>
      <c r="K476" s="8"/>
      <c r="M476" s="393" t="s">
        <v>3845</v>
      </c>
    </row>
    <row r="477" spans="1:13" ht="24.95" customHeight="1">
      <c r="A477" s="32">
        <f t="shared" si="94"/>
        <v>0</v>
      </c>
      <c r="B477" s="10"/>
      <c r="C477" s="2"/>
      <c r="D477" s="2"/>
      <c r="E477" s="2"/>
      <c r="F477" s="2"/>
      <c r="G477" s="2"/>
      <c r="H477" s="3">
        <f t="shared" ref="H477:H483" si="95">IF(AND(C477=0,D477=0,E477=0,F477=0,G477=0),0,ROUND(IF(C477=0,1,C477)*IF(D477=0,1,D477)*IF(E477=0,1,E477)*IF(F477=0,1,F477)*IF(G477=0,1,G477),2))</f>
        <v>0</v>
      </c>
      <c r="I477" s="63"/>
      <c r="J477" s="7"/>
      <c r="K477" s="8"/>
      <c r="M477" s="393"/>
    </row>
    <row r="478" spans="1:13" ht="24.95" customHeight="1">
      <c r="A478" s="32">
        <f t="shared" si="94"/>
        <v>0</v>
      </c>
      <c r="B478" s="10"/>
      <c r="C478" s="2"/>
      <c r="D478" s="2"/>
      <c r="E478" s="2"/>
      <c r="F478" s="2"/>
      <c r="G478" s="2"/>
      <c r="H478" s="3">
        <f t="shared" si="95"/>
        <v>0</v>
      </c>
      <c r="I478" s="63"/>
      <c r="J478" s="7"/>
      <c r="K478" s="8"/>
      <c r="M478" s="393"/>
    </row>
    <row r="479" spans="1:13" ht="24.95" customHeight="1">
      <c r="A479" s="32">
        <f t="shared" si="94"/>
        <v>0</v>
      </c>
      <c r="B479" s="10"/>
      <c r="C479" s="2"/>
      <c r="D479" s="2"/>
      <c r="E479" s="2"/>
      <c r="F479" s="2"/>
      <c r="G479" s="2"/>
      <c r="H479" s="3">
        <f t="shared" si="95"/>
        <v>0</v>
      </c>
      <c r="I479" s="63"/>
      <c r="J479" s="7"/>
      <c r="K479" s="8"/>
      <c r="M479" s="393"/>
    </row>
    <row r="480" spans="1:13" ht="24.95" customHeight="1">
      <c r="A480" s="32">
        <f t="shared" si="94"/>
        <v>0</v>
      </c>
      <c r="B480" s="10"/>
      <c r="C480" s="2"/>
      <c r="D480" s="2"/>
      <c r="E480" s="2"/>
      <c r="F480" s="2"/>
      <c r="G480" s="2"/>
      <c r="H480" s="3">
        <f t="shared" si="95"/>
        <v>0</v>
      </c>
      <c r="I480" s="63"/>
      <c r="J480" s="7"/>
      <c r="K480" s="8"/>
      <c r="M480" s="393"/>
    </row>
    <row r="481" spans="1:13" ht="24.95" customHeight="1">
      <c r="A481" s="32">
        <f t="shared" si="94"/>
        <v>0</v>
      </c>
      <c r="B481" s="10"/>
      <c r="C481" s="2"/>
      <c r="D481" s="2"/>
      <c r="E481" s="2"/>
      <c r="F481" s="2"/>
      <c r="G481" s="2"/>
      <c r="H481" s="3">
        <f t="shared" si="95"/>
        <v>0</v>
      </c>
      <c r="I481" s="63"/>
      <c r="J481" s="7"/>
      <c r="K481" s="8"/>
      <c r="M481" s="393"/>
    </row>
    <row r="482" spans="1:13" ht="24.95" customHeight="1">
      <c r="A482" s="32">
        <f t="shared" si="94"/>
        <v>0</v>
      </c>
      <c r="B482" s="10"/>
      <c r="C482" s="2"/>
      <c r="D482" s="2"/>
      <c r="E482" s="2"/>
      <c r="F482" s="2"/>
      <c r="G482" s="2"/>
      <c r="H482" s="3">
        <f t="shared" si="95"/>
        <v>0</v>
      </c>
      <c r="I482" s="63"/>
      <c r="J482" s="7"/>
      <c r="K482" s="8"/>
      <c r="M482" s="393"/>
    </row>
    <row r="483" spans="1:13" ht="24.95" customHeight="1">
      <c r="A483" s="32">
        <f t="shared" si="94"/>
        <v>0</v>
      </c>
      <c r="B483" s="10"/>
      <c r="C483" s="2"/>
      <c r="D483" s="2"/>
      <c r="E483" s="2"/>
      <c r="F483" s="2"/>
      <c r="G483" s="2"/>
      <c r="H483" s="3">
        <f t="shared" si="95"/>
        <v>0</v>
      </c>
      <c r="I483" s="63"/>
      <c r="J483" s="7"/>
      <c r="K483" s="8"/>
      <c r="M483" s="393"/>
    </row>
    <row r="484" spans="1:13" ht="24.95" customHeight="1">
      <c r="A484" s="33" t="e">
        <f>VLOOKUP(B475,O:W,2)</f>
        <v>#N/A</v>
      </c>
      <c r="B484" s="649" t="s">
        <v>70</v>
      </c>
      <c r="C484" s="650"/>
      <c r="D484" s="650"/>
      <c r="E484" s="650"/>
      <c r="F484" s="650"/>
      <c r="G484" s="650"/>
      <c r="H484" s="6"/>
      <c r="I484" s="63">
        <f>SUM(H476:H484)</f>
        <v>0</v>
      </c>
      <c r="J484" s="1" t="e">
        <f>VLOOKUP(B475,O:W,7)</f>
        <v>#N/A</v>
      </c>
      <c r="K484" s="8"/>
      <c r="M484" s="393"/>
    </row>
    <row r="485" spans="1:13" ht="45.75" customHeight="1">
      <c r="A485" s="32">
        <f>IF(B485&gt;0,1,0)</f>
        <v>0</v>
      </c>
      <c r="B485" s="647"/>
      <c r="C485" s="648"/>
      <c r="D485" s="648"/>
      <c r="E485" s="648"/>
      <c r="F485" s="648"/>
      <c r="G485" s="648"/>
      <c r="H485" s="6"/>
      <c r="I485" s="63"/>
      <c r="J485" s="7"/>
      <c r="K485" s="8"/>
      <c r="M485" s="392" t="s">
        <v>671</v>
      </c>
    </row>
    <row r="486" spans="1:13" ht="24.95" customHeight="1">
      <c r="A486" s="32">
        <f t="shared" ref="A486:A493" si="96">IF(H486&gt;0,1,0)</f>
        <v>0</v>
      </c>
      <c r="B486" s="10"/>
      <c r="C486" s="2"/>
      <c r="D486" s="2"/>
      <c r="E486" s="2"/>
      <c r="F486" s="2"/>
      <c r="G486" s="2"/>
      <c r="H486" s="3">
        <f>IF(AND(C486=0,D486=0,E486=0,F486=0,G486=0),0,ROUND(IF(C486=0,1,C486)*IF(D486=0,1,D486)*IF(E486=0,1,E486)*IF(F486=0,1,F486)*IF(G486=0,1,G486),2))</f>
        <v>0</v>
      </c>
      <c r="I486" s="63"/>
      <c r="J486" s="7"/>
      <c r="K486" s="8"/>
      <c r="M486" s="393" t="s">
        <v>3845</v>
      </c>
    </row>
    <row r="487" spans="1:13" ht="24.95" customHeight="1">
      <c r="A487" s="32">
        <f t="shared" si="96"/>
        <v>0</v>
      </c>
      <c r="B487" s="10"/>
      <c r="C487" s="2"/>
      <c r="D487" s="2"/>
      <c r="E487" s="2"/>
      <c r="F487" s="2"/>
      <c r="G487" s="2"/>
      <c r="H487" s="3">
        <f t="shared" ref="H487:H493" si="97">IF(AND(C487=0,D487=0,E487=0,F487=0,G487=0),0,ROUND(IF(C487=0,1,C487)*IF(D487=0,1,D487)*IF(E487=0,1,E487)*IF(F487=0,1,F487)*IF(G487=0,1,G487),2))</f>
        <v>0</v>
      </c>
      <c r="I487" s="63"/>
      <c r="J487" s="7"/>
      <c r="K487" s="8"/>
      <c r="M487" s="393"/>
    </row>
    <row r="488" spans="1:13" ht="24.95" customHeight="1">
      <c r="A488" s="32">
        <f t="shared" si="96"/>
        <v>0</v>
      </c>
      <c r="B488" s="10"/>
      <c r="C488" s="2"/>
      <c r="D488" s="2"/>
      <c r="E488" s="2"/>
      <c r="F488" s="2"/>
      <c r="G488" s="2"/>
      <c r="H488" s="3">
        <f t="shared" si="97"/>
        <v>0</v>
      </c>
      <c r="I488" s="63"/>
      <c r="J488" s="7"/>
      <c r="K488" s="8"/>
      <c r="M488" s="393"/>
    </row>
    <row r="489" spans="1:13" ht="24.95" customHeight="1">
      <c r="A489" s="32">
        <f t="shared" si="96"/>
        <v>0</v>
      </c>
      <c r="B489" s="10"/>
      <c r="C489" s="2"/>
      <c r="D489" s="2"/>
      <c r="E489" s="2"/>
      <c r="F489" s="2"/>
      <c r="G489" s="2"/>
      <c r="H489" s="3">
        <f t="shared" si="97"/>
        <v>0</v>
      </c>
      <c r="I489" s="63"/>
      <c r="J489" s="7"/>
      <c r="K489" s="8"/>
      <c r="M489" s="393"/>
    </row>
    <row r="490" spans="1:13" ht="24.95" customHeight="1">
      <c r="A490" s="32">
        <f t="shared" si="96"/>
        <v>0</v>
      </c>
      <c r="B490" s="10"/>
      <c r="C490" s="2"/>
      <c r="D490" s="2"/>
      <c r="E490" s="2"/>
      <c r="F490" s="2"/>
      <c r="G490" s="2"/>
      <c r="H490" s="3">
        <f t="shared" si="97"/>
        <v>0</v>
      </c>
      <c r="I490" s="63"/>
      <c r="J490" s="7"/>
      <c r="K490" s="8"/>
      <c r="M490" s="393"/>
    </row>
    <row r="491" spans="1:13" ht="24.95" customHeight="1">
      <c r="A491" s="32">
        <f t="shared" si="96"/>
        <v>0</v>
      </c>
      <c r="B491" s="10"/>
      <c r="C491" s="2"/>
      <c r="D491" s="2"/>
      <c r="E491" s="2"/>
      <c r="F491" s="2"/>
      <c r="G491" s="2"/>
      <c r="H491" s="3">
        <f t="shared" si="97"/>
        <v>0</v>
      </c>
      <c r="I491" s="63"/>
      <c r="J491" s="7"/>
      <c r="K491" s="8"/>
      <c r="M491" s="393"/>
    </row>
    <row r="492" spans="1:13" ht="24.95" customHeight="1">
      <c r="A492" s="32">
        <f t="shared" si="96"/>
        <v>0</v>
      </c>
      <c r="B492" s="10"/>
      <c r="C492" s="2"/>
      <c r="D492" s="2"/>
      <c r="E492" s="2"/>
      <c r="F492" s="2"/>
      <c r="G492" s="2"/>
      <c r="H492" s="3">
        <f t="shared" si="97"/>
        <v>0</v>
      </c>
      <c r="I492" s="63"/>
      <c r="J492" s="7"/>
      <c r="K492" s="8"/>
      <c r="M492" s="393"/>
    </row>
    <row r="493" spans="1:13" ht="24.95" customHeight="1">
      <c r="A493" s="32">
        <f t="shared" si="96"/>
        <v>0</v>
      </c>
      <c r="B493" s="10"/>
      <c r="C493" s="2"/>
      <c r="D493" s="2"/>
      <c r="E493" s="2"/>
      <c r="F493" s="2"/>
      <c r="G493" s="2"/>
      <c r="H493" s="3">
        <f t="shared" si="97"/>
        <v>0</v>
      </c>
      <c r="I493" s="63"/>
      <c r="J493" s="7"/>
      <c r="K493" s="8"/>
      <c r="M493" s="393"/>
    </row>
    <row r="494" spans="1:13" ht="24.95" customHeight="1">
      <c r="A494" s="33" t="e">
        <f>VLOOKUP(B485,O:W,2)</f>
        <v>#N/A</v>
      </c>
      <c r="B494" s="649" t="s">
        <v>70</v>
      </c>
      <c r="C494" s="650"/>
      <c r="D494" s="650"/>
      <c r="E494" s="650"/>
      <c r="F494" s="650"/>
      <c r="G494" s="650"/>
      <c r="H494" s="6"/>
      <c r="I494" s="63">
        <f>SUM(H486:H494)</f>
        <v>0</v>
      </c>
      <c r="J494" s="1" t="e">
        <f>VLOOKUP(B485,O:W,7)</f>
        <v>#N/A</v>
      </c>
      <c r="K494" s="8"/>
      <c r="M494" s="393"/>
    </row>
    <row r="495" spans="1:13" ht="45.75" customHeight="1">
      <c r="A495" s="32">
        <f>IF(B495&gt;0,1,0)</f>
        <v>0</v>
      </c>
      <c r="B495" s="647"/>
      <c r="C495" s="648"/>
      <c r="D495" s="648"/>
      <c r="E495" s="648"/>
      <c r="F495" s="648"/>
      <c r="G495" s="648"/>
      <c r="H495" s="6"/>
      <c r="I495" s="63"/>
      <c r="J495" s="7"/>
      <c r="K495" s="8"/>
      <c r="M495" s="392" t="s">
        <v>671</v>
      </c>
    </row>
    <row r="496" spans="1:13" ht="24.95" customHeight="1">
      <c r="A496" s="32">
        <f t="shared" ref="A496:A503" si="98">IF(H496&gt;0,1,0)</f>
        <v>0</v>
      </c>
      <c r="B496" s="10"/>
      <c r="C496" s="2"/>
      <c r="D496" s="2"/>
      <c r="E496" s="2"/>
      <c r="F496" s="2"/>
      <c r="G496" s="2"/>
      <c r="H496" s="3">
        <f>IF(AND(C496=0,D496=0,E496=0,F496=0,G496=0),0,ROUND(IF(C496=0,1,C496)*IF(D496=0,1,D496)*IF(E496=0,1,E496)*IF(F496=0,1,F496)*IF(G496=0,1,G496),2))</f>
        <v>0</v>
      </c>
      <c r="I496" s="63"/>
      <c r="J496" s="7"/>
      <c r="K496" s="8"/>
      <c r="M496" s="393" t="s">
        <v>3845</v>
      </c>
    </row>
    <row r="497" spans="1:13" ht="24.95" customHeight="1">
      <c r="A497" s="32">
        <f t="shared" si="98"/>
        <v>0</v>
      </c>
      <c r="B497" s="10"/>
      <c r="C497" s="2"/>
      <c r="D497" s="2"/>
      <c r="E497" s="2"/>
      <c r="F497" s="2"/>
      <c r="G497" s="2"/>
      <c r="H497" s="3">
        <f t="shared" ref="H497:H503" si="99">IF(AND(C497=0,D497=0,E497=0,F497=0,G497=0),0,ROUND(IF(C497=0,1,C497)*IF(D497=0,1,D497)*IF(E497=0,1,E497)*IF(F497=0,1,F497)*IF(G497=0,1,G497),2))</f>
        <v>0</v>
      </c>
      <c r="I497" s="63"/>
      <c r="J497" s="7"/>
      <c r="K497" s="8"/>
      <c r="M497" s="393"/>
    </row>
    <row r="498" spans="1:13" ht="24.95" customHeight="1">
      <c r="A498" s="32">
        <f t="shared" si="98"/>
        <v>0</v>
      </c>
      <c r="B498" s="10"/>
      <c r="C498" s="2"/>
      <c r="D498" s="2"/>
      <c r="E498" s="2"/>
      <c r="F498" s="2"/>
      <c r="G498" s="2"/>
      <c r="H498" s="3">
        <f t="shared" si="99"/>
        <v>0</v>
      </c>
      <c r="I498" s="63"/>
      <c r="J498" s="7"/>
      <c r="K498" s="8"/>
      <c r="M498" s="393"/>
    </row>
    <row r="499" spans="1:13" ht="24.95" customHeight="1">
      <c r="A499" s="32">
        <f t="shared" si="98"/>
        <v>0</v>
      </c>
      <c r="B499" s="10"/>
      <c r="C499" s="2"/>
      <c r="D499" s="2"/>
      <c r="E499" s="2"/>
      <c r="F499" s="2"/>
      <c r="G499" s="2"/>
      <c r="H499" s="3">
        <f t="shared" si="99"/>
        <v>0</v>
      </c>
      <c r="I499" s="63"/>
      <c r="J499" s="7"/>
      <c r="K499" s="8"/>
      <c r="M499" s="393"/>
    </row>
    <row r="500" spans="1:13" ht="24.95" customHeight="1">
      <c r="A500" s="32">
        <f t="shared" si="98"/>
        <v>0</v>
      </c>
      <c r="B500" s="10"/>
      <c r="C500" s="2"/>
      <c r="D500" s="2"/>
      <c r="E500" s="2"/>
      <c r="F500" s="2"/>
      <c r="G500" s="2"/>
      <c r="H500" s="3">
        <f t="shared" si="99"/>
        <v>0</v>
      </c>
      <c r="I500" s="63"/>
      <c r="J500" s="7"/>
      <c r="K500" s="8"/>
      <c r="M500" s="393"/>
    </row>
    <row r="501" spans="1:13" ht="24.95" customHeight="1">
      <c r="A501" s="32">
        <f t="shared" si="98"/>
        <v>0</v>
      </c>
      <c r="B501" s="10"/>
      <c r="C501" s="2"/>
      <c r="D501" s="2"/>
      <c r="E501" s="2"/>
      <c r="F501" s="2"/>
      <c r="G501" s="2"/>
      <c r="H501" s="3">
        <f t="shared" si="99"/>
        <v>0</v>
      </c>
      <c r="I501" s="63"/>
      <c r="J501" s="7"/>
      <c r="K501" s="8"/>
      <c r="M501" s="393"/>
    </row>
    <row r="502" spans="1:13" ht="24.95" customHeight="1">
      <c r="A502" s="32">
        <f t="shared" si="98"/>
        <v>0</v>
      </c>
      <c r="B502" s="10"/>
      <c r="C502" s="2"/>
      <c r="D502" s="2"/>
      <c r="E502" s="2"/>
      <c r="F502" s="2"/>
      <c r="G502" s="2"/>
      <c r="H502" s="3">
        <f t="shared" si="99"/>
        <v>0</v>
      </c>
      <c r="I502" s="63"/>
      <c r="J502" s="7"/>
      <c r="K502" s="8"/>
      <c r="M502" s="393"/>
    </row>
    <row r="503" spans="1:13" ht="24.95" customHeight="1">
      <c r="A503" s="32">
        <f t="shared" si="98"/>
        <v>0</v>
      </c>
      <c r="B503" s="10"/>
      <c r="C503" s="2"/>
      <c r="D503" s="2"/>
      <c r="E503" s="2"/>
      <c r="F503" s="2"/>
      <c r="G503" s="2"/>
      <c r="H503" s="3">
        <f t="shared" si="99"/>
        <v>0</v>
      </c>
      <c r="I503" s="63"/>
      <c r="J503" s="7"/>
      <c r="K503" s="8"/>
      <c r="M503" s="393"/>
    </row>
    <row r="504" spans="1:13" ht="24.95" customHeight="1">
      <c r="A504" s="33" t="e">
        <f>VLOOKUP(B495,O:W,2)</f>
        <v>#N/A</v>
      </c>
      <c r="B504" s="649" t="s">
        <v>70</v>
      </c>
      <c r="C504" s="650"/>
      <c r="D504" s="650"/>
      <c r="E504" s="650"/>
      <c r="F504" s="650"/>
      <c r="G504" s="650"/>
      <c r="H504" s="6"/>
      <c r="I504" s="63">
        <f>SUM(H496:H504)</f>
        <v>0</v>
      </c>
      <c r="J504" s="1" t="e">
        <f>VLOOKUP(B495,O:W,7)</f>
        <v>#N/A</v>
      </c>
      <c r="K504" s="8"/>
      <c r="M504" s="393"/>
    </row>
    <row r="505" spans="1:13" ht="45.75" customHeight="1">
      <c r="A505" s="32">
        <f>IF(B505&gt;0,1,0)</f>
        <v>0</v>
      </c>
      <c r="B505" s="647"/>
      <c r="C505" s="648"/>
      <c r="D505" s="648"/>
      <c r="E505" s="648"/>
      <c r="F505" s="648"/>
      <c r="G505" s="648"/>
      <c r="H505" s="6"/>
      <c r="I505" s="63"/>
      <c r="J505" s="7"/>
      <c r="K505" s="8"/>
      <c r="M505" s="392" t="s">
        <v>671</v>
      </c>
    </row>
    <row r="506" spans="1:13" ht="24.95" customHeight="1">
      <c r="A506" s="32">
        <f t="shared" ref="A506:A513" si="100">IF(H506&gt;0,1,0)</f>
        <v>0</v>
      </c>
      <c r="B506" s="10"/>
      <c r="C506" s="2"/>
      <c r="D506" s="2"/>
      <c r="E506" s="2"/>
      <c r="F506" s="2"/>
      <c r="G506" s="2"/>
      <c r="H506" s="3">
        <f>IF(AND(C506=0,D506=0,E506=0,F506=0,G506=0),0,ROUND(IF(C506=0,1,C506)*IF(D506=0,1,D506)*IF(E506=0,1,E506)*IF(F506=0,1,F506)*IF(G506=0,1,G506),2))</f>
        <v>0</v>
      </c>
      <c r="I506" s="63"/>
      <c r="J506" s="7"/>
      <c r="K506" s="8"/>
      <c r="M506" s="393" t="s">
        <v>3845</v>
      </c>
    </row>
    <row r="507" spans="1:13" ht="24.95" customHeight="1">
      <c r="A507" s="32">
        <f t="shared" si="100"/>
        <v>0</v>
      </c>
      <c r="B507" s="10"/>
      <c r="C507" s="2"/>
      <c r="D507" s="2"/>
      <c r="E507" s="2"/>
      <c r="F507" s="2"/>
      <c r="G507" s="2"/>
      <c r="H507" s="3">
        <f t="shared" ref="H507:H513" si="101">IF(AND(C507=0,D507=0,E507=0,F507=0,G507=0),0,ROUND(IF(C507=0,1,C507)*IF(D507=0,1,D507)*IF(E507=0,1,E507)*IF(F507=0,1,F507)*IF(G507=0,1,G507),2))</f>
        <v>0</v>
      </c>
      <c r="I507" s="63"/>
      <c r="J507" s="7"/>
      <c r="K507" s="8"/>
      <c r="M507" s="393"/>
    </row>
    <row r="508" spans="1:13" ht="24.95" customHeight="1">
      <c r="A508" s="32">
        <f t="shared" si="100"/>
        <v>0</v>
      </c>
      <c r="B508" s="10"/>
      <c r="C508" s="2"/>
      <c r="D508" s="2"/>
      <c r="E508" s="2"/>
      <c r="F508" s="2"/>
      <c r="G508" s="2"/>
      <c r="H508" s="3">
        <f t="shared" si="101"/>
        <v>0</v>
      </c>
      <c r="I508" s="63"/>
      <c r="J508" s="7"/>
      <c r="K508" s="8"/>
      <c r="M508" s="393"/>
    </row>
    <row r="509" spans="1:13" ht="24.95" customHeight="1">
      <c r="A509" s="32">
        <f t="shared" si="100"/>
        <v>0</v>
      </c>
      <c r="B509" s="10"/>
      <c r="C509" s="2"/>
      <c r="D509" s="2"/>
      <c r="E509" s="2"/>
      <c r="F509" s="2"/>
      <c r="G509" s="2"/>
      <c r="H509" s="3">
        <f t="shared" si="101"/>
        <v>0</v>
      </c>
      <c r="I509" s="63"/>
      <c r="J509" s="7"/>
      <c r="K509" s="8"/>
      <c r="M509" s="393"/>
    </row>
    <row r="510" spans="1:13" ht="24.95" customHeight="1">
      <c r="A510" s="32">
        <f t="shared" si="100"/>
        <v>0</v>
      </c>
      <c r="B510" s="10"/>
      <c r="C510" s="2"/>
      <c r="D510" s="2"/>
      <c r="E510" s="2"/>
      <c r="F510" s="2"/>
      <c r="G510" s="2"/>
      <c r="H510" s="3">
        <f t="shared" si="101"/>
        <v>0</v>
      </c>
      <c r="I510" s="63"/>
      <c r="J510" s="7"/>
      <c r="K510" s="8"/>
      <c r="M510" s="393"/>
    </row>
    <row r="511" spans="1:13" ht="24.95" customHeight="1">
      <c r="A511" s="32">
        <f t="shared" si="100"/>
        <v>0</v>
      </c>
      <c r="B511" s="10"/>
      <c r="C511" s="2"/>
      <c r="D511" s="2"/>
      <c r="E511" s="2"/>
      <c r="F511" s="2"/>
      <c r="G511" s="2"/>
      <c r="H511" s="3">
        <f t="shared" si="101"/>
        <v>0</v>
      </c>
      <c r="I511" s="63"/>
      <c r="J511" s="7"/>
      <c r="K511" s="8"/>
      <c r="M511" s="393"/>
    </row>
    <row r="512" spans="1:13" ht="24.95" customHeight="1">
      <c r="A512" s="32">
        <f t="shared" si="100"/>
        <v>0</v>
      </c>
      <c r="B512" s="10"/>
      <c r="C512" s="2"/>
      <c r="D512" s="2"/>
      <c r="E512" s="2"/>
      <c r="F512" s="2"/>
      <c r="G512" s="2"/>
      <c r="H512" s="3">
        <f t="shared" si="101"/>
        <v>0</v>
      </c>
      <c r="I512" s="63"/>
      <c r="J512" s="7"/>
      <c r="K512" s="8"/>
      <c r="M512" s="393"/>
    </row>
    <row r="513" spans="1:13" ht="24.95" customHeight="1">
      <c r="A513" s="32">
        <f t="shared" si="100"/>
        <v>0</v>
      </c>
      <c r="B513" s="10"/>
      <c r="C513" s="2"/>
      <c r="D513" s="2"/>
      <c r="E513" s="2"/>
      <c r="F513" s="2"/>
      <c r="G513" s="2"/>
      <c r="H513" s="3">
        <f t="shared" si="101"/>
        <v>0</v>
      </c>
      <c r="I513" s="63"/>
      <c r="J513" s="7"/>
      <c r="K513" s="8"/>
      <c r="M513" s="393"/>
    </row>
    <row r="514" spans="1:13" ht="24.95" customHeight="1">
      <c r="A514" s="33" t="e">
        <f>VLOOKUP(B505,O:W,2)</f>
        <v>#N/A</v>
      </c>
      <c r="B514" s="649" t="s">
        <v>70</v>
      </c>
      <c r="C514" s="650"/>
      <c r="D514" s="650"/>
      <c r="E514" s="650"/>
      <c r="F514" s="650"/>
      <c r="G514" s="650"/>
      <c r="H514" s="6"/>
      <c r="I514" s="63">
        <f>SUM(H506:H514)</f>
        <v>0</v>
      </c>
      <c r="J514" s="1" t="e">
        <f>VLOOKUP(B505,O:W,7)</f>
        <v>#N/A</v>
      </c>
      <c r="K514" s="8"/>
      <c r="M514" s="393"/>
    </row>
    <row r="515" spans="1:13" ht="45.75" customHeight="1">
      <c r="A515" s="32">
        <f>IF(B515&gt;0,1,0)</f>
        <v>0</v>
      </c>
      <c r="B515" s="647"/>
      <c r="C515" s="648"/>
      <c r="D515" s="648"/>
      <c r="E515" s="648"/>
      <c r="F515" s="648"/>
      <c r="G515" s="648"/>
      <c r="H515" s="6"/>
      <c r="I515" s="63"/>
      <c r="J515" s="7"/>
      <c r="K515" s="8"/>
      <c r="M515" s="392" t="s">
        <v>671</v>
      </c>
    </row>
    <row r="516" spans="1:13" ht="24.95" customHeight="1">
      <c r="A516" s="32">
        <f t="shared" ref="A516:A523" si="102">IF(H516&gt;0,1,0)</f>
        <v>0</v>
      </c>
      <c r="B516" s="10"/>
      <c r="C516" s="2"/>
      <c r="D516" s="2"/>
      <c r="E516" s="2"/>
      <c r="F516" s="2"/>
      <c r="G516" s="2"/>
      <c r="H516" s="3">
        <f>IF(AND(C516=0,D516=0,E516=0,F516=0,G516=0),0,ROUND(IF(C516=0,1,C516)*IF(D516=0,1,D516)*IF(E516=0,1,E516)*IF(F516=0,1,F516)*IF(G516=0,1,G516),2))</f>
        <v>0</v>
      </c>
      <c r="I516" s="63"/>
      <c r="J516" s="7"/>
      <c r="K516" s="8"/>
      <c r="M516" s="393" t="s">
        <v>3845</v>
      </c>
    </row>
    <row r="517" spans="1:13" ht="24.95" customHeight="1">
      <c r="A517" s="32">
        <f t="shared" si="102"/>
        <v>0</v>
      </c>
      <c r="B517" s="10"/>
      <c r="C517" s="2"/>
      <c r="D517" s="2"/>
      <c r="E517" s="2"/>
      <c r="F517" s="2"/>
      <c r="G517" s="2"/>
      <c r="H517" s="3">
        <f t="shared" ref="H517:H523" si="103">IF(AND(C517=0,D517=0,E517=0,F517=0,G517=0),0,ROUND(IF(C517=0,1,C517)*IF(D517=0,1,D517)*IF(E517=0,1,E517)*IF(F517=0,1,F517)*IF(G517=0,1,G517),2))</f>
        <v>0</v>
      </c>
      <c r="I517" s="63"/>
      <c r="J517" s="7"/>
      <c r="K517" s="8"/>
      <c r="M517" s="393"/>
    </row>
    <row r="518" spans="1:13" ht="24.95" customHeight="1">
      <c r="A518" s="32">
        <f t="shared" si="102"/>
        <v>0</v>
      </c>
      <c r="B518" s="10"/>
      <c r="C518" s="2"/>
      <c r="D518" s="2"/>
      <c r="E518" s="2"/>
      <c r="F518" s="2"/>
      <c r="G518" s="2"/>
      <c r="H518" s="3">
        <f t="shared" si="103"/>
        <v>0</v>
      </c>
      <c r="I518" s="63"/>
      <c r="J518" s="7"/>
      <c r="K518" s="8"/>
      <c r="M518" s="393"/>
    </row>
    <row r="519" spans="1:13" ht="24.95" customHeight="1">
      <c r="A519" s="32">
        <f t="shared" si="102"/>
        <v>0</v>
      </c>
      <c r="B519" s="10"/>
      <c r="C519" s="2"/>
      <c r="D519" s="2"/>
      <c r="E519" s="2"/>
      <c r="F519" s="2"/>
      <c r="G519" s="2"/>
      <c r="H519" s="3">
        <f t="shared" si="103"/>
        <v>0</v>
      </c>
      <c r="I519" s="63"/>
      <c r="J519" s="7"/>
      <c r="K519" s="8"/>
      <c r="M519" s="393"/>
    </row>
    <row r="520" spans="1:13" ht="24.95" customHeight="1">
      <c r="A520" s="32">
        <f t="shared" si="102"/>
        <v>0</v>
      </c>
      <c r="B520" s="10"/>
      <c r="C520" s="2"/>
      <c r="D520" s="2"/>
      <c r="E520" s="2"/>
      <c r="F520" s="2"/>
      <c r="G520" s="2"/>
      <c r="H520" s="3">
        <f t="shared" si="103"/>
        <v>0</v>
      </c>
      <c r="I520" s="63"/>
      <c r="J520" s="7"/>
      <c r="K520" s="8"/>
      <c r="M520" s="393"/>
    </row>
    <row r="521" spans="1:13" ht="24.95" customHeight="1">
      <c r="A521" s="32">
        <f t="shared" si="102"/>
        <v>0</v>
      </c>
      <c r="B521" s="10"/>
      <c r="C521" s="2"/>
      <c r="D521" s="2"/>
      <c r="E521" s="2"/>
      <c r="F521" s="2"/>
      <c r="G521" s="2"/>
      <c r="H521" s="3">
        <f t="shared" si="103"/>
        <v>0</v>
      </c>
      <c r="I521" s="63"/>
      <c r="J521" s="7"/>
      <c r="K521" s="8"/>
      <c r="M521" s="393"/>
    </row>
    <row r="522" spans="1:13" ht="24.95" customHeight="1">
      <c r="A522" s="32">
        <f t="shared" si="102"/>
        <v>0</v>
      </c>
      <c r="B522" s="10"/>
      <c r="C522" s="2"/>
      <c r="D522" s="2"/>
      <c r="E522" s="2"/>
      <c r="F522" s="2"/>
      <c r="G522" s="2"/>
      <c r="H522" s="3">
        <f t="shared" si="103"/>
        <v>0</v>
      </c>
      <c r="I522" s="63"/>
      <c r="J522" s="7"/>
      <c r="K522" s="8"/>
      <c r="M522" s="393"/>
    </row>
    <row r="523" spans="1:13" ht="24.95" customHeight="1">
      <c r="A523" s="32">
        <f t="shared" si="102"/>
        <v>0</v>
      </c>
      <c r="B523" s="10"/>
      <c r="C523" s="2"/>
      <c r="D523" s="2"/>
      <c r="E523" s="2"/>
      <c r="F523" s="2"/>
      <c r="G523" s="2"/>
      <c r="H523" s="3">
        <f t="shared" si="103"/>
        <v>0</v>
      </c>
      <c r="I523" s="63"/>
      <c r="J523" s="7"/>
      <c r="K523" s="8"/>
      <c r="M523" s="393"/>
    </row>
    <row r="524" spans="1:13" ht="24.95" customHeight="1">
      <c r="A524" s="33" t="e">
        <f>VLOOKUP(B515,O:W,2)</f>
        <v>#N/A</v>
      </c>
      <c r="B524" s="649" t="s">
        <v>70</v>
      </c>
      <c r="C524" s="650"/>
      <c r="D524" s="650"/>
      <c r="E524" s="650"/>
      <c r="F524" s="650"/>
      <c r="G524" s="650"/>
      <c r="H524" s="6"/>
      <c r="I524" s="63">
        <f>SUM(H516:H524)</f>
        <v>0</v>
      </c>
      <c r="J524" s="1" t="e">
        <f>VLOOKUP(B515,O:W,7)</f>
        <v>#N/A</v>
      </c>
      <c r="K524" s="8"/>
      <c r="M524" s="393"/>
    </row>
    <row r="525" spans="1:13" ht="45.75" customHeight="1">
      <c r="A525" s="32">
        <f>IF(B525&gt;0,1,0)</f>
        <v>0</v>
      </c>
      <c r="B525" s="647"/>
      <c r="C525" s="648"/>
      <c r="D525" s="648"/>
      <c r="E525" s="648"/>
      <c r="F525" s="648"/>
      <c r="G525" s="648"/>
      <c r="H525" s="6"/>
      <c r="I525" s="63"/>
      <c r="J525" s="7"/>
      <c r="K525" s="8"/>
      <c r="M525" s="392" t="s">
        <v>671</v>
      </c>
    </row>
    <row r="526" spans="1:13" ht="24.95" customHeight="1">
      <c r="A526" s="32">
        <f t="shared" ref="A526:A533" si="104">IF(H526&gt;0,1,0)</f>
        <v>0</v>
      </c>
      <c r="B526" s="10"/>
      <c r="C526" s="2"/>
      <c r="D526" s="2"/>
      <c r="E526" s="2"/>
      <c r="F526" s="2"/>
      <c r="G526" s="2"/>
      <c r="H526" s="3">
        <f>IF(AND(C526=0,D526=0,E526=0,F526=0,G526=0),0,ROUND(IF(C526=0,1,C526)*IF(D526=0,1,D526)*IF(E526=0,1,E526)*IF(F526=0,1,F526)*IF(G526=0,1,G526),2))</f>
        <v>0</v>
      </c>
      <c r="I526" s="63"/>
      <c r="J526" s="7"/>
      <c r="K526" s="8"/>
      <c r="M526" s="393" t="s">
        <v>3845</v>
      </c>
    </row>
    <row r="527" spans="1:13" ht="24.95" customHeight="1">
      <c r="A527" s="32">
        <f t="shared" si="104"/>
        <v>0</v>
      </c>
      <c r="B527" s="10"/>
      <c r="C527" s="2"/>
      <c r="D527" s="2"/>
      <c r="E527" s="2"/>
      <c r="F527" s="2"/>
      <c r="G527" s="2"/>
      <c r="H527" s="3">
        <f t="shared" ref="H527:H533" si="105">IF(AND(C527=0,D527=0,E527=0,F527=0,G527=0),0,ROUND(IF(C527=0,1,C527)*IF(D527=0,1,D527)*IF(E527=0,1,E527)*IF(F527=0,1,F527)*IF(G527=0,1,G527),2))</f>
        <v>0</v>
      </c>
      <c r="I527" s="63"/>
      <c r="J527" s="7"/>
      <c r="K527" s="8"/>
      <c r="M527" s="393"/>
    </row>
    <row r="528" spans="1:13" ht="24.95" customHeight="1">
      <c r="A528" s="32">
        <f t="shared" si="104"/>
        <v>0</v>
      </c>
      <c r="B528" s="10"/>
      <c r="C528" s="2"/>
      <c r="D528" s="2"/>
      <c r="E528" s="2"/>
      <c r="F528" s="2"/>
      <c r="G528" s="2"/>
      <c r="H528" s="3">
        <f t="shared" si="105"/>
        <v>0</v>
      </c>
      <c r="I528" s="63"/>
      <c r="J528" s="7"/>
      <c r="K528" s="8"/>
      <c r="M528" s="393"/>
    </row>
    <row r="529" spans="1:13" ht="24.95" customHeight="1">
      <c r="A529" s="32">
        <f t="shared" si="104"/>
        <v>0</v>
      </c>
      <c r="B529" s="10"/>
      <c r="C529" s="2"/>
      <c r="D529" s="2"/>
      <c r="E529" s="2"/>
      <c r="F529" s="2"/>
      <c r="G529" s="2"/>
      <c r="H529" s="3">
        <f t="shared" si="105"/>
        <v>0</v>
      </c>
      <c r="I529" s="63"/>
      <c r="J529" s="7"/>
      <c r="K529" s="8"/>
      <c r="M529" s="393"/>
    </row>
    <row r="530" spans="1:13" ht="24.95" customHeight="1">
      <c r="A530" s="32">
        <f t="shared" si="104"/>
        <v>0</v>
      </c>
      <c r="B530" s="10"/>
      <c r="C530" s="2"/>
      <c r="D530" s="2"/>
      <c r="E530" s="2"/>
      <c r="F530" s="2"/>
      <c r="G530" s="2"/>
      <c r="H530" s="3">
        <f t="shared" si="105"/>
        <v>0</v>
      </c>
      <c r="I530" s="63"/>
      <c r="J530" s="7"/>
      <c r="K530" s="8"/>
      <c r="M530" s="393"/>
    </row>
    <row r="531" spans="1:13" ht="24.95" customHeight="1">
      <c r="A531" s="32">
        <f t="shared" si="104"/>
        <v>0</v>
      </c>
      <c r="B531" s="10"/>
      <c r="C531" s="2"/>
      <c r="D531" s="2"/>
      <c r="E531" s="2"/>
      <c r="F531" s="2"/>
      <c r="G531" s="2"/>
      <c r="H531" s="3">
        <f t="shared" si="105"/>
        <v>0</v>
      </c>
      <c r="I531" s="63"/>
      <c r="J531" s="7"/>
      <c r="K531" s="8"/>
      <c r="M531" s="393"/>
    </row>
    <row r="532" spans="1:13" ht="24.95" customHeight="1">
      <c r="A532" s="32">
        <f t="shared" si="104"/>
        <v>0</v>
      </c>
      <c r="B532" s="10"/>
      <c r="C532" s="2"/>
      <c r="D532" s="2"/>
      <c r="E532" s="2"/>
      <c r="F532" s="2"/>
      <c r="G532" s="2"/>
      <c r="H532" s="3">
        <f t="shared" si="105"/>
        <v>0</v>
      </c>
      <c r="I532" s="63"/>
      <c r="J532" s="7"/>
      <c r="K532" s="8"/>
      <c r="M532" s="393"/>
    </row>
    <row r="533" spans="1:13" ht="24.95" customHeight="1">
      <c r="A533" s="32">
        <f t="shared" si="104"/>
        <v>0</v>
      </c>
      <c r="B533" s="10"/>
      <c r="C533" s="2"/>
      <c r="D533" s="2"/>
      <c r="E533" s="2"/>
      <c r="F533" s="2"/>
      <c r="G533" s="2"/>
      <c r="H533" s="3">
        <f t="shared" si="105"/>
        <v>0</v>
      </c>
      <c r="I533" s="63"/>
      <c r="J533" s="7"/>
      <c r="K533" s="8"/>
      <c r="M533" s="393"/>
    </row>
    <row r="534" spans="1:13" ht="24.95" customHeight="1">
      <c r="A534" s="33" t="e">
        <f>VLOOKUP(B525,O:W,2)</f>
        <v>#N/A</v>
      </c>
      <c r="B534" s="649" t="s">
        <v>70</v>
      </c>
      <c r="C534" s="650"/>
      <c r="D534" s="650"/>
      <c r="E534" s="650"/>
      <c r="F534" s="650"/>
      <c r="G534" s="650"/>
      <c r="H534" s="6"/>
      <c r="I534" s="63">
        <f>SUM(H526:H534)</f>
        <v>0</v>
      </c>
      <c r="J534" s="1" t="e">
        <f>VLOOKUP(B525,O:W,7)</f>
        <v>#N/A</v>
      </c>
      <c r="K534" s="8"/>
      <c r="M534" s="393"/>
    </row>
    <row r="535" spans="1:13" ht="45.75" customHeight="1">
      <c r="A535" s="32">
        <f>IF(B535&gt;0,1,0)</f>
        <v>0</v>
      </c>
      <c r="B535" s="647"/>
      <c r="C535" s="648"/>
      <c r="D535" s="648"/>
      <c r="E535" s="648"/>
      <c r="F535" s="648"/>
      <c r="G535" s="648"/>
      <c r="H535" s="6"/>
      <c r="I535" s="63"/>
      <c r="J535" s="7"/>
      <c r="K535" s="8"/>
      <c r="M535" s="392" t="s">
        <v>671</v>
      </c>
    </row>
    <row r="536" spans="1:13" ht="24.95" customHeight="1">
      <c r="A536" s="32">
        <f t="shared" ref="A536:A543" si="106">IF(H536&gt;0,1,0)</f>
        <v>0</v>
      </c>
      <c r="B536" s="10"/>
      <c r="C536" s="2"/>
      <c r="D536" s="2"/>
      <c r="E536" s="2"/>
      <c r="F536" s="2"/>
      <c r="G536" s="2"/>
      <c r="H536" s="3">
        <f>IF(AND(C536=0,D536=0,E536=0,F536=0,G536=0),0,ROUND(IF(C536=0,1,C536)*IF(D536=0,1,D536)*IF(E536=0,1,E536)*IF(F536=0,1,F536)*IF(G536=0,1,G536),2))</f>
        <v>0</v>
      </c>
      <c r="I536" s="63"/>
      <c r="J536" s="7"/>
      <c r="K536" s="8"/>
      <c r="M536" s="393" t="s">
        <v>3845</v>
      </c>
    </row>
    <row r="537" spans="1:13" ht="24.95" customHeight="1">
      <c r="A537" s="32">
        <f t="shared" si="106"/>
        <v>0</v>
      </c>
      <c r="B537" s="10"/>
      <c r="C537" s="2"/>
      <c r="D537" s="2"/>
      <c r="E537" s="2"/>
      <c r="F537" s="2"/>
      <c r="G537" s="2"/>
      <c r="H537" s="3">
        <f t="shared" ref="H537:H543" si="107">IF(AND(C537=0,D537=0,E537=0,F537=0,G537=0),0,ROUND(IF(C537=0,1,C537)*IF(D537=0,1,D537)*IF(E537=0,1,E537)*IF(F537=0,1,F537)*IF(G537=0,1,G537),2))</f>
        <v>0</v>
      </c>
      <c r="I537" s="63"/>
      <c r="J537" s="7"/>
      <c r="K537" s="8"/>
      <c r="M537" s="393"/>
    </row>
    <row r="538" spans="1:13" ht="24.95" customHeight="1">
      <c r="A538" s="32">
        <f t="shared" si="106"/>
        <v>0</v>
      </c>
      <c r="B538" s="10"/>
      <c r="C538" s="2"/>
      <c r="D538" s="2"/>
      <c r="E538" s="2"/>
      <c r="F538" s="2"/>
      <c r="G538" s="2"/>
      <c r="H538" s="3">
        <f t="shared" si="107"/>
        <v>0</v>
      </c>
      <c r="I538" s="63"/>
      <c r="J538" s="7"/>
      <c r="K538" s="8"/>
      <c r="M538" s="393"/>
    </row>
    <row r="539" spans="1:13" ht="24.95" customHeight="1">
      <c r="A539" s="32">
        <f t="shared" si="106"/>
        <v>0</v>
      </c>
      <c r="B539" s="10"/>
      <c r="C539" s="2"/>
      <c r="D539" s="2"/>
      <c r="E539" s="2"/>
      <c r="F539" s="2"/>
      <c r="G539" s="2"/>
      <c r="H539" s="3">
        <f t="shared" si="107"/>
        <v>0</v>
      </c>
      <c r="I539" s="63"/>
      <c r="J539" s="7"/>
      <c r="K539" s="8"/>
      <c r="M539" s="393"/>
    </row>
    <row r="540" spans="1:13" ht="24.95" customHeight="1">
      <c r="A540" s="32">
        <f t="shared" si="106"/>
        <v>0</v>
      </c>
      <c r="B540" s="10"/>
      <c r="C540" s="2"/>
      <c r="D540" s="2"/>
      <c r="E540" s="2"/>
      <c r="F540" s="2"/>
      <c r="G540" s="2"/>
      <c r="H540" s="3">
        <f t="shared" si="107"/>
        <v>0</v>
      </c>
      <c r="I540" s="63"/>
      <c r="J540" s="7"/>
      <c r="K540" s="8"/>
      <c r="M540" s="393"/>
    </row>
    <row r="541" spans="1:13" ht="24.95" customHeight="1">
      <c r="A541" s="32">
        <f t="shared" si="106"/>
        <v>0</v>
      </c>
      <c r="B541" s="10"/>
      <c r="C541" s="2"/>
      <c r="D541" s="2"/>
      <c r="E541" s="2"/>
      <c r="F541" s="2"/>
      <c r="G541" s="2"/>
      <c r="H541" s="3">
        <f t="shared" si="107"/>
        <v>0</v>
      </c>
      <c r="I541" s="63"/>
      <c r="J541" s="7"/>
      <c r="K541" s="8"/>
      <c r="M541" s="393"/>
    </row>
    <row r="542" spans="1:13" ht="24.95" customHeight="1">
      <c r="A542" s="32">
        <f t="shared" si="106"/>
        <v>0</v>
      </c>
      <c r="B542" s="10"/>
      <c r="C542" s="2"/>
      <c r="D542" s="2"/>
      <c r="E542" s="2"/>
      <c r="F542" s="2"/>
      <c r="G542" s="2"/>
      <c r="H542" s="3">
        <f t="shared" si="107"/>
        <v>0</v>
      </c>
      <c r="I542" s="63"/>
      <c r="J542" s="7"/>
      <c r="K542" s="8"/>
      <c r="M542" s="393"/>
    </row>
    <row r="543" spans="1:13" ht="24.95" customHeight="1">
      <c r="A543" s="32">
        <f t="shared" si="106"/>
        <v>0</v>
      </c>
      <c r="B543" s="10"/>
      <c r="C543" s="2"/>
      <c r="D543" s="2"/>
      <c r="E543" s="2"/>
      <c r="F543" s="2"/>
      <c r="G543" s="2"/>
      <c r="H543" s="3">
        <f t="shared" si="107"/>
        <v>0</v>
      </c>
      <c r="I543" s="63"/>
      <c r="J543" s="7"/>
      <c r="K543" s="8"/>
      <c r="M543" s="393"/>
    </row>
    <row r="544" spans="1:13" ht="24.95" customHeight="1">
      <c r="A544" s="33" t="e">
        <f>VLOOKUP(B535,O:W,2)</f>
        <v>#N/A</v>
      </c>
      <c r="B544" s="649" t="s">
        <v>70</v>
      </c>
      <c r="C544" s="650"/>
      <c r="D544" s="650"/>
      <c r="E544" s="650"/>
      <c r="F544" s="650"/>
      <c r="G544" s="650"/>
      <c r="H544" s="6"/>
      <c r="I544" s="63">
        <f>SUM(H536:H544)</f>
        <v>0</v>
      </c>
      <c r="J544" s="1" t="e">
        <f>VLOOKUP(B535,O:W,7)</f>
        <v>#N/A</v>
      </c>
      <c r="K544" s="8"/>
      <c r="M544" s="393"/>
    </row>
    <row r="545" spans="1:13" ht="45.75" customHeight="1">
      <c r="A545" s="32">
        <f>IF(B545&gt;0,1,0)</f>
        <v>0</v>
      </c>
      <c r="B545" s="647"/>
      <c r="C545" s="648"/>
      <c r="D545" s="648"/>
      <c r="E545" s="648"/>
      <c r="F545" s="648"/>
      <c r="G545" s="648"/>
      <c r="H545" s="6"/>
      <c r="I545" s="63"/>
      <c r="J545" s="7"/>
      <c r="K545" s="8"/>
      <c r="M545" s="392" t="s">
        <v>671</v>
      </c>
    </row>
    <row r="546" spans="1:13" ht="24.95" customHeight="1">
      <c r="A546" s="32">
        <f t="shared" ref="A546:A553" si="108">IF(H546&gt;0,1,0)</f>
        <v>0</v>
      </c>
      <c r="B546" s="10"/>
      <c r="C546" s="2"/>
      <c r="D546" s="2"/>
      <c r="E546" s="2"/>
      <c r="F546" s="2"/>
      <c r="G546" s="2"/>
      <c r="H546" s="3">
        <f>IF(AND(C546=0,D546=0,E546=0,F546=0,G546=0),0,ROUND(IF(C546=0,1,C546)*IF(D546=0,1,D546)*IF(E546=0,1,E546)*IF(F546=0,1,F546)*IF(G546=0,1,G546),2))</f>
        <v>0</v>
      </c>
      <c r="I546" s="63"/>
      <c r="J546" s="7"/>
      <c r="K546" s="8"/>
      <c r="M546" s="393" t="s">
        <v>3845</v>
      </c>
    </row>
    <row r="547" spans="1:13" ht="24.95" customHeight="1">
      <c r="A547" s="32">
        <f t="shared" si="108"/>
        <v>0</v>
      </c>
      <c r="B547" s="10"/>
      <c r="C547" s="2"/>
      <c r="D547" s="2"/>
      <c r="E547" s="2"/>
      <c r="F547" s="2"/>
      <c r="G547" s="2"/>
      <c r="H547" s="3">
        <f t="shared" ref="H547:H553" si="109">IF(AND(C547=0,D547=0,E547=0,F547=0,G547=0),0,ROUND(IF(C547=0,1,C547)*IF(D547=0,1,D547)*IF(E547=0,1,E547)*IF(F547=0,1,F547)*IF(G547=0,1,G547),2))</f>
        <v>0</v>
      </c>
      <c r="I547" s="63"/>
      <c r="J547" s="7"/>
      <c r="K547" s="8"/>
      <c r="M547" s="393"/>
    </row>
    <row r="548" spans="1:13" ht="24.95" customHeight="1">
      <c r="A548" s="32">
        <f t="shared" si="108"/>
        <v>0</v>
      </c>
      <c r="B548" s="10"/>
      <c r="C548" s="2"/>
      <c r="D548" s="2"/>
      <c r="E548" s="2"/>
      <c r="F548" s="2"/>
      <c r="G548" s="2"/>
      <c r="H548" s="3">
        <f t="shared" si="109"/>
        <v>0</v>
      </c>
      <c r="I548" s="63"/>
      <c r="J548" s="7"/>
      <c r="K548" s="8"/>
      <c r="M548" s="393"/>
    </row>
    <row r="549" spans="1:13" ht="24.95" customHeight="1">
      <c r="A549" s="32">
        <f t="shared" si="108"/>
        <v>0</v>
      </c>
      <c r="B549" s="10"/>
      <c r="C549" s="2"/>
      <c r="D549" s="2"/>
      <c r="E549" s="2"/>
      <c r="F549" s="2"/>
      <c r="G549" s="2"/>
      <c r="H549" s="3">
        <f t="shared" si="109"/>
        <v>0</v>
      </c>
      <c r="I549" s="63"/>
      <c r="J549" s="7"/>
      <c r="K549" s="8"/>
      <c r="M549" s="393"/>
    </row>
    <row r="550" spans="1:13" ht="24.95" customHeight="1">
      <c r="A550" s="32">
        <f t="shared" si="108"/>
        <v>0</v>
      </c>
      <c r="B550" s="10"/>
      <c r="C550" s="2"/>
      <c r="D550" s="2"/>
      <c r="E550" s="2"/>
      <c r="F550" s="2"/>
      <c r="G550" s="2"/>
      <c r="H550" s="3">
        <f t="shared" si="109"/>
        <v>0</v>
      </c>
      <c r="I550" s="63"/>
      <c r="J550" s="7"/>
      <c r="K550" s="8"/>
      <c r="M550" s="393"/>
    </row>
    <row r="551" spans="1:13" ht="24.95" customHeight="1">
      <c r="A551" s="32">
        <f t="shared" si="108"/>
        <v>0</v>
      </c>
      <c r="B551" s="10"/>
      <c r="C551" s="2"/>
      <c r="D551" s="2"/>
      <c r="E551" s="2"/>
      <c r="F551" s="2"/>
      <c r="G551" s="2"/>
      <c r="H551" s="3">
        <f t="shared" si="109"/>
        <v>0</v>
      </c>
      <c r="I551" s="63"/>
      <c r="J551" s="7"/>
      <c r="K551" s="8"/>
      <c r="M551" s="393"/>
    </row>
    <row r="552" spans="1:13" ht="24.95" customHeight="1">
      <c r="A552" s="32">
        <f t="shared" si="108"/>
        <v>0</v>
      </c>
      <c r="B552" s="10"/>
      <c r="C552" s="2"/>
      <c r="D552" s="2"/>
      <c r="E552" s="2"/>
      <c r="F552" s="2"/>
      <c r="G552" s="2"/>
      <c r="H552" s="3">
        <f t="shared" si="109"/>
        <v>0</v>
      </c>
      <c r="I552" s="63"/>
      <c r="J552" s="7"/>
      <c r="K552" s="8"/>
      <c r="M552" s="393"/>
    </row>
    <row r="553" spans="1:13" ht="24.95" customHeight="1">
      <c r="A553" s="32">
        <f t="shared" si="108"/>
        <v>0</v>
      </c>
      <c r="B553" s="10"/>
      <c r="C553" s="2"/>
      <c r="D553" s="2"/>
      <c r="E553" s="2"/>
      <c r="F553" s="2"/>
      <c r="G553" s="2"/>
      <c r="H553" s="3">
        <f t="shared" si="109"/>
        <v>0</v>
      </c>
      <c r="I553" s="63"/>
      <c r="J553" s="7"/>
      <c r="K553" s="8"/>
      <c r="M553" s="393"/>
    </row>
    <row r="554" spans="1:13" ht="24.95" customHeight="1">
      <c r="A554" s="33" t="e">
        <f>VLOOKUP(B545,O:W,2)</f>
        <v>#N/A</v>
      </c>
      <c r="B554" s="649" t="s">
        <v>70</v>
      </c>
      <c r="C554" s="650"/>
      <c r="D554" s="650"/>
      <c r="E554" s="650"/>
      <c r="F554" s="650"/>
      <c r="G554" s="650"/>
      <c r="H554" s="6"/>
      <c r="I554" s="63">
        <f>SUM(H546:H554)</f>
        <v>0</v>
      </c>
      <c r="J554" s="1" t="e">
        <f>VLOOKUP(B545,O:W,7)</f>
        <v>#N/A</v>
      </c>
      <c r="K554" s="8"/>
      <c r="M554" s="393"/>
    </row>
    <row r="555" spans="1:13" ht="45.75" customHeight="1">
      <c r="A555" s="32">
        <f>IF(B555&gt;0,1,0)</f>
        <v>0</v>
      </c>
      <c r="B555" s="647"/>
      <c r="C555" s="648"/>
      <c r="D555" s="648"/>
      <c r="E555" s="648"/>
      <c r="F555" s="648"/>
      <c r="G555" s="648"/>
      <c r="H555" s="6"/>
      <c r="I555" s="63"/>
      <c r="J555" s="7"/>
      <c r="K555" s="8"/>
      <c r="M555" s="392" t="s">
        <v>671</v>
      </c>
    </row>
    <row r="556" spans="1:13" ht="24.95" customHeight="1">
      <c r="A556" s="32">
        <f t="shared" ref="A556:A563" si="110">IF(H556&gt;0,1,0)</f>
        <v>0</v>
      </c>
      <c r="B556" s="10"/>
      <c r="C556" s="2"/>
      <c r="D556" s="2"/>
      <c r="E556" s="2"/>
      <c r="F556" s="2"/>
      <c r="G556" s="2"/>
      <c r="H556" s="3">
        <f>IF(AND(C556=0,D556=0,E556=0,F556=0,G556=0),0,ROUND(IF(C556=0,1,C556)*IF(D556=0,1,D556)*IF(E556=0,1,E556)*IF(F556=0,1,F556)*IF(G556=0,1,G556),2))</f>
        <v>0</v>
      </c>
      <c r="I556" s="63"/>
      <c r="J556" s="7"/>
      <c r="K556" s="8"/>
      <c r="M556" s="393" t="s">
        <v>3845</v>
      </c>
    </row>
    <row r="557" spans="1:13" ht="24.95" customHeight="1">
      <c r="A557" s="32">
        <f t="shared" si="110"/>
        <v>0</v>
      </c>
      <c r="B557" s="10"/>
      <c r="C557" s="2"/>
      <c r="D557" s="2"/>
      <c r="E557" s="2"/>
      <c r="F557" s="2"/>
      <c r="G557" s="2"/>
      <c r="H557" s="3">
        <f t="shared" ref="H557:H563" si="111">IF(AND(C557=0,D557=0,E557=0,F557=0,G557=0),0,ROUND(IF(C557=0,1,C557)*IF(D557=0,1,D557)*IF(E557=0,1,E557)*IF(F557=0,1,F557)*IF(G557=0,1,G557),2))</f>
        <v>0</v>
      </c>
      <c r="I557" s="63"/>
      <c r="J557" s="7"/>
      <c r="K557" s="8"/>
      <c r="M557" s="393"/>
    </row>
    <row r="558" spans="1:13" ht="24.95" customHeight="1">
      <c r="A558" s="32">
        <f t="shared" si="110"/>
        <v>0</v>
      </c>
      <c r="B558" s="10"/>
      <c r="C558" s="2"/>
      <c r="D558" s="2"/>
      <c r="E558" s="2"/>
      <c r="F558" s="2"/>
      <c r="G558" s="2"/>
      <c r="H558" s="3">
        <f t="shared" si="111"/>
        <v>0</v>
      </c>
      <c r="I558" s="63"/>
      <c r="J558" s="7"/>
      <c r="K558" s="8"/>
      <c r="M558" s="393"/>
    </row>
    <row r="559" spans="1:13" ht="24.95" customHeight="1">
      <c r="A559" s="32">
        <f t="shared" si="110"/>
        <v>0</v>
      </c>
      <c r="B559" s="10"/>
      <c r="C559" s="2"/>
      <c r="D559" s="2"/>
      <c r="E559" s="2"/>
      <c r="F559" s="2"/>
      <c r="G559" s="2"/>
      <c r="H559" s="3">
        <f t="shared" si="111"/>
        <v>0</v>
      </c>
      <c r="I559" s="63"/>
      <c r="J559" s="7"/>
      <c r="K559" s="8"/>
      <c r="M559" s="393"/>
    </row>
    <row r="560" spans="1:13" ht="24.95" customHeight="1">
      <c r="A560" s="32">
        <f t="shared" si="110"/>
        <v>0</v>
      </c>
      <c r="B560" s="10"/>
      <c r="C560" s="2"/>
      <c r="D560" s="2"/>
      <c r="E560" s="2"/>
      <c r="F560" s="2"/>
      <c r="G560" s="2"/>
      <c r="H560" s="3">
        <f t="shared" si="111"/>
        <v>0</v>
      </c>
      <c r="I560" s="63"/>
      <c r="J560" s="7"/>
      <c r="K560" s="8"/>
      <c r="M560" s="393"/>
    </row>
    <row r="561" spans="1:13" ht="24.95" customHeight="1">
      <c r="A561" s="32">
        <f t="shared" si="110"/>
        <v>0</v>
      </c>
      <c r="B561" s="10"/>
      <c r="C561" s="2"/>
      <c r="D561" s="2"/>
      <c r="E561" s="2"/>
      <c r="F561" s="2"/>
      <c r="G561" s="2"/>
      <c r="H561" s="3">
        <f t="shared" si="111"/>
        <v>0</v>
      </c>
      <c r="I561" s="63"/>
      <c r="J561" s="7"/>
      <c r="K561" s="8"/>
      <c r="M561" s="393"/>
    </row>
    <row r="562" spans="1:13" ht="24.95" customHeight="1">
      <c r="A562" s="32">
        <f t="shared" si="110"/>
        <v>0</v>
      </c>
      <c r="B562" s="10"/>
      <c r="C562" s="2"/>
      <c r="D562" s="2"/>
      <c r="E562" s="2"/>
      <c r="F562" s="2"/>
      <c r="G562" s="2"/>
      <c r="H562" s="3">
        <f t="shared" si="111"/>
        <v>0</v>
      </c>
      <c r="I562" s="63"/>
      <c r="J562" s="7"/>
      <c r="K562" s="8"/>
      <c r="M562" s="393"/>
    </row>
    <row r="563" spans="1:13" ht="24.95" customHeight="1">
      <c r="A563" s="32">
        <f t="shared" si="110"/>
        <v>0</v>
      </c>
      <c r="B563" s="10"/>
      <c r="C563" s="2"/>
      <c r="D563" s="2"/>
      <c r="E563" s="2"/>
      <c r="F563" s="2"/>
      <c r="G563" s="2"/>
      <c r="H563" s="3">
        <f t="shared" si="111"/>
        <v>0</v>
      </c>
      <c r="I563" s="63"/>
      <c r="J563" s="7"/>
      <c r="K563" s="8"/>
      <c r="M563" s="393"/>
    </row>
    <row r="564" spans="1:13" ht="24.95" customHeight="1">
      <c r="A564" s="33" t="e">
        <f>VLOOKUP(B555,O:W,2)</f>
        <v>#N/A</v>
      </c>
      <c r="B564" s="649" t="s">
        <v>70</v>
      </c>
      <c r="C564" s="650"/>
      <c r="D564" s="650"/>
      <c r="E564" s="650"/>
      <c r="F564" s="650"/>
      <c r="G564" s="650"/>
      <c r="H564" s="6"/>
      <c r="I564" s="63">
        <f>SUM(H556:H564)</f>
        <v>0</v>
      </c>
      <c r="J564" s="1" t="e">
        <f>VLOOKUP(B555,O:W,7)</f>
        <v>#N/A</v>
      </c>
      <c r="K564" s="8"/>
      <c r="M564" s="393"/>
    </row>
    <row r="565" spans="1:13" ht="45.75" customHeight="1">
      <c r="A565" s="32">
        <f>IF(B565&gt;0,1,0)</f>
        <v>0</v>
      </c>
      <c r="B565" s="647"/>
      <c r="C565" s="648"/>
      <c r="D565" s="648"/>
      <c r="E565" s="648"/>
      <c r="F565" s="648"/>
      <c r="G565" s="648"/>
      <c r="H565" s="6"/>
      <c r="I565" s="63"/>
      <c r="J565" s="7"/>
      <c r="K565" s="8"/>
      <c r="M565" s="392" t="s">
        <v>671</v>
      </c>
    </row>
    <row r="566" spans="1:13" ht="24.95" customHeight="1">
      <c r="A566" s="32">
        <f t="shared" ref="A566:A573" si="112">IF(H566&gt;0,1,0)</f>
        <v>0</v>
      </c>
      <c r="B566" s="10"/>
      <c r="C566" s="2"/>
      <c r="D566" s="2"/>
      <c r="E566" s="2"/>
      <c r="F566" s="2"/>
      <c r="G566" s="2"/>
      <c r="H566" s="3">
        <f>IF(AND(C566=0,D566=0,E566=0,F566=0,G566=0),0,ROUND(IF(C566=0,1,C566)*IF(D566=0,1,D566)*IF(E566=0,1,E566)*IF(F566=0,1,F566)*IF(G566=0,1,G566),2))</f>
        <v>0</v>
      </c>
      <c r="I566" s="63"/>
      <c r="J566" s="7"/>
      <c r="K566" s="8"/>
      <c r="M566" s="393" t="s">
        <v>3845</v>
      </c>
    </row>
    <row r="567" spans="1:13" ht="24.95" customHeight="1">
      <c r="A567" s="32">
        <f t="shared" si="112"/>
        <v>0</v>
      </c>
      <c r="B567" s="10"/>
      <c r="C567" s="2"/>
      <c r="D567" s="2"/>
      <c r="E567" s="2"/>
      <c r="F567" s="2"/>
      <c r="G567" s="2"/>
      <c r="H567" s="3">
        <f t="shared" ref="H567:H573" si="113">IF(AND(C567=0,D567=0,E567=0,F567=0,G567=0),0,ROUND(IF(C567=0,1,C567)*IF(D567=0,1,D567)*IF(E567=0,1,E567)*IF(F567=0,1,F567)*IF(G567=0,1,G567),2))</f>
        <v>0</v>
      </c>
      <c r="I567" s="63"/>
      <c r="J567" s="7"/>
      <c r="K567" s="8"/>
      <c r="M567" s="393"/>
    </row>
    <row r="568" spans="1:13" ht="24.95" customHeight="1">
      <c r="A568" s="32">
        <f t="shared" si="112"/>
        <v>0</v>
      </c>
      <c r="B568" s="10"/>
      <c r="C568" s="2"/>
      <c r="D568" s="2"/>
      <c r="E568" s="2"/>
      <c r="F568" s="2"/>
      <c r="G568" s="2"/>
      <c r="H568" s="3">
        <f t="shared" si="113"/>
        <v>0</v>
      </c>
      <c r="I568" s="63"/>
      <c r="J568" s="7"/>
      <c r="K568" s="8"/>
      <c r="M568" s="393"/>
    </row>
    <row r="569" spans="1:13" ht="24.95" customHeight="1">
      <c r="A569" s="32">
        <f t="shared" si="112"/>
        <v>0</v>
      </c>
      <c r="B569" s="10"/>
      <c r="C569" s="2"/>
      <c r="D569" s="2"/>
      <c r="E569" s="2"/>
      <c r="F569" s="2"/>
      <c r="G569" s="2"/>
      <c r="H569" s="3">
        <f t="shared" si="113"/>
        <v>0</v>
      </c>
      <c r="I569" s="63"/>
      <c r="J569" s="7"/>
      <c r="K569" s="8"/>
      <c r="M569" s="393"/>
    </row>
    <row r="570" spans="1:13" ht="24.95" customHeight="1">
      <c r="A570" s="32">
        <f t="shared" si="112"/>
        <v>0</v>
      </c>
      <c r="B570" s="10"/>
      <c r="C570" s="2"/>
      <c r="D570" s="2"/>
      <c r="E570" s="2"/>
      <c r="F570" s="2"/>
      <c r="G570" s="2"/>
      <c r="H570" s="3">
        <f t="shared" si="113"/>
        <v>0</v>
      </c>
      <c r="I570" s="63"/>
      <c r="J570" s="7"/>
      <c r="K570" s="8"/>
      <c r="M570" s="393"/>
    </row>
    <row r="571" spans="1:13" ht="24.95" customHeight="1">
      <c r="A571" s="32">
        <f t="shared" si="112"/>
        <v>0</v>
      </c>
      <c r="B571" s="10"/>
      <c r="C571" s="2"/>
      <c r="D571" s="2"/>
      <c r="E571" s="2"/>
      <c r="F571" s="2"/>
      <c r="G571" s="2"/>
      <c r="H571" s="3">
        <f t="shared" si="113"/>
        <v>0</v>
      </c>
      <c r="I571" s="63"/>
      <c r="J571" s="7"/>
      <c r="K571" s="8"/>
      <c r="M571" s="393"/>
    </row>
    <row r="572" spans="1:13" ht="24.95" customHeight="1">
      <c r="A572" s="32">
        <f t="shared" si="112"/>
        <v>0</v>
      </c>
      <c r="B572" s="10"/>
      <c r="C572" s="2"/>
      <c r="D572" s="2"/>
      <c r="E572" s="2"/>
      <c r="F572" s="2"/>
      <c r="G572" s="2"/>
      <c r="H572" s="3">
        <f t="shared" si="113"/>
        <v>0</v>
      </c>
      <c r="I572" s="63"/>
      <c r="J572" s="7"/>
      <c r="K572" s="8"/>
      <c r="M572" s="393"/>
    </row>
    <row r="573" spans="1:13" ht="24.95" customHeight="1">
      <c r="A573" s="32">
        <f t="shared" si="112"/>
        <v>0</v>
      </c>
      <c r="B573" s="10"/>
      <c r="C573" s="2"/>
      <c r="D573" s="2"/>
      <c r="E573" s="2"/>
      <c r="F573" s="2"/>
      <c r="G573" s="2"/>
      <c r="H573" s="3">
        <f t="shared" si="113"/>
        <v>0</v>
      </c>
      <c r="I573" s="63"/>
      <c r="J573" s="7"/>
      <c r="K573" s="8"/>
      <c r="M573" s="393"/>
    </row>
    <row r="574" spans="1:13" ht="24.95" customHeight="1">
      <c r="A574" s="33" t="e">
        <f>VLOOKUP(B565,O:W,2)</f>
        <v>#N/A</v>
      </c>
      <c r="B574" s="649" t="s">
        <v>70</v>
      </c>
      <c r="C574" s="650"/>
      <c r="D574" s="650"/>
      <c r="E574" s="650"/>
      <c r="F574" s="650"/>
      <c r="G574" s="650"/>
      <c r="H574" s="6"/>
      <c r="I574" s="63">
        <f>SUM(H566:H574)</f>
        <v>0</v>
      </c>
      <c r="J574" s="1" t="e">
        <f>VLOOKUP(B565,O:W,7)</f>
        <v>#N/A</v>
      </c>
      <c r="K574" s="8"/>
      <c r="M574" s="393"/>
    </row>
    <row r="575" spans="1:13" ht="45.75" customHeight="1">
      <c r="A575" s="32">
        <f>IF(B575&gt;0,1,0)</f>
        <v>1</v>
      </c>
      <c r="B575" s="647" t="s">
        <v>7018</v>
      </c>
      <c r="C575" s="648"/>
      <c r="D575" s="648"/>
      <c r="E575" s="648"/>
      <c r="F575" s="648"/>
      <c r="G575" s="648"/>
      <c r="H575" s="6"/>
      <c r="I575" s="63"/>
      <c r="J575" s="7"/>
      <c r="K575" s="8"/>
      <c r="M575" s="394" t="s">
        <v>672</v>
      </c>
    </row>
    <row r="576" spans="1:13" ht="24.95" customHeight="1">
      <c r="A576" s="32">
        <f t="shared" ref="A576:A583" si="114">IF(H576&gt;0,1,0)</f>
        <v>1</v>
      </c>
      <c r="B576" s="10"/>
      <c r="C576" s="2">
        <v>3</v>
      </c>
      <c r="D576" s="2">
        <v>20</v>
      </c>
      <c r="E576" s="2">
        <v>10</v>
      </c>
      <c r="F576" s="2">
        <v>0.3</v>
      </c>
      <c r="G576" s="2"/>
      <c r="H576" s="3">
        <f>IF(AND(C576=0,D576=0,E576=0,F576=0,G576=0),0,ROUND(IF(C576=0,1,C576)*IF(D576=0,1,D576)*IF(E576=0,1,E576)*IF(F576=0,1,F576)*IF(G576=0,1,G576),2))</f>
        <v>180</v>
      </c>
      <c r="I576" s="63"/>
      <c r="J576" s="7"/>
      <c r="K576" s="8"/>
      <c r="M576" s="395" t="s">
        <v>3846</v>
      </c>
    </row>
    <row r="577" spans="1:13" ht="24.95" customHeight="1">
      <c r="A577" s="32">
        <f t="shared" si="114"/>
        <v>0</v>
      </c>
      <c r="B577" s="10"/>
      <c r="C577" s="2"/>
      <c r="D577" s="2"/>
      <c r="E577" s="2"/>
      <c r="F577" s="2"/>
      <c r="G577" s="2"/>
      <c r="H577" s="3">
        <f t="shared" ref="H577:H583" si="115">IF(AND(C577=0,D577=0,E577=0,F577=0,G577=0),0,ROUND(IF(C577=0,1,C577)*IF(D577=0,1,D577)*IF(E577=0,1,E577)*IF(F577=0,1,F577)*IF(G577=0,1,G577),2))</f>
        <v>0</v>
      </c>
      <c r="I577" s="63"/>
      <c r="J577" s="7"/>
      <c r="K577" s="8"/>
      <c r="M577" s="395"/>
    </row>
    <row r="578" spans="1:13" ht="24.95" customHeight="1">
      <c r="A578" s="32">
        <f t="shared" si="114"/>
        <v>0</v>
      </c>
      <c r="B578" s="10"/>
      <c r="C578" s="2"/>
      <c r="D578" s="2"/>
      <c r="E578" s="2"/>
      <c r="F578" s="2"/>
      <c r="G578" s="2"/>
      <c r="H578" s="3">
        <f t="shared" si="115"/>
        <v>0</v>
      </c>
      <c r="I578" s="63"/>
      <c r="J578" s="7"/>
      <c r="K578" s="8"/>
      <c r="M578" s="395"/>
    </row>
    <row r="579" spans="1:13" ht="24.95" customHeight="1">
      <c r="A579" s="32">
        <f t="shared" si="114"/>
        <v>0</v>
      </c>
      <c r="B579" s="10"/>
      <c r="C579" s="2"/>
      <c r="D579" s="2"/>
      <c r="E579" s="2"/>
      <c r="F579" s="2"/>
      <c r="G579" s="2"/>
      <c r="H579" s="3">
        <f t="shared" si="115"/>
        <v>0</v>
      </c>
      <c r="I579" s="63"/>
      <c r="J579" s="7"/>
      <c r="K579" s="8"/>
      <c r="M579" s="395"/>
    </row>
    <row r="580" spans="1:13" ht="24.95" customHeight="1">
      <c r="A580" s="32">
        <f t="shared" si="114"/>
        <v>0</v>
      </c>
      <c r="B580" s="10"/>
      <c r="C580" s="2"/>
      <c r="D580" s="2"/>
      <c r="E580" s="2"/>
      <c r="F580" s="2"/>
      <c r="G580" s="2"/>
      <c r="H580" s="3">
        <f t="shared" si="115"/>
        <v>0</v>
      </c>
      <c r="I580" s="63"/>
      <c r="J580" s="7"/>
      <c r="K580" s="8"/>
      <c r="M580" s="395"/>
    </row>
    <row r="581" spans="1:13" ht="24.95" customHeight="1">
      <c r="A581" s="32">
        <f t="shared" si="114"/>
        <v>0</v>
      </c>
      <c r="B581" s="10"/>
      <c r="C581" s="2"/>
      <c r="D581" s="2"/>
      <c r="E581" s="2"/>
      <c r="F581" s="2"/>
      <c r="G581" s="2"/>
      <c r="H581" s="3">
        <f t="shared" si="115"/>
        <v>0</v>
      </c>
      <c r="I581" s="63"/>
      <c r="J581" s="7"/>
      <c r="K581" s="8"/>
      <c r="M581" s="395"/>
    </row>
    <row r="582" spans="1:13" ht="24.95" customHeight="1">
      <c r="A582" s="32">
        <f t="shared" si="114"/>
        <v>0</v>
      </c>
      <c r="B582" s="10"/>
      <c r="C582" s="2"/>
      <c r="D582" s="2"/>
      <c r="E582" s="2"/>
      <c r="F582" s="2"/>
      <c r="G582" s="2"/>
      <c r="H582" s="3">
        <f t="shared" si="115"/>
        <v>0</v>
      </c>
      <c r="I582" s="63"/>
      <c r="J582" s="7"/>
      <c r="K582" s="8"/>
      <c r="M582" s="395"/>
    </row>
    <row r="583" spans="1:13" ht="24.95" customHeight="1">
      <c r="A583" s="32">
        <f t="shared" si="114"/>
        <v>0</v>
      </c>
      <c r="B583" s="10"/>
      <c r="C583" s="2"/>
      <c r="D583" s="2"/>
      <c r="E583" s="2"/>
      <c r="F583" s="2"/>
      <c r="G583" s="2"/>
      <c r="H583" s="3">
        <f t="shared" si="115"/>
        <v>0</v>
      </c>
      <c r="I583" s="63"/>
      <c r="J583" s="7"/>
      <c r="K583" s="8"/>
      <c r="M583" s="395"/>
    </row>
    <row r="584" spans="1:13" ht="24.95" customHeight="1">
      <c r="A584" s="33" t="str">
        <f>VLOOKUP(B575,O:W,2)</f>
        <v>040101</v>
      </c>
      <c r="B584" s="649" t="s">
        <v>70</v>
      </c>
      <c r="C584" s="650"/>
      <c r="D584" s="650"/>
      <c r="E584" s="650"/>
      <c r="F584" s="650"/>
      <c r="G584" s="650"/>
      <c r="H584" s="6"/>
      <c r="I584" s="63">
        <f>SUM(H576:H584)</f>
        <v>180</v>
      </c>
      <c r="J584" s="1" t="str">
        <f>VLOOKUP(B575,O:W,7)</f>
        <v>مترمکعب</v>
      </c>
      <c r="K584" s="8"/>
      <c r="M584" s="395"/>
    </row>
    <row r="585" spans="1:13" ht="45.75" customHeight="1">
      <c r="A585" s="32">
        <f>IF(B585&gt;0,1,0)</f>
        <v>1</v>
      </c>
      <c r="B585" s="647" t="s">
        <v>7277</v>
      </c>
      <c r="C585" s="648"/>
      <c r="D585" s="648"/>
      <c r="E585" s="648"/>
      <c r="F585" s="648"/>
      <c r="G585" s="648"/>
      <c r="H585" s="6"/>
      <c r="I585" s="63"/>
      <c r="J585" s="7"/>
      <c r="K585" s="8"/>
      <c r="M585" s="394" t="s">
        <v>672</v>
      </c>
    </row>
    <row r="586" spans="1:13" ht="24.95" customHeight="1">
      <c r="A586" s="32">
        <f t="shared" ref="A586:A593" si="116">IF(H586&gt;0,1,0)</f>
        <v>1</v>
      </c>
      <c r="B586" s="10"/>
      <c r="C586" s="2">
        <v>1</v>
      </c>
      <c r="D586" s="2"/>
      <c r="E586" s="2"/>
      <c r="F586" s="2"/>
      <c r="G586" s="2"/>
      <c r="H586" s="3">
        <f>IF(AND(C586=0,D586=0,E586=0,F586=0,G586=0),0,ROUND(IF(C586=0,1,C586)*IF(D586=0,1,D586)*IF(E586=0,1,E586)*IF(F586=0,1,F586)*IF(G586=0,1,G586),2))</f>
        <v>1</v>
      </c>
      <c r="I586" s="63"/>
      <c r="J586" s="7"/>
      <c r="K586" s="8"/>
      <c r="M586" s="395" t="s">
        <v>3846</v>
      </c>
    </row>
    <row r="587" spans="1:13" ht="24.95" customHeight="1">
      <c r="A587" s="32">
        <f t="shared" si="116"/>
        <v>0</v>
      </c>
      <c r="B587" s="10"/>
      <c r="C587" s="2"/>
      <c r="D587" s="2"/>
      <c r="E587" s="2"/>
      <c r="F587" s="2"/>
      <c r="G587" s="2"/>
      <c r="H587" s="3">
        <f t="shared" ref="H587:H593" si="117">IF(AND(C587=0,D587=0,E587=0,F587=0,G587=0),0,ROUND(IF(C587=0,1,C587)*IF(D587=0,1,D587)*IF(E587=0,1,E587)*IF(F587=0,1,F587)*IF(G587=0,1,G587),2))</f>
        <v>0</v>
      </c>
      <c r="I587" s="63"/>
      <c r="J587" s="7"/>
      <c r="K587" s="8"/>
      <c r="M587" s="395"/>
    </row>
    <row r="588" spans="1:13" ht="24.95" customHeight="1">
      <c r="A588" s="32">
        <f t="shared" si="116"/>
        <v>0</v>
      </c>
      <c r="B588" s="10"/>
      <c r="C588" s="2"/>
      <c r="D588" s="2"/>
      <c r="E588" s="2"/>
      <c r="F588" s="2"/>
      <c r="G588" s="2"/>
      <c r="H588" s="3">
        <f t="shared" si="117"/>
        <v>0</v>
      </c>
      <c r="I588" s="63"/>
      <c r="J588" s="7"/>
      <c r="K588" s="8"/>
      <c r="M588" s="395"/>
    </row>
    <row r="589" spans="1:13" ht="24.95" customHeight="1">
      <c r="A589" s="32">
        <f t="shared" si="116"/>
        <v>0</v>
      </c>
      <c r="B589" s="10"/>
      <c r="C589" s="2"/>
      <c r="D589" s="2"/>
      <c r="E589" s="2"/>
      <c r="F589" s="2"/>
      <c r="G589" s="2"/>
      <c r="H589" s="3">
        <f t="shared" si="117"/>
        <v>0</v>
      </c>
      <c r="I589" s="63"/>
      <c r="J589" s="7"/>
      <c r="K589" s="8"/>
      <c r="M589" s="395"/>
    </row>
    <row r="590" spans="1:13" ht="24.95" customHeight="1">
      <c r="A590" s="32">
        <f t="shared" si="116"/>
        <v>0</v>
      </c>
      <c r="B590" s="10"/>
      <c r="C590" s="2"/>
      <c r="D590" s="2"/>
      <c r="E590" s="2"/>
      <c r="F590" s="2"/>
      <c r="G590" s="2"/>
      <c r="H590" s="3">
        <f t="shared" si="117"/>
        <v>0</v>
      </c>
      <c r="I590" s="63"/>
      <c r="J590" s="7"/>
      <c r="K590" s="8"/>
      <c r="M590" s="395"/>
    </row>
    <row r="591" spans="1:13" ht="24.95" customHeight="1">
      <c r="A591" s="32">
        <f t="shared" si="116"/>
        <v>0</v>
      </c>
      <c r="B591" s="10"/>
      <c r="C591" s="2"/>
      <c r="D591" s="2"/>
      <c r="E591" s="2"/>
      <c r="F591" s="2"/>
      <c r="G591" s="2"/>
      <c r="H591" s="3">
        <f t="shared" si="117"/>
        <v>0</v>
      </c>
      <c r="I591" s="63"/>
      <c r="J591" s="7"/>
      <c r="K591" s="8"/>
      <c r="M591" s="395"/>
    </row>
    <row r="592" spans="1:13" ht="24.95" customHeight="1">
      <c r="A592" s="32">
        <f t="shared" si="116"/>
        <v>0</v>
      </c>
      <c r="B592" s="10"/>
      <c r="C592" s="2"/>
      <c r="D592" s="2"/>
      <c r="E592" s="2"/>
      <c r="F592" s="2"/>
      <c r="G592" s="2"/>
      <c r="H592" s="3">
        <f t="shared" si="117"/>
        <v>0</v>
      </c>
      <c r="I592" s="63"/>
      <c r="J592" s="7"/>
      <c r="K592" s="8"/>
      <c r="M592" s="395"/>
    </row>
    <row r="593" spans="1:13" ht="24.95" customHeight="1">
      <c r="A593" s="32">
        <f t="shared" si="116"/>
        <v>0</v>
      </c>
      <c r="B593" s="10"/>
      <c r="C593" s="2"/>
      <c r="D593" s="2"/>
      <c r="E593" s="2"/>
      <c r="F593" s="2"/>
      <c r="G593" s="2"/>
      <c r="H593" s="3">
        <f t="shared" si="117"/>
        <v>0</v>
      </c>
      <c r="I593" s="63"/>
      <c r="J593" s="7"/>
      <c r="K593" s="8"/>
      <c r="M593" s="395"/>
    </row>
    <row r="594" spans="1:13" ht="24.95" customHeight="1">
      <c r="A594" s="33" t="str">
        <f>VLOOKUP(B585,O:W,2)</f>
        <v>040509</v>
      </c>
      <c r="B594" s="649" t="s">
        <v>70</v>
      </c>
      <c r="C594" s="650"/>
      <c r="D594" s="650"/>
      <c r="E594" s="650"/>
      <c r="F594" s="650"/>
      <c r="G594" s="650"/>
      <c r="H594" s="6"/>
      <c r="I594" s="63">
        <f>SUM(H586:H594)</f>
        <v>1</v>
      </c>
      <c r="J594" s="1" t="str">
        <f>VLOOKUP(B585,O:W,7)</f>
        <v>مترمكعب</v>
      </c>
      <c r="K594" s="8"/>
      <c r="M594" s="395"/>
    </row>
    <row r="595" spans="1:13" ht="45.75" customHeight="1">
      <c r="A595" s="32">
        <f>IF(B595&gt;0,1,0)</f>
        <v>0</v>
      </c>
      <c r="B595" s="647"/>
      <c r="C595" s="648"/>
      <c r="D595" s="648"/>
      <c r="E595" s="648"/>
      <c r="F595" s="648"/>
      <c r="G595" s="648"/>
      <c r="H595" s="6"/>
      <c r="I595" s="63"/>
      <c r="J595" s="7"/>
      <c r="K595" s="8"/>
      <c r="M595" s="394" t="s">
        <v>672</v>
      </c>
    </row>
    <row r="596" spans="1:13" ht="24.95" customHeight="1">
      <c r="A596" s="32">
        <f t="shared" ref="A596:A603" si="118">IF(H596&gt;0,1,0)</f>
        <v>0</v>
      </c>
      <c r="B596" s="10"/>
      <c r="C596" s="2"/>
      <c r="D596" s="2"/>
      <c r="E596" s="2"/>
      <c r="F596" s="2"/>
      <c r="G596" s="2"/>
      <c r="H596" s="3">
        <f>IF(AND(C596=0,D596=0,E596=0,F596=0,G596=0),0,ROUND(IF(C596=0,1,C596)*IF(D596=0,1,D596)*IF(E596=0,1,E596)*IF(F596=0,1,F596)*IF(G596=0,1,G596),2))</f>
        <v>0</v>
      </c>
      <c r="I596" s="63"/>
      <c r="J596" s="7"/>
      <c r="K596" s="8"/>
      <c r="M596" s="395" t="s">
        <v>3846</v>
      </c>
    </row>
    <row r="597" spans="1:13" ht="24.95" customHeight="1">
      <c r="A597" s="32">
        <f t="shared" si="118"/>
        <v>0</v>
      </c>
      <c r="B597" s="10"/>
      <c r="C597" s="2"/>
      <c r="D597" s="2"/>
      <c r="E597" s="2"/>
      <c r="F597" s="2"/>
      <c r="G597" s="2"/>
      <c r="H597" s="3">
        <f t="shared" ref="H597:H603" si="119">IF(AND(C597=0,D597=0,E597=0,F597=0,G597=0),0,ROUND(IF(C597=0,1,C597)*IF(D597=0,1,D597)*IF(E597=0,1,E597)*IF(F597=0,1,F597)*IF(G597=0,1,G597),2))</f>
        <v>0</v>
      </c>
      <c r="I597" s="63"/>
      <c r="J597" s="7"/>
      <c r="K597" s="8"/>
      <c r="M597" s="395"/>
    </row>
    <row r="598" spans="1:13" ht="24.95" customHeight="1">
      <c r="A598" s="32">
        <f t="shared" si="118"/>
        <v>0</v>
      </c>
      <c r="B598" s="10"/>
      <c r="C598" s="2"/>
      <c r="D598" s="2"/>
      <c r="E598" s="2"/>
      <c r="F598" s="2"/>
      <c r="G598" s="2"/>
      <c r="H598" s="3">
        <f t="shared" si="119"/>
        <v>0</v>
      </c>
      <c r="I598" s="63"/>
      <c r="J598" s="7"/>
      <c r="K598" s="8"/>
      <c r="M598" s="395"/>
    </row>
    <row r="599" spans="1:13" ht="24.95" customHeight="1">
      <c r="A599" s="32">
        <f t="shared" si="118"/>
        <v>0</v>
      </c>
      <c r="B599" s="10"/>
      <c r="C599" s="2"/>
      <c r="D599" s="2"/>
      <c r="E599" s="2"/>
      <c r="F599" s="2"/>
      <c r="G599" s="2"/>
      <c r="H599" s="3">
        <f t="shared" si="119"/>
        <v>0</v>
      </c>
      <c r="I599" s="63"/>
      <c r="J599" s="7"/>
      <c r="K599" s="8"/>
      <c r="M599" s="395"/>
    </row>
    <row r="600" spans="1:13" ht="24.95" customHeight="1">
      <c r="A600" s="32">
        <f t="shared" si="118"/>
        <v>0</v>
      </c>
      <c r="B600" s="10"/>
      <c r="C600" s="2"/>
      <c r="D600" s="2"/>
      <c r="E600" s="2"/>
      <c r="F600" s="2"/>
      <c r="G600" s="2"/>
      <c r="H600" s="3">
        <f t="shared" si="119"/>
        <v>0</v>
      </c>
      <c r="I600" s="63"/>
      <c r="J600" s="7"/>
      <c r="K600" s="8"/>
      <c r="M600" s="395"/>
    </row>
    <row r="601" spans="1:13" ht="24.95" customHeight="1">
      <c r="A601" s="32">
        <f t="shared" si="118"/>
        <v>0</v>
      </c>
      <c r="B601" s="10"/>
      <c r="C601" s="2"/>
      <c r="D601" s="2"/>
      <c r="E601" s="2"/>
      <c r="F601" s="2"/>
      <c r="G601" s="2"/>
      <c r="H601" s="3">
        <f t="shared" si="119"/>
        <v>0</v>
      </c>
      <c r="I601" s="63"/>
      <c r="J601" s="7"/>
      <c r="K601" s="8"/>
      <c r="M601" s="395"/>
    </row>
    <row r="602" spans="1:13" ht="24.95" customHeight="1">
      <c r="A602" s="32">
        <f t="shared" si="118"/>
        <v>0</v>
      </c>
      <c r="B602" s="10"/>
      <c r="C602" s="2"/>
      <c r="D602" s="2"/>
      <c r="E602" s="2"/>
      <c r="F602" s="2"/>
      <c r="G602" s="2"/>
      <c r="H602" s="3">
        <f t="shared" si="119"/>
        <v>0</v>
      </c>
      <c r="I602" s="63"/>
      <c r="J602" s="7"/>
      <c r="K602" s="8"/>
      <c r="M602" s="395"/>
    </row>
    <row r="603" spans="1:13" ht="24.95" customHeight="1">
      <c r="A603" s="32">
        <f t="shared" si="118"/>
        <v>0</v>
      </c>
      <c r="B603" s="10"/>
      <c r="C603" s="2"/>
      <c r="D603" s="2"/>
      <c r="E603" s="2"/>
      <c r="F603" s="2"/>
      <c r="G603" s="2"/>
      <c r="H603" s="3">
        <f t="shared" si="119"/>
        <v>0</v>
      </c>
      <c r="I603" s="63"/>
      <c r="J603" s="7"/>
      <c r="K603" s="8"/>
      <c r="M603" s="395"/>
    </row>
    <row r="604" spans="1:13" ht="24.95" customHeight="1">
      <c r="A604" s="33" t="e">
        <f>VLOOKUP(B595,O:W,2)</f>
        <v>#N/A</v>
      </c>
      <c r="B604" s="649" t="s">
        <v>70</v>
      </c>
      <c r="C604" s="650"/>
      <c r="D604" s="650"/>
      <c r="E604" s="650"/>
      <c r="F604" s="650"/>
      <c r="G604" s="650"/>
      <c r="H604" s="6"/>
      <c r="I604" s="63">
        <f>SUM(H596:H604)</f>
        <v>0</v>
      </c>
      <c r="J604" s="1" t="e">
        <f>VLOOKUP(B595,O:W,7)</f>
        <v>#N/A</v>
      </c>
      <c r="K604" s="8"/>
      <c r="M604" s="395"/>
    </row>
    <row r="605" spans="1:13" ht="45.75" customHeight="1">
      <c r="A605" s="32">
        <f>IF(B605&gt;0,1,0)</f>
        <v>0</v>
      </c>
      <c r="B605" s="647"/>
      <c r="C605" s="648"/>
      <c r="D605" s="648"/>
      <c r="E605" s="648"/>
      <c r="F605" s="648"/>
      <c r="G605" s="648"/>
      <c r="H605" s="6"/>
      <c r="I605" s="63"/>
      <c r="J605" s="7"/>
      <c r="K605" s="8"/>
      <c r="M605" s="394" t="s">
        <v>672</v>
      </c>
    </row>
    <row r="606" spans="1:13" ht="24.95" customHeight="1">
      <c r="A606" s="32">
        <f t="shared" ref="A606:A613" si="120">IF(H606&gt;0,1,0)</f>
        <v>0</v>
      </c>
      <c r="B606" s="10"/>
      <c r="C606" s="2"/>
      <c r="D606" s="2"/>
      <c r="E606" s="2"/>
      <c r="F606" s="2"/>
      <c r="G606" s="2"/>
      <c r="H606" s="3">
        <f>IF(AND(C606=0,D606=0,E606=0,F606=0,G606=0),0,ROUND(IF(C606=0,1,C606)*IF(D606=0,1,D606)*IF(E606=0,1,E606)*IF(F606=0,1,F606)*IF(G606=0,1,G606),2))</f>
        <v>0</v>
      </c>
      <c r="I606" s="63"/>
      <c r="J606" s="7"/>
      <c r="K606" s="8"/>
      <c r="M606" s="395" t="s">
        <v>3846</v>
      </c>
    </row>
    <row r="607" spans="1:13" ht="24.95" customHeight="1">
      <c r="A607" s="32">
        <f t="shared" si="120"/>
        <v>0</v>
      </c>
      <c r="B607" s="10"/>
      <c r="C607" s="2"/>
      <c r="D607" s="2"/>
      <c r="E607" s="2"/>
      <c r="F607" s="2"/>
      <c r="G607" s="2"/>
      <c r="H607" s="3">
        <f t="shared" ref="H607:H613" si="121">IF(AND(C607=0,D607=0,E607=0,F607=0,G607=0),0,ROUND(IF(C607=0,1,C607)*IF(D607=0,1,D607)*IF(E607=0,1,E607)*IF(F607=0,1,F607)*IF(G607=0,1,G607),2))</f>
        <v>0</v>
      </c>
      <c r="I607" s="63"/>
      <c r="J607" s="7"/>
      <c r="K607" s="8"/>
      <c r="M607" s="395"/>
    </row>
    <row r="608" spans="1:13" ht="24.95" customHeight="1">
      <c r="A608" s="32">
        <f t="shared" si="120"/>
        <v>0</v>
      </c>
      <c r="B608" s="10"/>
      <c r="C608" s="2"/>
      <c r="D608" s="2"/>
      <c r="E608" s="2"/>
      <c r="F608" s="2"/>
      <c r="G608" s="2"/>
      <c r="H608" s="3">
        <f t="shared" si="121"/>
        <v>0</v>
      </c>
      <c r="I608" s="63"/>
      <c r="J608" s="7"/>
      <c r="K608" s="8"/>
      <c r="M608" s="395"/>
    </row>
    <row r="609" spans="1:13" ht="24.95" customHeight="1">
      <c r="A609" s="32">
        <f t="shared" si="120"/>
        <v>0</v>
      </c>
      <c r="B609" s="10"/>
      <c r="C609" s="2"/>
      <c r="D609" s="2"/>
      <c r="E609" s="2"/>
      <c r="F609" s="2"/>
      <c r="G609" s="2"/>
      <c r="H609" s="3">
        <f t="shared" si="121"/>
        <v>0</v>
      </c>
      <c r="I609" s="63"/>
      <c r="J609" s="7"/>
      <c r="K609" s="8"/>
      <c r="M609" s="395"/>
    </row>
    <row r="610" spans="1:13" ht="24.95" customHeight="1">
      <c r="A610" s="32">
        <f t="shared" si="120"/>
        <v>0</v>
      </c>
      <c r="B610" s="10"/>
      <c r="C610" s="2"/>
      <c r="D610" s="2"/>
      <c r="E610" s="2"/>
      <c r="F610" s="2"/>
      <c r="G610" s="2"/>
      <c r="H610" s="3">
        <f t="shared" si="121"/>
        <v>0</v>
      </c>
      <c r="I610" s="63"/>
      <c r="J610" s="7"/>
      <c r="K610" s="8"/>
      <c r="M610" s="395"/>
    </row>
    <row r="611" spans="1:13" ht="24.95" customHeight="1">
      <c r="A611" s="32">
        <f t="shared" si="120"/>
        <v>0</v>
      </c>
      <c r="B611" s="10"/>
      <c r="C611" s="2"/>
      <c r="D611" s="2"/>
      <c r="E611" s="2"/>
      <c r="F611" s="2"/>
      <c r="G611" s="2"/>
      <c r="H611" s="3">
        <f t="shared" si="121"/>
        <v>0</v>
      </c>
      <c r="I611" s="63"/>
      <c r="J611" s="7"/>
      <c r="K611" s="8"/>
      <c r="M611" s="395"/>
    </row>
    <row r="612" spans="1:13" ht="24.95" customHeight="1">
      <c r="A612" s="32">
        <f t="shared" si="120"/>
        <v>0</v>
      </c>
      <c r="B612" s="10"/>
      <c r="C612" s="2"/>
      <c r="D612" s="2"/>
      <c r="E612" s="2"/>
      <c r="F612" s="2"/>
      <c r="G612" s="2"/>
      <c r="H612" s="3">
        <f t="shared" si="121"/>
        <v>0</v>
      </c>
      <c r="I612" s="63"/>
      <c r="J612" s="7"/>
      <c r="K612" s="8"/>
      <c r="M612" s="395"/>
    </row>
    <row r="613" spans="1:13" ht="24.95" customHeight="1">
      <c r="A613" s="32">
        <f t="shared" si="120"/>
        <v>0</v>
      </c>
      <c r="B613" s="10"/>
      <c r="C613" s="2"/>
      <c r="D613" s="2"/>
      <c r="E613" s="2"/>
      <c r="F613" s="2"/>
      <c r="G613" s="2"/>
      <c r="H613" s="3">
        <f t="shared" si="121"/>
        <v>0</v>
      </c>
      <c r="I613" s="63"/>
      <c r="J613" s="7"/>
      <c r="K613" s="8"/>
      <c r="M613" s="395"/>
    </row>
    <row r="614" spans="1:13" ht="24.95" customHeight="1">
      <c r="A614" s="33" t="e">
        <f>VLOOKUP(B605,O:W,2)</f>
        <v>#N/A</v>
      </c>
      <c r="B614" s="649" t="s">
        <v>70</v>
      </c>
      <c r="C614" s="650"/>
      <c r="D614" s="650"/>
      <c r="E614" s="650"/>
      <c r="F614" s="650"/>
      <c r="G614" s="650"/>
      <c r="H614" s="6"/>
      <c r="I614" s="63">
        <f>SUM(H606:H614)</f>
        <v>0</v>
      </c>
      <c r="J614" s="1" t="e">
        <f>VLOOKUP(B605,O:W,7)</f>
        <v>#N/A</v>
      </c>
      <c r="K614" s="8"/>
      <c r="M614" s="395"/>
    </row>
    <row r="615" spans="1:13" ht="45.75" customHeight="1">
      <c r="A615" s="32">
        <f>IF(B615&gt;0,1,0)</f>
        <v>0</v>
      </c>
      <c r="B615" s="647"/>
      <c r="C615" s="648"/>
      <c r="D615" s="648"/>
      <c r="E615" s="648"/>
      <c r="F615" s="648"/>
      <c r="G615" s="648"/>
      <c r="H615" s="6"/>
      <c r="I615" s="63"/>
      <c r="J615" s="7"/>
      <c r="K615" s="8"/>
      <c r="M615" s="394" t="s">
        <v>672</v>
      </c>
    </row>
    <row r="616" spans="1:13" ht="24.95" customHeight="1">
      <c r="A616" s="32">
        <f t="shared" ref="A616:A623" si="122">IF(H616&gt;0,1,0)</f>
        <v>0</v>
      </c>
      <c r="B616" s="10"/>
      <c r="C616" s="2"/>
      <c r="D616" s="2"/>
      <c r="E616" s="2"/>
      <c r="F616" s="2"/>
      <c r="G616" s="2"/>
      <c r="H616" s="3">
        <f>IF(AND(C616=0,D616=0,E616=0,F616=0,G616=0),0,ROUND(IF(C616=0,1,C616)*IF(D616=0,1,D616)*IF(E616=0,1,E616)*IF(F616=0,1,F616)*IF(G616=0,1,G616),2))</f>
        <v>0</v>
      </c>
      <c r="I616" s="63"/>
      <c r="J616" s="7"/>
      <c r="K616" s="8"/>
      <c r="M616" s="395" t="s">
        <v>3846</v>
      </c>
    </row>
    <row r="617" spans="1:13" ht="24.95" customHeight="1">
      <c r="A617" s="32">
        <f t="shared" si="122"/>
        <v>0</v>
      </c>
      <c r="B617" s="10"/>
      <c r="C617" s="2"/>
      <c r="D617" s="2"/>
      <c r="E617" s="2"/>
      <c r="F617" s="2"/>
      <c r="G617" s="2"/>
      <c r="H617" s="3">
        <f t="shared" ref="H617:H623" si="123">IF(AND(C617=0,D617=0,E617=0,F617=0,G617=0),0,ROUND(IF(C617=0,1,C617)*IF(D617=0,1,D617)*IF(E617=0,1,E617)*IF(F617=0,1,F617)*IF(G617=0,1,G617),2))</f>
        <v>0</v>
      </c>
      <c r="I617" s="63"/>
      <c r="J617" s="7"/>
      <c r="K617" s="8"/>
      <c r="M617" s="395"/>
    </row>
    <row r="618" spans="1:13" ht="24.95" customHeight="1">
      <c r="A618" s="32">
        <f t="shared" si="122"/>
        <v>0</v>
      </c>
      <c r="B618" s="10"/>
      <c r="C618" s="2"/>
      <c r="D618" s="2"/>
      <c r="E618" s="2"/>
      <c r="F618" s="2"/>
      <c r="G618" s="2"/>
      <c r="H618" s="3">
        <f t="shared" si="123"/>
        <v>0</v>
      </c>
      <c r="I618" s="63"/>
      <c r="J618" s="7"/>
      <c r="K618" s="8"/>
      <c r="M618" s="395"/>
    </row>
    <row r="619" spans="1:13" ht="24.95" customHeight="1">
      <c r="A619" s="32">
        <f t="shared" si="122"/>
        <v>0</v>
      </c>
      <c r="B619" s="10"/>
      <c r="C619" s="2"/>
      <c r="D619" s="2"/>
      <c r="E619" s="2"/>
      <c r="F619" s="2"/>
      <c r="G619" s="2"/>
      <c r="H619" s="3">
        <f t="shared" si="123"/>
        <v>0</v>
      </c>
      <c r="I619" s="63"/>
      <c r="J619" s="7"/>
      <c r="K619" s="8"/>
      <c r="M619" s="395"/>
    </row>
    <row r="620" spans="1:13" ht="24.95" customHeight="1">
      <c r="A620" s="32">
        <f t="shared" si="122"/>
        <v>0</v>
      </c>
      <c r="B620" s="10"/>
      <c r="C620" s="2"/>
      <c r="D620" s="2"/>
      <c r="E620" s="2"/>
      <c r="F620" s="2"/>
      <c r="G620" s="2"/>
      <c r="H620" s="3">
        <f t="shared" si="123"/>
        <v>0</v>
      </c>
      <c r="I620" s="63"/>
      <c r="J620" s="7"/>
      <c r="K620" s="8"/>
      <c r="M620" s="395"/>
    </row>
    <row r="621" spans="1:13" ht="24.95" customHeight="1">
      <c r="A621" s="32">
        <f t="shared" si="122"/>
        <v>0</v>
      </c>
      <c r="B621" s="10"/>
      <c r="C621" s="2"/>
      <c r="D621" s="2"/>
      <c r="E621" s="2"/>
      <c r="F621" s="2"/>
      <c r="G621" s="2"/>
      <c r="H621" s="3">
        <f t="shared" si="123"/>
        <v>0</v>
      </c>
      <c r="I621" s="63"/>
      <c r="J621" s="7"/>
      <c r="K621" s="8"/>
      <c r="M621" s="395"/>
    </row>
    <row r="622" spans="1:13" ht="24.95" customHeight="1">
      <c r="A622" s="32">
        <f t="shared" si="122"/>
        <v>0</v>
      </c>
      <c r="B622" s="10"/>
      <c r="C622" s="2"/>
      <c r="D622" s="2"/>
      <c r="E622" s="2"/>
      <c r="F622" s="2"/>
      <c r="G622" s="2"/>
      <c r="H622" s="3">
        <f t="shared" si="123"/>
        <v>0</v>
      </c>
      <c r="I622" s="63"/>
      <c r="J622" s="7"/>
      <c r="K622" s="8"/>
      <c r="M622" s="395"/>
    </row>
    <row r="623" spans="1:13" ht="24.95" customHeight="1">
      <c r="A623" s="32">
        <f t="shared" si="122"/>
        <v>0</v>
      </c>
      <c r="B623" s="10"/>
      <c r="C623" s="2"/>
      <c r="D623" s="2"/>
      <c r="E623" s="2"/>
      <c r="F623" s="2"/>
      <c r="G623" s="2"/>
      <c r="H623" s="3">
        <f t="shared" si="123"/>
        <v>0</v>
      </c>
      <c r="I623" s="63"/>
      <c r="J623" s="7"/>
      <c r="K623" s="8"/>
      <c r="M623" s="395"/>
    </row>
    <row r="624" spans="1:13" ht="24.95" customHeight="1">
      <c r="A624" s="33" t="e">
        <f>VLOOKUP(B615,O:W,2)</f>
        <v>#N/A</v>
      </c>
      <c r="B624" s="649" t="s">
        <v>70</v>
      </c>
      <c r="C624" s="650"/>
      <c r="D624" s="650"/>
      <c r="E624" s="650"/>
      <c r="F624" s="650"/>
      <c r="G624" s="650"/>
      <c r="H624" s="6"/>
      <c r="I624" s="63">
        <f>SUM(H616:H624)</f>
        <v>0</v>
      </c>
      <c r="J624" s="1" t="e">
        <f>VLOOKUP(B615,O:W,7)</f>
        <v>#N/A</v>
      </c>
      <c r="K624" s="8"/>
      <c r="M624" s="395"/>
    </row>
    <row r="625" spans="1:13" ht="45.75" customHeight="1">
      <c r="A625" s="32">
        <f>IF(B625&gt;0,1,0)</f>
        <v>0</v>
      </c>
      <c r="B625" s="647"/>
      <c r="C625" s="648"/>
      <c r="D625" s="648"/>
      <c r="E625" s="648"/>
      <c r="F625" s="648"/>
      <c r="G625" s="648"/>
      <c r="H625" s="6"/>
      <c r="I625" s="63"/>
      <c r="J625" s="7"/>
      <c r="K625" s="8"/>
      <c r="M625" s="394" t="s">
        <v>672</v>
      </c>
    </row>
    <row r="626" spans="1:13" ht="24.95" customHeight="1">
      <c r="A626" s="32">
        <f t="shared" ref="A626:A633" si="124">IF(H626&gt;0,1,0)</f>
        <v>0</v>
      </c>
      <c r="B626" s="10"/>
      <c r="C626" s="2"/>
      <c r="D626" s="2"/>
      <c r="E626" s="2"/>
      <c r="F626" s="2"/>
      <c r="G626" s="2"/>
      <c r="H626" s="3">
        <f>IF(AND(C626=0,D626=0,E626=0,F626=0,G626=0),0,ROUND(IF(C626=0,1,C626)*IF(D626=0,1,D626)*IF(E626=0,1,E626)*IF(F626=0,1,F626)*IF(G626=0,1,G626),2))</f>
        <v>0</v>
      </c>
      <c r="I626" s="63"/>
      <c r="J626" s="7"/>
      <c r="K626" s="8"/>
      <c r="M626" s="395" t="s">
        <v>3846</v>
      </c>
    </row>
    <row r="627" spans="1:13" ht="24.95" customHeight="1">
      <c r="A627" s="32">
        <f t="shared" si="124"/>
        <v>0</v>
      </c>
      <c r="B627" s="10"/>
      <c r="C627" s="2"/>
      <c r="D627" s="2"/>
      <c r="E627" s="2"/>
      <c r="F627" s="2"/>
      <c r="G627" s="2"/>
      <c r="H627" s="3">
        <f t="shared" ref="H627:H633" si="125">IF(AND(C627=0,D627=0,E627=0,F627=0,G627=0),0,ROUND(IF(C627=0,1,C627)*IF(D627=0,1,D627)*IF(E627=0,1,E627)*IF(F627=0,1,F627)*IF(G627=0,1,G627),2))</f>
        <v>0</v>
      </c>
      <c r="I627" s="63"/>
      <c r="J627" s="7"/>
      <c r="K627" s="8"/>
      <c r="M627" s="395"/>
    </row>
    <row r="628" spans="1:13" ht="24.95" customHeight="1">
      <c r="A628" s="32">
        <f t="shared" si="124"/>
        <v>0</v>
      </c>
      <c r="B628" s="10"/>
      <c r="C628" s="2"/>
      <c r="D628" s="2"/>
      <c r="E628" s="2"/>
      <c r="F628" s="2"/>
      <c r="G628" s="2"/>
      <c r="H628" s="3">
        <f t="shared" si="125"/>
        <v>0</v>
      </c>
      <c r="I628" s="63"/>
      <c r="J628" s="7"/>
      <c r="K628" s="8"/>
      <c r="M628" s="395"/>
    </row>
    <row r="629" spans="1:13" ht="24.95" customHeight="1">
      <c r="A629" s="32">
        <f t="shared" si="124"/>
        <v>0</v>
      </c>
      <c r="B629" s="10"/>
      <c r="C629" s="2"/>
      <c r="D629" s="2"/>
      <c r="E629" s="2"/>
      <c r="F629" s="2"/>
      <c r="G629" s="2"/>
      <c r="H629" s="3">
        <f t="shared" si="125"/>
        <v>0</v>
      </c>
      <c r="I629" s="63"/>
      <c r="J629" s="7"/>
      <c r="K629" s="8"/>
      <c r="M629" s="395"/>
    </row>
    <row r="630" spans="1:13" ht="24.95" customHeight="1">
      <c r="A630" s="32">
        <f t="shared" si="124"/>
        <v>0</v>
      </c>
      <c r="B630" s="10"/>
      <c r="C630" s="2"/>
      <c r="D630" s="2"/>
      <c r="E630" s="2"/>
      <c r="F630" s="2"/>
      <c r="G630" s="2"/>
      <c r="H630" s="3">
        <f t="shared" si="125"/>
        <v>0</v>
      </c>
      <c r="I630" s="63"/>
      <c r="J630" s="7"/>
      <c r="K630" s="8"/>
      <c r="M630" s="395"/>
    </row>
    <row r="631" spans="1:13" ht="24.95" customHeight="1">
      <c r="A631" s="32">
        <f t="shared" si="124"/>
        <v>0</v>
      </c>
      <c r="B631" s="10"/>
      <c r="C631" s="2"/>
      <c r="D631" s="2"/>
      <c r="E631" s="2"/>
      <c r="F631" s="2"/>
      <c r="G631" s="2"/>
      <c r="H631" s="3">
        <f t="shared" si="125"/>
        <v>0</v>
      </c>
      <c r="I631" s="63"/>
      <c r="J631" s="7"/>
      <c r="K631" s="8"/>
      <c r="M631" s="395"/>
    </row>
    <row r="632" spans="1:13" ht="24.95" customHeight="1">
      <c r="A632" s="32">
        <f t="shared" si="124"/>
        <v>0</v>
      </c>
      <c r="B632" s="10"/>
      <c r="C632" s="2"/>
      <c r="D632" s="2"/>
      <c r="E632" s="2"/>
      <c r="F632" s="2"/>
      <c r="G632" s="2"/>
      <c r="H632" s="3">
        <f t="shared" si="125"/>
        <v>0</v>
      </c>
      <c r="I632" s="63"/>
      <c r="J632" s="7"/>
      <c r="K632" s="8"/>
      <c r="M632" s="395"/>
    </row>
    <row r="633" spans="1:13" ht="24.95" customHeight="1">
      <c r="A633" s="32">
        <f t="shared" si="124"/>
        <v>0</v>
      </c>
      <c r="B633" s="10"/>
      <c r="C633" s="2"/>
      <c r="D633" s="2"/>
      <c r="E633" s="2"/>
      <c r="F633" s="2"/>
      <c r="G633" s="2"/>
      <c r="H633" s="3">
        <f t="shared" si="125"/>
        <v>0</v>
      </c>
      <c r="I633" s="63"/>
      <c r="J633" s="7"/>
      <c r="K633" s="8"/>
      <c r="M633" s="395"/>
    </row>
    <row r="634" spans="1:13" ht="24.95" customHeight="1">
      <c r="A634" s="33" t="e">
        <f>VLOOKUP(B625,O:W,2)</f>
        <v>#N/A</v>
      </c>
      <c r="B634" s="649" t="s">
        <v>70</v>
      </c>
      <c r="C634" s="650"/>
      <c r="D634" s="650"/>
      <c r="E634" s="650"/>
      <c r="F634" s="650"/>
      <c r="G634" s="650"/>
      <c r="H634" s="6"/>
      <c r="I634" s="63">
        <f>SUM(H626:H634)</f>
        <v>0</v>
      </c>
      <c r="J634" s="1" t="e">
        <f>VLOOKUP(B625,O:W,7)</f>
        <v>#N/A</v>
      </c>
      <c r="K634" s="8"/>
      <c r="M634" s="395"/>
    </row>
    <row r="635" spans="1:13" ht="45.75" customHeight="1">
      <c r="A635" s="32">
        <f>IF(B635&gt;0,1,0)</f>
        <v>0</v>
      </c>
      <c r="B635" s="647"/>
      <c r="C635" s="648"/>
      <c r="D635" s="648"/>
      <c r="E635" s="648"/>
      <c r="F635" s="648"/>
      <c r="G635" s="648"/>
      <c r="H635" s="6"/>
      <c r="I635" s="63"/>
      <c r="J635" s="7"/>
      <c r="K635" s="8"/>
      <c r="M635" s="394" t="s">
        <v>672</v>
      </c>
    </row>
    <row r="636" spans="1:13" ht="24.95" customHeight="1">
      <c r="A636" s="32">
        <f t="shared" ref="A636:A643" si="126">IF(H636&gt;0,1,0)</f>
        <v>0</v>
      </c>
      <c r="B636" s="10"/>
      <c r="C636" s="2"/>
      <c r="D636" s="2"/>
      <c r="E636" s="2"/>
      <c r="F636" s="2"/>
      <c r="G636" s="2"/>
      <c r="H636" s="3">
        <f>IF(AND(C636=0,D636=0,E636=0,F636=0,G636=0),0,ROUND(IF(C636=0,1,C636)*IF(D636=0,1,D636)*IF(E636=0,1,E636)*IF(F636=0,1,F636)*IF(G636=0,1,G636),2))</f>
        <v>0</v>
      </c>
      <c r="I636" s="63"/>
      <c r="J636" s="7"/>
      <c r="K636" s="8"/>
      <c r="M636" s="395" t="s">
        <v>3846</v>
      </c>
    </row>
    <row r="637" spans="1:13" ht="24.95" customHeight="1">
      <c r="A637" s="32">
        <f t="shared" si="126"/>
        <v>0</v>
      </c>
      <c r="B637" s="10"/>
      <c r="C637" s="2"/>
      <c r="D637" s="2"/>
      <c r="E637" s="2"/>
      <c r="F637" s="2"/>
      <c r="G637" s="2"/>
      <c r="H637" s="3">
        <f t="shared" ref="H637:H643" si="127">IF(AND(C637=0,D637=0,E637=0,F637=0,G637=0),0,ROUND(IF(C637=0,1,C637)*IF(D637=0,1,D637)*IF(E637=0,1,E637)*IF(F637=0,1,F637)*IF(G637=0,1,G637),2))</f>
        <v>0</v>
      </c>
      <c r="I637" s="63"/>
      <c r="J637" s="7"/>
      <c r="K637" s="8"/>
      <c r="M637" s="395"/>
    </row>
    <row r="638" spans="1:13" ht="24.95" customHeight="1">
      <c r="A638" s="32">
        <f t="shared" si="126"/>
        <v>0</v>
      </c>
      <c r="B638" s="10"/>
      <c r="C638" s="2"/>
      <c r="D638" s="2"/>
      <c r="E638" s="2"/>
      <c r="F638" s="2"/>
      <c r="G638" s="2"/>
      <c r="H638" s="3">
        <f t="shared" si="127"/>
        <v>0</v>
      </c>
      <c r="I638" s="63"/>
      <c r="J638" s="7"/>
      <c r="K638" s="8"/>
      <c r="M638" s="395"/>
    </row>
    <row r="639" spans="1:13" ht="24.95" customHeight="1">
      <c r="A639" s="32">
        <f t="shared" si="126"/>
        <v>0</v>
      </c>
      <c r="B639" s="10"/>
      <c r="C639" s="2"/>
      <c r="D639" s="2"/>
      <c r="E639" s="2"/>
      <c r="F639" s="2"/>
      <c r="G639" s="2"/>
      <c r="H639" s="3">
        <f t="shared" si="127"/>
        <v>0</v>
      </c>
      <c r="I639" s="63"/>
      <c r="J639" s="7"/>
      <c r="K639" s="8"/>
      <c r="M639" s="395"/>
    </row>
    <row r="640" spans="1:13" ht="24.95" customHeight="1">
      <c r="A640" s="32">
        <f t="shared" si="126"/>
        <v>0</v>
      </c>
      <c r="B640" s="10"/>
      <c r="C640" s="2"/>
      <c r="D640" s="2"/>
      <c r="E640" s="2"/>
      <c r="F640" s="2"/>
      <c r="G640" s="2"/>
      <c r="H640" s="3">
        <f t="shared" si="127"/>
        <v>0</v>
      </c>
      <c r="I640" s="63"/>
      <c r="J640" s="7"/>
      <c r="K640" s="8"/>
      <c r="M640" s="395"/>
    </row>
    <row r="641" spans="1:13" ht="24.95" customHeight="1">
      <c r="A641" s="32">
        <f t="shared" si="126"/>
        <v>0</v>
      </c>
      <c r="B641" s="10"/>
      <c r="C641" s="2"/>
      <c r="D641" s="2"/>
      <c r="E641" s="2"/>
      <c r="F641" s="2"/>
      <c r="G641" s="2"/>
      <c r="H641" s="3">
        <f t="shared" si="127"/>
        <v>0</v>
      </c>
      <c r="I641" s="63"/>
      <c r="J641" s="7"/>
      <c r="K641" s="8"/>
      <c r="M641" s="395"/>
    </row>
    <row r="642" spans="1:13" ht="24.95" customHeight="1">
      <c r="A642" s="32">
        <f t="shared" si="126"/>
        <v>0</v>
      </c>
      <c r="B642" s="10"/>
      <c r="C642" s="2"/>
      <c r="D642" s="2"/>
      <c r="E642" s="2"/>
      <c r="F642" s="2"/>
      <c r="G642" s="2"/>
      <c r="H642" s="3">
        <f t="shared" si="127"/>
        <v>0</v>
      </c>
      <c r="I642" s="63"/>
      <c r="J642" s="7"/>
      <c r="K642" s="8"/>
      <c r="M642" s="395"/>
    </row>
    <row r="643" spans="1:13" ht="24.95" customHeight="1">
      <c r="A643" s="32">
        <f t="shared" si="126"/>
        <v>0</v>
      </c>
      <c r="B643" s="10"/>
      <c r="C643" s="2"/>
      <c r="D643" s="2"/>
      <c r="E643" s="2"/>
      <c r="F643" s="2"/>
      <c r="G643" s="2"/>
      <c r="H643" s="3">
        <f t="shared" si="127"/>
        <v>0</v>
      </c>
      <c r="I643" s="63"/>
      <c r="J643" s="7"/>
      <c r="K643" s="8"/>
      <c r="M643" s="395"/>
    </row>
    <row r="644" spans="1:13" ht="24.95" customHeight="1">
      <c r="A644" s="33" t="e">
        <f>VLOOKUP(B635,O:W,2)</f>
        <v>#N/A</v>
      </c>
      <c r="B644" s="649" t="s">
        <v>70</v>
      </c>
      <c r="C644" s="650"/>
      <c r="D644" s="650"/>
      <c r="E644" s="650"/>
      <c r="F644" s="650"/>
      <c r="G644" s="650"/>
      <c r="H644" s="6"/>
      <c r="I644" s="63">
        <f>SUM(H636:H644)</f>
        <v>0</v>
      </c>
      <c r="J644" s="1" t="e">
        <f>VLOOKUP(B635,O:W,7)</f>
        <v>#N/A</v>
      </c>
      <c r="K644" s="8"/>
      <c r="M644" s="395"/>
    </row>
    <row r="645" spans="1:13" ht="45.75" customHeight="1">
      <c r="A645" s="32">
        <f>IF(B645&gt;0,1,0)</f>
        <v>0</v>
      </c>
      <c r="B645" s="647"/>
      <c r="C645" s="648"/>
      <c r="D645" s="648"/>
      <c r="E645" s="648"/>
      <c r="F645" s="648"/>
      <c r="G645" s="648"/>
      <c r="H645" s="6"/>
      <c r="I645" s="63"/>
      <c r="J645" s="7"/>
      <c r="K645" s="8"/>
      <c r="M645" s="394" t="s">
        <v>672</v>
      </c>
    </row>
    <row r="646" spans="1:13" ht="24.95" customHeight="1">
      <c r="A646" s="32">
        <f t="shared" ref="A646:A653" si="128">IF(H646&gt;0,1,0)</f>
        <v>0</v>
      </c>
      <c r="B646" s="10"/>
      <c r="C646" s="2"/>
      <c r="D646" s="2"/>
      <c r="E646" s="2"/>
      <c r="F646" s="2"/>
      <c r="G646" s="2"/>
      <c r="H646" s="3">
        <f>IF(AND(C646=0,D646=0,E646=0,F646=0,G646=0),0,ROUND(IF(C646=0,1,C646)*IF(D646=0,1,D646)*IF(E646=0,1,E646)*IF(F646=0,1,F646)*IF(G646=0,1,G646),2))</f>
        <v>0</v>
      </c>
      <c r="I646" s="63"/>
      <c r="J646" s="7"/>
      <c r="K646" s="8"/>
      <c r="M646" s="395" t="s">
        <v>3846</v>
      </c>
    </row>
    <row r="647" spans="1:13" ht="24.95" customHeight="1">
      <c r="A647" s="32">
        <f t="shared" si="128"/>
        <v>0</v>
      </c>
      <c r="B647" s="10"/>
      <c r="C647" s="2"/>
      <c r="D647" s="2"/>
      <c r="E647" s="2"/>
      <c r="F647" s="2"/>
      <c r="G647" s="2"/>
      <c r="H647" s="3">
        <f t="shared" ref="H647:H653" si="129">IF(AND(C647=0,D647=0,E647=0,F647=0,G647=0),0,ROUND(IF(C647=0,1,C647)*IF(D647=0,1,D647)*IF(E647=0,1,E647)*IF(F647=0,1,F647)*IF(G647=0,1,G647),2))</f>
        <v>0</v>
      </c>
      <c r="I647" s="63"/>
      <c r="J647" s="7"/>
      <c r="K647" s="8"/>
      <c r="M647" s="395"/>
    </row>
    <row r="648" spans="1:13" ht="24.95" customHeight="1">
      <c r="A648" s="32">
        <f t="shared" si="128"/>
        <v>0</v>
      </c>
      <c r="B648" s="10"/>
      <c r="C648" s="2"/>
      <c r="D648" s="2"/>
      <c r="E648" s="2"/>
      <c r="F648" s="2"/>
      <c r="G648" s="2"/>
      <c r="H648" s="3">
        <f t="shared" si="129"/>
        <v>0</v>
      </c>
      <c r="I648" s="63"/>
      <c r="J648" s="7"/>
      <c r="K648" s="8"/>
      <c r="M648" s="395"/>
    </row>
    <row r="649" spans="1:13" ht="24.95" customHeight="1">
      <c r="A649" s="32">
        <f t="shared" si="128"/>
        <v>0</v>
      </c>
      <c r="B649" s="10"/>
      <c r="C649" s="2"/>
      <c r="D649" s="2"/>
      <c r="E649" s="2"/>
      <c r="F649" s="2"/>
      <c r="G649" s="2"/>
      <c r="H649" s="3">
        <f t="shared" si="129"/>
        <v>0</v>
      </c>
      <c r="I649" s="63"/>
      <c r="J649" s="7"/>
      <c r="K649" s="8"/>
      <c r="M649" s="395"/>
    </row>
    <row r="650" spans="1:13" ht="24.95" customHeight="1">
      <c r="A650" s="32">
        <f t="shared" si="128"/>
        <v>0</v>
      </c>
      <c r="B650" s="10"/>
      <c r="C650" s="2"/>
      <c r="D650" s="2"/>
      <c r="E650" s="2"/>
      <c r="F650" s="2"/>
      <c r="G650" s="2"/>
      <c r="H650" s="3">
        <f t="shared" si="129"/>
        <v>0</v>
      </c>
      <c r="I650" s="63"/>
      <c r="J650" s="7"/>
      <c r="K650" s="8"/>
      <c r="M650" s="395"/>
    </row>
    <row r="651" spans="1:13" ht="24.95" customHeight="1">
      <c r="A651" s="32">
        <f t="shared" si="128"/>
        <v>0</v>
      </c>
      <c r="B651" s="10"/>
      <c r="C651" s="2"/>
      <c r="D651" s="2"/>
      <c r="E651" s="2"/>
      <c r="F651" s="2"/>
      <c r="G651" s="2"/>
      <c r="H651" s="3">
        <f t="shared" si="129"/>
        <v>0</v>
      </c>
      <c r="I651" s="63"/>
      <c r="J651" s="7"/>
      <c r="K651" s="8"/>
      <c r="M651" s="395"/>
    </row>
    <row r="652" spans="1:13" ht="24.95" customHeight="1">
      <c r="A652" s="32">
        <f t="shared" si="128"/>
        <v>0</v>
      </c>
      <c r="B652" s="10"/>
      <c r="C652" s="2"/>
      <c r="D652" s="2"/>
      <c r="E652" s="2"/>
      <c r="F652" s="2"/>
      <c r="G652" s="2"/>
      <c r="H652" s="3">
        <f t="shared" si="129"/>
        <v>0</v>
      </c>
      <c r="I652" s="63"/>
      <c r="J652" s="7"/>
      <c r="K652" s="8"/>
      <c r="M652" s="395"/>
    </row>
    <row r="653" spans="1:13" ht="24.95" customHeight="1">
      <c r="A653" s="32">
        <f t="shared" si="128"/>
        <v>0</v>
      </c>
      <c r="B653" s="10"/>
      <c r="C653" s="2"/>
      <c r="D653" s="2"/>
      <c r="E653" s="2"/>
      <c r="F653" s="2"/>
      <c r="G653" s="2"/>
      <c r="H653" s="3">
        <f t="shared" si="129"/>
        <v>0</v>
      </c>
      <c r="I653" s="63"/>
      <c r="J653" s="7"/>
      <c r="K653" s="8"/>
      <c r="M653" s="395"/>
    </row>
    <row r="654" spans="1:13" ht="24.95" customHeight="1">
      <c r="A654" s="33" t="e">
        <f>VLOOKUP(B645,O:W,2)</f>
        <v>#N/A</v>
      </c>
      <c r="B654" s="649" t="s">
        <v>70</v>
      </c>
      <c r="C654" s="650"/>
      <c r="D654" s="650"/>
      <c r="E654" s="650"/>
      <c r="F654" s="650"/>
      <c r="G654" s="650"/>
      <c r="H654" s="6"/>
      <c r="I654" s="63">
        <f>SUM(H646:H654)</f>
        <v>0</v>
      </c>
      <c r="J654" s="1" t="e">
        <f>VLOOKUP(B645,O:W,7)</f>
        <v>#N/A</v>
      </c>
      <c r="K654" s="8"/>
      <c r="M654" s="395"/>
    </row>
    <row r="655" spans="1:13" ht="45.75" customHeight="1">
      <c r="A655" s="32">
        <f>IF(B655&gt;0,1,0)</f>
        <v>0</v>
      </c>
      <c r="B655" s="647"/>
      <c r="C655" s="648"/>
      <c r="D655" s="648"/>
      <c r="E655" s="648"/>
      <c r="F655" s="648"/>
      <c r="G655" s="648"/>
      <c r="H655" s="6"/>
      <c r="I655" s="63"/>
      <c r="J655" s="7"/>
      <c r="K655" s="8"/>
      <c r="M655" s="394" t="s">
        <v>672</v>
      </c>
    </row>
    <row r="656" spans="1:13" ht="24.95" customHeight="1">
      <c r="A656" s="32">
        <f t="shared" ref="A656:A663" si="130">IF(H656&gt;0,1,0)</f>
        <v>0</v>
      </c>
      <c r="B656" s="10"/>
      <c r="C656" s="2"/>
      <c r="D656" s="2"/>
      <c r="E656" s="2"/>
      <c r="F656" s="2"/>
      <c r="G656" s="2"/>
      <c r="H656" s="3">
        <f>IF(AND(C656=0,D656=0,E656=0,F656=0,G656=0),0,ROUND(IF(C656=0,1,C656)*IF(D656=0,1,D656)*IF(E656=0,1,E656)*IF(F656=0,1,F656)*IF(G656=0,1,G656),2))</f>
        <v>0</v>
      </c>
      <c r="I656" s="63"/>
      <c r="J656" s="7"/>
      <c r="K656" s="8"/>
      <c r="M656" s="395" t="s">
        <v>3846</v>
      </c>
    </row>
    <row r="657" spans="1:13" ht="24.95" customHeight="1">
      <c r="A657" s="32">
        <f t="shared" si="130"/>
        <v>0</v>
      </c>
      <c r="B657" s="10"/>
      <c r="C657" s="2"/>
      <c r="D657" s="2"/>
      <c r="E657" s="2"/>
      <c r="F657" s="2"/>
      <c r="G657" s="2"/>
      <c r="H657" s="3">
        <f t="shared" ref="H657:H663" si="131">IF(AND(C657=0,D657=0,E657=0,F657=0,G657=0),0,ROUND(IF(C657=0,1,C657)*IF(D657=0,1,D657)*IF(E657=0,1,E657)*IF(F657=0,1,F657)*IF(G657=0,1,G657),2))</f>
        <v>0</v>
      </c>
      <c r="I657" s="63"/>
      <c r="J657" s="7"/>
      <c r="K657" s="8"/>
      <c r="M657" s="395"/>
    </row>
    <row r="658" spans="1:13" ht="24.95" customHeight="1">
      <c r="A658" s="32">
        <f t="shared" si="130"/>
        <v>0</v>
      </c>
      <c r="B658" s="10"/>
      <c r="C658" s="2"/>
      <c r="D658" s="2"/>
      <c r="E658" s="2"/>
      <c r="F658" s="2"/>
      <c r="G658" s="2"/>
      <c r="H658" s="3">
        <f t="shared" si="131"/>
        <v>0</v>
      </c>
      <c r="I658" s="63"/>
      <c r="J658" s="7"/>
      <c r="K658" s="8"/>
      <c r="M658" s="395"/>
    </row>
    <row r="659" spans="1:13" ht="24.95" customHeight="1">
      <c r="A659" s="32">
        <f t="shared" si="130"/>
        <v>0</v>
      </c>
      <c r="B659" s="10"/>
      <c r="C659" s="2"/>
      <c r="D659" s="2"/>
      <c r="E659" s="2"/>
      <c r="F659" s="2"/>
      <c r="G659" s="2"/>
      <c r="H659" s="3">
        <f t="shared" si="131"/>
        <v>0</v>
      </c>
      <c r="I659" s="63"/>
      <c r="J659" s="7"/>
      <c r="K659" s="8"/>
      <c r="M659" s="395"/>
    </row>
    <row r="660" spans="1:13" ht="24.95" customHeight="1">
      <c r="A660" s="32">
        <f t="shared" si="130"/>
        <v>0</v>
      </c>
      <c r="B660" s="10"/>
      <c r="C660" s="2"/>
      <c r="D660" s="2"/>
      <c r="E660" s="2"/>
      <c r="F660" s="2"/>
      <c r="G660" s="2"/>
      <c r="H660" s="3">
        <f t="shared" si="131"/>
        <v>0</v>
      </c>
      <c r="I660" s="63"/>
      <c r="J660" s="7"/>
      <c r="K660" s="8"/>
      <c r="M660" s="395"/>
    </row>
    <row r="661" spans="1:13" ht="24.95" customHeight="1">
      <c r="A661" s="32">
        <f t="shared" si="130"/>
        <v>0</v>
      </c>
      <c r="B661" s="10"/>
      <c r="C661" s="2"/>
      <c r="D661" s="2"/>
      <c r="E661" s="2"/>
      <c r="F661" s="2"/>
      <c r="G661" s="2"/>
      <c r="H661" s="3">
        <f t="shared" si="131"/>
        <v>0</v>
      </c>
      <c r="I661" s="63"/>
      <c r="J661" s="7"/>
      <c r="K661" s="8"/>
      <c r="M661" s="395"/>
    </row>
    <row r="662" spans="1:13" ht="24.95" customHeight="1">
      <c r="A662" s="32">
        <f t="shared" si="130"/>
        <v>0</v>
      </c>
      <c r="B662" s="10"/>
      <c r="C662" s="2"/>
      <c r="D662" s="2"/>
      <c r="E662" s="2"/>
      <c r="F662" s="2"/>
      <c r="G662" s="2"/>
      <c r="H662" s="3">
        <f t="shared" si="131"/>
        <v>0</v>
      </c>
      <c r="I662" s="63"/>
      <c r="J662" s="7"/>
      <c r="K662" s="8"/>
      <c r="M662" s="395"/>
    </row>
    <row r="663" spans="1:13" ht="24.95" customHeight="1">
      <c r="A663" s="32">
        <f t="shared" si="130"/>
        <v>0</v>
      </c>
      <c r="B663" s="10"/>
      <c r="C663" s="2"/>
      <c r="D663" s="2"/>
      <c r="E663" s="2"/>
      <c r="F663" s="2"/>
      <c r="G663" s="2"/>
      <c r="H663" s="3">
        <f t="shared" si="131"/>
        <v>0</v>
      </c>
      <c r="I663" s="63"/>
      <c r="J663" s="7"/>
      <c r="K663" s="8"/>
      <c r="M663" s="395"/>
    </row>
    <row r="664" spans="1:13" ht="24.95" customHeight="1">
      <c r="A664" s="33" t="e">
        <f>VLOOKUP(B655,O:W,2)</f>
        <v>#N/A</v>
      </c>
      <c r="B664" s="649" t="s">
        <v>70</v>
      </c>
      <c r="C664" s="650"/>
      <c r="D664" s="650"/>
      <c r="E664" s="650"/>
      <c r="F664" s="650"/>
      <c r="G664" s="650"/>
      <c r="H664" s="6"/>
      <c r="I664" s="63">
        <f>SUM(H656:H664)</f>
        <v>0</v>
      </c>
      <c r="J664" s="1" t="e">
        <f>VLOOKUP(B655,O:W,7)</f>
        <v>#N/A</v>
      </c>
      <c r="K664" s="8"/>
      <c r="M664" s="395"/>
    </row>
    <row r="665" spans="1:13" ht="45.75" customHeight="1">
      <c r="A665" s="32">
        <f>IF(B665&gt;0,1,0)</f>
        <v>0</v>
      </c>
      <c r="B665" s="647"/>
      <c r="C665" s="648"/>
      <c r="D665" s="648"/>
      <c r="E665" s="648"/>
      <c r="F665" s="648"/>
      <c r="G665" s="648"/>
      <c r="H665" s="6"/>
      <c r="I665" s="63"/>
      <c r="J665" s="7"/>
      <c r="K665" s="8"/>
      <c r="M665" s="394" t="s">
        <v>672</v>
      </c>
    </row>
    <row r="666" spans="1:13" ht="24.95" customHeight="1">
      <c r="A666" s="32">
        <f t="shared" ref="A666:A673" si="132">IF(H666&gt;0,1,0)</f>
        <v>0</v>
      </c>
      <c r="B666" s="10"/>
      <c r="C666" s="2"/>
      <c r="D666" s="2"/>
      <c r="E666" s="2"/>
      <c r="F666" s="2"/>
      <c r="G666" s="2"/>
      <c r="H666" s="3">
        <f>IF(AND(C666=0,D666=0,E666=0,F666=0,G666=0),0,ROUND(IF(C666=0,1,C666)*IF(D666=0,1,D666)*IF(E666=0,1,E666)*IF(F666=0,1,F666)*IF(G666=0,1,G666),2))</f>
        <v>0</v>
      </c>
      <c r="I666" s="63"/>
      <c r="J666" s="7"/>
      <c r="K666" s="8"/>
      <c r="M666" s="395" t="s">
        <v>3846</v>
      </c>
    </row>
    <row r="667" spans="1:13" ht="24.95" customHeight="1">
      <c r="A667" s="32">
        <f t="shared" si="132"/>
        <v>0</v>
      </c>
      <c r="B667" s="10"/>
      <c r="C667" s="2"/>
      <c r="D667" s="2"/>
      <c r="E667" s="2"/>
      <c r="F667" s="2"/>
      <c r="G667" s="2"/>
      <c r="H667" s="3">
        <f t="shared" ref="H667:H673" si="133">IF(AND(C667=0,D667=0,E667=0,F667=0,G667=0),0,ROUND(IF(C667=0,1,C667)*IF(D667=0,1,D667)*IF(E667=0,1,E667)*IF(F667=0,1,F667)*IF(G667=0,1,G667),2))</f>
        <v>0</v>
      </c>
      <c r="I667" s="63"/>
      <c r="J667" s="7"/>
      <c r="K667" s="8"/>
      <c r="M667" s="395"/>
    </row>
    <row r="668" spans="1:13" ht="24.95" customHeight="1">
      <c r="A668" s="32">
        <f t="shared" si="132"/>
        <v>0</v>
      </c>
      <c r="B668" s="10"/>
      <c r="C668" s="2"/>
      <c r="D668" s="2"/>
      <c r="E668" s="2"/>
      <c r="F668" s="2"/>
      <c r="G668" s="2"/>
      <c r="H668" s="3">
        <f t="shared" si="133"/>
        <v>0</v>
      </c>
      <c r="I668" s="63"/>
      <c r="J668" s="7"/>
      <c r="K668" s="8"/>
      <c r="M668" s="395"/>
    </row>
    <row r="669" spans="1:13" ht="24.95" customHeight="1">
      <c r="A669" s="32">
        <f t="shared" si="132"/>
        <v>0</v>
      </c>
      <c r="B669" s="10"/>
      <c r="C669" s="2"/>
      <c r="D669" s="2"/>
      <c r="E669" s="2"/>
      <c r="F669" s="2"/>
      <c r="G669" s="2"/>
      <c r="H669" s="3">
        <f t="shared" si="133"/>
        <v>0</v>
      </c>
      <c r="I669" s="63"/>
      <c r="J669" s="7"/>
      <c r="K669" s="8"/>
      <c r="M669" s="395"/>
    </row>
    <row r="670" spans="1:13" ht="24.95" customHeight="1">
      <c r="A670" s="32">
        <f t="shared" si="132"/>
        <v>0</v>
      </c>
      <c r="B670" s="10"/>
      <c r="C670" s="2"/>
      <c r="D670" s="2"/>
      <c r="E670" s="2"/>
      <c r="F670" s="2"/>
      <c r="G670" s="2"/>
      <c r="H670" s="3">
        <f t="shared" si="133"/>
        <v>0</v>
      </c>
      <c r="I670" s="63"/>
      <c r="J670" s="7"/>
      <c r="K670" s="8"/>
      <c r="M670" s="395"/>
    </row>
    <row r="671" spans="1:13" ht="24.95" customHeight="1">
      <c r="A671" s="32">
        <f t="shared" si="132"/>
        <v>0</v>
      </c>
      <c r="B671" s="10"/>
      <c r="C671" s="2"/>
      <c r="D671" s="2"/>
      <c r="E671" s="2"/>
      <c r="F671" s="2"/>
      <c r="G671" s="2"/>
      <c r="H671" s="3">
        <f t="shared" si="133"/>
        <v>0</v>
      </c>
      <c r="I671" s="63"/>
      <c r="J671" s="7"/>
      <c r="K671" s="8"/>
      <c r="M671" s="395"/>
    </row>
    <row r="672" spans="1:13" ht="24.95" customHeight="1">
      <c r="A672" s="32">
        <f t="shared" si="132"/>
        <v>0</v>
      </c>
      <c r="B672" s="10"/>
      <c r="C672" s="2"/>
      <c r="D672" s="2"/>
      <c r="E672" s="2"/>
      <c r="F672" s="2"/>
      <c r="G672" s="2"/>
      <c r="H672" s="3">
        <f t="shared" si="133"/>
        <v>0</v>
      </c>
      <c r="I672" s="63"/>
      <c r="J672" s="7"/>
      <c r="K672" s="8"/>
      <c r="M672" s="395"/>
    </row>
    <row r="673" spans="1:13" ht="24.95" customHeight="1">
      <c r="A673" s="32">
        <f t="shared" si="132"/>
        <v>0</v>
      </c>
      <c r="B673" s="10"/>
      <c r="C673" s="2"/>
      <c r="D673" s="2"/>
      <c r="E673" s="2"/>
      <c r="F673" s="2"/>
      <c r="G673" s="2"/>
      <c r="H673" s="3">
        <f t="shared" si="133"/>
        <v>0</v>
      </c>
      <c r="I673" s="63"/>
      <c r="J673" s="7"/>
      <c r="K673" s="8"/>
      <c r="M673" s="395"/>
    </row>
    <row r="674" spans="1:13" ht="24.95" customHeight="1">
      <c r="A674" s="33" t="e">
        <f>VLOOKUP(B665,O:W,2)</f>
        <v>#N/A</v>
      </c>
      <c r="B674" s="649" t="s">
        <v>70</v>
      </c>
      <c r="C674" s="650"/>
      <c r="D674" s="650"/>
      <c r="E674" s="650"/>
      <c r="F674" s="650"/>
      <c r="G674" s="650"/>
      <c r="H674" s="6"/>
      <c r="I674" s="63">
        <f>SUM(H666:H674)</f>
        <v>0</v>
      </c>
      <c r="J674" s="1" t="e">
        <f>VLOOKUP(B665,O:W,7)</f>
        <v>#N/A</v>
      </c>
      <c r="K674" s="8"/>
      <c r="M674" s="395"/>
    </row>
    <row r="675" spans="1:13" ht="45.75" customHeight="1">
      <c r="A675" s="32">
        <f>IF(B675&gt;0,1,0)</f>
        <v>0</v>
      </c>
      <c r="B675" s="647"/>
      <c r="C675" s="648"/>
      <c r="D675" s="648"/>
      <c r="E675" s="648"/>
      <c r="F675" s="648"/>
      <c r="G675" s="648"/>
      <c r="H675" s="6"/>
      <c r="I675" s="63"/>
      <c r="J675" s="7"/>
      <c r="K675" s="8"/>
      <c r="M675" s="394" t="s">
        <v>672</v>
      </c>
    </row>
    <row r="676" spans="1:13" ht="24.95" customHeight="1">
      <c r="A676" s="32">
        <f t="shared" ref="A676:A683" si="134">IF(H676&gt;0,1,0)</f>
        <v>0</v>
      </c>
      <c r="B676" s="10"/>
      <c r="C676" s="2"/>
      <c r="D676" s="2"/>
      <c r="E676" s="2"/>
      <c r="F676" s="2"/>
      <c r="G676" s="2"/>
      <c r="H676" s="3">
        <f>IF(AND(C676=0,D676=0,E676=0,F676=0,G676=0),0,ROUND(IF(C676=0,1,C676)*IF(D676=0,1,D676)*IF(E676=0,1,E676)*IF(F676=0,1,F676)*IF(G676=0,1,G676),2))</f>
        <v>0</v>
      </c>
      <c r="I676" s="63"/>
      <c r="J676" s="7"/>
      <c r="K676" s="8"/>
      <c r="M676" s="395" t="s">
        <v>3846</v>
      </c>
    </row>
    <row r="677" spans="1:13" ht="24.95" customHeight="1">
      <c r="A677" s="32">
        <f t="shared" si="134"/>
        <v>0</v>
      </c>
      <c r="B677" s="10"/>
      <c r="C677" s="2"/>
      <c r="D677" s="2"/>
      <c r="E677" s="2"/>
      <c r="F677" s="2"/>
      <c r="G677" s="2"/>
      <c r="H677" s="3">
        <f t="shared" ref="H677:H683" si="135">IF(AND(C677=0,D677=0,E677=0,F677=0,G677=0),0,ROUND(IF(C677=0,1,C677)*IF(D677=0,1,D677)*IF(E677=0,1,E677)*IF(F677=0,1,F677)*IF(G677=0,1,G677),2))</f>
        <v>0</v>
      </c>
      <c r="I677" s="63"/>
      <c r="J677" s="7"/>
      <c r="K677" s="8"/>
      <c r="M677" s="395"/>
    </row>
    <row r="678" spans="1:13" ht="24.95" customHeight="1">
      <c r="A678" s="32">
        <f t="shared" si="134"/>
        <v>0</v>
      </c>
      <c r="B678" s="10"/>
      <c r="C678" s="2"/>
      <c r="D678" s="2"/>
      <c r="E678" s="2"/>
      <c r="F678" s="2"/>
      <c r="G678" s="2"/>
      <c r="H678" s="3">
        <f t="shared" si="135"/>
        <v>0</v>
      </c>
      <c r="I678" s="63"/>
      <c r="J678" s="7"/>
      <c r="K678" s="8"/>
      <c r="M678" s="395"/>
    </row>
    <row r="679" spans="1:13" ht="24.95" customHeight="1">
      <c r="A679" s="32">
        <f t="shared" si="134"/>
        <v>0</v>
      </c>
      <c r="B679" s="10"/>
      <c r="C679" s="2"/>
      <c r="D679" s="2"/>
      <c r="E679" s="2"/>
      <c r="F679" s="2"/>
      <c r="G679" s="2"/>
      <c r="H679" s="3">
        <f t="shared" si="135"/>
        <v>0</v>
      </c>
      <c r="I679" s="63"/>
      <c r="J679" s="7"/>
      <c r="K679" s="8"/>
      <c r="M679" s="395"/>
    </row>
    <row r="680" spans="1:13" ht="24.95" customHeight="1">
      <c r="A680" s="32">
        <f t="shared" si="134"/>
        <v>0</v>
      </c>
      <c r="B680" s="10"/>
      <c r="C680" s="2"/>
      <c r="D680" s="2"/>
      <c r="E680" s="2"/>
      <c r="F680" s="2"/>
      <c r="G680" s="2"/>
      <c r="H680" s="3">
        <f t="shared" si="135"/>
        <v>0</v>
      </c>
      <c r="I680" s="63"/>
      <c r="J680" s="7"/>
      <c r="K680" s="8"/>
      <c r="M680" s="395"/>
    </row>
    <row r="681" spans="1:13" ht="24.95" customHeight="1">
      <c r="A681" s="32">
        <f t="shared" si="134"/>
        <v>0</v>
      </c>
      <c r="B681" s="10"/>
      <c r="C681" s="2"/>
      <c r="D681" s="2"/>
      <c r="E681" s="2"/>
      <c r="F681" s="2"/>
      <c r="G681" s="2"/>
      <c r="H681" s="3">
        <f t="shared" si="135"/>
        <v>0</v>
      </c>
      <c r="I681" s="63"/>
      <c r="J681" s="7"/>
      <c r="K681" s="8"/>
      <c r="M681" s="395"/>
    </row>
    <row r="682" spans="1:13" ht="24.95" customHeight="1">
      <c r="A682" s="32">
        <f t="shared" si="134"/>
        <v>0</v>
      </c>
      <c r="B682" s="10"/>
      <c r="C682" s="2"/>
      <c r="D682" s="2"/>
      <c r="E682" s="2"/>
      <c r="F682" s="2"/>
      <c r="G682" s="2"/>
      <c r="H682" s="3">
        <f t="shared" si="135"/>
        <v>0</v>
      </c>
      <c r="I682" s="63"/>
      <c r="J682" s="7"/>
      <c r="K682" s="8"/>
      <c r="M682" s="395"/>
    </row>
    <row r="683" spans="1:13" ht="24.95" customHeight="1">
      <c r="A683" s="32">
        <f t="shared" si="134"/>
        <v>0</v>
      </c>
      <c r="B683" s="10"/>
      <c r="C683" s="2"/>
      <c r="D683" s="2"/>
      <c r="E683" s="2"/>
      <c r="F683" s="2"/>
      <c r="G683" s="2"/>
      <c r="H683" s="3">
        <f t="shared" si="135"/>
        <v>0</v>
      </c>
      <c r="I683" s="63"/>
      <c r="J683" s="7"/>
      <c r="K683" s="8"/>
      <c r="M683" s="395"/>
    </row>
    <row r="684" spans="1:13" ht="24.95" customHeight="1">
      <c r="A684" s="33" t="e">
        <f>VLOOKUP(B675,O:W,2)</f>
        <v>#N/A</v>
      </c>
      <c r="B684" s="649" t="s">
        <v>70</v>
      </c>
      <c r="C684" s="650"/>
      <c r="D684" s="650"/>
      <c r="E684" s="650"/>
      <c r="F684" s="650"/>
      <c r="G684" s="650"/>
      <c r="H684" s="6"/>
      <c r="I684" s="63">
        <f>SUM(H676:H684)</f>
        <v>0</v>
      </c>
      <c r="J684" s="1" t="e">
        <f>VLOOKUP(B675,O:W,7)</f>
        <v>#N/A</v>
      </c>
      <c r="K684" s="8"/>
      <c r="M684" s="395"/>
    </row>
    <row r="685" spans="1:13" ht="45.75" customHeight="1">
      <c r="A685" s="32">
        <f>IF(B685&gt;0,1,0)</f>
        <v>0</v>
      </c>
      <c r="B685" s="647"/>
      <c r="C685" s="648"/>
      <c r="D685" s="648"/>
      <c r="E685" s="648"/>
      <c r="F685" s="648"/>
      <c r="G685" s="648"/>
      <c r="H685" s="6"/>
      <c r="I685" s="63"/>
      <c r="J685" s="7"/>
      <c r="K685" s="8"/>
      <c r="M685" s="394" t="s">
        <v>672</v>
      </c>
    </row>
    <row r="686" spans="1:13" ht="24.95" customHeight="1">
      <c r="A686" s="32">
        <f t="shared" ref="A686:A693" si="136">IF(H686&gt;0,1,0)</f>
        <v>0</v>
      </c>
      <c r="B686" s="10"/>
      <c r="C686" s="2"/>
      <c r="D686" s="2"/>
      <c r="E686" s="2"/>
      <c r="F686" s="2"/>
      <c r="G686" s="2"/>
      <c r="H686" s="3">
        <f>IF(AND(C686=0,D686=0,E686=0,F686=0,G686=0),0,ROUND(IF(C686=0,1,C686)*IF(D686=0,1,D686)*IF(E686=0,1,E686)*IF(F686=0,1,F686)*IF(G686=0,1,G686),2))</f>
        <v>0</v>
      </c>
      <c r="I686" s="63"/>
      <c r="J686" s="7"/>
      <c r="K686" s="8"/>
      <c r="M686" s="395" t="s">
        <v>3846</v>
      </c>
    </row>
    <row r="687" spans="1:13" ht="24.95" customHeight="1">
      <c r="A687" s="32">
        <f t="shared" si="136"/>
        <v>0</v>
      </c>
      <c r="B687" s="10"/>
      <c r="C687" s="2"/>
      <c r="D687" s="2"/>
      <c r="E687" s="2"/>
      <c r="F687" s="2"/>
      <c r="G687" s="2"/>
      <c r="H687" s="3">
        <f t="shared" ref="H687:H693" si="137">IF(AND(C687=0,D687=0,E687=0,F687=0,G687=0),0,ROUND(IF(C687=0,1,C687)*IF(D687=0,1,D687)*IF(E687=0,1,E687)*IF(F687=0,1,F687)*IF(G687=0,1,G687),2))</f>
        <v>0</v>
      </c>
      <c r="I687" s="63"/>
      <c r="J687" s="7"/>
      <c r="K687" s="8"/>
      <c r="M687" s="395"/>
    </row>
    <row r="688" spans="1:13" ht="24.95" customHeight="1">
      <c r="A688" s="32">
        <f t="shared" si="136"/>
        <v>0</v>
      </c>
      <c r="B688" s="10"/>
      <c r="C688" s="2"/>
      <c r="D688" s="2"/>
      <c r="E688" s="2"/>
      <c r="F688" s="2"/>
      <c r="G688" s="2"/>
      <c r="H688" s="3">
        <f t="shared" si="137"/>
        <v>0</v>
      </c>
      <c r="I688" s="63"/>
      <c r="J688" s="7"/>
      <c r="K688" s="8"/>
      <c r="M688" s="395"/>
    </row>
    <row r="689" spans="1:13" ht="24.95" customHeight="1">
      <c r="A689" s="32">
        <f t="shared" si="136"/>
        <v>0</v>
      </c>
      <c r="B689" s="10"/>
      <c r="C689" s="2"/>
      <c r="D689" s="2"/>
      <c r="E689" s="2"/>
      <c r="F689" s="2"/>
      <c r="G689" s="2"/>
      <c r="H689" s="3">
        <f t="shared" si="137"/>
        <v>0</v>
      </c>
      <c r="I689" s="63"/>
      <c r="J689" s="7"/>
      <c r="K689" s="8"/>
      <c r="M689" s="395"/>
    </row>
    <row r="690" spans="1:13" ht="24.95" customHeight="1">
      <c r="A690" s="32">
        <f t="shared" si="136"/>
        <v>0</v>
      </c>
      <c r="B690" s="10"/>
      <c r="C690" s="2"/>
      <c r="D690" s="2"/>
      <c r="E690" s="2"/>
      <c r="F690" s="2"/>
      <c r="G690" s="2"/>
      <c r="H690" s="3">
        <f t="shared" si="137"/>
        <v>0</v>
      </c>
      <c r="I690" s="63"/>
      <c r="J690" s="7"/>
      <c r="K690" s="8"/>
      <c r="M690" s="395"/>
    </row>
    <row r="691" spans="1:13" ht="24.95" customHeight="1">
      <c r="A691" s="32">
        <f t="shared" si="136"/>
        <v>0</v>
      </c>
      <c r="B691" s="10"/>
      <c r="C691" s="2"/>
      <c r="D691" s="2"/>
      <c r="E691" s="2"/>
      <c r="F691" s="2"/>
      <c r="G691" s="2"/>
      <c r="H691" s="3">
        <f t="shared" si="137"/>
        <v>0</v>
      </c>
      <c r="I691" s="63"/>
      <c r="J691" s="7"/>
      <c r="K691" s="8"/>
      <c r="M691" s="395"/>
    </row>
    <row r="692" spans="1:13" ht="24.95" customHeight="1">
      <c r="A692" s="32">
        <f t="shared" si="136"/>
        <v>0</v>
      </c>
      <c r="B692" s="10"/>
      <c r="C692" s="2"/>
      <c r="D692" s="2"/>
      <c r="E692" s="2"/>
      <c r="F692" s="2"/>
      <c r="G692" s="2"/>
      <c r="H692" s="3">
        <f t="shared" si="137"/>
        <v>0</v>
      </c>
      <c r="I692" s="63"/>
      <c r="J692" s="7"/>
      <c r="K692" s="8"/>
      <c r="M692" s="395"/>
    </row>
    <row r="693" spans="1:13" ht="24.95" customHeight="1">
      <c r="A693" s="32">
        <f t="shared" si="136"/>
        <v>0</v>
      </c>
      <c r="B693" s="10"/>
      <c r="C693" s="2"/>
      <c r="D693" s="2"/>
      <c r="E693" s="2"/>
      <c r="F693" s="2"/>
      <c r="G693" s="2"/>
      <c r="H693" s="3">
        <f t="shared" si="137"/>
        <v>0</v>
      </c>
      <c r="I693" s="63"/>
      <c r="J693" s="7"/>
      <c r="K693" s="8"/>
      <c r="M693" s="395"/>
    </row>
    <row r="694" spans="1:13" ht="24.95" customHeight="1">
      <c r="A694" s="33" t="e">
        <f>VLOOKUP(B685,O:W,2)</f>
        <v>#N/A</v>
      </c>
      <c r="B694" s="649" t="s">
        <v>70</v>
      </c>
      <c r="C694" s="650"/>
      <c r="D694" s="650"/>
      <c r="E694" s="650"/>
      <c r="F694" s="650"/>
      <c r="G694" s="650"/>
      <c r="H694" s="6"/>
      <c r="I694" s="63">
        <f>SUM(H686:H694)</f>
        <v>0</v>
      </c>
      <c r="J694" s="1" t="e">
        <f>VLOOKUP(B685,O:W,7)</f>
        <v>#N/A</v>
      </c>
      <c r="K694" s="8"/>
      <c r="M694" s="395"/>
    </row>
    <row r="695" spans="1:13" ht="45.75" customHeight="1">
      <c r="A695" s="32">
        <f>IF(B695&gt;0,1,0)</f>
        <v>0</v>
      </c>
      <c r="B695" s="647"/>
      <c r="C695" s="648"/>
      <c r="D695" s="648"/>
      <c r="E695" s="648"/>
      <c r="F695" s="648"/>
      <c r="G695" s="648"/>
      <c r="H695" s="6"/>
      <c r="I695" s="63"/>
      <c r="J695" s="7"/>
      <c r="K695" s="8"/>
      <c r="M695" s="394" t="s">
        <v>672</v>
      </c>
    </row>
    <row r="696" spans="1:13" ht="24.95" customHeight="1">
      <c r="A696" s="32">
        <f t="shared" ref="A696:A703" si="138">IF(H696&gt;0,1,0)</f>
        <v>0</v>
      </c>
      <c r="B696" s="10"/>
      <c r="C696" s="2"/>
      <c r="D696" s="2"/>
      <c r="E696" s="2"/>
      <c r="F696" s="2"/>
      <c r="G696" s="2"/>
      <c r="H696" s="3">
        <f>IF(AND(C696=0,D696=0,E696=0,F696=0,G696=0),0,ROUND(IF(C696=0,1,C696)*IF(D696=0,1,D696)*IF(E696=0,1,E696)*IF(F696=0,1,F696)*IF(G696=0,1,G696),2))</f>
        <v>0</v>
      </c>
      <c r="I696" s="63"/>
      <c r="J696" s="7"/>
      <c r="K696" s="8"/>
      <c r="M696" s="395" t="s">
        <v>3846</v>
      </c>
    </row>
    <row r="697" spans="1:13" ht="24.95" customHeight="1">
      <c r="A697" s="32">
        <f t="shared" si="138"/>
        <v>0</v>
      </c>
      <c r="B697" s="10"/>
      <c r="C697" s="2"/>
      <c r="D697" s="2"/>
      <c r="E697" s="2"/>
      <c r="F697" s="2"/>
      <c r="G697" s="2"/>
      <c r="H697" s="3">
        <f t="shared" ref="H697:H703" si="139">IF(AND(C697=0,D697=0,E697=0,F697=0,G697=0),0,ROUND(IF(C697=0,1,C697)*IF(D697=0,1,D697)*IF(E697=0,1,E697)*IF(F697=0,1,F697)*IF(G697=0,1,G697),2))</f>
        <v>0</v>
      </c>
      <c r="I697" s="63"/>
      <c r="J697" s="7"/>
      <c r="K697" s="8"/>
      <c r="M697" s="395"/>
    </row>
    <row r="698" spans="1:13" ht="24.95" customHeight="1">
      <c r="A698" s="32">
        <f t="shared" si="138"/>
        <v>0</v>
      </c>
      <c r="B698" s="10"/>
      <c r="C698" s="2"/>
      <c r="D698" s="2"/>
      <c r="E698" s="2"/>
      <c r="F698" s="2"/>
      <c r="G698" s="2"/>
      <c r="H698" s="3">
        <f t="shared" si="139"/>
        <v>0</v>
      </c>
      <c r="I698" s="63"/>
      <c r="J698" s="7"/>
      <c r="K698" s="8"/>
      <c r="M698" s="395"/>
    </row>
    <row r="699" spans="1:13" ht="24.95" customHeight="1">
      <c r="A699" s="32">
        <f t="shared" si="138"/>
        <v>0</v>
      </c>
      <c r="B699" s="10"/>
      <c r="C699" s="2"/>
      <c r="D699" s="2"/>
      <c r="E699" s="2"/>
      <c r="F699" s="2"/>
      <c r="G699" s="2"/>
      <c r="H699" s="3">
        <f t="shared" si="139"/>
        <v>0</v>
      </c>
      <c r="I699" s="63"/>
      <c r="J699" s="7"/>
      <c r="K699" s="8"/>
      <c r="M699" s="395"/>
    </row>
    <row r="700" spans="1:13" ht="24.95" customHeight="1">
      <c r="A700" s="32">
        <f t="shared" si="138"/>
        <v>0</v>
      </c>
      <c r="B700" s="10"/>
      <c r="C700" s="2"/>
      <c r="D700" s="2"/>
      <c r="E700" s="2"/>
      <c r="F700" s="2"/>
      <c r="G700" s="2"/>
      <c r="H700" s="3">
        <f t="shared" si="139"/>
        <v>0</v>
      </c>
      <c r="I700" s="63"/>
      <c r="J700" s="7"/>
      <c r="K700" s="8"/>
      <c r="M700" s="395"/>
    </row>
    <row r="701" spans="1:13" ht="24.95" customHeight="1">
      <c r="A701" s="32">
        <f t="shared" si="138"/>
        <v>0</v>
      </c>
      <c r="B701" s="10"/>
      <c r="C701" s="2"/>
      <c r="D701" s="2"/>
      <c r="E701" s="2"/>
      <c r="F701" s="2"/>
      <c r="G701" s="2"/>
      <c r="H701" s="3">
        <f t="shared" si="139"/>
        <v>0</v>
      </c>
      <c r="I701" s="63"/>
      <c r="J701" s="7"/>
      <c r="K701" s="8"/>
      <c r="M701" s="395"/>
    </row>
    <row r="702" spans="1:13" ht="24.95" customHeight="1">
      <c r="A702" s="32">
        <f t="shared" si="138"/>
        <v>0</v>
      </c>
      <c r="B702" s="10"/>
      <c r="C702" s="2"/>
      <c r="D702" s="2"/>
      <c r="E702" s="2"/>
      <c r="F702" s="2"/>
      <c r="G702" s="2"/>
      <c r="H702" s="3">
        <f t="shared" si="139"/>
        <v>0</v>
      </c>
      <c r="I702" s="63"/>
      <c r="J702" s="7"/>
      <c r="K702" s="8"/>
      <c r="M702" s="395"/>
    </row>
    <row r="703" spans="1:13" ht="24.95" customHeight="1">
      <c r="A703" s="32">
        <f t="shared" si="138"/>
        <v>0</v>
      </c>
      <c r="B703" s="10"/>
      <c r="C703" s="2"/>
      <c r="D703" s="2"/>
      <c r="E703" s="2"/>
      <c r="F703" s="2"/>
      <c r="G703" s="2"/>
      <c r="H703" s="3">
        <f t="shared" si="139"/>
        <v>0</v>
      </c>
      <c r="I703" s="63"/>
      <c r="J703" s="7"/>
      <c r="K703" s="8"/>
      <c r="M703" s="395"/>
    </row>
    <row r="704" spans="1:13" ht="24.95" customHeight="1">
      <c r="A704" s="33" t="e">
        <f>VLOOKUP(B695,O:W,2)</f>
        <v>#N/A</v>
      </c>
      <c r="B704" s="649" t="s">
        <v>70</v>
      </c>
      <c r="C704" s="650"/>
      <c r="D704" s="650"/>
      <c r="E704" s="650"/>
      <c r="F704" s="650"/>
      <c r="G704" s="650"/>
      <c r="H704" s="6"/>
      <c r="I704" s="63">
        <f>SUM(H696:H704)</f>
        <v>0</v>
      </c>
      <c r="J704" s="1" t="e">
        <f>VLOOKUP(B695,O:W,7)</f>
        <v>#N/A</v>
      </c>
      <c r="K704" s="8"/>
      <c r="M704" s="395"/>
    </row>
    <row r="705" spans="1:13" ht="45.75" customHeight="1">
      <c r="A705" s="32">
        <f>IF(B705&gt;0,1,0)</f>
        <v>0</v>
      </c>
      <c r="B705" s="647"/>
      <c r="C705" s="648"/>
      <c r="D705" s="648"/>
      <c r="E705" s="648"/>
      <c r="F705" s="648"/>
      <c r="G705" s="648"/>
      <c r="H705" s="6"/>
      <c r="I705" s="63"/>
      <c r="J705" s="7"/>
      <c r="K705" s="8"/>
      <c r="M705" s="394" t="s">
        <v>672</v>
      </c>
    </row>
    <row r="706" spans="1:13" ht="24.95" customHeight="1">
      <c r="A706" s="32">
        <f t="shared" ref="A706:A713" si="140">IF(H706&gt;0,1,0)</f>
        <v>0</v>
      </c>
      <c r="B706" s="10"/>
      <c r="C706" s="2"/>
      <c r="D706" s="2"/>
      <c r="E706" s="2"/>
      <c r="F706" s="2"/>
      <c r="G706" s="2"/>
      <c r="H706" s="3">
        <f>IF(AND(C706=0,D706=0,E706=0,F706=0,G706=0),0,ROUND(IF(C706=0,1,C706)*IF(D706=0,1,D706)*IF(E706=0,1,E706)*IF(F706=0,1,F706)*IF(G706=0,1,G706),2))</f>
        <v>0</v>
      </c>
      <c r="I706" s="63"/>
      <c r="J706" s="7"/>
      <c r="K706" s="8"/>
      <c r="M706" s="395" t="s">
        <v>3846</v>
      </c>
    </row>
    <row r="707" spans="1:13" ht="24.95" customHeight="1">
      <c r="A707" s="32">
        <f t="shared" si="140"/>
        <v>0</v>
      </c>
      <c r="B707" s="10"/>
      <c r="C707" s="2"/>
      <c r="D707" s="2"/>
      <c r="E707" s="2"/>
      <c r="F707" s="2"/>
      <c r="G707" s="2"/>
      <c r="H707" s="3">
        <f t="shared" ref="H707:H713" si="141">IF(AND(C707=0,D707=0,E707=0,F707=0,G707=0),0,ROUND(IF(C707=0,1,C707)*IF(D707=0,1,D707)*IF(E707=0,1,E707)*IF(F707=0,1,F707)*IF(G707=0,1,G707),2))</f>
        <v>0</v>
      </c>
      <c r="I707" s="63"/>
      <c r="J707" s="7"/>
      <c r="K707" s="8"/>
      <c r="M707" s="395"/>
    </row>
    <row r="708" spans="1:13" ht="24.95" customHeight="1">
      <c r="A708" s="32">
        <f t="shared" si="140"/>
        <v>0</v>
      </c>
      <c r="B708" s="10"/>
      <c r="C708" s="2"/>
      <c r="D708" s="2"/>
      <c r="E708" s="2"/>
      <c r="F708" s="2"/>
      <c r="G708" s="2"/>
      <c r="H708" s="3">
        <f t="shared" si="141"/>
        <v>0</v>
      </c>
      <c r="I708" s="63"/>
      <c r="J708" s="7"/>
      <c r="K708" s="8"/>
      <c r="M708" s="395"/>
    </row>
    <row r="709" spans="1:13" ht="24.95" customHeight="1">
      <c r="A709" s="32">
        <f t="shared" si="140"/>
        <v>0</v>
      </c>
      <c r="B709" s="10"/>
      <c r="C709" s="2"/>
      <c r="D709" s="2"/>
      <c r="E709" s="2"/>
      <c r="F709" s="2"/>
      <c r="G709" s="2"/>
      <c r="H709" s="3">
        <f t="shared" si="141"/>
        <v>0</v>
      </c>
      <c r="I709" s="63"/>
      <c r="J709" s="7"/>
      <c r="K709" s="8"/>
      <c r="M709" s="395"/>
    </row>
    <row r="710" spans="1:13" ht="24.95" customHeight="1">
      <c r="A710" s="32">
        <f t="shared" si="140"/>
        <v>0</v>
      </c>
      <c r="B710" s="10"/>
      <c r="C710" s="2"/>
      <c r="D710" s="2"/>
      <c r="E710" s="2"/>
      <c r="F710" s="2"/>
      <c r="G710" s="2"/>
      <c r="H710" s="3">
        <f t="shared" si="141"/>
        <v>0</v>
      </c>
      <c r="I710" s="63"/>
      <c r="J710" s="7"/>
      <c r="K710" s="8"/>
      <c r="M710" s="395"/>
    </row>
    <row r="711" spans="1:13" ht="24.95" customHeight="1">
      <c r="A711" s="32">
        <f t="shared" si="140"/>
        <v>0</v>
      </c>
      <c r="B711" s="10"/>
      <c r="C711" s="2"/>
      <c r="D711" s="2"/>
      <c r="E711" s="2"/>
      <c r="F711" s="2"/>
      <c r="G711" s="2"/>
      <c r="H711" s="3">
        <f t="shared" si="141"/>
        <v>0</v>
      </c>
      <c r="I711" s="63"/>
      <c r="J711" s="7"/>
      <c r="K711" s="8"/>
      <c r="M711" s="395"/>
    </row>
    <row r="712" spans="1:13" ht="24.95" customHeight="1">
      <c r="A712" s="32">
        <f t="shared" si="140"/>
        <v>0</v>
      </c>
      <c r="B712" s="10"/>
      <c r="C712" s="2"/>
      <c r="D712" s="2"/>
      <c r="E712" s="2"/>
      <c r="F712" s="2"/>
      <c r="G712" s="2"/>
      <c r="H712" s="3">
        <f t="shared" si="141"/>
        <v>0</v>
      </c>
      <c r="I712" s="63"/>
      <c r="J712" s="7"/>
      <c r="K712" s="8"/>
      <c r="M712" s="395"/>
    </row>
    <row r="713" spans="1:13" ht="24.95" customHeight="1">
      <c r="A713" s="32">
        <f t="shared" si="140"/>
        <v>0</v>
      </c>
      <c r="B713" s="10"/>
      <c r="C713" s="2"/>
      <c r="D713" s="2"/>
      <c r="E713" s="2"/>
      <c r="F713" s="2"/>
      <c r="G713" s="2"/>
      <c r="H713" s="3">
        <f t="shared" si="141"/>
        <v>0</v>
      </c>
      <c r="I713" s="63"/>
      <c r="J713" s="7"/>
      <c r="K713" s="8"/>
      <c r="M713" s="395"/>
    </row>
    <row r="714" spans="1:13" ht="24.95" customHeight="1">
      <c r="A714" s="33" t="e">
        <f>VLOOKUP(B705,O:W,2)</f>
        <v>#N/A</v>
      </c>
      <c r="B714" s="649" t="s">
        <v>70</v>
      </c>
      <c r="C714" s="650"/>
      <c r="D714" s="650"/>
      <c r="E714" s="650"/>
      <c r="F714" s="650"/>
      <c r="G714" s="650"/>
      <c r="H714" s="6"/>
      <c r="I714" s="63">
        <f>SUM(H706:H714)</f>
        <v>0</v>
      </c>
      <c r="J714" s="1" t="e">
        <f>VLOOKUP(B705,O:W,7)</f>
        <v>#N/A</v>
      </c>
      <c r="K714" s="8"/>
      <c r="M714" s="395"/>
    </row>
    <row r="715" spans="1:13" ht="45.75" customHeight="1">
      <c r="A715" s="32">
        <f>IF(B715&gt;0,1,0)</f>
        <v>0</v>
      </c>
      <c r="B715" s="647"/>
      <c r="C715" s="648"/>
      <c r="D715" s="648"/>
      <c r="E715" s="648"/>
      <c r="F715" s="648"/>
      <c r="G715" s="648"/>
      <c r="H715" s="6"/>
      <c r="I715" s="63"/>
      <c r="J715" s="7"/>
      <c r="K715" s="8"/>
      <c r="M715" s="394" t="s">
        <v>672</v>
      </c>
    </row>
    <row r="716" spans="1:13" ht="24.95" customHeight="1">
      <c r="A716" s="32">
        <f t="shared" ref="A716:A723" si="142">IF(H716&gt;0,1,0)</f>
        <v>0</v>
      </c>
      <c r="B716" s="10"/>
      <c r="C716" s="2"/>
      <c r="D716" s="2"/>
      <c r="E716" s="2"/>
      <c r="F716" s="2"/>
      <c r="G716" s="2"/>
      <c r="H716" s="3">
        <f>IF(AND(C716=0,D716=0,E716=0,F716=0,G716=0),0,ROUND(IF(C716=0,1,C716)*IF(D716=0,1,D716)*IF(E716=0,1,E716)*IF(F716=0,1,F716)*IF(G716=0,1,G716),2))</f>
        <v>0</v>
      </c>
      <c r="I716" s="63"/>
      <c r="J716" s="7"/>
      <c r="K716" s="8"/>
      <c r="M716" s="395" t="s">
        <v>3846</v>
      </c>
    </row>
    <row r="717" spans="1:13" ht="24.95" customHeight="1">
      <c r="A717" s="32">
        <f t="shared" si="142"/>
        <v>0</v>
      </c>
      <c r="B717" s="10"/>
      <c r="C717" s="2"/>
      <c r="D717" s="2"/>
      <c r="E717" s="2"/>
      <c r="F717" s="2"/>
      <c r="G717" s="2"/>
      <c r="H717" s="3">
        <f t="shared" ref="H717:H723" si="143">IF(AND(C717=0,D717=0,E717=0,F717=0,G717=0),0,ROUND(IF(C717=0,1,C717)*IF(D717=0,1,D717)*IF(E717=0,1,E717)*IF(F717=0,1,F717)*IF(G717=0,1,G717),2))</f>
        <v>0</v>
      </c>
      <c r="I717" s="63"/>
      <c r="J717" s="7"/>
      <c r="K717" s="8"/>
      <c r="M717" s="395"/>
    </row>
    <row r="718" spans="1:13" ht="24.95" customHeight="1">
      <c r="A718" s="32">
        <f t="shared" si="142"/>
        <v>0</v>
      </c>
      <c r="B718" s="10"/>
      <c r="C718" s="2"/>
      <c r="D718" s="2"/>
      <c r="E718" s="2"/>
      <c r="F718" s="2"/>
      <c r="G718" s="2"/>
      <c r="H718" s="3">
        <f t="shared" si="143"/>
        <v>0</v>
      </c>
      <c r="I718" s="63"/>
      <c r="J718" s="7"/>
      <c r="K718" s="8"/>
      <c r="M718" s="395"/>
    </row>
    <row r="719" spans="1:13" ht="24.95" customHeight="1">
      <c r="A719" s="32">
        <f t="shared" si="142"/>
        <v>0</v>
      </c>
      <c r="B719" s="10"/>
      <c r="C719" s="2"/>
      <c r="D719" s="2"/>
      <c r="E719" s="2"/>
      <c r="F719" s="2"/>
      <c r="G719" s="2"/>
      <c r="H719" s="3">
        <f t="shared" si="143"/>
        <v>0</v>
      </c>
      <c r="I719" s="63"/>
      <c r="J719" s="7"/>
      <c r="K719" s="8"/>
      <c r="M719" s="395"/>
    </row>
    <row r="720" spans="1:13" ht="24.95" customHeight="1">
      <c r="A720" s="32">
        <f t="shared" si="142"/>
        <v>0</v>
      </c>
      <c r="B720" s="10"/>
      <c r="C720" s="2"/>
      <c r="D720" s="2"/>
      <c r="E720" s="2"/>
      <c r="F720" s="2"/>
      <c r="G720" s="2"/>
      <c r="H720" s="3">
        <f t="shared" si="143"/>
        <v>0</v>
      </c>
      <c r="I720" s="63"/>
      <c r="J720" s="7"/>
      <c r="K720" s="8"/>
      <c r="M720" s="395"/>
    </row>
    <row r="721" spans="1:13" ht="24.95" customHeight="1">
      <c r="A721" s="32">
        <f t="shared" si="142"/>
        <v>0</v>
      </c>
      <c r="B721" s="10"/>
      <c r="C721" s="2"/>
      <c r="D721" s="2"/>
      <c r="E721" s="2"/>
      <c r="F721" s="2"/>
      <c r="G721" s="2"/>
      <c r="H721" s="3">
        <f t="shared" si="143"/>
        <v>0</v>
      </c>
      <c r="I721" s="63"/>
      <c r="J721" s="7"/>
      <c r="K721" s="8"/>
      <c r="M721" s="395"/>
    </row>
    <row r="722" spans="1:13" ht="24.95" customHeight="1">
      <c r="A722" s="32">
        <f t="shared" si="142"/>
        <v>0</v>
      </c>
      <c r="B722" s="10"/>
      <c r="C722" s="2"/>
      <c r="D722" s="2"/>
      <c r="E722" s="2"/>
      <c r="F722" s="2"/>
      <c r="G722" s="2"/>
      <c r="H722" s="3">
        <f t="shared" si="143"/>
        <v>0</v>
      </c>
      <c r="I722" s="63"/>
      <c r="J722" s="7"/>
      <c r="K722" s="8"/>
      <c r="M722" s="395"/>
    </row>
    <row r="723" spans="1:13" ht="24.95" customHeight="1">
      <c r="A723" s="32">
        <f t="shared" si="142"/>
        <v>0</v>
      </c>
      <c r="B723" s="10"/>
      <c r="C723" s="2"/>
      <c r="D723" s="2"/>
      <c r="E723" s="2"/>
      <c r="F723" s="2"/>
      <c r="G723" s="2"/>
      <c r="H723" s="3">
        <f t="shared" si="143"/>
        <v>0</v>
      </c>
      <c r="I723" s="63"/>
      <c r="J723" s="7"/>
      <c r="K723" s="8"/>
      <c r="M723" s="395"/>
    </row>
    <row r="724" spans="1:13" ht="24.95" customHeight="1">
      <c r="A724" s="33" t="e">
        <f>VLOOKUP(B715,O:W,2)</f>
        <v>#N/A</v>
      </c>
      <c r="B724" s="649" t="s">
        <v>70</v>
      </c>
      <c r="C724" s="650"/>
      <c r="D724" s="650"/>
      <c r="E724" s="650"/>
      <c r="F724" s="650"/>
      <c r="G724" s="650"/>
      <c r="H724" s="6"/>
      <c r="I724" s="63">
        <f>SUM(H716:H724)</f>
        <v>0</v>
      </c>
      <c r="J724" s="1" t="e">
        <f>VLOOKUP(B715,O:W,7)</f>
        <v>#N/A</v>
      </c>
      <c r="K724" s="8"/>
      <c r="M724" s="395"/>
    </row>
    <row r="725" spans="1:13" ht="45.75" customHeight="1">
      <c r="A725" s="32">
        <f>IF(B725&gt;0,1,0)</f>
        <v>1</v>
      </c>
      <c r="B725" s="647" t="s">
        <v>3841</v>
      </c>
      <c r="C725" s="648"/>
      <c r="D725" s="648"/>
      <c r="E725" s="648"/>
      <c r="F725" s="648"/>
      <c r="G725" s="648"/>
      <c r="H725" s="6"/>
      <c r="I725" s="63"/>
      <c r="J725" s="7"/>
      <c r="K725" s="8"/>
      <c r="M725" s="396" t="s">
        <v>3847</v>
      </c>
    </row>
    <row r="726" spans="1:13" ht="24.95" customHeight="1">
      <c r="A726" s="32">
        <f t="shared" ref="A726:A733" si="144">IF(H726&gt;0,1,0)</f>
        <v>1</v>
      </c>
      <c r="B726" s="10"/>
      <c r="C726" s="2">
        <v>12</v>
      </c>
      <c r="D726" s="2">
        <v>20</v>
      </c>
      <c r="E726" s="2"/>
      <c r="F726" s="2">
        <v>1.2</v>
      </c>
      <c r="G726" s="2"/>
      <c r="H726" s="3">
        <f>IF(AND(C726=0,D726=0,E726=0,F726=0,G726=0),0,ROUND(IF(C726=0,1,C726)*IF(D726=0,1,D726)*IF(E726=0,1,E726)*IF(F726=0,1,F726)*IF(G726=0,1,G726),2))</f>
        <v>288</v>
      </c>
      <c r="I726" s="63"/>
      <c r="J726" s="7"/>
      <c r="K726" s="8"/>
      <c r="M726" s="397" t="s">
        <v>3848</v>
      </c>
    </row>
    <row r="727" spans="1:13" ht="24.95" customHeight="1">
      <c r="A727" s="32">
        <f t="shared" si="144"/>
        <v>0</v>
      </c>
      <c r="B727" s="10"/>
      <c r="C727" s="2"/>
      <c r="D727" s="2"/>
      <c r="E727" s="2"/>
      <c r="F727" s="2"/>
      <c r="G727" s="2"/>
      <c r="H727" s="3">
        <f t="shared" ref="H727:H733" si="145">IF(AND(C727=0,D727=0,E727=0,F727=0,G727=0),0,ROUND(IF(C727=0,1,C727)*IF(D727=0,1,D727)*IF(E727=0,1,E727)*IF(F727=0,1,F727)*IF(G727=0,1,G727),2))</f>
        <v>0</v>
      </c>
      <c r="I727" s="63"/>
      <c r="J727" s="7"/>
      <c r="K727" s="8"/>
      <c r="M727" s="397"/>
    </row>
    <row r="728" spans="1:13" ht="24.95" customHeight="1">
      <c r="A728" s="32">
        <f t="shared" si="144"/>
        <v>0</v>
      </c>
      <c r="B728" s="10"/>
      <c r="C728" s="2"/>
      <c r="D728" s="2"/>
      <c r="E728" s="2"/>
      <c r="F728" s="2"/>
      <c r="G728" s="2"/>
      <c r="H728" s="3">
        <f t="shared" si="145"/>
        <v>0</v>
      </c>
      <c r="I728" s="63"/>
      <c r="J728" s="7"/>
      <c r="K728" s="8"/>
      <c r="M728" s="397"/>
    </row>
    <row r="729" spans="1:13" ht="24.95" customHeight="1">
      <c r="A729" s="32">
        <f t="shared" si="144"/>
        <v>0</v>
      </c>
      <c r="B729" s="10"/>
      <c r="C729" s="2"/>
      <c r="D729" s="2"/>
      <c r="E729" s="2"/>
      <c r="F729" s="2"/>
      <c r="G729" s="2"/>
      <c r="H729" s="3">
        <f t="shared" si="145"/>
        <v>0</v>
      </c>
      <c r="I729" s="63"/>
      <c r="J729" s="7"/>
      <c r="K729" s="8"/>
      <c r="M729" s="397"/>
    </row>
    <row r="730" spans="1:13" ht="24.95" customHeight="1">
      <c r="A730" s="32">
        <f t="shared" si="144"/>
        <v>0</v>
      </c>
      <c r="B730" s="10"/>
      <c r="C730" s="2"/>
      <c r="D730" s="2"/>
      <c r="E730" s="2"/>
      <c r="F730" s="2"/>
      <c r="G730" s="2"/>
      <c r="H730" s="3">
        <f t="shared" si="145"/>
        <v>0</v>
      </c>
      <c r="I730" s="63"/>
      <c r="J730" s="7"/>
      <c r="K730" s="8"/>
      <c r="M730" s="397"/>
    </row>
    <row r="731" spans="1:13" ht="24.95" customHeight="1">
      <c r="A731" s="32">
        <f t="shared" si="144"/>
        <v>0</v>
      </c>
      <c r="B731" s="10"/>
      <c r="C731" s="2"/>
      <c r="D731" s="2"/>
      <c r="E731" s="2"/>
      <c r="F731" s="2"/>
      <c r="G731" s="2"/>
      <c r="H731" s="3">
        <f t="shared" si="145"/>
        <v>0</v>
      </c>
      <c r="I731" s="63"/>
      <c r="J731" s="7"/>
      <c r="K731" s="8"/>
      <c r="M731" s="397"/>
    </row>
    <row r="732" spans="1:13" ht="24.95" customHeight="1">
      <c r="A732" s="32">
        <f t="shared" si="144"/>
        <v>0</v>
      </c>
      <c r="B732" s="10"/>
      <c r="C732" s="2"/>
      <c r="D732" s="2"/>
      <c r="E732" s="2"/>
      <c r="F732" s="2"/>
      <c r="G732" s="2"/>
      <c r="H732" s="3">
        <f t="shared" si="145"/>
        <v>0</v>
      </c>
      <c r="I732" s="63"/>
      <c r="J732" s="7"/>
      <c r="K732" s="8"/>
      <c r="M732" s="397"/>
    </row>
    <row r="733" spans="1:13" ht="24.95" customHeight="1">
      <c r="A733" s="32">
        <f t="shared" si="144"/>
        <v>0</v>
      </c>
      <c r="B733" s="10"/>
      <c r="C733" s="2"/>
      <c r="D733" s="2"/>
      <c r="E733" s="2"/>
      <c r="F733" s="2"/>
      <c r="G733" s="2"/>
      <c r="H733" s="3">
        <f t="shared" si="145"/>
        <v>0</v>
      </c>
      <c r="I733" s="63"/>
      <c r="J733" s="7"/>
      <c r="K733" s="8"/>
      <c r="M733" s="397"/>
    </row>
    <row r="734" spans="1:13" ht="24.95" customHeight="1">
      <c r="A734" s="33" t="str">
        <f>VLOOKUP(B725,O:W,2)</f>
        <v>050101</v>
      </c>
      <c r="B734" s="649" t="s">
        <v>70</v>
      </c>
      <c r="C734" s="650"/>
      <c r="D734" s="650"/>
      <c r="E734" s="650"/>
      <c r="F734" s="650"/>
      <c r="G734" s="650"/>
      <c r="H734" s="6"/>
      <c r="I734" s="63">
        <f>SUM(H726:H734)</f>
        <v>288</v>
      </c>
      <c r="J734" s="1" t="str">
        <f>VLOOKUP(B725,O:W,7)</f>
        <v>مترمربع</v>
      </c>
      <c r="K734" s="8"/>
      <c r="M734" s="397"/>
    </row>
    <row r="735" spans="1:13" ht="45.75" customHeight="1">
      <c r="A735" s="32">
        <f>IF(B735&gt;0,1,0)</f>
        <v>1</v>
      </c>
      <c r="B735" s="647" t="s">
        <v>7278</v>
      </c>
      <c r="C735" s="648"/>
      <c r="D735" s="648"/>
      <c r="E735" s="648"/>
      <c r="F735" s="648"/>
      <c r="G735" s="648"/>
      <c r="H735" s="6"/>
      <c r="I735" s="63"/>
      <c r="J735" s="7"/>
      <c r="K735" s="8"/>
      <c r="M735" s="396" t="s">
        <v>3847</v>
      </c>
    </row>
    <row r="736" spans="1:13" ht="24.95" customHeight="1">
      <c r="A736" s="32">
        <f t="shared" ref="A736:A743" si="146">IF(H736&gt;0,1,0)</f>
        <v>1</v>
      </c>
      <c r="B736" s="10"/>
      <c r="C736" s="2">
        <v>1</v>
      </c>
      <c r="D736" s="2"/>
      <c r="E736" s="2"/>
      <c r="F736" s="2"/>
      <c r="G736" s="2"/>
      <c r="H736" s="3">
        <f>IF(AND(C736=0,D736=0,E736=0,F736=0,G736=0),0,ROUND(IF(C736=0,1,C736)*IF(D736=0,1,D736)*IF(E736=0,1,E736)*IF(F736=0,1,F736)*IF(G736=0,1,G736),2))</f>
        <v>1</v>
      </c>
      <c r="I736" s="63"/>
      <c r="J736" s="7"/>
      <c r="K736" s="8"/>
      <c r="M736" s="397" t="s">
        <v>3848</v>
      </c>
    </row>
    <row r="737" spans="1:13" ht="24.95" customHeight="1">
      <c r="A737" s="32">
        <f t="shared" si="146"/>
        <v>0</v>
      </c>
      <c r="B737" s="10"/>
      <c r="C737" s="2"/>
      <c r="D737" s="2"/>
      <c r="E737" s="2"/>
      <c r="F737" s="2"/>
      <c r="G737" s="2"/>
      <c r="H737" s="3">
        <f t="shared" ref="H737:H743" si="147">IF(AND(C737=0,D737=0,E737=0,F737=0,G737=0),0,ROUND(IF(C737=0,1,C737)*IF(D737=0,1,D737)*IF(E737=0,1,E737)*IF(F737=0,1,F737)*IF(G737=0,1,G737),2))</f>
        <v>0</v>
      </c>
      <c r="I737" s="63"/>
      <c r="J737" s="7"/>
      <c r="K737" s="8"/>
      <c r="M737" s="397"/>
    </row>
    <row r="738" spans="1:13" ht="24.95" customHeight="1">
      <c r="A738" s="32">
        <f t="shared" si="146"/>
        <v>0</v>
      </c>
      <c r="B738" s="10"/>
      <c r="C738" s="2"/>
      <c r="D738" s="2"/>
      <c r="E738" s="2"/>
      <c r="F738" s="2"/>
      <c r="G738" s="2"/>
      <c r="H738" s="3">
        <f t="shared" si="147"/>
        <v>0</v>
      </c>
      <c r="I738" s="63"/>
      <c r="J738" s="7"/>
      <c r="K738" s="8"/>
      <c r="M738" s="397"/>
    </row>
    <row r="739" spans="1:13" ht="24.95" customHeight="1">
      <c r="A739" s="32">
        <f t="shared" si="146"/>
        <v>0</v>
      </c>
      <c r="B739" s="10"/>
      <c r="C739" s="2"/>
      <c r="D739" s="2"/>
      <c r="E739" s="2"/>
      <c r="F739" s="2"/>
      <c r="G739" s="2"/>
      <c r="H739" s="3">
        <f t="shared" si="147"/>
        <v>0</v>
      </c>
      <c r="I739" s="63"/>
      <c r="J739" s="7"/>
      <c r="K739" s="8"/>
      <c r="M739" s="397"/>
    </row>
    <row r="740" spans="1:13" ht="24.95" customHeight="1">
      <c r="A740" s="32">
        <f t="shared" si="146"/>
        <v>0</v>
      </c>
      <c r="B740" s="10"/>
      <c r="C740" s="2"/>
      <c r="D740" s="2"/>
      <c r="E740" s="2"/>
      <c r="F740" s="2"/>
      <c r="G740" s="2"/>
      <c r="H740" s="3">
        <f t="shared" si="147"/>
        <v>0</v>
      </c>
      <c r="I740" s="63"/>
      <c r="J740" s="7"/>
      <c r="K740" s="8"/>
      <c r="M740" s="397"/>
    </row>
    <row r="741" spans="1:13" ht="24.95" customHeight="1">
      <c r="A741" s="32">
        <f t="shared" si="146"/>
        <v>0</v>
      </c>
      <c r="B741" s="10"/>
      <c r="C741" s="2"/>
      <c r="D741" s="2"/>
      <c r="E741" s="2"/>
      <c r="F741" s="2"/>
      <c r="G741" s="2"/>
      <c r="H741" s="3">
        <f t="shared" si="147"/>
        <v>0</v>
      </c>
      <c r="I741" s="63"/>
      <c r="J741" s="7"/>
      <c r="K741" s="8"/>
      <c r="M741" s="397"/>
    </row>
    <row r="742" spans="1:13" ht="24.95" customHeight="1">
      <c r="A742" s="32">
        <f t="shared" si="146"/>
        <v>0</v>
      </c>
      <c r="B742" s="10"/>
      <c r="C742" s="2"/>
      <c r="D742" s="2"/>
      <c r="E742" s="2"/>
      <c r="F742" s="2"/>
      <c r="G742" s="2"/>
      <c r="H742" s="3">
        <f t="shared" si="147"/>
        <v>0</v>
      </c>
      <c r="I742" s="63"/>
      <c r="J742" s="7"/>
      <c r="K742" s="8"/>
      <c r="M742" s="397"/>
    </row>
    <row r="743" spans="1:13" ht="24.95" customHeight="1">
      <c r="A743" s="32">
        <f t="shared" si="146"/>
        <v>0</v>
      </c>
      <c r="B743" s="10"/>
      <c r="C743" s="2"/>
      <c r="D743" s="2"/>
      <c r="E743" s="2"/>
      <c r="F743" s="2"/>
      <c r="G743" s="2"/>
      <c r="H743" s="3">
        <f t="shared" si="147"/>
        <v>0</v>
      </c>
      <c r="I743" s="63"/>
      <c r="J743" s="7"/>
      <c r="K743" s="8"/>
      <c r="M743" s="397"/>
    </row>
    <row r="744" spans="1:13" ht="24.95" customHeight="1">
      <c r="A744" s="33" t="str">
        <f>VLOOKUP(B735,O:W,2)</f>
        <v>051004</v>
      </c>
      <c r="B744" s="649" t="s">
        <v>70</v>
      </c>
      <c r="C744" s="650"/>
      <c r="D744" s="650"/>
      <c r="E744" s="650"/>
      <c r="F744" s="650"/>
      <c r="G744" s="650"/>
      <c r="H744" s="6"/>
      <c r="I744" s="63">
        <f>SUM(H736:H744)</f>
        <v>1</v>
      </c>
      <c r="J744" s="1" t="str">
        <f>VLOOKUP(B735,O:W,7)</f>
        <v>مترمربع</v>
      </c>
      <c r="K744" s="8"/>
      <c r="M744" s="397"/>
    </row>
    <row r="745" spans="1:13" ht="45.75" customHeight="1">
      <c r="A745" s="32">
        <f>IF(B745&gt;0,1,0)</f>
        <v>0</v>
      </c>
      <c r="B745" s="647"/>
      <c r="C745" s="648"/>
      <c r="D745" s="648"/>
      <c r="E745" s="648"/>
      <c r="F745" s="648"/>
      <c r="G745" s="648"/>
      <c r="H745" s="6"/>
      <c r="I745" s="63"/>
      <c r="J745" s="7"/>
      <c r="K745" s="8"/>
      <c r="M745" s="396" t="s">
        <v>3847</v>
      </c>
    </row>
    <row r="746" spans="1:13" ht="24.95" customHeight="1">
      <c r="A746" s="32">
        <f t="shared" ref="A746:A753" si="148">IF(H746&gt;0,1,0)</f>
        <v>0</v>
      </c>
      <c r="B746" s="10"/>
      <c r="C746" s="2"/>
      <c r="D746" s="2"/>
      <c r="E746" s="2"/>
      <c r="F746" s="2"/>
      <c r="G746" s="2"/>
      <c r="H746" s="3">
        <f>IF(AND(C746=0,D746=0,E746=0,F746=0,G746=0),0,ROUND(IF(C746=0,1,C746)*IF(D746=0,1,D746)*IF(E746=0,1,E746)*IF(F746=0,1,F746)*IF(G746=0,1,G746),2))</f>
        <v>0</v>
      </c>
      <c r="I746" s="63"/>
      <c r="J746" s="7"/>
      <c r="K746" s="8"/>
      <c r="M746" s="397" t="s">
        <v>3848</v>
      </c>
    </row>
    <row r="747" spans="1:13" ht="24.95" customHeight="1">
      <c r="A747" s="32">
        <f t="shared" si="148"/>
        <v>0</v>
      </c>
      <c r="B747" s="10"/>
      <c r="C747" s="2"/>
      <c r="D747" s="2"/>
      <c r="E747" s="2"/>
      <c r="F747" s="2"/>
      <c r="G747" s="2"/>
      <c r="H747" s="3">
        <f t="shared" ref="H747:H753" si="149">IF(AND(C747=0,D747=0,E747=0,F747=0,G747=0),0,ROUND(IF(C747=0,1,C747)*IF(D747=0,1,D747)*IF(E747=0,1,E747)*IF(F747=0,1,F747)*IF(G747=0,1,G747),2))</f>
        <v>0</v>
      </c>
      <c r="I747" s="63"/>
      <c r="J747" s="7"/>
      <c r="K747" s="8"/>
      <c r="M747" s="397"/>
    </row>
    <row r="748" spans="1:13" ht="24.95" customHeight="1">
      <c r="A748" s="32">
        <f t="shared" si="148"/>
        <v>0</v>
      </c>
      <c r="B748" s="10"/>
      <c r="C748" s="2"/>
      <c r="D748" s="2"/>
      <c r="E748" s="2"/>
      <c r="F748" s="2"/>
      <c r="G748" s="2"/>
      <c r="H748" s="3">
        <f t="shared" si="149"/>
        <v>0</v>
      </c>
      <c r="I748" s="63"/>
      <c r="J748" s="7"/>
      <c r="K748" s="8"/>
      <c r="M748" s="397"/>
    </row>
    <row r="749" spans="1:13" ht="24.95" customHeight="1">
      <c r="A749" s="32">
        <f t="shared" si="148"/>
        <v>0</v>
      </c>
      <c r="B749" s="10"/>
      <c r="C749" s="2"/>
      <c r="D749" s="2"/>
      <c r="E749" s="2"/>
      <c r="F749" s="2"/>
      <c r="G749" s="2"/>
      <c r="H749" s="3">
        <f t="shared" si="149"/>
        <v>0</v>
      </c>
      <c r="I749" s="63"/>
      <c r="J749" s="7"/>
      <c r="K749" s="8"/>
      <c r="M749" s="397"/>
    </row>
    <row r="750" spans="1:13" ht="24.95" customHeight="1">
      <c r="A750" s="32">
        <f t="shared" si="148"/>
        <v>0</v>
      </c>
      <c r="B750" s="10"/>
      <c r="C750" s="2"/>
      <c r="D750" s="2"/>
      <c r="E750" s="2"/>
      <c r="F750" s="2"/>
      <c r="G750" s="2"/>
      <c r="H750" s="3">
        <f t="shared" si="149"/>
        <v>0</v>
      </c>
      <c r="I750" s="63"/>
      <c r="J750" s="7"/>
      <c r="K750" s="8"/>
      <c r="M750" s="397"/>
    </row>
    <row r="751" spans="1:13" ht="24.95" customHeight="1">
      <c r="A751" s="32">
        <f t="shared" si="148"/>
        <v>0</v>
      </c>
      <c r="B751" s="10"/>
      <c r="C751" s="2"/>
      <c r="D751" s="2"/>
      <c r="E751" s="2"/>
      <c r="F751" s="2"/>
      <c r="G751" s="2"/>
      <c r="H751" s="3">
        <f t="shared" si="149"/>
        <v>0</v>
      </c>
      <c r="I751" s="63"/>
      <c r="J751" s="7"/>
      <c r="K751" s="8"/>
      <c r="M751" s="397"/>
    </row>
    <row r="752" spans="1:13" ht="24.95" customHeight="1">
      <c r="A752" s="32">
        <f t="shared" si="148"/>
        <v>0</v>
      </c>
      <c r="B752" s="10"/>
      <c r="C752" s="2"/>
      <c r="D752" s="2"/>
      <c r="E752" s="2"/>
      <c r="F752" s="2"/>
      <c r="G752" s="2"/>
      <c r="H752" s="3">
        <f t="shared" si="149"/>
        <v>0</v>
      </c>
      <c r="I752" s="63"/>
      <c r="J752" s="7"/>
      <c r="K752" s="8"/>
      <c r="M752" s="397"/>
    </row>
    <row r="753" spans="1:13" ht="24.95" customHeight="1">
      <c r="A753" s="32">
        <f t="shared" si="148"/>
        <v>0</v>
      </c>
      <c r="B753" s="10"/>
      <c r="C753" s="2"/>
      <c r="D753" s="2"/>
      <c r="E753" s="2"/>
      <c r="F753" s="2"/>
      <c r="G753" s="2"/>
      <c r="H753" s="3">
        <f t="shared" si="149"/>
        <v>0</v>
      </c>
      <c r="I753" s="63"/>
      <c r="J753" s="7"/>
      <c r="K753" s="8"/>
      <c r="M753" s="397"/>
    </row>
    <row r="754" spans="1:13" ht="24.95" customHeight="1">
      <c r="A754" s="33" t="e">
        <f>VLOOKUP(B745,O:W,2)</f>
        <v>#N/A</v>
      </c>
      <c r="B754" s="649" t="s">
        <v>70</v>
      </c>
      <c r="C754" s="650"/>
      <c r="D754" s="650"/>
      <c r="E754" s="650"/>
      <c r="F754" s="650"/>
      <c r="G754" s="650"/>
      <c r="H754" s="6"/>
      <c r="I754" s="63">
        <f>SUM(H746:H754)</f>
        <v>0</v>
      </c>
      <c r="J754" s="1" t="e">
        <f>VLOOKUP(B745,O:W,7)</f>
        <v>#N/A</v>
      </c>
      <c r="K754" s="8"/>
      <c r="M754" s="397"/>
    </row>
    <row r="755" spans="1:13" ht="45.75" customHeight="1">
      <c r="A755" s="32">
        <f>IF(B755&gt;0,1,0)</f>
        <v>0</v>
      </c>
      <c r="B755" s="647"/>
      <c r="C755" s="648"/>
      <c r="D755" s="648"/>
      <c r="E755" s="648"/>
      <c r="F755" s="648"/>
      <c r="G755" s="648"/>
      <c r="H755" s="6"/>
      <c r="I755" s="63"/>
      <c r="J755" s="7"/>
      <c r="K755" s="8"/>
      <c r="M755" s="396" t="s">
        <v>3847</v>
      </c>
    </row>
    <row r="756" spans="1:13" ht="24.95" customHeight="1">
      <c r="A756" s="32">
        <f t="shared" ref="A756:A763" si="150">IF(H756&gt;0,1,0)</f>
        <v>0</v>
      </c>
      <c r="B756" s="10"/>
      <c r="C756" s="2"/>
      <c r="D756" s="2"/>
      <c r="E756" s="2"/>
      <c r="F756" s="2"/>
      <c r="G756" s="2"/>
      <c r="H756" s="3">
        <f>IF(AND(C756=0,D756=0,E756=0,F756=0,G756=0),0,ROUND(IF(C756=0,1,C756)*IF(D756=0,1,D756)*IF(E756=0,1,E756)*IF(F756=0,1,F756)*IF(G756=0,1,G756),2))</f>
        <v>0</v>
      </c>
      <c r="I756" s="63"/>
      <c r="J756" s="7"/>
      <c r="K756" s="8"/>
      <c r="M756" s="397" t="s">
        <v>3848</v>
      </c>
    </row>
    <row r="757" spans="1:13" ht="24.95" customHeight="1">
      <c r="A757" s="32">
        <f t="shared" si="150"/>
        <v>0</v>
      </c>
      <c r="B757" s="10"/>
      <c r="C757" s="2"/>
      <c r="D757" s="2"/>
      <c r="E757" s="2"/>
      <c r="F757" s="2"/>
      <c r="G757" s="2"/>
      <c r="H757" s="3">
        <f t="shared" ref="H757:H763" si="151">IF(AND(C757=0,D757=0,E757=0,F757=0,G757=0),0,ROUND(IF(C757=0,1,C757)*IF(D757=0,1,D757)*IF(E757=0,1,E757)*IF(F757=0,1,F757)*IF(G757=0,1,G757),2))</f>
        <v>0</v>
      </c>
      <c r="I757" s="63"/>
      <c r="J757" s="7"/>
      <c r="K757" s="8"/>
      <c r="M757" s="397"/>
    </row>
    <row r="758" spans="1:13" ht="24.95" customHeight="1">
      <c r="A758" s="32">
        <f t="shared" si="150"/>
        <v>0</v>
      </c>
      <c r="B758" s="10"/>
      <c r="C758" s="2"/>
      <c r="D758" s="2"/>
      <c r="E758" s="2"/>
      <c r="F758" s="2"/>
      <c r="G758" s="2"/>
      <c r="H758" s="3">
        <f t="shared" si="151"/>
        <v>0</v>
      </c>
      <c r="I758" s="63"/>
      <c r="J758" s="7"/>
      <c r="K758" s="8"/>
      <c r="M758" s="397"/>
    </row>
    <row r="759" spans="1:13" ht="24.95" customHeight="1">
      <c r="A759" s="32">
        <f t="shared" si="150"/>
        <v>0</v>
      </c>
      <c r="B759" s="10"/>
      <c r="C759" s="2"/>
      <c r="D759" s="2"/>
      <c r="E759" s="2"/>
      <c r="F759" s="2"/>
      <c r="G759" s="2"/>
      <c r="H759" s="3">
        <f t="shared" si="151"/>
        <v>0</v>
      </c>
      <c r="I759" s="63"/>
      <c r="J759" s="7"/>
      <c r="K759" s="8"/>
      <c r="M759" s="397"/>
    </row>
    <row r="760" spans="1:13" ht="24.95" customHeight="1">
      <c r="A760" s="32">
        <f t="shared" si="150"/>
        <v>0</v>
      </c>
      <c r="B760" s="10"/>
      <c r="C760" s="2"/>
      <c r="D760" s="2"/>
      <c r="E760" s="2"/>
      <c r="F760" s="2"/>
      <c r="G760" s="2"/>
      <c r="H760" s="3">
        <f t="shared" si="151"/>
        <v>0</v>
      </c>
      <c r="I760" s="63"/>
      <c r="J760" s="7"/>
      <c r="K760" s="8"/>
      <c r="M760" s="397"/>
    </row>
    <row r="761" spans="1:13" ht="24.95" customHeight="1">
      <c r="A761" s="32">
        <f t="shared" si="150"/>
        <v>0</v>
      </c>
      <c r="B761" s="10"/>
      <c r="C761" s="2"/>
      <c r="D761" s="2"/>
      <c r="E761" s="2"/>
      <c r="F761" s="2"/>
      <c r="G761" s="2"/>
      <c r="H761" s="3">
        <f t="shared" si="151"/>
        <v>0</v>
      </c>
      <c r="I761" s="63"/>
      <c r="J761" s="7"/>
      <c r="K761" s="8"/>
      <c r="M761" s="397"/>
    </row>
    <row r="762" spans="1:13" ht="24.95" customHeight="1">
      <c r="A762" s="32">
        <f t="shared" si="150"/>
        <v>0</v>
      </c>
      <c r="B762" s="10"/>
      <c r="C762" s="2"/>
      <c r="D762" s="2"/>
      <c r="E762" s="2"/>
      <c r="F762" s="2"/>
      <c r="G762" s="2"/>
      <c r="H762" s="3">
        <f t="shared" si="151"/>
        <v>0</v>
      </c>
      <c r="I762" s="63"/>
      <c r="J762" s="7"/>
      <c r="K762" s="8"/>
      <c r="M762" s="397"/>
    </row>
    <row r="763" spans="1:13" ht="24.95" customHeight="1">
      <c r="A763" s="32">
        <f t="shared" si="150"/>
        <v>0</v>
      </c>
      <c r="B763" s="10"/>
      <c r="C763" s="2"/>
      <c r="D763" s="2"/>
      <c r="E763" s="2"/>
      <c r="F763" s="2"/>
      <c r="G763" s="2"/>
      <c r="H763" s="3">
        <f t="shared" si="151"/>
        <v>0</v>
      </c>
      <c r="I763" s="63"/>
      <c r="J763" s="7"/>
      <c r="K763" s="8"/>
      <c r="M763" s="397"/>
    </row>
    <row r="764" spans="1:13" ht="24.95" customHeight="1">
      <c r="A764" s="33" t="e">
        <f>VLOOKUP(B755,O:W,2)</f>
        <v>#N/A</v>
      </c>
      <c r="B764" s="649" t="s">
        <v>70</v>
      </c>
      <c r="C764" s="650"/>
      <c r="D764" s="650"/>
      <c r="E764" s="650"/>
      <c r="F764" s="650"/>
      <c r="G764" s="650"/>
      <c r="H764" s="6"/>
      <c r="I764" s="63">
        <f>SUM(H756:H764)</f>
        <v>0</v>
      </c>
      <c r="J764" s="1" t="e">
        <f>VLOOKUP(B755,O:W,7)</f>
        <v>#N/A</v>
      </c>
      <c r="K764" s="8"/>
      <c r="M764" s="397"/>
    </row>
    <row r="765" spans="1:13" ht="45.75" customHeight="1">
      <c r="A765" s="32">
        <f>IF(B765&gt;0,1,0)</f>
        <v>0</v>
      </c>
      <c r="B765" s="647"/>
      <c r="C765" s="648"/>
      <c r="D765" s="648"/>
      <c r="E765" s="648"/>
      <c r="F765" s="648"/>
      <c r="G765" s="648"/>
      <c r="H765" s="6"/>
      <c r="I765" s="63"/>
      <c r="J765" s="7"/>
      <c r="K765" s="8"/>
      <c r="M765" s="396" t="s">
        <v>3847</v>
      </c>
    </row>
    <row r="766" spans="1:13" ht="24.95" customHeight="1">
      <c r="A766" s="32">
        <f t="shared" ref="A766:A773" si="152">IF(H766&gt;0,1,0)</f>
        <v>0</v>
      </c>
      <c r="B766" s="10"/>
      <c r="C766" s="2"/>
      <c r="D766" s="2"/>
      <c r="E766" s="2"/>
      <c r="F766" s="2"/>
      <c r="G766" s="2"/>
      <c r="H766" s="3">
        <f>IF(AND(C766=0,D766=0,E766=0,F766=0,G766=0),0,ROUND(IF(C766=0,1,C766)*IF(D766=0,1,D766)*IF(E766=0,1,E766)*IF(F766=0,1,F766)*IF(G766=0,1,G766),2))</f>
        <v>0</v>
      </c>
      <c r="I766" s="63"/>
      <c r="J766" s="7"/>
      <c r="K766" s="8"/>
      <c r="M766" s="397" t="s">
        <v>3848</v>
      </c>
    </row>
    <row r="767" spans="1:13" ht="24.95" customHeight="1">
      <c r="A767" s="32">
        <f t="shared" si="152"/>
        <v>0</v>
      </c>
      <c r="B767" s="10"/>
      <c r="C767" s="2"/>
      <c r="D767" s="2"/>
      <c r="E767" s="2"/>
      <c r="F767" s="2"/>
      <c r="G767" s="2"/>
      <c r="H767" s="3">
        <f t="shared" ref="H767:H773" si="153">IF(AND(C767=0,D767=0,E767=0,F767=0,G767=0),0,ROUND(IF(C767=0,1,C767)*IF(D767=0,1,D767)*IF(E767=0,1,E767)*IF(F767=0,1,F767)*IF(G767=0,1,G767),2))</f>
        <v>0</v>
      </c>
      <c r="I767" s="63"/>
      <c r="J767" s="7"/>
      <c r="K767" s="8"/>
      <c r="M767" s="397"/>
    </row>
    <row r="768" spans="1:13" ht="24.95" customHeight="1">
      <c r="A768" s="32">
        <f t="shared" si="152"/>
        <v>0</v>
      </c>
      <c r="B768" s="10"/>
      <c r="C768" s="2"/>
      <c r="D768" s="2"/>
      <c r="E768" s="2"/>
      <c r="F768" s="2"/>
      <c r="G768" s="2"/>
      <c r="H768" s="3">
        <f t="shared" si="153"/>
        <v>0</v>
      </c>
      <c r="I768" s="63"/>
      <c r="J768" s="7"/>
      <c r="K768" s="8"/>
      <c r="M768" s="397"/>
    </row>
    <row r="769" spans="1:13" ht="24.95" customHeight="1">
      <c r="A769" s="32">
        <f t="shared" si="152"/>
        <v>0</v>
      </c>
      <c r="B769" s="10"/>
      <c r="C769" s="2"/>
      <c r="D769" s="2"/>
      <c r="E769" s="2"/>
      <c r="F769" s="2"/>
      <c r="G769" s="2"/>
      <c r="H769" s="3">
        <f t="shared" si="153"/>
        <v>0</v>
      </c>
      <c r="I769" s="63"/>
      <c r="J769" s="7"/>
      <c r="K769" s="8"/>
      <c r="M769" s="397"/>
    </row>
    <row r="770" spans="1:13" ht="24.95" customHeight="1">
      <c r="A770" s="32">
        <f t="shared" si="152"/>
        <v>0</v>
      </c>
      <c r="B770" s="10"/>
      <c r="C770" s="2"/>
      <c r="D770" s="2"/>
      <c r="E770" s="2"/>
      <c r="F770" s="2"/>
      <c r="G770" s="2"/>
      <c r="H770" s="3">
        <f t="shared" si="153"/>
        <v>0</v>
      </c>
      <c r="I770" s="63"/>
      <c r="J770" s="7"/>
      <c r="K770" s="8"/>
      <c r="M770" s="397"/>
    </row>
    <row r="771" spans="1:13" ht="24.95" customHeight="1">
      <c r="A771" s="32">
        <f t="shared" si="152"/>
        <v>0</v>
      </c>
      <c r="B771" s="10"/>
      <c r="C771" s="2"/>
      <c r="D771" s="2"/>
      <c r="E771" s="2"/>
      <c r="F771" s="2"/>
      <c r="G771" s="2"/>
      <c r="H771" s="3">
        <f t="shared" si="153"/>
        <v>0</v>
      </c>
      <c r="I771" s="63"/>
      <c r="J771" s="7"/>
      <c r="K771" s="8"/>
      <c r="M771" s="397"/>
    </row>
    <row r="772" spans="1:13" ht="24.95" customHeight="1">
      <c r="A772" s="32">
        <f t="shared" si="152"/>
        <v>0</v>
      </c>
      <c r="B772" s="10"/>
      <c r="C772" s="2"/>
      <c r="D772" s="2"/>
      <c r="E772" s="2"/>
      <c r="F772" s="2"/>
      <c r="G772" s="2"/>
      <c r="H772" s="3">
        <f t="shared" si="153"/>
        <v>0</v>
      </c>
      <c r="I772" s="63"/>
      <c r="J772" s="7"/>
      <c r="K772" s="8"/>
      <c r="M772" s="397"/>
    </row>
    <row r="773" spans="1:13" ht="24.95" customHeight="1">
      <c r="A773" s="32">
        <f t="shared" si="152"/>
        <v>0</v>
      </c>
      <c r="B773" s="10"/>
      <c r="C773" s="2"/>
      <c r="D773" s="2"/>
      <c r="E773" s="2"/>
      <c r="F773" s="2"/>
      <c r="G773" s="2"/>
      <c r="H773" s="3">
        <f t="shared" si="153"/>
        <v>0</v>
      </c>
      <c r="I773" s="63"/>
      <c r="J773" s="7"/>
      <c r="K773" s="8"/>
      <c r="M773" s="397"/>
    </row>
    <row r="774" spans="1:13" ht="24.95" customHeight="1">
      <c r="A774" s="33" t="e">
        <f>VLOOKUP(B765,O:W,2)</f>
        <v>#N/A</v>
      </c>
      <c r="B774" s="649" t="s">
        <v>70</v>
      </c>
      <c r="C774" s="650"/>
      <c r="D774" s="650"/>
      <c r="E774" s="650"/>
      <c r="F774" s="650"/>
      <c r="G774" s="650"/>
      <c r="H774" s="6"/>
      <c r="I774" s="63">
        <f>SUM(H766:H774)</f>
        <v>0</v>
      </c>
      <c r="J774" s="1" t="e">
        <f>VLOOKUP(B765,O:W,7)</f>
        <v>#N/A</v>
      </c>
      <c r="K774" s="8"/>
      <c r="M774" s="397"/>
    </row>
    <row r="775" spans="1:13" ht="45.75" customHeight="1">
      <c r="A775" s="32">
        <f>IF(B775&gt;0,1,0)</f>
        <v>0</v>
      </c>
      <c r="B775" s="647"/>
      <c r="C775" s="648"/>
      <c r="D775" s="648"/>
      <c r="E775" s="648"/>
      <c r="F775" s="648"/>
      <c r="G775" s="648"/>
      <c r="H775" s="6"/>
      <c r="I775" s="63"/>
      <c r="J775" s="7"/>
      <c r="K775" s="8"/>
      <c r="M775" s="396" t="s">
        <v>3847</v>
      </c>
    </row>
    <row r="776" spans="1:13" ht="24.95" customHeight="1">
      <c r="A776" s="32">
        <f t="shared" ref="A776:A783" si="154">IF(H776&gt;0,1,0)</f>
        <v>0</v>
      </c>
      <c r="B776" s="10"/>
      <c r="C776" s="2"/>
      <c r="D776" s="2"/>
      <c r="E776" s="2"/>
      <c r="F776" s="2"/>
      <c r="G776" s="2"/>
      <c r="H776" s="3">
        <f>IF(AND(C776=0,D776=0,E776=0,F776=0,G776=0),0,ROUND(IF(C776=0,1,C776)*IF(D776=0,1,D776)*IF(E776=0,1,E776)*IF(F776=0,1,F776)*IF(G776=0,1,G776),2))</f>
        <v>0</v>
      </c>
      <c r="I776" s="63"/>
      <c r="J776" s="7"/>
      <c r="K776" s="8"/>
      <c r="M776" s="397" t="s">
        <v>3848</v>
      </c>
    </row>
    <row r="777" spans="1:13" ht="24.95" customHeight="1">
      <c r="A777" s="32">
        <f t="shared" si="154"/>
        <v>0</v>
      </c>
      <c r="B777" s="10"/>
      <c r="C777" s="2"/>
      <c r="D777" s="2"/>
      <c r="E777" s="2"/>
      <c r="F777" s="2"/>
      <c r="G777" s="2"/>
      <c r="H777" s="3">
        <f t="shared" ref="H777:H783" si="155">IF(AND(C777=0,D777=0,E777=0,F777=0,G777=0),0,ROUND(IF(C777=0,1,C777)*IF(D777=0,1,D777)*IF(E777=0,1,E777)*IF(F777=0,1,F777)*IF(G777=0,1,G777),2))</f>
        <v>0</v>
      </c>
      <c r="I777" s="63"/>
      <c r="J777" s="7"/>
      <c r="K777" s="8"/>
      <c r="M777" s="397"/>
    </row>
    <row r="778" spans="1:13" ht="24.95" customHeight="1">
      <c r="A778" s="32">
        <f t="shared" si="154"/>
        <v>0</v>
      </c>
      <c r="B778" s="10"/>
      <c r="C778" s="2"/>
      <c r="D778" s="2"/>
      <c r="E778" s="2"/>
      <c r="F778" s="2"/>
      <c r="G778" s="2"/>
      <c r="H778" s="3">
        <f t="shared" si="155"/>
        <v>0</v>
      </c>
      <c r="I778" s="63"/>
      <c r="J778" s="7"/>
      <c r="K778" s="8"/>
      <c r="M778" s="397"/>
    </row>
    <row r="779" spans="1:13" ht="24.95" customHeight="1">
      <c r="A779" s="32">
        <f t="shared" si="154"/>
        <v>0</v>
      </c>
      <c r="B779" s="10"/>
      <c r="C779" s="2"/>
      <c r="D779" s="2"/>
      <c r="E779" s="2"/>
      <c r="F779" s="2"/>
      <c r="G779" s="2"/>
      <c r="H779" s="3">
        <f t="shared" si="155"/>
        <v>0</v>
      </c>
      <c r="I779" s="63"/>
      <c r="J779" s="7"/>
      <c r="K779" s="8"/>
      <c r="M779" s="397"/>
    </row>
    <row r="780" spans="1:13" ht="24.95" customHeight="1">
      <c r="A780" s="32">
        <f t="shared" si="154"/>
        <v>0</v>
      </c>
      <c r="B780" s="10"/>
      <c r="C780" s="2"/>
      <c r="D780" s="2"/>
      <c r="E780" s="2"/>
      <c r="F780" s="2"/>
      <c r="G780" s="2"/>
      <c r="H780" s="3">
        <f t="shared" si="155"/>
        <v>0</v>
      </c>
      <c r="I780" s="63"/>
      <c r="J780" s="7"/>
      <c r="K780" s="8"/>
      <c r="M780" s="397"/>
    </row>
    <row r="781" spans="1:13" ht="24.95" customHeight="1">
      <c r="A781" s="32">
        <f t="shared" si="154"/>
        <v>0</v>
      </c>
      <c r="B781" s="10"/>
      <c r="C781" s="2"/>
      <c r="D781" s="2"/>
      <c r="E781" s="2"/>
      <c r="F781" s="2"/>
      <c r="G781" s="2"/>
      <c r="H781" s="3">
        <f t="shared" si="155"/>
        <v>0</v>
      </c>
      <c r="I781" s="63"/>
      <c r="J781" s="7"/>
      <c r="K781" s="8"/>
      <c r="M781" s="397"/>
    </row>
    <row r="782" spans="1:13" ht="24.95" customHeight="1">
      <c r="A782" s="32">
        <f t="shared" si="154"/>
        <v>0</v>
      </c>
      <c r="B782" s="10"/>
      <c r="C782" s="2"/>
      <c r="D782" s="2"/>
      <c r="E782" s="2"/>
      <c r="F782" s="2"/>
      <c r="G782" s="2"/>
      <c r="H782" s="3">
        <f t="shared" si="155"/>
        <v>0</v>
      </c>
      <c r="I782" s="63"/>
      <c r="J782" s="7"/>
      <c r="K782" s="8"/>
      <c r="M782" s="397"/>
    </row>
    <row r="783" spans="1:13" ht="24.95" customHeight="1">
      <c r="A783" s="32">
        <f t="shared" si="154"/>
        <v>0</v>
      </c>
      <c r="B783" s="10"/>
      <c r="C783" s="2"/>
      <c r="D783" s="2"/>
      <c r="E783" s="2"/>
      <c r="F783" s="2"/>
      <c r="G783" s="2"/>
      <c r="H783" s="3">
        <f t="shared" si="155"/>
        <v>0</v>
      </c>
      <c r="I783" s="63"/>
      <c r="J783" s="7"/>
      <c r="K783" s="8"/>
      <c r="M783" s="397"/>
    </row>
    <row r="784" spans="1:13" ht="24.95" customHeight="1">
      <c r="A784" s="33" t="e">
        <f>VLOOKUP(B775,O:W,2)</f>
        <v>#N/A</v>
      </c>
      <c r="B784" s="649" t="s">
        <v>70</v>
      </c>
      <c r="C784" s="650"/>
      <c r="D784" s="650"/>
      <c r="E784" s="650"/>
      <c r="F784" s="650"/>
      <c r="G784" s="650"/>
      <c r="H784" s="6"/>
      <c r="I784" s="63">
        <f>SUM(H776:H784)</f>
        <v>0</v>
      </c>
      <c r="J784" s="1" t="e">
        <f>VLOOKUP(B775,O:W,7)</f>
        <v>#N/A</v>
      </c>
      <c r="K784" s="8"/>
      <c r="M784" s="397"/>
    </row>
    <row r="785" spans="1:13" ht="45.75" customHeight="1">
      <c r="A785" s="32">
        <f>IF(B785&gt;0,1,0)</f>
        <v>0</v>
      </c>
      <c r="B785" s="647"/>
      <c r="C785" s="648"/>
      <c r="D785" s="648"/>
      <c r="E785" s="648"/>
      <c r="F785" s="648"/>
      <c r="G785" s="648"/>
      <c r="H785" s="6"/>
      <c r="I785" s="63"/>
      <c r="J785" s="7"/>
      <c r="K785" s="8"/>
      <c r="M785" s="396" t="s">
        <v>3847</v>
      </c>
    </row>
    <row r="786" spans="1:13" ht="24.95" customHeight="1">
      <c r="A786" s="32">
        <f t="shared" ref="A786:A793" si="156">IF(H786&gt;0,1,0)</f>
        <v>0</v>
      </c>
      <c r="B786" s="10"/>
      <c r="C786" s="2"/>
      <c r="D786" s="2"/>
      <c r="E786" s="2"/>
      <c r="F786" s="2"/>
      <c r="G786" s="2"/>
      <c r="H786" s="3">
        <f>IF(AND(C786=0,D786=0,E786=0,F786=0,G786=0),0,ROUND(IF(C786=0,1,C786)*IF(D786=0,1,D786)*IF(E786=0,1,E786)*IF(F786=0,1,F786)*IF(G786=0,1,G786),2))</f>
        <v>0</v>
      </c>
      <c r="I786" s="63"/>
      <c r="J786" s="7"/>
      <c r="K786" s="8"/>
      <c r="M786" s="397" t="s">
        <v>3848</v>
      </c>
    </row>
    <row r="787" spans="1:13" ht="24.95" customHeight="1">
      <c r="A787" s="32">
        <f t="shared" si="156"/>
        <v>0</v>
      </c>
      <c r="B787" s="10"/>
      <c r="C787" s="2"/>
      <c r="D787" s="2"/>
      <c r="E787" s="2"/>
      <c r="F787" s="2"/>
      <c r="G787" s="2"/>
      <c r="H787" s="3">
        <f t="shared" ref="H787:H793" si="157">IF(AND(C787=0,D787=0,E787=0,F787=0,G787=0),0,ROUND(IF(C787=0,1,C787)*IF(D787=0,1,D787)*IF(E787=0,1,E787)*IF(F787=0,1,F787)*IF(G787=0,1,G787),2))</f>
        <v>0</v>
      </c>
      <c r="I787" s="63"/>
      <c r="J787" s="7"/>
      <c r="K787" s="8"/>
      <c r="M787" s="397"/>
    </row>
    <row r="788" spans="1:13" ht="24.95" customHeight="1">
      <c r="A788" s="32">
        <f t="shared" si="156"/>
        <v>0</v>
      </c>
      <c r="B788" s="10"/>
      <c r="C788" s="2"/>
      <c r="D788" s="2"/>
      <c r="E788" s="2"/>
      <c r="F788" s="2"/>
      <c r="G788" s="2"/>
      <c r="H788" s="3">
        <f t="shared" si="157"/>
        <v>0</v>
      </c>
      <c r="I788" s="63"/>
      <c r="J788" s="7"/>
      <c r="K788" s="8"/>
      <c r="M788" s="397"/>
    </row>
    <row r="789" spans="1:13" ht="24.95" customHeight="1">
      <c r="A789" s="32">
        <f t="shared" si="156"/>
        <v>0</v>
      </c>
      <c r="B789" s="10"/>
      <c r="C789" s="2"/>
      <c r="D789" s="2"/>
      <c r="E789" s="2"/>
      <c r="F789" s="2"/>
      <c r="G789" s="2"/>
      <c r="H789" s="3">
        <f t="shared" si="157"/>
        <v>0</v>
      </c>
      <c r="I789" s="63"/>
      <c r="J789" s="7"/>
      <c r="K789" s="8"/>
      <c r="M789" s="397"/>
    </row>
    <row r="790" spans="1:13" ht="24.95" customHeight="1">
      <c r="A790" s="32">
        <f t="shared" si="156"/>
        <v>0</v>
      </c>
      <c r="B790" s="10"/>
      <c r="C790" s="2"/>
      <c r="D790" s="2"/>
      <c r="E790" s="2"/>
      <c r="F790" s="2"/>
      <c r="G790" s="2"/>
      <c r="H790" s="3">
        <f t="shared" si="157"/>
        <v>0</v>
      </c>
      <c r="I790" s="63"/>
      <c r="J790" s="7"/>
      <c r="K790" s="8"/>
      <c r="M790" s="397"/>
    </row>
    <row r="791" spans="1:13" ht="24.95" customHeight="1">
      <c r="A791" s="32">
        <f t="shared" si="156"/>
        <v>0</v>
      </c>
      <c r="B791" s="10"/>
      <c r="C791" s="2"/>
      <c r="D791" s="2"/>
      <c r="E791" s="2"/>
      <c r="F791" s="2"/>
      <c r="G791" s="2"/>
      <c r="H791" s="3">
        <f t="shared" si="157"/>
        <v>0</v>
      </c>
      <c r="I791" s="63"/>
      <c r="J791" s="7"/>
      <c r="K791" s="8"/>
      <c r="M791" s="397"/>
    </row>
    <row r="792" spans="1:13" ht="24.95" customHeight="1">
      <c r="A792" s="32">
        <f t="shared" si="156"/>
        <v>0</v>
      </c>
      <c r="B792" s="10"/>
      <c r="C792" s="2"/>
      <c r="D792" s="2"/>
      <c r="E792" s="2"/>
      <c r="F792" s="2"/>
      <c r="G792" s="2"/>
      <c r="H792" s="3">
        <f t="shared" si="157"/>
        <v>0</v>
      </c>
      <c r="I792" s="63"/>
      <c r="J792" s="7"/>
      <c r="K792" s="8"/>
      <c r="M792" s="397"/>
    </row>
    <row r="793" spans="1:13" ht="24.95" customHeight="1">
      <c r="A793" s="32">
        <f t="shared" si="156"/>
        <v>0</v>
      </c>
      <c r="B793" s="10"/>
      <c r="C793" s="2"/>
      <c r="D793" s="2"/>
      <c r="E793" s="2"/>
      <c r="F793" s="2"/>
      <c r="G793" s="2"/>
      <c r="H793" s="3">
        <f t="shared" si="157"/>
        <v>0</v>
      </c>
      <c r="I793" s="63"/>
      <c r="J793" s="7"/>
      <c r="K793" s="8"/>
      <c r="M793" s="397"/>
    </row>
    <row r="794" spans="1:13" ht="24.95" customHeight="1">
      <c r="A794" s="33" t="e">
        <f>VLOOKUP(B785,O:W,2)</f>
        <v>#N/A</v>
      </c>
      <c r="B794" s="649" t="s">
        <v>70</v>
      </c>
      <c r="C794" s="650"/>
      <c r="D794" s="650"/>
      <c r="E794" s="650"/>
      <c r="F794" s="650"/>
      <c r="G794" s="650"/>
      <c r="H794" s="6"/>
      <c r="I794" s="63">
        <f>SUM(H786:H794)</f>
        <v>0</v>
      </c>
      <c r="J794" s="1" t="e">
        <f>VLOOKUP(B785,O:W,7)</f>
        <v>#N/A</v>
      </c>
      <c r="K794" s="8"/>
      <c r="M794" s="397"/>
    </row>
    <row r="795" spans="1:13" ht="45.75" customHeight="1">
      <c r="A795" s="32">
        <f>IF(B795&gt;0,1,0)</f>
        <v>0</v>
      </c>
      <c r="B795" s="647"/>
      <c r="C795" s="648"/>
      <c r="D795" s="648"/>
      <c r="E795" s="648"/>
      <c r="F795" s="648"/>
      <c r="G795" s="648"/>
      <c r="H795" s="6"/>
      <c r="I795" s="63"/>
      <c r="J795" s="7"/>
      <c r="K795" s="8"/>
      <c r="M795" s="396" t="s">
        <v>3847</v>
      </c>
    </row>
    <row r="796" spans="1:13" ht="24.95" customHeight="1">
      <c r="A796" s="32">
        <f t="shared" ref="A796:A803" si="158">IF(H796&gt;0,1,0)</f>
        <v>0</v>
      </c>
      <c r="B796" s="10"/>
      <c r="C796" s="2"/>
      <c r="D796" s="2"/>
      <c r="E796" s="2"/>
      <c r="F796" s="2"/>
      <c r="G796" s="2"/>
      <c r="H796" s="3">
        <f>IF(AND(C796=0,D796=0,E796=0,F796=0,G796=0),0,ROUND(IF(C796=0,1,C796)*IF(D796=0,1,D796)*IF(E796=0,1,E796)*IF(F796=0,1,F796)*IF(G796=0,1,G796),2))</f>
        <v>0</v>
      </c>
      <c r="I796" s="63"/>
      <c r="J796" s="7"/>
      <c r="K796" s="8"/>
      <c r="M796" s="397" t="s">
        <v>3848</v>
      </c>
    </row>
    <row r="797" spans="1:13" ht="24.95" customHeight="1">
      <c r="A797" s="32">
        <f t="shared" si="158"/>
        <v>0</v>
      </c>
      <c r="B797" s="10"/>
      <c r="C797" s="2"/>
      <c r="D797" s="2"/>
      <c r="E797" s="2"/>
      <c r="F797" s="2"/>
      <c r="G797" s="2"/>
      <c r="H797" s="3">
        <f t="shared" ref="H797:H803" si="159">IF(AND(C797=0,D797=0,E797=0,F797=0,G797=0),0,ROUND(IF(C797=0,1,C797)*IF(D797=0,1,D797)*IF(E797=0,1,E797)*IF(F797=0,1,F797)*IF(G797=0,1,G797),2))</f>
        <v>0</v>
      </c>
      <c r="I797" s="63"/>
      <c r="J797" s="7"/>
      <c r="K797" s="8"/>
      <c r="M797" s="397"/>
    </row>
    <row r="798" spans="1:13" ht="24.95" customHeight="1">
      <c r="A798" s="32">
        <f t="shared" si="158"/>
        <v>0</v>
      </c>
      <c r="B798" s="10"/>
      <c r="C798" s="2"/>
      <c r="D798" s="2"/>
      <c r="E798" s="2"/>
      <c r="F798" s="2"/>
      <c r="G798" s="2"/>
      <c r="H798" s="3">
        <f t="shared" si="159"/>
        <v>0</v>
      </c>
      <c r="I798" s="63"/>
      <c r="J798" s="7"/>
      <c r="K798" s="8"/>
      <c r="M798" s="397"/>
    </row>
    <row r="799" spans="1:13" ht="24.95" customHeight="1">
      <c r="A799" s="32">
        <f t="shared" si="158"/>
        <v>0</v>
      </c>
      <c r="B799" s="10"/>
      <c r="C799" s="2"/>
      <c r="D799" s="2"/>
      <c r="E799" s="2"/>
      <c r="F799" s="2"/>
      <c r="G799" s="2"/>
      <c r="H799" s="3">
        <f t="shared" si="159"/>
        <v>0</v>
      </c>
      <c r="I799" s="63"/>
      <c r="J799" s="7"/>
      <c r="K799" s="8"/>
      <c r="M799" s="397"/>
    </row>
    <row r="800" spans="1:13" ht="24.95" customHeight="1">
      <c r="A800" s="32">
        <f t="shared" si="158"/>
        <v>0</v>
      </c>
      <c r="B800" s="10"/>
      <c r="C800" s="2"/>
      <c r="D800" s="2"/>
      <c r="E800" s="2"/>
      <c r="F800" s="2"/>
      <c r="G800" s="2"/>
      <c r="H800" s="3">
        <f t="shared" si="159"/>
        <v>0</v>
      </c>
      <c r="I800" s="63"/>
      <c r="J800" s="7"/>
      <c r="K800" s="8"/>
      <c r="M800" s="397"/>
    </row>
    <row r="801" spans="1:13" ht="24.95" customHeight="1">
      <c r="A801" s="32">
        <f t="shared" si="158"/>
        <v>0</v>
      </c>
      <c r="B801" s="10"/>
      <c r="C801" s="2"/>
      <c r="D801" s="2"/>
      <c r="E801" s="2"/>
      <c r="F801" s="2"/>
      <c r="G801" s="2"/>
      <c r="H801" s="3">
        <f t="shared" si="159"/>
        <v>0</v>
      </c>
      <c r="I801" s="63"/>
      <c r="J801" s="7"/>
      <c r="K801" s="8"/>
      <c r="M801" s="397"/>
    </row>
    <row r="802" spans="1:13" ht="24.95" customHeight="1">
      <c r="A802" s="32">
        <f t="shared" si="158"/>
        <v>0</v>
      </c>
      <c r="B802" s="10"/>
      <c r="C802" s="2"/>
      <c r="D802" s="2"/>
      <c r="E802" s="2"/>
      <c r="F802" s="2"/>
      <c r="G802" s="2"/>
      <c r="H802" s="3">
        <f t="shared" si="159"/>
        <v>0</v>
      </c>
      <c r="I802" s="63"/>
      <c r="J802" s="7"/>
      <c r="K802" s="8"/>
      <c r="M802" s="397"/>
    </row>
    <row r="803" spans="1:13" ht="24.95" customHeight="1">
      <c r="A803" s="32">
        <f t="shared" si="158"/>
        <v>0</v>
      </c>
      <c r="B803" s="10"/>
      <c r="C803" s="2"/>
      <c r="D803" s="2"/>
      <c r="E803" s="2"/>
      <c r="F803" s="2"/>
      <c r="G803" s="2"/>
      <c r="H803" s="3">
        <f t="shared" si="159"/>
        <v>0</v>
      </c>
      <c r="I803" s="63"/>
      <c r="J803" s="7"/>
      <c r="K803" s="8"/>
      <c r="M803" s="397"/>
    </row>
    <row r="804" spans="1:13" ht="24.95" customHeight="1">
      <c r="A804" s="33" t="e">
        <f>VLOOKUP(B795,O:W,2)</f>
        <v>#N/A</v>
      </c>
      <c r="B804" s="649" t="s">
        <v>70</v>
      </c>
      <c r="C804" s="650"/>
      <c r="D804" s="650"/>
      <c r="E804" s="650"/>
      <c r="F804" s="650"/>
      <c r="G804" s="650"/>
      <c r="H804" s="6"/>
      <c r="I804" s="63">
        <f>SUM(H796:H804)</f>
        <v>0</v>
      </c>
      <c r="J804" s="1" t="e">
        <f>VLOOKUP(B795,O:W,7)</f>
        <v>#N/A</v>
      </c>
      <c r="K804" s="8"/>
      <c r="M804" s="397"/>
    </row>
    <row r="805" spans="1:13" ht="45.75" customHeight="1">
      <c r="A805" s="32">
        <f>IF(B805&gt;0,1,0)</f>
        <v>0</v>
      </c>
      <c r="B805" s="647"/>
      <c r="C805" s="648"/>
      <c r="D805" s="648"/>
      <c r="E805" s="648"/>
      <c r="F805" s="648"/>
      <c r="G805" s="648"/>
      <c r="H805" s="6"/>
      <c r="I805" s="63"/>
      <c r="J805" s="7"/>
      <c r="K805" s="8"/>
      <c r="M805" s="396" t="s">
        <v>3847</v>
      </c>
    </row>
    <row r="806" spans="1:13" ht="24.95" customHeight="1">
      <c r="A806" s="32">
        <f t="shared" ref="A806:A813" si="160">IF(H806&gt;0,1,0)</f>
        <v>0</v>
      </c>
      <c r="B806" s="10"/>
      <c r="C806" s="2"/>
      <c r="D806" s="2"/>
      <c r="E806" s="2"/>
      <c r="F806" s="2"/>
      <c r="G806" s="2"/>
      <c r="H806" s="3">
        <f>IF(AND(C806=0,D806=0,E806=0,F806=0,G806=0),0,ROUND(IF(C806=0,1,C806)*IF(D806=0,1,D806)*IF(E806=0,1,E806)*IF(F806=0,1,F806)*IF(G806=0,1,G806),2))</f>
        <v>0</v>
      </c>
      <c r="I806" s="63"/>
      <c r="J806" s="7"/>
      <c r="K806" s="8"/>
      <c r="M806" s="397" t="s">
        <v>3848</v>
      </c>
    </row>
    <row r="807" spans="1:13" ht="24.95" customHeight="1">
      <c r="A807" s="32">
        <f t="shared" si="160"/>
        <v>0</v>
      </c>
      <c r="B807" s="10"/>
      <c r="C807" s="2"/>
      <c r="D807" s="2"/>
      <c r="E807" s="2"/>
      <c r="F807" s="2"/>
      <c r="G807" s="2"/>
      <c r="H807" s="3">
        <f t="shared" ref="H807:H813" si="161">IF(AND(C807=0,D807=0,E807=0,F807=0,G807=0),0,ROUND(IF(C807=0,1,C807)*IF(D807=0,1,D807)*IF(E807=0,1,E807)*IF(F807=0,1,F807)*IF(G807=0,1,G807),2))</f>
        <v>0</v>
      </c>
      <c r="I807" s="63"/>
      <c r="J807" s="7"/>
      <c r="K807" s="8"/>
      <c r="M807" s="397"/>
    </row>
    <row r="808" spans="1:13" ht="24.95" customHeight="1">
      <c r="A808" s="32">
        <f t="shared" si="160"/>
        <v>0</v>
      </c>
      <c r="B808" s="10"/>
      <c r="C808" s="2"/>
      <c r="D808" s="2"/>
      <c r="E808" s="2"/>
      <c r="F808" s="2"/>
      <c r="G808" s="2"/>
      <c r="H808" s="3">
        <f t="shared" si="161"/>
        <v>0</v>
      </c>
      <c r="I808" s="63"/>
      <c r="J808" s="7"/>
      <c r="K808" s="8"/>
      <c r="M808" s="397"/>
    </row>
    <row r="809" spans="1:13" ht="24.95" customHeight="1">
      <c r="A809" s="32">
        <f t="shared" si="160"/>
        <v>0</v>
      </c>
      <c r="B809" s="10"/>
      <c r="C809" s="2"/>
      <c r="D809" s="2"/>
      <c r="E809" s="2"/>
      <c r="F809" s="2"/>
      <c r="G809" s="2"/>
      <c r="H809" s="3">
        <f t="shared" si="161"/>
        <v>0</v>
      </c>
      <c r="I809" s="63"/>
      <c r="J809" s="7"/>
      <c r="K809" s="8"/>
      <c r="M809" s="397"/>
    </row>
    <row r="810" spans="1:13" ht="24.95" customHeight="1">
      <c r="A810" s="32">
        <f t="shared" si="160"/>
        <v>0</v>
      </c>
      <c r="B810" s="10"/>
      <c r="C810" s="2"/>
      <c r="D810" s="2"/>
      <c r="E810" s="2"/>
      <c r="F810" s="2"/>
      <c r="G810" s="2"/>
      <c r="H810" s="3">
        <f t="shared" si="161"/>
        <v>0</v>
      </c>
      <c r="I810" s="63"/>
      <c r="J810" s="7"/>
      <c r="K810" s="8"/>
      <c r="M810" s="397"/>
    </row>
    <row r="811" spans="1:13" ht="24.95" customHeight="1">
      <c r="A811" s="32">
        <f t="shared" si="160"/>
        <v>0</v>
      </c>
      <c r="B811" s="10"/>
      <c r="C811" s="2"/>
      <c r="D811" s="2"/>
      <c r="E811" s="2"/>
      <c r="F811" s="2"/>
      <c r="G811" s="2"/>
      <c r="H811" s="3">
        <f t="shared" si="161"/>
        <v>0</v>
      </c>
      <c r="I811" s="63"/>
      <c r="J811" s="7"/>
      <c r="K811" s="8"/>
      <c r="M811" s="397"/>
    </row>
    <row r="812" spans="1:13" ht="24.95" customHeight="1">
      <c r="A812" s="32">
        <f t="shared" si="160"/>
        <v>0</v>
      </c>
      <c r="B812" s="10"/>
      <c r="C812" s="2"/>
      <c r="D812" s="2"/>
      <c r="E812" s="2"/>
      <c r="F812" s="2"/>
      <c r="G812" s="2"/>
      <c r="H812" s="3">
        <f t="shared" si="161"/>
        <v>0</v>
      </c>
      <c r="I812" s="63"/>
      <c r="J812" s="7"/>
      <c r="K812" s="8"/>
      <c r="M812" s="397"/>
    </row>
    <row r="813" spans="1:13" ht="24.95" customHeight="1">
      <c r="A813" s="32">
        <f t="shared" si="160"/>
        <v>0</v>
      </c>
      <c r="B813" s="10"/>
      <c r="C813" s="2"/>
      <c r="D813" s="2"/>
      <c r="E813" s="2"/>
      <c r="F813" s="2"/>
      <c r="G813" s="2"/>
      <c r="H813" s="3">
        <f t="shared" si="161"/>
        <v>0</v>
      </c>
      <c r="I813" s="63"/>
      <c r="J813" s="7"/>
      <c r="K813" s="8"/>
      <c r="M813" s="397"/>
    </row>
    <row r="814" spans="1:13" ht="24.95" customHeight="1">
      <c r="A814" s="33" t="e">
        <f>VLOOKUP(B805,O:W,2)</f>
        <v>#N/A</v>
      </c>
      <c r="B814" s="649" t="s">
        <v>70</v>
      </c>
      <c r="C814" s="650"/>
      <c r="D814" s="650"/>
      <c r="E814" s="650"/>
      <c r="F814" s="650"/>
      <c r="G814" s="650"/>
      <c r="H814" s="6"/>
      <c r="I814" s="63">
        <f>SUM(H806:H814)</f>
        <v>0</v>
      </c>
      <c r="J814" s="1" t="e">
        <f>VLOOKUP(B805,O:W,7)</f>
        <v>#N/A</v>
      </c>
      <c r="K814" s="8"/>
      <c r="M814" s="397"/>
    </row>
    <row r="815" spans="1:13" ht="45.75" customHeight="1">
      <c r="A815" s="32">
        <f>IF(B815&gt;0,1,0)</f>
        <v>0</v>
      </c>
      <c r="B815" s="647"/>
      <c r="C815" s="648"/>
      <c r="D815" s="648"/>
      <c r="E815" s="648"/>
      <c r="F815" s="648"/>
      <c r="G815" s="648"/>
      <c r="H815" s="6"/>
      <c r="I815" s="63"/>
      <c r="J815" s="7"/>
      <c r="K815" s="8"/>
      <c r="M815" s="396" t="s">
        <v>3847</v>
      </c>
    </row>
    <row r="816" spans="1:13" ht="24.95" customHeight="1">
      <c r="A816" s="32">
        <f t="shared" ref="A816:A823" si="162">IF(H816&gt;0,1,0)</f>
        <v>0</v>
      </c>
      <c r="B816" s="10"/>
      <c r="C816" s="2"/>
      <c r="D816" s="2"/>
      <c r="E816" s="2"/>
      <c r="F816" s="2"/>
      <c r="G816" s="2"/>
      <c r="H816" s="3">
        <f>IF(AND(C816=0,D816=0,E816=0,F816=0,G816=0),0,ROUND(IF(C816=0,1,C816)*IF(D816=0,1,D816)*IF(E816=0,1,E816)*IF(F816=0,1,F816)*IF(G816=0,1,G816),2))</f>
        <v>0</v>
      </c>
      <c r="I816" s="63"/>
      <c r="J816" s="7"/>
      <c r="K816" s="8"/>
      <c r="M816" s="397" t="s">
        <v>3848</v>
      </c>
    </row>
    <row r="817" spans="1:13" ht="24.95" customHeight="1">
      <c r="A817" s="32">
        <f t="shared" si="162"/>
        <v>0</v>
      </c>
      <c r="B817" s="10"/>
      <c r="C817" s="2"/>
      <c r="D817" s="2"/>
      <c r="E817" s="2"/>
      <c r="F817" s="2"/>
      <c r="G817" s="2"/>
      <c r="H817" s="3">
        <f t="shared" ref="H817:H823" si="163">IF(AND(C817=0,D817=0,E817=0,F817=0,G817=0),0,ROUND(IF(C817=0,1,C817)*IF(D817=0,1,D817)*IF(E817=0,1,E817)*IF(F817=0,1,F817)*IF(G817=0,1,G817),2))</f>
        <v>0</v>
      </c>
      <c r="I817" s="63"/>
      <c r="J817" s="7"/>
      <c r="K817" s="8"/>
      <c r="M817" s="397"/>
    </row>
    <row r="818" spans="1:13" ht="24.95" customHeight="1">
      <c r="A818" s="32">
        <f t="shared" si="162"/>
        <v>0</v>
      </c>
      <c r="B818" s="10"/>
      <c r="C818" s="2"/>
      <c r="D818" s="2"/>
      <c r="E818" s="2"/>
      <c r="F818" s="2"/>
      <c r="G818" s="2"/>
      <c r="H818" s="3">
        <f t="shared" si="163"/>
        <v>0</v>
      </c>
      <c r="I818" s="63"/>
      <c r="J818" s="7"/>
      <c r="K818" s="8"/>
      <c r="M818" s="397"/>
    </row>
    <row r="819" spans="1:13" ht="24.95" customHeight="1">
      <c r="A819" s="32">
        <f t="shared" si="162"/>
        <v>0</v>
      </c>
      <c r="B819" s="10"/>
      <c r="C819" s="2"/>
      <c r="D819" s="2"/>
      <c r="E819" s="2"/>
      <c r="F819" s="2"/>
      <c r="G819" s="2"/>
      <c r="H819" s="3">
        <f t="shared" si="163"/>
        <v>0</v>
      </c>
      <c r="I819" s="63"/>
      <c r="J819" s="7"/>
      <c r="K819" s="8"/>
      <c r="M819" s="397"/>
    </row>
    <row r="820" spans="1:13" ht="24.95" customHeight="1">
      <c r="A820" s="32">
        <f t="shared" si="162"/>
        <v>0</v>
      </c>
      <c r="B820" s="10"/>
      <c r="C820" s="2"/>
      <c r="D820" s="2"/>
      <c r="E820" s="2"/>
      <c r="F820" s="2"/>
      <c r="G820" s="2"/>
      <c r="H820" s="3">
        <f t="shared" si="163"/>
        <v>0</v>
      </c>
      <c r="I820" s="63"/>
      <c r="J820" s="7"/>
      <c r="K820" s="8"/>
      <c r="M820" s="397"/>
    </row>
    <row r="821" spans="1:13" ht="24.95" customHeight="1">
      <c r="A821" s="32">
        <f t="shared" si="162"/>
        <v>0</v>
      </c>
      <c r="B821" s="10"/>
      <c r="C821" s="2"/>
      <c r="D821" s="2"/>
      <c r="E821" s="2"/>
      <c r="F821" s="2"/>
      <c r="G821" s="2"/>
      <c r="H821" s="3">
        <f t="shared" si="163"/>
        <v>0</v>
      </c>
      <c r="I821" s="63"/>
      <c r="J821" s="7"/>
      <c r="K821" s="8"/>
      <c r="M821" s="397"/>
    </row>
    <row r="822" spans="1:13" ht="24.95" customHeight="1">
      <c r="A822" s="32">
        <f t="shared" si="162"/>
        <v>0</v>
      </c>
      <c r="B822" s="10"/>
      <c r="C822" s="2"/>
      <c r="D822" s="2"/>
      <c r="E822" s="2"/>
      <c r="F822" s="2"/>
      <c r="G822" s="2"/>
      <c r="H822" s="3">
        <f t="shared" si="163"/>
        <v>0</v>
      </c>
      <c r="I822" s="63"/>
      <c r="J822" s="7"/>
      <c r="K822" s="8"/>
      <c r="M822" s="397"/>
    </row>
    <row r="823" spans="1:13" ht="24.95" customHeight="1">
      <c r="A823" s="32">
        <f t="shared" si="162"/>
        <v>0</v>
      </c>
      <c r="B823" s="10"/>
      <c r="C823" s="2"/>
      <c r="D823" s="2"/>
      <c r="E823" s="2"/>
      <c r="F823" s="2"/>
      <c r="G823" s="2"/>
      <c r="H823" s="3">
        <f t="shared" si="163"/>
        <v>0</v>
      </c>
      <c r="I823" s="63"/>
      <c r="J823" s="7"/>
      <c r="K823" s="8"/>
      <c r="M823" s="397"/>
    </row>
    <row r="824" spans="1:13" ht="24.95" customHeight="1">
      <c r="A824" s="33" t="e">
        <f>VLOOKUP(B815,O:W,2)</f>
        <v>#N/A</v>
      </c>
      <c r="B824" s="649" t="s">
        <v>70</v>
      </c>
      <c r="C824" s="650"/>
      <c r="D824" s="650"/>
      <c r="E824" s="650"/>
      <c r="F824" s="650"/>
      <c r="G824" s="650"/>
      <c r="H824" s="6"/>
      <c r="I824" s="63">
        <f>SUM(H816:H824)</f>
        <v>0</v>
      </c>
      <c r="J824" s="1" t="e">
        <f>VLOOKUP(B815,O:W,7)</f>
        <v>#N/A</v>
      </c>
      <c r="K824" s="8"/>
      <c r="M824" s="397"/>
    </row>
    <row r="825" spans="1:13" ht="45.75" customHeight="1">
      <c r="A825" s="32">
        <f>IF(B825&gt;0,1,0)</f>
        <v>0</v>
      </c>
      <c r="B825" s="647"/>
      <c r="C825" s="648"/>
      <c r="D825" s="648"/>
      <c r="E825" s="648"/>
      <c r="F825" s="648"/>
      <c r="G825" s="648"/>
      <c r="H825" s="6"/>
      <c r="I825" s="63"/>
      <c r="J825" s="7"/>
      <c r="K825" s="8"/>
      <c r="M825" s="396" t="s">
        <v>3847</v>
      </c>
    </row>
    <row r="826" spans="1:13" ht="24.95" customHeight="1">
      <c r="A826" s="32">
        <f t="shared" ref="A826:A833" si="164">IF(H826&gt;0,1,0)</f>
        <v>0</v>
      </c>
      <c r="B826" s="10"/>
      <c r="C826" s="2"/>
      <c r="D826" s="2"/>
      <c r="E826" s="2"/>
      <c r="F826" s="2"/>
      <c r="G826" s="2"/>
      <c r="H826" s="3">
        <f>IF(AND(C826=0,D826=0,E826=0,F826=0,G826=0),0,ROUND(IF(C826=0,1,C826)*IF(D826=0,1,D826)*IF(E826=0,1,E826)*IF(F826=0,1,F826)*IF(G826=0,1,G826),2))</f>
        <v>0</v>
      </c>
      <c r="I826" s="63"/>
      <c r="J826" s="7"/>
      <c r="K826" s="8"/>
      <c r="M826" s="397" t="s">
        <v>3848</v>
      </c>
    </row>
    <row r="827" spans="1:13" ht="24.95" customHeight="1">
      <c r="A827" s="32">
        <f t="shared" si="164"/>
        <v>0</v>
      </c>
      <c r="B827" s="10"/>
      <c r="C827" s="2"/>
      <c r="D827" s="2"/>
      <c r="E827" s="2"/>
      <c r="F827" s="2"/>
      <c r="G827" s="2"/>
      <c r="H827" s="3">
        <f t="shared" ref="H827:H833" si="165">IF(AND(C827=0,D827=0,E827=0,F827=0,G827=0),0,ROUND(IF(C827=0,1,C827)*IF(D827=0,1,D827)*IF(E827=0,1,E827)*IF(F827=0,1,F827)*IF(G827=0,1,G827),2))</f>
        <v>0</v>
      </c>
      <c r="I827" s="63"/>
      <c r="J827" s="7"/>
      <c r="K827" s="8"/>
      <c r="M827" s="397"/>
    </row>
    <row r="828" spans="1:13" ht="24.95" customHeight="1">
      <c r="A828" s="32">
        <f t="shared" si="164"/>
        <v>0</v>
      </c>
      <c r="B828" s="10"/>
      <c r="C828" s="2"/>
      <c r="D828" s="2"/>
      <c r="E828" s="2"/>
      <c r="F828" s="2"/>
      <c r="G828" s="2"/>
      <c r="H828" s="3">
        <f t="shared" si="165"/>
        <v>0</v>
      </c>
      <c r="I828" s="63"/>
      <c r="J828" s="7"/>
      <c r="K828" s="8"/>
      <c r="M828" s="397"/>
    </row>
    <row r="829" spans="1:13" ht="24.95" customHeight="1">
      <c r="A829" s="32">
        <f t="shared" si="164"/>
        <v>0</v>
      </c>
      <c r="B829" s="10"/>
      <c r="C829" s="2"/>
      <c r="D829" s="2"/>
      <c r="E829" s="2"/>
      <c r="F829" s="2"/>
      <c r="G829" s="2"/>
      <c r="H829" s="3">
        <f t="shared" si="165"/>
        <v>0</v>
      </c>
      <c r="I829" s="63"/>
      <c r="J829" s="7"/>
      <c r="K829" s="8"/>
      <c r="M829" s="397"/>
    </row>
    <row r="830" spans="1:13" ht="24.95" customHeight="1">
      <c r="A830" s="32">
        <f t="shared" si="164"/>
        <v>0</v>
      </c>
      <c r="B830" s="10"/>
      <c r="C830" s="2"/>
      <c r="D830" s="2"/>
      <c r="E830" s="2"/>
      <c r="F830" s="2"/>
      <c r="G830" s="2"/>
      <c r="H830" s="3">
        <f t="shared" si="165"/>
        <v>0</v>
      </c>
      <c r="I830" s="63"/>
      <c r="J830" s="7"/>
      <c r="K830" s="8"/>
      <c r="M830" s="397"/>
    </row>
    <row r="831" spans="1:13" ht="24.95" customHeight="1">
      <c r="A831" s="32">
        <f t="shared" si="164"/>
        <v>0</v>
      </c>
      <c r="B831" s="10"/>
      <c r="C831" s="2"/>
      <c r="D831" s="2"/>
      <c r="E831" s="2"/>
      <c r="F831" s="2"/>
      <c r="G831" s="2"/>
      <c r="H831" s="3">
        <f t="shared" si="165"/>
        <v>0</v>
      </c>
      <c r="I831" s="63"/>
      <c r="J831" s="7"/>
      <c r="K831" s="8"/>
      <c r="M831" s="397"/>
    </row>
    <row r="832" spans="1:13" ht="24.95" customHeight="1">
      <c r="A832" s="32">
        <f t="shared" si="164"/>
        <v>0</v>
      </c>
      <c r="B832" s="10"/>
      <c r="C832" s="2"/>
      <c r="D832" s="2"/>
      <c r="E832" s="2"/>
      <c r="F832" s="2"/>
      <c r="G832" s="2"/>
      <c r="H832" s="3">
        <f t="shared" si="165"/>
        <v>0</v>
      </c>
      <c r="I832" s="63"/>
      <c r="J832" s="7"/>
      <c r="K832" s="8"/>
      <c r="M832" s="397"/>
    </row>
    <row r="833" spans="1:13" ht="24.95" customHeight="1">
      <c r="A833" s="32">
        <f t="shared" si="164"/>
        <v>0</v>
      </c>
      <c r="B833" s="10"/>
      <c r="C833" s="2"/>
      <c r="D833" s="2"/>
      <c r="E833" s="2"/>
      <c r="F833" s="2"/>
      <c r="G833" s="2"/>
      <c r="H833" s="3">
        <f t="shared" si="165"/>
        <v>0</v>
      </c>
      <c r="I833" s="63"/>
      <c r="J833" s="7"/>
      <c r="K833" s="8"/>
      <c r="M833" s="397"/>
    </row>
    <row r="834" spans="1:13" ht="24.95" customHeight="1">
      <c r="A834" s="33" t="e">
        <f>VLOOKUP(B825,O:W,2)</f>
        <v>#N/A</v>
      </c>
      <c r="B834" s="649" t="s">
        <v>70</v>
      </c>
      <c r="C834" s="650"/>
      <c r="D834" s="650"/>
      <c r="E834" s="650"/>
      <c r="F834" s="650"/>
      <c r="G834" s="650"/>
      <c r="H834" s="6"/>
      <c r="I834" s="63">
        <f>SUM(H826:H834)</f>
        <v>0</v>
      </c>
      <c r="J834" s="1" t="e">
        <f>VLOOKUP(B825,O:W,7)</f>
        <v>#N/A</v>
      </c>
      <c r="K834" s="8"/>
      <c r="M834" s="397"/>
    </row>
    <row r="835" spans="1:13" ht="45.75" customHeight="1">
      <c r="A835" s="32">
        <f>IF(B835&gt;0,1,0)</f>
        <v>0</v>
      </c>
      <c r="B835" s="647"/>
      <c r="C835" s="648"/>
      <c r="D835" s="648"/>
      <c r="E835" s="648"/>
      <c r="F835" s="648"/>
      <c r="G835" s="648"/>
      <c r="H835" s="6"/>
      <c r="I835" s="63"/>
      <c r="J835" s="7"/>
      <c r="K835" s="8"/>
      <c r="M835" s="396" t="s">
        <v>3847</v>
      </c>
    </row>
    <row r="836" spans="1:13" ht="24.95" customHeight="1">
      <c r="A836" s="32">
        <f t="shared" ref="A836:A843" si="166">IF(H836&gt;0,1,0)</f>
        <v>0</v>
      </c>
      <c r="B836" s="10"/>
      <c r="C836" s="2"/>
      <c r="D836" s="2"/>
      <c r="E836" s="2"/>
      <c r="F836" s="2"/>
      <c r="G836" s="2"/>
      <c r="H836" s="3">
        <f>IF(AND(C836=0,D836=0,E836=0,F836=0,G836=0),0,ROUND(IF(C836=0,1,C836)*IF(D836=0,1,D836)*IF(E836=0,1,E836)*IF(F836=0,1,F836)*IF(G836=0,1,G836),2))</f>
        <v>0</v>
      </c>
      <c r="I836" s="63"/>
      <c r="J836" s="7"/>
      <c r="K836" s="8"/>
      <c r="M836" s="397" t="s">
        <v>3848</v>
      </c>
    </row>
    <row r="837" spans="1:13" ht="24.95" customHeight="1">
      <c r="A837" s="32">
        <f t="shared" si="166"/>
        <v>0</v>
      </c>
      <c r="B837" s="10"/>
      <c r="C837" s="2"/>
      <c r="D837" s="2"/>
      <c r="E837" s="2"/>
      <c r="F837" s="2"/>
      <c r="G837" s="2"/>
      <c r="H837" s="3">
        <f t="shared" ref="H837:H843" si="167">IF(AND(C837=0,D837=0,E837=0,F837=0,G837=0),0,ROUND(IF(C837=0,1,C837)*IF(D837=0,1,D837)*IF(E837=0,1,E837)*IF(F837=0,1,F837)*IF(G837=0,1,G837),2))</f>
        <v>0</v>
      </c>
      <c r="I837" s="63"/>
      <c r="J837" s="7"/>
      <c r="K837" s="8"/>
      <c r="M837" s="397"/>
    </row>
    <row r="838" spans="1:13" ht="24.95" customHeight="1">
      <c r="A838" s="32">
        <f t="shared" si="166"/>
        <v>0</v>
      </c>
      <c r="B838" s="10"/>
      <c r="C838" s="2"/>
      <c r="D838" s="2"/>
      <c r="E838" s="2"/>
      <c r="F838" s="2"/>
      <c r="G838" s="2"/>
      <c r="H838" s="3">
        <f t="shared" si="167"/>
        <v>0</v>
      </c>
      <c r="I838" s="63"/>
      <c r="J838" s="7"/>
      <c r="K838" s="8"/>
      <c r="M838" s="397"/>
    </row>
    <row r="839" spans="1:13" ht="24.95" customHeight="1">
      <c r="A839" s="32">
        <f t="shared" si="166"/>
        <v>0</v>
      </c>
      <c r="B839" s="10"/>
      <c r="C839" s="2"/>
      <c r="D839" s="2"/>
      <c r="E839" s="2"/>
      <c r="F839" s="2"/>
      <c r="G839" s="2"/>
      <c r="H839" s="3">
        <f t="shared" si="167"/>
        <v>0</v>
      </c>
      <c r="I839" s="63"/>
      <c r="J839" s="7"/>
      <c r="K839" s="8"/>
      <c r="M839" s="397"/>
    </row>
    <row r="840" spans="1:13" ht="24.95" customHeight="1">
      <c r="A840" s="32">
        <f t="shared" si="166"/>
        <v>0</v>
      </c>
      <c r="B840" s="10"/>
      <c r="C840" s="2"/>
      <c r="D840" s="2"/>
      <c r="E840" s="2"/>
      <c r="F840" s="2"/>
      <c r="G840" s="2"/>
      <c r="H840" s="3">
        <f t="shared" si="167"/>
        <v>0</v>
      </c>
      <c r="I840" s="63"/>
      <c r="J840" s="7"/>
      <c r="K840" s="8"/>
      <c r="M840" s="397"/>
    </row>
    <row r="841" spans="1:13" ht="24.95" customHeight="1">
      <c r="A841" s="32">
        <f t="shared" si="166"/>
        <v>0</v>
      </c>
      <c r="B841" s="10"/>
      <c r="C841" s="2"/>
      <c r="D841" s="2"/>
      <c r="E841" s="2"/>
      <c r="F841" s="2"/>
      <c r="G841" s="2"/>
      <c r="H841" s="3">
        <f t="shared" si="167"/>
        <v>0</v>
      </c>
      <c r="I841" s="63"/>
      <c r="J841" s="7"/>
      <c r="K841" s="8"/>
      <c r="M841" s="397"/>
    </row>
    <row r="842" spans="1:13" ht="24.95" customHeight="1">
      <c r="A842" s="32">
        <f t="shared" si="166"/>
        <v>0</v>
      </c>
      <c r="B842" s="10"/>
      <c r="C842" s="2"/>
      <c r="D842" s="2"/>
      <c r="E842" s="2"/>
      <c r="F842" s="2"/>
      <c r="G842" s="2"/>
      <c r="H842" s="3">
        <f t="shared" si="167"/>
        <v>0</v>
      </c>
      <c r="I842" s="63"/>
      <c r="J842" s="7"/>
      <c r="K842" s="8"/>
      <c r="M842" s="397"/>
    </row>
    <row r="843" spans="1:13" ht="24.95" customHeight="1">
      <c r="A843" s="32">
        <f t="shared" si="166"/>
        <v>0</v>
      </c>
      <c r="B843" s="10"/>
      <c r="C843" s="2"/>
      <c r="D843" s="2"/>
      <c r="E843" s="2"/>
      <c r="F843" s="2"/>
      <c r="G843" s="2"/>
      <c r="H843" s="3">
        <f t="shared" si="167"/>
        <v>0</v>
      </c>
      <c r="I843" s="63"/>
      <c r="J843" s="7"/>
      <c r="K843" s="8"/>
      <c r="M843" s="397"/>
    </row>
    <row r="844" spans="1:13" ht="24.95" customHeight="1">
      <c r="A844" s="33" t="e">
        <f>VLOOKUP(B835,O:W,2)</f>
        <v>#N/A</v>
      </c>
      <c r="B844" s="649" t="s">
        <v>70</v>
      </c>
      <c r="C844" s="650"/>
      <c r="D844" s="650"/>
      <c r="E844" s="650"/>
      <c r="F844" s="650"/>
      <c r="G844" s="650"/>
      <c r="H844" s="6"/>
      <c r="I844" s="63">
        <f>SUM(H836:H844)</f>
        <v>0</v>
      </c>
      <c r="J844" s="1" t="e">
        <f>VLOOKUP(B835,O:W,7)</f>
        <v>#N/A</v>
      </c>
      <c r="K844" s="8"/>
      <c r="M844" s="397"/>
    </row>
    <row r="845" spans="1:13" ht="45.75" customHeight="1">
      <c r="A845" s="32">
        <f>IF(B845&gt;0,1,0)</f>
        <v>1</v>
      </c>
      <c r="B845" s="647" t="s">
        <v>7019</v>
      </c>
      <c r="C845" s="648"/>
      <c r="D845" s="648"/>
      <c r="E845" s="648"/>
      <c r="F845" s="648"/>
      <c r="G845" s="648"/>
      <c r="H845" s="6"/>
      <c r="I845" s="63"/>
      <c r="J845" s="7"/>
      <c r="K845" s="8"/>
      <c r="M845" s="398" t="s">
        <v>3849</v>
      </c>
    </row>
    <row r="846" spans="1:13" ht="24.95" customHeight="1">
      <c r="A846" s="32">
        <f t="shared" ref="A846:A853" si="168">IF(H846&gt;0,1,0)</f>
        <v>1</v>
      </c>
      <c r="B846" s="10"/>
      <c r="C846" s="2">
        <v>20</v>
      </c>
      <c r="D846" s="2">
        <v>15</v>
      </c>
      <c r="E846" s="2"/>
      <c r="F846" s="2">
        <v>0.25</v>
      </c>
      <c r="G846" s="2"/>
      <c r="H846" s="3">
        <f>IF(AND(C846=0,D846=0,E846=0,F846=0,G846=0),0,ROUND(IF(C846=0,1,C846)*IF(D846=0,1,D846)*IF(E846=0,1,E846)*IF(F846=0,1,F846)*IF(G846=0,1,G846),2))</f>
        <v>75</v>
      </c>
      <c r="I846" s="63"/>
      <c r="J846" s="7"/>
      <c r="K846" s="8"/>
      <c r="M846" s="399" t="s">
        <v>3850</v>
      </c>
    </row>
    <row r="847" spans="1:13" ht="24.95" customHeight="1">
      <c r="A847" s="32">
        <f t="shared" si="168"/>
        <v>0</v>
      </c>
      <c r="B847" s="10"/>
      <c r="C847" s="2"/>
      <c r="D847" s="2"/>
      <c r="E847" s="2"/>
      <c r="F847" s="2"/>
      <c r="G847" s="2"/>
      <c r="H847" s="3">
        <f t="shared" ref="H847:H853" si="169">IF(AND(C847=0,D847=0,E847=0,F847=0,G847=0),0,ROUND(IF(C847=0,1,C847)*IF(D847=0,1,D847)*IF(E847=0,1,E847)*IF(F847=0,1,F847)*IF(G847=0,1,G847),2))</f>
        <v>0</v>
      </c>
      <c r="I847" s="63"/>
      <c r="J847" s="7"/>
      <c r="K847" s="8"/>
      <c r="M847" s="399"/>
    </row>
    <row r="848" spans="1:13" ht="24.95" customHeight="1">
      <c r="A848" s="32">
        <f t="shared" si="168"/>
        <v>0</v>
      </c>
      <c r="B848" s="10"/>
      <c r="C848" s="2"/>
      <c r="D848" s="2"/>
      <c r="E848" s="2"/>
      <c r="F848" s="2"/>
      <c r="G848" s="2"/>
      <c r="H848" s="3">
        <f t="shared" si="169"/>
        <v>0</v>
      </c>
      <c r="I848" s="63"/>
      <c r="J848" s="7"/>
      <c r="K848" s="8"/>
      <c r="M848" s="399"/>
    </row>
    <row r="849" spans="1:13" ht="24.95" customHeight="1">
      <c r="A849" s="32">
        <f t="shared" si="168"/>
        <v>0</v>
      </c>
      <c r="B849" s="10"/>
      <c r="C849" s="2"/>
      <c r="D849" s="2"/>
      <c r="E849" s="2"/>
      <c r="F849" s="2"/>
      <c r="G849" s="2"/>
      <c r="H849" s="3">
        <f t="shared" si="169"/>
        <v>0</v>
      </c>
      <c r="I849" s="63"/>
      <c r="J849" s="7"/>
      <c r="K849" s="8"/>
      <c r="M849" s="399"/>
    </row>
    <row r="850" spans="1:13" ht="24.95" customHeight="1">
      <c r="A850" s="32">
        <f t="shared" si="168"/>
        <v>0</v>
      </c>
      <c r="B850" s="10"/>
      <c r="C850" s="2"/>
      <c r="D850" s="2"/>
      <c r="E850" s="2"/>
      <c r="F850" s="2"/>
      <c r="G850" s="2"/>
      <c r="H850" s="3">
        <f t="shared" si="169"/>
        <v>0</v>
      </c>
      <c r="I850" s="63"/>
      <c r="J850" s="7"/>
      <c r="K850" s="8"/>
      <c r="M850" s="399"/>
    </row>
    <row r="851" spans="1:13" ht="24.95" customHeight="1">
      <c r="A851" s="32">
        <f t="shared" si="168"/>
        <v>0</v>
      </c>
      <c r="B851" s="10"/>
      <c r="C851" s="2"/>
      <c r="D851" s="2"/>
      <c r="E851" s="2"/>
      <c r="F851" s="2"/>
      <c r="G851" s="2"/>
      <c r="H851" s="3">
        <f t="shared" si="169"/>
        <v>0</v>
      </c>
      <c r="I851" s="63"/>
      <c r="J851" s="7"/>
      <c r="K851" s="8"/>
      <c r="M851" s="399"/>
    </row>
    <row r="852" spans="1:13" ht="24.95" customHeight="1">
      <c r="A852" s="32">
        <f t="shared" si="168"/>
        <v>0</v>
      </c>
      <c r="B852" s="10"/>
      <c r="C852" s="2"/>
      <c r="D852" s="2"/>
      <c r="E852" s="2"/>
      <c r="F852" s="2"/>
      <c r="G852" s="2"/>
      <c r="H852" s="3">
        <f t="shared" si="169"/>
        <v>0</v>
      </c>
      <c r="I852" s="63"/>
      <c r="J852" s="7"/>
      <c r="K852" s="8"/>
      <c r="M852" s="399"/>
    </row>
    <row r="853" spans="1:13" ht="24.95" customHeight="1">
      <c r="A853" s="32">
        <f t="shared" si="168"/>
        <v>0</v>
      </c>
      <c r="B853" s="10"/>
      <c r="C853" s="2"/>
      <c r="D853" s="2"/>
      <c r="E853" s="2"/>
      <c r="F853" s="2"/>
      <c r="G853" s="2"/>
      <c r="H853" s="3">
        <f t="shared" si="169"/>
        <v>0</v>
      </c>
      <c r="I853" s="63"/>
      <c r="J853" s="7"/>
      <c r="K853" s="8"/>
      <c r="M853" s="399"/>
    </row>
    <row r="854" spans="1:13" ht="24.95" customHeight="1">
      <c r="A854" s="33" t="str">
        <f>VLOOKUP(B845,O:W,2)</f>
        <v>060101</v>
      </c>
      <c r="B854" s="649" t="s">
        <v>70</v>
      </c>
      <c r="C854" s="650"/>
      <c r="D854" s="650"/>
      <c r="E854" s="650"/>
      <c r="F854" s="650"/>
      <c r="G854" s="650"/>
      <c r="H854" s="6"/>
      <c r="I854" s="63">
        <f>SUM(H846:H854)</f>
        <v>75</v>
      </c>
      <c r="J854" s="1" t="str">
        <f>VLOOKUP(B845,O:W,7)</f>
        <v>مترمربع</v>
      </c>
      <c r="K854" s="8"/>
      <c r="M854" s="399"/>
    </row>
    <row r="855" spans="1:13" ht="45.75" customHeight="1">
      <c r="A855" s="32">
        <f>IF(B855&gt;0,1,0)</f>
        <v>1</v>
      </c>
      <c r="B855" s="647" t="s">
        <v>7279</v>
      </c>
      <c r="C855" s="648"/>
      <c r="D855" s="648"/>
      <c r="E855" s="648"/>
      <c r="F855" s="648"/>
      <c r="G855" s="648"/>
      <c r="H855" s="6"/>
      <c r="I855" s="63"/>
      <c r="J855" s="7"/>
      <c r="K855" s="8"/>
      <c r="M855" s="398" t="s">
        <v>3849</v>
      </c>
    </row>
    <row r="856" spans="1:13" ht="24.95" customHeight="1">
      <c r="A856" s="32">
        <f t="shared" ref="A856:A863" si="170">IF(H856&gt;0,1,0)</f>
        <v>1</v>
      </c>
      <c r="B856" s="10"/>
      <c r="C856" s="2">
        <v>1</v>
      </c>
      <c r="D856" s="2"/>
      <c r="E856" s="2"/>
      <c r="F856" s="2"/>
      <c r="G856" s="2"/>
      <c r="H856" s="3">
        <f>IF(AND(C856=0,D856=0,E856=0,F856=0,G856=0),0,ROUND(IF(C856=0,1,C856)*IF(D856=0,1,D856)*IF(E856=0,1,E856)*IF(F856=0,1,F856)*IF(G856=0,1,G856),2))</f>
        <v>1</v>
      </c>
      <c r="I856" s="63"/>
      <c r="J856" s="7"/>
      <c r="K856" s="8"/>
      <c r="M856" s="399" t="s">
        <v>3850</v>
      </c>
    </row>
    <row r="857" spans="1:13" ht="24.95" customHeight="1">
      <c r="A857" s="32">
        <f t="shared" si="170"/>
        <v>0</v>
      </c>
      <c r="B857" s="10"/>
      <c r="C857" s="2"/>
      <c r="D857" s="2"/>
      <c r="E857" s="2"/>
      <c r="F857" s="2"/>
      <c r="G857" s="2"/>
      <c r="H857" s="3">
        <f t="shared" ref="H857:H863" si="171">IF(AND(C857=0,D857=0,E857=0,F857=0,G857=0),0,ROUND(IF(C857=0,1,C857)*IF(D857=0,1,D857)*IF(E857=0,1,E857)*IF(F857=0,1,F857)*IF(G857=0,1,G857),2))</f>
        <v>0</v>
      </c>
      <c r="I857" s="63"/>
      <c r="J857" s="7"/>
      <c r="K857" s="8"/>
      <c r="M857" s="399"/>
    </row>
    <row r="858" spans="1:13" ht="24.95" customHeight="1">
      <c r="A858" s="32">
        <f t="shared" si="170"/>
        <v>0</v>
      </c>
      <c r="B858" s="10"/>
      <c r="C858" s="2"/>
      <c r="D858" s="2"/>
      <c r="E858" s="2"/>
      <c r="F858" s="2"/>
      <c r="G858" s="2"/>
      <c r="H858" s="3">
        <f t="shared" si="171"/>
        <v>0</v>
      </c>
      <c r="I858" s="63"/>
      <c r="J858" s="7"/>
      <c r="K858" s="8"/>
      <c r="M858" s="399"/>
    </row>
    <row r="859" spans="1:13" ht="24.95" customHeight="1">
      <c r="A859" s="32">
        <f t="shared" si="170"/>
        <v>0</v>
      </c>
      <c r="B859" s="10"/>
      <c r="C859" s="2"/>
      <c r="D859" s="2"/>
      <c r="E859" s="2"/>
      <c r="F859" s="2"/>
      <c r="G859" s="2"/>
      <c r="H859" s="3">
        <f t="shared" si="171"/>
        <v>0</v>
      </c>
      <c r="I859" s="63"/>
      <c r="J859" s="7"/>
      <c r="K859" s="8"/>
      <c r="M859" s="399"/>
    </row>
    <row r="860" spans="1:13" ht="24.95" customHeight="1">
      <c r="A860" s="32">
        <f t="shared" si="170"/>
        <v>0</v>
      </c>
      <c r="B860" s="10"/>
      <c r="C860" s="2"/>
      <c r="D860" s="2"/>
      <c r="E860" s="2"/>
      <c r="F860" s="2"/>
      <c r="G860" s="2"/>
      <c r="H860" s="3">
        <f t="shared" si="171"/>
        <v>0</v>
      </c>
      <c r="I860" s="63"/>
      <c r="J860" s="7"/>
      <c r="K860" s="8"/>
      <c r="M860" s="399"/>
    </row>
    <row r="861" spans="1:13" ht="24.95" customHeight="1">
      <c r="A861" s="32">
        <f t="shared" si="170"/>
        <v>0</v>
      </c>
      <c r="B861" s="10"/>
      <c r="C861" s="2"/>
      <c r="D861" s="2"/>
      <c r="E861" s="2"/>
      <c r="F861" s="2"/>
      <c r="G861" s="2"/>
      <c r="H861" s="3">
        <f t="shared" si="171"/>
        <v>0</v>
      </c>
      <c r="I861" s="63"/>
      <c r="J861" s="7"/>
      <c r="K861" s="8"/>
      <c r="M861" s="399"/>
    </row>
    <row r="862" spans="1:13" ht="24.95" customHeight="1">
      <c r="A862" s="32">
        <f t="shared" si="170"/>
        <v>0</v>
      </c>
      <c r="B862" s="10"/>
      <c r="C862" s="2"/>
      <c r="D862" s="2"/>
      <c r="E862" s="2"/>
      <c r="F862" s="2"/>
      <c r="G862" s="2"/>
      <c r="H862" s="3">
        <f t="shared" si="171"/>
        <v>0</v>
      </c>
      <c r="I862" s="63"/>
      <c r="J862" s="7"/>
      <c r="K862" s="8"/>
      <c r="M862" s="399"/>
    </row>
    <row r="863" spans="1:13" ht="24.95" customHeight="1">
      <c r="A863" s="32">
        <f t="shared" si="170"/>
        <v>0</v>
      </c>
      <c r="B863" s="10"/>
      <c r="C863" s="2"/>
      <c r="D863" s="2"/>
      <c r="E863" s="2"/>
      <c r="F863" s="2"/>
      <c r="G863" s="2"/>
      <c r="H863" s="3">
        <f t="shared" si="171"/>
        <v>0</v>
      </c>
      <c r="I863" s="63"/>
      <c r="J863" s="7"/>
      <c r="K863" s="8"/>
      <c r="M863" s="399"/>
    </row>
    <row r="864" spans="1:13" ht="24.95" customHeight="1">
      <c r="A864" s="33" t="str">
        <f>VLOOKUP(B855,O:W,2)</f>
        <v>061006</v>
      </c>
      <c r="B864" s="649" t="s">
        <v>70</v>
      </c>
      <c r="C864" s="650"/>
      <c r="D864" s="650"/>
      <c r="E864" s="650"/>
      <c r="F864" s="650"/>
      <c r="G864" s="650"/>
      <c r="H864" s="6"/>
      <c r="I864" s="63">
        <f>SUM(H856:H864)</f>
        <v>1</v>
      </c>
      <c r="J864" s="1" t="str">
        <f>VLOOKUP(B855,O:W,7)</f>
        <v>مترمربع</v>
      </c>
      <c r="K864" s="8"/>
      <c r="M864" s="399"/>
    </row>
    <row r="865" spans="1:13" ht="45.75" customHeight="1">
      <c r="A865" s="32">
        <f>IF(B865&gt;0,1,0)</f>
        <v>0</v>
      </c>
      <c r="B865" s="647"/>
      <c r="C865" s="648"/>
      <c r="D865" s="648"/>
      <c r="E865" s="648"/>
      <c r="F865" s="648"/>
      <c r="G865" s="648"/>
      <c r="H865" s="6"/>
      <c r="I865" s="63"/>
      <c r="J865" s="7"/>
      <c r="K865" s="8"/>
      <c r="M865" s="398" t="s">
        <v>3849</v>
      </c>
    </row>
    <row r="866" spans="1:13" ht="24.95" customHeight="1">
      <c r="A866" s="32">
        <f t="shared" ref="A866:A873" si="172">IF(H866&gt;0,1,0)</f>
        <v>0</v>
      </c>
      <c r="B866" s="10"/>
      <c r="C866" s="2"/>
      <c r="D866" s="2"/>
      <c r="E866" s="2"/>
      <c r="F866" s="2"/>
      <c r="G866" s="2"/>
      <c r="H866" s="3">
        <f>IF(AND(C866=0,D866=0,E866=0,F866=0,G866=0),0,ROUND(IF(C866=0,1,C866)*IF(D866=0,1,D866)*IF(E866=0,1,E866)*IF(F866=0,1,F866)*IF(G866=0,1,G866),2))</f>
        <v>0</v>
      </c>
      <c r="I866" s="63"/>
      <c r="J866" s="7"/>
      <c r="K866" s="8"/>
      <c r="M866" s="399" t="s">
        <v>3850</v>
      </c>
    </row>
    <row r="867" spans="1:13" ht="24.95" customHeight="1">
      <c r="A867" s="32">
        <f t="shared" si="172"/>
        <v>0</v>
      </c>
      <c r="B867" s="10"/>
      <c r="C867" s="2"/>
      <c r="D867" s="2"/>
      <c r="E867" s="2"/>
      <c r="F867" s="2"/>
      <c r="G867" s="2"/>
      <c r="H867" s="3">
        <f t="shared" ref="H867:H873" si="173">IF(AND(C867=0,D867=0,E867=0,F867=0,G867=0),0,ROUND(IF(C867=0,1,C867)*IF(D867=0,1,D867)*IF(E867=0,1,E867)*IF(F867=0,1,F867)*IF(G867=0,1,G867),2))</f>
        <v>0</v>
      </c>
      <c r="I867" s="63"/>
      <c r="J867" s="7"/>
      <c r="K867" s="8"/>
      <c r="M867" s="399"/>
    </row>
    <row r="868" spans="1:13" ht="24.95" customHeight="1">
      <c r="A868" s="32">
        <f t="shared" si="172"/>
        <v>0</v>
      </c>
      <c r="B868" s="10"/>
      <c r="C868" s="2"/>
      <c r="D868" s="2"/>
      <c r="E868" s="2"/>
      <c r="F868" s="2"/>
      <c r="G868" s="2"/>
      <c r="H868" s="3">
        <f t="shared" si="173"/>
        <v>0</v>
      </c>
      <c r="I868" s="63"/>
      <c r="J868" s="7"/>
      <c r="K868" s="8"/>
      <c r="M868" s="399"/>
    </row>
    <row r="869" spans="1:13" ht="24.95" customHeight="1">
      <c r="A869" s="32">
        <f t="shared" si="172"/>
        <v>0</v>
      </c>
      <c r="B869" s="10"/>
      <c r="C869" s="2"/>
      <c r="D869" s="2"/>
      <c r="E869" s="2"/>
      <c r="F869" s="2"/>
      <c r="G869" s="2"/>
      <c r="H869" s="3">
        <f t="shared" si="173"/>
        <v>0</v>
      </c>
      <c r="I869" s="63"/>
      <c r="J869" s="7"/>
      <c r="K869" s="8"/>
      <c r="M869" s="399"/>
    </row>
    <row r="870" spans="1:13" ht="24.95" customHeight="1">
      <c r="A870" s="32">
        <f t="shared" si="172"/>
        <v>0</v>
      </c>
      <c r="B870" s="10"/>
      <c r="C870" s="2"/>
      <c r="D870" s="2"/>
      <c r="E870" s="2"/>
      <c r="F870" s="2"/>
      <c r="G870" s="2"/>
      <c r="H870" s="3">
        <f t="shared" si="173"/>
        <v>0</v>
      </c>
      <c r="I870" s="63"/>
      <c r="J870" s="7"/>
      <c r="K870" s="8"/>
      <c r="M870" s="399"/>
    </row>
    <row r="871" spans="1:13" ht="24.95" customHeight="1">
      <c r="A871" s="32">
        <f t="shared" si="172"/>
        <v>0</v>
      </c>
      <c r="B871" s="10"/>
      <c r="C871" s="2"/>
      <c r="D871" s="2"/>
      <c r="E871" s="2"/>
      <c r="F871" s="2"/>
      <c r="G871" s="2"/>
      <c r="H871" s="3">
        <f t="shared" si="173"/>
        <v>0</v>
      </c>
      <c r="I871" s="63"/>
      <c r="J871" s="7"/>
      <c r="K871" s="8"/>
      <c r="M871" s="399"/>
    </row>
    <row r="872" spans="1:13" ht="24.95" customHeight="1">
      <c r="A872" s="32">
        <f t="shared" si="172"/>
        <v>0</v>
      </c>
      <c r="B872" s="10"/>
      <c r="C872" s="2"/>
      <c r="D872" s="2"/>
      <c r="E872" s="2"/>
      <c r="F872" s="2"/>
      <c r="G872" s="2"/>
      <c r="H872" s="3">
        <f t="shared" si="173"/>
        <v>0</v>
      </c>
      <c r="I872" s="63"/>
      <c r="J872" s="7"/>
      <c r="K872" s="8"/>
      <c r="M872" s="399"/>
    </row>
    <row r="873" spans="1:13" ht="24.95" customHeight="1">
      <c r="A873" s="32">
        <f t="shared" si="172"/>
        <v>0</v>
      </c>
      <c r="B873" s="10"/>
      <c r="C873" s="2"/>
      <c r="D873" s="2"/>
      <c r="E873" s="2"/>
      <c r="F873" s="2"/>
      <c r="G873" s="2"/>
      <c r="H873" s="3">
        <f t="shared" si="173"/>
        <v>0</v>
      </c>
      <c r="I873" s="63"/>
      <c r="J873" s="7"/>
      <c r="K873" s="8"/>
      <c r="M873" s="399"/>
    </row>
    <row r="874" spans="1:13" ht="24.95" customHeight="1">
      <c r="A874" s="33" t="e">
        <f>VLOOKUP(B865,O:W,2)</f>
        <v>#N/A</v>
      </c>
      <c r="B874" s="649" t="s">
        <v>70</v>
      </c>
      <c r="C874" s="650"/>
      <c r="D874" s="650"/>
      <c r="E874" s="650"/>
      <c r="F874" s="650"/>
      <c r="G874" s="650"/>
      <c r="H874" s="6"/>
      <c r="I874" s="63">
        <f>SUM(H866:H874)</f>
        <v>0</v>
      </c>
      <c r="J874" s="1" t="e">
        <f>VLOOKUP(B865,O:W,7)</f>
        <v>#N/A</v>
      </c>
      <c r="K874" s="8"/>
      <c r="M874" s="399"/>
    </row>
    <row r="875" spans="1:13" ht="45.75" customHeight="1">
      <c r="A875" s="32">
        <f>IF(B875&gt;0,1,0)</f>
        <v>0</v>
      </c>
      <c r="B875" s="647"/>
      <c r="C875" s="648"/>
      <c r="D875" s="648"/>
      <c r="E875" s="648"/>
      <c r="F875" s="648"/>
      <c r="G875" s="648"/>
      <c r="H875" s="6"/>
      <c r="I875" s="63"/>
      <c r="J875" s="7"/>
      <c r="K875" s="8"/>
      <c r="M875" s="398" t="s">
        <v>3849</v>
      </c>
    </row>
    <row r="876" spans="1:13" ht="24.95" customHeight="1">
      <c r="A876" s="32">
        <f t="shared" ref="A876:A883" si="174">IF(H876&gt;0,1,0)</f>
        <v>0</v>
      </c>
      <c r="B876" s="10"/>
      <c r="C876" s="2"/>
      <c r="D876" s="2"/>
      <c r="E876" s="2"/>
      <c r="F876" s="2"/>
      <c r="G876" s="2"/>
      <c r="H876" s="3">
        <f>IF(AND(C876=0,D876=0,E876=0,F876=0,G876=0),0,ROUND(IF(C876=0,1,C876)*IF(D876=0,1,D876)*IF(E876=0,1,E876)*IF(F876=0,1,F876)*IF(G876=0,1,G876),2))</f>
        <v>0</v>
      </c>
      <c r="I876" s="63"/>
      <c r="J876" s="7"/>
      <c r="K876" s="8"/>
      <c r="M876" s="399" t="s">
        <v>3850</v>
      </c>
    </row>
    <row r="877" spans="1:13" ht="24.95" customHeight="1">
      <c r="A877" s="32">
        <f t="shared" si="174"/>
        <v>0</v>
      </c>
      <c r="B877" s="10"/>
      <c r="C877" s="2"/>
      <c r="D877" s="2"/>
      <c r="E877" s="2"/>
      <c r="F877" s="2"/>
      <c r="G877" s="2"/>
      <c r="H877" s="3">
        <f t="shared" ref="H877:H883" si="175">IF(AND(C877=0,D877=0,E877=0,F877=0,G877=0),0,ROUND(IF(C877=0,1,C877)*IF(D877=0,1,D877)*IF(E877=0,1,E877)*IF(F877=0,1,F877)*IF(G877=0,1,G877),2))</f>
        <v>0</v>
      </c>
      <c r="I877" s="63"/>
      <c r="J877" s="7"/>
      <c r="K877" s="8"/>
      <c r="M877" s="399"/>
    </row>
    <row r="878" spans="1:13" ht="24.95" customHeight="1">
      <c r="A878" s="32">
        <f t="shared" si="174"/>
        <v>0</v>
      </c>
      <c r="B878" s="10"/>
      <c r="C878" s="2"/>
      <c r="D878" s="2"/>
      <c r="E878" s="2"/>
      <c r="F878" s="2"/>
      <c r="G878" s="2"/>
      <c r="H878" s="3">
        <f t="shared" si="175"/>
        <v>0</v>
      </c>
      <c r="I878" s="63"/>
      <c r="J878" s="7"/>
      <c r="K878" s="8"/>
      <c r="M878" s="399"/>
    </row>
    <row r="879" spans="1:13" ht="24.95" customHeight="1">
      <c r="A879" s="32">
        <f t="shared" si="174"/>
        <v>0</v>
      </c>
      <c r="B879" s="10"/>
      <c r="C879" s="2"/>
      <c r="D879" s="2"/>
      <c r="E879" s="2"/>
      <c r="F879" s="2"/>
      <c r="G879" s="2"/>
      <c r="H879" s="3">
        <f t="shared" si="175"/>
        <v>0</v>
      </c>
      <c r="I879" s="63"/>
      <c r="J879" s="7"/>
      <c r="K879" s="8"/>
      <c r="M879" s="399"/>
    </row>
    <row r="880" spans="1:13" ht="24.95" customHeight="1">
      <c r="A880" s="32">
        <f t="shared" si="174"/>
        <v>0</v>
      </c>
      <c r="B880" s="10"/>
      <c r="C880" s="2"/>
      <c r="D880" s="2"/>
      <c r="E880" s="2"/>
      <c r="F880" s="2"/>
      <c r="G880" s="2"/>
      <c r="H880" s="3">
        <f t="shared" si="175"/>
        <v>0</v>
      </c>
      <c r="I880" s="63"/>
      <c r="J880" s="7"/>
      <c r="K880" s="8"/>
      <c r="M880" s="399"/>
    </row>
    <row r="881" spans="1:13" ht="24.95" customHeight="1">
      <c r="A881" s="32">
        <f t="shared" si="174"/>
        <v>0</v>
      </c>
      <c r="B881" s="10"/>
      <c r="C881" s="2"/>
      <c r="D881" s="2"/>
      <c r="E881" s="2"/>
      <c r="F881" s="2"/>
      <c r="G881" s="2"/>
      <c r="H881" s="3">
        <f t="shared" si="175"/>
        <v>0</v>
      </c>
      <c r="I881" s="63"/>
      <c r="J881" s="7"/>
      <c r="K881" s="8"/>
      <c r="M881" s="399"/>
    </row>
    <row r="882" spans="1:13" ht="24.95" customHeight="1">
      <c r="A882" s="32">
        <f t="shared" si="174"/>
        <v>0</v>
      </c>
      <c r="B882" s="10"/>
      <c r="C882" s="2"/>
      <c r="D882" s="2"/>
      <c r="E882" s="2"/>
      <c r="F882" s="2"/>
      <c r="G882" s="2"/>
      <c r="H882" s="3">
        <f t="shared" si="175"/>
        <v>0</v>
      </c>
      <c r="I882" s="63"/>
      <c r="J882" s="7"/>
      <c r="K882" s="8"/>
      <c r="M882" s="399"/>
    </row>
    <row r="883" spans="1:13" ht="24.95" customHeight="1">
      <c r="A883" s="32">
        <f t="shared" si="174"/>
        <v>0</v>
      </c>
      <c r="B883" s="10"/>
      <c r="C883" s="2"/>
      <c r="D883" s="2"/>
      <c r="E883" s="2"/>
      <c r="F883" s="2"/>
      <c r="G883" s="2"/>
      <c r="H883" s="3">
        <f t="shared" si="175"/>
        <v>0</v>
      </c>
      <c r="I883" s="63"/>
      <c r="J883" s="7"/>
      <c r="K883" s="8"/>
      <c r="M883" s="399"/>
    </row>
    <row r="884" spans="1:13" ht="24.95" customHeight="1">
      <c r="A884" s="33" t="e">
        <f>VLOOKUP(B875,O:W,2)</f>
        <v>#N/A</v>
      </c>
      <c r="B884" s="649" t="s">
        <v>70</v>
      </c>
      <c r="C884" s="650"/>
      <c r="D884" s="650"/>
      <c r="E884" s="650"/>
      <c r="F884" s="650"/>
      <c r="G884" s="650"/>
      <c r="H884" s="6"/>
      <c r="I884" s="63">
        <f>SUM(H876:H884)</f>
        <v>0</v>
      </c>
      <c r="J884" s="1" t="e">
        <f>VLOOKUP(B875,O:W,7)</f>
        <v>#N/A</v>
      </c>
      <c r="K884" s="8"/>
      <c r="M884" s="399"/>
    </row>
    <row r="885" spans="1:13" ht="45.75" customHeight="1">
      <c r="A885" s="32">
        <f>IF(B885&gt;0,1,0)</f>
        <v>0</v>
      </c>
      <c r="B885" s="647"/>
      <c r="C885" s="648"/>
      <c r="D885" s="648"/>
      <c r="E885" s="648"/>
      <c r="F885" s="648"/>
      <c r="G885" s="648"/>
      <c r="H885" s="6"/>
      <c r="I885" s="63"/>
      <c r="J885" s="7"/>
      <c r="K885" s="8"/>
      <c r="M885" s="398" t="s">
        <v>3849</v>
      </c>
    </row>
    <row r="886" spans="1:13" ht="24.95" customHeight="1">
      <c r="A886" s="32">
        <f t="shared" ref="A886:A893" si="176">IF(H886&gt;0,1,0)</f>
        <v>0</v>
      </c>
      <c r="B886" s="10"/>
      <c r="C886" s="2"/>
      <c r="D886" s="2"/>
      <c r="E886" s="2"/>
      <c r="F886" s="2"/>
      <c r="G886" s="2"/>
      <c r="H886" s="3">
        <f>IF(AND(C886=0,D886=0,E886=0,F886=0,G886=0),0,ROUND(IF(C886=0,1,C886)*IF(D886=0,1,D886)*IF(E886=0,1,E886)*IF(F886=0,1,F886)*IF(G886=0,1,G886),2))</f>
        <v>0</v>
      </c>
      <c r="I886" s="63"/>
      <c r="J886" s="7"/>
      <c r="K886" s="8"/>
      <c r="M886" s="399" t="s">
        <v>3850</v>
      </c>
    </row>
    <row r="887" spans="1:13" ht="24.95" customHeight="1">
      <c r="A887" s="32">
        <f t="shared" si="176"/>
        <v>0</v>
      </c>
      <c r="B887" s="10"/>
      <c r="C887" s="2"/>
      <c r="D887" s="2"/>
      <c r="E887" s="2"/>
      <c r="F887" s="2"/>
      <c r="G887" s="2"/>
      <c r="H887" s="3">
        <f t="shared" ref="H887:H893" si="177">IF(AND(C887=0,D887=0,E887=0,F887=0,G887=0),0,ROUND(IF(C887=0,1,C887)*IF(D887=0,1,D887)*IF(E887=0,1,E887)*IF(F887=0,1,F887)*IF(G887=0,1,G887),2))</f>
        <v>0</v>
      </c>
      <c r="I887" s="63"/>
      <c r="J887" s="7"/>
      <c r="K887" s="8"/>
      <c r="M887" s="399"/>
    </row>
    <row r="888" spans="1:13" ht="24.95" customHeight="1">
      <c r="A888" s="32">
        <f t="shared" si="176"/>
        <v>0</v>
      </c>
      <c r="B888" s="10"/>
      <c r="C888" s="2"/>
      <c r="D888" s="2"/>
      <c r="E888" s="2"/>
      <c r="F888" s="2"/>
      <c r="G888" s="2"/>
      <c r="H888" s="3">
        <f t="shared" si="177"/>
        <v>0</v>
      </c>
      <c r="I888" s="63"/>
      <c r="J888" s="7"/>
      <c r="K888" s="8"/>
      <c r="M888" s="399"/>
    </row>
    <row r="889" spans="1:13" ht="24.95" customHeight="1">
      <c r="A889" s="32">
        <f t="shared" si="176"/>
        <v>0</v>
      </c>
      <c r="B889" s="10"/>
      <c r="C889" s="2"/>
      <c r="D889" s="2"/>
      <c r="E889" s="2"/>
      <c r="F889" s="2"/>
      <c r="G889" s="2"/>
      <c r="H889" s="3">
        <f t="shared" si="177"/>
        <v>0</v>
      </c>
      <c r="I889" s="63"/>
      <c r="J889" s="7"/>
      <c r="K889" s="8"/>
      <c r="M889" s="399"/>
    </row>
    <row r="890" spans="1:13" ht="24.95" customHeight="1">
      <c r="A890" s="32">
        <f t="shared" si="176"/>
        <v>0</v>
      </c>
      <c r="B890" s="10"/>
      <c r="C890" s="2"/>
      <c r="D890" s="2"/>
      <c r="E890" s="2"/>
      <c r="F890" s="2"/>
      <c r="G890" s="2"/>
      <c r="H890" s="3">
        <f t="shared" si="177"/>
        <v>0</v>
      </c>
      <c r="I890" s="63"/>
      <c r="J890" s="7"/>
      <c r="K890" s="8"/>
      <c r="M890" s="399"/>
    </row>
    <row r="891" spans="1:13" ht="24.95" customHeight="1">
      <c r="A891" s="32">
        <f t="shared" si="176"/>
        <v>0</v>
      </c>
      <c r="B891" s="10"/>
      <c r="C891" s="2"/>
      <c r="D891" s="2"/>
      <c r="E891" s="2"/>
      <c r="F891" s="2"/>
      <c r="G891" s="2"/>
      <c r="H891" s="3">
        <f t="shared" si="177"/>
        <v>0</v>
      </c>
      <c r="I891" s="63"/>
      <c r="J891" s="7"/>
      <c r="K891" s="8"/>
      <c r="M891" s="399"/>
    </row>
    <row r="892" spans="1:13" ht="24.95" customHeight="1">
      <c r="A892" s="32">
        <f t="shared" si="176"/>
        <v>0</v>
      </c>
      <c r="B892" s="10"/>
      <c r="C892" s="2"/>
      <c r="D892" s="2"/>
      <c r="E892" s="2"/>
      <c r="F892" s="2"/>
      <c r="G892" s="2"/>
      <c r="H892" s="3">
        <f t="shared" si="177"/>
        <v>0</v>
      </c>
      <c r="I892" s="63"/>
      <c r="J892" s="7"/>
      <c r="K892" s="8"/>
      <c r="M892" s="399"/>
    </row>
    <row r="893" spans="1:13" ht="24.95" customHeight="1">
      <c r="A893" s="32">
        <f t="shared" si="176"/>
        <v>0</v>
      </c>
      <c r="B893" s="10"/>
      <c r="C893" s="2"/>
      <c r="D893" s="2"/>
      <c r="E893" s="2"/>
      <c r="F893" s="2"/>
      <c r="G893" s="2"/>
      <c r="H893" s="3">
        <f t="shared" si="177"/>
        <v>0</v>
      </c>
      <c r="I893" s="63"/>
      <c r="J893" s="7"/>
      <c r="K893" s="8"/>
      <c r="M893" s="399"/>
    </row>
    <row r="894" spans="1:13" ht="24.95" customHeight="1">
      <c r="A894" s="33" t="e">
        <f>VLOOKUP(B885,O:W,2)</f>
        <v>#N/A</v>
      </c>
      <c r="B894" s="649" t="s">
        <v>70</v>
      </c>
      <c r="C894" s="650"/>
      <c r="D894" s="650"/>
      <c r="E894" s="650"/>
      <c r="F894" s="650"/>
      <c r="G894" s="650"/>
      <c r="H894" s="6"/>
      <c r="I894" s="63">
        <f>SUM(H886:H894)</f>
        <v>0</v>
      </c>
      <c r="J894" s="1" t="e">
        <f>VLOOKUP(B885,O:W,7)</f>
        <v>#N/A</v>
      </c>
      <c r="K894" s="8"/>
      <c r="M894" s="399"/>
    </row>
    <row r="895" spans="1:13" ht="45.75" customHeight="1">
      <c r="A895" s="32">
        <f>IF(B895&gt;0,1,0)</f>
        <v>0</v>
      </c>
      <c r="B895" s="647"/>
      <c r="C895" s="648"/>
      <c r="D895" s="648"/>
      <c r="E895" s="648"/>
      <c r="F895" s="648"/>
      <c r="G895" s="648"/>
      <c r="H895" s="6"/>
      <c r="I895" s="63"/>
      <c r="J895" s="7"/>
      <c r="K895" s="8"/>
      <c r="M895" s="398" t="s">
        <v>3849</v>
      </c>
    </row>
    <row r="896" spans="1:13" ht="24.95" customHeight="1">
      <c r="A896" s="32">
        <f t="shared" ref="A896:A903" si="178">IF(H896&gt;0,1,0)</f>
        <v>0</v>
      </c>
      <c r="B896" s="10"/>
      <c r="C896" s="2"/>
      <c r="D896" s="2"/>
      <c r="E896" s="2"/>
      <c r="F896" s="2"/>
      <c r="G896" s="2"/>
      <c r="H896" s="3">
        <f>IF(AND(C896=0,D896=0,E896=0,F896=0,G896=0),0,ROUND(IF(C896=0,1,C896)*IF(D896=0,1,D896)*IF(E896=0,1,E896)*IF(F896=0,1,F896)*IF(G896=0,1,G896),2))</f>
        <v>0</v>
      </c>
      <c r="I896" s="63"/>
      <c r="J896" s="7"/>
      <c r="K896" s="8"/>
      <c r="M896" s="399" t="s">
        <v>3850</v>
      </c>
    </row>
    <row r="897" spans="1:13" ht="24.95" customHeight="1">
      <c r="A897" s="32">
        <f t="shared" si="178"/>
        <v>0</v>
      </c>
      <c r="B897" s="10"/>
      <c r="C897" s="2"/>
      <c r="D897" s="2"/>
      <c r="E897" s="2"/>
      <c r="F897" s="2"/>
      <c r="G897" s="2"/>
      <c r="H897" s="3">
        <f t="shared" ref="H897:H903" si="179">IF(AND(C897=0,D897=0,E897=0,F897=0,G897=0),0,ROUND(IF(C897=0,1,C897)*IF(D897=0,1,D897)*IF(E897=0,1,E897)*IF(F897=0,1,F897)*IF(G897=0,1,G897),2))</f>
        <v>0</v>
      </c>
      <c r="I897" s="63"/>
      <c r="J897" s="7"/>
      <c r="K897" s="8"/>
      <c r="M897" s="399"/>
    </row>
    <row r="898" spans="1:13" ht="24.95" customHeight="1">
      <c r="A898" s="32">
        <f t="shared" si="178"/>
        <v>0</v>
      </c>
      <c r="B898" s="10"/>
      <c r="C898" s="2"/>
      <c r="D898" s="2"/>
      <c r="E898" s="2"/>
      <c r="F898" s="2"/>
      <c r="G898" s="2"/>
      <c r="H898" s="3">
        <f t="shared" si="179"/>
        <v>0</v>
      </c>
      <c r="I898" s="63"/>
      <c r="J898" s="7"/>
      <c r="K898" s="8"/>
      <c r="M898" s="399"/>
    </row>
    <row r="899" spans="1:13" ht="24.95" customHeight="1">
      <c r="A899" s="32">
        <f t="shared" si="178"/>
        <v>0</v>
      </c>
      <c r="B899" s="10"/>
      <c r="C899" s="2"/>
      <c r="D899" s="2"/>
      <c r="E899" s="2"/>
      <c r="F899" s="2"/>
      <c r="G899" s="2"/>
      <c r="H899" s="3">
        <f t="shared" si="179"/>
        <v>0</v>
      </c>
      <c r="I899" s="63"/>
      <c r="J899" s="7"/>
      <c r="K899" s="8"/>
      <c r="M899" s="399"/>
    </row>
    <row r="900" spans="1:13" ht="24.95" customHeight="1">
      <c r="A900" s="32">
        <f t="shared" si="178"/>
        <v>0</v>
      </c>
      <c r="B900" s="10"/>
      <c r="C900" s="2"/>
      <c r="D900" s="2"/>
      <c r="E900" s="2"/>
      <c r="F900" s="2"/>
      <c r="G900" s="2"/>
      <c r="H900" s="3">
        <f t="shared" si="179"/>
        <v>0</v>
      </c>
      <c r="I900" s="63"/>
      <c r="J900" s="7"/>
      <c r="K900" s="8"/>
      <c r="M900" s="399"/>
    </row>
    <row r="901" spans="1:13" ht="24.95" customHeight="1">
      <c r="A901" s="32">
        <f t="shared" si="178"/>
        <v>0</v>
      </c>
      <c r="B901" s="10"/>
      <c r="C901" s="2"/>
      <c r="D901" s="2"/>
      <c r="E901" s="2"/>
      <c r="F901" s="2"/>
      <c r="G901" s="2"/>
      <c r="H901" s="3">
        <f t="shared" si="179"/>
        <v>0</v>
      </c>
      <c r="I901" s="63"/>
      <c r="J901" s="7"/>
      <c r="K901" s="8"/>
      <c r="M901" s="399"/>
    </row>
    <row r="902" spans="1:13" ht="24.95" customHeight="1">
      <c r="A902" s="32">
        <f t="shared" si="178"/>
        <v>0</v>
      </c>
      <c r="B902" s="10"/>
      <c r="C902" s="2"/>
      <c r="D902" s="2"/>
      <c r="E902" s="2"/>
      <c r="F902" s="2"/>
      <c r="G902" s="2"/>
      <c r="H902" s="3">
        <f t="shared" si="179"/>
        <v>0</v>
      </c>
      <c r="I902" s="63"/>
      <c r="J902" s="7"/>
      <c r="K902" s="8"/>
      <c r="M902" s="399"/>
    </row>
    <row r="903" spans="1:13" ht="24.95" customHeight="1">
      <c r="A903" s="32">
        <f t="shared" si="178"/>
        <v>0</v>
      </c>
      <c r="B903" s="10"/>
      <c r="C903" s="2"/>
      <c r="D903" s="2"/>
      <c r="E903" s="2"/>
      <c r="F903" s="2"/>
      <c r="G903" s="2"/>
      <c r="H903" s="3">
        <f t="shared" si="179"/>
        <v>0</v>
      </c>
      <c r="I903" s="63"/>
      <c r="J903" s="7"/>
      <c r="K903" s="8"/>
      <c r="M903" s="399"/>
    </row>
    <row r="904" spans="1:13" ht="24.95" customHeight="1">
      <c r="A904" s="33" t="e">
        <f>VLOOKUP(B895,O:W,2)</f>
        <v>#N/A</v>
      </c>
      <c r="B904" s="649" t="s">
        <v>70</v>
      </c>
      <c r="C904" s="650"/>
      <c r="D904" s="650"/>
      <c r="E904" s="650"/>
      <c r="F904" s="650"/>
      <c r="G904" s="650"/>
      <c r="H904" s="6"/>
      <c r="I904" s="63">
        <f>SUM(H896:H904)</f>
        <v>0</v>
      </c>
      <c r="J904" s="1" t="e">
        <f>VLOOKUP(B895,O:W,7)</f>
        <v>#N/A</v>
      </c>
      <c r="K904" s="8"/>
      <c r="M904" s="399"/>
    </row>
    <row r="905" spans="1:13" ht="45.75" customHeight="1">
      <c r="A905" s="32">
        <f>IF(B905&gt;0,1,0)</f>
        <v>0</v>
      </c>
      <c r="B905" s="647"/>
      <c r="C905" s="648"/>
      <c r="D905" s="648"/>
      <c r="E905" s="648"/>
      <c r="F905" s="648"/>
      <c r="G905" s="648"/>
      <c r="H905" s="6"/>
      <c r="I905" s="63"/>
      <c r="J905" s="7"/>
      <c r="K905" s="8"/>
      <c r="M905" s="398" t="s">
        <v>3849</v>
      </c>
    </row>
    <row r="906" spans="1:13" ht="24.95" customHeight="1">
      <c r="A906" s="32">
        <f t="shared" ref="A906:A913" si="180">IF(H906&gt;0,1,0)</f>
        <v>0</v>
      </c>
      <c r="B906" s="10"/>
      <c r="C906" s="2"/>
      <c r="D906" s="2"/>
      <c r="E906" s="2"/>
      <c r="F906" s="2"/>
      <c r="G906" s="2"/>
      <c r="H906" s="3">
        <f>IF(AND(C906=0,D906=0,E906=0,F906=0,G906=0),0,ROUND(IF(C906=0,1,C906)*IF(D906=0,1,D906)*IF(E906=0,1,E906)*IF(F906=0,1,F906)*IF(G906=0,1,G906),2))</f>
        <v>0</v>
      </c>
      <c r="I906" s="63"/>
      <c r="J906" s="7"/>
      <c r="K906" s="8"/>
      <c r="M906" s="399" t="s">
        <v>3850</v>
      </c>
    </row>
    <row r="907" spans="1:13" ht="24.95" customHeight="1">
      <c r="A907" s="32">
        <f t="shared" si="180"/>
        <v>0</v>
      </c>
      <c r="B907" s="10"/>
      <c r="C907" s="2"/>
      <c r="D907" s="2"/>
      <c r="E907" s="2"/>
      <c r="F907" s="2"/>
      <c r="G907" s="2"/>
      <c r="H907" s="3">
        <f t="shared" ref="H907:H913" si="181">IF(AND(C907=0,D907=0,E907=0,F907=0,G907=0),0,ROUND(IF(C907=0,1,C907)*IF(D907=0,1,D907)*IF(E907=0,1,E907)*IF(F907=0,1,F907)*IF(G907=0,1,G907),2))</f>
        <v>0</v>
      </c>
      <c r="I907" s="63"/>
      <c r="J907" s="7"/>
      <c r="K907" s="8"/>
      <c r="M907" s="399"/>
    </row>
    <row r="908" spans="1:13" ht="24.95" customHeight="1">
      <c r="A908" s="32">
        <f t="shared" si="180"/>
        <v>0</v>
      </c>
      <c r="B908" s="10"/>
      <c r="C908" s="2"/>
      <c r="D908" s="2"/>
      <c r="E908" s="2"/>
      <c r="F908" s="2"/>
      <c r="G908" s="2"/>
      <c r="H908" s="3">
        <f t="shared" si="181"/>
        <v>0</v>
      </c>
      <c r="I908" s="63"/>
      <c r="J908" s="7"/>
      <c r="K908" s="8"/>
      <c r="M908" s="399"/>
    </row>
    <row r="909" spans="1:13" ht="24.95" customHeight="1">
      <c r="A909" s="32">
        <f t="shared" si="180"/>
        <v>0</v>
      </c>
      <c r="B909" s="10"/>
      <c r="C909" s="2"/>
      <c r="D909" s="2"/>
      <c r="E909" s="2"/>
      <c r="F909" s="2"/>
      <c r="G909" s="2"/>
      <c r="H909" s="3">
        <f t="shared" si="181"/>
        <v>0</v>
      </c>
      <c r="I909" s="63"/>
      <c r="J909" s="7"/>
      <c r="K909" s="8"/>
      <c r="M909" s="399"/>
    </row>
    <row r="910" spans="1:13" ht="24.95" customHeight="1">
      <c r="A910" s="32">
        <f t="shared" si="180"/>
        <v>0</v>
      </c>
      <c r="B910" s="10"/>
      <c r="C910" s="2"/>
      <c r="D910" s="2"/>
      <c r="E910" s="2"/>
      <c r="F910" s="2"/>
      <c r="G910" s="2"/>
      <c r="H910" s="3">
        <f t="shared" si="181"/>
        <v>0</v>
      </c>
      <c r="I910" s="63"/>
      <c r="J910" s="7"/>
      <c r="K910" s="8"/>
      <c r="M910" s="399"/>
    </row>
    <row r="911" spans="1:13" ht="24.95" customHeight="1">
      <c r="A911" s="32">
        <f t="shared" si="180"/>
        <v>0</v>
      </c>
      <c r="B911" s="10"/>
      <c r="C911" s="2"/>
      <c r="D911" s="2"/>
      <c r="E911" s="2"/>
      <c r="F911" s="2"/>
      <c r="G911" s="2"/>
      <c r="H911" s="3">
        <f t="shared" si="181"/>
        <v>0</v>
      </c>
      <c r="I911" s="63"/>
      <c r="J911" s="7"/>
      <c r="K911" s="8"/>
      <c r="M911" s="399"/>
    </row>
    <row r="912" spans="1:13" ht="24.95" customHeight="1">
      <c r="A912" s="32">
        <f t="shared" si="180"/>
        <v>0</v>
      </c>
      <c r="B912" s="10"/>
      <c r="C912" s="2"/>
      <c r="D912" s="2"/>
      <c r="E912" s="2"/>
      <c r="F912" s="2"/>
      <c r="G912" s="2"/>
      <c r="H912" s="3">
        <f t="shared" si="181"/>
        <v>0</v>
      </c>
      <c r="I912" s="63"/>
      <c r="J912" s="7"/>
      <c r="K912" s="8"/>
      <c r="M912" s="399"/>
    </row>
    <row r="913" spans="1:13" ht="24.95" customHeight="1">
      <c r="A913" s="32">
        <f t="shared" si="180"/>
        <v>0</v>
      </c>
      <c r="B913" s="10"/>
      <c r="C913" s="2"/>
      <c r="D913" s="2"/>
      <c r="E913" s="2"/>
      <c r="F913" s="2"/>
      <c r="G913" s="2"/>
      <c r="H913" s="3">
        <f t="shared" si="181"/>
        <v>0</v>
      </c>
      <c r="I913" s="63"/>
      <c r="J913" s="7"/>
      <c r="K913" s="8"/>
      <c r="M913" s="399"/>
    </row>
    <row r="914" spans="1:13" ht="24.95" customHeight="1">
      <c r="A914" s="33" t="e">
        <f>VLOOKUP(B905,O:W,2)</f>
        <v>#N/A</v>
      </c>
      <c r="B914" s="649" t="s">
        <v>70</v>
      </c>
      <c r="C914" s="650"/>
      <c r="D914" s="650"/>
      <c r="E914" s="650"/>
      <c r="F914" s="650"/>
      <c r="G914" s="650"/>
      <c r="H914" s="6"/>
      <c r="I914" s="63">
        <f>SUM(H906:H914)</f>
        <v>0</v>
      </c>
      <c r="J914" s="1" t="e">
        <f>VLOOKUP(B905,O:W,7)</f>
        <v>#N/A</v>
      </c>
      <c r="K914" s="8"/>
      <c r="M914" s="399"/>
    </row>
    <row r="915" spans="1:13" ht="45.75" customHeight="1">
      <c r="A915" s="32">
        <f>IF(B915&gt;0,1,0)</f>
        <v>0</v>
      </c>
      <c r="B915" s="647"/>
      <c r="C915" s="648"/>
      <c r="D915" s="648"/>
      <c r="E915" s="648"/>
      <c r="F915" s="648"/>
      <c r="G915" s="648"/>
      <c r="H915" s="6"/>
      <c r="I915" s="63"/>
      <c r="J915" s="7"/>
      <c r="K915" s="8"/>
      <c r="M915" s="398" t="s">
        <v>3849</v>
      </c>
    </row>
    <row r="916" spans="1:13" ht="24.95" customHeight="1">
      <c r="A916" s="32">
        <f t="shared" ref="A916:A923" si="182">IF(H916&gt;0,1,0)</f>
        <v>0</v>
      </c>
      <c r="B916" s="10"/>
      <c r="C916" s="2"/>
      <c r="D916" s="2"/>
      <c r="E916" s="2"/>
      <c r="F916" s="2"/>
      <c r="G916" s="2"/>
      <c r="H916" s="3">
        <f>IF(AND(C916=0,D916=0,E916=0,F916=0,G916=0),0,ROUND(IF(C916=0,1,C916)*IF(D916=0,1,D916)*IF(E916=0,1,E916)*IF(F916=0,1,F916)*IF(G916=0,1,G916),2))</f>
        <v>0</v>
      </c>
      <c r="I916" s="63"/>
      <c r="J916" s="7"/>
      <c r="K916" s="8"/>
      <c r="M916" s="399" t="s">
        <v>3850</v>
      </c>
    </row>
    <row r="917" spans="1:13" ht="24.95" customHeight="1">
      <c r="A917" s="32">
        <f t="shared" si="182"/>
        <v>0</v>
      </c>
      <c r="B917" s="10"/>
      <c r="C917" s="2"/>
      <c r="D917" s="2"/>
      <c r="E917" s="2"/>
      <c r="F917" s="2"/>
      <c r="G917" s="2"/>
      <c r="H917" s="3">
        <f t="shared" ref="H917:H923" si="183">IF(AND(C917=0,D917=0,E917=0,F917=0,G917=0),0,ROUND(IF(C917=0,1,C917)*IF(D917=0,1,D917)*IF(E917=0,1,E917)*IF(F917=0,1,F917)*IF(G917=0,1,G917),2))</f>
        <v>0</v>
      </c>
      <c r="I917" s="63"/>
      <c r="J917" s="7"/>
      <c r="K917" s="8"/>
      <c r="M917" s="399"/>
    </row>
    <row r="918" spans="1:13" ht="24.95" customHeight="1">
      <c r="A918" s="32">
        <f t="shared" si="182"/>
        <v>0</v>
      </c>
      <c r="B918" s="10"/>
      <c r="C918" s="2"/>
      <c r="D918" s="2"/>
      <c r="E918" s="2"/>
      <c r="F918" s="2"/>
      <c r="G918" s="2"/>
      <c r="H918" s="3">
        <f t="shared" si="183"/>
        <v>0</v>
      </c>
      <c r="I918" s="63"/>
      <c r="J918" s="7"/>
      <c r="K918" s="8"/>
      <c r="M918" s="399"/>
    </row>
    <row r="919" spans="1:13" ht="24.95" customHeight="1">
      <c r="A919" s="32">
        <f t="shared" si="182"/>
        <v>0</v>
      </c>
      <c r="B919" s="10"/>
      <c r="C919" s="2"/>
      <c r="D919" s="2"/>
      <c r="E919" s="2"/>
      <c r="F919" s="2"/>
      <c r="G919" s="2"/>
      <c r="H919" s="3">
        <f t="shared" si="183"/>
        <v>0</v>
      </c>
      <c r="I919" s="63"/>
      <c r="J919" s="7"/>
      <c r="K919" s="8"/>
      <c r="M919" s="399"/>
    </row>
    <row r="920" spans="1:13" ht="24.95" customHeight="1">
      <c r="A920" s="32">
        <f t="shared" si="182"/>
        <v>0</v>
      </c>
      <c r="B920" s="10"/>
      <c r="C920" s="2"/>
      <c r="D920" s="2"/>
      <c r="E920" s="2"/>
      <c r="F920" s="2"/>
      <c r="G920" s="2"/>
      <c r="H920" s="3">
        <f t="shared" si="183"/>
        <v>0</v>
      </c>
      <c r="I920" s="63"/>
      <c r="J920" s="7"/>
      <c r="K920" s="8"/>
      <c r="M920" s="399"/>
    </row>
    <row r="921" spans="1:13" ht="24.95" customHeight="1">
      <c r="A921" s="32">
        <f t="shared" si="182"/>
        <v>0</v>
      </c>
      <c r="B921" s="10"/>
      <c r="C921" s="2"/>
      <c r="D921" s="2"/>
      <c r="E921" s="2"/>
      <c r="F921" s="2"/>
      <c r="G921" s="2"/>
      <c r="H921" s="3">
        <f t="shared" si="183"/>
        <v>0</v>
      </c>
      <c r="I921" s="63"/>
      <c r="J921" s="7"/>
      <c r="K921" s="8"/>
      <c r="M921" s="399"/>
    </row>
    <row r="922" spans="1:13" ht="24.95" customHeight="1">
      <c r="A922" s="32">
        <f t="shared" si="182"/>
        <v>0</v>
      </c>
      <c r="B922" s="10"/>
      <c r="C922" s="2"/>
      <c r="D922" s="2"/>
      <c r="E922" s="2"/>
      <c r="F922" s="2"/>
      <c r="G922" s="2"/>
      <c r="H922" s="3">
        <f t="shared" si="183"/>
        <v>0</v>
      </c>
      <c r="I922" s="63"/>
      <c r="J922" s="7"/>
      <c r="K922" s="8"/>
      <c r="M922" s="399"/>
    </row>
    <row r="923" spans="1:13" ht="24.95" customHeight="1">
      <c r="A923" s="32">
        <f t="shared" si="182"/>
        <v>0</v>
      </c>
      <c r="B923" s="10"/>
      <c r="C923" s="2"/>
      <c r="D923" s="2"/>
      <c r="E923" s="2"/>
      <c r="F923" s="2"/>
      <c r="G923" s="2"/>
      <c r="H923" s="3">
        <f t="shared" si="183"/>
        <v>0</v>
      </c>
      <c r="I923" s="63"/>
      <c r="J923" s="7"/>
      <c r="K923" s="8"/>
      <c r="M923" s="399"/>
    </row>
    <row r="924" spans="1:13" ht="24.95" customHeight="1">
      <c r="A924" s="33" t="e">
        <f>VLOOKUP(B915,O:W,2)</f>
        <v>#N/A</v>
      </c>
      <c r="B924" s="649" t="s">
        <v>70</v>
      </c>
      <c r="C924" s="650"/>
      <c r="D924" s="650"/>
      <c r="E924" s="650"/>
      <c r="F924" s="650"/>
      <c r="G924" s="650"/>
      <c r="H924" s="6"/>
      <c r="I924" s="63">
        <f>SUM(H916:H924)</f>
        <v>0</v>
      </c>
      <c r="J924" s="1" t="e">
        <f>VLOOKUP(B915,O:W,7)</f>
        <v>#N/A</v>
      </c>
      <c r="K924" s="8"/>
      <c r="M924" s="399"/>
    </row>
    <row r="925" spans="1:13" ht="45.75" customHeight="1">
      <c r="A925" s="32">
        <f>IF(B925&gt;0,1,0)</f>
        <v>0</v>
      </c>
      <c r="B925" s="647"/>
      <c r="C925" s="648"/>
      <c r="D925" s="648"/>
      <c r="E925" s="648"/>
      <c r="F925" s="648"/>
      <c r="G925" s="648"/>
      <c r="H925" s="6"/>
      <c r="I925" s="63"/>
      <c r="J925" s="7"/>
      <c r="K925" s="8"/>
      <c r="M925" s="398" t="s">
        <v>3849</v>
      </c>
    </row>
    <row r="926" spans="1:13" ht="24.95" customHeight="1">
      <c r="A926" s="32">
        <f t="shared" ref="A926:A933" si="184">IF(H926&gt;0,1,0)</f>
        <v>0</v>
      </c>
      <c r="B926" s="10"/>
      <c r="C926" s="2"/>
      <c r="D926" s="2"/>
      <c r="E926" s="2"/>
      <c r="F926" s="2"/>
      <c r="G926" s="2"/>
      <c r="H926" s="3">
        <f>IF(AND(C926=0,D926=0,E926=0,F926=0,G926=0),0,ROUND(IF(C926=0,1,C926)*IF(D926=0,1,D926)*IF(E926=0,1,E926)*IF(F926=0,1,F926)*IF(G926=0,1,G926),2))</f>
        <v>0</v>
      </c>
      <c r="I926" s="63"/>
      <c r="J926" s="7"/>
      <c r="K926" s="8"/>
      <c r="M926" s="399" t="s">
        <v>3850</v>
      </c>
    </row>
    <row r="927" spans="1:13" ht="24.95" customHeight="1">
      <c r="A927" s="32">
        <f t="shared" si="184"/>
        <v>0</v>
      </c>
      <c r="B927" s="10"/>
      <c r="C927" s="2"/>
      <c r="D927" s="2"/>
      <c r="E927" s="2"/>
      <c r="F927" s="2"/>
      <c r="G927" s="2"/>
      <c r="H927" s="3">
        <f t="shared" ref="H927:H933" si="185">IF(AND(C927=0,D927=0,E927=0,F927=0,G927=0),0,ROUND(IF(C927=0,1,C927)*IF(D927=0,1,D927)*IF(E927=0,1,E927)*IF(F927=0,1,F927)*IF(G927=0,1,G927),2))</f>
        <v>0</v>
      </c>
      <c r="I927" s="63"/>
      <c r="J927" s="7"/>
      <c r="K927" s="8"/>
      <c r="M927" s="399"/>
    </row>
    <row r="928" spans="1:13" ht="24.95" customHeight="1">
      <c r="A928" s="32">
        <f t="shared" si="184"/>
        <v>0</v>
      </c>
      <c r="B928" s="10"/>
      <c r="C928" s="2"/>
      <c r="D928" s="2"/>
      <c r="E928" s="2"/>
      <c r="F928" s="2"/>
      <c r="G928" s="2"/>
      <c r="H928" s="3">
        <f t="shared" si="185"/>
        <v>0</v>
      </c>
      <c r="I928" s="63"/>
      <c r="J928" s="7"/>
      <c r="K928" s="8"/>
      <c r="M928" s="399"/>
    </row>
    <row r="929" spans="1:13" ht="24.95" customHeight="1">
      <c r="A929" s="32">
        <f t="shared" si="184"/>
        <v>0</v>
      </c>
      <c r="B929" s="10"/>
      <c r="C929" s="2"/>
      <c r="D929" s="2"/>
      <c r="E929" s="2"/>
      <c r="F929" s="2"/>
      <c r="G929" s="2"/>
      <c r="H929" s="3">
        <f t="shared" si="185"/>
        <v>0</v>
      </c>
      <c r="I929" s="63"/>
      <c r="J929" s="7"/>
      <c r="K929" s="8"/>
      <c r="M929" s="399"/>
    </row>
    <row r="930" spans="1:13" ht="24.95" customHeight="1">
      <c r="A930" s="32">
        <f t="shared" si="184"/>
        <v>0</v>
      </c>
      <c r="B930" s="10"/>
      <c r="C930" s="2"/>
      <c r="D930" s="2"/>
      <c r="E930" s="2"/>
      <c r="F930" s="2"/>
      <c r="G930" s="2"/>
      <c r="H930" s="3">
        <f t="shared" si="185"/>
        <v>0</v>
      </c>
      <c r="I930" s="63"/>
      <c r="J930" s="7"/>
      <c r="K930" s="8"/>
      <c r="M930" s="399"/>
    </row>
    <row r="931" spans="1:13" ht="24.95" customHeight="1">
      <c r="A931" s="32">
        <f t="shared" si="184"/>
        <v>0</v>
      </c>
      <c r="B931" s="10"/>
      <c r="C931" s="2"/>
      <c r="D931" s="2"/>
      <c r="E931" s="2"/>
      <c r="F931" s="2"/>
      <c r="G931" s="2"/>
      <c r="H931" s="3">
        <f t="shared" si="185"/>
        <v>0</v>
      </c>
      <c r="I931" s="63"/>
      <c r="J931" s="7"/>
      <c r="K931" s="8"/>
      <c r="M931" s="399"/>
    </row>
    <row r="932" spans="1:13" ht="24.95" customHeight="1">
      <c r="A932" s="32">
        <f t="shared" si="184"/>
        <v>0</v>
      </c>
      <c r="B932" s="10"/>
      <c r="C932" s="2"/>
      <c r="D932" s="2"/>
      <c r="E932" s="2"/>
      <c r="F932" s="2"/>
      <c r="G932" s="2"/>
      <c r="H932" s="3">
        <f t="shared" si="185"/>
        <v>0</v>
      </c>
      <c r="I932" s="63"/>
      <c r="J932" s="7"/>
      <c r="K932" s="8"/>
      <c r="M932" s="399"/>
    </row>
    <row r="933" spans="1:13" ht="24.95" customHeight="1">
      <c r="A933" s="32">
        <f t="shared" si="184"/>
        <v>0</v>
      </c>
      <c r="B933" s="10"/>
      <c r="C933" s="2"/>
      <c r="D933" s="2"/>
      <c r="E933" s="2"/>
      <c r="F933" s="2"/>
      <c r="G933" s="2"/>
      <c r="H933" s="3">
        <f t="shared" si="185"/>
        <v>0</v>
      </c>
      <c r="I933" s="63"/>
      <c r="J933" s="7"/>
      <c r="K933" s="8"/>
      <c r="M933" s="399"/>
    </row>
    <row r="934" spans="1:13" ht="24.95" customHeight="1">
      <c r="A934" s="33" t="e">
        <f>VLOOKUP(B925,O:W,2)</f>
        <v>#N/A</v>
      </c>
      <c r="B934" s="649" t="s">
        <v>70</v>
      </c>
      <c r="C934" s="650"/>
      <c r="D934" s="650"/>
      <c r="E934" s="650"/>
      <c r="F934" s="650"/>
      <c r="G934" s="650"/>
      <c r="H934" s="6"/>
      <c r="I934" s="63">
        <f>SUM(H926:H934)</f>
        <v>0</v>
      </c>
      <c r="J934" s="1" t="e">
        <f>VLOOKUP(B925,O:W,7)</f>
        <v>#N/A</v>
      </c>
      <c r="K934" s="8"/>
      <c r="M934" s="399"/>
    </row>
    <row r="935" spans="1:13" ht="45.75" customHeight="1">
      <c r="A935" s="32">
        <f>IF(B935&gt;0,1,0)</f>
        <v>0</v>
      </c>
      <c r="B935" s="647"/>
      <c r="C935" s="648"/>
      <c r="D935" s="648"/>
      <c r="E935" s="648"/>
      <c r="F935" s="648"/>
      <c r="G935" s="648"/>
      <c r="H935" s="6"/>
      <c r="I935" s="63"/>
      <c r="J935" s="7"/>
      <c r="K935" s="8"/>
      <c r="M935" s="398" t="s">
        <v>3849</v>
      </c>
    </row>
    <row r="936" spans="1:13" ht="24.95" customHeight="1">
      <c r="A936" s="32">
        <f t="shared" ref="A936:A943" si="186">IF(H936&gt;0,1,0)</f>
        <v>0</v>
      </c>
      <c r="B936" s="10"/>
      <c r="C936" s="2"/>
      <c r="D936" s="2"/>
      <c r="E936" s="2"/>
      <c r="F936" s="2"/>
      <c r="G936" s="2"/>
      <c r="H936" s="3">
        <f>IF(AND(C936=0,D936=0,E936=0,F936=0,G936=0),0,ROUND(IF(C936=0,1,C936)*IF(D936=0,1,D936)*IF(E936=0,1,E936)*IF(F936=0,1,F936)*IF(G936=0,1,G936),2))</f>
        <v>0</v>
      </c>
      <c r="I936" s="63"/>
      <c r="J936" s="7"/>
      <c r="K936" s="8"/>
      <c r="M936" s="399" t="s">
        <v>3850</v>
      </c>
    </row>
    <row r="937" spans="1:13" ht="24.95" customHeight="1">
      <c r="A937" s="32">
        <f t="shared" si="186"/>
        <v>0</v>
      </c>
      <c r="B937" s="10"/>
      <c r="C937" s="2"/>
      <c r="D937" s="2"/>
      <c r="E937" s="2"/>
      <c r="F937" s="2"/>
      <c r="G937" s="2"/>
      <c r="H937" s="3">
        <f t="shared" ref="H937:H943" si="187">IF(AND(C937=0,D937=0,E937=0,F937=0,G937=0),0,ROUND(IF(C937=0,1,C937)*IF(D937=0,1,D937)*IF(E937=0,1,E937)*IF(F937=0,1,F937)*IF(G937=0,1,G937),2))</f>
        <v>0</v>
      </c>
      <c r="I937" s="63"/>
      <c r="J937" s="7"/>
      <c r="K937" s="8"/>
      <c r="M937" s="399"/>
    </row>
    <row r="938" spans="1:13" ht="24.95" customHeight="1">
      <c r="A938" s="32">
        <f t="shared" si="186"/>
        <v>0</v>
      </c>
      <c r="B938" s="10"/>
      <c r="C938" s="2"/>
      <c r="D938" s="2"/>
      <c r="E938" s="2"/>
      <c r="F938" s="2"/>
      <c r="G938" s="2"/>
      <c r="H938" s="3">
        <f t="shared" si="187"/>
        <v>0</v>
      </c>
      <c r="I938" s="63"/>
      <c r="J938" s="7"/>
      <c r="K938" s="8"/>
      <c r="M938" s="399"/>
    </row>
    <row r="939" spans="1:13" ht="24.95" customHeight="1">
      <c r="A939" s="32">
        <f t="shared" si="186"/>
        <v>0</v>
      </c>
      <c r="B939" s="10"/>
      <c r="C939" s="2"/>
      <c r="D939" s="2"/>
      <c r="E939" s="2"/>
      <c r="F939" s="2"/>
      <c r="G939" s="2"/>
      <c r="H939" s="3">
        <f t="shared" si="187"/>
        <v>0</v>
      </c>
      <c r="I939" s="63"/>
      <c r="J939" s="7"/>
      <c r="K939" s="8"/>
      <c r="M939" s="399"/>
    </row>
    <row r="940" spans="1:13" ht="24.95" customHeight="1">
      <c r="A940" s="32">
        <f t="shared" si="186"/>
        <v>0</v>
      </c>
      <c r="B940" s="10"/>
      <c r="C940" s="2"/>
      <c r="D940" s="2"/>
      <c r="E940" s="2"/>
      <c r="F940" s="2"/>
      <c r="G940" s="2"/>
      <c r="H940" s="3">
        <f t="shared" si="187"/>
        <v>0</v>
      </c>
      <c r="I940" s="63"/>
      <c r="J940" s="7"/>
      <c r="K940" s="8"/>
      <c r="M940" s="399"/>
    </row>
    <row r="941" spans="1:13" ht="24.95" customHeight="1">
      <c r="A941" s="32">
        <f t="shared" si="186"/>
        <v>0</v>
      </c>
      <c r="B941" s="10"/>
      <c r="C941" s="2"/>
      <c r="D941" s="2"/>
      <c r="E941" s="2"/>
      <c r="F941" s="2"/>
      <c r="G941" s="2"/>
      <c r="H941" s="3">
        <f t="shared" si="187"/>
        <v>0</v>
      </c>
      <c r="I941" s="63"/>
      <c r="J941" s="7"/>
      <c r="K941" s="8"/>
      <c r="M941" s="399"/>
    </row>
    <row r="942" spans="1:13" ht="24.95" customHeight="1">
      <c r="A942" s="32">
        <f t="shared" si="186"/>
        <v>0</v>
      </c>
      <c r="B942" s="10"/>
      <c r="C942" s="2"/>
      <c r="D942" s="2"/>
      <c r="E942" s="2"/>
      <c r="F942" s="2"/>
      <c r="G942" s="2"/>
      <c r="H942" s="3">
        <f t="shared" si="187"/>
        <v>0</v>
      </c>
      <c r="I942" s="63"/>
      <c r="J942" s="7"/>
      <c r="K942" s="8"/>
      <c r="M942" s="399"/>
    </row>
    <row r="943" spans="1:13" ht="24.95" customHeight="1">
      <c r="A943" s="32">
        <f t="shared" si="186"/>
        <v>0</v>
      </c>
      <c r="B943" s="10"/>
      <c r="C943" s="2"/>
      <c r="D943" s="2"/>
      <c r="E943" s="2"/>
      <c r="F943" s="2"/>
      <c r="G943" s="2"/>
      <c r="H943" s="3">
        <f t="shared" si="187"/>
        <v>0</v>
      </c>
      <c r="I943" s="63"/>
      <c r="J943" s="7"/>
      <c r="K943" s="8"/>
      <c r="M943" s="399"/>
    </row>
    <row r="944" spans="1:13" ht="24.95" customHeight="1">
      <c r="A944" s="33" t="e">
        <f>VLOOKUP(B935,O:W,2)</f>
        <v>#N/A</v>
      </c>
      <c r="B944" s="649" t="s">
        <v>70</v>
      </c>
      <c r="C944" s="650"/>
      <c r="D944" s="650"/>
      <c r="E944" s="650"/>
      <c r="F944" s="650"/>
      <c r="G944" s="650"/>
      <c r="H944" s="6"/>
      <c r="I944" s="63">
        <f>SUM(H936:H944)</f>
        <v>0</v>
      </c>
      <c r="J944" s="1" t="e">
        <f>VLOOKUP(B935,O:W,7)</f>
        <v>#N/A</v>
      </c>
      <c r="K944" s="8"/>
      <c r="M944" s="399"/>
    </row>
    <row r="945" spans="1:13" ht="45.75" customHeight="1">
      <c r="A945" s="32">
        <f>IF(B945&gt;0,1,0)</f>
        <v>0</v>
      </c>
      <c r="B945" s="647"/>
      <c r="C945" s="648"/>
      <c r="D945" s="648"/>
      <c r="E945" s="648"/>
      <c r="F945" s="648"/>
      <c r="G945" s="648"/>
      <c r="H945" s="6"/>
      <c r="I945" s="63"/>
      <c r="J945" s="7"/>
      <c r="K945" s="8"/>
      <c r="M945" s="398" t="s">
        <v>3849</v>
      </c>
    </row>
    <row r="946" spans="1:13" ht="24.95" customHeight="1">
      <c r="A946" s="32">
        <f t="shared" ref="A946:A953" si="188">IF(H946&gt;0,1,0)</f>
        <v>0</v>
      </c>
      <c r="B946" s="10"/>
      <c r="C946" s="2"/>
      <c r="D946" s="2"/>
      <c r="E946" s="2"/>
      <c r="F946" s="2"/>
      <c r="G946" s="2"/>
      <c r="H946" s="3">
        <f>IF(AND(C946=0,D946=0,E946=0,F946=0,G946=0),0,ROUND(IF(C946=0,1,C946)*IF(D946=0,1,D946)*IF(E946=0,1,E946)*IF(F946=0,1,F946)*IF(G946=0,1,G946),2))</f>
        <v>0</v>
      </c>
      <c r="I946" s="63"/>
      <c r="J946" s="7"/>
      <c r="K946" s="8"/>
      <c r="M946" s="399" t="s">
        <v>3850</v>
      </c>
    </row>
    <row r="947" spans="1:13" ht="24.95" customHeight="1">
      <c r="A947" s="32">
        <f t="shared" si="188"/>
        <v>0</v>
      </c>
      <c r="B947" s="10"/>
      <c r="C947" s="2"/>
      <c r="D947" s="2"/>
      <c r="E947" s="2"/>
      <c r="F947" s="2"/>
      <c r="G947" s="2"/>
      <c r="H947" s="3">
        <f t="shared" ref="H947:H953" si="189">IF(AND(C947=0,D947=0,E947=0,F947=0,G947=0),0,ROUND(IF(C947=0,1,C947)*IF(D947=0,1,D947)*IF(E947=0,1,E947)*IF(F947=0,1,F947)*IF(G947=0,1,G947),2))</f>
        <v>0</v>
      </c>
      <c r="I947" s="63"/>
      <c r="J947" s="7"/>
      <c r="K947" s="8"/>
      <c r="M947" s="399"/>
    </row>
    <row r="948" spans="1:13" ht="24.95" customHeight="1">
      <c r="A948" s="32">
        <f t="shared" si="188"/>
        <v>0</v>
      </c>
      <c r="B948" s="10"/>
      <c r="C948" s="2"/>
      <c r="D948" s="2"/>
      <c r="E948" s="2"/>
      <c r="F948" s="2"/>
      <c r="G948" s="2"/>
      <c r="H948" s="3">
        <f t="shared" si="189"/>
        <v>0</v>
      </c>
      <c r="I948" s="63"/>
      <c r="J948" s="7"/>
      <c r="K948" s="8"/>
      <c r="M948" s="399"/>
    </row>
    <row r="949" spans="1:13" ht="24.95" customHeight="1">
      <c r="A949" s="32">
        <f t="shared" si="188"/>
        <v>0</v>
      </c>
      <c r="B949" s="10"/>
      <c r="C949" s="2"/>
      <c r="D949" s="2"/>
      <c r="E949" s="2"/>
      <c r="F949" s="2"/>
      <c r="G949" s="2"/>
      <c r="H949" s="3">
        <f t="shared" si="189"/>
        <v>0</v>
      </c>
      <c r="I949" s="63"/>
      <c r="J949" s="7"/>
      <c r="K949" s="8"/>
      <c r="M949" s="399"/>
    </row>
    <row r="950" spans="1:13" ht="24.95" customHeight="1">
      <c r="A950" s="32">
        <f t="shared" si="188"/>
        <v>0</v>
      </c>
      <c r="B950" s="10"/>
      <c r="C950" s="2"/>
      <c r="D950" s="2"/>
      <c r="E950" s="2"/>
      <c r="F950" s="2"/>
      <c r="G950" s="2"/>
      <c r="H950" s="3">
        <f t="shared" si="189"/>
        <v>0</v>
      </c>
      <c r="I950" s="63"/>
      <c r="J950" s="7"/>
      <c r="K950" s="8"/>
      <c r="M950" s="399"/>
    </row>
    <row r="951" spans="1:13" ht="24.95" customHeight="1">
      <c r="A951" s="32">
        <f t="shared" si="188"/>
        <v>0</v>
      </c>
      <c r="B951" s="10"/>
      <c r="C951" s="2"/>
      <c r="D951" s="2"/>
      <c r="E951" s="2"/>
      <c r="F951" s="2"/>
      <c r="G951" s="2"/>
      <c r="H951" s="3">
        <f t="shared" si="189"/>
        <v>0</v>
      </c>
      <c r="I951" s="63"/>
      <c r="J951" s="7"/>
      <c r="K951" s="8"/>
      <c r="M951" s="399"/>
    </row>
    <row r="952" spans="1:13" ht="24.95" customHeight="1">
      <c r="A952" s="32">
        <f t="shared" si="188"/>
        <v>0</v>
      </c>
      <c r="B952" s="10"/>
      <c r="C952" s="2"/>
      <c r="D952" s="2"/>
      <c r="E952" s="2"/>
      <c r="F952" s="2"/>
      <c r="G952" s="2"/>
      <c r="H952" s="3">
        <f t="shared" si="189"/>
        <v>0</v>
      </c>
      <c r="I952" s="63"/>
      <c r="J952" s="7"/>
      <c r="K952" s="8"/>
      <c r="M952" s="399"/>
    </row>
    <row r="953" spans="1:13" ht="24.95" customHeight="1">
      <c r="A953" s="32">
        <f t="shared" si="188"/>
        <v>0</v>
      </c>
      <c r="B953" s="10"/>
      <c r="C953" s="2"/>
      <c r="D953" s="2"/>
      <c r="E953" s="2"/>
      <c r="F953" s="2"/>
      <c r="G953" s="2"/>
      <c r="H953" s="3">
        <f t="shared" si="189"/>
        <v>0</v>
      </c>
      <c r="I953" s="63"/>
      <c r="J953" s="7"/>
      <c r="K953" s="8"/>
      <c r="M953" s="399"/>
    </row>
    <row r="954" spans="1:13" ht="24.95" customHeight="1">
      <c r="A954" s="33" t="e">
        <f>VLOOKUP(B945,O:W,2)</f>
        <v>#N/A</v>
      </c>
      <c r="B954" s="649" t="s">
        <v>70</v>
      </c>
      <c r="C954" s="650"/>
      <c r="D954" s="650"/>
      <c r="E954" s="650"/>
      <c r="F954" s="650"/>
      <c r="G954" s="650"/>
      <c r="H954" s="6"/>
      <c r="I954" s="63">
        <f>SUM(H946:H954)</f>
        <v>0</v>
      </c>
      <c r="J954" s="1" t="e">
        <f>VLOOKUP(B945,O:W,7)</f>
        <v>#N/A</v>
      </c>
      <c r="K954" s="8"/>
      <c r="M954" s="399"/>
    </row>
    <row r="955" spans="1:13" ht="45.75" customHeight="1">
      <c r="A955" s="32">
        <f>IF(B955&gt;0,1,0)</f>
        <v>0</v>
      </c>
      <c r="B955" s="647"/>
      <c r="C955" s="648"/>
      <c r="D955" s="648"/>
      <c r="E955" s="648"/>
      <c r="F955" s="648"/>
      <c r="G955" s="648"/>
      <c r="H955" s="6"/>
      <c r="I955" s="63"/>
      <c r="J955" s="7"/>
      <c r="K955" s="8"/>
      <c r="M955" s="398" t="s">
        <v>3849</v>
      </c>
    </row>
    <row r="956" spans="1:13" ht="24.95" customHeight="1">
      <c r="A956" s="32">
        <f t="shared" ref="A956:A963" si="190">IF(H956&gt;0,1,0)</f>
        <v>0</v>
      </c>
      <c r="B956" s="10"/>
      <c r="C956" s="2"/>
      <c r="D956" s="2"/>
      <c r="E956" s="2"/>
      <c r="F956" s="2"/>
      <c r="G956" s="2"/>
      <c r="H956" s="3">
        <f>IF(AND(C956=0,D956=0,E956=0,F956=0,G956=0),0,ROUND(IF(C956=0,1,C956)*IF(D956=0,1,D956)*IF(E956=0,1,E956)*IF(F956=0,1,F956)*IF(G956=0,1,G956),2))</f>
        <v>0</v>
      </c>
      <c r="I956" s="63"/>
      <c r="J956" s="7"/>
      <c r="K956" s="8"/>
      <c r="M956" s="399" t="s">
        <v>3850</v>
      </c>
    </row>
    <row r="957" spans="1:13" ht="24.95" customHeight="1">
      <c r="A957" s="32">
        <f t="shared" si="190"/>
        <v>0</v>
      </c>
      <c r="B957" s="10"/>
      <c r="C957" s="2"/>
      <c r="D957" s="2"/>
      <c r="E957" s="2"/>
      <c r="F957" s="2"/>
      <c r="G957" s="2"/>
      <c r="H957" s="3">
        <f t="shared" ref="H957:H963" si="191">IF(AND(C957=0,D957=0,E957=0,F957=0,G957=0),0,ROUND(IF(C957=0,1,C957)*IF(D957=0,1,D957)*IF(E957=0,1,E957)*IF(F957=0,1,F957)*IF(G957=0,1,G957),2))</f>
        <v>0</v>
      </c>
      <c r="I957" s="63"/>
      <c r="J957" s="7"/>
      <c r="K957" s="8"/>
      <c r="M957" s="399"/>
    </row>
    <row r="958" spans="1:13" ht="24.95" customHeight="1">
      <c r="A958" s="32">
        <f t="shared" si="190"/>
        <v>0</v>
      </c>
      <c r="B958" s="10"/>
      <c r="C958" s="2"/>
      <c r="D958" s="2"/>
      <c r="E958" s="2"/>
      <c r="F958" s="2"/>
      <c r="G958" s="2"/>
      <c r="H958" s="3">
        <f t="shared" si="191"/>
        <v>0</v>
      </c>
      <c r="I958" s="63"/>
      <c r="J958" s="7"/>
      <c r="K958" s="8"/>
      <c r="M958" s="399"/>
    </row>
    <row r="959" spans="1:13" ht="24.95" customHeight="1">
      <c r="A959" s="32">
        <f t="shared" si="190"/>
        <v>0</v>
      </c>
      <c r="B959" s="10"/>
      <c r="C959" s="2"/>
      <c r="D959" s="2"/>
      <c r="E959" s="2"/>
      <c r="F959" s="2"/>
      <c r="G959" s="2"/>
      <c r="H959" s="3">
        <f t="shared" si="191"/>
        <v>0</v>
      </c>
      <c r="I959" s="63"/>
      <c r="J959" s="7"/>
      <c r="K959" s="8"/>
      <c r="M959" s="399"/>
    </row>
    <row r="960" spans="1:13" ht="24.95" customHeight="1">
      <c r="A960" s="32">
        <f t="shared" si="190"/>
        <v>0</v>
      </c>
      <c r="B960" s="10"/>
      <c r="C960" s="2"/>
      <c r="D960" s="2"/>
      <c r="E960" s="2"/>
      <c r="F960" s="2"/>
      <c r="G960" s="2"/>
      <c r="H960" s="3">
        <f t="shared" si="191"/>
        <v>0</v>
      </c>
      <c r="I960" s="63"/>
      <c r="J960" s="7"/>
      <c r="K960" s="8"/>
      <c r="M960" s="399"/>
    </row>
    <row r="961" spans="1:13" ht="24.95" customHeight="1">
      <c r="A961" s="32">
        <f t="shared" si="190"/>
        <v>0</v>
      </c>
      <c r="B961" s="10"/>
      <c r="C961" s="2"/>
      <c r="D961" s="2"/>
      <c r="E961" s="2"/>
      <c r="F961" s="2"/>
      <c r="G961" s="2"/>
      <c r="H961" s="3">
        <f t="shared" si="191"/>
        <v>0</v>
      </c>
      <c r="I961" s="63"/>
      <c r="J961" s="7"/>
      <c r="K961" s="8"/>
      <c r="M961" s="399"/>
    </row>
    <row r="962" spans="1:13" ht="24.95" customHeight="1">
      <c r="A962" s="32">
        <f t="shared" si="190"/>
        <v>0</v>
      </c>
      <c r="B962" s="10"/>
      <c r="C962" s="2"/>
      <c r="D962" s="2"/>
      <c r="E962" s="2"/>
      <c r="F962" s="2"/>
      <c r="G962" s="2"/>
      <c r="H962" s="3">
        <f t="shared" si="191"/>
        <v>0</v>
      </c>
      <c r="I962" s="63"/>
      <c r="J962" s="7"/>
      <c r="K962" s="8"/>
      <c r="M962" s="399"/>
    </row>
    <row r="963" spans="1:13" ht="24.95" customHeight="1">
      <c r="A963" s="32">
        <f t="shared" si="190"/>
        <v>0</v>
      </c>
      <c r="B963" s="10"/>
      <c r="C963" s="2"/>
      <c r="D963" s="2"/>
      <c r="E963" s="2"/>
      <c r="F963" s="2"/>
      <c r="G963" s="2"/>
      <c r="H963" s="3">
        <f t="shared" si="191"/>
        <v>0</v>
      </c>
      <c r="I963" s="63"/>
      <c r="J963" s="7"/>
      <c r="K963" s="8"/>
      <c r="M963" s="399"/>
    </row>
    <row r="964" spans="1:13" ht="24.95" customHeight="1">
      <c r="A964" s="33" t="e">
        <f>VLOOKUP(B955,O:W,2)</f>
        <v>#N/A</v>
      </c>
      <c r="B964" s="649" t="s">
        <v>70</v>
      </c>
      <c r="C964" s="650"/>
      <c r="D964" s="650"/>
      <c r="E964" s="650"/>
      <c r="F964" s="650"/>
      <c r="G964" s="650"/>
      <c r="H964" s="6"/>
      <c r="I964" s="63">
        <f>SUM(H956:H964)</f>
        <v>0</v>
      </c>
      <c r="J964" s="1" t="e">
        <f>VLOOKUP(B955,O:W,7)</f>
        <v>#N/A</v>
      </c>
      <c r="K964" s="8"/>
      <c r="M964" s="399"/>
    </row>
    <row r="965" spans="1:13" ht="45.75" customHeight="1">
      <c r="A965" s="32">
        <f>IF(B965&gt;0,1,0)</f>
        <v>0</v>
      </c>
      <c r="B965" s="647"/>
      <c r="C965" s="648"/>
      <c r="D965" s="648"/>
      <c r="E965" s="648"/>
      <c r="F965" s="648"/>
      <c r="G965" s="648"/>
      <c r="H965" s="6"/>
      <c r="I965" s="63"/>
      <c r="J965" s="7"/>
      <c r="K965" s="8"/>
      <c r="M965" s="398" t="s">
        <v>3849</v>
      </c>
    </row>
    <row r="966" spans="1:13" ht="24.95" customHeight="1">
      <c r="A966" s="32">
        <f t="shared" ref="A966:A973" si="192">IF(H966&gt;0,1,0)</f>
        <v>0</v>
      </c>
      <c r="B966" s="10"/>
      <c r="C966" s="2"/>
      <c r="D966" s="2"/>
      <c r="E966" s="2"/>
      <c r="F966" s="2"/>
      <c r="G966" s="2"/>
      <c r="H966" s="3">
        <f>IF(AND(C966=0,D966=0,E966=0,F966=0,G966=0),0,ROUND(IF(C966=0,1,C966)*IF(D966=0,1,D966)*IF(E966=0,1,E966)*IF(F966=0,1,F966)*IF(G966=0,1,G966),2))</f>
        <v>0</v>
      </c>
      <c r="I966" s="63"/>
      <c r="J966" s="7"/>
      <c r="K966" s="8"/>
      <c r="M966" s="399" t="s">
        <v>3850</v>
      </c>
    </row>
    <row r="967" spans="1:13" ht="24.95" customHeight="1">
      <c r="A967" s="32">
        <f t="shared" si="192"/>
        <v>0</v>
      </c>
      <c r="B967" s="10"/>
      <c r="C967" s="2"/>
      <c r="D967" s="2"/>
      <c r="E967" s="2"/>
      <c r="F967" s="2"/>
      <c r="G967" s="2"/>
      <c r="H967" s="3">
        <f t="shared" ref="H967:H973" si="193">IF(AND(C967=0,D967=0,E967=0,F967=0,G967=0),0,ROUND(IF(C967=0,1,C967)*IF(D967=0,1,D967)*IF(E967=0,1,E967)*IF(F967=0,1,F967)*IF(G967=0,1,G967),2))</f>
        <v>0</v>
      </c>
      <c r="I967" s="63"/>
      <c r="J967" s="7"/>
      <c r="K967" s="8"/>
      <c r="M967" s="399"/>
    </row>
    <row r="968" spans="1:13" ht="24.95" customHeight="1">
      <c r="A968" s="32">
        <f t="shared" si="192"/>
        <v>0</v>
      </c>
      <c r="B968" s="10"/>
      <c r="C968" s="2"/>
      <c r="D968" s="2"/>
      <c r="E968" s="2"/>
      <c r="F968" s="2"/>
      <c r="G968" s="2"/>
      <c r="H968" s="3">
        <f t="shared" si="193"/>
        <v>0</v>
      </c>
      <c r="I968" s="63"/>
      <c r="J968" s="7"/>
      <c r="K968" s="8"/>
      <c r="M968" s="399"/>
    </row>
    <row r="969" spans="1:13" ht="24.95" customHeight="1">
      <c r="A969" s="32">
        <f t="shared" si="192"/>
        <v>0</v>
      </c>
      <c r="B969" s="10"/>
      <c r="C969" s="2"/>
      <c r="D969" s="2"/>
      <c r="E969" s="2"/>
      <c r="F969" s="2"/>
      <c r="G969" s="2"/>
      <c r="H969" s="3">
        <f t="shared" si="193"/>
        <v>0</v>
      </c>
      <c r="I969" s="63"/>
      <c r="J969" s="7"/>
      <c r="K969" s="8"/>
      <c r="M969" s="399"/>
    </row>
    <row r="970" spans="1:13" ht="24.95" customHeight="1">
      <c r="A970" s="32">
        <f t="shared" si="192"/>
        <v>0</v>
      </c>
      <c r="B970" s="10"/>
      <c r="C970" s="2"/>
      <c r="D970" s="2"/>
      <c r="E970" s="2"/>
      <c r="F970" s="2"/>
      <c r="G970" s="2"/>
      <c r="H970" s="3">
        <f t="shared" si="193"/>
        <v>0</v>
      </c>
      <c r="I970" s="63"/>
      <c r="J970" s="7"/>
      <c r="K970" s="8"/>
      <c r="M970" s="399"/>
    </row>
    <row r="971" spans="1:13" ht="24.95" customHeight="1">
      <c r="A971" s="32">
        <f t="shared" si="192"/>
        <v>0</v>
      </c>
      <c r="B971" s="10"/>
      <c r="C971" s="2"/>
      <c r="D971" s="2"/>
      <c r="E971" s="2"/>
      <c r="F971" s="2"/>
      <c r="G971" s="2"/>
      <c r="H971" s="3">
        <f t="shared" si="193"/>
        <v>0</v>
      </c>
      <c r="I971" s="63"/>
      <c r="J971" s="7"/>
      <c r="K971" s="8"/>
      <c r="M971" s="399"/>
    </row>
    <row r="972" spans="1:13" ht="24.95" customHeight="1">
      <c r="A972" s="32">
        <f t="shared" si="192"/>
        <v>0</v>
      </c>
      <c r="B972" s="10"/>
      <c r="C972" s="2"/>
      <c r="D972" s="2"/>
      <c r="E972" s="2"/>
      <c r="F972" s="2"/>
      <c r="G972" s="2"/>
      <c r="H972" s="3">
        <f t="shared" si="193"/>
        <v>0</v>
      </c>
      <c r="I972" s="63"/>
      <c r="J972" s="7"/>
      <c r="K972" s="8"/>
      <c r="M972" s="399"/>
    </row>
    <row r="973" spans="1:13" ht="24.95" customHeight="1">
      <c r="A973" s="32">
        <f t="shared" si="192"/>
        <v>0</v>
      </c>
      <c r="B973" s="10"/>
      <c r="C973" s="2"/>
      <c r="D973" s="2"/>
      <c r="E973" s="2"/>
      <c r="F973" s="2"/>
      <c r="G973" s="2"/>
      <c r="H973" s="3">
        <f t="shared" si="193"/>
        <v>0</v>
      </c>
      <c r="I973" s="63"/>
      <c r="J973" s="7"/>
      <c r="K973" s="8"/>
      <c r="M973" s="399"/>
    </row>
    <row r="974" spans="1:13" ht="24.95" customHeight="1">
      <c r="A974" s="33" t="e">
        <f>VLOOKUP(B965,O:W,2)</f>
        <v>#N/A</v>
      </c>
      <c r="B974" s="649" t="s">
        <v>70</v>
      </c>
      <c r="C974" s="650"/>
      <c r="D974" s="650"/>
      <c r="E974" s="650"/>
      <c r="F974" s="650"/>
      <c r="G974" s="650"/>
      <c r="H974" s="6"/>
      <c r="I974" s="63">
        <f>SUM(H966:H974)</f>
        <v>0</v>
      </c>
      <c r="J974" s="1" t="e">
        <f>VLOOKUP(B965,O:W,7)</f>
        <v>#N/A</v>
      </c>
      <c r="K974" s="8"/>
      <c r="M974" s="399"/>
    </row>
    <row r="975" spans="1:13" ht="45.75" customHeight="1">
      <c r="A975" s="32">
        <f>IF(B975&gt;0,1,0)</f>
        <v>1</v>
      </c>
      <c r="B975" s="647" t="s">
        <v>7020</v>
      </c>
      <c r="C975" s="648"/>
      <c r="D975" s="648"/>
      <c r="E975" s="648"/>
      <c r="F975" s="648"/>
      <c r="G975" s="648"/>
      <c r="H975" s="6"/>
      <c r="I975" s="63"/>
      <c r="J975" s="7"/>
      <c r="K975" s="8"/>
      <c r="M975" s="400" t="s">
        <v>3851</v>
      </c>
    </row>
    <row r="976" spans="1:13" ht="24.95" customHeight="1">
      <c r="A976" s="32">
        <f t="shared" ref="A976:A983" si="194">IF(H976&gt;0,1,0)</f>
        <v>1</v>
      </c>
      <c r="B976" s="10"/>
      <c r="C976" s="2">
        <v>5</v>
      </c>
      <c r="D976" s="2"/>
      <c r="E976" s="2"/>
      <c r="F976" s="2"/>
      <c r="G976" s="2">
        <v>500</v>
      </c>
      <c r="H976" s="3">
        <f>IF(AND(C976=0,D976=0,E976=0,F976=0,G976=0),0,ROUND(IF(C976=0,1,C976)*IF(D976=0,1,D976)*IF(E976=0,1,E976)*IF(F976=0,1,F976)*IF(G976=0,1,G976),2))</f>
        <v>2500</v>
      </c>
      <c r="I976" s="63"/>
      <c r="J976" s="7"/>
      <c r="K976" s="8"/>
      <c r="M976" s="401" t="s">
        <v>3852</v>
      </c>
    </row>
    <row r="977" spans="1:13" ht="24.95" customHeight="1">
      <c r="A977" s="32">
        <f t="shared" si="194"/>
        <v>0</v>
      </c>
      <c r="B977" s="10"/>
      <c r="C977" s="2"/>
      <c r="D977" s="2"/>
      <c r="E977" s="2"/>
      <c r="F977" s="2"/>
      <c r="G977" s="2"/>
      <c r="H977" s="3">
        <f t="shared" ref="H977:H985" si="195">IF(AND(C977=0,D977=0,E977=0,F977=0,G977=0),0,ROUND(IF(C977=0,1,C977)*IF(D977=0,1,D977)*IF(E977=0,1,E977)*IF(F977=0,1,F977)*IF(G977=0,1,G977),2))</f>
        <v>0</v>
      </c>
      <c r="I977" s="63"/>
      <c r="J977" s="7"/>
      <c r="K977" s="8"/>
      <c r="M977" s="401"/>
    </row>
    <row r="978" spans="1:13" ht="24.95" customHeight="1">
      <c r="A978" s="32">
        <f t="shared" si="194"/>
        <v>0</v>
      </c>
      <c r="B978" s="10"/>
      <c r="C978" s="2"/>
      <c r="D978" s="2"/>
      <c r="E978" s="2"/>
      <c r="F978" s="2"/>
      <c r="G978" s="2"/>
      <c r="H978" s="3">
        <f t="shared" si="195"/>
        <v>0</v>
      </c>
      <c r="I978" s="63"/>
      <c r="J978" s="7"/>
      <c r="K978" s="8"/>
      <c r="M978" s="401"/>
    </row>
    <row r="979" spans="1:13" ht="24.95" customHeight="1">
      <c r="A979" s="32">
        <f t="shared" si="194"/>
        <v>0</v>
      </c>
      <c r="B979" s="10"/>
      <c r="C979" s="2"/>
      <c r="D979" s="2"/>
      <c r="E979" s="2"/>
      <c r="F979" s="2"/>
      <c r="G979" s="2"/>
      <c r="H979" s="3">
        <f t="shared" si="195"/>
        <v>0</v>
      </c>
      <c r="I979" s="63"/>
      <c r="J979" s="7"/>
      <c r="K979" s="8"/>
      <c r="M979" s="401"/>
    </row>
    <row r="980" spans="1:13" ht="24.95" customHeight="1">
      <c r="A980" s="32">
        <f t="shared" si="194"/>
        <v>0</v>
      </c>
      <c r="B980" s="10"/>
      <c r="C980" s="2"/>
      <c r="D980" s="2"/>
      <c r="E980" s="2"/>
      <c r="F980" s="2"/>
      <c r="G980" s="2"/>
      <c r="H980" s="3">
        <f t="shared" si="195"/>
        <v>0</v>
      </c>
      <c r="I980" s="63"/>
      <c r="J980" s="7"/>
      <c r="K980" s="8"/>
      <c r="M980" s="401"/>
    </row>
    <row r="981" spans="1:13" ht="24.95" customHeight="1">
      <c r="A981" s="32">
        <f t="shared" si="194"/>
        <v>0</v>
      </c>
      <c r="B981" s="10"/>
      <c r="C981" s="2"/>
      <c r="D981" s="2"/>
      <c r="E981" s="2"/>
      <c r="F981" s="2"/>
      <c r="G981" s="2"/>
      <c r="H981" s="3">
        <f t="shared" si="195"/>
        <v>0</v>
      </c>
      <c r="I981" s="63"/>
      <c r="J981" s="7"/>
      <c r="K981" s="8"/>
      <c r="M981" s="401"/>
    </row>
    <row r="982" spans="1:13" ht="24.95" customHeight="1">
      <c r="A982" s="32">
        <f t="shared" si="194"/>
        <v>0</v>
      </c>
      <c r="B982" s="10"/>
      <c r="C982" s="2"/>
      <c r="D982" s="2"/>
      <c r="E982" s="2"/>
      <c r="F982" s="2"/>
      <c r="G982" s="2"/>
      <c r="H982" s="3">
        <f t="shared" si="195"/>
        <v>0</v>
      </c>
      <c r="I982" s="63"/>
      <c r="J982" s="7"/>
      <c r="K982" s="8"/>
      <c r="M982" s="401"/>
    </row>
    <row r="983" spans="1:13" ht="24.95" customHeight="1">
      <c r="A983" s="32">
        <f t="shared" si="194"/>
        <v>0</v>
      </c>
      <c r="B983" s="10"/>
      <c r="C983" s="2"/>
      <c r="D983" s="2"/>
      <c r="E983" s="2"/>
      <c r="F983" s="2"/>
      <c r="G983" s="2"/>
      <c r="H983" s="3">
        <f t="shared" si="195"/>
        <v>0</v>
      </c>
      <c r="I983" s="63"/>
      <c r="J983" s="7"/>
      <c r="K983" s="8"/>
      <c r="M983" s="401"/>
    </row>
    <row r="984" spans="1:13" ht="24.95" customHeight="1">
      <c r="A984" s="32"/>
      <c r="B984" s="10"/>
      <c r="C984" s="2"/>
      <c r="D984" s="2"/>
      <c r="E984" s="2"/>
      <c r="F984" s="2"/>
      <c r="G984" s="2"/>
      <c r="H984" s="3">
        <f t="shared" si="195"/>
        <v>0</v>
      </c>
      <c r="I984" s="63"/>
      <c r="J984" s="7"/>
      <c r="K984" s="8"/>
      <c r="M984" s="401"/>
    </row>
    <row r="985" spans="1:13" ht="24.95" customHeight="1">
      <c r="A985" s="32"/>
      <c r="B985" s="10"/>
      <c r="C985" s="2"/>
      <c r="D985" s="2"/>
      <c r="E985" s="2"/>
      <c r="F985" s="2"/>
      <c r="G985" s="2"/>
      <c r="H985" s="3">
        <f t="shared" si="195"/>
        <v>0</v>
      </c>
      <c r="I985" s="63"/>
      <c r="J985" s="7"/>
      <c r="K985" s="8"/>
      <c r="M985" s="401"/>
    </row>
    <row r="986" spans="1:13" ht="24.95" customHeight="1">
      <c r="A986" s="33" t="str">
        <f>VLOOKUP(B975,O:W,2)</f>
        <v>070101</v>
      </c>
      <c r="B986" s="649" t="s">
        <v>70</v>
      </c>
      <c r="C986" s="650"/>
      <c r="D986" s="650"/>
      <c r="E986" s="650"/>
      <c r="F986" s="650"/>
      <c r="G986" s="650"/>
      <c r="H986" s="6"/>
      <c r="I986" s="63">
        <f>SUM(H976:H986)</f>
        <v>2500</v>
      </c>
      <c r="J986" s="1" t="str">
        <f>VLOOKUP(B975,O:W,7)</f>
        <v>کيلوگرم</v>
      </c>
      <c r="K986" s="8"/>
      <c r="M986" s="401"/>
    </row>
    <row r="987" spans="1:13" ht="45.75" customHeight="1">
      <c r="A987" s="32">
        <f>IF(B987&gt;0,1,0)</f>
        <v>1</v>
      </c>
      <c r="B987" s="647" t="s">
        <v>7280</v>
      </c>
      <c r="C987" s="648"/>
      <c r="D987" s="648"/>
      <c r="E987" s="648"/>
      <c r="F987" s="648"/>
      <c r="G987" s="648"/>
      <c r="H987" s="6"/>
      <c r="I987" s="63"/>
      <c r="J987" s="7"/>
      <c r="K987" s="8"/>
      <c r="M987" s="400" t="s">
        <v>3851</v>
      </c>
    </row>
    <row r="988" spans="1:13" ht="24.95" customHeight="1">
      <c r="A988" s="32">
        <f t="shared" ref="A988:A995" si="196">IF(H988&gt;0,1,0)</f>
        <v>1</v>
      </c>
      <c r="B988" s="10"/>
      <c r="C988" s="2">
        <v>1</v>
      </c>
      <c r="D988" s="2"/>
      <c r="E988" s="2"/>
      <c r="F988" s="2"/>
      <c r="G988" s="2"/>
      <c r="H988" s="3">
        <f>IF(AND(C988=0,D988=0,E988=0,F988=0,G988=0),0,ROUND(IF(C988=0,1,C988)*IF(D988=0,1,D988)*IF(E988=0,1,E988)*IF(F988=0,1,F988)*IF(G988=0,1,G988),2))</f>
        <v>1</v>
      </c>
      <c r="I988" s="63"/>
      <c r="J988" s="7"/>
      <c r="K988" s="8"/>
      <c r="M988" s="401" t="s">
        <v>3852</v>
      </c>
    </row>
    <row r="989" spans="1:13" ht="24.95" customHeight="1">
      <c r="A989" s="32">
        <f t="shared" si="196"/>
        <v>0</v>
      </c>
      <c r="B989" s="10"/>
      <c r="C989" s="2"/>
      <c r="D989" s="2"/>
      <c r="E989" s="2"/>
      <c r="F989" s="2"/>
      <c r="G989" s="2"/>
      <c r="H989" s="3">
        <f t="shared" ref="H989:H995" si="197">IF(AND(C989=0,D989=0,E989=0,F989=0,G989=0),0,ROUND(IF(C989=0,1,C989)*IF(D989=0,1,D989)*IF(E989=0,1,E989)*IF(F989=0,1,F989)*IF(G989=0,1,G989),2))</f>
        <v>0</v>
      </c>
      <c r="I989" s="63"/>
      <c r="J989" s="7"/>
      <c r="K989" s="8"/>
      <c r="M989" s="401"/>
    </row>
    <row r="990" spans="1:13" ht="24.95" customHeight="1">
      <c r="A990" s="32">
        <f t="shared" si="196"/>
        <v>0</v>
      </c>
      <c r="B990" s="10"/>
      <c r="C990" s="2"/>
      <c r="D990" s="2"/>
      <c r="E990" s="2"/>
      <c r="F990" s="2"/>
      <c r="G990" s="2"/>
      <c r="H990" s="3">
        <f t="shared" si="197"/>
        <v>0</v>
      </c>
      <c r="I990" s="63"/>
      <c r="J990" s="7"/>
      <c r="K990" s="8"/>
      <c r="M990" s="401"/>
    </row>
    <row r="991" spans="1:13" ht="24.95" customHeight="1">
      <c r="A991" s="32">
        <f t="shared" si="196"/>
        <v>0</v>
      </c>
      <c r="B991" s="10"/>
      <c r="C991" s="2"/>
      <c r="D991" s="2"/>
      <c r="E991" s="2"/>
      <c r="F991" s="2"/>
      <c r="G991" s="2"/>
      <c r="H991" s="3">
        <f t="shared" si="197"/>
        <v>0</v>
      </c>
      <c r="I991" s="63"/>
      <c r="J991" s="7"/>
      <c r="K991" s="8"/>
      <c r="M991" s="401"/>
    </row>
    <row r="992" spans="1:13" ht="24.95" customHeight="1">
      <c r="A992" s="32">
        <f t="shared" si="196"/>
        <v>0</v>
      </c>
      <c r="B992" s="10"/>
      <c r="C992" s="2"/>
      <c r="D992" s="2"/>
      <c r="E992" s="2"/>
      <c r="F992" s="2"/>
      <c r="G992" s="2"/>
      <c r="H992" s="3">
        <f t="shared" si="197"/>
        <v>0</v>
      </c>
      <c r="I992" s="63"/>
      <c r="J992" s="7"/>
      <c r="K992" s="8"/>
      <c r="M992" s="401"/>
    </row>
    <row r="993" spans="1:13" ht="24.95" customHeight="1">
      <c r="A993" s="32">
        <f t="shared" si="196"/>
        <v>0</v>
      </c>
      <c r="B993" s="10"/>
      <c r="C993" s="2"/>
      <c r="D993" s="2"/>
      <c r="E993" s="2"/>
      <c r="F993" s="2"/>
      <c r="G993" s="2"/>
      <c r="H993" s="3">
        <f t="shared" si="197"/>
        <v>0</v>
      </c>
      <c r="I993" s="63"/>
      <c r="J993" s="7"/>
      <c r="K993" s="8"/>
      <c r="M993" s="401"/>
    </row>
    <row r="994" spans="1:13" ht="24.95" customHeight="1">
      <c r="A994" s="32">
        <f t="shared" si="196"/>
        <v>0</v>
      </c>
      <c r="B994" s="10"/>
      <c r="C994" s="2"/>
      <c r="D994" s="2"/>
      <c r="E994" s="2"/>
      <c r="F994" s="2"/>
      <c r="G994" s="2"/>
      <c r="H994" s="3">
        <f t="shared" si="197"/>
        <v>0</v>
      </c>
      <c r="I994" s="63"/>
      <c r="J994" s="7"/>
      <c r="K994" s="8"/>
      <c r="M994" s="401"/>
    </row>
    <row r="995" spans="1:13" ht="24.95" customHeight="1">
      <c r="A995" s="32">
        <f t="shared" si="196"/>
        <v>0</v>
      </c>
      <c r="B995" s="10"/>
      <c r="C995" s="2"/>
      <c r="D995" s="2"/>
      <c r="E995" s="2"/>
      <c r="F995" s="2"/>
      <c r="G995" s="2"/>
      <c r="H995" s="3">
        <f t="shared" si="197"/>
        <v>0</v>
      </c>
      <c r="I995" s="63"/>
      <c r="J995" s="7"/>
      <c r="K995" s="8"/>
      <c r="M995" s="401"/>
    </row>
    <row r="996" spans="1:13" ht="24.95" customHeight="1">
      <c r="A996" s="33" t="str">
        <f>VLOOKUP(B987,O:W,2)</f>
        <v>070708</v>
      </c>
      <c r="B996" s="649" t="s">
        <v>70</v>
      </c>
      <c r="C996" s="650"/>
      <c r="D996" s="650"/>
      <c r="E996" s="650"/>
      <c r="F996" s="650"/>
      <c r="G996" s="650"/>
      <c r="H996" s="6"/>
      <c r="I996" s="63">
        <f>SUM(H988:H996)</f>
        <v>1</v>
      </c>
      <c r="J996" s="1" t="str">
        <f>VLOOKUP(B987,O:W,7)</f>
        <v>كيلوگرم</v>
      </c>
      <c r="K996" s="8"/>
      <c r="M996" s="401"/>
    </row>
    <row r="997" spans="1:13" ht="45.75" customHeight="1">
      <c r="A997" s="32">
        <f>IF(B997&gt;0,1,0)</f>
        <v>0</v>
      </c>
      <c r="B997" s="647"/>
      <c r="C997" s="648"/>
      <c r="D997" s="648"/>
      <c r="E997" s="648"/>
      <c r="F997" s="648"/>
      <c r="G997" s="648"/>
      <c r="H997" s="6"/>
      <c r="I997" s="63"/>
      <c r="J997" s="7"/>
      <c r="K997" s="8"/>
      <c r="M997" s="400" t="s">
        <v>3851</v>
      </c>
    </row>
    <row r="998" spans="1:13" ht="24.95" customHeight="1">
      <c r="A998" s="32">
        <f t="shared" ref="A998:A1005" si="198">IF(H998&gt;0,1,0)</f>
        <v>0</v>
      </c>
      <c r="B998" s="10"/>
      <c r="C998" s="2"/>
      <c r="D998" s="2"/>
      <c r="E998" s="2"/>
      <c r="F998" s="2"/>
      <c r="G998" s="2"/>
      <c r="H998" s="3">
        <f>IF(AND(C998=0,D998=0,E998=0,F998=0,G998=0),0,ROUND(IF(C998=0,1,C998)*IF(D998=0,1,D998)*IF(E998=0,1,E998)*IF(F998=0,1,F998)*IF(G998=0,1,G998),2))</f>
        <v>0</v>
      </c>
      <c r="I998" s="63"/>
      <c r="J998" s="7"/>
      <c r="K998" s="8"/>
      <c r="M998" s="401" t="s">
        <v>3852</v>
      </c>
    </row>
    <row r="999" spans="1:13" ht="24.95" customHeight="1">
      <c r="A999" s="32">
        <f t="shared" si="198"/>
        <v>0</v>
      </c>
      <c r="B999" s="10"/>
      <c r="C999" s="2"/>
      <c r="D999" s="2"/>
      <c r="E999" s="2"/>
      <c r="F999" s="2"/>
      <c r="G999" s="2"/>
      <c r="H999" s="3">
        <f t="shared" ref="H999:H1005" si="199">IF(AND(C999=0,D999=0,E999=0,F999=0,G999=0),0,ROUND(IF(C999=0,1,C999)*IF(D999=0,1,D999)*IF(E999=0,1,E999)*IF(F999=0,1,F999)*IF(G999=0,1,G999),2))</f>
        <v>0</v>
      </c>
      <c r="I999" s="63"/>
      <c r="J999" s="7"/>
      <c r="K999" s="8"/>
      <c r="M999" s="401"/>
    </row>
    <row r="1000" spans="1:13" ht="24.95" customHeight="1">
      <c r="A1000" s="32">
        <f t="shared" si="198"/>
        <v>0</v>
      </c>
      <c r="B1000" s="10"/>
      <c r="C1000" s="2"/>
      <c r="D1000" s="2"/>
      <c r="E1000" s="2"/>
      <c r="F1000" s="2"/>
      <c r="G1000" s="2"/>
      <c r="H1000" s="3">
        <f t="shared" si="199"/>
        <v>0</v>
      </c>
      <c r="I1000" s="63"/>
      <c r="J1000" s="7"/>
      <c r="K1000" s="8"/>
      <c r="M1000" s="401"/>
    </row>
    <row r="1001" spans="1:13" ht="24.95" customHeight="1">
      <c r="A1001" s="32">
        <f t="shared" si="198"/>
        <v>0</v>
      </c>
      <c r="B1001" s="10"/>
      <c r="C1001" s="2"/>
      <c r="D1001" s="2"/>
      <c r="E1001" s="2"/>
      <c r="F1001" s="2"/>
      <c r="G1001" s="2"/>
      <c r="H1001" s="3">
        <f t="shared" si="199"/>
        <v>0</v>
      </c>
      <c r="I1001" s="63"/>
      <c r="J1001" s="7"/>
      <c r="K1001" s="8"/>
      <c r="M1001" s="401"/>
    </row>
    <row r="1002" spans="1:13" ht="24.95" customHeight="1">
      <c r="A1002" s="32">
        <f t="shared" si="198"/>
        <v>0</v>
      </c>
      <c r="B1002" s="10"/>
      <c r="C1002" s="2"/>
      <c r="D1002" s="2"/>
      <c r="E1002" s="2"/>
      <c r="F1002" s="2"/>
      <c r="G1002" s="2"/>
      <c r="H1002" s="3">
        <f t="shared" si="199"/>
        <v>0</v>
      </c>
      <c r="I1002" s="63"/>
      <c r="J1002" s="7"/>
      <c r="K1002" s="8"/>
      <c r="M1002" s="401"/>
    </row>
    <row r="1003" spans="1:13" ht="24.95" customHeight="1">
      <c r="A1003" s="32">
        <f t="shared" si="198"/>
        <v>0</v>
      </c>
      <c r="B1003" s="10"/>
      <c r="C1003" s="2"/>
      <c r="D1003" s="2"/>
      <c r="E1003" s="2"/>
      <c r="F1003" s="2"/>
      <c r="G1003" s="2"/>
      <c r="H1003" s="3">
        <f t="shared" si="199"/>
        <v>0</v>
      </c>
      <c r="I1003" s="63"/>
      <c r="J1003" s="7"/>
      <c r="K1003" s="8"/>
      <c r="M1003" s="401"/>
    </row>
    <row r="1004" spans="1:13" ht="24.95" customHeight="1">
      <c r="A1004" s="32">
        <f t="shared" si="198"/>
        <v>0</v>
      </c>
      <c r="B1004" s="10"/>
      <c r="C1004" s="2"/>
      <c r="D1004" s="2"/>
      <c r="E1004" s="2"/>
      <c r="F1004" s="2"/>
      <c r="G1004" s="2"/>
      <c r="H1004" s="3">
        <f t="shared" si="199"/>
        <v>0</v>
      </c>
      <c r="I1004" s="63"/>
      <c r="J1004" s="7"/>
      <c r="K1004" s="8"/>
      <c r="M1004" s="401"/>
    </row>
    <row r="1005" spans="1:13" ht="24.95" customHeight="1">
      <c r="A1005" s="32">
        <f t="shared" si="198"/>
        <v>0</v>
      </c>
      <c r="B1005" s="10"/>
      <c r="C1005" s="2"/>
      <c r="D1005" s="2"/>
      <c r="E1005" s="2"/>
      <c r="F1005" s="2"/>
      <c r="G1005" s="2"/>
      <c r="H1005" s="3">
        <f t="shared" si="199"/>
        <v>0</v>
      </c>
      <c r="I1005" s="63"/>
      <c r="J1005" s="7"/>
      <c r="K1005" s="8"/>
      <c r="M1005" s="401"/>
    </row>
    <row r="1006" spans="1:13" ht="24.95" customHeight="1">
      <c r="A1006" s="33" t="e">
        <f>VLOOKUP(B997,O:W,2)</f>
        <v>#N/A</v>
      </c>
      <c r="B1006" s="649" t="s">
        <v>70</v>
      </c>
      <c r="C1006" s="650"/>
      <c r="D1006" s="650"/>
      <c r="E1006" s="650"/>
      <c r="F1006" s="650"/>
      <c r="G1006" s="650"/>
      <c r="H1006" s="6"/>
      <c r="I1006" s="63">
        <f>SUM(H998:H1006)</f>
        <v>0</v>
      </c>
      <c r="J1006" s="1" t="e">
        <f>VLOOKUP(B997,O:W,7)</f>
        <v>#N/A</v>
      </c>
      <c r="K1006" s="8"/>
      <c r="M1006" s="401"/>
    </row>
    <row r="1007" spans="1:13" ht="45.75" customHeight="1">
      <c r="A1007" s="32">
        <f>IF(B1007&gt;0,1,0)</f>
        <v>0</v>
      </c>
      <c r="B1007" s="647"/>
      <c r="C1007" s="648"/>
      <c r="D1007" s="648"/>
      <c r="E1007" s="648"/>
      <c r="F1007" s="648"/>
      <c r="G1007" s="648"/>
      <c r="H1007" s="6"/>
      <c r="I1007" s="63"/>
      <c r="J1007" s="7"/>
      <c r="K1007" s="8"/>
      <c r="M1007" s="400" t="s">
        <v>3851</v>
      </c>
    </row>
    <row r="1008" spans="1:13" ht="24.95" customHeight="1">
      <c r="A1008" s="32">
        <f t="shared" ref="A1008:A1015" si="200">IF(H1008&gt;0,1,0)</f>
        <v>0</v>
      </c>
      <c r="B1008" s="10"/>
      <c r="C1008" s="2"/>
      <c r="D1008" s="2"/>
      <c r="E1008" s="2"/>
      <c r="F1008" s="2"/>
      <c r="G1008" s="2"/>
      <c r="H1008" s="3">
        <f>IF(AND(C1008=0,D1008=0,E1008=0,F1008=0,G1008=0),0,ROUND(IF(C1008=0,1,C1008)*IF(D1008=0,1,D1008)*IF(E1008=0,1,E1008)*IF(F1008=0,1,F1008)*IF(G1008=0,1,G1008),2))</f>
        <v>0</v>
      </c>
      <c r="I1008" s="63"/>
      <c r="J1008" s="7"/>
      <c r="K1008" s="8"/>
      <c r="M1008" s="401" t="s">
        <v>3852</v>
      </c>
    </row>
    <row r="1009" spans="1:13" ht="24.95" customHeight="1">
      <c r="A1009" s="32">
        <f t="shared" si="200"/>
        <v>0</v>
      </c>
      <c r="B1009" s="10"/>
      <c r="C1009" s="2"/>
      <c r="D1009" s="2"/>
      <c r="E1009" s="2"/>
      <c r="F1009" s="2"/>
      <c r="G1009" s="2"/>
      <c r="H1009" s="3">
        <f t="shared" ref="H1009:H1015" si="201">IF(AND(C1009=0,D1009=0,E1009=0,F1009=0,G1009=0),0,ROUND(IF(C1009=0,1,C1009)*IF(D1009=0,1,D1009)*IF(E1009=0,1,E1009)*IF(F1009=0,1,F1009)*IF(G1009=0,1,G1009),2))</f>
        <v>0</v>
      </c>
      <c r="I1009" s="63"/>
      <c r="J1009" s="7"/>
      <c r="K1009" s="8"/>
      <c r="M1009" s="401"/>
    </row>
    <row r="1010" spans="1:13" ht="24.95" customHeight="1">
      <c r="A1010" s="32">
        <f t="shared" si="200"/>
        <v>0</v>
      </c>
      <c r="B1010" s="10"/>
      <c r="C1010" s="2"/>
      <c r="D1010" s="2"/>
      <c r="E1010" s="2"/>
      <c r="F1010" s="2"/>
      <c r="G1010" s="2"/>
      <c r="H1010" s="3">
        <f t="shared" si="201"/>
        <v>0</v>
      </c>
      <c r="I1010" s="63"/>
      <c r="J1010" s="7"/>
      <c r="K1010" s="8"/>
      <c r="M1010" s="401"/>
    </row>
    <row r="1011" spans="1:13" ht="24.95" customHeight="1">
      <c r="A1011" s="32">
        <f t="shared" si="200"/>
        <v>0</v>
      </c>
      <c r="B1011" s="10"/>
      <c r="C1011" s="2"/>
      <c r="D1011" s="2"/>
      <c r="E1011" s="2"/>
      <c r="F1011" s="2"/>
      <c r="G1011" s="2"/>
      <c r="H1011" s="3">
        <f t="shared" si="201"/>
        <v>0</v>
      </c>
      <c r="I1011" s="63"/>
      <c r="J1011" s="7"/>
      <c r="K1011" s="8"/>
      <c r="M1011" s="401"/>
    </row>
    <row r="1012" spans="1:13" ht="24.95" customHeight="1">
      <c r="A1012" s="32">
        <f t="shared" si="200"/>
        <v>0</v>
      </c>
      <c r="B1012" s="10"/>
      <c r="C1012" s="2"/>
      <c r="D1012" s="2"/>
      <c r="E1012" s="2"/>
      <c r="F1012" s="2"/>
      <c r="G1012" s="2"/>
      <c r="H1012" s="3">
        <f t="shared" si="201"/>
        <v>0</v>
      </c>
      <c r="I1012" s="63"/>
      <c r="J1012" s="7"/>
      <c r="K1012" s="8"/>
      <c r="M1012" s="401"/>
    </row>
    <row r="1013" spans="1:13" ht="24.95" customHeight="1">
      <c r="A1013" s="32">
        <f t="shared" si="200"/>
        <v>0</v>
      </c>
      <c r="B1013" s="10"/>
      <c r="C1013" s="2"/>
      <c r="D1013" s="2"/>
      <c r="E1013" s="2"/>
      <c r="F1013" s="2"/>
      <c r="G1013" s="2"/>
      <c r="H1013" s="3">
        <f t="shared" si="201"/>
        <v>0</v>
      </c>
      <c r="I1013" s="63"/>
      <c r="J1013" s="7"/>
      <c r="K1013" s="8"/>
      <c r="M1013" s="401"/>
    </row>
    <row r="1014" spans="1:13" ht="24.95" customHeight="1">
      <c r="A1014" s="32">
        <f t="shared" si="200"/>
        <v>0</v>
      </c>
      <c r="B1014" s="10"/>
      <c r="C1014" s="2"/>
      <c r="D1014" s="2"/>
      <c r="E1014" s="2"/>
      <c r="F1014" s="2"/>
      <c r="G1014" s="2"/>
      <c r="H1014" s="3">
        <f t="shared" si="201"/>
        <v>0</v>
      </c>
      <c r="I1014" s="63"/>
      <c r="J1014" s="7"/>
      <c r="K1014" s="8"/>
      <c r="M1014" s="401"/>
    </row>
    <row r="1015" spans="1:13" ht="24.95" customHeight="1">
      <c r="A1015" s="32">
        <f t="shared" si="200"/>
        <v>0</v>
      </c>
      <c r="B1015" s="10"/>
      <c r="C1015" s="2"/>
      <c r="D1015" s="2"/>
      <c r="E1015" s="2"/>
      <c r="F1015" s="2"/>
      <c r="G1015" s="2"/>
      <c r="H1015" s="3">
        <f t="shared" si="201"/>
        <v>0</v>
      </c>
      <c r="I1015" s="63"/>
      <c r="J1015" s="7"/>
      <c r="K1015" s="8"/>
      <c r="M1015" s="401"/>
    </row>
    <row r="1016" spans="1:13" ht="24.95" customHeight="1">
      <c r="A1016" s="33" t="e">
        <f>VLOOKUP(B1007,O:W,2)</f>
        <v>#N/A</v>
      </c>
      <c r="B1016" s="649" t="s">
        <v>70</v>
      </c>
      <c r="C1016" s="650"/>
      <c r="D1016" s="650"/>
      <c r="E1016" s="650"/>
      <c r="F1016" s="650"/>
      <c r="G1016" s="650"/>
      <c r="H1016" s="6"/>
      <c r="I1016" s="63">
        <f>SUM(H1008:H1016)</f>
        <v>0</v>
      </c>
      <c r="J1016" s="1" t="e">
        <f>VLOOKUP(B1007,O:W,7)</f>
        <v>#N/A</v>
      </c>
      <c r="K1016" s="8"/>
      <c r="M1016" s="401"/>
    </row>
    <row r="1017" spans="1:13" ht="45.75" customHeight="1">
      <c r="A1017" s="32">
        <f>IF(B1017&gt;0,1,0)</f>
        <v>0</v>
      </c>
      <c r="B1017" s="647"/>
      <c r="C1017" s="648"/>
      <c r="D1017" s="648"/>
      <c r="E1017" s="648"/>
      <c r="F1017" s="648"/>
      <c r="G1017" s="648"/>
      <c r="H1017" s="6"/>
      <c r="I1017" s="63"/>
      <c r="J1017" s="7"/>
      <c r="K1017" s="8"/>
      <c r="M1017" s="400" t="s">
        <v>3851</v>
      </c>
    </row>
    <row r="1018" spans="1:13" ht="24.95" customHeight="1">
      <c r="A1018" s="32">
        <f t="shared" ref="A1018:A1025" si="202">IF(H1018&gt;0,1,0)</f>
        <v>0</v>
      </c>
      <c r="B1018" s="10"/>
      <c r="C1018" s="2"/>
      <c r="D1018" s="2"/>
      <c r="E1018" s="2"/>
      <c r="F1018" s="2"/>
      <c r="G1018" s="2"/>
      <c r="H1018" s="3">
        <f>IF(AND(C1018=0,D1018=0,E1018=0,F1018=0,G1018=0),0,ROUND(IF(C1018=0,1,C1018)*IF(D1018=0,1,D1018)*IF(E1018=0,1,E1018)*IF(F1018=0,1,F1018)*IF(G1018=0,1,G1018),2))</f>
        <v>0</v>
      </c>
      <c r="I1018" s="63"/>
      <c r="J1018" s="7"/>
      <c r="K1018" s="8"/>
      <c r="M1018" s="401" t="s">
        <v>3852</v>
      </c>
    </row>
    <row r="1019" spans="1:13" ht="24.95" customHeight="1">
      <c r="A1019" s="32">
        <f t="shared" si="202"/>
        <v>0</v>
      </c>
      <c r="B1019" s="10"/>
      <c r="C1019" s="2"/>
      <c r="D1019" s="2"/>
      <c r="E1019" s="2"/>
      <c r="F1019" s="2"/>
      <c r="G1019" s="2"/>
      <c r="H1019" s="3">
        <f t="shared" ref="H1019:H1025" si="203">IF(AND(C1019=0,D1019=0,E1019=0,F1019=0,G1019=0),0,ROUND(IF(C1019=0,1,C1019)*IF(D1019=0,1,D1019)*IF(E1019=0,1,E1019)*IF(F1019=0,1,F1019)*IF(G1019=0,1,G1019),2))</f>
        <v>0</v>
      </c>
      <c r="I1019" s="63"/>
      <c r="J1019" s="7"/>
      <c r="K1019" s="8"/>
      <c r="M1019" s="401"/>
    </row>
    <row r="1020" spans="1:13" ht="24.95" customHeight="1">
      <c r="A1020" s="32">
        <f t="shared" si="202"/>
        <v>0</v>
      </c>
      <c r="B1020" s="10"/>
      <c r="C1020" s="2"/>
      <c r="D1020" s="2"/>
      <c r="E1020" s="2"/>
      <c r="F1020" s="2"/>
      <c r="G1020" s="2"/>
      <c r="H1020" s="3">
        <f t="shared" si="203"/>
        <v>0</v>
      </c>
      <c r="I1020" s="63"/>
      <c r="J1020" s="7"/>
      <c r="K1020" s="8"/>
      <c r="M1020" s="401"/>
    </row>
    <row r="1021" spans="1:13" ht="24.95" customHeight="1">
      <c r="A1021" s="32">
        <f t="shared" si="202"/>
        <v>0</v>
      </c>
      <c r="B1021" s="10"/>
      <c r="C1021" s="2"/>
      <c r="D1021" s="2"/>
      <c r="E1021" s="2"/>
      <c r="F1021" s="2"/>
      <c r="G1021" s="2"/>
      <c r="H1021" s="3">
        <f t="shared" si="203"/>
        <v>0</v>
      </c>
      <c r="I1021" s="63"/>
      <c r="J1021" s="7"/>
      <c r="K1021" s="8"/>
      <c r="M1021" s="401"/>
    </row>
    <row r="1022" spans="1:13" ht="24.95" customHeight="1">
      <c r="A1022" s="32">
        <f t="shared" si="202"/>
        <v>0</v>
      </c>
      <c r="B1022" s="10"/>
      <c r="C1022" s="2"/>
      <c r="D1022" s="2"/>
      <c r="E1022" s="2"/>
      <c r="F1022" s="2"/>
      <c r="G1022" s="2"/>
      <c r="H1022" s="3">
        <f t="shared" si="203"/>
        <v>0</v>
      </c>
      <c r="I1022" s="63"/>
      <c r="J1022" s="7"/>
      <c r="K1022" s="8"/>
      <c r="M1022" s="401"/>
    </row>
    <row r="1023" spans="1:13" ht="24.95" customHeight="1">
      <c r="A1023" s="32">
        <f t="shared" si="202"/>
        <v>0</v>
      </c>
      <c r="B1023" s="10"/>
      <c r="C1023" s="2"/>
      <c r="D1023" s="2"/>
      <c r="E1023" s="2"/>
      <c r="F1023" s="2"/>
      <c r="G1023" s="2"/>
      <c r="H1023" s="3">
        <f t="shared" si="203"/>
        <v>0</v>
      </c>
      <c r="I1023" s="63"/>
      <c r="J1023" s="7"/>
      <c r="K1023" s="8"/>
      <c r="M1023" s="401"/>
    </row>
    <row r="1024" spans="1:13" ht="24.95" customHeight="1">
      <c r="A1024" s="32">
        <f t="shared" si="202"/>
        <v>0</v>
      </c>
      <c r="B1024" s="10"/>
      <c r="C1024" s="2"/>
      <c r="D1024" s="2"/>
      <c r="E1024" s="2"/>
      <c r="F1024" s="2"/>
      <c r="G1024" s="2"/>
      <c r="H1024" s="3">
        <f t="shared" si="203"/>
        <v>0</v>
      </c>
      <c r="I1024" s="63"/>
      <c r="J1024" s="7"/>
      <c r="K1024" s="8"/>
      <c r="M1024" s="401"/>
    </row>
    <row r="1025" spans="1:13" ht="24.95" customHeight="1">
      <c r="A1025" s="32">
        <f t="shared" si="202"/>
        <v>0</v>
      </c>
      <c r="B1025" s="10"/>
      <c r="C1025" s="2"/>
      <c r="D1025" s="2"/>
      <c r="E1025" s="2"/>
      <c r="F1025" s="2"/>
      <c r="G1025" s="2"/>
      <c r="H1025" s="3">
        <f t="shared" si="203"/>
        <v>0</v>
      </c>
      <c r="I1025" s="63"/>
      <c r="J1025" s="7"/>
      <c r="K1025" s="8"/>
      <c r="M1025" s="401"/>
    </row>
    <row r="1026" spans="1:13" ht="24.95" customHeight="1">
      <c r="A1026" s="33" t="e">
        <f>VLOOKUP(B1017,O:W,2)</f>
        <v>#N/A</v>
      </c>
      <c r="B1026" s="649" t="s">
        <v>70</v>
      </c>
      <c r="C1026" s="650"/>
      <c r="D1026" s="650"/>
      <c r="E1026" s="650"/>
      <c r="F1026" s="650"/>
      <c r="G1026" s="650"/>
      <c r="H1026" s="6"/>
      <c r="I1026" s="63">
        <f>SUM(H1018:H1026)</f>
        <v>0</v>
      </c>
      <c r="J1026" s="1" t="e">
        <f>VLOOKUP(B1017,O:W,7)</f>
        <v>#N/A</v>
      </c>
      <c r="K1026" s="8"/>
      <c r="M1026" s="401"/>
    </row>
    <row r="1027" spans="1:13" ht="45.75" customHeight="1">
      <c r="A1027" s="32">
        <f>IF(B1027&gt;0,1,0)</f>
        <v>0</v>
      </c>
      <c r="B1027" s="647"/>
      <c r="C1027" s="648"/>
      <c r="D1027" s="648"/>
      <c r="E1027" s="648"/>
      <c r="F1027" s="648"/>
      <c r="G1027" s="648"/>
      <c r="H1027" s="6"/>
      <c r="I1027" s="63"/>
      <c r="J1027" s="7"/>
      <c r="K1027" s="8"/>
      <c r="M1027" s="400" t="s">
        <v>3851</v>
      </c>
    </row>
    <row r="1028" spans="1:13" ht="24.95" customHeight="1">
      <c r="A1028" s="32">
        <f t="shared" ref="A1028:A1035" si="204">IF(H1028&gt;0,1,0)</f>
        <v>0</v>
      </c>
      <c r="B1028" s="10"/>
      <c r="C1028" s="2"/>
      <c r="D1028" s="2"/>
      <c r="E1028" s="2"/>
      <c r="F1028" s="2"/>
      <c r="G1028" s="2"/>
      <c r="H1028" s="3">
        <f>IF(AND(C1028=0,D1028=0,E1028=0,F1028=0,G1028=0),0,ROUND(IF(C1028=0,1,C1028)*IF(D1028=0,1,D1028)*IF(E1028=0,1,E1028)*IF(F1028=0,1,F1028)*IF(G1028=0,1,G1028),2))</f>
        <v>0</v>
      </c>
      <c r="I1028" s="63"/>
      <c r="J1028" s="7"/>
      <c r="K1028" s="8"/>
      <c r="M1028" s="401" t="s">
        <v>3852</v>
      </c>
    </row>
    <row r="1029" spans="1:13" ht="24.95" customHeight="1">
      <c r="A1029" s="32">
        <f t="shared" si="204"/>
        <v>0</v>
      </c>
      <c r="B1029" s="10"/>
      <c r="C1029" s="2"/>
      <c r="D1029" s="2"/>
      <c r="E1029" s="2"/>
      <c r="F1029" s="2"/>
      <c r="G1029" s="2"/>
      <c r="H1029" s="3">
        <f t="shared" ref="H1029:H1035" si="205">IF(AND(C1029=0,D1029=0,E1029=0,F1029=0,G1029=0),0,ROUND(IF(C1029=0,1,C1029)*IF(D1029=0,1,D1029)*IF(E1029=0,1,E1029)*IF(F1029=0,1,F1029)*IF(G1029=0,1,G1029),2))</f>
        <v>0</v>
      </c>
      <c r="I1029" s="63"/>
      <c r="J1029" s="7"/>
      <c r="K1029" s="8"/>
      <c r="M1029" s="401"/>
    </row>
    <row r="1030" spans="1:13" ht="24.95" customHeight="1">
      <c r="A1030" s="32">
        <f t="shared" si="204"/>
        <v>0</v>
      </c>
      <c r="B1030" s="10"/>
      <c r="C1030" s="2"/>
      <c r="D1030" s="2"/>
      <c r="E1030" s="2"/>
      <c r="F1030" s="2"/>
      <c r="G1030" s="2"/>
      <c r="H1030" s="3">
        <f t="shared" si="205"/>
        <v>0</v>
      </c>
      <c r="I1030" s="63"/>
      <c r="J1030" s="7"/>
      <c r="K1030" s="8"/>
      <c r="M1030" s="401"/>
    </row>
    <row r="1031" spans="1:13" ht="24.95" customHeight="1">
      <c r="A1031" s="32">
        <f t="shared" si="204"/>
        <v>0</v>
      </c>
      <c r="B1031" s="10"/>
      <c r="C1031" s="2"/>
      <c r="D1031" s="2"/>
      <c r="E1031" s="2"/>
      <c r="F1031" s="2"/>
      <c r="G1031" s="2"/>
      <c r="H1031" s="3">
        <f t="shared" si="205"/>
        <v>0</v>
      </c>
      <c r="I1031" s="63"/>
      <c r="J1031" s="7"/>
      <c r="K1031" s="8"/>
      <c r="M1031" s="401"/>
    </row>
    <row r="1032" spans="1:13" ht="24.95" customHeight="1">
      <c r="A1032" s="32">
        <f t="shared" si="204"/>
        <v>0</v>
      </c>
      <c r="B1032" s="10"/>
      <c r="C1032" s="2"/>
      <c r="D1032" s="2"/>
      <c r="E1032" s="2"/>
      <c r="F1032" s="2"/>
      <c r="G1032" s="2"/>
      <c r="H1032" s="3">
        <f t="shared" si="205"/>
        <v>0</v>
      </c>
      <c r="I1032" s="63"/>
      <c r="J1032" s="7"/>
      <c r="K1032" s="8"/>
      <c r="M1032" s="401"/>
    </row>
    <row r="1033" spans="1:13" ht="24.95" customHeight="1">
      <c r="A1033" s="32">
        <f t="shared" si="204"/>
        <v>0</v>
      </c>
      <c r="B1033" s="10"/>
      <c r="C1033" s="2"/>
      <c r="D1033" s="2"/>
      <c r="E1033" s="2"/>
      <c r="F1033" s="2"/>
      <c r="G1033" s="2"/>
      <c r="H1033" s="3">
        <f t="shared" si="205"/>
        <v>0</v>
      </c>
      <c r="I1033" s="63"/>
      <c r="J1033" s="7"/>
      <c r="K1033" s="8"/>
      <c r="M1033" s="401"/>
    </row>
    <row r="1034" spans="1:13" ht="24.95" customHeight="1">
      <c r="A1034" s="32">
        <f t="shared" si="204"/>
        <v>0</v>
      </c>
      <c r="B1034" s="10"/>
      <c r="C1034" s="2"/>
      <c r="D1034" s="2"/>
      <c r="E1034" s="2"/>
      <c r="F1034" s="2"/>
      <c r="G1034" s="2"/>
      <c r="H1034" s="3">
        <f t="shared" si="205"/>
        <v>0</v>
      </c>
      <c r="I1034" s="63"/>
      <c r="J1034" s="7"/>
      <c r="K1034" s="8"/>
      <c r="M1034" s="401"/>
    </row>
    <row r="1035" spans="1:13" ht="24.95" customHeight="1">
      <c r="A1035" s="32">
        <f t="shared" si="204"/>
        <v>0</v>
      </c>
      <c r="B1035" s="10"/>
      <c r="C1035" s="2"/>
      <c r="D1035" s="2"/>
      <c r="E1035" s="2"/>
      <c r="F1035" s="2"/>
      <c r="G1035" s="2"/>
      <c r="H1035" s="3">
        <f t="shared" si="205"/>
        <v>0</v>
      </c>
      <c r="I1035" s="63"/>
      <c r="J1035" s="7"/>
      <c r="K1035" s="8"/>
      <c r="M1035" s="401"/>
    </row>
    <row r="1036" spans="1:13" ht="24.95" customHeight="1">
      <c r="A1036" s="33" t="e">
        <f>VLOOKUP(B1027,O:W,2)</f>
        <v>#N/A</v>
      </c>
      <c r="B1036" s="649" t="s">
        <v>70</v>
      </c>
      <c r="C1036" s="650"/>
      <c r="D1036" s="650"/>
      <c r="E1036" s="650"/>
      <c r="F1036" s="650"/>
      <c r="G1036" s="650"/>
      <c r="H1036" s="6"/>
      <c r="I1036" s="63">
        <f>SUM(H1028:H1036)</f>
        <v>0</v>
      </c>
      <c r="J1036" s="1" t="e">
        <f>VLOOKUP(B1027,O:W,7)</f>
        <v>#N/A</v>
      </c>
      <c r="K1036" s="8"/>
      <c r="M1036" s="401"/>
    </row>
    <row r="1037" spans="1:13" ht="45.75" customHeight="1">
      <c r="A1037" s="32">
        <f>IF(B1037&gt;0,1,0)</f>
        <v>0</v>
      </c>
      <c r="B1037" s="647"/>
      <c r="C1037" s="648"/>
      <c r="D1037" s="648"/>
      <c r="E1037" s="648"/>
      <c r="F1037" s="648"/>
      <c r="G1037" s="648"/>
      <c r="H1037" s="6"/>
      <c r="I1037" s="63"/>
      <c r="J1037" s="7"/>
      <c r="K1037" s="8"/>
      <c r="M1037" s="400" t="s">
        <v>3851</v>
      </c>
    </row>
    <row r="1038" spans="1:13" ht="24.95" customHeight="1">
      <c r="A1038" s="32">
        <f t="shared" ref="A1038:A1045" si="206">IF(H1038&gt;0,1,0)</f>
        <v>0</v>
      </c>
      <c r="B1038" s="10"/>
      <c r="C1038" s="2"/>
      <c r="D1038" s="2"/>
      <c r="E1038" s="2"/>
      <c r="F1038" s="2"/>
      <c r="G1038" s="2"/>
      <c r="H1038" s="3">
        <f>IF(AND(C1038=0,D1038=0,E1038=0,F1038=0,G1038=0),0,ROUND(IF(C1038=0,1,C1038)*IF(D1038=0,1,D1038)*IF(E1038=0,1,E1038)*IF(F1038=0,1,F1038)*IF(G1038=0,1,G1038),2))</f>
        <v>0</v>
      </c>
      <c r="I1038" s="63"/>
      <c r="J1038" s="7"/>
      <c r="K1038" s="8"/>
      <c r="M1038" s="401" t="s">
        <v>3852</v>
      </c>
    </row>
    <row r="1039" spans="1:13" ht="24.95" customHeight="1">
      <c r="A1039" s="32">
        <f t="shared" si="206"/>
        <v>0</v>
      </c>
      <c r="B1039" s="10"/>
      <c r="C1039" s="2"/>
      <c r="D1039" s="2"/>
      <c r="E1039" s="2"/>
      <c r="F1039" s="2"/>
      <c r="G1039" s="2"/>
      <c r="H1039" s="3">
        <f t="shared" ref="H1039:H1045" si="207">IF(AND(C1039=0,D1039=0,E1039=0,F1039=0,G1039=0),0,ROUND(IF(C1039=0,1,C1039)*IF(D1039=0,1,D1039)*IF(E1039=0,1,E1039)*IF(F1039=0,1,F1039)*IF(G1039=0,1,G1039),2))</f>
        <v>0</v>
      </c>
      <c r="I1039" s="63"/>
      <c r="J1039" s="7"/>
      <c r="K1039" s="8"/>
      <c r="M1039" s="401"/>
    </row>
    <row r="1040" spans="1:13" ht="24.95" customHeight="1">
      <c r="A1040" s="32">
        <f t="shared" si="206"/>
        <v>0</v>
      </c>
      <c r="B1040" s="10"/>
      <c r="C1040" s="2"/>
      <c r="D1040" s="2"/>
      <c r="E1040" s="2"/>
      <c r="F1040" s="2"/>
      <c r="G1040" s="2"/>
      <c r="H1040" s="3">
        <f t="shared" si="207"/>
        <v>0</v>
      </c>
      <c r="I1040" s="63"/>
      <c r="J1040" s="7"/>
      <c r="K1040" s="8"/>
      <c r="M1040" s="401"/>
    </row>
    <row r="1041" spans="1:13" ht="24.95" customHeight="1">
      <c r="A1041" s="32">
        <f t="shared" si="206"/>
        <v>0</v>
      </c>
      <c r="B1041" s="10"/>
      <c r="C1041" s="2"/>
      <c r="D1041" s="2"/>
      <c r="E1041" s="2"/>
      <c r="F1041" s="2"/>
      <c r="G1041" s="2"/>
      <c r="H1041" s="3">
        <f t="shared" si="207"/>
        <v>0</v>
      </c>
      <c r="I1041" s="63"/>
      <c r="J1041" s="7"/>
      <c r="K1041" s="8"/>
      <c r="M1041" s="401"/>
    </row>
    <row r="1042" spans="1:13" ht="24.95" customHeight="1">
      <c r="A1042" s="32">
        <f t="shared" si="206"/>
        <v>0</v>
      </c>
      <c r="B1042" s="10"/>
      <c r="C1042" s="2"/>
      <c r="D1042" s="2"/>
      <c r="E1042" s="2"/>
      <c r="F1042" s="2"/>
      <c r="G1042" s="2"/>
      <c r="H1042" s="3">
        <f t="shared" si="207"/>
        <v>0</v>
      </c>
      <c r="I1042" s="63"/>
      <c r="J1042" s="7"/>
      <c r="K1042" s="8"/>
      <c r="M1042" s="401"/>
    </row>
    <row r="1043" spans="1:13" ht="24.95" customHeight="1">
      <c r="A1043" s="32">
        <f t="shared" si="206"/>
        <v>0</v>
      </c>
      <c r="B1043" s="10"/>
      <c r="C1043" s="2"/>
      <c r="D1043" s="2"/>
      <c r="E1043" s="2"/>
      <c r="F1043" s="2"/>
      <c r="G1043" s="2"/>
      <c r="H1043" s="3">
        <f t="shared" si="207"/>
        <v>0</v>
      </c>
      <c r="I1043" s="63"/>
      <c r="J1043" s="7"/>
      <c r="K1043" s="8"/>
      <c r="M1043" s="401"/>
    </row>
    <row r="1044" spans="1:13" ht="24.95" customHeight="1">
      <c r="A1044" s="32">
        <f t="shared" si="206"/>
        <v>0</v>
      </c>
      <c r="B1044" s="10"/>
      <c r="C1044" s="2"/>
      <c r="D1044" s="2"/>
      <c r="E1044" s="2"/>
      <c r="F1044" s="2"/>
      <c r="G1044" s="2"/>
      <c r="H1044" s="3">
        <f t="shared" si="207"/>
        <v>0</v>
      </c>
      <c r="I1044" s="63"/>
      <c r="J1044" s="7"/>
      <c r="K1044" s="8"/>
      <c r="M1044" s="401"/>
    </row>
    <row r="1045" spans="1:13" ht="24.95" customHeight="1">
      <c r="A1045" s="32">
        <f t="shared" si="206"/>
        <v>0</v>
      </c>
      <c r="B1045" s="10"/>
      <c r="C1045" s="2"/>
      <c r="D1045" s="2"/>
      <c r="E1045" s="2"/>
      <c r="F1045" s="2"/>
      <c r="G1045" s="2"/>
      <c r="H1045" s="3">
        <f t="shared" si="207"/>
        <v>0</v>
      </c>
      <c r="I1045" s="63"/>
      <c r="J1045" s="7"/>
      <c r="K1045" s="8"/>
      <c r="M1045" s="401"/>
    </row>
    <row r="1046" spans="1:13" ht="24.95" customHeight="1">
      <c r="A1046" s="33" t="e">
        <f>VLOOKUP(B1037,O:W,2)</f>
        <v>#N/A</v>
      </c>
      <c r="B1046" s="649" t="s">
        <v>70</v>
      </c>
      <c r="C1046" s="650"/>
      <c r="D1046" s="650"/>
      <c r="E1046" s="650"/>
      <c r="F1046" s="650"/>
      <c r="G1046" s="650"/>
      <c r="H1046" s="6"/>
      <c r="I1046" s="63">
        <f>SUM(H1038:H1046)</f>
        <v>0</v>
      </c>
      <c r="J1046" s="1" t="e">
        <f>VLOOKUP(B1037,O:W,7)</f>
        <v>#N/A</v>
      </c>
      <c r="K1046" s="8"/>
      <c r="M1046" s="401"/>
    </row>
    <row r="1047" spans="1:13" ht="45.75" customHeight="1">
      <c r="A1047" s="32">
        <f>IF(B1047&gt;0,1,0)</f>
        <v>0</v>
      </c>
      <c r="B1047" s="647"/>
      <c r="C1047" s="648"/>
      <c r="D1047" s="648"/>
      <c r="E1047" s="648"/>
      <c r="F1047" s="648"/>
      <c r="G1047" s="648"/>
      <c r="H1047" s="6"/>
      <c r="I1047" s="63"/>
      <c r="J1047" s="7"/>
      <c r="K1047" s="8"/>
      <c r="M1047" s="400" t="s">
        <v>3851</v>
      </c>
    </row>
    <row r="1048" spans="1:13" ht="24.95" customHeight="1">
      <c r="A1048" s="32">
        <f t="shared" ref="A1048:A1055" si="208">IF(H1048&gt;0,1,0)</f>
        <v>0</v>
      </c>
      <c r="B1048" s="10"/>
      <c r="C1048" s="2"/>
      <c r="D1048" s="2"/>
      <c r="E1048" s="2"/>
      <c r="F1048" s="2"/>
      <c r="G1048" s="2"/>
      <c r="H1048" s="3">
        <f>IF(AND(C1048=0,D1048=0,E1048=0,F1048=0,G1048=0),0,ROUND(IF(C1048=0,1,C1048)*IF(D1048=0,1,D1048)*IF(E1048=0,1,E1048)*IF(F1048=0,1,F1048)*IF(G1048=0,1,G1048),2))</f>
        <v>0</v>
      </c>
      <c r="I1048" s="63"/>
      <c r="J1048" s="7"/>
      <c r="K1048" s="8"/>
      <c r="M1048" s="401" t="s">
        <v>3852</v>
      </c>
    </row>
    <row r="1049" spans="1:13" ht="24.95" customHeight="1">
      <c r="A1049" s="32">
        <f t="shared" si="208"/>
        <v>0</v>
      </c>
      <c r="B1049" s="10"/>
      <c r="C1049" s="2"/>
      <c r="D1049" s="2"/>
      <c r="E1049" s="2"/>
      <c r="F1049" s="2"/>
      <c r="G1049" s="2"/>
      <c r="H1049" s="3">
        <f t="shared" ref="H1049:H1055" si="209">IF(AND(C1049=0,D1049=0,E1049=0,F1049=0,G1049=0),0,ROUND(IF(C1049=0,1,C1049)*IF(D1049=0,1,D1049)*IF(E1049=0,1,E1049)*IF(F1049=0,1,F1049)*IF(G1049=0,1,G1049),2))</f>
        <v>0</v>
      </c>
      <c r="I1049" s="63"/>
      <c r="J1049" s="7"/>
      <c r="K1049" s="8"/>
      <c r="M1049" s="401"/>
    </row>
    <row r="1050" spans="1:13" ht="24.95" customHeight="1">
      <c r="A1050" s="32">
        <f t="shared" si="208"/>
        <v>0</v>
      </c>
      <c r="B1050" s="10"/>
      <c r="C1050" s="2"/>
      <c r="D1050" s="2"/>
      <c r="E1050" s="2"/>
      <c r="F1050" s="2"/>
      <c r="G1050" s="2"/>
      <c r="H1050" s="3">
        <f t="shared" si="209"/>
        <v>0</v>
      </c>
      <c r="I1050" s="63"/>
      <c r="J1050" s="7"/>
      <c r="K1050" s="8"/>
      <c r="M1050" s="401"/>
    </row>
    <row r="1051" spans="1:13" ht="24.95" customHeight="1">
      <c r="A1051" s="32">
        <f t="shared" si="208"/>
        <v>0</v>
      </c>
      <c r="B1051" s="10"/>
      <c r="C1051" s="2"/>
      <c r="D1051" s="2"/>
      <c r="E1051" s="2"/>
      <c r="F1051" s="2"/>
      <c r="G1051" s="2"/>
      <c r="H1051" s="3">
        <f t="shared" si="209"/>
        <v>0</v>
      </c>
      <c r="I1051" s="63"/>
      <c r="J1051" s="7"/>
      <c r="K1051" s="8"/>
      <c r="M1051" s="401"/>
    </row>
    <row r="1052" spans="1:13" ht="24.95" customHeight="1">
      <c r="A1052" s="32">
        <f t="shared" si="208"/>
        <v>0</v>
      </c>
      <c r="B1052" s="10"/>
      <c r="C1052" s="2"/>
      <c r="D1052" s="2"/>
      <c r="E1052" s="2"/>
      <c r="F1052" s="2"/>
      <c r="G1052" s="2"/>
      <c r="H1052" s="3">
        <f t="shared" si="209"/>
        <v>0</v>
      </c>
      <c r="I1052" s="63"/>
      <c r="J1052" s="7"/>
      <c r="K1052" s="8"/>
      <c r="M1052" s="401"/>
    </row>
    <row r="1053" spans="1:13" ht="24.95" customHeight="1">
      <c r="A1053" s="32">
        <f t="shared" si="208"/>
        <v>0</v>
      </c>
      <c r="B1053" s="10"/>
      <c r="C1053" s="2"/>
      <c r="D1053" s="2"/>
      <c r="E1053" s="2"/>
      <c r="F1053" s="2"/>
      <c r="G1053" s="2"/>
      <c r="H1053" s="3">
        <f t="shared" si="209"/>
        <v>0</v>
      </c>
      <c r="I1053" s="63"/>
      <c r="J1053" s="7"/>
      <c r="K1053" s="8"/>
      <c r="M1053" s="401"/>
    </row>
    <row r="1054" spans="1:13" ht="24.95" customHeight="1">
      <c r="A1054" s="32">
        <f t="shared" si="208"/>
        <v>0</v>
      </c>
      <c r="B1054" s="10"/>
      <c r="C1054" s="2"/>
      <c r="D1054" s="2"/>
      <c r="E1054" s="2"/>
      <c r="F1054" s="2"/>
      <c r="G1054" s="2"/>
      <c r="H1054" s="3">
        <f t="shared" si="209"/>
        <v>0</v>
      </c>
      <c r="I1054" s="63"/>
      <c r="J1054" s="7"/>
      <c r="K1054" s="8"/>
      <c r="M1054" s="401"/>
    </row>
    <row r="1055" spans="1:13" ht="24.95" customHeight="1">
      <c r="A1055" s="32">
        <f t="shared" si="208"/>
        <v>0</v>
      </c>
      <c r="B1055" s="10"/>
      <c r="C1055" s="2"/>
      <c r="D1055" s="2"/>
      <c r="E1055" s="2"/>
      <c r="F1055" s="2"/>
      <c r="G1055" s="2"/>
      <c r="H1055" s="3">
        <f t="shared" si="209"/>
        <v>0</v>
      </c>
      <c r="I1055" s="63"/>
      <c r="J1055" s="7"/>
      <c r="K1055" s="8"/>
      <c r="M1055" s="401"/>
    </row>
    <row r="1056" spans="1:13" ht="24.95" customHeight="1">
      <c r="A1056" s="33" t="e">
        <f>VLOOKUP(B1047,O:W,2)</f>
        <v>#N/A</v>
      </c>
      <c r="B1056" s="649" t="s">
        <v>70</v>
      </c>
      <c r="C1056" s="650"/>
      <c r="D1056" s="650"/>
      <c r="E1056" s="650"/>
      <c r="F1056" s="650"/>
      <c r="G1056" s="650"/>
      <c r="H1056" s="6"/>
      <c r="I1056" s="63">
        <f>SUM(H1048:H1056)</f>
        <v>0</v>
      </c>
      <c r="J1056" s="1" t="e">
        <f>VLOOKUP(B1047,O:W,7)</f>
        <v>#N/A</v>
      </c>
      <c r="K1056" s="8"/>
      <c r="M1056" s="401"/>
    </row>
    <row r="1057" spans="1:13" ht="45.75" customHeight="1">
      <c r="A1057" s="32">
        <f>IF(B1057&gt;0,1,0)</f>
        <v>0</v>
      </c>
      <c r="B1057" s="647"/>
      <c r="C1057" s="648"/>
      <c r="D1057" s="648"/>
      <c r="E1057" s="648"/>
      <c r="F1057" s="648"/>
      <c r="G1057" s="648"/>
      <c r="H1057" s="6"/>
      <c r="I1057" s="63"/>
      <c r="J1057" s="7"/>
      <c r="K1057" s="8"/>
      <c r="M1057" s="400" t="s">
        <v>3851</v>
      </c>
    </row>
    <row r="1058" spans="1:13" ht="24.95" customHeight="1">
      <c r="A1058" s="32">
        <f t="shared" ref="A1058:A1065" si="210">IF(H1058&gt;0,1,0)</f>
        <v>0</v>
      </c>
      <c r="B1058" s="10"/>
      <c r="C1058" s="2"/>
      <c r="D1058" s="2"/>
      <c r="E1058" s="2"/>
      <c r="F1058" s="2"/>
      <c r="G1058" s="2"/>
      <c r="H1058" s="3">
        <f>IF(AND(C1058=0,D1058=0,E1058=0,F1058=0,G1058=0),0,ROUND(IF(C1058=0,1,C1058)*IF(D1058=0,1,D1058)*IF(E1058=0,1,E1058)*IF(F1058=0,1,F1058)*IF(G1058=0,1,G1058),2))</f>
        <v>0</v>
      </c>
      <c r="I1058" s="63"/>
      <c r="J1058" s="7"/>
      <c r="K1058" s="8"/>
      <c r="M1058" s="401" t="s">
        <v>3852</v>
      </c>
    </row>
    <row r="1059" spans="1:13" ht="24.95" customHeight="1">
      <c r="A1059" s="32">
        <f t="shared" si="210"/>
        <v>0</v>
      </c>
      <c r="B1059" s="10"/>
      <c r="C1059" s="2"/>
      <c r="D1059" s="2"/>
      <c r="E1059" s="2"/>
      <c r="F1059" s="2"/>
      <c r="G1059" s="2"/>
      <c r="H1059" s="3">
        <f t="shared" ref="H1059:H1065" si="211">IF(AND(C1059=0,D1059=0,E1059=0,F1059=0,G1059=0),0,ROUND(IF(C1059=0,1,C1059)*IF(D1059=0,1,D1059)*IF(E1059=0,1,E1059)*IF(F1059=0,1,F1059)*IF(G1059=0,1,G1059),2))</f>
        <v>0</v>
      </c>
      <c r="I1059" s="63"/>
      <c r="J1059" s="7"/>
      <c r="K1059" s="8"/>
      <c r="M1059" s="401"/>
    </row>
    <row r="1060" spans="1:13" ht="24.95" customHeight="1">
      <c r="A1060" s="32">
        <f t="shared" si="210"/>
        <v>0</v>
      </c>
      <c r="B1060" s="10"/>
      <c r="C1060" s="2"/>
      <c r="D1060" s="2"/>
      <c r="E1060" s="2"/>
      <c r="F1060" s="2"/>
      <c r="G1060" s="2"/>
      <c r="H1060" s="3">
        <f t="shared" si="211"/>
        <v>0</v>
      </c>
      <c r="I1060" s="63"/>
      <c r="J1060" s="7"/>
      <c r="K1060" s="8"/>
      <c r="M1060" s="401"/>
    </row>
    <row r="1061" spans="1:13" ht="24.95" customHeight="1">
      <c r="A1061" s="32">
        <f t="shared" si="210"/>
        <v>0</v>
      </c>
      <c r="B1061" s="10"/>
      <c r="C1061" s="2"/>
      <c r="D1061" s="2"/>
      <c r="E1061" s="2"/>
      <c r="F1061" s="2"/>
      <c r="G1061" s="2"/>
      <c r="H1061" s="3">
        <f t="shared" si="211"/>
        <v>0</v>
      </c>
      <c r="I1061" s="63"/>
      <c r="J1061" s="7"/>
      <c r="K1061" s="8"/>
      <c r="M1061" s="401"/>
    </row>
    <row r="1062" spans="1:13" ht="24.95" customHeight="1">
      <c r="A1062" s="32">
        <f t="shared" si="210"/>
        <v>0</v>
      </c>
      <c r="B1062" s="10"/>
      <c r="C1062" s="2"/>
      <c r="D1062" s="2"/>
      <c r="E1062" s="2"/>
      <c r="F1062" s="2"/>
      <c r="G1062" s="2"/>
      <c r="H1062" s="3">
        <f t="shared" si="211"/>
        <v>0</v>
      </c>
      <c r="I1062" s="63"/>
      <c r="J1062" s="7"/>
      <c r="K1062" s="8"/>
      <c r="M1062" s="401"/>
    </row>
    <row r="1063" spans="1:13" ht="24.95" customHeight="1">
      <c r="A1063" s="32">
        <f t="shared" si="210"/>
        <v>0</v>
      </c>
      <c r="B1063" s="10"/>
      <c r="C1063" s="2"/>
      <c r="D1063" s="2"/>
      <c r="E1063" s="2"/>
      <c r="F1063" s="2"/>
      <c r="G1063" s="2"/>
      <c r="H1063" s="3">
        <f t="shared" si="211"/>
        <v>0</v>
      </c>
      <c r="I1063" s="63"/>
      <c r="J1063" s="7"/>
      <c r="K1063" s="8"/>
      <c r="M1063" s="401"/>
    </row>
    <row r="1064" spans="1:13" ht="24.95" customHeight="1">
      <c r="A1064" s="32">
        <f t="shared" si="210"/>
        <v>0</v>
      </c>
      <c r="B1064" s="10"/>
      <c r="C1064" s="2"/>
      <c r="D1064" s="2"/>
      <c r="E1064" s="2"/>
      <c r="F1064" s="2"/>
      <c r="G1064" s="2"/>
      <c r="H1064" s="3">
        <f t="shared" si="211"/>
        <v>0</v>
      </c>
      <c r="I1064" s="63"/>
      <c r="J1064" s="7"/>
      <c r="K1064" s="8"/>
      <c r="M1064" s="401"/>
    </row>
    <row r="1065" spans="1:13" ht="24.95" customHeight="1">
      <c r="A1065" s="32">
        <f t="shared" si="210"/>
        <v>0</v>
      </c>
      <c r="B1065" s="10"/>
      <c r="C1065" s="2"/>
      <c r="D1065" s="2"/>
      <c r="E1065" s="2"/>
      <c r="F1065" s="2"/>
      <c r="G1065" s="2"/>
      <c r="H1065" s="3">
        <f t="shared" si="211"/>
        <v>0</v>
      </c>
      <c r="I1065" s="63"/>
      <c r="J1065" s="7"/>
      <c r="K1065" s="8"/>
      <c r="M1065" s="401"/>
    </row>
    <row r="1066" spans="1:13" ht="24.95" customHeight="1">
      <c r="A1066" s="33" t="e">
        <f>VLOOKUP(B1057,O:W,2)</f>
        <v>#N/A</v>
      </c>
      <c r="B1066" s="649" t="s">
        <v>70</v>
      </c>
      <c r="C1066" s="650"/>
      <c r="D1066" s="650"/>
      <c r="E1066" s="650"/>
      <c r="F1066" s="650"/>
      <c r="G1066" s="650"/>
      <c r="H1066" s="6"/>
      <c r="I1066" s="63">
        <f>SUM(H1058:H1066)</f>
        <v>0</v>
      </c>
      <c r="J1066" s="1" t="e">
        <f>VLOOKUP(B1057,O:W,7)</f>
        <v>#N/A</v>
      </c>
      <c r="K1066" s="8"/>
      <c r="M1066" s="401"/>
    </row>
    <row r="1067" spans="1:13" ht="45.75" customHeight="1">
      <c r="A1067" s="32">
        <f>IF(B1067&gt;0,1,0)</f>
        <v>1</v>
      </c>
      <c r="B1067" s="647" t="s">
        <v>7021</v>
      </c>
      <c r="C1067" s="648"/>
      <c r="D1067" s="648"/>
      <c r="E1067" s="648"/>
      <c r="F1067" s="648"/>
      <c r="G1067" s="648"/>
      <c r="H1067" s="6"/>
      <c r="I1067" s="63"/>
      <c r="J1067" s="7"/>
      <c r="K1067" s="8"/>
      <c r="M1067" s="402" t="s">
        <v>3853</v>
      </c>
    </row>
    <row r="1068" spans="1:13" ht="24.95" customHeight="1">
      <c r="A1068" s="32">
        <f t="shared" ref="A1068:A1075" si="212">IF(H1068&gt;0,1,0)</f>
        <v>1</v>
      </c>
      <c r="B1068" s="10"/>
      <c r="C1068" s="2">
        <v>10</v>
      </c>
      <c r="D1068" s="2">
        <v>22</v>
      </c>
      <c r="E1068" s="2">
        <v>15</v>
      </c>
      <c r="F1068" s="2">
        <v>0.1</v>
      </c>
      <c r="G1068" s="2"/>
      <c r="H1068" s="3">
        <f t="shared" ref="H1068:H1075" si="213">IF(AND(C1068=0,D1068=0,E1068=0,F1068=0,G1068=0),0,ROUND(IF(C1068=0,1,C1068)*IF(D1068=0,1,D1068)*IF(E1068=0,1,E1068)*IF(F1068=0,1,F1068)*IF(G1068=0,1,G1068),2))</f>
        <v>330</v>
      </c>
      <c r="I1068" s="63"/>
      <c r="J1068" s="7"/>
      <c r="K1068" s="8"/>
      <c r="M1068" s="403" t="s">
        <v>3854</v>
      </c>
    </row>
    <row r="1069" spans="1:13" ht="24.95" customHeight="1">
      <c r="A1069" s="32">
        <f t="shared" si="212"/>
        <v>0</v>
      </c>
      <c r="B1069" s="10"/>
      <c r="C1069" s="2"/>
      <c r="D1069" s="2"/>
      <c r="E1069" s="2"/>
      <c r="F1069" s="2"/>
      <c r="G1069" s="2"/>
      <c r="H1069" s="3">
        <f t="shared" si="213"/>
        <v>0</v>
      </c>
      <c r="I1069" s="63"/>
      <c r="J1069" s="7"/>
      <c r="K1069" s="8"/>
      <c r="M1069" s="403"/>
    </row>
    <row r="1070" spans="1:13" ht="24.95" customHeight="1">
      <c r="A1070" s="32">
        <f t="shared" si="212"/>
        <v>0</v>
      </c>
      <c r="C1070" s="2"/>
      <c r="D1070" s="2"/>
      <c r="E1070" s="2"/>
      <c r="F1070" s="2"/>
      <c r="G1070" s="2"/>
      <c r="H1070" s="3">
        <f t="shared" si="213"/>
        <v>0</v>
      </c>
      <c r="I1070" s="63"/>
      <c r="J1070" s="7"/>
      <c r="K1070" s="8"/>
      <c r="M1070" s="403"/>
    </row>
    <row r="1071" spans="1:13" ht="24.95" customHeight="1">
      <c r="A1071" s="32">
        <f t="shared" si="212"/>
        <v>0</v>
      </c>
      <c r="B1071" s="10"/>
      <c r="C1071" s="2"/>
      <c r="D1071" s="2"/>
      <c r="E1071" s="2"/>
      <c r="F1071" s="2"/>
      <c r="G1071" s="2"/>
      <c r="H1071" s="3">
        <f t="shared" si="213"/>
        <v>0</v>
      </c>
      <c r="I1071" s="63"/>
      <c r="J1071" s="7"/>
      <c r="K1071" s="8"/>
      <c r="M1071" s="403"/>
    </row>
    <row r="1072" spans="1:13" ht="24.95" customHeight="1">
      <c r="A1072" s="32">
        <f t="shared" si="212"/>
        <v>0</v>
      </c>
      <c r="B1072" s="10"/>
      <c r="C1072" s="2"/>
      <c r="D1072" s="2"/>
      <c r="E1072" s="2"/>
      <c r="F1072" s="2"/>
      <c r="G1072" s="2"/>
      <c r="H1072" s="3">
        <f t="shared" si="213"/>
        <v>0</v>
      </c>
      <c r="I1072" s="63"/>
      <c r="J1072" s="7"/>
      <c r="K1072" s="8"/>
      <c r="M1072" s="403"/>
    </row>
    <row r="1073" spans="1:13" ht="24.95" customHeight="1">
      <c r="A1073" s="32">
        <f t="shared" si="212"/>
        <v>0</v>
      </c>
      <c r="B1073" s="10"/>
      <c r="C1073" s="2"/>
      <c r="D1073" s="2"/>
      <c r="E1073" s="2"/>
      <c r="F1073" s="2"/>
      <c r="G1073" s="2"/>
      <c r="H1073" s="3">
        <f t="shared" si="213"/>
        <v>0</v>
      </c>
      <c r="I1073" s="63"/>
      <c r="J1073" s="7"/>
      <c r="K1073" s="8"/>
      <c r="M1073" s="403"/>
    </row>
    <row r="1074" spans="1:13" ht="24.95" customHeight="1">
      <c r="A1074" s="32">
        <f t="shared" si="212"/>
        <v>0</v>
      </c>
      <c r="B1074" s="10"/>
      <c r="C1074" s="2"/>
      <c r="D1074" s="2"/>
      <c r="E1074" s="2"/>
      <c r="F1074" s="2"/>
      <c r="G1074" s="2"/>
      <c r="H1074" s="3">
        <f t="shared" si="213"/>
        <v>0</v>
      </c>
      <c r="I1074" s="63"/>
      <c r="J1074" s="7"/>
      <c r="K1074" s="8"/>
      <c r="M1074" s="403"/>
    </row>
    <row r="1075" spans="1:13" ht="24.95" customHeight="1">
      <c r="A1075" s="32">
        <f t="shared" si="212"/>
        <v>0</v>
      </c>
      <c r="B1075" s="10"/>
      <c r="C1075" s="2"/>
      <c r="D1075" s="2"/>
      <c r="E1075" s="2"/>
      <c r="F1075" s="2"/>
      <c r="G1075" s="2"/>
      <c r="H1075" s="3">
        <f t="shared" si="213"/>
        <v>0</v>
      </c>
      <c r="I1075" s="63"/>
      <c r="J1075" s="7"/>
      <c r="K1075" s="8"/>
      <c r="M1075" s="403"/>
    </row>
    <row r="1076" spans="1:13" ht="24.95" customHeight="1">
      <c r="A1076" s="33" t="str">
        <f>VLOOKUP(B1067,O:W,2)</f>
        <v>080101</v>
      </c>
      <c r="B1076" s="649" t="s">
        <v>70</v>
      </c>
      <c r="C1076" s="650"/>
      <c r="D1076" s="650"/>
      <c r="E1076" s="650"/>
      <c r="F1076" s="650"/>
      <c r="G1076" s="650"/>
      <c r="H1076" s="6"/>
      <c r="I1076" s="63">
        <f>SUM(H1068:H1076)</f>
        <v>330</v>
      </c>
      <c r="J1076" s="1" t="str">
        <f>VLOOKUP(B1067,O:W,7)</f>
        <v>مترمکعب</v>
      </c>
      <c r="K1076" s="8"/>
      <c r="M1076" s="403"/>
    </row>
    <row r="1077" spans="1:13" ht="45.75" customHeight="1">
      <c r="A1077" s="32">
        <f>IF(B1077&gt;0,1,0)</f>
        <v>1</v>
      </c>
      <c r="B1077" s="647" t="s">
        <v>7281</v>
      </c>
      <c r="C1077" s="648"/>
      <c r="D1077" s="648"/>
      <c r="E1077" s="648"/>
      <c r="F1077" s="648"/>
      <c r="G1077" s="648"/>
      <c r="H1077" s="6"/>
      <c r="I1077" s="63"/>
      <c r="J1077" s="7"/>
      <c r="K1077" s="8"/>
      <c r="M1077" s="402" t="s">
        <v>3853</v>
      </c>
    </row>
    <row r="1078" spans="1:13" ht="24.95" customHeight="1">
      <c r="A1078" s="32">
        <f t="shared" ref="A1078:A1085" si="214">IF(H1078&gt;0,1,0)</f>
        <v>1</v>
      </c>
      <c r="B1078" s="10"/>
      <c r="C1078" s="2">
        <v>1</v>
      </c>
      <c r="D1078" s="2"/>
      <c r="E1078" s="2"/>
      <c r="F1078" s="2"/>
      <c r="G1078" s="2"/>
      <c r="H1078" s="3">
        <f>IF(AND(C1078=0,D1078=0,E1078=0,F1078=0,G1078=0),0,ROUND(IF(C1078=0,1,C1078)*IF(D1078=0,1,D1078)*IF(E1078=0,1,E1078)*IF(F1078=0,1,F1078)*IF(G1078=0,1,G1078),2))</f>
        <v>1</v>
      </c>
      <c r="I1078" s="63"/>
      <c r="J1078" s="7"/>
      <c r="K1078" s="8"/>
      <c r="M1078" s="403" t="s">
        <v>3854</v>
      </c>
    </row>
    <row r="1079" spans="1:13" ht="24.95" customHeight="1">
      <c r="A1079" s="32">
        <f t="shared" si="214"/>
        <v>0</v>
      </c>
      <c r="B1079" s="10"/>
      <c r="C1079" s="2"/>
      <c r="D1079" s="2"/>
      <c r="E1079" s="2"/>
      <c r="F1079" s="2"/>
      <c r="G1079" s="2"/>
      <c r="H1079" s="3">
        <f t="shared" ref="H1079:H1085" si="215">IF(AND(C1079=0,D1079=0,E1079=0,F1079=0,G1079=0),0,ROUND(IF(C1079=0,1,C1079)*IF(D1079=0,1,D1079)*IF(E1079=0,1,E1079)*IF(F1079=0,1,F1079)*IF(G1079=0,1,G1079),2))</f>
        <v>0</v>
      </c>
      <c r="I1079" s="63"/>
      <c r="J1079" s="7"/>
      <c r="K1079" s="8"/>
      <c r="M1079" s="403"/>
    </row>
    <row r="1080" spans="1:13" ht="24.95" customHeight="1">
      <c r="A1080" s="32">
        <f t="shared" si="214"/>
        <v>0</v>
      </c>
      <c r="B1080" s="10"/>
      <c r="C1080" s="2"/>
      <c r="D1080" s="2"/>
      <c r="E1080" s="2"/>
      <c r="F1080" s="2"/>
      <c r="G1080" s="2"/>
      <c r="H1080" s="3">
        <f t="shared" si="215"/>
        <v>0</v>
      </c>
      <c r="I1080" s="63"/>
      <c r="J1080" s="7"/>
      <c r="K1080" s="8"/>
      <c r="M1080" s="403"/>
    </row>
    <row r="1081" spans="1:13" ht="24.95" customHeight="1">
      <c r="A1081" s="32">
        <f t="shared" si="214"/>
        <v>0</v>
      </c>
      <c r="B1081" s="10"/>
      <c r="C1081" s="2"/>
      <c r="D1081" s="2"/>
      <c r="E1081" s="2"/>
      <c r="F1081" s="2"/>
      <c r="G1081" s="2"/>
      <c r="H1081" s="3">
        <f t="shared" si="215"/>
        <v>0</v>
      </c>
      <c r="I1081" s="63"/>
      <c r="J1081" s="7"/>
      <c r="K1081" s="8"/>
      <c r="M1081" s="403"/>
    </row>
    <row r="1082" spans="1:13" ht="24.95" customHeight="1">
      <c r="A1082" s="32">
        <f t="shared" si="214"/>
        <v>0</v>
      </c>
      <c r="B1082" s="10"/>
      <c r="C1082" s="2"/>
      <c r="D1082" s="2"/>
      <c r="E1082" s="2"/>
      <c r="F1082" s="2"/>
      <c r="G1082" s="2"/>
      <c r="H1082" s="3">
        <f t="shared" si="215"/>
        <v>0</v>
      </c>
      <c r="I1082" s="63"/>
      <c r="J1082" s="7"/>
      <c r="K1082" s="8"/>
      <c r="M1082" s="403"/>
    </row>
    <row r="1083" spans="1:13" ht="24.95" customHeight="1">
      <c r="A1083" s="32">
        <f t="shared" si="214"/>
        <v>0</v>
      </c>
      <c r="B1083" s="10"/>
      <c r="C1083" s="2"/>
      <c r="D1083" s="2"/>
      <c r="E1083" s="2"/>
      <c r="F1083" s="2"/>
      <c r="G1083" s="2"/>
      <c r="H1083" s="3">
        <f t="shared" si="215"/>
        <v>0</v>
      </c>
      <c r="I1083" s="63"/>
      <c r="J1083" s="7"/>
      <c r="K1083" s="8"/>
      <c r="M1083" s="403"/>
    </row>
    <row r="1084" spans="1:13" ht="24.95" customHeight="1">
      <c r="A1084" s="32">
        <f t="shared" si="214"/>
        <v>0</v>
      </c>
      <c r="B1084" s="10"/>
      <c r="C1084" s="2"/>
      <c r="D1084" s="2"/>
      <c r="E1084" s="2"/>
      <c r="F1084" s="2"/>
      <c r="G1084" s="2"/>
      <c r="H1084" s="3">
        <f t="shared" si="215"/>
        <v>0</v>
      </c>
      <c r="I1084" s="63"/>
      <c r="J1084" s="7"/>
      <c r="K1084" s="8"/>
      <c r="M1084" s="403"/>
    </row>
    <row r="1085" spans="1:13" ht="24.95" customHeight="1">
      <c r="A1085" s="32">
        <f t="shared" si="214"/>
        <v>0</v>
      </c>
      <c r="B1085" s="10"/>
      <c r="C1085" s="2"/>
      <c r="D1085" s="2"/>
      <c r="E1085" s="2"/>
      <c r="F1085" s="2"/>
      <c r="G1085" s="2"/>
      <c r="H1085" s="3">
        <f t="shared" si="215"/>
        <v>0</v>
      </c>
      <c r="I1085" s="63"/>
      <c r="J1085" s="7"/>
      <c r="K1085" s="8"/>
      <c r="M1085" s="403"/>
    </row>
    <row r="1086" spans="1:13" ht="24.95" customHeight="1">
      <c r="A1086" s="33" t="str">
        <f>VLOOKUP(B1077,O:W,2)</f>
        <v>080704</v>
      </c>
      <c r="B1086" s="649" t="s">
        <v>70</v>
      </c>
      <c r="C1086" s="650"/>
      <c r="D1086" s="650"/>
      <c r="E1086" s="650"/>
      <c r="F1086" s="650"/>
      <c r="G1086" s="650"/>
      <c r="H1086" s="6"/>
      <c r="I1086" s="63">
        <f>SUM(H1078:H1086)</f>
        <v>1</v>
      </c>
      <c r="J1086" s="1" t="str">
        <f>VLOOKUP(B1077,O:W,7)</f>
        <v>مترمكعب</v>
      </c>
      <c r="K1086" s="8"/>
      <c r="M1086" s="403"/>
    </row>
    <row r="1087" spans="1:13" ht="45.75" customHeight="1">
      <c r="A1087" s="32">
        <f>IF(B1087&gt;0,1,0)</f>
        <v>0</v>
      </c>
      <c r="B1087" s="647"/>
      <c r="C1087" s="648"/>
      <c r="D1087" s="648"/>
      <c r="E1087" s="648"/>
      <c r="F1087" s="648"/>
      <c r="G1087" s="648"/>
      <c r="H1087" s="6"/>
      <c r="I1087" s="63"/>
      <c r="J1087" s="7"/>
      <c r="K1087" s="8"/>
      <c r="M1087" s="402" t="s">
        <v>3853</v>
      </c>
    </row>
    <row r="1088" spans="1:13" ht="24.95" customHeight="1">
      <c r="A1088" s="32">
        <f t="shared" ref="A1088:A1095" si="216">IF(H1088&gt;0,1,0)</f>
        <v>0</v>
      </c>
      <c r="B1088" s="10"/>
      <c r="C1088" s="2"/>
      <c r="D1088" s="2"/>
      <c r="E1088" s="2"/>
      <c r="F1088" s="2"/>
      <c r="G1088" s="2"/>
      <c r="H1088" s="3">
        <f>IF(AND(C1088=0,D1088=0,E1088=0,F1088=0,G1088=0),0,ROUND(IF(C1088=0,1,C1088)*IF(D1088=0,1,D1088)*IF(E1088=0,1,E1088)*IF(F1088=0,1,F1088)*IF(G1088=0,1,G1088),2))</f>
        <v>0</v>
      </c>
      <c r="I1088" s="63"/>
      <c r="J1088" s="7"/>
      <c r="K1088" s="8"/>
      <c r="M1088" s="403" t="s">
        <v>3854</v>
      </c>
    </row>
    <row r="1089" spans="1:13" ht="24.95" customHeight="1">
      <c r="A1089" s="32">
        <f t="shared" si="216"/>
        <v>0</v>
      </c>
      <c r="B1089" s="10"/>
      <c r="C1089" s="2"/>
      <c r="D1089" s="2"/>
      <c r="E1089" s="2"/>
      <c r="F1089" s="2"/>
      <c r="G1089" s="2"/>
      <c r="H1089" s="3">
        <f t="shared" ref="H1089:H1096" si="217">IF(AND(C1089=0,D1089=0,E1089=0,F1089=0,G1089=0),0,ROUND(IF(C1089=0,1,C1089)*IF(D1089=0,1,D1089)*IF(E1089=0,1,E1089)*IF(F1089=0,1,F1089)*IF(G1089=0,1,G1089),2))</f>
        <v>0</v>
      </c>
      <c r="I1089" s="63"/>
      <c r="J1089" s="7"/>
      <c r="K1089" s="8"/>
      <c r="M1089" s="403"/>
    </row>
    <row r="1090" spans="1:13" ht="24.95" customHeight="1">
      <c r="A1090" s="32">
        <f t="shared" si="216"/>
        <v>0</v>
      </c>
      <c r="B1090" s="10"/>
      <c r="C1090" s="2"/>
      <c r="D1090" s="2"/>
      <c r="E1090" s="2"/>
      <c r="F1090" s="2"/>
      <c r="G1090" s="2"/>
      <c r="H1090" s="3">
        <f t="shared" si="217"/>
        <v>0</v>
      </c>
      <c r="I1090" s="63"/>
      <c r="J1090" s="7"/>
      <c r="K1090" s="8"/>
      <c r="M1090" s="403"/>
    </row>
    <row r="1091" spans="1:13" ht="24.95" customHeight="1">
      <c r="A1091" s="32">
        <f t="shared" si="216"/>
        <v>0</v>
      </c>
      <c r="B1091" s="10"/>
      <c r="C1091" s="2"/>
      <c r="D1091" s="2"/>
      <c r="E1091" s="2"/>
      <c r="F1091" s="2"/>
      <c r="G1091" s="2"/>
      <c r="H1091" s="3">
        <f t="shared" si="217"/>
        <v>0</v>
      </c>
      <c r="I1091" s="63"/>
      <c r="J1091" s="7"/>
      <c r="K1091" s="8"/>
      <c r="M1091" s="403"/>
    </row>
    <row r="1092" spans="1:13" ht="24.95" customHeight="1">
      <c r="A1092" s="32">
        <f t="shared" si="216"/>
        <v>0</v>
      </c>
      <c r="B1092" s="10"/>
      <c r="C1092" s="2"/>
      <c r="D1092" s="2"/>
      <c r="E1092" s="2"/>
      <c r="F1092" s="2"/>
      <c r="G1092" s="2"/>
      <c r="H1092" s="3">
        <f t="shared" si="217"/>
        <v>0</v>
      </c>
      <c r="I1092" s="63"/>
      <c r="J1092" s="7"/>
      <c r="K1092" s="8"/>
      <c r="M1092" s="403"/>
    </row>
    <row r="1093" spans="1:13" ht="24.95" customHeight="1">
      <c r="A1093" s="32">
        <f t="shared" si="216"/>
        <v>0</v>
      </c>
      <c r="B1093" s="10"/>
      <c r="C1093" s="2"/>
      <c r="D1093" s="2"/>
      <c r="E1093" s="2"/>
      <c r="F1093" s="2"/>
      <c r="G1093" s="2"/>
      <c r="H1093" s="3">
        <f t="shared" si="217"/>
        <v>0</v>
      </c>
      <c r="I1093" s="63"/>
      <c r="J1093" s="7"/>
      <c r="K1093" s="8"/>
      <c r="M1093" s="403"/>
    </row>
    <row r="1094" spans="1:13" ht="24.95" customHeight="1">
      <c r="A1094" s="32">
        <f t="shared" si="216"/>
        <v>0</v>
      </c>
      <c r="B1094" s="10"/>
      <c r="C1094" s="2"/>
      <c r="D1094" s="2"/>
      <c r="E1094" s="2"/>
      <c r="F1094" s="2"/>
      <c r="G1094" s="2"/>
      <c r="H1094" s="3">
        <f t="shared" si="217"/>
        <v>0</v>
      </c>
      <c r="I1094" s="63"/>
      <c r="J1094" s="7"/>
      <c r="K1094" s="8"/>
      <c r="M1094" s="403"/>
    </row>
    <row r="1095" spans="1:13" ht="24.95" customHeight="1">
      <c r="A1095" s="32">
        <f t="shared" si="216"/>
        <v>0</v>
      </c>
      <c r="B1095" s="10"/>
      <c r="C1095" s="2"/>
      <c r="D1095" s="2"/>
      <c r="E1095" s="2"/>
      <c r="F1095" s="2"/>
      <c r="G1095" s="2"/>
      <c r="H1095" s="3">
        <f t="shared" si="217"/>
        <v>0</v>
      </c>
      <c r="I1095" s="63"/>
      <c r="J1095" s="7"/>
      <c r="K1095" s="8"/>
      <c r="M1095" s="403"/>
    </row>
    <row r="1096" spans="1:13" ht="24.95" customHeight="1">
      <c r="A1096" s="32"/>
      <c r="B1096" s="10"/>
      <c r="C1096" s="2"/>
      <c r="D1096" s="2"/>
      <c r="E1096" s="2"/>
      <c r="F1096" s="2"/>
      <c r="G1096" s="2"/>
      <c r="H1096" s="3">
        <f t="shared" si="217"/>
        <v>0</v>
      </c>
      <c r="I1096" s="63"/>
      <c r="J1096" s="7"/>
      <c r="K1096" s="8"/>
      <c r="M1096" s="403"/>
    </row>
    <row r="1097" spans="1:13" ht="24.95" customHeight="1">
      <c r="A1097" s="33" t="e">
        <f>VLOOKUP(B1087,O:W,2)</f>
        <v>#N/A</v>
      </c>
      <c r="B1097" s="649" t="s">
        <v>70</v>
      </c>
      <c r="C1097" s="650"/>
      <c r="D1097" s="650"/>
      <c r="E1097" s="650"/>
      <c r="F1097" s="650"/>
      <c r="G1097" s="650"/>
      <c r="H1097" s="6"/>
      <c r="I1097" s="63">
        <f>SUM(H1088:H1097)</f>
        <v>0</v>
      </c>
      <c r="J1097" s="1" t="e">
        <f>VLOOKUP(B1087,O:W,7)</f>
        <v>#N/A</v>
      </c>
      <c r="K1097" s="8"/>
      <c r="M1097" s="403"/>
    </row>
    <row r="1098" spans="1:13" ht="45.75" customHeight="1">
      <c r="A1098" s="32">
        <f>IF(B1098&gt;0,1,0)</f>
        <v>0</v>
      </c>
      <c r="B1098" s="647"/>
      <c r="C1098" s="648"/>
      <c r="D1098" s="648"/>
      <c r="E1098" s="648"/>
      <c r="F1098" s="648"/>
      <c r="G1098" s="648"/>
      <c r="H1098" s="6"/>
      <c r="I1098" s="63"/>
      <c r="J1098" s="7"/>
      <c r="K1098" s="8"/>
      <c r="M1098" s="402" t="s">
        <v>3853</v>
      </c>
    </row>
    <row r="1099" spans="1:13" ht="24.95" customHeight="1">
      <c r="A1099" s="32">
        <f t="shared" ref="A1099:A1106" si="218">IF(H1099&gt;0,1,0)</f>
        <v>0</v>
      </c>
      <c r="B1099" s="10"/>
      <c r="C1099" s="2"/>
      <c r="D1099" s="2"/>
      <c r="E1099" s="2"/>
      <c r="F1099" s="2"/>
      <c r="G1099" s="2"/>
      <c r="H1099" s="3">
        <f>IF(AND(C1099=0,D1099=0,E1099=0,F1099=0,G1099=0),0,ROUND(IF(C1099=0,1,C1099)*IF(D1099=0,1,D1099)*IF(E1099=0,1,E1099)*IF(F1099=0,1,F1099)*IF(G1099=0,1,G1099),2))</f>
        <v>0</v>
      </c>
      <c r="I1099" s="63"/>
      <c r="J1099" s="7"/>
      <c r="K1099" s="8"/>
      <c r="M1099" s="403" t="s">
        <v>3854</v>
      </c>
    </row>
    <row r="1100" spans="1:13" ht="24.95" customHeight="1">
      <c r="A1100" s="32">
        <f t="shared" si="218"/>
        <v>0</v>
      </c>
      <c r="B1100" s="10"/>
      <c r="C1100" s="2"/>
      <c r="D1100" s="2"/>
      <c r="E1100" s="2"/>
      <c r="F1100" s="2"/>
      <c r="G1100" s="2"/>
      <c r="H1100" s="3">
        <f t="shared" ref="H1100:H1106" si="219">IF(AND(C1100=0,D1100=0,E1100=0,F1100=0,G1100=0),0,ROUND(IF(C1100=0,1,C1100)*IF(D1100=0,1,D1100)*IF(E1100=0,1,E1100)*IF(F1100=0,1,F1100)*IF(G1100=0,1,G1100),2))</f>
        <v>0</v>
      </c>
      <c r="I1100" s="63"/>
      <c r="J1100" s="7"/>
      <c r="K1100" s="8"/>
      <c r="M1100" s="403"/>
    </row>
    <row r="1101" spans="1:13" ht="24.95" customHeight="1">
      <c r="A1101" s="32">
        <f t="shared" si="218"/>
        <v>0</v>
      </c>
      <c r="B1101" s="10"/>
      <c r="C1101" s="2"/>
      <c r="D1101" s="2"/>
      <c r="E1101" s="2"/>
      <c r="F1101" s="2"/>
      <c r="G1101" s="2"/>
      <c r="H1101" s="3">
        <f t="shared" si="219"/>
        <v>0</v>
      </c>
      <c r="I1101" s="63"/>
      <c r="J1101" s="7"/>
      <c r="K1101" s="8"/>
      <c r="M1101" s="403"/>
    </row>
    <row r="1102" spans="1:13" ht="24.95" customHeight="1">
      <c r="A1102" s="32">
        <f t="shared" si="218"/>
        <v>0</v>
      </c>
      <c r="B1102" s="10"/>
      <c r="C1102" s="2"/>
      <c r="D1102" s="2"/>
      <c r="E1102" s="2"/>
      <c r="F1102" s="2"/>
      <c r="G1102" s="2"/>
      <c r="H1102" s="3">
        <f t="shared" si="219"/>
        <v>0</v>
      </c>
      <c r="I1102" s="63"/>
      <c r="J1102" s="7"/>
      <c r="K1102" s="8"/>
      <c r="M1102" s="403"/>
    </row>
    <row r="1103" spans="1:13" ht="24.95" customHeight="1">
      <c r="A1103" s="32">
        <f t="shared" si="218"/>
        <v>0</v>
      </c>
      <c r="B1103" s="10"/>
      <c r="C1103" s="2"/>
      <c r="D1103" s="2"/>
      <c r="E1103" s="2"/>
      <c r="F1103" s="2"/>
      <c r="G1103" s="2"/>
      <c r="H1103" s="3">
        <f t="shared" si="219"/>
        <v>0</v>
      </c>
      <c r="I1103" s="63"/>
      <c r="J1103" s="7"/>
      <c r="K1103" s="8"/>
      <c r="M1103" s="403"/>
    </row>
    <row r="1104" spans="1:13" ht="24.95" customHeight="1">
      <c r="A1104" s="32">
        <f t="shared" si="218"/>
        <v>0</v>
      </c>
      <c r="B1104" s="10"/>
      <c r="C1104" s="2"/>
      <c r="D1104" s="2"/>
      <c r="E1104" s="2"/>
      <c r="F1104" s="2"/>
      <c r="G1104" s="2"/>
      <c r="H1104" s="3">
        <f t="shared" si="219"/>
        <v>0</v>
      </c>
      <c r="I1104" s="63"/>
      <c r="J1104" s="7"/>
      <c r="K1104" s="8"/>
      <c r="M1104" s="403"/>
    </row>
    <row r="1105" spans="1:13" ht="24.95" customHeight="1">
      <c r="A1105" s="32">
        <f t="shared" si="218"/>
        <v>0</v>
      </c>
      <c r="B1105" s="10"/>
      <c r="C1105" s="2"/>
      <c r="D1105" s="2"/>
      <c r="E1105" s="2"/>
      <c r="F1105" s="2"/>
      <c r="G1105" s="2"/>
      <c r="H1105" s="3">
        <f t="shared" si="219"/>
        <v>0</v>
      </c>
      <c r="I1105" s="63"/>
      <c r="J1105" s="7"/>
      <c r="K1105" s="8"/>
      <c r="M1105" s="403"/>
    </row>
    <row r="1106" spans="1:13" ht="24.95" customHeight="1">
      <c r="A1106" s="32">
        <f t="shared" si="218"/>
        <v>0</v>
      </c>
      <c r="B1106" s="10"/>
      <c r="C1106" s="2"/>
      <c r="D1106" s="2"/>
      <c r="E1106" s="2"/>
      <c r="F1106" s="2"/>
      <c r="G1106" s="2"/>
      <c r="H1106" s="3">
        <f t="shared" si="219"/>
        <v>0</v>
      </c>
      <c r="I1106" s="63"/>
      <c r="J1106" s="7"/>
      <c r="K1106" s="8"/>
      <c r="M1106" s="403"/>
    </row>
    <row r="1107" spans="1:13" ht="24.95" customHeight="1">
      <c r="A1107" s="33" t="e">
        <f>VLOOKUP(B1098,O:W,2)</f>
        <v>#N/A</v>
      </c>
      <c r="B1107" s="649" t="s">
        <v>70</v>
      </c>
      <c r="C1107" s="650"/>
      <c r="D1107" s="650"/>
      <c r="E1107" s="650"/>
      <c r="F1107" s="650"/>
      <c r="G1107" s="650"/>
      <c r="H1107" s="6"/>
      <c r="I1107" s="63">
        <f>SUM(H1099:H1107)</f>
        <v>0</v>
      </c>
      <c r="J1107" s="1" t="e">
        <f>VLOOKUP(B1098,O:W,7)</f>
        <v>#N/A</v>
      </c>
      <c r="K1107" s="8"/>
      <c r="M1107" s="403"/>
    </row>
    <row r="1108" spans="1:13" ht="45.75" customHeight="1">
      <c r="A1108" s="32">
        <f>IF(B1108&gt;0,1,0)</f>
        <v>0</v>
      </c>
      <c r="B1108" s="647"/>
      <c r="C1108" s="648"/>
      <c r="D1108" s="648"/>
      <c r="E1108" s="648"/>
      <c r="F1108" s="648"/>
      <c r="G1108" s="648"/>
      <c r="H1108" s="6"/>
      <c r="I1108" s="63"/>
      <c r="J1108" s="7"/>
      <c r="K1108" s="8"/>
      <c r="M1108" s="402" t="s">
        <v>3853</v>
      </c>
    </row>
    <row r="1109" spans="1:13" ht="24.95" customHeight="1">
      <c r="A1109" s="32">
        <f t="shared" ref="A1109:A1116" si="220">IF(H1109&gt;0,1,0)</f>
        <v>0</v>
      </c>
      <c r="B1109" s="10"/>
      <c r="C1109" s="2"/>
      <c r="D1109" s="2"/>
      <c r="E1109" s="2"/>
      <c r="F1109" s="2"/>
      <c r="G1109" s="2"/>
      <c r="H1109" s="3">
        <f t="shared" ref="H1109:H1116" si="221">IF(AND(C1109=0,D1109=0,E1109=0,F1109=0,G1109=0),0,ROUND(IF(C1109=0,1,C1109)*IF(D1109=0,1,D1109)*IF(E1109=0,1,E1109)*IF(F1109=0,1,F1109)*IF(G1109=0,1,G1109),2))</f>
        <v>0</v>
      </c>
      <c r="I1109" s="63"/>
      <c r="J1109" s="7"/>
      <c r="K1109" s="8"/>
      <c r="M1109" s="403" t="s">
        <v>3854</v>
      </c>
    </row>
    <row r="1110" spans="1:13" ht="24.95" customHeight="1">
      <c r="A1110" s="32">
        <f t="shared" si="220"/>
        <v>0</v>
      </c>
      <c r="B1110" s="10"/>
      <c r="C1110" s="2"/>
      <c r="D1110" s="2"/>
      <c r="E1110" s="2"/>
      <c r="F1110" s="2"/>
      <c r="G1110" s="2"/>
      <c r="H1110" s="3">
        <f t="shared" si="221"/>
        <v>0</v>
      </c>
      <c r="I1110" s="63"/>
      <c r="J1110" s="7"/>
      <c r="K1110" s="8"/>
      <c r="M1110" s="403"/>
    </row>
    <row r="1111" spans="1:13" ht="24.95" customHeight="1">
      <c r="A1111" s="32">
        <f t="shared" si="220"/>
        <v>0</v>
      </c>
      <c r="B1111" s="10"/>
      <c r="C1111" s="2"/>
      <c r="D1111" s="2"/>
      <c r="E1111" s="2"/>
      <c r="F1111" s="2"/>
      <c r="G1111" s="2"/>
      <c r="H1111" s="3">
        <f t="shared" si="221"/>
        <v>0</v>
      </c>
      <c r="I1111" s="63"/>
      <c r="J1111" s="7"/>
      <c r="K1111" s="8"/>
      <c r="M1111" s="403"/>
    </row>
    <row r="1112" spans="1:13" ht="24.95" customHeight="1">
      <c r="A1112" s="32">
        <f t="shared" si="220"/>
        <v>0</v>
      </c>
      <c r="B1112" s="10"/>
      <c r="C1112" s="2"/>
      <c r="D1112" s="2"/>
      <c r="E1112" s="2"/>
      <c r="F1112" s="2"/>
      <c r="G1112" s="2"/>
      <c r="H1112" s="3">
        <f t="shared" si="221"/>
        <v>0</v>
      </c>
      <c r="I1112" s="63"/>
      <c r="J1112" s="7"/>
      <c r="K1112" s="8"/>
      <c r="M1112" s="403"/>
    </row>
    <row r="1113" spans="1:13" ht="24.95" customHeight="1">
      <c r="A1113" s="32">
        <f t="shared" si="220"/>
        <v>0</v>
      </c>
      <c r="B1113" s="10"/>
      <c r="C1113" s="2"/>
      <c r="D1113" s="2"/>
      <c r="E1113" s="2"/>
      <c r="F1113" s="2"/>
      <c r="G1113" s="2"/>
      <c r="H1113" s="3">
        <f t="shared" si="221"/>
        <v>0</v>
      </c>
      <c r="I1113" s="63"/>
      <c r="J1113" s="7"/>
      <c r="K1113" s="8"/>
      <c r="M1113" s="403"/>
    </row>
    <row r="1114" spans="1:13" ht="24.95" customHeight="1">
      <c r="A1114" s="32">
        <f t="shared" si="220"/>
        <v>0</v>
      </c>
      <c r="B1114" s="10"/>
      <c r="C1114" s="2"/>
      <c r="D1114" s="2"/>
      <c r="E1114" s="2"/>
      <c r="F1114" s="2"/>
      <c r="G1114" s="2"/>
      <c r="H1114" s="3">
        <f t="shared" si="221"/>
        <v>0</v>
      </c>
      <c r="I1114" s="63"/>
      <c r="J1114" s="7"/>
      <c r="K1114" s="8"/>
      <c r="M1114" s="403"/>
    </row>
    <row r="1115" spans="1:13" ht="24.95" customHeight="1">
      <c r="A1115" s="32">
        <f t="shared" si="220"/>
        <v>0</v>
      </c>
      <c r="B1115" s="10"/>
      <c r="C1115" s="2"/>
      <c r="D1115" s="2"/>
      <c r="E1115" s="2"/>
      <c r="F1115" s="2"/>
      <c r="G1115" s="2"/>
      <c r="H1115" s="3">
        <f t="shared" si="221"/>
        <v>0</v>
      </c>
      <c r="I1115" s="63"/>
      <c r="J1115" s="7"/>
      <c r="K1115" s="8"/>
      <c r="M1115" s="403"/>
    </row>
    <row r="1116" spans="1:13" ht="24.95" customHeight="1">
      <c r="A1116" s="32">
        <f t="shared" si="220"/>
        <v>0</v>
      </c>
      <c r="B1116" s="10"/>
      <c r="C1116" s="2"/>
      <c r="D1116" s="2"/>
      <c r="E1116" s="2"/>
      <c r="F1116" s="2"/>
      <c r="G1116" s="2"/>
      <c r="H1116" s="3">
        <f t="shared" si="221"/>
        <v>0</v>
      </c>
      <c r="I1116" s="63"/>
      <c r="J1116" s="7"/>
      <c r="K1116" s="8"/>
      <c r="M1116" s="403"/>
    </row>
    <row r="1117" spans="1:13" ht="24.95" customHeight="1">
      <c r="A1117" s="33" t="e">
        <f>VLOOKUP(B1108,O:W,2)</f>
        <v>#N/A</v>
      </c>
      <c r="B1117" s="649" t="s">
        <v>70</v>
      </c>
      <c r="C1117" s="650"/>
      <c r="D1117" s="650"/>
      <c r="E1117" s="650"/>
      <c r="F1117" s="650"/>
      <c r="G1117" s="650"/>
      <c r="H1117" s="6"/>
      <c r="I1117" s="63">
        <f>SUM(H1109:H1117)</f>
        <v>0</v>
      </c>
      <c r="J1117" s="1" t="e">
        <f>VLOOKUP(B1108,O:W,7)</f>
        <v>#N/A</v>
      </c>
      <c r="K1117" s="8"/>
      <c r="M1117" s="403"/>
    </row>
    <row r="1118" spans="1:13" ht="45.75" customHeight="1">
      <c r="A1118" s="32">
        <f>IF(B1118&gt;0,1,0)</f>
        <v>0</v>
      </c>
      <c r="B1118" s="647"/>
      <c r="C1118" s="648"/>
      <c r="D1118" s="648"/>
      <c r="E1118" s="648"/>
      <c r="F1118" s="648"/>
      <c r="G1118" s="648"/>
      <c r="H1118" s="6"/>
      <c r="I1118" s="63"/>
      <c r="J1118" s="7"/>
      <c r="K1118" s="8"/>
      <c r="M1118" s="402" t="s">
        <v>3853</v>
      </c>
    </row>
    <row r="1119" spans="1:13" ht="24.95" customHeight="1">
      <c r="A1119" s="32">
        <f t="shared" ref="A1119:A1126" si="222">IF(H1119&gt;0,1,0)</f>
        <v>0</v>
      </c>
      <c r="B1119" s="10"/>
      <c r="C1119" s="2"/>
      <c r="D1119" s="2"/>
      <c r="E1119" s="2"/>
      <c r="F1119" s="2"/>
      <c r="G1119" s="2"/>
      <c r="H1119" s="3">
        <f>IF(AND(C1119=0,D1119=0,E1119=0,F1119=0,G1119=0),0,ROUND(IF(C1119=0,1,C1119)*IF(D1119=0,1,D1119)*IF(E1119=0,1,E1119)*IF(F1119=0,1,F1119)*IF(G1119=0,1,G1119),2))</f>
        <v>0</v>
      </c>
      <c r="I1119" s="63"/>
      <c r="J1119" s="7"/>
      <c r="K1119" s="8"/>
      <c r="M1119" s="403" t="s">
        <v>3854</v>
      </c>
    </row>
    <row r="1120" spans="1:13" ht="24.95" customHeight="1">
      <c r="A1120" s="32">
        <f t="shared" si="222"/>
        <v>0</v>
      </c>
      <c r="B1120" s="10"/>
      <c r="C1120" s="2"/>
      <c r="D1120" s="2"/>
      <c r="E1120" s="2"/>
      <c r="F1120" s="2"/>
      <c r="G1120" s="2"/>
      <c r="H1120" s="3">
        <f t="shared" ref="H1120:H1126" si="223">IF(AND(C1120=0,D1120=0,E1120=0,F1120=0,G1120=0),0,ROUND(IF(C1120=0,1,C1120)*IF(D1120=0,1,D1120)*IF(E1120=0,1,E1120)*IF(F1120=0,1,F1120)*IF(G1120=0,1,G1120),2))</f>
        <v>0</v>
      </c>
      <c r="I1120" s="63"/>
      <c r="J1120" s="7"/>
      <c r="K1120" s="8"/>
      <c r="M1120" s="403"/>
    </row>
    <row r="1121" spans="1:13" ht="24.95" customHeight="1">
      <c r="A1121" s="32">
        <f t="shared" si="222"/>
        <v>0</v>
      </c>
      <c r="B1121" s="10"/>
      <c r="C1121" s="2"/>
      <c r="D1121" s="2"/>
      <c r="E1121" s="2"/>
      <c r="F1121" s="2"/>
      <c r="G1121" s="2"/>
      <c r="H1121" s="3">
        <f t="shared" si="223"/>
        <v>0</v>
      </c>
      <c r="I1121" s="63"/>
      <c r="J1121" s="7"/>
      <c r="K1121" s="8"/>
      <c r="M1121" s="403"/>
    </row>
    <row r="1122" spans="1:13" ht="24.95" customHeight="1">
      <c r="A1122" s="32">
        <f t="shared" si="222"/>
        <v>0</v>
      </c>
      <c r="B1122" s="10"/>
      <c r="C1122" s="2"/>
      <c r="D1122" s="2"/>
      <c r="E1122" s="2"/>
      <c r="F1122" s="2"/>
      <c r="G1122" s="2"/>
      <c r="H1122" s="3">
        <f t="shared" si="223"/>
        <v>0</v>
      </c>
      <c r="I1122" s="63"/>
      <c r="J1122" s="7"/>
      <c r="K1122" s="8"/>
      <c r="M1122" s="403"/>
    </row>
    <row r="1123" spans="1:13" ht="24.95" customHeight="1">
      <c r="A1123" s="32">
        <f t="shared" si="222"/>
        <v>0</v>
      </c>
      <c r="B1123" s="10"/>
      <c r="C1123" s="2"/>
      <c r="D1123" s="2"/>
      <c r="E1123" s="2"/>
      <c r="F1123" s="2"/>
      <c r="G1123" s="2"/>
      <c r="H1123" s="3">
        <f t="shared" si="223"/>
        <v>0</v>
      </c>
      <c r="I1123" s="63"/>
      <c r="J1123" s="7"/>
      <c r="K1123" s="8"/>
      <c r="M1123" s="403"/>
    </row>
    <row r="1124" spans="1:13" ht="24.95" customHeight="1">
      <c r="A1124" s="32">
        <f t="shared" si="222"/>
        <v>0</v>
      </c>
      <c r="B1124" s="10"/>
      <c r="C1124" s="2"/>
      <c r="D1124" s="2"/>
      <c r="E1124" s="2"/>
      <c r="F1124" s="2"/>
      <c r="G1124" s="2"/>
      <c r="H1124" s="3">
        <f t="shared" si="223"/>
        <v>0</v>
      </c>
      <c r="I1124" s="63"/>
      <c r="J1124" s="7"/>
      <c r="K1124" s="8"/>
      <c r="M1124" s="403"/>
    </row>
    <row r="1125" spans="1:13" ht="24.95" customHeight="1">
      <c r="A1125" s="32">
        <f t="shared" si="222"/>
        <v>0</v>
      </c>
      <c r="B1125" s="10"/>
      <c r="C1125" s="2"/>
      <c r="D1125" s="2"/>
      <c r="E1125" s="2"/>
      <c r="F1125" s="2"/>
      <c r="G1125" s="2"/>
      <c r="H1125" s="3">
        <f t="shared" si="223"/>
        <v>0</v>
      </c>
      <c r="I1125" s="63"/>
      <c r="J1125" s="7"/>
      <c r="K1125" s="8"/>
      <c r="M1125" s="403"/>
    </row>
    <row r="1126" spans="1:13" ht="24.95" customHeight="1">
      <c r="A1126" s="32">
        <f t="shared" si="222"/>
        <v>0</v>
      </c>
      <c r="B1126" s="10"/>
      <c r="C1126" s="2"/>
      <c r="D1126" s="2"/>
      <c r="E1126" s="2"/>
      <c r="F1126" s="2"/>
      <c r="G1126" s="2"/>
      <c r="H1126" s="3">
        <f t="shared" si="223"/>
        <v>0</v>
      </c>
      <c r="I1126" s="63"/>
      <c r="J1126" s="7"/>
      <c r="K1126" s="8"/>
      <c r="M1126" s="403"/>
    </row>
    <row r="1127" spans="1:13" ht="24.95" customHeight="1">
      <c r="A1127" s="33" t="e">
        <f>VLOOKUP(B1118,O:W,2)</f>
        <v>#N/A</v>
      </c>
      <c r="B1127" s="649" t="s">
        <v>70</v>
      </c>
      <c r="C1127" s="650"/>
      <c r="D1127" s="650"/>
      <c r="E1127" s="650"/>
      <c r="F1127" s="650"/>
      <c r="G1127" s="650"/>
      <c r="H1127" s="6"/>
      <c r="I1127" s="63">
        <f>SUM(H1119:H1127)</f>
        <v>0</v>
      </c>
      <c r="J1127" s="1" t="e">
        <f>VLOOKUP(B1118,O:W,7)</f>
        <v>#N/A</v>
      </c>
      <c r="K1127" s="8"/>
      <c r="M1127" s="403"/>
    </row>
    <row r="1128" spans="1:13" ht="45.75" customHeight="1">
      <c r="A1128" s="32">
        <f>IF(B1128&gt;0,1,0)</f>
        <v>0</v>
      </c>
      <c r="B1128" s="647"/>
      <c r="C1128" s="648"/>
      <c r="D1128" s="648"/>
      <c r="E1128" s="648"/>
      <c r="F1128" s="648"/>
      <c r="G1128" s="648"/>
      <c r="H1128" s="6"/>
      <c r="I1128" s="63"/>
      <c r="J1128" s="7"/>
      <c r="K1128" s="8"/>
      <c r="M1128" s="402" t="s">
        <v>3853</v>
      </c>
    </row>
    <row r="1129" spans="1:13" ht="24.95" customHeight="1">
      <c r="A1129" s="32">
        <f t="shared" ref="A1129:A1136" si="224">IF(H1129&gt;0,1,0)</f>
        <v>0</v>
      </c>
      <c r="B1129" s="10"/>
      <c r="C1129" s="2"/>
      <c r="D1129" s="2"/>
      <c r="E1129" s="2"/>
      <c r="F1129" s="2"/>
      <c r="G1129" s="2"/>
      <c r="H1129" s="3">
        <f>IF(AND(C1129=0,D1129=0,E1129=0,F1129=0,G1129=0),0,ROUND(IF(C1129=0,1,C1129)*IF(D1129=0,1,D1129)*IF(E1129=0,1,E1129)*IF(F1129=0,1,F1129)*IF(G1129=0,1,G1129),2))</f>
        <v>0</v>
      </c>
      <c r="I1129" s="63"/>
      <c r="J1129" s="7"/>
      <c r="K1129" s="8"/>
      <c r="M1129" s="403" t="s">
        <v>3854</v>
      </c>
    </row>
    <row r="1130" spans="1:13" ht="24.95" customHeight="1">
      <c r="A1130" s="32">
        <f t="shared" si="224"/>
        <v>0</v>
      </c>
      <c r="B1130" s="10"/>
      <c r="C1130" s="2"/>
      <c r="D1130" s="2"/>
      <c r="E1130" s="2"/>
      <c r="F1130" s="2"/>
      <c r="G1130" s="2"/>
      <c r="H1130" s="3">
        <f t="shared" ref="H1130:H1136" si="225">IF(AND(C1130=0,D1130=0,E1130=0,F1130=0,G1130=0),0,ROUND(IF(C1130=0,1,C1130)*IF(D1130=0,1,D1130)*IF(E1130=0,1,E1130)*IF(F1130=0,1,F1130)*IF(G1130=0,1,G1130),2))</f>
        <v>0</v>
      </c>
      <c r="I1130" s="63"/>
      <c r="J1130" s="7"/>
      <c r="K1130" s="8"/>
      <c r="M1130" s="403"/>
    </row>
    <row r="1131" spans="1:13" ht="24.95" customHeight="1">
      <c r="A1131" s="32">
        <f t="shared" si="224"/>
        <v>0</v>
      </c>
      <c r="B1131" s="10"/>
      <c r="C1131" s="2"/>
      <c r="D1131" s="2"/>
      <c r="E1131" s="2"/>
      <c r="F1131" s="2"/>
      <c r="G1131" s="2"/>
      <c r="H1131" s="3">
        <f t="shared" si="225"/>
        <v>0</v>
      </c>
      <c r="I1131" s="63"/>
      <c r="J1131" s="7"/>
      <c r="K1131" s="8"/>
      <c r="M1131" s="403"/>
    </row>
    <row r="1132" spans="1:13" ht="24.95" customHeight="1">
      <c r="A1132" s="32">
        <f t="shared" si="224"/>
        <v>0</v>
      </c>
      <c r="B1132" s="10"/>
      <c r="C1132" s="2"/>
      <c r="D1132" s="2"/>
      <c r="E1132" s="2"/>
      <c r="F1132" s="2"/>
      <c r="G1132" s="2"/>
      <c r="H1132" s="3">
        <f t="shared" si="225"/>
        <v>0</v>
      </c>
      <c r="I1132" s="63"/>
      <c r="J1132" s="7"/>
      <c r="K1132" s="8"/>
      <c r="M1132" s="403"/>
    </row>
    <row r="1133" spans="1:13" ht="24.95" customHeight="1">
      <c r="A1133" s="32">
        <f t="shared" si="224"/>
        <v>0</v>
      </c>
      <c r="B1133" s="10"/>
      <c r="C1133" s="2"/>
      <c r="D1133" s="2"/>
      <c r="E1133" s="2"/>
      <c r="F1133" s="2"/>
      <c r="G1133" s="2"/>
      <c r="H1133" s="3">
        <f t="shared" si="225"/>
        <v>0</v>
      </c>
      <c r="I1133" s="63"/>
      <c r="J1133" s="7"/>
      <c r="K1133" s="8"/>
      <c r="M1133" s="403"/>
    </row>
    <row r="1134" spans="1:13" ht="24.95" customHeight="1">
      <c r="A1134" s="32">
        <f t="shared" si="224"/>
        <v>0</v>
      </c>
      <c r="B1134" s="10"/>
      <c r="C1134" s="2"/>
      <c r="D1134" s="2"/>
      <c r="E1134" s="2"/>
      <c r="F1134" s="2"/>
      <c r="G1134" s="2"/>
      <c r="H1134" s="3">
        <f t="shared" si="225"/>
        <v>0</v>
      </c>
      <c r="I1134" s="63"/>
      <c r="J1134" s="7"/>
      <c r="K1134" s="8"/>
      <c r="M1134" s="403"/>
    </row>
    <row r="1135" spans="1:13" ht="24.95" customHeight="1">
      <c r="A1135" s="32">
        <f t="shared" si="224"/>
        <v>0</v>
      </c>
      <c r="B1135" s="10"/>
      <c r="C1135" s="2"/>
      <c r="D1135" s="2"/>
      <c r="E1135" s="2"/>
      <c r="F1135" s="2"/>
      <c r="G1135" s="2"/>
      <c r="H1135" s="3">
        <f t="shared" si="225"/>
        <v>0</v>
      </c>
      <c r="I1135" s="63"/>
      <c r="J1135" s="7"/>
      <c r="K1135" s="8"/>
      <c r="M1135" s="403"/>
    </row>
    <row r="1136" spans="1:13" ht="24.95" customHeight="1">
      <c r="A1136" s="32">
        <f t="shared" si="224"/>
        <v>0</v>
      </c>
      <c r="B1136" s="10"/>
      <c r="C1136" s="2"/>
      <c r="D1136" s="2"/>
      <c r="E1136" s="2"/>
      <c r="F1136" s="2"/>
      <c r="G1136" s="2"/>
      <c r="H1136" s="3">
        <f t="shared" si="225"/>
        <v>0</v>
      </c>
      <c r="I1136" s="63"/>
      <c r="J1136" s="7"/>
      <c r="K1136" s="8"/>
      <c r="M1136" s="403"/>
    </row>
    <row r="1137" spans="1:13" ht="24.95" customHeight="1">
      <c r="A1137" s="33" t="e">
        <f>VLOOKUP(B1128,O:W,2)</f>
        <v>#N/A</v>
      </c>
      <c r="B1137" s="649" t="s">
        <v>70</v>
      </c>
      <c r="C1137" s="650"/>
      <c r="D1137" s="650"/>
      <c r="E1137" s="650"/>
      <c r="F1137" s="650"/>
      <c r="G1137" s="650"/>
      <c r="H1137" s="6"/>
      <c r="I1137" s="63">
        <f>SUM(H1129:H1137)</f>
        <v>0</v>
      </c>
      <c r="J1137" s="1" t="e">
        <f>VLOOKUP(B1128,O:W,7)</f>
        <v>#N/A</v>
      </c>
      <c r="K1137" s="8"/>
      <c r="M1137" s="403"/>
    </row>
    <row r="1138" spans="1:13" ht="45.75" customHeight="1">
      <c r="A1138" s="32">
        <f>IF(B1138&gt;0,1,0)</f>
        <v>0</v>
      </c>
      <c r="B1138" s="647"/>
      <c r="C1138" s="648"/>
      <c r="D1138" s="648"/>
      <c r="E1138" s="648"/>
      <c r="F1138" s="648"/>
      <c r="G1138" s="648"/>
      <c r="H1138" s="6"/>
      <c r="I1138" s="63"/>
      <c r="J1138" s="7"/>
      <c r="K1138" s="8"/>
      <c r="M1138" s="402" t="s">
        <v>3853</v>
      </c>
    </row>
    <row r="1139" spans="1:13" ht="24.95" customHeight="1">
      <c r="A1139" s="32">
        <f t="shared" ref="A1139:A1146" si="226">IF(H1139&gt;0,1,0)</f>
        <v>0</v>
      </c>
      <c r="B1139" s="10"/>
      <c r="C1139" s="2"/>
      <c r="D1139" s="2"/>
      <c r="E1139" s="2"/>
      <c r="F1139" s="2"/>
      <c r="G1139" s="2"/>
      <c r="H1139" s="3">
        <f>IF(AND(C1139=0,D1139=0,E1139=0,F1139=0,G1139=0),0,ROUND(IF(C1139=0,1,C1139)*IF(D1139=0,1,D1139)*IF(E1139=0,1,E1139)*IF(F1139=0,1,F1139)*IF(G1139=0,1,G1139),2))</f>
        <v>0</v>
      </c>
      <c r="I1139" s="63"/>
      <c r="J1139" s="7"/>
      <c r="K1139" s="8"/>
      <c r="M1139" s="403" t="s">
        <v>3854</v>
      </c>
    </row>
    <row r="1140" spans="1:13" ht="24.95" customHeight="1">
      <c r="A1140" s="32">
        <f t="shared" si="226"/>
        <v>0</v>
      </c>
      <c r="B1140" s="10"/>
      <c r="C1140" s="2"/>
      <c r="D1140" s="2"/>
      <c r="E1140" s="2"/>
      <c r="F1140" s="2"/>
      <c r="G1140" s="2"/>
      <c r="H1140" s="3">
        <f t="shared" ref="H1140:H1146" si="227">IF(AND(C1140=0,D1140=0,E1140=0,F1140=0,G1140=0),0,ROUND(IF(C1140=0,1,C1140)*IF(D1140=0,1,D1140)*IF(E1140=0,1,E1140)*IF(F1140=0,1,F1140)*IF(G1140=0,1,G1140),2))</f>
        <v>0</v>
      </c>
      <c r="I1140" s="63"/>
      <c r="J1140" s="7"/>
      <c r="K1140" s="8"/>
      <c r="M1140" s="403"/>
    </row>
    <row r="1141" spans="1:13" ht="24.95" customHeight="1">
      <c r="A1141" s="32">
        <f t="shared" si="226"/>
        <v>0</v>
      </c>
      <c r="B1141" s="10"/>
      <c r="C1141" s="2"/>
      <c r="D1141" s="2"/>
      <c r="E1141" s="2"/>
      <c r="F1141" s="2"/>
      <c r="G1141" s="2"/>
      <c r="H1141" s="3">
        <f t="shared" si="227"/>
        <v>0</v>
      </c>
      <c r="I1141" s="63"/>
      <c r="J1141" s="7"/>
      <c r="K1141" s="8"/>
      <c r="M1141" s="403"/>
    </row>
    <row r="1142" spans="1:13" ht="24.95" customHeight="1">
      <c r="A1142" s="32">
        <f t="shared" si="226"/>
        <v>0</v>
      </c>
      <c r="B1142" s="10"/>
      <c r="C1142" s="2"/>
      <c r="D1142" s="2"/>
      <c r="E1142" s="2"/>
      <c r="F1142" s="2"/>
      <c r="G1142" s="2"/>
      <c r="H1142" s="3">
        <f t="shared" si="227"/>
        <v>0</v>
      </c>
      <c r="I1142" s="63"/>
      <c r="J1142" s="7"/>
      <c r="K1142" s="8"/>
      <c r="M1142" s="403"/>
    </row>
    <row r="1143" spans="1:13" ht="24.95" customHeight="1">
      <c r="A1143" s="32">
        <f t="shared" si="226"/>
        <v>0</v>
      </c>
      <c r="B1143" s="10"/>
      <c r="C1143" s="2"/>
      <c r="D1143" s="2"/>
      <c r="E1143" s="2"/>
      <c r="F1143" s="2"/>
      <c r="G1143" s="2"/>
      <c r="H1143" s="3">
        <f t="shared" si="227"/>
        <v>0</v>
      </c>
      <c r="I1143" s="63"/>
      <c r="J1143" s="7"/>
      <c r="K1143" s="8"/>
      <c r="M1143" s="403"/>
    </row>
    <row r="1144" spans="1:13" ht="24.95" customHeight="1">
      <c r="A1144" s="32">
        <f t="shared" si="226"/>
        <v>0</v>
      </c>
      <c r="B1144" s="10"/>
      <c r="C1144" s="2"/>
      <c r="D1144" s="2"/>
      <c r="E1144" s="2"/>
      <c r="F1144" s="2"/>
      <c r="G1144" s="2"/>
      <c r="H1144" s="3">
        <f t="shared" si="227"/>
        <v>0</v>
      </c>
      <c r="I1144" s="63"/>
      <c r="J1144" s="7"/>
      <c r="K1144" s="8"/>
      <c r="M1144" s="403"/>
    </row>
    <row r="1145" spans="1:13" ht="24.95" customHeight="1">
      <c r="A1145" s="32">
        <f t="shared" si="226"/>
        <v>0</v>
      </c>
      <c r="B1145" s="10"/>
      <c r="C1145" s="2"/>
      <c r="D1145" s="2"/>
      <c r="E1145" s="2"/>
      <c r="F1145" s="2"/>
      <c r="G1145" s="2"/>
      <c r="H1145" s="3">
        <f t="shared" si="227"/>
        <v>0</v>
      </c>
      <c r="I1145" s="63"/>
      <c r="J1145" s="7"/>
      <c r="K1145" s="8"/>
      <c r="M1145" s="403"/>
    </row>
    <row r="1146" spans="1:13" ht="24.95" customHeight="1">
      <c r="A1146" s="32">
        <f t="shared" si="226"/>
        <v>0</v>
      </c>
      <c r="B1146" s="10"/>
      <c r="C1146" s="2"/>
      <c r="D1146" s="2"/>
      <c r="E1146" s="2"/>
      <c r="F1146" s="2"/>
      <c r="G1146" s="2"/>
      <c r="H1146" s="3">
        <f t="shared" si="227"/>
        <v>0</v>
      </c>
      <c r="I1146" s="63"/>
      <c r="J1146" s="7"/>
      <c r="K1146" s="8"/>
      <c r="M1146" s="403"/>
    </row>
    <row r="1147" spans="1:13" ht="24.95" customHeight="1">
      <c r="A1147" s="33" t="e">
        <f>VLOOKUP(B1138,O:W,2)</f>
        <v>#N/A</v>
      </c>
      <c r="B1147" s="649" t="s">
        <v>70</v>
      </c>
      <c r="C1147" s="650"/>
      <c r="D1147" s="650"/>
      <c r="E1147" s="650"/>
      <c r="F1147" s="650"/>
      <c r="G1147" s="650"/>
      <c r="H1147" s="6"/>
      <c r="I1147" s="63">
        <f>SUM(H1139:H1147)</f>
        <v>0</v>
      </c>
      <c r="J1147" s="1" t="e">
        <f>VLOOKUP(B1138,O:W,7)</f>
        <v>#N/A</v>
      </c>
      <c r="K1147" s="8"/>
      <c r="M1147" s="403"/>
    </row>
    <row r="1148" spans="1:13" ht="45.75" customHeight="1">
      <c r="A1148" s="32">
        <f>IF(B1148&gt;0,1,0)</f>
        <v>0</v>
      </c>
      <c r="B1148" s="647"/>
      <c r="C1148" s="648"/>
      <c r="D1148" s="648"/>
      <c r="E1148" s="648"/>
      <c r="F1148" s="648"/>
      <c r="G1148" s="648"/>
      <c r="H1148" s="6"/>
      <c r="I1148" s="63"/>
      <c r="J1148" s="7"/>
      <c r="K1148" s="8"/>
      <c r="M1148" s="402" t="s">
        <v>3853</v>
      </c>
    </row>
    <row r="1149" spans="1:13" ht="24.95" customHeight="1">
      <c r="A1149" s="32">
        <f t="shared" ref="A1149:A1156" si="228">IF(H1149&gt;0,1,0)</f>
        <v>0</v>
      </c>
      <c r="B1149" s="10"/>
      <c r="C1149" s="2"/>
      <c r="D1149" s="2"/>
      <c r="E1149" s="2"/>
      <c r="F1149" s="2"/>
      <c r="G1149" s="2"/>
      <c r="H1149" s="3">
        <f>IF(AND(C1149=0,D1149=0,E1149=0,F1149=0,G1149=0),0,ROUND(IF(C1149=0,1,C1149)*IF(D1149=0,1,D1149)*IF(E1149=0,1,E1149)*IF(F1149=0,1,F1149)*IF(G1149=0,1,G1149),2))</f>
        <v>0</v>
      </c>
      <c r="I1149" s="63"/>
      <c r="J1149" s="7"/>
      <c r="K1149" s="8"/>
      <c r="M1149" s="403" t="s">
        <v>3854</v>
      </c>
    </row>
    <row r="1150" spans="1:13" ht="24.95" customHeight="1">
      <c r="A1150" s="32">
        <f t="shared" si="228"/>
        <v>0</v>
      </c>
      <c r="B1150" s="10"/>
      <c r="C1150" s="2"/>
      <c r="D1150" s="2"/>
      <c r="E1150" s="2"/>
      <c r="F1150" s="2"/>
      <c r="G1150" s="2"/>
      <c r="H1150" s="3">
        <f t="shared" ref="H1150:H1156" si="229">IF(AND(C1150=0,D1150=0,E1150=0,F1150=0,G1150=0),0,ROUND(IF(C1150=0,1,C1150)*IF(D1150=0,1,D1150)*IF(E1150=0,1,E1150)*IF(F1150=0,1,F1150)*IF(G1150=0,1,G1150),2))</f>
        <v>0</v>
      </c>
      <c r="I1150" s="63"/>
      <c r="J1150" s="7"/>
      <c r="K1150" s="8"/>
      <c r="M1150" s="403"/>
    </row>
    <row r="1151" spans="1:13" ht="24.95" customHeight="1">
      <c r="A1151" s="32">
        <f t="shared" si="228"/>
        <v>0</v>
      </c>
      <c r="B1151" s="10"/>
      <c r="C1151" s="2"/>
      <c r="D1151" s="2"/>
      <c r="E1151" s="2"/>
      <c r="F1151" s="2"/>
      <c r="G1151" s="2"/>
      <c r="H1151" s="3">
        <f t="shared" si="229"/>
        <v>0</v>
      </c>
      <c r="I1151" s="63"/>
      <c r="J1151" s="7"/>
      <c r="K1151" s="8"/>
      <c r="M1151" s="403"/>
    </row>
    <row r="1152" spans="1:13" ht="24.95" customHeight="1">
      <c r="A1152" s="32">
        <f t="shared" si="228"/>
        <v>0</v>
      </c>
      <c r="B1152" s="10"/>
      <c r="C1152" s="2"/>
      <c r="D1152" s="2"/>
      <c r="E1152" s="2"/>
      <c r="F1152" s="2"/>
      <c r="G1152" s="2"/>
      <c r="H1152" s="3">
        <f t="shared" si="229"/>
        <v>0</v>
      </c>
      <c r="I1152" s="63"/>
      <c r="J1152" s="7"/>
      <c r="K1152" s="8"/>
      <c r="M1152" s="403"/>
    </row>
    <row r="1153" spans="1:13" ht="24.95" customHeight="1">
      <c r="A1153" s="32">
        <f t="shared" si="228"/>
        <v>0</v>
      </c>
      <c r="B1153" s="10"/>
      <c r="C1153" s="2"/>
      <c r="D1153" s="2"/>
      <c r="E1153" s="2"/>
      <c r="F1153" s="2"/>
      <c r="G1153" s="2"/>
      <c r="H1153" s="3">
        <f t="shared" si="229"/>
        <v>0</v>
      </c>
      <c r="I1153" s="63"/>
      <c r="J1153" s="7"/>
      <c r="K1153" s="8"/>
      <c r="M1153" s="403"/>
    </row>
    <row r="1154" spans="1:13" ht="24.95" customHeight="1">
      <c r="A1154" s="32">
        <f t="shared" si="228"/>
        <v>0</v>
      </c>
      <c r="B1154" s="10"/>
      <c r="C1154" s="2"/>
      <c r="D1154" s="2"/>
      <c r="E1154" s="2"/>
      <c r="F1154" s="2"/>
      <c r="G1154" s="2"/>
      <c r="H1154" s="3">
        <f t="shared" si="229"/>
        <v>0</v>
      </c>
      <c r="I1154" s="63"/>
      <c r="J1154" s="7"/>
      <c r="K1154" s="8"/>
      <c r="M1154" s="403"/>
    </row>
    <row r="1155" spans="1:13" ht="24.95" customHeight="1">
      <c r="A1155" s="32">
        <f t="shared" si="228"/>
        <v>0</v>
      </c>
      <c r="B1155" s="10"/>
      <c r="C1155" s="2"/>
      <c r="D1155" s="2"/>
      <c r="E1155" s="2"/>
      <c r="F1155" s="2"/>
      <c r="G1155" s="2"/>
      <c r="H1155" s="3">
        <f t="shared" si="229"/>
        <v>0</v>
      </c>
      <c r="I1155" s="63"/>
      <c r="J1155" s="7"/>
      <c r="K1155" s="8"/>
      <c r="M1155" s="403"/>
    </row>
    <row r="1156" spans="1:13" ht="24.95" customHeight="1">
      <c r="A1156" s="32">
        <f t="shared" si="228"/>
        <v>0</v>
      </c>
      <c r="B1156" s="10"/>
      <c r="C1156" s="2"/>
      <c r="D1156" s="2"/>
      <c r="E1156" s="2"/>
      <c r="F1156" s="2"/>
      <c r="G1156" s="2"/>
      <c r="H1156" s="3">
        <f t="shared" si="229"/>
        <v>0</v>
      </c>
      <c r="I1156" s="63"/>
      <c r="J1156" s="7"/>
      <c r="K1156" s="8"/>
      <c r="M1156" s="403"/>
    </row>
    <row r="1157" spans="1:13" ht="24.95" customHeight="1">
      <c r="A1157" s="33" t="e">
        <f>VLOOKUP(B1148,O:W,2)</f>
        <v>#N/A</v>
      </c>
      <c r="B1157" s="649" t="s">
        <v>70</v>
      </c>
      <c r="C1157" s="650"/>
      <c r="D1157" s="650"/>
      <c r="E1157" s="650"/>
      <c r="F1157" s="650"/>
      <c r="G1157" s="650"/>
      <c r="H1157" s="6"/>
      <c r="I1157" s="63">
        <f>SUM(H1149:H1157)</f>
        <v>0</v>
      </c>
      <c r="J1157" s="1" t="e">
        <f>VLOOKUP(B1148,O:W,7)</f>
        <v>#N/A</v>
      </c>
      <c r="K1157" s="8"/>
      <c r="M1157" s="403"/>
    </row>
    <row r="1158" spans="1:13" ht="45.75" customHeight="1">
      <c r="A1158" s="32">
        <f>IF(B1158&gt;0,1,0)</f>
        <v>0</v>
      </c>
      <c r="B1158" s="647"/>
      <c r="C1158" s="648"/>
      <c r="D1158" s="648"/>
      <c r="E1158" s="648"/>
      <c r="F1158" s="648"/>
      <c r="G1158" s="648"/>
      <c r="H1158" s="6"/>
      <c r="I1158" s="63"/>
      <c r="J1158" s="7"/>
      <c r="K1158" s="8"/>
      <c r="M1158" s="402" t="s">
        <v>3853</v>
      </c>
    </row>
    <row r="1159" spans="1:13" ht="24.95" customHeight="1">
      <c r="A1159" s="32">
        <f t="shared" ref="A1159:A1166" si="230">IF(H1159&gt;0,1,0)</f>
        <v>0</v>
      </c>
      <c r="B1159" s="10"/>
      <c r="C1159" s="2"/>
      <c r="D1159" s="2"/>
      <c r="E1159" s="2"/>
      <c r="F1159" s="2"/>
      <c r="G1159" s="2"/>
      <c r="H1159" s="3">
        <f>IF(AND(C1159=0,D1159=0,E1159=0,F1159=0,G1159=0),0,ROUND(IF(C1159=0,1,C1159)*IF(D1159=0,1,D1159)*IF(E1159=0,1,E1159)*IF(F1159=0,1,F1159)*IF(G1159=0,1,G1159),2))</f>
        <v>0</v>
      </c>
      <c r="I1159" s="63"/>
      <c r="J1159" s="7"/>
      <c r="K1159" s="8"/>
      <c r="M1159" s="403" t="s">
        <v>3854</v>
      </c>
    </row>
    <row r="1160" spans="1:13" ht="24.95" customHeight="1">
      <c r="A1160" s="32">
        <f t="shared" si="230"/>
        <v>0</v>
      </c>
      <c r="B1160" s="10"/>
      <c r="C1160" s="2"/>
      <c r="D1160" s="2"/>
      <c r="E1160" s="2"/>
      <c r="F1160" s="2"/>
      <c r="G1160" s="2"/>
      <c r="H1160" s="3">
        <f t="shared" ref="H1160:H1166" si="231">IF(AND(C1160=0,D1160=0,E1160=0,F1160=0,G1160=0),0,ROUND(IF(C1160=0,1,C1160)*IF(D1160=0,1,D1160)*IF(E1160=0,1,E1160)*IF(F1160=0,1,F1160)*IF(G1160=0,1,G1160),2))</f>
        <v>0</v>
      </c>
      <c r="I1160" s="63"/>
      <c r="J1160" s="7"/>
      <c r="K1160" s="8"/>
      <c r="M1160" s="403"/>
    </row>
    <row r="1161" spans="1:13" ht="24.95" customHeight="1">
      <c r="A1161" s="32">
        <f t="shared" si="230"/>
        <v>0</v>
      </c>
      <c r="B1161" s="10"/>
      <c r="C1161" s="2"/>
      <c r="D1161" s="2"/>
      <c r="E1161" s="2"/>
      <c r="F1161" s="2"/>
      <c r="G1161" s="2"/>
      <c r="H1161" s="3">
        <f t="shared" si="231"/>
        <v>0</v>
      </c>
      <c r="I1161" s="63"/>
      <c r="J1161" s="7"/>
      <c r="K1161" s="8"/>
      <c r="M1161" s="403"/>
    </row>
    <row r="1162" spans="1:13" ht="24.95" customHeight="1">
      <c r="A1162" s="32">
        <f t="shared" si="230"/>
        <v>0</v>
      </c>
      <c r="B1162" s="10"/>
      <c r="C1162" s="2"/>
      <c r="D1162" s="2"/>
      <c r="E1162" s="2"/>
      <c r="F1162" s="2"/>
      <c r="G1162" s="2"/>
      <c r="H1162" s="3">
        <f t="shared" si="231"/>
        <v>0</v>
      </c>
      <c r="I1162" s="63"/>
      <c r="J1162" s="7"/>
      <c r="K1162" s="8"/>
      <c r="M1162" s="403"/>
    </row>
    <row r="1163" spans="1:13" ht="24.95" customHeight="1">
      <c r="A1163" s="32">
        <f t="shared" si="230"/>
        <v>0</v>
      </c>
      <c r="B1163" s="10"/>
      <c r="C1163" s="2"/>
      <c r="D1163" s="2"/>
      <c r="E1163" s="2"/>
      <c r="F1163" s="2"/>
      <c r="G1163" s="2"/>
      <c r="H1163" s="3">
        <f t="shared" si="231"/>
        <v>0</v>
      </c>
      <c r="I1163" s="63"/>
      <c r="J1163" s="7"/>
      <c r="K1163" s="8"/>
      <c r="M1163" s="403"/>
    </row>
    <row r="1164" spans="1:13" ht="24.95" customHeight="1">
      <c r="A1164" s="32">
        <f t="shared" si="230"/>
        <v>0</v>
      </c>
      <c r="B1164" s="10"/>
      <c r="C1164" s="2"/>
      <c r="D1164" s="2"/>
      <c r="E1164" s="2"/>
      <c r="F1164" s="2"/>
      <c r="G1164" s="2"/>
      <c r="H1164" s="3">
        <f t="shared" si="231"/>
        <v>0</v>
      </c>
      <c r="I1164" s="63"/>
      <c r="J1164" s="7"/>
      <c r="K1164" s="8"/>
      <c r="M1164" s="403"/>
    </row>
    <row r="1165" spans="1:13" ht="24.95" customHeight="1">
      <c r="A1165" s="32">
        <f t="shared" si="230"/>
        <v>0</v>
      </c>
      <c r="B1165" s="10"/>
      <c r="C1165" s="2"/>
      <c r="D1165" s="2"/>
      <c r="E1165" s="2"/>
      <c r="F1165" s="2"/>
      <c r="G1165" s="2"/>
      <c r="H1165" s="3">
        <f t="shared" si="231"/>
        <v>0</v>
      </c>
      <c r="I1165" s="63"/>
      <c r="J1165" s="7"/>
      <c r="K1165" s="8"/>
      <c r="M1165" s="403"/>
    </row>
    <row r="1166" spans="1:13" ht="24.95" customHeight="1">
      <c r="A1166" s="32">
        <f t="shared" si="230"/>
        <v>0</v>
      </c>
      <c r="B1166" s="10"/>
      <c r="C1166" s="2"/>
      <c r="D1166" s="2"/>
      <c r="E1166" s="2"/>
      <c r="F1166" s="2"/>
      <c r="G1166" s="2"/>
      <c r="H1166" s="3">
        <f t="shared" si="231"/>
        <v>0</v>
      </c>
      <c r="I1166" s="63"/>
      <c r="J1166" s="7"/>
      <c r="K1166" s="8"/>
      <c r="M1166" s="403"/>
    </row>
    <row r="1167" spans="1:13" ht="24.95" customHeight="1">
      <c r="A1167" s="33" t="e">
        <f>VLOOKUP(B1158,O:W,2)</f>
        <v>#N/A</v>
      </c>
      <c r="B1167" s="649" t="s">
        <v>70</v>
      </c>
      <c r="C1167" s="650"/>
      <c r="D1167" s="650"/>
      <c r="E1167" s="650"/>
      <c r="F1167" s="650"/>
      <c r="G1167" s="650"/>
      <c r="H1167" s="6"/>
      <c r="I1167" s="63">
        <f>SUM(H1159:H1167)</f>
        <v>0</v>
      </c>
      <c r="J1167" s="1" t="e">
        <f>VLOOKUP(B1158,O:W,7)</f>
        <v>#N/A</v>
      </c>
      <c r="K1167" s="8"/>
      <c r="M1167" s="403"/>
    </row>
    <row r="1168" spans="1:13" ht="45.75" customHeight="1">
      <c r="A1168" s="32">
        <f>IF(B1168&gt;0,1,0)</f>
        <v>0</v>
      </c>
      <c r="B1168" s="647"/>
      <c r="C1168" s="648"/>
      <c r="D1168" s="648"/>
      <c r="E1168" s="648"/>
      <c r="F1168" s="648"/>
      <c r="G1168" s="648"/>
      <c r="H1168" s="6"/>
      <c r="I1168" s="63"/>
      <c r="J1168" s="7"/>
      <c r="K1168" s="8"/>
      <c r="M1168" s="402" t="s">
        <v>3853</v>
      </c>
    </row>
    <row r="1169" spans="1:13" ht="24.95" customHeight="1">
      <c r="A1169" s="32">
        <f t="shared" ref="A1169:A1176" si="232">IF(H1169&gt;0,1,0)</f>
        <v>0</v>
      </c>
      <c r="B1169" s="10"/>
      <c r="C1169" s="2"/>
      <c r="D1169" s="2"/>
      <c r="E1169" s="2"/>
      <c r="F1169" s="2"/>
      <c r="G1169" s="2"/>
      <c r="H1169" s="3">
        <f>IF(AND(C1169=0,D1169=0,E1169=0,F1169=0,G1169=0),0,ROUND(IF(C1169=0,1,C1169)*IF(D1169=0,1,D1169)*IF(E1169=0,1,E1169)*IF(F1169=0,1,F1169)*IF(G1169=0,1,G1169),2))</f>
        <v>0</v>
      </c>
      <c r="I1169" s="63"/>
      <c r="J1169" s="7"/>
      <c r="K1169" s="8"/>
      <c r="M1169" s="403" t="s">
        <v>3854</v>
      </c>
    </row>
    <row r="1170" spans="1:13" ht="24.95" customHeight="1">
      <c r="A1170" s="32">
        <f t="shared" si="232"/>
        <v>0</v>
      </c>
      <c r="B1170" s="10"/>
      <c r="C1170" s="2"/>
      <c r="D1170" s="2"/>
      <c r="E1170" s="2"/>
      <c r="F1170" s="2"/>
      <c r="G1170" s="2"/>
      <c r="H1170" s="3">
        <f t="shared" ref="H1170:H1176" si="233">IF(AND(C1170=0,D1170=0,E1170=0,F1170=0,G1170=0),0,ROUND(IF(C1170=0,1,C1170)*IF(D1170=0,1,D1170)*IF(E1170=0,1,E1170)*IF(F1170=0,1,F1170)*IF(G1170=0,1,G1170),2))</f>
        <v>0</v>
      </c>
      <c r="I1170" s="63"/>
      <c r="J1170" s="7"/>
      <c r="K1170" s="8"/>
      <c r="M1170" s="403"/>
    </row>
    <row r="1171" spans="1:13" ht="24.95" customHeight="1">
      <c r="A1171" s="32">
        <f t="shared" si="232"/>
        <v>0</v>
      </c>
      <c r="B1171" s="10"/>
      <c r="C1171" s="2"/>
      <c r="D1171" s="2"/>
      <c r="E1171" s="2"/>
      <c r="F1171" s="2"/>
      <c r="G1171" s="2"/>
      <c r="H1171" s="3">
        <f t="shared" si="233"/>
        <v>0</v>
      </c>
      <c r="I1171" s="63"/>
      <c r="J1171" s="7"/>
      <c r="K1171" s="8"/>
      <c r="M1171" s="403"/>
    </row>
    <row r="1172" spans="1:13" ht="24.95" customHeight="1">
      <c r="A1172" s="32">
        <f t="shared" si="232"/>
        <v>0</v>
      </c>
      <c r="B1172" s="10"/>
      <c r="C1172" s="2"/>
      <c r="D1172" s="2"/>
      <c r="E1172" s="2"/>
      <c r="F1172" s="2"/>
      <c r="G1172" s="2"/>
      <c r="H1172" s="3">
        <f t="shared" si="233"/>
        <v>0</v>
      </c>
      <c r="I1172" s="63"/>
      <c r="J1172" s="7"/>
      <c r="K1172" s="8"/>
      <c r="M1172" s="403"/>
    </row>
    <row r="1173" spans="1:13" ht="24.95" customHeight="1">
      <c r="A1173" s="32">
        <f t="shared" si="232"/>
        <v>0</v>
      </c>
      <c r="B1173" s="10"/>
      <c r="C1173" s="2"/>
      <c r="D1173" s="2"/>
      <c r="E1173" s="2"/>
      <c r="F1173" s="2"/>
      <c r="G1173" s="2"/>
      <c r="H1173" s="3">
        <f t="shared" si="233"/>
        <v>0</v>
      </c>
      <c r="I1173" s="63"/>
      <c r="J1173" s="7"/>
      <c r="K1173" s="8"/>
      <c r="M1173" s="403"/>
    </row>
    <row r="1174" spans="1:13" ht="24.95" customHeight="1">
      <c r="A1174" s="32">
        <f t="shared" si="232"/>
        <v>0</v>
      </c>
      <c r="B1174" s="10"/>
      <c r="C1174" s="2"/>
      <c r="D1174" s="2"/>
      <c r="E1174" s="2"/>
      <c r="F1174" s="2"/>
      <c r="G1174" s="2"/>
      <c r="H1174" s="3">
        <f t="shared" si="233"/>
        <v>0</v>
      </c>
      <c r="I1174" s="63"/>
      <c r="J1174" s="7"/>
      <c r="K1174" s="8"/>
      <c r="M1174" s="403"/>
    </row>
    <row r="1175" spans="1:13" ht="24.95" customHeight="1">
      <c r="A1175" s="32">
        <f t="shared" si="232"/>
        <v>0</v>
      </c>
      <c r="B1175" s="10"/>
      <c r="C1175" s="2"/>
      <c r="D1175" s="2"/>
      <c r="E1175" s="2"/>
      <c r="F1175" s="2"/>
      <c r="G1175" s="2"/>
      <c r="H1175" s="3">
        <f t="shared" si="233"/>
        <v>0</v>
      </c>
      <c r="I1175" s="63"/>
      <c r="J1175" s="7"/>
      <c r="K1175" s="8"/>
      <c r="M1175" s="403"/>
    </row>
    <row r="1176" spans="1:13" ht="24.95" customHeight="1">
      <c r="A1176" s="32">
        <f t="shared" si="232"/>
        <v>0</v>
      </c>
      <c r="B1176" s="10"/>
      <c r="C1176" s="2"/>
      <c r="D1176" s="2"/>
      <c r="E1176" s="2"/>
      <c r="F1176" s="2"/>
      <c r="G1176" s="2"/>
      <c r="H1176" s="3">
        <f t="shared" si="233"/>
        <v>0</v>
      </c>
      <c r="I1176" s="63"/>
      <c r="J1176" s="7"/>
      <c r="K1176" s="8"/>
      <c r="M1176" s="403"/>
    </row>
    <row r="1177" spans="1:13" ht="24.95" customHeight="1">
      <c r="A1177" s="33" t="e">
        <f>VLOOKUP(B1168,O:W,2)</f>
        <v>#N/A</v>
      </c>
      <c r="B1177" s="649" t="s">
        <v>70</v>
      </c>
      <c r="C1177" s="650"/>
      <c r="D1177" s="650"/>
      <c r="E1177" s="650"/>
      <c r="F1177" s="650"/>
      <c r="G1177" s="650"/>
      <c r="H1177" s="6"/>
      <c r="I1177" s="63">
        <f>SUM(H1169:H1177)</f>
        <v>0</v>
      </c>
      <c r="J1177" s="1" t="e">
        <f>VLOOKUP(B1168,O:W,7)</f>
        <v>#N/A</v>
      </c>
      <c r="K1177" s="8"/>
      <c r="M1177" s="403"/>
    </row>
    <row r="1178" spans="1:13" ht="45.75" customHeight="1">
      <c r="A1178" s="32">
        <f>IF(B1178&gt;0,1,0)</f>
        <v>0</v>
      </c>
      <c r="B1178" s="647"/>
      <c r="C1178" s="648"/>
      <c r="D1178" s="648"/>
      <c r="E1178" s="648"/>
      <c r="F1178" s="648"/>
      <c r="G1178" s="648"/>
      <c r="H1178" s="6"/>
      <c r="I1178" s="63"/>
      <c r="J1178" s="7"/>
      <c r="K1178" s="8"/>
      <c r="M1178" s="402" t="s">
        <v>3853</v>
      </c>
    </row>
    <row r="1179" spans="1:13" ht="24.95" customHeight="1">
      <c r="A1179" s="32">
        <f t="shared" ref="A1179:A1186" si="234">IF(H1179&gt;0,1,0)</f>
        <v>0</v>
      </c>
      <c r="B1179" s="10"/>
      <c r="C1179" s="2"/>
      <c r="D1179" s="2"/>
      <c r="E1179" s="2"/>
      <c r="F1179" s="2"/>
      <c r="G1179" s="2"/>
      <c r="H1179" s="3">
        <f>IF(AND(C1179=0,D1179=0,E1179=0,F1179=0,G1179=0),0,ROUND(IF(C1179=0,1,C1179)*IF(D1179=0,1,D1179)*IF(E1179=0,1,E1179)*IF(F1179=0,1,F1179)*IF(G1179=0,1,G1179),2))</f>
        <v>0</v>
      </c>
      <c r="I1179" s="63"/>
      <c r="J1179" s="7"/>
      <c r="K1179" s="8"/>
      <c r="M1179" s="403" t="s">
        <v>3854</v>
      </c>
    </row>
    <row r="1180" spans="1:13" ht="24.95" customHeight="1">
      <c r="A1180" s="32">
        <f t="shared" si="234"/>
        <v>0</v>
      </c>
      <c r="B1180" s="10"/>
      <c r="C1180" s="2"/>
      <c r="D1180" s="2"/>
      <c r="E1180" s="2"/>
      <c r="F1180" s="2"/>
      <c r="G1180" s="2"/>
      <c r="H1180" s="3">
        <f t="shared" ref="H1180:H1186" si="235">IF(AND(C1180=0,D1180=0,E1180=0,F1180=0,G1180=0),0,ROUND(IF(C1180=0,1,C1180)*IF(D1180=0,1,D1180)*IF(E1180=0,1,E1180)*IF(F1180=0,1,F1180)*IF(G1180=0,1,G1180),2))</f>
        <v>0</v>
      </c>
      <c r="I1180" s="63"/>
      <c r="J1180" s="7"/>
      <c r="K1180" s="8"/>
      <c r="M1180" s="403"/>
    </row>
    <row r="1181" spans="1:13" ht="24.95" customHeight="1">
      <c r="A1181" s="32">
        <f t="shared" si="234"/>
        <v>0</v>
      </c>
      <c r="B1181" s="10"/>
      <c r="C1181" s="2"/>
      <c r="D1181" s="2"/>
      <c r="E1181" s="2"/>
      <c r="F1181" s="2"/>
      <c r="G1181" s="2"/>
      <c r="H1181" s="3">
        <f t="shared" si="235"/>
        <v>0</v>
      </c>
      <c r="I1181" s="63"/>
      <c r="J1181" s="7"/>
      <c r="K1181" s="8"/>
      <c r="M1181" s="403"/>
    </row>
    <row r="1182" spans="1:13" ht="24.95" customHeight="1">
      <c r="A1182" s="32">
        <f t="shared" si="234"/>
        <v>0</v>
      </c>
      <c r="B1182" s="10"/>
      <c r="C1182" s="2"/>
      <c r="D1182" s="2"/>
      <c r="E1182" s="2"/>
      <c r="F1182" s="2"/>
      <c r="G1182" s="2"/>
      <c r="H1182" s="3">
        <f t="shared" si="235"/>
        <v>0</v>
      </c>
      <c r="I1182" s="63"/>
      <c r="J1182" s="7"/>
      <c r="K1182" s="8"/>
      <c r="M1182" s="403"/>
    </row>
    <row r="1183" spans="1:13" ht="24.95" customHeight="1">
      <c r="A1183" s="32">
        <f t="shared" si="234"/>
        <v>0</v>
      </c>
      <c r="B1183" s="10"/>
      <c r="C1183" s="2"/>
      <c r="D1183" s="2"/>
      <c r="E1183" s="2"/>
      <c r="F1183" s="2"/>
      <c r="G1183" s="2"/>
      <c r="H1183" s="3">
        <f t="shared" si="235"/>
        <v>0</v>
      </c>
      <c r="I1183" s="63"/>
      <c r="J1183" s="7"/>
      <c r="K1183" s="8"/>
      <c r="M1183" s="403"/>
    </row>
    <row r="1184" spans="1:13" ht="24.95" customHeight="1">
      <c r="A1184" s="32">
        <f t="shared" si="234"/>
        <v>0</v>
      </c>
      <c r="B1184" s="10"/>
      <c r="C1184" s="2"/>
      <c r="D1184" s="2"/>
      <c r="E1184" s="2"/>
      <c r="F1184" s="2"/>
      <c r="G1184" s="2"/>
      <c r="H1184" s="3">
        <f t="shared" si="235"/>
        <v>0</v>
      </c>
      <c r="I1184" s="63"/>
      <c r="J1184" s="7"/>
      <c r="K1184" s="8"/>
      <c r="M1184" s="403"/>
    </row>
    <row r="1185" spans="1:13" ht="24.95" customHeight="1">
      <c r="A1185" s="32">
        <f t="shared" si="234"/>
        <v>0</v>
      </c>
      <c r="B1185" s="10"/>
      <c r="C1185" s="2"/>
      <c r="D1185" s="2"/>
      <c r="E1185" s="2"/>
      <c r="F1185" s="2"/>
      <c r="G1185" s="2"/>
      <c r="H1185" s="3">
        <f t="shared" si="235"/>
        <v>0</v>
      </c>
      <c r="I1185" s="63"/>
      <c r="J1185" s="7"/>
      <c r="K1185" s="8"/>
      <c r="M1185" s="403"/>
    </row>
    <row r="1186" spans="1:13" ht="24.95" customHeight="1">
      <c r="A1186" s="32">
        <f t="shared" si="234"/>
        <v>0</v>
      </c>
      <c r="B1186" s="10"/>
      <c r="C1186" s="2"/>
      <c r="D1186" s="2"/>
      <c r="E1186" s="2"/>
      <c r="F1186" s="2"/>
      <c r="G1186" s="2"/>
      <c r="H1186" s="3">
        <f t="shared" si="235"/>
        <v>0</v>
      </c>
      <c r="I1186" s="63"/>
      <c r="J1186" s="7"/>
      <c r="K1186" s="8"/>
      <c r="M1186" s="403"/>
    </row>
    <row r="1187" spans="1:13" ht="24.95" customHeight="1">
      <c r="A1187" s="33" t="e">
        <f>VLOOKUP(B1178,O:W,2)</f>
        <v>#N/A</v>
      </c>
      <c r="B1187" s="649" t="s">
        <v>70</v>
      </c>
      <c r="C1187" s="650"/>
      <c r="D1187" s="650"/>
      <c r="E1187" s="650"/>
      <c r="F1187" s="650"/>
      <c r="G1187" s="650"/>
      <c r="H1187" s="6"/>
      <c r="I1187" s="63">
        <f>SUM(H1179:H1187)</f>
        <v>0</v>
      </c>
      <c r="J1187" s="1" t="e">
        <f>VLOOKUP(B1178,O:W,7)</f>
        <v>#N/A</v>
      </c>
      <c r="K1187" s="8"/>
      <c r="M1187" s="403"/>
    </row>
    <row r="1188" spans="1:13" ht="45.75" customHeight="1">
      <c r="A1188" s="32">
        <f>IF(B1188&gt;0,1,0)</f>
        <v>0</v>
      </c>
      <c r="B1188" s="647"/>
      <c r="C1188" s="648"/>
      <c r="D1188" s="648"/>
      <c r="E1188" s="648"/>
      <c r="F1188" s="648"/>
      <c r="G1188" s="648"/>
      <c r="H1188" s="6"/>
      <c r="I1188" s="63"/>
      <c r="J1188" s="7"/>
      <c r="K1188" s="8"/>
      <c r="M1188" s="402" t="s">
        <v>3853</v>
      </c>
    </row>
    <row r="1189" spans="1:13" ht="24.95" customHeight="1">
      <c r="A1189" s="32">
        <f t="shared" ref="A1189:A1196" si="236">IF(H1189&gt;0,1,0)</f>
        <v>0</v>
      </c>
      <c r="B1189" s="10"/>
      <c r="C1189" s="2"/>
      <c r="D1189" s="2"/>
      <c r="E1189" s="2"/>
      <c r="F1189" s="2"/>
      <c r="G1189" s="2"/>
      <c r="H1189" s="3">
        <f>IF(AND(C1189=0,D1189=0,E1189=0,F1189=0,G1189=0),0,ROUND(IF(C1189=0,1,C1189)*IF(D1189=0,1,D1189)*IF(E1189=0,1,E1189)*IF(F1189=0,1,F1189)*IF(G1189=0,1,G1189),2))</f>
        <v>0</v>
      </c>
      <c r="I1189" s="63"/>
      <c r="J1189" s="7"/>
      <c r="K1189" s="8"/>
      <c r="M1189" s="403" t="s">
        <v>3854</v>
      </c>
    </row>
    <row r="1190" spans="1:13" ht="24.95" customHeight="1">
      <c r="A1190" s="32">
        <f t="shared" si="236"/>
        <v>0</v>
      </c>
      <c r="B1190" s="10"/>
      <c r="C1190" s="2"/>
      <c r="D1190" s="2"/>
      <c r="E1190" s="2"/>
      <c r="F1190" s="2"/>
      <c r="G1190" s="2"/>
      <c r="H1190" s="3">
        <f t="shared" ref="H1190:H1196" si="237">IF(AND(C1190=0,D1190=0,E1190=0,F1190=0,G1190=0),0,ROUND(IF(C1190=0,1,C1190)*IF(D1190=0,1,D1190)*IF(E1190=0,1,E1190)*IF(F1190=0,1,F1190)*IF(G1190=0,1,G1190),2))</f>
        <v>0</v>
      </c>
      <c r="I1190" s="63"/>
      <c r="J1190" s="7"/>
      <c r="K1190" s="8"/>
      <c r="M1190" s="403"/>
    </row>
    <row r="1191" spans="1:13" ht="24.95" customHeight="1">
      <c r="A1191" s="32">
        <f t="shared" si="236"/>
        <v>0</v>
      </c>
      <c r="B1191" s="10"/>
      <c r="C1191" s="2"/>
      <c r="D1191" s="2"/>
      <c r="E1191" s="2"/>
      <c r="F1191" s="2"/>
      <c r="G1191" s="2"/>
      <c r="H1191" s="3">
        <f t="shared" si="237"/>
        <v>0</v>
      </c>
      <c r="I1191" s="63"/>
      <c r="J1191" s="7"/>
      <c r="K1191" s="8"/>
      <c r="M1191" s="403"/>
    </row>
    <row r="1192" spans="1:13" ht="24.95" customHeight="1">
      <c r="A1192" s="32">
        <f t="shared" si="236"/>
        <v>0</v>
      </c>
      <c r="B1192" s="10"/>
      <c r="C1192" s="2"/>
      <c r="D1192" s="2"/>
      <c r="E1192" s="2"/>
      <c r="F1192" s="2"/>
      <c r="G1192" s="2"/>
      <c r="H1192" s="3">
        <f t="shared" si="237"/>
        <v>0</v>
      </c>
      <c r="I1192" s="63"/>
      <c r="J1192" s="7"/>
      <c r="K1192" s="8"/>
      <c r="M1192" s="403"/>
    </row>
    <row r="1193" spans="1:13" ht="24.95" customHeight="1">
      <c r="A1193" s="32">
        <f t="shared" si="236"/>
        <v>0</v>
      </c>
      <c r="B1193" s="10"/>
      <c r="C1193" s="2"/>
      <c r="D1193" s="2"/>
      <c r="E1193" s="2"/>
      <c r="F1193" s="2"/>
      <c r="G1193" s="2"/>
      <c r="H1193" s="3">
        <f t="shared" si="237"/>
        <v>0</v>
      </c>
      <c r="I1193" s="63"/>
      <c r="J1193" s="7"/>
      <c r="K1193" s="8"/>
      <c r="M1193" s="403"/>
    </row>
    <row r="1194" spans="1:13" ht="24.95" customHeight="1">
      <c r="A1194" s="32">
        <f t="shared" si="236"/>
        <v>0</v>
      </c>
      <c r="B1194" s="10"/>
      <c r="C1194" s="2"/>
      <c r="D1194" s="2"/>
      <c r="E1194" s="2"/>
      <c r="F1194" s="2"/>
      <c r="G1194" s="2"/>
      <c r="H1194" s="3">
        <f t="shared" si="237"/>
        <v>0</v>
      </c>
      <c r="I1194" s="63"/>
      <c r="J1194" s="7"/>
      <c r="K1194" s="8"/>
      <c r="M1194" s="403"/>
    </row>
    <row r="1195" spans="1:13" ht="24.95" customHeight="1">
      <c r="A1195" s="32">
        <f t="shared" si="236"/>
        <v>0</v>
      </c>
      <c r="B1195" s="10"/>
      <c r="C1195" s="2"/>
      <c r="D1195" s="2"/>
      <c r="E1195" s="2"/>
      <c r="F1195" s="2"/>
      <c r="G1195" s="2"/>
      <c r="H1195" s="3">
        <f t="shared" si="237"/>
        <v>0</v>
      </c>
      <c r="I1195" s="63"/>
      <c r="J1195" s="7"/>
      <c r="K1195" s="8"/>
      <c r="M1195" s="403"/>
    </row>
    <row r="1196" spans="1:13" ht="24.95" customHeight="1">
      <c r="A1196" s="32">
        <f t="shared" si="236"/>
        <v>0</v>
      </c>
      <c r="B1196" s="10"/>
      <c r="C1196" s="2"/>
      <c r="D1196" s="2"/>
      <c r="E1196" s="2"/>
      <c r="F1196" s="2"/>
      <c r="G1196" s="2"/>
      <c r="H1196" s="3">
        <f t="shared" si="237"/>
        <v>0</v>
      </c>
      <c r="I1196" s="63"/>
      <c r="J1196" s="7"/>
      <c r="K1196" s="8"/>
      <c r="M1196" s="403"/>
    </row>
    <row r="1197" spans="1:13" ht="24.95" customHeight="1">
      <c r="A1197" s="33" t="e">
        <f>VLOOKUP(B1188,O:W,2)</f>
        <v>#N/A</v>
      </c>
      <c r="B1197" s="649" t="s">
        <v>70</v>
      </c>
      <c r="C1197" s="650"/>
      <c r="D1197" s="650"/>
      <c r="E1197" s="650"/>
      <c r="F1197" s="650"/>
      <c r="G1197" s="650"/>
      <c r="H1197" s="6"/>
      <c r="I1197" s="63">
        <f>SUM(H1189:H1197)</f>
        <v>0</v>
      </c>
      <c r="J1197" s="1" t="e">
        <f>VLOOKUP(B1188,O:W,7)</f>
        <v>#N/A</v>
      </c>
      <c r="K1197" s="8"/>
      <c r="M1197" s="403"/>
    </row>
    <row r="1198" spans="1:13" ht="45.75" customHeight="1">
      <c r="A1198" s="32">
        <f>IF(B1198&gt;0,1,0)</f>
        <v>0</v>
      </c>
      <c r="B1198" s="647"/>
      <c r="C1198" s="648"/>
      <c r="D1198" s="648"/>
      <c r="E1198" s="648"/>
      <c r="F1198" s="648"/>
      <c r="G1198" s="648"/>
      <c r="H1198" s="6"/>
      <c r="I1198" s="63"/>
      <c r="J1198" s="7"/>
      <c r="K1198" s="8"/>
      <c r="M1198" s="402" t="s">
        <v>3853</v>
      </c>
    </row>
    <row r="1199" spans="1:13" ht="24.95" customHeight="1">
      <c r="A1199" s="32">
        <f t="shared" ref="A1199:A1206" si="238">IF(H1199&gt;0,1,0)</f>
        <v>0</v>
      </c>
      <c r="B1199" s="10"/>
      <c r="C1199" s="2"/>
      <c r="D1199" s="2"/>
      <c r="E1199" s="2"/>
      <c r="F1199" s="2"/>
      <c r="G1199" s="2"/>
      <c r="H1199" s="3">
        <f>IF(AND(C1199=0,D1199=0,E1199=0,F1199=0,G1199=0),0,ROUND(IF(C1199=0,1,C1199)*IF(D1199=0,1,D1199)*IF(E1199=0,1,E1199)*IF(F1199=0,1,F1199)*IF(G1199=0,1,G1199),2))</f>
        <v>0</v>
      </c>
      <c r="I1199" s="63"/>
      <c r="J1199" s="7"/>
      <c r="K1199" s="8"/>
      <c r="M1199" s="403" t="s">
        <v>3854</v>
      </c>
    </row>
    <row r="1200" spans="1:13" ht="24.95" customHeight="1">
      <c r="A1200" s="32">
        <f t="shared" si="238"/>
        <v>0</v>
      </c>
      <c r="B1200" s="10"/>
      <c r="C1200" s="2"/>
      <c r="D1200" s="2"/>
      <c r="E1200" s="2"/>
      <c r="F1200" s="2"/>
      <c r="G1200" s="2"/>
      <c r="H1200" s="3">
        <f t="shared" ref="H1200:H1206" si="239">IF(AND(C1200=0,D1200=0,E1200=0,F1200=0,G1200=0),0,ROUND(IF(C1200=0,1,C1200)*IF(D1200=0,1,D1200)*IF(E1200=0,1,E1200)*IF(F1200=0,1,F1200)*IF(G1200=0,1,G1200),2))</f>
        <v>0</v>
      </c>
      <c r="I1200" s="63"/>
      <c r="J1200" s="7"/>
      <c r="K1200" s="8"/>
      <c r="M1200" s="403"/>
    </row>
    <row r="1201" spans="1:13" ht="24.95" customHeight="1">
      <c r="A1201" s="32">
        <f t="shared" si="238"/>
        <v>0</v>
      </c>
      <c r="B1201" s="10"/>
      <c r="C1201" s="2"/>
      <c r="D1201" s="2"/>
      <c r="E1201" s="2"/>
      <c r="F1201" s="2"/>
      <c r="G1201" s="2"/>
      <c r="H1201" s="3">
        <f t="shared" si="239"/>
        <v>0</v>
      </c>
      <c r="I1201" s="63"/>
      <c r="J1201" s="7"/>
      <c r="K1201" s="8"/>
      <c r="M1201" s="403"/>
    </row>
    <row r="1202" spans="1:13" ht="24.95" customHeight="1">
      <c r="A1202" s="32">
        <f t="shared" si="238"/>
        <v>0</v>
      </c>
      <c r="B1202" s="10"/>
      <c r="C1202" s="2"/>
      <c r="D1202" s="2"/>
      <c r="E1202" s="2"/>
      <c r="F1202" s="2"/>
      <c r="G1202" s="2"/>
      <c r="H1202" s="3">
        <f t="shared" si="239"/>
        <v>0</v>
      </c>
      <c r="I1202" s="63"/>
      <c r="J1202" s="7"/>
      <c r="K1202" s="8"/>
      <c r="M1202" s="403"/>
    </row>
    <row r="1203" spans="1:13" ht="24.95" customHeight="1">
      <c r="A1203" s="32">
        <f t="shared" si="238"/>
        <v>0</v>
      </c>
      <c r="B1203" s="10"/>
      <c r="C1203" s="2"/>
      <c r="D1203" s="2"/>
      <c r="E1203" s="2"/>
      <c r="F1203" s="2"/>
      <c r="G1203" s="2"/>
      <c r="H1203" s="3">
        <f t="shared" si="239"/>
        <v>0</v>
      </c>
      <c r="I1203" s="63"/>
      <c r="J1203" s="7"/>
      <c r="K1203" s="8"/>
      <c r="M1203" s="403"/>
    </row>
    <row r="1204" spans="1:13" ht="24.95" customHeight="1">
      <c r="A1204" s="32">
        <f t="shared" si="238"/>
        <v>0</v>
      </c>
      <c r="B1204" s="10"/>
      <c r="C1204" s="2"/>
      <c r="D1204" s="2"/>
      <c r="E1204" s="2"/>
      <c r="F1204" s="2"/>
      <c r="G1204" s="2"/>
      <c r="H1204" s="3">
        <f t="shared" si="239"/>
        <v>0</v>
      </c>
      <c r="I1204" s="63"/>
      <c r="J1204" s="7"/>
      <c r="K1204" s="8"/>
      <c r="M1204" s="403"/>
    </row>
    <row r="1205" spans="1:13" ht="24.95" customHeight="1">
      <c r="A1205" s="32">
        <f t="shared" si="238"/>
        <v>0</v>
      </c>
      <c r="B1205" s="10"/>
      <c r="C1205" s="2"/>
      <c r="D1205" s="2"/>
      <c r="E1205" s="2"/>
      <c r="F1205" s="2"/>
      <c r="G1205" s="2"/>
      <c r="H1205" s="3">
        <f t="shared" si="239"/>
        <v>0</v>
      </c>
      <c r="I1205" s="63"/>
      <c r="J1205" s="7"/>
      <c r="K1205" s="8"/>
      <c r="M1205" s="403"/>
    </row>
    <row r="1206" spans="1:13" ht="24.95" customHeight="1">
      <c r="A1206" s="32">
        <f t="shared" si="238"/>
        <v>0</v>
      </c>
      <c r="B1206" s="10"/>
      <c r="C1206" s="2"/>
      <c r="D1206" s="2"/>
      <c r="E1206" s="2"/>
      <c r="F1206" s="2"/>
      <c r="G1206" s="2"/>
      <c r="H1206" s="3">
        <f t="shared" si="239"/>
        <v>0</v>
      </c>
      <c r="I1206" s="63"/>
      <c r="J1206" s="7"/>
      <c r="K1206" s="8"/>
      <c r="M1206" s="403"/>
    </row>
    <row r="1207" spans="1:13" ht="24.95" customHeight="1">
      <c r="A1207" s="33" t="e">
        <f>VLOOKUP(B1198,O:W,2)</f>
        <v>#N/A</v>
      </c>
      <c r="B1207" s="649" t="s">
        <v>70</v>
      </c>
      <c r="C1207" s="650"/>
      <c r="D1207" s="650"/>
      <c r="E1207" s="650"/>
      <c r="F1207" s="650"/>
      <c r="G1207" s="650"/>
      <c r="H1207" s="6"/>
      <c r="I1207" s="63">
        <f>SUM(H1199:H1207)</f>
        <v>0</v>
      </c>
      <c r="J1207" s="1" t="e">
        <f>VLOOKUP(B1198,O:W,7)</f>
        <v>#N/A</v>
      </c>
      <c r="K1207" s="8"/>
      <c r="M1207" s="403"/>
    </row>
    <row r="1208" spans="1:13" ht="45.75" customHeight="1">
      <c r="A1208" s="32">
        <f>IF(B1208&gt;0,1,0)</f>
        <v>0</v>
      </c>
      <c r="B1208" s="647"/>
      <c r="C1208" s="648"/>
      <c r="D1208" s="648"/>
      <c r="E1208" s="648"/>
      <c r="F1208" s="648"/>
      <c r="G1208" s="648"/>
      <c r="H1208" s="6"/>
      <c r="I1208" s="63"/>
      <c r="J1208" s="7"/>
      <c r="K1208" s="8"/>
      <c r="M1208" s="402" t="s">
        <v>3853</v>
      </c>
    </row>
    <row r="1209" spans="1:13" ht="24.95" customHeight="1">
      <c r="A1209" s="32">
        <f t="shared" ref="A1209:A1216" si="240">IF(H1209&gt;0,1,0)</f>
        <v>0</v>
      </c>
      <c r="B1209" s="10"/>
      <c r="C1209" s="2"/>
      <c r="D1209" s="2"/>
      <c r="E1209" s="2"/>
      <c r="F1209" s="2"/>
      <c r="G1209" s="2"/>
      <c r="H1209" s="3">
        <f>IF(AND(C1209=0,D1209=0,E1209=0,F1209=0,G1209=0),0,ROUND(IF(C1209=0,1,C1209)*IF(D1209=0,1,D1209)*IF(E1209=0,1,E1209)*IF(F1209=0,1,F1209)*IF(G1209=0,1,G1209),2))</f>
        <v>0</v>
      </c>
      <c r="I1209" s="63"/>
      <c r="J1209" s="7"/>
      <c r="K1209" s="8"/>
      <c r="M1209" s="403" t="s">
        <v>3854</v>
      </c>
    </row>
    <row r="1210" spans="1:13" ht="24.95" customHeight="1">
      <c r="A1210" s="32">
        <f t="shared" si="240"/>
        <v>0</v>
      </c>
      <c r="B1210" s="10"/>
      <c r="C1210" s="2"/>
      <c r="D1210" s="2"/>
      <c r="E1210" s="2"/>
      <c r="F1210" s="2"/>
      <c r="G1210" s="2"/>
      <c r="H1210" s="3">
        <f t="shared" ref="H1210:H1216" si="241">IF(AND(C1210=0,D1210=0,E1210=0,F1210=0,G1210=0),0,ROUND(IF(C1210=0,1,C1210)*IF(D1210=0,1,D1210)*IF(E1210=0,1,E1210)*IF(F1210=0,1,F1210)*IF(G1210=0,1,G1210),2))</f>
        <v>0</v>
      </c>
      <c r="I1210" s="63"/>
      <c r="J1210" s="7"/>
      <c r="K1210" s="8"/>
      <c r="M1210" s="403"/>
    </row>
    <row r="1211" spans="1:13" ht="24.95" customHeight="1">
      <c r="A1211" s="32">
        <f t="shared" si="240"/>
        <v>0</v>
      </c>
      <c r="B1211" s="10"/>
      <c r="C1211" s="2"/>
      <c r="D1211" s="2"/>
      <c r="E1211" s="2"/>
      <c r="F1211" s="2"/>
      <c r="G1211" s="2"/>
      <c r="H1211" s="3">
        <f t="shared" si="241"/>
        <v>0</v>
      </c>
      <c r="I1211" s="63"/>
      <c r="J1211" s="7"/>
      <c r="K1211" s="8"/>
      <c r="M1211" s="403"/>
    </row>
    <row r="1212" spans="1:13" ht="24.95" customHeight="1">
      <c r="A1212" s="32">
        <f t="shared" si="240"/>
        <v>0</v>
      </c>
      <c r="B1212" s="10"/>
      <c r="C1212" s="2"/>
      <c r="D1212" s="2"/>
      <c r="E1212" s="2"/>
      <c r="F1212" s="2"/>
      <c r="G1212" s="2"/>
      <c r="H1212" s="3">
        <f t="shared" si="241"/>
        <v>0</v>
      </c>
      <c r="I1212" s="63"/>
      <c r="J1212" s="7"/>
      <c r="K1212" s="8"/>
      <c r="M1212" s="403"/>
    </row>
    <row r="1213" spans="1:13" ht="24.95" customHeight="1">
      <c r="A1213" s="32">
        <f t="shared" si="240"/>
        <v>0</v>
      </c>
      <c r="B1213" s="10"/>
      <c r="C1213" s="2"/>
      <c r="D1213" s="2"/>
      <c r="E1213" s="2"/>
      <c r="F1213" s="2"/>
      <c r="G1213" s="2"/>
      <c r="H1213" s="3">
        <f t="shared" si="241"/>
        <v>0</v>
      </c>
      <c r="I1213" s="63"/>
      <c r="J1213" s="7"/>
      <c r="K1213" s="8"/>
      <c r="M1213" s="403"/>
    </row>
    <row r="1214" spans="1:13" ht="24.95" customHeight="1">
      <c r="A1214" s="32">
        <f t="shared" si="240"/>
        <v>0</v>
      </c>
      <c r="B1214" s="10"/>
      <c r="C1214" s="2"/>
      <c r="D1214" s="2"/>
      <c r="E1214" s="2"/>
      <c r="F1214" s="2"/>
      <c r="G1214" s="2"/>
      <c r="H1214" s="3">
        <f t="shared" si="241"/>
        <v>0</v>
      </c>
      <c r="I1214" s="63"/>
      <c r="J1214" s="7"/>
      <c r="K1214" s="8"/>
      <c r="M1214" s="403"/>
    </row>
    <row r="1215" spans="1:13" ht="24.95" customHeight="1">
      <c r="A1215" s="32">
        <f t="shared" si="240"/>
        <v>0</v>
      </c>
      <c r="B1215" s="10"/>
      <c r="C1215" s="2"/>
      <c r="D1215" s="2"/>
      <c r="E1215" s="2"/>
      <c r="F1215" s="2"/>
      <c r="G1215" s="2"/>
      <c r="H1215" s="3">
        <f t="shared" si="241"/>
        <v>0</v>
      </c>
      <c r="I1215" s="63"/>
      <c r="J1215" s="7"/>
      <c r="K1215" s="8"/>
      <c r="M1215" s="403"/>
    </row>
    <row r="1216" spans="1:13" ht="24.95" customHeight="1">
      <c r="A1216" s="32">
        <f t="shared" si="240"/>
        <v>0</v>
      </c>
      <c r="B1216" s="10"/>
      <c r="C1216" s="2"/>
      <c r="D1216" s="2"/>
      <c r="E1216" s="2"/>
      <c r="F1216" s="2"/>
      <c r="G1216" s="2"/>
      <c r="H1216" s="3">
        <f t="shared" si="241"/>
        <v>0</v>
      </c>
      <c r="I1216" s="63"/>
      <c r="J1216" s="7"/>
      <c r="K1216" s="8"/>
      <c r="M1216" s="403"/>
    </row>
    <row r="1217" spans="1:13" ht="24.95" customHeight="1">
      <c r="A1217" s="33" t="e">
        <f>VLOOKUP(B1208,O:W,2)</f>
        <v>#N/A</v>
      </c>
      <c r="B1217" s="649" t="s">
        <v>70</v>
      </c>
      <c r="C1217" s="650"/>
      <c r="D1217" s="650"/>
      <c r="E1217" s="650"/>
      <c r="F1217" s="650"/>
      <c r="G1217" s="650"/>
      <c r="H1217" s="6"/>
      <c r="I1217" s="63">
        <f>SUM(H1209:H1217)</f>
        <v>0</v>
      </c>
      <c r="J1217" s="1" t="e">
        <f>VLOOKUP(B1208,O:W,7)</f>
        <v>#N/A</v>
      </c>
      <c r="K1217" s="8"/>
      <c r="M1217" s="403"/>
    </row>
    <row r="1218" spans="1:13" ht="45.75" customHeight="1">
      <c r="A1218" s="32">
        <f>IF(B1218&gt;0,1,0)</f>
        <v>0</v>
      </c>
      <c r="B1218" s="647"/>
      <c r="C1218" s="648"/>
      <c r="D1218" s="648"/>
      <c r="E1218" s="648"/>
      <c r="F1218" s="648"/>
      <c r="G1218" s="648"/>
      <c r="H1218" s="6"/>
      <c r="I1218" s="63"/>
      <c r="J1218" s="7"/>
      <c r="K1218" s="8"/>
      <c r="M1218" s="402" t="s">
        <v>3853</v>
      </c>
    </row>
    <row r="1219" spans="1:13" ht="24.95" customHeight="1">
      <c r="A1219" s="32">
        <f t="shared" ref="A1219:A1226" si="242">IF(H1219&gt;0,1,0)</f>
        <v>0</v>
      </c>
      <c r="B1219" s="10"/>
      <c r="C1219" s="2"/>
      <c r="D1219" s="2"/>
      <c r="E1219" s="2"/>
      <c r="F1219" s="2"/>
      <c r="G1219" s="2"/>
      <c r="H1219" s="3">
        <f>IF(AND(C1219=0,D1219=0,E1219=0,F1219=0,G1219=0),0,ROUND(IF(C1219=0,1,C1219)*IF(D1219=0,1,D1219)*IF(E1219=0,1,E1219)*IF(F1219=0,1,F1219)*IF(G1219=0,1,G1219),2))</f>
        <v>0</v>
      </c>
      <c r="I1219" s="63"/>
      <c r="J1219" s="7"/>
      <c r="K1219" s="8"/>
      <c r="M1219" s="403" t="s">
        <v>3854</v>
      </c>
    </row>
    <row r="1220" spans="1:13" ht="24.95" customHeight="1">
      <c r="A1220" s="32">
        <f t="shared" si="242"/>
        <v>0</v>
      </c>
      <c r="B1220" s="10"/>
      <c r="C1220" s="2"/>
      <c r="D1220" s="2"/>
      <c r="E1220" s="2"/>
      <c r="F1220" s="2"/>
      <c r="G1220" s="2"/>
      <c r="H1220" s="3">
        <f t="shared" ref="H1220:H1226" si="243">IF(AND(C1220=0,D1220=0,E1220=0,F1220=0,G1220=0),0,ROUND(IF(C1220=0,1,C1220)*IF(D1220=0,1,D1220)*IF(E1220=0,1,E1220)*IF(F1220=0,1,F1220)*IF(G1220=0,1,G1220),2))</f>
        <v>0</v>
      </c>
      <c r="I1220" s="63"/>
      <c r="J1220" s="7"/>
      <c r="K1220" s="8"/>
      <c r="M1220" s="403"/>
    </row>
    <row r="1221" spans="1:13" ht="24.95" customHeight="1">
      <c r="A1221" s="32">
        <f t="shared" si="242"/>
        <v>0</v>
      </c>
      <c r="B1221" s="10"/>
      <c r="C1221" s="2"/>
      <c r="D1221" s="2"/>
      <c r="E1221" s="2"/>
      <c r="F1221" s="2"/>
      <c r="G1221" s="2"/>
      <c r="H1221" s="3">
        <f t="shared" si="243"/>
        <v>0</v>
      </c>
      <c r="I1221" s="63"/>
      <c r="J1221" s="7"/>
      <c r="K1221" s="8"/>
      <c r="M1221" s="403"/>
    </row>
    <row r="1222" spans="1:13" ht="24.95" customHeight="1">
      <c r="A1222" s="32">
        <f t="shared" si="242"/>
        <v>0</v>
      </c>
      <c r="B1222" s="10"/>
      <c r="C1222" s="2"/>
      <c r="D1222" s="2"/>
      <c r="E1222" s="2"/>
      <c r="F1222" s="2"/>
      <c r="G1222" s="2"/>
      <c r="H1222" s="3">
        <f t="shared" si="243"/>
        <v>0</v>
      </c>
      <c r="I1222" s="63"/>
      <c r="J1222" s="7"/>
      <c r="K1222" s="8"/>
      <c r="M1222" s="403"/>
    </row>
    <row r="1223" spans="1:13" ht="24.95" customHeight="1">
      <c r="A1223" s="32">
        <f t="shared" si="242"/>
        <v>0</v>
      </c>
      <c r="B1223" s="10"/>
      <c r="C1223" s="2"/>
      <c r="D1223" s="2"/>
      <c r="E1223" s="2"/>
      <c r="F1223" s="2"/>
      <c r="G1223" s="2"/>
      <c r="H1223" s="3">
        <f t="shared" si="243"/>
        <v>0</v>
      </c>
      <c r="I1223" s="63"/>
      <c r="J1223" s="7"/>
      <c r="K1223" s="8"/>
      <c r="M1223" s="403"/>
    </row>
    <row r="1224" spans="1:13" ht="24.95" customHeight="1">
      <c r="A1224" s="32">
        <f t="shared" si="242"/>
        <v>0</v>
      </c>
      <c r="B1224" s="10"/>
      <c r="C1224" s="2"/>
      <c r="D1224" s="2"/>
      <c r="E1224" s="2"/>
      <c r="F1224" s="2"/>
      <c r="G1224" s="2"/>
      <c r="H1224" s="3">
        <f t="shared" si="243"/>
        <v>0</v>
      </c>
      <c r="I1224" s="63"/>
      <c r="J1224" s="7"/>
      <c r="K1224" s="8"/>
      <c r="M1224" s="403"/>
    </row>
    <row r="1225" spans="1:13" ht="24.95" customHeight="1">
      <c r="A1225" s="32">
        <f t="shared" si="242"/>
        <v>0</v>
      </c>
      <c r="B1225" s="10"/>
      <c r="C1225" s="2"/>
      <c r="D1225" s="2"/>
      <c r="E1225" s="2"/>
      <c r="F1225" s="2"/>
      <c r="G1225" s="2"/>
      <c r="H1225" s="3">
        <f t="shared" si="243"/>
        <v>0</v>
      </c>
      <c r="I1225" s="63"/>
      <c r="J1225" s="7"/>
      <c r="K1225" s="8"/>
      <c r="M1225" s="403"/>
    </row>
    <row r="1226" spans="1:13" ht="24.95" customHeight="1">
      <c r="A1226" s="32">
        <f t="shared" si="242"/>
        <v>0</v>
      </c>
      <c r="B1226" s="10"/>
      <c r="C1226" s="2"/>
      <c r="D1226" s="2"/>
      <c r="E1226" s="2"/>
      <c r="F1226" s="2"/>
      <c r="G1226" s="2"/>
      <c r="H1226" s="3">
        <f t="shared" si="243"/>
        <v>0</v>
      </c>
      <c r="I1226" s="63"/>
      <c r="J1226" s="7"/>
      <c r="K1226" s="8"/>
      <c r="M1226" s="403"/>
    </row>
    <row r="1227" spans="1:13" ht="24.95" customHeight="1">
      <c r="A1227" s="33" t="e">
        <f>VLOOKUP(B1218,O:W,2)</f>
        <v>#N/A</v>
      </c>
      <c r="B1227" s="649" t="s">
        <v>70</v>
      </c>
      <c r="C1227" s="650"/>
      <c r="D1227" s="650"/>
      <c r="E1227" s="650"/>
      <c r="F1227" s="650"/>
      <c r="G1227" s="650"/>
      <c r="H1227" s="6"/>
      <c r="I1227" s="63">
        <f>SUM(H1219:H1227)</f>
        <v>0</v>
      </c>
      <c r="J1227" s="1" t="e">
        <f>VLOOKUP(B1218,O:W,7)</f>
        <v>#N/A</v>
      </c>
      <c r="K1227" s="8"/>
      <c r="M1227" s="403"/>
    </row>
    <row r="1228" spans="1:13" ht="45.75" customHeight="1">
      <c r="A1228" s="32">
        <f>IF(B1228&gt;0,1,0)</f>
        <v>1</v>
      </c>
      <c r="B1228" s="647" t="s">
        <v>7022</v>
      </c>
      <c r="C1228" s="648"/>
      <c r="D1228" s="648"/>
      <c r="E1228" s="648"/>
      <c r="F1228" s="648"/>
      <c r="G1228" s="648"/>
      <c r="H1228" s="6"/>
      <c r="I1228" s="63"/>
      <c r="J1228" s="7"/>
      <c r="K1228" s="8"/>
      <c r="M1228" s="390" t="s">
        <v>3855</v>
      </c>
    </row>
    <row r="1229" spans="1:13" ht="24.95" customHeight="1">
      <c r="A1229" s="32">
        <f t="shared" ref="A1229:A1236" si="244">IF(H1229&gt;0,1,0)</f>
        <v>1</v>
      </c>
      <c r="B1229" s="10"/>
      <c r="C1229" s="2">
        <v>30</v>
      </c>
      <c r="D1229" s="2">
        <v>6</v>
      </c>
      <c r="E1229" s="2"/>
      <c r="F1229" s="2"/>
      <c r="G1229" s="2">
        <v>12</v>
      </c>
      <c r="H1229" s="3">
        <f>IF(AND(C1229=0,D1229=0,E1229=0,F1229=0,G1229=0),0,ROUND(IF(C1229=0,1,C1229)*IF(D1229=0,1,D1229)*IF(E1229=0,1,E1229)*IF(F1229=0,1,F1229)*IF(G1229=0,1,G1229),2))</f>
        <v>2160</v>
      </c>
      <c r="I1229" s="63"/>
      <c r="J1229" s="7"/>
      <c r="K1229" s="8"/>
      <c r="M1229" s="391" t="s">
        <v>3856</v>
      </c>
    </row>
    <row r="1230" spans="1:13" ht="24.95" customHeight="1">
      <c r="A1230" s="32">
        <f t="shared" si="244"/>
        <v>0</v>
      </c>
      <c r="B1230" s="10"/>
      <c r="C1230" s="2"/>
      <c r="D1230" s="2"/>
      <c r="E1230" s="2"/>
      <c r="F1230" s="2"/>
      <c r="G1230" s="2"/>
      <c r="H1230" s="3">
        <f t="shared" ref="H1230:H1236" si="245">IF(AND(C1230=0,D1230=0,E1230=0,F1230=0,G1230=0),0,ROUND(IF(C1230=0,1,C1230)*IF(D1230=0,1,D1230)*IF(E1230=0,1,E1230)*IF(F1230=0,1,F1230)*IF(G1230=0,1,G1230),2))</f>
        <v>0</v>
      </c>
      <c r="I1230" s="63"/>
      <c r="J1230" s="7"/>
      <c r="K1230" s="8"/>
      <c r="M1230" s="391"/>
    </row>
    <row r="1231" spans="1:13" ht="24.95" customHeight="1">
      <c r="A1231" s="32">
        <f t="shared" si="244"/>
        <v>0</v>
      </c>
      <c r="B1231" s="10"/>
      <c r="C1231" s="2"/>
      <c r="D1231" s="2"/>
      <c r="E1231" s="2"/>
      <c r="F1231" s="2"/>
      <c r="G1231" s="2"/>
      <c r="H1231" s="3">
        <f t="shared" si="245"/>
        <v>0</v>
      </c>
      <c r="I1231" s="63"/>
      <c r="J1231" s="7"/>
      <c r="K1231" s="8"/>
      <c r="M1231" s="391"/>
    </row>
    <row r="1232" spans="1:13" ht="24.95" customHeight="1">
      <c r="A1232" s="32">
        <f t="shared" si="244"/>
        <v>0</v>
      </c>
      <c r="B1232" s="10"/>
      <c r="C1232" s="2"/>
      <c r="D1232" s="2"/>
      <c r="E1232" s="2"/>
      <c r="F1232" s="2"/>
      <c r="G1232" s="2"/>
      <c r="H1232" s="3">
        <f t="shared" si="245"/>
        <v>0</v>
      </c>
      <c r="I1232" s="63"/>
      <c r="J1232" s="7"/>
      <c r="K1232" s="8"/>
      <c r="M1232" s="391"/>
    </row>
    <row r="1233" spans="1:13" ht="24.95" customHeight="1">
      <c r="A1233" s="32">
        <f t="shared" si="244"/>
        <v>0</v>
      </c>
      <c r="B1233" s="10"/>
      <c r="C1233" s="2"/>
      <c r="D1233" s="2"/>
      <c r="E1233" s="2"/>
      <c r="F1233" s="2"/>
      <c r="G1233" s="2"/>
      <c r="H1233" s="3">
        <f t="shared" si="245"/>
        <v>0</v>
      </c>
      <c r="I1233" s="63"/>
      <c r="J1233" s="7"/>
      <c r="K1233" s="8"/>
      <c r="M1233" s="391"/>
    </row>
    <row r="1234" spans="1:13" ht="24.95" customHeight="1">
      <c r="A1234" s="32">
        <f t="shared" si="244"/>
        <v>0</v>
      </c>
      <c r="B1234" s="10"/>
      <c r="C1234" s="2"/>
      <c r="D1234" s="2"/>
      <c r="E1234" s="2"/>
      <c r="F1234" s="2"/>
      <c r="G1234" s="2"/>
      <c r="H1234" s="3">
        <f t="shared" si="245"/>
        <v>0</v>
      </c>
      <c r="I1234" s="63"/>
      <c r="J1234" s="7"/>
      <c r="K1234" s="8"/>
      <c r="M1234" s="391"/>
    </row>
    <row r="1235" spans="1:13" ht="24.95" customHeight="1">
      <c r="A1235" s="32">
        <f t="shared" si="244"/>
        <v>0</v>
      </c>
      <c r="B1235" s="10"/>
      <c r="C1235" s="2"/>
      <c r="D1235" s="2"/>
      <c r="E1235" s="2"/>
      <c r="F1235" s="2"/>
      <c r="G1235" s="2"/>
      <c r="H1235" s="3">
        <f t="shared" si="245"/>
        <v>0</v>
      </c>
      <c r="I1235" s="63"/>
      <c r="J1235" s="7"/>
      <c r="K1235" s="8"/>
      <c r="M1235" s="391"/>
    </row>
    <row r="1236" spans="1:13" ht="24.95" customHeight="1">
      <c r="A1236" s="32">
        <f t="shared" si="244"/>
        <v>0</v>
      </c>
      <c r="B1236" s="10"/>
      <c r="C1236" s="2"/>
      <c r="D1236" s="2"/>
      <c r="E1236" s="2"/>
      <c r="F1236" s="2"/>
      <c r="G1236" s="2"/>
      <c r="H1236" s="3">
        <f t="shared" si="245"/>
        <v>0</v>
      </c>
      <c r="I1236" s="63"/>
      <c r="J1236" s="7"/>
      <c r="K1236" s="8"/>
      <c r="M1236" s="391"/>
    </row>
    <row r="1237" spans="1:13" ht="24.95" customHeight="1">
      <c r="A1237" s="33" t="str">
        <f>VLOOKUP(B1228,O:W,2)</f>
        <v>090101</v>
      </c>
      <c r="B1237" s="649" t="s">
        <v>70</v>
      </c>
      <c r="C1237" s="650"/>
      <c r="D1237" s="650"/>
      <c r="E1237" s="650"/>
      <c r="F1237" s="650"/>
      <c r="G1237" s="650"/>
      <c r="H1237" s="6"/>
      <c r="I1237" s="63">
        <f>SUM(H1229:H1237)</f>
        <v>2160</v>
      </c>
      <c r="J1237" s="1" t="str">
        <f>VLOOKUP(B1228,O:W,7)</f>
        <v>کيلوگرم</v>
      </c>
      <c r="K1237" s="8"/>
      <c r="M1237" s="391"/>
    </row>
    <row r="1238" spans="1:13" ht="45.75" customHeight="1">
      <c r="A1238" s="32">
        <f>IF(B1238&gt;0,1,0)</f>
        <v>1</v>
      </c>
      <c r="B1238" s="647" t="s">
        <v>7282</v>
      </c>
      <c r="C1238" s="648"/>
      <c r="D1238" s="648"/>
      <c r="E1238" s="648"/>
      <c r="F1238" s="648"/>
      <c r="G1238" s="648"/>
      <c r="H1238" s="6"/>
      <c r="I1238" s="63"/>
      <c r="J1238" s="7"/>
      <c r="K1238" s="8"/>
      <c r="M1238" s="390" t="s">
        <v>3855</v>
      </c>
    </row>
    <row r="1239" spans="1:13" ht="24.95" customHeight="1">
      <c r="A1239" s="32">
        <f t="shared" ref="A1239:A1246" si="246">IF(H1239&gt;0,1,0)</f>
        <v>1</v>
      </c>
      <c r="B1239" s="10"/>
      <c r="C1239" s="2">
        <v>1</v>
      </c>
      <c r="D1239" s="2"/>
      <c r="E1239" s="2"/>
      <c r="F1239" s="2"/>
      <c r="G1239" s="2"/>
      <c r="H1239" s="3">
        <f>IF(AND(C1239=0,D1239=0,E1239=0,F1239=0,G1239=0),0,ROUND(IF(C1239=0,1,C1239)*IF(D1239=0,1,D1239)*IF(E1239=0,1,E1239)*IF(F1239=0,1,F1239)*IF(G1239=0,1,G1239),2))</f>
        <v>1</v>
      </c>
      <c r="I1239" s="63"/>
      <c r="J1239" s="7"/>
      <c r="K1239" s="8"/>
      <c r="M1239" s="391" t="s">
        <v>3856</v>
      </c>
    </row>
    <row r="1240" spans="1:13" ht="24.95" customHeight="1">
      <c r="A1240" s="32">
        <f t="shared" si="246"/>
        <v>0</v>
      </c>
      <c r="B1240" s="10"/>
      <c r="C1240" s="2"/>
      <c r="D1240" s="2"/>
      <c r="E1240" s="2"/>
      <c r="F1240" s="2"/>
      <c r="G1240" s="2"/>
      <c r="H1240" s="3">
        <f t="shared" ref="H1240:H1246" si="247">IF(AND(C1240=0,D1240=0,E1240=0,F1240=0,G1240=0),0,ROUND(IF(C1240=0,1,C1240)*IF(D1240=0,1,D1240)*IF(E1240=0,1,E1240)*IF(F1240=0,1,F1240)*IF(G1240=0,1,G1240),2))</f>
        <v>0</v>
      </c>
      <c r="I1240" s="63"/>
      <c r="J1240" s="7"/>
      <c r="K1240" s="8"/>
      <c r="M1240" s="391"/>
    </row>
    <row r="1241" spans="1:13" ht="24.95" customHeight="1">
      <c r="A1241" s="32">
        <f t="shared" si="246"/>
        <v>0</v>
      </c>
      <c r="B1241" s="10"/>
      <c r="C1241" s="2"/>
      <c r="D1241" s="2"/>
      <c r="E1241" s="2"/>
      <c r="F1241" s="2"/>
      <c r="G1241" s="2"/>
      <c r="H1241" s="3">
        <f t="shared" si="247"/>
        <v>0</v>
      </c>
      <c r="I1241" s="63"/>
      <c r="J1241" s="7"/>
      <c r="K1241" s="8"/>
      <c r="M1241" s="391"/>
    </row>
    <row r="1242" spans="1:13" ht="24.95" customHeight="1">
      <c r="A1242" s="32">
        <f t="shared" si="246"/>
        <v>0</v>
      </c>
      <c r="B1242" s="10"/>
      <c r="C1242" s="2"/>
      <c r="D1242" s="2"/>
      <c r="E1242" s="2"/>
      <c r="F1242" s="2"/>
      <c r="G1242" s="2"/>
      <c r="H1242" s="3">
        <f t="shared" si="247"/>
        <v>0</v>
      </c>
      <c r="I1242" s="63"/>
      <c r="J1242" s="7"/>
      <c r="K1242" s="8"/>
      <c r="M1242" s="391"/>
    </row>
    <row r="1243" spans="1:13" ht="24.95" customHeight="1">
      <c r="A1243" s="32">
        <f t="shared" si="246"/>
        <v>0</v>
      </c>
      <c r="B1243" s="10"/>
      <c r="C1243" s="2"/>
      <c r="D1243" s="2"/>
      <c r="E1243" s="2"/>
      <c r="F1243" s="2"/>
      <c r="G1243" s="2"/>
      <c r="H1243" s="3">
        <f t="shared" si="247"/>
        <v>0</v>
      </c>
      <c r="I1243" s="63"/>
      <c r="J1243" s="7"/>
      <c r="K1243" s="8"/>
      <c r="M1243" s="391"/>
    </row>
    <row r="1244" spans="1:13" ht="24.95" customHeight="1">
      <c r="A1244" s="32">
        <f t="shared" si="246"/>
        <v>0</v>
      </c>
      <c r="B1244" s="10"/>
      <c r="C1244" s="2"/>
      <c r="D1244" s="2"/>
      <c r="E1244" s="2"/>
      <c r="F1244" s="2"/>
      <c r="G1244" s="2"/>
      <c r="H1244" s="3">
        <f t="shared" si="247"/>
        <v>0</v>
      </c>
      <c r="I1244" s="63"/>
      <c r="J1244" s="7"/>
      <c r="K1244" s="8"/>
      <c r="M1244" s="391"/>
    </row>
    <row r="1245" spans="1:13" ht="24.95" customHeight="1">
      <c r="A1245" s="32">
        <f t="shared" si="246"/>
        <v>0</v>
      </c>
      <c r="B1245" s="10"/>
      <c r="C1245" s="2"/>
      <c r="D1245" s="2"/>
      <c r="E1245" s="2"/>
      <c r="F1245" s="2"/>
      <c r="G1245" s="2"/>
      <c r="H1245" s="3">
        <f t="shared" si="247"/>
        <v>0</v>
      </c>
      <c r="I1245" s="63"/>
      <c r="J1245" s="7"/>
      <c r="K1245" s="8"/>
      <c r="M1245" s="391"/>
    </row>
    <row r="1246" spans="1:13" ht="24.95" customHeight="1">
      <c r="A1246" s="32">
        <f t="shared" si="246"/>
        <v>0</v>
      </c>
      <c r="B1246" s="10"/>
      <c r="C1246" s="2"/>
      <c r="D1246" s="2"/>
      <c r="E1246" s="2"/>
      <c r="F1246" s="2"/>
      <c r="G1246" s="2"/>
      <c r="H1246" s="3">
        <f t="shared" si="247"/>
        <v>0</v>
      </c>
      <c r="I1246" s="63"/>
      <c r="J1246" s="7"/>
      <c r="K1246" s="8"/>
      <c r="M1246" s="391"/>
    </row>
    <row r="1247" spans="1:13" ht="24.95" customHeight="1">
      <c r="A1247" s="33" t="str">
        <f>VLOOKUP(B1238,O:W,2)</f>
        <v>092807</v>
      </c>
      <c r="B1247" s="649" t="s">
        <v>70</v>
      </c>
      <c r="C1247" s="650"/>
      <c r="D1247" s="650"/>
      <c r="E1247" s="650"/>
      <c r="F1247" s="650"/>
      <c r="G1247" s="650"/>
      <c r="H1247" s="6"/>
      <c r="I1247" s="63">
        <f>SUM(H1239:H1247)</f>
        <v>1</v>
      </c>
      <c r="J1247" s="1" t="str">
        <f>VLOOKUP(B1238,O:W,7)</f>
        <v>کیلوگرم</v>
      </c>
      <c r="K1247" s="8"/>
      <c r="M1247" s="391"/>
    </row>
    <row r="1248" spans="1:13" ht="45.75" customHeight="1">
      <c r="A1248" s="32">
        <f>IF(B1248&gt;0,1,0)</f>
        <v>0</v>
      </c>
      <c r="B1248" s="647"/>
      <c r="C1248" s="648"/>
      <c r="D1248" s="648"/>
      <c r="E1248" s="648"/>
      <c r="F1248" s="648"/>
      <c r="G1248" s="648"/>
      <c r="H1248" s="6"/>
      <c r="I1248" s="63"/>
      <c r="J1248" s="7"/>
      <c r="K1248" s="8"/>
      <c r="M1248" s="390" t="s">
        <v>3855</v>
      </c>
    </row>
    <row r="1249" spans="1:13" ht="24.95" customHeight="1">
      <c r="A1249" s="32">
        <f t="shared" ref="A1249:A1256" si="248">IF(H1249&gt;0,1,0)</f>
        <v>0</v>
      </c>
      <c r="B1249" s="10"/>
      <c r="C1249" s="2"/>
      <c r="D1249" s="2"/>
      <c r="E1249" s="2"/>
      <c r="F1249" s="2"/>
      <c r="G1249" s="2"/>
      <c r="H1249" s="3">
        <f>IF(AND(C1249=0,D1249=0,E1249=0,F1249=0,G1249=0),0,ROUND(IF(C1249=0,1,C1249)*IF(D1249=0,1,D1249)*IF(E1249=0,1,E1249)*IF(F1249=0,1,F1249)*IF(G1249=0,1,G1249),2))</f>
        <v>0</v>
      </c>
      <c r="I1249" s="63"/>
      <c r="J1249" s="7"/>
      <c r="K1249" s="8"/>
      <c r="M1249" s="391" t="s">
        <v>3856</v>
      </c>
    </row>
    <row r="1250" spans="1:13" ht="24.95" customHeight="1">
      <c r="A1250" s="32">
        <f t="shared" si="248"/>
        <v>0</v>
      </c>
      <c r="B1250" s="10"/>
      <c r="C1250" s="2"/>
      <c r="D1250" s="2"/>
      <c r="E1250" s="2"/>
      <c r="F1250" s="2"/>
      <c r="G1250" s="2"/>
      <c r="H1250" s="3">
        <f t="shared" ref="H1250:H1256" si="249">IF(AND(C1250=0,D1250=0,E1250=0,F1250=0,G1250=0),0,ROUND(IF(C1250=0,1,C1250)*IF(D1250=0,1,D1250)*IF(E1250=0,1,E1250)*IF(F1250=0,1,F1250)*IF(G1250=0,1,G1250),2))</f>
        <v>0</v>
      </c>
      <c r="I1250" s="63"/>
      <c r="J1250" s="7"/>
      <c r="K1250" s="8"/>
      <c r="M1250" s="391"/>
    </row>
    <row r="1251" spans="1:13" ht="24.95" customHeight="1">
      <c r="A1251" s="32">
        <f t="shared" si="248"/>
        <v>0</v>
      </c>
      <c r="B1251" s="10"/>
      <c r="C1251" s="2"/>
      <c r="D1251" s="2"/>
      <c r="E1251" s="2"/>
      <c r="F1251" s="2"/>
      <c r="G1251" s="2"/>
      <c r="H1251" s="3">
        <f t="shared" si="249"/>
        <v>0</v>
      </c>
      <c r="I1251" s="63"/>
      <c r="J1251" s="7"/>
      <c r="K1251" s="8"/>
      <c r="M1251" s="391"/>
    </row>
    <row r="1252" spans="1:13" ht="24.95" customHeight="1">
      <c r="A1252" s="32">
        <f t="shared" si="248"/>
        <v>0</v>
      </c>
      <c r="B1252" s="10"/>
      <c r="C1252" s="2"/>
      <c r="D1252" s="2"/>
      <c r="E1252" s="2"/>
      <c r="F1252" s="2"/>
      <c r="G1252" s="2"/>
      <c r="H1252" s="3">
        <f t="shared" si="249"/>
        <v>0</v>
      </c>
      <c r="I1252" s="63"/>
      <c r="J1252" s="7"/>
      <c r="K1252" s="8"/>
      <c r="M1252" s="391"/>
    </row>
    <row r="1253" spans="1:13" ht="24.95" customHeight="1">
      <c r="A1253" s="32">
        <f t="shared" si="248"/>
        <v>0</v>
      </c>
      <c r="B1253" s="10"/>
      <c r="C1253" s="2"/>
      <c r="D1253" s="2"/>
      <c r="E1253" s="2"/>
      <c r="F1253" s="2"/>
      <c r="G1253" s="2"/>
      <c r="H1253" s="3">
        <f t="shared" si="249"/>
        <v>0</v>
      </c>
      <c r="I1253" s="63"/>
      <c r="J1253" s="7"/>
      <c r="K1253" s="8"/>
      <c r="M1253" s="391"/>
    </row>
    <row r="1254" spans="1:13" ht="24.95" customHeight="1">
      <c r="A1254" s="32">
        <f t="shared" si="248"/>
        <v>0</v>
      </c>
      <c r="B1254" s="10"/>
      <c r="C1254" s="2"/>
      <c r="D1254" s="2"/>
      <c r="E1254" s="2"/>
      <c r="F1254" s="2"/>
      <c r="G1254" s="2"/>
      <c r="H1254" s="3">
        <f t="shared" si="249"/>
        <v>0</v>
      </c>
      <c r="I1254" s="63"/>
      <c r="J1254" s="7"/>
      <c r="K1254" s="8"/>
      <c r="M1254" s="391"/>
    </row>
    <row r="1255" spans="1:13" ht="24.95" customHeight="1">
      <c r="A1255" s="32">
        <f t="shared" si="248"/>
        <v>0</v>
      </c>
      <c r="B1255" s="10"/>
      <c r="C1255" s="2"/>
      <c r="D1255" s="2"/>
      <c r="E1255" s="2"/>
      <c r="F1255" s="2"/>
      <c r="G1255" s="2"/>
      <c r="H1255" s="3">
        <f t="shared" si="249"/>
        <v>0</v>
      </c>
      <c r="I1255" s="63"/>
      <c r="J1255" s="7"/>
      <c r="K1255" s="8"/>
      <c r="M1255" s="391"/>
    </row>
    <row r="1256" spans="1:13" ht="24.95" customHeight="1">
      <c r="A1256" s="32">
        <f t="shared" si="248"/>
        <v>0</v>
      </c>
      <c r="B1256" s="10"/>
      <c r="C1256" s="2"/>
      <c r="D1256" s="2"/>
      <c r="E1256" s="2"/>
      <c r="F1256" s="2"/>
      <c r="G1256" s="2"/>
      <c r="H1256" s="3">
        <f t="shared" si="249"/>
        <v>0</v>
      </c>
      <c r="I1256" s="63"/>
      <c r="J1256" s="7"/>
      <c r="K1256" s="8"/>
      <c r="M1256" s="391"/>
    </row>
    <row r="1257" spans="1:13" ht="24.95" customHeight="1">
      <c r="A1257" s="33" t="e">
        <f>VLOOKUP(B1248,O:W,2)</f>
        <v>#N/A</v>
      </c>
      <c r="B1257" s="649" t="s">
        <v>70</v>
      </c>
      <c r="C1257" s="650"/>
      <c r="D1257" s="650"/>
      <c r="E1257" s="650"/>
      <c r="F1257" s="650"/>
      <c r="G1257" s="650"/>
      <c r="H1257" s="6"/>
      <c r="I1257" s="63">
        <f>SUM(H1249:H1257)</f>
        <v>0</v>
      </c>
      <c r="J1257" s="1" t="e">
        <f>VLOOKUP(B1248,O:W,7)</f>
        <v>#N/A</v>
      </c>
      <c r="K1257" s="8"/>
      <c r="M1257" s="391"/>
    </row>
    <row r="1258" spans="1:13" ht="45.75" customHeight="1">
      <c r="A1258" s="32">
        <f>IF(B1258&gt;0,1,0)</f>
        <v>0</v>
      </c>
      <c r="B1258" s="647"/>
      <c r="C1258" s="648"/>
      <c r="D1258" s="648"/>
      <c r="E1258" s="648"/>
      <c r="F1258" s="648"/>
      <c r="G1258" s="648"/>
      <c r="H1258" s="6"/>
      <c r="I1258" s="63"/>
      <c r="J1258" s="7"/>
      <c r="K1258" s="8"/>
      <c r="M1258" s="390" t="s">
        <v>3855</v>
      </c>
    </row>
    <row r="1259" spans="1:13" ht="24.95" customHeight="1">
      <c r="A1259" s="32">
        <f t="shared" ref="A1259:A1266" si="250">IF(H1259&gt;0,1,0)</f>
        <v>0</v>
      </c>
      <c r="B1259" s="10"/>
      <c r="C1259" s="2"/>
      <c r="D1259" s="2"/>
      <c r="E1259" s="2"/>
      <c r="F1259" s="2"/>
      <c r="G1259" s="2"/>
      <c r="H1259" s="3">
        <f>IF(AND(C1259=0,D1259=0,E1259=0,F1259=0,G1259=0),0,ROUND(IF(C1259=0,1,C1259)*IF(D1259=0,1,D1259)*IF(E1259=0,1,E1259)*IF(F1259=0,1,F1259)*IF(G1259=0,1,G1259),2))</f>
        <v>0</v>
      </c>
      <c r="I1259" s="63"/>
      <c r="J1259" s="7"/>
      <c r="K1259" s="8"/>
      <c r="M1259" s="391" t="s">
        <v>3856</v>
      </c>
    </row>
    <row r="1260" spans="1:13" ht="24.95" customHeight="1">
      <c r="A1260" s="32">
        <f t="shared" si="250"/>
        <v>0</v>
      </c>
      <c r="B1260" s="10"/>
      <c r="C1260" s="2"/>
      <c r="D1260" s="2"/>
      <c r="E1260" s="2"/>
      <c r="F1260" s="2"/>
      <c r="G1260" s="2"/>
      <c r="H1260" s="3">
        <f t="shared" ref="H1260:H1266" si="251">IF(AND(C1260=0,D1260=0,E1260=0,F1260=0,G1260=0),0,ROUND(IF(C1260=0,1,C1260)*IF(D1260=0,1,D1260)*IF(E1260=0,1,E1260)*IF(F1260=0,1,F1260)*IF(G1260=0,1,G1260),2))</f>
        <v>0</v>
      </c>
      <c r="I1260" s="63"/>
      <c r="J1260" s="7"/>
      <c r="K1260" s="8"/>
      <c r="M1260" s="391"/>
    </row>
    <row r="1261" spans="1:13" ht="24.95" customHeight="1">
      <c r="A1261" s="32">
        <f t="shared" si="250"/>
        <v>0</v>
      </c>
      <c r="B1261" s="10"/>
      <c r="C1261" s="2"/>
      <c r="D1261" s="2"/>
      <c r="E1261" s="2"/>
      <c r="F1261" s="2"/>
      <c r="G1261" s="2"/>
      <c r="H1261" s="3">
        <f t="shared" si="251"/>
        <v>0</v>
      </c>
      <c r="I1261" s="63"/>
      <c r="J1261" s="7"/>
      <c r="K1261" s="8"/>
      <c r="M1261" s="391"/>
    </row>
    <row r="1262" spans="1:13" ht="24.95" customHeight="1">
      <c r="A1262" s="32">
        <f t="shared" si="250"/>
        <v>0</v>
      </c>
      <c r="B1262" s="10"/>
      <c r="C1262" s="2"/>
      <c r="D1262" s="2"/>
      <c r="E1262" s="2"/>
      <c r="F1262" s="2"/>
      <c r="G1262" s="2"/>
      <c r="H1262" s="3">
        <f t="shared" si="251"/>
        <v>0</v>
      </c>
      <c r="I1262" s="63"/>
      <c r="J1262" s="7"/>
      <c r="K1262" s="8"/>
      <c r="M1262" s="391"/>
    </row>
    <row r="1263" spans="1:13" ht="24.95" customHeight="1">
      <c r="A1263" s="32">
        <f t="shared" si="250"/>
        <v>0</v>
      </c>
      <c r="B1263" s="10"/>
      <c r="C1263" s="2"/>
      <c r="D1263" s="2"/>
      <c r="E1263" s="2"/>
      <c r="F1263" s="2"/>
      <c r="G1263" s="2"/>
      <c r="H1263" s="3">
        <f t="shared" si="251"/>
        <v>0</v>
      </c>
      <c r="I1263" s="63"/>
      <c r="J1263" s="7"/>
      <c r="K1263" s="8"/>
      <c r="M1263" s="391"/>
    </row>
    <row r="1264" spans="1:13" ht="24.95" customHeight="1">
      <c r="A1264" s="32">
        <f t="shared" si="250"/>
        <v>0</v>
      </c>
      <c r="B1264" s="10"/>
      <c r="C1264" s="2"/>
      <c r="D1264" s="2"/>
      <c r="E1264" s="2"/>
      <c r="F1264" s="2"/>
      <c r="G1264" s="2"/>
      <c r="H1264" s="3">
        <f t="shared" si="251"/>
        <v>0</v>
      </c>
      <c r="I1264" s="63"/>
      <c r="J1264" s="7"/>
      <c r="K1264" s="8"/>
      <c r="M1264" s="391"/>
    </row>
    <row r="1265" spans="1:13" ht="24.95" customHeight="1">
      <c r="A1265" s="32">
        <f t="shared" si="250"/>
        <v>0</v>
      </c>
      <c r="B1265" s="10"/>
      <c r="C1265" s="2"/>
      <c r="D1265" s="2"/>
      <c r="E1265" s="2"/>
      <c r="F1265" s="2"/>
      <c r="G1265" s="2"/>
      <c r="H1265" s="3">
        <f t="shared" si="251"/>
        <v>0</v>
      </c>
      <c r="I1265" s="63"/>
      <c r="J1265" s="7"/>
      <c r="K1265" s="8"/>
      <c r="M1265" s="391"/>
    </row>
    <row r="1266" spans="1:13" ht="24.95" customHeight="1">
      <c r="A1266" s="32">
        <f t="shared" si="250"/>
        <v>0</v>
      </c>
      <c r="B1266" s="10"/>
      <c r="C1266" s="2"/>
      <c r="D1266" s="2"/>
      <c r="E1266" s="2"/>
      <c r="F1266" s="2"/>
      <c r="G1266" s="2"/>
      <c r="H1266" s="3">
        <f t="shared" si="251"/>
        <v>0</v>
      </c>
      <c r="I1266" s="63"/>
      <c r="J1266" s="7"/>
      <c r="K1266" s="8"/>
      <c r="M1266" s="391"/>
    </row>
    <row r="1267" spans="1:13" ht="24.95" customHeight="1">
      <c r="A1267" s="33" t="e">
        <f>VLOOKUP(B1258,O:W,2)</f>
        <v>#N/A</v>
      </c>
      <c r="B1267" s="649" t="s">
        <v>70</v>
      </c>
      <c r="C1267" s="650"/>
      <c r="D1267" s="650"/>
      <c r="E1267" s="650"/>
      <c r="F1267" s="650"/>
      <c r="G1267" s="650"/>
      <c r="H1267" s="6"/>
      <c r="I1267" s="63">
        <f>SUM(H1259:H1267)</f>
        <v>0</v>
      </c>
      <c r="J1267" s="1" t="e">
        <f>VLOOKUP(B1258,O:W,7)</f>
        <v>#N/A</v>
      </c>
      <c r="K1267" s="8"/>
      <c r="M1267" s="391"/>
    </row>
    <row r="1268" spans="1:13" ht="45.75" customHeight="1">
      <c r="A1268" s="32">
        <f>IF(B1268&gt;0,1,0)</f>
        <v>0</v>
      </c>
      <c r="B1268" s="647"/>
      <c r="C1268" s="648"/>
      <c r="D1268" s="648"/>
      <c r="E1268" s="648"/>
      <c r="F1268" s="648"/>
      <c r="G1268" s="648"/>
      <c r="H1268" s="6"/>
      <c r="I1268" s="63"/>
      <c r="J1268" s="7"/>
      <c r="K1268" s="8"/>
      <c r="M1268" s="390" t="s">
        <v>3855</v>
      </c>
    </row>
    <row r="1269" spans="1:13" ht="24.95" customHeight="1">
      <c r="A1269" s="32">
        <f t="shared" ref="A1269:A1276" si="252">IF(H1269&gt;0,1,0)</f>
        <v>0</v>
      </c>
      <c r="B1269" s="10"/>
      <c r="C1269" s="2"/>
      <c r="D1269" s="2"/>
      <c r="E1269" s="2"/>
      <c r="F1269" s="2"/>
      <c r="G1269" s="2"/>
      <c r="H1269" s="3">
        <f>IF(AND(C1269=0,D1269=0,E1269=0,F1269=0,G1269=0),0,ROUND(IF(C1269=0,1,C1269)*IF(D1269=0,1,D1269)*IF(E1269=0,1,E1269)*IF(F1269=0,1,F1269)*IF(G1269=0,1,G1269),2))</f>
        <v>0</v>
      </c>
      <c r="I1269" s="63"/>
      <c r="J1269" s="7"/>
      <c r="K1269" s="8"/>
      <c r="M1269" s="391" t="s">
        <v>3856</v>
      </c>
    </row>
    <row r="1270" spans="1:13" ht="24.95" customHeight="1">
      <c r="A1270" s="32">
        <f t="shared" si="252"/>
        <v>0</v>
      </c>
      <c r="B1270" s="10"/>
      <c r="C1270" s="2"/>
      <c r="D1270" s="2"/>
      <c r="E1270" s="2"/>
      <c r="F1270" s="2"/>
      <c r="G1270" s="2"/>
      <c r="H1270" s="3">
        <f t="shared" ref="H1270:H1276" si="253">IF(AND(C1270=0,D1270=0,E1270=0,F1270=0,G1270=0),0,ROUND(IF(C1270=0,1,C1270)*IF(D1270=0,1,D1270)*IF(E1270=0,1,E1270)*IF(F1270=0,1,F1270)*IF(G1270=0,1,G1270),2))</f>
        <v>0</v>
      </c>
      <c r="I1270" s="63"/>
      <c r="J1270" s="7"/>
      <c r="K1270" s="8"/>
      <c r="M1270" s="391"/>
    </row>
    <row r="1271" spans="1:13" ht="24.95" customHeight="1">
      <c r="A1271" s="32">
        <f t="shared" si="252"/>
        <v>0</v>
      </c>
      <c r="B1271" s="10"/>
      <c r="C1271" s="2"/>
      <c r="D1271" s="2"/>
      <c r="E1271" s="2"/>
      <c r="F1271" s="2"/>
      <c r="G1271" s="2"/>
      <c r="H1271" s="3">
        <f t="shared" si="253"/>
        <v>0</v>
      </c>
      <c r="I1271" s="63"/>
      <c r="J1271" s="7"/>
      <c r="K1271" s="8"/>
      <c r="M1271" s="391"/>
    </row>
    <row r="1272" spans="1:13" ht="24.95" customHeight="1">
      <c r="A1272" s="32">
        <f t="shared" si="252"/>
        <v>0</v>
      </c>
      <c r="B1272" s="10"/>
      <c r="C1272" s="2"/>
      <c r="D1272" s="2"/>
      <c r="E1272" s="2"/>
      <c r="F1272" s="2"/>
      <c r="G1272" s="2"/>
      <c r="H1272" s="3">
        <f t="shared" si="253"/>
        <v>0</v>
      </c>
      <c r="I1272" s="63"/>
      <c r="J1272" s="7"/>
      <c r="K1272" s="8"/>
      <c r="M1272" s="391"/>
    </row>
    <row r="1273" spans="1:13" ht="24.95" customHeight="1">
      <c r="A1273" s="32">
        <f t="shared" si="252"/>
        <v>0</v>
      </c>
      <c r="B1273" s="10"/>
      <c r="C1273" s="2"/>
      <c r="D1273" s="2"/>
      <c r="E1273" s="2"/>
      <c r="F1273" s="2"/>
      <c r="G1273" s="2"/>
      <c r="H1273" s="3">
        <f t="shared" si="253"/>
        <v>0</v>
      </c>
      <c r="I1273" s="63"/>
      <c r="J1273" s="7"/>
      <c r="K1273" s="8"/>
      <c r="M1273" s="391"/>
    </row>
    <row r="1274" spans="1:13" ht="24.95" customHeight="1">
      <c r="A1274" s="32">
        <f t="shared" si="252"/>
        <v>0</v>
      </c>
      <c r="B1274" s="10"/>
      <c r="C1274" s="2"/>
      <c r="D1274" s="2"/>
      <c r="E1274" s="2"/>
      <c r="F1274" s="2"/>
      <c r="G1274" s="2"/>
      <c r="H1274" s="3">
        <f t="shared" si="253"/>
        <v>0</v>
      </c>
      <c r="I1274" s="63"/>
      <c r="J1274" s="7"/>
      <c r="K1274" s="8"/>
      <c r="M1274" s="391"/>
    </row>
    <row r="1275" spans="1:13" ht="24.95" customHeight="1">
      <c r="A1275" s="32">
        <f t="shared" si="252"/>
        <v>0</v>
      </c>
      <c r="B1275" s="10"/>
      <c r="C1275" s="2"/>
      <c r="D1275" s="2"/>
      <c r="E1275" s="2"/>
      <c r="F1275" s="2"/>
      <c r="G1275" s="2"/>
      <c r="H1275" s="3">
        <f t="shared" si="253"/>
        <v>0</v>
      </c>
      <c r="I1275" s="63"/>
      <c r="J1275" s="7"/>
      <c r="K1275" s="8"/>
      <c r="M1275" s="391"/>
    </row>
    <row r="1276" spans="1:13" ht="24.95" customHeight="1">
      <c r="A1276" s="32">
        <f t="shared" si="252"/>
        <v>0</v>
      </c>
      <c r="B1276" s="10"/>
      <c r="C1276" s="2"/>
      <c r="D1276" s="2"/>
      <c r="E1276" s="2"/>
      <c r="F1276" s="2"/>
      <c r="G1276" s="2"/>
      <c r="H1276" s="3">
        <f t="shared" si="253"/>
        <v>0</v>
      </c>
      <c r="I1276" s="63"/>
      <c r="J1276" s="7"/>
      <c r="K1276" s="8"/>
      <c r="M1276" s="391"/>
    </row>
    <row r="1277" spans="1:13" ht="24.95" customHeight="1">
      <c r="A1277" s="33" t="e">
        <f>VLOOKUP(B1268,O:W,2)</f>
        <v>#N/A</v>
      </c>
      <c r="B1277" s="649" t="s">
        <v>70</v>
      </c>
      <c r="C1277" s="650"/>
      <c r="D1277" s="650"/>
      <c r="E1277" s="650"/>
      <c r="F1277" s="650"/>
      <c r="G1277" s="650"/>
      <c r="H1277" s="6"/>
      <c r="I1277" s="63">
        <f>SUM(H1269:H1277)</f>
        <v>0</v>
      </c>
      <c r="J1277" s="1" t="e">
        <f>VLOOKUP(B1268,O:W,7)</f>
        <v>#N/A</v>
      </c>
      <c r="K1277" s="8"/>
      <c r="M1277" s="391"/>
    </row>
    <row r="1278" spans="1:13" ht="45.75" customHeight="1">
      <c r="A1278" s="32">
        <f>IF(B1278&gt;0,1,0)</f>
        <v>0</v>
      </c>
      <c r="B1278" s="647"/>
      <c r="C1278" s="648"/>
      <c r="D1278" s="648"/>
      <c r="E1278" s="648"/>
      <c r="F1278" s="648"/>
      <c r="G1278" s="648"/>
      <c r="H1278" s="6"/>
      <c r="I1278" s="63"/>
      <c r="J1278" s="7"/>
      <c r="K1278" s="8"/>
      <c r="M1278" s="390" t="s">
        <v>3855</v>
      </c>
    </row>
    <row r="1279" spans="1:13" ht="24.95" customHeight="1">
      <c r="A1279" s="32">
        <f t="shared" ref="A1279:A1286" si="254">IF(H1279&gt;0,1,0)</f>
        <v>0</v>
      </c>
      <c r="B1279" s="10"/>
      <c r="C1279" s="2"/>
      <c r="D1279" s="2"/>
      <c r="E1279" s="2"/>
      <c r="F1279" s="2"/>
      <c r="G1279" s="2"/>
      <c r="H1279" s="3">
        <f>IF(AND(C1279=0,D1279=0,E1279=0,F1279=0,G1279=0),0,ROUND(IF(C1279=0,1,C1279)*IF(D1279=0,1,D1279)*IF(E1279=0,1,E1279)*IF(F1279=0,1,F1279)*IF(G1279=0,1,G1279),2))</f>
        <v>0</v>
      </c>
      <c r="I1279" s="63"/>
      <c r="J1279" s="7"/>
      <c r="K1279" s="8"/>
      <c r="M1279" s="391" t="s">
        <v>3856</v>
      </c>
    </row>
    <row r="1280" spans="1:13" ht="24.95" customHeight="1">
      <c r="A1280" s="32">
        <f t="shared" si="254"/>
        <v>0</v>
      </c>
      <c r="B1280" s="10"/>
      <c r="C1280" s="2"/>
      <c r="D1280" s="2"/>
      <c r="E1280" s="2"/>
      <c r="F1280" s="2"/>
      <c r="G1280" s="2"/>
      <c r="H1280" s="3">
        <f t="shared" ref="H1280:H1286" si="255">IF(AND(C1280=0,D1280=0,E1280=0,F1280=0,G1280=0),0,ROUND(IF(C1280=0,1,C1280)*IF(D1280=0,1,D1280)*IF(E1280=0,1,E1280)*IF(F1280=0,1,F1280)*IF(G1280=0,1,G1280),2))</f>
        <v>0</v>
      </c>
      <c r="I1280" s="63"/>
      <c r="J1280" s="7"/>
      <c r="K1280" s="8"/>
      <c r="M1280" s="391"/>
    </row>
    <row r="1281" spans="1:13" ht="24.95" customHeight="1">
      <c r="A1281" s="32">
        <f t="shared" si="254"/>
        <v>0</v>
      </c>
      <c r="B1281" s="10"/>
      <c r="C1281" s="2"/>
      <c r="D1281" s="2"/>
      <c r="E1281" s="2"/>
      <c r="F1281" s="2"/>
      <c r="G1281" s="2"/>
      <c r="H1281" s="3">
        <f t="shared" si="255"/>
        <v>0</v>
      </c>
      <c r="I1281" s="63"/>
      <c r="J1281" s="7"/>
      <c r="K1281" s="8"/>
      <c r="M1281" s="391"/>
    </row>
    <row r="1282" spans="1:13" ht="24.95" customHeight="1">
      <c r="A1282" s="32">
        <f t="shared" si="254"/>
        <v>0</v>
      </c>
      <c r="B1282" s="10"/>
      <c r="C1282" s="2"/>
      <c r="D1282" s="2"/>
      <c r="E1282" s="2"/>
      <c r="F1282" s="2"/>
      <c r="G1282" s="2"/>
      <c r="H1282" s="3">
        <f t="shared" si="255"/>
        <v>0</v>
      </c>
      <c r="I1282" s="63"/>
      <c r="J1282" s="7"/>
      <c r="K1282" s="8"/>
      <c r="M1282" s="391"/>
    </row>
    <row r="1283" spans="1:13" ht="24.95" customHeight="1">
      <c r="A1283" s="32">
        <f t="shared" si="254"/>
        <v>0</v>
      </c>
      <c r="B1283" s="10"/>
      <c r="C1283" s="2"/>
      <c r="D1283" s="2"/>
      <c r="E1283" s="2"/>
      <c r="F1283" s="2"/>
      <c r="G1283" s="2"/>
      <c r="H1283" s="3">
        <f t="shared" si="255"/>
        <v>0</v>
      </c>
      <c r="I1283" s="63"/>
      <c r="J1283" s="7"/>
      <c r="K1283" s="8"/>
      <c r="M1283" s="391"/>
    </row>
    <row r="1284" spans="1:13" ht="24.95" customHeight="1">
      <c r="A1284" s="32">
        <f t="shared" si="254"/>
        <v>0</v>
      </c>
      <c r="B1284" s="10"/>
      <c r="C1284" s="2"/>
      <c r="D1284" s="2"/>
      <c r="E1284" s="2"/>
      <c r="F1284" s="2"/>
      <c r="G1284" s="2"/>
      <c r="H1284" s="3">
        <f t="shared" si="255"/>
        <v>0</v>
      </c>
      <c r="I1284" s="63"/>
      <c r="J1284" s="7"/>
      <c r="K1284" s="8"/>
      <c r="M1284" s="391"/>
    </row>
    <row r="1285" spans="1:13" ht="24.95" customHeight="1">
      <c r="A1285" s="32">
        <f t="shared" si="254"/>
        <v>0</v>
      </c>
      <c r="B1285" s="10"/>
      <c r="C1285" s="2"/>
      <c r="D1285" s="2"/>
      <c r="E1285" s="2"/>
      <c r="F1285" s="2"/>
      <c r="G1285" s="2"/>
      <c r="H1285" s="3">
        <f t="shared" si="255"/>
        <v>0</v>
      </c>
      <c r="I1285" s="63"/>
      <c r="J1285" s="7"/>
      <c r="K1285" s="8"/>
      <c r="M1285" s="391"/>
    </row>
    <row r="1286" spans="1:13" ht="24.95" customHeight="1">
      <c r="A1286" s="32">
        <f t="shared" si="254"/>
        <v>0</v>
      </c>
      <c r="B1286" s="10"/>
      <c r="C1286" s="2"/>
      <c r="D1286" s="2"/>
      <c r="E1286" s="2"/>
      <c r="F1286" s="2"/>
      <c r="G1286" s="2"/>
      <c r="H1286" s="3">
        <f t="shared" si="255"/>
        <v>0</v>
      </c>
      <c r="I1286" s="63"/>
      <c r="J1286" s="7"/>
      <c r="K1286" s="8"/>
      <c r="M1286" s="391"/>
    </row>
    <row r="1287" spans="1:13" ht="24.95" customHeight="1">
      <c r="A1287" s="33" t="e">
        <f>VLOOKUP(B1278,O:W,2)</f>
        <v>#N/A</v>
      </c>
      <c r="B1287" s="649" t="s">
        <v>70</v>
      </c>
      <c r="C1287" s="650"/>
      <c r="D1287" s="650"/>
      <c r="E1287" s="650"/>
      <c r="F1287" s="650"/>
      <c r="G1287" s="650"/>
      <c r="H1287" s="6"/>
      <c r="I1287" s="63">
        <f>SUM(H1279:H1287)</f>
        <v>0</v>
      </c>
      <c r="J1287" s="1" t="e">
        <f>VLOOKUP(B1278,O:W,7)</f>
        <v>#N/A</v>
      </c>
      <c r="K1287" s="8"/>
      <c r="M1287" s="391"/>
    </row>
    <row r="1288" spans="1:13" ht="45.75" customHeight="1">
      <c r="A1288" s="32">
        <f>IF(B1288&gt;0,1,0)</f>
        <v>0</v>
      </c>
      <c r="B1288" s="647"/>
      <c r="C1288" s="648"/>
      <c r="D1288" s="648"/>
      <c r="E1288" s="648"/>
      <c r="F1288" s="648"/>
      <c r="G1288" s="648"/>
      <c r="H1288" s="6"/>
      <c r="I1288" s="63"/>
      <c r="J1288" s="7"/>
      <c r="K1288" s="8"/>
      <c r="M1288" s="390" t="s">
        <v>3855</v>
      </c>
    </row>
    <row r="1289" spans="1:13" ht="24.95" customHeight="1">
      <c r="A1289" s="32">
        <f t="shared" ref="A1289:A1296" si="256">IF(H1289&gt;0,1,0)</f>
        <v>0</v>
      </c>
      <c r="B1289" s="10"/>
      <c r="C1289" s="2"/>
      <c r="D1289" s="2"/>
      <c r="E1289" s="2"/>
      <c r="F1289" s="2"/>
      <c r="G1289" s="2"/>
      <c r="H1289" s="3">
        <f>IF(AND(C1289=0,D1289=0,E1289=0,F1289=0,G1289=0),0,ROUND(IF(C1289=0,1,C1289)*IF(D1289=0,1,D1289)*IF(E1289=0,1,E1289)*IF(F1289=0,1,F1289)*IF(G1289=0,1,G1289),2))</f>
        <v>0</v>
      </c>
      <c r="I1289" s="63"/>
      <c r="J1289" s="7"/>
      <c r="K1289" s="8"/>
      <c r="M1289" s="391" t="s">
        <v>3856</v>
      </c>
    </row>
    <row r="1290" spans="1:13" ht="24.95" customHeight="1">
      <c r="A1290" s="32">
        <f t="shared" si="256"/>
        <v>0</v>
      </c>
      <c r="B1290" s="10"/>
      <c r="C1290" s="2"/>
      <c r="D1290" s="2"/>
      <c r="E1290" s="2"/>
      <c r="F1290" s="2"/>
      <c r="G1290" s="2"/>
      <c r="H1290" s="3">
        <f t="shared" ref="H1290:H1296" si="257">IF(AND(C1290=0,D1290=0,E1290=0,F1290=0,G1290=0),0,ROUND(IF(C1290=0,1,C1290)*IF(D1290=0,1,D1290)*IF(E1290=0,1,E1290)*IF(F1290=0,1,F1290)*IF(G1290=0,1,G1290),2))</f>
        <v>0</v>
      </c>
      <c r="I1290" s="63"/>
      <c r="J1290" s="7"/>
      <c r="K1290" s="8"/>
      <c r="M1290" s="391"/>
    </row>
    <row r="1291" spans="1:13" ht="24.95" customHeight="1">
      <c r="A1291" s="32">
        <f t="shared" si="256"/>
        <v>0</v>
      </c>
      <c r="B1291" s="10"/>
      <c r="C1291" s="2"/>
      <c r="D1291" s="2"/>
      <c r="E1291" s="2"/>
      <c r="F1291" s="2"/>
      <c r="G1291" s="2"/>
      <c r="H1291" s="3">
        <f t="shared" si="257"/>
        <v>0</v>
      </c>
      <c r="I1291" s="63"/>
      <c r="J1291" s="7"/>
      <c r="K1291" s="8"/>
      <c r="M1291" s="391"/>
    </row>
    <row r="1292" spans="1:13" ht="24.95" customHeight="1">
      <c r="A1292" s="32">
        <f t="shared" si="256"/>
        <v>0</v>
      </c>
      <c r="B1292" s="10"/>
      <c r="C1292" s="2"/>
      <c r="D1292" s="2"/>
      <c r="E1292" s="2"/>
      <c r="F1292" s="2"/>
      <c r="G1292" s="2"/>
      <c r="H1292" s="3">
        <f t="shared" si="257"/>
        <v>0</v>
      </c>
      <c r="I1292" s="63"/>
      <c r="J1292" s="7"/>
      <c r="K1292" s="8"/>
      <c r="M1292" s="391"/>
    </row>
    <row r="1293" spans="1:13" ht="24.95" customHeight="1">
      <c r="A1293" s="32">
        <f t="shared" si="256"/>
        <v>0</v>
      </c>
      <c r="B1293" s="10"/>
      <c r="C1293" s="2"/>
      <c r="D1293" s="2"/>
      <c r="E1293" s="2"/>
      <c r="F1293" s="2"/>
      <c r="G1293" s="2"/>
      <c r="H1293" s="3">
        <f t="shared" si="257"/>
        <v>0</v>
      </c>
      <c r="I1293" s="63"/>
      <c r="J1293" s="7"/>
      <c r="K1293" s="8"/>
      <c r="M1293" s="391"/>
    </row>
    <row r="1294" spans="1:13" ht="24.95" customHeight="1">
      <c r="A1294" s="32">
        <f t="shared" si="256"/>
        <v>0</v>
      </c>
      <c r="B1294" s="10"/>
      <c r="C1294" s="2"/>
      <c r="D1294" s="2"/>
      <c r="E1294" s="2"/>
      <c r="F1294" s="2"/>
      <c r="G1294" s="2"/>
      <c r="H1294" s="3">
        <f t="shared" si="257"/>
        <v>0</v>
      </c>
      <c r="I1294" s="63"/>
      <c r="J1294" s="7"/>
      <c r="K1294" s="8"/>
      <c r="M1294" s="391"/>
    </row>
    <row r="1295" spans="1:13" ht="24.95" customHeight="1">
      <c r="A1295" s="32">
        <f t="shared" si="256"/>
        <v>0</v>
      </c>
      <c r="B1295" s="10"/>
      <c r="C1295" s="2"/>
      <c r="D1295" s="2"/>
      <c r="E1295" s="2"/>
      <c r="F1295" s="2"/>
      <c r="G1295" s="2"/>
      <c r="H1295" s="3">
        <f t="shared" si="257"/>
        <v>0</v>
      </c>
      <c r="I1295" s="63"/>
      <c r="J1295" s="7"/>
      <c r="K1295" s="8"/>
      <c r="M1295" s="391"/>
    </row>
    <row r="1296" spans="1:13" ht="24.95" customHeight="1">
      <c r="A1296" s="32">
        <f t="shared" si="256"/>
        <v>0</v>
      </c>
      <c r="B1296" s="10"/>
      <c r="C1296" s="2"/>
      <c r="D1296" s="2"/>
      <c r="E1296" s="2"/>
      <c r="F1296" s="2"/>
      <c r="G1296" s="2"/>
      <c r="H1296" s="3">
        <f t="shared" si="257"/>
        <v>0</v>
      </c>
      <c r="I1296" s="63"/>
      <c r="J1296" s="7"/>
      <c r="K1296" s="8"/>
      <c r="M1296" s="391"/>
    </row>
    <row r="1297" spans="1:13" ht="24.95" customHeight="1">
      <c r="A1297" s="33" t="e">
        <f>VLOOKUP(B1288,O:W,2)</f>
        <v>#N/A</v>
      </c>
      <c r="B1297" s="649" t="s">
        <v>70</v>
      </c>
      <c r="C1297" s="650"/>
      <c r="D1297" s="650"/>
      <c r="E1297" s="650"/>
      <c r="F1297" s="650"/>
      <c r="G1297" s="650"/>
      <c r="H1297" s="6"/>
      <c r="I1297" s="63">
        <f>SUM(H1289:H1297)</f>
        <v>0</v>
      </c>
      <c r="J1297" s="1" t="e">
        <f>VLOOKUP(B1288,O:W,7)</f>
        <v>#N/A</v>
      </c>
      <c r="K1297" s="8"/>
      <c r="M1297" s="391"/>
    </row>
    <row r="1298" spans="1:13" ht="45.75" customHeight="1">
      <c r="A1298" s="32">
        <f>IF(B1298&gt;0,1,0)</f>
        <v>0</v>
      </c>
      <c r="B1298" s="647"/>
      <c r="C1298" s="648"/>
      <c r="D1298" s="648"/>
      <c r="E1298" s="648"/>
      <c r="F1298" s="648"/>
      <c r="G1298" s="648"/>
      <c r="H1298" s="6"/>
      <c r="I1298" s="63"/>
      <c r="J1298" s="7"/>
      <c r="K1298" s="8"/>
      <c r="M1298" s="390" t="s">
        <v>3855</v>
      </c>
    </row>
    <row r="1299" spans="1:13" ht="24.95" customHeight="1">
      <c r="A1299" s="32">
        <f t="shared" ref="A1299:A1306" si="258">IF(H1299&gt;0,1,0)</f>
        <v>0</v>
      </c>
      <c r="B1299" s="10"/>
      <c r="C1299" s="2"/>
      <c r="D1299" s="2"/>
      <c r="E1299" s="2"/>
      <c r="F1299" s="2"/>
      <c r="G1299" s="2"/>
      <c r="H1299" s="3">
        <f>IF(AND(C1299=0,D1299=0,E1299=0,F1299=0,G1299=0),0,ROUND(IF(C1299=0,1,C1299)*IF(D1299=0,1,D1299)*IF(E1299=0,1,E1299)*IF(F1299=0,1,F1299)*IF(G1299=0,1,G1299),2))</f>
        <v>0</v>
      </c>
      <c r="I1299" s="63"/>
      <c r="J1299" s="7"/>
      <c r="K1299" s="8"/>
      <c r="M1299" s="391" t="s">
        <v>3856</v>
      </c>
    </row>
    <row r="1300" spans="1:13" ht="24.95" customHeight="1">
      <c r="A1300" s="32">
        <f t="shared" si="258"/>
        <v>0</v>
      </c>
      <c r="B1300" s="10"/>
      <c r="C1300" s="2"/>
      <c r="D1300" s="2"/>
      <c r="E1300" s="2"/>
      <c r="F1300" s="2"/>
      <c r="G1300" s="2"/>
      <c r="H1300" s="3">
        <f t="shared" ref="H1300:H1306" si="259">IF(AND(C1300=0,D1300=0,E1300=0,F1300=0,G1300=0),0,ROUND(IF(C1300=0,1,C1300)*IF(D1300=0,1,D1300)*IF(E1300=0,1,E1300)*IF(F1300=0,1,F1300)*IF(G1300=0,1,G1300),2))</f>
        <v>0</v>
      </c>
      <c r="I1300" s="63"/>
      <c r="J1300" s="7"/>
      <c r="K1300" s="8"/>
      <c r="M1300" s="391"/>
    </row>
    <row r="1301" spans="1:13" ht="24.95" customHeight="1">
      <c r="A1301" s="32">
        <f t="shared" si="258"/>
        <v>0</v>
      </c>
      <c r="B1301" s="10"/>
      <c r="C1301" s="2"/>
      <c r="D1301" s="2"/>
      <c r="E1301" s="2"/>
      <c r="F1301" s="2"/>
      <c r="G1301" s="2"/>
      <c r="H1301" s="3">
        <f t="shared" si="259"/>
        <v>0</v>
      </c>
      <c r="I1301" s="63"/>
      <c r="J1301" s="7"/>
      <c r="K1301" s="8"/>
      <c r="M1301" s="391"/>
    </row>
    <row r="1302" spans="1:13" ht="24.95" customHeight="1">
      <c r="A1302" s="32">
        <f t="shared" si="258"/>
        <v>0</v>
      </c>
      <c r="B1302" s="10"/>
      <c r="C1302" s="2"/>
      <c r="D1302" s="2"/>
      <c r="E1302" s="2"/>
      <c r="F1302" s="2"/>
      <c r="G1302" s="2"/>
      <c r="H1302" s="3">
        <f t="shared" si="259"/>
        <v>0</v>
      </c>
      <c r="I1302" s="63"/>
      <c r="J1302" s="7"/>
      <c r="K1302" s="8"/>
      <c r="M1302" s="391"/>
    </row>
    <row r="1303" spans="1:13" ht="24.95" customHeight="1">
      <c r="A1303" s="32">
        <f t="shared" si="258"/>
        <v>0</v>
      </c>
      <c r="B1303" s="10"/>
      <c r="C1303" s="2"/>
      <c r="D1303" s="2"/>
      <c r="E1303" s="2"/>
      <c r="F1303" s="2"/>
      <c r="G1303" s="2"/>
      <c r="H1303" s="3">
        <f t="shared" si="259"/>
        <v>0</v>
      </c>
      <c r="I1303" s="63"/>
      <c r="J1303" s="7"/>
      <c r="K1303" s="8"/>
      <c r="M1303" s="391"/>
    </row>
    <row r="1304" spans="1:13" ht="24.95" customHeight="1">
      <c r="A1304" s="32">
        <f t="shared" si="258"/>
        <v>0</v>
      </c>
      <c r="B1304" s="10"/>
      <c r="C1304" s="2"/>
      <c r="D1304" s="2"/>
      <c r="E1304" s="2"/>
      <c r="F1304" s="2"/>
      <c r="G1304" s="2"/>
      <c r="H1304" s="3">
        <f t="shared" si="259"/>
        <v>0</v>
      </c>
      <c r="I1304" s="63"/>
      <c r="J1304" s="7"/>
      <c r="K1304" s="8"/>
      <c r="M1304" s="391"/>
    </row>
    <row r="1305" spans="1:13" ht="24.95" customHeight="1">
      <c r="A1305" s="32">
        <f t="shared" si="258"/>
        <v>0</v>
      </c>
      <c r="B1305" s="10"/>
      <c r="C1305" s="2"/>
      <c r="D1305" s="2"/>
      <c r="E1305" s="2"/>
      <c r="F1305" s="2"/>
      <c r="G1305" s="2"/>
      <c r="H1305" s="3">
        <f t="shared" si="259"/>
        <v>0</v>
      </c>
      <c r="I1305" s="63"/>
      <c r="J1305" s="7"/>
      <c r="K1305" s="8"/>
      <c r="M1305" s="391"/>
    </row>
    <row r="1306" spans="1:13" ht="24.95" customHeight="1">
      <c r="A1306" s="32">
        <f t="shared" si="258"/>
        <v>0</v>
      </c>
      <c r="B1306" s="10"/>
      <c r="C1306" s="2"/>
      <c r="D1306" s="2"/>
      <c r="E1306" s="2"/>
      <c r="F1306" s="2"/>
      <c r="G1306" s="2"/>
      <c r="H1306" s="3">
        <f t="shared" si="259"/>
        <v>0</v>
      </c>
      <c r="I1306" s="63"/>
      <c r="J1306" s="7"/>
      <c r="K1306" s="8"/>
      <c r="M1306" s="391"/>
    </row>
    <row r="1307" spans="1:13" ht="24.95" customHeight="1">
      <c r="A1307" s="33" t="e">
        <f>VLOOKUP(B1298,O:W,2)</f>
        <v>#N/A</v>
      </c>
      <c r="B1307" s="649" t="s">
        <v>70</v>
      </c>
      <c r="C1307" s="650"/>
      <c r="D1307" s="650"/>
      <c r="E1307" s="650"/>
      <c r="F1307" s="650"/>
      <c r="G1307" s="650"/>
      <c r="H1307" s="6"/>
      <c r="I1307" s="63">
        <f>SUM(H1299:H1307)</f>
        <v>0</v>
      </c>
      <c r="J1307" s="1" t="e">
        <f>VLOOKUP(B1298,O:W,7)</f>
        <v>#N/A</v>
      </c>
      <c r="K1307" s="8"/>
      <c r="M1307" s="391"/>
    </row>
    <row r="1308" spans="1:13" ht="45.75" customHeight="1">
      <c r="A1308" s="32">
        <f>IF(B1308&gt;0,1,0)</f>
        <v>0</v>
      </c>
      <c r="B1308" s="647"/>
      <c r="C1308" s="648"/>
      <c r="D1308" s="648"/>
      <c r="E1308" s="648"/>
      <c r="F1308" s="648"/>
      <c r="G1308" s="648"/>
      <c r="H1308" s="6"/>
      <c r="I1308" s="63"/>
      <c r="J1308" s="7"/>
      <c r="K1308" s="8"/>
      <c r="M1308" s="390" t="s">
        <v>3855</v>
      </c>
    </row>
    <row r="1309" spans="1:13" ht="24.95" customHeight="1">
      <c r="A1309" s="32">
        <f t="shared" ref="A1309:A1316" si="260">IF(H1309&gt;0,1,0)</f>
        <v>0</v>
      </c>
      <c r="B1309" s="10"/>
      <c r="C1309" s="2"/>
      <c r="D1309" s="2"/>
      <c r="E1309" s="2"/>
      <c r="F1309" s="2"/>
      <c r="G1309" s="2"/>
      <c r="H1309" s="3">
        <f>IF(AND(C1309=0,D1309=0,E1309=0,F1309=0,G1309=0),0,ROUND(IF(C1309=0,1,C1309)*IF(D1309=0,1,D1309)*IF(E1309=0,1,E1309)*IF(F1309=0,1,F1309)*IF(G1309=0,1,G1309),2))</f>
        <v>0</v>
      </c>
      <c r="I1309" s="63"/>
      <c r="J1309" s="7"/>
      <c r="K1309" s="8"/>
      <c r="M1309" s="391" t="s">
        <v>3856</v>
      </c>
    </row>
    <row r="1310" spans="1:13" ht="24.95" customHeight="1">
      <c r="A1310" s="32">
        <f t="shared" si="260"/>
        <v>0</v>
      </c>
      <c r="B1310" s="10"/>
      <c r="C1310" s="2"/>
      <c r="D1310" s="2"/>
      <c r="E1310" s="2"/>
      <c r="F1310" s="2"/>
      <c r="G1310" s="2"/>
      <c r="H1310" s="3">
        <f t="shared" ref="H1310:H1316" si="261">IF(AND(C1310=0,D1310=0,E1310=0,F1310=0,G1310=0),0,ROUND(IF(C1310=0,1,C1310)*IF(D1310=0,1,D1310)*IF(E1310=0,1,E1310)*IF(F1310=0,1,F1310)*IF(G1310=0,1,G1310),2))</f>
        <v>0</v>
      </c>
      <c r="I1310" s="63"/>
      <c r="J1310" s="7"/>
      <c r="K1310" s="8"/>
      <c r="M1310" s="391"/>
    </row>
    <row r="1311" spans="1:13" ht="24.95" customHeight="1">
      <c r="A1311" s="32">
        <f t="shared" si="260"/>
        <v>0</v>
      </c>
      <c r="B1311" s="10"/>
      <c r="C1311" s="2"/>
      <c r="D1311" s="2"/>
      <c r="E1311" s="2"/>
      <c r="F1311" s="2"/>
      <c r="G1311" s="2"/>
      <c r="H1311" s="3">
        <f t="shared" si="261"/>
        <v>0</v>
      </c>
      <c r="I1311" s="63"/>
      <c r="J1311" s="7"/>
      <c r="K1311" s="8"/>
      <c r="M1311" s="391"/>
    </row>
    <row r="1312" spans="1:13" ht="24.95" customHeight="1">
      <c r="A1312" s="32">
        <f t="shared" si="260"/>
        <v>0</v>
      </c>
      <c r="B1312" s="10"/>
      <c r="C1312" s="2"/>
      <c r="D1312" s="2"/>
      <c r="E1312" s="2"/>
      <c r="F1312" s="2"/>
      <c r="G1312" s="2"/>
      <c r="H1312" s="3">
        <f t="shared" si="261"/>
        <v>0</v>
      </c>
      <c r="I1312" s="63"/>
      <c r="J1312" s="7"/>
      <c r="K1312" s="8"/>
      <c r="M1312" s="391"/>
    </row>
    <row r="1313" spans="1:13" ht="24.95" customHeight="1">
      <c r="A1313" s="32">
        <f t="shared" si="260"/>
        <v>0</v>
      </c>
      <c r="B1313" s="10"/>
      <c r="C1313" s="2"/>
      <c r="D1313" s="2"/>
      <c r="E1313" s="2"/>
      <c r="F1313" s="2"/>
      <c r="G1313" s="2"/>
      <c r="H1313" s="3">
        <f t="shared" si="261"/>
        <v>0</v>
      </c>
      <c r="I1313" s="63"/>
      <c r="J1313" s="7"/>
      <c r="K1313" s="8"/>
      <c r="M1313" s="391"/>
    </row>
    <row r="1314" spans="1:13" ht="24.95" customHeight="1">
      <c r="A1314" s="32">
        <f t="shared" si="260"/>
        <v>0</v>
      </c>
      <c r="B1314" s="10"/>
      <c r="C1314" s="2"/>
      <c r="D1314" s="2"/>
      <c r="E1314" s="2"/>
      <c r="F1314" s="2"/>
      <c r="G1314" s="2"/>
      <c r="H1314" s="3">
        <f t="shared" si="261"/>
        <v>0</v>
      </c>
      <c r="I1314" s="63"/>
      <c r="J1314" s="7"/>
      <c r="K1314" s="8"/>
      <c r="M1314" s="391"/>
    </row>
    <row r="1315" spans="1:13" ht="24.95" customHeight="1">
      <c r="A1315" s="32">
        <f t="shared" si="260"/>
        <v>0</v>
      </c>
      <c r="B1315" s="10"/>
      <c r="C1315" s="2"/>
      <c r="D1315" s="2"/>
      <c r="E1315" s="2"/>
      <c r="F1315" s="2"/>
      <c r="G1315" s="2"/>
      <c r="H1315" s="3">
        <f t="shared" si="261"/>
        <v>0</v>
      </c>
      <c r="I1315" s="63"/>
      <c r="J1315" s="7"/>
      <c r="K1315" s="8"/>
      <c r="M1315" s="391"/>
    </row>
    <row r="1316" spans="1:13" ht="24.95" customHeight="1">
      <c r="A1316" s="32">
        <f t="shared" si="260"/>
        <v>0</v>
      </c>
      <c r="B1316" s="10"/>
      <c r="C1316" s="2"/>
      <c r="D1316" s="2"/>
      <c r="E1316" s="2"/>
      <c r="F1316" s="2"/>
      <c r="G1316" s="2"/>
      <c r="H1316" s="3">
        <f t="shared" si="261"/>
        <v>0</v>
      </c>
      <c r="I1316" s="63"/>
      <c r="J1316" s="7"/>
      <c r="K1316" s="8"/>
      <c r="M1316" s="391"/>
    </row>
    <row r="1317" spans="1:13" ht="24.95" customHeight="1">
      <c r="A1317" s="33" t="e">
        <f>VLOOKUP(B1308,O:W,2)</f>
        <v>#N/A</v>
      </c>
      <c r="B1317" s="649" t="s">
        <v>70</v>
      </c>
      <c r="C1317" s="650"/>
      <c r="D1317" s="650"/>
      <c r="E1317" s="650"/>
      <c r="F1317" s="650"/>
      <c r="G1317" s="650"/>
      <c r="H1317" s="6"/>
      <c r="I1317" s="63">
        <f>SUM(H1309:H1317)</f>
        <v>0</v>
      </c>
      <c r="J1317" s="1" t="e">
        <f>VLOOKUP(B1308,O:W,7)</f>
        <v>#N/A</v>
      </c>
      <c r="K1317" s="8"/>
      <c r="M1317" s="391"/>
    </row>
    <row r="1318" spans="1:13" ht="45.75" customHeight="1">
      <c r="A1318" s="32">
        <f>IF(B1318&gt;0,1,0)</f>
        <v>0</v>
      </c>
      <c r="B1318" s="647"/>
      <c r="C1318" s="648"/>
      <c r="D1318" s="648"/>
      <c r="E1318" s="648"/>
      <c r="F1318" s="648"/>
      <c r="G1318" s="648"/>
      <c r="H1318" s="6"/>
      <c r="I1318" s="63"/>
      <c r="J1318" s="7"/>
      <c r="K1318" s="8"/>
      <c r="M1318" s="390" t="s">
        <v>3855</v>
      </c>
    </row>
    <row r="1319" spans="1:13" ht="24.95" customHeight="1">
      <c r="A1319" s="32">
        <f t="shared" ref="A1319:A1326" si="262">IF(H1319&gt;0,1,0)</f>
        <v>0</v>
      </c>
      <c r="B1319" s="10"/>
      <c r="C1319" s="2"/>
      <c r="D1319" s="2"/>
      <c r="E1319" s="2"/>
      <c r="F1319" s="2"/>
      <c r="G1319" s="2"/>
      <c r="H1319" s="3">
        <f>IF(AND(C1319=0,D1319=0,E1319=0,F1319=0,G1319=0),0,ROUND(IF(C1319=0,1,C1319)*IF(D1319=0,1,D1319)*IF(E1319=0,1,E1319)*IF(F1319=0,1,F1319)*IF(G1319=0,1,G1319),2))</f>
        <v>0</v>
      </c>
      <c r="I1319" s="63"/>
      <c r="J1319" s="7"/>
      <c r="K1319" s="8"/>
      <c r="M1319" s="391" t="s">
        <v>3856</v>
      </c>
    </row>
    <row r="1320" spans="1:13" ht="24.95" customHeight="1">
      <c r="A1320" s="32">
        <f t="shared" si="262"/>
        <v>0</v>
      </c>
      <c r="B1320" s="10"/>
      <c r="C1320" s="2"/>
      <c r="D1320" s="2"/>
      <c r="E1320" s="2"/>
      <c r="F1320" s="2"/>
      <c r="G1320" s="2"/>
      <c r="H1320" s="3">
        <f t="shared" ref="H1320:H1326" si="263">IF(AND(C1320=0,D1320=0,E1320=0,F1320=0,G1320=0),0,ROUND(IF(C1320=0,1,C1320)*IF(D1320=0,1,D1320)*IF(E1320=0,1,E1320)*IF(F1320=0,1,F1320)*IF(G1320=0,1,G1320),2))</f>
        <v>0</v>
      </c>
      <c r="I1320" s="63"/>
      <c r="J1320" s="7"/>
      <c r="K1320" s="8"/>
      <c r="M1320" s="391"/>
    </row>
    <row r="1321" spans="1:13" ht="24.95" customHeight="1">
      <c r="A1321" s="32">
        <f t="shared" si="262"/>
        <v>0</v>
      </c>
      <c r="B1321" s="10"/>
      <c r="C1321" s="2"/>
      <c r="D1321" s="2"/>
      <c r="E1321" s="2"/>
      <c r="F1321" s="2"/>
      <c r="G1321" s="2"/>
      <c r="H1321" s="3">
        <f t="shared" si="263"/>
        <v>0</v>
      </c>
      <c r="I1321" s="63"/>
      <c r="J1321" s="7"/>
      <c r="K1321" s="8"/>
      <c r="M1321" s="391"/>
    </row>
    <row r="1322" spans="1:13" ht="24.95" customHeight="1">
      <c r="A1322" s="32">
        <f t="shared" si="262"/>
        <v>0</v>
      </c>
      <c r="B1322" s="10"/>
      <c r="C1322" s="2"/>
      <c r="D1322" s="2"/>
      <c r="E1322" s="2"/>
      <c r="F1322" s="2"/>
      <c r="G1322" s="2"/>
      <c r="H1322" s="3">
        <f t="shared" si="263"/>
        <v>0</v>
      </c>
      <c r="I1322" s="63"/>
      <c r="J1322" s="7"/>
      <c r="K1322" s="8"/>
      <c r="M1322" s="391"/>
    </row>
    <row r="1323" spans="1:13" ht="24.95" customHeight="1">
      <c r="A1323" s="32">
        <f t="shared" si="262"/>
        <v>0</v>
      </c>
      <c r="B1323" s="10"/>
      <c r="C1323" s="2"/>
      <c r="D1323" s="2"/>
      <c r="E1323" s="2"/>
      <c r="F1323" s="2"/>
      <c r="G1323" s="2"/>
      <c r="H1323" s="3">
        <f t="shared" si="263"/>
        <v>0</v>
      </c>
      <c r="I1323" s="63"/>
      <c r="J1323" s="7"/>
      <c r="K1323" s="8"/>
      <c r="M1323" s="391"/>
    </row>
    <row r="1324" spans="1:13" ht="24.95" customHeight="1">
      <c r="A1324" s="32">
        <f t="shared" si="262"/>
        <v>0</v>
      </c>
      <c r="B1324" s="10"/>
      <c r="C1324" s="2"/>
      <c r="D1324" s="2"/>
      <c r="E1324" s="2"/>
      <c r="F1324" s="2"/>
      <c r="G1324" s="2"/>
      <c r="H1324" s="3">
        <f t="shared" si="263"/>
        <v>0</v>
      </c>
      <c r="I1324" s="63"/>
      <c r="J1324" s="7"/>
      <c r="K1324" s="8"/>
      <c r="M1324" s="391"/>
    </row>
    <row r="1325" spans="1:13" ht="24.95" customHeight="1">
      <c r="A1325" s="32">
        <f t="shared" si="262"/>
        <v>0</v>
      </c>
      <c r="B1325" s="10"/>
      <c r="C1325" s="2"/>
      <c r="D1325" s="2"/>
      <c r="E1325" s="2"/>
      <c r="F1325" s="2"/>
      <c r="G1325" s="2"/>
      <c r="H1325" s="3">
        <f t="shared" si="263"/>
        <v>0</v>
      </c>
      <c r="I1325" s="63"/>
      <c r="J1325" s="7"/>
      <c r="K1325" s="8"/>
      <c r="M1325" s="391"/>
    </row>
    <row r="1326" spans="1:13" ht="24.95" customHeight="1">
      <c r="A1326" s="32">
        <f t="shared" si="262"/>
        <v>0</v>
      </c>
      <c r="B1326" s="10"/>
      <c r="C1326" s="2"/>
      <c r="D1326" s="2"/>
      <c r="E1326" s="2"/>
      <c r="F1326" s="2"/>
      <c r="G1326" s="2"/>
      <c r="H1326" s="3">
        <f t="shared" si="263"/>
        <v>0</v>
      </c>
      <c r="I1326" s="63"/>
      <c r="J1326" s="7"/>
      <c r="K1326" s="8"/>
      <c r="M1326" s="391"/>
    </row>
    <row r="1327" spans="1:13" ht="24.95" customHeight="1">
      <c r="A1327" s="33" t="e">
        <f>VLOOKUP(B1318,O:W,2)</f>
        <v>#N/A</v>
      </c>
      <c r="B1327" s="649" t="s">
        <v>70</v>
      </c>
      <c r="C1327" s="650"/>
      <c r="D1327" s="650"/>
      <c r="E1327" s="650"/>
      <c r="F1327" s="650"/>
      <c r="G1327" s="650"/>
      <c r="H1327" s="6"/>
      <c r="I1327" s="63">
        <f>SUM(H1319:H1327)</f>
        <v>0</v>
      </c>
      <c r="J1327" s="1" t="e">
        <f>VLOOKUP(B1318,O:W,7)</f>
        <v>#N/A</v>
      </c>
      <c r="K1327" s="8"/>
      <c r="M1327" s="391"/>
    </row>
    <row r="1328" spans="1:13" ht="45.75" customHeight="1">
      <c r="A1328" s="32">
        <f>IF(B1328&gt;0,1,0)</f>
        <v>0</v>
      </c>
      <c r="B1328" s="647"/>
      <c r="C1328" s="648"/>
      <c r="D1328" s="648"/>
      <c r="E1328" s="648"/>
      <c r="F1328" s="648"/>
      <c r="G1328" s="648"/>
      <c r="H1328" s="6"/>
      <c r="I1328" s="63"/>
      <c r="J1328" s="7"/>
      <c r="K1328" s="8"/>
      <c r="M1328" s="390" t="s">
        <v>3855</v>
      </c>
    </row>
    <row r="1329" spans="1:13" ht="24.95" customHeight="1">
      <c r="A1329" s="32">
        <f t="shared" ref="A1329:A1336" si="264">IF(H1329&gt;0,1,0)</f>
        <v>0</v>
      </c>
      <c r="B1329" s="10"/>
      <c r="C1329" s="2"/>
      <c r="D1329" s="2"/>
      <c r="E1329" s="2"/>
      <c r="F1329" s="2"/>
      <c r="G1329" s="2"/>
      <c r="H1329" s="3">
        <f>IF(AND(C1329=0,D1329=0,E1329=0,F1329=0,G1329=0),0,ROUND(IF(C1329=0,1,C1329)*IF(D1329=0,1,D1329)*IF(E1329=0,1,E1329)*IF(F1329=0,1,F1329)*IF(G1329=0,1,G1329),2))</f>
        <v>0</v>
      </c>
      <c r="I1329" s="63"/>
      <c r="J1329" s="7"/>
      <c r="K1329" s="8"/>
      <c r="M1329" s="391" t="s">
        <v>3856</v>
      </c>
    </row>
    <row r="1330" spans="1:13" ht="24.95" customHeight="1">
      <c r="A1330" s="32">
        <f t="shared" si="264"/>
        <v>0</v>
      </c>
      <c r="B1330" s="10"/>
      <c r="C1330" s="2"/>
      <c r="D1330" s="2"/>
      <c r="E1330" s="2"/>
      <c r="F1330" s="2"/>
      <c r="G1330" s="2"/>
      <c r="H1330" s="3">
        <f t="shared" ref="H1330:H1336" si="265">IF(AND(C1330=0,D1330=0,E1330=0,F1330=0,G1330=0),0,ROUND(IF(C1330=0,1,C1330)*IF(D1330=0,1,D1330)*IF(E1330=0,1,E1330)*IF(F1330=0,1,F1330)*IF(G1330=0,1,G1330),2))</f>
        <v>0</v>
      </c>
      <c r="I1330" s="63"/>
      <c r="J1330" s="7"/>
      <c r="K1330" s="8"/>
      <c r="M1330" s="391"/>
    </row>
    <row r="1331" spans="1:13" ht="24.95" customHeight="1">
      <c r="A1331" s="32">
        <f t="shared" si="264"/>
        <v>0</v>
      </c>
      <c r="B1331" s="10"/>
      <c r="C1331" s="2"/>
      <c r="D1331" s="2"/>
      <c r="E1331" s="2"/>
      <c r="F1331" s="2"/>
      <c r="G1331" s="2"/>
      <c r="H1331" s="3">
        <f t="shared" si="265"/>
        <v>0</v>
      </c>
      <c r="I1331" s="63"/>
      <c r="J1331" s="7"/>
      <c r="K1331" s="8"/>
      <c r="M1331" s="391"/>
    </row>
    <row r="1332" spans="1:13" ht="24.95" customHeight="1">
      <c r="A1332" s="32">
        <f t="shared" si="264"/>
        <v>0</v>
      </c>
      <c r="B1332" s="10"/>
      <c r="C1332" s="2"/>
      <c r="D1332" s="2"/>
      <c r="E1332" s="2"/>
      <c r="F1332" s="2"/>
      <c r="G1332" s="2"/>
      <c r="H1332" s="3">
        <f t="shared" si="265"/>
        <v>0</v>
      </c>
      <c r="I1332" s="63"/>
      <c r="J1332" s="7"/>
      <c r="K1332" s="8"/>
      <c r="M1332" s="391"/>
    </row>
    <row r="1333" spans="1:13" ht="24.95" customHeight="1">
      <c r="A1333" s="32">
        <f t="shared" si="264"/>
        <v>0</v>
      </c>
      <c r="B1333" s="10"/>
      <c r="C1333" s="2"/>
      <c r="D1333" s="2"/>
      <c r="E1333" s="2"/>
      <c r="F1333" s="2"/>
      <c r="G1333" s="2"/>
      <c r="H1333" s="3">
        <f t="shared" si="265"/>
        <v>0</v>
      </c>
      <c r="I1333" s="63"/>
      <c r="J1333" s="7"/>
      <c r="K1333" s="8"/>
      <c r="M1333" s="391"/>
    </row>
    <row r="1334" spans="1:13" ht="24.95" customHeight="1">
      <c r="A1334" s="32">
        <f t="shared" si="264"/>
        <v>0</v>
      </c>
      <c r="B1334" s="10"/>
      <c r="C1334" s="2"/>
      <c r="D1334" s="2"/>
      <c r="E1334" s="2"/>
      <c r="F1334" s="2"/>
      <c r="G1334" s="2"/>
      <c r="H1334" s="3">
        <f t="shared" si="265"/>
        <v>0</v>
      </c>
      <c r="I1334" s="63"/>
      <c r="J1334" s="7"/>
      <c r="K1334" s="8"/>
      <c r="M1334" s="391"/>
    </row>
    <row r="1335" spans="1:13" ht="24.95" customHeight="1">
      <c r="A1335" s="32">
        <f t="shared" si="264"/>
        <v>0</v>
      </c>
      <c r="B1335" s="10"/>
      <c r="C1335" s="2"/>
      <c r="D1335" s="2"/>
      <c r="E1335" s="2"/>
      <c r="F1335" s="2"/>
      <c r="G1335" s="2"/>
      <c r="H1335" s="3">
        <f t="shared" si="265"/>
        <v>0</v>
      </c>
      <c r="I1335" s="63"/>
      <c r="J1335" s="7"/>
      <c r="K1335" s="8"/>
      <c r="M1335" s="391"/>
    </row>
    <row r="1336" spans="1:13" ht="24.95" customHeight="1">
      <c r="A1336" s="32">
        <f t="shared" si="264"/>
        <v>0</v>
      </c>
      <c r="B1336" s="10"/>
      <c r="C1336" s="2"/>
      <c r="D1336" s="2"/>
      <c r="E1336" s="2"/>
      <c r="F1336" s="2"/>
      <c r="G1336" s="2"/>
      <c r="H1336" s="3">
        <f t="shared" si="265"/>
        <v>0</v>
      </c>
      <c r="I1336" s="63"/>
      <c r="J1336" s="7"/>
      <c r="K1336" s="8"/>
      <c r="M1336" s="391"/>
    </row>
    <row r="1337" spans="1:13" ht="24.95" customHeight="1">
      <c r="A1337" s="33" t="e">
        <f>VLOOKUP(B1328,O:W,2)</f>
        <v>#N/A</v>
      </c>
      <c r="B1337" s="649" t="s">
        <v>70</v>
      </c>
      <c r="C1337" s="650"/>
      <c r="D1337" s="650"/>
      <c r="E1337" s="650"/>
      <c r="F1337" s="650"/>
      <c r="G1337" s="650"/>
      <c r="H1337" s="6"/>
      <c r="I1337" s="63">
        <f>SUM(H1329:H1337)</f>
        <v>0</v>
      </c>
      <c r="J1337" s="1" t="e">
        <f>VLOOKUP(B1328,O:W,7)</f>
        <v>#N/A</v>
      </c>
      <c r="K1337" s="8"/>
      <c r="M1337" s="391"/>
    </row>
    <row r="1338" spans="1:13" ht="45.75" customHeight="1">
      <c r="A1338" s="32">
        <f>IF(B1338&gt;0,1,0)</f>
        <v>0</v>
      </c>
      <c r="B1338" s="647"/>
      <c r="C1338" s="648"/>
      <c r="D1338" s="648"/>
      <c r="E1338" s="648"/>
      <c r="F1338" s="648"/>
      <c r="G1338" s="648"/>
      <c r="H1338" s="6"/>
      <c r="I1338" s="63"/>
      <c r="J1338" s="7"/>
      <c r="K1338" s="8"/>
      <c r="M1338" s="390" t="s">
        <v>3855</v>
      </c>
    </row>
    <row r="1339" spans="1:13" ht="24.95" customHeight="1">
      <c r="A1339" s="32">
        <f t="shared" ref="A1339:A1346" si="266">IF(H1339&gt;0,1,0)</f>
        <v>0</v>
      </c>
      <c r="B1339" s="10"/>
      <c r="C1339" s="2"/>
      <c r="D1339" s="2"/>
      <c r="E1339" s="2"/>
      <c r="F1339" s="2"/>
      <c r="G1339" s="2"/>
      <c r="H1339" s="3">
        <f>IF(AND(C1339=0,D1339=0,E1339=0,F1339=0,G1339=0),0,ROUND(IF(C1339=0,1,C1339)*IF(D1339=0,1,D1339)*IF(E1339=0,1,E1339)*IF(F1339=0,1,F1339)*IF(G1339=0,1,G1339),2))</f>
        <v>0</v>
      </c>
      <c r="I1339" s="63"/>
      <c r="J1339" s="7"/>
      <c r="K1339" s="8"/>
      <c r="M1339" s="391" t="s">
        <v>3856</v>
      </c>
    </row>
    <row r="1340" spans="1:13" ht="24.95" customHeight="1">
      <c r="A1340" s="32">
        <f t="shared" si="266"/>
        <v>0</v>
      </c>
      <c r="B1340" s="10"/>
      <c r="C1340" s="2"/>
      <c r="D1340" s="2"/>
      <c r="E1340" s="2"/>
      <c r="F1340" s="2"/>
      <c r="G1340" s="2"/>
      <c r="H1340" s="3">
        <f t="shared" ref="H1340:H1346" si="267">IF(AND(C1340=0,D1340=0,E1340=0,F1340=0,G1340=0),0,ROUND(IF(C1340=0,1,C1340)*IF(D1340=0,1,D1340)*IF(E1340=0,1,E1340)*IF(F1340=0,1,F1340)*IF(G1340=0,1,G1340),2))</f>
        <v>0</v>
      </c>
      <c r="I1340" s="63"/>
      <c r="J1340" s="7"/>
      <c r="K1340" s="8"/>
      <c r="M1340" s="391"/>
    </row>
    <row r="1341" spans="1:13" ht="24.95" customHeight="1">
      <c r="A1341" s="32">
        <f t="shared" si="266"/>
        <v>0</v>
      </c>
      <c r="B1341" s="10"/>
      <c r="C1341" s="2"/>
      <c r="D1341" s="2"/>
      <c r="E1341" s="2"/>
      <c r="F1341" s="2"/>
      <c r="G1341" s="2"/>
      <c r="H1341" s="3">
        <f t="shared" si="267"/>
        <v>0</v>
      </c>
      <c r="I1341" s="63"/>
      <c r="J1341" s="7"/>
      <c r="K1341" s="8"/>
      <c r="M1341" s="391"/>
    </row>
    <row r="1342" spans="1:13" ht="24.95" customHeight="1">
      <c r="A1342" s="32">
        <f t="shared" si="266"/>
        <v>0</v>
      </c>
      <c r="B1342" s="10"/>
      <c r="C1342" s="2"/>
      <c r="D1342" s="2"/>
      <c r="E1342" s="2"/>
      <c r="F1342" s="2"/>
      <c r="G1342" s="2"/>
      <c r="H1342" s="3">
        <f t="shared" si="267"/>
        <v>0</v>
      </c>
      <c r="I1342" s="63"/>
      <c r="J1342" s="7"/>
      <c r="K1342" s="8"/>
      <c r="M1342" s="391"/>
    </row>
    <row r="1343" spans="1:13" ht="24.95" customHeight="1">
      <c r="A1343" s="32">
        <f t="shared" si="266"/>
        <v>0</v>
      </c>
      <c r="B1343" s="10"/>
      <c r="C1343" s="2"/>
      <c r="D1343" s="2"/>
      <c r="E1343" s="2"/>
      <c r="F1343" s="2"/>
      <c r="G1343" s="2"/>
      <c r="H1343" s="3">
        <f t="shared" si="267"/>
        <v>0</v>
      </c>
      <c r="I1343" s="63"/>
      <c r="J1343" s="7"/>
      <c r="K1343" s="8"/>
      <c r="M1343" s="391"/>
    </row>
    <row r="1344" spans="1:13" ht="24.95" customHeight="1">
      <c r="A1344" s="32">
        <f t="shared" si="266"/>
        <v>0</v>
      </c>
      <c r="B1344" s="10"/>
      <c r="C1344" s="2"/>
      <c r="D1344" s="2"/>
      <c r="E1344" s="2"/>
      <c r="F1344" s="2"/>
      <c r="G1344" s="2"/>
      <c r="H1344" s="3">
        <f t="shared" si="267"/>
        <v>0</v>
      </c>
      <c r="I1344" s="63"/>
      <c r="J1344" s="7"/>
      <c r="K1344" s="8"/>
      <c r="M1344" s="391"/>
    </row>
    <row r="1345" spans="1:13" ht="24.95" customHeight="1">
      <c r="A1345" s="32">
        <f t="shared" si="266"/>
        <v>0</v>
      </c>
      <c r="B1345" s="10"/>
      <c r="C1345" s="2"/>
      <c r="D1345" s="2"/>
      <c r="E1345" s="2"/>
      <c r="F1345" s="2"/>
      <c r="G1345" s="2"/>
      <c r="H1345" s="3">
        <f t="shared" si="267"/>
        <v>0</v>
      </c>
      <c r="I1345" s="63"/>
      <c r="J1345" s="7"/>
      <c r="K1345" s="8"/>
      <c r="M1345" s="391"/>
    </row>
    <row r="1346" spans="1:13" ht="24.95" customHeight="1">
      <c r="A1346" s="32">
        <f t="shared" si="266"/>
        <v>0</v>
      </c>
      <c r="B1346" s="10"/>
      <c r="C1346" s="2"/>
      <c r="D1346" s="2"/>
      <c r="E1346" s="2"/>
      <c r="F1346" s="2"/>
      <c r="G1346" s="2"/>
      <c r="H1346" s="3">
        <f t="shared" si="267"/>
        <v>0</v>
      </c>
      <c r="I1346" s="63"/>
      <c r="J1346" s="7"/>
      <c r="K1346" s="8"/>
      <c r="M1346" s="391"/>
    </row>
    <row r="1347" spans="1:13" ht="24.95" customHeight="1">
      <c r="A1347" s="33" t="e">
        <f>VLOOKUP(B1338,O:W,2)</f>
        <v>#N/A</v>
      </c>
      <c r="B1347" s="649" t="s">
        <v>70</v>
      </c>
      <c r="C1347" s="650"/>
      <c r="D1347" s="650"/>
      <c r="E1347" s="650"/>
      <c r="F1347" s="650"/>
      <c r="G1347" s="650"/>
      <c r="H1347" s="6"/>
      <c r="I1347" s="63">
        <f>SUM(H1339:H1347)</f>
        <v>0</v>
      </c>
      <c r="J1347" s="1" t="e">
        <f>VLOOKUP(B1338,O:W,7)</f>
        <v>#N/A</v>
      </c>
      <c r="K1347" s="8"/>
      <c r="M1347" s="391"/>
    </row>
    <row r="1348" spans="1:13" ht="45.75" customHeight="1">
      <c r="A1348" s="32">
        <f>IF(B1348&gt;0,1,0)</f>
        <v>0</v>
      </c>
      <c r="B1348" s="647"/>
      <c r="C1348" s="648"/>
      <c r="D1348" s="648"/>
      <c r="E1348" s="648"/>
      <c r="F1348" s="648"/>
      <c r="G1348" s="648"/>
      <c r="H1348" s="6"/>
      <c r="I1348" s="63"/>
      <c r="J1348" s="7"/>
      <c r="K1348" s="8"/>
      <c r="M1348" s="390" t="s">
        <v>3855</v>
      </c>
    </row>
    <row r="1349" spans="1:13" ht="24.95" customHeight="1">
      <c r="A1349" s="32">
        <f t="shared" ref="A1349:A1356" si="268">IF(H1349&gt;0,1,0)</f>
        <v>0</v>
      </c>
      <c r="B1349" s="10"/>
      <c r="C1349" s="2"/>
      <c r="D1349" s="2"/>
      <c r="E1349" s="2"/>
      <c r="F1349" s="2"/>
      <c r="G1349" s="2"/>
      <c r="H1349" s="3">
        <f>IF(AND(C1349=0,D1349=0,E1349=0,F1349=0,G1349=0),0,ROUND(IF(C1349=0,1,C1349)*IF(D1349=0,1,D1349)*IF(E1349=0,1,E1349)*IF(F1349=0,1,F1349)*IF(G1349=0,1,G1349),2))</f>
        <v>0</v>
      </c>
      <c r="I1349" s="63"/>
      <c r="J1349" s="7"/>
      <c r="K1349" s="8"/>
      <c r="M1349" s="391" t="s">
        <v>3856</v>
      </c>
    </row>
    <row r="1350" spans="1:13" ht="24.95" customHeight="1">
      <c r="A1350" s="32">
        <f t="shared" si="268"/>
        <v>0</v>
      </c>
      <c r="B1350" s="10"/>
      <c r="C1350" s="2"/>
      <c r="D1350" s="2"/>
      <c r="E1350" s="2"/>
      <c r="F1350" s="2"/>
      <c r="G1350" s="2"/>
      <c r="H1350" s="3">
        <f t="shared" ref="H1350:H1356" si="269">IF(AND(C1350=0,D1350=0,E1350=0,F1350=0,G1350=0),0,ROUND(IF(C1350=0,1,C1350)*IF(D1350=0,1,D1350)*IF(E1350=0,1,E1350)*IF(F1350=0,1,F1350)*IF(G1350=0,1,G1350),2))</f>
        <v>0</v>
      </c>
      <c r="I1350" s="63"/>
      <c r="J1350" s="7"/>
      <c r="K1350" s="8"/>
      <c r="M1350" s="391"/>
    </row>
    <row r="1351" spans="1:13" ht="24.95" customHeight="1">
      <c r="A1351" s="32">
        <f t="shared" si="268"/>
        <v>0</v>
      </c>
      <c r="B1351" s="10"/>
      <c r="C1351" s="2"/>
      <c r="D1351" s="2"/>
      <c r="E1351" s="2"/>
      <c r="F1351" s="2"/>
      <c r="G1351" s="2"/>
      <c r="H1351" s="3">
        <f t="shared" si="269"/>
        <v>0</v>
      </c>
      <c r="I1351" s="63"/>
      <c r="J1351" s="7"/>
      <c r="K1351" s="8"/>
      <c r="M1351" s="391"/>
    </row>
    <row r="1352" spans="1:13" ht="24.95" customHeight="1">
      <c r="A1352" s="32">
        <f t="shared" si="268"/>
        <v>0</v>
      </c>
      <c r="B1352" s="10"/>
      <c r="C1352" s="2"/>
      <c r="D1352" s="2"/>
      <c r="E1352" s="2"/>
      <c r="F1352" s="2"/>
      <c r="G1352" s="2"/>
      <c r="H1352" s="3">
        <f t="shared" si="269"/>
        <v>0</v>
      </c>
      <c r="I1352" s="63"/>
      <c r="J1352" s="7"/>
      <c r="K1352" s="8"/>
      <c r="M1352" s="391"/>
    </row>
    <row r="1353" spans="1:13" ht="24.95" customHeight="1">
      <c r="A1353" s="32">
        <f t="shared" si="268"/>
        <v>0</v>
      </c>
      <c r="B1353" s="10"/>
      <c r="C1353" s="2"/>
      <c r="D1353" s="2"/>
      <c r="E1353" s="2"/>
      <c r="F1353" s="2"/>
      <c r="G1353" s="2"/>
      <c r="H1353" s="3">
        <f t="shared" si="269"/>
        <v>0</v>
      </c>
      <c r="I1353" s="63"/>
      <c r="J1353" s="7"/>
      <c r="K1353" s="8"/>
      <c r="M1353" s="391"/>
    </row>
    <row r="1354" spans="1:13" ht="24.95" customHeight="1">
      <c r="A1354" s="32">
        <f t="shared" si="268"/>
        <v>0</v>
      </c>
      <c r="B1354" s="10"/>
      <c r="C1354" s="2"/>
      <c r="D1354" s="2"/>
      <c r="E1354" s="2"/>
      <c r="F1354" s="2"/>
      <c r="G1354" s="2"/>
      <c r="H1354" s="3">
        <f t="shared" si="269"/>
        <v>0</v>
      </c>
      <c r="I1354" s="63"/>
      <c r="J1354" s="7"/>
      <c r="K1354" s="8"/>
      <c r="M1354" s="391"/>
    </row>
    <row r="1355" spans="1:13" ht="24.95" customHeight="1">
      <c r="A1355" s="32">
        <f t="shared" si="268"/>
        <v>0</v>
      </c>
      <c r="B1355" s="10"/>
      <c r="C1355" s="2"/>
      <c r="D1355" s="2"/>
      <c r="E1355" s="2"/>
      <c r="F1355" s="2"/>
      <c r="G1355" s="2"/>
      <c r="H1355" s="3">
        <f t="shared" si="269"/>
        <v>0</v>
      </c>
      <c r="I1355" s="63"/>
      <c r="J1355" s="7"/>
      <c r="K1355" s="8"/>
      <c r="M1355" s="391"/>
    </row>
    <row r="1356" spans="1:13" ht="24.95" customHeight="1">
      <c r="A1356" s="32">
        <f t="shared" si="268"/>
        <v>0</v>
      </c>
      <c r="B1356" s="10"/>
      <c r="C1356" s="2"/>
      <c r="D1356" s="2"/>
      <c r="E1356" s="2"/>
      <c r="F1356" s="2"/>
      <c r="G1356" s="2"/>
      <c r="H1356" s="3">
        <f t="shared" si="269"/>
        <v>0</v>
      </c>
      <c r="I1356" s="63"/>
      <c r="J1356" s="7"/>
      <c r="K1356" s="8"/>
      <c r="M1356" s="391"/>
    </row>
    <row r="1357" spans="1:13" ht="24.95" customHeight="1">
      <c r="A1357" s="33" t="e">
        <f>VLOOKUP(B1348,O:W,2)</f>
        <v>#N/A</v>
      </c>
      <c r="B1357" s="649" t="s">
        <v>70</v>
      </c>
      <c r="C1357" s="650"/>
      <c r="D1357" s="650"/>
      <c r="E1357" s="650"/>
      <c r="F1357" s="650"/>
      <c r="G1357" s="650"/>
      <c r="H1357" s="6"/>
      <c r="I1357" s="63">
        <f>SUM(H1349:H1357)</f>
        <v>0</v>
      </c>
      <c r="J1357" s="1" t="e">
        <f>VLOOKUP(B1348,O:W,7)</f>
        <v>#N/A</v>
      </c>
      <c r="K1357" s="8"/>
      <c r="M1357" s="391"/>
    </row>
    <row r="1358" spans="1:13" ht="45.75" customHeight="1">
      <c r="A1358" s="32">
        <f>IF(B1358&gt;0,1,0)</f>
        <v>0</v>
      </c>
      <c r="B1358" s="647"/>
      <c r="C1358" s="648"/>
      <c r="D1358" s="648"/>
      <c r="E1358" s="648"/>
      <c r="F1358" s="648"/>
      <c r="G1358" s="648"/>
      <c r="H1358" s="6"/>
      <c r="I1358" s="63"/>
      <c r="J1358" s="7"/>
      <c r="K1358" s="8"/>
      <c r="M1358" s="390" t="s">
        <v>3855</v>
      </c>
    </row>
    <row r="1359" spans="1:13" ht="24.95" customHeight="1">
      <c r="A1359" s="32">
        <f t="shared" ref="A1359:A1366" si="270">IF(H1359&gt;0,1,0)</f>
        <v>0</v>
      </c>
      <c r="B1359" s="10"/>
      <c r="C1359" s="2"/>
      <c r="D1359" s="2"/>
      <c r="E1359" s="2"/>
      <c r="F1359" s="2"/>
      <c r="G1359" s="2"/>
      <c r="H1359" s="3">
        <f>IF(AND(C1359=0,D1359=0,E1359=0,F1359=0,G1359=0),0,ROUND(IF(C1359=0,1,C1359)*IF(D1359=0,1,D1359)*IF(E1359=0,1,E1359)*IF(F1359=0,1,F1359)*IF(G1359=0,1,G1359),2))</f>
        <v>0</v>
      </c>
      <c r="I1359" s="63"/>
      <c r="J1359" s="7"/>
      <c r="K1359" s="8"/>
      <c r="M1359" s="391" t="s">
        <v>3856</v>
      </c>
    </row>
    <row r="1360" spans="1:13" ht="24.95" customHeight="1">
      <c r="A1360" s="32">
        <f t="shared" si="270"/>
        <v>0</v>
      </c>
      <c r="B1360" s="10"/>
      <c r="C1360" s="2"/>
      <c r="D1360" s="2"/>
      <c r="E1360" s="2"/>
      <c r="F1360" s="2"/>
      <c r="G1360" s="2"/>
      <c r="H1360" s="3">
        <f t="shared" ref="H1360:H1366" si="271">IF(AND(C1360=0,D1360=0,E1360=0,F1360=0,G1360=0),0,ROUND(IF(C1360=0,1,C1360)*IF(D1360=0,1,D1360)*IF(E1360=0,1,E1360)*IF(F1360=0,1,F1360)*IF(G1360=0,1,G1360),2))</f>
        <v>0</v>
      </c>
      <c r="I1360" s="63"/>
      <c r="J1360" s="7"/>
      <c r="K1360" s="8"/>
      <c r="M1360" s="391"/>
    </row>
    <row r="1361" spans="1:13" ht="24.95" customHeight="1">
      <c r="A1361" s="32">
        <f t="shared" si="270"/>
        <v>0</v>
      </c>
      <c r="B1361" s="10"/>
      <c r="C1361" s="2"/>
      <c r="D1361" s="2"/>
      <c r="E1361" s="2"/>
      <c r="F1361" s="2"/>
      <c r="G1361" s="2"/>
      <c r="H1361" s="3">
        <f t="shared" si="271"/>
        <v>0</v>
      </c>
      <c r="I1361" s="63"/>
      <c r="J1361" s="7"/>
      <c r="K1361" s="8"/>
      <c r="M1361" s="391"/>
    </row>
    <row r="1362" spans="1:13" ht="24.95" customHeight="1">
      <c r="A1362" s="32">
        <f t="shared" si="270"/>
        <v>0</v>
      </c>
      <c r="B1362" s="10"/>
      <c r="C1362" s="2"/>
      <c r="D1362" s="2"/>
      <c r="E1362" s="2"/>
      <c r="F1362" s="2"/>
      <c r="G1362" s="2"/>
      <c r="H1362" s="3">
        <f t="shared" si="271"/>
        <v>0</v>
      </c>
      <c r="I1362" s="63"/>
      <c r="J1362" s="7"/>
      <c r="K1362" s="8"/>
      <c r="M1362" s="391"/>
    </row>
    <row r="1363" spans="1:13" ht="24.95" customHeight="1">
      <c r="A1363" s="32">
        <f t="shared" si="270"/>
        <v>0</v>
      </c>
      <c r="B1363" s="10"/>
      <c r="C1363" s="2"/>
      <c r="D1363" s="2"/>
      <c r="E1363" s="2"/>
      <c r="F1363" s="2"/>
      <c r="G1363" s="2"/>
      <c r="H1363" s="3">
        <f t="shared" si="271"/>
        <v>0</v>
      </c>
      <c r="I1363" s="63"/>
      <c r="J1363" s="7"/>
      <c r="K1363" s="8"/>
      <c r="M1363" s="391"/>
    </row>
    <row r="1364" spans="1:13" ht="24.95" customHeight="1">
      <c r="A1364" s="32">
        <f t="shared" si="270"/>
        <v>0</v>
      </c>
      <c r="B1364" s="10"/>
      <c r="C1364" s="2"/>
      <c r="D1364" s="2"/>
      <c r="E1364" s="2"/>
      <c r="F1364" s="2"/>
      <c r="G1364" s="2"/>
      <c r="H1364" s="3">
        <f t="shared" si="271"/>
        <v>0</v>
      </c>
      <c r="I1364" s="63"/>
      <c r="J1364" s="7"/>
      <c r="K1364" s="8"/>
      <c r="M1364" s="391"/>
    </row>
    <row r="1365" spans="1:13" ht="24.95" customHeight="1">
      <c r="A1365" s="32">
        <f t="shared" si="270"/>
        <v>0</v>
      </c>
      <c r="B1365" s="10"/>
      <c r="C1365" s="2"/>
      <c r="D1365" s="2"/>
      <c r="E1365" s="2"/>
      <c r="F1365" s="2"/>
      <c r="G1365" s="2"/>
      <c r="H1365" s="3">
        <f t="shared" si="271"/>
        <v>0</v>
      </c>
      <c r="I1365" s="63"/>
      <c r="J1365" s="7"/>
      <c r="K1365" s="8"/>
      <c r="M1365" s="391"/>
    </row>
    <row r="1366" spans="1:13" ht="24.95" customHeight="1">
      <c r="A1366" s="32">
        <f t="shared" si="270"/>
        <v>0</v>
      </c>
      <c r="B1366" s="10"/>
      <c r="C1366" s="2"/>
      <c r="D1366" s="2"/>
      <c r="E1366" s="2"/>
      <c r="F1366" s="2"/>
      <c r="G1366" s="2"/>
      <c r="H1366" s="3">
        <f t="shared" si="271"/>
        <v>0</v>
      </c>
      <c r="I1366" s="63"/>
      <c r="J1366" s="7"/>
      <c r="K1366" s="8"/>
      <c r="M1366" s="391"/>
    </row>
    <row r="1367" spans="1:13" ht="24.95" customHeight="1">
      <c r="A1367" s="33" t="e">
        <f>VLOOKUP(B1358,O:W,2)</f>
        <v>#N/A</v>
      </c>
      <c r="B1367" s="649" t="s">
        <v>70</v>
      </c>
      <c r="C1367" s="650"/>
      <c r="D1367" s="650"/>
      <c r="E1367" s="650"/>
      <c r="F1367" s="650"/>
      <c r="G1367" s="650"/>
      <c r="H1367" s="6"/>
      <c r="I1367" s="63">
        <f>SUM(H1359:H1367)</f>
        <v>0</v>
      </c>
      <c r="J1367" s="1" t="e">
        <f>VLOOKUP(B1358,O:W,7)</f>
        <v>#N/A</v>
      </c>
      <c r="K1367" s="8"/>
      <c r="M1367" s="391"/>
    </row>
    <row r="1368" spans="1:13" ht="45.75" customHeight="1">
      <c r="A1368" s="32">
        <f>IF(B1368&gt;0,1,0)</f>
        <v>0</v>
      </c>
      <c r="B1368" s="647"/>
      <c r="C1368" s="648"/>
      <c r="D1368" s="648"/>
      <c r="E1368" s="648"/>
      <c r="F1368" s="648"/>
      <c r="G1368" s="648"/>
      <c r="H1368" s="6"/>
      <c r="I1368" s="63"/>
      <c r="J1368" s="7"/>
      <c r="K1368" s="8"/>
      <c r="M1368" s="390" t="s">
        <v>3855</v>
      </c>
    </row>
    <row r="1369" spans="1:13" ht="24.95" customHeight="1">
      <c r="A1369" s="32">
        <f t="shared" ref="A1369:A1376" si="272">IF(H1369&gt;0,1,0)</f>
        <v>0</v>
      </c>
      <c r="B1369" s="10"/>
      <c r="C1369" s="2"/>
      <c r="D1369" s="2"/>
      <c r="E1369" s="2"/>
      <c r="F1369" s="2"/>
      <c r="G1369" s="2"/>
      <c r="H1369" s="3">
        <f>IF(AND(C1369=0,D1369=0,E1369=0,F1369=0,G1369=0),0,ROUND(IF(C1369=0,1,C1369)*IF(D1369=0,1,D1369)*IF(E1369=0,1,E1369)*IF(F1369=0,1,F1369)*IF(G1369=0,1,G1369),2))</f>
        <v>0</v>
      </c>
      <c r="I1369" s="63"/>
      <c r="J1369" s="7"/>
      <c r="K1369" s="8"/>
      <c r="M1369" s="391" t="s">
        <v>3856</v>
      </c>
    </row>
    <row r="1370" spans="1:13" ht="24.95" customHeight="1">
      <c r="A1370" s="32">
        <f t="shared" si="272"/>
        <v>0</v>
      </c>
      <c r="B1370" s="10"/>
      <c r="C1370" s="2"/>
      <c r="D1370" s="2"/>
      <c r="E1370" s="2"/>
      <c r="F1370" s="2"/>
      <c r="G1370" s="2"/>
      <c r="H1370" s="3">
        <f t="shared" ref="H1370:H1376" si="273">IF(AND(C1370=0,D1370=0,E1370=0,F1370=0,G1370=0),0,ROUND(IF(C1370=0,1,C1370)*IF(D1370=0,1,D1370)*IF(E1370=0,1,E1370)*IF(F1370=0,1,F1370)*IF(G1370=0,1,G1370),2))</f>
        <v>0</v>
      </c>
      <c r="I1370" s="63"/>
      <c r="J1370" s="7"/>
      <c r="K1370" s="8"/>
      <c r="M1370" s="391"/>
    </row>
    <row r="1371" spans="1:13" ht="24.95" customHeight="1">
      <c r="A1371" s="32">
        <f t="shared" si="272"/>
        <v>0</v>
      </c>
      <c r="B1371" s="10"/>
      <c r="C1371" s="2"/>
      <c r="D1371" s="2"/>
      <c r="E1371" s="2"/>
      <c r="F1371" s="2"/>
      <c r="G1371" s="2"/>
      <c r="H1371" s="3">
        <f t="shared" si="273"/>
        <v>0</v>
      </c>
      <c r="I1371" s="63"/>
      <c r="J1371" s="7"/>
      <c r="K1371" s="8"/>
      <c r="M1371" s="391"/>
    </row>
    <row r="1372" spans="1:13" ht="24.95" customHeight="1">
      <c r="A1372" s="32">
        <f t="shared" si="272"/>
        <v>0</v>
      </c>
      <c r="B1372" s="10"/>
      <c r="C1372" s="2"/>
      <c r="D1372" s="2"/>
      <c r="E1372" s="2"/>
      <c r="F1372" s="2"/>
      <c r="G1372" s="2"/>
      <c r="H1372" s="3">
        <f t="shared" si="273"/>
        <v>0</v>
      </c>
      <c r="I1372" s="63"/>
      <c r="J1372" s="7"/>
      <c r="K1372" s="8"/>
      <c r="M1372" s="391"/>
    </row>
    <row r="1373" spans="1:13" ht="24.95" customHeight="1">
      <c r="A1373" s="32">
        <f t="shared" si="272"/>
        <v>0</v>
      </c>
      <c r="B1373" s="10"/>
      <c r="C1373" s="2"/>
      <c r="D1373" s="2"/>
      <c r="E1373" s="2"/>
      <c r="F1373" s="2"/>
      <c r="G1373" s="2"/>
      <c r="H1373" s="3">
        <f t="shared" si="273"/>
        <v>0</v>
      </c>
      <c r="I1373" s="63"/>
      <c r="J1373" s="7"/>
      <c r="K1373" s="8"/>
      <c r="M1373" s="391"/>
    </row>
    <row r="1374" spans="1:13" ht="24.95" customHeight="1">
      <c r="A1374" s="32">
        <f t="shared" si="272"/>
        <v>0</v>
      </c>
      <c r="B1374" s="10"/>
      <c r="C1374" s="2"/>
      <c r="D1374" s="2"/>
      <c r="E1374" s="2"/>
      <c r="F1374" s="2"/>
      <c r="G1374" s="2"/>
      <c r="H1374" s="3">
        <f t="shared" si="273"/>
        <v>0</v>
      </c>
      <c r="I1374" s="63"/>
      <c r="J1374" s="7"/>
      <c r="K1374" s="8"/>
      <c r="M1374" s="391"/>
    </row>
    <row r="1375" spans="1:13" ht="24.95" customHeight="1">
      <c r="A1375" s="32">
        <f t="shared" si="272"/>
        <v>0</v>
      </c>
      <c r="B1375" s="10"/>
      <c r="C1375" s="2"/>
      <c r="D1375" s="2"/>
      <c r="E1375" s="2"/>
      <c r="F1375" s="2"/>
      <c r="G1375" s="2"/>
      <c r="H1375" s="3">
        <f t="shared" si="273"/>
        <v>0</v>
      </c>
      <c r="I1375" s="63"/>
      <c r="J1375" s="7"/>
      <c r="K1375" s="8"/>
      <c r="M1375" s="391"/>
    </row>
    <row r="1376" spans="1:13" ht="24.95" customHeight="1">
      <c r="A1376" s="32">
        <f t="shared" si="272"/>
        <v>0</v>
      </c>
      <c r="B1376" s="10"/>
      <c r="C1376" s="2"/>
      <c r="D1376" s="2"/>
      <c r="E1376" s="2"/>
      <c r="F1376" s="2"/>
      <c r="G1376" s="2"/>
      <c r="H1376" s="3">
        <f t="shared" si="273"/>
        <v>0</v>
      </c>
      <c r="I1376" s="63"/>
      <c r="J1376" s="7"/>
      <c r="K1376" s="8"/>
      <c r="M1376" s="391"/>
    </row>
    <row r="1377" spans="1:13" ht="24.95" customHeight="1">
      <c r="A1377" s="33" t="e">
        <f>VLOOKUP(B1368,O:W,2)</f>
        <v>#N/A</v>
      </c>
      <c r="B1377" s="649" t="s">
        <v>70</v>
      </c>
      <c r="C1377" s="650"/>
      <c r="D1377" s="650"/>
      <c r="E1377" s="650"/>
      <c r="F1377" s="650"/>
      <c r="G1377" s="650"/>
      <c r="H1377" s="6"/>
      <c r="I1377" s="63">
        <f>SUM(H1369:H1377)</f>
        <v>0</v>
      </c>
      <c r="J1377" s="1" t="e">
        <f>VLOOKUP(B1368,O:W,7)</f>
        <v>#N/A</v>
      </c>
      <c r="K1377" s="8"/>
      <c r="M1377" s="391"/>
    </row>
    <row r="1378" spans="1:13" ht="45.75" customHeight="1">
      <c r="A1378" s="32">
        <f>IF(B1378&gt;0,1,0)</f>
        <v>1</v>
      </c>
      <c r="B1378" s="647" t="s">
        <v>7023</v>
      </c>
      <c r="C1378" s="648"/>
      <c r="D1378" s="648"/>
      <c r="E1378" s="648"/>
      <c r="F1378" s="648"/>
      <c r="G1378" s="648"/>
      <c r="H1378" s="6"/>
      <c r="I1378" s="63"/>
      <c r="J1378" s="7"/>
      <c r="K1378" s="8"/>
      <c r="M1378" s="396" t="s">
        <v>3857</v>
      </c>
    </row>
    <row r="1379" spans="1:13" ht="24.95" customHeight="1">
      <c r="A1379" s="32">
        <f t="shared" ref="A1379:A1386" si="274">IF(H1379&gt;0,1,0)</f>
        <v>1</v>
      </c>
      <c r="B1379" s="10"/>
      <c r="C1379" s="2">
        <v>4</v>
      </c>
      <c r="D1379" s="2">
        <v>15</v>
      </c>
      <c r="E1379" s="2">
        <v>8</v>
      </c>
      <c r="F1379" s="2"/>
      <c r="G1379" s="2"/>
      <c r="H1379" s="3">
        <f>IF(AND(C1379=0,D1379=0,E1379=0,F1379=0,G1379=0),0,ROUND(IF(C1379=0,1,C1379)*IF(D1379=0,1,D1379)*IF(E1379=0,1,E1379)*IF(F1379=0,1,F1379)*IF(G1379=0,1,G1379),2))</f>
        <v>480</v>
      </c>
      <c r="I1379" s="63"/>
      <c r="J1379" s="7"/>
      <c r="K1379" s="8"/>
      <c r="M1379" s="397" t="s">
        <v>3858</v>
      </c>
    </row>
    <row r="1380" spans="1:13" ht="24.95" customHeight="1">
      <c r="A1380" s="32">
        <f t="shared" si="274"/>
        <v>0</v>
      </c>
      <c r="B1380" s="10"/>
      <c r="C1380" s="2"/>
      <c r="D1380" s="2"/>
      <c r="E1380" s="2"/>
      <c r="F1380" s="2"/>
      <c r="G1380" s="2"/>
      <c r="H1380" s="3">
        <f t="shared" ref="H1380:H1386" si="275">IF(AND(C1380=0,D1380=0,E1380=0,F1380=0,G1380=0),0,ROUND(IF(C1380=0,1,C1380)*IF(D1380=0,1,D1380)*IF(E1380=0,1,E1380)*IF(F1380=0,1,F1380)*IF(G1380=0,1,G1380),2))</f>
        <v>0</v>
      </c>
      <c r="I1380" s="63"/>
      <c r="J1380" s="7"/>
      <c r="K1380" s="8"/>
      <c r="M1380" s="397"/>
    </row>
    <row r="1381" spans="1:13" ht="24.95" customHeight="1">
      <c r="A1381" s="32">
        <f t="shared" si="274"/>
        <v>0</v>
      </c>
      <c r="B1381" s="10"/>
      <c r="C1381" s="2"/>
      <c r="D1381" s="2"/>
      <c r="E1381" s="2"/>
      <c r="F1381" s="2"/>
      <c r="G1381" s="2"/>
      <c r="H1381" s="3">
        <f t="shared" si="275"/>
        <v>0</v>
      </c>
      <c r="I1381" s="63"/>
      <c r="J1381" s="7"/>
      <c r="K1381" s="8"/>
      <c r="M1381" s="397"/>
    </row>
    <row r="1382" spans="1:13" ht="24.95" customHeight="1">
      <c r="A1382" s="32">
        <f t="shared" si="274"/>
        <v>0</v>
      </c>
      <c r="B1382" s="10"/>
      <c r="C1382" s="2"/>
      <c r="D1382" s="2"/>
      <c r="E1382" s="2"/>
      <c r="F1382" s="2"/>
      <c r="G1382" s="2"/>
      <c r="H1382" s="3">
        <f t="shared" si="275"/>
        <v>0</v>
      </c>
      <c r="I1382" s="63"/>
      <c r="J1382" s="7"/>
      <c r="K1382" s="8"/>
      <c r="M1382" s="397"/>
    </row>
    <row r="1383" spans="1:13" ht="24.95" customHeight="1">
      <c r="A1383" s="32">
        <f t="shared" si="274"/>
        <v>0</v>
      </c>
      <c r="B1383" s="10"/>
      <c r="C1383" s="2"/>
      <c r="D1383" s="2"/>
      <c r="E1383" s="2"/>
      <c r="F1383" s="2"/>
      <c r="G1383" s="2"/>
      <c r="H1383" s="3">
        <f t="shared" si="275"/>
        <v>0</v>
      </c>
      <c r="I1383" s="63"/>
      <c r="J1383" s="7"/>
      <c r="K1383" s="8"/>
      <c r="M1383" s="397"/>
    </row>
    <row r="1384" spans="1:13" ht="24.95" customHeight="1">
      <c r="A1384" s="32">
        <f t="shared" si="274"/>
        <v>0</v>
      </c>
      <c r="B1384" s="10"/>
      <c r="C1384" s="2"/>
      <c r="D1384" s="2"/>
      <c r="E1384" s="2"/>
      <c r="F1384" s="2"/>
      <c r="G1384" s="2"/>
      <c r="H1384" s="3">
        <f t="shared" si="275"/>
        <v>0</v>
      </c>
      <c r="I1384" s="63"/>
      <c r="J1384" s="7"/>
      <c r="K1384" s="8"/>
      <c r="M1384" s="397"/>
    </row>
    <row r="1385" spans="1:13" ht="24.95" customHeight="1">
      <c r="A1385" s="32">
        <f t="shared" si="274"/>
        <v>0</v>
      </c>
      <c r="B1385" s="10"/>
      <c r="C1385" s="2"/>
      <c r="D1385" s="2"/>
      <c r="E1385" s="2"/>
      <c r="F1385" s="2"/>
      <c r="G1385" s="2"/>
      <c r="H1385" s="3">
        <f t="shared" si="275"/>
        <v>0</v>
      </c>
      <c r="I1385" s="63"/>
      <c r="J1385" s="7"/>
      <c r="K1385" s="8"/>
      <c r="M1385" s="397"/>
    </row>
    <row r="1386" spans="1:13" ht="24.95" customHeight="1">
      <c r="A1386" s="32">
        <f t="shared" si="274"/>
        <v>0</v>
      </c>
      <c r="B1386" s="10"/>
      <c r="C1386" s="2"/>
      <c r="D1386" s="2"/>
      <c r="E1386" s="2"/>
      <c r="F1386" s="2"/>
      <c r="G1386" s="2"/>
      <c r="H1386" s="3">
        <f t="shared" si="275"/>
        <v>0</v>
      </c>
      <c r="I1386" s="63"/>
      <c r="J1386" s="7"/>
      <c r="K1386" s="8"/>
      <c r="M1386" s="397"/>
    </row>
    <row r="1387" spans="1:13" ht="24.95" customHeight="1">
      <c r="A1387" s="33" t="str">
        <f>VLOOKUP(B1378,O:W,2)</f>
        <v>100101</v>
      </c>
      <c r="B1387" s="649" t="s">
        <v>70</v>
      </c>
      <c r="C1387" s="650"/>
      <c r="D1387" s="650"/>
      <c r="E1387" s="650"/>
      <c r="F1387" s="650"/>
      <c r="G1387" s="650"/>
      <c r="H1387" s="6"/>
      <c r="I1387" s="63">
        <f>SUM(H1379:H1387)</f>
        <v>480</v>
      </c>
      <c r="J1387" s="1" t="str">
        <f>VLOOKUP(B1378,O:W,7)</f>
        <v>مترمربع</v>
      </c>
      <c r="K1387" s="8"/>
      <c r="M1387" s="397"/>
    </row>
    <row r="1388" spans="1:13" ht="45.75" customHeight="1">
      <c r="A1388" s="32">
        <f>IF(B1388&gt;0,1,0)</f>
        <v>1</v>
      </c>
      <c r="B1388" s="647" t="s">
        <v>7283</v>
      </c>
      <c r="C1388" s="648"/>
      <c r="D1388" s="648"/>
      <c r="E1388" s="648"/>
      <c r="F1388" s="648"/>
      <c r="G1388" s="648"/>
      <c r="H1388" s="6"/>
      <c r="I1388" s="63"/>
      <c r="J1388" s="7"/>
      <c r="K1388" s="8"/>
      <c r="M1388" s="396" t="s">
        <v>3857</v>
      </c>
    </row>
    <row r="1389" spans="1:13" ht="24.95" customHeight="1">
      <c r="A1389" s="32">
        <f t="shared" ref="A1389:A1396" si="276">IF(H1389&gt;0,1,0)</f>
        <v>1</v>
      </c>
      <c r="B1389" s="10"/>
      <c r="C1389" s="2">
        <v>1</v>
      </c>
      <c r="D1389" s="2"/>
      <c r="E1389" s="2"/>
      <c r="F1389" s="2"/>
      <c r="G1389" s="2"/>
      <c r="H1389" s="3">
        <f>IF(AND(C1389=0,D1389=0,E1389=0,F1389=0,G1389=0),0,ROUND(IF(C1389=0,1,C1389)*IF(D1389=0,1,D1389)*IF(E1389=0,1,E1389)*IF(F1389=0,1,F1389)*IF(G1389=0,1,G1389),2))</f>
        <v>1</v>
      </c>
      <c r="I1389" s="63"/>
      <c r="J1389" s="7"/>
      <c r="K1389" s="8"/>
      <c r="M1389" s="397" t="s">
        <v>3858</v>
      </c>
    </row>
    <row r="1390" spans="1:13" ht="24.95" customHeight="1">
      <c r="A1390" s="32">
        <f t="shared" si="276"/>
        <v>0</v>
      </c>
      <c r="B1390" s="10"/>
      <c r="C1390" s="2"/>
      <c r="D1390" s="2"/>
      <c r="E1390" s="2"/>
      <c r="F1390" s="2"/>
      <c r="G1390" s="2"/>
      <c r="H1390" s="3">
        <f t="shared" ref="H1390:H1396" si="277">IF(AND(C1390=0,D1390=0,E1390=0,F1390=0,G1390=0),0,ROUND(IF(C1390=0,1,C1390)*IF(D1390=0,1,D1390)*IF(E1390=0,1,E1390)*IF(F1390=0,1,F1390)*IF(G1390=0,1,G1390),2))</f>
        <v>0</v>
      </c>
      <c r="I1390" s="63"/>
      <c r="J1390" s="7"/>
      <c r="K1390" s="8"/>
      <c r="M1390" s="397"/>
    </row>
    <row r="1391" spans="1:13" ht="24.95" customHeight="1">
      <c r="A1391" s="32">
        <f t="shared" si="276"/>
        <v>0</v>
      </c>
      <c r="B1391" s="10"/>
      <c r="C1391" s="2"/>
      <c r="D1391" s="2"/>
      <c r="E1391" s="2"/>
      <c r="F1391" s="2"/>
      <c r="G1391" s="2"/>
      <c r="H1391" s="3">
        <f t="shared" si="277"/>
        <v>0</v>
      </c>
      <c r="I1391" s="63"/>
      <c r="J1391" s="7"/>
      <c r="K1391" s="8"/>
      <c r="M1391" s="397"/>
    </row>
    <row r="1392" spans="1:13" ht="24.95" customHeight="1">
      <c r="A1392" s="32">
        <f t="shared" si="276"/>
        <v>0</v>
      </c>
      <c r="B1392" s="10"/>
      <c r="C1392" s="2"/>
      <c r="D1392" s="2"/>
      <c r="E1392" s="2"/>
      <c r="F1392" s="2"/>
      <c r="G1392" s="2"/>
      <c r="H1392" s="3">
        <f t="shared" si="277"/>
        <v>0</v>
      </c>
      <c r="I1392" s="63"/>
      <c r="J1392" s="7"/>
      <c r="K1392" s="8"/>
      <c r="M1392" s="397"/>
    </row>
    <row r="1393" spans="1:13" ht="24.95" customHeight="1">
      <c r="A1393" s="32">
        <f t="shared" si="276"/>
        <v>0</v>
      </c>
      <c r="B1393" s="10"/>
      <c r="C1393" s="2"/>
      <c r="D1393" s="2"/>
      <c r="E1393" s="2"/>
      <c r="F1393" s="2"/>
      <c r="G1393" s="2"/>
      <c r="H1393" s="3">
        <f t="shared" si="277"/>
        <v>0</v>
      </c>
      <c r="I1393" s="63"/>
      <c r="J1393" s="7"/>
      <c r="K1393" s="8"/>
      <c r="M1393" s="397"/>
    </row>
    <row r="1394" spans="1:13" ht="24.95" customHeight="1">
      <c r="A1394" s="32">
        <f t="shared" si="276"/>
        <v>0</v>
      </c>
      <c r="B1394" s="10"/>
      <c r="C1394" s="2"/>
      <c r="D1394" s="2"/>
      <c r="E1394" s="2"/>
      <c r="F1394" s="2"/>
      <c r="G1394" s="2"/>
      <c r="H1394" s="3">
        <f t="shared" si="277"/>
        <v>0</v>
      </c>
      <c r="I1394" s="63"/>
      <c r="J1394" s="7"/>
      <c r="K1394" s="8"/>
      <c r="M1394" s="397"/>
    </row>
    <row r="1395" spans="1:13" ht="24.95" customHeight="1">
      <c r="A1395" s="32">
        <f t="shared" si="276"/>
        <v>0</v>
      </c>
      <c r="B1395" s="10"/>
      <c r="C1395" s="2"/>
      <c r="D1395" s="2"/>
      <c r="E1395" s="2"/>
      <c r="F1395" s="2"/>
      <c r="G1395" s="2"/>
      <c r="H1395" s="3">
        <f t="shared" si="277"/>
        <v>0</v>
      </c>
      <c r="I1395" s="63"/>
      <c r="J1395" s="7"/>
      <c r="K1395" s="8"/>
      <c r="M1395" s="397"/>
    </row>
    <row r="1396" spans="1:13" ht="24.95" customHeight="1">
      <c r="A1396" s="32">
        <f t="shared" si="276"/>
        <v>0</v>
      </c>
      <c r="B1396" s="10"/>
      <c r="C1396" s="2"/>
      <c r="D1396" s="2"/>
      <c r="E1396" s="2"/>
      <c r="F1396" s="2"/>
      <c r="G1396" s="2"/>
      <c r="H1396" s="3">
        <f t="shared" si="277"/>
        <v>0</v>
      </c>
      <c r="I1396" s="63"/>
      <c r="J1396" s="7"/>
      <c r="K1396" s="8"/>
      <c r="M1396" s="397"/>
    </row>
    <row r="1397" spans="1:13" ht="24.95" customHeight="1">
      <c r="A1397" s="33" t="str">
        <f>VLOOKUP(B1388,O:W,2)</f>
        <v>100407</v>
      </c>
      <c r="B1397" s="649" t="s">
        <v>70</v>
      </c>
      <c r="C1397" s="650"/>
      <c r="D1397" s="650"/>
      <c r="E1397" s="650"/>
      <c r="F1397" s="650"/>
      <c r="G1397" s="650"/>
      <c r="H1397" s="6"/>
      <c r="I1397" s="63">
        <f>SUM(H1389:H1397)</f>
        <v>1</v>
      </c>
      <c r="J1397" s="1" t="str">
        <f>VLOOKUP(B1388,O:W,7)</f>
        <v>مترمربع</v>
      </c>
      <c r="K1397" s="8"/>
      <c r="M1397" s="397"/>
    </row>
    <row r="1398" spans="1:13" ht="45.75" customHeight="1">
      <c r="A1398" s="32">
        <f>IF(B1398&gt;0,1,0)</f>
        <v>0</v>
      </c>
      <c r="B1398" s="647"/>
      <c r="C1398" s="648"/>
      <c r="D1398" s="648"/>
      <c r="E1398" s="648"/>
      <c r="F1398" s="648"/>
      <c r="G1398" s="648"/>
      <c r="H1398" s="6"/>
      <c r="I1398" s="63"/>
      <c r="J1398" s="7"/>
      <c r="K1398" s="8"/>
      <c r="M1398" s="396" t="s">
        <v>3857</v>
      </c>
    </row>
    <row r="1399" spans="1:13" ht="24.95" customHeight="1">
      <c r="A1399" s="32">
        <f t="shared" ref="A1399:A1406" si="278">IF(H1399&gt;0,1,0)</f>
        <v>0</v>
      </c>
      <c r="B1399" s="10"/>
      <c r="C1399" s="2"/>
      <c r="D1399" s="2"/>
      <c r="E1399" s="2"/>
      <c r="F1399" s="2"/>
      <c r="G1399" s="2"/>
      <c r="H1399" s="3">
        <f>IF(AND(C1399=0,D1399=0,E1399=0,F1399=0,G1399=0),0,ROUND(IF(C1399=0,1,C1399)*IF(D1399=0,1,D1399)*IF(E1399=0,1,E1399)*IF(F1399=0,1,F1399)*IF(G1399=0,1,G1399),2))</f>
        <v>0</v>
      </c>
      <c r="I1399" s="63"/>
      <c r="J1399" s="7"/>
      <c r="K1399" s="8"/>
      <c r="M1399" s="397" t="s">
        <v>3858</v>
      </c>
    </row>
    <row r="1400" spans="1:13" ht="24.95" customHeight="1">
      <c r="A1400" s="32">
        <f t="shared" si="278"/>
        <v>0</v>
      </c>
      <c r="B1400" s="10"/>
      <c r="C1400" s="2"/>
      <c r="D1400" s="2"/>
      <c r="E1400" s="2"/>
      <c r="F1400" s="2"/>
      <c r="G1400" s="2"/>
      <c r="H1400" s="3">
        <f t="shared" ref="H1400:H1406" si="279">IF(AND(C1400=0,D1400=0,E1400=0,F1400=0,G1400=0),0,ROUND(IF(C1400=0,1,C1400)*IF(D1400=0,1,D1400)*IF(E1400=0,1,E1400)*IF(F1400=0,1,F1400)*IF(G1400=0,1,G1400),2))</f>
        <v>0</v>
      </c>
      <c r="I1400" s="63"/>
      <c r="J1400" s="7"/>
      <c r="K1400" s="8"/>
      <c r="M1400" s="397"/>
    </row>
    <row r="1401" spans="1:13" ht="24.95" customHeight="1">
      <c r="A1401" s="32">
        <f t="shared" si="278"/>
        <v>0</v>
      </c>
      <c r="B1401" s="10"/>
      <c r="C1401" s="2"/>
      <c r="D1401" s="2"/>
      <c r="E1401" s="2"/>
      <c r="F1401" s="2"/>
      <c r="G1401" s="2"/>
      <c r="H1401" s="3">
        <f t="shared" si="279"/>
        <v>0</v>
      </c>
      <c r="I1401" s="63"/>
      <c r="J1401" s="7"/>
      <c r="K1401" s="8"/>
      <c r="M1401" s="397"/>
    </row>
    <row r="1402" spans="1:13" ht="24.95" customHeight="1">
      <c r="A1402" s="32">
        <f t="shared" si="278"/>
        <v>0</v>
      </c>
      <c r="B1402" s="10"/>
      <c r="C1402" s="2"/>
      <c r="D1402" s="2"/>
      <c r="E1402" s="2"/>
      <c r="F1402" s="2"/>
      <c r="G1402" s="2"/>
      <c r="H1402" s="3">
        <f t="shared" si="279"/>
        <v>0</v>
      </c>
      <c r="I1402" s="63"/>
      <c r="J1402" s="7"/>
      <c r="K1402" s="8"/>
      <c r="M1402" s="397"/>
    </row>
    <row r="1403" spans="1:13" ht="24.95" customHeight="1">
      <c r="A1403" s="32">
        <f t="shared" si="278"/>
        <v>0</v>
      </c>
      <c r="B1403" s="10"/>
      <c r="C1403" s="2"/>
      <c r="D1403" s="2"/>
      <c r="E1403" s="2"/>
      <c r="F1403" s="2"/>
      <c r="G1403" s="2"/>
      <c r="H1403" s="3">
        <f t="shared" si="279"/>
        <v>0</v>
      </c>
      <c r="I1403" s="63"/>
      <c r="J1403" s="7"/>
      <c r="K1403" s="8"/>
      <c r="M1403" s="397"/>
    </row>
    <row r="1404" spans="1:13" ht="24.95" customHeight="1">
      <c r="A1404" s="32">
        <f t="shared" si="278"/>
        <v>0</v>
      </c>
      <c r="B1404" s="10"/>
      <c r="C1404" s="2"/>
      <c r="D1404" s="2"/>
      <c r="E1404" s="2"/>
      <c r="F1404" s="2"/>
      <c r="G1404" s="2"/>
      <c r="H1404" s="3">
        <f t="shared" si="279"/>
        <v>0</v>
      </c>
      <c r="I1404" s="63"/>
      <c r="J1404" s="7"/>
      <c r="K1404" s="8"/>
      <c r="M1404" s="397"/>
    </row>
    <row r="1405" spans="1:13" ht="24.95" customHeight="1">
      <c r="A1405" s="32">
        <f t="shared" si="278"/>
        <v>0</v>
      </c>
      <c r="B1405" s="10"/>
      <c r="C1405" s="2"/>
      <c r="D1405" s="2"/>
      <c r="E1405" s="2"/>
      <c r="F1405" s="2"/>
      <c r="G1405" s="2"/>
      <c r="H1405" s="3">
        <f t="shared" si="279"/>
        <v>0</v>
      </c>
      <c r="I1405" s="63"/>
      <c r="J1405" s="7"/>
      <c r="K1405" s="8"/>
      <c r="M1405" s="397"/>
    </row>
    <row r="1406" spans="1:13" ht="24.95" customHeight="1">
      <c r="A1406" s="32">
        <f t="shared" si="278"/>
        <v>0</v>
      </c>
      <c r="B1406" s="10"/>
      <c r="C1406" s="2"/>
      <c r="D1406" s="2"/>
      <c r="E1406" s="2"/>
      <c r="F1406" s="2"/>
      <c r="G1406" s="2"/>
      <c r="H1406" s="3">
        <f t="shared" si="279"/>
        <v>0</v>
      </c>
      <c r="I1406" s="63"/>
      <c r="J1406" s="7"/>
      <c r="K1406" s="8"/>
      <c r="M1406" s="397"/>
    </row>
    <row r="1407" spans="1:13" ht="24.95" customHeight="1">
      <c r="A1407" s="33" t="e">
        <f>VLOOKUP(B1398,O:W,2)</f>
        <v>#N/A</v>
      </c>
      <c r="B1407" s="649" t="s">
        <v>70</v>
      </c>
      <c r="C1407" s="650"/>
      <c r="D1407" s="650"/>
      <c r="E1407" s="650"/>
      <c r="F1407" s="650"/>
      <c r="G1407" s="650"/>
      <c r="H1407" s="6"/>
      <c r="I1407" s="63">
        <f>SUM(H1399:H1407)</f>
        <v>0</v>
      </c>
      <c r="J1407" s="1" t="e">
        <f>VLOOKUP(B1398,O:W,7)</f>
        <v>#N/A</v>
      </c>
      <c r="K1407" s="8"/>
      <c r="M1407" s="397"/>
    </row>
    <row r="1408" spans="1:13" ht="45.75" customHeight="1">
      <c r="A1408" s="32">
        <f>IF(B1408&gt;0,1,0)</f>
        <v>0</v>
      </c>
      <c r="B1408" s="647"/>
      <c r="C1408" s="648"/>
      <c r="D1408" s="648"/>
      <c r="E1408" s="648"/>
      <c r="F1408" s="648"/>
      <c r="G1408" s="648"/>
      <c r="H1408" s="6"/>
      <c r="I1408" s="63"/>
      <c r="J1408" s="7"/>
      <c r="K1408" s="8"/>
      <c r="M1408" s="396" t="s">
        <v>3857</v>
      </c>
    </row>
    <row r="1409" spans="1:13" ht="24.95" customHeight="1">
      <c r="A1409" s="32">
        <f t="shared" ref="A1409:A1416" si="280">IF(H1409&gt;0,1,0)</f>
        <v>0</v>
      </c>
      <c r="B1409" s="10"/>
      <c r="C1409" s="2"/>
      <c r="D1409" s="2"/>
      <c r="E1409" s="2"/>
      <c r="F1409" s="2"/>
      <c r="G1409" s="2"/>
      <c r="H1409" s="3">
        <f>IF(AND(C1409=0,D1409=0,E1409=0,F1409=0,G1409=0),0,ROUND(IF(C1409=0,1,C1409)*IF(D1409=0,1,D1409)*IF(E1409=0,1,E1409)*IF(F1409=0,1,F1409)*IF(G1409=0,1,G1409),2))</f>
        <v>0</v>
      </c>
      <c r="I1409" s="63"/>
      <c r="J1409" s="7"/>
      <c r="K1409" s="8"/>
      <c r="M1409" s="397" t="s">
        <v>3858</v>
      </c>
    </row>
    <row r="1410" spans="1:13" ht="24.95" customHeight="1">
      <c r="A1410" s="32">
        <f t="shared" si="280"/>
        <v>0</v>
      </c>
      <c r="B1410" s="10"/>
      <c r="C1410" s="2"/>
      <c r="D1410" s="2"/>
      <c r="E1410" s="2"/>
      <c r="F1410" s="2"/>
      <c r="G1410" s="2"/>
      <c r="H1410" s="3">
        <f t="shared" ref="H1410:H1416" si="281">IF(AND(C1410=0,D1410=0,E1410=0,F1410=0,G1410=0),0,ROUND(IF(C1410=0,1,C1410)*IF(D1410=0,1,D1410)*IF(E1410=0,1,E1410)*IF(F1410=0,1,F1410)*IF(G1410=0,1,G1410),2))</f>
        <v>0</v>
      </c>
      <c r="I1410" s="63"/>
      <c r="J1410" s="7"/>
      <c r="K1410" s="8"/>
      <c r="M1410" s="397"/>
    </row>
    <row r="1411" spans="1:13" ht="24.95" customHeight="1">
      <c r="A1411" s="32">
        <f t="shared" si="280"/>
        <v>0</v>
      </c>
      <c r="B1411" s="10"/>
      <c r="C1411" s="2"/>
      <c r="D1411" s="2"/>
      <c r="E1411" s="2"/>
      <c r="F1411" s="2"/>
      <c r="G1411" s="2"/>
      <c r="H1411" s="3">
        <f t="shared" si="281"/>
        <v>0</v>
      </c>
      <c r="I1411" s="63"/>
      <c r="J1411" s="7"/>
      <c r="K1411" s="8"/>
      <c r="M1411" s="397"/>
    </row>
    <row r="1412" spans="1:13" ht="24.95" customHeight="1">
      <c r="A1412" s="32">
        <f t="shared" si="280"/>
        <v>0</v>
      </c>
      <c r="B1412" s="10"/>
      <c r="C1412" s="2"/>
      <c r="D1412" s="2"/>
      <c r="E1412" s="2"/>
      <c r="F1412" s="2"/>
      <c r="G1412" s="2"/>
      <c r="H1412" s="3">
        <f t="shared" si="281"/>
        <v>0</v>
      </c>
      <c r="I1412" s="63"/>
      <c r="J1412" s="7"/>
      <c r="K1412" s="8"/>
      <c r="M1412" s="397"/>
    </row>
    <row r="1413" spans="1:13" ht="24.95" customHeight="1">
      <c r="A1413" s="32">
        <f t="shared" si="280"/>
        <v>0</v>
      </c>
      <c r="B1413" s="10"/>
      <c r="C1413" s="2"/>
      <c r="D1413" s="2"/>
      <c r="E1413" s="2"/>
      <c r="F1413" s="2"/>
      <c r="G1413" s="2"/>
      <c r="H1413" s="3">
        <f t="shared" si="281"/>
        <v>0</v>
      </c>
      <c r="I1413" s="63"/>
      <c r="J1413" s="7"/>
      <c r="K1413" s="8"/>
      <c r="M1413" s="397"/>
    </row>
    <row r="1414" spans="1:13" ht="24.95" customHeight="1">
      <c r="A1414" s="32">
        <f t="shared" si="280"/>
        <v>0</v>
      </c>
      <c r="B1414" s="10"/>
      <c r="C1414" s="2"/>
      <c r="D1414" s="2"/>
      <c r="E1414" s="2"/>
      <c r="F1414" s="2"/>
      <c r="G1414" s="2"/>
      <c r="H1414" s="3">
        <f t="shared" si="281"/>
        <v>0</v>
      </c>
      <c r="I1414" s="63"/>
      <c r="J1414" s="7"/>
      <c r="K1414" s="8"/>
      <c r="M1414" s="397"/>
    </row>
    <row r="1415" spans="1:13" ht="24.95" customHeight="1">
      <c r="A1415" s="32">
        <f t="shared" si="280"/>
        <v>0</v>
      </c>
      <c r="B1415" s="10"/>
      <c r="C1415" s="2"/>
      <c r="D1415" s="2"/>
      <c r="E1415" s="2"/>
      <c r="F1415" s="2"/>
      <c r="G1415" s="2"/>
      <c r="H1415" s="3">
        <f t="shared" si="281"/>
        <v>0</v>
      </c>
      <c r="I1415" s="63"/>
      <c r="J1415" s="7"/>
      <c r="K1415" s="8"/>
      <c r="M1415" s="397"/>
    </row>
    <row r="1416" spans="1:13" ht="24.95" customHeight="1">
      <c r="A1416" s="32">
        <f t="shared" si="280"/>
        <v>0</v>
      </c>
      <c r="B1416" s="10"/>
      <c r="C1416" s="2"/>
      <c r="D1416" s="2"/>
      <c r="E1416" s="2"/>
      <c r="F1416" s="2"/>
      <c r="G1416" s="2"/>
      <c r="H1416" s="3">
        <f t="shared" si="281"/>
        <v>0</v>
      </c>
      <c r="I1416" s="63"/>
      <c r="J1416" s="7"/>
      <c r="K1416" s="8"/>
      <c r="M1416" s="397"/>
    </row>
    <row r="1417" spans="1:13" ht="24.95" customHeight="1">
      <c r="A1417" s="33" t="e">
        <f>VLOOKUP(B1408,O:W,2)</f>
        <v>#N/A</v>
      </c>
      <c r="B1417" s="649" t="s">
        <v>70</v>
      </c>
      <c r="C1417" s="650"/>
      <c r="D1417" s="650"/>
      <c r="E1417" s="650"/>
      <c r="F1417" s="650"/>
      <c r="G1417" s="650"/>
      <c r="H1417" s="6"/>
      <c r="I1417" s="63">
        <f>SUM(H1409:H1417)</f>
        <v>0</v>
      </c>
      <c r="J1417" s="1" t="e">
        <f>VLOOKUP(B1408,O:W,7)</f>
        <v>#N/A</v>
      </c>
      <c r="K1417" s="8"/>
      <c r="M1417" s="397"/>
    </row>
    <row r="1418" spans="1:13" ht="45.75" customHeight="1">
      <c r="A1418" s="32">
        <f>IF(B1418&gt;0,1,0)</f>
        <v>0</v>
      </c>
      <c r="B1418" s="647"/>
      <c r="C1418" s="648"/>
      <c r="D1418" s="648"/>
      <c r="E1418" s="648"/>
      <c r="F1418" s="648"/>
      <c r="G1418" s="648"/>
      <c r="H1418" s="6"/>
      <c r="I1418" s="63"/>
      <c r="J1418" s="7"/>
      <c r="K1418" s="8"/>
      <c r="M1418" s="396" t="s">
        <v>3857</v>
      </c>
    </row>
    <row r="1419" spans="1:13" ht="24.95" customHeight="1">
      <c r="A1419" s="32">
        <f t="shared" ref="A1419:A1426" si="282">IF(H1419&gt;0,1,0)</f>
        <v>0</v>
      </c>
      <c r="B1419" s="10"/>
      <c r="C1419" s="2"/>
      <c r="D1419" s="2"/>
      <c r="E1419" s="2"/>
      <c r="F1419" s="2"/>
      <c r="G1419" s="2"/>
      <c r="H1419" s="3">
        <f>IF(AND(C1419=0,D1419=0,E1419=0,F1419=0,G1419=0),0,ROUND(IF(C1419=0,1,C1419)*IF(D1419=0,1,D1419)*IF(E1419=0,1,E1419)*IF(F1419=0,1,F1419)*IF(G1419=0,1,G1419),2))</f>
        <v>0</v>
      </c>
      <c r="I1419" s="63"/>
      <c r="J1419" s="7"/>
      <c r="K1419" s="8"/>
      <c r="M1419" s="397" t="s">
        <v>3858</v>
      </c>
    </row>
    <row r="1420" spans="1:13" ht="24.95" customHeight="1">
      <c r="A1420" s="32">
        <f t="shared" si="282"/>
        <v>0</v>
      </c>
      <c r="B1420" s="10"/>
      <c r="C1420" s="2"/>
      <c r="D1420" s="2"/>
      <c r="E1420" s="2"/>
      <c r="F1420" s="2"/>
      <c r="G1420" s="2"/>
      <c r="H1420" s="3">
        <f t="shared" ref="H1420:H1426" si="283">IF(AND(C1420=0,D1420=0,E1420=0,F1420=0,G1420=0),0,ROUND(IF(C1420=0,1,C1420)*IF(D1420=0,1,D1420)*IF(E1420=0,1,E1420)*IF(F1420=0,1,F1420)*IF(G1420=0,1,G1420),2))</f>
        <v>0</v>
      </c>
      <c r="I1420" s="63"/>
      <c r="J1420" s="7"/>
      <c r="K1420" s="8"/>
      <c r="M1420" s="397"/>
    </row>
    <row r="1421" spans="1:13" ht="24.95" customHeight="1">
      <c r="A1421" s="32">
        <f t="shared" si="282"/>
        <v>0</v>
      </c>
      <c r="B1421" s="10"/>
      <c r="C1421" s="2"/>
      <c r="D1421" s="2"/>
      <c r="E1421" s="2"/>
      <c r="F1421" s="2"/>
      <c r="G1421" s="2"/>
      <c r="H1421" s="3">
        <f t="shared" si="283"/>
        <v>0</v>
      </c>
      <c r="I1421" s="63"/>
      <c r="J1421" s="7"/>
      <c r="K1421" s="8"/>
      <c r="M1421" s="397"/>
    </row>
    <row r="1422" spans="1:13" ht="24.95" customHeight="1">
      <c r="A1422" s="32">
        <f t="shared" si="282"/>
        <v>0</v>
      </c>
      <c r="B1422" s="10"/>
      <c r="C1422" s="2"/>
      <c r="D1422" s="2"/>
      <c r="E1422" s="2"/>
      <c r="F1422" s="2"/>
      <c r="G1422" s="2"/>
      <c r="H1422" s="3">
        <f t="shared" si="283"/>
        <v>0</v>
      </c>
      <c r="I1422" s="63"/>
      <c r="J1422" s="7"/>
      <c r="K1422" s="8"/>
      <c r="M1422" s="397"/>
    </row>
    <row r="1423" spans="1:13" ht="24.95" customHeight="1">
      <c r="A1423" s="32">
        <f t="shared" si="282"/>
        <v>0</v>
      </c>
      <c r="B1423" s="10"/>
      <c r="C1423" s="2"/>
      <c r="D1423" s="2"/>
      <c r="E1423" s="2"/>
      <c r="F1423" s="2"/>
      <c r="G1423" s="2"/>
      <c r="H1423" s="3">
        <f t="shared" si="283"/>
        <v>0</v>
      </c>
      <c r="I1423" s="63"/>
      <c r="J1423" s="7"/>
      <c r="K1423" s="8"/>
      <c r="M1423" s="397"/>
    </row>
    <row r="1424" spans="1:13" ht="24.95" customHeight="1">
      <c r="A1424" s="32">
        <f t="shared" si="282"/>
        <v>0</v>
      </c>
      <c r="B1424" s="10"/>
      <c r="C1424" s="2"/>
      <c r="D1424" s="2"/>
      <c r="E1424" s="2"/>
      <c r="F1424" s="2"/>
      <c r="G1424" s="2"/>
      <c r="H1424" s="3">
        <f t="shared" si="283"/>
        <v>0</v>
      </c>
      <c r="I1424" s="63"/>
      <c r="J1424" s="7"/>
      <c r="K1424" s="8"/>
      <c r="M1424" s="397"/>
    </row>
    <row r="1425" spans="1:13" ht="24.95" customHeight="1">
      <c r="A1425" s="32">
        <f t="shared" si="282"/>
        <v>0</v>
      </c>
      <c r="B1425" s="10"/>
      <c r="C1425" s="2"/>
      <c r="D1425" s="2"/>
      <c r="E1425" s="2"/>
      <c r="F1425" s="2"/>
      <c r="G1425" s="2"/>
      <c r="H1425" s="3">
        <f t="shared" si="283"/>
        <v>0</v>
      </c>
      <c r="I1425" s="63"/>
      <c r="J1425" s="7"/>
      <c r="K1425" s="8"/>
      <c r="M1425" s="397"/>
    </row>
    <row r="1426" spans="1:13" ht="24.95" customHeight="1">
      <c r="A1426" s="32">
        <f t="shared" si="282"/>
        <v>0</v>
      </c>
      <c r="B1426" s="10"/>
      <c r="C1426" s="2"/>
      <c r="D1426" s="2"/>
      <c r="E1426" s="2"/>
      <c r="F1426" s="2"/>
      <c r="G1426" s="2"/>
      <c r="H1426" s="3">
        <f t="shared" si="283"/>
        <v>0</v>
      </c>
      <c r="I1426" s="63"/>
      <c r="J1426" s="7"/>
      <c r="K1426" s="8"/>
      <c r="M1426" s="397"/>
    </row>
    <row r="1427" spans="1:13" ht="24.95" customHeight="1">
      <c r="A1427" s="33" t="e">
        <f>VLOOKUP(B1418,O:W,2)</f>
        <v>#N/A</v>
      </c>
      <c r="B1427" s="649" t="s">
        <v>70</v>
      </c>
      <c r="C1427" s="650"/>
      <c r="D1427" s="650"/>
      <c r="E1427" s="650"/>
      <c r="F1427" s="650"/>
      <c r="G1427" s="650"/>
      <c r="H1427" s="6"/>
      <c r="I1427" s="63">
        <f>SUM(H1419:H1427)</f>
        <v>0</v>
      </c>
      <c r="J1427" s="1" t="e">
        <f>VLOOKUP(B1418,O:W,7)</f>
        <v>#N/A</v>
      </c>
      <c r="K1427" s="8"/>
      <c r="M1427" s="397"/>
    </row>
    <row r="1428" spans="1:13" ht="45.75" customHeight="1">
      <c r="A1428" s="32">
        <f>IF(B1428&gt;0,1,0)</f>
        <v>1</v>
      </c>
      <c r="B1428" s="647" t="s">
        <v>7024</v>
      </c>
      <c r="C1428" s="648"/>
      <c r="D1428" s="648"/>
      <c r="E1428" s="648"/>
      <c r="F1428" s="648"/>
      <c r="G1428" s="648"/>
      <c r="H1428" s="6"/>
      <c r="I1428" s="63"/>
      <c r="J1428" s="7"/>
      <c r="K1428" s="8"/>
      <c r="M1428" s="392" t="s">
        <v>3859</v>
      </c>
    </row>
    <row r="1429" spans="1:13" ht="24.95" customHeight="1">
      <c r="A1429" s="32">
        <f t="shared" ref="A1429:A1436" si="284">IF(H1429&gt;0,1,0)</f>
        <v>1</v>
      </c>
      <c r="B1429" s="10"/>
      <c r="C1429" s="2">
        <v>4</v>
      </c>
      <c r="D1429" s="2">
        <v>12</v>
      </c>
      <c r="E1429" s="2"/>
      <c r="F1429" s="2">
        <v>3</v>
      </c>
      <c r="G1429" s="2"/>
      <c r="H1429" s="3">
        <f>IF(AND(C1429=0,D1429=0,E1429=0,F1429=0,G1429=0),0,ROUND(IF(C1429=0,1,C1429)*IF(D1429=0,1,D1429)*IF(E1429=0,1,E1429)*IF(F1429=0,1,F1429)*IF(G1429=0,1,G1429),2))</f>
        <v>144</v>
      </c>
      <c r="I1429" s="63"/>
      <c r="J1429" s="7"/>
      <c r="K1429" s="8"/>
      <c r="M1429" s="393" t="s">
        <v>3860</v>
      </c>
    </row>
    <row r="1430" spans="1:13" ht="24.95" customHeight="1">
      <c r="A1430" s="32">
        <f t="shared" si="284"/>
        <v>0</v>
      </c>
      <c r="B1430" s="10"/>
      <c r="C1430" s="2"/>
      <c r="D1430" s="2"/>
      <c r="E1430" s="2"/>
      <c r="F1430" s="2"/>
      <c r="G1430" s="2"/>
      <c r="H1430" s="3">
        <f t="shared" ref="H1430:H1436" si="285">IF(AND(C1430=0,D1430=0,E1430=0,F1430=0,G1430=0),0,ROUND(IF(C1430=0,1,C1430)*IF(D1430=0,1,D1430)*IF(E1430=0,1,E1430)*IF(F1430=0,1,F1430)*IF(G1430=0,1,G1430),2))</f>
        <v>0</v>
      </c>
      <c r="I1430" s="63"/>
      <c r="J1430" s="7"/>
      <c r="K1430" s="8"/>
      <c r="M1430" s="393"/>
    </row>
    <row r="1431" spans="1:13" ht="24.95" customHeight="1">
      <c r="A1431" s="32">
        <f t="shared" si="284"/>
        <v>0</v>
      </c>
      <c r="B1431" s="10"/>
      <c r="C1431" s="2"/>
      <c r="D1431" s="2"/>
      <c r="E1431" s="2"/>
      <c r="F1431" s="2"/>
      <c r="G1431" s="2"/>
      <c r="H1431" s="3">
        <f t="shared" si="285"/>
        <v>0</v>
      </c>
      <c r="I1431" s="63"/>
      <c r="J1431" s="7"/>
      <c r="K1431" s="8"/>
      <c r="M1431" s="393"/>
    </row>
    <row r="1432" spans="1:13" ht="24.95" customHeight="1">
      <c r="A1432" s="32">
        <f t="shared" si="284"/>
        <v>0</v>
      </c>
      <c r="B1432" s="10"/>
      <c r="C1432" s="2"/>
      <c r="D1432" s="2"/>
      <c r="E1432" s="2"/>
      <c r="F1432" s="2"/>
      <c r="G1432" s="2"/>
      <c r="H1432" s="3">
        <f t="shared" si="285"/>
        <v>0</v>
      </c>
      <c r="I1432" s="63"/>
      <c r="J1432" s="7"/>
      <c r="K1432" s="8"/>
      <c r="M1432" s="393"/>
    </row>
    <row r="1433" spans="1:13" ht="24.95" customHeight="1">
      <c r="A1433" s="32">
        <f t="shared" si="284"/>
        <v>0</v>
      </c>
      <c r="B1433" s="10"/>
      <c r="C1433" s="2"/>
      <c r="D1433" s="2"/>
      <c r="E1433" s="2"/>
      <c r="F1433" s="2"/>
      <c r="G1433" s="2"/>
      <c r="H1433" s="3">
        <f t="shared" si="285"/>
        <v>0</v>
      </c>
      <c r="I1433" s="63"/>
      <c r="J1433" s="7"/>
      <c r="K1433" s="8"/>
      <c r="M1433" s="393"/>
    </row>
    <row r="1434" spans="1:13" ht="24.95" customHeight="1">
      <c r="A1434" s="32">
        <f t="shared" si="284"/>
        <v>0</v>
      </c>
      <c r="B1434" s="10"/>
      <c r="C1434" s="2"/>
      <c r="D1434" s="2"/>
      <c r="E1434" s="2"/>
      <c r="F1434" s="2"/>
      <c r="G1434" s="2"/>
      <c r="H1434" s="3">
        <f t="shared" si="285"/>
        <v>0</v>
      </c>
      <c r="I1434" s="63"/>
      <c r="J1434" s="7"/>
      <c r="K1434" s="8"/>
      <c r="M1434" s="393"/>
    </row>
    <row r="1435" spans="1:13" ht="24.95" customHeight="1">
      <c r="A1435" s="32">
        <f t="shared" si="284"/>
        <v>0</v>
      </c>
      <c r="B1435" s="10"/>
      <c r="C1435" s="2"/>
      <c r="D1435" s="2"/>
      <c r="E1435" s="2"/>
      <c r="F1435" s="2"/>
      <c r="G1435" s="2"/>
      <c r="H1435" s="3">
        <f t="shared" si="285"/>
        <v>0</v>
      </c>
      <c r="I1435" s="63"/>
      <c r="J1435" s="7"/>
      <c r="K1435" s="8"/>
      <c r="M1435" s="393"/>
    </row>
    <row r="1436" spans="1:13" ht="24.95" customHeight="1">
      <c r="A1436" s="32">
        <f t="shared" si="284"/>
        <v>0</v>
      </c>
      <c r="B1436" s="10"/>
      <c r="C1436" s="2"/>
      <c r="D1436" s="2"/>
      <c r="E1436" s="2"/>
      <c r="F1436" s="2"/>
      <c r="G1436" s="2"/>
      <c r="H1436" s="3">
        <f t="shared" si="285"/>
        <v>0</v>
      </c>
      <c r="I1436" s="63"/>
      <c r="J1436" s="7"/>
      <c r="K1436" s="8"/>
      <c r="M1436" s="393"/>
    </row>
    <row r="1437" spans="1:13" ht="24.95" customHeight="1">
      <c r="A1437" s="33" t="str">
        <f>VLOOKUP(B1428,O:W,2)</f>
        <v>110101</v>
      </c>
      <c r="B1437" s="649" t="s">
        <v>70</v>
      </c>
      <c r="C1437" s="650"/>
      <c r="D1437" s="650"/>
      <c r="E1437" s="650"/>
      <c r="F1437" s="650"/>
      <c r="G1437" s="650"/>
      <c r="H1437" s="6"/>
      <c r="I1437" s="63">
        <f>SUM(H1429:H1437)</f>
        <v>144</v>
      </c>
      <c r="J1437" s="1" t="str">
        <f>VLOOKUP(B1428,O:W,7)</f>
        <v>مترمکعب</v>
      </c>
      <c r="K1437" s="8"/>
      <c r="M1437" s="393"/>
    </row>
    <row r="1438" spans="1:13" ht="45.75" customHeight="1">
      <c r="A1438" s="32">
        <f>IF(B1438&gt;0,1,0)</f>
        <v>1</v>
      </c>
      <c r="B1438" s="647" t="s">
        <v>7284</v>
      </c>
      <c r="C1438" s="648"/>
      <c r="D1438" s="648"/>
      <c r="E1438" s="648"/>
      <c r="F1438" s="648"/>
      <c r="G1438" s="648"/>
      <c r="H1438" s="6"/>
      <c r="I1438" s="63"/>
      <c r="J1438" s="7"/>
      <c r="K1438" s="8"/>
      <c r="M1438" s="392" t="s">
        <v>3859</v>
      </c>
    </row>
    <row r="1439" spans="1:13" ht="24.95" customHeight="1">
      <c r="A1439" s="32">
        <f t="shared" ref="A1439:A1446" si="286">IF(H1439&gt;0,1,0)</f>
        <v>1</v>
      </c>
      <c r="B1439" s="10"/>
      <c r="C1439" s="2">
        <v>1</v>
      </c>
      <c r="D1439" s="2"/>
      <c r="E1439" s="2"/>
      <c r="F1439" s="2"/>
      <c r="G1439" s="2"/>
      <c r="H1439" s="3">
        <f>IF(AND(C1439=0,D1439=0,E1439=0,F1439=0,G1439=0),0,ROUND(IF(C1439=0,1,C1439)*IF(D1439=0,1,D1439)*IF(E1439=0,1,E1439)*IF(F1439=0,1,F1439)*IF(G1439=0,1,G1439),2))</f>
        <v>1</v>
      </c>
      <c r="I1439" s="63"/>
      <c r="J1439" s="7"/>
      <c r="K1439" s="8"/>
      <c r="M1439" s="393" t="s">
        <v>3860</v>
      </c>
    </row>
    <row r="1440" spans="1:13" ht="24.95" customHeight="1">
      <c r="A1440" s="32">
        <f t="shared" si="286"/>
        <v>0</v>
      </c>
      <c r="B1440" s="10"/>
      <c r="C1440" s="2"/>
      <c r="D1440" s="2"/>
      <c r="E1440" s="2"/>
      <c r="F1440" s="2"/>
      <c r="G1440" s="2"/>
      <c r="H1440" s="3">
        <f t="shared" ref="H1440:H1446" si="287">IF(AND(C1440=0,D1440=0,E1440=0,F1440=0,G1440=0),0,ROUND(IF(C1440=0,1,C1440)*IF(D1440=0,1,D1440)*IF(E1440=0,1,E1440)*IF(F1440=0,1,F1440)*IF(G1440=0,1,G1440),2))</f>
        <v>0</v>
      </c>
      <c r="I1440" s="63"/>
      <c r="J1440" s="7"/>
      <c r="K1440" s="8"/>
      <c r="M1440" s="393"/>
    </row>
    <row r="1441" spans="1:13" ht="24.95" customHeight="1">
      <c r="A1441" s="32">
        <f t="shared" si="286"/>
        <v>0</v>
      </c>
      <c r="B1441" s="10"/>
      <c r="C1441" s="2"/>
      <c r="D1441" s="2"/>
      <c r="E1441" s="2"/>
      <c r="F1441" s="2"/>
      <c r="G1441" s="2"/>
      <c r="H1441" s="3">
        <f t="shared" si="287"/>
        <v>0</v>
      </c>
      <c r="I1441" s="63"/>
      <c r="J1441" s="7"/>
      <c r="K1441" s="8"/>
      <c r="M1441" s="393"/>
    </row>
    <row r="1442" spans="1:13" ht="24.95" customHeight="1">
      <c r="A1442" s="32">
        <f t="shared" si="286"/>
        <v>0</v>
      </c>
      <c r="B1442" s="10"/>
      <c r="C1442" s="2"/>
      <c r="D1442" s="2"/>
      <c r="E1442" s="2"/>
      <c r="F1442" s="2"/>
      <c r="G1442" s="2"/>
      <c r="H1442" s="3">
        <f t="shared" si="287"/>
        <v>0</v>
      </c>
      <c r="I1442" s="63"/>
      <c r="J1442" s="7"/>
      <c r="K1442" s="8"/>
      <c r="M1442" s="393"/>
    </row>
    <row r="1443" spans="1:13" ht="24.95" customHeight="1">
      <c r="A1443" s="32">
        <f t="shared" si="286"/>
        <v>0</v>
      </c>
      <c r="B1443" s="10"/>
      <c r="C1443" s="2"/>
      <c r="D1443" s="2"/>
      <c r="E1443" s="2"/>
      <c r="F1443" s="2"/>
      <c r="G1443" s="2"/>
      <c r="H1443" s="3">
        <f t="shared" si="287"/>
        <v>0</v>
      </c>
      <c r="I1443" s="63"/>
      <c r="J1443" s="7"/>
      <c r="K1443" s="8"/>
      <c r="M1443" s="393"/>
    </row>
    <row r="1444" spans="1:13" ht="24.95" customHeight="1">
      <c r="A1444" s="32">
        <f t="shared" si="286"/>
        <v>0</v>
      </c>
      <c r="B1444" s="10"/>
      <c r="C1444" s="2"/>
      <c r="D1444" s="2"/>
      <c r="E1444" s="2"/>
      <c r="F1444" s="2"/>
      <c r="G1444" s="2"/>
      <c r="H1444" s="3">
        <f t="shared" si="287"/>
        <v>0</v>
      </c>
      <c r="I1444" s="63"/>
      <c r="J1444" s="7"/>
      <c r="K1444" s="8"/>
      <c r="M1444" s="393"/>
    </row>
    <row r="1445" spans="1:13" ht="24.95" customHeight="1">
      <c r="A1445" s="32">
        <f t="shared" si="286"/>
        <v>0</v>
      </c>
      <c r="B1445" s="10"/>
      <c r="C1445" s="2"/>
      <c r="D1445" s="2"/>
      <c r="E1445" s="2"/>
      <c r="F1445" s="2"/>
      <c r="G1445" s="2"/>
      <c r="H1445" s="3">
        <f t="shared" si="287"/>
        <v>0</v>
      </c>
      <c r="I1445" s="63"/>
      <c r="J1445" s="7"/>
      <c r="K1445" s="8"/>
      <c r="M1445" s="393"/>
    </row>
    <row r="1446" spans="1:13" ht="24.95" customHeight="1">
      <c r="A1446" s="32">
        <f t="shared" si="286"/>
        <v>0</v>
      </c>
      <c r="B1446" s="10"/>
      <c r="C1446" s="2"/>
      <c r="D1446" s="2"/>
      <c r="E1446" s="2"/>
      <c r="F1446" s="2"/>
      <c r="G1446" s="2"/>
      <c r="H1446" s="3">
        <f t="shared" si="287"/>
        <v>0</v>
      </c>
      <c r="I1446" s="63"/>
      <c r="J1446" s="7"/>
      <c r="K1446" s="8"/>
      <c r="M1446" s="393"/>
    </row>
    <row r="1447" spans="1:13" ht="24.95" customHeight="1">
      <c r="A1447" s="33" t="str">
        <f>VLOOKUP(B1438,O:W,2)</f>
        <v>111005</v>
      </c>
      <c r="B1447" s="649" t="s">
        <v>70</v>
      </c>
      <c r="C1447" s="650"/>
      <c r="D1447" s="650"/>
      <c r="E1447" s="650"/>
      <c r="F1447" s="650"/>
      <c r="G1447" s="650"/>
      <c r="H1447" s="6"/>
      <c r="I1447" s="63">
        <f>SUM(H1439:H1447)</f>
        <v>1</v>
      </c>
      <c r="J1447" s="1" t="str">
        <f>VLOOKUP(B1438,O:W,7)</f>
        <v>مترمكعب</v>
      </c>
      <c r="K1447" s="8"/>
      <c r="M1447" s="393"/>
    </row>
    <row r="1448" spans="1:13" ht="45.75" customHeight="1">
      <c r="A1448" s="32">
        <f>IF(B1448&gt;0,1,0)</f>
        <v>0</v>
      </c>
      <c r="B1448" s="647"/>
      <c r="C1448" s="648"/>
      <c r="D1448" s="648"/>
      <c r="E1448" s="648"/>
      <c r="F1448" s="648"/>
      <c r="G1448" s="648"/>
      <c r="H1448" s="6"/>
      <c r="I1448" s="63"/>
      <c r="J1448" s="7"/>
      <c r="K1448" s="8"/>
      <c r="M1448" s="392" t="s">
        <v>3859</v>
      </c>
    </row>
    <row r="1449" spans="1:13" ht="24.95" customHeight="1">
      <c r="A1449" s="32">
        <f t="shared" ref="A1449:A1456" si="288">IF(H1449&gt;0,1,0)</f>
        <v>0</v>
      </c>
      <c r="B1449" s="10"/>
      <c r="C1449" s="2"/>
      <c r="D1449" s="2"/>
      <c r="E1449" s="2"/>
      <c r="F1449" s="2"/>
      <c r="G1449" s="2"/>
      <c r="H1449" s="3">
        <f>IF(AND(C1449=0,D1449=0,E1449=0,F1449=0,G1449=0),0,ROUND(IF(C1449=0,1,C1449)*IF(D1449=0,1,D1449)*IF(E1449=0,1,E1449)*IF(F1449=0,1,F1449)*IF(G1449=0,1,G1449),2))</f>
        <v>0</v>
      </c>
      <c r="I1449" s="63"/>
      <c r="J1449" s="7"/>
      <c r="K1449" s="8"/>
      <c r="M1449" s="393" t="s">
        <v>3860</v>
      </c>
    </row>
    <row r="1450" spans="1:13" ht="24.95" customHeight="1">
      <c r="A1450" s="32">
        <f t="shared" si="288"/>
        <v>0</v>
      </c>
      <c r="B1450" s="10"/>
      <c r="C1450" s="2"/>
      <c r="D1450" s="2"/>
      <c r="E1450" s="2"/>
      <c r="F1450" s="2"/>
      <c r="G1450" s="2"/>
      <c r="H1450" s="3">
        <f t="shared" ref="H1450:H1456" si="289">IF(AND(C1450=0,D1450=0,E1450=0,F1450=0,G1450=0),0,ROUND(IF(C1450=0,1,C1450)*IF(D1450=0,1,D1450)*IF(E1450=0,1,E1450)*IF(F1450=0,1,F1450)*IF(G1450=0,1,G1450),2))</f>
        <v>0</v>
      </c>
      <c r="I1450" s="63"/>
      <c r="J1450" s="7"/>
      <c r="K1450" s="8"/>
      <c r="M1450" s="393"/>
    </row>
    <row r="1451" spans="1:13" ht="24.95" customHeight="1">
      <c r="A1451" s="32">
        <f t="shared" si="288"/>
        <v>0</v>
      </c>
      <c r="B1451" s="10"/>
      <c r="C1451" s="2"/>
      <c r="D1451" s="2"/>
      <c r="E1451" s="2"/>
      <c r="F1451" s="2"/>
      <c r="G1451" s="2"/>
      <c r="H1451" s="3">
        <f t="shared" si="289"/>
        <v>0</v>
      </c>
      <c r="I1451" s="63"/>
      <c r="J1451" s="7"/>
      <c r="K1451" s="8"/>
      <c r="M1451" s="393"/>
    </row>
    <row r="1452" spans="1:13" ht="24.95" customHeight="1">
      <c r="A1452" s="32">
        <f t="shared" si="288"/>
        <v>0</v>
      </c>
      <c r="B1452" s="10"/>
      <c r="C1452" s="2"/>
      <c r="D1452" s="2"/>
      <c r="E1452" s="2"/>
      <c r="F1452" s="2"/>
      <c r="G1452" s="2"/>
      <c r="H1452" s="3">
        <f t="shared" si="289"/>
        <v>0</v>
      </c>
      <c r="I1452" s="63"/>
      <c r="J1452" s="7"/>
      <c r="K1452" s="8"/>
      <c r="M1452" s="393"/>
    </row>
    <row r="1453" spans="1:13" ht="24.95" customHeight="1">
      <c r="A1453" s="32">
        <f t="shared" si="288"/>
        <v>0</v>
      </c>
      <c r="B1453" s="10"/>
      <c r="C1453" s="2"/>
      <c r="D1453" s="2"/>
      <c r="E1453" s="2"/>
      <c r="F1453" s="2"/>
      <c r="G1453" s="2"/>
      <c r="H1453" s="3">
        <f t="shared" si="289"/>
        <v>0</v>
      </c>
      <c r="I1453" s="63"/>
      <c r="J1453" s="7"/>
      <c r="K1453" s="8"/>
      <c r="M1453" s="393"/>
    </row>
    <row r="1454" spans="1:13" ht="24.95" customHeight="1">
      <c r="A1454" s="32">
        <f t="shared" si="288"/>
        <v>0</v>
      </c>
      <c r="B1454" s="10"/>
      <c r="C1454" s="2"/>
      <c r="D1454" s="2"/>
      <c r="E1454" s="2"/>
      <c r="F1454" s="2"/>
      <c r="G1454" s="2"/>
      <c r="H1454" s="3">
        <f t="shared" si="289"/>
        <v>0</v>
      </c>
      <c r="I1454" s="63"/>
      <c r="J1454" s="7"/>
      <c r="K1454" s="8"/>
      <c r="M1454" s="393"/>
    </row>
    <row r="1455" spans="1:13" ht="24.95" customHeight="1">
      <c r="A1455" s="32">
        <f t="shared" si="288"/>
        <v>0</v>
      </c>
      <c r="B1455" s="10"/>
      <c r="C1455" s="2"/>
      <c r="D1455" s="2"/>
      <c r="E1455" s="2"/>
      <c r="F1455" s="2"/>
      <c r="G1455" s="2"/>
      <c r="H1455" s="3">
        <f t="shared" si="289"/>
        <v>0</v>
      </c>
      <c r="I1455" s="63"/>
      <c r="J1455" s="7"/>
      <c r="K1455" s="8"/>
      <c r="M1455" s="393"/>
    </row>
    <row r="1456" spans="1:13" ht="24.95" customHeight="1">
      <c r="A1456" s="32">
        <f t="shared" si="288"/>
        <v>0</v>
      </c>
      <c r="B1456" s="10"/>
      <c r="C1456" s="2"/>
      <c r="D1456" s="2"/>
      <c r="E1456" s="2"/>
      <c r="F1456" s="2"/>
      <c r="G1456" s="2"/>
      <c r="H1456" s="3">
        <f t="shared" si="289"/>
        <v>0</v>
      </c>
      <c r="I1456" s="63"/>
      <c r="J1456" s="7"/>
      <c r="K1456" s="8"/>
      <c r="M1456" s="393"/>
    </row>
    <row r="1457" spans="1:13" ht="24.95" customHeight="1">
      <c r="A1457" s="33" t="e">
        <f>VLOOKUP(B1448,O:W,2)</f>
        <v>#N/A</v>
      </c>
      <c r="B1457" s="649" t="s">
        <v>70</v>
      </c>
      <c r="C1457" s="650"/>
      <c r="D1457" s="650"/>
      <c r="E1457" s="650"/>
      <c r="F1457" s="650"/>
      <c r="G1457" s="650"/>
      <c r="H1457" s="6"/>
      <c r="I1457" s="63">
        <f>SUM(H1449:H1457)</f>
        <v>0</v>
      </c>
      <c r="J1457" s="1" t="e">
        <f>VLOOKUP(B1448,O:W,7)</f>
        <v>#N/A</v>
      </c>
      <c r="K1457" s="8"/>
      <c r="M1457" s="393"/>
    </row>
    <row r="1458" spans="1:13" ht="45.75" customHeight="1">
      <c r="A1458" s="32">
        <f>IF(B1458&gt;0,1,0)</f>
        <v>0</v>
      </c>
      <c r="B1458" s="647"/>
      <c r="C1458" s="648"/>
      <c r="D1458" s="648"/>
      <c r="E1458" s="648"/>
      <c r="F1458" s="648"/>
      <c r="G1458" s="648"/>
      <c r="H1458" s="6"/>
      <c r="I1458" s="63"/>
      <c r="J1458" s="7"/>
      <c r="K1458" s="8"/>
      <c r="M1458" s="392" t="s">
        <v>3859</v>
      </c>
    </row>
    <row r="1459" spans="1:13" ht="24.95" customHeight="1">
      <c r="A1459" s="32">
        <f t="shared" ref="A1459:A1466" si="290">IF(H1459&gt;0,1,0)</f>
        <v>0</v>
      </c>
      <c r="B1459" s="10"/>
      <c r="C1459" s="2"/>
      <c r="D1459" s="2"/>
      <c r="E1459" s="2"/>
      <c r="F1459" s="2"/>
      <c r="G1459" s="2"/>
      <c r="H1459" s="3">
        <f>IF(AND(C1459=0,D1459=0,E1459=0,F1459=0,G1459=0),0,ROUND(IF(C1459=0,1,C1459)*IF(D1459=0,1,D1459)*IF(E1459=0,1,E1459)*IF(F1459=0,1,F1459)*IF(G1459=0,1,G1459),2))</f>
        <v>0</v>
      </c>
      <c r="I1459" s="63"/>
      <c r="J1459" s="7"/>
      <c r="K1459" s="8"/>
      <c r="M1459" s="393" t="s">
        <v>3860</v>
      </c>
    </row>
    <row r="1460" spans="1:13" ht="24.95" customHeight="1">
      <c r="A1460" s="32">
        <f t="shared" si="290"/>
        <v>0</v>
      </c>
      <c r="B1460" s="10"/>
      <c r="C1460" s="2"/>
      <c r="D1460" s="2"/>
      <c r="E1460" s="2"/>
      <c r="F1460" s="2"/>
      <c r="G1460" s="2"/>
      <c r="H1460" s="3">
        <f t="shared" ref="H1460:H1466" si="291">IF(AND(C1460=0,D1460=0,E1460=0,F1460=0,G1460=0),0,ROUND(IF(C1460=0,1,C1460)*IF(D1460=0,1,D1460)*IF(E1460=0,1,E1460)*IF(F1460=0,1,F1460)*IF(G1460=0,1,G1460),2))</f>
        <v>0</v>
      </c>
      <c r="I1460" s="63"/>
      <c r="J1460" s="7"/>
      <c r="K1460" s="8"/>
      <c r="M1460" s="393"/>
    </row>
    <row r="1461" spans="1:13" ht="24.95" customHeight="1">
      <c r="A1461" s="32">
        <f t="shared" si="290"/>
        <v>0</v>
      </c>
      <c r="B1461" s="10"/>
      <c r="C1461" s="2"/>
      <c r="D1461" s="2"/>
      <c r="E1461" s="2"/>
      <c r="F1461" s="2"/>
      <c r="G1461" s="2"/>
      <c r="H1461" s="3">
        <f t="shared" si="291"/>
        <v>0</v>
      </c>
      <c r="I1461" s="63"/>
      <c r="J1461" s="7"/>
      <c r="K1461" s="8"/>
      <c r="M1461" s="393"/>
    </row>
    <row r="1462" spans="1:13" ht="24.95" customHeight="1">
      <c r="A1462" s="32">
        <f t="shared" si="290"/>
        <v>0</v>
      </c>
      <c r="B1462" s="10"/>
      <c r="C1462" s="2"/>
      <c r="D1462" s="2"/>
      <c r="E1462" s="2"/>
      <c r="F1462" s="2"/>
      <c r="G1462" s="2"/>
      <c r="H1462" s="3">
        <f t="shared" si="291"/>
        <v>0</v>
      </c>
      <c r="I1462" s="63"/>
      <c r="J1462" s="7"/>
      <c r="K1462" s="8"/>
      <c r="M1462" s="393"/>
    </row>
    <row r="1463" spans="1:13" ht="24.95" customHeight="1">
      <c r="A1463" s="32">
        <f t="shared" si="290"/>
        <v>0</v>
      </c>
      <c r="B1463" s="10"/>
      <c r="C1463" s="2"/>
      <c r="D1463" s="2"/>
      <c r="E1463" s="2"/>
      <c r="F1463" s="2"/>
      <c r="G1463" s="2"/>
      <c r="H1463" s="3">
        <f t="shared" si="291"/>
        <v>0</v>
      </c>
      <c r="I1463" s="63"/>
      <c r="J1463" s="7"/>
      <c r="K1463" s="8"/>
      <c r="M1463" s="393"/>
    </row>
    <row r="1464" spans="1:13" ht="24.95" customHeight="1">
      <c r="A1464" s="32">
        <f t="shared" si="290"/>
        <v>0</v>
      </c>
      <c r="B1464" s="10"/>
      <c r="C1464" s="2"/>
      <c r="D1464" s="2"/>
      <c r="E1464" s="2"/>
      <c r="F1464" s="2"/>
      <c r="G1464" s="2"/>
      <c r="H1464" s="3">
        <f t="shared" si="291"/>
        <v>0</v>
      </c>
      <c r="I1464" s="63"/>
      <c r="J1464" s="7"/>
      <c r="K1464" s="8"/>
      <c r="M1464" s="393"/>
    </row>
    <row r="1465" spans="1:13" ht="24.95" customHeight="1">
      <c r="A1465" s="32">
        <f t="shared" si="290"/>
        <v>0</v>
      </c>
      <c r="B1465" s="10"/>
      <c r="C1465" s="2"/>
      <c r="D1465" s="2"/>
      <c r="E1465" s="2"/>
      <c r="F1465" s="2"/>
      <c r="G1465" s="2"/>
      <c r="H1465" s="3">
        <f t="shared" si="291"/>
        <v>0</v>
      </c>
      <c r="I1465" s="63"/>
      <c r="J1465" s="7"/>
      <c r="K1465" s="8"/>
      <c r="M1465" s="393"/>
    </row>
    <row r="1466" spans="1:13" ht="24.95" customHeight="1">
      <c r="A1466" s="32">
        <f t="shared" si="290"/>
        <v>0</v>
      </c>
      <c r="B1466" s="10"/>
      <c r="C1466" s="2"/>
      <c r="D1466" s="2"/>
      <c r="E1466" s="2"/>
      <c r="F1466" s="2"/>
      <c r="G1466" s="2"/>
      <c r="H1466" s="3">
        <f t="shared" si="291"/>
        <v>0</v>
      </c>
      <c r="I1466" s="63"/>
      <c r="J1466" s="7"/>
      <c r="K1466" s="8"/>
      <c r="M1466" s="393"/>
    </row>
    <row r="1467" spans="1:13" ht="24.95" customHeight="1">
      <c r="A1467" s="33" t="e">
        <f>VLOOKUP(B1458,O:W,2)</f>
        <v>#N/A</v>
      </c>
      <c r="B1467" s="649" t="s">
        <v>70</v>
      </c>
      <c r="C1467" s="650"/>
      <c r="D1467" s="650"/>
      <c r="E1467" s="650"/>
      <c r="F1467" s="650"/>
      <c r="G1467" s="650"/>
      <c r="H1467" s="6"/>
      <c r="I1467" s="63">
        <f>SUM(H1459:H1467)</f>
        <v>0</v>
      </c>
      <c r="J1467" s="1" t="e">
        <f>VLOOKUP(B1458,O:W,7)</f>
        <v>#N/A</v>
      </c>
      <c r="K1467" s="8"/>
      <c r="M1467" s="393"/>
    </row>
    <row r="1468" spans="1:13" ht="45.75" customHeight="1">
      <c r="A1468" s="32">
        <f>IF(B1468&gt;0,1,0)</f>
        <v>0</v>
      </c>
      <c r="B1468" s="647"/>
      <c r="C1468" s="648"/>
      <c r="D1468" s="648"/>
      <c r="E1468" s="648"/>
      <c r="F1468" s="648"/>
      <c r="G1468" s="648"/>
      <c r="H1468" s="6"/>
      <c r="I1468" s="63"/>
      <c r="J1468" s="7"/>
      <c r="K1468" s="8"/>
      <c r="M1468" s="392" t="s">
        <v>3859</v>
      </c>
    </row>
    <row r="1469" spans="1:13" ht="24.95" customHeight="1">
      <c r="A1469" s="32">
        <f t="shared" ref="A1469:A1476" si="292">IF(H1469&gt;0,1,0)</f>
        <v>0</v>
      </c>
      <c r="B1469" s="10"/>
      <c r="C1469" s="2"/>
      <c r="D1469" s="2"/>
      <c r="E1469" s="2"/>
      <c r="F1469" s="2"/>
      <c r="G1469" s="2"/>
      <c r="H1469" s="3">
        <f>IF(AND(C1469=0,D1469=0,E1469=0,F1469=0,G1469=0),0,ROUND(IF(C1469=0,1,C1469)*IF(D1469=0,1,D1469)*IF(E1469=0,1,E1469)*IF(F1469=0,1,F1469)*IF(G1469=0,1,G1469),2))</f>
        <v>0</v>
      </c>
      <c r="I1469" s="63"/>
      <c r="J1469" s="7"/>
      <c r="K1469" s="8"/>
      <c r="M1469" s="393" t="s">
        <v>3860</v>
      </c>
    </row>
    <row r="1470" spans="1:13" ht="24.95" customHeight="1">
      <c r="A1470" s="32">
        <f t="shared" si="292"/>
        <v>0</v>
      </c>
      <c r="B1470" s="10"/>
      <c r="C1470" s="2"/>
      <c r="D1470" s="2"/>
      <c r="E1470" s="2"/>
      <c r="F1470" s="2"/>
      <c r="G1470" s="2"/>
      <c r="H1470" s="3">
        <f t="shared" ref="H1470:H1476" si="293">IF(AND(C1470=0,D1470=0,E1470=0,F1470=0,G1470=0),0,ROUND(IF(C1470=0,1,C1470)*IF(D1470=0,1,D1470)*IF(E1470=0,1,E1470)*IF(F1470=0,1,F1470)*IF(G1470=0,1,G1470),2))</f>
        <v>0</v>
      </c>
      <c r="I1470" s="63"/>
      <c r="J1470" s="7"/>
      <c r="K1470" s="8"/>
      <c r="M1470" s="393"/>
    </row>
    <row r="1471" spans="1:13" ht="24.95" customHeight="1">
      <c r="A1471" s="32">
        <f t="shared" si="292"/>
        <v>0</v>
      </c>
      <c r="B1471" s="10"/>
      <c r="C1471" s="2"/>
      <c r="D1471" s="2"/>
      <c r="E1471" s="2"/>
      <c r="F1471" s="2"/>
      <c r="G1471" s="2"/>
      <c r="H1471" s="3">
        <f t="shared" si="293"/>
        <v>0</v>
      </c>
      <c r="I1471" s="63"/>
      <c r="J1471" s="7"/>
      <c r="K1471" s="8"/>
      <c r="M1471" s="393"/>
    </row>
    <row r="1472" spans="1:13" ht="24.95" customHeight="1">
      <c r="A1472" s="32">
        <f t="shared" si="292"/>
        <v>0</v>
      </c>
      <c r="B1472" s="10"/>
      <c r="C1472" s="2"/>
      <c r="D1472" s="2"/>
      <c r="E1472" s="2"/>
      <c r="F1472" s="2"/>
      <c r="G1472" s="2"/>
      <c r="H1472" s="3">
        <f t="shared" si="293"/>
        <v>0</v>
      </c>
      <c r="I1472" s="63"/>
      <c r="J1472" s="7"/>
      <c r="K1472" s="8"/>
      <c r="M1472" s="393"/>
    </row>
    <row r="1473" spans="1:13" ht="24.95" customHeight="1">
      <c r="A1473" s="32">
        <f t="shared" si="292"/>
        <v>0</v>
      </c>
      <c r="B1473" s="10"/>
      <c r="C1473" s="2"/>
      <c r="D1473" s="2"/>
      <c r="E1473" s="2"/>
      <c r="F1473" s="2"/>
      <c r="G1473" s="2"/>
      <c r="H1473" s="3">
        <f t="shared" si="293"/>
        <v>0</v>
      </c>
      <c r="I1473" s="63"/>
      <c r="J1473" s="7"/>
      <c r="K1473" s="8"/>
      <c r="M1473" s="393"/>
    </row>
    <row r="1474" spans="1:13" ht="24.95" customHeight="1">
      <c r="A1474" s="32">
        <f t="shared" si="292"/>
        <v>0</v>
      </c>
      <c r="B1474" s="10"/>
      <c r="C1474" s="2"/>
      <c r="D1474" s="2"/>
      <c r="E1474" s="2"/>
      <c r="F1474" s="2"/>
      <c r="G1474" s="2"/>
      <c r="H1474" s="3">
        <f t="shared" si="293"/>
        <v>0</v>
      </c>
      <c r="I1474" s="63"/>
      <c r="J1474" s="7"/>
      <c r="K1474" s="8"/>
      <c r="M1474" s="393"/>
    </row>
    <row r="1475" spans="1:13" ht="24.95" customHeight="1">
      <c r="A1475" s="32">
        <f t="shared" si="292"/>
        <v>0</v>
      </c>
      <c r="B1475" s="10"/>
      <c r="C1475" s="2"/>
      <c r="D1475" s="2"/>
      <c r="E1475" s="2"/>
      <c r="F1475" s="2"/>
      <c r="G1475" s="2"/>
      <c r="H1475" s="3">
        <f t="shared" si="293"/>
        <v>0</v>
      </c>
      <c r="I1475" s="63"/>
      <c r="J1475" s="7"/>
      <c r="K1475" s="8"/>
      <c r="M1475" s="393"/>
    </row>
    <row r="1476" spans="1:13" ht="24.95" customHeight="1">
      <c r="A1476" s="32">
        <f t="shared" si="292"/>
        <v>0</v>
      </c>
      <c r="B1476" s="10"/>
      <c r="C1476" s="2"/>
      <c r="D1476" s="2"/>
      <c r="E1476" s="2"/>
      <c r="F1476" s="2"/>
      <c r="G1476" s="2"/>
      <c r="H1476" s="3">
        <f t="shared" si="293"/>
        <v>0</v>
      </c>
      <c r="I1476" s="63"/>
      <c r="J1476" s="7"/>
      <c r="K1476" s="8"/>
      <c r="M1476" s="393"/>
    </row>
    <row r="1477" spans="1:13" ht="24.95" customHeight="1">
      <c r="A1477" s="33" t="e">
        <f>VLOOKUP(B1468,O:W,2)</f>
        <v>#N/A</v>
      </c>
      <c r="B1477" s="649" t="s">
        <v>70</v>
      </c>
      <c r="C1477" s="650"/>
      <c r="D1477" s="650"/>
      <c r="E1477" s="650"/>
      <c r="F1477" s="650"/>
      <c r="G1477" s="650"/>
      <c r="H1477" s="6"/>
      <c r="I1477" s="63">
        <f>SUM(H1469:H1477)</f>
        <v>0</v>
      </c>
      <c r="J1477" s="1" t="e">
        <f>VLOOKUP(B1468,O:W,7)</f>
        <v>#N/A</v>
      </c>
      <c r="K1477" s="8"/>
      <c r="M1477" s="393"/>
    </row>
    <row r="1478" spans="1:13" ht="45.75" customHeight="1">
      <c r="A1478" s="32">
        <f>IF(B1478&gt;0,1,0)</f>
        <v>0</v>
      </c>
      <c r="B1478" s="647"/>
      <c r="C1478" s="648"/>
      <c r="D1478" s="648"/>
      <c r="E1478" s="648"/>
      <c r="F1478" s="648"/>
      <c r="G1478" s="648"/>
      <c r="H1478" s="6"/>
      <c r="I1478" s="63"/>
      <c r="J1478" s="7"/>
      <c r="K1478" s="8"/>
      <c r="M1478" s="392" t="s">
        <v>3859</v>
      </c>
    </row>
    <row r="1479" spans="1:13" ht="24.95" customHeight="1">
      <c r="A1479" s="32">
        <f t="shared" ref="A1479:A1486" si="294">IF(H1479&gt;0,1,0)</f>
        <v>0</v>
      </c>
      <c r="B1479" s="10"/>
      <c r="C1479" s="2"/>
      <c r="D1479" s="2"/>
      <c r="E1479" s="2"/>
      <c r="F1479" s="2"/>
      <c r="G1479" s="2"/>
      <c r="H1479" s="3">
        <f>IF(AND(C1479=0,D1479=0,E1479=0,F1479=0,G1479=0),0,ROUND(IF(C1479=0,1,C1479)*IF(D1479=0,1,D1479)*IF(E1479=0,1,E1479)*IF(F1479=0,1,F1479)*IF(G1479=0,1,G1479),2))</f>
        <v>0</v>
      </c>
      <c r="I1479" s="63"/>
      <c r="J1479" s="7"/>
      <c r="K1479" s="8"/>
      <c r="M1479" s="393" t="s">
        <v>3860</v>
      </c>
    </row>
    <row r="1480" spans="1:13" ht="24.95" customHeight="1">
      <c r="A1480" s="32">
        <f t="shared" si="294"/>
        <v>0</v>
      </c>
      <c r="B1480" s="10"/>
      <c r="C1480" s="2"/>
      <c r="D1480" s="2"/>
      <c r="E1480" s="2"/>
      <c r="F1480" s="2"/>
      <c r="G1480" s="2"/>
      <c r="H1480" s="3">
        <f t="shared" ref="H1480:H1486" si="295">IF(AND(C1480=0,D1480=0,E1480=0,F1480=0,G1480=0),0,ROUND(IF(C1480=0,1,C1480)*IF(D1480=0,1,D1480)*IF(E1480=0,1,E1480)*IF(F1480=0,1,F1480)*IF(G1480=0,1,G1480),2))</f>
        <v>0</v>
      </c>
      <c r="I1480" s="63"/>
      <c r="J1480" s="7"/>
      <c r="K1480" s="8"/>
      <c r="M1480" s="393"/>
    </row>
    <row r="1481" spans="1:13" ht="24.95" customHeight="1">
      <c r="A1481" s="32">
        <f t="shared" si="294"/>
        <v>0</v>
      </c>
      <c r="B1481" s="10"/>
      <c r="C1481" s="2"/>
      <c r="D1481" s="2"/>
      <c r="E1481" s="2"/>
      <c r="F1481" s="2"/>
      <c r="G1481" s="2"/>
      <c r="H1481" s="3">
        <f t="shared" si="295"/>
        <v>0</v>
      </c>
      <c r="I1481" s="63"/>
      <c r="J1481" s="7"/>
      <c r="K1481" s="8"/>
      <c r="M1481" s="393"/>
    </row>
    <row r="1482" spans="1:13" ht="24.95" customHeight="1">
      <c r="A1482" s="32">
        <f t="shared" si="294"/>
        <v>0</v>
      </c>
      <c r="B1482" s="10"/>
      <c r="C1482" s="2"/>
      <c r="D1482" s="2"/>
      <c r="E1482" s="2"/>
      <c r="F1482" s="2"/>
      <c r="G1482" s="2"/>
      <c r="H1482" s="3">
        <f t="shared" si="295"/>
        <v>0</v>
      </c>
      <c r="I1482" s="63"/>
      <c r="J1482" s="7"/>
      <c r="K1482" s="8"/>
      <c r="M1482" s="393"/>
    </row>
    <row r="1483" spans="1:13" ht="24.95" customHeight="1">
      <c r="A1483" s="32">
        <f t="shared" si="294"/>
        <v>0</v>
      </c>
      <c r="B1483" s="10"/>
      <c r="C1483" s="2"/>
      <c r="D1483" s="2"/>
      <c r="E1483" s="2"/>
      <c r="F1483" s="2"/>
      <c r="G1483" s="2"/>
      <c r="H1483" s="3">
        <f t="shared" si="295"/>
        <v>0</v>
      </c>
      <c r="I1483" s="63"/>
      <c r="J1483" s="7"/>
      <c r="K1483" s="8"/>
      <c r="M1483" s="393"/>
    </row>
    <row r="1484" spans="1:13" ht="24.95" customHeight="1">
      <c r="A1484" s="32">
        <f t="shared" si="294"/>
        <v>0</v>
      </c>
      <c r="B1484" s="10"/>
      <c r="C1484" s="2"/>
      <c r="D1484" s="2"/>
      <c r="E1484" s="2"/>
      <c r="F1484" s="2"/>
      <c r="G1484" s="2"/>
      <c r="H1484" s="3">
        <f t="shared" si="295"/>
        <v>0</v>
      </c>
      <c r="I1484" s="63"/>
      <c r="J1484" s="7"/>
      <c r="K1484" s="8"/>
      <c r="M1484" s="393"/>
    </row>
    <row r="1485" spans="1:13" ht="24.95" customHeight="1">
      <c r="A1485" s="32">
        <f t="shared" si="294"/>
        <v>0</v>
      </c>
      <c r="B1485" s="10"/>
      <c r="C1485" s="2"/>
      <c r="D1485" s="2"/>
      <c r="E1485" s="2"/>
      <c r="F1485" s="2"/>
      <c r="G1485" s="2"/>
      <c r="H1485" s="3">
        <f t="shared" si="295"/>
        <v>0</v>
      </c>
      <c r="I1485" s="63"/>
      <c r="J1485" s="7"/>
      <c r="K1485" s="8"/>
      <c r="M1485" s="393"/>
    </row>
    <row r="1486" spans="1:13" ht="24.95" customHeight="1">
      <c r="A1486" s="32">
        <f t="shared" si="294"/>
        <v>0</v>
      </c>
      <c r="B1486" s="10"/>
      <c r="C1486" s="2"/>
      <c r="D1486" s="2"/>
      <c r="E1486" s="2"/>
      <c r="F1486" s="2"/>
      <c r="G1486" s="2"/>
      <c r="H1486" s="3">
        <f t="shared" si="295"/>
        <v>0</v>
      </c>
      <c r="I1486" s="63"/>
      <c r="J1486" s="7"/>
      <c r="K1486" s="8"/>
      <c r="M1486" s="393"/>
    </row>
    <row r="1487" spans="1:13" ht="24.95" customHeight="1">
      <c r="A1487" s="33" t="e">
        <f>VLOOKUP(B1478,O:W,2)</f>
        <v>#N/A</v>
      </c>
      <c r="B1487" s="649" t="s">
        <v>70</v>
      </c>
      <c r="C1487" s="650"/>
      <c r="D1487" s="650"/>
      <c r="E1487" s="650"/>
      <c r="F1487" s="650"/>
      <c r="G1487" s="650"/>
      <c r="H1487" s="6"/>
      <c r="I1487" s="63">
        <f>SUM(H1479:H1487)</f>
        <v>0</v>
      </c>
      <c r="J1487" s="1" t="e">
        <f>VLOOKUP(B1478,O:W,7)</f>
        <v>#N/A</v>
      </c>
      <c r="K1487" s="8"/>
      <c r="M1487" s="393"/>
    </row>
    <row r="1488" spans="1:13" ht="45.75" customHeight="1">
      <c r="A1488" s="32">
        <f>IF(B1488&gt;0,1,0)</f>
        <v>0</v>
      </c>
      <c r="B1488" s="647"/>
      <c r="C1488" s="648"/>
      <c r="D1488" s="648"/>
      <c r="E1488" s="648"/>
      <c r="F1488" s="648"/>
      <c r="G1488" s="648"/>
      <c r="H1488" s="6"/>
      <c r="I1488" s="63"/>
      <c r="J1488" s="7"/>
      <c r="K1488" s="8"/>
      <c r="M1488" s="392" t="s">
        <v>3859</v>
      </c>
    </row>
    <row r="1489" spans="1:13" ht="24.95" customHeight="1">
      <c r="A1489" s="32">
        <f t="shared" ref="A1489:A1496" si="296">IF(H1489&gt;0,1,0)</f>
        <v>0</v>
      </c>
      <c r="B1489" s="10"/>
      <c r="C1489" s="2"/>
      <c r="D1489" s="2"/>
      <c r="E1489" s="2"/>
      <c r="F1489" s="2"/>
      <c r="G1489" s="2"/>
      <c r="H1489" s="3">
        <f>IF(AND(C1489=0,D1489=0,E1489=0,F1489=0,G1489=0),0,ROUND(IF(C1489=0,1,C1489)*IF(D1489=0,1,D1489)*IF(E1489=0,1,E1489)*IF(F1489=0,1,F1489)*IF(G1489=0,1,G1489),2))</f>
        <v>0</v>
      </c>
      <c r="I1489" s="63"/>
      <c r="J1489" s="7"/>
      <c r="K1489" s="8"/>
      <c r="M1489" s="393" t="s">
        <v>3860</v>
      </c>
    </row>
    <row r="1490" spans="1:13" ht="24.95" customHeight="1">
      <c r="A1490" s="32">
        <f t="shared" si="296"/>
        <v>0</v>
      </c>
      <c r="B1490" s="10"/>
      <c r="C1490" s="2"/>
      <c r="D1490" s="2"/>
      <c r="E1490" s="2"/>
      <c r="F1490" s="2"/>
      <c r="G1490" s="2"/>
      <c r="H1490" s="3">
        <f t="shared" ref="H1490:H1496" si="297">IF(AND(C1490=0,D1490=0,E1490=0,F1490=0,G1490=0),0,ROUND(IF(C1490=0,1,C1490)*IF(D1490=0,1,D1490)*IF(E1490=0,1,E1490)*IF(F1490=0,1,F1490)*IF(G1490=0,1,G1490),2))</f>
        <v>0</v>
      </c>
      <c r="I1490" s="63"/>
      <c r="J1490" s="7"/>
      <c r="K1490" s="8"/>
      <c r="M1490" s="393"/>
    </row>
    <row r="1491" spans="1:13" ht="24.95" customHeight="1">
      <c r="A1491" s="32">
        <f t="shared" si="296"/>
        <v>0</v>
      </c>
      <c r="B1491" s="10"/>
      <c r="C1491" s="2"/>
      <c r="D1491" s="2"/>
      <c r="E1491" s="2"/>
      <c r="F1491" s="2"/>
      <c r="G1491" s="2"/>
      <c r="H1491" s="3">
        <f t="shared" si="297"/>
        <v>0</v>
      </c>
      <c r="I1491" s="63"/>
      <c r="J1491" s="7"/>
      <c r="K1491" s="8"/>
      <c r="M1491" s="393"/>
    </row>
    <row r="1492" spans="1:13" ht="24.95" customHeight="1">
      <c r="A1492" s="32">
        <f t="shared" si="296"/>
        <v>0</v>
      </c>
      <c r="B1492" s="10"/>
      <c r="C1492" s="2"/>
      <c r="D1492" s="2"/>
      <c r="E1492" s="2"/>
      <c r="F1492" s="2"/>
      <c r="G1492" s="2"/>
      <c r="H1492" s="3">
        <f t="shared" si="297"/>
        <v>0</v>
      </c>
      <c r="I1492" s="63"/>
      <c r="J1492" s="7"/>
      <c r="K1492" s="8"/>
      <c r="M1492" s="393"/>
    </row>
    <row r="1493" spans="1:13" ht="24.95" customHeight="1">
      <c r="A1493" s="32">
        <f t="shared" si="296"/>
        <v>0</v>
      </c>
      <c r="B1493" s="10"/>
      <c r="C1493" s="2"/>
      <c r="D1493" s="2"/>
      <c r="E1493" s="2"/>
      <c r="F1493" s="2"/>
      <c r="G1493" s="2"/>
      <c r="H1493" s="3">
        <f t="shared" si="297"/>
        <v>0</v>
      </c>
      <c r="I1493" s="63"/>
      <c r="J1493" s="7"/>
      <c r="K1493" s="8"/>
      <c r="M1493" s="393"/>
    </row>
    <row r="1494" spans="1:13" ht="24.95" customHeight="1">
      <c r="A1494" s="32">
        <f t="shared" si="296"/>
        <v>0</v>
      </c>
      <c r="B1494" s="10"/>
      <c r="C1494" s="2"/>
      <c r="D1494" s="2"/>
      <c r="E1494" s="2"/>
      <c r="F1494" s="2"/>
      <c r="G1494" s="2"/>
      <c r="H1494" s="3">
        <f t="shared" si="297"/>
        <v>0</v>
      </c>
      <c r="I1494" s="63"/>
      <c r="J1494" s="7"/>
      <c r="K1494" s="8"/>
      <c r="M1494" s="393"/>
    </row>
    <row r="1495" spans="1:13" ht="24.95" customHeight="1">
      <c r="A1495" s="32">
        <f t="shared" si="296"/>
        <v>0</v>
      </c>
      <c r="B1495" s="10"/>
      <c r="C1495" s="2"/>
      <c r="D1495" s="2"/>
      <c r="E1495" s="2"/>
      <c r="F1495" s="2"/>
      <c r="G1495" s="2"/>
      <c r="H1495" s="3">
        <f t="shared" si="297"/>
        <v>0</v>
      </c>
      <c r="I1495" s="63"/>
      <c r="J1495" s="7"/>
      <c r="K1495" s="8"/>
      <c r="M1495" s="393"/>
    </row>
    <row r="1496" spans="1:13" ht="24.95" customHeight="1">
      <c r="A1496" s="32">
        <f t="shared" si="296"/>
        <v>0</v>
      </c>
      <c r="B1496" s="10"/>
      <c r="C1496" s="2"/>
      <c r="D1496" s="2"/>
      <c r="E1496" s="2"/>
      <c r="F1496" s="2"/>
      <c r="G1496" s="2"/>
      <c r="H1496" s="3">
        <f t="shared" si="297"/>
        <v>0</v>
      </c>
      <c r="I1496" s="63"/>
      <c r="J1496" s="7"/>
      <c r="K1496" s="8"/>
      <c r="M1496" s="393"/>
    </row>
    <row r="1497" spans="1:13" ht="24.95" customHeight="1">
      <c r="A1497" s="33" t="e">
        <f>VLOOKUP(B1488,O:W,2)</f>
        <v>#N/A</v>
      </c>
      <c r="B1497" s="649" t="s">
        <v>70</v>
      </c>
      <c r="C1497" s="650"/>
      <c r="D1497" s="650"/>
      <c r="E1497" s="650"/>
      <c r="F1497" s="650"/>
      <c r="G1497" s="650"/>
      <c r="H1497" s="6"/>
      <c r="I1497" s="63">
        <f>SUM(H1489:H1497)</f>
        <v>0</v>
      </c>
      <c r="J1497" s="1" t="e">
        <f>VLOOKUP(B1488,O:W,7)</f>
        <v>#N/A</v>
      </c>
      <c r="K1497" s="8"/>
      <c r="M1497" s="393"/>
    </row>
    <row r="1498" spans="1:13" ht="45.75" customHeight="1">
      <c r="A1498" s="32">
        <f>IF(B1498&gt;0,1,0)</f>
        <v>0</v>
      </c>
      <c r="B1498" s="647"/>
      <c r="C1498" s="648"/>
      <c r="D1498" s="648"/>
      <c r="E1498" s="648"/>
      <c r="F1498" s="648"/>
      <c r="G1498" s="648"/>
      <c r="H1498" s="6"/>
      <c r="I1498" s="63"/>
      <c r="J1498" s="7"/>
      <c r="K1498" s="8"/>
      <c r="M1498" s="392" t="s">
        <v>3859</v>
      </c>
    </row>
    <row r="1499" spans="1:13" ht="24.95" customHeight="1">
      <c r="A1499" s="32">
        <f t="shared" ref="A1499:A1506" si="298">IF(H1499&gt;0,1,0)</f>
        <v>0</v>
      </c>
      <c r="B1499" s="10"/>
      <c r="C1499" s="2"/>
      <c r="D1499" s="2"/>
      <c r="E1499" s="2"/>
      <c r="F1499" s="2"/>
      <c r="G1499" s="2"/>
      <c r="H1499" s="3">
        <f>IF(AND(C1499=0,D1499=0,E1499=0,F1499=0,G1499=0),0,ROUND(IF(C1499=0,1,C1499)*IF(D1499=0,1,D1499)*IF(E1499=0,1,E1499)*IF(F1499=0,1,F1499)*IF(G1499=0,1,G1499),2))</f>
        <v>0</v>
      </c>
      <c r="I1499" s="63"/>
      <c r="J1499" s="7"/>
      <c r="K1499" s="8"/>
      <c r="M1499" s="393" t="s">
        <v>3860</v>
      </c>
    </row>
    <row r="1500" spans="1:13" ht="24.95" customHeight="1">
      <c r="A1500" s="32">
        <f t="shared" si="298"/>
        <v>0</v>
      </c>
      <c r="B1500" s="10"/>
      <c r="C1500" s="2"/>
      <c r="D1500" s="2"/>
      <c r="E1500" s="2"/>
      <c r="F1500" s="2"/>
      <c r="G1500" s="2"/>
      <c r="H1500" s="3">
        <f t="shared" ref="H1500:H1506" si="299">IF(AND(C1500=0,D1500=0,E1500=0,F1500=0,G1500=0),0,ROUND(IF(C1500=0,1,C1500)*IF(D1500=0,1,D1500)*IF(E1500=0,1,E1500)*IF(F1500=0,1,F1500)*IF(G1500=0,1,G1500),2))</f>
        <v>0</v>
      </c>
      <c r="I1500" s="63"/>
      <c r="J1500" s="7"/>
      <c r="K1500" s="8"/>
      <c r="M1500" s="393"/>
    </row>
    <row r="1501" spans="1:13" ht="24.95" customHeight="1">
      <c r="A1501" s="32">
        <f t="shared" si="298"/>
        <v>0</v>
      </c>
      <c r="B1501" s="10"/>
      <c r="C1501" s="2"/>
      <c r="D1501" s="2"/>
      <c r="E1501" s="2"/>
      <c r="F1501" s="2"/>
      <c r="G1501" s="2"/>
      <c r="H1501" s="3">
        <f t="shared" si="299"/>
        <v>0</v>
      </c>
      <c r="I1501" s="63"/>
      <c r="J1501" s="7"/>
      <c r="K1501" s="8"/>
      <c r="M1501" s="393"/>
    </row>
    <row r="1502" spans="1:13" ht="24.95" customHeight="1">
      <c r="A1502" s="32">
        <f t="shared" si="298"/>
        <v>0</v>
      </c>
      <c r="B1502" s="10"/>
      <c r="C1502" s="2"/>
      <c r="D1502" s="2"/>
      <c r="E1502" s="2"/>
      <c r="F1502" s="2"/>
      <c r="G1502" s="2"/>
      <c r="H1502" s="3">
        <f t="shared" si="299"/>
        <v>0</v>
      </c>
      <c r="I1502" s="63"/>
      <c r="J1502" s="7"/>
      <c r="K1502" s="8"/>
      <c r="M1502" s="393"/>
    </row>
    <row r="1503" spans="1:13" ht="24.95" customHeight="1">
      <c r="A1503" s="32">
        <f t="shared" si="298"/>
        <v>0</v>
      </c>
      <c r="B1503" s="10"/>
      <c r="C1503" s="2"/>
      <c r="D1503" s="2"/>
      <c r="E1503" s="2"/>
      <c r="F1503" s="2"/>
      <c r="G1503" s="2"/>
      <c r="H1503" s="3">
        <f t="shared" si="299"/>
        <v>0</v>
      </c>
      <c r="I1503" s="63"/>
      <c r="J1503" s="7"/>
      <c r="K1503" s="8"/>
      <c r="M1503" s="393"/>
    </row>
    <row r="1504" spans="1:13" ht="24.95" customHeight="1">
      <c r="A1504" s="32">
        <f t="shared" si="298"/>
        <v>0</v>
      </c>
      <c r="B1504" s="10"/>
      <c r="C1504" s="2"/>
      <c r="D1504" s="2"/>
      <c r="E1504" s="2"/>
      <c r="F1504" s="2"/>
      <c r="G1504" s="2"/>
      <c r="H1504" s="3">
        <f t="shared" si="299"/>
        <v>0</v>
      </c>
      <c r="I1504" s="63"/>
      <c r="J1504" s="7"/>
      <c r="K1504" s="8"/>
      <c r="M1504" s="393"/>
    </row>
    <row r="1505" spans="1:13" ht="24.95" customHeight="1">
      <c r="A1505" s="32">
        <f t="shared" si="298"/>
        <v>0</v>
      </c>
      <c r="B1505" s="10"/>
      <c r="C1505" s="2"/>
      <c r="D1505" s="2"/>
      <c r="E1505" s="2"/>
      <c r="F1505" s="2"/>
      <c r="G1505" s="2"/>
      <c r="H1505" s="3">
        <f t="shared" si="299"/>
        <v>0</v>
      </c>
      <c r="I1505" s="63"/>
      <c r="J1505" s="7"/>
      <c r="K1505" s="8"/>
      <c r="M1505" s="393"/>
    </row>
    <row r="1506" spans="1:13" ht="24.95" customHeight="1">
      <c r="A1506" s="32">
        <f t="shared" si="298"/>
        <v>0</v>
      </c>
      <c r="B1506" s="10"/>
      <c r="C1506" s="2"/>
      <c r="D1506" s="2"/>
      <c r="E1506" s="2"/>
      <c r="F1506" s="2"/>
      <c r="G1506" s="2"/>
      <c r="H1506" s="3">
        <f t="shared" si="299"/>
        <v>0</v>
      </c>
      <c r="I1506" s="63"/>
      <c r="J1506" s="7"/>
      <c r="K1506" s="8"/>
      <c r="M1506" s="393"/>
    </row>
    <row r="1507" spans="1:13" ht="24.95" customHeight="1">
      <c r="A1507" s="33" t="e">
        <f>VLOOKUP(B1498,O:W,2)</f>
        <v>#N/A</v>
      </c>
      <c r="B1507" s="649" t="s">
        <v>70</v>
      </c>
      <c r="C1507" s="650"/>
      <c r="D1507" s="650"/>
      <c r="E1507" s="650"/>
      <c r="F1507" s="650"/>
      <c r="G1507" s="650"/>
      <c r="H1507" s="6"/>
      <c r="I1507" s="63">
        <f>SUM(H1499:H1507)</f>
        <v>0</v>
      </c>
      <c r="J1507" s="1" t="e">
        <f>VLOOKUP(B1498,O:W,7)</f>
        <v>#N/A</v>
      </c>
      <c r="K1507" s="8"/>
      <c r="M1507" s="393"/>
    </row>
    <row r="1508" spans="1:13" ht="45.75" customHeight="1">
      <c r="A1508" s="32">
        <f>IF(B1508&gt;0,1,0)</f>
        <v>0</v>
      </c>
      <c r="B1508" s="647"/>
      <c r="C1508" s="648"/>
      <c r="D1508" s="648"/>
      <c r="E1508" s="648"/>
      <c r="F1508" s="648"/>
      <c r="G1508" s="648"/>
      <c r="H1508" s="6"/>
      <c r="I1508" s="63"/>
      <c r="J1508" s="7"/>
      <c r="K1508" s="8"/>
      <c r="M1508" s="392" t="s">
        <v>3859</v>
      </c>
    </row>
    <row r="1509" spans="1:13" ht="24.95" customHeight="1">
      <c r="A1509" s="32">
        <f t="shared" ref="A1509:A1516" si="300">IF(H1509&gt;0,1,0)</f>
        <v>0</v>
      </c>
      <c r="B1509" s="10"/>
      <c r="C1509" s="2"/>
      <c r="D1509" s="2"/>
      <c r="E1509" s="2"/>
      <c r="F1509" s="2"/>
      <c r="G1509" s="2"/>
      <c r="H1509" s="3">
        <f>IF(AND(C1509=0,D1509=0,E1509=0,F1509=0,G1509=0),0,ROUND(IF(C1509=0,1,C1509)*IF(D1509=0,1,D1509)*IF(E1509=0,1,E1509)*IF(F1509=0,1,F1509)*IF(G1509=0,1,G1509),2))</f>
        <v>0</v>
      </c>
      <c r="I1509" s="63"/>
      <c r="J1509" s="7"/>
      <c r="K1509" s="8"/>
      <c r="M1509" s="393" t="s">
        <v>3860</v>
      </c>
    </row>
    <row r="1510" spans="1:13" ht="24.95" customHeight="1">
      <c r="A1510" s="32">
        <f t="shared" si="300"/>
        <v>0</v>
      </c>
      <c r="B1510" s="10"/>
      <c r="C1510" s="2"/>
      <c r="D1510" s="2"/>
      <c r="E1510" s="2"/>
      <c r="F1510" s="2"/>
      <c r="G1510" s="2"/>
      <c r="H1510" s="3">
        <f t="shared" ref="H1510:H1516" si="301">IF(AND(C1510=0,D1510=0,E1510=0,F1510=0,G1510=0),0,ROUND(IF(C1510=0,1,C1510)*IF(D1510=0,1,D1510)*IF(E1510=0,1,E1510)*IF(F1510=0,1,F1510)*IF(G1510=0,1,G1510),2))</f>
        <v>0</v>
      </c>
      <c r="I1510" s="63"/>
      <c r="J1510" s="7"/>
      <c r="K1510" s="8"/>
      <c r="M1510" s="393"/>
    </row>
    <row r="1511" spans="1:13" ht="24.95" customHeight="1">
      <c r="A1511" s="32">
        <f t="shared" si="300"/>
        <v>0</v>
      </c>
      <c r="B1511" s="10"/>
      <c r="C1511" s="2"/>
      <c r="D1511" s="2"/>
      <c r="E1511" s="2"/>
      <c r="F1511" s="2"/>
      <c r="G1511" s="2"/>
      <c r="H1511" s="3">
        <f t="shared" si="301"/>
        <v>0</v>
      </c>
      <c r="I1511" s="63"/>
      <c r="J1511" s="7"/>
      <c r="K1511" s="8"/>
      <c r="M1511" s="393"/>
    </row>
    <row r="1512" spans="1:13" ht="24.95" customHeight="1">
      <c r="A1512" s="32">
        <f t="shared" si="300"/>
        <v>0</v>
      </c>
      <c r="B1512" s="10"/>
      <c r="C1512" s="2"/>
      <c r="D1512" s="2"/>
      <c r="E1512" s="2"/>
      <c r="F1512" s="2"/>
      <c r="G1512" s="2"/>
      <c r="H1512" s="3">
        <f t="shared" si="301"/>
        <v>0</v>
      </c>
      <c r="I1512" s="63"/>
      <c r="J1512" s="7"/>
      <c r="K1512" s="8"/>
      <c r="M1512" s="393"/>
    </row>
    <row r="1513" spans="1:13" ht="24.95" customHeight="1">
      <c r="A1513" s="32">
        <f t="shared" si="300"/>
        <v>0</v>
      </c>
      <c r="B1513" s="10"/>
      <c r="C1513" s="2"/>
      <c r="D1513" s="2"/>
      <c r="E1513" s="2"/>
      <c r="F1513" s="2"/>
      <c r="G1513" s="2"/>
      <c r="H1513" s="3">
        <f t="shared" si="301"/>
        <v>0</v>
      </c>
      <c r="I1513" s="63"/>
      <c r="J1513" s="7"/>
      <c r="K1513" s="8"/>
      <c r="M1513" s="393"/>
    </row>
    <row r="1514" spans="1:13" ht="24.95" customHeight="1">
      <c r="A1514" s="32">
        <f t="shared" si="300"/>
        <v>0</v>
      </c>
      <c r="B1514" s="10"/>
      <c r="C1514" s="2"/>
      <c r="D1514" s="2"/>
      <c r="E1514" s="2"/>
      <c r="F1514" s="2"/>
      <c r="G1514" s="2"/>
      <c r="H1514" s="3">
        <f t="shared" si="301"/>
        <v>0</v>
      </c>
      <c r="I1514" s="63"/>
      <c r="J1514" s="7"/>
      <c r="K1514" s="8"/>
      <c r="M1514" s="393"/>
    </row>
    <row r="1515" spans="1:13" ht="24.95" customHeight="1">
      <c r="A1515" s="32">
        <f t="shared" si="300"/>
        <v>0</v>
      </c>
      <c r="B1515" s="10"/>
      <c r="C1515" s="2"/>
      <c r="D1515" s="2"/>
      <c r="E1515" s="2"/>
      <c r="F1515" s="2"/>
      <c r="G1515" s="2"/>
      <c r="H1515" s="3">
        <f t="shared" si="301"/>
        <v>0</v>
      </c>
      <c r="I1515" s="63"/>
      <c r="J1515" s="7"/>
      <c r="K1515" s="8"/>
      <c r="M1515" s="393"/>
    </row>
    <row r="1516" spans="1:13" ht="24.95" customHeight="1">
      <c r="A1516" s="32">
        <f t="shared" si="300"/>
        <v>0</v>
      </c>
      <c r="B1516" s="10"/>
      <c r="C1516" s="2"/>
      <c r="D1516" s="2"/>
      <c r="E1516" s="2"/>
      <c r="F1516" s="2"/>
      <c r="G1516" s="2"/>
      <c r="H1516" s="3">
        <f t="shared" si="301"/>
        <v>0</v>
      </c>
      <c r="I1516" s="63"/>
      <c r="J1516" s="7"/>
      <c r="K1516" s="8"/>
      <c r="M1516" s="393"/>
    </row>
    <row r="1517" spans="1:13" ht="24.95" customHeight="1">
      <c r="A1517" s="33" t="e">
        <f>VLOOKUP(B1508,O:W,2)</f>
        <v>#N/A</v>
      </c>
      <c r="B1517" s="649" t="s">
        <v>70</v>
      </c>
      <c r="C1517" s="650"/>
      <c r="D1517" s="650"/>
      <c r="E1517" s="650"/>
      <c r="F1517" s="650"/>
      <c r="G1517" s="650"/>
      <c r="H1517" s="6"/>
      <c r="I1517" s="63">
        <f>SUM(H1509:H1517)</f>
        <v>0</v>
      </c>
      <c r="J1517" s="1" t="e">
        <f>VLOOKUP(B1508,O:W,7)</f>
        <v>#N/A</v>
      </c>
      <c r="K1517" s="8"/>
      <c r="M1517" s="393"/>
    </row>
    <row r="1518" spans="1:13" ht="45.75" customHeight="1">
      <c r="A1518" s="32">
        <f>IF(B1518&gt;0,1,0)</f>
        <v>0</v>
      </c>
      <c r="B1518" s="647"/>
      <c r="C1518" s="648"/>
      <c r="D1518" s="648"/>
      <c r="E1518" s="648"/>
      <c r="F1518" s="648"/>
      <c r="G1518" s="648"/>
      <c r="H1518" s="6"/>
      <c r="I1518" s="63"/>
      <c r="J1518" s="7"/>
      <c r="K1518" s="8"/>
      <c r="M1518" s="392" t="s">
        <v>3859</v>
      </c>
    </row>
    <row r="1519" spans="1:13" ht="24.95" customHeight="1">
      <c r="A1519" s="32">
        <f t="shared" ref="A1519:A1526" si="302">IF(H1519&gt;0,1,0)</f>
        <v>0</v>
      </c>
      <c r="B1519" s="10"/>
      <c r="C1519" s="2"/>
      <c r="D1519" s="2"/>
      <c r="E1519" s="2"/>
      <c r="F1519" s="2"/>
      <c r="G1519" s="2"/>
      <c r="H1519" s="3">
        <f>IF(AND(C1519=0,D1519=0,E1519=0,F1519=0,G1519=0),0,ROUND(IF(C1519=0,1,C1519)*IF(D1519=0,1,D1519)*IF(E1519=0,1,E1519)*IF(F1519=0,1,F1519)*IF(G1519=0,1,G1519),2))</f>
        <v>0</v>
      </c>
      <c r="I1519" s="63"/>
      <c r="J1519" s="7"/>
      <c r="K1519" s="8"/>
      <c r="M1519" s="393" t="s">
        <v>3860</v>
      </c>
    </row>
    <row r="1520" spans="1:13" ht="24.95" customHeight="1">
      <c r="A1520" s="32">
        <f t="shared" si="302"/>
        <v>0</v>
      </c>
      <c r="B1520" s="10"/>
      <c r="C1520" s="2"/>
      <c r="D1520" s="2"/>
      <c r="E1520" s="2"/>
      <c r="F1520" s="2"/>
      <c r="G1520" s="2"/>
      <c r="H1520" s="3">
        <f t="shared" ref="H1520:H1526" si="303">IF(AND(C1520=0,D1520=0,E1520=0,F1520=0,G1520=0),0,ROUND(IF(C1520=0,1,C1520)*IF(D1520=0,1,D1520)*IF(E1520=0,1,E1520)*IF(F1520=0,1,F1520)*IF(G1520=0,1,G1520),2))</f>
        <v>0</v>
      </c>
      <c r="I1520" s="63"/>
      <c r="J1520" s="7"/>
      <c r="K1520" s="8"/>
      <c r="M1520" s="393"/>
    </row>
    <row r="1521" spans="1:13" ht="24.95" customHeight="1">
      <c r="A1521" s="32">
        <f t="shared" si="302"/>
        <v>0</v>
      </c>
      <c r="B1521" s="10"/>
      <c r="C1521" s="2"/>
      <c r="D1521" s="2"/>
      <c r="E1521" s="2"/>
      <c r="F1521" s="2"/>
      <c r="G1521" s="2"/>
      <c r="H1521" s="3">
        <f t="shared" si="303"/>
        <v>0</v>
      </c>
      <c r="I1521" s="63"/>
      <c r="J1521" s="7"/>
      <c r="K1521" s="8"/>
      <c r="M1521" s="393"/>
    </row>
    <row r="1522" spans="1:13" ht="24.95" customHeight="1">
      <c r="A1522" s="32">
        <f t="shared" si="302"/>
        <v>0</v>
      </c>
      <c r="B1522" s="10"/>
      <c r="C1522" s="2"/>
      <c r="D1522" s="2"/>
      <c r="E1522" s="2"/>
      <c r="F1522" s="2"/>
      <c r="G1522" s="2"/>
      <c r="H1522" s="3">
        <f t="shared" si="303"/>
        <v>0</v>
      </c>
      <c r="I1522" s="63"/>
      <c r="J1522" s="7"/>
      <c r="K1522" s="8"/>
      <c r="M1522" s="393"/>
    </row>
    <row r="1523" spans="1:13" ht="24.95" customHeight="1">
      <c r="A1523" s="32">
        <f t="shared" si="302"/>
        <v>0</v>
      </c>
      <c r="B1523" s="10"/>
      <c r="C1523" s="2"/>
      <c r="D1523" s="2"/>
      <c r="E1523" s="2"/>
      <c r="F1523" s="2"/>
      <c r="G1523" s="2"/>
      <c r="H1523" s="3">
        <f t="shared" si="303"/>
        <v>0</v>
      </c>
      <c r="I1523" s="63"/>
      <c r="J1523" s="7"/>
      <c r="K1523" s="8"/>
      <c r="M1523" s="393"/>
    </row>
    <row r="1524" spans="1:13" ht="24.95" customHeight="1">
      <c r="A1524" s="32">
        <f t="shared" si="302"/>
        <v>0</v>
      </c>
      <c r="B1524" s="10"/>
      <c r="C1524" s="2"/>
      <c r="D1524" s="2"/>
      <c r="E1524" s="2"/>
      <c r="F1524" s="2"/>
      <c r="G1524" s="2"/>
      <c r="H1524" s="3">
        <f t="shared" si="303"/>
        <v>0</v>
      </c>
      <c r="I1524" s="63"/>
      <c r="J1524" s="7"/>
      <c r="K1524" s="8"/>
      <c r="M1524" s="393"/>
    </row>
    <row r="1525" spans="1:13" ht="24.95" customHeight="1">
      <c r="A1525" s="32">
        <f t="shared" si="302"/>
        <v>0</v>
      </c>
      <c r="B1525" s="10"/>
      <c r="C1525" s="2"/>
      <c r="D1525" s="2"/>
      <c r="E1525" s="2"/>
      <c r="F1525" s="2"/>
      <c r="G1525" s="2"/>
      <c r="H1525" s="3">
        <f t="shared" si="303"/>
        <v>0</v>
      </c>
      <c r="I1525" s="63"/>
      <c r="J1525" s="7"/>
      <c r="K1525" s="8"/>
      <c r="M1525" s="393"/>
    </row>
    <row r="1526" spans="1:13" ht="24.95" customHeight="1">
      <c r="A1526" s="32">
        <f t="shared" si="302"/>
        <v>0</v>
      </c>
      <c r="B1526" s="10"/>
      <c r="C1526" s="2"/>
      <c r="D1526" s="2"/>
      <c r="E1526" s="2"/>
      <c r="F1526" s="2"/>
      <c r="G1526" s="2"/>
      <c r="H1526" s="3">
        <f t="shared" si="303"/>
        <v>0</v>
      </c>
      <c r="I1526" s="63"/>
      <c r="J1526" s="7"/>
      <c r="K1526" s="8"/>
      <c r="M1526" s="393"/>
    </row>
    <row r="1527" spans="1:13" ht="24.95" customHeight="1">
      <c r="A1527" s="33" t="e">
        <f>VLOOKUP(B1518,O:W,2)</f>
        <v>#N/A</v>
      </c>
      <c r="B1527" s="649" t="s">
        <v>70</v>
      </c>
      <c r="C1527" s="650"/>
      <c r="D1527" s="650"/>
      <c r="E1527" s="650"/>
      <c r="F1527" s="650"/>
      <c r="G1527" s="650"/>
      <c r="H1527" s="6"/>
      <c r="I1527" s="63">
        <f>SUM(H1519:H1527)</f>
        <v>0</v>
      </c>
      <c r="J1527" s="1" t="e">
        <f>VLOOKUP(B1518,O:W,7)</f>
        <v>#N/A</v>
      </c>
      <c r="K1527" s="8"/>
      <c r="M1527" s="393"/>
    </row>
    <row r="1528" spans="1:13" ht="45.75" customHeight="1">
      <c r="A1528" s="32">
        <f>IF(B1528&gt;0,1,0)</f>
        <v>0</v>
      </c>
      <c r="B1528" s="647"/>
      <c r="C1528" s="648"/>
      <c r="D1528" s="648"/>
      <c r="E1528" s="648"/>
      <c r="F1528" s="648"/>
      <c r="G1528" s="648"/>
      <c r="H1528" s="6"/>
      <c r="I1528" s="63"/>
      <c r="J1528" s="7"/>
      <c r="K1528" s="8"/>
      <c r="M1528" s="392" t="s">
        <v>3859</v>
      </c>
    </row>
    <row r="1529" spans="1:13" ht="24.95" customHeight="1">
      <c r="A1529" s="32">
        <f t="shared" ref="A1529:A1536" si="304">IF(H1529&gt;0,1,0)</f>
        <v>0</v>
      </c>
      <c r="B1529" s="10"/>
      <c r="C1529" s="2"/>
      <c r="D1529" s="2"/>
      <c r="E1529" s="2"/>
      <c r="F1529" s="2"/>
      <c r="G1529" s="2"/>
      <c r="H1529" s="3">
        <f>IF(AND(C1529=0,D1529=0,E1529=0,F1529=0,G1529=0),0,ROUND(IF(C1529=0,1,C1529)*IF(D1529=0,1,D1529)*IF(E1529=0,1,E1529)*IF(F1529=0,1,F1529)*IF(G1529=0,1,G1529),2))</f>
        <v>0</v>
      </c>
      <c r="I1529" s="63"/>
      <c r="J1529" s="7"/>
      <c r="K1529" s="8"/>
      <c r="M1529" s="393" t="s">
        <v>3860</v>
      </c>
    </row>
    <row r="1530" spans="1:13" ht="24.95" customHeight="1">
      <c r="A1530" s="32">
        <f t="shared" si="304"/>
        <v>0</v>
      </c>
      <c r="B1530" s="10"/>
      <c r="C1530" s="2"/>
      <c r="D1530" s="2"/>
      <c r="E1530" s="2"/>
      <c r="F1530" s="2"/>
      <c r="G1530" s="2"/>
      <c r="H1530" s="3">
        <f t="shared" ref="H1530:H1536" si="305">IF(AND(C1530=0,D1530=0,E1530=0,F1530=0,G1530=0),0,ROUND(IF(C1530=0,1,C1530)*IF(D1530=0,1,D1530)*IF(E1530=0,1,E1530)*IF(F1530=0,1,F1530)*IF(G1530=0,1,G1530),2))</f>
        <v>0</v>
      </c>
      <c r="I1530" s="63"/>
      <c r="J1530" s="7"/>
      <c r="K1530" s="8"/>
      <c r="M1530" s="393"/>
    </row>
    <row r="1531" spans="1:13" ht="24.95" customHeight="1">
      <c r="A1531" s="32">
        <f t="shared" si="304"/>
        <v>0</v>
      </c>
      <c r="B1531" s="10"/>
      <c r="C1531" s="2"/>
      <c r="D1531" s="2"/>
      <c r="E1531" s="2"/>
      <c r="F1531" s="2"/>
      <c r="G1531" s="2"/>
      <c r="H1531" s="3">
        <f t="shared" si="305"/>
        <v>0</v>
      </c>
      <c r="I1531" s="63"/>
      <c r="J1531" s="7"/>
      <c r="K1531" s="8"/>
      <c r="M1531" s="393"/>
    </row>
    <row r="1532" spans="1:13" ht="24.95" customHeight="1">
      <c r="A1532" s="32">
        <f t="shared" si="304"/>
        <v>0</v>
      </c>
      <c r="B1532" s="10"/>
      <c r="C1532" s="2"/>
      <c r="D1532" s="2"/>
      <c r="E1532" s="2"/>
      <c r="F1532" s="2"/>
      <c r="G1532" s="2"/>
      <c r="H1532" s="3">
        <f t="shared" si="305"/>
        <v>0</v>
      </c>
      <c r="I1532" s="63"/>
      <c r="J1532" s="7"/>
      <c r="K1532" s="8"/>
      <c r="M1532" s="393"/>
    </row>
    <row r="1533" spans="1:13" ht="24.95" customHeight="1">
      <c r="A1533" s="32">
        <f t="shared" si="304"/>
        <v>0</v>
      </c>
      <c r="B1533" s="10"/>
      <c r="C1533" s="2"/>
      <c r="D1533" s="2"/>
      <c r="E1533" s="2"/>
      <c r="F1533" s="2"/>
      <c r="G1533" s="2"/>
      <c r="H1533" s="3">
        <f t="shared" si="305"/>
        <v>0</v>
      </c>
      <c r="I1533" s="63"/>
      <c r="J1533" s="7"/>
      <c r="K1533" s="8"/>
      <c r="M1533" s="393"/>
    </row>
    <row r="1534" spans="1:13" ht="24.95" customHeight="1">
      <c r="A1534" s="32">
        <f t="shared" si="304"/>
        <v>0</v>
      </c>
      <c r="B1534" s="10"/>
      <c r="C1534" s="2"/>
      <c r="D1534" s="2"/>
      <c r="E1534" s="2"/>
      <c r="F1534" s="2"/>
      <c r="G1534" s="2"/>
      <c r="H1534" s="3">
        <f t="shared" si="305"/>
        <v>0</v>
      </c>
      <c r="I1534" s="63"/>
      <c r="J1534" s="7"/>
      <c r="K1534" s="8"/>
      <c r="M1534" s="393"/>
    </row>
    <row r="1535" spans="1:13" ht="24.95" customHeight="1">
      <c r="A1535" s="32">
        <f t="shared" si="304"/>
        <v>0</v>
      </c>
      <c r="B1535" s="10"/>
      <c r="C1535" s="2"/>
      <c r="D1535" s="2"/>
      <c r="E1535" s="2"/>
      <c r="F1535" s="2"/>
      <c r="G1535" s="2"/>
      <c r="H1535" s="3">
        <f t="shared" si="305"/>
        <v>0</v>
      </c>
      <c r="I1535" s="63"/>
      <c r="J1535" s="7"/>
      <c r="K1535" s="8"/>
      <c r="M1535" s="393"/>
    </row>
    <row r="1536" spans="1:13" ht="24.95" customHeight="1">
      <c r="A1536" s="32">
        <f t="shared" si="304"/>
        <v>0</v>
      </c>
      <c r="B1536" s="10"/>
      <c r="C1536" s="2"/>
      <c r="D1536" s="2"/>
      <c r="E1536" s="2"/>
      <c r="F1536" s="2"/>
      <c r="G1536" s="2"/>
      <c r="H1536" s="3">
        <f t="shared" si="305"/>
        <v>0</v>
      </c>
      <c r="I1536" s="63"/>
      <c r="J1536" s="7"/>
      <c r="K1536" s="8"/>
      <c r="M1536" s="393"/>
    </row>
    <row r="1537" spans="1:13" ht="24.95" customHeight="1">
      <c r="A1537" s="33" t="e">
        <f>VLOOKUP(B1528,O:W,2)</f>
        <v>#N/A</v>
      </c>
      <c r="B1537" s="649" t="s">
        <v>70</v>
      </c>
      <c r="C1537" s="650"/>
      <c r="D1537" s="650"/>
      <c r="E1537" s="650"/>
      <c r="F1537" s="650"/>
      <c r="G1537" s="650"/>
      <c r="H1537" s="6"/>
      <c r="I1537" s="63">
        <f>SUM(H1529:H1537)</f>
        <v>0</v>
      </c>
      <c r="J1537" s="1" t="e">
        <f>VLOOKUP(B1528,O:W,7)</f>
        <v>#N/A</v>
      </c>
      <c r="K1537" s="8"/>
      <c r="M1537" s="393"/>
    </row>
    <row r="1538" spans="1:13" ht="45.75" customHeight="1">
      <c r="A1538" s="32">
        <f>IF(B1538&gt;0,1,0)</f>
        <v>0</v>
      </c>
      <c r="B1538" s="647"/>
      <c r="C1538" s="648"/>
      <c r="D1538" s="648"/>
      <c r="E1538" s="648"/>
      <c r="F1538" s="648"/>
      <c r="G1538" s="648"/>
      <c r="H1538" s="6"/>
      <c r="I1538" s="63"/>
      <c r="J1538" s="7"/>
      <c r="K1538" s="8"/>
      <c r="M1538" s="392" t="s">
        <v>3859</v>
      </c>
    </row>
    <row r="1539" spans="1:13" ht="24.95" customHeight="1">
      <c r="A1539" s="32">
        <f t="shared" ref="A1539:A1546" si="306">IF(H1539&gt;0,1,0)</f>
        <v>0</v>
      </c>
      <c r="B1539" s="10"/>
      <c r="C1539" s="2"/>
      <c r="D1539" s="2"/>
      <c r="E1539" s="2"/>
      <c r="F1539" s="2"/>
      <c r="G1539" s="2"/>
      <c r="H1539" s="3">
        <f>IF(AND(C1539=0,D1539=0,E1539=0,F1539=0,G1539=0),0,ROUND(IF(C1539=0,1,C1539)*IF(D1539=0,1,D1539)*IF(E1539=0,1,E1539)*IF(F1539=0,1,F1539)*IF(G1539=0,1,G1539),2))</f>
        <v>0</v>
      </c>
      <c r="I1539" s="63"/>
      <c r="J1539" s="7"/>
      <c r="K1539" s="8"/>
      <c r="M1539" s="393" t="s">
        <v>3860</v>
      </c>
    </row>
    <row r="1540" spans="1:13" ht="24.95" customHeight="1">
      <c r="A1540" s="32">
        <f t="shared" si="306"/>
        <v>0</v>
      </c>
      <c r="B1540" s="10"/>
      <c r="C1540" s="2"/>
      <c r="D1540" s="2"/>
      <c r="E1540" s="2"/>
      <c r="F1540" s="2"/>
      <c r="G1540" s="2"/>
      <c r="H1540" s="3">
        <f t="shared" ref="H1540:H1546" si="307">IF(AND(C1540=0,D1540=0,E1540=0,F1540=0,G1540=0),0,ROUND(IF(C1540=0,1,C1540)*IF(D1540=0,1,D1540)*IF(E1540=0,1,E1540)*IF(F1540=0,1,F1540)*IF(G1540=0,1,G1540),2))</f>
        <v>0</v>
      </c>
      <c r="I1540" s="63"/>
      <c r="J1540" s="7"/>
      <c r="K1540" s="8"/>
      <c r="M1540" s="393"/>
    </row>
    <row r="1541" spans="1:13" ht="24.95" customHeight="1">
      <c r="A1541" s="32">
        <f t="shared" si="306"/>
        <v>0</v>
      </c>
      <c r="B1541" s="10"/>
      <c r="C1541" s="2"/>
      <c r="D1541" s="2"/>
      <c r="E1541" s="2"/>
      <c r="F1541" s="2"/>
      <c r="G1541" s="2"/>
      <c r="H1541" s="3">
        <f t="shared" si="307"/>
        <v>0</v>
      </c>
      <c r="I1541" s="63"/>
      <c r="J1541" s="7"/>
      <c r="K1541" s="8"/>
      <c r="M1541" s="393"/>
    </row>
    <row r="1542" spans="1:13" ht="24.95" customHeight="1">
      <c r="A1542" s="32">
        <f t="shared" si="306"/>
        <v>0</v>
      </c>
      <c r="B1542" s="10"/>
      <c r="C1542" s="2"/>
      <c r="D1542" s="2"/>
      <c r="E1542" s="2"/>
      <c r="F1542" s="2"/>
      <c r="G1542" s="2"/>
      <c r="H1542" s="3">
        <f t="shared" si="307"/>
        <v>0</v>
      </c>
      <c r="I1542" s="63"/>
      <c r="J1542" s="7"/>
      <c r="K1542" s="8"/>
      <c r="M1542" s="393"/>
    </row>
    <row r="1543" spans="1:13" ht="24.95" customHeight="1">
      <c r="A1543" s="32">
        <f t="shared" si="306"/>
        <v>0</v>
      </c>
      <c r="B1543" s="10"/>
      <c r="C1543" s="2"/>
      <c r="D1543" s="2"/>
      <c r="E1543" s="2"/>
      <c r="F1543" s="2"/>
      <c r="G1543" s="2"/>
      <c r="H1543" s="3">
        <f t="shared" si="307"/>
        <v>0</v>
      </c>
      <c r="I1543" s="63"/>
      <c r="J1543" s="7"/>
      <c r="K1543" s="8"/>
      <c r="M1543" s="393"/>
    </row>
    <row r="1544" spans="1:13" ht="24.95" customHeight="1">
      <c r="A1544" s="32">
        <f t="shared" si="306"/>
        <v>0</v>
      </c>
      <c r="B1544" s="10"/>
      <c r="C1544" s="2"/>
      <c r="D1544" s="2"/>
      <c r="E1544" s="2"/>
      <c r="F1544" s="2"/>
      <c r="G1544" s="2"/>
      <c r="H1544" s="3">
        <f t="shared" si="307"/>
        <v>0</v>
      </c>
      <c r="I1544" s="63"/>
      <c r="J1544" s="7"/>
      <c r="K1544" s="8"/>
      <c r="M1544" s="393"/>
    </row>
    <row r="1545" spans="1:13" ht="24.95" customHeight="1">
      <c r="A1545" s="32">
        <f t="shared" si="306"/>
        <v>0</v>
      </c>
      <c r="B1545" s="10"/>
      <c r="C1545" s="2"/>
      <c r="D1545" s="2"/>
      <c r="E1545" s="2"/>
      <c r="F1545" s="2"/>
      <c r="G1545" s="2"/>
      <c r="H1545" s="3">
        <f t="shared" si="307"/>
        <v>0</v>
      </c>
      <c r="I1545" s="63"/>
      <c r="J1545" s="7"/>
      <c r="K1545" s="8"/>
      <c r="M1545" s="393"/>
    </row>
    <row r="1546" spans="1:13" ht="24.95" customHeight="1">
      <c r="A1546" s="32">
        <f t="shared" si="306"/>
        <v>0</v>
      </c>
      <c r="B1546" s="10"/>
      <c r="C1546" s="2"/>
      <c r="D1546" s="2"/>
      <c r="E1546" s="2"/>
      <c r="F1546" s="2"/>
      <c r="G1546" s="2"/>
      <c r="H1546" s="3">
        <f t="shared" si="307"/>
        <v>0</v>
      </c>
      <c r="I1546" s="63"/>
      <c r="J1546" s="7"/>
      <c r="K1546" s="8"/>
      <c r="M1546" s="393"/>
    </row>
    <row r="1547" spans="1:13" ht="24.95" customHeight="1">
      <c r="A1547" s="33" t="e">
        <f>VLOOKUP(B1538,O:W,2)</f>
        <v>#N/A</v>
      </c>
      <c r="B1547" s="649" t="s">
        <v>70</v>
      </c>
      <c r="C1547" s="650"/>
      <c r="D1547" s="650"/>
      <c r="E1547" s="650"/>
      <c r="F1547" s="650"/>
      <c r="G1547" s="650"/>
      <c r="H1547" s="6"/>
      <c r="I1547" s="63">
        <f>SUM(H1539:H1547)</f>
        <v>0</v>
      </c>
      <c r="J1547" s="1" t="e">
        <f>VLOOKUP(B1538,O:W,7)</f>
        <v>#N/A</v>
      </c>
      <c r="K1547" s="8"/>
      <c r="M1547" s="393"/>
    </row>
    <row r="1548" spans="1:13" ht="45.75" customHeight="1">
      <c r="A1548" s="32">
        <f>IF(B1548&gt;0,1,0)</f>
        <v>0</v>
      </c>
      <c r="B1548" s="647"/>
      <c r="C1548" s="648"/>
      <c r="D1548" s="648"/>
      <c r="E1548" s="648"/>
      <c r="F1548" s="648"/>
      <c r="G1548" s="648"/>
      <c r="H1548" s="6"/>
      <c r="I1548" s="63"/>
      <c r="J1548" s="7"/>
      <c r="K1548" s="8"/>
      <c r="M1548" s="392" t="s">
        <v>3859</v>
      </c>
    </row>
    <row r="1549" spans="1:13" ht="24.95" customHeight="1">
      <c r="A1549" s="32">
        <f t="shared" ref="A1549:A1556" si="308">IF(H1549&gt;0,1,0)</f>
        <v>0</v>
      </c>
      <c r="B1549" s="10"/>
      <c r="C1549" s="2"/>
      <c r="D1549" s="2"/>
      <c r="E1549" s="2"/>
      <c r="F1549" s="2"/>
      <c r="G1549" s="2"/>
      <c r="H1549" s="3">
        <f>IF(AND(C1549=0,D1549=0,E1549=0,F1549=0,G1549=0),0,ROUND(IF(C1549=0,1,C1549)*IF(D1549=0,1,D1549)*IF(E1549=0,1,E1549)*IF(F1549=0,1,F1549)*IF(G1549=0,1,G1549),2))</f>
        <v>0</v>
      </c>
      <c r="I1549" s="63"/>
      <c r="J1549" s="7"/>
      <c r="K1549" s="8"/>
      <c r="M1549" s="393" t="s">
        <v>3860</v>
      </c>
    </row>
    <row r="1550" spans="1:13" ht="24.95" customHeight="1">
      <c r="A1550" s="32">
        <f t="shared" si="308"/>
        <v>0</v>
      </c>
      <c r="B1550" s="10"/>
      <c r="C1550" s="2"/>
      <c r="D1550" s="2"/>
      <c r="E1550" s="2"/>
      <c r="F1550" s="2"/>
      <c r="G1550" s="2"/>
      <c r="H1550" s="3">
        <f t="shared" ref="H1550:H1556" si="309">IF(AND(C1550=0,D1550=0,E1550=0,F1550=0,G1550=0),0,ROUND(IF(C1550=0,1,C1550)*IF(D1550=0,1,D1550)*IF(E1550=0,1,E1550)*IF(F1550=0,1,F1550)*IF(G1550=0,1,G1550),2))</f>
        <v>0</v>
      </c>
      <c r="I1550" s="63"/>
      <c r="J1550" s="7"/>
      <c r="K1550" s="8"/>
      <c r="M1550" s="393"/>
    </row>
    <row r="1551" spans="1:13" ht="24.95" customHeight="1">
      <c r="A1551" s="32">
        <f t="shared" si="308"/>
        <v>0</v>
      </c>
      <c r="B1551" s="10"/>
      <c r="C1551" s="2"/>
      <c r="D1551" s="2"/>
      <c r="E1551" s="2"/>
      <c r="F1551" s="2"/>
      <c r="G1551" s="2"/>
      <c r="H1551" s="3">
        <f t="shared" si="309"/>
        <v>0</v>
      </c>
      <c r="I1551" s="63"/>
      <c r="J1551" s="7"/>
      <c r="K1551" s="8"/>
      <c r="M1551" s="393"/>
    </row>
    <row r="1552" spans="1:13" ht="24.95" customHeight="1">
      <c r="A1552" s="32">
        <f t="shared" si="308"/>
        <v>0</v>
      </c>
      <c r="B1552" s="10"/>
      <c r="C1552" s="2"/>
      <c r="D1552" s="2"/>
      <c r="E1552" s="2"/>
      <c r="F1552" s="2"/>
      <c r="G1552" s="2"/>
      <c r="H1552" s="3">
        <f t="shared" si="309"/>
        <v>0</v>
      </c>
      <c r="I1552" s="63"/>
      <c r="J1552" s="7"/>
      <c r="K1552" s="8"/>
      <c r="M1552" s="393"/>
    </row>
    <row r="1553" spans="1:13" ht="24.95" customHeight="1">
      <c r="A1553" s="32">
        <f t="shared" si="308"/>
        <v>0</v>
      </c>
      <c r="B1553" s="10"/>
      <c r="C1553" s="2"/>
      <c r="D1553" s="2"/>
      <c r="E1553" s="2"/>
      <c r="F1553" s="2"/>
      <c r="G1553" s="2"/>
      <c r="H1553" s="3">
        <f t="shared" si="309"/>
        <v>0</v>
      </c>
      <c r="I1553" s="63"/>
      <c r="J1553" s="7"/>
      <c r="K1553" s="8"/>
      <c r="M1553" s="393"/>
    </row>
    <row r="1554" spans="1:13" ht="24.95" customHeight="1">
      <c r="A1554" s="32">
        <f t="shared" si="308"/>
        <v>0</v>
      </c>
      <c r="B1554" s="10"/>
      <c r="C1554" s="2"/>
      <c r="D1554" s="2"/>
      <c r="E1554" s="2"/>
      <c r="F1554" s="2"/>
      <c r="G1554" s="2"/>
      <c r="H1554" s="3">
        <f t="shared" si="309"/>
        <v>0</v>
      </c>
      <c r="I1554" s="63"/>
      <c r="J1554" s="7"/>
      <c r="K1554" s="8"/>
      <c r="M1554" s="393"/>
    </row>
    <row r="1555" spans="1:13" ht="24.95" customHeight="1">
      <c r="A1555" s="32">
        <f t="shared" si="308"/>
        <v>0</v>
      </c>
      <c r="B1555" s="10"/>
      <c r="C1555" s="2"/>
      <c r="D1555" s="2"/>
      <c r="E1555" s="2"/>
      <c r="F1555" s="2"/>
      <c r="G1555" s="2"/>
      <c r="H1555" s="3">
        <f t="shared" si="309"/>
        <v>0</v>
      </c>
      <c r="I1555" s="63"/>
      <c r="J1555" s="7"/>
      <c r="K1555" s="8"/>
      <c r="M1555" s="393"/>
    </row>
    <row r="1556" spans="1:13" ht="24.95" customHeight="1">
      <c r="A1556" s="32">
        <f t="shared" si="308"/>
        <v>0</v>
      </c>
      <c r="B1556" s="10"/>
      <c r="C1556" s="2"/>
      <c r="D1556" s="2"/>
      <c r="E1556" s="2"/>
      <c r="F1556" s="2"/>
      <c r="G1556" s="2"/>
      <c r="H1556" s="3">
        <f t="shared" si="309"/>
        <v>0</v>
      </c>
      <c r="I1556" s="63"/>
      <c r="J1556" s="7"/>
      <c r="K1556" s="8"/>
      <c r="M1556" s="393"/>
    </row>
    <row r="1557" spans="1:13" ht="24.95" customHeight="1">
      <c r="A1557" s="33" t="e">
        <f>VLOOKUP(B1548,O:W,2)</f>
        <v>#N/A</v>
      </c>
      <c r="B1557" s="649" t="s">
        <v>70</v>
      </c>
      <c r="C1557" s="650"/>
      <c r="D1557" s="650"/>
      <c r="E1557" s="650"/>
      <c r="F1557" s="650"/>
      <c r="G1557" s="650"/>
      <c r="H1557" s="6"/>
      <c r="I1557" s="63">
        <f>SUM(H1549:H1557)</f>
        <v>0</v>
      </c>
      <c r="J1557" s="1" t="e">
        <f>VLOOKUP(B1548,O:W,7)</f>
        <v>#N/A</v>
      </c>
      <c r="K1557" s="8"/>
      <c r="M1557" s="393"/>
    </row>
    <row r="1558" spans="1:13" ht="45.75" customHeight="1">
      <c r="A1558" s="32">
        <f>IF(B1558&gt;0,1,0)</f>
        <v>0</v>
      </c>
      <c r="B1558" s="647"/>
      <c r="C1558" s="648"/>
      <c r="D1558" s="648"/>
      <c r="E1558" s="648"/>
      <c r="F1558" s="648"/>
      <c r="G1558" s="648"/>
      <c r="H1558" s="6"/>
      <c r="I1558" s="63"/>
      <c r="J1558" s="7"/>
      <c r="K1558" s="8"/>
      <c r="M1558" s="392" t="s">
        <v>3859</v>
      </c>
    </row>
    <row r="1559" spans="1:13" ht="24.95" customHeight="1">
      <c r="A1559" s="32">
        <f t="shared" ref="A1559:A1566" si="310">IF(H1559&gt;0,1,0)</f>
        <v>0</v>
      </c>
      <c r="B1559" s="10"/>
      <c r="C1559" s="2"/>
      <c r="D1559" s="2"/>
      <c r="E1559" s="2"/>
      <c r="F1559" s="2"/>
      <c r="G1559" s="2"/>
      <c r="H1559" s="3">
        <f>IF(AND(C1559=0,D1559=0,E1559=0,F1559=0,G1559=0),0,ROUND(IF(C1559=0,1,C1559)*IF(D1559=0,1,D1559)*IF(E1559=0,1,E1559)*IF(F1559=0,1,F1559)*IF(G1559=0,1,G1559),2))</f>
        <v>0</v>
      </c>
      <c r="I1559" s="63"/>
      <c r="J1559" s="7"/>
      <c r="K1559" s="8"/>
      <c r="M1559" s="393" t="s">
        <v>3860</v>
      </c>
    </row>
    <row r="1560" spans="1:13" ht="24.95" customHeight="1">
      <c r="A1560" s="32">
        <f t="shared" si="310"/>
        <v>0</v>
      </c>
      <c r="B1560" s="10"/>
      <c r="C1560" s="2"/>
      <c r="D1560" s="2"/>
      <c r="E1560" s="2"/>
      <c r="F1560" s="2"/>
      <c r="G1560" s="2"/>
      <c r="H1560" s="3">
        <f t="shared" ref="H1560:H1566" si="311">IF(AND(C1560=0,D1560=0,E1560=0,F1560=0,G1560=0),0,ROUND(IF(C1560=0,1,C1560)*IF(D1560=0,1,D1560)*IF(E1560=0,1,E1560)*IF(F1560=0,1,F1560)*IF(G1560=0,1,G1560),2))</f>
        <v>0</v>
      </c>
      <c r="I1560" s="63"/>
      <c r="J1560" s="7"/>
      <c r="K1560" s="8"/>
      <c r="M1560" s="393"/>
    </row>
    <row r="1561" spans="1:13" ht="24.95" customHeight="1">
      <c r="A1561" s="32">
        <f t="shared" si="310"/>
        <v>0</v>
      </c>
      <c r="B1561" s="10"/>
      <c r="C1561" s="2"/>
      <c r="D1561" s="2"/>
      <c r="E1561" s="2"/>
      <c r="F1561" s="2"/>
      <c r="G1561" s="2"/>
      <c r="H1561" s="3">
        <f t="shared" si="311"/>
        <v>0</v>
      </c>
      <c r="I1561" s="63"/>
      <c r="J1561" s="7"/>
      <c r="K1561" s="8"/>
      <c r="M1561" s="393"/>
    </row>
    <row r="1562" spans="1:13" ht="24.95" customHeight="1">
      <c r="A1562" s="32">
        <f t="shared" si="310"/>
        <v>0</v>
      </c>
      <c r="B1562" s="10"/>
      <c r="C1562" s="2"/>
      <c r="D1562" s="2"/>
      <c r="E1562" s="2"/>
      <c r="F1562" s="2"/>
      <c r="G1562" s="2"/>
      <c r="H1562" s="3">
        <f t="shared" si="311"/>
        <v>0</v>
      </c>
      <c r="I1562" s="63"/>
      <c r="J1562" s="7"/>
      <c r="K1562" s="8"/>
      <c r="M1562" s="393"/>
    </row>
    <row r="1563" spans="1:13" ht="24.95" customHeight="1">
      <c r="A1563" s="32">
        <f t="shared" si="310"/>
        <v>0</v>
      </c>
      <c r="B1563" s="10"/>
      <c r="C1563" s="2"/>
      <c r="D1563" s="2"/>
      <c r="E1563" s="2"/>
      <c r="F1563" s="2"/>
      <c r="G1563" s="2"/>
      <c r="H1563" s="3">
        <f t="shared" si="311"/>
        <v>0</v>
      </c>
      <c r="I1563" s="63"/>
      <c r="J1563" s="7"/>
      <c r="K1563" s="8"/>
      <c r="M1563" s="393"/>
    </row>
    <row r="1564" spans="1:13" ht="24.95" customHeight="1">
      <c r="A1564" s="32">
        <f t="shared" si="310"/>
        <v>0</v>
      </c>
      <c r="B1564" s="10"/>
      <c r="C1564" s="2"/>
      <c r="D1564" s="2"/>
      <c r="E1564" s="2"/>
      <c r="F1564" s="2"/>
      <c r="G1564" s="2"/>
      <c r="H1564" s="3">
        <f t="shared" si="311"/>
        <v>0</v>
      </c>
      <c r="I1564" s="63"/>
      <c r="J1564" s="7"/>
      <c r="K1564" s="8"/>
      <c r="M1564" s="393"/>
    </row>
    <row r="1565" spans="1:13" ht="24.95" customHeight="1">
      <c r="A1565" s="32">
        <f t="shared" si="310"/>
        <v>0</v>
      </c>
      <c r="B1565" s="10"/>
      <c r="C1565" s="2"/>
      <c r="D1565" s="2"/>
      <c r="E1565" s="2"/>
      <c r="F1565" s="2"/>
      <c r="G1565" s="2"/>
      <c r="H1565" s="3">
        <f t="shared" si="311"/>
        <v>0</v>
      </c>
      <c r="I1565" s="63"/>
      <c r="J1565" s="7"/>
      <c r="K1565" s="8"/>
      <c r="M1565" s="393"/>
    </row>
    <row r="1566" spans="1:13" ht="24.95" customHeight="1">
      <c r="A1566" s="32">
        <f t="shared" si="310"/>
        <v>0</v>
      </c>
      <c r="B1566" s="10"/>
      <c r="C1566" s="2"/>
      <c r="D1566" s="2"/>
      <c r="E1566" s="2"/>
      <c r="F1566" s="2"/>
      <c r="G1566" s="2"/>
      <c r="H1566" s="3">
        <f t="shared" si="311"/>
        <v>0</v>
      </c>
      <c r="I1566" s="63"/>
      <c r="J1566" s="7"/>
      <c r="K1566" s="8"/>
      <c r="M1566" s="393"/>
    </row>
    <row r="1567" spans="1:13" ht="24.95" customHeight="1">
      <c r="A1567" s="33" t="e">
        <f>VLOOKUP(B1558,O:W,2)</f>
        <v>#N/A</v>
      </c>
      <c r="B1567" s="649" t="s">
        <v>70</v>
      </c>
      <c r="C1567" s="650"/>
      <c r="D1567" s="650"/>
      <c r="E1567" s="650"/>
      <c r="F1567" s="650"/>
      <c r="G1567" s="650"/>
      <c r="H1567" s="6"/>
      <c r="I1567" s="63">
        <f>SUM(H1559:H1567)</f>
        <v>0</v>
      </c>
      <c r="J1567" s="1" t="e">
        <f>VLOOKUP(B1558,O:W,7)</f>
        <v>#N/A</v>
      </c>
      <c r="K1567" s="8"/>
      <c r="M1567" s="393"/>
    </row>
    <row r="1568" spans="1:13" ht="45.75" customHeight="1">
      <c r="A1568" s="32">
        <f>IF(B1568&gt;0,1,0)</f>
        <v>0</v>
      </c>
      <c r="B1568" s="647"/>
      <c r="C1568" s="648"/>
      <c r="D1568" s="648"/>
      <c r="E1568" s="648"/>
      <c r="F1568" s="648"/>
      <c r="G1568" s="648"/>
      <c r="H1568" s="6"/>
      <c r="I1568" s="63"/>
      <c r="J1568" s="7"/>
      <c r="K1568" s="8"/>
      <c r="M1568" s="392" t="s">
        <v>3859</v>
      </c>
    </row>
    <row r="1569" spans="1:13" ht="24.95" customHeight="1">
      <c r="A1569" s="32">
        <f t="shared" ref="A1569:A1576" si="312">IF(H1569&gt;0,1,0)</f>
        <v>0</v>
      </c>
      <c r="B1569" s="10"/>
      <c r="C1569" s="2"/>
      <c r="D1569" s="2"/>
      <c r="E1569" s="2"/>
      <c r="F1569" s="2"/>
      <c r="G1569" s="2"/>
      <c r="H1569" s="3">
        <f>IF(AND(C1569=0,D1569=0,E1569=0,F1569=0,G1569=0),0,ROUND(IF(C1569=0,1,C1569)*IF(D1569=0,1,D1569)*IF(E1569=0,1,E1569)*IF(F1569=0,1,F1569)*IF(G1569=0,1,G1569),2))</f>
        <v>0</v>
      </c>
      <c r="I1569" s="63"/>
      <c r="J1569" s="7"/>
      <c r="K1569" s="8"/>
      <c r="M1569" s="393" t="s">
        <v>3860</v>
      </c>
    </row>
    <row r="1570" spans="1:13" ht="24.95" customHeight="1">
      <c r="A1570" s="32">
        <f t="shared" si="312"/>
        <v>0</v>
      </c>
      <c r="B1570" s="10"/>
      <c r="C1570" s="2"/>
      <c r="D1570" s="2"/>
      <c r="E1570" s="2"/>
      <c r="F1570" s="2"/>
      <c r="G1570" s="2"/>
      <c r="H1570" s="3">
        <f t="shared" ref="H1570:H1576" si="313">IF(AND(C1570=0,D1570=0,E1570=0,F1570=0,G1570=0),0,ROUND(IF(C1570=0,1,C1570)*IF(D1570=0,1,D1570)*IF(E1570=0,1,E1570)*IF(F1570=0,1,F1570)*IF(G1570=0,1,G1570),2))</f>
        <v>0</v>
      </c>
      <c r="I1570" s="63"/>
      <c r="J1570" s="7"/>
      <c r="K1570" s="8"/>
      <c r="M1570" s="393"/>
    </row>
    <row r="1571" spans="1:13" ht="24.95" customHeight="1">
      <c r="A1571" s="32">
        <f t="shared" si="312"/>
        <v>0</v>
      </c>
      <c r="B1571" s="10"/>
      <c r="C1571" s="2"/>
      <c r="D1571" s="2"/>
      <c r="E1571" s="2"/>
      <c r="F1571" s="2"/>
      <c r="G1571" s="2"/>
      <c r="H1571" s="3">
        <f t="shared" si="313"/>
        <v>0</v>
      </c>
      <c r="I1571" s="63"/>
      <c r="J1571" s="7"/>
      <c r="K1571" s="8"/>
      <c r="M1571" s="393"/>
    </row>
    <row r="1572" spans="1:13" ht="24.95" customHeight="1">
      <c r="A1572" s="32">
        <f t="shared" si="312"/>
        <v>0</v>
      </c>
      <c r="B1572" s="10"/>
      <c r="C1572" s="2"/>
      <c r="D1572" s="2"/>
      <c r="E1572" s="2"/>
      <c r="F1572" s="2"/>
      <c r="G1572" s="2"/>
      <c r="H1572" s="3">
        <f t="shared" si="313"/>
        <v>0</v>
      </c>
      <c r="I1572" s="63"/>
      <c r="J1572" s="7"/>
      <c r="K1572" s="8"/>
      <c r="M1572" s="393"/>
    </row>
    <row r="1573" spans="1:13" ht="24.95" customHeight="1">
      <c r="A1573" s="32">
        <f t="shared" si="312"/>
        <v>0</v>
      </c>
      <c r="B1573" s="10"/>
      <c r="C1573" s="2"/>
      <c r="D1573" s="2"/>
      <c r="E1573" s="2"/>
      <c r="F1573" s="2"/>
      <c r="G1573" s="2"/>
      <c r="H1573" s="3">
        <f t="shared" si="313"/>
        <v>0</v>
      </c>
      <c r="I1573" s="63"/>
      <c r="J1573" s="7"/>
      <c r="K1573" s="8"/>
      <c r="M1573" s="393"/>
    </row>
    <row r="1574" spans="1:13" ht="24.95" customHeight="1">
      <c r="A1574" s="32">
        <f t="shared" si="312"/>
        <v>0</v>
      </c>
      <c r="B1574" s="10"/>
      <c r="C1574" s="2"/>
      <c r="D1574" s="2"/>
      <c r="E1574" s="2"/>
      <c r="F1574" s="2"/>
      <c r="G1574" s="2"/>
      <c r="H1574" s="3">
        <f t="shared" si="313"/>
        <v>0</v>
      </c>
      <c r="I1574" s="63"/>
      <c r="J1574" s="7"/>
      <c r="K1574" s="8"/>
      <c r="M1574" s="393"/>
    </row>
    <row r="1575" spans="1:13" ht="24.95" customHeight="1">
      <c r="A1575" s="32">
        <f t="shared" si="312"/>
        <v>0</v>
      </c>
      <c r="B1575" s="10"/>
      <c r="C1575" s="2"/>
      <c r="D1575" s="2"/>
      <c r="E1575" s="2"/>
      <c r="F1575" s="2"/>
      <c r="G1575" s="2"/>
      <c r="H1575" s="3">
        <f t="shared" si="313"/>
        <v>0</v>
      </c>
      <c r="I1575" s="63"/>
      <c r="J1575" s="7"/>
      <c r="K1575" s="8"/>
      <c r="M1575" s="393"/>
    </row>
    <row r="1576" spans="1:13" ht="24.95" customHeight="1">
      <c r="A1576" s="32">
        <f t="shared" si="312"/>
        <v>0</v>
      </c>
      <c r="B1576" s="10"/>
      <c r="C1576" s="2"/>
      <c r="D1576" s="2"/>
      <c r="E1576" s="2"/>
      <c r="F1576" s="2"/>
      <c r="G1576" s="2"/>
      <c r="H1576" s="3">
        <f t="shared" si="313"/>
        <v>0</v>
      </c>
      <c r="I1576" s="63"/>
      <c r="J1576" s="7"/>
      <c r="K1576" s="8"/>
      <c r="M1576" s="393"/>
    </row>
    <row r="1577" spans="1:13" ht="24.95" customHeight="1">
      <c r="A1577" s="33" t="e">
        <f>VLOOKUP(B1568,O:W,2)</f>
        <v>#N/A</v>
      </c>
      <c r="B1577" s="649" t="s">
        <v>70</v>
      </c>
      <c r="C1577" s="650"/>
      <c r="D1577" s="650"/>
      <c r="E1577" s="650"/>
      <c r="F1577" s="650"/>
      <c r="G1577" s="650"/>
      <c r="H1577" s="6"/>
      <c r="I1577" s="63">
        <f>SUM(H1569:H1577)</f>
        <v>0</v>
      </c>
      <c r="J1577" s="1" t="e">
        <f>VLOOKUP(B1568,O:W,7)</f>
        <v>#N/A</v>
      </c>
      <c r="K1577" s="8"/>
      <c r="M1577" s="393"/>
    </row>
    <row r="1578" spans="1:13" ht="45.75" customHeight="1">
      <c r="A1578" s="32">
        <f>IF(B1578&gt;0,1,0)</f>
        <v>1</v>
      </c>
      <c r="B1578" s="647" t="s">
        <v>7025</v>
      </c>
      <c r="C1578" s="648"/>
      <c r="D1578" s="648"/>
      <c r="E1578" s="648"/>
      <c r="F1578" s="648"/>
      <c r="G1578" s="648"/>
      <c r="H1578" s="6"/>
      <c r="I1578" s="63"/>
      <c r="J1578" s="7"/>
      <c r="K1578" s="8"/>
      <c r="M1578" s="396" t="s">
        <v>684</v>
      </c>
    </row>
    <row r="1579" spans="1:13" ht="24.95" customHeight="1">
      <c r="A1579" s="32">
        <f t="shared" ref="A1579:A1586" si="314">IF(H1579&gt;0,1,0)</f>
        <v>1</v>
      </c>
      <c r="B1579" s="10"/>
      <c r="C1579" s="2">
        <v>12</v>
      </c>
      <c r="D1579" s="2">
        <v>20</v>
      </c>
      <c r="E1579" s="2">
        <v>0.15</v>
      </c>
      <c r="F1579" s="2">
        <v>0.5</v>
      </c>
      <c r="G1579" s="2"/>
      <c r="H1579" s="3">
        <f>IF(AND(C1579=0,D1579=0,E1579=0,F1579=0,G1579=0),0,ROUND(IF(C1579=0,1,C1579)*IF(D1579=0,1,D1579)*IF(E1579=0,1,E1579)*IF(F1579=0,1,F1579)*IF(G1579=0,1,G1579),2))</f>
        <v>18</v>
      </c>
      <c r="I1579" s="63"/>
      <c r="J1579" s="7"/>
      <c r="K1579" s="8"/>
      <c r="M1579" s="397" t="s">
        <v>3861</v>
      </c>
    </row>
    <row r="1580" spans="1:13" ht="24.95" customHeight="1">
      <c r="A1580" s="32">
        <f t="shared" si="314"/>
        <v>0</v>
      </c>
      <c r="B1580" s="10"/>
      <c r="C1580" s="2"/>
      <c r="D1580" s="2"/>
      <c r="E1580" s="2"/>
      <c r="F1580" s="2"/>
      <c r="G1580" s="2"/>
      <c r="H1580" s="3">
        <f t="shared" ref="H1580:H1586" si="315">IF(AND(C1580=0,D1580=0,E1580=0,F1580=0,G1580=0),0,ROUND(IF(C1580=0,1,C1580)*IF(D1580=0,1,D1580)*IF(E1580=0,1,E1580)*IF(F1580=0,1,F1580)*IF(G1580=0,1,G1580),2))</f>
        <v>0</v>
      </c>
      <c r="I1580" s="63"/>
      <c r="J1580" s="7"/>
      <c r="K1580" s="8"/>
      <c r="M1580" s="397" t="s">
        <v>3862</v>
      </c>
    </row>
    <row r="1581" spans="1:13" ht="24.95" customHeight="1">
      <c r="A1581" s="32">
        <f t="shared" si="314"/>
        <v>0</v>
      </c>
      <c r="B1581" s="10"/>
      <c r="C1581" s="2"/>
      <c r="D1581" s="2"/>
      <c r="E1581" s="2"/>
      <c r="F1581" s="2"/>
      <c r="G1581" s="2"/>
      <c r="H1581" s="3">
        <f t="shared" si="315"/>
        <v>0</v>
      </c>
      <c r="I1581" s="63"/>
      <c r="J1581" s="7"/>
      <c r="K1581" s="8"/>
      <c r="M1581" s="397"/>
    </row>
    <row r="1582" spans="1:13" ht="24.95" customHeight="1">
      <c r="A1582" s="32">
        <f t="shared" si="314"/>
        <v>0</v>
      </c>
      <c r="B1582" s="10"/>
      <c r="C1582" s="2"/>
      <c r="D1582" s="2"/>
      <c r="E1582" s="2"/>
      <c r="F1582" s="2"/>
      <c r="G1582" s="2"/>
      <c r="H1582" s="3">
        <f t="shared" si="315"/>
        <v>0</v>
      </c>
      <c r="I1582" s="63"/>
      <c r="J1582" s="7"/>
      <c r="K1582" s="8"/>
      <c r="M1582" s="397"/>
    </row>
    <row r="1583" spans="1:13" ht="24.95" customHeight="1">
      <c r="A1583" s="32">
        <f t="shared" si="314"/>
        <v>0</v>
      </c>
      <c r="B1583" s="10"/>
      <c r="C1583" s="2"/>
      <c r="D1583" s="2"/>
      <c r="E1583" s="2"/>
      <c r="F1583" s="2"/>
      <c r="G1583" s="2"/>
      <c r="H1583" s="3">
        <f t="shared" si="315"/>
        <v>0</v>
      </c>
      <c r="I1583" s="63"/>
      <c r="J1583" s="7"/>
      <c r="K1583" s="8"/>
      <c r="M1583" s="397"/>
    </row>
    <row r="1584" spans="1:13" ht="24.95" customHeight="1">
      <c r="A1584" s="32">
        <f t="shared" si="314"/>
        <v>0</v>
      </c>
      <c r="B1584" s="10"/>
      <c r="C1584" s="2"/>
      <c r="D1584" s="2"/>
      <c r="E1584" s="2"/>
      <c r="F1584" s="2"/>
      <c r="G1584" s="2"/>
      <c r="H1584" s="3">
        <f t="shared" si="315"/>
        <v>0</v>
      </c>
      <c r="I1584" s="63"/>
      <c r="J1584" s="7"/>
      <c r="K1584" s="8"/>
      <c r="M1584" s="397"/>
    </row>
    <row r="1585" spans="1:13" ht="24.95" customHeight="1">
      <c r="A1585" s="32">
        <f t="shared" si="314"/>
        <v>0</v>
      </c>
      <c r="B1585" s="10"/>
      <c r="C1585" s="2"/>
      <c r="D1585" s="2"/>
      <c r="E1585" s="2"/>
      <c r="F1585" s="2"/>
      <c r="G1585" s="2"/>
      <c r="H1585" s="3">
        <f t="shared" si="315"/>
        <v>0</v>
      </c>
      <c r="I1585" s="63"/>
      <c r="J1585" s="7"/>
      <c r="K1585" s="8"/>
      <c r="M1585" s="397"/>
    </row>
    <row r="1586" spans="1:13" ht="24.95" customHeight="1">
      <c r="A1586" s="32">
        <f t="shared" si="314"/>
        <v>0</v>
      </c>
      <c r="B1586" s="10"/>
      <c r="C1586" s="2"/>
      <c r="D1586" s="2"/>
      <c r="E1586" s="2"/>
      <c r="F1586" s="2"/>
      <c r="G1586" s="2"/>
      <c r="H1586" s="3">
        <f t="shared" si="315"/>
        <v>0</v>
      </c>
      <c r="I1586" s="63"/>
      <c r="J1586" s="7"/>
      <c r="K1586" s="8"/>
      <c r="M1586" s="397"/>
    </row>
    <row r="1587" spans="1:13" ht="24.95" customHeight="1">
      <c r="A1587" s="33" t="str">
        <f>VLOOKUP(B1578,O:W,2)</f>
        <v>120101</v>
      </c>
      <c r="B1587" s="649" t="s">
        <v>70</v>
      </c>
      <c r="C1587" s="650"/>
      <c r="D1587" s="650"/>
      <c r="E1587" s="650"/>
      <c r="F1587" s="650"/>
      <c r="G1587" s="650"/>
      <c r="H1587" s="6"/>
      <c r="I1587" s="63">
        <f>SUM(H1579:H1587)</f>
        <v>18</v>
      </c>
      <c r="J1587" s="1" t="str">
        <f>VLOOKUP(B1578,O:W,7)</f>
        <v>مترمکعب</v>
      </c>
      <c r="K1587" s="8"/>
      <c r="M1587" s="397"/>
    </row>
    <row r="1588" spans="1:13" ht="45.75" customHeight="1">
      <c r="A1588" s="32">
        <f>IF(B1588&gt;0,1,0)</f>
        <v>1</v>
      </c>
      <c r="B1588" s="647" t="s">
        <v>7285</v>
      </c>
      <c r="C1588" s="648"/>
      <c r="D1588" s="648"/>
      <c r="E1588" s="648"/>
      <c r="F1588" s="648"/>
      <c r="G1588" s="648"/>
      <c r="H1588" s="6"/>
      <c r="I1588" s="63"/>
      <c r="J1588" s="7"/>
      <c r="K1588" s="8"/>
      <c r="M1588" s="396" t="s">
        <v>684</v>
      </c>
    </row>
    <row r="1589" spans="1:13" ht="24.95" customHeight="1">
      <c r="A1589" s="32">
        <f t="shared" ref="A1589:A1596" si="316">IF(H1589&gt;0,1,0)</f>
        <v>1</v>
      </c>
      <c r="B1589" s="10"/>
      <c r="C1589" s="2">
        <v>1</v>
      </c>
      <c r="D1589" s="2"/>
      <c r="E1589" s="2"/>
      <c r="F1589" s="2"/>
      <c r="G1589" s="2"/>
      <c r="H1589" s="3">
        <f>IF(AND(C1589=0,D1589=0,E1589=0,F1589=0,G1589=0),0,ROUND(IF(C1589=0,1,C1589)*IF(D1589=0,1,D1589)*IF(E1589=0,1,E1589)*IF(F1589=0,1,F1589)*IF(G1589=0,1,G1589),2))</f>
        <v>1</v>
      </c>
      <c r="I1589" s="63"/>
      <c r="J1589" s="7"/>
      <c r="K1589" s="8"/>
      <c r="M1589" s="397" t="s">
        <v>3861</v>
      </c>
    </row>
    <row r="1590" spans="1:13" ht="24.95" customHeight="1">
      <c r="A1590" s="32">
        <f t="shared" si="316"/>
        <v>0</v>
      </c>
      <c r="B1590" s="10"/>
      <c r="C1590" s="2"/>
      <c r="D1590" s="2"/>
      <c r="E1590" s="2"/>
      <c r="F1590" s="2"/>
      <c r="G1590" s="2"/>
      <c r="H1590" s="3">
        <f t="shared" ref="H1590:H1596" si="317">IF(AND(C1590=0,D1590=0,E1590=0,F1590=0,G1590=0),0,ROUND(IF(C1590=0,1,C1590)*IF(D1590=0,1,D1590)*IF(E1590=0,1,E1590)*IF(F1590=0,1,F1590)*IF(G1590=0,1,G1590),2))</f>
        <v>0</v>
      </c>
      <c r="I1590" s="63"/>
      <c r="J1590" s="7"/>
      <c r="K1590" s="8"/>
      <c r="M1590" s="397" t="s">
        <v>3862</v>
      </c>
    </row>
    <row r="1591" spans="1:13" ht="24.95" customHeight="1">
      <c r="A1591" s="32">
        <f t="shared" si="316"/>
        <v>0</v>
      </c>
      <c r="B1591" s="10"/>
      <c r="C1591" s="2"/>
      <c r="D1591" s="2"/>
      <c r="E1591" s="2"/>
      <c r="F1591" s="2"/>
      <c r="G1591" s="2"/>
      <c r="H1591" s="3">
        <f t="shared" si="317"/>
        <v>0</v>
      </c>
      <c r="I1591" s="63"/>
      <c r="J1591" s="7"/>
      <c r="K1591" s="8"/>
      <c r="M1591" s="397"/>
    </row>
    <row r="1592" spans="1:13" ht="24.95" customHeight="1">
      <c r="A1592" s="32">
        <f t="shared" si="316"/>
        <v>0</v>
      </c>
      <c r="B1592" s="10"/>
      <c r="C1592" s="2"/>
      <c r="D1592" s="2"/>
      <c r="E1592" s="2"/>
      <c r="F1592" s="2"/>
      <c r="G1592" s="2"/>
      <c r="H1592" s="3">
        <f t="shared" si="317"/>
        <v>0</v>
      </c>
      <c r="I1592" s="63"/>
      <c r="J1592" s="7"/>
      <c r="K1592" s="8"/>
      <c r="M1592" s="397"/>
    </row>
    <row r="1593" spans="1:13" ht="24.95" customHeight="1">
      <c r="A1593" s="32">
        <f t="shared" si="316"/>
        <v>0</v>
      </c>
      <c r="B1593" s="10"/>
      <c r="C1593" s="2"/>
      <c r="D1593" s="2"/>
      <c r="E1593" s="2"/>
      <c r="F1593" s="2"/>
      <c r="G1593" s="2"/>
      <c r="H1593" s="3">
        <f t="shared" si="317"/>
        <v>0</v>
      </c>
      <c r="I1593" s="63"/>
      <c r="J1593" s="7"/>
      <c r="K1593" s="8"/>
      <c r="M1593" s="397"/>
    </row>
    <row r="1594" spans="1:13" ht="24.95" customHeight="1">
      <c r="A1594" s="32">
        <f t="shared" si="316"/>
        <v>0</v>
      </c>
      <c r="B1594" s="10"/>
      <c r="C1594" s="2"/>
      <c r="D1594" s="2"/>
      <c r="E1594" s="2"/>
      <c r="F1594" s="2"/>
      <c r="G1594" s="2"/>
      <c r="H1594" s="3">
        <f t="shared" si="317"/>
        <v>0</v>
      </c>
      <c r="I1594" s="63"/>
      <c r="J1594" s="7"/>
      <c r="K1594" s="8"/>
      <c r="M1594" s="397"/>
    </row>
    <row r="1595" spans="1:13" ht="24.95" customHeight="1">
      <c r="A1595" s="32">
        <f t="shared" si="316"/>
        <v>0</v>
      </c>
      <c r="B1595" s="10"/>
      <c r="C1595" s="2"/>
      <c r="D1595" s="2"/>
      <c r="E1595" s="2"/>
      <c r="F1595" s="2"/>
      <c r="G1595" s="2"/>
      <c r="H1595" s="3">
        <f t="shared" si="317"/>
        <v>0</v>
      </c>
      <c r="I1595" s="63"/>
      <c r="J1595" s="7"/>
      <c r="K1595" s="8"/>
      <c r="M1595" s="397"/>
    </row>
    <row r="1596" spans="1:13" ht="24.95" customHeight="1">
      <c r="A1596" s="32">
        <f t="shared" si="316"/>
        <v>0</v>
      </c>
      <c r="B1596" s="10"/>
      <c r="C1596" s="2"/>
      <c r="D1596" s="2"/>
      <c r="E1596" s="2"/>
      <c r="F1596" s="2"/>
      <c r="G1596" s="2"/>
      <c r="H1596" s="3">
        <f t="shared" si="317"/>
        <v>0</v>
      </c>
      <c r="I1596" s="63"/>
      <c r="J1596" s="7"/>
      <c r="K1596" s="8"/>
      <c r="M1596" s="397"/>
    </row>
    <row r="1597" spans="1:13" ht="24.95" customHeight="1">
      <c r="A1597" s="33" t="str">
        <f>VLOOKUP(B1588,O:W,2)</f>
        <v>121008</v>
      </c>
      <c r="B1597" s="649" t="s">
        <v>70</v>
      </c>
      <c r="C1597" s="650"/>
      <c r="D1597" s="650"/>
      <c r="E1597" s="650"/>
      <c r="F1597" s="650"/>
      <c r="G1597" s="650"/>
      <c r="H1597" s="6"/>
      <c r="I1597" s="63">
        <f>SUM(H1589:H1597)</f>
        <v>1</v>
      </c>
      <c r="J1597" s="1" t="str">
        <f>VLOOKUP(B1588,O:W,7)</f>
        <v>مترمربع</v>
      </c>
      <c r="K1597" s="8"/>
      <c r="M1597" s="397"/>
    </row>
    <row r="1598" spans="1:13" ht="45.75" customHeight="1">
      <c r="A1598" s="32">
        <f>IF(B1598&gt;0,1,0)</f>
        <v>0</v>
      </c>
      <c r="B1598" s="647"/>
      <c r="C1598" s="648"/>
      <c r="D1598" s="648"/>
      <c r="E1598" s="648"/>
      <c r="F1598" s="648"/>
      <c r="G1598" s="648"/>
      <c r="H1598" s="6"/>
      <c r="I1598" s="63"/>
      <c r="J1598" s="7"/>
      <c r="K1598" s="8"/>
      <c r="M1598" s="396" t="s">
        <v>684</v>
      </c>
    </row>
    <row r="1599" spans="1:13" ht="24.95" customHeight="1">
      <c r="A1599" s="32">
        <f t="shared" ref="A1599:A1606" si="318">IF(H1599&gt;0,1,0)</f>
        <v>0</v>
      </c>
      <c r="B1599" s="10"/>
      <c r="C1599" s="2"/>
      <c r="D1599" s="2"/>
      <c r="E1599" s="2"/>
      <c r="F1599" s="2"/>
      <c r="G1599" s="2"/>
      <c r="H1599" s="3">
        <f>IF(AND(C1599=0,D1599=0,E1599=0,F1599=0,G1599=0),0,ROUND(IF(C1599=0,1,C1599)*IF(D1599=0,1,D1599)*IF(E1599=0,1,E1599)*IF(F1599=0,1,F1599)*IF(G1599=0,1,G1599),2))</f>
        <v>0</v>
      </c>
      <c r="I1599" s="63"/>
      <c r="J1599" s="7"/>
      <c r="K1599" s="8"/>
      <c r="M1599" s="397" t="s">
        <v>3861</v>
      </c>
    </row>
    <row r="1600" spans="1:13" ht="24.95" customHeight="1">
      <c r="A1600" s="32">
        <f t="shared" si="318"/>
        <v>0</v>
      </c>
      <c r="B1600" s="10"/>
      <c r="C1600" s="2"/>
      <c r="D1600" s="2"/>
      <c r="E1600" s="2"/>
      <c r="F1600" s="2"/>
      <c r="G1600" s="2"/>
      <c r="H1600" s="3">
        <f t="shared" ref="H1600:H1606" si="319">IF(AND(C1600=0,D1600=0,E1600=0,F1600=0,G1600=0),0,ROUND(IF(C1600=0,1,C1600)*IF(D1600=0,1,D1600)*IF(E1600=0,1,E1600)*IF(F1600=0,1,F1600)*IF(G1600=0,1,G1600),2))</f>
        <v>0</v>
      </c>
      <c r="I1600" s="63"/>
      <c r="J1600" s="7"/>
      <c r="K1600" s="8"/>
      <c r="M1600" s="397" t="s">
        <v>3862</v>
      </c>
    </row>
    <row r="1601" spans="1:13" ht="24.95" customHeight="1">
      <c r="A1601" s="32">
        <f t="shared" si="318"/>
        <v>0</v>
      </c>
      <c r="B1601" s="10"/>
      <c r="C1601" s="2"/>
      <c r="D1601" s="2"/>
      <c r="E1601" s="2"/>
      <c r="F1601" s="2"/>
      <c r="G1601" s="2"/>
      <c r="H1601" s="3">
        <f t="shared" si="319"/>
        <v>0</v>
      </c>
      <c r="I1601" s="63"/>
      <c r="J1601" s="7"/>
      <c r="K1601" s="8"/>
      <c r="M1601" s="397"/>
    </row>
    <row r="1602" spans="1:13" ht="24.95" customHeight="1">
      <c r="A1602" s="32">
        <f t="shared" si="318"/>
        <v>0</v>
      </c>
      <c r="B1602" s="10"/>
      <c r="C1602" s="2"/>
      <c r="D1602" s="2"/>
      <c r="E1602" s="2"/>
      <c r="F1602" s="2"/>
      <c r="G1602" s="2"/>
      <c r="H1602" s="3">
        <f t="shared" si="319"/>
        <v>0</v>
      </c>
      <c r="I1602" s="63"/>
      <c r="J1602" s="7"/>
      <c r="K1602" s="8"/>
      <c r="M1602" s="397"/>
    </row>
    <row r="1603" spans="1:13" ht="24.95" customHeight="1">
      <c r="A1603" s="32">
        <f t="shared" si="318"/>
        <v>0</v>
      </c>
      <c r="B1603" s="10"/>
      <c r="C1603" s="2"/>
      <c r="D1603" s="2"/>
      <c r="E1603" s="2"/>
      <c r="F1603" s="2"/>
      <c r="G1603" s="2"/>
      <c r="H1603" s="3">
        <f t="shared" si="319"/>
        <v>0</v>
      </c>
      <c r="I1603" s="63"/>
      <c r="J1603" s="7"/>
      <c r="K1603" s="8"/>
      <c r="M1603" s="397"/>
    </row>
    <row r="1604" spans="1:13" ht="24.95" customHeight="1">
      <c r="A1604" s="32">
        <f t="shared" si="318"/>
        <v>0</v>
      </c>
      <c r="B1604" s="10"/>
      <c r="C1604" s="2"/>
      <c r="D1604" s="2"/>
      <c r="E1604" s="2"/>
      <c r="F1604" s="2"/>
      <c r="G1604" s="2"/>
      <c r="H1604" s="3">
        <f t="shared" si="319"/>
        <v>0</v>
      </c>
      <c r="I1604" s="63"/>
      <c r="J1604" s="7"/>
      <c r="K1604" s="8"/>
      <c r="M1604" s="397"/>
    </row>
    <row r="1605" spans="1:13" ht="24.95" customHeight="1">
      <c r="A1605" s="32">
        <f t="shared" si="318"/>
        <v>0</v>
      </c>
      <c r="B1605" s="10"/>
      <c r="C1605" s="2"/>
      <c r="D1605" s="2"/>
      <c r="E1605" s="2"/>
      <c r="F1605" s="2"/>
      <c r="G1605" s="2"/>
      <c r="H1605" s="3">
        <f t="shared" si="319"/>
        <v>0</v>
      </c>
      <c r="I1605" s="63"/>
      <c r="J1605" s="7"/>
      <c r="K1605" s="8"/>
      <c r="M1605" s="397"/>
    </row>
    <row r="1606" spans="1:13" ht="24.95" customHeight="1">
      <c r="A1606" s="32">
        <f t="shared" si="318"/>
        <v>0</v>
      </c>
      <c r="B1606" s="10"/>
      <c r="C1606" s="2"/>
      <c r="D1606" s="2"/>
      <c r="E1606" s="2"/>
      <c r="F1606" s="2"/>
      <c r="G1606" s="2"/>
      <c r="H1606" s="3">
        <f t="shared" si="319"/>
        <v>0</v>
      </c>
      <c r="I1606" s="63"/>
      <c r="J1606" s="7"/>
      <c r="K1606" s="8"/>
      <c r="M1606" s="397"/>
    </row>
    <row r="1607" spans="1:13" ht="24.95" customHeight="1">
      <c r="A1607" s="33" t="e">
        <f>VLOOKUP(B1598,O:W,2)</f>
        <v>#N/A</v>
      </c>
      <c r="B1607" s="649" t="s">
        <v>70</v>
      </c>
      <c r="C1607" s="650"/>
      <c r="D1607" s="650"/>
      <c r="E1607" s="650"/>
      <c r="F1607" s="650"/>
      <c r="G1607" s="650"/>
      <c r="H1607" s="6"/>
      <c r="I1607" s="63">
        <f>SUM(H1599:H1607)</f>
        <v>0</v>
      </c>
      <c r="J1607" s="1" t="e">
        <f>VLOOKUP(B1598,O:W,7)</f>
        <v>#N/A</v>
      </c>
      <c r="K1607" s="8"/>
      <c r="M1607" s="397"/>
    </row>
    <row r="1608" spans="1:13" ht="45.75" customHeight="1">
      <c r="A1608" s="32">
        <f>IF(B1608&gt;0,1,0)</f>
        <v>0</v>
      </c>
      <c r="B1608" s="647"/>
      <c r="C1608" s="648"/>
      <c r="D1608" s="648"/>
      <c r="E1608" s="648"/>
      <c r="F1608" s="648"/>
      <c r="G1608" s="648"/>
      <c r="H1608" s="6"/>
      <c r="I1608" s="63"/>
      <c r="J1608" s="7"/>
      <c r="K1608" s="8"/>
      <c r="M1608" s="396" t="s">
        <v>684</v>
      </c>
    </row>
    <row r="1609" spans="1:13" ht="24.95" customHeight="1">
      <c r="A1609" s="32">
        <f t="shared" ref="A1609:A1616" si="320">IF(H1609&gt;0,1,0)</f>
        <v>0</v>
      </c>
      <c r="B1609" s="10"/>
      <c r="C1609" s="2"/>
      <c r="D1609" s="2"/>
      <c r="E1609" s="2"/>
      <c r="F1609" s="2"/>
      <c r="G1609" s="2"/>
      <c r="H1609" s="3">
        <f>IF(AND(C1609=0,D1609=0,E1609=0,F1609=0,G1609=0),0,ROUND(IF(C1609=0,1,C1609)*IF(D1609=0,1,D1609)*IF(E1609=0,1,E1609)*IF(F1609=0,1,F1609)*IF(G1609=0,1,G1609),2))</f>
        <v>0</v>
      </c>
      <c r="I1609" s="63"/>
      <c r="J1609" s="7"/>
      <c r="K1609" s="8"/>
      <c r="M1609" s="397" t="s">
        <v>3861</v>
      </c>
    </row>
    <row r="1610" spans="1:13" ht="24.95" customHeight="1">
      <c r="A1610" s="32">
        <f t="shared" si="320"/>
        <v>0</v>
      </c>
      <c r="B1610" s="10"/>
      <c r="C1610" s="2"/>
      <c r="D1610" s="2"/>
      <c r="E1610" s="2"/>
      <c r="F1610" s="2"/>
      <c r="G1610" s="2"/>
      <c r="H1610" s="3">
        <f t="shared" ref="H1610:H1616" si="321">IF(AND(C1610=0,D1610=0,E1610=0,F1610=0,G1610=0),0,ROUND(IF(C1610=0,1,C1610)*IF(D1610=0,1,D1610)*IF(E1610=0,1,E1610)*IF(F1610=0,1,F1610)*IF(G1610=0,1,G1610),2))</f>
        <v>0</v>
      </c>
      <c r="I1610" s="63"/>
      <c r="J1610" s="7"/>
      <c r="K1610" s="8"/>
      <c r="M1610" s="397" t="s">
        <v>3862</v>
      </c>
    </row>
    <row r="1611" spans="1:13" ht="24.95" customHeight="1">
      <c r="A1611" s="32">
        <f t="shared" si="320"/>
        <v>0</v>
      </c>
      <c r="B1611" s="10"/>
      <c r="C1611" s="2"/>
      <c r="D1611" s="2"/>
      <c r="E1611" s="2"/>
      <c r="F1611" s="2"/>
      <c r="G1611" s="2"/>
      <c r="H1611" s="3">
        <f t="shared" si="321"/>
        <v>0</v>
      </c>
      <c r="I1611" s="63"/>
      <c r="J1611" s="7"/>
      <c r="K1611" s="8"/>
      <c r="M1611" s="397"/>
    </row>
    <row r="1612" spans="1:13" ht="24.95" customHeight="1">
      <c r="A1612" s="32">
        <f t="shared" si="320"/>
        <v>0</v>
      </c>
      <c r="B1612" s="10"/>
      <c r="C1612" s="2"/>
      <c r="D1612" s="2"/>
      <c r="E1612" s="2"/>
      <c r="F1612" s="2"/>
      <c r="G1612" s="2"/>
      <c r="H1612" s="3">
        <f t="shared" si="321"/>
        <v>0</v>
      </c>
      <c r="I1612" s="63"/>
      <c r="J1612" s="7"/>
      <c r="K1612" s="8"/>
      <c r="M1612" s="397"/>
    </row>
    <row r="1613" spans="1:13" ht="24.95" customHeight="1">
      <c r="A1613" s="32">
        <f t="shared" si="320"/>
        <v>0</v>
      </c>
      <c r="B1613" s="10"/>
      <c r="C1613" s="2"/>
      <c r="D1613" s="2"/>
      <c r="E1613" s="2"/>
      <c r="F1613" s="2"/>
      <c r="G1613" s="2"/>
      <c r="H1613" s="3">
        <f t="shared" si="321"/>
        <v>0</v>
      </c>
      <c r="I1613" s="63"/>
      <c r="J1613" s="7"/>
      <c r="K1613" s="8"/>
      <c r="M1613" s="397"/>
    </row>
    <row r="1614" spans="1:13" ht="24.95" customHeight="1">
      <c r="A1614" s="32">
        <f t="shared" si="320"/>
        <v>0</v>
      </c>
      <c r="B1614" s="10"/>
      <c r="C1614" s="2"/>
      <c r="D1614" s="2"/>
      <c r="E1614" s="2"/>
      <c r="F1614" s="2"/>
      <c r="G1614" s="2"/>
      <c r="H1614" s="3">
        <f t="shared" si="321"/>
        <v>0</v>
      </c>
      <c r="I1614" s="63"/>
      <c r="J1614" s="7"/>
      <c r="K1614" s="8"/>
      <c r="M1614" s="397"/>
    </row>
    <row r="1615" spans="1:13" ht="24.95" customHeight="1">
      <c r="A1615" s="32">
        <f t="shared" si="320"/>
        <v>0</v>
      </c>
      <c r="B1615" s="10"/>
      <c r="C1615" s="2"/>
      <c r="D1615" s="2"/>
      <c r="E1615" s="2"/>
      <c r="F1615" s="2"/>
      <c r="G1615" s="2"/>
      <c r="H1615" s="3">
        <f t="shared" si="321"/>
        <v>0</v>
      </c>
      <c r="I1615" s="63"/>
      <c r="J1615" s="7"/>
      <c r="K1615" s="8"/>
      <c r="M1615" s="397"/>
    </row>
    <row r="1616" spans="1:13" ht="24.95" customHeight="1">
      <c r="A1616" s="32">
        <f t="shared" si="320"/>
        <v>0</v>
      </c>
      <c r="B1616" s="10"/>
      <c r="C1616" s="2"/>
      <c r="D1616" s="2"/>
      <c r="E1616" s="2"/>
      <c r="F1616" s="2"/>
      <c r="G1616" s="2"/>
      <c r="H1616" s="3">
        <f t="shared" si="321"/>
        <v>0</v>
      </c>
      <c r="I1616" s="63"/>
      <c r="J1616" s="7"/>
      <c r="K1616" s="8"/>
      <c r="M1616" s="397"/>
    </row>
    <row r="1617" spans="1:13" ht="24.95" customHeight="1">
      <c r="A1617" s="33" t="e">
        <f>VLOOKUP(B1608,O:W,2)</f>
        <v>#N/A</v>
      </c>
      <c r="B1617" s="649" t="s">
        <v>70</v>
      </c>
      <c r="C1617" s="650"/>
      <c r="D1617" s="650"/>
      <c r="E1617" s="650"/>
      <c r="F1617" s="650"/>
      <c r="G1617" s="650"/>
      <c r="H1617" s="6"/>
      <c r="I1617" s="63">
        <f>SUM(H1609:H1617)</f>
        <v>0</v>
      </c>
      <c r="J1617" s="1" t="e">
        <f>VLOOKUP(B1608,O:W,7)</f>
        <v>#N/A</v>
      </c>
      <c r="K1617" s="8"/>
      <c r="M1617" s="397"/>
    </row>
    <row r="1618" spans="1:13" ht="45.75" customHeight="1">
      <c r="A1618" s="32">
        <f>IF(B1618&gt;0,1,0)</f>
        <v>0</v>
      </c>
      <c r="B1618" s="647"/>
      <c r="C1618" s="648"/>
      <c r="D1618" s="648"/>
      <c r="E1618" s="648"/>
      <c r="F1618" s="648"/>
      <c r="G1618" s="648"/>
      <c r="H1618" s="6"/>
      <c r="I1618" s="63"/>
      <c r="J1618" s="7"/>
      <c r="K1618" s="8"/>
      <c r="M1618" s="396" t="s">
        <v>684</v>
      </c>
    </row>
    <row r="1619" spans="1:13" ht="24.95" customHeight="1">
      <c r="A1619" s="32">
        <f t="shared" ref="A1619:A1626" si="322">IF(H1619&gt;0,1,0)</f>
        <v>0</v>
      </c>
      <c r="B1619" s="10"/>
      <c r="C1619" s="2"/>
      <c r="D1619" s="2"/>
      <c r="E1619" s="2"/>
      <c r="F1619" s="2"/>
      <c r="G1619" s="2"/>
      <c r="H1619" s="3">
        <f>IF(AND(C1619=0,D1619=0,E1619=0,F1619=0,G1619=0),0,ROUND(IF(C1619=0,1,C1619)*IF(D1619=0,1,D1619)*IF(E1619=0,1,E1619)*IF(F1619=0,1,F1619)*IF(G1619=0,1,G1619),2))</f>
        <v>0</v>
      </c>
      <c r="I1619" s="63"/>
      <c r="J1619" s="7"/>
      <c r="K1619" s="8"/>
      <c r="M1619" s="397" t="s">
        <v>3861</v>
      </c>
    </row>
    <row r="1620" spans="1:13" ht="24.95" customHeight="1">
      <c r="A1620" s="32">
        <f t="shared" si="322"/>
        <v>0</v>
      </c>
      <c r="B1620" s="10"/>
      <c r="C1620" s="2"/>
      <c r="D1620" s="2"/>
      <c r="E1620" s="2"/>
      <c r="F1620" s="2"/>
      <c r="G1620" s="2"/>
      <c r="H1620" s="3">
        <f t="shared" ref="H1620:H1626" si="323">IF(AND(C1620=0,D1620=0,E1620=0,F1620=0,G1620=0),0,ROUND(IF(C1620=0,1,C1620)*IF(D1620=0,1,D1620)*IF(E1620=0,1,E1620)*IF(F1620=0,1,F1620)*IF(G1620=0,1,G1620),2))</f>
        <v>0</v>
      </c>
      <c r="I1620" s="63"/>
      <c r="J1620" s="7"/>
      <c r="K1620" s="8"/>
      <c r="M1620" s="397" t="s">
        <v>3862</v>
      </c>
    </row>
    <row r="1621" spans="1:13" ht="24.95" customHeight="1">
      <c r="A1621" s="32">
        <f t="shared" si="322"/>
        <v>0</v>
      </c>
      <c r="B1621" s="10"/>
      <c r="C1621" s="2"/>
      <c r="D1621" s="2"/>
      <c r="E1621" s="2"/>
      <c r="F1621" s="2"/>
      <c r="G1621" s="2"/>
      <c r="H1621" s="3">
        <f t="shared" si="323"/>
        <v>0</v>
      </c>
      <c r="I1621" s="63"/>
      <c r="J1621" s="7"/>
      <c r="K1621" s="8"/>
      <c r="M1621" s="397"/>
    </row>
    <row r="1622" spans="1:13" ht="24.95" customHeight="1">
      <c r="A1622" s="32">
        <f t="shared" si="322"/>
        <v>0</v>
      </c>
      <c r="B1622" s="10"/>
      <c r="C1622" s="2"/>
      <c r="D1622" s="2"/>
      <c r="E1622" s="2"/>
      <c r="F1622" s="2"/>
      <c r="G1622" s="2"/>
      <c r="H1622" s="3">
        <f t="shared" si="323"/>
        <v>0</v>
      </c>
      <c r="I1622" s="63"/>
      <c r="J1622" s="7"/>
      <c r="K1622" s="8"/>
      <c r="M1622" s="397"/>
    </row>
    <row r="1623" spans="1:13" ht="24.95" customHeight="1">
      <c r="A1623" s="32">
        <f t="shared" si="322"/>
        <v>0</v>
      </c>
      <c r="B1623" s="10"/>
      <c r="C1623" s="2"/>
      <c r="D1623" s="2"/>
      <c r="E1623" s="2"/>
      <c r="F1623" s="2"/>
      <c r="G1623" s="2"/>
      <c r="H1623" s="3">
        <f t="shared" si="323"/>
        <v>0</v>
      </c>
      <c r="I1623" s="63"/>
      <c r="J1623" s="7"/>
      <c r="K1623" s="8"/>
      <c r="M1623" s="397"/>
    </row>
    <row r="1624" spans="1:13" ht="24.95" customHeight="1">
      <c r="A1624" s="32">
        <f t="shared" si="322"/>
        <v>0</v>
      </c>
      <c r="B1624" s="10"/>
      <c r="C1624" s="2"/>
      <c r="D1624" s="2"/>
      <c r="E1624" s="2"/>
      <c r="F1624" s="2"/>
      <c r="G1624" s="2"/>
      <c r="H1624" s="3">
        <f t="shared" si="323"/>
        <v>0</v>
      </c>
      <c r="I1624" s="63"/>
      <c r="J1624" s="7"/>
      <c r="K1624" s="8"/>
      <c r="M1624" s="397"/>
    </row>
    <row r="1625" spans="1:13" ht="24.95" customHeight="1">
      <c r="A1625" s="32">
        <f t="shared" si="322"/>
        <v>0</v>
      </c>
      <c r="B1625" s="10"/>
      <c r="C1625" s="2"/>
      <c r="D1625" s="2"/>
      <c r="E1625" s="2"/>
      <c r="F1625" s="2"/>
      <c r="G1625" s="2"/>
      <c r="H1625" s="3">
        <f t="shared" si="323"/>
        <v>0</v>
      </c>
      <c r="I1625" s="63"/>
      <c r="J1625" s="7"/>
      <c r="K1625" s="8"/>
      <c r="M1625" s="397"/>
    </row>
    <row r="1626" spans="1:13" ht="24.95" customHeight="1">
      <c r="A1626" s="32">
        <f t="shared" si="322"/>
        <v>0</v>
      </c>
      <c r="B1626" s="10"/>
      <c r="C1626" s="2"/>
      <c r="D1626" s="2"/>
      <c r="E1626" s="2"/>
      <c r="F1626" s="2"/>
      <c r="G1626" s="2"/>
      <c r="H1626" s="3">
        <f t="shared" si="323"/>
        <v>0</v>
      </c>
      <c r="I1626" s="63"/>
      <c r="J1626" s="7"/>
      <c r="K1626" s="8"/>
      <c r="M1626" s="397"/>
    </row>
    <row r="1627" spans="1:13" ht="24.95" customHeight="1">
      <c r="A1627" s="33" t="e">
        <f>VLOOKUP(B1618,O:W,2)</f>
        <v>#N/A</v>
      </c>
      <c r="B1627" s="649" t="s">
        <v>70</v>
      </c>
      <c r="C1627" s="650"/>
      <c r="D1627" s="650"/>
      <c r="E1627" s="650"/>
      <c r="F1627" s="650"/>
      <c r="G1627" s="650"/>
      <c r="H1627" s="6"/>
      <c r="I1627" s="63">
        <f>SUM(H1619:H1627)</f>
        <v>0</v>
      </c>
      <c r="J1627" s="1" t="e">
        <f>VLOOKUP(B1618,O:W,7)</f>
        <v>#N/A</v>
      </c>
      <c r="K1627" s="8"/>
      <c r="M1627" s="397"/>
    </row>
    <row r="1628" spans="1:13" ht="45.75" customHeight="1">
      <c r="A1628" s="32">
        <f>IF(B1628&gt;0,1,0)</f>
        <v>0</v>
      </c>
      <c r="B1628" s="647"/>
      <c r="C1628" s="648"/>
      <c r="D1628" s="648"/>
      <c r="E1628" s="648"/>
      <c r="F1628" s="648"/>
      <c r="G1628" s="648"/>
      <c r="H1628" s="6"/>
      <c r="I1628" s="63"/>
      <c r="J1628" s="7"/>
      <c r="K1628" s="8"/>
      <c r="M1628" s="396" t="s">
        <v>684</v>
      </c>
    </row>
    <row r="1629" spans="1:13" ht="24.95" customHeight="1">
      <c r="A1629" s="32">
        <f t="shared" ref="A1629:A1636" si="324">IF(H1629&gt;0,1,0)</f>
        <v>0</v>
      </c>
      <c r="B1629" s="10"/>
      <c r="C1629" s="2"/>
      <c r="D1629" s="2"/>
      <c r="E1629" s="2"/>
      <c r="F1629" s="2"/>
      <c r="G1629" s="2"/>
      <c r="H1629" s="3">
        <f>IF(AND(C1629=0,D1629=0,E1629=0,F1629=0,G1629=0),0,ROUND(IF(C1629=0,1,C1629)*IF(D1629=0,1,D1629)*IF(E1629=0,1,E1629)*IF(F1629=0,1,F1629)*IF(G1629=0,1,G1629),2))</f>
        <v>0</v>
      </c>
      <c r="I1629" s="63"/>
      <c r="J1629" s="7"/>
      <c r="K1629" s="8"/>
      <c r="M1629" s="397" t="s">
        <v>3861</v>
      </c>
    </row>
    <row r="1630" spans="1:13" ht="24.95" customHeight="1">
      <c r="A1630" s="32">
        <f t="shared" si="324"/>
        <v>0</v>
      </c>
      <c r="B1630" s="10"/>
      <c r="C1630" s="2"/>
      <c r="D1630" s="2"/>
      <c r="E1630" s="2"/>
      <c r="F1630" s="2"/>
      <c r="G1630" s="2"/>
      <c r="H1630" s="3">
        <f t="shared" ref="H1630:H1636" si="325">IF(AND(C1630=0,D1630=0,E1630=0,F1630=0,G1630=0),0,ROUND(IF(C1630=0,1,C1630)*IF(D1630=0,1,D1630)*IF(E1630=0,1,E1630)*IF(F1630=0,1,F1630)*IF(G1630=0,1,G1630),2))</f>
        <v>0</v>
      </c>
      <c r="I1630" s="63"/>
      <c r="J1630" s="7"/>
      <c r="K1630" s="8"/>
      <c r="M1630" s="397" t="s">
        <v>3862</v>
      </c>
    </row>
    <row r="1631" spans="1:13" ht="24.95" customHeight="1">
      <c r="A1631" s="32">
        <f t="shared" si="324"/>
        <v>0</v>
      </c>
      <c r="B1631" s="10"/>
      <c r="C1631" s="2"/>
      <c r="D1631" s="2"/>
      <c r="E1631" s="2"/>
      <c r="F1631" s="2"/>
      <c r="G1631" s="2"/>
      <c r="H1631" s="3">
        <f t="shared" si="325"/>
        <v>0</v>
      </c>
      <c r="I1631" s="63"/>
      <c r="J1631" s="7"/>
      <c r="K1631" s="8"/>
      <c r="M1631" s="397"/>
    </row>
    <row r="1632" spans="1:13" ht="24.95" customHeight="1">
      <c r="A1632" s="32">
        <f t="shared" si="324"/>
        <v>0</v>
      </c>
      <c r="B1632" s="10"/>
      <c r="C1632" s="2"/>
      <c r="D1632" s="2"/>
      <c r="E1632" s="2"/>
      <c r="F1632" s="2"/>
      <c r="G1632" s="2"/>
      <c r="H1632" s="3">
        <f t="shared" si="325"/>
        <v>0</v>
      </c>
      <c r="I1632" s="63"/>
      <c r="J1632" s="7"/>
      <c r="K1632" s="8"/>
      <c r="M1632" s="397"/>
    </row>
    <row r="1633" spans="1:13" ht="24.95" customHeight="1">
      <c r="A1633" s="32">
        <f t="shared" si="324"/>
        <v>0</v>
      </c>
      <c r="B1633" s="10"/>
      <c r="C1633" s="2"/>
      <c r="D1633" s="2"/>
      <c r="E1633" s="2"/>
      <c r="F1633" s="2"/>
      <c r="G1633" s="2"/>
      <c r="H1633" s="3">
        <f t="shared" si="325"/>
        <v>0</v>
      </c>
      <c r="I1633" s="63"/>
      <c r="J1633" s="7"/>
      <c r="K1633" s="8"/>
      <c r="M1633" s="397"/>
    </row>
    <row r="1634" spans="1:13" ht="24.95" customHeight="1">
      <c r="A1634" s="32">
        <f t="shared" si="324"/>
        <v>0</v>
      </c>
      <c r="B1634" s="10"/>
      <c r="C1634" s="2"/>
      <c r="D1634" s="2"/>
      <c r="E1634" s="2"/>
      <c r="F1634" s="2"/>
      <c r="G1634" s="2"/>
      <c r="H1634" s="3">
        <f t="shared" si="325"/>
        <v>0</v>
      </c>
      <c r="I1634" s="63"/>
      <c r="J1634" s="7"/>
      <c r="K1634" s="8"/>
      <c r="M1634" s="397"/>
    </row>
    <row r="1635" spans="1:13" ht="24.95" customHeight="1">
      <c r="A1635" s="32">
        <f t="shared" si="324"/>
        <v>0</v>
      </c>
      <c r="B1635" s="10"/>
      <c r="C1635" s="2"/>
      <c r="D1635" s="2"/>
      <c r="E1635" s="2"/>
      <c r="F1635" s="2"/>
      <c r="G1635" s="2"/>
      <c r="H1635" s="3">
        <f t="shared" si="325"/>
        <v>0</v>
      </c>
      <c r="I1635" s="63"/>
      <c r="J1635" s="7"/>
      <c r="K1635" s="8"/>
      <c r="M1635" s="397"/>
    </row>
    <row r="1636" spans="1:13" ht="24.95" customHeight="1">
      <c r="A1636" s="32">
        <f t="shared" si="324"/>
        <v>0</v>
      </c>
      <c r="B1636" s="10"/>
      <c r="C1636" s="2"/>
      <c r="D1636" s="2"/>
      <c r="E1636" s="2"/>
      <c r="F1636" s="2"/>
      <c r="G1636" s="2"/>
      <c r="H1636" s="3">
        <f t="shared" si="325"/>
        <v>0</v>
      </c>
      <c r="I1636" s="63"/>
      <c r="J1636" s="7"/>
      <c r="K1636" s="8"/>
      <c r="M1636" s="397"/>
    </row>
    <row r="1637" spans="1:13" ht="24.95" customHeight="1">
      <c r="A1637" s="33" t="e">
        <f>VLOOKUP(B1628,O:W,2)</f>
        <v>#N/A</v>
      </c>
      <c r="B1637" s="649" t="s">
        <v>70</v>
      </c>
      <c r="C1637" s="650"/>
      <c r="D1637" s="650"/>
      <c r="E1637" s="650"/>
      <c r="F1637" s="650"/>
      <c r="G1637" s="650"/>
      <c r="H1637" s="6"/>
      <c r="I1637" s="63">
        <f>SUM(H1629:H1637)</f>
        <v>0</v>
      </c>
      <c r="J1637" s="1" t="e">
        <f>VLOOKUP(B1628,O:W,7)</f>
        <v>#N/A</v>
      </c>
      <c r="K1637" s="8"/>
      <c r="M1637" s="397"/>
    </row>
    <row r="1638" spans="1:13" ht="45.75" customHeight="1">
      <c r="A1638" s="32">
        <f>IF(B1638&gt;0,1,0)</f>
        <v>0</v>
      </c>
      <c r="B1638" s="647"/>
      <c r="C1638" s="648"/>
      <c r="D1638" s="648"/>
      <c r="E1638" s="648"/>
      <c r="F1638" s="648"/>
      <c r="G1638" s="648"/>
      <c r="H1638" s="6"/>
      <c r="I1638" s="63"/>
      <c r="J1638" s="7"/>
      <c r="K1638" s="8"/>
      <c r="M1638" s="396" t="s">
        <v>684</v>
      </c>
    </row>
    <row r="1639" spans="1:13" ht="24.95" customHeight="1">
      <c r="A1639" s="32">
        <f t="shared" ref="A1639:A1646" si="326">IF(H1639&gt;0,1,0)</f>
        <v>0</v>
      </c>
      <c r="B1639" s="10"/>
      <c r="C1639" s="2"/>
      <c r="D1639" s="2"/>
      <c r="E1639" s="2"/>
      <c r="F1639" s="2"/>
      <c r="G1639" s="2"/>
      <c r="H1639" s="3">
        <f>IF(AND(C1639=0,D1639=0,E1639=0,F1639=0,G1639=0),0,ROUND(IF(C1639=0,1,C1639)*IF(D1639=0,1,D1639)*IF(E1639=0,1,E1639)*IF(F1639=0,1,F1639)*IF(G1639=0,1,G1639),2))</f>
        <v>0</v>
      </c>
      <c r="I1639" s="63"/>
      <c r="J1639" s="7"/>
      <c r="K1639" s="8"/>
      <c r="M1639" s="397" t="s">
        <v>3861</v>
      </c>
    </row>
    <row r="1640" spans="1:13" ht="24.95" customHeight="1">
      <c r="A1640" s="32">
        <f t="shared" si="326"/>
        <v>0</v>
      </c>
      <c r="B1640" s="10"/>
      <c r="C1640" s="2"/>
      <c r="D1640" s="2"/>
      <c r="E1640" s="2"/>
      <c r="F1640" s="2"/>
      <c r="G1640" s="2"/>
      <c r="H1640" s="3">
        <f t="shared" ref="H1640:H1646" si="327">IF(AND(C1640=0,D1640=0,E1640=0,F1640=0,G1640=0),0,ROUND(IF(C1640=0,1,C1640)*IF(D1640=0,1,D1640)*IF(E1640=0,1,E1640)*IF(F1640=0,1,F1640)*IF(G1640=0,1,G1640),2))</f>
        <v>0</v>
      </c>
      <c r="I1640" s="63"/>
      <c r="J1640" s="7"/>
      <c r="K1640" s="8"/>
      <c r="M1640" s="397" t="s">
        <v>3862</v>
      </c>
    </row>
    <row r="1641" spans="1:13" ht="24.95" customHeight="1">
      <c r="A1641" s="32">
        <f t="shared" si="326"/>
        <v>0</v>
      </c>
      <c r="B1641" s="10"/>
      <c r="C1641" s="2"/>
      <c r="D1641" s="2"/>
      <c r="E1641" s="2"/>
      <c r="F1641" s="2"/>
      <c r="G1641" s="2"/>
      <c r="H1641" s="3">
        <f t="shared" si="327"/>
        <v>0</v>
      </c>
      <c r="I1641" s="63"/>
      <c r="J1641" s="7"/>
      <c r="K1641" s="8"/>
      <c r="M1641" s="397"/>
    </row>
    <row r="1642" spans="1:13" ht="24.95" customHeight="1">
      <c r="A1642" s="32">
        <f t="shared" si="326"/>
        <v>0</v>
      </c>
      <c r="B1642" s="10"/>
      <c r="C1642" s="2"/>
      <c r="D1642" s="2"/>
      <c r="E1642" s="2"/>
      <c r="F1642" s="2"/>
      <c r="G1642" s="2"/>
      <c r="H1642" s="3">
        <f t="shared" si="327"/>
        <v>0</v>
      </c>
      <c r="I1642" s="63"/>
      <c r="J1642" s="7"/>
      <c r="K1642" s="8"/>
      <c r="M1642" s="397"/>
    </row>
    <row r="1643" spans="1:13" ht="24.95" customHeight="1">
      <c r="A1643" s="32">
        <f t="shared" si="326"/>
        <v>0</v>
      </c>
      <c r="B1643" s="10"/>
      <c r="C1643" s="2"/>
      <c r="D1643" s="2"/>
      <c r="E1643" s="2"/>
      <c r="F1643" s="2"/>
      <c r="G1643" s="2"/>
      <c r="H1643" s="3">
        <f t="shared" si="327"/>
        <v>0</v>
      </c>
      <c r="I1643" s="63"/>
      <c r="J1643" s="7"/>
      <c r="K1643" s="8"/>
      <c r="M1643" s="397"/>
    </row>
    <row r="1644" spans="1:13" ht="24.95" customHeight="1">
      <c r="A1644" s="32">
        <f t="shared" si="326"/>
        <v>0</v>
      </c>
      <c r="B1644" s="10"/>
      <c r="C1644" s="2"/>
      <c r="D1644" s="2"/>
      <c r="E1644" s="2"/>
      <c r="F1644" s="2"/>
      <c r="G1644" s="2"/>
      <c r="H1644" s="3">
        <f t="shared" si="327"/>
        <v>0</v>
      </c>
      <c r="I1644" s="63"/>
      <c r="J1644" s="7"/>
      <c r="K1644" s="8"/>
      <c r="M1644" s="397"/>
    </row>
    <row r="1645" spans="1:13" ht="24.95" customHeight="1">
      <c r="A1645" s="32">
        <f t="shared" si="326"/>
        <v>0</v>
      </c>
      <c r="B1645" s="10"/>
      <c r="C1645" s="2"/>
      <c r="D1645" s="2"/>
      <c r="E1645" s="2"/>
      <c r="F1645" s="2"/>
      <c r="G1645" s="2"/>
      <c r="H1645" s="3">
        <f t="shared" si="327"/>
        <v>0</v>
      </c>
      <c r="I1645" s="63"/>
      <c r="J1645" s="7"/>
      <c r="K1645" s="8"/>
      <c r="M1645" s="397"/>
    </row>
    <row r="1646" spans="1:13" ht="24.95" customHeight="1">
      <c r="A1646" s="32">
        <f t="shared" si="326"/>
        <v>0</v>
      </c>
      <c r="B1646" s="10"/>
      <c r="C1646" s="2"/>
      <c r="D1646" s="2"/>
      <c r="E1646" s="2"/>
      <c r="F1646" s="2"/>
      <c r="G1646" s="2"/>
      <c r="H1646" s="3">
        <f t="shared" si="327"/>
        <v>0</v>
      </c>
      <c r="I1646" s="63"/>
      <c r="J1646" s="7"/>
      <c r="K1646" s="8"/>
      <c r="M1646" s="397"/>
    </row>
    <row r="1647" spans="1:13" ht="24.95" customHeight="1">
      <c r="A1647" s="33" t="e">
        <f>VLOOKUP(B1638,O:W,2)</f>
        <v>#N/A</v>
      </c>
      <c r="B1647" s="649" t="s">
        <v>70</v>
      </c>
      <c r="C1647" s="650"/>
      <c r="D1647" s="650"/>
      <c r="E1647" s="650"/>
      <c r="F1647" s="650"/>
      <c r="G1647" s="650"/>
      <c r="H1647" s="6"/>
      <c r="I1647" s="63">
        <f>SUM(H1639:H1647)</f>
        <v>0</v>
      </c>
      <c r="J1647" s="1" t="e">
        <f>VLOOKUP(B1638,O:W,7)</f>
        <v>#N/A</v>
      </c>
      <c r="K1647" s="8"/>
      <c r="M1647" s="397"/>
    </row>
    <row r="1648" spans="1:13" ht="45.75" customHeight="1">
      <c r="A1648" s="32">
        <f>IF(B1648&gt;0,1,0)</f>
        <v>0</v>
      </c>
      <c r="B1648" s="647"/>
      <c r="C1648" s="648"/>
      <c r="D1648" s="648"/>
      <c r="E1648" s="648"/>
      <c r="F1648" s="648"/>
      <c r="G1648" s="648"/>
      <c r="H1648" s="6"/>
      <c r="I1648" s="63"/>
      <c r="J1648" s="7"/>
      <c r="K1648" s="8"/>
      <c r="M1648" s="396" t="s">
        <v>684</v>
      </c>
    </row>
    <row r="1649" spans="1:13" ht="24.95" customHeight="1">
      <c r="A1649" s="32">
        <f t="shared" ref="A1649:A1656" si="328">IF(H1649&gt;0,1,0)</f>
        <v>0</v>
      </c>
      <c r="B1649" s="10"/>
      <c r="C1649" s="2"/>
      <c r="D1649" s="2"/>
      <c r="E1649" s="2"/>
      <c r="F1649" s="2"/>
      <c r="G1649" s="2"/>
      <c r="H1649" s="3">
        <f>IF(AND(C1649=0,D1649=0,E1649=0,F1649=0,G1649=0),0,ROUND(IF(C1649=0,1,C1649)*IF(D1649=0,1,D1649)*IF(E1649=0,1,E1649)*IF(F1649=0,1,F1649)*IF(G1649=0,1,G1649),2))</f>
        <v>0</v>
      </c>
      <c r="I1649" s="63"/>
      <c r="J1649" s="7"/>
      <c r="K1649" s="8"/>
      <c r="M1649" s="397" t="s">
        <v>3861</v>
      </c>
    </row>
    <row r="1650" spans="1:13" ht="24.95" customHeight="1">
      <c r="A1650" s="32">
        <f t="shared" si="328"/>
        <v>0</v>
      </c>
      <c r="B1650" s="10"/>
      <c r="C1650" s="2"/>
      <c r="D1650" s="2"/>
      <c r="E1650" s="2"/>
      <c r="F1650" s="2"/>
      <c r="G1650" s="2"/>
      <c r="H1650" s="3">
        <f t="shared" ref="H1650:H1656" si="329">IF(AND(C1650=0,D1650=0,E1650=0,F1650=0,G1650=0),0,ROUND(IF(C1650=0,1,C1650)*IF(D1650=0,1,D1650)*IF(E1650=0,1,E1650)*IF(F1650=0,1,F1650)*IF(G1650=0,1,G1650),2))</f>
        <v>0</v>
      </c>
      <c r="I1650" s="63"/>
      <c r="J1650" s="7"/>
      <c r="K1650" s="8"/>
      <c r="M1650" s="397" t="s">
        <v>3862</v>
      </c>
    </row>
    <row r="1651" spans="1:13" ht="24.95" customHeight="1">
      <c r="A1651" s="32">
        <f t="shared" si="328"/>
        <v>0</v>
      </c>
      <c r="B1651" s="10"/>
      <c r="C1651" s="2"/>
      <c r="D1651" s="2"/>
      <c r="E1651" s="2"/>
      <c r="F1651" s="2"/>
      <c r="G1651" s="2"/>
      <c r="H1651" s="3">
        <f t="shared" si="329"/>
        <v>0</v>
      </c>
      <c r="I1651" s="63"/>
      <c r="J1651" s="7"/>
      <c r="K1651" s="8"/>
      <c r="M1651" s="397"/>
    </row>
    <row r="1652" spans="1:13" ht="24.95" customHeight="1">
      <c r="A1652" s="32">
        <f t="shared" si="328"/>
        <v>0</v>
      </c>
      <c r="B1652" s="10"/>
      <c r="C1652" s="2"/>
      <c r="D1652" s="2"/>
      <c r="E1652" s="2"/>
      <c r="F1652" s="2"/>
      <c r="G1652" s="2"/>
      <c r="H1652" s="3">
        <f t="shared" si="329"/>
        <v>0</v>
      </c>
      <c r="I1652" s="63"/>
      <c r="J1652" s="7"/>
      <c r="K1652" s="8"/>
      <c r="M1652" s="397"/>
    </row>
    <row r="1653" spans="1:13" ht="24.95" customHeight="1">
      <c r="A1653" s="32">
        <f t="shared" si="328"/>
        <v>0</v>
      </c>
      <c r="B1653" s="10"/>
      <c r="C1653" s="2"/>
      <c r="D1653" s="2"/>
      <c r="E1653" s="2"/>
      <c r="F1653" s="2"/>
      <c r="G1653" s="2"/>
      <c r="H1653" s="3">
        <f t="shared" si="329"/>
        <v>0</v>
      </c>
      <c r="I1653" s="63"/>
      <c r="J1653" s="7"/>
      <c r="K1653" s="8"/>
      <c r="M1653" s="397"/>
    </row>
    <row r="1654" spans="1:13" ht="24.95" customHeight="1">
      <c r="A1654" s="32">
        <f t="shared" si="328"/>
        <v>0</v>
      </c>
      <c r="B1654" s="10"/>
      <c r="C1654" s="2"/>
      <c r="D1654" s="2"/>
      <c r="E1654" s="2"/>
      <c r="F1654" s="2"/>
      <c r="G1654" s="2"/>
      <c r="H1654" s="3">
        <f t="shared" si="329"/>
        <v>0</v>
      </c>
      <c r="I1654" s="63"/>
      <c r="J1654" s="7"/>
      <c r="K1654" s="8"/>
      <c r="M1654" s="397"/>
    </row>
    <row r="1655" spans="1:13" ht="24.95" customHeight="1">
      <c r="A1655" s="32">
        <f t="shared" si="328"/>
        <v>0</v>
      </c>
      <c r="B1655" s="10"/>
      <c r="C1655" s="2"/>
      <c r="D1655" s="2"/>
      <c r="E1655" s="2"/>
      <c r="F1655" s="2"/>
      <c r="G1655" s="2"/>
      <c r="H1655" s="3">
        <f t="shared" si="329"/>
        <v>0</v>
      </c>
      <c r="I1655" s="63"/>
      <c r="J1655" s="7"/>
      <c r="K1655" s="8"/>
      <c r="M1655" s="397"/>
    </row>
    <row r="1656" spans="1:13" ht="24.95" customHeight="1">
      <c r="A1656" s="32">
        <f t="shared" si="328"/>
        <v>0</v>
      </c>
      <c r="B1656" s="10"/>
      <c r="C1656" s="2"/>
      <c r="D1656" s="2"/>
      <c r="E1656" s="2"/>
      <c r="F1656" s="2"/>
      <c r="G1656" s="2"/>
      <c r="H1656" s="3">
        <f t="shared" si="329"/>
        <v>0</v>
      </c>
      <c r="I1656" s="63"/>
      <c r="J1656" s="7"/>
      <c r="K1656" s="8"/>
      <c r="M1656" s="397"/>
    </row>
    <row r="1657" spans="1:13" ht="24.95" customHeight="1">
      <c r="A1657" s="33" t="e">
        <f>VLOOKUP(B1648,O:W,2)</f>
        <v>#N/A</v>
      </c>
      <c r="B1657" s="649" t="s">
        <v>70</v>
      </c>
      <c r="C1657" s="650"/>
      <c r="D1657" s="650"/>
      <c r="E1657" s="650"/>
      <c r="F1657" s="650"/>
      <c r="G1657" s="650"/>
      <c r="H1657" s="6"/>
      <c r="I1657" s="63">
        <f>SUM(H1649:H1657)</f>
        <v>0</v>
      </c>
      <c r="J1657" s="1" t="e">
        <f>VLOOKUP(B1648,O:W,7)</f>
        <v>#N/A</v>
      </c>
      <c r="K1657" s="8"/>
      <c r="M1657" s="397"/>
    </row>
    <row r="1658" spans="1:13" ht="45.75" customHeight="1">
      <c r="A1658" s="32">
        <f>IF(B1658&gt;0,1,0)</f>
        <v>0</v>
      </c>
      <c r="B1658" s="647"/>
      <c r="C1658" s="648"/>
      <c r="D1658" s="648"/>
      <c r="E1658" s="648"/>
      <c r="F1658" s="648"/>
      <c r="G1658" s="648"/>
      <c r="H1658" s="6"/>
      <c r="I1658" s="63"/>
      <c r="J1658" s="7"/>
      <c r="K1658" s="8"/>
      <c r="M1658" s="396" t="s">
        <v>684</v>
      </c>
    </row>
    <row r="1659" spans="1:13" ht="24.95" customHeight="1">
      <c r="A1659" s="32">
        <f t="shared" ref="A1659:A1666" si="330">IF(H1659&gt;0,1,0)</f>
        <v>0</v>
      </c>
      <c r="B1659" s="10"/>
      <c r="C1659" s="2"/>
      <c r="D1659" s="2"/>
      <c r="E1659" s="2"/>
      <c r="F1659" s="2"/>
      <c r="G1659" s="2"/>
      <c r="H1659" s="3">
        <f>IF(AND(C1659=0,D1659=0,E1659=0,F1659=0,G1659=0),0,ROUND(IF(C1659=0,1,C1659)*IF(D1659=0,1,D1659)*IF(E1659=0,1,E1659)*IF(F1659=0,1,F1659)*IF(G1659=0,1,G1659),2))</f>
        <v>0</v>
      </c>
      <c r="I1659" s="63"/>
      <c r="J1659" s="7"/>
      <c r="K1659" s="8"/>
      <c r="M1659" s="397" t="s">
        <v>3861</v>
      </c>
    </row>
    <row r="1660" spans="1:13" ht="24.95" customHeight="1">
      <c r="A1660" s="32">
        <f t="shared" si="330"/>
        <v>0</v>
      </c>
      <c r="B1660" s="10"/>
      <c r="C1660" s="2"/>
      <c r="D1660" s="2"/>
      <c r="E1660" s="2"/>
      <c r="F1660" s="2"/>
      <c r="G1660" s="2"/>
      <c r="H1660" s="3">
        <f t="shared" ref="H1660:H1666" si="331">IF(AND(C1660=0,D1660=0,E1660=0,F1660=0,G1660=0),0,ROUND(IF(C1660=0,1,C1660)*IF(D1660=0,1,D1660)*IF(E1660=0,1,E1660)*IF(F1660=0,1,F1660)*IF(G1660=0,1,G1660),2))</f>
        <v>0</v>
      </c>
      <c r="I1660" s="63"/>
      <c r="J1660" s="7"/>
      <c r="K1660" s="8"/>
      <c r="M1660" s="397" t="s">
        <v>3862</v>
      </c>
    </row>
    <row r="1661" spans="1:13" ht="24.95" customHeight="1">
      <c r="A1661" s="32">
        <f t="shared" si="330"/>
        <v>0</v>
      </c>
      <c r="B1661" s="10"/>
      <c r="C1661" s="2"/>
      <c r="D1661" s="2"/>
      <c r="E1661" s="2"/>
      <c r="F1661" s="2"/>
      <c r="G1661" s="2"/>
      <c r="H1661" s="3">
        <f t="shared" si="331"/>
        <v>0</v>
      </c>
      <c r="I1661" s="63"/>
      <c r="J1661" s="7"/>
      <c r="K1661" s="8"/>
      <c r="M1661" s="397"/>
    </row>
    <row r="1662" spans="1:13" ht="24.95" customHeight="1">
      <c r="A1662" s="32">
        <f t="shared" si="330"/>
        <v>0</v>
      </c>
      <c r="B1662" s="10"/>
      <c r="C1662" s="2"/>
      <c r="D1662" s="2"/>
      <c r="E1662" s="2"/>
      <c r="F1662" s="2"/>
      <c r="G1662" s="2"/>
      <c r="H1662" s="3">
        <f t="shared" si="331"/>
        <v>0</v>
      </c>
      <c r="I1662" s="63"/>
      <c r="J1662" s="7"/>
      <c r="K1662" s="8"/>
      <c r="M1662" s="397"/>
    </row>
    <row r="1663" spans="1:13" ht="24.95" customHeight="1">
      <c r="A1663" s="32">
        <f t="shared" si="330"/>
        <v>0</v>
      </c>
      <c r="B1663" s="10"/>
      <c r="C1663" s="2"/>
      <c r="D1663" s="2"/>
      <c r="E1663" s="2"/>
      <c r="F1663" s="2"/>
      <c r="G1663" s="2"/>
      <c r="H1663" s="3">
        <f t="shared" si="331"/>
        <v>0</v>
      </c>
      <c r="I1663" s="63"/>
      <c r="J1663" s="7"/>
      <c r="K1663" s="8"/>
      <c r="M1663" s="397"/>
    </row>
    <row r="1664" spans="1:13" ht="24.95" customHeight="1">
      <c r="A1664" s="32">
        <f t="shared" si="330"/>
        <v>0</v>
      </c>
      <c r="B1664" s="10"/>
      <c r="C1664" s="2"/>
      <c r="D1664" s="2"/>
      <c r="E1664" s="2"/>
      <c r="F1664" s="2"/>
      <c r="G1664" s="2"/>
      <c r="H1664" s="3">
        <f t="shared" si="331"/>
        <v>0</v>
      </c>
      <c r="I1664" s="63"/>
      <c r="J1664" s="7"/>
      <c r="K1664" s="8"/>
      <c r="M1664" s="397"/>
    </row>
    <row r="1665" spans="1:13" ht="24.95" customHeight="1">
      <c r="A1665" s="32">
        <f t="shared" si="330"/>
        <v>0</v>
      </c>
      <c r="B1665" s="10"/>
      <c r="C1665" s="2"/>
      <c r="D1665" s="2"/>
      <c r="E1665" s="2"/>
      <c r="F1665" s="2"/>
      <c r="G1665" s="2"/>
      <c r="H1665" s="3">
        <f t="shared" si="331"/>
        <v>0</v>
      </c>
      <c r="I1665" s="63"/>
      <c r="J1665" s="7"/>
      <c r="K1665" s="8"/>
      <c r="M1665" s="397"/>
    </row>
    <row r="1666" spans="1:13" ht="24.95" customHeight="1">
      <c r="A1666" s="32">
        <f t="shared" si="330"/>
        <v>0</v>
      </c>
      <c r="B1666" s="10"/>
      <c r="C1666" s="2"/>
      <c r="D1666" s="2"/>
      <c r="E1666" s="2"/>
      <c r="F1666" s="2"/>
      <c r="G1666" s="2"/>
      <c r="H1666" s="3">
        <f t="shared" si="331"/>
        <v>0</v>
      </c>
      <c r="I1666" s="63"/>
      <c r="J1666" s="7"/>
      <c r="K1666" s="8"/>
      <c r="M1666" s="397"/>
    </row>
    <row r="1667" spans="1:13" ht="24.95" customHeight="1">
      <c r="A1667" s="33" t="e">
        <f>VLOOKUP(B1658,O:W,2)</f>
        <v>#N/A</v>
      </c>
      <c r="B1667" s="649" t="s">
        <v>70</v>
      </c>
      <c r="C1667" s="650"/>
      <c r="D1667" s="650"/>
      <c r="E1667" s="650"/>
      <c r="F1667" s="650"/>
      <c r="G1667" s="650"/>
      <c r="H1667" s="6"/>
      <c r="I1667" s="63">
        <f>SUM(H1659:H1667)</f>
        <v>0</v>
      </c>
      <c r="J1667" s="1" t="e">
        <f>VLOOKUP(B1658,O:W,7)</f>
        <v>#N/A</v>
      </c>
      <c r="K1667" s="8"/>
      <c r="M1667" s="397"/>
    </row>
    <row r="1668" spans="1:13" ht="45.75" customHeight="1">
      <c r="A1668" s="32">
        <f>IF(B1668&gt;0,1,0)</f>
        <v>0</v>
      </c>
      <c r="B1668" s="647"/>
      <c r="C1668" s="648"/>
      <c r="D1668" s="648"/>
      <c r="E1668" s="648"/>
      <c r="F1668" s="648"/>
      <c r="G1668" s="648"/>
      <c r="H1668" s="6"/>
      <c r="I1668" s="63"/>
      <c r="J1668" s="7"/>
      <c r="K1668" s="8"/>
      <c r="M1668" s="396" t="s">
        <v>684</v>
      </c>
    </row>
    <row r="1669" spans="1:13" ht="24.95" customHeight="1">
      <c r="A1669" s="32">
        <f t="shared" ref="A1669:A1676" si="332">IF(H1669&gt;0,1,0)</f>
        <v>0</v>
      </c>
      <c r="B1669" s="10"/>
      <c r="C1669" s="2"/>
      <c r="D1669" s="2"/>
      <c r="E1669" s="2"/>
      <c r="F1669" s="2"/>
      <c r="G1669" s="2"/>
      <c r="H1669" s="3">
        <f>IF(AND(C1669=0,D1669=0,E1669=0,F1669=0,G1669=0),0,ROUND(IF(C1669=0,1,C1669)*IF(D1669=0,1,D1669)*IF(E1669=0,1,E1669)*IF(F1669=0,1,F1669)*IF(G1669=0,1,G1669),2))</f>
        <v>0</v>
      </c>
      <c r="I1669" s="63"/>
      <c r="J1669" s="7"/>
      <c r="K1669" s="8"/>
      <c r="M1669" s="397" t="s">
        <v>3861</v>
      </c>
    </row>
    <row r="1670" spans="1:13" ht="24.95" customHeight="1">
      <c r="A1670" s="32">
        <f t="shared" si="332"/>
        <v>0</v>
      </c>
      <c r="B1670" s="10"/>
      <c r="C1670" s="2"/>
      <c r="D1670" s="2"/>
      <c r="E1670" s="2"/>
      <c r="F1670" s="2"/>
      <c r="G1670" s="2"/>
      <c r="H1670" s="3">
        <f t="shared" ref="H1670:H1676" si="333">IF(AND(C1670=0,D1670=0,E1670=0,F1670=0,G1670=0),0,ROUND(IF(C1670=0,1,C1670)*IF(D1670=0,1,D1670)*IF(E1670=0,1,E1670)*IF(F1670=0,1,F1670)*IF(G1670=0,1,G1670),2))</f>
        <v>0</v>
      </c>
      <c r="I1670" s="63"/>
      <c r="J1670" s="7"/>
      <c r="K1670" s="8"/>
      <c r="M1670" s="397" t="s">
        <v>3862</v>
      </c>
    </row>
    <row r="1671" spans="1:13" ht="24.95" customHeight="1">
      <c r="A1671" s="32">
        <f t="shared" si="332"/>
        <v>0</v>
      </c>
      <c r="B1671" s="10"/>
      <c r="C1671" s="2"/>
      <c r="D1671" s="2"/>
      <c r="E1671" s="2"/>
      <c r="F1671" s="2"/>
      <c r="G1671" s="2"/>
      <c r="H1671" s="3">
        <f t="shared" si="333"/>
        <v>0</v>
      </c>
      <c r="I1671" s="63"/>
      <c r="J1671" s="7"/>
      <c r="K1671" s="8"/>
      <c r="M1671" s="397"/>
    </row>
    <row r="1672" spans="1:13" ht="24.95" customHeight="1">
      <c r="A1672" s="32">
        <f t="shared" si="332"/>
        <v>0</v>
      </c>
      <c r="B1672" s="10"/>
      <c r="C1672" s="2"/>
      <c r="D1672" s="2"/>
      <c r="E1672" s="2"/>
      <c r="F1672" s="2"/>
      <c r="G1672" s="2"/>
      <c r="H1672" s="3">
        <f t="shared" si="333"/>
        <v>0</v>
      </c>
      <c r="I1672" s="63"/>
      <c r="J1672" s="7"/>
      <c r="K1672" s="8"/>
      <c r="M1672" s="397"/>
    </row>
    <row r="1673" spans="1:13" ht="24.95" customHeight="1">
      <c r="A1673" s="32">
        <f t="shared" si="332"/>
        <v>0</v>
      </c>
      <c r="B1673" s="10"/>
      <c r="C1673" s="2"/>
      <c r="D1673" s="2"/>
      <c r="E1673" s="2"/>
      <c r="F1673" s="2"/>
      <c r="G1673" s="2"/>
      <c r="H1673" s="3">
        <f t="shared" si="333"/>
        <v>0</v>
      </c>
      <c r="I1673" s="63"/>
      <c r="J1673" s="7"/>
      <c r="K1673" s="8"/>
      <c r="M1673" s="397"/>
    </row>
    <row r="1674" spans="1:13" ht="24.95" customHeight="1">
      <c r="A1674" s="32">
        <f t="shared" si="332"/>
        <v>0</v>
      </c>
      <c r="B1674" s="10"/>
      <c r="C1674" s="2"/>
      <c r="D1674" s="2"/>
      <c r="E1674" s="2"/>
      <c r="F1674" s="2"/>
      <c r="G1674" s="2"/>
      <c r="H1674" s="3">
        <f t="shared" si="333"/>
        <v>0</v>
      </c>
      <c r="I1674" s="63"/>
      <c r="J1674" s="7"/>
      <c r="K1674" s="8"/>
      <c r="M1674" s="397"/>
    </row>
    <row r="1675" spans="1:13" ht="24.95" customHeight="1">
      <c r="A1675" s="32">
        <f t="shared" si="332"/>
        <v>0</v>
      </c>
      <c r="B1675" s="10"/>
      <c r="C1675" s="2"/>
      <c r="D1675" s="2"/>
      <c r="E1675" s="2"/>
      <c r="F1675" s="2"/>
      <c r="G1675" s="2"/>
      <c r="H1675" s="3">
        <f t="shared" si="333"/>
        <v>0</v>
      </c>
      <c r="I1675" s="63"/>
      <c r="J1675" s="7"/>
      <c r="K1675" s="8"/>
      <c r="M1675" s="397"/>
    </row>
    <row r="1676" spans="1:13" ht="24.95" customHeight="1">
      <c r="A1676" s="32">
        <f t="shared" si="332"/>
        <v>0</v>
      </c>
      <c r="B1676" s="10"/>
      <c r="C1676" s="2"/>
      <c r="D1676" s="2"/>
      <c r="E1676" s="2"/>
      <c r="F1676" s="2"/>
      <c r="G1676" s="2"/>
      <c r="H1676" s="3">
        <f t="shared" si="333"/>
        <v>0</v>
      </c>
      <c r="I1676" s="63"/>
      <c r="J1676" s="7"/>
      <c r="K1676" s="8"/>
      <c r="M1676" s="397"/>
    </row>
    <row r="1677" spans="1:13" ht="24.95" customHeight="1">
      <c r="A1677" s="33" t="e">
        <f>VLOOKUP(B1668,O:W,2)</f>
        <v>#N/A</v>
      </c>
      <c r="B1677" s="649" t="s">
        <v>70</v>
      </c>
      <c r="C1677" s="650"/>
      <c r="D1677" s="650"/>
      <c r="E1677" s="650"/>
      <c r="F1677" s="650"/>
      <c r="G1677" s="650"/>
      <c r="H1677" s="6"/>
      <c r="I1677" s="63">
        <f>SUM(H1669:H1677)</f>
        <v>0</v>
      </c>
      <c r="J1677" s="1" t="e">
        <f>VLOOKUP(B1668,O:W,7)</f>
        <v>#N/A</v>
      </c>
      <c r="K1677" s="8"/>
      <c r="M1677" s="397"/>
    </row>
    <row r="1678" spans="1:13" ht="45.75" customHeight="1">
      <c r="A1678" s="32">
        <f>IF(B1678&gt;0,1,0)</f>
        <v>0</v>
      </c>
      <c r="B1678" s="647"/>
      <c r="C1678" s="648"/>
      <c r="D1678" s="648"/>
      <c r="E1678" s="648"/>
      <c r="F1678" s="648"/>
      <c r="G1678" s="648"/>
      <c r="H1678" s="6"/>
      <c r="I1678" s="63"/>
      <c r="J1678" s="7"/>
      <c r="K1678" s="8"/>
      <c r="M1678" s="396" t="s">
        <v>684</v>
      </c>
    </row>
    <row r="1679" spans="1:13" ht="24.95" customHeight="1">
      <c r="A1679" s="32">
        <f t="shared" ref="A1679:A1686" si="334">IF(H1679&gt;0,1,0)</f>
        <v>0</v>
      </c>
      <c r="B1679" s="10"/>
      <c r="C1679" s="2"/>
      <c r="D1679" s="2"/>
      <c r="E1679" s="2"/>
      <c r="F1679" s="2"/>
      <c r="G1679" s="2"/>
      <c r="H1679" s="3">
        <f>IF(AND(C1679=0,D1679=0,E1679=0,F1679=0,G1679=0),0,ROUND(IF(C1679=0,1,C1679)*IF(D1679=0,1,D1679)*IF(E1679=0,1,E1679)*IF(F1679=0,1,F1679)*IF(G1679=0,1,G1679),2))</f>
        <v>0</v>
      </c>
      <c r="I1679" s="63"/>
      <c r="J1679" s="7"/>
      <c r="K1679" s="8"/>
      <c r="M1679" s="397" t="s">
        <v>3861</v>
      </c>
    </row>
    <row r="1680" spans="1:13" ht="24.95" customHeight="1">
      <c r="A1680" s="32">
        <f t="shared" si="334"/>
        <v>0</v>
      </c>
      <c r="B1680" s="10"/>
      <c r="C1680" s="2"/>
      <c r="D1680" s="2"/>
      <c r="E1680" s="2"/>
      <c r="F1680" s="2"/>
      <c r="G1680" s="2"/>
      <c r="H1680" s="3">
        <f t="shared" ref="H1680:H1686" si="335">IF(AND(C1680=0,D1680=0,E1680=0,F1680=0,G1680=0),0,ROUND(IF(C1680=0,1,C1680)*IF(D1680=0,1,D1680)*IF(E1680=0,1,E1680)*IF(F1680=0,1,F1680)*IF(G1680=0,1,G1680),2))</f>
        <v>0</v>
      </c>
      <c r="I1680" s="63"/>
      <c r="J1680" s="7"/>
      <c r="K1680" s="8"/>
      <c r="M1680" s="397" t="s">
        <v>3862</v>
      </c>
    </row>
    <row r="1681" spans="1:13" ht="24.95" customHeight="1">
      <c r="A1681" s="32">
        <f t="shared" si="334"/>
        <v>0</v>
      </c>
      <c r="B1681" s="10"/>
      <c r="C1681" s="2"/>
      <c r="D1681" s="2"/>
      <c r="E1681" s="2"/>
      <c r="F1681" s="2"/>
      <c r="G1681" s="2"/>
      <c r="H1681" s="3">
        <f t="shared" si="335"/>
        <v>0</v>
      </c>
      <c r="I1681" s="63"/>
      <c r="J1681" s="7"/>
      <c r="K1681" s="8"/>
      <c r="M1681" s="397"/>
    </row>
    <row r="1682" spans="1:13" ht="24.95" customHeight="1">
      <c r="A1682" s="32">
        <f t="shared" si="334"/>
        <v>0</v>
      </c>
      <c r="B1682" s="10"/>
      <c r="C1682" s="2"/>
      <c r="D1682" s="2"/>
      <c r="E1682" s="2"/>
      <c r="F1682" s="2"/>
      <c r="G1682" s="2"/>
      <c r="H1682" s="3">
        <f t="shared" si="335"/>
        <v>0</v>
      </c>
      <c r="I1682" s="63"/>
      <c r="J1682" s="7"/>
      <c r="K1682" s="8"/>
      <c r="M1682" s="397"/>
    </row>
    <row r="1683" spans="1:13" ht="24.95" customHeight="1">
      <c r="A1683" s="32">
        <f t="shared" si="334"/>
        <v>0</v>
      </c>
      <c r="B1683" s="10"/>
      <c r="C1683" s="2"/>
      <c r="D1683" s="2"/>
      <c r="E1683" s="2"/>
      <c r="F1683" s="2"/>
      <c r="G1683" s="2"/>
      <c r="H1683" s="3">
        <f t="shared" si="335"/>
        <v>0</v>
      </c>
      <c r="I1683" s="63"/>
      <c r="J1683" s="7"/>
      <c r="K1683" s="8"/>
      <c r="M1683" s="397"/>
    </row>
    <row r="1684" spans="1:13" ht="24.95" customHeight="1">
      <c r="A1684" s="32">
        <f t="shared" si="334"/>
        <v>0</v>
      </c>
      <c r="B1684" s="10"/>
      <c r="C1684" s="2"/>
      <c r="D1684" s="2"/>
      <c r="E1684" s="2"/>
      <c r="F1684" s="2"/>
      <c r="G1684" s="2"/>
      <c r="H1684" s="3">
        <f t="shared" si="335"/>
        <v>0</v>
      </c>
      <c r="I1684" s="63"/>
      <c r="J1684" s="7"/>
      <c r="K1684" s="8"/>
      <c r="M1684" s="397"/>
    </row>
    <row r="1685" spans="1:13" ht="24.95" customHeight="1">
      <c r="A1685" s="32">
        <f t="shared" si="334"/>
        <v>0</v>
      </c>
      <c r="B1685" s="10"/>
      <c r="C1685" s="2"/>
      <c r="D1685" s="2"/>
      <c r="E1685" s="2"/>
      <c r="F1685" s="2"/>
      <c r="G1685" s="2"/>
      <c r="H1685" s="3">
        <f t="shared" si="335"/>
        <v>0</v>
      </c>
      <c r="I1685" s="63"/>
      <c r="J1685" s="7"/>
      <c r="K1685" s="8"/>
      <c r="M1685" s="397"/>
    </row>
    <row r="1686" spans="1:13" ht="24.95" customHeight="1">
      <c r="A1686" s="32">
        <f t="shared" si="334"/>
        <v>0</v>
      </c>
      <c r="B1686" s="10"/>
      <c r="C1686" s="2"/>
      <c r="D1686" s="2"/>
      <c r="E1686" s="2"/>
      <c r="F1686" s="2"/>
      <c r="G1686" s="2"/>
      <c r="H1686" s="3">
        <f t="shared" si="335"/>
        <v>0</v>
      </c>
      <c r="I1686" s="63"/>
      <c r="J1686" s="7"/>
      <c r="K1686" s="8"/>
      <c r="M1686" s="397"/>
    </row>
    <row r="1687" spans="1:13" ht="24.95" customHeight="1">
      <c r="A1687" s="33" t="e">
        <f>VLOOKUP(B1678,O:W,2)</f>
        <v>#N/A</v>
      </c>
      <c r="B1687" s="649" t="s">
        <v>70</v>
      </c>
      <c r="C1687" s="650"/>
      <c r="D1687" s="650"/>
      <c r="E1687" s="650"/>
      <c r="F1687" s="650"/>
      <c r="G1687" s="650"/>
      <c r="H1687" s="6"/>
      <c r="I1687" s="63">
        <f>SUM(H1679:H1687)</f>
        <v>0</v>
      </c>
      <c r="J1687" s="1" t="e">
        <f>VLOOKUP(B1678,O:W,7)</f>
        <v>#N/A</v>
      </c>
      <c r="K1687" s="8"/>
      <c r="M1687" s="397"/>
    </row>
    <row r="1688" spans="1:13" ht="45.75" customHeight="1">
      <c r="A1688" s="32">
        <f>IF(B1688&gt;0,1,0)</f>
        <v>0</v>
      </c>
      <c r="B1688" s="647"/>
      <c r="C1688" s="648"/>
      <c r="D1688" s="648"/>
      <c r="E1688" s="648"/>
      <c r="F1688" s="648"/>
      <c r="G1688" s="648"/>
      <c r="H1688" s="6"/>
      <c r="I1688" s="63"/>
      <c r="J1688" s="7"/>
      <c r="K1688" s="8"/>
      <c r="M1688" s="396" t="s">
        <v>684</v>
      </c>
    </row>
    <row r="1689" spans="1:13" ht="24.95" customHeight="1">
      <c r="A1689" s="32">
        <f t="shared" ref="A1689:A1696" si="336">IF(H1689&gt;0,1,0)</f>
        <v>0</v>
      </c>
      <c r="B1689" s="10"/>
      <c r="C1689" s="2"/>
      <c r="D1689" s="2"/>
      <c r="E1689" s="2"/>
      <c r="F1689" s="2"/>
      <c r="G1689" s="2"/>
      <c r="H1689" s="3">
        <f>IF(AND(C1689=0,D1689=0,E1689=0,F1689=0,G1689=0),0,ROUND(IF(C1689=0,1,C1689)*IF(D1689=0,1,D1689)*IF(E1689=0,1,E1689)*IF(F1689=0,1,F1689)*IF(G1689=0,1,G1689),2))</f>
        <v>0</v>
      </c>
      <c r="I1689" s="63"/>
      <c r="J1689" s="7"/>
      <c r="K1689" s="8"/>
      <c r="M1689" s="397" t="s">
        <v>3861</v>
      </c>
    </row>
    <row r="1690" spans="1:13" ht="24.95" customHeight="1">
      <c r="A1690" s="32">
        <f t="shared" si="336"/>
        <v>0</v>
      </c>
      <c r="B1690" s="10"/>
      <c r="C1690" s="2"/>
      <c r="D1690" s="2"/>
      <c r="E1690" s="2"/>
      <c r="F1690" s="2"/>
      <c r="G1690" s="2"/>
      <c r="H1690" s="3">
        <f t="shared" ref="H1690:H1696" si="337">IF(AND(C1690=0,D1690=0,E1690=0,F1690=0,G1690=0),0,ROUND(IF(C1690=0,1,C1690)*IF(D1690=0,1,D1690)*IF(E1690=0,1,E1690)*IF(F1690=0,1,F1690)*IF(G1690=0,1,G1690),2))</f>
        <v>0</v>
      </c>
      <c r="I1690" s="63"/>
      <c r="J1690" s="7"/>
      <c r="K1690" s="8"/>
      <c r="M1690" s="397" t="s">
        <v>3862</v>
      </c>
    </row>
    <row r="1691" spans="1:13" ht="24.95" customHeight="1">
      <c r="A1691" s="32">
        <f t="shared" si="336"/>
        <v>0</v>
      </c>
      <c r="B1691" s="10"/>
      <c r="C1691" s="2"/>
      <c r="D1691" s="2"/>
      <c r="E1691" s="2"/>
      <c r="F1691" s="2"/>
      <c r="G1691" s="2"/>
      <c r="H1691" s="3">
        <f t="shared" si="337"/>
        <v>0</v>
      </c>
      <c r="I1691" s="63"/>
      <c r="J1691" s="7"/>
      <c r="K1691" s="8"/>
      <c r="M1691" s="397"/>
    </row>
    <row r="1692" spans="1:13" ht="24.95" customHeight="1">
      <c r="A1692" s="32">
        <f t="shared" si="336"/>
        <v>0</v>
      </c>
      <c r="B1692" s="10"/>
      <c r="C1692" s="2"/>
      <c r="D1692" s="2"/>
      <c r="E1692" s="2"/>
      <c r="F1692" s="2"/>
      <c r="G1692" s="2"/>
      <c r="H1692" s="3">
        <f t="shared" si="337"/>
        <v>0</v>
      </c>
      <c r="I1692" s="63"/>
      <c r="J1692" s="7"/>
      <c r="K1692" s="8"/>
      <c r="M1692" s="397"/>
    </row>
    <row r="1693" spans="1:13" ht="24.95" customHeight="1">
      <c r="A1693" s="32">
        <f t="shared" si="336"/>
        <v>0</v>
      </c>
      <c r="B1693" s="10"/>
      <c r="C1693" s="2"/>
      <c r="D1693" s="2"/>
      <c r="E1693" s="2"/>
      <c r="F1693" s="2"/>
      <c r="G1693" s="2"/>
      <c r="H1693" s="3">
        <f t="shared" si="337"/>
        <v>0</v>
      </c>
      <c r="I1693" s="63"/>
      <c r="J1693" s="7"/>
      <c r="K1693" s="8"/>
      <c r="M1693" s="397"/>
    </row>
    <row r="1694" spans="1:13" ht="24.95" customHeight="1">
      <c r="A1694" s="32">
        <f t="shared" si="336"/>
        <v>0</v>
      </c>
      <c r="B1694" s="10"/>
      <c r="C1694" s="2"/>
      <c r="D1694" s="2"/>
      <c r="E1694" s="2"/>
      <c r="F1694" s="2"/>
      <c r="G1694" s="2"/>
      <c r="H1694" s="3">
        <f t="shared" si="337"/>
        <v>0</v>
      </c>
      <c r="I1694" s="63"/>
      <c r="J1694" s="7"/>
      <c r="K1694" s="8"/>
      <c r="M1694" s="397"/>
    </row>
    <row r="1695" spans="1:13" ht="24.95" customHeight="1">
      <c r="A1695" s="32">
        <f t="shared" si="336"/>
        <v>0</v>
      </c>
      <c r="B1695" s="10"/>
      <c r="C1695" s="2"/>
      <c r="D1695" s="2"/>
      <c r="E1695" s="2"/>
      <c r="F1695" s="2"/>
      <c r="G1695" s="2"/>
      <c r="H1695" s="3">
        <f t="shared" si="337"/>
        <v>0</v>
      </c>
      <c r="I1695" s="63"/>
      <c r="J1695" s="7"/>
      <c r="K1695" s="8"/>
      <c r="M1695" s="397"/>
    </row>
    <row r="1696" spans="1:13" ht="24.95" customHeight="1">
      <c r="A1696" s="32">
        <f t="shared" si="336"/>
        <v>0</v>
      </c>
      <c r="B1696" s="10"/>
      <c r="C1696" s="2"/>
      <c r="D1696" s="2"/>
      <c r="E1696" s="2"/>
      <c r="F1696" s="2"/>
      <c r="G1696" s="2"/>
      <c r="H1696" s="3">
        <f t="shared" si="337"/>
        <v>0</v>
      </c>
      <c r="I1696" s="63"/>
      <c r="J1696" s="7"/>
      <c r="K1696" s="8"/>
      <c r="M1696" s="397"/>
    </row>
    <row r="1697" spans="1:13" ht="24.95" customHeight="1">
      <c r="A1697" s="33" t="e">
        <f>VLOOKUP(B1688,O:W,2)</f>
        <v>#N/A</v>
      </c>
      <c r="B1697" s="649" t="s">
        <v>70</v>
      </c>
      <c r="C1697" s="650"/>
      <c r="D1697" s="650"/>
      <c r="E1697" s="650"/>
      <c r="F1697" s="650"/>
      <c r="G1697" s="650"/>
      <c r="H1697" s="6"/>
      <c r="I1697" s="63">
        <f>SUM(H1689:H1697)</f>
        <v>0</v>
      </c>
      <c r="J1697" s="1" t="e">
        <f>VLOOKUP(B1688,O:W,7)</f>
        <v>#N/A</v>
      </c>
      <c r="K1697" s="8"/>
      <c r="M1697" s="397"/>
    </row>
    <row r="1698" spans="1:13" ht="45.75" customHeight="1">
      <c r="A1698" s="32">
        <f>IF(B1698&gt;0,1,0)</f>
        <v>0</v>
      </c>
      <c r="B1698" s="647"/>
      <c r="C1698" s="648"/>
      <c r="D1698" s="648"/>
      <c r="E1698" s="648"/>
      <c r="F1698" s="648"/>
      <c r="G1698" s="648"/>
      <c r="H1698" s="6"/>
      <c r="I1698" s="63"/>
      <c r="J1698" s="7"/>
      <c r="K1698" s="8"/>
      <c r="M1698" s="396" t="s">
        <v>684</v>
      </c>
    </row>
    <row r="1699" spans="1:13" ht="24.95" customHeight="1">
      <c r="A1699" s="32">
        <f t="shared" ref="A1699:A1706" si="338">IF(H1699&gt;0,1,0)</f>
        <v>0</v>
      </c>
      <c r="B1699" s="10"/>
      <c r="C1699" s="2"/>
      <c r="D1699" s="2"/>
      <c r="E1699" s="2"/>
      <c r="F1699" s="2"/>
      <c r="G1699" s="2"/>
      <c r="H1699" s="3">
        <f>IF(AND(C1699=0,D1699=0,E1699=0,F1699=0,G1699=0),0,ROUND(IF(C1699=0,1,C1699)*IF(D1699=0,1,D1699)*IF(E1699=0,1,E1699)*IF(F1699=0,1,F1699)*IF(G1699=0,1,G1699),2))</f>
        <v>0</v>
      </c>
      <c r="I1699" s="63"/>
      <c r="J1699" s="7"/>
      <c r="K1699" s="8"/>
      <c r="M1699" s="397" t="s">
        <v>3861</v>
      </c>
    </row>
    <row r="1700" spans="1:13" ht="24.95" customHeight="1">
      <c r="A1700" s="32">
        <f t="shared" si="338"/>
        <v>0</v>
      </c>
      <c r="B1700" s="10"/>
      <c r="C1700" s="2"/>
      <c r="D1700" s="2"/>
      <c r="E1700" s="2"/>
      <c r="F1700" s="2"/>
      <c r="G1700" s="2"/>
      <c r="H1700" s="3">
        <f t="shared" ref="H1700:H1706" si="339">IF(AND(C1700=0,D1700=0,E1700=0,F1700=0,G1700=0),0,ROUND(IF(C1700=0,1,C1700)*IF(D1700=0,1,D1700)*IF(E1700=0,1,E1700)*IF(F1700=0,1,F1700)*IF(G1700=0,1,G1700),2))</f>
        <v>0</v>
      </c>
      <c r="I1700" s="63"/>
      <c r="J1700" s="7"/>
      <c r="K1700" s="8"/>
      <c r="M1700" s="397" t="s">
        <v>3862</v>
      </c>
    </row>
    <row r="1701" spans="1:13" ht="24.95" customHeight="1">
      <c r="A1701" s="32">
        <f t="shared" si="338"/>
        <v>0</v>
      </c>
      <c r="B1701" s="10"/>
      <c r="C1701" s="2"/>
      <c r="D1701" s="2"/>
      <c r="E1701" s="2"/>
      <c r="F1701" s="2"/>
      <c r="G1701" s="2"/>
      <c r="H1701" s="3">
        <f t="shared" si="339"/>
        <v>0</v>
      </c>
      <c r="I1701" s="63"/>
      <c r="J1701" s="7"/>
      <c r="K1701" s="8"/>
      <c r="M1701" s="397"/>
    </row>
    <row r="1702" spans="1:13" ht="24.95" customHeight="1">
      <c r="A1702" s="32">
        <f t="shared" si="338"/>
        <v>0</v>
      </c>
      <c r="B1702" s="10"/>
      <c r="C1702" s="2"/>
      <c r="D1702" s="2"/>
      <c r="E1702" s="2"/>
      <c r="F1702" s="2"/>
      <c r="G1702" s="2"/>
      <c r="H1702" s="3">
        <f t="shared" si="339"/>
        <v>0</v>
      </c>
      <c r="I1702" s="63"/>
      <c r="J1702" s="7"/>
      <c r="K1702" s="8"/>
      <c r="M1702" s="397"/>
    </row>
    <row r="1703" spans="1:13" ht="24.95" customHeight="1">
      <c r="A1703" s="32">
        <f t="shared" si="338"/>
        <v>0</v>
      </c>
      <c r="B1703" s="10"/>
      <c r="C1703" s="2"/>
      <c r="D1703" s="2"/>
      <c r="E1703" s="2"/>
      <c r="F1703" s="2"/>
      <c r="G1703" s="2"/>
      <c r="H1703" s="3">
        <f t="shared" si="339"/>
        <v>0</v>
      </c>
      <c r="I1703" s="63"/>
      <c r="J1703" s="7"/>
      <c r="K1703" s="8"/>
      <c r="M1703" s="397"/>
    </row>
    <row r="1704" spans="1:13" ht="24.95" customHeight="1">
      <c r="A1704" s="32">
        <f t="shared" si="338"/>
        <v>0</v>
      </c>
      <c r="B1704" s="10"/>
      <c r="C1704" s="2"/>
      <c r="D1704" s="2"/>
      <c r="E1704" s="2"/>
      <c r="F1704" s="2"/>
      <c r="G1704" s="2"/>
      <c r="H1704" s="3">
        <f t="shared" si="339"/>
        <v>0</v>
      </c>
      <c r="I1704" s="63"/>
      <c r="J1704" s="7"/>
      <c r="K1704" s="8"/>
      <c r="M1704" s="397"/>
    </row>
    <row r="1705" spans="1:13" ht="24.95" customHeight="1">
      <c r="A1705" s="32">
        <f t="shared" si="338"/>
        <v>0</v>
      </c>
      <c r="B1705" s="10"/>
      <c r="C1705" s="2"/>
      <c r="D1705" s="2"/>
      <c r="E1705" s="2"/>
      <c r="F1705" s="2"/>
      <c r="G1705" s="2"/>
      <c r="H1705" s="3">
        <f t="shared" si="339"/>
        <v>0</v>
      </c>
      <c r="I1705" s="63"/>
      <c r="J1705" s="7"/>
      <c r="K1705" s="8"/>
      <c r="M1705" s="397"/>
    </row>
    <row r="1706" spans="1:13" ht="24.95" customHeight="1">
      <c r="A1706" s="32">
        <f t="shared" si="338"/>
        <v>0</v>
      </c>
      <c r="B1706" s="10"/>
      <c r="C1706" s="2"/>
      <c r="D1706" s="2"/>
      <c r="E1706" s="2"/>
      <c r="F1706" s="2"/>
      <c r="G1706" s="2"/>
      <c r="H1706" s="3">
        <f t="shared" si="339"/>
        <v>0</v>
      </c>
      <c r="I1706" s="63"/>
      <c r="J1706" s="7"/>
      <c r="K1706" s="8"/>
      <c r="M1706" s="397"/>
    </row>
    <row r="1707" spans="1:13" ht="24.95" customHeight="1">
      <c r="A1707" s="33" t="e">
        <f>VLOOKUP(B1698,O:W,2)</f>
        <v>#N/A</v>
      </c>
      <c r="B1707" s="649" t="s">
        <v>70</v>
      </c>
      <c r="C1707" s="650"/>
      <c r="D1707" s="650"/>
      <c r="E1707" s="650"/>
      <c r="F1707" s="650"/>
      <c r="G1707" s="650"/>
      <c r="H1707" s="6"/>
      <c r="I1707" s="63">
        <f>SUM(H1699:H1707)</f>
        <v>0</v>
      </c>
      <c r="J1707" s="1" t="e">
        <f>VLOOKUP(B1698,O:W,7)</f>
        <v>#N/A</v>
      </c>
      <c r="K1707" s="8"/>
      <c r="M1707" s="397"/>
    </row>
    <row r="1708" spans="1:13" ht="45.75" customHeight="1">
      <c r="A1708" s="32">
        <f>IF(B1708&gt;0,1,0)</f>
        <v>1</v>
      </c>
      <c r="B1708" s="647" t="s">
        <v>7026</v>
      </c>
      <c r="C1708" s="648"/>
      <c r="D1708" s="648"/>
      <c r="E1708" s="648"/>
      <c r="F1708" s="648"/>
      <c r="G1708" s="648"/>
      <c r="H1708" s="6"/>
      <c r="I1708" s="63"/>
      <c r="J1708" s="7"/>
      <c r="K1708" s="8"/>
      <c r="M1708" s="394" t="s">
        <v>3863</v>
      </c>
    </row>
    <row r="1709" spans="1:13" ht="24.95" customHeight="1">
      <c r="A1709" s="32">
        <f t="shared" ref="A1709:A1716" si="340">IF(H1709&gt;0,1,0)</f>
        <v>1</v>
      </c>
      <c r="B1709" s="10"/>
      <c r="C1709" s="2">
        <v>10</v>
      </c>
      <c r="D1709" s="2">
        <v>3</v>
      </c>
      <c r="E1709" s="2">
        <v>2</v>
      </c>
      <c r="F1709" s="2"/>
      <c r="G1709" s="2"/>
      <c r="H1709" s="3">
        <f>IF(AND(C1709=0,D1709=0,E1709=0,F1709=0,G1709=0),0,ROUND(IF(C1709=0,1,C1709)*IF(D1709=0,1,D1709)*IF(E1709=0,1,E1709)*IF(F1709=0,1,F1709)*IF(G1709=0,1,G1709),2))</f>
        <v>60</v>
      </c>
      <c r="I1709" s="63"/>
      <c r="J1709" s="7"/>
      <c r="K1709" s="8"/>
      <c r="M1709" s="395" t="s">
        <v>3864</v>
      </c>
    </row>
    <row r="1710" spans="1:13" ht="24.95" customHeight="1">
      <c r="A1710" s="32">
        <f t="shared" si="340"/>
        <v>0</v>
      </c>
      <c r="B1710" s="10"/>
      <c r="C1710" s="2"/>
      <c r="D1710" s="2"/>
      <c r="E1710" s="2"/>
      <c r="F1710" s="2"/>
      <c r="G1710" s="2"/>
      <c r="H1710" s="3">
        <f t="shared" ref="H1710:H1716" si="341">IF(AND(C1710=0,D1710=0,E1710=0,F1710=0,G1710=0),0,ROUND(IF(C1710=0,1,C1710)*IF(D1710=0,1,D1710)*IF(E1710=0,1,E1710)*IF(F1710=0,1,F1710)*IF(G1710=0,1,G1710),2))</f>
        <v>0</v>
      </c>
      <c r="I1710" s="63"/>
      <c r="J1710" s="7"/>
      <c r="K1710" s="8"/>
      <c r="M1710" s="395"/>
    </row>
    <row r="1711" spans="1:13" ht="24.95" customHeight="1">
      <c r="A1711" s="32">
        <f t="shared" si="340"/>
        <v>0</v>
      </c>
      <c r="B1711" s="10"/>
      <c r="C1711" s="2"/>
      <c r="D1711" s="2"/>
      <c r="E1711" s="2"/>
      <c r="F1711" s="2"/>
      <c r="G1711" s="2"/>
      <c r="H1711" s="3">
        <f t="shared" si="341"/>
        <v>0</v>
      </c>
      <c r="I1711" s="63"/>
      <c r="J1711" s="7"/>
      <c r="K1711" s="8"/>
      <c r="M1711" s="395"/>
    </row>
    <row r="1712" spans="1:13" ht="24.95" customHeight="1">
      <c r="A1712" s="32">
        <f t="shared" si="340"/>
        <v>0</v>
      </c>
      <c r="B1712" s="10"/>
      <c r="C1712" s="2"/>
      <c r="D1712" s="2"/>
      <c r="E1712" s="2"/>
      <c r="F1712" s="2"/>
      <c r="G1712" s="2"/>
      <c r="H1712" s="3">
        <f t="shared" si="341"/>
        <v>0</v>
      </c>
      <c r="I1712" s="63"/>
      <c r="J1712" s="7"/>
      <c r="K1712" s="8"/>
      <c r="M1712" s="395"/>
    </row>
    <row r="1713" spans="1:13" ht="24.95" customHeight="1">
      <c r="A1713" s="32">
        <f t="shared" si="340"/>
        <v>0</v>
      </c>
      <c r="B1713" s="10"/>
      <c r="C1713" s="2"/>
      <c r="D1713" s="2"/>
      <c r="E1713" s="2"/>
      <c r="F1713" s="2"/>
      <c r="G1713" s="2"/>
      <c r="H1713" s="3">
        <f t="shared" si="341"/>
        <v>0</v>
      </c>
      <c r="I1713" s="63"/>
      <c r="J1713" s="7"/>
      <c r="K1713" s="8"/>
      <c r="M1713" s="395"/>
    </row>
    <row r="1714" spans="1:13" ht="24.95" customHeight="1">
      <c r="A1714" s="32">
        <f t="shared" si="340"/>
        <v>0</v>
      </c>
      <c r="B1714" s="10"/>
      <c r="C1714" s="2"/>
      <c r="D1714" s="2"/>
      <c r="E1714" s="2"/>
      <c r="F1714" s="2"/>
      <c r="G1714" s="2"/>
      <c r="H1714" s="3">
        <f t="shared" si="341"/>
        <v>0</v>
      </c>
      <c r="I1714" s="63"/>
      <c r="J1714" s="7"/>
      <c r="K1714" s="8"/>
      <c r="M1714" s="395"/>
    </row>
    <row r="1715" spans="1:13" ht="24.95" customHeight="1">
      <c r="A1715" s="32">
        <f t="shared" si="340"/>
        <v>0</v>
      </c>
      <c r="B1715" s="10"/>
      <c r="C1715" s="2"/>
      <c r="D1715" s="2"/>
      <c r="E1715" s="2"/>
      <c r="F1715" s="2"/>
      <c r="G1715" s="2"/>
      <c r="H1715" s="3">
        <f t="shared" si="341"/>
        <v>0</v>
      </c>
      <c r="I1715" s="63"/>
      <c r="J1715" s="7"/>
      <c r="K1715" s="8"/>
      <c r="M1715" s="395"/>
    </row>
    <row r="1716" spans="1:13" ht="24.95" customHeight="1">
      <c r="A1716" s="32">
        <f t="shared" si="340"/>
        <v>0</v>
      </c>
      <c r="B1716" s="10"/>
      <c r="C1716" s="2"/>
      <c r="D1716" s="2"/>
      <c r="E1716" s="2"/>
      <c r="F1716" s="2"/>
      <c r="G1716" s="2"/>
      <c r="H1716" s="3">
        <f t="shared" si="341"/>
        <v>0</v>
      </c>
      <c r="I1716" s="63"/>
      <c r="J1716" s="7"/>
      <c r="K1716" s="8"/>
      <c r="M1716" s="395"/>
    </row>
    <row r="1717" spans="1:13" ht="24.95" customHeight="1">
      <c r="A1717" s="33" t="str">
        <f>VLOOKUP(B1708,O:W,2)</f>
        <v>130101</v>
      </c>
      <c r="B1717" s="649" t="s">
        <v>70</v>
      </c>
      <c r="C1717" s="650"/>
      <c r="D1717" s="650"/>
      <c r="E1717" s="650"/>
      <c r="F1717" s="650"/>
      <c r="G1717" s="650"/>
      <c r="H1717" s="6"/>
      <c r="I1717" s="63">
        <f>SUM(H1709:H1717)</f>
        <v>60</v>
      </c>
      <c r="J1717" s="1" t="str">
        <f>VLOOKUP(B1708,O:W,7)</f>
        <v>مترمربع</v>
      </c>
      <c r="K1717" s="8"/>
      <c r="M1717" s="395"/>
    </row>
    <row r="1718" spans="1:13" ht="45.75" customHeight="1">
      <c r="A1718" s="32">
        <f>IF(B1718&gt;0,1,0)</f>
        <v>1</v>
      </c>
      <c r="B1718" s="647" t="s">
        <v>7286</v>
      </c>
      <c r="C1718" s="648"/>
      <c r="D1718" s="648"/>
      <c r="E1718" s="648"/>
      <c r="F1718" s="648"/>
      <c r="G1718" s="648"/>
      <c r="H1718" s="6"/>
      <c r="I1718" s="63"/>
      <c r="J1718" s="7"/>
      <c r="K1718" s="8"/>
      <c r="M1718" s="394" t="s">
        <v>3863</v>
      </c>
    </row>
    <row r="1719" spans="1:13" ht="24.95" customHeight="1">
      <c r="A1719" s="32">
        <f t="shared" ref="A1719:A1726" si="342">IF(H1719&gt;0,1,0)</f>
        <v>1</v>
      </c>
      <c r="B1719" s="10"/>
      <c r="C1719" s="2">
        <v>1</v>
      </c>
      <c r="D1719" s="2"/>
      <c r="E1719" s="2"/>
      <c r="F1719" s="2"/>
      <c r="G1719" s="2"/>
      <c r="H1719" s="3">
        <f>IF(AND(C1719=0,D1719=0,E1719=0,F1719=0,G1719=0),0,ROUND(IF(C1719=0,1,C1719)*IF(D1719=0,1,D1719)*IF(E1719=0,1,E1719)*IF(F1719=0,1,F1719)*IF(G1719=0,1,G1719),2))</f>
        <v>1</v>
      </c>
      <c r="I1719" s="63"/>
      <c r="J1719" s="7"/>
      <c r="K1719" s="8"/>
      <c r="M1719" s="395" t="s">
        <v>3864</v>
      </c>
    </row>
    <row r="1720" spans="1:13" ht="24.95" customHeight="1">
      <c r="A1720" s="32">
        <f t="shared" si="342"/>
        <v>0</v>
      </c>
      <c r="B1720" s="10"/>
      <c r="C1720" s="2"/>
      <c r="D1720" s="2"/>
      <c r="E1720" s="2"/>
      <c r="F1720" s="2"/>
      <c r="G1720" s="2"/>
      <c r="H1720" s="3">
        <f t="shared" ref="H1720:H1726" si="343">IF(AND(C1720=0,D1720=0,E1720=0,F1720=0,G1720=0),0,ROUND(IF(C1720=0,1,C1720)*IF(D1720=0,1,D1720)*IF(E1720=0,1,E1720)*IF(F1720=0,1,F1720)*IF(G1720=0,1,G1720),2))</f>
        <v>0</v>
      </c>
      <c r="I1720" s="63"/>
      <c r="J1720" s="7"/>
      <c r="K1720" s="8"/>
      <c r="M1720" s="395"/>
    </row>
    <row r="1721" spans="1:13" ht="24.95" customHeight="1">
      <c r="A1721" s="32">
        <f t="shared" si="342"/>
        <v>0</v>
      </c>
      <c r="B1721" s="10"/>
      <c r="C1721" s="2"/>
      <c r="D1721" s="2"/>
      <c r="E1721" s="2"/>
      <c r="F1721" s="2"/>
      <c r="G1721" s="2"/>
      <c r="H1721" s="3">
        <f t="shared" si="343"/>
        <v>0</v>
      </c>
      <c r="I1721" s="63"/>
      <c r="J1721" s="7"/>
      <c r="K1721" s="8"/>
      <c r="M1721" s="395"/>
    </row>
    <row r="1722" spans="1:13" ht="24.95" customHeight="1">
      <c r="A1722" s="32">
        <f t="shared" si="342"/>
        <v>0</v>
      </c>
      <c r="B1722" s="10"/>
      <c r="C1722" s="2"/>
      <c r="D1722" s="2"/>
      <c r="E1722" s="2"/>
      <c r="F1722" s="2"/>
      <c r="G1722" s="2"/>
      <c r="H1722" s="3">
        <f t="shared" si="343"/>
        <v>0</v>
      </c>
      <c r="I1722" s="63"/>
      <c r="J1722" s="7"/>
      <c r="K1722" s="8"/>
      <c r="M1722" s="395"/>
    </row>
    <row r="1723" spans="1:13" ht="24.95" customHeight="1">
      <c r="A1723" s="32">
        <f t="shared" si="342"/>
        <v>0</v>
      </c>
      <c r="B1723" s="10"/>
      <c r="C1723" s="2"/>
      <c r="D1723" s="2"/>
      <c r="E1723" s="2"/>
      <c r="F1723" s="2"/>
      <c r="G1723" s="2"/>
      <c r="H1723" s="3">
        <f t="shared" si="343"/>
        <v>0</v>
      </c>
      <c r="I1723" s="63"/>
      <c r="J1723" s="7"/>
      <c r="K1723" s="8"/>
      <c r="M1723" s="395"/>
    </row>
    <row r="1724" spans="1:13" ht="24.95" customHeight="1">
      <c r="A1724" s="32">
        <f t="shared" si="342"/>
        <v>0</v>
      </c>
      <c r="B1724" s="10"/>
      <c r="C1724" s="2"/>
      <c r="D1724" s="2"/>
      <c r="E1724" s="2"/>
      <c r="F1724" s="2"/>
      <c r="G1724" s="2"/>
      <c r="H1724" s="3">
        <f t="shared" si="343"/>
        <v>0</v>
      </c>
      <c r="I1724" s="63"/>
      <c r="J1724" s="7"/>
      <c r="K1724" s="8"/>
      <c r="M1724" s="395"/>
    </row>
    <row r="1725" spans="1:13" ht="24.95" customHeight="1">
      <c r="A1725" s="32">
        <f t="shared" si="342"/>
        <v>0</v>
      </c>
      <c r="B1725" s="10"/>
      <c r="C1725" s="2"/>
      <c r="D1725" s="2"/>
      <c r="E1725" s="2"/>
      <c r="F1725" s="2"/>
      <c r="G1725" s="2"/>
      <c r="H1725" s="3">
        <f t="shared" si="343"/>
        <v>0</v>
      </c>
      <c r="I1725" s="63"/>
      <c r="J1725" s="7"/>
      <c r="K1725" s="8"/>
      <c r="M1725" s="395"/>
    </row>
    <row r="1726" spans="1:13" ht="24.95" customHeight="1">
      <c r="A1726" s="32">
        <f t="shared" si="342"/>
        <v>0</v>
      </c>
      <c r="B1726" s="10"/>
      <c r="C1726" s="2"/>
      <c r="D1726" s="2"/>
      <c r="E1726" s="2"/>
      <c r="F1726" s="2"/>
      <c r="G1726" s="2"/>
      <c r="H1726" s="3">
        <f t="shared" si="343"/>
        <v>0</v>
      </c>
      <c r="I1726" s="63"/>
      <c r="J1726" s="7"/>
      <c r="K1726" s="8"/>
      <c r="M1726" s="395"/>
    </row>
    <row r="1727" spans="1:13" ht="24.95" customHeight="1">
      <c r="A1727" s="33" t="str">
        <f>VLOOKUP(B1718,O:W,2)</f>
        <v>130404</v>
      </c>
      <c r="B1727" s="649" t="s">
        <v>70</v>
      </c>
      <c r="C1727" s="650"/>
      <c r="D1727" s="650"/>
      <c r="E1727" s="650"/>
      <c r="F1727" s="650"/>
      <c r="G1727" s="650"/>
      <c r="H1727" s="6"/>
      <c r="I1727" s="63">
        <f>SUM(H1719:H1727)</f>
        <v>1</v>
      </c>
      <c r="J1727" s="1" t="str">
        <f>VLOOKUP(B1718,O:W,7)</f>
        <v>مترمربع</v>
      </c>
      <c r="K1727" s="8"/>
      <c r="M1727" s="395"/>
    </row>
    <row r="1728" spans="1:13" ht="45.75" customHeight="1">
      <c r="A1728" s="32">
        <f>IF(B1728&gt;0,1,0)</f>
        <v>0</v>
      </c>
      <c r="B1728" s="647"/>
      <c r="C1728" s="648"/>
      <c r="D1728" s="648"/>
      <c r="E1728" s="648"/>
      <c r="F1728" s="648"/>
      <c r="G1728" s="648"/>
      <c r="H1728" s="6"/>
      <c r="I1728" s="63"/>
      <c r="J1728" s="7"/>
      <c r="K1728" s="8"/>
      <c r="M1728" s="394" t="s">
        <v>3863</v>
      </c>
    </row>
    <row r="1729" spans="1:13" ht="24.95" customHeight="1">
      <c r="A1729" s="32">
        <f t="shared" ref="A1729:A1736" si="344">IF(H1729&gt;0,1,0)</f>
        <v>0</v>
      </c>
      <c r="B1729" s="10"/>
      <c r="C1729" s="2"/>
      <c r="D1729" s="2"/>
      <c r="E1729" s="2"/>
      <c r="F1729" s="2"/>
      <c r="G1729" s="2"/>
      <c r="H1729" s="3">
        <f>IF(AND(C1729=0,D1729=0,E1729=0,F1729=0,G1729=0),0,ROUND(IF(C1729=0,1,C1729)*IF(D1729=0,1,D1729)*IF(E1729=0,1,E1729)*IF(F1729=0,1,F1729)*IF(G1729=0,1,G1729),2))</f>
        <v>0</v>
      </c>
      <c r="I1729" s="63"/>
      <c r="J1729" s="7"/>
      <c r="K1729" s="8"/>
      <c r="M1729" s="395" t="s">
        <v>3864</v>
      </c>
    </row>
    <row r="1730" spans="1:13" ht="24.95" customHeight="1">
      <c r="A1730" s="32">
        <f t="shared" si="344"/>
        <v>0</v>
      </c>
      <c r="B1730" s="10"/>
      <c r="C1730" s="2"/>
      <c r="D1730" s="2"/>
      <c r="E1730" s="2"/>
      <c r="F1730" s="2"/>
      <c r="G1730" s="2"/>
      <c r="H1730" s="3">
        <f t="shared" ref="H1730:H1736" si="345">IF(AND(C1730=0,D1730=0,E1730=0,F1730=0,G1730=0),0,ROUND(IF(C1730=0,1,C1730)*IF(D1730=0,1,D1730)*IF(E1730=0,1,E1730)*IF(F1730=0,1,F1730)*IF(G1730=0,1,G1730),2))</f>
        <v>0</v>
      </c>
      <c r="I1730" s="63"/>
      <c r="J1730" s="7"/>
      <c r="K1730" s="8"/>
      <c r="M1730" s="395"/>
    </row>
    <row r="1731" spans="1:13" ht="24.95" customHeight="1">
      <c r="A1731" s="32">
        <f t="shared" si="344"/>
        <v>0</v>
      </c>
      <c r="B1731" s="10"/>
      <c r="C1731" s="2"/>
      <c r="D1731" s="2"/>
      <c r="E1731" s="2"/>
      <c r="F1731" s="2"/>
      <c r="G1731" s="2"/>
      <c r="H1731" s="3">
        <f t="shared" si="345"/>
        <v>0</v>
      </c>
      <c r="I1731" s="63"/>
      <c r="J1731" s="7"/>
      <c r="K1731" s="8"/>
      <c r="M1731" s="395"/>
    </row>
    <row r="1732" spans="1:13" ht="24.95" customHeight="1">
      <c r="A1732" s="32">
        <f t="shared" si="344"/>
        <v>0</v>
      </c>
      <c r="B1732" s="10"/>
      <c r="C1732" s="2"/>
      <c r="D1732" s="2"/>
      <c r="E1732" s="2"/>
      <c r="F1732" s="2"/>
      <c r="G1732" s="2"/>
      <c r="H1732" s="3">
        <f t="shared" si="345"/>
        <v>0</v>
      </c>
      <c r="I1732" s="63"/>
      <c r="J1732" s="7"/>
      <c r="K1732" s="8"/>
      <c r="M1732" s="395"/>
    </row>
    <row r="1733" spans="1:13" ht="24.95" customHeight="1">
      <c r="A1733" s="32">
        <f t="shared" si="344"/>
        <v>0</v>
      </c>
      <c r="B1733" s="10"/>
      <c r="C1733" s="2"/>
      <c r="D1733" s="2"/>
      <c r="E1733" s="2"/>
      <c r="F1733" s="2"/>
      <c r="G1733" s="2"/>
      <c r="H1733" s="3">
        <f t="shared" si="345"/>
        <v>0</v>
      </c>
      <c r="I1733" s="63"/>
      <c r="J1733" s="7"/>
      <c r="K1733" s="8"/>
      <c r="M1733" s="395"/>
    </row>
    <row r="1734" spans="1:13" ht="24.95" customHeight="1">
      <c r="A1734" s="32">
        <f t="shared" si="344"/>
        <v>0</v>
      </c>
      <c r="B1734" s="10"/>
      <c r="C1734" s="2"/>
      <c r="D1734" s="2"/>
      <c r="E1734" s="2"/>
      <c r="F1734" s="2"/>
      <c r="G1734" s="2"/>
      <c r="H1734" s="3">
        <f t="shared" si="345"/>
        <v>0</v>
      </c>
      <c r="I1734" s="63"/>
      <c r="J1734" s="7"/>
      <c r="K1734" s="8"/>
      <c r="M1734" s="395"/>
    </row>
    <row r="1735" spans="1:13" ht="24.95" customHeight="1">
      <c r="A1735" s="32">
        <f t="shared" si="344"/>
        <v>0</v>
      </c>
      <c r="B1735" s="10"/>
      <c r="C1735" s="2"/>
      <c r="D1735" s="2"/>
      <c r="E1735" s="2"/>
      <c r="F1735" s="2"/>
      <c r="G1735" s="2"/>
      <c r="H1735" s="3">
        <f t="shared" si="345"/>
        <v>0</v>
      </c>
      <c r="I1735" s="63"/>
      <c r="J1735" s="7"/>
      <c r="K1735" s="8"/>
      <c r="M1735" s="395"/>
    </row>
    <row r="1736" spans="1:13" ht="24.95" customHeight="1">
      <c r="A1736" s="32">
        <f t="shared" si="344"/>
        <v>0</v>
      </c>
      <c r="B1736" s="10"/>
      <c r="C1736" s="2"/>
      <c r="D1736" s="2"/>
      <c r="E1736" s="2"/>
      <c r="F1736" s="2"/>
      <c r="G1736" s="2"/>
      <c r="H1736" s="3">
        <f t="shared" si="345"/>
        <v>0</v>
      </c>
      <c r="I1736" s="63"/>
      <c r="J1736" s="7"/>
      <c r="K1736" s="8"/>
      <c r="M1736" s="395"/>
    </row>
    <row r="1737" spans="1:13" ht="24.95" customHeight="1">
      <c r="A1737" s="33" t="e">
        <f>VLOOKUP(B1728,O:W,2)</f>
        <v>#N/A</v>
      </c>
      <c r="B1737" s="649" t="s">
        <v>70</v>
      </c>
      <c r="C1737" s="650"/>
      <c r="D1737" s="650"/>
      <c r="E1737" s="650"/>
      <c r="F1737" s="650"/>
      <c r="G1737" s="650"/>
      <c r="H1737" s="6"/>
      <c r="I1737" s="63">
        <f>SUM(H1729:H1737)</f>
        <v>0</v>
      </c>
      <c r="J1737" s="1" t="e">
        <f>VLOOKUP(B1728,O:W,7)</f>
        <v>#N/A</v>
      </c>
      <c r="K1737" s="8"/>
      <c r="M1737" s="395"/>
    </row>
    <row r="1738" spans="1:13" ht="45.75" customHeight="1">
      <c r="A1738" s="32">
        <f>IF(B1738&gt;0,1,0)</f>
        <v>0</v>
      </c>
      <c r="B1738" s="647"/>
      <c r="C1738" s="648"/>
      <c r="D1738" s="648"/>
      <c r="E1738" s="648"/>
      <c r="F1738" s="648"/>
      <c r="G1738" s="648"/>
      <c r="H1738" s="6"/>
      <c r="I1738" s="63"/>
      <c r="J1738" s="7"/>
      <c r="K1738" s="8"/>
      <c r="M1738" s="394" t="s">
        <v>3863</v>
      </c>
    </row>
    <row r="1739" spans="1:13" ht="24.95" customHeight="1">
      <c r="A1739" s="32">
        <f t="shared" ref="A1739:A1746" si="346">IF(H1739&gt;0,1,0)</f>
        <v>0</v>
      </c>
      <c r="B1739" s="10"/>
      <c r="C1739" s="2"/>
      <c r="D1739" s="2"/>
      <c r="E1739" s="2"/>
      <c r="F1739" s="2"/>
      <c r="G1739" s="2"/>
      <c r="H1739" s="3">
        <f>IF(AND(C1739=0,D1739=0,E1739=0,F1739=0,G1739=0),0,ROUND(IF(C1739=0,1,C1739)*IF(D1739=0,1,D1739)*IF(E1739=0,1,E1739)*IF(F1739=0,1,F1739)*IF(G1739=0,1,G1739),2))</f>
        <v>0</v>
      </c>
      <c r="I1739" s="63"/>
      <c r="J1739" s="7"/>
      <c r="K1739" s="8"/>
      <c r="M1739" s="395" t="s">
        <v>3864</v>
      </c>
    </row>
    <row r="1740" spans="1:13" ht="24.95" customHeight="1">
      <c r="A1740" s="32">
        <f t="shared" si="346"/>
        <v>0</v>
      </c>
      <c r="B1740" s="10"/>
      <c r="C1740" s="2"/>
      <c r="D1740" s="2"/>
      <c r="E1740" s="2"/>
      <c r="F1740" s="2"/>
      <c r="G1740" s="2"/>
      <c r="H1740" s="3">
        <f t="shared" ref="H1740:H1746" si="347">IF(AND(C1740=0,D1740=0,E1740=0,F1740=0,G1740=0),0,ROUND(IF(C1740=0,1,C1740)*IF(D1740=0,1,D1740)*IF(E1740=0,1,E1740)*IF(F1740=0,1,F1740)*IF(G1740=0,1,G1740),2))</f>
        <v>0</v>
      </c>
      <c r="I1740" s="63"/>
      <c r="J1740" s="7"/>
      <c r="K1740" s="8"/>
      <c r="M1740" s="395"/>
    </row>
    <row r="1741" spans="1:13" ht="24.95" customHeight="1">
      <c r="A1741" s="32">
        <f t="shared" si="346"/>
        <v>0</v>
      </c>
      <c r="B1741" s="10"/>
      <c r="C1741" s="2"/>
      <c r="D1741" s="2"/>
      <c r="E1741" s="2"/>
      <c r="F1741" s="2"/>
      <c r="G1741" s="2"/>
      <c r="H1741" s="3">
        <f t="shared" si="347"/>
        <v>0</v>
      </c>
      <c r="I1741" s="63"/>
      <c r="J1741" s="7"/>
      <c r="K1741" s="8"/>
      <c r="M1741" s="395"/>
    </row>
    <row r="1742" spans="1:13" ht="24.95" customHeight="1">
      <c r="A1742" s="32">
        <f t="shared" si="346"/>
        <v>0</v>
      </c>
      <c r="B1742" s="10"/>
      <c r="C1742" s="2"/>
      <c r="D1742" s="2"/>
      <c r="E1742" s="2"/>
      <c r="F1742" s="2"/>
      <c r="G1742" s="2"/>
      <c r="H1742" s="3">
        <f t="shared" si="347"/>
        <v>0</v>
      </c>
      <c r="I1742" s="63"/>
      <c r="J1742" s="7"/>
      <c r="K1742" s="8"/>
      <c r="M1742" s="395"/>
    </row>
    <row r="1743" spans="1:13" ht="24.95" customHeight="1">
      <c r="A1743" s="32">
        <f t="shared" si="346"/>
        <v>0</v>
      </c>
      <c r="B1743" s="10"/>
      <c r="C1743" s="2"/>
      <c r="D1743" s="2"/>
      <c r="E1743" s="2"/>
      <c r="F1743" s="2"/>
      <c r="G1743" s="2"/>
      <c r="H1743" s="3">
        <f t="shared" si="347"/>
        <v>0</v>
      </c>
      <c r="I1743" s="63"/>
      <c r="J1743" s="7"/>
      <c r="K1743" s="8"/>
      <c r="M1743" s="395"/>
    </row>
    <row r="1744" spans="1:13" ht="24.95" customHeight="1">
      <c r="A1744" s="32">
        <f t="shared" si="346"/>
        <v>0</v>
      </c>
      <c r="B1744" s="10"/>
      <c r="C1744" s="2"/>
      <c r="D1744" s="2"/>
      <c r="E1744" s="2"/>
      <c r="F1744" s="2"/>
      <c r="G1744" s="2"/>
      <c r="H1744" s="3">
        <f t="shared" si="347"/>
        <v>0</v>
      </c>
      <c r="I1744" s="63"/>
      <c r="J1744" s="7"/>
      <c r="K1744" s="8"/>
      <c r="M1744" s="395"/>
    </row>
    <row r="1745" spans="1:13" ht="24.95" customHeight="1">
      <c r="A1745" s="32">
        <f t="shared" si="346"/>
        <v>0</v>
      </c>
      <c r="B1745" s="10"/>
      <c r="C1745" s="2"/>
      <c r="D1745" s="2"/>
      <c r="E1745" s="2"/>
      <c r="F1745" s="2"/>
      <c r="G1745" s="2"/>
      <c r="H1745" s="3">
        <f t="shared" si="347"/>
        <v>0</v>
      </c>
      <c r="I1745" s="63"/>
      <c r="J1745" s="7"/>
      <c r="K1745" s="8"/>
      <c r="M1745" s="395"/>
    </row>
    <row r="1746" spans="1:13" ht="24.95" customHeight="1">
      <c r="A1746" s="32">
        <f t="shared" si="346"/>
        <v>0</v>
      </c>
      <c r="B1746" s="10"/>
      <c r="C1746" s="2"/>
      <c r="D1746" s="2"/>
      <c r="E1746" s="2"/>
      <c r="F1746" s="2"/>
      <c r="G1746" s="2"/>
      <c r="H1746" s="3">
        <f t="shared" si="347"/>
        <v>0</v>
      </c>
      <c r="I1746" s="63"/>
      <c r="J1746" s="7"/>
      <c r="K1746" s="8"/>
      <c r="M1746" s="395"/>
    </row>
    <row r="1747" spans="1:13" ht="24.95" customHeight="1">
      <c r="A1747" s="33" t="e">
        <f>VLOOKUP(B1738,O:W,2)</f>
        <v>#N/A</v>
      </c>
      <c r="B1747" s="649" t="s">
        <v>70</v>
      </c>
      <c r="C1747" s="650"/>
      <c r="D1747" s="650"/>
      <c r="E1747" s="650"/>
      <c r="F1747" s="650"/>
      <c r="G1747" s="650"/>
      <c r="H1747" s="6"/>
      <c r="I1747" s="63">
        <f>SUM(H1739:H1747)</f>
        <v>0</v>
      </c>
      <c r="J1747" s="1" t="e">
        <f>VLOOKUP(B1738,O:W,7)</f>
        <v>#N/A</v>
      </c>
      <c r="K1747" s="8"/>
      <c r="M1747" s="395"/>
    </row>
    <row r="1748" spans="1:13" ht="45.75" customHeight="1">
      <c r="A1748" s="32">
        <f>IF(B1748&gt;0,1,0)</f>
        <v>0</v>
      </c>
      <c r="B1748" s="647"/>
      <c r="C1748" s="648"/>
      <c r="D1748" s="648"/>
      <c r="E1748" s="648"/>
      <c r="F1748" s="648"/>
      <c r="G1748" s="648"/>
      <c r="H1748" s="6"/>
      <c r="I1748" s="63"/>
      <c r="J1748" s="7"/>
      <c r="K1748" s="8"/>
      <c r="M1748" s="394" t="s">
        <v>3863</v>
      </c>
    </row>
    <row r="1749" spans="1:13" ht="24.95" customHeight="1">
      <c r="A1749" s="32">
        <f t="shared" ref="A1749:A1756" si="348">IF(H1749&gt;0,1,0)</f>
        <v>0</v>
      </c>
      <c r="B1749" s="10"/>
      <c r="C1749" s="2"/>
      <c r="D1749" s="2"/>
      <c r="E1749" s="2"/>
      <c r="F1749" s="2"/>
      <c r="G1749" s="2"/>
      <c r="H1749" s="3">
        <f>IF(AND(C1749=0,D1749=0,E1749=0,F1749=0,G1749=0),0,ROUND(IF(C1749=0,1,C1749)*IF(D1749=0,1,D1749)*IF(E1749=0,1,E1749)*IF(F1749=0,1,F1749)*IF(G1749=0,1,G1749),2))</f>
        <v>0</v>
      </c>
      <c r="I1749" s="63"/>
      <c r="J1749" s="7"/>
      <c r="K1749" s="8"/>
      <c r="M1749" s="395" t="s">
        <v>3864</v>
      </c>
    </row>
    <row r="1750" spans="1:13" ht="24.95" customHeight="1">
      <c r="A1750" s="32">
        <f t="shared" si="348"/>
        <v>0</v>
      </c>
      <c r="B1750" s="10"/>
      <c r="C1750" s="2"/>
      <c r="D1750" s="2"/>
      <c r="E1750" s="2"/>
      <c r="F1750" s="2"/>
      <c r="G1750" s="2"/>
      <c r="H1750" s="3">
        <f t="shared" ref="H1750:H1756" si="349">IF(AND(C1750=0,D1750=0,E1750=0,F1750=0,G1750=0),0,ROUND(IF(C1750=0,1,C1750)*IF(D1750=0,1,D1750)*IF(E1750=0,1,E1750)*IF(F1750=0,1,F1750)*IF(G1750=0,1,G1750),2))</f>
        <v>0</v>
      </c>
      <c r="I1750" s="63"/>
      <c r="J1750" s="7"/>
      <c r="K1750" s="8"/>
      <c r="M1750" s="395"/>
    </row>
    <row r="1751" spans="1:13" ht="24.95" customHeight="1">
      <c r="A1751" s="32">
        <f t="shared" si="348"/>
        <v>0</v>
      </c>
      <c r="B1751" s="10"/>
      <c r="C1751" s="2"/>
      <c r="D1751" s="2"/>
      <c r="E1751" s="2"/>
      <c r="F1751" s="2"/>
      <c r="G1751" s="2"/>
      <c r="H1751" s="3">
        <f t="shared" si="349"/>
        <v>0</v>
      </c>
      <c r="I1751" s="63"/>
      <c r="J1751" s="7"/>
      <c r="K1751" s="8"/>
      <c r="M1751" s="395"/>
    </row>
    <row r="1752" spans="1:13" ht="24.95" customHeight="1">
      <c r="A1752" s="32">
        <f t="shared" si="348"/>
        <v>0</v>
      </c>
      <c r="B1752" s="10"/>
      <c r="C1752" s="2"/>
      <c r="D1752" s="2"/>
      <c r="E1752" s="2"/>
      <c r="F1752" s="2"/>
      <c r="G1752" s="2"/>
      <c r="H1752" s="3">
        <f t="shared" si="349"/>
        <v>0</v>
      </c>
      <c r="I1752" s="63"/>
      <c r="J1752" s="7"/>
      <c r="K1752" s="8"/>
      <c r="M1752" s="395"/>
    </row>
    <row r="1753" spans="1:13" ht="24.95" customHeight="1">
      <c r="A1753" s="32">
        <f t="shared" si="348"/>
        <v>0</v>
      </c>
      <c r="B1753" s="10"/>
      <c r="C1753" s="2"/>
      <c r="D1753" s="2"/>
      <c r="E1753" s="2"/>
      <c r="F1753" s="2"/>
      <c r="G1753" s="2"/>
      <c r="H1753" s="3">
        <f t="shared" si="349"/>
        <v>0</v>
      </c>
      <c r="I1753" s="63"/>
      <c r="J1753" s="7"/>
      <c r="K1753" s="8"/>
      <c r="M1753" s="395"/>
    </row>
    <row r="1754" spans="1:13" ht="24.95" customHeight="1">
      <c r="A1754" s="32">
        <f t="shared" si="348"/>
        <v>0</v>
      </c>
      <c r="B1754" s="10"/>
      <c r="C1754" s="2"/>
      <c r="D1754" s="2"/>
      <c r="E1754" s="2"/>
      <c r="F1754" s="2"/>
      <c r="G1754" s="2"/>
      <c r="H1754" s="3">
        <f t="shared" si="349"/>
        <v>0</v>
      </c>
      <c r="I1754" s="63"/>
      <c r="J1754" s="7"/>
      <c r="K1754" s="8"/>
      <c r="M1754" s="395"/>
    </row>
    <row r="1755" spans="1:13" ht="24.95" customHeight="1">
      <c r="A1755" s="32">
        <f t="shared" si="348"/>
        <v>0</v>
      </c>
      <c r="B1755" s="10"/>
      <c r="C1755" s="2"/>
      <c r="D1755" s="2"/>
      <c r="E1755" s="2"/>
      <c r="F1755" s="2"/>
      <c r="G1755" s="2"/>
      <c r="H1755" s="3">
        <f t="shared" si="349"/>
        <v>0</v>
      </c>
      <c r="I1755" s="63"/>
      <c r="J1755" s="7"/>
      <c r="K1755" s="8"/>
      <c r="M1755" s="395"/>
    </row>
    <row r="1756" spans="1:13" ht="24.95" customHeight="1">
      <c r="A1756" s="32">
        <f t="shared" si="348"/>
        <v>0</v>
      </c>
      <c r="B1756" s="10"/>
      <c r="C1756" s="2"/>
      <c r="D1756" s="2"/>
      <c r="E1756" s="2"/>
      <c r="F1756" s="2"/>
      <c r="G1756" s="2"/>
      <c r="H1756" s="3">
        <f t="shared" si="349"/>
        <v>0</v>
      </c>
      <c r="I1756" s="63"/>
      <c r="J1756" s="7"/>
      <c r="K1756" s="8"/>
      <c r="M1756" s="395"/>
    </row>
    <row r="1757" spans="1:13" ht="24.95" customHeight="1">
      <c r="A1757" s="33" t="e">
        <f>VLOOKUP(B1748,O:W,2)</f>
        <v>#N/A</v>
      </c>
      <c r="B1757" s="649" t="s">
        <v>70</v>
      </c>
      <c r="C1757" s="650"/>
      <c r="D1757" s="650"/>
      <c r="E1757" s="650"/>
      <c r="F1757" s="650"/>
      <c r="G1757" s="650"/>
      <c r="H1757" s="6"/>
      <c r="I1757" s="63">
        <f>SUM(H1749:H1757)</f>
        <v>0</v>
      </c>
      <c r="J1757" s="1" t="e">
        <f>VLOOKUP(B1748,O:W,7)</f>
        <v>#N/A</v>
      </c>
      <c r="K1757" s="8"/>
      <c r="M1757" s="395"/>
    </row>
    <row r="1758" spans="1:13" ht="45.75" customHeight="1">
      <c r="A1758" s="32">
        <f>IF(B1758&gt;0,1,0)</f>
        <v>0</v>
      </c>
      <c r="B1758" s="647"/>
      <c r="C1758" s="648"/>
      <c r="D1758" s="648"/>
      <c r="E1758" s="648"/>
      <c r="F1758" s="648"/>
      <c r="G1758" s="648"/>
      <c r="H1758" s="6"/>
      <c r="I1758" s="63"/>
      <c r="J1758" s="7"/>
      <c r="K1758" s="8"/>
      <c r="M1758" s="394" t="s">
        <v>3863</v>
      </c>
    </row>
    <row r="1759" spans="1:13" ht="24.95" customHeight="1">
      <c r="A1759" s="32">
        <f t="shared" ref="A1759:A1766" si="350">IF(H1759&gt;0,1,0)</f>
        <v>0</v>
      </c>
      <c r="B1759" s="10"/>
      <c r="C1759" s="2"/>
      <c r="D1759" s="2"/>
      <c r="E1759" s="2"/>
      <c r="F1759" s="2"/>
      <c r="G1759" s="2"/>
      <c r="H1759" s="3">
        <f>IF(AND(C1759=0,D1759=0,E1759=0,F1759=0,G1759=0),0,ROUND(IF(C1759=0,1,C1759)*IF(D1759=0,1,D1759)*IF(E1759=0,1,E1759)*IF(F1759=0,1,F1759)*IF(G1759=0,1,G1759),2))</f>
        <v>0</v>
      </c>
      <c r="I1759" s="63"/>
      <c r="J1759" s="7"/>
      <c r="K1759" s="8"/>
      <c r="M1759" s="395" t="s">
        <v>3864</v>
      </c>
    </row>
    <row r="1760" spans="1:13" ht="24.95" customHeight="1">
      <c r="A1760" s="32">
        <f t="shared" si="350"/>
        <v>0</v>
      </c>
      <c r="B1760" s="10"/>
      <c r="C1760" s="2"/>
      <c r="D1760" s="2"/>
      <c r="E1760" s="2"/>
      <c r="F1760" s="2"/>
      <c r="G1760" s="2"/>
      <c r="H1760" s="3">
        <f t="shared" ref="H1760:H1766" si="351">IF(AND(C1760=0,D1760=0,E1760=0,F1760=0,G1760=0),0,ROUND(IF(C1760=0,1,C1760)*IF(D1760=0,1,D1760)*IF(E1760=0,1,E1760)*IF(F1760=0,1,F1760)*IF(G1760=0,1,G1760),2))</f>
        <v>0</v>
      </c>
      <c r="I1760" s="63"/>
      <c r="J1760" s="7"/>
      <c r="K1760" s="8"/>
      <c r="M1760" s="395"/>
    </row>
    <row r="1761" spans="1:13" ht="24.95" customHeight="1">
      <c r="A1761" s="32">
        <f t="shared" si="350"/>
        <v>0</v>
      </c>
      <c r="B1761" s="10"/>
      <c r="C1761" s="2"/>
      <c r="D1761" s="2"/>
      <c r="E1761" s="2"/>
      <c r="F1761" s="2"/>
      <c r="G1761" s="2"/>
      <c r="H1761" s="3">
        <f t="shared" si="351"/>
        <v>0</v>
      </c>
      <c r="I1761" s="63"/>
      <c r="J1761" s="7"/>
      <c r="K1761" s="8"/>
      <c r="M1761" s="395"/>
    </row>
    <row r="1762" spans="1:13" ht="24.95" customHeight="1">
      <c r="A1762" s="32">
        <f t="shared" si="350"/>
        <v>0</v>
      </c>
      <c r="B1762" s="10"/>
      <c r="C1762" s="2"/>
      <c r="D1762" s="2"/>
      <c r="E1762" s="2"/>
      <c r="F1762" s="2"/>
      <c r="G1762" s="2"/>
      <c r="H1762" s="3">
        <f t="shared" si="351"/>
        <v>0</v>
      </c>
      <c r="I1762" s="63"/>
      <c r="J1762" s="7"/>
      <c r="K1762" s="8"/>
      <c r="M1762" s="395"/>
    </row>
    <row r="1763" spans="1:13" ht="24.95" customHeight="1">
      <c r="A1763" s="32">
        <f t="shared" si="350"/>
        <v>0</v>
      </c>
      <c r="B1763" s="10"/>
      <c r="C1763" s="2"/>
      <c r="D1763" s="2"/>
      <c r="E1763" s="2"/>
      <c r="F1763" s="2"/>
      <c r="G1763" s="2"/>
      <c r="H1763" s="3">
        <f t="shared" si="351"/>
        <v>0</v>
      </c>
      <c r="I1763" s="63"/>
      <c r="J1763" s="7"/>
      <c r="K1763" s="8"/>
      <c r="M1763" s="395"/>
    </row>
    <row r="1764" spans="1:13" ht="24.95" customHeight="1">
      <c r="A1764" s="32">
        <f t="shared" si="350"/>
        <v>0</v>
      </c>
      <c r="B1764" s="10"/>
      <c r="C1764" s="2"/>
      <c r="D1764" s="2"/>
      <c r="E1764" s="2"/>
      <c r="F1764" s="2"/>
      <c r="G1764" s="2"/>
      <c r="H1764" s="3">
        <f t="shared" si="351"/>
        <v>0</v>
      </c>
      <c r="I1764" s="63"/>
      <c r="J1764" s="7"/>
      <c r="K1764" s="8"/>
      <c r="M1764" s="395"/>
    </row>
    <row r="1765" spans="1:13" ht="24.95" customHeight="1">
      <c r="A1765" s="32">
        <f t="shared" si="350"/>
        <v>0</v>
      </c>
      <c r="B1765" s="10"/>
      <c r="C1765" s="2"/>
      <c r="D1765" s="2"/>
      <c r="E1765" s="2"/>
      <c r="F1765" s="2"/>
      <c r="G1765" s="2"/>
      <c r="H1765" s="3">
        <f t="shared" si="351"/>
        <v>0</v>
      </c>
      <c r="I1765" s="63"/>
      <c r="J1765" s="7"/>
      <c r="K1765" s="8"/>
      <c r="M1765" s="395"/>
    </row>
    <row r="1766" spans="1:13" ht="24.95" customHeight="1">
      <c r="A1766" s="32">
        <f t="shared" si="350"/>
        <v>0</v>
      </c>
      <c r="B1766" s="10"/>
      <c r="C1766" s="2"/>
      <c r="D1766" s="2"/>
      <c r="E1766" s="2"/>
      <c r="F1766" s="2"/>
      <c r="G1766" s="2"/>
      <c r="H1766" s="3">
        <f t="shared" si="351"/>
        <v>0</v>
      </c>
      <c r="I1766" s="63"/>
      <c r="J1766" s="7"/>
      <c r="K1766" s="8"/>
      <c r="M1766" s="395"/>
    </row>
    <row r="1767" spans="1:13" ht="24.95" customHeight="1">
      <c r="A1767" s="33" t="e">
        <f>VLOOKUP(B1758,O:W,2)</f>
        <v>#N/A</v>
      </c>
      <c r="B1767" s="649" t="s">
        <v>70</v>
      </c>
      <c r="C1767" s="650"/>
      <c r="D1767" s="650"/>
      <c r="E1767" s="650"/>
      <c r="F1767" s="650"/>
      <c r="G1767" s="650"/>
      <c r="H1767" s="6"/>
      <c r="I1767" s="63">
        <f>SUM(H1759:H1767)</f>
        <v>0</v>
      </c>
      <c r="J1767" s="1" t="e">
        <f>VLOOKUP(B1758,O:W,7)</f>
        <v>#N/A</v>
      </c>
      <c r="K1767" s="8"/>
      <c r="M1767" s="395"/>
    </row>
    <row r="1768" spans="1:13" ht="45.75" customHeight="1">
      <c r="A1768" s="32">
        <f>IF(B1768&gt;0,1,0)</f>
        <v>1</v>
      </c>
      <c r="B1768" s="647" t="s">
        <v>7027</v>
      </c>
      <c r="C1768" s="648"/>
      <c r="D1768" s="648"/>
      <c r="E1768" s="648"/>
      <c r="F1768" s="648"/>
      <c r="G1768" s="648"/>
      <c r="H1768" s="6"/>
      <c r="I1768" s="63"/>
      <c r="J1768" s="7"/>
      <c r="K1768" s="8"/>
      <c r="M1768" s="402" t="s">
        <v>3865</v>
      </c>
    </row>
    <row r="1769" spans="1:13" ht="24.95" customHeight="1">
      <c r="A1769" s="32">
        <f t="shared" ref="A1769:A1776" si="352">IF(H1769&gt;0,1,0)</f>
        <v>1</v>
      </c>
      <c r="B1769" s="10"/>
      <c r="C1769" s="2">
        <v>3</v>
      </c>
      <c r="D1769" s="2">
        <v>45</v>
      </c>
      <c r="E1769" s="2">
        <v>0.6</v>
      </c>
      <c r="F1769" s="2"/>
      <c r="G1769" s="2"/>
      <c r="H1769" s="3">
        <f>IF(AND(C1769=0,D1769=0,E1769=0,F1769=0,G1769=0),0,ROUND(IF(C1769=0,1,C1769)*IF(D1769=0,1,D1769)*IF(E1769=0,1,E1769)*IF(F1769=0,1,F1769)*IF(G1769=0,1,G1769),2))</f>
        <v>81</v>
      </c>
      <c r="I1769" s="63"/>
      <c r="J1769" s="7"/>
      <c r="K1769" s="8"/>
      <c r="M1769" s="403" t="s">
        <v>3866</v>
      </c>
    </row>
    <row r="1770" spans="1:13" ht="24.95" customHeight="1">
      <c r="A1770" s="32">
        <f t="shared" si="352"/>
        <v>0</v>
      </c>
      <c r="B1770" s="10"/>
      <c r="C1770" s="2"/>
      <c r="D1770" s="2"/>
      <c r="E1770" s="2"/>
      <c r="F1770" s="2"/>
      <c r="G1770" s="2"/>
      <c r="H1770" s="3">
        <f t="shared" ref="H1770:H1776" si="353">IF(AND(C1770=0,D1770=0,E1770=0,F1770=0,G1770=0),0,ROUND(IF(C1770=0,1,C1770)*IF(D1770=0,1,D1770)*IF(E1770=0,1,E1770)*IF(F1770=0,1,F1770)*IF(G1770=0,1,G1770),2))</f>
        <v>0</v>
      </c>
      <c r="I1770" s="63"/>
      <c r="J1770" s="7"/>
      <c r="K1770" s="8"/>
      <c r="M1770" s="403"/>
    </row>
    <row r="1771" spans="1:13" ht="24.95" customHeight="1">
      <c r="A1771" s="32">
        <f t="shared" si="352"/>
        <v>0</v>
      </c>
      <c r="B1771" s="10"/>
      <c r="C1771" s="2"/>
      <c r="D1771" s="2"/>
      <c r="E1771" s="2"/>
      <c r="F1771" s="2"/>
      <c r="G1771" s="2"/>
      <c r="H1771" s="3">
        <f t="shared" si="353"/>
        <v>0</v>
      </c>
      <c r="I1771" s="63"/>
      <c r="J1771" s="7"/>
      <c r="K1771" s="8"/>
      <c r="M1771" s="403"/>
    </row>
    <row r="1772" spans="1:13" ht="24.95" customHeight="1">
      <c r="A1772" s="32">
        <f t="shared" si="352"/>
        <v>0</v>
      </c>
      <c r="B1772" s="10"/>
      <c r="C1772" s="2"/>
      <c r="D1772" s="2"/>
      <c r="E1772" s="2"/>
      <c r="F1772" s="2"/>
      <c r="G1772" s="2"/>
      <c r="H1772" s="3">
        <f t="shared" si="353"/>
        <v>0</v>
      </c>
      <c r="I1772" s="63"/>
      <c r="J1772" s="7"/>
      <c r="K1772" s="8"/>
      <c r="M1772" s="403"/>
    </row>
    <row r="1773" spans="1:13" ht="24.95" customHeight="1">
      <c r="A1773" s="32">
        <f t="shared" si="352"/>
        <v>0</v>
      </c>
      <c r="B1773" s="10"/>
      <c r="C1773" s="2"/>
      <c r="D1773" s="2"/>
      <c r="E1773" s="2"/>
      <c r="F1773" s="2"/>
      <c r="G1773" s="2"/>
      <c r="H1773" s="3">
        <f t="shared" si="353"/>
        <v>0</v>
      </c>
      <c r="I1773" s="63"/>
      <c r="J1773" s="7"/>
      <c r="K1773" s="8"/>
      <c r="M1773" s="403"/>
    </row>
    <row r="1774" spans="1:13" ht="24.95" customHeight="1">
      <c r="A1774" s="32">
        <f t="shared" si="352"/>
        <v>0</v>
      </c>
      <c r="B1774" s="10"/>
      <c r="C1774" s="2"/>
      <c r="D1774" s="2"/>
      <c r="E1774" s="2"/>
      <c r="F1774" s="2"/>
      <c r="G1774" s="2"/>
      <c r="H1774" s="3">
        <f t="shared" si="353"/>
        <v>0</v>
      </c>
      <c r="I1774" s="63"/>
      <c r="J1774" s="7"/>
      <c r="K1774" s="8"/>
      <c r="M1774" s="403"/>
    </row>
    <row r="1775" spans="1:13" ht="24.95" customHeight="1">
      <c r="A1775" s="32">
        <f t="shared" si="352"/>
        <v>0</v>
      </c>
      <c r="B1775" s="10"/>
      <c r="C1775" s="2"/>
      <c r="D1775" s="2"/>
      <c r="E1775" s="2"/>
      <c r="F1775" s="2"/>
      <c r="G1775" s="2"/>
      <c r="H1775" s="3">
        <f t="shared" si="353"/>
        <v>0</v>
      </c>
      <c r="I1775" s="63"/>
      <c r="J1775" s="7"/>
      <c r="K1775" s="8"/>
      <c r="M1775" s="403"/>
    </row>
    <row r="1776" spans="1:13" ht="24.95" customHeight="1">
      <c r="A1776" s="32">
        <f t="shared" si="352"/>
        <v>0</v>
      </c>
      <c r="B1776" s="10"/>
      <c r="C1776" s="2"/>
      <c r="D1776" s="2"/>
      <c r="E1776" s="2"/>
      <c r="F1776" s="2"/>
      <c r="G1776" s="2"/>
      <c r="H1776" s="3">
        <f t="shared" si="353"/>
        <v>0</v>
      </c>
      <c r="I1776" s="63"/>
      <c r="J1776" s="7"/>
      <c r="K1776" s="8"/>
      <c r="M1776" s="403"/>
    </row>
    <row r="1777" spans="1:13" ht="24.95" customHeight="1">
      <c r="A1777" s="33" t="str">
        <f>VLOOKUP(B1768,O:W,2)</f>
        <v>140101</v>
      </c>
      <c r="B1777" s="649" t="s">
        <v>70</v>
      </c>
      <c r="C1777" s="650"/>
      <c r="D1777" s="650"/>
      <c r="E1777" s="650"/>
      <c r="F1777" s="650"/>
      <c r="G1777" s="650"/>
      <c r="H1777" s="6"/>
      <c r="I1777" s="63">
        <f>SUM(H1769:H1777)</f>
        <v>81</v>
      </c>
      <c r="J1777" s="1" t="str">
        <f>VLOOKUP(B1768,O:W,7)</f>
        <v>مترمربع</v>
      </c>
      <c r="K1777" s="8"/>
      <c r="M1777" s="403"/>
    </row>
    <row r="1778" spans="1:13" ht="45.75" customHeight="1">
      <c r="A1778" s="32">
        <f>IF(B1778&gt;0,1,0)</f>
        <v>1</v>
      </c>
      <c r="B1778" s="647" t="s">
        <v>7287</v>
      </c>
      <c r="C1778" s="648"/>
      <c r="D1778" s="648"/>
      <c r="E1778" s="648"/>
      <c r="F1778" s="648"/>
      <c r="G1778" s="648"/>
      <c r="H1778" s="6"/>
      <c r="I1778" s="63"/>
      <c r="J1778" s="7"/>
      <c r="K1778" s="8"/>
      <c r="M1778" s="402" t="s">
        <v>3865</v>
      </c>
    </row>
    <row r="1779" spans="1:13" ht="24.95" customHeight="1">
      <c r="A1779" s="32">
        <f t="shared" ref="A1779:A1786" si="354">IF(H1779&gt;0,1,0)</f>
        <v>1</v>
      </c>
      <c r="B1779" s="10"/>
      <c r="C1779" s="2">
        <v>1</v>
      </c>
      <c r="D1779" s="2"/>
      <c r="E1779" s="2"/>
      <c r="F1779" s="2"/>
      <c r="G1779" s="2"/>
      <c r="H1779" s="3">
        <f>IF(AND(C1779=0,D1779=0,E1779=0,F1779=0,G1779=0),0,ROUND(IF(C1779=0,1,C1779)*IF(D1779=0,1,D1779)*IF(E1779=0,1,E1779)*IF(F1779=0,1,F1779)*IF(G1779=0,1,G1779),2))</f>
        <v>1</v>
      </c>
      <c r="I1779" s="63"/>
      <c r="J1779" s="7"/>
      <c r="K1779" s="8"/>
      <c r="M1779" s="403" t="s">
        <v>3866</v>
      </c>
    </row>
    <row r="1780" spans="1:13" ht="24.95" customHeight="1">
      <c r="A1780" s="32">
        <f t="shared" si="354"/>
        <v>0</v>
      </c>
      <c r="B1780" s="10"/>
      <c r="C1780" s="2"/>
      <c r="D1780" s="2"/>
      <c r="E1780" s="2"/>
      <c r="F1780" s="2"/>
      <c r="G1780" s="2"/>
      <c r="H1780" s="3">
        <f t="shared" ref="H1780:H1786" si="355">IF(AND(C1780=0,D1780=0,E1780=0,F1780=0,G1780=0),0,ROUND(IF(C1780=0,1,C1780)*IF(D1780=0,1,D1780)*IF(E1780=0,1,E1780)*IF(F1780=0,1,F1780)*IF(G1780=0,1,G1780),2))</f>
        <v>0</v>
      </c>
      <c r="I1780" s="63"/>
      <c r="J1780" s="7"/>
      <c r="K1780" s="8"/>
      <c r="M1780" s="403"/>
    </row>
    <row r="1781" spans="1:13" ht="24.95" customHeight="1">
      <c r="A1781" s="32">
        <f t="shared" si="354"/>
        <v>0</v>
      </c>
      <c r="B1781" s="10"/>
      <c r="C1781" s="2"/>
      <c r="D1781" s="2"/>
      <c r="E1781" s="2"/>
      <c r="F1781" s="2"/>
      <c r="G1781" s="2"/>
      <c r="H1781" s="3">
        <f t="shared" si="355"/>
        <v>0</v>
      </c>
      <c r="I1781" s="63"/>
      <c r="J1781" s="7"/>
      <c r="K1781" s="8"/>
      <c r="M1781" s="403"/>
    </row>
    <row r="1782" spans="1:13" ht="24.95" customHeight="1">
      <c r="A1782" s="32">
        <f t="shared" si="354"/>
        <v>0</v>
      </c>
      <c r="B1782" s="10"/>
      <c r="C1782" s="2"/>
      <c r="D1782" s="2"/>
      <c r="E1782" s="2"/>
      <c r="F1782" s="2"/>
      <c r="G1782" s="2"/>
      <c r="H1782" s="3">
        <f t="shared" si="355"/>
        <v>0</v>
      </c>
      <c r="I1782" s="63"/>
      <c r="J1782" s="7"/>
      <c r="K1782" s="8"/>
      <c r="M1782" s="403"/>
    </row>
    <row r="1783" spans="1:13" ht="24.95" customHeight="1">
      <c r="A1783" s="32">
        <f t="shared" si="354"/>
        <v>0</v>
      </c>
      <c r="B1783" s="10"/>
      <c r="C1783" s="2"/>
      <c r="D1783" s="2"/>
      <c r="E1783" s="2"/>
      <c r="F1783" s="2"/>
      <c r="G1783" s="2"/>
      <c r="H1783" s="3">
        <f t="shared" si="355"/>
        <v>0</v>
      </c>
      <c r="I1783" s="63"/>
      <c r="J1783" s="7"/>
      <c r="K1783" s="8"/>
      <c r="M1783" s="403"/>
    </row>
    <row r="1784" spans="1:13" ht="24.95" customHeight="1">
      <c r="A1784" s="32">
        <f t="shared" si="354"/>
        <v>0</v>
      </c>
      <c r="B1784" s="10"/>
      <c r="C1784" s="2"/>
      <c r="D1784" s="2"/>
      <c r="E1784" s="2"/>
      <c r="F1784" s="2"/>
      <c r="G1784" s="2"/>
      <c r="H1784" s="3">
        <f t="shared" si="355"/>
        <v>0</v>
      </c>
      <c r="I1784" s="63"/>
      <c r="J1784" s="7"/>
      <c r="K1784" s="8"/>
      <c r="M1784" s="403"/>
    </row>
    <row r="1785" spans="1:13" ht="24.95" customHeight="1">
      <c r="A1785" s="32">
        <f t="shared" si="354"/>
        <v>0</v>
      </c>
      <c r="B1785" s="10"/>
      <c r="C1785" s="2"/>
      <c r="D1785" s="2"/>
      <c r="E1785" s="2"/>
      <c r="F1785" s="2"/>
      <c r="G1785" s="2"/>
      <c r="H1785" s="3">
        <f t="shared" si="355"/>
        <v>0</v>
      </c>
      <c r="I1785" s="63"/>
      <c r="J1785" s="7"/>
      <c r="K1785" s="8"/>
      <c r="M1785" s="403"/>
    </row>
    <row r="1786" spans="1:13" ht="24.95" customHeight="1">
      <c r="A1786" s="32">
        <f t="shared" si="354"/>
        <v>0</v>
      </c>
      <c r="B1786" s="10"/>
      <c r="C1786" s="2"/>
      <c r="D1786" s="2"/>
      <c r="E1786" s="2"/>
      <c r="F1786" s="2"/>
      <c r="G1786" s="2"/>
      <c r="H1786" s="3">
        <f t="shared" si="355"/>
        <v>0</v>
      </c>
      <c r="I1786" s="63"/>
      <c r="J1786" s="7"/>
      <c r="K1786" s="8"/>
      <c r="M1786" s="403"/>
    </row>
    <row r="1787" spans="1:13" ht="24.95" customHeight="1">
      <c r="A1787" s="33" t="str">
        <f>VLOOKUP(B1778,O:W,2)</f>
        <v>141310</v>
      </c>
      <c r="B1787" s="649" t="s">
        <v>70</v>
      </c>
      <c r="C1787" s="650"/>
      <c r="D1787" s="650"/>
      <c r="E1787" s="650"/>
      <c r="F1787" s="650"/>
      <c r="G1787" s="650"/>
      <c r="H1787" s="6"/>
      <c r="I1787" s="63">
        <f>SUM(H1779:H1787)</f>
        <v>1</v>
      </c>
      <c r="J1787" s="1" t="str">
        <f>VLOOKUP(B1778,O:W,7)</f>
        <v>مترمربع</v>
      </c>
      <c r="K1787" s="8"/>
      <c r="M1787" s="403"/>
    </row>
    <row r="1788" spans="1:13" ht="45.75" customHeight="1">
      <c r="A1788" s="32">
        <f>IF(B1788&gt;0,1,0)</f>
        <v>0</v>
      </c>
      <c r="B1788" s="647"/>
      <c r="C1788" s="648"/>
      <c r="D1788" s="648"/>
      <c r="E1788" s="648"/>
      <c r="F1788" s="648"/>
      <c r="G1788" s="648"/>
      <c r="H1788" s="6"/>
      <c r="I1788" s="63"/>
      <c r="J1788" s="7"/>
      <c r="K1788" s="8"/>
      <c r="M1788" s="402" t="s">
        <v>3865</v>
      </c>
    </row>
    <row r="1789" spans="1:13" ht="24.95" customHeight="1">
      <c r="A1789" s="32">
        <f t="shared" ref="A1789:A1796" si="356">IF(H1789&gt;0,1,0)</f>
        <v>0</v>
      </c>
      <c r="B1789" s="10"/>
      <c r="C1789" s="2"/>
      <c r="D1789" s="2"/>
      <c r="E1789" s="2"/>
      <c r="F1789" s="2"/>
      <c r="G1789" s="2"/>
      <c r="H1789" s="3">
        <f>IF(AND(C1789=0,D1789=0,E1789=0,F1789=0,G1789=0),0,ROUND(IF(C1789=0,1,C1789)*IF(D1789=0,1,D1789)*IF(E1789=0,1,E1789)*IF(F1789=0,1,F1789)*IF(G1789=0,1,G1789),2))</f>
        <v>0</v>
      </c>
      <c r="I1789" s="63"/>
      <c r="J1789" s="7"/>
      <c r="K1789" s="8"/>
      <c r="M1789" s="403" t="s">
        <v>3866</v>
      </c>
    </row>
    <row r="1790" spans="1:13" ht="24.95" customHeight="1">
      <c r="A1790" s="32">
        <f t="shared" si="356"/>
        <v>0</v>
      </c>
      <c r="B1790" s="10"/>
      <c r="C1790" s="2"/>
      <c r="D1790" s="2"/>
      <c r="E1790" s="2"/>
      <c r="F1790" s="2"/>
      <c r="G1790" s="2"/>
      <c r="H1790" s="3">
        <f t="shared" ref="H1790:H1796" si="357">IF(AND(C1790=0,D1790=0,E1790=0,F1790=0,G1790=0),0,ROUND(IF(C1790=0,1,C1790)*IF(D1790=0,1,D1790)*IF(E1790=0,1,E1790)*IF(F1790=0,1,F1790)*IF(G1790=0,1,G1790),2))</f>
        <v>0</v>
      </c>
      <c r="I1790" s="63"/>
      <c r="J1790" s="7"/>
      <c r="K1790" s="8"/>
      <c r="M1790" s="403"/>
    </row>
    <row r="1791" spans="1:13" ht="24.95" customHeight="1">
      <c r="A1791" s="32">
        <f t="shared" si="356"/>
        <v>0</v>
      </c>
      <c r="B1791" s="10"/>
      <c r="C1791" s="2"/>
      <c r="D1791" s="2"/>
      <c r="E1791" s="2"/>
      <c r="F1791" s="2"/>
      <c r="G1791" s="2"/>
      <c r="H1791" s="3">
        <f t="shared" si="357"/>
        <v>0</v>
      </c>
      <c r="I1791" s="63"/>
      <c r="J1791" s="7"/>
      <c r="K1791" s="8"/>
      <c r="M1791" s="403"/>
    </row>
    <row r="1792" spans="1:13" ht="24.95" customHeight="1">
      <c r="A1792" s="32">
        <f t="shared" si="356"/>
        <v>0</v>
      </c>
      <c r="B1792" s="10"/>
      <c r="C1792" s="2"/>
      <c r="D1792" s="2"/>
      <c r="E1792" s="2"/>
      <c r="F1792" s="2"/>
      <c r="G1792" s="2"/>
      <c r="H1792" s="3">
        <f t="shared" si="357"/>
        <v>0</v>
      </c>
      <c r="I1792" s="63"/>
      <c r="J1792" s="7"/>
      <c r="K1792" s="8"/>
      <c r="M1792" s="403"/>
    </row>
    <row r="1793" spans="1:13" ht="24.95" customHeight="1">
      <c r="A1793" s="32">
        <f t="shared" si="356"/>
        <v>0</v>
      </c>
      <c r="B1793" s="10"/>
      <c r="C1793" s="2"/>
      <c r="D1793" s="2"/>
      <c r="E1793" s="2"/>
      <c r="F1793" s="2"/>
      <c r="G1793" s="2"/>
      <c r="H1793" s="3">
        <f t="shared" si="357"/>
        <v>0</v>
      </c>
      <c r="I1793" s="63"/>
      <c r="J1793" s="7"/>
      <c r="K1793" s="8"/>
      <c r="M1793" s="403"/>
    </row>
    <row r="1794" spans="1:13" ht="24.95" customHeight="1">
      <c r="A1794" s="32">
        <f t="shared" si="356"/>
        <v>0</v>
      </c>
      <c r="B1794" s="10"/>
      <c r="C1794" s="2"/>
      <c r="D1794" s="2"/>
      <c r="E1794" s="2"/>
      <c r="F1794" s="2"/>
      <c r="G1794" s="2"/>
      <c r="H1794" s="3">
        <f t="shared" si="357"/>
        <v>0</v>
      </c>
      <c r="I1794" s="63"/>
      <c r="J1794" s="7"/>
      <c r="K1794" s="8"/>
      <c r="M1794" s="403"/>
    </row>
    <row r="1795" spans="1:13" ht="24.95" customHeight="1">
      <c r="A1795" s="32">
        <f t="shared" si="356"/>
        <v>0</v>
      </c>
      <c r="B1795" s="10"/>
      <c r="C1795" s="2"/>
      <c r="D1795" s="2"/>
      <c r="E1795" s="2"/>
      <c r="F1795" s="2"/>
      <c r="G1795" s="2"/>
      <c r="H1795" s="3">
        <f t="shared" si="357"/>
        <v>0</v>
      </c>
      <c r="I1795" s="63"/>
      <c r="J1795" s="7"/>
      <c r="K1795" s="8"/>
      <c r="M1795" s="403"/>
    </row>
    <row r="1796" spans="1:13" ht="24.95" customHeight="1">
      <c r="A1796" s="32">
        <f t="shared" si="356"/>
        <v>0</v>
      </c>
      <c r="B1796" s="10"/>
      <c r="C1796" s="2"/>
      <c r="D1796" s="2"/>
      <c r="E1796" s="2"/>
      <c r="F1796" s="2"/>
      <c r="G1796" s="2"/>
      <c r="H1796" s="3">
        <f t="shared" si="357"/>
        <v>0</v>
      </c>
      <c r="I1796" s="63"/>
      <c r="J1796" s="7"/>
      <c r="K1796" s="8"/>
      <c r="M1796" s="403"/>
    </row>
    <row r="1797" spans="1:13" ht="24.95" customHeight="1">
      <c r="A1797" s="33" t="e">
        <f>VLOOKUP(B1788,O:W,2)</f>
        <v>#N/A</v>
      </c>
      <c r="B1797" s="649" t="s">
        <v>70</v>
      </c>
      <c r="C1797" s="650"/>
      <c r="D1797" s="650"/>
      <c r="E1797" s="650"/>
      <c r="F1797" s="650"/>
      <c r="G1797" s="650"/>
      <c r="H1797" s="6"/>
      <c r="I1797" s="63">
        <f>SUM(H1789:H1797)</f>
        <v>0</v>
      </c>
      <c r="J1797" s="1" t="e">
        <f>VLOOKUP(B1788,O:W,7)</f>
        <v>#N/A</v>
      </c>
      <c r="K1797" s="8"/>
      <c r="M1797" s="403"/>
    </row>
    <row r="1798" spans="1:13" ht="45.75" customHeight="1">
      <c r="A1798" s="32">
        <f>IF(B1798&gt;0,1,0)</f>
        <v>0</v>
      </c>
      <c r="B1798" s="647"/>
      <c r="C1798" s="648"/>
      <c r="D1798" s="648"/>
      <c r="E1798" s="648"/>
      <c r="F1798" s="648"/>
      <c r="G1798" s="648"/>
      <c r="H1798" s="6"/>
      <c r="I1798" s="63"/>
      <c r="J1798" s="7"/>
      <c r="K1798" s="8"/>
      <c r="M1798" s="402" t="s">
        <v>3865</v>
      </c>
    </row>
    <row r="1799" spans="1:13" ht="24.95" customHeight="1">
      <c r="A1799" s="32">
        <f t="shared" ref="A1799:A1806" si="358">IF(H1799&gt;0,1,0)</f>
        <v>0</v>
      </c>
      <c r="B1799" s="10"/>
      <c r="C1799" s="2"/>
      <c r="D1799" s="2"/>
      <c r="E1799" s="2"/>
      <c r="F1799" s="2"/>
      <c r="G1799" s="2"/>
      <c r="H1799" s="3">
        <f>IF(AND(C1799=0,D1799=0,E1799=0,F1799=0,G1799=0),0,ROUND(IF(C1799=0,1,C1799)*IF(D1799=0,1,D1799)*IF(E1799=0,1,E1799)*IF(F1799=0,1,F1799)*IF(G1799=0,1,G1799),2))</f>
        <v>0</v>
      </c>
      <c r="I1799" s="63"/>
      <c r="J1799" s="7"/>
      <c r="K1799" s="8"/>
      <c r="M1799" s="403" t="s">
        <v>3866</v>
      </c>
    </row>
    <row r="1800" spans="1:13" ht="24.95" customHeight="1">
      <c r="A1800" s="32">
        <f t="shared" si="358"/>
        <v>0</v>
      </c>
      <c r="B1800" s="10"/>
      <c r="C1800" s="2"/>
      <c r="D1800" s="2"/>
      <c r="E1800" s="2"/>
      <c r="F1800" s="2"/>
      <c r="G1800" s="2"/>
      <c r="H1800" s="3">
        <f t="shared" ref="H1800:H1806" si="359">IF(AND(C1800=0,D1800=0,E1800=0,F1800=0,G1800=0),0,ROUND(IF(C1800=0,1,C1800)*IF(D1800=0,1,D1800)*IF(E1800=0,1,E1800)*IF(F1800=0,1,F1800)*IF(G1800=0,1,G1800),2))</f>
        <v>0</v>
      </c>
      <c r="I1800" s="63"/>
      <c r="J1800" s="7"/>
      <c r="K1800" s="8"/>
      <c r="M1800" s="403"/>
    </row>
    <row r="1801" spans="1:13" ht="24.95" customHeight="1">
      <c r="A1801" s="32">
        <f t="shared" si="358"/>
        <v>0</v>
      </c>
      <c r="B1801" s="10"/>
      <c r="C1801" s="2"/>
      <c r="D1801" s="2"/>
      <c r="E1801" s="2"/>
      <c r="F1801" s="2"/>
      <c r="G1801" s="2"/>
      <c r="H1801" s="3">
        <f t="shared" si="359"/>
        <v>0</v>
      </c>
      <c r="I1801" s="63"/>
      <c r="J1801" s="7"/>
      <c r="K1801" s="8"/>
      <c r="M1801" s="403"/>
    </row>
    <row r="1802" spans="1:13" ht="24.95" customHeight="1">
      <c r="A1802" s="32">
        <f t="shared" si="358"/>
        <v>0</v>
      </c>
      <c r="B1802" s="10"/>
      <c r="C1802" s="2"/>
      <c r="D1802" s="2"/>
      <c r="E1802" s="2"/>
      <c r="F1802" s="2"/>
      <c r="G1802" s="2"/>
      <c r="H1802" s="3">
        <f t="shared" si="359"/>
        <v>0</v>
      </c>
      <c r="I1802" s="63"/>
      <c r="J1802" s="7"/>
      <c r="K1802" s="8"/>
      <c r="M1802" s="403"/>
    </row>
    <row r="1803" spans="1:13" ht="24.95" customHeight="1">
      <c r="A1803" s="32">
        <f t="shared" si="358"/>
        <v>0</v>
      </c>
      <c r="B1803" s="10"/>
      <c r="C1803" s="2"/>
      <c r="D1803" s="2"/>
      <c r="E1803" s="2"/>
      <c r="F1803" s="2"/>
      <c r="G1803" s="2"/>
      <c r="H1803" s="3">
        <f t="shared" si="359"/>
        <v>0</v>
      </c>
      <c r="I1803" s="63"/>
      <c r="J1803" s="7"/>
      <c r="K1803" s="8"/>
      <c r="M1803" s="403"/>
    </row>
    <row r="1804" spans="1:13" ht="24.95" customHeight="1">
      <c r="A1804" s="32">
        <f t="shared" si="358"/>
        <v>0</v>
      </c>
      <c r="B1804" s="10"/>
      <c r="C1804" s="2"/>
      <c r="D1804" s="2"/>
      <c r="E1804" s="2"/>
      <c r="F1804" s="2"/>
      <c r="G1804" s="2"/>
      <c r="H1804" s="3">
        <f t="shared" si="359"/>
        <v>0</v>
      </c>
      <c r="I1804" s="63"/>
      <c r="J1804" s="7"/>
      <c r="K1804" s="8"/>
      <c r="M1804" s="403"/>
    </row>
    <row r="1805" spans="1:13" ht="24.95" customHeight="1">
      <c r="A1805" s="32">
        <f t="shared" si="358"/>
        <v>0</v>
      </c>
      <c r="B1805" s="10"/>
      <c r="C1805" s="2"/>
      <c r="D1805" s="2"/>
      <c r="E1805" s="2"/>
      <c r="F1805" s="2"/>
      <c r="G1805" s="2"/>
      <c r="H1805" s="3">
        <f t="shared" si="359"/>
        <v>0</v>
      </c>
      <c r="I1805" s="63"/>
      <c r="J1805" s="7"/>
      <c r="K1805" s="8"/>
      <c r="M1805" s="403"/>
    </row>
    <row r="1806" spans="1:13" ht="24.95" customHeight="1">
      <c r="A1806" s="32">
        <f t="shared" si="358"/>
        <v>0</v>
      </c>
      <c r="B1806" s="10"/>
      <c r="C1806" s="2"/>
      <c r="D1806" s="2"/>
      <c r="E1806" s="2"/>
      <c r="F1806" s="2"/>
      <c r="G1806" s="2"/>
      <c r="H1806" s="3">
        <f t="shared" si="359"/>
        <v>0</v>
      </c>
      <c r="I1806" s="63"/>
      <c r="J1806" s="7"/>
      <c r="K1806" s="8"/>
      <c r="M1806" s="403"/>
    </row>
    <row r="1807" spans="1:13" ht="24.95" customHeight="1">
      <c r="A1807" s="33" t="e">
        <f>VLOOKUP(B1798,O:W,2)</f>
        <v>#N/A</v>
      </c>
      <c r="B1807" s="649" t="s">
        <v>70</v>
      </c>
      <c r="C1807" s="650"/>
      <c r="D1807" s="650"/>
      <c r="E1807" s="650"/>
      <c r="F1807" s="650"/>
      <c r="G1807" s="650"/>
      <c r="H1807" s="6"/>
      <c r="I1807" s="63">
        <f>SUM(H1799:H1807)</f>
        <v>0</v>
      </c>
      <c r="J1807" s="1" t="e">
        <f>VLOOKUP(B1798,O:W,7)</f>
        <v>#N/A</v>
      </c>
      <c r="K1807" s="8"/>
      <c r="M1807" s="403"/>
    </row>
    <row r="1808" spans="1:13" ht="45.75" customHeight="1">
      <c r="A1808" s="32">
        <f>IF(B1808&gt;0,1,0)</f>
        <v>0</v>
      </c>
      <c r="B1808" s="647"/>
      <c r="C1808" s="648"/>
      <c r="D1808" s="648"/>
      <c r="E1808" s="648"/>
      <c r="F1808" s="648"/>
      <c r="G1808" s="648"/>
      <c r="H1808" s="6"/>
      <c r="I1808" s="63"/>
      <c r="J1808" s="7"/>
      <c r="K1808" s="8"/>
      <c r="M1808" s="402" t="s">
        <v>3865</v>
      </c>
    </row>
    <row r="1809" spans="1:13" ht="24.95" customHeight="1">
      <c r="A1809" s="32">
        <f t="shared" ref="A1809:A1816" si="360">IF(H1809&gt;0,1,0)</f>
        <v>0</v>
      </c>
      <c r="B1809" s="10"/>
      <c r="C1809" s="2"/>
      <c r="D1809" s="2"/>
      <c r="E1809" s="2"/>
      <c r="F1809" s="2"/>
      <c r="G1809" s="2"/>
      <c r="H1809" s="3">
        <f>IF(AND(C1809=0,D1809=0,E1809=0,F1809=0,G1809=0),0,ROUND(IF(C1809=0,1,C1809)*IF(D1809=0,1,D1809)*IF(E1809=0,1,E1809)*IF(F1809=0,1,F1809)*IF(G1809=0,1,G1809),2))</f>
        <v>0</v>
      </c>
      <c r="I1809" s="63"/>
      <c r="J1809" s="7"/>
      <c r="K1809" s="8"/>
      <c r="M1809" s="403" t="s">
        <v>3866</v>
      </c>
    </row>
    <row r="1810" spans="1:13" ht="24.95" customHeight="1">
      <c r="A1810" s="32">
        <f t="shared" si="360"/>
        <v>0</v>
      </c>
      <c r="B1810" s="10"/>
      <c r="C1810" s="2"/>
      <c r="D1810" s="2"/>
      <c r="E1810" s="2"/>
      <c r="F1810" s="2"/>
      <c r="G1810" s="2"/>
      <c r="H1810" s="3">
        <f t="shared" ref="H1810:H1816" si="361">IF(AND(C1810=0,D1810=0,E1810=0,F1810=0,G1810=0),0,ROUND(IF(C1810=0,1,C1810)*IF(D1810=0,1,D1810)*IF(E1810=0,1,E1810)*IF(F1810=0,1,F1810)*IF(G1810=0,1,G1810),2))</f>
        <v>0</v>
      </c>
      <c r="I1810" s="63"/>
      <c r="J1810" s="7"/>
      <c r="K1810" s="8"/>
      <c r="M1810" s="403"/>
    </row>
    <row r="1811" spans="1:13" ht="24.95" customHeight="1">
      <c r="A1811" s="32">
        <f t="shared" si="360"/>
        <v>0</v>
      </c>
      <c r="B1811" s="10"/>
      <c r="C1811" s="2"/>
      <c r="D1811" s="2"/>
      <c r="E1811" s="2"/>
      <c r="F1811" s="2"/>
      <c r="G1811" s="2"/>
      <c r="H1811" s="3">
        <f t="shared" si="361"/>
        <v>0</v>
      </c>
      <c r="I1811" s="63"/>
      <c r="J1811" s="7"/>
      <c r="K1811" s="8"/>
      <c r="M1811" s="403"/>
    </row>
    <row r="1812" spans="1:13" ht="24.95" customHeight="1">
      <c r="A1812" s="32">
        <f t="shared" si="360"/>
        <v>0</v>
      </c>
      <c r="B1812" s="10"/>
      <c r="C1812" s="2"/>
      <c r="D1812" s="2"/>
      <c r="E1812" s="2"/>
      <c r="F1812" s="2"/>
      <c r="G1812" s="2"/>
      <c r="H1812" s="3">
        <f t="shared" si="361"/>
        <v>0</v>
      </c>
      <c r="I1812" s="63"/>
      <c r="J1812" s="7"/>
      <c r="K1812" s="8"/>
      <c r="M1812" s="403"/>
    </row>
    <row r="1813" spans="1:13" ht="24.95" customHeight="1">
      <c r="A1813" s="32">
        <f t="shared" si="360"/>
        <v>0</v>
      </c>
      <c r="B1813" s="10"/>
      <c r="C1813" s="2"/>
      <c r="D1813" s="2"/>
      <c r="E1813" s="2"/>
      <c r="F1813" s="2"/>
      <c r="G1813" s="2"/>
      <c r="H1813" s="3">
        <f t="shared" si="361"/>
        <v>0</v>
      </c>
      <c r="I1813" s="63"/>
      <c r="J1813" s="7"/>
      <c r="K1813" s="8"/>
      <c r="M1813" s="403"/>
    </row>
    <row r="1814" spans="1:13" ht="24.95" customHeight="1">
      <c r="A1814" s="32">
        <f t="shared" si="360"/>
        <v>0</v>
      </c>
      <c r="B1814" s="10"/>
      <c r="C1814" s="2"/>
      <c r="D1814" s="2"/>
      <c r="E1814" s="2"/>
      <c r="F1814" s="2"/>
      <c r="G1814" s="2"/>
      <c r="H1814" s="3">
        <f t="shared" si="361"/>
        <v>0</v>
      </c>
      <c r="I1814" s="63"/>
      <c r="J1814" s="7"/>
      <c r="K1814" s="8"/>
      <c r="M1814" s="403"/>
    </row>
    <row r="1815" spans="1:13" ht="24.95" customHeight="1">
      <c r="A1815" s="32">
        <f t="shared" si="360"/>
        <v>0</v>
      </c>
      <c r="B1815" s="10"/>
      <c r="C1815" s="2"/>
      <c r="D1815" s="2"/>
      <c r="E1815" s="2"/>
      <c r="F1815" s="2"/>
      <c r="G1815" s="2"/>
      <c r="H1815" s="3">
        <f t="shared" si="361"/>
        <v>0</v>
      </c>
      <c r="I1815" s="63"/>
      <c r="J1815" s="7"/>
      <c r="K1815" s="8"/>
      <c r="M1815" s="403"/>
    </row>
    <row r="1816" spans="1:13" ht="24.95" customHeight="1">
      <c r="A1816" s="32">
        <f t="shared" si="360"/>
        <v>0</v>
      </c>
      <c r="B1816" s="10"/>
      <c r="C1816" s="2"/>
      <c r="D1816" s="2"/>
      <c r="E1816" s="2"/>
      <c r="F1816" s="2"/>
      <c r="G1816" s="2"/>
      <c r="H1816" s="3">
        <f t="shared" si="361"/>
        <v>0</v>
      </c>
      <c r="I1816" s="63"/>
      <c r="J1816" s="7"/>
      <c r="K1816" s="8"/>
      <c r="M1816" s="403"/>
    </row>
    <row r="1817" spans="1:13" ht="24.95" customHeight="1">
      <c r="A1817" s="33" t="e">
        <f>VLOOKUP(B1808,O:W,2)</f>
        <v>#N/A</v>
      </c>
      <c r="B1817" s="649" t="s">
        <v>70</v>
      </c>
      <c r="C1817" s="650"/>
      <c r="D1817" s="650"/>
      <c r="E1817" s="650"/>
      <c r="F1817" s="650"/>
      <c r="G1817" s="650"/>
      <c r="H1817" s="6"/>
      <c r="I1817" s="63">
        <f>SUM(H1809:H1817)</f>
        <v>0</v>
      </c>
      <c r="J1817" s="1" t="e">
        <f>VLOOKUP(B1808,O:W,7)</f>
        <v>#N/A</v>
      </c>
      <c r="K1817" s="8"/>
      <c r="M1817" s="403"/>
    </row>
    <row r="1818" spans="1:13" ht="45.75" customHeight="1">
      <c r="A1818" s="32">
        <f>IF(B1818&gt;0,1,0)</f>
        <v>0</v>
      </c>
      <c r="B1818" s="647"/>
      <c r="C1818" s="648"/>
      <c r="D1818" s="648"/>
      <c r="E1818" s="648"/>
      <c r="F1818" s="648"/>
      <c r="G1818" s="648"/>
      <c r="H1818" s="6"/>
      <c r="I1818" s="63"/>
      <c r="J1818" s="7"/>
      <c r="K1818" s="8"/>
      <c r="M1818" s="402" t="s">
        <v>3865</v>
      </c>
    </row>
    <row r="1819" spans="1:13" ht="24.95" customHeight="1">
      <c r="A1819" s="32">
        <f t="shared" ref="A1819:A1826" si="362">IF(H1819&gt;0,1,0)</f>
        <v>0</v>
      </c>
      <c r="B1819" s="10"/>
      <c r="C1819" s="2"/>
      <c r="D1819" s="2"/>
      <c r="E1819" s="2"/>
      <c r="F1819" s="2"/>
      <c r="G1819" s="2"/>
      <c r="H1819" s="3">
        <f>IF(AND(C1819=0,D1819=0,E1819=0,F1819=0,G1819=0),0,ROUND(IF(C1819=0,1,C1819)*IF(D1819=0,1,D1819)*IF(E1819=0,1,E1819)*IF(F1819=0,1,F1819)*IF(G1819=0,1,G1819),2))</f>
        <v>0</v>
      </c>
      <c r="I1819" s="63"/>
      <c r="J1819" s="7"/>
      <c r="K1819" s="8"/>
      <c r="M1819" s="403" t="s">
        <v>3866</v>
      </c>
    </row>
    <row r="1820" spans="1:13" ht="24.95" customHeight="1">
      <c r="A1820" s="32">
        <f t="shared" si="362"/>
        <v>0</v>
      </c>
      <c r="B1820" s="10"/>
      <c r="C1820" s="2"/>
      <c r="D1820" s="2"/>
      <c r="E1820" s="2"/>
      <c r="F1820" s="2"/>
      <c r="G1820" s="2"/>
      <c r="H1820" s="3">
        <f t="shared" ref="H1820:H1826" si="363">IF(AND(C1820=0,D1820=0,E1820=0,F1820=0,G1820=0),0,ROUND(IF(C1820=0,1,C1820)*IF(D1820=0,1,D1820)*IF(E1820=0,1,E1820)*IF(F1820=0,1,F1820)*IF(G1820=0,1,G1820),2))</f>
        <v>0</v>
      </c>
      <c r="I1820" s="63"/>
      <c r="J1820" s="7"/>
      <c r="K1820" s="8"/>
      <c r="M1820" s="403"/>
    </row>
    <row r="1821" spans="1:13" ht="24.95" customHeight="1">
      <c r="A1821" s="32">
        <f t="shared" si="362"/>
        <v>0</v>
      </c>
      <c r="B1821" s="10"/>
      <c r="C1821" s="2"/>
      <c r="D1821" s="2"/>
      <c r="E1821" s="2"/>
      <c r="F1821" s="2"/>
      <c r="G1821" s="2"/>
      <c r="H1821" s="3">
        <f t="shared" si="363"/>
        <v>0</v>
      </c>
      <c r="I1821" s="63"/>
      <c r="J1821" s="7"/>
      <c r="K1821" s="8"/>
      <c r="M1821" s="403"/>
    </row>
    <row r="1822" spans="1:13" ht="24.95" customHeight="1">
      <c r="A1822" s="32">
        <f t="shared" si="362"/>
        <v>0</v>
      </c>
      <c r="B1822" s="10"/>
      <c r="C1822" s="2"/>
      <c r="D1822" s="2"/>
      <c r="E1822" s="2"/>
      <c r="F1822" s="2"/>
      <c r="G1822" s="2"/>
      <c r="H1822" s="3">
        <f t="shared" si="363"/>
        <v>0</v>
      </c>
      <c r="I1822" s="63"/>
      <c r="J1822" s="7"/>
      <c r="K1822" s="8"/>
      <c r="M1822" s="403"/>
    </row>
    <row r="1823" spans="1:13" ht="24.95" customHeight="1">
      <c r="A1823" s="32">
        <f t="shared" si="362"/>
        <v>0</v>
      </c>
      <c r="B1823" s="10"/>
      <c r="C1823" s="2"/>
      <c r="D1823" s="2"/>
      <c r="E1823" s="2"/>
      <c r="F1823" s="2"/>
      <c r="G1823" s="2"/>
      <c r="H1823" s="3">
        <f t="shared" si="363"/>
        <v>0</v>
      </c>
      <c r="I1823" s="63"/>
      <c r="J1823" s="7"/>
      <c r="K1823" s="8"/>
      <c r="M1823" s="403"/>
    </row>
    <row r="1824" spans="1:13" ht="24.95" customHeight="1">
      <c r="A1824" s="32">
        <f t="shared" si="362"/>
        <v>0</v>
      </c>
      <c r="B1824" s="10"/>
      <c r="C1824" s="2"/>
      <c r="D1824" s="2"/>
      <c r="E1824" s="2"/>
      <c r="F1824" s="2"/>
      <c r="G1824" s="2"/>
      <c r="H1824" s="3">
        <f t="shared" si="363"/>
        <v>0</v>
      </c>
      <c r="I1824" s="63"/>
      <c r="J1824" s="7"/>
      <c r="K1824" s="8"/>
      <c r="M1824" s="403"/>
    </row>
    <row r="1825" spans="1:13" ht="24.95" customHeight="1">
      <c r="A1825" s="32">
        <f t="shared" si="362"/>
        <v>0</v>
      </c>
      <c r="B1825" s="10"/>
      <c r="C1825" s="2"/>
      <c r="D1825" s="2"/>
      <c r="E1825" s="2"/>
      <c r="F1825" s="2"/>
      <c r="G1825" s="2"/>
      <c r="H1825" s="3">
        <f t="shared" si="363"/>
        <v>0</v>
      </c>
      <c r="I1825" s="63"/>
      <c r="J1825" s="7"/>
      <c r="K1825" s="8"/>
      <c r="M1825" s="403"/>
    </row>
    <row r="1826" spans="1:13" ht="24.95" customHeight="1">
      <c r="A1826" s="32">
        <f t="shared" si="362"/>
        <v>0</v>
      </c>
      <c r="B1826" s="10"/>
      <c r="C1826" s="2"/>
      <c r="D1826" s="2"/>
      <c r="E1826" s="2"/>
      <c r="F1826" s="2"/>
      <c r="G1826" s="2"/>
      <c r="H1826" s="3">
        <f t="shared" si="363"/>
        <v>0</v>
      </c>
      <c r="I1826" s="63"/>
      <c r="J1826" s="7"/>
      <c r="K1826" s="8"/>
      <c r="M1826" s="403"/>
    </row>
    <row r="1827" spans="1:13" ht="24.95" customHeight="1">
      <c r="A1827" s="33" t="e">
        <f>VLOOKUP(B1818,O:W,2)</f>
        <v>#N/A</v>
      </c>
      <c r="B1827" s="649" t="s">
        <v>70</v>
      </c>
      <c r="C1827" s="650"/>
      <c r="D1827" s="650"/>
      <c r="E1827" s="650"/>
      <c r="F1827" s="650"/>
      <c r="G1827" s="650"/>
      <c r="H1827" s="6"/>
      <c r="I1827" s="63">
        <f>SUM(H1819:H1827)</f>
        <v>0</v>
      </c>
      <c r="J1827" s="1" t="e">
        <f>VLOOKUP(B1818,O:W,7)</f>
        <v>#N/A</v>
      </c>
      <c r="K1827" s="8"/>
      <c r="M1827" s="403"/>
    </row>
    <row r="1828" spans="1:13" ht="45.75" customHeight="1">
      <c r="A1828" s="32">
        <f>IF(B1828&gt;0,1,0)</f>
        <v>0</v>
      </c>
      <c r="B1828" s="647"/>
      <c r="C1828" s="648"/>
      <c r="D1828" s="648"/>
      <c r="E1828" s="648"/>
      <c r="F1828" s="648"/>
      <c r="G1828" s="648"/>
      <c r="H1828" s="6"/>
      <c r="I1828" s="63"/>
      <c r="J1828" s="7"/>
      <c r="K1828" s="8"/>
      <c r="M1828" s="402" t="s">
        <v>3865</v>
      </c>
    </row>
    <row r="1829" spans="1:13" ht="24.95" customHeight="1">
      <c r="A1829" s="32">
        <f t="shared" ref="A1829:A1836" si="364">IF(H1829&gt;0,1,0)</f>
        <v>0</v>
      </c>
      <c r="B1829" s="10"/>
      <c r="C1829" s="2"/>
      <c r="D1829" s="2"/>
      <c r="E1829" s="2"/>
      <c r="F1829" s="2"/>
      <c r="G1829" s="2"/>
      <c r="H1829" s="3">
        <f>IF(AND(C1829=0,D1829=0,E1829=0,F1829=0,G1829=0),0,ROUND(IF(C1829=0,1,C1829)*IF(D1829=0,1,D1829)*IF(E1829=0,1,E1829)*IF(F1829=0,1,F1829)*IF(G1829=0,1,G1829),2))</f>
        <v>0</v>
      </c>
      <c r="I1829" s="63"/>
      <c r="J1829" s="7"/>
      <c r="K1829" s="8"/>
      <c r="M1829" s="403" t="s">
        <v>3866</v>
      </c>
    </row>
    <row r="1830" spans="1:13" ht="24.95" customHeight="1">
      <c r="A1830" s="32">
        <f t="shared" si="364"/>
        <v>0</v>
      </c>
      <c r="B1830" s="10"/>
      <c r="C1830" s="2"/>
      <c r="D1830" s="2"/>
      <c r="E1830" s="2"/>
      <c r="F1830" s="2"/>
      <c r="G1830" s="2"/>
      <c r="H1830" s="3">
        <f t="shared" ref="H1830:H1836" si="365">IF(AND(C1830=0,D1830=0,E1830=0,F1830=0,G1830=0),0,ROUND(IF(C1830=0,1,C1830)*IF(D1830=0,1,D1830)*IF(E1830=0,1,E1830)*IF(F1830=0,1,F1830)*IF(G1830=0,1,G1830),2))</f>
        <v>0</v>
      </c>
      <c r="I1830" s="63"/>
      <c r="J1830" s="7"/>
      <c r="K1830" s="8"/>
      <c r="M1830" s="403"/>
    </row>
    <row r="1831" spans="1:13" ht="24.95" customHeight="1">
      <c r="A1831" s="32">
        <f t="shared" si="364"/>
        <v>0</v>
      </c>
      <c r="B1831" s="10"/>
      <c r="C1831" s="2"/>
      <c r="D1831" s="2"/>
      <c r="E1831" s="2"/>
      <c r="F1831" s="2"/>
      <c r="G1831" s="2"/>
      <c r="H1831" s="3">
        <f t="shared" si="365"/>
        <v>0</v>
      </c>
      <c r="I1831" s="63"/>
      <c r="J1831" s="7"/>
      <c r="K1831" s="8"/>
      <c r="M1831" s="403"/>
    </row>
    <row r="1832" spans="1:13" ht="24.95" customHeight="1">
      <c r="A1832" s="32">
        <f t="shared" si="364"/>
        <v>0</v>
      </c>
      <c r="B1832" s="10"/>
      <c r="C1832" s="2"/>
      <c r="D1832" s="2"/>
      <c r="E1832" s="2"/>
      <c r="F1832" s="2"/>
      <c r="G1832" s="2"/>
      <c r="H1832" s="3">
        <f t="shared" si="365"/>
        <v>0</v>
      </c>
      <c r="I1832" s="63"/>
      <c r="J1832" s="7"/>
      <c r="K1832" s="8"/>
      <c r="M1832" s="403"/>
    </row>
    <row r="1833" spans="1:13" ht="24.95" customHeight="1">
      <c r="A1833" s="32">
        <f t="shared" si="364"/>
        <v>0</v>
      </c>
      <c r="B1833" s="10"/>
      <c r="C1833" s="2"/>
      <c r="D1833" s="2"/>
      <c r="E1833" s="2"/>
      <c r="F1833" s="2"/>
      <c r="G1833" s="2"/>
      <c r="H1833" s="3">
        <f t="shared" si="365"/>
        <v>0</v>
      </c>
      <c r="I1833" s="63"/>
      <c r="J1833" s="7"/>
      <c r="K1833" s="8"/>
      <c r="M1833" s="403"/>
    </row>
    <row r="1834" spans="1:13" ht="24.95" customHeight="1">
      <c r="A1834" s="32">
        <f t="shared" si="364"/>
        <v>0</v>
      </c>
      <c r="B1834" s="10"/>
      <c r="C1834" s="2"/>
      <c r="D1834" s="2"/>
      <c r="E1834" s="2"/>
      <c r="F1834" s="2"/>
      <c r="G1834" s="2"/>
      <c r="H1834" s="3">
        <f t="shared" si="365"/>
        <v>0</v>
      </c>
      <c r="I1834" s="63"/>
      <c r="J1834" s="7"/>
      <c r="K1834" s="8"/>
      <c r="M1834" s="403"/>
    </row>
    <row r="1835" spans="1:13" ht="24.95" customHeight="1">
      <c r="A1835" s="32">
        <f t="shared" si="364"/>
        <v>0</v>
      </c>
      <c r="B1835" s="10"/>
      <c r="C1835" s="2"/>
      <c r="D1835" s="2"/>
      <c r="E1835" s="2"/>
      <c r="F1835" s="2"/>
      <c r="G1835" s="2"/>
      <c r="H1835" s="3">
        <f t="shared" si="365"/>
        <v>0</v>
      </c>
      <c r="I1835" s="63"/>
      <c r="J1835" s="7"/>
      <c r="K1835" s="8"/>
      <c r="M1835" s="403"/>
    </row>
    <row r="1836" spans="1:13" ht="24.95" customHeight="1">
      <c r="A1836" s="32">
        <f t="shared" si="364"/>
        <v>0</v>
      </c>
      <c r="B1836" s="10"/>
      <c r="C1836" s="2"/>
      <c r="D1836" s="2"/>
      <c r="E1836" s="2"/>
      <c r="F1836" s="2"/>
      <c r="G1836" s="2"/>
      <c r="H1836" s="3">
        <f t="shared" si="365"/>
        <v>0</v>
      </c>
      <c r="I1836" s="63"/>
      <c r="J1836" s="7"/>
      <c r="K1836" s="8"/>
      <c r="M1836" s="403"/>
    </row>
    <row r="1837" spans="1:13" ht="24.95" customHeight="1">
      <c r="A1837" s="33" t="e">
        <f>VLOOKUP(B1828,O:W,2)</f>
        <v>#N/A</v>
      </c>
      <c r="B1837" s="649" t="s">
        <v>70</v>
      </c>
      <c r="C1837" s="650"/>
      <c r="D1837" s="650"/>
      <c r="E1837" s="650"/>
      <c r="F1837" s="650"/>
      <c r="G1837" s="650"/>
      <c r="H1837" s="6"/>
      <c r="I1837" s="63">
        <f>SUM(H1829:H1837)</f>
        <v>0</v>
      </c>
      <c r="J1837" s="1" t="e">
        <f>VLOOKUP(B1828,O:W,7)</f>
        <v>#N/A</v>
      </c>
      <c r="K1837" s="8"/>
      <c r="M1837" s="403"/>
    </row>
    <row r="1838" spans="1:13" ht="45.75" customHeight="1">
      <c r="A1838" s="32">
        <f>IF(B1838&gt;0,1,0)</f>
        <v>0</v>
      </c>
      <c r="B1838" s="647"/>
      <c r="C1838" s="648"/>
      <c r="D1838" s="648"/>
      <c r="E1838" s="648"/>
      <c r="F1838" s="648"/>
      <c r="G1838" s="648"/>
      <c r="H1838" s="6"/>
      <c r="I1838" s="63"/>
      <c r="J1838" s="7"/>
      <c r="K1838" s="8"/>
      <c r="M1838" s="402" t="s">
        <v>3865</v>
      </c>
    </row>
    <row r="1839" spans="1:13" ht="24.95" customHeight="1">
      <c r="A1839" s="32">
        <f t="shared" ref="A1839:A1846" si="366">IF(H1839&gt;0,1,0)</f>
        <v>0</v>
      </c>
      <c r="B1839" s="10"/>
      <c r="C1839" s="2"/>
      <c r="D1839" s="2"/>
      <c r="E1839" s="2"/>
      <c r="F1839" s="2"/>
      <c r="G1839" s="2"/>
      <c r="H1839" s="3">
        <f>IF(AND(C1839=0,D1839=0,E1839=0,F1839=0,G1839=0),0,ROUND(IF(C1839=0,1,C1839)*IF(D1839=0,1,D1839)*IF(E1839=0,1,E1839)*IF(F1839=0,1,F1839)*IF(G1839=0,1,G1839),2))</f>
        <v>0</v>
      </c>
      <c r="I1839" s="63"/>
      <c r="J1839" s="7"/>
      <c r="K1839" s="8"/>
      <c r="M1839" s="403" t="s">
        <v>3866</v>
      </c>
    </row>
    <row r="1840" spans="1:13" ht="24.95" customHeight="1">
      <c r="A1840" s="32">
        <f t="shared" si="366"/>
        <v>0</v>
      </c>
      <c r="B1840" s="10"/>
      <c r="C1840" s="2"/>
      <c r="D1840" s="2"/>
      <c r="E1840" s="2"/>
      <c r="F1840" s="2"/>
      <c r="G1840" s="2"/>
      <c r="H1840" s="3">
        <f t="shared" ref="H1840:H1846" si="367">IF(AND(C1840=0,D1840=0,E1840=0,F1840=0,G1840=0),0,ROUND(IF(C1840=0,1,C1840)*IF(D1840=0,1,D1840)*IF(E1840=0,1,E1840)*IF(F1840=0,1,F1840)*IF(G1840=0,1,G1840),2))</f>
        <v>0</v>
      </c>
      <c r="I1840" s="63"/>
      <c r="J1840" s="7"/>
      <c r="K1840" s="8"/>
      <c r="M1840" s="403"/>
    </row>
    <row r="1841" spans="1:13" ht="24.95" customHeight="1">
      <c r="A1841" s="32">
        <f t="shared" si="366"/>
        <v>0</v>
      </c>
      <c r="B1841" s="10"/>
      <c r="C1841" s="2"/>
      <c r="D1841" s="2"/>
      <c r="E1841" s="2"/>
      <c r="F1841" s="2"/>
      <c r="G1841" s="2"/>
      <c r="H1841" s="3">
        <f t="shared" si="367"/>
        <v>0</v>
      </c>
      <c r="I1841" s="63"/>
      <c r="J1841" s="7"/>
      <c r="K1841" s="8"/>
      <c r="M1841" s="403"/>
    </row>
    <row r="1842" spans="1:13" ht="24.95" customHeight="1">
      <c r="A1842" s="32">
        <f t="shared" si="366"/>
        <v>0</v>
      </c>
      <c r="B1842" s="10"/>
      <c r="C1842" s="2"/>
      <c r="D1842" s="2"/>
      <c r="E1842" s="2"/>
      <c r="F1842" s="2"/>
      <c r="G1842" s="2"/>
      <c r="H1842" s="3">
        <f t="shared" si="367"/>
        <v>0</v>
      </c>
      <c r="I1842" s="63"/>
      <c r="J1842" s="7"/>
      <c r="K1842" s="8"/>
      <c r="M1842" s="403"/>
    </row>
    <row r="1843" spans="1:13" ht="24.95" customHeight="1">
      <c r="A1843" s="32">
        <f t="shared" si="366"/>
        <v>0</v>
      </c>
      <c r="B1843" s="10"/>
      <c r="C1843" s="2"/>
      <c r="D1843" s="2"/>
      <c r="E1843" s="2"/>
      <c r="F1843" s="2"/>
      <c r="G1843" s="2"/>
      <c r="H1843" s="3">
        <f t="shared" si="367"/>
        <v>0</v>
      </c>
      <c r="I1843" s="63"/>
      <c r="J1843" s="7"/>
      <c r="K1843" s="8"/>
      <c r="M1843" s="403"/>
    </row>
    <row r="1844" spans="1:13" ht="24.95" customHeight="1">
      <c r="A1844" s="32">
        <f t="shared" si="366"/>
        <v>0</v>
      </c>
      <c r="B1844" s="10"/>
      <c r="C1844" s="2"/>
      <c r="D1844" s="2"/>
      <c r="E1844" s="2"/>
      <c r="F1844" s="2"/>
      <c r="G1844" s="2"/>
      <c r="H1844" s="3">
        <f t="shared" si="367"/>
        <v>0</v>
      </c>
      <c r="I1844" s="63"/>
      <c r="J1844" s="7"/>
      <c r="K1844" s="8"/>
      <c r="M1844" s="403"/>
    </row>
    <row r="1845" spans="1:13" ht="24.95" customHeight="1">
      <c r="A1845" s="32">
        <f t="shared" si="366"/>
        <v>0</v>
      </c>
      <c r="B1845" s="10"/>
      <c r="C1845" s="2"/>
      <c r="D1845" s="2"/>
      <c r="E1845" s="2"/>
      <c r="F1845" s="2"/>
      <c r="G1845" s="2"/>
      <c r="H1845" s="3">
        <f t="shared" si="367"/>
        <v>0</v>
      </c>
      <c r="I1845" s="63"/>
      <c r="J1845" s="7"/>
      <c r="K1845" s="8"/>
      <c r="M1845" s="403"/>
    </row>
    <row r="1846" spans="1:13" ht="24.95" customHeight="1">
      <c r="A1846" s="32">
        <f t="shared" si="366"/>
        <v>0</v>
      </c>
      <c r="B1846" s="10"/>
      <c r="C1846" s="2"/>
      <c r="D1846" s="2"/>
      <c r="E1846" s="2"/>
      <c r="F1846" s="2"/>
      <c r="G1846" s="2"/>
      <c r="H1846" s="3">
        <f t="shared" si="367"/>
        <v>0</v>
      </c>
      <c r="I1846" s="63"/>
      <c r="J1846" s="7"/>
      <c r="K1846" s="8"/>
      <c r="M1846" s="403"/>
    </row>
    <row r="1847" spans="1:13" ht="24.95" customHeight="1">
      <c r="A1847" s="33" t="e">
        <f>VLOOKUP(B1838,O:W,2)</f>
        <v>#N/A</v>
      </c>
      <c r="B1847" s="649" t="s">
        <v>70</v>
      </c>
      <c r="C1847" s="650"/>
      <c r="D1847" s="650"/>
      <c r="E1847" s="650"/>
      <c r="F1847" s="650"/>
      <c r="G1847" s="650"/>
      <c r="H1847" s="6"/>
      <c r="I1847" s="63">
        <f>SUM(H1839:H1847)</f>
        <v>0</v>
      </c>
      <c r="J1847" s="1" t="e">
        <f>VLOOKUP(B1838,O:W,7)</f>
        <v>#N/A</v>
      </c>
      <c r="K1847" s="8"/>
      <c r="M1847" s="403"/>
    </row>
    <row r="1848" spans="1:13" ht="45.75" customHeight="1">
      <c r="A1848" s="32">
        <f>IF(B1848&gt;0,1,0)</f>
        <v>0</v>
      </c>
      <c r="B1848" s="647"/>
      <c r="C1848" s="648"/>
      <c r="D1848" s="648"/>
      <c r="E1848" s="648"/>
      <c r="F1848" s="648"/>
      <c r="G1848" s="648"/>
      <c r="H1848" s="6"/>
      <c r="I1848" s="63"/>
      <c r="J1848" s="7"/>
      <c r="K1848" s="8"/>
      <c r="M1848" s="402" t="s">
        <v>3865</v>
      </c>
    </row>
    <row r="1849" spans="1:13" ht="24.95" customHeight="1">
      <c r="A1849" s="32">
        <f t="shared" ref="A1849:A1856" si="368">IF(H1849&gt;0,1,0)</f>
        <v>0</v>
      </c>
      <c r="B1849" s="10"/>
      <c r="C1849" s="2"/>
      <c r="D1849" s="2"/>
      <c r="E1849" s="2"/>
      <c r="F1849" s="2"/>
      <c r="G1849" s="2"/>
      <c r="H1849" s="3">
        <f>IF(AND(C1849=0,D1849=0,E1849=0,F1849=0,G1849=0),0,ROUND(IF(C1849=0,1,C1849)*IF(D1849=0,1,D1849)*IF(E1849=0,1,E1849)*IF(F1849=0,1,F1849)*IF(G1849=0,1,G1849),2))</f>
        <v>0</v>
      </c>
      <c r="I1849" s="63"/>
      <c r="J1849" s="7"/>
      <c r="K1849" s="8"/>
      <c r="M1849" s="403" t="s">
        <v>3866</v>
      </c>
    </row>
    <row r="1850" spans="1:13" ht="24.95" customHeight="1">
      <c r="A1850" s="32">
        <f t="shared" si="368"/>
        <v>0</v>
      </c>
      <c r="B1850" s="10"/>
      <c r="C1850" s="2"/>
      <c r="D1850" s="2"/>
      <c r="E1850" s="2"/>
      <c r="F1850" s="2"/>
      <c r="G1850" s="2"/>
      <c r="H1850" s="3">
        <f t="shared" ref="H1850:H1856" si="369">IF(AND(C1850=0,D1850=0,E1850=0,F1850=0,G1850=0),0,ROUND(IF(C1850=0,1,C1850)*IF(D1850=0,1,D1850)*IF(E1850=0,1,E1850)*IF(F1850=0,1,F1850)*IF(G1850=0,1,G1850),2))</f>
        <v>0</v>
      </c>
      <c r="I1850" s="63"/>
      <c r="J1850" s="7"/>
      <c r="K1850" s="8"/>
      <c r="M1850" s="403"/>
    </row>
    <row r="1851" spans="1:13" ht="24.95" customHeight="1">
      <c r="A1851" s="32">
        <f t="shared" si="368"/>
        <v>0</v>
      </c>
      <c r="B1851" s="10"/>
      <c r="C1851" s="2"/>
      <c r="D1851" s="2"/>
      <c r="E1851" s="2"/>
      <c r="F1851" s="2"/>
      <c r="G1851" s="2"/>
      <c r="H1851" s="3">
        <f t="shared" si="369"/>
        <v>0</v>
      </c>
      <c r="I1851" s="63"/>
      <c r="J1851" s="7"/>
      <c r="K1851" s="8"/>
      <c r="M1851" s="403"/>
    </row>
    <row r="1852" spans="1:13" ht="24.95" customHeight="1">
      <c r="A1852" s="32">
        <f t="shared" si="368"/>
        <v>0</v>
      </c>
      <c r="B1852" s="10"/>
      <c r="C1852" s="2"/>
      <c r="D1852" s="2"/>
      <c r="E1852" s="2"/>
      <c r="F1852" s="2"/>
      <c r="G1852" s="2"/>
      <c r="H1852" s="3">
        <f t="shared" si="369"/>
        <v>0</v>
      </c>
      <c r="I1852" s="63"/>
      <c r="J1852" s="7"/>
      <c r="K1852" s="8"/>
      <c r="M1852" s="403"/>
    </row>
    <row r="1853" spans="1:13" ht="24.95" customHeight="1">
      <c r="A1853" s="32">
        <f t="shared" si="368"/>
        <v>0</v>
      </c>
      <c r="B1853" s="10"/>
      <c r="C1853" s="2"/>
      <c r="D1853" s="2"/>
      <c r="E1853" s="2"/>
      <c r="F1853" s="2"/>
      <c r="G1853" s="2"/>
      <c r="H1853" s="3">
        <f t="shared" si="369"/>
        <v>0</v>
      </c>
      <c r="I1853" s="63"/>
      <c r="J1853" s="7"/>
      <c r="K1853" s="8"/>
      <c r="M1853" s="403"/>
    </row>
    <row r="1854" spans="1:13" ht="24.95" customHeight="1">
      <c r="A1854" s="32">
        <f t="shared" si="368"/>
        <v>0</v>
      </c>
      <c r="B1854" s="10"/>
      <c r="C1854" s="2"/>
      <c r="D1854" s="2"/>
      <c r="E1854" s="2"/>
      <c r="F1854" s="2"/>
      <c r="G1854" s="2"/>
      <c r="H1854" s="3">
        <f t="shared" si="369"/>
        <v>0</v>
      </c>
      <c r="I1854" s="63"/>
      <c r="J1854" s="7"/>
      <c r="K1854" s="8"/>
      <c r="M1854" s="403"/>
    </row>
    <row r="1855" spans="1:13" ht="24.95" customHeight="1">
      <c r="A1855" s="32">
        <f t="shared" si="368"/>
        <v>0</v>
      </c>
      <c r="B1855" s="10"/>
      <c r="C1855" s="2"/>
      <c r="D1855" s="2"/>
      <c r="E1855" s="2"/>
      <c r="F1855" s="2"/>
      <c r="G1855" s="2"/>
      <c r="H1855" s="3">
        <f t="shared" si="369"/>
        <v>0</v>
      </c>
      <c r="I1855" s="63"/>
      <c r="J1855" s="7"/>
      <c r="K1855" s="8"/>
      <c r="M1855" s="403"/>
    </row>
    <row r="1856" spans="1:13" ht="24.95" customHeight="1">
      <c r="A1856" s="32">
        <f t="shared" si="368"/>
        <v>0</v>
      </c>
      <c r="B1856" s="10"/>
      <c r="C1856" s="2"/>
      <c r="D1856" s="2"/>
      <c r="E1856" s="2"/>
      <c r="F1856" s="2"/>
      <c r="G1856" s="2"/>
      <c r="H1856" s="3">
        <f t="shared" si="369"/>
        <v>0</v>
      </c>
      <c r="I1856" s="63"/>
      <c r="J1856" s="7"/>
      <c r="K1856" s="8"/>
      <c r="M1856" s="403"/>
    </row>
    <row r="1857" spans="1:13" ht="24.95" customHeight="1">
      <c r="A1857" s="33" t="e">
        <f>VLOOKUP(B1848,O:W,2)</f>
        <v>#N/A</v>
      </c>
      <c r="B1857" s="649" t="s">
        <v>70</v>
      </c>
      <c r="C1857" s="650"/>
      <c r="D1857" s="650"/>
      <c r="E1857" s="650"/>
      <c r="F1857" s="650"/>
      <c r="G1857" s="650"/>
      <c r="H1857" s="6"/>
      <c r="I1857" s="63">
        <f>SUM(H1849:H1857)</f>
        <v>0</v>
      </c>
      <c r="J1857" s="1" t="e">
        <f>VLOOKUP(B1848,O:W,7)</f>
        <v>#N/A</v>
      </c>
      <c r="K1857" s="8"/>
      <c r="M1857" s="403"/>
    </row>
    <row r="1858" spans="1:13" ht="45.75" customHeight="1">
      <c r="A1858" s="32">
        <f>IF(B1858&gt;0,1,0)</f>
        <v>0</v>
      </c>
      <c r="B1858" s="647"/>
      <c r="C1858" s="648"/>
      <c r="D1858" s="648"/>
      <c r="E1858" s="648"/>
      <c r="F1858" s="648"/>
      <c r="G1858" s="648"/>
      <c r="H1858" s="6"/>
      <c r="I1858" s="63"/>
      <c r="J1858" s="7"/>
      <c r="K1858" s="8"/>
      <c r="M1858" s="402" t="s">
        <v>3865</v>
      </c>
    </row>
    <row r="1859" spans="1:13" ht="24.95" customHeight="1">
      <c r="A1859" s="32">
        <f t="shared" ref="A1859:A1866" si="370">IF(H1859&gt;0,1,0)</f>
        <v>0</v>
      </c>
      <c r="B1859" s="10"/>
      <c r="C1859" s="2"/>
      <c r="D1859" s="2"/>
      <c r="E1859" s="2"/>
      <c r="F1859" s="2"/>
      <c r="G1859" s="2"/>
      <c r="H1859" s="3">
        <f>IF(AND(C1859=0,D1859=0,E1859=0,F1859=0,G1859=0),0,ROUND(IF(C1859=0,1,C1859)*IF(D1859=0,1,D1859)*IF(E1859=0,1,E1859)*IF(F1859=0,1,F1859)*IF(G1859=0,1,G1859),2))</f>
        <v>0</v>
      </c>
      <c r="I1859" s="63"/>
      <c r="J1859" s="7"/>
      <c r="K1859" s="8"/>
      <c r="M1859" s="403" t="s">
        <v>3866</v>
      </c>
    </row>
    <row r="1860" spans="1:13" ht="24.95" customHeight="1">
      <c r="A1860" s="32">
        <f t="shared" si="370"/>
        <v>0</v>
      </c>
      <c r="B1860" s="10"/>
      <c r="C1860" s="2"/>
      <c r="D1860" s="2"/>
      <c r="E1860" s="2"/>
      <c r="F1860" s="2"/>
      <c r="G1860" s="2"/>
      <c r="H1860" s="3">
        <f t="shared" ref="H1860:H1866" si="371">IF(AND(C1860=0,D1860=0,E1860=0,F1860=0,G1860=0),0,ROUND(IF(C1860=0,1,C1860)*IF(D1860=0,1,D1860)*IF(E1860=0,1,E1860)*IF(F1860=0,1,F1860)*IF(G1860=0,1,G1860),2))</f>
        <v>0</v>
      </c>
      <c r="I1860" s="63"/>
      <c r="J1860" s="7"/>
      <c r="K1860" s="8"/>
      <c r="M1860" s="403"/>
    </row>
    <row r="1861" spans="1:13" ht="24.95" customHeight="1">
      <c r="A1861" s="32">
        <f t="shared" si="370"/>
        <v>0</v>
      </c>
      <c r="B1861" s="10"/>
      <c r="C1861" s="2"/>
      <c r="D1861" s="2"/>
      <c r="E1861" s="2"/>
      <c r="F1861" s="2"/>
      <c r="G1861" s="2"/>
      <c r="H1861" s="3">
        <f t="shared" si="371"/>
        <v>0</v>
      </c>
      <c r="I1861" s="63"/>
      <c r="J1861" s="7"/>
      <c r="K1861" s="8"/>
      <c r="M1861" s="403"/>
    </row>
    <row r="1862" spans="1:13" ht="24.95" customHeight="1">
      <c r="A1862" s="32">
        <f t="shared" si="370"/>
        <v>0</v>
      </c>
      <c r="B1862" s="10"/>
      <c r="C1862" s="2"/>
      <c r="D1862" s="2"/>
      <c r="E1862" s="2"/>
      <c r="F1862" s="2"/>
      <c r="G1862" s="2"/>
      <c r="H1862" s="3">
        <f t="shared" si="371"/>
        <v>0</v>
      </c>
      <c r="I1862" s="63"/>
      <c r="J1862" s="7"/>
      <c r="K1862" s="8"/>
      <c r="M1862" s="403"/>
    </row>
    <row r="1863" spans="1:13" ht="24.95" customHeight="1">
      <c r="A1863" s="32">
        <f t="shared" si="370"/>
        <v>0</v>
      </c>
      <c r="B1863" s="10"/>
      <c r="C1863" s="2"/>
      <c r="D1863" s="2"/>
      <c r="E1863" s="2"/>
      <c r="F1863" s="2"/>
      <c r="G1863" s="2"/>
      <c r="H1863" s="3">
        <f t="shared" si="371"/>
        <v>0</v>
      </c>
      <c r="I1863" s="63"/>
      <c r="J1863" s="7"/>
      <c r="K1863" s="8"/>
      <c r="M1863" s="403"/>
    </row>
    <row r="1864" spans="1:13" ht="24.95" customHeight="1">
      <c r="A1864" s="32">
        <f t="shared" si="370"/>
        <v>0</v>
      </c>
      <c r="B1864" s="10"/>
      <c r="C1864" s="2"/>
      <c r="D1864" s="2"/>
      <c r="E1864" s="2"/>
      <c r="F1864" s="2"/>
      <c r="G1864" s="2"/>
      <c r="H1864" s="3">
        <f t="shared" si="371"/>
        <v>0</v>
      </c>
      <c r="I1864" s="63"/>
      <c r="J1864" s="7"/>
      <c r="K1864" s="8"/>
      <c r="M1864" s="403"/>
    </row>
    <row r="1865" spans="1:13" ht="24.95" customHeight="1">
      <c r="A1865" s="32">
        <f t="shared" si="370"/>
        <v>0</v>
      </c>
      <c r="B1865" s="10"/>
      <c r="C1865" s="2"/>
      <c r="D1865" s="2"/>
      <c r="E1865" s="2"/>
      <c r="F1865" s="2"/>
      <c r="G1865" s="2"/>
      <c r="H1865" s="3">
        <f t="shared" si="371"/>
        <v>0</v>
      </c>
      <c r="I1865" s="63"/>
      <c r="J1865" s="7"/>
      <c r="K1865" s="8"/>
      <c r="M1865" s="403"/>
    </row>
    <row r="1866" spans="1:13" ht="24.95" customHeight="1">
      <c r="A1866" s="32">
        <f t="shared" si="370"/>
        <v>0</v>
      </c>
      <c r="B1866" s="10"/>
      <c r="C1866" s="2"/>
      <c r="D1866" s="2"/>
      <c r="E1866" s="2"/>
      <c r="F1866" s="2"/>
      <c r="G1866" s="2"/>
      <c r="H1866" s="3">
        <f t="shared" si="371"/>
        <v>0</v>
      </c>
      <c r="I1866" s="63"/>
      <c r="J1866" s="7"/>
      <c r="K1866" s="8"/>
      <c r="M1866" s="403"/>
    </row>
    <row r="1867" spans="1:13" ht="24.95" customHeight="1">
      <c r="A1867" s="33" t="e">
        <f>VLOOKUP(B1858,O:W,2)</f>
        <v>#N/A</v>
      </c>
      <c r="B1867" s="649" t="s">
        <v>70</v>
      </c>
      <c r="C1867" s="650"/>
      <c r="D1867" s="650"/>
      <c r="E1867" s="650"/>
      <c r="F1867" s="650"/>
      <c r="G1867" s="650"/>
      <c r="H1867" s="6"/>
      <c r="I1867" s="63">
        <f>SUM(H1859:H1867)</f>
        <v>0</v>
      </c>
      <c r="J1867" s="1" t="e">
        <f>VLOOKUP(B1858,O:W,7)</f>
        <v>#N/A</v>
      </c>
      <c r="K1867" s="8"/>
      <c r="M1867" s="403"/>
    </row>
    <row r="1868" spans="1:13" ht="45.75" customHeight="1">
      <c r="A1868" s="32">
        <f>IF(B1868&gt;0,1,0)</f>
        <v>0</v>
      </c>
      <c r="B1868" s="647"/>
      <c r="C1868" s="648"/>
      <c r="D1868" s="648"/>
      <c r="E1868" s="648"/>
      <c r="F1868" s="648"/>
      <c r="G1868" s="648"/>
      <c r="H1868" s="6"/>
      <c r="I1868" s="63"/>
      <c r="J1868" s="7"/>
      <c r="K1868" s="8"/>
      <c r="M1868" s="402" t="s">
        <v>3865</v>
      </c>
    </row>
    <row r="1869" spans="1:13" ht="24.95" customHeight="1">
      <c r="A1869" s="32">
        <f t="shared" ref="A1869:A1876" si="372">IF(H1869&gt;0,1,0)</f>
        <v>0</v>
      </c>
      <c r="B1869" s="10"/>
      <c r="C1869" s="2"/>
      <c r="D1869" s="2"/>
      <c r="E1869" s="2"/>
      <c r="F1869" s="2"/>
      <c r="G1869" s="2"/>
      <c r="H1869" s="3">
        <f>IF(AND(C1869=0,D1869=0,E1869=0,F1869=0,G1869=0),0,ROUND(IF(C1869=0,1,C1869)*IF(D1869=0,1,D1869)*IF(E1869=0,1,E1869)*IF(F1869=0,1,F1869)*IF(G1869=0,1,G1869),2))</f>
        <v>0</v>
      </c>
      <c r="I1869" s="63"/>
      <c r="J1869" s="7"/>
      <c r="K1869" s="8"/>
      <c r="M1869" s="403" t="s">
        <v>3866</v>
      </c>
    </row>
    <row r="1870" spans="1:13" ht="24.95" customHeight="1">
      <c r="A1870" s="32">
        <f t="shared" si="372"/>
        <v>0</v>
      </c>
      <c r="B1870" s="10"/>
      <c r="C1870" s="2"/>
      <c r="D1870" s="2"/>
      <c r="E1870" s="2"/>
      <c r="F1870" s="2"/>
      <c r="G1870" s="2"/>
      <c r="H1870" s="3">
        <f t="shared" ref="H1870:H1876" si="373">IF(AND(C1870=0,D1870=0,E1870=0,F1870=0,G1870=0),0,ROUND(IF(C1870=0,1,C1870)*IF(D1870=0,1,D1870)*IF(E1870=0,1,E1870)*IF(F1870=0,1,F1870)*IF(G1870=0,1,G1870),2))</f>
        <v>0</v>
      </c>
      <c r="I1870" s="63"/>
      <c r="J1870" s="7"/>
      <c r="K1870" s="8"/>
      <c r="M1870" s="403"/>
    </row>
    <row r="1871" spans="1:13" ht="24.95" customHeight="1">
      <c r="A1871" s="32">
        <f t="shared" si="372"/>
        <v>0</v>
      </c>
      <c r="B1871" s="10"/>
      <c r="C1871" s="2"/>
      <c r="D1871" s="2"/>
      <c r="E1871" s="2"/>
      <c r="F1871" s="2"/>
      <c r="G1871" s="2"/>
      <c r="H1871" s="3">
        <f t="shared" si="373"/>
        <v>0</v>
      </c>
      <c r="I1871" s="63"/>
      <c r="J1871" s="7"/>
      <c r="K1871" s="8"/>
      <c r="M1871" s="403"/>
    </row>
    <row r="1872" spans="1:13" ht="24.95" customHeight="1">
      <c r="A1872" s="32">
        <f t="shared" si="372"/>
        <v>0</v>
      </c>
      <c r="B1872" s="10"/>
      <c r="C1872" s="2"/>
      <c r="D1872" s="2"/>
      <c r="E1872" s="2"/>
      <c r="F1872" s="2"/>
      <c r="G1872" s="2"/>
      <c r="H1872" s="3">
        <f t="shared" si="373"/>
        <v>0</v>
      </c>
      <c r="I1872" s="63"/>
      <c r="J1872" s="7"/>
      <c r="K1872" s="8"/>
      <c r="M1872" s="403"/>
    </row>
    <row r="1873" spans="1:13" ht="24.95" customHeight="1">
      <c r="A1873" s="32">
        <f t="shared" si="372"/>
        <v>0</v>
      </c>
      <c r="B1873" s="10"/>
      <c r="C1873" s="2"/>
      <c r="D1873" s="2"/>
      <c r="E1873" s="2"/>
      <c r="F1873" s="2"/>
      <c r="G1873" s="2"/>
      <c r="H1873" s="3">
        <f t="shared" si="373"/>
        <v>0</v>
      </c>
      <c r="I1873" s="63"/>
      <c r="J1873" s="7"/>
      <c r="K1873" s="8"/>
      <c r="M1873" s="403"/>
    </row>
    <row r="1874" spans="1:13" ht="24.95" customHeight="1">
      <c r="A1874" s="32">
        <f t="shared" si="372"/>
        <v>0</v>
      </c>
      <c r="B1874" s="10"/>
      <c r="C1874" s="2"/>
      <c r="D1874" s="2"/>
      <c r="E1874" s="2"/>
      <c r="F1874" s="2"/>
      <c r="G1874" s="2"/>
      <c r="H1874" s="3">
        <f t="shared" si="373"/>
        <v>0</v>
      </c>
      <c r="I1874" s="63"/>
      <c r="J1874" s="7"/>
      <c r="K1874" s="8"/>
      <c r="M1874" s="403"/>
    </row>
    <row r="1875" spans="1:13" ht="24.95" customHeight="1">
      <c r="A1875" s="32">
        <f t="shared" si="372"/>
        <v>0</v>
      </c>
      <c r="B1875" s="10"/>
      <c r="C1875" s="2"/>
      <c r="D1875" s="2"/>
      <c r="E1875" s="2"/>
      <c r="F1875" s="2"/>
      <c r="G1875" s="2"/>
      <c r="H1875" s="3">
        <f t="shared" si="373"/>
        <v>0</v>
      </c>
      <c r="I1875" s="63"/>
      <c r="J1875" s="7"/>
      <c r="K1875" s="8"/>
      <c r="M1875" s="403"/>
    </row>
    <row r="1876" spans="1:13" ht="24.95" customHeight="1">
      <c r="A1876" s="32">
        <f t="shared" si="372"/>
        <v>0</v>
      </c>
      <c r="B1876" s="10"/>
      <c r="C1876" s="2"/>
      <c r="D1876" s="2"/>
      <c r="E1876" s="2"/>
      <c r="F1876" s="2"/>
      <c r="G1876" s="2"/>
      <c r="H1876" s="3">
        <f t="shared" si="373"/>
        <v>0</v>
      </c>
      <c r="I1876" s="63"/>
      <c r="J1876" s="7"/>
      <c r="K1876" s="8"/>
      <c r="M1876" s="403"/>
    </row>
    <row r="1877" spans="1:13" ht="24.95" customHeight="1">
      <c r="A1877" s="33" t="e">
        <f>VLOOKUP(B1868,O:W,2)</f>
        <v>#N/A</v>
      </c>
      <c r="B1877" s="649" t="s">
        <v>70</v>
      </c>
      <c r="C1877" s="650"/>
      <c r="D1877" s="650"/>
      <c r="E1877" s="650"/>
      <c r="F1877" s="650"/>
      <c r="G1877" s="650"/>
      <c r="H1877" s="6"/>
      <c r="I1877" s="63">
        <f>SUM(H1869:H1877)</f>
        <v>0</v>
      </c>
      <c r="J1877" s="1" t="e">
        <f>VLOOKUP(B1868,O:W,7)</f>
        <v>#N/A</v>
      </c>
      <c r="K1877" s="8"/>
      <c r="M1877" s="403"/>
    </row>
    <row r="1878" spans="1:13" ht="45.75" customHeight="1">
      <c r="A1878" s="32">
        <f>IF(B1878&gt;0,1,0)</f>
        <v>0</v>
      </c>
      <c r="B1878" s="647"/>
      <c r="C1878" s="648"/>
      <c r="D1878" s="648"/>
      <c r="E1878" s="648"/>
      <c r="F1878" s="648"/>
      <c r="G1878" s="648"/>
      <c r="H1878" s="6"/>
      <c r="I1878" s="63"/>
      <c r="J1878" s="7"/>
      <c r="K1878" s="8"/>
      <c r="M1878" s="402" t="s">
        <v>3865</v>
      </c>
    </row>
    <row r="1879" spans="1:13" ht="24.95" customHeight="1">
      <c r="A1879" s="32">
        <f t="shared" ref="A1879:A1886" si="374">IF(H1879&gt;0,1,0)</f>
        <v>0</v>
      </c>
      <c r="B1879" s="10"/>
      <c r="C1879" s="2"/>
      <c r="D1879" s="2"/>
      <c r="E1879" s="2"/>
      <c r="F1879" s="2"/>
      <c r="G1879" s="2"/>
      <c r="H1879" s="3">
        <f>IF(AND(C1879=0,D1879=0,E1879=0,F1879=0,G1879=0),0,ROUND(IF(C1879=0,1,C1879)*IF(D1879=0,1,D1879)*IF(E1879=0,1,E1879)*IF(F1879=0,1,F1879)*IF(G1879=0,1,G1879),2))</f>
        <v>0</v>
      </c>
      <c r="I1879" s="63"/>
      <c r="J1879" s="7"/>
      <c r="K1879" s="8"/>
      <c r="M1879" s="403" t="s">
        <v>3866</v>
      </c>
    </row>
    <row r="1880" spans="1:13" ht="24.95" customHeight="1">
      <c r="A1880" s="32">
        <f t="shared" si="374"/>
        <v>0</v>
      </c>
      <c r="B1880" s="10"/>
      <c r="C1880" s="2"/>
      <c r="D1880" s="2"/>
      <c r="E1880" s="2"/>
      <c r="F1880" s="2"/>
      <c r="G1880" s="2"/>
      <c r="H1880" s="3">
        <f t="shared" ref="H1880:H1886" si="375">IF(AND(C1880=0,D1880=0,E1880=0,F1880=0,G1880=0),0,ROUND(IF(C1880=0,1,C1880)*IF(D1880=0,1,D1880)*IF(E1880=0,1,E1880)*IF(F1880=0,1,F1880)*IF(G1880=0,1,G1880),2))</f>
        <v>0</v>
      </c>
      <c r="I1880" s="63"/>
      <c r="J1880" s="7"/>
      <c r="K1880" s="8"/>
      <c r="M1880" s="403"/>
    </row>
    <row r="1881" spans="1:13" ht="24.95" customHeight="1">
      <c r="A1881" s="32">
        <f t="shared" si="374"/>
        <v>0</v>
      </c>
      <c r="B1881" s="10"/>
      <c r="C1881" s="2"/>
      <c r="D1881" s="2"/>
      <c r="E1881" s="2"/>
      <c r="F1881" s="2"/>
      <c r="G1881" s="2"/>
      <c r="H1881" s="3">
        <f t="shared" si="375"/>
        <v>0</v>
      </c>
      <c r="I1881" s="63"/>
      <c r="J1881" s="7"/>
      <c r="K1881" s="8"/>
      <c r="M1881" s="403"/>
    </row>
    <row r="1882" spans="1:13" ht="24.95" customHeight="1">
      <c r="A1882" s="32">
        <f t="shared" si="374"/>
        <v>0</v>
      </c>
      <c r="B1882" s="10"/>
      <c r="C1882" s="2"/>
      <c r="D1882" s="2"/>
      <c r="E1882" s="2"/>
      <c r="F1882" s="2"/>
      <c r="G1882" s="2"/>
      <c r="H1882" s="3">
        <f t="shared" si="375"/>
        <v>0</v>
      </c>
      <c r="I1882" s="63"/>
      <c r="J1882" s="7"/>
      <c r="K1882" s="8"/>
      <c r="M1882" s="403"/>
    </row>
    <row r="1883" spans="1:13" ht="24.95" customHeight="1">
      <c r="A1883" s="32">
        <f t="shared" si="374"/>
        <v>0</v>
      </c>
      <c r="B1883" s="10"/>
      <c r="C1883" s="2"/>
      <c r="D1883" s="2"/>
      <c r="E1883" s="2"/>
      <c r="F1883" s="2"/>
      <c r="G1883" s="2"/>
      <c r="H1883" s="3">
        <f t="shared" si="375"/>
        <v>0</v>
      </c>
      <c r="I1883" s="63"/>
      <c r="J1883" s="7"/>
      <c r="K1883" s="8"/>
      <c r="M1883" s="403"/>
    </row>
    <row r="1884" spans="1:13" ht="24.95" customHeight="1">
      <c r="A1884" s="32">
        <f t="shared" si="374"/>
        <v>0</v>
      </c>
      <c r="B1884" s="10"/>
      <c r="C1884" s="2"/>
      <c r="D1884" s="2"/>
      <c r="E1884" s="2"/>
      <c r="F1884" s="2"/>
      <c r="G1884" s="2"/>
      <c r="H1884" s="3">
        <f t="shared" si="375"/>
        <v>0</v>
      </c>
      <c r="I1884" s="63"/>
      <c r="J1884" s="7"/>
      <c r="K1884" s="8"/>
      <c r="M1884" s="403"/>
    </row>
    <row r="1885" spans="1:13" ht="24.95" customHeight="1">
      <c r="A1885" s="32">
        <f t="shared" si="374"/>
        <v>0</v>
      </c>
      <c r="B1885" s="10"/>
      <c r="C1885" s="2"/>
      <c r="D1885" s="2"/>
      <c r="E1885" s="2"/>
      <c r="F1885" s="2"/>
      <c r="G1885" s="2"/>
      <c r="H1885" s="3">
        <f t="shared" si="375"/>
        <v>0</v>
      </c>
      <c r="I1885" s="63"/>
      <c r="J1885" s="7"/>
      <c r="K1885" s="8"/>
      <c r="M1885" s="403"/>
    </row>
    <row r="1886" spans="1:13" ht="24.95" customHeight="1">
      <c r="A1886" s="32">
        <f t="shared" si="374"/>
        <v>0</v>
      </c>
      <c r="B1886" s="10"/>
      <c r="C1886" s="2"/>
      <c r="D1886" s="2"/>
      <c r="E1886" s="2"/>
      <c r="F1886" s="2"/>
      <c r="G1886" s="2"/>
      <c r="H1886" s="3">
        <f t="shared" si="375"/>
        <v>0</v>
      </c>
      <c r="I1886" s="63"/>
      <c r="J1886" s="7"/>
      <c r="K1886" s="8"/>
      <c r="M1886" s="403"/>
    </row>
    <row r="1887" spans="1:13" ht="24.95" customHeight="1">
      <c r="A1887" s="33" t="e">
        <f>VLOOKUP(B1878,O:W,2)</f>
        <v>#N/A</v>
      </c>
      <c r="B1887" s="649" t="s">
        <v>70</v>
      </c>
      <c r="C1887" s="650"/>
      <c r="D1887" s="650"/>
      <c r="E1887" s="650"/>
      <c r="F1887" s="650"/>
      <c r="G1887" s="650"/>
      <c r="H1887" s="6"/>
      <c r="I1887" s="63">
        <f>SUM(H1879:H1887)</f>
        <v>0</v>
      </c>
      <c r="J1887" s="1" t="e">
        <f>VLOOKUP(B1878,O:W,7)</f>
        <v>#N/A</v>
      </c>
      <c r="K1887" s="8"/>
      <c r="M1887" s="403"/>
    </row>
    <row r="1888" spans="1:13" ht="45.75" customHeight="1">
      <c r="A1888" s="32">
        <f>IF(B1888&gt;0,1,0)</f>
        <v>0</v>
      </c>
      <c r="B1888" s="647"/>
      <c r="C1888" s="648"/>
      <c r="D1888" s="648"/>
      <c r="E1888" s="648"/>
      <c r="F1888" s="648"/>
      <c r="G1888" s="648"/>
      <c r="H1888" s="6"/>
      <c r="I1888" s="63"/>
      <c r="J1888" s="7"/>
      <c r="K1888" s="8"/>
      <c r="M1888" s="402" t="s">
        <v>3865</v>
      </c>
    </row>
    <row r="1889" spans="1:13" ht="24.95" customHeight="1">
      <c r="A1889" s="32">
        <f t="shared" ref="A1889:A1896" si="376">IF(H1889&gt;0,1,0)</f>
        <v>0</v>
      </c>
      <c r="B1889" s="10"/>
      <c r="C1889" s="2"/>
      <c r="D1889" s="2"/>
      <c r="E1889" s="2"/>
      <c r="F1889" s="2"/>
      <c r="G1889" s="2"/>
      <c r="H1889" s="3">
        <f>IF(AND(C1889=0,D1889=0,E1889=0,F1889=0,G1889=0),0,ROUND(IF(C1889=0,1,C1889)*IF(D1889=0,1,D1889)*IF(E1889=0,1,E1889)*IF(F1889=0,1,F1889)*IF(G1889=0,1,G1889),2))</f>
        <v>0</v>
      </c>
      <c r="I1889" s="63"/>
      <c r="J1889" s="7"/>
      <c r="K1889" s="8"/>
      <c r="M1889" s="403" t="s">
        <v>3866</v>
      </c>
    </row>
    <row r="1890" spans="1:13" ht="24.95" customHeight="1">
      <c r="A1890" s="32">
        <f t="shared" si="376"/>
        <v>0</v>
      </c>
      <c r="B1890" s="10"/>
      <c r="C1890" s="2"/>
      <c r="D1890" s="2"/>
      <c r="E1890" s="2"/>
      <c r="F1890" s="2"/>
      <c r="G1890" s="2"/>
      <c r="H1890" s="3">
        <f t="shared" ref="H1890:H1896" si="377">IF(AND(C1890=0,D1890=0,E1890=0,F1890=0,G1890=0),0,ROUND(IF(C1890=0,1,C1890)*IF(D1890=0,1,D1890)*IF(E1890=0,1,E1890)*IF(F1890=0,1,F1890)*IF(G1890=0,1,G1890),2))</f>
        <v>0</v>
      </c>
      <c r="I1890" s="63"/>
      <c r="J1890" s="7"/>
      <c r="K1890" s="8"/>
      <c r="M1890" s="403"/>
    </row>
    <row r="1891" spans="1:13" ht="24.95" customHeight="1">
      <c r="A1891" s="32">
        <f t="shared" si="376"/>
        <v>0</v>
      </c>
      <c r="B1891" s="10"/>
      <c r="C1891" s="2"/>
      <c r="D1891" s="2"/>
      <c r="E1891" s="2"/>
      <c r="F1891" s="2"/>
      <c r="G1891" s="2"/>
      <c r="H1891" s="3">
        <f t="shared" si="377"/>
        <v>0</v>
      </c>
      <c r="I1891" s="63"/>
      <c r="J1891" s="7"/>
      <c r="K1891" s="8"/>
      <c r="M1891" s="403"/>
    </row>
    <row r="1892" spans="1:13" ht="24.95" customHeight="1">
      <c r="A1892" s="32">
        <f t="shared" si="376"/>
        <v>0</v>
      </c>
      <c r="B1892" s="10"/>
      <c r="C1892" s="2"/>
      <c r="D1892" s="2"/>
      <c r="E1892" s="2"/>
      <c r="F1892" s="2"/>
      <c r="G1892" s="2"/>
      <c r="H1892" s="3">
        <f t="shared" si="377"/>
        <v>0</v>
      </c>
      <c r="I1892" s="63"/>
      <c r="J1892" s="7"/>
      <c r="K1892" s="8"/>
      <c r="M1892" s="403"/>
    </row>
    <row r="1893" spans="1:13" ht="24.95" customHeight="1">
      <c r="A1893" s="32">
        <f t="shared" si="376"/>
        <v>0</v>
      </c>
      <c r="B1893" s="10"/>
      <c r="C1893" s="2"/>
      <c r="D1893" s="2"/>
      <c r="E1893" s="2"/>
      <c r="F1893" s="2"/>
      <c r="G1893" s="2"/>
      <c r="H1893" s="3">
        <f t="shared" si="377"/>
        <v>0</v>
      </c>
      <c r="I1893" s="63"/>
      <c r="J1893" s="7"/>
      <c r="K1893" s="8"/>
      <c r="M1893" s="403"/>
    </row>
    <row r="1894" spans="1:13" ht="24.95" customHeight="1">
      <c r="A1894" s="32">
        <f t="shared" si="376"/>
        <v>0</v>
      </c>
      <c r="B1894" s="10"/>
      <c r="C1894" s="2"/>
      <c r="D1894" s="2"/>
      <c r="E1894" s="2"/>
      <c r="F1894" s="2"/>
      <c r="G1894" s="2"/>
      <c r="H1894" s="3">
        <f t="shared" si="377"/>
        <v>0</v>
      </c>
      <c r="I1894" s="63"/>
      <c r="J1894" s="7"/>
      <c r="K1894" s="8"/>
      <c r="M1894" s="403"/>
    </row>
    <row r="1895" spans="1:13" ht="24.95" customHeight="1">
      <c r="A1895" s="32">
        <f t="shared" si="376"/>
        <v>0</v>
      </c>
      <c r="B1895" s="10"/>
      <c r="C1895" s="2"/>
      <c r="D1895" s="2"/>
      <c r="E1895" s="2"/>
      <c r="F1895" s="2"/>
      <c r="G1895" s="2"/>
      <c r="H1895" s="3">
        <f t="shared" si="377"/>
        <v>0</v>
      </c>
      <c r="I1895" s="63"/>
      <c r="J1895" s="7"/>
      <c r="K1895" s="8"/>
      <c r="M1895" s="403"/>
    </row>
    <row r="1896" spans="1:13" ht="24.95" customHeight="1">
      <c r="A1896" s="32">
        <f t="shared" si="376"/>
        <v>0</v>
      </c>
      <c r="B1896" s="10"/>
      <c r="C1896" s="2"/>
      <c r="D1896" s="2"/>
      <c r="E1896" s="2"/>
      <c r="F1896" s="2"/>
      <c r="G1896" s="2"/>
      <c r="H1896" s="3">
        <f t="shared" si="377"/>
        <v>0</v>
      </c>
      <c r="I1896" s="63"/>
      <c r="J1896" s="7"/>
      <c r="K1896" s="8"/>
      <c r="M1896" s="403"/>
    </row>
    <row r="1897" spans="1:13" ht="24.95" customHeight="1">
      <c r="A1897" s="33" t="e">
        <f>VLOOKUP(B1888,O:W,2)</f>
        <v>#N/A</v>
      </c>
      <c r="B1897" s="649" t="s">
        <v>70</v>
      </c>
      <c r="C1897" s="650"/>
      <c r="D1897" s="650"/>
      <c r="E1897" s="650"/>
      <c r="F1897" s="650"/>
      <c r="G1897" s="650"/>
      <c r="H1897" s="6"/>
      <c r="I1897" s="63">
        <f>SUM(H1889:H1897)</f>
        <v>0</v>
      </c>
      <c r="J1897" s="1" t="e">
        <f>VLOOKUP(B1888,O:W,7)</f>
        <v>#N/A</v>
      </c>
      <c r="K1897" s="8"/>
      <c r="M1897" s="403"/>
    </row>
    <row r="1898" spans="1:13" ht="45.75" customHeight="1">
      <c r="A1898" s="32">
        <f>IF(B1898&gt;0,1,0)</f>
        <v>0</v>
      </c>
      <c r="B1898" s="647"/>
      <c r="C1898" s="648"/>
      <c r="D1898" s="648"/>
      <c r="E1898" s="648"/>
      <c r="F1898" s="648"/>
      <c r="G1898" s="648"/>
      <c r="H1898" s="6"/>
      <c r="I1898" s="63"/>
      <c r="J1898" s="7"/>
      <c r="K1898" s="8"/>
      <c r="M1898" s="402" t="s">
        <v>3865</v>
      </c>
    </row>
    <row r="1899" spans="1:13" ht="24.95" customHeight="1">
      <c r="A1899" s="32">
        <f t="shared" ref="A1899:A1906" si="378">IF(H1899&gt;0,1,0)</f>
        <v>0</v>
      </c>
      <c r="B1899" s="10"/>
      <c r="C1899" s="2"/>
      <c r="D1899" s="2"/>
      <c r="E1899" s="2"/>
      <c r="F1899" s="2"/>
      <c r="G1899" s="2"/>
      <c r="H1899" s="3">
        <f>IF(AND(C1899=0,D1899=0,E1899=0,F1899=0,G1899=0),0,ROUND(IF(C1899=0,1,C1899)*IF(D1899=0,1,D1899)*IF(E1899=0,1,E1899)*IF(F1899=0,1,F1899)*IF(G1899=0,1,G1899),2))</f>
        <v>0</v>
      </c>
      <c r="I1899" s="63"/>
      <c r="J1899" s="7"/>
      <c r="K1899" s="8"/>
      <c r="M1899" s="403" t="s">
        <v>3866</v>
      </c>
    </row>
    <row r="1900" spans="1:13" ht="24.95" customHeight="1">
      <c r="A1900" s="32">
        <f t="shared" si="378"/>
        <v>0</v>
      </c>
      <c r="B1900" s="10"/>
      <c r="C1900" s="2"/>
      <c r="D1900" s="2"/>
      <c r="E1900" s="2"/>
      <c r="F1900" s="2"/>
      <c r="G1900" s="2"/>
      <c r="H1900" s="3">
        <f t="shared" ref="H1900:H1906" si="379">IF(AND(C1900=0,D1900=0,E1900=0,F1900=0,G1900=0),0,ROUND(IF(C1900=0,1,C1900)*IF(D1900=0,1,D1900)*IF(E1900=0,1,E1900)*IF(F1900=0,1,F1900)*IF(G1900=0,1,G1900),2))</f>
        <v>0</v>
      </c>
      <c r="I1900" s="63"/>
      <c r="J1900" s="7"/>
      <c r="K1900" s="8"/>
      <c r="M1900" s="403"/>
    </row>
    <row r="1901" spans="1:13" ht="24.95" customHeight="1">
      <c r="A1901" s="32">
        <f t="shared" si="378"/>
        <v>0</v>
      </c>
      <c r="B1901" s="10"/>
      <c r="C1901" s="2"/>
      <c r="D1901" s="2"/>
      <c r="E1901" s="2"/>
      <c r="F1901" s="2"/>
      <c r="G1901" s="2"/>
      <c r="H1901" s="3">
        <f t="shared" si="379"/>
        <v>0</v>
      </c>
      <c r="I1901" s="63"/>
      <c r="J1901" s="7"/>
      <c r="K1901" s="8"/>
      <c r="M1901" s="403"/>
    </row>
    <row r="1902" spans="1:13" ht="24.95" customHeight="1">
      <c r="A1902" s="32">
        <f t="shared" si="378"/>
        <v>0</v>
      </c>
      <c r="B1902" s="10"/>
      <c r="C1902" s="2"/>
      <c r="D1902" s="2"/>
      <c r="E1902" s="2"/>
      <c r="F1902" s="2"/>
      <c r="G1902" s="2"/>
      <c r="H1902" s="3">
        <f t="shared" si="379"/>
        <v>0</v>
      </c>
      <c r="I1902" s="63"/>
      <c r="J1902" s="7"/>
      <c r="K1902" s="8"/>
      <c r="M1902" s="403"/>
    </row>
    <row r="1903" spans="1:13" ht="24.95" customHeight="1">
      <c r="A1903" s="32">
        <f t="shared" si="378"/>
        <v>0</v>
      </c>
      <c r="B1903" s="10"/>
      <c r="C1903" s="2"/>
      <c r="D1903" s="2"/>
      <c r="E1903" s="2"/>
      <c r="F1903" s="2"/>
      <c r="G1903" s="2"/>
      <c r="H1903" s="3">
        <f t="shared" si="379"/>
        <v>0</v>
      </c>
      <c r="I1903" s="63"/>
      <c r="J1903" s="7"/>
      <c r="K1903" s="8"/>
      <c r="M1903" s="403"/>
    </row>
    <row r="1904" spans="1:13" ht="24.95" customHeight="1">
      <c r="A1904" s="32">
        <f t="shared" si="378"/>
        <v>0</v>
      </c>
      <c r="B1904" s="10"/>
      <c r="C1904" s="2"/>
      <c r="D1904" s="2"/>
      <c r="E1904" s="2"/>
      <c r="F1904" s="2"/>
      <c r="G1904" s="2"/>
      <c r="H1904" s="3">
        <f t="shared" si="379"/>
        <v>0</v>
      </c>
      <c r="I1904" s="63"/>
      <c r="J1904" s="7"/>
      <c r="K1904" s="8"/>
      <c r="M1904" s="403"/>
    </row>
    <row r="1905" spans="1:13" ht="24.95" customHeight="1">
      <c r="A1905" s="32">
        <f t="shared" si="378"/>
        <v>0</v>
      </c>
      <c r="B1905" s="10"/>
      <c r="C1905" s="2"/>
      <c r="D1905" s="2"/>
      <c r="E1905" s="2"/>
      <c r="F1905" s="2"/>
      <c r="G1905" s="2"/>
      <c r="H1905" s="3">
        <f t="shared" si="379"/>
        <v>0</v>
      </c>
      <c r="I1905" s="63"/>
      <c r="J1905" s="7"/>
      <c r="K1905" s="8"/>
      <c r="M1905" s="403"/>
    </row>
    <row r="1906" spans="1:13" ht="24.95" customHeight="1">
      <c r="A1906" s="32">
        <f t="shared" si="378"/>
        <v>0</v>
      </c>
      <c r="B1906" s="10"/>
      <c r="C1906" s="2"/>
      <c r="D1906" s="2"/>
      <c r="E1906" s="2"/>
      <c r="F1906" s="2"/>
      <c r="G1906" s="2"/>
      <c r="H1906" s="3">
        <f t="shared" si="379"/>
        <v>0</v>
      </c>
      <c r="I1906" s="63"/>
      <c r="J1906" s="7"/>
      <c r="K1906" s="8"/>
      <c r="M1906" s="403"/>
    </row>
    <row r="1907" spans="1:13" ht="24.95" customHeight="1">
      <c r="A1907" s="33" t="e">
        <f>VLOOKUP(B1898,O:W,2)</f>
        <v>#N/A</v>
      </c>
      <c r="B1907" s="649" t="s">
        <v>70</v>
      </c>
      <c r="C1907" s="650"/>
      <c r="D1907" s="650"/>
      <c r="E1907" s="650"/>
      <c r="F1907" s="650"/>
      <c r="G1907" s="650"/>
      <c r="H1907" s="6"/>
      <c r="I1907" s="63">
        <f>SUM(H1899:H1907)</f>
        <v>0</v>
      </c>
      <c r="J1907" s="1" t="e">
        <f>VLOOKUP(B1898,O:W,7)</f>
        <v>#N/A</v>
      </c>
      <c r="K1907" s="8"/>
      <c r="M1907" s="403"/>
    </row>
    <row r="1908" spans="1:13" ht="45.75" customHeight="1">
      <c r="A1908" s="32">
        <f>IF(B1908&gt;0,1,0)</f>
        <v>0</v>
      </c>
      <c r="B1908" s="647"/>
      <c r="C1908" s="648"/>
      <c r="D1908" s="648"/>
      <c r="E1908" s="648"/>
      <c r="F1908" s="648"/>
      <c r="G1908" s="648"/>
      <c r="H1908" s="6"/>
      <c r="I1908" s="63"/>
      <c r="J1908" s="7"/>
      <c r="K1908" s="8"/>
      <c r="M1908" s="390" t="s">
        <v>3867</v>
      </c>
    </row>
    <row r="1909" spans="1:13" ht="24.95" customHeight="1">
      <c r="A1909" s="32">
        <f t="shared" ref="A1909:A1916" si="380">IF(H1909&gt;0,1,0)</f>
        <v>0</v>
      </c>
      <c r="B1909" s="10"/>
      <c r="C1909" s="2"/>
      <c r="D1909" s="2"/>
      <c r="E1909" s="2"/>
      <c r="F1909" s="2"/>
      <c r="G1909" s="2"/>
      <c r="H1909" s="3">
        <f>IF(AND(C1909=0,D1909=0,E1909=0,F1909=0,G1909=0),0,ROUND(IF(C1909=0,1,C1909)*IF(D1909=0,1,D1909)*IF(E1909=0,1,E1909)*IF(F1909=0,1,F1909)*IF(G1909=0,1,G1909),2))</f>
        <v>0</v>
      </c>
      <c r="I1909" s="63"/>
      <c r="J1909" s="7"/>
      <c r="K1909" s="8"/>
      <c r="M1909" s="391" t="s">
        <v>3868</v>
      </c>
    </row>
    <row r="1910" spans="1:13" ht="24.95" customHeight="1">
      <c r="A1910" s="32">
        <f t="shared" si="380"/>
        <v>0</v>
      </c>
      <c r="B1910" s="10"/>
      <c r="C1910" s="2"/>
      <c r="D1910" s="2"/>
      <c r="E1910" s="2"/>
      <c r="F1910" s="2"/>
      <c r="G1910" s="2"/>
      <c r="H1910" s="3">
        <f t="shared" ref="H1910:H1916" si="381">IF(AND(C1910=0,D1910=0,E1910=0,F1910=0,G1910=0),0,ROUND(IF(C1910=0,1,C1910)*IF(D1910=0,1,D1910)*IF(E1910=0,1,E1910)*IF(F1910=0,1,F1910)*IF(G1910=0,1,G1910),2))</f>
        <v>0</v>
      </c>
      <c r="I1910" s="63"/>
      <c r="J1910" s="7"/>
      <c r="K1910" s="8"/>
      <c r="M1910" s="391"/>
    </row>
    <row r="1911" spans="1:13" ht="24.95" customHeight="1">
      <c r="A1911" s="32">
        <f t="shared" si="380"/>
        <v>0</v>
      </c>
      <c r="B1911" s="10"/>
      <c r="C1911" s="2"/>
      <c r="D1911" s="2"/>
      <c r="E1911" s="2"/>
      <c r="F1911" s="2"/>
      <c r="G1911" s="2"/>
      <c r="H1911" s="3">
        <f t="shared" si="381"/>
        <v>0</v>
      </c>
      <c r="I1911" s="63"/>
      <c r="J1911" s="7"/>
      <c r="K1911" s="8"/>
      <c r="M1911" s="391"/>
    </row>
    <row r="1912" spans="1:13" ht="24.95" customHeight="1">
      <c r="A1912" s="32">
        <f t="shared" si="380"/>
        <v>0</v>
      </c>
      <c r="B1912" s="10"/>
      <c r="C1912" s="2"/>
      <c r="D1912" s="2"/>
      <c r="E1912" s="2"/>
      <c r="F1912" s="2"/>
      <c r="G1912" s="2"/>
      <c r="H1912" s="3">
        <f t="shared" si="381"/>
        <v>0</v>
      </c>
      <c r="I1912" s="63"/>
      <c r="J1912" s="7"/>
      <c r="K1912" s="8"/>
      <c r="M1912" s="391"/>
    </row>
    <row r="1913" spans="1:13" ht="24.95" customHeight="1">
      <c r="A1913" s="32">
        <f t="shared" si="380"/>
        <v>0</v>
      </c>
      <c r="B1913" s="10"/>
      <c r="C1913" s="2"/>
      <c r="D1913" s="2"/>
      <c r="E1913" s="2"/>
      <c r="F1913" s="2"/>
      <c r="G1913" s="2"/>
      <c r="H1913" s="3">
        <f t="shared" si="381"/>
        <v>0</v>
      </c>
      <c r="I1913" s="63"/>
      <c r="J1913" s="7"/>
      <c r="K1913" s="8"/>
      <c r="M1913" s="391"/>
    </row>
    <row r="1914" spans="1:13" ht="24.95" customHeight="1">
      <c r="A1914" s="32">
        <f t="shared" si="380"/>
        <v>0</v>
      </c>
      <c r="B1914" s="10"/>
      <c r="C1914" s="2"/>
      <c r="D1914" s="2"/>
      <c r="E1914" s="2"/>
      <c r="F1914" s="2"/>
      <c r="G1914" s="2"/>
      <c r="H1914" s="3">
        <f t="shared" si="381"/>
        <v>0</v>
      </c>
      <c r="I1914" s="63"/>
      <c r="J1914" s="7"/>
      <c r="K1914" s="8"/>
      <c r="M1914" s="391"/>
    </row>
    <row r="1915" spans="1:13" ht="24.95" customHeight="1">
      <c r="A1915" s="32">
        <f t="shared" si="380"/>
        <v>0</v>
      </c>
      <c r="B1915" s="10"/>
      <c r="C1915" s="2"/>
      <c r="D1915" s="2"/>
      <c r="E1915" s="2"/>
      <c r="F1915" s="2"/>
      <c r="G1915" s="2"/>
      <c r="H1915" s="3">
        <f t="shared" si="381"/>
        <v>0</v>
      </c>
      <c r="I1915" s="63"/>
      <c r="J1915" s="7"/>
      <c r="K1915" s="8"/>
      <c r="M1915" s="391"/>
    </row>
    <row r="1916" spans="1:13" ht="24.95" customHeight="1">
      <c r="A1916" s="32">
        <f t="shared" si="380"/>
        <v>0</v>
      </c>
      <c r="B1916" s="10"/>
      <c r="C1916" s="2"/>
      <c r="D1916" s="2"/>
      <c r="E1916" s="2"/>
      <c r="F1916" s="2"/>
      <c r="G1916" s="2"/>
      <c r="H1916" s="3">
        <f t="shared" si="381"/>
        <v>0</v>
      </c>
      <c r="I1916" s="63"/>
      <c r="J1916" s="7"/>
      <c r="K1916" s="8"/>
      <c r="M1916" s="391"/>
    </row>
    <row r="1917" spans="1:13" ht="24.95" customHeight="1">
      <c r="A1917" s="33" t="e">
        <f>VLOOKUP(B1908,O:W,2)</f>
        <v>#N/A</v>
      </c>
      <c r="B1917" s="649" t="s">
        <v>70</v>
      </c>
      <c r="C1917" s="650"/>
      <c r="D1917" s="650"/>
      <c r="E1917" s="650"/>
      <c r="F1917" s="650"/>
      <c r="G1917" s="650"/>
      <c r="H1917" s="6"/>
      <c r="I1917" s="63">
        <f>SUM(H1909:H1917)</f>
        <v>0</v>
      </c>
      <c r="J1917" s="1" t="e">
        <f>VLOOKUP(B1908,O:W,7)</f>
        <v>#N/A</v>
      </c>
      <c r="K1917" s="8"/>
      <c r="M1917" s="391"/>
    </row>
    <row r="1918" spans="1:13" ht="45.75" customHeight="1">
      <c r="A1918" s="32">
        <f>IF(B1918&gt;0,1,0)</f>
        <v>0</v>
      </c>
      <c r="B1918" s="647"/>
      <c r="C1918" s="648"/>
      <c r="D1918" s="648"/>
      <c r="E1918" s="648"/>
      <c r="F1918" s="648"/>
      <c r="G1918" s="648"/>
      <c r="H1918" s="6"/>
      <c r="I1918" s="63"/>
      <c r="J1918" s="7"/>
      <c r="K1918" s="8"/>
      <c r="M1918" s="390" t="s">
        <v>3867</v>
      </c>
    </row>
    <row r="1919" spans="1:13" ht="24.95" customHeight="1">
      <c r="A1919" s="32">
        <f t="shared" ref="A1919:A1926" si="382">IF(H1919&gt;0,1,0)</f>
        <v>0</v>
      </c>
      <c r="B1919" s="10"/>
      <c r="C1919" s="2"/>
      <c r="D1919" s="2"/>
      <c r="E1919" s="2"/>
      <c r="F1919" s="2"/>
      <c r="G1919" s="2"/>
      <c r="H1919" s="3">
        <f>IF(AND(C1919=0,D1919=0,E1919=0,F1919=0,G1919=0),0,ROUND(IF(C1919=0,1,C1919)*IF(D1919=0,1,D1919)*IF(E1919=0,1,E1919)*IF(F1919=0,1,F1919)*IF(G1919=0,1,G1919),2))</f>
        <v>0</v>
      </c>
      <c r="I1919" s="63"/>
      <c r="J1919" s="7"/>
      <c r="K1919" s="8"/>
      <c r="M1919" s="391" t="s">
        <v>3868</v>
      </c>
    </row>
    <row r="1920" spans="1:13" ht="24.95" customHeight="1">
      <c r="A1920" s="32">
        <f t="shared" si="382"/>
        <v>0</v>
      </c>
      <c r="B1920" s="10"/>
      <c r="C1920" s="2"/>
      <c r="D1920" s="2"/>
      <c r="E1920" s="2"/>
      <c r="F1920" s="2"/>
      <c r="G1920" s="2"/>
      <c r="H1920" s="3">
        <f t="shared" ref="H1920:H1926" si="383">IF(AND(C1920=0,D1920=0,E1920=0,F1920=0,G1920=0),0,ROUND(IF(C1920=0,1,C1920)*IF(D1920=0,1,D1920)*IF(E1920=0,1,E1920)*IF(F1920=0,1,F1920)*IF(G1920=0,1,G1920),2))</f>
        <v>0</v>
      </c>
      <c r="I1920" s="63"/>
      <c r="J1920" s="7"/>
      <c r="K1920" s="8"/>
      <c r="M1920" s="391"/>
    </row>
    <row r="1921" spans="1:13" ht="24.95" customHeight="1">
      <c r="A1921" s="32">
        <f t="shared" si="382"/>
        <v>0</v>
      </c>
      <c r="B1921" s="10"/>
      <c r="C1921" s="2"/>
      <c r="D1921" s="2"/>
      <c r="E1921" s="2"/>
      <c r="F1921" s="2"/>
      <c r="G1921" s="2"/>
      <c r="H1921" s="3">
        <f t="shared" si="383"/>
        <v>0</v>
      </c>
      <c r="I1921" s="63"/>
      <c r="J1921" s="7"/>
      <c r="K1921" s="8"/>
      <c r="M1921" s="391"/>
    </row>
    <row r="1922" spans="1:13" ht="24.95" customHeight="1">
      <c r="A1922" s="32">
        <f t="shared" si="382"/>
        <v>0</v>
      </c>
      <c r="B1922" s="10"/>
      <c r="C1922" s="2"/>
      <c r="D1922" s="2"/>
      <c r="E1922" s="2"/>
      <c r="F1922" s="2"/>
      <c r="G1922" s="2"/>
      <c r="H1922" s="3">
        <f t="shared" si="383"/>
        <v>0</v>
      </c>
      <c r="I1922" s="63"/>
      <c r="J1922" s="7"/>
      <c r="K1922" s="8"/>
      <c r="M1922" s="391"/>
    </row>
    <row r="1923" spans="1:13" ht="24.95" customHeight="1">
      <c r="A1923" s="32">
        <f t="shared" si="382"/>
        <v>0</v>
      </c>
      <c r="B1923" s="10"/>
      <c r="C1923" s="2"/>
      <c r="D1923" s="2"/>
      <c r="E1923" s="2"/>
      <c r="F1923" s="2"/>
      <c r="G1923" s="2"/>
      <c r="H1923" s="3">
        <f t="shared" si="383"/>
        <v>0</v>
      </c>
      <c r="I1923" s="63"/>
      <c r="J1923" s="7"/>
      <c r="K1923" s="8"/>
      <c r="M1923" s="391"/>
    </row>
    <row r="1924" spans="1:13" ht="24.95" customHeight="1">
      <c r="A1924" s="32">
        <f t="shared" si="382"/>
        <v>0</v>
      </c>
      <c r="B1924" s="10"/>
      <c r="C1924" s="2"/>
      <c r="D1924" s="2"/>
      <c r="E1924" s="2"/>
      <c r="F1924" s="2"/>
      <c r="G1924" s="2"/>
      <c r="H1924" s="3">
        <f t="shared" si="383"/>
        <v>0</v>
      </c>
      <c r="I1924" s="63"/>
      <c r="J1924" s="7"/>
      <c r="K1924" s="8"/>
      <c r="M1924" s="391"/>
    </row>
    <row r="1925" spans="1:13" ht="24.95" customHeight="1">
      <c r="A1925" s="32">
        <f t="shared" si="382"/>
        <v>0</v>
      </c>
      <c r="B1925" s="10"/>
      <c r="C1925" s="2"/>
      <c r="D1925" s="2"/>
      <c r="E1925" s="2"/>
      <c r="F1925" s="2"/>
      <c r="G1925" s="2"/>
      <c r="H1925" s="3">
        <f t="shared" si="383"/>
        <v>0</v>
      </c>
      <c r="I1925" s="63"/>
      <c r="J1925" s="7"/>
      <c r="K1925" s="8"/>
      <c r="M1925" s="391"/>
    </row>
    <row r="1926" spans="1:13" ht="24.95" customHeight="1">
      <c r="A1926" s="32">
        <f t="shared" si="382"/>
        <v>0</v>
      </c>
      <c r="B1926" s="10"/>
      <c r="C1926" s="2"/>
      <c r="D1926" s="2"/>
      <c r="E1926" s="2"/>
      <c r="F1926" s="2"/>
      <c r="G1926" s="2"/>
      <c r="H1926" s="3">
        <f t="shared" si="383"/>
        <v>0</v>
      </c>
      <c r="I1926" s="63"/>
      <c r="J1926" s="7"/>
      <c r="K1926" s="8"/>
      <c r="M1926" s="391"/>
    </row>
    <row r="1927" spans="1:13" ht="24.95" customHeight="1">
      <c r="A1927" s="33" t="e">
        <f>VLOOKUP(B1918,O:W,2)</f>
        <v>#N/A</v>
      </c>
      <c r="B1927" s="649" t="s">
        <v>70</v>
      </c>
      <c r="C1927" s="650"/>
      <c r="D1927" s="650"/>
      <c r="E1927" s="650"/>
      <c r="F1927" s="650"/>
      <c r="G1927" s="650"/>
      <c r="H1927" s="6"/>
      <c r="I1927" s="63">
        <f>SUM(H1919:H1927)</f>
        <v>0</v>
      </c>
      <c r="J1927" s="1" t="e">
        <f>VLOOKUP(B1918,O:W,7)</f>
        <v>#N/A</v>
      </c>
      <c r="K1927" s="8"/>
      <c r="M1927" s="391"/>
    </row>
    <row r="1928" spans="1:13" ht="45.75" customHeight="1">
      <c r="A1928" s="32">
        <f>IF(B1928&gt;0,1,0)</f>
        <v>0</v>
      </c>
      <c r="B1928" s="647"/>
      <c r="C1928" s="648"/>
      <c r="D1928" s="648"/>
      <c r="E1928" s="648"/>
      <c r="F1928" s="648"/>
      <c r="G1928" s="648"/>
      <c r="H1928" s="6"/>
      <c r="I1928" s="63"/>
      <c r="J1928" s="7"/>
      <c r="K1928" s="8"/>
      <c r="M1928" s="390" t="s">
        <v>12</v>
      </c>
    </row>
    <row r="1929" spans="1:13" ht="24.95" customHeight="1">
      <c r="A1929" s="32">
        <f t="shared" ref="A1929:A1936" si="384">IF(H1929&gt;0,1,0)</f>
        <v>0</v>
      </c>
      <c r="B1929" s="10"/>
      <c r="C1929" s="2"/>
      <c r="D1929" s="2"/>
      <c r="E1929" s="2"/>
      <c r="F1929" s="2"/>
      <c r="G1929" s="2"/>
      <c r="H1929" s="3">
        <f>IF(AND(C1929=0,D1929=0,E1929=0,F1929=0,G1929=0),0,ROUND(IF(C1929=0,1,C1929)*IF(D1929=0,1,D1929)*IF(E1929=0,1,E1929)*IF(F1929=0,1,F1929)*IF(G1929=0,1,G1929),2))</f>
        <v>0</v>
      </c>
      <c r="I1929" s="63"/>
      <c r="J1929" s="7"/>
      <c r="K1929" s="8"/>
      <c r="M1929" s="391"/>
    </row>
    <row r="1930" spans="1:13" ht="24.95" customHeight="1">
      <c r="A1930" s="32">
        <f t="shared" si="384"/>
        <v>0</v>
      </c>
      <c r="B1930" s="10"/>
      <c r="C1930" s="2"/>
      <c r="D1930" s="2"/>
      <c r="E1930" s="2"/>
      <c r="F1930" s="2"/>
      <c r="G1930" s="2"/>
      <c r="H1930" s="3">
        <f t="shared" ref="H1930:H1936" si="385">IF(AND(C1930=0,D1930=0,E1930=0,F1930=0,G1930=0),0,ROUND(IF(C1930=0,1,C1930)*IF(D1930=0,1,D1930)*IF(E1930=0,1,E1930)*IF(F1930=0,1,F1930)*IF(G1930=0,1,G1930),2))</f>
        <v>0</v>
      </c>
      <c r="I1930" s="63"/>
      <c r="J1930" s="7"/>
      <c r="K1930" s="8"/>
      <c r="M1930" s="391"/>
    </row>
    <row r="1931" spans="1:13" ht="24.95" customHeight="1">
      <c r="A1931" s="32">
        <f t="shared" si="384"/>
        <v>0</v>
      </c>
      <c r="B1931" s="10"/>
      <c r="C1931" s="2"/>
      <c r="D1931" s="2"/>
      <c r="E1931" s="2"/>
      <c r="F1931" s="2"/>
      <c r="G1931" s="2"/>
      <c r="H1931" s="3">
        <f t="shared" si="385"/>
        <v>0</v>
      </c>
      <c r="I1931" s="63"/>
      <c r="J1931" s="7"/>
      <c r="K1931" s="8"/>
      <c r="M1931" s="391"/>
    </row>
    <row r="1932" spans="1:13" ht="24.95" customHeight="1">
      <c r="A1932" s="32">
        <f t="shared" si="384"/>
        <v>0</v>
      </c>
      <c r="B1932" s="10"/>
      <c r="C1932" s="2"/>
      <c r="D1932" s="2"/>
      <c r="E1932" s="2"/>
      <c r="F1932" s="2"/>
      <c r="G1932" s="2"/>
      <c r="H1932" s="3">
        <f t="shared" si="385"/>
        <v>0</v>
      </c>
      <c r="I1932" s="63"/>
      <c r="J1932" s="7"/>
      <c r="K1932" s="8"/>
      <c r="M1932" s="391"/>
    </row>
    <row r="1933" spans="1:13" ht="24.95" customHeight="1">
      <c r="A1933" s="32">
        <f t="shared" si="384"/>
        <v>0</v>
      </c>
      <c r="B1933" s="10"/>
      <c r="C1933" s="2"/>
      <c r="D1933" s="2"/>
      <c r="E1933" s="2"/>
      <c r="F1933" s="2"/>
      <c r="G1933" s="2"/>
      <c r="H1933" s="3">
        <f t="shared" si="385"/>
        <v>0</v>
      </c>
      <c r="I1933" s="63"/>
      <c r="J1933" s="7"/>
      <c r="K1933" s="8"/>
      <c r="M1933" s="391"/>
    </row>
    <row r="1934" spans="1:13" ht="24.95" customHeight="1">
      <c r="A1934" s="32">
        <f t="shared" si="384"/>
        <v>0</v>
      </c>
      <c r="B1934" s="10"/>
      <c r="C1934" s="2"/>
      <c r="D1934" s="2"/>
      <c r="E1934" s="2"/>
      <c r="F1934" s="2"/>
      <c r="G1934" s="2"/>
      <c r="H1934" s="3">
        <f t="shared" si="385"/>
        <v>0</v>
      </c>
      <c r="I1934" s="63"/>
      <c r="J1934" s="7"/>
      <c r="K1934" s="8"/>
      <c r="M1934" s="391"/>
    </row>
    <row r="1935" spans="1:13" ht="24.95" customHeight="1">
      <c r="A1935" s="32">
        <f t="shared" si="384"/>
        <v>0</v>
      </c>
      <c r="B1935" s="10"/>
      <c r="C1935" s="2"/>
      <c r="D1935" s="2"/>
      <c r="E1935" s="2"/>
      <c r="F1935" s="2"/>
      <c r="G1935" s="2"/>
      <c r="H1935" s="3">
        <f t="shared" si="385"/>
        <v>0</v>
      </c>
      <c r="I1935" s="63"/>
      <c r="J1935" s="7"/>
      <c r="K1935" s="8"/>
      <c r="M1935" s="391"/>
    </row>
    <row r="1936" spans="1:13" ht="24.95" customHeight="1">
      <c r="A1936" s="32">
        <f t="shared" si="384"/>
        <v>0</v>
      </c>
      <c r="B1936" s="10"/>
      <c r="C1936" s="2"/>
      <c r="D1936" s="2"/>
      <c r="E1936" s="2"/>
      <c r="F1936" s="2"/>
      <c r="G1936" s="2"/>
      <c r="H1936" s="3">
        <f t="shared" si="385"/>
        <v>0</v>
      </c>
      <c r="I1936" s="63"/>
      <c r="J1936" s="7"/>
      <c r="K1936" s="8"/>
      <c r="M1936" s="391"/>
    </row>
    <row r="1937" spans="1:13" ht="24.95" customHeight="1">
      <c r="A1937" s="33" t="e">
        <f>VLOOKUP(B1928,O:W,2)</f>
        <v>#N/A</v>
      </c>
      <c r="B1937" s="649" t="s">
        <v>70</v>
      </c>
      <c r="C1937" s="650"/>
      <c r="D1937" s="650"/>
      <c r="E1937" s="650"/>
      <c r="F1937" s="650"/>
      <c r="G1937" s="650"/>
      <c r="H1937" s="6"/>
      <c r="I1937" s="63">
        <f>SUM(H1929:H1937)</f>
        <v>0</v>
      </c>
      <c r="J1937" s="1" t="e">
        <f>VLOOKUP(B1928,O:W,7)</f>
        <v>#N/A</v>
      </c>
      <c r="K1937" s="8"/>
      <c r="M1937" s="391"/>
    </row>
    <row r="1938" spans="1:13" ht="45.75" customHeight="1">
      <c r="A1938" s="32">
        <f>IF(B1938&gt;0,1,0)</f>
        <v>0</v>
      </c>
      <c r="B1938" s="647"/>
      <c r="C1938" s="648"/>
      <c r="D1938" s="648"/>
      <c r="E1938" s="648"/>
      <c r="F1938" s="648"/>
      <c r="G1938" s="648"/>
      <c r="H1938" s="6"/>
      <c r="I1938" s="63"/>
      <c r="J1938" s="7"/>
      <c r="K1938" s="8"/>
      <c r="M1938" s="390" t="s">
        <v>12</v>
      </c>
    </row>
    <row r="1939" spans="1:13" ht="24.95" customHeight="1">
      <c r="A1939" s="32">
        <f t="shared" ref="A1939:A1946" si="386">IF(H1939&gt;0,1,0)</f>
        <v>0</v>
      </c>
      <c r="B1939" s="10"/>
      <c r="C1939" s="2"/>
      <c r="D1939" s="2"/>
      <c r="E1939" s="2"/>
      <c r="F1939" s="2"/>
      <c r="G1939" s="2"/>
      <c r="H1939" s="3">
        <f>IF(AND(C1939=0,D1939=0,E1939=0,F1939=0,G1939=0),0,ROUND(IF(C1939=0,1,C1939)*IF(D1939=0,1,D1939)*IF(E1939=0,1,E1939)*IF(F1939=0,1,F1939)*IF(G1939=0,1,G1939),2))</f>
        <v>0</v>
      </c>
      <c r="I1939" s="63"/>
      <c r="J1939" s="7"/>
      <c r="K1939" s="8"/>
      <c r="M1939" s="391"/>
    </row>
    <row r="1940" spans="1:13" ht="24.95" customHeight="1">
      <c r="A1940" s="32">
        <f t="shared" si="386"/>
        <v>0</v>
      </c>
      <c r="B1940" s="10"/>
      <c r="C1940" s="2"/>
      <c r="D1940" s="2"/>
      <c r="E1940" s="2"/>
      <c r="F1940" s="2"/>
      <c r="G1940" s="2"/>
      <c r="H1940" s="3">
        <f t="shared" ref="H1940:H1946" si="387">IF(AND(C1940=0,D1940=0,E1940=0,F1940=0,G1940=0),0,ROUND(IF(C1940=0,1,C1940)*IF(D1940=0,1,D1940)*IF(E1940=0,1,E1940)*IF(F1940=0,1,F1940)*IF(G1940=0,1,G1940),2))</f>
        <v>0</v>
      </c>
      <c r="I1940" s="63"/>
      <c r="J1940" s="7"/>
      <c r="K1940" s="8"/>
      <c r="M1940" s="391"/>
    </row>
    <row r="1941" spans="1:13" ht="24.95" customHeight="1">
      <c r="A1941" s="32">
        <f t="shared" si="386"/>
        <v>0</v>
      </c>
      <c r="B1941" s="10"/>
      <c r="C1941" s="2"/>
      <c r="D1941" s="2"/>
      <c r="E1941" s="2"/>
      <c r="F1941" s="2"/>
      <c r="G1941" s="2"/>
      <c r="H1941" s="3">
        <f t="shared" si="387"/>
        <v>0</v>
      </c>
      <c r="I1941" s="63"/>
      <c r="J1941" s="7"/>
      <c r="K1941" s="8"/>
      <c r="M1941" s="391"/>
    </row>
    <row r="1942" spans="1:13" ht="24.95" customHeight="1">
      <c r="A1942" s="32">
        <f t="shared" si="386"/>
        <v>0</v>
      </c>
      <c r="B1942" s="10"/>
      <c r="C1942" s="2"/>
      <c r="D1942" s="2"/>
      <c r="E1942" s="2"/>
      <c r="F1942" s="2"/>
      <c r="G1942" s="2"/>
      <c r="H1942" s="3">
        <f t="shared" si="387"/>
        <v>0</v>
      </c>
      <c r="I1942" s="63"/>
      <c r="J1942" s="7"/>
      <c r="K1942" s="8"/>
      <c r="M1942" s="391"/>
    </row>
    <row r="1943" spans="1:13" ht="24.95" customHeight="1">
      <c r="A1943" s="32">
        <f t="shared" si="386"/>
        <v>0</v>
      </c>
      <c r="B1943" s="10"/>
      <c r="C1943" s="2"/>
      <c r="D1943" s="2"/>
      <c r="E1943" s="2"/>
      <c r="F1943" s="2"/>
      <c r="G1943" s="2"/>
      <c r="H1943" s="3">
        <f t="shared" si="387"/>
        <v>0</v>
      </c>
      <c r="I1943" s="63"/>
      <c r="J1943" s="7"/>
      <c r="K1943" s="8"/>
      <c r="M1943" s="391"/>
    </row>
    <row r="1944" spans="1:13" ht="24.95" customHeight="1">
      <c r="A1944" s="32">
        <f t="shared" si="386"/>
        <v>0</v>
      </c>
      <c r="B1944" s="10"/>
      <c r="C1944" s="2"/>
      <c r="D1944" s="2"/>
      <c r="E1944" s="2"/>
      <c r="F1944" s="2"/>
      <c r="G1944" s="2"/>
      <c r="H1944" s="3">
        <f t="shared" si="387"/>
        <v>0</v>
      </c>
      <c r="I1944" s="63"/>
      <c r="J1944" s="7"/>
      <c r="K1944" s="8"/>
      <c r="M1944" s="391"/>
    </row>
    <row r="1945" spans="1:13" ht="24.95" customHeight="1">
      <c r="A1945" s="32">
        <f t="shared" si="386"/>
        <v>0</v>
      </c>
      <c r="B1945" s="10"/>
      <c r="C1945" s="2"/>
      <c r="D1945" s="2"/>
      <c r="E1945" s="2"/>
      <c r="F1945" s="2"/>
      <c r="G1945" s="2"/>
      <c r="H1945" s="3">
        <f t="shared" si="387"/>
        <v>0</v>
      </c>
      <c r="I1945" s="63"/>
      <c r="J1945" s="7"/>
      <c r="K1945" s="8"/>
      <c r="M1945" s="391"/>
    </row>
    <row r="1946" spans="1:13" ht="24.95" customHeight="1">
      <c r="A1946" s="32">
        <f t="shared" si="386"/>
        <v>0</v>
      </c>
      <c r="B1946" s="10"/>
      <c r="C1946" s="2"/>
      <c r="D1946" s="2"/>
      <c r="E1946" s="2"/>
      <c r="F1946" s="2"/>
      <c r="G1946" s="2"/>
      <c r="H1946" s="3">
        <f t="shared" si="387"/>
        <v>0</v>
      </c>
      <c r="I1946" s="63"/>
      <c r="J1946" s="7"/>
      <c r="K1946" s="8"/>
      <c r="M1946" s="391"/>
    </row>
    <row r="1947" spans="1:13" ht="24.95" customHeight="1">
      <c r="A1947" s="33" t="e">
        <f>VLOOKUP(B1938,O:W,2)</f>
        <v>#N/A</v>
      </c>
      <c r="B1947" s="649" t="s">
        <v>70</v>
      </c>
      <c r="C1947" s="650"/>
      <c r="D1947" s="650"/>
      <c r="E1947" s="650"/>
      <c r="F1947" s="650"/>
      <c r="G1947" s="650"/>
      <c r="H1947" s="6"/>
      <c r="I1947" s="63">
        <f>SUM(H1939:H1947)</f>
        <v>0</v>
      </c>
      <c r="J1947" s="1" t="e">
        <f>VLOOKUP(B1938,O:W,7)</f>
        <v>#N/A</v>
      </c>
      <c r="K1947" s="8"/>
      <c r="M1947" s="391"/>
    </row>
    <row r="1948" spans="1:13" ht="45.75" customHeight="1">
      <c r="A1948" s="32">
        <f>IF(B1948&gt;0,1,0)</f>
        <v>0</v>
      </c>
      <c r="B1948" s="647"/>
      <c r="C1948" s="648"/>
      <c r="D1948" s="648"/>
      <c r="E1948" s="648"/>
      <c r="F1948" s="648"/>
      <c r="G1948" s="648"/>
      <c r="H1948" s="6"/>
      <c r="I1948" s="63"/>
      <c r="J1948" s="7"/>
      <c r="K1948" s="8"/>
      <c r="M1948" s="390" t="s">
        <v>3867</v>
      </c>
    </row>
    <row r="1949" spans="1:13" ht="24.95" customHeight="1">
      <c r="A1949" s="32">
        <f t="shared" ref="A1949:A1956" si="388">IF(H1949&gt;0,1,0)</f>
        <v>0</v>
      </c>
      <c r="B1949" s="10"/>
      <c r="C1949" s="2"/>
      <c r="D1949" s="2"/>
      <c r="E1949" s="2"/>
      <c r="F1949" s="2"/>
      <c r="G1949" s="2"/>
      <c r="H1949" s="3">
        <f>IF(AND(C1949=0,D1949=0,E1949=0,F1949=0,G1949=0),0,ROUND(IF(C1949=0,1,C1949)*IF(D1949=0,1,D1949)*IF(E1949=0,1,E1949)*IF(F1949=0,1,F1949)*IF(G1949=0,1,G1949),2))</f>
        <v>0</v>
      </c>
      <c r="I1949" s="63"/>
      <c r="J1949" s="7"/>
      <c r="K1949" s="8"/>
      <c r="M1949" s="391" t="s">
        <v>3868</v>
      </c>
    </row>
    <row r="1950" spans="1:13" ht="24.95" customHeight="1">
      <c r="A1950" s="32">
        <f t="shared" si="388"/>
        <v>0</v>
      </c>
      <c r="B1950" s="10"/>
      <c r="C1950" s="2"/>
      <c r="D1950" s="2"/>
      <c r="E1950" s="2"/>
      <c r="F1950" s="2"/>
      <c r="G1950" s="2"/>
      <c r="H1950" s="3">
        <f t="shared" ref="H1950:H1956" si="389">IF(AND(C1950=0,D1950=0,E1950=0,F1950=0,G1950=0),0,ROUND(IF(C1950=0,1,C1950)*IF(D1950=0,1,D1950)*IF(E1950=0,1,E1950)*IF(F1950=0,1,F1950)*IF(G1950=0,1,G1950),2))</f>
        <v>0</v>
      </c>
      <c r="I1950" s="63"/>
      <c r="J1950" s="7"/>
      <c r="K1950" s="8"/>
      <c r="M1950" s="391"/>
    </row>
    <row r="1951" spans="1:13" ht="24.95" customHeight="1">
      <c r="A1951" s="32">
        <f t="shared" si="388"/>
        <v>0</v>
      </c>
      <c r="B1951" s="10"/>
      <c r="C1951" s="2"/>
      <c r="D1951" s="2"/>
      <c r="E1951" s="2"/>
      <c r="F1951" s="2"/>
      <c r="G1951" s="2"/>
      <c r="H1951" s="3">
        <f t="shared" si="389"/>
        <v>0</v>
      </c>
      <c r="I1951" s="63"/>
      <c r="J1951" s="7"/>
      <c r="K1951" s="8"/>
      <c r="M1951" s="391"/>
    </row>
    <row r="1952" spans="1:13" ht="24.95" customHeight="1">
      <c r="A1952" s="32">
        <f t="shared" si="388"/>
        <v>0</v>
      </c>
      <c r="B1952" s="10"/>
      <c r="C1952" s="2"/>
      <c r="D1952" s="2"/>
      <c r="E1952" s="2"/>
      <c r="F1952" s="2"/>
      <c r="G1952" s="2"/>
      <c r="H1952" s="3">
        <f t="shared" si="389"/>
        <v>0</v>
      </c>
      <c r="I1952" s="63"/>
      <c r="J1952" s="7"/>
      <c r="K1952" s="8"/>
      <c r="M1952" s="391"/>
    </row>
    <row r="1953" spans="1:13" ht="24.95" customHeight="1">
      <c r="A1953" s="32">
        <f t="shared" si="388"/>
        <v>0</v>
      </c>
      <c r="B1953" s="10"/>
      <c r="C1953" s="2"/>
      <c r="D1953" s="2"/>
      <c r="E1953" s="2"/>
      <c r="F1953" s="2"/>
      <c r="G1953" s="2"/>
      <c r="H1953" s="3">
        <f t="shared" si="389"/>
        <v>0</v>
      </c>
      <c r="I1953" s="63"/>
      <c r="J1953" s="7"/>
      <c r="K1953" s="8"/>
      <c r="M1953" s="391"/>
    </row>
    <row r="1954" spans="1:13" ht="24.95" customHeight="1">
      <c r="A1954" s="32">
        <f t="shared" si="388"/>
        <v>0</v>
      </c>
      <c r="B1954" s="10"/>
      <c r="C1954" s="2"/>
      <c r="D1954" s="2"/>
      <c r="E1954" s="2"/>
      <c r="F1954" s="2"/>
      <c r="G1954" s="2"/>
      <c r="H1954" s="3">
        <f t="shared" si="389"/>
        <v>0</v>
      </c>
      <c r="I1954" s="63"/>
      <c r="J1954" s="7"/>
      <c r="K1954" s="8"/>
      <c r="M1954" s="391"/>
    </row>
    <row r="1955" spans="1:13" ht="24.95" customHeight="1">
      <c r="A1955" s="32">
        <f t="shared" si="388"/>
        <v>0</v>
      </c>
      <c r="B1955" s="10"/>
      <c r="C1955" s="2"/>
      <c r="D1955" s="2"/>
      <c r="E1955" s="2"/>
      <c r="F1955" s="2"/>
      <c r="G1955" s="2"/>
      <c r="H1955" s="3">
        <f t="shared" si="389"/>
        <v>0</v>
      </c>
      <c r="I1955" s="63"/>
      <c r="J1955" s="7"/>
      <c r="K1955" s="8"/>
      <c r="M1955" s="391"/>
    </row>
    <row r="1956" spans="1:13" ht="24.95" customHeight="1">
      <c r="A1956" s="32">
        <f t="shared" si="388"/>
        <v>0</v>
      </c>
      <c r="B1956" s="10"/>
      <c r="C1956" s="2"/>
      <c r="D1956" s="2"/>
      <c r="E1956" s="2"/>
      <c r="F1956" s="2"/>
      <c r="G1956" s="2"/>
      <c r="H1956" s="3">
        <f t="shared" si="389"/>
        <v>0</v>
      </c>
      <c r="I1956" s="63"/>
      <c r="J1956" s="7"/>
      <c r="K1956" s="8"/>
      <c r="M1956" s="391"/>
    </row>
    <row r="1957" spans="1:13" ht="24.95" customHeight="1">
      <c r="A1957" s="33" t="e">
        <f>VLOOKUP(B1948,O:W,2)</f>
        <v>#N/A</v>
      </c>
      <c r="B1957" s="649" t="s">
        <v>70</v>
      </c>
      <c r="C1957" s="650"/>
      <c r="D1957" s="650"/>
      <c r="E1957" s="650"/>
      <c r="F1957" s="650"/>
      <c r="G1957" s="650"/>
      <c r="H1957" s="6"/>
      <c r="I1957" s="63">
        <f>SUM(H1949:H1957)</f>
        <v>0</v>
      </c>
      <c r="J1957" s="1" t="e">
        <f>VLOOKUP(B1948,O:W,7)</f>
        <v>#N/A</v>
      </c>
      <c r="K1957" s="8"/>
      <c r="M1957" s="391"/>
    </row>
    <row r="1958" spans="1:13" ht="45.75" customHeight="1">
      <c r="A1958" s="32">
        <f>IF(B1958&gt;0,1,0)</f>
        <v>0</v>
      </c>
      <c r="B1958" s="647"/>
      <c r="C1958" s="648"/>
      <c r="D1958" s="648"/>
      <c r="E1958" s="648"/>
      <c r="F1958" s="648"/>
      <c r="G1958" s="648"/>
      <c r="H1958" s="6"/>
      <c r="I1958" s="63"/>
      <c r="J1958" s="7"/>
      <c r="K1958" s="8"/>
      <c r="M1958" s="390" t="s">
        <v>12</v>
      </c>
    </row>
    <row r="1959" spans="1:13" ht="24.95" customHeight="1">
      <c r="A1959" s="32">
        <f t="shared" ref="A1959:A1966" si="390">IF(H1959&gt;0,1,0)</f>
        <v>0</v>
      </c>
      <c r="B1959" s="10"/>
      <c r="C1959" s="2"/>
      <c r="D1959" s="2"/>
      <c r="E1959" s="2"/>
      <c r="F1959" s="2"/>
      <c r="G1959" s="2"/>
      <c r="H1959" s="3">
        <f>IF(AND(C1959=0,D1959=0,E1959=0,F1959=0,G1959=0),0,ROUND(IF(C1959=0,1,C1959)*IF(D1959=0,1,D1959)*IF(E1959=0,1,E1959)*IF(F1959=0,1,F1959)*IF(G1959=0,1,G1959),2))</f>
        <v>0</v>
      </c>
      <c r="I1959" s="63"/>
      <c r="J1959" s="7"/>
      <c r="K1959" s="8"/>
      <c r="M1959" s="391"/>
    </row>
    <row r="1960" spans="1:13" ht="24.95" customHeight="1">
      <c r="A1960" s="32">
        <f t="shared" si="390"/>
        <v>0</v>
      </c>
      <c r="B1960" s="10"/>
      <c r="C1960" s="2"/>
      <c r="D1960" s="2"/>
      <c r="E1960" s="2"/>
      <c r="F1960" s="2"/>
      <c r="G1960" s="2"/>
      <c r="H1960" s="3">
        <f t="shared" ref="H1960:H1966" si="391">IF(AND(C1960=0,D1960=0,E1960=0,F1960=0,G1960=0),0,ROUND(IF(C1960=0,1,C1960)*IF(D1960=0,1,D1960)*IF(E1960=0,1,E1960)*IF(F1960=0,1,F1960)*IF(G1960=0,1,G1960),2))</f>
        <v>0</v>
      </c>
      <c r="I1960" s="63"/>
      <c r="J1960" s="7"/>
      <c r="K1960" s="8"/>
      <c r="M1960" s="391"/>
    </row>
    <row r="1961" spans="1:13" ht="24.95" customHeight="1">
      <c r="A1961" s="32">
        <f t="shared" si="390"/>
        <v>0</v>
      </c>
      <c r="B1961" s="10"/>
      <c r="C1961" s="2"/>
      <c r="D1961" s="2"/>
      <c r="E1961" s="2"/>
      <c r="F1961" s="2"/>
      <c r="G1961" s="2"/>
      <c r="H1961" s="3">
        <f t="shared" si="391"/>
        <v>0</v>
      </c>
      <c r="I1961" s="63"/>
      <c r="J1961" s="7"/>
      <c r="K1961" s="8"/>
      <c r="M1961" s="391"/>
    </row>
    <row r="1962" spans="1:13" ht="24.95" customHeight="1">
      <c r="A1962" s="32">
        <f t="shared" si="390"/>
        <v>0</v>
      </c>
      <c r="B1962" s="10"/>
      <c r="C1962" s="2"/>
      <c r="D1962" s="2"/>
      <c r="E1962" s="2"/>
      <c r="F1962" s="2"/>
      <c r="G1962" s="2"/>
      <c r="H1962" s="3">
        <f t="shared" si="391"/>
        <v>0</v>
      </c>
      <c r="I1962" s="63"/>
      <c r="J1962" s="7"/>
      <c r="K1962" s="8"/>
      <c r="M1962" s="391"/>
    </row>
    <row r="1963" spans="1:13" ht="24.95" customHeight="1">
      <c r="A1963" s="32">
        <f t="shared" si="390"/>
        <v>0</v>
      </c>
      <c r="B1963" s="10"/>
      <c r="C1963" s="2"/>
      <c r="D1963" s="2"/>
      <c r="E1963" s="2"/>
      <c r="F1963" s="2"/>
      <c r="G1963" s="2"/>
      <c r="H1963" s="3">
        <f t="shared" si="391"/>
        <v>0</v>
      </c>
      <c r="I1963" s="63"/>
      <c r="J1963" s="7"/>
      <c r="K1963" s="8"/>
      <c r="M1963" s="391"/>
    </row>
    <row r="1964" spans="1:13" ht="24.95" customHeight="1">
      <c r="A1964" s="32">
        <f t="shared" si="390"/>
        <v>0</v>
      </c>
      <c r="B1964" s="10"/>
      <c r="C1964" s="2"/>
      <c r="D1964" s="2"/>
      <c r="E1964" s="2"/>
      <c r="F1964" s="2"/>
      <c r="G1964" s="2"/>
      <c r="H1964" s="3">
        <f t="shared" si="391"/>
        <v>0</v>
      </c>
      <c r="I1964" s="63"/>
      <c r="J1964" s="7"/>
      <c r="K1964" s="8"/>
      <c r="M1964" s="391"/>
    </row>
    <row r="1965" spans="1:13" ht="24.95" customHeight="1">
      <c r="A1965" s="32">
        <f t="shared" si="390"/>
        <v>0</v>
      </c>
      <c r="B1965" s="10"/>
      <c r="C1965" s="2"/>
      <c r="D1965" s="2"/>
      <c r="E1965" s="2"/>
      <c r="F1965" s="2"/>
      <c r="G1965" s="2"/>
      <c r="H1965" s="3">
        <f t="shared" si="391"/>
        <v>0</v>
      </c>
      <c r="I1965" s="63"/>
      <c r="J1965" s="7"/>
      <c r="K1965" s="8"/>
      <c r="M1965" s="391"/>
    </row>
    <row r="1966" spans="1:13" ht="24.95" customHeight="1">
      <c r="A1966" s="32">
        <f t="shared" si="390"/>
        <v>0</v>
      </c>
      <c r="B1966" s="10"/>
      <c r="C1966" s="2"/>
      <c r="D1966" s="2"/>
      <c r="E1966" s="2"/>
      <c r="F1966" s="2"/>
      <c r="G1966" s="2"/>
      <c r="H1966" s="3">
        <f t="shared" si="391"/>
        <v>0</v>
      </c>
      <c r="I1966" s="63"/>
      <c r="J1966" s="7"/>
      <c r="K1966" s="8"/>
      <c r="M1966" s="391"/>
    </row>
    <row r="1967" spans="1:13" ht="24.95" customHeight="1">
      <c r="A1967" s="33" t="e">
        <f>VLOOKUP(B1958,O:W,2)</f>
        <v>#N/A</v>
      </c>
      <c r="B1967" s="649" t="s">
        <v>70</v>
      </c>
      <c r="C1967" s="650"/>
      <c r="D1967" s="650"/>
      <c r="E1967" s="650"/>
      <c r="F1967" s="650"/>
      <c r="G1967" s="650"/>
      <c r="H1967" s="6"/>
      <c r="I1967" s="63">
        <f>SUM(H1959:H1967)</f>
        <v>0</v>
      </c>
      <c r="J1967" s="1" t="e">
        <f>VLOOKUP(B1958,O:W,7)</f>
        <v>#N/A</v>
      </c>
      <c r="K1967" s="8"/>
      <c r="M1967" s="391"/>
    </row>
    <row r="1968" spans="1:13" ht="45.75" customHeight="1">
      <c r="A1968" s="32">
        <f>IF(B1968&gt;0,1,0)</f>
        <v>0</v>
      </c>
      <c r="B1968" s="647"/>
      <c r="C1968" s="648"/>
      <c r="D1968" s="648"/>
      <c r="E1968" s="648"/>
      <c r="F1968" s="648"/>
      <c r="G1968" s="648"/>
      <c r="H1968" s="6"/>
      <c r="I1968" s="63"/>
      <c r="J1968" s="7"/>
      <c r="K1968" s="8"/>
      <c r="M1968" s="390" t="s">
        <v>3867</v>
      </c>
    </row>
    <row r="1969" spans="1:13" ht="24.95" customHeight="1">
      <c r="A1969" s="32">
        <f t="shared" ref="A1969:A1976" si="392">IF(H1969&gt;0,1,0)</f>
        <v>0</v>
      </c>
      <c r="B1969" s="10"/>
      <c r="C1969" s="2"/>
      <c r="D1969" s="2"/>
      <c r="E1969" s="2"/>
      <c r="F1969" s="2"/>
      <c r="G1969" s="2"/>
      <c r="H1969" s="3">
        <f>IF(AND(C1969=0,D1969=0,E1969=0,F1969=0,G1969=0),0,ROUND(IF(C1969=0,1,C1969)*IF(D1969=0,1,D1969)*IF(E1969=0,1,E1969)*IF(F1969=0,1,F1969)*IF(G1969=0,1,G1969),2))</f>
        <v>0</v>
      </c>
      <c r="I1969" s="63"/>
      <c r="J1969" s="7"/>
      <c r="K1969" s="8"/>
      <c r="M1969" s="391" t="s">
        <v>3868</v>
      </c>
    </row>
    <row r="1970" spans="1:13" ht="24.95" customHeight="1">
      <c r="A1970" s="32">
        <f t="shared" si="392"/>
        <v>0</v>
      </c>
      <c r="B1970" s="10"/>
      <c r="C1970" s="2"/>
      <c r="D1970" s="2"/>
      <c r="E1970" s="2"/>
      <c r="F1970" s="2"/>
      <c r="G1970" s="2"/>
      <c r="H1970" s="3">
        <f t="shared" ref="H1970:H1976" si="393">IF(AND(C1970=0,D1970=0,E1970=0,F1970=0,G1970=0),0,ROUND(IF(C1970=0,1,C1970)*IF(D1970=0,1,D1970)*IF(E1970=0,1,E1970)*IF(F1970=0,1,F1970)*IF(G1970=0,1,G1970),2))</f>
        <v>0</v>
      </c>
      <c r="I1970" s="63"/>
      <c r="J1970" s="7"/>
      <c r="K1970" s="8"/>
      <c r="M1970" s="391"/>
    </row>
    <row r="1971" spans="1:13" ht="24.95" customHeight="1">
      <c r="A1971" s="32">
        <f t="shared" si="392"/>
        <v>0</v>
      </c>
      <c r="B1971" s="10"/>
      <c r="C1971" s="2"/>
      <c r="D1971" s="2"/>
      <c r="E1971" s="2"/>
      <c r="F1971" s="2"/>
      <c r="G1971" s="2"/>
      <c r="H1971" s="3">
        <f t="shared" si="393"/>
        <v>0</v>
      </c>
      <c r="I1971" s="63"/>
      <c r="J1971" s="7"/>
      <c r="K1971" s="8"/>
      <c r="M1971" s="391"/>
    </row>
    <row r="1972" spans="1:13" ht="24.95" customHeight="1">
      <c r="A1972" s="32">
        <f t="shared" si="392"/>
        <v>0</v>
      </c>
      <c r="B1972" s="10"/>
      <c r="C1972" s="2"/>
      <c r="D1972" s="2"/>
      <c r="E1972" s="2"/>
      <c r="F1972" s="2"/>
      <c r="G1972" s="2"/>
      <c r="H1972" s="3">
        <f t="shared" si="393"/>
        <v>0</v>
      </c>
      <c r="I1972" s="63"/>
      <c r="J1972" s="7"/>
      <c r="K1972" s="8"/>
      <c r="M1972" s="391"/>
    </row>
    <row r="1973" spans="1:13" ht="24.95" customHeight="1">
      <c r="A1973" s="32">
        <f t="shared" si="392"/>
        <v>0</v>
      </c>
      <c r="B1973" s="10"/>
      <c r="C1973" s="2"/>
      <c r="D1973" s="2"/>
      <c r="E1973" s="2"/>
      <c r="F1973" s="2"/>
      <c r="G1973" s="2"/>
      <c r="H1973" s="3">
        <f t="shared" si="393"/>
        <v>0</v>
      </c>
      <c r="I1973" s="63"/>
      <c r="J1973" s="7"/>
      <c r="K1973" s="8"/>
      <c r="M1973" s="391"/>
    </row>
    <row r="1974" spans="1:13" ht="24.95" customHeight="1">
      <c r="A1974" s="32">
        <f t="shared" si="392"/>
        <v>0</v>
      </c>
      <c r="B1974" s="10"/>
      <c r="C1974" s="2"/>
      <c r="D1974" s="2"/>
      <c r="E1974" s="2"/>
      <c r="F1974" s="2"/>
      <c r="G1974" s="2"/>
      <c r="H1974" s="3">
        <f t="shared" si="393"/>
        <v>0</v>
      </c>
      <c r="I1974" s="63"/>
      <c r="J1974" s="7"/>
      <c r="K1974" s="8"/>
      <c r="M1974" s="391"/>
    </row>
    <row r="1975" spans="1:13" ht="24.95" customHeight="1">
      <c r="A1975" s="32">
        <f t="shared" si="392"/>
        <v>0</v>
      </c>
      <c r="B1975" s="10"/>
      <c r="C1975" s="2"/>
      <c r="D1975" s="2"/>
      <c r="E1975" s="2"/>
      <c r="F1975" s="2"/>
      <c r="G1975" s="2"/>
      <c r="H1975" s="3">
        <f t="shared" si="393"/>
        <v>0</v>
      </c>
      <c r="I1975" s="63"/>
      <c r="J1975" s="7"/>
      <c r="K1975" s="8"/>
      <c r="M1975" s="391"/>
    </row>
    <row r="1976" spans="1:13" ht="24.95" customHeight="1">
      <c r="A1976" s="32">
        <f t="shared" si="392"/>
        <v>0</v>
      </c>
      <c r="B1976" s="10"/>
      <c r="C1976" s="2"/>
      <c r="D1976" s="2"/>
      <c r="E1976" s="2"/>
      <c r="F1976" s="2"/>
      <c r="G1976" s="2"/>
      <c r="H1976" s="3">
        <f t="shared" si="393"/>
        <v>0</v>
      </c>
      <c r="I1976" s="63"/>
      <c r="J1976" s="7"/>
      <c r="K1976" s="8"/>
      <c r="M1976" s="391"/>
    </row>
    <row r="1977" spans="1:13" ht="24.95" customHeight="1">
      <c r="A1977" s="33" t="e">
        <f>VLOOKUP(B1968,O:W,2)</f>
        <v>#N/A</v>
      </c>
      <c r="B1977" s="649" t="s">
        <v>70</v>
      </c>
      <c r="C1977" s="650"/>
      <c r="D1977" s="650"/>
      <c r="E1977" s="650"/>
      <c r="F1977" s="650"/>
      <c r="G1977" s="650"/>
      <c r="H1977" s="6"/>
      <c r="I1977" s="63">
        <f>SUM(H1969:H1977)</f>
        <v>0</v>
      </c>
      <c r="J1977" s="1" t="e">
        <f>VLOOKUP(B1968,O:W,7)</f>
        <v>#N/A</v>
      </c>
      <c r="K1977" s="8"/>
      <c r="M1977" s="391"/>
    </row>
    <row r="1978" spans="1:13" ht="45.75" customHeight="1">
      <c r="A1978" s="32">
        <f>IF(B1978&gt;0,1,0)</f>
        <v>1</v>
      </c>
      <c r="B1978" s="647" t="s">
        <v>3871</v>
      </c>
      <c r="C1978" s="648"/>
      <c r="D1978" s="648"/>
      <c r="E1978" s="648"/>
      <c r="F1978" s="648"/>
      <c r="G1978" s="648"/>
      <c r="H1978" s="6"/>
      <c r="I1978" s="63"/>
      <c r="J1978" s="7"/>
      <c r="K1978" s="8"/>
      <c r="M1978" s="396" t="s">
        <v>3869</v>
      </c>
    </row>
    <row r="1979" spans="1:13" ht="24.95" customHeight="1">
      <c r="A1979" s="32">
        <f t="shared" ref="A1979:A1986" si="394">IF(H1979&gt;0,1,0)</f>
        <v>1</v>
      </c>
      <c r="B1979" s="10"/>
      <c r="C1979" s="2">
        <v>5</v>
      </c>
      <c r="D1979" s="2"/>
      <c r="E1979" s="2"/>
      <c r="F1979" s="2"/>
      <c r="G1979" s="2">
        <v>30</v>
      </c>
      <c r="H1979" s="3">
        <f t="shared" ref="H1979:H1982" si="395">IF(AND(C1979=0,D1979=0,E1979=0,F1979=0,G1979=0),0,ROUND(IF(C1979=0,1,C1979)*IF(D1979=0,1,D1979)*IF(E1979=0,1,E1979)*IF(F1979=0,1,F1979)*IF(G1979=0,1,G1979),2))</f>
        <v>150</v>
      </c>
      <c r="I1979" s="63"/>
      <c r="J1979" s="7"/>
      <c r="K1979" s="8"/>
      <c r="M1979" s="397" t="s">
        <v>3870</v>
      </c>
    </row>
    <row r="1980" spans="1:13" ht="24.95" customHeight="1">
      <c r="A1980" s="32">
        <f t="shared" si="394"/>
        <v>0</v>
      </c>
      <c r="B1980" s="10"/>
      <c r="C1980" s="2"/>
      <c r="D1980" s="2"/>
      <c r="E1980" s="2"/>
      <c r="F1980" s="2"/>
      <c r="G1980" s="2"/>
      <c r="H1980" s="3">
        <f t="shared" si="395"/>
        <v>0</v>
      </c>
      <c r="I1980" s="63"/>
      <c r="J1980" s="7"/>
      <c r="K1980" s="8"/>
      <c r="M1980" s="397"/>
    </row>
    <row r="1981" spans="1:13" ht="24.95" customHeight="1">
      <c r="A1981" s="32">
        <f t="shared" si="394"/>
        <v>0</v>
      </c>
      <c r="B1981" s="10"/>
      <c r="C1981" s="2"/>
      <c r="D1981" s="2"/>
      <c r="E1981" s="2"/>
      <c r="F1981" s="2"/>
      <c r="G1981" s="2"/>
      <c r="H1981" s="3">
        <f t="shared" si="395"/>
        <v>0</v>
      </c>
      <c r="I1981" s="63"/>
      <c r="J1981" s="7"/>
      <c r="K1981" s="8"/>
      <c r="M1981" s="397"/>
    </row>
    <row r="1982" spans="1:13" ht="24.95" customHeight="1">
      <c r="A1982" s="32">
        <f t="shared" si="394"/>
        <v>0</v>
      </c>
      <c r="B1982" s="10"/>
      <c r="C1982" s="2"/>
      <c r="D1982" s="2"/>
      <c r="E1982" s="2"/>
      <c r="F1982" s="2"/>
      <c r="G1982" s="2"/>
      <c r="H1982" s="3">
        <f t="shared" si="395"/>
        <v>0</v>
      </c>
      <c r="I1982" s="63"/>
      <c r="J1982" s="7"/>
      <c r="K1982" s="8"/>
      <c r="M1982" s="397"/>
    </row>
    <row r="1983" spans="1:13" ht="24.95" customHeight="1">
      <c r="A1983" s="32">
        <f t="shared" si="394"/>
        <v>0</v>
      </c>
      <c r="B1983" s="10"/>
      <c r="C1983" s="2"/>
      <c r="D1983" s="2"/>
      <c r="E1983" s="2"/>
      <c r="F1983" s="2"/>
      <c r="G1983" s="2"/>
      <c r="H1983" s="3">
        <f>IF(AND(C1983=0,D1983=0,E1983=0,F1983=0,G1983=0),0,ROUND(IF(C1983=0,1,C1983)*IF(D1983=0,1,D1983)*IF(E1983=0,1,E1983)*IF(F1983=0,1,F1983)*IF(G1983=0,1,G1983),2))</f>
        <v>0</v>
      </c>
      <c r="I1983" s="63"/>
      <c r="J1983" s="7"/>
      <c r="K1983" s="8"/>
      <c r="M1983" s="397"/>
    </row>
    <row r="1984" spans="1:13" ht="24.95" customHeight="1">
      <c r="A1984" s="32">
        <f t="shared" si="394"/>
        <v>0</v>
      </c>
      <c r="B1984" s="10"/>
      <c r="C1984" s="2"/>
      <c r="D1984" s="2"/>
      <c r="E1984" s="2"/>
      <c r="F1984" s="2"/>
      <c r="G1984" s="2"/>
      <c r="H1984" s="3">
        <f>IF(AND(C1984=0,D1984=0,E1984=0,F1984=0,G1984=0),0,ROUND(IF(C1984=0,1,C1984)*IF(D1984=0,1,D1984)*IF(E1984=0,1,E1984)*IF(F1984=0,1,F1984)*IF(G1984=0,1,G1984),2))</f>
        <v>0</v>
      </c>
      <c r="I1984" s="63"/>
      <c r="J1984" s="7"/>
      <c r="K1984" s="8"/>
      <c r="M1984" s="397"/>
    </row>
    <row r="1985" spans="1:13" ht="24.95" customHeight="1">
      <c r="A1985" s="32">
        <f t="shared" si="394"/>
        <v>0</v>
      </c>
      <c r="B1985" s="10"/>
      <c r="C1985" s="2"/>
      <c r="D1985" s="2"/>
      <c r="E1985" s="2"/>
      <c r="F1985" s="2"/>
      <c r="G1985" s="2"/>
      <c r="H1985" s="3">
        <f>IF(AND(C1985=0,D1985=0,E1985=0,F1985=0,G1985=0),0,ROUND(IF(C1985=0,1,C1985)*IF(D1985=0,1,D1985)*IF(E1985=0,1,E1985)*IF(F1985=0,1,F1985)*IF(G1985=0,1,G1985),2))</f>
        <v>0</v>
      </c>
      <c r="I1985" s="63"/>
      <c r="J1985" s="7"/>
      <c r="K1985" s="8"/>
      <c r="M1985" s="397"/>
    </row>
    <row r="1986" spans="1:13" ht="24.95" customHeight="1">
      <c r="A1986" s="32">
        <f t="shared" si="394"/>
        <v>0</v>
      </c>
      <c r="B1986" s="10"/>
      <c r="C1986" s="2"/>
      <c r="D1986" s="2"/>
      <c r="E1986" s="2"/>
      <c r="F1986" s="2"/>
      <c r="G1986" s="2"/>
      <c r="H1986" s="3">
        <f>IF(AND(C1986=0,D1986=0,E1986=0,F1986=0,G1986=0),0,ROUND(IF(C1986=0,1,C1986)*IF(D1986=0,1,D1986)*IF(E1986=0,1,E1986)*IF(F1986=0,1,F1986)*IF(G1986=0,1,G1986),2))</f>
        <v>0</v>
      </c>
      <c r="I1986" s="63"/>
      <c r="J1986" s="7"/>
      <c r="K1986" s="8"/>
      <c r="M1986" s="397"/>
    </row>
    <row r="1987" spans="1:13" ht="24.95" customHeight="1">
      <c r="A1987" s="33" t="str">
        <f>VLOOKUP(B1978,O:W,2)</f>
        <v>160101</v>
      </c>
      <c r="B1987" s="649" t="s">
        <v>70</v>
      </c>
      <c r="C1987" s="650"/>
      <c r="D1987" s="650"/>
      <c r="E1987" s="650"/>
      <c r="F1987" s="650"/>
      <c r="G1987" s="650"/>
      <c r="H1987" s="6"/>
      <c r="I1987" s="63">
        <f>SUM(H1979:H1987)</f>
        <v>150</v>
      </c>
      <c r="J1987" s="1" t="str">
        <f>VLOOKUP(B1978,O:W,7)</f>
        <v>کيلوگرم</v>
      </c>
      <c r="K1987" s="8"/>
      <c r="M1987" s="397"/>
    </row>
    <row r="1988" spans="1:13" ht="45.75" customHeight="1">
      <c r="A1988" s="32">
        <f>IF(B1988&gt;0,1,0)</f>
        <v>1</v>
      </c>
      <c r="B1988" s="647" t="s">
        <v>7288</v>
      </c>
      <c r="C1988" s="648"/>
      <c r="D1988" s="648"/>
      <c r="E1988" s="648"/>
      <c r="F1988" s="648"/>
      <c r="G1988" s="648"/>
      <c r="H1988" s="6"/>
      <c r="I1988" s="63"/>
      <c r="J1988" s="7"/>
      <c r="K1988" s="8"/>
      <c r="M1988" s="396" t="s">
        <v>3869</v>
      </c>
    </row>
    <row r="1989" spans="1:13" ht="24.95" customHeight="1">
      <c r="A1989" s="32">
        <f t="shared" ref="A1989:A1996" si="396">IF(H1989&gt;0,1,0)</f>
        <v>1</v>
      </c>
      <c r="B1989" s="10"/>
      <c r="C1989" s="2">
        <v>1</v>
      </c>
      <c r="D1989" s="2"/>
      <c r="E1989" s="2"/>
      <c r="F1989" s="2"/>
      <c r="G1989" s="2"/>
      <c r="H1989" s="3">
        <f>IF(AND(C1989=0,D1989=0,E1989=0,F1989=0,G1989=0),0,ROUND(IF(C1989=0,1,C1989)*IF(D1989=0,1,D1989)*IF(E1989=0,1,E1989)*IF(F1989=0,1,F1989)*IF(G1989=0,1,G1989),2))</f>
        <v>1</v>
      </c>
      <c r="I1989" s="63"/>
      <c r="J1989" s="7"/>
      <c r="K1989" s="8"/>
      <c r="M1989" s="397" t="s">
        <v>3870</v>
      </c>
    </row>
    <row r="1990" spans="1:13" ht="24.95" customHeight="1">
      <c r="A1990" s="32">
        <f t="shared" si="396"/>
        <v>0</v>
      </c>
      <c r="B1990" s="10"/>
      <c r="C1990" s="2"/>
      <c r="D1990" s="2"/>
      <c r="E1990" s="2"/>
      <c r="F1990" s="2"/>
      <c r="G1990" s="2"/>
      <c r="H1990" s="3">
        <f t="shared" ref="H1990:H1996" si="397">IF(AND(C1990=0,D1990=0,E1990=0,F1990=0,G1990=0),0,ROUND(IF(C1990=0,1,C1990)*IF(D1990=0,1,D1990)*IF(E1990=0,1,E1990)*IF(F1990=0,1,F1990)*IF(G1990=0,1,G1990),2))</f>
        <v>0</v>
      </c>
      <c r="I1990" s="63"/>
      <c r="J1990" s="7"/>
      <c r="K1990" s="8"/>
      <c r="M1990" s="397"/>
    </row>
    <row r="1991" spans="1:13" ht="24.95" customHeight="1">
      <c r="A1991" s="32">
        <f t="shared" si="396"/>
        <v>0</v>
      </c>
      <c r="B1991" s="10"/>
      <c r="C1991" s="2"/>
      <c r="D1991" s="2"/>
      <c r="E1991" s="2"/>
      <c r="F1991" s="2"/>
      <c r="G1991" s="2"/>
      <c r="H1991" s="3">
        <f t="shared" si="397"/>
        <v>0</v>
      </c>
      <c r="I1991" s="63"/>
      <c r="J1991" s="7"/>
      <c r="K1991" s="8"/>
      <c r="M1991" s="397"/>
    </row>
    <row r="1992" spans="1:13" ht="24.95" customHeight="1">
      <c r="A1992" s="32">
        <f t="shared" si="396"/>
        <v>0</v>
      </c>
      <c r="B1992" s="10"/>
      <c r="C1992" s="2"/>
      <c r="D1992" s="2"/>
      <c r="E1992" s="2"/>
      <c r="F1992" s="2"/>
      <c r="G1992" s="2"/>
      <c r="H1992" s="3">
        <f t="shared" si="397"/>
        <v>0</v>
      </c>
      <c r="I1992" s="63"/>
      <c r="J1992" s="7"/>
      <c r="K1992" s="8"/>
      <c r="M1992" s="397"/>
    </row>
    <row r="1993" spans="1:13" ht="24.95" customHeight="1">
      <c r="A1993" s="32">
        <f t="shared" si="396"/>
        <v>0</v>
      </c>
      <c r="B1993" s="10"/>
      <c r="C1993" s="2"/>
      <c r="D1993" s="2"/>
      <c r="E1993" s="2"/>
      <c r="F1993" s="2"/>
      <c r="G1993" s="2"/>
      <c r="H1993" s="3">
        <f t="shared" si="397"/>
        <v>0</v>
      </c>
      <c r="I1993" s="63"/>
      <c r="J1993" s="7"/>
      <c r="K1993" s="8"/>
      <c r="M1993" s="397"/>
    </row>
    <row r="1994" spans="1:13" ht="24.95" customHeight="1">
      <c r="A1994" s="32">
        <f t="shared" si="396"/>
        <v>0</v>
      </c>
      <c r="B1994" s="10"/>
      <c r="C1994" s="2"/>
      <c r="D1994" s="2"/>
      <c r="E1994" s="2"/>
      <c r="F1994" s="2"/>
      <c r="G1994" s="2"/>
      <c r="H1994" s="3">
        <f t="shared" si="397"/>
        <v>0</v>
      </c>
      <c r="I1994" s="63"/>
      <c r="J1994" s="7"/>
      <c r="K1994" s="8"/>
      <c r="M1994" s="397"/>
    </row>
    <row r="1995" spans="1:13" ht="24.95" customHeight="1">
      <c r="A1995" s="32">
        <f t="shared" si="396"/>
        <v>0</v>
      </c>
      <c r="B1995" s="10"/>
      <c r="C1995" s="2"/>
      <c r="D1995" s="2"/>
      <c r="E1995" s="2"/>
      <c r="F1995" s="2"/>
      <c r="G1995" s="2"/>
      <c r="H1995" s="3">
        <f t="shared" si="397"/>
        <v>0</v>
      </c>
      <c r="I1995" s="63"/>
      <c r="J1995" s="7"/>
      <c r="K1995" s="8"/>
      <c r="M1995" s="397"/>
    </row>
    <row r="1996" spans="1:13" ht="24.95" customHeight="1">
      <c r="A1996" s="32">
        <f t="shared" si="396"/>
        <v>0</v>
      </c>
      <c r="B1996" s="10"/>
      <c r="C1996" s="2"/>
      <c r="D1996" s="2"/>
      <c r="E1996" s="2"/>
      <c r="F1996" s="2"/>
      <c r="G1996" s="2"/>
      <c r="H1996" s="3">
        <f t="shared" si="397"/>
        <v>0</v>
      </c>
      <c r="I1996" s="63"/>
      <c r="J1996" s="7"/>
      <c r="K1996" s="8"/>
      <c r="M1996" s="397"/>
    </row>
    <row r="1997" spans="1:13" ht="24.95" customHeight="1">
      <c r="A1997" s="33" t="str">
        <f>VLOOKUP(B1988,O:W,2)</f>
        <v>160708</v>
      </c>
      <c r="B1997" s="649" t="s">
        <v>70</v>
      </c>
      <c r="C1997" s="650"/>
      <c r="D1997" s="650"/>
      <c r="E1997" s="650"/>
      <c r="F1997" s="650"/>
      <c r="G1997" s="650"/>
      <c r="H1997" s="6"/>
      <c r="I1997" s="63">
        <f>SUM(H1989:H1997)</f>
        <v>1</v>
      </c>
      <c r="J1997" s="1" t="str">
        <f>VLOOKUP(B1988,O:W,7)</f>
        <v>كيلوگرم</v>
      </c>
      <c r="K1997" s="8"/>
      <c r="M1997" s="397"/>
    </row>
    <row r="1998" spans="1:13" ht="45.75" customHeight="1">
      <c r="A1998" s="32">
        <f>IF(B1998&gt;0,1,0)</f>
        <v>0</v>
      </c>
      <c r="B1998" s="647"/>
      <c r="C1998" s="648"/>
      <c r="D1998" s="648"/>
      <c r="E1998" s="648"/>
      <c r="F1998" s="648"/>
      <c r="G1998" s="648"/>
      <c r="H1998" s="6"/>
      <c r="I1998" s="63"/>
      <c r="J1998" s="7"/>
      <c r="K1998" s="8"/>
      <c r="M1998" s="396" t="s">
        <v>3869</v>
      </c>
    </row>
    <row r="1999" spans="1:13" ht="24.95" customHeight="1">
      <c r="A1999" s="32">
        <f t="shared" ref="A1999:A2006" si="398">IF(H1999&gt;0,1,0)</f>
        <v>0</v>
      </c>
      <c r="B1999" s="10"/>
      <c r="C1999" s="2"/>
      <c r="D1999" s="2"/>
      <c r="E1999" s="2"/>
      <c r="F1999" s="2"/>
      <c r="G1999" s="2"/>
      <c r="H1999" s="3">
        <f>IF(AND(C1999=0,D1999=0,E1999=0,F1999=0,G1999=0),0,ROUND(IF(C1999=0,1,C1999)*IF(D1999=0,1,D1999)*IF(E1999=0,1,E1999)*IF(F1999=0,1,F1999)*IF(G1999=0,1,G1999),2))</f>
        <v>0</v>
      </c>
      <c r="I1999" s="63"/>
      <c r="J1999" s="7"/>
      <c r="K1999" s="8"/>
      <c r="M1999" s="397" t="s">
        <v>3870</v>
      </c>
    </row>
    <row r="2000" spans="1:13" ht="24.95" customHeight="1">
      <c r="A2000" s="32">
        <f t="shared" si="398"/>
        <v>0</v>
      </c>
      <c r="B2000" s="10"/>
      <c r="C2000" s="2"/>
      <c r="D2000" s="2"/>
      <c r="E2000" s="2"/>
      <c r="F2000" s="2"/>
      <c r="G2000" s="2"/>
      <c r="H2000" s="3">
        <f t="shared" ref="H2000:H2006" si="399">IF(AND(C2000=0,D2000=0,E2000=0,F2000=0,G2000=0),0,ROUND(IF(C2000=0,1,C2000)*IF(D2000=0,1,D2000)*IF(E2000=0,1,E2000)*IF(F2000=0,1,F2000)*IF(G2000=0,1,G2000),2))</f>
        <v>0</v>
      </c>
      <c r="I2000" s="63"/>
      <c r="J2000" s="7"/>
      <c r="K2000" s="8"/>
      <c r="M2000" s="397"/>
    </row>
    <row r="2001" spans="1:13" ht="24.95" customHeight="1">
      <c r="A2001" s="32">
        <f t="shared" si="398"/>
        <v>0</v>
      </c>
      <c r="B2001" s="10"/>
      <c r="C2001" s="2"/>
      <c r="D2001" s="2"/>
      <c r="E2001" s="2"/>
      <c r="F2001" s="2"/>
      <c r="G2001" s="2"/>
      <c r="H2001" s="3">
        <f t="shared" si="399"/>
        <v>0</v>
      </c>
      <c r="I2001" s="63"/>
      <c r="J2001" s="7"/>
      <c r="K2001" s="8"/>
      <c r="M2001" s="397"/>
    </row>
    <row r="2002" spans="1:13" ht="24.95" customHeight="1">
      <c r="A2002" s="32">
        <f t="shared" si="398"/>
        <v>0</v>
      </c>
      <c r="B2002" s="10"/>
      <c r="C2002" s="2"/>
      <c r="D2002" s="2"/>
      <c r="E2002" s="2"/>
      <c r="F2002" s="2"/>
      <c r="G2002" s="2"/>
      <c r="H2002" s="3">
        <f t="shared" si="399"/>
        <v>0</v>
      </c>
      <c r="I2002" s="63"/>
      <c r="J2002" s="7"/>
      <c r="K2002" s="8"/>
      <c r="M2002" s="397"/>
    </row>
    <row r="2003" spans="1:13" ht="24.95" customHeight="1">
      <c r="A2003" s="32">
        <f t="shared" si="398"/>
        <v>0</v>
      </c>
      <c r="B2003" s="10"/>
      <c r="C2003" s="2"/>
      <c r="D2003" s="2"/>
      <c r="E2003" s="2"/>
      <c r="F2003" s="2"/>
      <c r="G2003" s="2"/>
      <c r="H2003" s="3">
        <f t="shared" si="399"/>
        <v>0</v>
      </c>
      <c r="I2003" s="63"/>
      <c r="J2003" s="7"/>
      <c r="K2003" s="8"/>
      <c r="M2003" s="397"/>
    </row>
    <row r="2004" spans="1:13" ht="24.95" customHeight="1">
      <c r="A2004" s="32">
        <f t="shared" si="398"/>
        <v>0</v>
      </c>
      <c r="B2004" s="10"/>
      <c r="C2004" s="2"/>
      <c r="D2004" s="2"/>
      <c r="E2004" s="2"/>
      <c r="F2004" s="2"/>
      <c r="G2004" s="2"/>
      <c r="H2004" s="3">
        <f t="shared" si="399"/>
        <v>0</v>
      </c>
      <c r="I2004" s="63"/>
      <c r="J2004" s="7"/>
      <c r="K2004" s="8"/>
      <c r="M2004" s="397"/>
    </row>
    <row r="2005" spans="1:13" ht="24.95" customHeight="1">
      <c r="A2005" s="32">
        <f t="shared" si="398"/>
        <v>0</v>
      </c>
      <c r="B2005" s="10"/>
      <c r="C2005" s="2"/>
      <c r="D2005" s="2"/>
      <c r="E2005" s="2"/>
      <c r="F2005" s="2"/>
      <c r="G2005" s="2"/>
      <c r="H2005" s="3">
        <f t="shared" si="399"/>
        <v>0</v>
      </c>
      <c r="I2005" s="63"/>
      <c r="J2005" s="7"/>
      <c r="K2005" s="8"/>
      <c r="M2005" s="397"/>
    </row>
    <row r="2006" spans="1:13" ht="24.95" customHeight="1">
      <c r="A2006" s="32">
        <f t="shared" si="398"/>
        <v>0</v>
      </c>
      <c r="B2006" s="10"/>
      <c r="C2006" s="2"/>
      <c r="D2006" s="2"/>
      <c r="E2006" s="2"/>
      <c r="F2006" s="2"/>
      <c r="G2006" s="2"/>
      <c r="H2006" s="3">
        <f t="shared" si="399"/>
        <v>0</v>
      </c>
      <c r="I2006" s="63"/>
      <c r="J2006" s="7"/>
      <c r="K2006" s="8"/>
      <c r="M2006" s="397"/>
    </row>
    <row r="2007" spans="1:13" ht="24.95" customHeight="1">
      <c r="A2007" s="33" t="e">
        <f>VLOOKUP(B1998,O:W,2)</f>
        <v>#N/A</v>
      </c>
      <c r="B2007" s="649" t="s">
        <v>70</v>
      </c>
      <c r="C2007" s="650"/>
      <c r="D2007" s="650"/>
      <c r="E2007" s="650"/>
      <c r="F2007" s="650"/>
      <c r="G2007" s="650"/>
      <c r="H2007" s="6"/>
      <c r="I2007" s="63">
        <f>SUM(H1999:H2007)</f>
        <v>0</v>
      </c>
      <c r="J2007" s="1" t="e">
        <f>VLOOKUP(B1998,O:W,7)</f>
        <v>#N/A</v>
      </c>
      <c r="K2007" s="8"/>
      <c r="M2007" s="397"/>
    </row>
    <row r="2008" spans="1:13" ht="45.75" customHeight="1">
      <c r="A2008" s="32">
        <f>IF(B2008&gt;0,1,0)</f>
        <v>0</v>
      </c>
      <c r="B2008" s="647"/>
      <c r="C2008" s="648"/>
      <c r="D2008" s="648"/>
      <c r="E2008" s="648"/>
      <c r="F2008" s="648"/>
      <c r="G2008" s="648"/>
      <c r="H2008" s="6"/>
      <c r="I2008" s="63"/>
      <c r="J2008" s="7"/>
      <c r="K2008" s="8"/>
      <c r="M2008" s="396" t="s">
        <v>3869</v>
      </c>
    </row>
    <row r="2009" spans="1:13" ht="24.95" customHeight="1">
      <c r="A2009" s="32">
        <f t="shared" ref="A2009:A2016" si="400">IF(H2009&gt;0,1,0)</f>
        <v>0</v>
      </c>
      <c r="B2009" s="10"/>
      <c r="C2009" s="2"/>
      <c r="D2009" s="2"/>
      <c r="E2009" s="2"/>
      <c r="F2009" s="2"/>
      <c r="G2009" s="2"/>
      <c r="H2009" s="3">
        <f>IF(AND(C2009=0,D2009=0,E2009=0,F2009=0,G2009=0),0,ROUND(IF(C2009=0,1,C2009)*IF(D2009=0,1,D2009)*IF(E2009=0,1,E2009)*IF(F2009=0,1,F2009)*IF(G2009=0,1,G2009),2))</f>
        <v>0</v>
      </c>
      <c r="I2009" s="63"/>
      <c r="J2009" s="7"/>
      <c r="K2009" s="8"/>
      <c r="M2009" s="397" t="s">
        <v>3870</v>
      </c>
    </row>
    <row r="2010" spans="1:13" ht="24.95" customHeight="1">
      <c r="A2010" s="32">
        <f t="shared" si="400"/>
        <v>0</v>
      </c>
      <c r="B2010" s="10"/>
      <c r="C2010" s="2"/>
      <c r="D2010" s="2"/>
      <c r="E2010" s="2"/>
      <c r="F2010" s="2"/>
      <c r="G2010" s="2"/>
      <c r="H2010" s="3">
        <f t="shared" ref="H2010:H2016" si="401">IF(AND(C2010=0,D2010=0,E2010=0,F2010=0,G2010=0),0,ROUND(IF(C2010=0,1,C2010)*IF(D2010=0,1,D2010)*IF(E2010=0,1,E2010)*IF(F2010=0,1,F2010)*IF(G2010=0,1,G2010),2))</f>
        <v>0</v>
      </c>
      <c r="I2010" s="63"/>
      <c r="J2010" s="7"/>
      <c r="K2010" s="8"/>
      <c r="M2010" s="397"/>
    </row>
    <row r="2011" spans="1:13" ht="24.95" customHeight="1">
      <c r="A2011" s="32">
        <f t="shared" si="400"/>
        <v>0</v>
      </c>
      <c r="B2011" s="10"/>
      <c r="C2011" s="2"/>
      <c r="D2011" s="2"/>
      <c r="E2011" s="2"/>
      <c r="F2011" s="2"/>
      <c r="G2011" s="2"/>
      <c r="H2011" s="3">
        <f t="shared" si="401"/>
        <v>0</v>
      </c>
      <c r="I2011" s="63"/>
      <c r="J2011" s="7"/>
      <c r="K2011" s="8"/>
      <c r="M2011" s="397"/>
    </row>
    <row r="2012" spans="1:13" ht="24.95" customHeight="1">
      <c r="A2012" s="32">
        <f t="shared" si="400"/>
        <v>0</v>
      </c>
      <c r="B2012" s="10"/>
      <c r="C2012" s="2"/>
      <c r="D2012" s="2"/>
      <c r="E2012" s="2"/>
      <c r="F2012" s="2"/>
      <c r="G2012" s="2"/>
      <c r="H2012" s="3">
        <f t="shared" si="401"/>
        <v>0</v>
      </c>
      <c r="I2012" s="63"/>
      <c r="J2012" s="7"/>
      <c r="K2012" s="8"/>
      <c r="M2012" s="397"/>
    </row>
    <row r="2013" spans="1:13" ht="24.95" customHeight="1">
      <c r="A2013" s="32">
        <f t="shared" si="400"/>
        <v>0</v>
      </c>
      <c r="B2013" s="10"/>
      <c r="C2013" s="2"/>
      <c r="D2013" s="2"/>
      <c r="E2013" s="2"/>
      <c r="F2013" s="2"/>
      <c r="G2013" s="2"/>
      <c r="H2013" s="3">
        <f t="shared" si="401"/>
        <v>0</v>
      </c>
      <c r="I2013" s="63"/>
      <c r="J2013" s="7"/>
      <c r="K2013" s="8"/>
      <c r="M2013" s="397"/>
    </row>
    <row r="2014" spans="1:13" ht="24.95" customHeight="1">
      <c r="A2014" s="32">
        <f t="shared" si="400"/>
        <v>0</v>
      </c>
      <c r="B2014" s="10"/>
      <c r="C2014" s="2"/>
      <c r="D2014" s="2"/>
      <c r="E2014" s="2"/>
      <c r="F2014" s="2"/>
      <c r="G2014" s="2"/>
      <c r="H2014" s="3">
        <f t="shared" si="401"/>
        <v>0</v>
      </c>
      <c r="I2014" s="63"/>
      <c r="J2014" s="7"/>
      <c r="K2014" s="8"/>
      <c r="M2014" s="397"/>
    </row>
    <row r="2015" spans="1:13" ht="24.95" customHeight="1">
      <c r="A2015" s="32">
        <f t="shared" si="400"/>
        <v>0</v>
      </c>
      <c r="B2015" s="10"/>
      <c r="C2015" s="2"/>
      <c r="D2015" s="2"/>
      <c r="E2015" s="2"/>
      <c r="F2015" s="2"/>
      <c r="G2015" s="2"/>
      <c r="H2015" s="3">
        <f t="shared" si="401"/>
        <v>0</v>
      </c>
      <c r="I2015" s="63"/>
      <c r="J2015" s="7"/>
      <c r="K2015" s="8"/>
      <c r="M2015" s="397"/>
    </row>
    <row r="2016" spans="1:13" ht="24.95" customHeight="1">
      <c r="A2016" s="32">
        <f t="shared" si="400"/>
        <v>0</v>
      </c>
      <c r="B2016" s="10"/>
      <c r="C2016" s="2"/>
      <c r="D2016" s="2"/>
      <c r="E2016" s="2"/>
      <c r="F2016" s="2"/>
      <c r="G2016" s="2"/>
      <c r="H2016" s="3">
        <f t="shared" si="401"/>
        <v>0</v>
      </c>
      <c r="I2016" s="63"/>
      <c r="J2016" s="7"/>
      <c r="K2016" s="8"/>
      <c r="M2016" s="397"/>
    </row>
    <row r="2017" spans="1:13" ht="24.95" customHeight="1">
      <c r="A2017" s="33" t="e">
        <f>VLOOKUP(B2008,O:W,2)</f>
        <v>#N/A</v>
      </c>
      <c r="B2017" s="649" t="s">
        <v>70</v>
      </c>
      <c r="C2017" s="650"/>
      <c r="D2017" s="650"/>
      <c r="E2017" s="650"/>
      <c r="F2017" s="650"/>
      <c r="G2017" s="650"/>
      <c r="H2017" s="6"/>
      <c r="I2017" s="63">
        <f>SUM(H2009:H2017)</f>
        <v>0</v>
      </c>
      <c r="J2017" s="1" t="e">
        <f>VLOOKUP(B2008,O:W,7)</f>
        <v>#N/A</v>
      </c>
      <c r="K2017" s="8"/>
      <c r="M2017" s="397"/>
    </row>
    <row r="2018" spans="1:13" ht="45.75" customHeight="1">
      <c r="A2018" s="32">
        <f>IF(B2018&gt;0,1,0)</f>
        <v>0</v>
      </c>
      <c r="B2018" s="647"/>
      <c r="C2018" s="648"/>
      <c r="D2018" s="648"/>
      <c r="E2018" s="648"/>
      <c r="F2018" s="648"/>
      <c r="G2018" s="648"/>
      <c r="H2018" s="6"/>
      <c r="I2018" s="63"/>
      <c r="J2018" s="7"/>
      <c r="K2018" s="8"/>
      <c r="M2018" s="396" t="s">
        <v>3869</v>
      </c>
    </row>
    <row r="2019" spans="1:13" ht="24.95" customHeight="1">
      <c r="A2019" s="32">
        <f t="shared" ref="A2019:A2026" si="402">IF(H2019&gt;0,1,0)</f>
        <v>0</v>
      </c>
      <c r="B2019" s="10"/>
      <c r="C2019" s="2"/>
      <c r="D2019" s="2"/>
      <c r="E2019" s="2"/>
      <c r="F2019" s="2"/>
      <c r="G2019" s="2"/>
      <c r="H2019" s="3">
        <f>IF(AND(C2019=0,D2019=0,E2019=0,F2019=0,G2019=0),0,ROUND(IF(C2019=0,1,C2019)*IF(D2019=0,1,D2019)*IF(E2019=0,1,E2019)*IF(F2019=0,1,F2019)*IF(G2019=0,1,G2019),2))</f>
        <v>0</v>
      </c>
      <c r="I2019" s="63"/>
      <c r="J2019" s="7"/>
      <c r="K2019" s="8"/>
      <c r="M2019" s="397" t="s">
        <v>3870</v>
      </c>
    </row>
    <row r="2020" spans="1:13" ht="24.95" customHeight="1">
      <c r="A2020" s="32">
        <f t="shared" si="402"/>
        <v>0</v>
      </c>
      <c r="B2020" s="10"/>
      <c r="C2020" s="2"/>
      <c r="D2020" s="2"/>
      <c r="E2020" s="2"/>
      <c r="F2020" s="2"/>
      <c r="G2020" s="2"/>
      <c r="H2020" s="3">
        <f t="shared" ref="H2020:H2026" si="403">IF(AND(C2020=0,D2020=0,E2020=0,F2020=0,G2020=0),0,ROUND(IF(C2020=0,1,C2020)*IF(D2020=0,1,D2020)*IF(E2020=0,1,E2020)*IF(F2020=0,1,F2020)*IF(G2020=0,1,G2020),2))</f>
        <v>0</v>
      </c>
      <c r="I2020" s="63"/>
      <c r="J2020" s="7"/>
      <c r="K2020" s="8"/>
      <c r="M2020" s="397"/>
    </row>
    <row r="2021" spans="1:13" ht="24.95" customHeight="1">
      <c r="A2021" s="32">
        <f t="shared" si="402"/>
        <v>0</v>
      </c>
      <c r="B2021" s="10"/>
      <c r="C2021" s="2"/>
      <c r="D2021" s="2"/>
      <c r="E2021" s="2"/>
      <c r="F2021" s="2"/>
      <c r="G2021" s="2"/>
      <c r="H2021" s="3">
        <f t="shared" si="403"/>
        <v>0</v>
      </c>
      <c r="I2021" s="63"/>
      <c r="J2021" s="7"/>
      <c r="K2021" s="8"/>
      <c r="M2021" s="397"/>
    </row>
    <row r="2022" spans="1:13" ht="24.95" customHeight="1">
      <c r="A2022" s="32">
        <f t="shared" si="402"/>
        <v>0</v>
      </c>
      <c r="B2022" s="10"/>
      <c r="C2022" s="2"/>
      <c r="D2022" s="2"/>
      <c r="E2022" s="2"/>
      <c r="F2022" s="2"/>
      <c r="G2022" s="2"/>
      <c r="H2022" s="3">
        <f t="shared" si="403"/>
        <v>0</v>
      </c>
      <c r="I2022" s="63"/>
      <c r="J2022" s="7"/>
      <c r="K2022" s="8"/>
      <c r="M2022" s="397"/>
    </row>
    <row r="2023" spans="1:13" ht="24.95" customHeight="1">
      <c r="A2023" s="32">
        <f t="shared" si="402"/>
        <v>0</v>
      </c>
      <c r="B2023" s="10"/>
      <c r="C2023" s="2"/>
      <c r="D2023" s="2"/>
      <c r="E2023" s="2"/>
      <c r="F2023" s="2"/>
      <c r="G2023" s="2"/>
      <c r="H2023" s="3">
        <f t="shared" si="403"/>
        <v>0</v>
      </c>
      <c r="I2023" s="63"/>
      <c r="J2023" s="7"/>
      <c r="K2023" s="8"/>
      <c r="M2023" s="397"/>
    </row>
    <row r="2024" spans="1:13" ht="24.95" customHeight="1">
      <c r="A2024" s="32">
        <f t="shared" si="402"/>
        <v>0</v>
      </c>
      <c r="B2024" s="10"/>
      <c r="C2024" s="2"/>
      <c r="D2024" s="2"/>
      <c r="E2024" s="2"/>
      <c r="F2024" s="2"/>
      <c r="G2024" s="2"/>
      <c r="H2024" s="3">
        <f t="shared" si="403"/>
        <v>0</v>
      </c>
      <c r="I2024" s="63"/>
      <c r="J2024" s="7"/>
      <c r="K2024" s="8"/>
      <c r="M2024" s="397"/>
    </row>
    <row r="2025" spans="1:13" ht="24.95" customHeight="1">
      <c r="A2025" s="32">
        <f t="shared" si="402"/>
        <v>0</v>
      </c>
      <c r="B2025" s="10"/>
      <c r="C2025" s="2"/>
      <c r="D2025" s="2"/>
      <c r="E2025" s="2"/>
      <c r="F2025" s="2"/>
      <c r="G2025" s="2"/>
      <c r="H2025" s="3">
        <f t="shared" si="403"/>
        <v>0</v>
      </c>
      <c r="I2025" s="63"/>
      <c r="J2025" s="7"/>
      <c r="K2025" s="8"/>
      <c r="M2025" s="397"/>
    </row>
    <row r="2026" spans="1:13" ht="24.95" customHeight="1">
      <c r="A2026" s="32">
        <f t="shared" si="402"/>
        <v>0</v>
      </c>
      <c r="B2026" s="10"/>
      <c r="C2026" s="2"/>
      <c r="D2026" s="2"/>
      <c r="E2026" s="2"/>
      <c r="F2026" s="2"/>
      <c r="G2026" s="2"/>
      <c r="H2026" s="3">
        <f t="shared" si="403"/>
        <v>0</v>
      </c>
      <c r="I2026" s="63"/>
      <c r="J2026" s="7"/>
      <c r="K2026" s="8"/>
      <c r="M2026" s="397"/>
    </row>
    <row r="2027" spans="1:13" ht="24.95" customHeight="1">
      <c r="A2027" s="33" t="e">
        <f>VLOOKUP(B2018,O:W,2)</f>
        <v>#N/A</v>
      </c>
      <c r="B2027" s="649" t="s">
        <v>70</v>
      </c>
      <c r="C2027" s="650"/>
      <c r="D2027" s="650"/>
      <c r="E2027" s="650"/>
      <c r="F2027" s="650"/>
      <c r="G2027" s="650"/>
      <c r="H2027" s="6"/>
      <c r="I2027" s="63">
        <f>SUM(H2019:H2027)</f>
        <v>0</v>
      </c>
      <c r="J2027" s="1" t="e">
        <f>VLOOKUP(B2018,O:W,7)</f>
        <v>#N/A</v>
      </c>
      <c r="K2027" s="8"/>
      <c r="M2027" s="397"/>
    </row>
    <row r="2028" spans="1:13" ht="45.75" customHeight="1">
      <c r="A2028" s="32">
        <f>IF(B2028&gt;0,1,0)</f>
        <v>0</v>
      </c>
      <c r="B2028" s="647"/>
      <c r="C2028" s="648"/>
      <c r="D2028" s="648"/>
      <c r="E2028" s="648"/>
      <c r="F2028" s="648"/>
      <c r="G2028" s="648"/>
      <c r="H2028" s="6"/>
      <c r="I2028" s="63"/>
      <c r="J2028" s="7"/>
      <c r="K2028" s="8"/>
      <c r="M2028" s="396" t="s">
        <v>3869</v>
      </c>
    </row>
    <row r="2029" spans="1:13" ht="24.95" customHeight="1">
      <c r="A2029" s="32">
        <f t="shared" ref="A2029:A2036" si="404">IF(H2029&gt;0,1,0)</f>
        <v>0</v>
      </c>
      <c r="B2029" s="10"/>
      <c r="C2029" s="2"/>
      <c r="D2029" s="2"/>
      <c r="E2029" s="2"/>
      <c r="F2029" s="2"/>
      <c r="G2029" s="2"/>
      <c r="H2029" s="3">
        <f>IF(AND(C2029=0,D2029=0,E2029=0,F2029=0,G2029=0),0,ROUND(IF(C2029=0,1,C2029)*IF(D2029=0,1,D2029)*IF(E2029=0,1,E2029)*IF(F2029=0,1,F2029)*IF(G2029=0,1,G2029),2))</f>
        <v>0</v>
      </c>
      <c r="I2029" s="63"/>
      <c r="J2029" s="7"/>
      <c r="K2029" s="8"/>
      <c r="M2029" s="397" t="s">
        <v>3870</v>
      </c>
    </row>
    <row r="2030" spans="1:13" ht="24.95" customHeight="1">
      <c r="A2030" s="32">
        <f t="shared" si="404"/>
        <v>0</v>
      </c>
      <c r="B2030" s="10"/>
      <c r="C2030" s="2"/>
      <c r="D2030" s="2"/>
      <c r="E2030" s="2"/>
      <c r="F2030" s="2"/>
      <c r="G2030" s="2"/>
      <c r="H2030" s="3">
        <f t="shared" ref="H2030:H2036" si="405">IF(AND(C2030=0,D2030=0,E2030=0,F2030=0,G2030=0),0,ROUND(IF(C2030=0,1,C2030)*IF(D2030=0,1,D2030)*IF(E2030=0,1,E2030)*IF(F2030=0,1,F2030)*IF(G2030=0,1,G2030),2))</f>
        <v>0</v>
      </c>
      <c r="I2030" s="63"/>
      <c r="J2030" s="7"/>
      <c r="K2030" s="8"/>
      <c r="M2030" s="397"/>
    </row>
    <row r="2031" spans="1:13" ht="24.95" customHeight="1">
      <c r="A2031" s="32">
        <f t="shared" si="404"/>
        <v>0</v>
      </c>
      <c r="B2031" s="10"/>
      <c r="C2031" s="2"/>
      <c r="D2031" s="2"/>
      <c r="E2031" s="2"/>
      <c r="F2031" s="2"/>
      <c r="G2031" s="2"/>
      <c r="H2031" s="3">
        <f t="shared" si="405"/>
        <v>0</v>
      </c>
      <c r="I2031" s="63"/>
      <c r="J2031" s="7"/>
      <c r="K2031" s="8"/>
      <c r="M2031" s="397"/>
    </row>
    <row r="2032" spans="1:13" ht="24.95" customHeight="1">
      <c r="A2032" s="32">
        <f t="shared" si="404"/>
        <v>0</v>
      </c>
      <c r="B2032" s="10"/>
      <c r="C2032" s="2"/>
      <c r="D2032" s="2"/>
      <c r="E2032" s="2"/>
      <c r="F2032" s="2"/>
      <c r="G2032" s="2"/>
      <c r="H2032" s="3">
        <f t="shared" si="405"/>
        <v>0</v>
      </c>
      <c r="I2032" s="63"/>
      <c r="J2032" s="7"/>
      <c r="K2032" s="8"/>
      <c r="M2032" s="397"/>
    </row>
    <row r="2033" spans="1:13" ht="24.95" customHeight="1">
      <c r="A2033" s="32">
        <f t="shared" si="404"/>
        <v>0</v>
      </c>
      <c r="B2033" s="10"/>
      <c r="C2033" s="2"/>
      <c r="D2033" s="2"/>
      <c r="E2033" s="2"/>
      <c r="F2033" s="2"/>
      <c r="G2033" s="2"/>
      <c r="H2033" s="3">
        <f t="shared" si="405"/>
        <v>0</v>
      </c>
      <c r="I2033" s="63"/>
      <c r="J2033" s="7"/>
      <c r="K2033" s="8"/>
      <c r="M2033" s="397"/>
    </row>
    <row r="2034" spans="1:13" ht="24.95" customHeight="1">
      <c r="A2034" s="32">
        <f t="shared" si="404"/>
        <v>0</v>
      </c>
      <c r="B2034" s="10"/>
      <c r="C2034" s="2"/>
      <c r="D2034" s="2"/>
      <c r="E2034" s="2"/>
      <c r="F2034" s="2"/>
      <c r="G2034" s="2"/>
      <c r="H2034" s="3">
        <f t="shared" si="405"/>
        <v>0</v>
      </c>
      <c r="I2034" s="63"/>
      <c r="J2034" s="7"/>
      <c r="K2034" s="8"/>
      <c r="M2034" s="397"/>
    </row>
    <row r="2035" spans="1:13" ht="24.95" customHeight="1">
      <c r="A2035" s="32">
        <f t="shared" si="404"/>
        <v>0</v>
      </c>
      <c r="B2035" s="10"/>
      <c r="C2035" s="2"/>
      <c r="D2035" s="2"/>
      <c r="E2035" s="2"/>
      <c r="F2035" s="2"/>
      <c r="G2035" s="2"/>
      <c r="H2035" s="3">
        <f t="shared" si="405"/>
        <v>0</v>
      </c>
      <c r="I2035" s="63"/>
      <c r="J2035" s="7"/>
      <c r="K2035" s="8"/>
      <c r="M2035" s="397"/>
    </row>
    <row r="2036" spans="1:13" ht="24.95" customHeight="1">
      <c r="A2036" s="32">
        <f t="shared" si="404"/>
        <v>0</v>
      </c>
      <c r="B2036" s="10"/>
      <c r="C2036" s="2"/>
      <c r="D2036" s="2"/>
      <c r="E2036" s="2"/>
      <c r="F2036" s="2"/>
      <c r="G2036" s="2"/>
      <c r="H2036" s="3">
        <f t="shared" si="405"/>
        <v>0</v>
      </c>
      <c r="I2036" s="63"/>
      <c r="J2036" s="7"/>
      <c r="K2036" s="8"/>
      <c r="M2036" s="397"/>
    </row>
    <row r="2037" spans="1:13" ht="24.95" customHeight="1">
      <c r="A2037" s="33" t="e">
        <f>VLOOKUP(B2028,O:W,2)</f>
        <v>#N/A</v>
      </c>
      <c r="B2037" s="649" t="s">
        <v>70</v>
      </c>
      <c r="C2037" s="650"/>
      <c r="D2037" s="650"/>
      <c r="E2037" s="650"/>
      <c r="F2037" s="650"/>
      <c r="G2037" s="650"/>
      <c r="H2037" s="6"/>
      <c r="I2037" s="63">
        <f>SUM(H2029:H2037)</f>
        <v>0</v>
      </c>
      <c r="J2037" s="1" t="e">
        <f>VLOOKUP(B2028,O:W,7)</f>
        <v>#N/A</v>
      </c>
      <c r="K2037" s="8"/>
      <c r="M2037" s="397"/>
    </row>
    <row r="2038" spans="1:13" ht="45.75" customHeight="1">
      <c r="A2038" s="32">
        <f>IF(B2038&gt;0,1,0)</f>
        <v>0</v>
      </c>
      <c r="B2038" s="647"/>
      <c r="C2038" s="648"/>
      <c r="D2038" s="648"/>
      <c r="E2038" s="648"/>
      <c r="F2038" s="648"/>
      <c r="G2038" s="648"/>
      <c r="H2038" s="6"/>
      <c r="I2038" s="63"/>
      <c r="J2038" s="7"/>
      <c r="K2038" s="8"/>
      <c r="M2038" s="396" t="s">
        <v>3869</v>
      </c>
    </row>
    <row r="2039" spans="1:13" ht="24.95" customHeight="1">
      <c r="A2039" s="32">
        <f t="shared" ref="A2039:A2046" si="406">IF(H2039&gt;0,1,0)</f>
        <v>0</v>
      </c>
      <c r="B2039" s="10"/>
      <c r="C2039" s="2"/>
      <c r="D2039" s="2"/>
      <c r="E2039" s="2"/>
      <c r="F2039" s="2"/>
      <c r="G2039" s="2"/>
      <c r="H2039" s="3">
        <f>IF(AND(C2039=0,D2039=0,E2039=0,F2039=0,G2039=0),0,ROUND(IF(C2039=0,1,C2039)*IF(D2039=0,1,D2039)*IF(E2039=0,1,E2039)*IF(F2039=0,1,F2039)*IF(G2039=0,1,G2039),2))</f>
        <v>0</v>
      </c>
      <c r="I2039" s="63"/>
      <c r="J2039" s="7"/>
      <c r="K2039" s="8"/>
      <c r="M2039" s="397" t="s">
        <v>3870</v>
      </c>
    </row>
    <row r="2040" spans="1:13" ht="24.95" customHeight="1">
      <c r="A2040" s="32">
        <f t="shared" si="406"/>
        <v>0</v>
      </c>
      <c r="B2040" s="10"/>
      <c r="C2040" s="2"/>
      <c r="D2040" s="2"/>
      <c r="E2040" s="2"/>
      <c r="F2040" s="2"/>
      <c r="G2040" s="2"/>
      <c r="H2040" s="3">
        <f t="shared" ref="H2040:H2046" si="407">IF(AND(C2040=0,D2040=0,E2040=0,F2040=0,G2040=0),0,ROUND(IF(C2040=0,1,C2040)*IF(D2040=0,1,D2040)*IF(E2040=0,1,E2040)*IF(F2040=0,1,F2040)*IF(G2040=0,1,G2040),2))</f>
        <v>0</v>
      </c>
      <c r="I2040" s="63"/>
      <c r="J2040" s="7"/>
      <c r="K2040" s="8"/>
      <c r="M2040" s="397"/>
    </row>
    <row r="2041" spans="1:13" ht="24.95" customHeight="1">
      <c r="A2041" s="32">
        <f t="shared" si="406"/>
        <v>0</v>
      </c>
      <c r="B2041" s="10"/>
      <c r="C2041" s="2"/>
      <c r="D2041" s="2"/>
      <c r="E2041" s="2"/>
      <c r="F2041" s="2"/>
      <c r="G2041" s="2"/>
      <c r="H2041" s="3">
        <f t="shared" si="407"/>
        <v>0</v>
      </c>
      <c r="I2041" s="63"/>
      <c r="J2041" s="7"/>
      <c r="K2041" s="8"/>
      <c r="M2041" s="397"/>
    </row>
    <row r="2042" spans="1:13" ht="24.95" customHeight="1">
      <c r="A2042" s="32">
        <f t="shared" si="406"/>
        <v>0</v>
      </c>
      <c r="B2042" s="10"/>
      <c r="C2042" s="2"/>
      <c r="D2042" s="2"/>
      <c r="E2042" s="2"/>
      <c r="F2042" s="2"/>
      <c r="G2042" s="2"/>
      <c r="H2042" s="3">
        <f t="shared" si="407"/>
        <v>0</v>
      </c>
      <c r="I2042" s="63"/>
      <c r="J2042" s="7"/>
      <c r="K2042" s="8"/>
      <c r="M2042" s="397"/>
    </row>
    <row r="2043" spans="1:13" ht="24.95" customHeight="1">
      <c r="A2043" s="32">
        <f t="shared" si="406"/>
        <v>0</v>
      </c>
      <c r="B2043" s="10"/>
      <c r="C2043" s="2"/>
      <c r="D2043" s="2"/>
      <c r="E2043" s="2"/>
      <c r="F2043" s="2"/>
      <c r="G2043" s="2"/>
      <c r="H2043" s="3">
        <f t="shared" si="407"/>
        <v>0</v>
      </c>
      <c r="I2043" s="63"/>
      <c r="J2043" s="7"/>
      <c r="K2043" s="8"/>
      <c r="M2043" s="397"/>
    </row>
    <row r="2044" spans="1:13" ht="24.95" customHeight="1">
      <c r="A2044" s="32">
        <f t="shared" si="406"/>
        <v>0</v>
      </c>
      <c r="B2044" s="10"/>
      <c r="C2044" s="2"/>
      <c r="D2044" s="2"/>
      <c r="E2044" s="2"/>
      <c r="F2044" s="2"/>
      <c r="G2044" s="2"/>
      <c r="H2044" s="3">
        <f t="shared" si="407"/>
        <v>0</v>
      </c>
      <c r="I2044" s="63"/>
      <c r="J2044" s="7"/>
      <c r="K2044" s="8"/>
      <c r="M2044" s="397"/>
    </row>
    <row r="2045" spans="1:13" ht="24.95" customHeight="1">
      <c r="A2045" s="32">
        <f t="shared" si="406"/>
        <v>0</v>
      </c>
      <c r="B2045" s="10"/>
      <c r="C2045" s="2"/>
      <c r="D2045" s="2"/>
      <c r="E2045" s="2"/>
      <c r="F2045" s="2"/>
      <c r="G2045" s="2"/>
      <c r="H2045" s="3">
        <f t="shared" si="407"/>
        <v>0</v>
      </c>
      <c r="I2045" s="63"/>
      <c r="J2045" s="7"/>
      <c r="K2045" s="8"/>
      <c r="M2045" s="397"/>
    </row>
    <row r="2046" spans="1:13" ht="24.95" customHeight="1">
      <c r="A2046" s="32">
        <f t="shared" si="406"/>
        <v>0</v>
      </c>
      <c r="B2046" s="10"/>
      <c r="C2046" s="2"/>
      <c r="D2046" s="2"/>
      <c r="E2046" s="2"/>
      <c r="F2046" s="2"/>
      <c r="G2046" s="2"/>
      <c r="H2046" s="3">
        <f t="shared" si="407"/>
        <v>0</v>
      </c>
      <c r="I2046" s="63"/>
      <c r="J2046" s="7"/>
      <c r="K2046" s="8"/>
      <c r="M2046" s="397"/>
    </row>
    <row r="2047" spans="1:13" ht="24.95" customHeight="1">
      <c r="A2047" s="33" t="e">
        <f>VLOOKUP(B2038,O:W,2)</f>
        <v>#N/A</v>
      </c>
      <c r="B2047" s="649" t="s">
        <v>70</v>
      </c>
      <c r="C2047" s="650"/>
      <c r="D2047" s="650"/>
      <c r="E2047" s="650"/>
      <c r="F2047" s="650"/>
      <c r="G2047" s="650"/>
      <c r="H2047" s="6"/>
      <c r="I2047" s="63">
        <f>SUM(H2039:H2047)</f>
        <v>0</v>
      </c>
      <c r="J2047" s="1" t="e">
        <f>VLOOKUP(B2038,O:W,7)</f>
        <v>#N/A</v>
      </c>
      <c r="K2047" s="8"/>
      <c r="M2047" s="397"/>
    </row>
    <row r="2048" spans="1:13" ht="45.75" customHeight="1">
      <c r="A2048" s="32">
        <f>IF(B2048&gt;0,1,0)</f>
        <v>0</v>
      </c>
      <c r="B2048" s="647"/>
      <c r="C2048" s="648"/>
      <c r="D2048" s="648"/>
      <c r="E2048" s="648"/>
      <c r="F2048" s="648"/>
      <c r="G2048" s="648"/>
      <c r="H2048" s="6"/>
      <c r="I2048" s="63"/>
      <c r="J2048" s="7"/>
      <c r="K2048" s="8"/>
      <c r="M2048" s="396" t="s">
        <v>3869</v>
      </c>
    </row>
    <row r="2049" spans="1:13" ht="24.95" customHeight="1">
      <c r="A2049" s="32">
        <f t="shared" ref="A2049:A2056" si="408">IF(H2049&gt;0,1,0)</f>
        <v>0</v>
      </c>
      <c r="B2049" s="10"/>
      <c r="C2049" s="2"/>
      <c r="D2049" s="2"/>
      <c r="E2049" s="2"/>
      <c r="F2049" s="2"/>
      <c r="G2049" s="2"/>
      <c r="H2049" s="3">
        <f>IF(AND(C2049=0,D2049=0,E2049=0,F2049=0,G2049=0),0,ROUND(IF(C2049=0,1,C2049)*IF(D2049=0,1,D2049)*IF(E2049=0,1,E2049)*IF(F2049=0,1,F2049)*IF(G2049=0,1,G2049),2))</f>
        <v>0</v>
      </c>
      <c r="I2049" s="63"/>
      <c r="J2049" s="7"/>
      <c r="K2049" s="8"/>
      <c r="M2049" s="397" t="s">
        <v>3870</v>
      </c>
    </row>
    <row r="2050" spans="1:13" ht="24.95" customHeight="1">
      <c r="A2050" s="32">
        <f t="shared" si="408"/>
        <v>0</v>
      </c>
      <c r="B2050" s="10"/>
      <c r="C2050" s="2"/>
      <c r="D2050" s="2"/>
      <c r="E2050" s="2"/>
      <c r="F2050" s="2"/>
      <c r="G2050" s="2"/>
      <c r="H2050" s="3">
        <f t="shared" ref="H2050:H2056" si="409">IF(AND(C2050=0,D2050=0,E2050=0,F2050=0,G2050=0),0,ROUND(IF(C2050=0,1,C2050)*IF(D2050=0,1,D2050)*IF(E2050=0,1,E2050)*IF(F2050=0,1,F2050)*IF(G2050=0,1,G2050),2))</f>
        <v>0</v>
      </c>
      <c r="I2050" s="63"/>
      <c r="J2050" s="7"/>
      <c r="K2050" s="8"/>
      <c r="M2050" s="397"/>
    </row>
    <row r="2051" spans="1:13" ht="24.95" customHeight="1">
      <c r="A2051" s="32">
        <f t="shared" si="408"/>
        <v>0</v>
      </c>
      <c r="B2051" s="10"/>
      <c r="C2051" s="2"/>
      <c r="D2051" s="2"/>
      <c r="E2051" s="2"/>
      <c r="F2051" s="2"/>
      <c r="G2051" s="2"/>
      <c r="H2051" s="3">
        <f t="shared" si="409"/>
        <v>0</v>
      </c>
      <c r="I2051" s="63"/>
      <c r="J2051" s="7"/>
      <c r="K2051" s="8"/>
      <c r="M2051" s="397"/>
    </row>
    <row r="2052" spans="1:13" ht="24.95" customHeight="1">
      <c r="A2052" s="32">
        <f t="shared" si="408"/>
        <v>0</v>
      </c>
      <c r="B2052" s="10"/>
      <c r="C2052" s="2"/>
      <c r="D2052" s="2"/>
      <c r="E2052" s="2"/>
      <c r="F2052" s="2"/>
      <c r="G2052" s="2"/>
      <c r="H2052" s="3">
        <f t="shared" si="409"/>
        <v>0</v>
      </c>
      <c r="I2052" s="63"/>
      <c r="J2052" s="7"/>
      <c r="K2052" s="8"/>
      <c r="M2052" s="397"/>
    </row>
    <row r="2053" spans="1:13" ht="24.95" customHeight="1">
      <c r="A2053" s="32">
        <f t="shared" si="408"/>
        <v>0</v>
      </c>
      <c r="B2053" s="10"/>
      <c r="C2053" s="2"/>
      <c r="D2053" s="2"/>
      <c r="E2053" s="2"/>
      <c r="F2053" s="2"/>
      <c r="G2053" s="2"/>
      <c r="H2053" s="3">
        <f t="shared" si="409"/>
        <v>0</v>
      </c>
      <c r="I2053" s="63"/>
      <c r="J2053" s="7"/>
      <c r="K2053" s="8"/>
      <c r="M2053" s="397"/>
    </row>
    <row r="2054" spans="1:13" ht="24.95" customHeight="1">
      <c r="A2054" s="32">
        <f t="shared" si="408"/>
        <v>0</v>
      </c>
      <c r="B2054" s="10"/>
      <c r="C2054" s="2"/>
      <c r="D2054" s="2"/>
      <c r="E2054" s="2"/>
      <c r="F2054" s="2"/>
      <c r="G2054" s="2"/>
      <c r="H2054" s="3">
        <f t="shared" si="409"/>
        <v>0</v>
      </c>
      <c r="I2054" s="63"/>
      <c r="J2054" s="7"/>
      <c r="K2054" s="8"/>
      <c r="M2054" s="397"/>
    </row>
    <row r="2055" spans="1:13" ht="24.95" customHeight="1">
      <c r="A2055" s="32">
        <f t="shared" si="408"/>
        <v>0</v>
      </c>
      <c r="B2055" s="10"/>
      <c r="C2055" s="2"/>
      <c r="D2055" s="2"/>
      <c r="E2055" s="2"/>
      <c r="F2055" s="2"/>
      <c r="G2055" s="2"/>
      <c r="H2055" s="3">
        <f t="shared" si="409"/>
        <v>0</v>
      </c>
      <c r="I2055" s="63"/>
      <c r="J2055" s="7"/>
      <c r="K2055" s="8"/>
      <c r="M2055" s="397"/>
    </row>
    <row r="2056" spans="1:13" ht="24.95" customHeight="1">
      <c r="A2056" s="32">
        <f t="shared" si="408"/>
        <v>0</v>
      </c>
      <c r="B2056" s="10"/>
      <c r="C2056" s="2"/>
      <c r="D2056" s="2"/>
      <c r="E2056" s="2"/>
      <c r="F2056" s="2"/>
      <c r="G2056" s="2"/>
      <c r="H2056" s="3">
        <f t="shared" si="409"/>
        <v>0</v>
      </c>
      <c r="I2056" s="63"/>
      <c r="J2056" s="7"/>
      <c r="K2056" s="8"/>
      <c r="M2056" s="397"/>
    </row>
    <row r="2057" spans="1:13" ht="24.95" customHeight="1">
      <c r="A2057" s="33" t="e">
        <f>VLOOKUP(B2048,O:W,2)</f>
        <v>#N/A</v>
      </c>
      <c r="B2057" s="649" t="s">
        <v>70</v>
      </c>
      <c r="C2057" s="650"/>
      <c r="D2057" s="650"/>
      <c r="E2057" s="650"/>
      <c r="F2057" s="650"/>
      <c r="G2057" s="650"/>
      <c r="H2057" s="6"/>
      <c r="I2057" s="63">
        <f>SUM(H2049:H2057)</f>
        <v>0</v>
      </c>
      <c r="J2057" s="1" t="e">
        <f>VLOOKUP(B2048,O:W,7)</f>
        <v>#N/A</v>
      </c>
      <c r="K2057" s="8"/>
      <c r="M2057" s="397"/>
    </row>
    <row r="2058" spans="1:13" ht="45.75" customHeight="1">
      <c r="A2058" s="32">
        <f>IF(B2058&gt;0,1,0)</f>
        <v>0</v>
      </c>
      <c r="B2058" s="647"/>
      <c r="C2058" s="648"/>
      <c r="D2058" s="648"/>
      <c r="E2058" s="648"/>
      <c r="F2058" s="648"/>
      <c r="G2058" s="648"/>
      <c r="H2058" s="6"/>
      <c r="I2058" s="63"/>
      <c r="J2058" s="7"/>
      <c r="K2058" s="8"/>
      <c r="M2058" s="396" t="s">
        <v>3869</v>
      </c>
    </row>
    <row r="2059" spans="1:13" ht="24.95" customHeight="1">
      <c r="A2059" s="32">
        <f t="shared" ref="A2059:A2066" si="410">IF(H2059&gt;0,1,0)</f>
        <v>0</v>
      </c>
      <c r="B2059" s="10"/>
      <c r="C2059" s="2"/>
      <c r="D2059" s="2"/>
      <c r="E2059" s="2"/>
      <c r="F2059" s="2"/>
      <c r="G2059" s="2"/>
      <c r="H2059" s="3">
        <f>IF(AND(C2059=0,D2059=0,E2059=0,F2059=0,G2059=0),0,ROUND(IF(C2059=0,1,C2059)*IF(D2059=0,1,D2059)*IF(E2059=0,1,E2059)*IF(F2059=0,1,F2059)*IF(G2059=0,1,G2059),2))</f>
        <v>0</v>
      </c>
      <c r="I2059" s="63"/>
      <c r="J2059" s="7"/>
      <c r="K2059" s="8"/>
      <c r="M2059" s="397" t="s">
        <v>3870</v>
      </c>
    </row>
    <row r="2060" spans="1:13" ht="24.95" customHeight="1">
      <c r="A2060" s="32">
        <f t="shared" si="410"/>
        <v>0</v>
      </c>
      <c r="B2060" s="10"/>
      <c r="C2060" s="2"/>
      <c r="D2060" s="2"/>
      <c r="E2060" s="2"/>
      <c r="F2060" s="2"/>
      <c r="G2060" s="2"/>
      <c r="H2060" s="3">
        <f t="shared" ref="H2060:H2066" si="411">IF(AND(C2060=0,D2060=0,E2060=0,F2060=0,G2060=0),0,ROUND(IF(C2060=0,1,C2060)*IF(D2060=0,1,D2060)*IF(E2060=0,1,E2060)*IF(F2060=0,1,F2060)*IF(G2060=0,1,G2060),2))</f>
        <v>0</v>
      </c>
      <c r="I2060" s="63"/>
      <c r="J2060" s="7"/>
      <c r="K2060" s="8"/>
      <c r="M2060" s="397"/>
    </row>
    <row r="2061" spans="1:13" ht="24.95" customHeight="1">
      <c r="A2061" s="32">
        <f t="shared" si="410"/>
        <v>0</v>
      </c>
      <c r="B2061" s="10"/>
      <c r="C2061" s="2"/>
      <c r="D2061" s="2"/>
      <c r="E2061" s="2"/>
      <c r="F2061" s="2"/>
      <c r="G2061" s="2"/>
      <c r="H2061" s="3">
        <f t="shared" si="411"/>
        <v>0</v>
      </c>
      <c r="I2061" s="63"/>
      <c r="J2061" s="7"/>
      <c r="K2061" s="8"/>
      <c r="M2061" s="397"/>
    </row>
    <row r="2062" spans="1:13" ht="24.95" customHeight="1">
      <c r="A2062" s="32">
        <f t="shared" si="410"/>
        <v>0</v>
      </c>
      <c r="B2062" s="10"/>
      <c r="C2062" s="2"/>
      <c r="D2062" s="2"/>
      <c r="E2062" s="2"/>
      <c r="F2062" s="2"/>
      <c r="G2062" s="2"/>
      <c r="H2062" s="3">
        <f t="shared" si="411"/>
        <v>0</v>
      </c>
      <c r="I2062" s="63"/>
      <c r="J2062" s="7"/>
      <c r="K2062" s="8"/>
      <c r="M2062" s="397"/>
    </row>
    <row r="2063" spans="1:13" ht="24.95" customHeight="1">
      <c r="A2063" s="32">
        <f t="shared" si="410"/>
        <v>0</v>
      </c>
      <c r="B2063" s="10"/>
      <c r="C2063" s="2"/>
      <c r="D2063" s="2"/>
      <c r="E2063" s="2"/>
      <c r="F2063" s="2"/>
      <c r="G2063" s="2"/>
      <c r="H2063" s="3">
        <f t="shared" si="411"/>
        <v>0</v>
      </c>
      <c r="I2063" s="63"/>
      <c r="J2063" s="7"/>
      <c r="K2063" s="8"/>
      <c r="M2063" s="397"/>
    </row>
    <row r="2064" spans="1:13" ht="24.95" customHeight="1">
      <c r="A2064" s="32">
        <f t="shared" si="410"/>
        <v>0</v>
      </c>
      <c r="B2064" s="10"/>
      <c r="C2064" s="2"/>
      <c r="D2064" s="2"/>
      <c r="E2064" s="2"/>
      <c r="F2064" s="2"/>
      <c r="G2064" s="2"/>
      <c r="H2064" s="3">
        <f t="shared" si="411"/>
        <v>0</v>
      </c>
      <c r="I2064" s="63"/>
      <c r="J2064" s="7"/>
      <c r="K2064" s="8"/>
      <c r="M2064" s="397"/>
    </row>
    <row r="2065" spans="1:13" ht="24.95" customHeight="1">
      <c r="A2065" s="32">
        <f t="shared" si="410"/>
        <v>0</v>
      </c>
      <c r="B2065" s="10"/>
      <c r="C2065" s="2"/>
      <c r="D2065" s="2"/>
      <c r="E2065" s="2"/>
      <c r="F2065" s="2"/>
      <c r="G2065" s="2"/>
      <c r="H2065" s="3">
        <f t="shared" si="411"/>
        <v>0</v>
      </c>
      <c r="I2065" s="63"/>
      <c r="J2065" s="7"/>
      <c r="K2065" s="8"/>
      <c r="M2065" s="397"/>
    </row>
    <row r="2066" spans="1:13" ht="24.95" customHeight="1">
      <c r="A2066" s="32">
        <f t="shared" si="410"/>
        <v>0</v>
      </c>
      <c r="B2066" s="10"/>
      <c r="C2066" s="2"/>
      <c r="D2066" s="2"/>
      <c r="E2066" s="2"/>
      <c r="F2066" s="2"/>
      <c r="G2066" s="2"/>
      <c r="H2066" s="3">
        <f t="shared" si="411"/>
        <v>0</v>
      </c>
      <c r="I2066" s="63"/>
      <c r="J2066" s="7"/>
      <c r="K2066" s="8"/>
      <c r="M2066" s="397"/>
    </row>
    <row r="2067" spans="1:13" ht="24.95" customHeight="1">
      <c r="A2067" s="33" t="e">
        <f>VLOOKUP(B2058,O:W,2)</f>
        <v>#N/A</v>
      </c>
      <c r="B2067" s="649" t="s">
        <v>70</v>
      </c>
      <c r="C2067" s="650"/>
      <c r="D2067" s="650"/>
      <c r="E2067" s="650"/>
      <c r="F2067" s="650"/>
      <c r="G2067" s="650"/>
      <c r="H2067" s="6"/>
      <c r="I2067" s="63">
        <f>SUM(H2059:H2067)</f>
        <v>0</v>
      </c>
      <c r="J2067" s="1" t="e">
        <f>VLOOKUP(B2058,O:W,7)</f>
        <v>#N/A</v>
      </c>
      <c r="K2067" s="8"/>
      <c r="M2067" s="397"/>
    </row>
    <row r="2068" spans="1:13" ht="45.75" customHeight="1">
      <c r="A2068" s="32">
        <f>IF(B2068&gt;0,1,0)</f>
        <v>0</v>
      </c>
      <c r="B2068" s="647"/>
      <c r="C2068" s="648"/>
      <c r="D2068" s="648"/>
      <c r="E2068" s="648"/>
      <c r="F2068" s="648"/>
      <c r="G2068" s="648"/>
      <c r="H2068" s="6"/>
      <c r="I2068" s="63"/>
      <c r="J2068" s="7"/>
      <c r="K2068" s="8"/>
      <c r="M2068" s="396" t="s">
        <v>3869</v>
      </c>
    </row>
    <row r="2069" spans="1:13" ht="24.95" customHeight="1">
      <c r="A2069" s="32">
        <f t="shared" ref="A2069:A2076" si="412">IF(H2069&gt;0,1,0)</f>
        <v>0</v>
      </c>
      <c r="B2069" s="10"/>
      <c r="C2069" s="2"/>
      <c r="D2069" s="2"/>
      <c r="E2069" s="2"/>
      <c r="F2069" s="2"/>
      <c r="G2069" s="2"/>
      <c r="H2069" s="3">
        <f>IF(AND(C2069=0,D2069=0,E2069=0,F2069=0,G2069=0),0,ROUND(IF(C2069=0,1,C2069)*IF(D2069=0,1,D2069)*IF(E2069=0,1,E2069)*IF(F2069=0,1,F2069)*IF(G2069=0,1,G2069),2))</f>
        <v>0</v>
      </c>
      <c r="I2069" s="63"/>
      <c r="J2069" s="7"/>
      <c r="K2069" s="8"/>
      <c r="M2069" s="397" t="s">
        <v>3870</v>
      </c>
    </row>
    <row r="2070" spans="1:13" ht="24.95" customHeight="1">
      <c r="A2070" s="32">
        <f t="shared" si="412"/>
        <v>0</v>
      </c>
      <c r="B2070" s="10"/>
      <c r="C2070" s="2"/>
      <c r="D2070" s="2"/>
      <c r="E2070" s="2"/>
      <c r="F2070" s="2"/>
      <c r="G2070" s="2"/>
      <c r="H2070" s="3">
        <f t="shared" ref="H2070:H2076" si="413">IF(AND(C2070=0,D2070=0,E2070=0,F2070=0,G2070=0),0,ROUND(IF(C2070=0,1,C2070)*IF(D2070=0,1,D2070)*IF(E2070=0,1,E2070)*IF(F2070=0,1,F2070)*IF(G2070=0,1,G2070),2))</f>
        <v>0</v>
      </c>
      <c r="I2070" s="63"/>
      <c r="J2070" s="7"/>
      <c r="K2070" s="8"/>
      <c r="M2070" s="397"/>
    </row>
    <row r="2071" spans="1:13" ht="24.95" customHeight="1">
      <c r="A2071" s="32">
        <f t="shared" si="412"/>
        <v>0</v>
      </c>
      <c r="B2071" s="10"/>
      <c r="C2071" s="2"/>
      <c r="D2071" s="2"/>
      <c r="E2071" s="2"/>
      <c r="F2071" s="2"/>
      <c r="G2071" s="2"/>
      <c r="H2071" s="3">
        <f t="shared" si="413"/>
        <v>0</v>
      </c>
      <c r="I2071" s="63"/>
      <c r="J2071" s="7"/>
      <c r="K2071" s="8"/>
      <c r="M2071" s="397"/>
    </row>
    <row r="2072" spans="1:13" ht="24.95" customHeight="1">
      <c r="A2072" s="32">
        <f t="shared" si="412"/>
        <v>0</v>
      </c>
      <c r="B2072" s="10"/>
      <c r="C2072" s="2"/>
      <c r="D2072" s="2"/>
      <c r="E2072" s="2"/>
      <c r="F2072" s="2"/>
      <c r="G2072" s="2"/>
      <c r="H2072" s="3">
        <f t="shared" si="413"/>
        <v>0</v>
      </c>
      <c r="I2072" s="63"/>
      <c r="J2072" s="7"/>
      <c r="K2072" s="8"/>
      <c r="M2072" s="397"/>
    </row>
    <row r="2073" spans="1:13" ht="24.95" customHeight="1">
      <c r="A2073" s="32">
        <f t="shared" si="412"/>
        <v>0</v>
      </c>
      <c r="B2073" s="10"/>
      <c r="C2073" s="2"/>
      <c r="D2073" s="2"/>
      <c r="E2073" s="2"/>
      <c r="F2073" s="2"/>
      <c r="G2073" s="2"/>
      <c r="H2073" s="3">
        <f t="shared" si="413"/>
        <v>0</v>
      </c>
      <c r="I2073" s="63"/>
      <c r="J2073" s="7"/>
      <c r="K2073" s="8"/>
      <c r="M2073" s="397"/>
    </row>
    <row r="2074" spans="1:13" ht="24.95" customHeight="1">
      <c r="A2074" s="32">
        <f t="shared" si="412"/>
        <v>0</v>
      </c>
      <c r="B2074" s="10"/>
      <c r="C2074" s="2"/>
      <c r="D2074" s="2"/>
      <c r="E2074" s="2"/>
      <c r="F2074" s="2"/>
      <c r="G2074" s="2"/>
      <c r="H2074" s="3">
        <f t="shared" si="413"/>
        <v>0</v>
      </c>
      <c r="I2074" s="63"/>
      <c r="J2074" s="7"/>
      <c r="K2074" s="8"/>
      <c r="M2074" s="397"/>
    </row>
    <row r="2075" spans="1:13" ht="24.95" customHeight="1">
      <c r="A2075" s="32">
        <f t="shared" si="412"/>
        <v>0</v>
      </c>
      <c r="B2075" s="10"/>
      <c r="C2075" s="2"/>
      <c r="D2075" s="2"/>
      <c r="E2075" s="2"/>
      <c r="F2075" s="2"/>
      <c r="G2075" s="2"/>
      <c r="H2075" s="3">
        <f t="shared" si="413"/>
        <v>0</v>
      </c>
      <c r="I2075" s="63"/>
      <c r="J2075" s="7"/>
      <c r="K2075" s="8"/>
      <c r="M2075" s="397"/>
    </row>
    <row r="2076" spans="1:13" ht="24.95" customHeight="1">
      <c r="A2076" s="32">
        <f t="shared" si="412"/>
        <v>0</v>
      </c>
      <c r="B2076" s="10"/>
      <c r="C2076" s="2"/>
      <c r="D2076" s="2"/>
      <c r="E2076" s="2"/>
      <c r="F2076" s="2"/>
      <c r="G2076" s="2"/>
      <c r="H2076" s="3">
        <f t="shared" si="413"/>
        <v>0</v>
      </c>
      <c r="I2076" s="63"/>
      <c r="J2076" s="7"/>
      <c r="K2076" s="8"/>
      <c r="M2076" s="397"/>
    </row>
    <row r="2077" spans="1:13" ht="24.95" customHeight="1">
      <c r="A2077" s="33" t="e">
        <f>VLOOKUP(B2068,O:W,2)</f>
        <v>#N/A</v>
      </c>
      <c r="B2077" s="649" t="s">
        <v>70</v>
      </c>
      <c r="C2077" s="650"/>
      <c r="D2077" s="650"/>
      <c r="E2077" s="650"/>
      <c r="F2077" s="650"/>
      <c r="G2077" s="650"/>
      <c r="H2077" s="6"/>
      <c r="I2077" s="63">
        <f>SUM(H2069:H2077)</f>
        <v>0</v>
      </c>
      <c r="J2077" s="1" t="e">
        <f>VLOOKUP(B2068,O:W,7)</f>
        <v>#N/A</v>
      </c>
      <c r="K2077" s="8"/>
      <c r="M2077" s="397"/>
    </row>
    <row r="2078" spans="1:13" ht="45.75" customHeight="1">
      <c r="A2078" s="32">
        <f>IF(B2078&gt;0,1,0)</f>
        <v>0</v>
      </c>
      <c r="B2078" s="647"/>
      <c r="C2078" s="648"/>
      <c r="D2078" s="648"/>
      <c r="E2078" s="648"/>
      <c r="F2078" s="648"/>
      <c r="G2078" s="648"/>
      <c r="H2078" s="6"/>
      <c r="I2078" s="63"/>
      <c r="J2078" s="7"/>
      <c r="K2078" s="8"/>
      <c r="M2078" s="396" t="s">
        <v>3869</v>
      </c>
    </row>
    <row r="2079" spans="1:13" ht="24.95" customHeight="1">
      <c r="A2079" s="32">
        <f t="shared" ref="A2079:A2086" si="414">IF(H2079&gt;0,1,0)</f>
        <v>0</v>
      </c>
      <c r="B2079" s="10"/>
      <c r="C2079" s="2"/>
      <c r="D2079" s="2"/>
      <c r="E2079" s="2"/>
      <c r="F2079" s="2"/>
      <c r="G2079" s="2"/>
      <c r="H2079" s="3">
        <f>IF(AND(C2079=0,D2079=0,E2079=0,F2079=0,G2079=0),0,ROUND(IF(C2079=0,1,C2079)*IF(D2079=0,1,D2079)*IF(E2079=0,1,E2079)*IF(F2079=0,1,F2079)*IF(G2079=0,1,G2079),2))</f>
        <v>0</v>
      </c>
      <c r="I2079" s="63"/>
      <c r="J2079" s="7"/>
      <c r="K2079" s="8"/>
      <c r="M2079" s="397" t="s">
        <v>3870</v>
      </c>
    </row>
    <row r="2080" spans="1:13" ht="24.95" customHeight="1">
      <c r="A2080" s="32">
        <f t="shared" si="414"/>
        <v>0</v>
      </c>
      <c r="B2080" s="10"/>
      <c r="C2080" s="2"/>
      <c r="D2080" s="2"/>
      <c r="E2080" s="2"/>
      <c r="F2080" s="2"/>
      <c r="G2080" s="2"/>
      <c r="H2080" s="3">
        <f t="shared" ref="H2080:H2086" si="415">IF(AND(C2080=0,D2080=0,E2080=0,F2080=0,G2080=0),0,ROUND(IF(C2080=0,1,C2080)*IF(D2080=0,1,D2080)*IF(E2080=0,1,E2080)*IF(F2080=0,1,F2080)*IF(G2080=0,1,G2080),2))</f>
        <v>0</v>
      </c>
      <c r="I2080" s="63"/>
      <c r="J2080" s="7"/>
      <c r="K2080" s="8"/>
      <c r="M2080" s="397"/>
    </row>
    <row r="2081" spans="1:13" ht="24.95" customHeight="1">
      <c r="A2081" s="32">
        <f t="shared" si="414"/>
        <v>0</v>
      </c>
      <c r="B2081" s="10"/>
      <c r="C2081" s="2"/>
      <c r="D2081" s="2"/>
      <c r="E2081" s="2"/>
      <c r="F2081" s="2"/>
      <c r="G2081" s="2"/>
      <c r="H2081" s="3">
        <f t="shared" si="415"/>
        <v>0</v>
      </c>
      <c r="I2081" s="63"/>
      <c r="J2081" s="7"/>
      <c r="K2081" s="8"/>
      <c r="M2081" s="397"/>
    </row>
    <row r="2082" spans="1:13" ht="24.95" customHeight="1">
      <c r="A2082" s="32">
        <f t="shared" si="414"/>
        <v>0</v>
      </c>
      <c r="B2082" s="10"/>
      <c r="C2082" s="2"/>
      <c r="D2082" s="2"/>
      <c r="E2082" s="2"/>
      <c r="F2082" s="2"/>
      <c r="G2082" s="2"/>
      <c r="H2082" s="3">
        <f t="shared" si="415"/>
        <v>0</v>
      </c>
      <c r="I2082" s="63"/>
      <c r="J2082" s="7"/>
      <c r="K2082" s="8"/>
      <c r="M2082" s="397"/>
    </row>
    <row r="2083" spans="1:13" ht="24.95" customHeight="1">
      <c r="A2083" s="32">
        <f t="shared" si="414"/>
        <v>0</v>
      </c>
      <c r="B2083" s="10"/>
      <c r="C2083" s="2"/>
      <c r="D2083" s="2"/>
      <c r="E2083" s="2"/>
      <c r="F2083" s="2"/>
      <c r="G2083" s="2"/>
      <c r="H2083" s="3">
        <f t="shared" si="415"/>
        <v>0</v>
      </c>
      <c r="I2083" s="63"/>
      <c r="J2083" s="7"/>
      <c r="K2083" s="8"/>
      <c r="M2083" s="397"/>
    </row>
    <row r="2084" spans="1:13" ht="24.95" customHeight="1">
      <c r="A2084" s="32">
        <f t="shared" si="414"/>
        <v>0</v>
      </c>
      <c r="B2084" s="10"/>
      <c r="C2084" s="2"/>
      <c r="D2084" s="2"/>
      <c r="E2084" s="2"/>
      <c r="F2084" s="2"/>
      <c r="G2084" s="2"/>
      <c r="H2084" s="3">
        <f t="shared" si="415"/>
        <v>0</v>
      </c>
      <c r="I2084" s="63"/>
      <c r="J2084" s="7"/>
      <c r="K2084" s="8"/>
      <c r="M2084" s="397"/>
    </row>
    <row r="2085" spans="1:13" ht="24.95" customHeight="1">
      <c r="A2085" s="32">
        <f t="shared" si="414"/>
        <v>0</v>
      </c>
      <c r="B2085" s="10"/>
      <c r="C2085" s="2"/>
      <c r="D2085" s="2"/>
      <c r="E2085" s="2"/>
      <c r="F2085" s="2"/>
      <c r="G2085" s="2"/>
      <c r="H2085" s="3">
        <f t="shared" si="415"/>
        <v>0</v>
      </c>
      <c r="I2085" s="63"/>
      <c r="J2085" s="7"/>
      <c r="K2085" s="8"/>
      <c r="M2085" s="397"/>
    </row>
    <row r="2086" spans="1:13" ht="24.95" customHeight="1">
      <c r="A2086" s="32">
        <f t="shared" si="414"/>
        <v>0</v>
      </c>
      <c r="B2086" s="10"/>
      <c r="C2086" s="2"/>
      <c r="D2086" s="2"/>
      <c r="E2086" s="2"/>
      <c r="F2086" s="2"/>
      <c r="G2086" s="2"/>
      <c r="H2086" s="3">
        <f t="shared" si="415"/>
        <v>0</v>
      </c>
      <c r="I2086" s="63"/>
      <c r="J2086" s="7"/>
      <c r="K2086" s="8"/>
      <c r="M2086" s="397"/>
    </row>
    <row r="2087" spans="1:13" ht="24.95" customHeight="1">
      <c r="A2087" s="33" t="e">
        <f>VLOOKUP(B2078,O:W,2)</f>
        <v>#N/A</v>
      </c>
      <c r="B2087" s="649" t="s">
        <v>70</v>
      </c>
      <c r="C2087" s="650"/>
      <c r="D2087" s="650"/>
      <c r="E2087" s="650"/>
      <c r="F2087" s="650"/>
      <c r="G2087" s="650"/>
      <c r="H2087" s="6"/>
      <c r="I2087" s="63">
        <f>SUM(H2079:H2087)</f>
        <v>0</v>
      </c>
      <c r="J2087" s="1" t="e">
        <f>VLOOKUP(B2078,O:W,7)</f>
        <v>#N/A</v>
      </c>
      <c r="K2087" s="8"/>
      <c r="M2087" s="397"/>
    </row>
    <row r="2088" spans="1:13" ht="45.75" customHeight="1">
      <c r="A2088" s="32">
        <f>IF(B2088&gt;0,1,0)</f>
        <v>0</v>
      </c>
      <c r="B2088" s="647"/>
      <c r="C2088" s="648"/>
      <c r="D2088" s="648"/>
      <c r="E2088" s="648"/>
      <c r="F2088" s="648"/>
      <c r="G2088" s="648"/>
      <c r="H2088" s="6"/>
      <c r="I2088" s="63"/>
      <c r="J2088" s="7"/>
      <c r="K2088" s="8"/>
      <c r="M2088" s="396" t="s">
        <v>3869</v>
      </c>
    </row>
    <row r="2089" spans="1:13" ht="24.95" customHeight="1">
      <c r="A2089" s="32">
        <f t="shared" ref="A2089:A2096" si="416">IF(H2089&gt;0,1,0)</f>
        <v>0</v>
      </c>
      <c r="B2089" s="10"/>
      <c r="C2089" s="2"/>
      <c r="D2089" s="2"/>
      <c r="E2089" s="2"/>
      <c r="F2089" s="2"/>
      <c r="G2089" s="2"/>
      <c r="H2089" s="3">
        <f>IF(AND(C2089=0,D2089=0,E2089=0,F2089=0,G2089=0),0,ROUND(IF(C2089=0,1,C2089)*IF(D2089=0,1,D2089)*IF(E2089=0,1,E2089)*IF(F2089=0,1,F2089)*IF(G2089=0,1,G2089),2))</f>
        <v>0</v>
      </c>
      <c r="I2089" s="63"/>
      <c r="J2089" s="7"/>
      <c r="K2089" s="8"/>
      <c r="M2089" s="397" t="s">
        <v>3870</v>
      </c>
    </row>
    <row r="2090" spans="1:13" ht="24.95" customHeight="1">
      <c r="A2090" s="32">
        <f t="shared" si="416"/>
        <v>0</v>
      </c>
      <c r="B2090" s="10"/>
      <c r="C2090" s="2"/>
      <c r="D2090" s="2"/>
      <c r="E2090" s="2"/>
      <c r="F2090" s="2"/>
      <c r="G2090" s="2"/>
      <c r="H2090" s="3">
        <f t="shared" ref="H2090:H2096" si="417">IF(AND(C2090=0,D2090=0,E2090=0,F2090=0,G2090=0),0,ROUND(IF(C2090=0,1,C2090)*IF(D2090=0,1,D2090)*IF(E2090=0,1,E2090)*IF(F2090=0,1,F2090)*IF(G2090=0,1,G2090),2))</f>
        <v>0</v>
      </c>
      <c r="I2090" s="63"/>
      <c r="J2090" s="7"/>
      <c r="K2090" s="8"/>
      <c r="M2090" s="397"/>
    </row>
    <row r="2091" spans="1:13" ht="24.95" customHeight="1">
      <c r="A2091" s="32">
        <f t="shared" si="416"/>
        <v>0</v>
      </c>
      <c r="B2091" s="10"/>
      <c r="C2091" s="2"/>
      <c r="D2091" s="2"/>
      <c r="E2091" s="2"/>
      <c r="F2091" s="2"/>
      <c r="G2091" s="2"/>
      <c r="H2091" s="3">
        <f t="shared" si="417"/>
        <v>0</v>
      </c>
      <c r="I2091" s="63"/>
      <c r="J2091" s="7"/>
      <c r="K2091" s="8"/>
      <c r="M2091" s="397"/>
    </row>
    <row r="2092" spans="1:13" ht="24.95" customHeight="1">
      <c r="A2092" s="32">
        <f t="shared" si="416"/>
        <v>0</v>
      </c>
      <c r="B2092" s="10"/>
      <c r="C2092" s="2"/>
      <c r="D2092" s="2"/>
      <c r="E2092" s="2"/>
      <c r="F2092" s="2"/>
      <c r="G2092" s="2"/>
      <c r="H2092" s="3">
        <f t="shared" si="417"/>
        <v>0</v>
      </c>
      <c r="I2092" s="63"/>
      <c r="J2092" s="7"/>
      <c r="K2092" s="8"/>
      <c r="M2092" s="397"/>
    </row>
    <row r="2093" spans="1:13" ht="24.95" customHeight="1">
      <c r="A2093" s="32">
        <f t="shared" si="416"/>
        <v>0</v>
      </c>
      <c r="B2093" s="10"/>
      <c r="C2093" s="2"/>
      <c r="D2093" s="2"/>
      <c r="E2093" s="2"/>
      <c r="F2093" s="2"/>
      <c r="G2093" s="2"/>
      <c r="H2093" s="3">
        <f t="shared" si="417"/>
        <v>0</v>
      </c>
      <c r="I2093" s="63"/>
      <c r="J2093" s="7"/>
      <c r="K2093" s="8"/>
      <c r="M2093" s="397"/>
    </row>
    <row r="2094" spans="1:13" ht="24.95" customHeight="1">
      <c r="A2094" s="32">
        <f t="shared" si="416"/>
        <v>0</v>
      </c>
      <c r="B2094" s="10"/>
      <c r="C2094" s="2"/>
      <c r="D2094" s="2"/>
      <c r="E2094" s="2"/>
      <c r="F2094" s="2"/>
      <c r="G2094" s="2"/>
      <c r="H2094" s="3">
        <f t="shared" si="417"/>
        <v>0</v>
      </c>
      <c r="I2094" s="63"/>
      <c r="J2094" s="7"/>
      <c r="K2094" s="8"/>
      <c r="M2094" s="397"/>
    </row>
    <row r="2095" spans="1:13" ht="24.95" customHeight="1">
      <c r="A2095" s="32">
        <f t="shared" si="416"/>
        <v>0</v>
      </c>
      <c r="B2095" s="10"/>
      <c r="C2095" s="2"/>
      <c r="D2095" s="2"/>
      <c r="E2095" s="2"/>
      <c r="F2095" s="2"/>
      <c r="G2095" s="2"/>
      <c r="H2095" s="3">
        <f t="shared" si="417"/>
        <v>0</v>
      </c>
      <c r="I2095" s="63"/>
      <c r="J2095" s="7"/>
      <c r="K2095" s="8"/>
      <c r="M2095" s="397"/>
    </row>
    <row r="2096" spans="1:13" ht="24.95" customHeight="1">
      <c r="A2096" s="32">
        <f t="shared" si="416"/>
        <v>0</v>
      </c>
      <c r="B2096" s="10"/>
      <c r="C2096" s="2"/>
      <c r="D2096" s="2"/>
      <c r="E2096" s="2"/>
      <c r="F2096" s="2"/>
      <c r="G2096" s="2"/>
      <c r="H2096" s="3">
        <f t="shared" si="417"/>
        <v>0</v>
      </c>
      <c r="I2096" s="63"/>
      <c r="J2096" s="7"/>
      <c r="K2096" s="8"/>
      <c r="M2096" s="397"/>
    </row>
    <row r="2097" spans="1:13" ht="24.95" customHeight="1">
      <c r="A2097" s="33" t="e">
        <f>VLOOKUP(B2088,O:W,2)</f>
        <v>#N/A</v>
      </c>
      <c r="B2097" s="649" t="s">
        <v>70</v>
      </c>
      <c r="C2097" s="650"/>
      <c r="D2097" s="650"/>
      <c r="E2097" s="650"/>
      <c r="F2097" s="650"/>
      <c r="G2097" s="650"/>
      <c r="H2097" s="6"/>
      <c r="I2097" s="63">
        <f>SUM(H2089:H2097)</f>
        <v>0</v>
      </c>
      <c r="J2097" s="1" t="e">
        <f>VLOOKUP(B2088,O:W,7)</f>
        <v>#N/A</v>
      </c>
      <c r="K2097" s="8"/>
      <c r="M2097" s="397"/>
    </row>
    <row r="2098" spans="1:13" ht="45.75" customHeight="1">
      <c r="A2098" s="32">
        <f>IF(B2098&gt;0,1,0)</f>
        <v>0</v>
      </c>
      <c r="B2098" s="647"/>
      <c r="C2098" s="648"/>
      <c r="D2098" s="648"/>
      <c r="E2098" s="648"/>
      <c r="F2098" s="648"/>
      <c r="G2098" s="648"/>
      <c r="H2098" s="6"/>
      <c r="I2098" s="63"/>
      <c r="J2098" s="7"/>
      <c r="K2098" s="8"/>
      <c r="M2098" s="396" t="s">
        <v>3869</v>
      </c>
    </row>
    <row r="2099" spans="1:13" ht="24.95" customHeight="1">
      <c r="A2099" s="32">
        <f t="shared" ref="A2099:A2106" si="418">IF(H2099&gt;0,1,0)</f>
        <v>0</v>
      </c>
      <c r="B2099" s="10"/>
      <c r="C2099" s="2"/>
      <c r="D2099" s="2"/>
      <c r="E2099" s="2"/>
      <c r="F2099" s="2"/>
      <c r="G2099" s="2"/>
      <c r="H2099" s="3">
        <f>IF(AND(C2099=0,D2099=0,E2099=0,F2099=0,G2099=0),0,ROUND(IF(C2099=0,1,C2099)*IF(D2099=0,1,D2099)*IF(E2099=0,1,E2099)*IF(F2099=0,1,F2099)*IF(G2099=0,1,G2099),2))</f>
        <v>0</v>
      </c>
      <c r="I2099" s="63"/>
      <c r="J2099" s="7"/>
      <c r="K2099" s="8"/>
      <c r="M2099" s="397" t="s">
        <v>3870</v>
      </c>
    </row>
    <row r="2100" spans="1:13" ht="24.95" customHeight="1">
      <c r="A2100" s="32">
        <f t="shared" si="418"/>
        <v>0</v>
      </c>
      <c r="B2100" s="10"/>
      <c r="C2100" s="2"/>
      <c r="D2100" s="2"/>
      <c r="E2100" s="2"/>
      <c r="F2100" s="2"/>
      <c r="G2100" s="2"/>
      <c r="H2100" s="3">
        <f t="shared" ref="H2100:H2106" si="419">IF(AND(C2100=0,D2100=0,E2100=0,F2100=0,G2100=0),0,ROUND(IF(C2100=0,1,C2100)*IF(D2100=0,1,D2100)*IF(E2100=0,1,E2100)*IF(F2100=0,1,F2100)*IF(G2100=0,1,G2100),2))</f>
        <v>0</v>
      </c>
      <c r="I2100" s="63"/>
      <c r="J2100" s="7"/>
      <c r="K2100" s="8"/>
      <c r="M2100" s="397"/>
    </row>
    <row r="2101" spans="1:13" ht="24.95" customHeight="1">
      <c r="A2101" s="32">
        <f t="shared" si="418"/>
        <v>0</v>
      </c>
      <c r="B2101" s="10"/>
      <c r="C2101" s="2"/>
      <c r="D2101" s="2"/>
      <c r="E2101" s="2"/>
      <c r="F2101" s="2"/>
      <c r="G2101" s="2"/>
      <c r="H2101" s="3">
        <f t="shared" si="419"/>
        <v>0</v>
      </c>
      <c r="I2101" s="63"/>
      <c r="J2101" s="7"/>
      <c r="K2101" s="8"/>
      <c r="M2101" s="397"/>
    </row>
    <row r="2102" spans="1:13" ht="24.95" customHeight="1">
      <c r="A2102" s="32">
        <f t="shared" si="418"/>
        <v>0</v>
      </c>
      <c r="B2102" s="10"/>
      <c r="C2102" s="2"/>
      <c r="D2102" s="2"/>
      <c r="E2102" s="2"/>
      <c r="F2102" s="2"/>
      <c r="G2102" s="2"/>
      <c r="H2102" s="3">
        <f t="shared" si="419"/>
        <v>0</v>
      </c>
      <c r="I2102" s="63"/>
      <c r="J2102" s="7"/>
      <c r="K2102" s="8"/>
      <c r="M2102" s="397"/>
    </row>
    <row r="2103" spans="1:13" ht="24.95" customHeight="1">
      <c r="A2103" s="32">
        <f t="shared" si="418"/>
        <v>0</v>
      </c>
      <c r="B2103" s="10"/>
      <c r="C2103" s="2"/>
      <c r="D2103" s="2"/>
      <c r="E2103" s="2"/>
      <c r="F2103" s="2"/>
      <c r="G2103" s="2"/>
      <c r="H2103" s="3">
        <f t="shared" si="419"/>
        <v>0</v>
      </c>
      <c r="I2103" s="63"/>
      <c r="J2103" s="7"/>
      <c r="K2103" s="8"/>
      <c r="M2103" s="397"/>
    </row>
    <row r="2104" spans="1:13" ht="24.95" customHeight="1">
      <c r="A2104" s="32">
        <f t="shared" si="418"/>
        <v>0</v>
      </c>
      <c r="B2104" s="10"/>
      <c r="C2104" s="2"/>
      <c r="D2104" s="2"/>
      <c r="E2104" s="2"/>
      <c r="F2104" s="2"/>
      <c r="G2104" s="2"/>
      <c r="H2104" s="3">
        <f t="shared" si="419"/>
        <v>0</v>
      </c>
      <c r="I2104" s="63"/>
      <c r="J2104" s="7"/>
      <c r="K2104" s="8"/>
      <c r="M2104" s="397"/>
    </row>
    <row r="2105" spans="1:13" ht="24.95" customHeight="1">
      <c r="A2105" s="32">
        <f t="shared" si="418"/>
        <v>0</v>
      </c>
      <c r="B2105" s="10"/>
      <c r="C2105" s="2"/>
      <c r="D2105" s="2"/>
      <c r="E2105" s="2"/>
      <c r="F2105" s="2"/>
      <c r="G2105" s="2"/>
      <c r="H2105" s="3">
        <f t="shared" si="419"/>
        <v>0</v>
      </c>
      <c r="I2105" s="63"/>
      <c r="J2105" s="7"/>
      <c r="K2105" s="8"/>
      <c r="M2105" s="397"/>
    </row>
    <row r="2106" spans="1:13" ht="24.95" customHeight="1">
      <c r="A2106" s="32">
        <f t="shared" si="418"/>
        <v>0</v>
      </c>
      <c r="B2106" s="10"/>
      <c r="C2106" s="2"/>
      <c r="D2106" s="2"/>
      <c r="E2106" s="2"/>
      <c r="F2106" s="2"/>
      <c r="G2106" s="2"/>
      <c r="H2106" s="3">
        <f t="shared" si="419"/>
        <v>0</v>
      </c>
      <c r="I2106" s="63"/>
      <c r="J2106" s="7"/>
      <c r="K2106" s="8"/>
      <c r="M2106" s="397"/>
    </row>
    <row r="2107" spans="1:13" ht="24.95" customHeight="1">
      <c r="A2107" s="33" t="e">
        <f>VLOOKUP(B2098,O:W,2)</f>
        <v>#N/A</v>
      </c>
      <c r="B2107" s="649" t="s">
        <v>70</v>
      </c>
      <c r="C2107" s="650"/>
      <c r="D2107" s="650"/>
      <c r="E2107" s="650"/>
      <c r="F2107" s="650"/>
      <c r="G2107" s="650"/>
      <c r="H2107" s="6"/>
      <c r="I2107" s="63">
        <f>SUM(H2099:H2107)</f>
        <v>0</v>
      </c>
      <c r="J2107" s="1" t="e">
        <f>VLOOKUP(B2098,O:W,7)</f>
        <v>#N/A</v>
      </c>
      <c r="K2107" s="8"/>
      <c r="M2107" s="397"/>
    </row>
    <row r="2108" spans="1:13" ht="45.75" customHeight="1">
      <c r="A2108" s="32">
        <f>IF(B2108&gt;0,1,0)</f>
        <v>0</v>
      </c>
      <c r="B2108" s="647"/>
      <c r="C2108" s="648"/>
      <c r="D2108" s="648"/>
      <c r="E2108" s="648"/>
      <c r="F2108" s="648"/>
      <c r="G2108" s="648"/>
      <c r="H2108" s="6"/>
      <c r="I2108" s="63"/>
      <c r="J2108" s="7"/>
      <c r="K2108" s="8"/>
      <c r="M2108" s="396" t="s">
        <v>3869</v>
      </c>
    </row>
    <row r="2109" spans="1:13" ht="24.95" customHeight="1">
      <c r="A2109" s="32">
        <f t="shared" ref="A2109:A2116" si="420">IF(H2109&gt;0,1,0)</f>
        <v>0</v>
      </c>
      <c r="B2109" s="10"/>
      <c r="C2109" s="2"/>
      <c r="D2109" s="2"/>
      <c r="E2109" s="2"/>
      <c r="F2109" s="2"/>
      <c r="G2109" s="2"/>
      <c r="H2109" s="3">
        <f>IF(AND(C2109=0,D2109=0,E2109=0,F2109=0,G2109=0),0,ROUND(IF(C2109=0,1,C2109)*IF(D2109=0,1,D2109)*IF(E2109=0,1,E2109)*IF(F2109=0,1,F2109)*IF(G2109=0,1,G2109),2))</f>
        <v>0</v>
      </c>
      <c r="I2109" s="63"/>
      <c r="J2109" s="7"/>
      <c r="K2109" s="8"/>
      <c r="M2109" s="397" t="s">
        <v>3870</v>
      </c>
    </row>
    <row r="2110" spans="1:13" ht="24.95" customHeight="1">
      <c r="A2110" s="32">
        <f t="shared" si="420"/>
        <v>0</v>
      </c>
      <c r="B2110" s="10"/>
      <c r="C2110" s="2"/>
      <c r="D2110" s="2"/>
      <c r="E2110" s="2"/>
      <c r="F2110" s="2"/>
      <c r="G2110" s="2"/>
      <c r="H2110" s="3">
        <f t="shared" ref="H2110:H2116" si="421">IF(AND(C2110=0,D2110=0,E2110=0,F2110=0,G2110=0),0,ROUND(IF(C2110=0,1,C2110)*IF(D2110=0,1,D2110)*IF(E2110=0,1,E2110)*IF(F2110=0,1,F2110)*IF(G2110=0,1,G2110),2))</f>
        <v>0</v>
      </c>
      <c r="I2110" s="63"/>
      <c r="J2110" s="7"/>
      <c r="K2110" s="8"/>
      <c r="M2110" s="397"/>
    </row>
    <row r="2111" spans="1:13" ht="24.95" customHeight="1">
      <c r="A2111" s="32">
        <f t="shared" si="420"/>
        <v>0</v>
      </c>
      <c r="B2111" s="10"/>
      <c r="C2111" s="2"/>
      <c r="D2111" s="2"/>
      <c r="E2111" s="2"/>
      <c r="F2111" s="2"/>
      <c r="G2111" s="2"/>
      <c r="H2111" s="3">
        <f t="shared" si="421"/>
        <v>0</v>
      </c>
      <c r="I2111" s="63"/>
      <c r="J2111" s="7"/>
      <c r="K2111" s="8"/>
      <c r="M2111" s="397"/>
    </row>
    <row r="2112" spans="1:13" ht="24.95" customHeight="1">
      <c r="A2112" s="32">
        <f t="shared" si="420"/>
        <v>0</v>
      </c>
      <c r="B2112" s="10"/>
      <c r="C2112" s="2"/>
      <c r="D2112" s="2"/>
      <c r="E2112" s="2"/>
      <c r="F2112" s="2"/>
      <c r="G2112" s="2"/>
      <c r="H2112" s="3">
        <f t="shared" si="421"/>
        <v>0</v>
      </c>
      <c r="I2112" s="63"/>
      <c r="J2112" s="7"/>
      <c r="K2112" s="8"/>
      <c r="M2112" s="397"/>
    </row>
    <row r="2113" spans="1:13" ht="24.95" customHeight="1">
      <c r="A2113" s="32">
        <f t="shared" si="420"/>
        <v>0</v>
      </c>
      <c r="B2113" s="10"/>
      <c r="C2113" s="2"/>
      <c r="D2113" s="2"/>
      <c r="E2113" s="2"/>
      <c r="F2113" s="2"/>
      <c r="G2113" s="2"/>
      <c r="H2113" s="3">
        <f t="shared" si="421"/>
        <v>0</v>
      </c>
      <c r="I2113" s="63"/>
      <c r="J2113" s="7"/>
      <c r="K2113" s="8"/>
      <c r="M2113" s="397"/>
    </row>
    <row r="2114" spans="1:13" ht="24.95" customHeight="1">
      <c r="A2114" s="32">
        <f t="shared" si="420"/>
        <v>0</v>
      </c>
      <c r="B2114" s="10"/>
      <c r="C2114" s="2"/>
      <c r="D2114" s="2"/>
      <c r="E2114" s="2"/>
      <c r="F2114" s="2"/>
      <c r="G2114" s="2"/>
      <c r="H2114" s="3">
        <f t="shared" si="421"/>
        <v>0</v>
      </c>
      <c r="I2114" s="63"/>
      <c r="J2114" s="7"/>
      <c r="K2114" s="8"/>
      <c r="M2114" s="397"/>
    </row>
    <row r="2115" spans="1:13" ht="24.95" customHeight="1">
      <c r="A2115" s="32">
        <f t="shared" si="420"/>
        <v>0</v>
      </c>
      <c r="B2115" s="10"/>
      <c r="C2115" s="2"/>
      <c r="D2115" s="2"/>
      <c r="E2115" s="2"/>
      <c r="F2115" s="2"/>
      <c r="G2115" s="2"/>
      <c r="H2115" s="3">
        <f t="shared" si="421"/>
        <v>0</v>
      </c>
      <c r="I2115" s="63"/>
      <c r="J2115" s="7"/>
      <c r="K2115" s="8"/>
      <c r="M2115" s="397"/>
    </row>
    <row r="2116" spans="1:13" ht="24.95" customHeight="1">
      <c r="A2116" s="32">
        <f t="shared" si="420"/>
        <v>0</v>
      </c>
      <c r="B2116" s="10"/>
      <c r="C2116" s="2"/>
      <c r="D2116" s="2"/>
      <c r="E2116" s="2"/>
      <c r="F2116" s="2"/>
      <c r="G2116" s="2"/>
      <c r="H2116" s="3">
        <f t="shared" si="421"/>
        <v>0</v>
      </c>
      <c r="I2116" s="63"/>
      <c r="J2116" s="7"/>
      <c r="K2116" s="8"/>
      <c r="M2116" s="397"/>
    </row>
    <row r="2117" spans="1:13" ht="24.95" customHeight="1">
      <c r="A2117" s="33" t="e">
        <f>VLOOKUP(B2108,O:W,2)</f>
        <v>#N/A</v>
      </c>
      <c r="B2117" s="649" t="s">
        <v>70</v>
      </c>
      <c r="C2117" s="650"/>
      <c r="D2117" s="650"/>
      <c r="E2117" s="650"/>
      <c r="F2117" s="650"/>
      <c r="G2117" s="650"/>
      <c r="H2117" s="6"/>
      <c r="I2117" s="63">
        <f>SUM(H2109:H2117)</f>
        <v>0</v>
      </c>
      <c r="J2117" s="1" t="e">
        <f>VLOOKUP(B2108,O:W,7)</f>
        <v>#N/A</v>
      </c>
      <c r="K2117" s="8"/>
      <c r="M2117" s="397"/>
    </row>
    <row r="2118" spans="1:13" ht="45.75" customHeight="1">
      <c r="A2118" s="32">
        <f>IF(B2118&gt;0,1,0)</f>
        <v>1</v>
      </c>
      <c r="B2118" s="647" t="s">
        <v>7028</v>
      </c>
      <c r="C2118" s="648"/>
      <c r="D2118" s="648"/>
      <c r="E2118" s="648"/>
      <c r="F2118" s="648"/>
      <c r="G2118" s="648"/>
      <c r="H2118" s="6"/>
      <c r="I2118" s="63"/>
      <c r="J2118" s="7"/>
      <c r="K2118" s="8"/>
      <c r="M2118" s="394" t="s">
        <v>3872</v>
      </c>
    </row>
    <row r="2119" spans="1:13" ht="24.95" customHeight="1">
      <c r="A2119" s="32">
        <f t="shared" ref="A2119:A2126" si="422">IF(H2119&gt;0,1,0)</f>
        <v>1</v>
      </c>
      <c r="B2119" s="10"/>
      <c r="C2119" s="2">
        <v>70</v>
      </c>
      <c r="D2119" s="2"/>
      <c r="E2119" s="2"/>
      <c r="F2119" s="2"/>
      <c r="G2119" s="2">
        <v>35</v>
      </c>
      <c r="H2119" s="3">
        <f>IF(AND(C2119=0,D2119=0,E2119=0,F2119=0,G2119=0),0,ROUND(IF(C2119=0,1,C2119)*IF(D2119=0,1,D2119)*IF(E2119=0,1,E2119)*IF(F2119=0,1,F2119)*IF(G2119=0,1,G2119),2))</f>
        <v>2450</v>
      </c>
      <c r="I2119" s="63"/>
      <c r="J2119" s="7"/>
      <c r="K2119" s="8"/>
      <c r="M2119" s="395" t="s">
        <v>3873</v>
      </c>
    </row>
    <row r="2120" spans="1:13" ht="24.95" customHeight="1">
      <c r="A2120" s="32">
        <f t="shared" si="422"/>
        <v>0</v>
      </c>
      <c r="B2120" s="10"/>
      <c r="C2120" s="2"/>
      <c r="D2120" s="2"/>
      <c r="E2120" s="2"/>
      <c r="F2120" s="2"/>
      <c r="G2120" s="2"/>
      <c r="H2120" s="3">
        <f t="shared" ref="H2120:H2126" si="423">IF(AND(C2120=0,D2120=0,E2120=0,F2120=0,G2120=0),0,ROUND(IF(C2120=0,1,C2120)*IF(D2120=0,1,D2120)*IF(E2120=0,1,E2120)*IF(F2120=0,1,F2120)*IF(G2120=0,1,G2120),2))</f>
        <v>0</v>
      </c>
      <c r="I2120" s="63"/>
      <c r="J2120" s="7"/>
      <c r="K2120" s="8"/>
      <c r="M2120" s="395"/>
    </row>
    <row r="2121" spans="1:13" ht="24.95" customHeight="1">
      <c r="A2121" s="32">
        <f t="shared" si="422"/>
        <v>0</v>
      </c>
      <c r="B2121" s="10"/>
      <c r="C2121" s="2"/>
      <c r="D2121" s="2"/>
      <c r="E2121" s="2"/>
      <c r="F2121" s="2"/>
      <c r="G2121" s="2"/>
      <c r="H2121" s="3">
        <f t="shared" si="423"/>
        <v>0</v>
      </c>
      <c r="I2121" s="63"/>
      <c r="J2121" s="7"/>
      <c r="K2121" s="8"/>
      <c r="M2121" s="395"/>
    </row>
    <row r="2122" spans="1:13" ht="24.95" customHeight="1">
      <c r="A2122" s="32">
        <f t="shared" si="422"/>
        <v>0</v>
      </c>
      <c r="B2122" s="10"/>
      <c r="C2122" s="2"/>
      <c r="D2122" s="2"/>
      <c r="E2122" s="2"/>
      <c r="F2122" s="2"/>
      <c r="G2122" s="2"/>
      <c r="H2122" s="3">
        <f t="shared" si="423"/>
        <v>0</v>
      </c>
      <c r="I2122" s="63"/>
      <c r="J2122" s="7"/>
      <c r="K2122" s="8"/>
      <c r="M2122" s="395"/>
    </row>
    <row r="2123" spans="1:13" ht="24.95" customHeight="1">
      <c r="A2123" s="32">
        <f t="shared" si="422"/>
        <v>0</v>
      </c>
      <c r="B2123" s="10"/>
      <c r="C2123" s="2"/>
      <c r="D2123" s="2"/>
      <c r="E2123" s="2"/>
      <c r="F2123" s="2"/>
      <c r="G2123" s="2"/>
      <c r="H2123" s="3">
        <f t="shared" si="423"/>
        <v>0</v>
      </c>
      <c r="I2123" s="63"/>
      <c r="J2123" s="7"/>
      <c r="K2123" s="8"/>
      <c r="M2123" s="395"/>
    </row>
    <row r="2124" spans="1:13" ht="24.95" customHeight="1">
      <c r="A2124" s="32">
        <f t="shared" si="422"/>
        <v>0</v>
      </c>
      <c r="B2124" s="10"/>
      <c r="C2124" s="2"/>
      <c r="D2124" s="2"/>
      <c r="E2124" s="2"/>
      <c r="F2124" s="2"/>
      <c r="G2124" s="2"/>
      <c r="H2124" s="3">
        <f t="shared" si="423"/>
        <v>0</v>
      </c>
      <c r="I2124" s="63"/>
      <c r="J2124" s="7"/>
      <c r="K2124" s="8"/>
      <c r="M2124" s="395"/>
    </row>
    <row r="2125" spans="1:13" ht="24.95" customHeight="1">
      <c r="A2125" s="32">
        <f t="shared" si="422"/>
        <v>0</v>
      </c>
      <c r="B2125" s="10"/>
      <c r="C2125" s="2"/>
      <c r="D2125" s="2"/>
      <c r="E2125" s="2"/>
      <c r="F2125" s="2"/>
      <c r="G2125" s="2"/>
      <c r="H2125" s="3">
        <f t="shared" si="423"/>
        <v>0</v>
      </c>
      <c r="I2125" s="63"/>
      <c r="J2125" s="7"/>
      <c r="K2125" s="8"/>
      <c r="M2125" s="395"/>
    </row>
    <row r="2126" spans="1:13" ht="24.95" customHeight="1">
      <c r="A2126" s="32">
        <f t="shared" si="422"/>
        <v>0</v>
      </c>
      <c r="B2126" s="10"/>
      <c r="C2126" s="2"/>
      <c r="D2126" s="2"/>
      <c r="E2126" s="2"/>
      <c r="F2126" s="2"/>
      <c r="G2126" s="2"/>
      <c r="H2126" s="3">
        <f t="shared" si="423"/>
        <v>0</v>
      </c>
      <c r="I2126" s="63"/>
      <c r="J2126" s="7"/>
      <c r="K2126" s="8"/>
      <c r="M2126" s="395"/>
    </row>
    <row r="2127" spans="1:13" ht="24.95" customHeight="1">
      <c r="A2127" s="33" t="str">
        <f>VLOOKUP(B2118,O:W,2)</f>
        <v>170101</v>
      </c>
      <c r="B2127" s="649" t="s">
        <v>70</v>
      </c>
      <c r="C2127" s="650"/>
      <c r="D2127" s="650"/>
      <c r="E2127" s="650"/>
      <c r="F2127" s="650"/>
      <c r="G2127" s="650"/>
      <c r="H2127" s="6"/>
      <c r="I2127" s="63">
        <f>SUM(H2119:H2127)</f>
        <v>2450</v>
      </c>
      <c r="J2127" s="1" t="str">
        <f>VLOOKUP(B2118,O:W,7)</f>
        <v>کيلوگرم</v>
      </c>
      <c r="K2127" s="8"/>
      <c r="M2127" s="395"/>
    </row>
    <row r="2128" spans="1:13" ht="45.75" customHeight="1">
      <c r="A2128" s="32">
        <f>IF(B2128&gt;0,1,0)</f>
        <v>1</v>
      </c>
      <c r="B2128" s="647" t="s">
        <v>7289</v>
      </c>
      <c r="C2128" s="648"/>
      <c r="D2128" s="648"/>
      <c r="E2128" s="648"/>
      <c r="F2128" s="648"/>
      <c r="G2128" s="648"/>
      <c r="H2128" s="6"/>
      <c r="I2128" s="63"/>
      <c r="J2128" s="7"/>
      <c r="K2128" s="8"/>
      <c r="M2128" s="394" t="s">
        <v>3872</v>
      </c>
    </row>
    <row r="2129" spans="1:13" ht="24.95" customHeight="1">
      <c r="A2129" s="32">
        <f t="shared" ref="A2129:A2136" si="424">IF(H2129&gt;0,1,0)</f>
        <v>1</v>
      </c>
      <c r="B2129" s="10"/>
      <c r="C2129" s="2">
        <v>1</v>
      </c>
      <c r="D2129" s="2"/>
      <c r="E2129" s="2"/>
      <c r="F2129" s="2"/>
      <c r="G2129" s="2"/>
      <c r="H2129" s="3">
        <f>IF(AND(C2129=0,D2129=0,E2129=0,F2129=0,G2129=0),0,ROUND(IF(C2129=0,1,C2129)*IF(D2129=0,1,D2129)*IF(E2129=0,1,E2129)*IF(F2129=0,1,F2129)*IF(G2129=0,1,G2129),2))</f>
        <v>1</v>
      </c>
      <c r="I2129" s="63"/>
      <c r="J2129" s="7"/>
      <c r="K2129" s="8"/>
      <c r="M2129" s="395" t="s">
        <v>3873</v>
      </c>
    </row>
    <row r="2130" spans="1:13" ht="24.95" customHeight="1">
      <c r="A2130" s="32">
        <f t="shared" si="424"/>
        <v>0</v>
      </c>
      <c r="B2130" s="10"/>
      <c r="C2130" s="2"/>
      <c r="D2130" s="2"/>
      <c r="E2130" s="2"/>
      <c r="F2130" s="2"/>
      <c r="G2130" s="2"/>
      <c r="H2130" s="3">
        <f t="shared" ref="H2130:H2136" si="425">IF(AND(C2130=0,D2130=0,E2130=0,F2130=0,G2130=0),0,ROUND(IF(C2130=0,1,C2130)*IF(D2130=0,1,D2130)*IF(E2130=0,1,E2130)*IF(F2130=0,1,F2130)*IF(G2130=0,1,G2130),2))</f>
        <v>0</v>
      </c>
      <c r="I2130" s="63"/>
      <c r="J2130" s="7"/>
      <c r="K2130" s="8"/>
      <c r="M2130" s="395"/>
    </row>
    <row r="2131" spans="1:13" ht="24.95" customHeight="1">
      <c r="A2131" s="32">
        <f t="shared" si="424"/>
        <v>0</v>
      </c>
      <c r="B2131" s="10"/>
      <c r="C2131" s="2"/>
      <c r="D2131" s="2"/>
      <c r="E2131" s="2"/>
      <c r="F2131" s="2"/>
      <c r="G2131" s="2"/>
      <c r="H2131" s="3">
        <f t="shared" si="425"/>
        <v>0</v>
      </c>
      <c r="I2131" s="63"/>
      <c r="J2131" s="7"/>
      <c r="K2131" s="8"/>
      <c r="M2131" s="395"/>
    </row>
    <row r="2132" spans="1:13" ht="24.95" customHeight="1">
      <c r="A2132" s="32">
        <f t="shared" si="424"/>
        <v>0</v>
      </c>
      <c r="B2132" s="10"/>
      <c r="C2132" s="2"/>
      <c r="D2132" s="2"/>
      <c r="E2132" s="2"/>
      <c r="F2132" s="2"/>
      <c r="G2132" s="2"/>
      <c r="H2132" s="3">
        <f t="shared" si="425"/>
        <v>0</v>
      </c>
      <c r="I2132" s="63"/>
      <c r="J2132" s="7"/>
      <c r="K2132" s="8"/>
      <c r="M2132" s="395"/>
    </row>
    <row r="2133" spans="1:13" ht="24.95" customHeight="1">
      <c r="A2133" s="32">
        <f t="shared" si="424"/>
        <v>0</v>
      </c>
      <c r="B2133" s="10"/>
      <c r="C2133" s="2"/>
      <c r="D2133" s="2"/>
      <c r="E2133" s="2"/>
      <c r="F2133" s="2"/>
      <c r="G2133" s="2"/>
      <c r="H2133" s="3">
        <f t="shared" si="425"/>
        <v>0</v>
      </c>
      <c r="I2133" s="63"/>
      <c r="J2133" s="7"/>
      <c r="K2133" s="8"/>
      <c r="M2133" s="395"/>
    </row>
    <row r="2134" spans="1:13" ht="24.95" customHeight="1">
      <c r="A2134" s="32">
        <f t="shared" si="424"/>
        <v>0</v>
      </c>
      <c r="B2134" s="10"/>
      <c r="C2134" s="2"/>
      <c r="D2134" s="2"/>
      <c r="E2134" s="2"/>
      <c r="F2134" s="2"/>
      <c r="G2134" s="2"/>
      <c r="H2134" s="3">
        <f t="shared" si="425"/>
        <v>0</v>
      </c>
      <c r="I2134" s="63"/>
      <c r="J2134" s="7"/>
      <c r="K2134" s="8"/>
      <c r="M2134" s="395"/>
    </row>
    <row r="2135" spans="1:13" ht="24.95" customHeight="1">
      <c r="A2135" s="32">
        <f t="shared" si="424"/>
        <v>0</v>
      </c>
      <c r="B2135" s="10"/>
      <c r="C2135" s="2"/>
      <c r="D2135" s="2"/>
      <c r="E2135" s="2"/>
      <c r="F2135" s="2"/>
      <c r="G2135" s="2"/>
      <c r="H2135" s="3">
        <f t="shared" si="425"/>
        <v>0</v>
      </c>
      <c r="I2135" s="63"/>
      <c r="J2135" s="7"/>
      <c r="K2135" s="8"/>
      <c r="M2135" s="395"/>
    </row>
    <row r="2136" spans="1:13" ht="24.95" customHeight="1">
      <c r="A2136" s="32">
        <f t="shared" si="424"/>
        <v>0</v>
      </c>
      <c r="B2136" s="10"/>
      <c r="C2136" s="2"/>
      <c r="D2136" s="2"/>
      <c r="E2136" s="2"/>
      <c r="F2136" s="2"/>
      <c r="G2136" s="2"/>
      <c r="H2136" s="3">
        <f t="shared" si="425"/>
        <v>0</v>
      </c>
      <c r="I2136" s="63"/>
      <c r="J2136" s="7"/>
      <c r="K2136" s="8"/>
      <c r="M2136" s="395"/>
    </row>
    <row r="2137" spans="1:13" ht="24.95" customHeight="1">
      <c r="A2137" s="33" t="str">
        <f>VLOOKUP(B2128,O:W,2)</f>
        <v>171106</v>
      </c>
      <c r="B2137" s="649" t="s">
        <v>70</v>
      </c>
      <c r="C2137" s="650"/>
      <c r="D2137" s="650"/>
      <c r="E2137" s="650"/>
      <c r="F2137" s="650"/>
      <c r="G2137" s="650"/>
      <c r="H2137" s="6"/>
      <c r="I2137" s="63">
        <f>SUM(H2129:H2137)</f>
        <v>1</v>
      </c>
      <c r="J2137" s="1" t="str">
        <f>VLOOKUP(B2128,O:W,7)</f>
        <v>كيلوگرم</v>
      </c>
      <c r="K2137" s="8"/>
      <c r="M2137" s="395"/>
    </row>
    <row r="2138" spans="1:13" ht="45.75" customHeight="1">
      <c r="A2138" s="32">
        <f>IF(B2138&gt;0,1,0)</f>
        <v>0</v>
      </c>
      <c r="B2138" s="647"/>
      <c r="C2138" s="648"/>
      <c r="D2138" s="648"/>
      <c r="E2138" s="648"/>
      <c r="F2138" s="648"/>
      <c r="G2138" s="648"/>
      <c r="H2138" s="6"/>
      <c r="I2138" s="63"/>
      <c r="J2138" s="7"/>
      <c r="K2138" s="8"/>
      <c r="M2138" s="394" t="s">
        <v>3872</v>
      </c>
    </row>
    <row r="2139" spans="1:13" ht="24.95" customHeight="1">
      <c r="A2139" s="32">
        <f t="shared" ref="A2139:A2146" si="426">IF(H2139&gt;0,1,0)</f>
        <v>0</v>
      </c>
      <c r="B2139" s="10"/>
      <c r="C2139" s="2"/>
      <c r="D2139" s="2"/>
      <c r="E2139" s="2"/>
      <c r="F2139" s="2"/>
      <c r="G2139" s="2"/>
      <c r="H2139" s="3">
        <f>IF(AND(C2139=0,D2139=0,E2139=0,F2139=0,G2139=0),0,ROUND(IF(C2139=0,1,C2139)*IF(D2139=0,1,D2139)*IF(E2139=0,1,E2139)*IF(F2139=0,1,F2139)*IF(G2139=0,1,G2139),2))</f>
        <v>0</v>
      </c>
      <c r="I2139" s="63"/>
      <c r="J2139" s="7"/>
      <c r="K2139" s="8"/>
      <c r="M2139" s="395" t="s">
        <v>3873</v>
      </c>
    </row>
    <row r="2140" spans="1:13" ht="24.95" customHeight="1">
      <c r="A2140" s="32">
        <f t="shared" si="426"/>
        <v>0</v>
      </c>
      <c r="B2140" s="10"/>
      <c r="C2140" s="2"/>
      <c r="D2140" s="2"/>
      <c r="E2140" s="2"/>
      <c r="F2140" s="2"/>
      <c r="G2140" s="2"/>
      <c r="H2140" s="3">
        <f t="shared" ref="H2140:H2146" si="427">IF(AND(C2140=0,D2140=0,E2140=0,F2140=0,G2140=0),0,ROUND(IF(C2140=0,1,C2140)*IF(D2140=0,1,D2140)*IF(E2140=0,1,E2140)*IF(F2140=0,1,F2140)*IF(G2140=0,1,G2140),2))</f>
        <v>0</v>
      </c>
      <c r="I2140" s="63"/>
      <c r="J2140" s="7"/>
      <c r="K2140" s="8"/>
      <c r="M2140" s="395"/>
    </row>
    <row r="2141" spans="1:13" ht="24.95" customHeight="1">
      <c r="A2141" s="32">
        <f t="shared" si="426"/>
        <v>0</v>
      </c>
      <c r="B2141" s="10"/>
      <c r="C2141" s="2"/>
      <c r="D2141" s="2"/>
      <c r="E2141" s="2"/>
      <c r="F2141" s="2"/>
      <c r="G2141" s="2"/>
      <c r="H2141" s="3">
        <f t="shared" si="427"/>
        <v>0</v>
      </c>
      <c r="I2141" s="63"/>
      <c r="J2141" s="7"/>
      <c r="K2141" s="8"/>
      <c r="M2141" s="395"/>
    </row>
    <row r="2142" spans="1:13" ht="24.95" customHeight="1">
      <c r="A2142" s="32">
        <f t="shared" si="426"/>
        <v>0</v>
      </c>
      <c r="B2142" s="10"/>
      <c r="C2142" s="2"/>
      <c r="D2142" s="2"/>
      <c r="E2142" s="2"/>
      <c r="F2142" s="2"/>
      <c r="G2142" s="2"/>
      <c r="H2142" s="3">
        <f t="shared" si="427"/>
        <v>0</v>
      </c>
      <c r="I2142" s="63"/>
      <c r="J2142" s="7"/>
      <c r="K2142" s="8"/>
      <c r="M2142" s="395"/>
    </row>
    <row r="2143" spans="1:13" ht="24.95" customHeight="1">
      <c r="A2143" s="32">
        <f t="shared" si="426"/>
        <v>0</v>
      </c>
      <c r="B2143" s="10"/>
      <c r="C2143" s="2"/>
      <c r="D2143" s="2"/>
      <c r="E2143" s="2"/>
      <c r="F2143" s="2"/>
      <c r="G2143" s="2"/>
      <c r="H2143" s="3">
        <f t="shared" si="427"/>
        <v>0</v>
      </c>
      <c r="I2143" s="63"/>
      <c r="J2143" s="7"/>
      <c r="K2143" s="8"/>
      <c r="M2143" s="395"/>
    </row>
    <row r="2144" spans="1:13" ht="24.95" customHeight="1">
      <c r="A2144" s="32">
        <f t="shared" si="426"/>
        <v>0</v>
      </c>
      <c r="B2144" s="10"/>
      <c r="C2144" s="2"/>
      <c r="D2144" s="2"/>
      <c r="E2144" s="2"/>
      <c r="F2144" s="2"/>
      <c r="G2144" s="2"/>
      <c r="H2144" s="3">
        <f t="shared" si="427"/>
        <v>0</v>
      </c>
      <c r="I2144" s="63"/>
      <c r="J2144" s="7"/>
      <c r="K2144" s="8"/>
      <c r="M2144" s="395"/>
    </row>
    <row r="2145" spans="1:13" ht="24.95" customHeight="1">
      <c r="A2145" s="32">
        <f t="shared" si="426"/>
        <v>0</v>
      </c>
      <c r="B2145" s="10"/>
      <c r="C2145" s="2"/>
      <c r="D2145" s="2"/>
      <c r="E2145" s="2"/>
      <c r="F2145" s="2"/>
      <c r="G2145" s="2"/>
      <c r="H2145" s="3">
        <f t="shared" si="427"/>
        <v>0</v>
      </c>
      <c r="I2145" s="63"/>
      <c r="J2145" s="7"/>
      <c r="K2145" s="8"/>
      <c r="M2145" s="395"/>
    </row>
    <row r="2146" spans="1:13" ht="24.95" customHeight="1">
      <c r="A2146" s="32">
        <f t="shared" si="426"/>
        <v>0</v>
      </c>
      <c r="B2146" s="10"/>
      <c r="C2146" s="2"/>
      <c r="D2146" s="2"/>
      <c r="E2146" s="2"/>
      <c r="F2146" s="2"/>
      <c r="G2146" s="2"/>
      <c r="H2146" s="3">
        <f t="shared" si="427"/>
        <v>0</v>
      </c>
      <c r="I2146" s="63"/>
      <c r="J2146" s="7"/>
      <c r="K2146" s="8"/>
      <c r="M2146" s="395"/>
    </row>
    <row r="2147" spans="1:13" ht="24.95" customHeight="1">
      <c r="A2147" s="33" t="e">
        <f>VLOOKUP(B2138,O:W,2)</f>
        <v>#N/A</v>
      </c>
      <c r="B2147" s="649" t="s">
        <v>70</v>
      </c>
      <c r="C2147" s="650"/>
      <c r="D2147" s="650"/>
      <c r="E2147" s="650"/>
      <c r="F2147" s="650"/>
      <c r="G2147" s="650"/>
      <c r="H2147" s="6"/>
      <c r="I2147" s="63">
        <f>SUM(H2139:H2147)</f>
        <v>0</v>
      </c>
      <c r="J2147" s="1" t="e">
        <f>VLOOKUP(B2138,O:W,7)</f>
        <v>#N/A</v>
      </c>
      <c r="K2147" s="8"/>
      <c r="M2147" s="395"/>
    </row>
    <row r="2148" spans="1:13" ht="45.75" customHeight="1">
      <c r="A2148" s="32">
        <f>IF(B2148&gt;0,1,0)</f>
        <v>0</v>
      </c>
      <c r="B2148" s="647"/>
      <c r="C2148" s="648"/>
      <c r="D2148" s="648"/>
      <c r="E2148" s="648"/>
      <c r="F2148" s="648"/>
      <c r="G2148" s="648"/>
      <c r="H2148" s="6"/>
      <c r="I2148" s="63"/>
      <c r="J2148" s="7"/>
      <c r="K2148" s="8"/>
      <c r="M2148" s="394" t="s">
        <v>3872</v>
      </c>
    </row>
    <row r="2149" spans="1:13" ht="24.95" customHeight="1">
      <c r="A2149" s="32">
        <f t="shared" ref="A2149:A2156" si="428">IF(H2149&gt;0,1,0)</f>
        <v>0</v>
      </c>
      <c r="B2149" s="10"/>
      <c r="C2149" s="2"/>
      <c r="D2149" s="2"/>
      <c r="E2149" s="2"/>
      <c r="F2149" s="2"/>
      <c r="G2149" s="2"/>
      <c r="H2149" s="3">
        <f>IF(AND(C2149=0,D2149=0,E2149=0,F2149=0,G2149=0),0,ROUND(IF(C2149=0,1,C2149)*IF(D2149=0,1,D2149)*IF(E2149=0,1,E2149)*IF(F2149=0,1,F2149)*IF(G2149=0,1,G2149),2))</f>
        <v>0</v>
      </c>
      <c r="I2149" s="63"/>
      <c r="J2149" s="7"/>
      <c r="K2149" s="8"/>
      <c r="M2149" s="395" t="s">
        <v>3873</v>
      </c>
    </row>
    <row r="2150" spans="1:13" ht="24.95" customHeight="1">
      <c r="A2150" s="32">
        <f t="shared" si="428"/>
        <v>0</v>
      </c>
      <c r="B2150" s="10"/>
      <c r="C2150" s="2"/>
      <c r="D2150" s="2"/>
      <c r="E2150" s="2"/>
      <c r="F2150" s="2"/>
      <c r="G2150" s="2"/>
      <c r="H2150" s="3">
        <f t="shared" ref="H2150:H2156" si="429">IF(AND(C2150=0,D2150=0,E2150=0,F2150=0,G2150=0),0,ROUND(IF(C2150=0,1,C2150)*IF(D2150=0,1,D2150)*IF(E2150=0,1,E2150)*IF(F2150=0,1,F2150)*IF(G2150=0,1,G2150),2))</f>
        <v>0</v>
      </c>
      <c r="I2150" s="63"/>
      <c r="J2150" s="7"/>
      <c r="K2150" s="8"/>
      <c r="M2150" s="395"/>
    </row>
    <row r="2151" spans="1:13" ht="24.95" customHeight="1">
      <c r="A2151" s="32">
        <f t="shared" si="428"/>
        <v>0</v>
      </c>
      <c r="B2151" s="10"/>
      <c r="C2151" s="2"/>
      <c r="D2151" s="2"/>
      <c r="E2151" s="2"/>
      <c r="F2151" s="2"/>
      <c r="G2151" s="2"/>
      <c r="H2151" s="3">
        <f t="shared" si="429"/>
        <v>0</v>
      </c>
      <c r="I2151" s="63"/>
      <c r="J2151" s="7"/>
      <c r="K2151" s="8"/>
      <c r="M2151" s="395"/>
    </row>
    <row r="2152" spans="1:13" ht="24.95" customHeight="1">
      <c r="A2152" s="32">
        <f t="shared" si="428"/>
        <v>0</v>
      </c>
      <c r="B2152" s="10"/>
      <c r="C2152" s="2"/>
      <c r="D2152" s="2"/>
      <c r="E2152" s="2"/>
      <c r="F2152" s="2"/>
      <c r="G2152" s="2"/>
      <c r="H2152" s="3">
        <f t="shared" si="429"/>
        <v>0</v>
      </c>
      <c r="I2152" s="63"/>
      <c r="J2152" s="7"/>
      <c r="K2152" s="8"/>
      <c r="M2152" s="395"/>
    </row>
    <row r="2153" spans="1:13" ht="24.95" customHeight="1">
      <c r="A2153" s="32">
        <f t="shared" si="428"/>
        <v>0</v>
      </c>
      <c r="B2153" s="10"/>
      <c r="C2153" s="2"/>
      <c r="D2153" s="2"/>
      <c r="E2153" s="2"/>
      <c r="F2153" s="2"/>
      <c r="G2153" s="2"/>
      <c r="H2153" s="3">
        <f t="shared" si="429"/>
        <v>0</v>
      </c>
      <c r="I2153" s="63"/>
      <c r="J2153" s="7"/>
      <c r="K2153" s="8"/>
      <c r="M2153" s="395"/>
    </row>
    <row r="2154" spans="1:13" ht="24.95" customHeight="1">
      <c r="A2154" s="32">
        <f t="shared" si="428"/>
        <v>0</v>
      </c>
      <c r="B2154" s="10"/>
      <c r="C2154" s="2"/>
      <c r="D2154" s="2"/>
      <c r="E2154" s="2"/>
      <c r="F2154" s="2"/>
      <c r="G2154" s="2"/>
      <c r="H2154" s="3">
        <f t="shared" si="429"/>
        <v>0</v>
      </c>
      <c r="I2154" s="63"/>
      <c r="J2154" s="7"/>
      <c r="K2154" s="8"/>
      <c r="M2154" s="395"/>
    </row>
    <row r="2155" spans="1:13" ht="24.95" customHeight="1">
      <c r="A2155" s="32">
        <f t="shared" si="428"/>
        <v>0</v>
      </c>
      <c r="B2155" s="10"/>
      <c r="C2155" s="2"/>
      <c r="D2155" s="2"/>
      <c r="E2155" s="2"/>
      <c r="F2155" s="2"/>
      <c r="G2155" s="2"/>
      <c r="H2155" s="3">
        <f t="shared" si="429"/>
        <v>0</v>
      </c>
      <c r="I2155" s="63"/>
      <c r="J2155" s="7"/>
      <c r="K2155" s="8"/>
      <c r="M2155" s="395"/>
    </row>
    <row r="2156" spans="1:13" ht="24.95" customHeight="1">
      <c r="A2156" s="32">
        <f t="shared" si="428"/>
        <v>0</v>
      </c>
      <c r="B2156" s="10"/>
      <c r="C2156" s="2"/>
      <c r="D2156" s="2"/>
      <c r="E2156" s="2"/>
      <c r="F2156" s="2"/>
      <c r="G2156" s="2"/>
      <c r="H2156" s="3">
        <f t="shared" si="429"/>
        <v>0</v>
      </c>
      <c r="I2156" s="63"/>
      <c r="J2156" s="7"/>
      <c r="K2156" s="8"/>
      <c r="M2156" s="395"/>
    </row>
    <row r="2157" spans="1:13" ht="24.95" customHeight="1">
      <c r="A2157" s="33" t="e">
        <f>VLOOKUP(B2148,O:W,2)</f>
        <v>#N/A</v>
      </c>
      <c r="B2157" s="649" t="s">
        <v>70</v>
      </c>
      <c r="C2157" s="650"/>
      <c r="D2157" s="650"/>
      <c r="E2157" s="650"/>
      <c r="F2157" s="650"/>
      <c r="G2157" s="650"/>
      <c r="H2157" s="6"/>
      <c r="I2157" s="63">
        <f>SUM(H2149:H2157)</f>
        <v>0</v>
      </c>
      <c r="J2157" s="1" t="e">
        <f>VLOOKUP(B2148,O:W,7)</f>
        <v>#N/A</v>
      </c>
      <c r="K2157" s="8"/>
      <c r="M2157" s="395"/>
    </row>
    <row r="2158" spans="1:13" ht="45.75" customHeight="1">
      <c r="A2158" s="32">
        <f>IF(B2158&gt;0,1,0)</f>
        <v>0</v>
      </c>
      <c r="B2158" s="647"/>
      <c r="C2158" s="648"/>
      <c r="D2158" s="648"/>
      <c r="E2158" s="648"/>
      <c r="F2158" s="648"/>
      <c r="G2158" s="648"/>
      <c r="H2158" s="6"/>
      <c r="I2158" s="63"/>
      <c r="J2158" s="7"/>
      <c r="K2158" s="8"/>
      <c r="M2158" s="394" t="s">
        <v>3872</v>
      </c>
    </row>
    <row r="2159" spans="1:13" ht="24.95" customHeight="1">
      <c r="A2159" s="32">
        <f t="shared" ref="A2159:A2166" si="430">IF(H2159&gt;0,1,0)</f>
        <v>0</v>
      </c>
      <c r="B2159" s="10"/>
      <c r="C2159" s="2"/>
      <c r="D2159" s="2"/>
      <c r="E2159" s="2"/>
      <c r="F2159" s="2"/>
      <c r="G2159" s="2"/>
      <c r="H2159" s="3">
        <f>IF(AND(C2159=0,D2159=0,E2159=0,F2159=0,G2159=0),0,ROUND(IF(C2159=0,1,C2159)*IF(D2159=0,1,D2159)*IF(E2159=0,1,E2159)*IF(F2159=0,1,F2159)*IF(G2159=0,1,G2159),2))</f>
        <v>0</v>
      </c>
      <c r="I2159" s="63"/>
      <c r="J2159" s="7"/>
      <c r="K2159" s="8"/>
      <c r="M2159" s="395" t="s">
        <v>3873</v>
      </c>
    </row>
    <row r="2160" spans="1:13" ht="24.95" customHeight="1">
      <c r="A2160" s="32">
        <f t="shared" si="430"/>
        <v>0</v>
      </c>
      <c r="B2160" s="10"/>
      <c r="C2160" s="2"/>
      <c r="D2160" s="2"/>
      <c r="E2160" s="2"/>
      <c r="F2160" s="2"/>
      <c r="G2160" s="2"/>
      <c r="H2160" s="3">
        <f t="shared" ref="H2160:H2166" si="431">IF(AND(C2160=0,D2160=0,E2160=0,F2160=0,G2160=0),0,ROUND(IF(C2160=0,1,C2160)*IF(D2160=0,1,D2160)*IF(E2160=0,1,E2160)*IF(F2160=0,1,F2160)*IF(G2160=0,1,G2160),2))</f>
        <v>0</v>
      </c>
      <c r="I2160" s="63"/>
      <c r="J2160" s="7"/>
      <c r="K2160" s="8"/>
      <c r="M2160" s="395"/>
    </row>
    <row r="2161" spans="1:13" ht="24.95" customHeight="1">
      <c r="A2161" s="32">
        <f t="shared" si="430"/>
        <v>0</v>
      </c>
      <c r="B2161" s="10"/>
      <c r="C2161" s="2"/>
      <c r="D2161" s="2"/>
      <c r="E2161" s="2"/>
      <c r="F2161" s="2"/>
      <c r="G2161" s="2"/>
      <c r="H2161" s="3">
        <f t="shared" si="431"/>
        <v>0</v>
      </c>
      <c r="I2161" s="63"/>
      <c r="J2161" s="7"/>
      <c r="K2161" s="8"/>
      <c r="M2161" s="395"/>
    </row>
    <row r="2162" spans="1:13" ht="24.95" customHeight="1">
      <c r="A2162" s="32">
        <f t="shared" si="430"/>
        <v>0</v>
      </c>
      <c r="B2162" s="10"/>
      <c r="C2162" s="2"/>
      <c r="D2162" s="2"/>
      <c r="E2162" s="2"/>
      <c r="F2162" s="2"/>
      <c r="G2162" s="2"/>
      <c r="H2162" s="3">
        <f t="shared" si="431"/>
        <v>0</v>
      </c>
      <c r="I2162" s="63"/>
      <c r="J2162" s="7"/>
      <c r="K2162" s="8"/>
      <c r="M2162" s="395"/>
    </row>
    <row r="2163" spans="1:13" ht="24.95" customHeight="1">
      <c r="A2163" s="32">
        <f t="shared" si="430"/>
        <v>0</v>
      </c>
      <c r="B2163" s="10"/>
      <c r="C2163" s="2"/>
      <c r="D2163" s="2"/>
      <c r="E2163" s="2"/>
      <c r="F2163" s="2"/>
      <c r="G2163" s="2"/>
      <c r="H2163" s="3">
        <f t="shared" si="431"/>
        <v>0</v>
      </c>
      <c r="I2163" s="63"/>
      <c r="J2163" s="7"/>
      <c r="K2163" s="8"/>
      <c r="M2163" s="395"/>
    </row>
    <row r="2164" spans="1:13" ht="24.95" customHeight="1">
      <c r="A2164" s="32">
        <f t="shared" si="430"/>
        <v>0</v>
      </c>
      <c r="B2164" s="10"/>
      <c r="C2164" s="2"/>
      <c r="D2164" s="2"/>
      <c r="E2164" s="2"/>
      <c r="F2164" s="2"/>
      <c r="G2164" s="2"/>
      <c r="H2164" s="3">
        <f t="shared" si="431"/>
        <v>0</v>
      </c>
      <c r="I2164" s="63"/>
      <c r="J2164" s="7"/>
      <c r="K2164" s="8"/>
      <c r="M2164" s="395"/>
    </row>
    <row r="2165" spans="1:13" ht="24.95" customHeight="1">
      <c r="A2165" s="32">
        <f t="shared" si="430"/>
        <v>0</v>
      </c>
      <c r="B2165" s="10"/>
      <c r="C2165" s="2"/>
      <c r="D2165" s="2"/>
      <c r="E2165" s="2"/>
      <c r="F2165" s="2"/>
      <c r="G2165" s="2"/>
      <c r="H2165" s="3">
        <f t="shared" si="431"/>
        <v>0</v>
      </c>
      <c r="I2165" s="63"/>
      <c r="J2165" s="7"/>
      <c r="K2165" s="8"/>
      <c r="M2165" s="395"/>
    </row>
    <row r="2166" spans="1:13" ht="24.95" customHeight="1">
      <c r="A2166" s="32">
        <f t="shared" si="430"/>
        <v>0</v>
      </c>
      <c r="B2166" s="10"/>
      <c r="C2166" s="2"/>
      <c r="D2166" s="2"/>
      <c r="E2166" s="2"/>
      <c r="F2166" s="2"/>
      <c r="G2166" s="2"/>
      <c r="H2166" s="3">
        <f t="shared" si="431"/>
        <v>0</v>
      </c>
      <c r="I2166" s="63"/>
      <c r="J2166" s="7"/>
      <c r="K2166" s="8"/>
      <c r="M2166" s="395"/>
    </row>
    <row r="2167" spans="1:13" ht="24.95" customHeight="1">
      <c r="A2167" s="33" t="e">
        <f>VLOOKUP(B2158,O:W,2)</f>
        <v>#N/A</v>
      </c>
      <c r="B2167" s="649" t="s">
        <v>70</v>
      </c>
      <c r="C2167" s="650"/>
      <c r="D2167" s="650"/>
      <c r="E2167" s="650"/>
      <c r="F2167" s="650"/>
      <c r="G2167" s="650"/>
      <c r="H2167" s="6"/>
      <c r="I2167" s="63">
        <f>SUM(H2159:H2167)</f>
        <v>0</v>
      </c>
      <c r="J2167" s="1" t="e">
        <f>VLOOKUP(B2158,O:W,7)</f>
        <v>#N/A</v>
      </c>
      <c r="K2167" s="8"/>
      <c r="M2167" s="395"/>
    </row>
    <row r="2168" spans="1:13" ht="45.75" customHeight="1">
      <c r="A2168" s="32">
        <f>IF(B2168&gt;0,1,0)</f>
        <v>0</v>
      </c>
      <c r="B2168" s="647"/>
      <c r="C2168" s="648"/>
      <c r="D2168" s="648"/>
      <c r="E2168" s="648"/>
      <c r="F2168" s="648"/>
      <c r="G2168" s="648"/>
      <c r="H2168" s="6"/>
      <c r="I2168" s="63"/>
      <c r="J2168" s="7"/>
      <c r="K2168" s="8"/>
      <c r="M2168" s="394" t="s">
        <v>3872</v>
      </c>
    </row>
    <row r="2169" spans="1:13" ht="24.95" customHeight="1">
      <c r="A2169" s="32">
        <f t="shared" ref="A2169:A2176" si="432">IF(H2169&gt;0,1,0)</f>
        <v>0</v>
      </c>
      <c r="B2169" s="10"/>
      <c r="C2169" s="2"/>
      <c r="D2169" s="2"/>
      <c r="E2169" s="2"/>
      <c r="F2169" s="2"/>
      <c r="G2169" s="2"/>
      <c r="H2169" s="3">
        <f>IF(AND(C2169=0,D2169=0,E2169=0,F2169=0,G2169=0),0,ROUND(IF(C2169=0,1,C2169)*IF(D2169=0,1,D2169)*IF(E2169=0,1,E2169)*IF(F2169=0,1,F2169)*IF(G2169=0,1,G2169),2))</f>
        <v>0</v>
      </c>
      <c r="I2169" s="63"/>
      <c r="J2169" s="7"/>
      <c r="K2169" s="8"/>
      <c r="M2169" s="395" t="s">
        <v>3873</v>
      </c>
    </row>
    <row r="2170" spans="1:13" ht="24.95" customHeight="1">
      <c r="A2170" s="32">
        <f t="shared" si="432"/>
        <v>0</v>
      </c>
      <c r="B2170" s="10"/>
      <c r="C2170" s="2"/>
      <c r="D2170" s="2"/>
      <c r="E2170" s="2"/>
      <c r="F2170" s="2"/>
      <c r="G2170" s="2"/>
      <c r="H2170" s="3">
        <f t="shared" ref="H2170:H2176" si="433">IF(AND(C2170=0,D2170=0,E2170=0,F2170=0,G2170=0),0,ROUND(IF(C2170=0,1,C2170)*IF(D2170=0,1,D2170)*IF(E2170=0,1,E2170)*IF(F2170=0,1,F2170)*IF(G2170=0,1,G2170),2))</f>
        <v>0</v>
      </c>
      <c r="I2170" s="63"/>
      <c r="J2170" s="7"/>
      <c r="K2170" s="8"/>
      <c r="M2170" s="395"/>
    </row>
    <row r="2171" spans="1:13" ht="24.95" customHeight="1">
      <c r="A2171" s="32">
        <f t="shared" si="432"/>
        <v>0</v>
      </c>
      <c r="B2171" s="10"/>
      <c r="C2171" s="2"/>
      <c r="D2171" s="2"/>
      <c r="E2171" s="2"/>
      <c r="F2171" s="2"/>
      <c r="G2171" s="2"/>
      <c r="H2171" s="3">
        <f t="shared" si="433"/>
        <v>0</v>
      </c>
      <c r="I2171" s="63"/>
      <c r="J2171" s="7"/>
      <c r="K2171" s="8"/>
      <c r="M2171" s="395"/>
    </row>
    <row r="2172" spans="1:13" ht="24.95" customHeight="1">
      <c r="A2172" s="32">
        <f t="shared" si="432"/>
        <v>0</v>
      </c>
      <c r="B2172" s="10"/>
      <c r="C2172" s="2"/>
      <c r="D2172" s="2"/>
      <c r="E2172" s="2"/>
      <c r="F2172" s="2"/>
      <c r="G2172" s="2"/>
      <c r="H2172" s="3">
        <f t="shared" si="433"/>
        <v>0</v>
      </c>
      <c r="I2172" s="63"/>
      <c r="J2172" s="7"/>
      <c r="K2172" s="8"/>
      <c r="M2172" s="395"/>
    </row>
    <row r="2173" spans="1:13" ht="24.95" customHeight="1">
      <c r="A2173" s="32">
        <f t="shared" si="432"/>
        <v>0</v>
      </c>
      <c r="B2173" s="10"/>
      <c r="C2173" s="2"/>
      <c r="D2173" s="2"/>
      <c r="E2173" s="2"/>
      <c r="F2173" s="2"/>
      <c r="G2173" s="2"/>
      <c r="H2173" s="3">
        <f t="shared" si="433"/>
        <v>0</v>
      </c>
      <c r="I2173" s="63"/>
      <c r="J2173" s="7"/>
      <c r="K2173" s="8"/>
      <c r="M2173" s="395"/>
    </row>
    <row r="2174" spans="1:13" ht="24.95" customHeight="1">
      <c r="A2174" s="32">
        <f t="shared" si="432"/>
        <v>0</v>
      </c>
      <c r="B2174" s="10"/>
      <c r="C2174" s="2"/>
      <c r="D2174" s="2"/>
      <c r="E2174" s="2"/>
      <c r="F2174" s="2"/>
      <c r="G2174" s="2"/>
      <c r="H2174" s="3">
        <f t="shared" si="433"/>
        <v>0</v>
      </c>
      <c r="I2174" s="63"/>
      <c r="J2174" s="7"/>
      <c r="K2174" s="8"/>
      <c r="M2174" s="395"/>
    </row>
    <row r="2175" spans="1:13" ht="24.95" customHeight="1">
      <c r="A2175" s="32">
        <f t="shared" si="432"/>
        <v>0</v>
      </c>
      <c r="B2175" s="10"/>
      <c r="C2175" s="2"/>
      <c r="D2175" s="2"/>
      <c r="E2175" s="2"/>
      <c r="F2175" s="2"/>
      <c r="G2175" s="2"/>
      <c r="H2175" s="3">
        <f t="shared" si="433"/>
        <v>0</v>
      </c>
      <c r="I2175" s="63"/>
      <c r="J2175" s="7"/>
      <c r="K2175" s="8"/>
      <c r="M2175" s="395"/>
    </row>
    <row r="2176" spans="1:13" ht="24.95" customHeight="1">
      <c r="A2176" s="32">
        <f t="shared" si="432"/>
        <v>0</v>
      </c>
      <c r="B2176" s="10"/>
      <c r="C2176" s="2"/>
      <c r="D2176" s="2"/>
      <c r="E2176" s="2"/>
      <c r="F2176" s="2"/>
      <c r="G2176" s="2"/>
      <c r="H2176" s="3">
        <f t="shared" si="433"/>
        <v>0</v>
      </c>
      <c r="I2176" s="63"/>
      <c r="J2176" s="7"/>
      <c r="K2176" s="8"/>
      <c r="M2176" s="395"/>
    </row>
    <row r="2177" spans="1:13" ht="24.95" customHeight="1">
      <c r="A2177" s="33" t="e">
        <f>VLOOKUP(B2168,O:W,2)</f>
        <v>#N/A</v>
      </c>
      <c r="B2177" s="649" t="s">
        <v>70</v>
      </c>
      <c r="C2177" s="650"/>
      <c r="D2177" s="650"/>
      <c r="E2177" s="650"/>
      <c r="F2177" s="650"/>
      <c r="G2177" s="650"/>
      <c r="H2177" s="6"/>
      <c r="I2177" s="63">
        <f>SUM(H2169:H2177)</f>
        <v>0</v>
      </c>
      <c r="J2177" s="1" t="e">
        <f>VLOOKUP(B2168,O:W,7)</f>
        <v>#N/A</v>
      </c>
      <c r="K2177" s="8"/>
      <c r="M2177" s="395"/>
    </row>
    <row r="2178" spans="1:13" ht="45.75" customHeight="1">
      <c r="A2178" s="32">
        <f>IF(B2178&gt;0,1,0)</f>
        <v>0</v>
      </c>
      <c r="B2178" s="647"/>
      <c r="C2178" s="648"/>
      <c r="D2178" s="648"/>
      <c r="E2178" s="648"/>
      <c r="F2178" s="648"/>
      <c r="G2178" s="648"/>
      <c r="H2178" s="6"/>
      <c r="I2178" s="63"/>
      <c r="J2178" s="7"/>
      <c r="K2178" s="8"/>
      <c r="M2178" s="394" t="s">
        <v>3872</v>
      </c>
    </row>
    <row r="2179" spans="1:13" ht="24.95" customHeight="1">
      <c r="A2179" s="32">
        <f t="shared" ref="A2179:A2186" si="434">IF(H2179&gt;0,1,0)</f>
        <v>0</v>
      </c>
      <c r="B2179" s="10"/>
      <c r="C2179" s="2"/>
      <c r="D2179" s="2"/>
      <c r="E2179" s="2"/>
      <c r="F2179" s="2"/>
      <c r="G2179" s="2"/>
      <c r="H2179" s="3">
        <f>IF(AND(C2179=0,D2179=0,E2179=0,F2179=0,G2179=0),0,ROUND(IF(C2179=0,1,C2179)*IF(D2179=0,1,D2179)*IF(E2179=0,1,E2179)*IF(F2179=0,1,F2179)*IF(G2179=0,1,G2179),2))</f>
        <v>0</v>
      </c>
      <c r="I2179" s="63"/>
      <c r="J2179" s="7"/>
      <c r="K2179" s="8"/>
      <c r="M2179" s="395" t="s">
        <v>3873</v>
      </c>
    </row>
    <row r="2180" spans="1:13" ht="24.95" customHeight="1">
      <c r="A2180" s="32">
        <f t="shared" si="434"/>
        <v>0</v>
      </c>
      <c r="B2180" s="10"/>
      <c r="C2180" s="2"/>
      <c r="D2180" s="2"/>
      <c r="E2180" s="2"/>
      <c r="F2180" s="2"/>
      <c r="G2180" s="2"/>
      <c r="H2180" s="3">
        <f t="shared" ref="H2180:H2186" si="435">IF(AND(C2180=0,D2180=0,E2180=0,F2180=0,G2180=0),0,ROUND(IF(C2180=0,1,C2180)*IF(D2180=0,1,D2180)*IF(E2180=0,1,E2180)*IF(F2180=0,1,F2180)*IF(G2180=0,1,G2180),2))</f>
        <v>0</v>
      </c>
      <c r="I2180" s="63"/>
      <c r="J2180" s="7"/>
      <c r="K2180" s="8"/>
      <c r="M2180" s="395"/>
    </row>
    <row r="2181" spans="1:13" ht="24.95" customHeight="1">
      <c r="A2181" s="32">
        <f t="shared" si="434"/>
        <v>0</v>
      </c>
      <c r="B2181" s="10"/>
      <c r="C2181" s="2"/>
      <c r="D2181" s="2"/>
      <c r="E2181" s="2"/>
      <c r="F2181" s="2"/>
      <c r="G2181" s="2"/>
      <c r="H2181" s="3">
        <f t="shared" si="435"/>
        <v>0</v>
      </c>
      <c r="I2181" s="63"/>
      <c r="J2181" s="7"/>
      <c r="K2181" s="8"/>
      <c r="M2181" s="395"/>
    </row>
    <row r="2182" spans="1:13" ht="24.95" customHeight="1">
      <c r="A2182" s="32">
        <f t="shared" si="434"/>
        <v>0</v>
      </c>
      <c r="B2182" s="10"/>
      <c r="C2182" s="2"/>
      <c r="D2182" s="2"/>
      <c r="E2182" s="2"/>
      <c r="F2182" s="2"/>
      <c r="G2182" s="2"/>
      <c r="H2182" s="3">
        <f t="shared" si="435"/>
        <v>0</v>
      </c>
      <c r="I2182" s="63"/>
      <c r="J2182" s="7"/>
      <c r="K2182" s="8"/>
      <c r="M2182" s="395"/>
    </row>
    <row r="2183" spans="1:13" ht="24.95" customHeight="1">
      <c r="A2183" s="32">
        <f t="shared" si="434"/>
        <v>0</v>
      </c>
      <c r="B2183" s="10"/>
      <c r="C2183" s="2"/>
      <c r="D2183" s="2"/>
      <c r="E2183" s="2"/>
      <c r="F2183" s="2"/>
      <c r="G2183" s="2"/>
      <c r="H2183" s="3">
        <f t="shared" si="435"/>
        <v>0</v>
      </c>
      <c r="I2183" s="63"/>
      <c r="J2183" s="7"/>
      <c r="K2183" s="8"/>
      <c r="M2183" s="395"/>
    </row>
    <row r="2184" spans="1:13" ht="24.95" customHeight="1">
      <c r="A2184" s="32">
        <f t="shared" si="434"/>
        <v>0</v>
      </c>
      <c r="B2184" s="10"/>
      <c r="C2184" s="2"/>
      <c r="D2184" s="2"/>
      <c r="E2184" s="2"/>
      <c r="F2184" s="2"/>
      <c r="G2184" s="2"/>
      <c r="H2184" s="3">
        <f t="shared" si="435"/>
        <v>0</v>
      </c>
      <c r="I2184" s="63"/>
      <c r="J2184" s="7"/>
      <c r="K2184" s="8"/>
      <c r="M2184" s="395"/>
    </row>
    <row r="2185" spans="1:13" ht="24.95" customHeight="1">
      <c r="A2185" s="32">
        <f t="shared" si="434"/>
        <v>0</v>
      </c>
      <c r="B2185" s="10"/>
      <c r="C2185" s="2"/>
      <c r="D2185" s="2"/>
      <c r="E2185" s="2"/>
      <c r="F2185" s="2"/>
      <c r="G2185" s="2"/>
      <c r="H2185" s="3">
        <f t="shared" si="435"/>
        <v>0</v>
      </c>
      <c r="I2185" s="63"/>
      <c r="J2185" s="7"/>
      <c r="K2185" s="8"/>
      <c r="M2185" s="395"/>
    </row>
    <row r="2186" spans="1:13" ht="24.95" customHeight="1">
      <c r="A2186" s="32">
        <f t="shared" si="434"/>
        <v>0</v>
      </c>
      <c r="B2186" s="10"/>
      <c r="C2186" s="2"/>
      <c r="D2186" s="2"/>
      <c r="E2186" s="2"/>
      <c r="F2186" s="2"/>
      <c r="G2186" s="2"/>
      <c r="H2186" s="3">
        <f t="shared" si="435"/>
        <v>0</v>
      </c>
      <c r="I2186" s="63"/>
      <c r="J2186" s="7"/>
      <c r="K2186" s="8"/>
      <c r="M2186" s="395"/>
    </row>
    <row r="2187" spans="1:13" ht="24.95" customHeight="1">
      <c r="A2187" s="33" t="e">
        <f>VLOOKUP(B2178,O:W,2)</f>
        <v>#N/A</v>
      </c>
      <c r="B2187" s="649" t="s">
        <v>70</v>
      </c>
      <c r="C2187" s="650"/>
      <c r="D2187" s="650"/>
      <c r="E2187" s="650"/>
      <c r="F2187" s="650"/>
      <c r="G2187" s="650"/>
      <c r="H2187" s="6"/>
      <c r="I2187" s="63">
        <f>SUM(H2179:H2187)</f>
        <v>0</v>
      </c>
      <c r="J2187" s="1" t="e">
        <f>VLOOKUP(B2178,O:W,7)</f>
        <v>#N/A</v>
      </c>
      <c r="K2187" s="8"/>
      <c r="M2187" s="395"/>
    </row>
    <row r="2188" spans="1:13" ht="45.75" customHeight="1">
      <c r="A2188" s="32">
        <f>IF(B2188&gt;0,1,0)</f>
        <v>0</v>
      </c>
      <c r="B2188" s="647"/>
      <c r="C2188" s="648"/>
      <c r="D2188" s="648"/>
      <c r="E2188" s="648"/>
      <c r="F2188" s="648"/>
      <c r="G2188" s="648"/>
      <c r="H2188" s="6"/>
      <c r="I2188" s="63"/>
      <c r="J2188" s="7"/>
      <c r="K2188" s="8"/>
      <c r="M2188" s="394" t="s">
        <v>3872</v>
      </c>
    </row>
    <row r="2189" spans="1:13" ht="24.95" customHeight="1">
      <c r="A2189" s="32">
        <f t="shared" ref="A2189:A2196" si="436">IF(H2189&gt;0,1,0)</f>
        <v>0</v>
      </c>
      <c r="B2189" s="10"/>
      <c r="C2189" s="2"/>
      <c r="D2189" s="2"/>
      <c r="E2189" s="2"/>
      <c r="F2189" s="2"/>
      <c r="G2189" s="2"/>
      <c r="H2189" s="3">
        <f>IF(AND(C2189=0,D2189=0,E2189=0,F2189=0,G2189=0),0,ROUND(IF(C2189=0,1,C2189)*IF(D2189=0,1,D2189)*IF(E2189=0,1,E2189)*IF(F2189=0,1,F2189)*IF(G2189=0,1,G2189),2))</f>
        <v>0</v>
      </c>
      <c r="I2189" s="63"/>
      <c r="J2189" s="7"/>
      <c r="K2189" s="8"/>
      <c r="M2189" s="395" t="s">
        <v>3873</v>
      </c>
    </row>
    <row r="2190" spans="1:13" ht="24.95" customHeight="1">
      <c r="A2190" s="32">
        <f t="shared" si="436"/>
        <v>0</v>
      </c>
      <c r="B2190" s="10"/>
      <c r="C2190" s="2"/>
      <c r="D2190" s="2"/>
      <c r="E2190" s="2"/>
      <c r="F2190" s="2"/>
      <c r="G2190" s="2"/>
      <c r="H2190" s="3">
        <f t="shared" ref="H2190:H2196" si="437">IF(AND(C2190=0,D2190=0,E2190=0,F2190=0,G2190=0),0,ROUND(IF(C2190=0,1,C2190)*IF(D2190=0,1,D2190)*IF(E2190=0,1,E2190)*IF(F2190=0,1,F2190)*IF(G2190=0,1,G2190),2))</f>
        <v>0</v>
      </c>
      <c r="I2190" s="63"/>
      <c r="J2190" s="7"/>
      <c r="K2190" s="8"/>
      <c r="M2190" s="395"/>
    </row>
    <row r="2191" spans="1:13" ht="24.95" customHeight="1">
      <c r="A2191" s="32">
        <f t="shared" si="436"/>
        <v>0</v>
      </c>
      <c r="B2191" s="10"/>
      <c r="C2191" s="2"/>
      <c r="D2191" s="2"/>
      <c r="E2191" s="2"/>
      <c r="F2191" s="2"/>
      <c r="G2191" s="2"/>
      <c r="H2191" s="3">
        <f t="shared" si="437"/>
        <v>0</v>
      </c>
      <c r="I2191" s="63"/>
      <c r="J2191" s="7"/>
      <c r="K2191" s="8"/>
      <c r="M2191" s="395"/>
    </row>
    <row r="2192" spans="1:13" ht="24.95" customHeight="1">
      <c r="A2192" s="32">
        <f t="shared" si="436"/>
        <v>0</v>
      </c>
      <c r="B2192" s="10"/>
      <c r="C2192" s="2"/>
      <c r="D2192" s="2"/>
      <c r="E2192" s="2"/>
      <c r="F2192" s="2"/>
      <c r="G2192" s="2"/>
      <c r="H2192" s="3">
        <f t="shared" si="437"/>
        <v>0</v>
      </c>
      <c r="I2192" s="63"/>
      <c r="J2192" s="7"/>
      <c r="K2192" s="8"/>
      <c r="M2192" s="395"/>
    </row>
    <row r="2193" spans="1:13" ht="24.95" customHeight="1">
      <c r="A2193" s="32">
        <f t="shared" si="436"/>
        <v>0</v>
      </c>
      <c r="B2193" s="10"/>
      <c r="C2193" s="2"/>
      <c r="D2193" s="2"/>
      <c r="E2193" s="2"/>
      <c r="F2193" s="2"/>
      <c r="G2193" s="2"/>
      <c r="H2193" s="3">
        <f t="shared" si="437"/>
        <v>0</v>
      </c>
      <c r="I2193" s="63"/>
      <c r="J2193" s="7"/>
      <c r="K2193" s="8"/>
      <c r="M2193" s="395"/>
    </row>
    <row r="2194" spans="1:13" ht="24.95" customHeight="1">
      <c r="A2194" s="32">
        <f t="shared" si="436"/>
        <v>0</v>
      </c>
      <c r="B2194" s="10"/>
      <c r="C2194" s="2"/>
      <c r="D2194" s="2"/>
      <c r="E2194" s="2"/>
      <c r="F2194" s="2"/>
      <c r="G2194" s="2"/>
      <c r="H2194" s="3">
        <f t="shared" si="437"/>
        <v>0</v>
      </c>
      <c r="I2194" s="63"/>
      <c r="J2194" s="7"/>
      <c r="K2194" s="8"/>
      <c r="M2194" s="395"/>
    </row>
    <row r="2195" spans="1:13" ht="24.95" customHeight="1">
      <c r="A2195" s="32">
        <f t="shared" si="436"/>
        <v>0</v>
      </c>
      <c r="B2195" s="10"/>
      <c r="C2195" s="2"/>
      <c r="D2195" s="2"/>
      <c r="E2195" s="2"/>
      <c r="F2195" s="2"/>
      <c r="G2195" s="2"/>
      <c r="H2195" s="3">
        <f t="shared" si="437"/>
        <v>0</v>
      </c>
      <c r="I2195" s="63"/>
      <c r="J2195" s="7"/>
      <c r="K2195" s="8"/>
      <c r="M2195" s="395"/>
    </row>
    <row r="2196" spans="1:13" ht="24.95" customHeight="1">
      <c r="A2196" s="32">
        <f t="shared" si="436"/>
        <v>0</v>
      </c>
      <c r="B2196" s="10"/>
      <c r="C2196" s="2"/>
      <c r="D2196" s="2"/>
      <c r="E2196" s="2"/>
      <c r="F2196" s="2"/>
      <c r="G2196" s="2"/>
      <c r="H2196" s="3">
        <f t="shared" si="437"/>
        <v>0</v>
      </c>
      <c r="I2196" s="63"/>
      <c r="J2196" s="7"/>
      <c r="K2196" s="8"/>
      <c r="M2196" s="395"/>
    </row>
    <row r="2197" spans="1:13" ht="24.95" customHeight="1">
      <c r="A2197" s="33" t="e">
        <f>VLOOKUP(B2188,O:W,2)</f>
        <v>#N/A</v>
      </c>
      <c r="B2197" s="649" t="s">
        <v>70</v>
      </c>
      <c r="C2197" s="650"/>
      <c r="D2197" s="650"/>
      <c r="E2197" s="650"/>
      <c r="F2197" s="650"/>
      <c r="G2197" s="650"/>
      <c r="H2197" s="6"/>
      <c r="I2197" s="63">
        <f>SUM(H2189:H2197)</f>
        <v>0</v>
      </c>
      <c r="J2197" s="1" t="e">
        <f>VLOOKUP(B2188,O:W,7)</f>
        <v>#N/A</v>
      </c>
      <c r="K2197" s="8"/>
      <c r="M2197" s="395"/>
    </row>
    <row r="2198" spans="1:13" ht="45.75" customHeight="1">
      <c r="A2198" s="32">
        <f>IF(B2198&gt;0,1,0)</f>
        <v>0</v>
      </c>
      <c r="B2198" s="647"/>
      <c r="C2198" s="648"/>
      <c r="D2198" s="648"/>
      <c r="E2198" s="648"/>
      <c r="F2198" s="648"/>
      <c r="G2198" s="648"/>
      <c r="H2198" s="6"/>
      <c r="I2198" s="63"/>
      <c r="J2198" s="7"/>
      <c r="K2198" s="8"/>
      <c r="M2198" s="394" t="s">
        <v>3872</v>
      </c>
    </row>
    <row r="2199" spans="1:13" ht="24.95" customHeight="1">
      <c r="A2199" s="32">
        <f t="shared" ref="A2199:A2206" si="438">IF(H2199&gt;0,1,0)</f>
        <v>0</v>
      </c>
      <c r="B2199" s="10"/>
      <c r="C2199" s="2"/>
      <c r="D2199" s="2"/>
      <c r="E2199" s="2"/>
      <c r="F2199" s="2"/>
      <c r="G2199" s="2"/>
      <c r="H2199" s="3">
        <f>IF(AND(C2199=0,D2199=0,E2199=0,F2199=0,G2199=0),0,ROUND(IF(C2199=0,1,C2199)*IF(D2199=0,1,D2199)*IF(E2199=0,1,E2199)*IF(F2199=0,1,F2199)*IF(G2199=0,1,G2199),2))</f>
        <v>0</v>
      </c>
      <c r="I2199" s="63"/>
      <c r="J2199" s="7"/>
      <c r="K2199" s="8"/>
      <c r="M2199" s="395" t="s">
        <v>3873</v>
      </c>
    </row>
    <row r="2200" spans="1:13" ht="24.95" customHeight="1">
      <c r="A2200" s="32">
        <f t="shared" si="438"/>
        <v>0</v>
      </c>
      <c r="B2200" s="10"/>
      <c r="C2200" s="2"/>
      <c r="D2200" s="2"/>
      <c r="E2200" s="2"/>
      <c r="F2200" s="2"/>
      <c r="G2200" s="2"/>
      <c r="H2200" s="3">
        <f t="shared" ref="H2200:H2206" si="439">IF(AND(C2200=0,D2200=0,E2200=0,F2200=0,G2200=0),0,ROUND(IF(C2200=0,1,C2200)*IF(D2200=0,1,D2200)*IF(E2200=0,1,E2200)*IF(F2200=0,1,F2200)*IF(G2200=0,1,G2200),2))</f>
        <v>0</v>
      </c>
      <c r="I2200" s="63"/>
      <c r="J2200" s="7"/>
      <c r="K2200" s="8"/>
      <c r="M2200" s="395"/>
    </row>
    <row r="2201" spans="1:13" ht="24.95" customHeight="1">
      <c r="A2201" s="32">
        <f t="shared" si="438"/>
        <v>0</v>
      </c>
      <c r="B2201" s="10"/>
      <c r="C2201" s="2"/>
      <c r="D2201" s="2"/>
      <c r="E2201" s="2"/>
      <c r="F2201" s="2"/>
      <c r="G2201" s="2"/>
      <c r="H2201" s="3">
        <f t="shared" si="439"/>
        <v>0</v>
      </c>
      <c r="I2201" s="63"/>
      <c r="J2201" s="7"/>
      <c r="K2201" s="8"/>
      <c r="M2201" s="395"/>
    </row>
    <row r="2202" spans="1:13" ht="24.95" customHeight="1">
      <c r="A2202" s="32">
        <f t="shared" si="438"/>
        <v>0</v>
      </c>
      <c r="B2202" s="10"/>
      <c r="C2202" s="2"/>
      <c r="D2202" s="2"/>
      <c r="E2202" s="2"/>
      <c r="F2202" s="2"/>
      <c r="G2202" s="2"/>
      <c r="H2202" s="3">
        <f t="shared" si="439"/>
        <v>0</v>
      </c>
      <c r="I2202" s="63"/>
      <c r="J2202" s="7"/>
      <c r="K2202" s="8"/>
      <c r="M2202" s="395"/>
    </row>
    <row r="2203" spans="1:13" ht="24.95" customHeight="1">
      <c r="A2203" s="32">
        <f t="shared" si="438"/>
        <v>0</v>
      </c>
      <c r="B2203" s="10"/>
      <c r="C2203" s="2"/>
      <c r="D2203" s="2"/>
      <c r="E2203" s="2"/>
      <c r="F2203" s="2"/>
      <c r="G2203" s="2"/>
      <c r="H2203" s="3">
        <f t="shared" si="439"/>
        <v>0</v>
      </c>
      <c r="I2203" s="63"/>
      <c r="J2203" s="7"/>
      <c r="K2203" s="8"/>
      <c r="M2203" s="395"/>
    </row>
    <row r="2204" spans="1:13" ht="24.95" customHeight="1">
      <c r="A2204" s="32">
        <f t="shared" si="438"/>
        <v>0</v>
      </c>
      <c r="B2204" s="10"/>
      <c r="C2204" s="2"/>
      <c r="D2204" s="2"/>
      <c r="E2204" s="2"/>
      <c r="F2204" s="2"/>
      <c r="G2204" s="2"/>
      <c r="H2204" s="3">
        <f t="shared" si="439"/>
        <v>0</v>
      </c>
      <c r="I2204" s="63"/>
      <c r="J2204" s="7"/>
      <c r="K2204" s="8"/>
      <c r="M2204" s="395"/>
    </row>
    <row r="2205" spans="1:13" ht="24.95" customHeight="1">
      <c r="A2205" s="32">
        <f t="shared" si="438"/>
        <v>0</v>
      </c>
      <c r="B2205" s="10"/>
      <c r="C2205" s="2"/>
      <c r="D2205" s="2"/>
      <c r="E2205" s="2"/>
      <c r="F2205" s="2"/>
      <c r="G2205" s="2"/>
      <c r="H2205" s="3">
        <f t="shared" si="439"/>
        <v>0</v>
      </c>
      <c r="I2205" s="63"/>
      <c r="J2205" s="7"/>
      <c r="K2205" s="8"/>
      <c r="M2205" s="395"/>
    </row>
    <row r="2206" spans="1:13" ht="24.95" customHeight="1">
      <c r="A2206" s="32">
        <f t="shared" si="438"/>
        <v>0</v>
      </c>
      <c r="B2206" s="10"/>
      <c r="C2206" s="2"/>
      <c r="D2206" s="2"/>
      <c r="E2206" s="2"/>
      <c r="F2206" s="2"/>
      <c r="G2206" s="2"/>
      <c r="H2206" s="3">
        <f t="shared" si="439"/>
        <v>0</v>
      </c>
      <c r="I2206" s="63"/>
      <c r="J2206" s="7"/>
      <c r="K2206" s="8"/>
      <c r="M2206" s="395"/>
    </row>
    <row r="2207" spans="1:13" ht="24.95" customHeight="1">
      <c r="A2207" s="33" t="e">
        <f>VLOOKUP(B2198,O:W,2)</f>
        <v>#N/A</v>
      </c>
      <c r="B2207" s="649" t="s">
        <v>70</v>
      </c>
      <c r="C2207" s="650"/>
      <c r="D2207" s="650"/>
      <c r="E2207" s="650"/>
      <c r="F2207" s="650"/>
      <c r="G2207" s="650"/>
      <c r="H2207" s="6"/>
      <c r="I2207" s="63">
        <f>SUM(H2199:H2207)</f>
        <v>0</v>
      </c>
      <c r="J2207" s="1" t="e">
        <f>VLOOKUP(B2198,O:W,7)</f>
        <v>#N/A</v>
      </c>
      <c r="K2207" s="8"/>
      <c r="M2207" s="395"/>
    </row>
    <row r="2208" spans="1:13" ht="45.75" customHeight="1">
      <c r="A2208" s="32">
        <f>IF(B2208&gt;0,1,0)</f>
        <v>0</v>
      </c>
      <c r="B2208" s="647"/>
      <c r="C2208" s="648"/>
      <c r="D2208" s="648"/>
      <c r="E2208" s="648"/>
      <c r="F2208" s="648"/>
      <c r="G2208" s="648"/>
      <c r="H2208" s="6"/>
      <c r="I2208" s="63"/>
      <c r="J2208" s="7"/>
      <c r="K2208" s="8"/>
      <c r="M2208" s="394" t="s">
        <v>3872</v>
      </c>
    </row>
    <row r="2209" spans="1:13" ht="24.95" customHeight="1">
      <c r="A2209" s="32">
        <f t="shared" ref="A2209:A2216" si="440">IF(H2209&gt;0,1,0)</f>
        <v>0</v>
      </c>
      <c r="B2209" s="10"/>
      <c r="C2209" s="2"/>
      <c r="D2209" s="2"/>
      <c r="E2209" s="2"/>
      <c r="F2209" s="2"/>
      <c r="G2209" s="2"/>
      <c r="H2209" s="3">
        <f>IF(AND(C2209=0,D2209=0,E2209=0,F2209=0,G2209=0),0,ROUND(IF(C2209=0,1,C2209)*IF(D2209=0,1,D2209)*IF(E2209=0,1,E2209)*IF(F2209=0,1,F2209)*IF(G2209=0,1,G2209),2))</f>
        <v>0</v>
      </c>
      <c r="I2209" s="63"/>
      <c r="J2209" s="7"/>
      <c r="K2209" s="8"/>
      <c r="M2209" s="395" t="s">
        <v>3873</v>
      </c>
    </row>
    <row r="2210" spans="1:13" ht="24.95" customHeight="1">
      <c r="A2210" s="32">
        <f t="shared" si="440"/>
        <v>0</v>
      </c>
      <c r="B2210" s="10"/>
      <c r="C2210" s="2"/>
      <c r="D2210" s="2"/>
      <c r="E2210" s="2"/>
      <c r="F2210" s="2"/>
      <c r="G2210" s="2"/>
      <c r="H2210" s="3">
        <f t="shared" ref="H2210:H2216" si="441">IF(AND(C2210=0,D2210=0,E2210=0,F2210=0,G2210=0),0,ROUND(IF(C2210=0,1,C2210)*IF(D2210=0,1,D2210)*IF(E2210=0,1,E2210)*IF(F2210=0,1,F2210)*IF(G2210=0,1,G2210),2))</f>
        <v>0</v>
      </c>
      <c r="I2210" s="63"/>
      <c r="J2210" s="7"/>
      <c r="K2210" s="8"/>
      <c r="M2210" s="395"/>
    </row>
    <row r="2211" spans="1:13" ht="24.95" customHeight="1">
      <c r="A2211" s="32">
        <f t="shared" si="440"/>
        <v>0</v>
      </c>
      <c r="B2211" s="10"/>
      <c r="C2211" s="2"/>
      <c r="D2211" s="2"/>
      <c r="E2211" s="2"/>
      <c r="F2211" s="2"/>
      <c r="G2211" s="2"/>
      <c r="H2211" s="3">
        <f t="shared" si="441"/>
        <v>0</v>
      </c>
      <c r="I2211" s="63"/>
      <c r="J2211" s="7"/>
      <c r="K2211" s="8"/>
      <c r="M2211" s="395"/>
    </row>
    <row r="2212" spans="1:13" ht="24.95" customHeight="1">
      <c r="A2212" s="32">
        <f t="shared" si="440"/>
        <v>0</v>
      </c>
      <c r="B2212" s="10"/>
      <c r="C2212" s="2"/>
      <c r="D2212" s="2"/>
      <c r="E2212" s="2"/>
      <c r="F2212" s="2"/>
      <c r="G2212" s="2"/>
      <c r="H2212" s="3">
        <f t="shared" si="441"/>
        <v>0</v>
      </c>
      <c r="I2212" s="63"/>
      <c r="J2212" s="7"/>
      <c r="K2212" s="8"/>
      <c r="M2212" s="395"/>
    </row>
    <row r="2213" spans="1:13" ht="24.95" customHeight="1">
      <c r="A2213" s="32">
        <f t="shared" si="440"/>
        <v>0</v>
      </c>
      <c r="B2213" s="10"/>
      <c r="C2213" s="2"/>
      <c r="D2213" s="2"/>
      <c r="E2213" s="2"/>
      <c r="F2213" s="2"/>
      <c r="G2213" s="2"/>
      <c r="H2213" s="3">
        <f t="shared" si="441"/>
        <v>0</v>
      </c>
      <c r="I2213" s="63"/>
      <c r="J2213" s="7"/>
      <c r="K2213" s="8"/>
      <c r="M2213" s="395"/>
    </row>
    <row r="2214" spans="1:13" ht="24.95" customHeight="1">
      <c r="A2214" s="32">
        <f t="shared" si="440"/>
        <v>0</v>
      </c>
      <c r="B2214" s="10"/>
      <c r="C2214" s="2"/>
      <c r="D2214" s="2"/>
      <c r="E2214" s="2"/>
      <c r="F2214" s="2"/>
      <c r="G2214" s="2"/>
      <c r="H2214" s="3">
        <f t="shared" si="441"/>
        <v>0</v>
      </c>
      <c r="I2214" s="63"/>
      <c r="J2214" s="7"/>
      <c r="K2214" s="8"/>
      <c r="M2214" s="395"/>
    </row>
    <row r="2215" spans="1:13" ht="24.95" customHeight="1">
      <c r="A2215" s="32">
        <f t="shared" si="440"/>
        <v>0</v>
      </c>
      <c r="B2215" s="10"/>
      <c r="C2215" s="2"/>
      <c r="D2215" s="2"/>
      <c r="E2215" s="2"/>
      <c r="F2215" s="2"/>
      <c r="G2215" s="2"/>
      <c r="H2215" s="3">
        <f t="shared" si="441"/>
        <v>0</v>
      </c>
      <c r="I2215" s="63"/>
      <c r="J2215" s="7"/>
      <c r="K2215" s="8"/>
      <c r="M2215" s="395"/>
    </row>
    <row r="2216" spans="1:13" ht="24.95" customHeight="1">
      <c r="A2216" s="32">
        <f t="shared" si="440"/>
        <v>0</v>
      </c>
      <c r="B2216" s="10"/>
      <c r="C2216" s="2"/>
      <c r="D2216" s="2"/>
      <c r="E2216" s="2"/>
      <c r="F2216" s="2"/>
      <c r="G2216" s="2"/>
      <c r="H2216" s="3">
        <f t="shared" si="441"/>
        <v>0</v>
      </c>
      <c r="I2216" s="63"/>
      <c r="J2216" s="7"/>
      <c r="K2216" s="8"/>
      <c r="M2216" s="395"/>
    </row>
    <row r="2217" spans="1:13" ht="24.95" customHeight="1">
      <c r="A2217" s="33" t="e">
        <f>VLOOKUP(B2208,O:W,2)</f>
        <v>#N/A</v>
      </c>
      <c r="B2217" s="649" t="s">
        <v>70</v>
      </c>
      <c r="C2217" s="650"/>
      <c r="D2217" s="650"/>
      <c r="E2217" s="650"/>
      <c r="F2217" s="650"/>
      <c r="G2217" s="650"/>
      <c r="H2217" s="6"/>
      <c r="I2217" s="63">
        <f>SUM(H2209:H2217)</f>
        <v>0</v>
      </c>
      <c r="J2217" s="1" t="e">
        <f>VLOOKUP(B2208,O:W,7)</f>
        <v>#N/A</v>
      </c>
      <c r="K2217" s="8"/>
      <c r="M2217" s="395"/>
    </row>
    <row r="2218" spans="1:13" ht="45.75" customHeight="1">
      <c r="A2218" s="32">
        <f>IF(B2218&gt;0,1,0)</f>
        <v>0</v>
      </c>
      <c r="B2218" s="647"/>
      <c r="C2218" s="648"/>
      <c r="D2218" s="648"/>
      <c r="E2218" s="648"/>
      <c r="F2218" s="648"/>
      <c r="G2218" s="648"/>
      <c r="H2218" s="6"/>
      <c r="I2218" s="63"/>
      <c r="J2218" s="7"/>
      <c r="K2218" s="8"/>
      <c r="M2218" s="394" t="s">
        <v>3872</v>
      </c>
    </row>
    <row r="2219" spans="1:13" ht="24.95" customHeight="1">
      <c r="A2219" s="32">
        <f t="shared" ref="A2219:A2226" si="442">IF(H2219&gt;0,1,0)</f>
        <v>0</v>
      </c>
      <c r="B2219" s="10"/>
      <c r="C2219" s="2"/>
      <c r="D2219" s="2"/>
      <c r="E2219" s="2"/>
      <c r="F2219" s="2"/>
      <c r="G2219" s="2"/>
      <c r="H2219" s="3">
        <f>IF(AND(C2219=0,D2219=0,E2219=0,F2219=0,G2219=0),0,ROUND(IF(C2219=0,1,C2219)*IF(D2219=0,1,D2219)*IF(E2219=0,1,E2219)*IF(F2219=0,1,F2219)*IF(G2219=0,1,G2219),2))</f>
        <v>0</v>
      </c>
      <c r="I2219" s="63"/>
      <c r="J2219" s="7"/>
      <c r="K2219" s="8"/>
      <c r="M2219" s="395" t="s">
        <v>3873</v>
      </c>
    </row>
    <row r="2220" spans="1:13" ht="24.95" customHeight="1">
      <c r="A2220" s="32">
        <f t="shared" si="442"/>
        <v>0</v>
      </c>
      <c r="B2220" s="10"/>
      <c r="C2220" s="2"/>
      <c r="D2220" s="2"/>
      <c r="E2220" s="2"/>
      <c r="F2220" s="2"/>
      <c r="G2220" s="2"/>
      <c r="H2220" s="3">
        <f t="shared" ref="H2220:H2226" si="443">IF(AND(C2220=0,D2220=0,E2220=0,F2220=0,G2220=0),0,ROUND(IF(C2220=0,1,C2220)*IF(D2220=0,1,D2220)*IF(E2220=0,1,E2220)*IF(F2220=0,1,F2220)*IF(G2220=0,1,G2220),2))</f>
        <v>0</v>
      </c>
      <c r="I2220" s="63"/>
      <c r="J2220" s="7"/>
      <c r="K2220" s="8"/>
      <c r="M2220" s="395"/>
    </row>
    <row r="2221" spans="1:13" ht="24.95" customHeight="1">
      <c r="A2221" s="32">
        <f t="shared" si="442"/>
        <v>0</v>
      </c>
      <c r="B2221" s="10"/>
      <c r="C2221" s="2"/>
      <c r="D2221" s="2"/>
      <c r="E2221" s="2"/>
      <c r="F2221" s="2"/>
      <c r="G2221" s="2"/>
      <c r="H2221" s="3">
        <f t="shared" si="443"/>
        <v>0</v>
      </c>
      <c r="I2221" s="63"/>
      <c r="J2221" s="7"/>
      <c r="K2221" s="8"/>
      <c r="M2221" s="395"/>
    </row>
    <row r="2222" spans="1:13" ht="24.95" customHeight="1">
      <c r="A2222" s="32">
        <f t="shared" si="442"/>
        <v>0</v>
      </c>
      <c r="B2222" s="10"/>
      <c r="C2222" s="2"/>
      <c r="D2222" s="2"/>
      <c r="E2222" s="2"/>
      <c r="F2222" s="2"/>
      <c r="G2222" s="2"/>
      <c r="H2222" s="3">
        <f t="shared" si="443"/>
        <v>0</v>
      </c>
      <c r="I2222" s="63"/>
      <c r="J2222" s="7"/>
      <c r="K2222" s="8"/>
      <c r="M2222" s="395"/>
    </row>
    <row r="2223" spans="1:13" ht="24.95" customHeight="1">
      <c r="A2223" s="32">
        <f t="shared" si="442"/>
        <v>0</v>
      </c>
      <c r="B2223" s="10"/>
      <c r="C2223" s="2"/>
      <c r="D2223" s="2"/>
      <c r="E2223" s="2"/>
      <c r="F2223" s="2"/>
      <c r="G2223" s="2"/>
      <c r="H2223" s="3">
        <f t="shared" si="443"/>
        <v>0</v>
      </c>
      <c r="I2223" s="63"/>
      <c r="J2223" s="7"/>
      <c r="K2223" s="8"/>
      <c r="M2223" s="395"/>
    </row>
    <row r="2224" spans="1:13" ht="24.95" customHeight="1">
      <c r="A2224" s="32">
        <f t="shared" si="442"/>
        <v>0</v>
      </c>
      <c r="B2224" s="10"/>
      <c r="C2224" s="2"/>
      <c r="D2224" s="2"/>
      <c r="E2224" s="2"/>
      <c r="F2224" s="2"/>
      <c r="G2224" s="2"/>
      <c r="H2224" s="3">
        <f t="shared" si="443"/>
        <v>0</v>
      </c>
      <c r="I2224" s="63"/>
      <c r="J2224" s="7"/>
      <c r="K2224" s="8"/>
      <c r="M2224" s="395"/>
    </row>
    <row r="2225" spans="1:13" ht="24.95" customHeight="1">
      <c r="A2225" s="32">
        <f t="shared" si="442"/>
        <v>0</v>
      </c>
      <c r="B2225" s="10"/>
      <c r="C2225" s="2"/>
      <c r="D2225" s="2"/>
      <c r="E2225" s="2"/>
      <c r="F2225" s="2"/>
      <c r="G2225" s="2"/>
      <c r="H2225" s="3">
        <f t="shared" si="443"/>
        <v>0</v>
      </c>
      <c r="I2225" s="63"/>
      <c r="J2225" s="7"/>
      <c r="K2225" s="8"/>
      <c r="M2225" s="395"/>
    </row>
    <row r="2226" spans="1:13" ht="24.95" customHeight="1">
      <c r="A2226" s="32">
        <f t="shared" si="442"/>
        <v>0</v>
      </c>
      <c r="B2226" s="10"/>
      <c r="C2226" s="2"/>
      <c r="D2226" s="2"/>
      <c r="E2226" s="2"/>
      <c r="F2226" s="2"/>
      <c r="G2226" s="2"/>
      <c r="H2226" s="3">
        <f t="shared" si="443"/>
        <v>0</v>
      </c>
      <c r="I2226" s="63"/>
      <c r="J2226" s="7"/>
      <c r="K2226" s="8"/>
      <c r="M2226" s="395"/>
    </row>
    <row r="2227" spans="1:13" ht="24.95" customHeight="1">
      <c r="A2227" s="33" t="e">
        <f>VLOOKUP(B2218,O:W,2)</f>
        <v>#N/A</v>
      </c>
      <c r="B2227" s="649" t="s">
        <v>70</v>
      </c>
      <c r="C2227" s="650"/>
      <c r="D2227" s="650"/>
      <c r="E2227" s="650"/>
      <c r="F2227" s="650"/>
      <c r="G2227" s="650"/>
      <c r="H2227" s="6"/>
      <c r="I2227" s="63">
        <f>SUM(H2219:H2227)</f>
        <v>0</v>
      </c>
      <c r="J2227" s="1" t="e">
        <f>VLOOKUP(B2218,O:W,7)</f>
        <v>#N/A</v>
      </c>
      <c r="K2227" s="8"/>
      <c r="M2227" s="395"/>
    </row>
    <row r="2228" spans="1:13" ht="45.75" customHeight="1">
      <c r="A2228" s="32">
        <f>IF(B2228&gt;0,1,0)</f>
        <v>0</v>
      </c>
      <c r="B2228" s="647"/>
      <c r="C2228" s="648"/>
      <c r="D2228" s="648"/>
      <c r="E2228" s="648"/>
      <c r="F2228" s="648"/>
      <c r="G2228" s="648"/>
      <c r="H2228" s="6"/>
      <c r="I2228" s="63"/>
      <c r="J2228" s="7"/>
      <c r="K2228" s="8"/>
      <c r="M2228" s="394" t="s">
        <v>3872</v>
      </c>
    </row>
    <row r="2229" spans="1:13" ht="24.95" customHeight="1">
      <c r="A2229" s="32">
        <f t="shared" ref="A2229:A2236" si="444">IF(H2229&gt;0,1,0)</f>
        <v>0</v>
      </c>
      <c r="B2229" s="10"/>
      <c r="C2229" s="2"/>
      <c r="D2229" s="2"/>
      <c r="E2229" s="2"/>
      <c r="F2229" s="2"/>
      <c r="G2229" s="2"/>
      <c r="H2229" s="3">
        <f>IF(AND(C2229=0,D2229=0,E2229=0,F2229=0,G2229=0),0,ROUND(IF(C2229=0,1,C2229)*IF(D2229=0,1,D2229)*IF(E2229=0,1,E2229)*IF(F2229=0,1,F2229)*IF(G2229=0,1,G2229),2))</f>
        <v>0</v>
      </c>
      <c r="I2229" s="63"/>
      <c r="J2229" s="7"/>
      <c r="K2229" s="8"/>
      <c r="M2229" s="395" t="s">
        <v>3873</v>
      </c>
    </row>
    <row r="2230" spans="1:13" ht="24.95" customHeight="1">
      <c r="A2230" s="32">
        <f t="shared" si="444"/>
        <v>0</v>
      </c>
      <c r="B2230" s="10"/>
      <c r="C2230" s="2"/>
      <c r="D2230" s="2"/>
      <c r="E2230" s="2"/>
      <c r="F2230" s="2"/>
      <c r="G2230" s="2"/>
      <c r="H2230" s="3">
        <f t="shared" ref="H2230:H2236" si="445">IF(AND(C2230=0,D2230=0,E2230=0,F2230=0,G2230=0),0,ROUND(IF(C2230=0,1,C2230)*IF(D2230=0,1,D2230)*IF(E2230=0,1,E2230)*IF(F2230=0,1,F2230)*IF(G2230=0,1,G2230),2))</f>
        <v>0</v>
      </c>
      <c r="I2230" s="63"/>
      <c r="J2230" s="7"/>
      <c r="K2230" s="8"/>
      <c r="M2230" s="395"/>
    </row>
    <row r="2231" spans="1:13" ht="24.95" customHeight="1">
      <c r="A2231" s="32">
        <f t="shared" si="444"/>
        <v>0</v>
      </c>
      <c r="B2231" s="10"/>
      <c r="C2231" s="2"/>
      <c r="D2231" s="2"/>
      <c r="E2231" s="2"/>
      <c r="F2231" s="2"/>
      <c r="G2231" s="2"/>
      <c r="H2231" s="3">
        <f t="shared" si="445"/>
        <v>0</v>
      </c>
      <c r="I2231" s="63"/>
      <c r="J2231" s="7"/>
      <c r="K2231" s="8"/>
      <c r="M2231" s="395"/>
    </row>
    <row r="2232" spans="1:13" ht="24.95" customHeight="1">
      <c r="A2232" s="32">
        <f t="shared" si="444"/>
        <v>0</v>
      </c>
      <c r="B2232" s="10"/>
      <c r="C2232" s="2"/>
      <c r="D2232" s="2"/>
      <c r="E2232" s="2"/>
      <c r="F2232" s="2"/>
      <c r="G2232" s="2"/>
      <c r="H2232" s="3">
        <f t="shared" si="445"/>
        <v>0</v>
      </c>
      <c r="I2232" s="63"/>
      <c r="J2232" s="7"/>
      <c r="K2232" s="8"/>
      <c r="M2232" s="395"/>
    </row>
    <row r="2233" spans="1:13" ht="24.95" customHeight="1">
      <c r="A2233" s="32">
        <f t="shared" si="444"/>
        <v>0</v>
      </c>
      <c r="B2233" s="10"/>
      <c r="C2233" s="2"/>
      <c r="D2233" s="2"/>
      <c r="E2233" s="2"/>
      <c r="F2233" s="2"/>
      <c r="G2233" s="2"/>
      <c r="H2233" s="3">
        <f t="shared" si="445"/>
        <v>0</v>
      </c>
      <c r="I2233" s="63"/>
      <c r="J2233" s="7"/>
      <c r="K2233" s="8"/>
      <c r="M2233" s="395"/>
    </row>
    <row r="2234" spans="1:13" ht="24.95" customHeight="1">
      <c r="A2234" s="32">
        <f t="shared" si="444"/>
        <v>0</v>
      </c>
      <c r="B2234" s="10"/>
      <c r="C2234" s="2"/>
      <c r="D2234" s="2"/>
      <c r="E2234" s="2"/>
      <c r="F2234" s="2"/>
      <c r="G2234" s="2"/>
      <c r="H2234" s="3">
        <f t="shared" si="445"/>
        <v>0</v>
      </c>
      <c r="I2234" s="63"/>
      <c r="J2234" s="7"/>
      <c r="K2234" s="8"/>
      <c r="M2234" s="395"/>
    </row>
    <row r="2235" spans="1:13" ht="24.95" customHeight="1">
      <c r="A2235" s="32">
        <f t="shared" si="444"/>
        <v>0</v>
      </c>
      <c r="B2235" s="10"/>
      <c r="C2235" s="2"/>
      <c r="D2235" s="2"/>
      <c r="E2235" s="2"/>
      <c r="F2235" s="2"/>
      <c r="G2235" s="2"/>
      <c r="H2235" s="3">
        <f t="shared" si="445"/>
        <v>0</v>
      </c>
      <c r="I2235" s="63"/>
      <c r="J2235" s="7"/>
      <c r="K2235" s="8"/>
      <c r="M2235" s="395"/>
    </row>
    <row r="2236" spans="1:13" ht="24.95" customHeight="1">
      <c r="A2236" s="32">
        <f t="shared" si="444"/>
        <v>0</v>
      </c>
      <c r="B2236" s="10"/>
      <c r="C2236" s="2"/>
      <c r="D2236" s="2"/>
      <c r="E2236" s="2"/>
      <c r="F2236" s="2"/>
      <c r="G2236" s="2"/>
      <c r="H2236" s="3">
        <f t="shared" si="445"/>
        <v>0</v>
      </c>
      <c r="I2236" s="63"/>
      <c r="J2236" s="7"/>
      <c r="K2236" s="8"/>
      <c r="M2236" s="395"/>
    </row>
    <row r="2237" spans="1:13" ht="24.95" customHeight="1">
      <c r="A2237" s="33" t="e">
        <f>VLOOKUP(B2228,O:W,2)</f>
        <v>#N/A</v>
      </c>
      <c r="B2237" s="649" t="s">
        <v>70</v>
      </c>
      <c r="C2237" s="650"/>
      <c r="D2237" s="650"/>
      <c r="E2237" s="650"/>
      <c r="F2237" s="650"/>
      <c r="G2237" s="650"/>
      <c r="H2237" s="6"/>
      <c r="I2237" s="63">
        <f>SUM(H2229:H2237)</f>
        <v>0</v>
      </c>
      <c r="J2237" s="1" t="e">
        <f>VLOOKUP(B2228,O:W,7)</f>
        <v>#N/A</v>
      </c>
      <c r="K2237" s="8"/>
      <c r="M2237" s="395"/>
    </row>
    <row r="2238" spans="1:13" ht="45.75" customHeight="1">
      <c r="A2238" s="32">
        <f>IF(B2238&gt;0,1,0)</f>
        <v>0</v>
      </c>
      <c r="B2238" s="647"/>
      <c r="C2238" s="648"/>
      <c r="D2238" s="648"/>
      <c r="E2238" s="648"/>
      <c r="F2238" s="648"/>
      <c r="G2238" s="648"/>
      <c r="H2238" s="6"/>
      <c r="I2238" s="63"/>
      <c r="J2238" s="7"/>
      <c r="K2238" s="8"/>
      <c r="M2238" s="394" t="s">
        <v>3872</v>
      </c>
    </row>
    <row r="2239" spans="1:13" ht="24.95" customHeight="1">
      <c r="A2239" s="32">
        <f t="shared" ref="A2239:A2246" si="446">IF(H2239&gt;0,1,0)</f>
        <v>0</v>
      </c>
      <c r="B2239" s="10"/>
      <c r="C2239" s="2"/>
      <c r="D2239" s="2"/>
      <c r="E2239" s="2"/>
      <c r="F2239" s="2"/>
      <c r="G2239" s="2"/>
      <c r="H2239" s="3">
        <f>IF(AND(C2239=0,D2239=0,E2239=0,F2239=0,G2239=0),0,ROUND(IF(C2239=0,1,C2239)*IF(D2239=0,1,D2239)*IF(E2239=0,1,E2239)*IF(F2239=0,1,F2239)*IF(G2239=0,1,G2239),2))</f>
        <v>0</v>
      </c>
      <c r="I2239" s="63"/>
      <c r="J2239" s="7"/>
      <c r="K2239" s="8"/>
      <c r="M2239" s="395" t="s">
        <v>3873</v>
      </c>
    </row>
    <row r="2240" spans="1:13" ht="24.95" customHeight="1">
      <c r="A2240" s="32">
        <f t="shared" si="446"/>
        <v>0</v>
      </c>
      <c r="B2240" s="10"/>
      <c r="C2240" s="2"/>
      <c r="D2240" s="2"/>
      <c r="E2240" s="2"/>
      <c r="F2240" s="2"/>
      <c r="G2240" s="2"/>
      <c r="H2240" s="3">
        <f t="shared" ref="H2240:H2246" si="447">IF(AND(C2240=0,D2240=0,E2240=0,F2240=0,G2240=0),0,ROUND(IF(C2240=0,1,C2240)*IF(D2240=0,1,D2240)*IF(E2240=0,1,E2240)*IF(F2240=0,1,F2240)*IF(G2240=0,1,G2240),2))</f>
        <v>0</v>
      </c>
      <c r="I2240" s="63"/>
      <c r="J2240" s="7"/>
      <c r="K2240" s="8"/>
      <c r="M2240" s="395"/>
    </row>
    <row r="2241" spans="1:13" ht="24.95" customHeight="1">
      <c r="A2241" s="32">
        <f t="shared" si="446"/>
        <v>0</v>
      </c>
      <c r="B2241" s="10"/>
      <c r="C2241" s="2"/>
      <c r="D2241" s="2"/>
      <c r="E2241" s="2"/>
      <c r="F2241" s="2"/>
      <c r="G2241" s="2"/>
      <c r="H2241" s="3">
        <f t="shared" si="447"/>
        <v>0</v>
      </c>
      <c r="I2241" s="63"/>
      <c r="J2241" s="7"/>
      <c r="K2241" s="8"/>
      <c r="M2241" s="395"/>
    </row>
    <row r="2242" spans="1:13" ht="24.95" customHeight="1">
      <c r="A2242" s="32">
        <f t="shared" si="446"/>
        <v>0</v>
      </c>
      <c r="B2242" s="10"/>
      <c r="C2242" s="2"/>
      <c r="D2242" s="2"/>
      <c r="E2242" s="2"/>
      <c r="F2242" s="2"/>
      <c r="G2242" s="2"/>
      <c r="H2242" s="3">
        <f t="shared" si="447"/>
        <v>0</v>
      </c>
      <c r="I2242" s="63"/>
      <c r="J2242" s="7"/>
      <c r="K2242" s="8"/>
      <c r="M2242" s="395"/>
    </row>
    <row r="2243" spans="1:13" ht="24.95" customHeight="1">
      <c r="A2243" s="32">
        <f t="shared" si="446"/>
        <v>0</v>
      </c>
      <c r="B2243" s="10"/>
      <c r="C2243" s="2"/>
      <c r="D2243" s="2"/>
      <c r="E2243" s="2"/>
      <c r="F2243" s="2"/>
      <c r="G2243" s="2"/>
      <c r="H2243" s="3">
        <f t="shared" si="447"/>
        <v>0</v>
      </c>
      <c r="I2243" s="63"/>
      <c r="J2243" s="7"/>
      <c r="K2243" s="8"/>
      <c r="M2243" s="395"/>
    </row>
    <row r="2244" spans="1:13" ht="24.95" customHeight="1">
      <c r="A2244" s="32">
        <f t="shared" si="446"/>
        <v>0</v>
      </c>
      <c r="B2244" s="10"/>
      <c r="C2244" s="2"/>
      <c r="D2244" s="2"/>
      <c r="E2244" s="2"/>
      <c r="F2244" s="2"/>
      <c r="G2244" s="2"/>
      <c r="H2244" s="3">
        <f t="shared" si="447"/>
        <v>0</v>
      </c>
      <c r="I2244" s="63"/>
      <c r="J2244" s="7"/>
      <c r="K2244" s="8"/>
      <c r="M2244" s="395"/>
    </row>
    <row r="2245" spans="1:13" ht="24.95" customHeight="1">
      <c r="A2245" s="32">
        <f t="shared" si="446"/>
        <v>0</v>
      </c>
      <c r="B2245" s="10"/>
      <c r="C2245" s="2"/>
      <c r="D2245" s="2"/>
      <c r="E2245" s="2"/>
      <c r="F2245" s="2"/>
      <c r="G2245" s="2"/>
      <c r="H2245" s="3">
        <f t="shared" si="447"/>
        <v>0</v>
      </c>
      <c r="I2245" s="63"/>
      <c r="J2245" s="7"/>
      <c r="K2245" s="8"/>
      <c r="M2245" s="395"/>
    </row>
    <row r="2246" spans="1:13" ht="24.95" customHeight="1">
      <c r="A2246" s="32">
        <f t="shared" si="446"/>
        <v>0</v>
      </c>
      <c r="B2246" s="10"/>
      <c r="C2246" s="2"/>
      <c r="D2246" s="2"/>
      <c r="E2246" s="2"/>
      <c r="F2246" s="2"/>
      <c r="G2246" s="2"/>
      <c r="H2246" s="3">
        <f t="shared" si="447"/>
        <v>0</v>
      </c>
      <c r="I2246" s="63"/>
      <c r="J2246" s="7"/>
      <c r="K2246" s="8"/>
      <c r="M2246" s="395"/>
    </row>
    <row r="2247" spans="1:13" ht="24.95" customHeight="1">
      <c r="A2247" s="33" t="e">
        <f>VLOOKUP(B2238,O:W,2)</f>
        <v>#N/A</v>
      </c>
      <c r="B2247" s="649" t="s">
        <v>70</v>
      </c>
      <c r="C2247" s="650"/>
      <c r="D2247" s="650"/>
      <c r="E2247" s="650"/>
      <c r="F2247" s="650"/>
      <c r="G2247" s="650"/>
      <c r="H2247" s="6"/>
      <c r="I2247" s="63">
        <f>SUM(H2239:H2247)</f>
        <v>0</v>
      </c>
      <c r="J2247" s="1" t="e">
        <f>VLOOKUP(B2238,O:W,7)</f>
        <v>#N/A</v>
      </c>
      <c r="K2247" s="8"/>
      <c r="M2247" s="395"/>
    </row>
    <row r="2248" spans="1:13" ht="45.75" customHeight="1">
      <c r="A2248" s="32">
        <f>IF(B2248&gt;0,1,0)</f>
        <v>0</v>
      </c>
      <c r="B2248" s="647"/>
      <c r="C2248" s="648"/>
      <c r="D2248" s="648"/>
      <c r="E2248" s="648"/>
      <c r="F2248" s="648"/>
      <c r="G2248" s="648"/>
      <c r="H2248" s="6"/>
      <c r="I2248" s="63"/>
      <c r="J2248" s="7"/>
      <c r="K2248" s="8"/>
      <c r="M2248" s="394" t="s">
        <v>3872</v>
      </c>
    </row>
    <row r="2249" spans="1:13" ht="24.95" customHeight="1">
      <c r="A2249" s="32">
        <f t="shared" ref="A2249:A2256" si="448">IF(H2249&gt;0,1,0)</f>
        <v>0</v>
      </c>
      <c r="B2249" s="10"/>
      <c r="C2249" s="2"/>
      <c r="D2249" s="2"/>
      <c r="E2249" s="2"/>
      <c r="F2249" s="2"/>
      <c r="G2249" s="2"/>
      <c r="H2249" s="3">
        <f>IF(AND(C2249=0,D2249=0,E2249=0,F2249=0,G2249=0),0,ROUND(IF(C2249=0,1,C2249)*IF(D2249=0,1,D2249)*IF(E2249=0,1,E2249)*IF(F2249=0,1,F2249)*IF(G2249=0,1,G2249),2))</f>
        <v>0</v>
      </c>
      <c r="I2249" s="63"/>
      <c r="J2249" s="7"/>
      <c r="K2249" s="8"/>
      <c r="M2249" s="395" t="s">
        <v>3873</v>
      </c>
    </row>
    <row r="2250" spans="1:13" ht="24.95" customHeight="1">
      <c r="A2250" s="32">
        <f t="shared" si="448"/>
        <v>0</v>
      </c>
      <c r="B2250" s="10"/>
      <c r="C2250" s="2"/>
      <c r="D2250" s="2"/>
      <c r="E2250" s="2"/>
      <c r="F2250" s="2"/>
      <c r="G2250" s="2"/>
      <c r="H2250" s="3">
        <f t="shared" ref="H2250:H2256" si="449">IF(AND(C2250=0,D2250=0,E2250=0,F2250=0,G2250=0),0,ROUND(IF(C2250=0,1,C2250)*IF(D2250=0,1,D2250)*IF(E2250=0,1,E2250)*IF(F2250=0,1,F2250)*IF(G2250=0,1,G2250),2))</f>
        <v>0</v>
      </c>
      <c r="I2250" s="63"/>
      <c r="J2250" s="7"/>
      <c r="K2250" s="8"/>
      <c r="M2250" s="395"/>
    </row>
    <row r="2251" spans="1:13" ht="24.95" customHeight="1">
      <c r="A2251" s="32">
        <f t="shared" si="448"/>
        <v>0</v>
      </c>
      <c r="B2251" s="10"/>
      <c r="C2251" s="2"/>
      <c r="D2251" s="2"/>
      <c r="E2251" s="2"/>
      <c r="F2251" s="2"/>
      <c r="G2251" s="2"/>
      <c r="H2251" s="3">
        <f t="shared" si="449"/>
        <v>0</v>
      </c>
      <c r="I2251" s="63"/>
      <c r="J2251" s="7"/>
      <c r="K2251" s="8"/>
      <c r="M2251" s="395"/>
    </row>
    <row r="2252" spans="1:13" ht="24.95" customHeight="1">
      <c r="A2252" s="32">
        <f t="shared" si="448"/>
        <v>0</v>
      </c>
      <c r="B2252" s="10"/>
      <c r="C2252" s="2"/>
      <c r="D2252" s="2"/>
      <c r="E2252" s="2"/>
      <c r="F2252" s="2"/>
      <c r="G2252" s="2"/>
      <c r="H2252" s="3">
        <f t="shared" si="449"/>
        <v>0</v>
      </c>
      <c r="I2252" s="63"/>
      <c r="J2252" s="7"/>
      <c r="K2252" s="8"/>
      <c r="M2252" s="395"/>
    </row>
    <row r="2253" spans="1:13" ht="24.95" customHeight="1">
      <c r="A2253" s="32">
        <f t="shared" si="448"/>
        <v>0</v>
      </c>
      <c r="B2253" s="10"/>
      <c r="C2253" s="2"/>
      <c r="D2253" s="2"/>
      <c r="E2253" s="2"/>
      <c r="F2253" s="2"/>
      <c r="G2253" s="2"/>
      <c r="H2253" s="3">
        <f t="shared" si="449"/>
        <v>0</v>
      </c>
      <c r="I2253" s="63"/>
      <c r="J2253" s="7"/>
      <c r="K2253" s="8"/>
      <c r="M2253" s="395"/>
    </row>
    <row r="2254" spans="1:13" ht="24.95" customHeight="1">
      <c r="A2254" s="32">
        <f t="shared" si="448"/>
        <v>0</v>
      </c>
      <c r="B2254" s="10"/>
      <c r="C2254" s="2"/>
      <c r="D2254" s="2"/>
      <c r="E2254" s="2"/>
      <c r="F2254" s="2"/>
      <c r="G2254" s="2"/>
      <c r="H2254" s="3">
        <f t="shared" si="449"/>
        <v>0</v>
      </c>
      <c r="I2254" s="63"/>
      <c r="J2254" s="7"/>
      <c r="K2254" s="8"/>
      <c r="M2254" s="395"/>
    </row>
    <row r="2255" spans="1:13" ht="24.95" customHeight="1">
      <c r="A2255" s="32">
        <f t="shared" si="448"/>
        <v>0</v>
      </c>
      <c r="B2255" s="10"/>
      <c r="C2255" s="2"/>
      <c r="D2255" s="2"/>
      <c r="E2255" s="2"/>
      <c r="F2255" s="2"/>
      <c r="G2255" s="2"/>
      <c r="H2255" s="3">
        <f t="shared" si="449"/>
        <v>0</v>
      </c>
      <c r="I2255" s="63"/>
      <c r="J2255" s="7"/>
      <c r="K2255" s="8"/>
      <c r="M2255" s="395"/>
    </row>
    <row r="2256" spans="1:13" ht="24.95" customHeight="1">
      <c r="A2256" s="32">
        <f t="shared" si="448"/>
        <v>0</v>
      </c>
      <c r="B2256" s="10"/>
      <c r="C2256" s="2"/>
      <c r="D2256" s="2"/>
      <c r="E2256" s="2"/>
      <c r="F2256" s="2"/>
      <c r="G2256" s="2"/>
      <c r="H2256" s="3">
        <f t="shared" si="449"/>
        <v>0</v>
      </c>
      <c r="I2256" s="63"/>
      <c r="J2256" s="7"/>
      <c r="K2256" s="8"/>
      <c r="M2256" s="395"/>
    </row>
    <row r="2257" spans="1:13" ht="24.95" customHeight="1">
      <c r="A2257" s="33" t="e">
        <f>VLOOKUP(B2248,O:W,2)</f>
        <v>#N/A</v>
      </c>
      <c r="B2257" s="649" t="s">
        <v>70</v>
      </c>
      <c r="C2257" s="650"/>
      <c r="D2257" s="650"/>
      <c r="E2257" s="650"/>
      <c r="F2257" s="650"/>
      <c r="G2257" s="650"/>
      <c r="H2257" s="6"/>
      <c r="I2257" s="63">
        <f>SUM(H2249:H2257)</f>
        <v>0</v>
      </c>
      <c r="J2257" s="1" t="e">
        <f>VLOOKUP(B2248,O:W,7)</f>
        <v>#N/A</v>
      </c>
      <c r="K2257" s="8"/>
      <c r="M2257" s="395"/>
    </row>
    <row r="2258" spans="1:13" ht="45.75" customHeight="1">
      <c r="A2258" s="32">
        <f>IF(B2258&gt;0,1,0)</f>
        <v>0</v>
      </c>
      <c r="B2258" s="647"/>
      <c r="C2258" s="648"/>
      <c r="D2258" s="648"/>
      <c r="E2258" s="648"/>
      <c r="F2258" s="648"/>
      <c r="G2258" s="648"/>
      <c r="H2258" s="6"/>
      <c r="I2258" s="63"/>
      <c r="J2258" s="7"/>
      <c r="K2258" s="8"/>
      <c r="M2258" s="394" t="s">
        <v>3872</v>
      </c>
    </row>
    <row r="2259" spans="1:13" ht="24.95" customHeight="1">
      <c r="A2259" s="32">
        <f t="shared" ref="A2259:A2266" si="450">IF(H2259&gt;0,1,0)</f>
        <v>0</v>
      </c>
      <c r="B2259" s="10"/>
      <c r="C2259" s="2"/>
      <c r="D2259" s="2"/>
      <c r="E2259" s="2"/>
      <c r="F2259" s="2"/>
      <c r="G2259" s="2"/>
      <c r="H2259" s="3">
        <f>IF(AND(C2259=0,D2259=0,E2259=0,F2259=0,G2259=0),0,ROUND(IF(C2259=0,1,C2259)*IF(D2259=0,1,D2259)*IF(E2259=0,1,E2259)*IF(F2259=0,1,F2259)*IF(G2259=0,1,G2259),2))</f>
        <v>0</v>
      </c>
      <c r="I2259" s="63"/>
      <c r="J2259" s="7"/>
      <c r="K2259" s="8"/>
      <c r="M2259" s="395" t="s">
        <v>3873</v>
      </c>
    </row>
    <row r="2260" spans="1:13" ht="24.95" customHeight="1">
      <c r="A2260" s="32">
        <f t="shared" si="450"/>
        <v>0</v>
      </c>
      <c r="B2260" s="10"/>
      <c r="C2260" s="2"/>
      <c r="D2260" s="2"/>
      <c r="E2260" s="2"/>
      <c r="F2260" s="2"/>
      <c r="G2260" s="2"/>
      <c r="H2260" s="3">
        <f t="shared" ref="H2260:H2266" si="451">IF(AND(C2260=0,D2260=0,E2260=0,F2260=0,G2260=0),0,ROUND(IF(C2260=0,1,C2260)*IF(D2260=0,1,D2260)*IF(E2260=0,1,E2260)*IF(F2260=0,1,F2260)*IF(G2260=0,1,G2260),2))</f>
        <v>0</v>
      </c>
      <c r="I2260" s="63"/>
      <c r="J2260" s="7"/>
      <c r="K2260" s="8"/>
      <c r="M2260" s="395"/>
    </row>
    <row r="2261" spans="1:13" ht="24.95" customHeight="1">
      <c r="A2261" s="32">
        <f t="shared" si="450"/>
        <v>0</v>
      </c>
      <c r="B2261" s="10"/>
      <c r="C2261" s="2"/>
      <c r="D2261" s="2"/>
      <c r="E2261" s="2"/>
      <c r="F2261" s="2"/>
      <c r="G2261" s="2"/>
      <c r="H2261" s="3">
        <f t="shared" si="451"/>
        <v>0</v>
      </c>
      <c r="I2261" s="63"/>
      <c r="J2261" s="7"/>
      <c r="K2261" s="8"/>
      <c r="M2261" s="395"/>
    </row>
    <row r="2262" spans="1:13" ht="24.95" customHeight="1">
      <c r="A2262" s="32">
        <f t="shared" si="450"/>
        <v>0</v>
      </c>
      <c r="B2262" s="10"/>
      <c r="C2262" s="2"/>
      <c r="D2262" s="2"/>
      <c r="E2262" s="2"/>
      <c r="F2262" s="2"/>
      <c r="G2262" s="2"/>
      <c r="H2262" s="3">
        <f t="shared" si="451"/>
        <v>0</v>
      </c>
      <c r="I2262" s="63"/>
      <c r="J2262" s="7"/>
      <c r="K2262" s="8"/>
      <c r="M2262" s="395"/>
    </row>
    <row r="2263" spans="1:13" ht="24.95" customHeight="1">
      <c r="A2263" s="32">
        <f t="shared" si="450"/>
        <v>0</v>
      </c>
      <c r="B2263" s="10"/>
      <c r="C2263" s="2"/>
      <c r="D2263" s="2"/>
      <c r="E2263" s="2"/>
      <c r="F2263" s="2"/>
      <c r="G2263" s="2"/>
      <c r="H2263" s="3">
        <f t="shared" si="451"/>
        <v>0</v>
      </c>
      <c r="I2263" s="63"/>
      <c r="J2263" s="7"/>
      <c r="K2263" s="8"/>
      <c r="M2263" s="395"/>
    </row>
    <row r="2264" spans="1:13" ht="24.95" customHeight="1">
      <c r="A2264" s="32">
        <f t="shared" si="450"/>
        <v>0</v>
      </c>
      <c r="B2264" s="10"/>
      <c r="C2264" s="2"/>
      <c r="D2264" s="2"/>
      <c r="E2264" s="2"/>
      <c r="F2264" s="2"/>
      <c r="G2264" s="2"/>
      <c r="H2264" s="3">
        <f t="shared" si="451"/>
        <v>0</v>
      </c>
      <c r="I2264" s="63"/>
      <c r="J2264" s="7"/>
      <c r="K2264" s="8"/>
      <c r="M2264" s="395"/>
    </row>
    <row r="2265" spans="1:13" ht="24.95" customHeight="1">
      <c r="A2265" s="32">
        <f t="shared" si="450"/>
        <v>0</v>
      </c>
      <c r="B2265" s="10"/>
      <c r="C2265" s="2"/>
      <c r="D2265" s="2"/>
      <c r="E2265" s="2"/>
      <c r="F2265" s="2"/>
      <c r="G2265" s="2"/>
      <c r="H2265" s="3">
        <f t="shared" si="451"/>
        <v>0</v>
      </c>
      <c r="I2265" s="63"/>
      <c r="J2265" s="7"/>
      <c r="K2265" s="8"/>
      <c r="M2265" s="395"/>
    </row>
    <row r="2266" spans="1:13" ht="24.95" customHeight="1">
      <c r="A2266" s="32">
        <f t="shared" si="450"/>
        <v>0</v>
      </c>
      <c r="B2266" s="10"/>
      <c r="C2266" s="2"/>
      <c r="D2266" s="2"/>
      <c r="E2266" s="2"/>
      <c r="F2266" s="2"/>
      <c r="G2266" s="2"/>
      <c r="H2266" s="3">
        <f t="shared" si="451"/>
        <v>0</v>
      </c>
      <c r="I2266" s="63"/>
      <c r="J2266" s="7"/>
      <c r="K2266" s="8"/>
      <c r="M2266" s="395"/>
    </row>
    <row r="2267" spans="1:13" ht="24.95" customHeight="1">
      <c r="A2267" s="33" t="e">
        <f>VLOOKUP(B2258,O:W,2)</f>
        <v>#N/A</v>
      </c>
      <c r="B2267" s="649" t="s">
        <v>70</v>
      </c>
      <c r="C2267" s="650"/>
      <c r="D2267" s="650"/>
      <c r="E2267" s="650"/>
      <c r="F2267" s="650"/>
      <c r="G2267" s="650"/>
      <c r="H2267" s="6"/>
      <c r="I2267" s="63">
        <f>SUM(H2259:H2267)</f>
        <v>0</v>
      </c>
      <c r="J2267" s="1" t="e">
        <f>VLOOKUP(B2258,O:W,7)</f>
        <v>#N/A</v>
      </c>
      <c r="K2267" s="8"/>
      <c r="M2267" s="395"/>
    </row>
    <row r="2268" spans="1:13" ht="45.75" customHeight="1">
      <c r="A2268" s="32">
        <f>IF(B2268&gt;0,1,0)</f>
        <v>1</v>
      </c>
      <c r="B2268" s="647" t="s">
        <v>7029</v>
      </c>
      <c r="C2268" s="648"/>
      <c r="D2268" s="648"/>
      <c r="E2268" s="648"/>
      <c r="F2268" s="648"/>
      <c r="G2268" s="648"/>
      <c r="H2268" s="6"/>
      <c r="I2268" s="63"/>
      <c r="J2268" s="7"/>
      <c r="K2268" s="8"/>
      <c r="M2268" s="402" t="s">
        <v>3874</v>
      </c>
    </row>
    <row r="2269" spans="1:13" ht="24.95" customHeight="1">
      <c r="A2269" s="32">
        <f t="shared" ref="A2269:A2276" si="452">IF(H2269&gt;0,1,0)</f>
        <v>1</v>
      </c>
      <c r="B2269" s="10"/>
      <c r="C2269" s="2">
        <v>5</v>
      </c>
      <c r="D2269" s="2">
        <v>6</v>
      </c>
      <c r="E2269" s="2"/>
      <c r="F2269" s="2">
        <v>3</v>
      </c>
      <c r="G2269" s="2"/>
      <c r="H2269" s="3">
        <f>IF(AND(C2269=0,D2269=0,E2269=0,F2269=0,G2269=0),0,ROUND(IF(C2269=0,1,C2269)*IF(D2269=0,1,D2269)*IF(E2269=0,1,E2269)*IF(F2269=0,1,F2269)*IF(G2269=0,1,G2269),2))</f>
        <v>90</v>
      </c>
      <c r="I2269" s="63"/>
      <c r="J2269" s="7"/>
      <c r="K2269" s="8"/>
      <c r="M2269" s="403" t="s">
        <v>3875</v>
      </c>
    </row>
    <row r="2270" spans="1:13" ht="24.95" customHeight="1">
      <c r="A2270" s="32">
        <f t="shared" si="452"/>
        <v>0</v>
      </c>
      <c r="B2270" s="10"/>
      <c r="C2270" s="2"/>
      <c r="D2270" s="2"/>
      <c r="E2270" s="2"/>
      <c r="F2270" s="2"/>
      <c r="G2270" s="2"/>
      <c r="H2270" s="3">
        <f t="shared" ref="H2270:H2276" si="453">IF(AND(C2270=0,D2270=0,E2270=0,F2270=0,G2270=0),0,ROUND(IF(C2270=0,1,C2270)*IF(D2270=0,1,D2270)*IF(E2270=0,1,E2270)*IF(F2270=0,1,F2270)*IF(G2270=0,1,G2270),2))</f>
        <v>0</v>
      </c>
      <c r="I2270" s="63"/>
      <c r="J2270" s="7"/>
      <c r="K2270" s="8"/>
      <c r="M2270" s="403"/>
    </row>
    <row r="2271" spans="1:13" ht="24.95" customHeight="1">
      <c r="A2271" s="32">
        <f t="shared" si="452"/>
        <v>0</v>
      </c>
      <c r="B2271" s="10"/>
      <c r="C2271" s="2"/>
      <c r="D2271" s="2"/>
      <c r="E2271" s="2"/>
      <c r="F2271" s="2"/>
      <c r="G2271" s="2"/>
      <c r="H2271" s="3">
        <f t="shared" si="453"/>
        <v>0</v>
      </c>
      <c r="I2271" s="63"/>
      <c r="J2271" s="7"/>
      <c r="K2271" s="8"/>
      <c r="M2271" s="403"/>
    </row>
    <row r="2272" spans="1:13" ht="24.95" customHeight="1">
      <c r="A2272" s="32">
        <f t="shared" si="452"/>
        <v>0</v>
      </c>
      <c r="B2272" s="10"/>
      <c r="C2272" s="2"/>
      <c r="D2272" s="2"/>
      <c r="E2272" s="2"/>
      <c r="F2272" s="2"/>
      <c r="G2272" s="2"/>
      <c r="H2272" s="3">
        <f t="shared" si="453"/>
        <v>0</v>
      </c>
      <c r="I2272" s="63"/>
      <c r="J2272" s="7"/>
      <c r="K2272" s="8"/>
      <c r="M2272" s="403"/>
    </row>
    <row r="2273" spans="1:13" ht="24.95" customHeight="1">
      <c r="A2273" s="32">
        <f t="shared" si="452"/>
        <v>0</v>
      </c>
      <c r="B2273" s="10"/>
      <c r="C2273" s="2"/>
      <c r="D2273" s="2"/>
      <c r="E2273" s="2"/>
      <c r="F2273" s="2"/>
      <c r="G2273" s="2"/>
      <c r="H2273" s="3">
        <f t="shared" si="453"/>
        <v>0</v>
      </c>
      <c r="I2273" s="63"/>
      <c r="J2273" s="7"/>
      <c r="K2273" s="8"/>
      <c r="M2273" s="403"/>
    </row>
    <row r="2274" spans="1:13" ht="24.95" customHeight="1">
      <c r="A2274" s="32">
        <f t="shared" si="452"/>
        <v>0</v>
      </c>
      <c r="B2274" s="10"/>
      <c r="C2274" s="2"/>
      <c r="D2274" s="2"/>
      <c r="E2274" s="2"/>
      <c r="F2274" s="2"/>
      <c r="G2274" s="2"/>
      <c r="H2274" s="3">
        <f t="shared" si="453"/>
        <v>0</v>
      </c>
      <c r="I2274" s="63"/>
      <c r="J2274" s="7"/>
      <c r="K2274" s="8"/>
      <c r="M2274" s="403"/>
    </row>
    <row r="2275" spans="1:13" ht="24.95" customHeight="1">
      <c r="A2275" s="32">
        <f t="shared" si="452"/>
        <v>0</v>
      </c>
      <c r="B2275" s="10"/>
      <c r="C2275" s="2"/>
      <c r="D2275" s="2"/>
      <c r="E2275" s="2"/>
      <c r="F2275" s="2"/>
      <c r="G2275" s="2"/>
      <c r="H2275" s="3">
        <f t="shared" si="453"/>
        <v>0</v>
      </c>
      <c r="I2275" s="63"/>
      <c r="J2275" s="7"/>
      <c r="K2275" s="8"/>
      <c r="M2275" s="403"/>
    </row>
    <row r="2276" spans="1:13" ht="24.95" customHeight="1">
      <c r="A2276" s="32">
        <f t="shared" si="452"/>
        <v>0</v>
      </c>
      <c r="B2276" s="10"/>
      <c r="C2276" s="2"/>
      <c r="D2276" s="2"/>
      <c r="E2276" s="2"/>
      <c r="F2276" s="2"/>
      <c r="G2276" s="2"/>
      <c r="H2276" s="3">
        <f t="shared" si="453"/>
        <v>0</v>
      </c>
      <c r="I2276" s="63"/>
      <c r="J2276" s="7"/>
      <c r="K2276" s="8"/>
      <c r="M2276" s="403"/>
    </row>
    <row r="2277" spans="1:13" ht="24.95" customHeight="1">
      <c r="A2277" s="33" t="str">
        <f>VLOOKUP(B2268,O:W,2)</f>
        <v>180101</v>
      </c>
      <c r="B2277" s="649" t="s">
        <v>70</v>
      </c>
      <c r="C2277" s="650"/>
      <c r="D2277" s="650"/>
      <c r="E2277" s="650"/>
      <c r="F2277" s="650"/>
      <c r="G2277" s="650"/>
      <c r="H2277" s="6"/>
      <c r="I2277" s="63">
        <f>SUM(H2269:H2277)</f>
        <v>90</v>
      </c>
      <c r="J2277" s="1" t="str">
        <f>VLOOKUP(B2268,O:W,7)</f>
        <v>مترمربع</v>
      </c>
      <c r="K2277" s="8"/>
      <c r="M2277" s="403"/>
    </row>
    <row r="2278" spans="1:13" ht="45.75" customHeight="1">
      <c r="A2278" s="32">
        <f>IF(B2278&gt;0,1,0)</f>
        <v>1</v>
      </c>
      <c r="B2278" s="647" t="s">
        <v>7290</v>
      </c>
      <c r="C2278" s="648"/>
      <c r="D2278" s="648"/>
      <c r="E2278" s="648"/>
      <c r="F2278" s="648"/>
      <c r="G2278" s="648"/>
      <c r="H2278" s="6"/>
      <c r="I2278" s="63"/>
      <c r="J2278" s="7"/>
      <c r="K2278" s="8"/>
      <c r="M2278" s="402" t="s">
        <v>3874</v>
      </c>
    </row>
    <row r="2279" spans="1:13" ht="24.95" customHeight="1">
      <c r="A2279" s="32">
        <f t="shared" ref="A2279:A2286" si="454">IF(H2279&gt;0,1,0)</f>
        <v>1</v>
      </c>
      <c r="B2279" s="10"/>
      <c r="C2279" s="2">
        <v>1</v>
      </c>
      <c r="D2279" s="2"/>
      <c r="E2279" s="2"/>
      <c r="F2279" s="2"/>
      <c r="G2279" s="2"/>
      <c r="H2279" s="3">
        <f>IF(AND(C2279=0,D2279=0,E2279=0,F2279=0,G2279=0),0,ROUND(IF(C2279=0,1,C2279)*IF(D2279=0,1,D2279)*IF(E2279=0,1,E2279)*IF(F2279=0,1,F2279)*IF(G2279=0,1,G2279),2))</f>
        <v>1</v>
      </c>
      <c r="I2279" s="63"/>
      <c r="J2279" s="7"/>
      <c r="K2279" s="8"/>
      <c r="M2279" s="403" t="s">
        <v>3875</v>
      </c>
    </row>
    <row r="2280" spans="1:13" ht="24.95" customHeight="1">
      <c r="A2280" s="32">
        <f t="shared" si="454"/>
        <v>0</v>
      </c>
      <c r="B2280" s="10"/>
      <c r="C2280" s="2"/>
      <c r="D2280" s="2"/>
      <c r="E2280" s="2"/>
      <c r="F2280" s="2"/>
      <c r="G2280" s="2"/>
      <c r="H2280" s="3">
        <f t="shared" ref="H2280:H2286" si="455">IF(AND(C2280=0,D2280=0,E2280=0,F2280=0,G2280=0),0,ROUND(IF(C2280=0,1,C2280)*IF(D2280=0,1,D2280)*IF(E2280=0,1,E2280)*IF(F2280=0,1,F2280)*IF(G2280=0,1,G2280),2))</f>
        <v>0</v>
      </c>
      <c r="I2280" s="63"/>
      <c r="J2280" s="7"/>
      <c r="K2280" s="8"/>
      <c r="M2280" s="403"/>
    </row>
    <row r="2281" spans="1:13" ht="24.95" customHeight="1">
      <c r="A2281" s="32">
        <f t="shared" si="454"/>
        <v>0</v>
      </c>
      <c r="B2281" s="10"/>
      <c r="C2281" s="2"/>
      <c r="D2281" s="2"/>
      <c r="E2281" s="2"/>
      <c r="F2281" s="2"/>
      <c r="G2281" s="2"/>
      <c r="H2281" s="3">
        <f t="shared" si="455"/>
        <v>0</v>
      </c>
      <c r="I2281" s="63"/>
      <c r="J2281" s="7"/>
      <c r="K2281" s="8"/>
      <c r="M2281" s="403"/>
    </row>
    <row r="2282" spans="1:13" ht="24.95" customHeight="1">
      <c r="A2282" s="32">
        <f t="shared" si="454"/>
        <v>0</v>
      </c>
      <c r="B2282" s="10"/>
      <c r="C2282" s="2"/>
      <c r="D2282" s="2"/>
      <c r="E2282" s="2"/>
      <c r="F2282" s="2"/>
      <c r="G2282" s="2"/>
      <c r="H2282" s="3">
        <f t="shared" si="455"/>
        <v>0</v>
      </c>
      <c r="I2282" s="63"/>
      <c r="J2282" s="7"/>
      <c r="K2282" s="8"/>
      <c r="M2282" s="403"/>
    </row>
    <row r="2283" spans="1:13" ht="24.95" customHeight="1">
      <c r="A2283" s="32">
        <f t="shared" si="454"/>
        <v>0</v>
      </c>
      <c r="B2283" s="10"/>
      <c r="C2283" s="2"/>
      <c r="D2283" s="2"/>
      <c r="E2283" s="2"/>
      <c r="F2283" s="2"/>
      <c r="G2283" s="2"/>
      <c r="H2283" s="3">
        <f t="shared" si="455"/>
        <v>0</v>
      </c>
      <c r="I2283" s="63"/>
      <c r="J2283" s="7"/>
      <c r="K2283" s="8"/>
      <c r="M2283" s="403"/>
    </row>
    <row r="2284" spans="1:13" ht="24.95" customHeight="1">
      <c r="A2284" s="32">
        <f t="shared" si="454"/>
        <v>0</v>
      </c>
      <c r="B2284" s="10"/>
      <c r="C2284" s="2"/>
      <c r="D2284" s="2"/>
      <c r="E2284" s="2"/>
      <c r="F2284" s="2"/>
      <c r="G2284" s="2"/>
      <c r="H2284" s="3">
        <f t="shared" si="455"/>
        <v>0</v>
      </c>
      <c r="I2284" s="63"/>
      <c r="J2284" s="7"/>
      <c r="K2284" s="8"/>
      <c r="M2284" s="403"/>
    </row>
    <row r="2285" spans="1:13" ht="24.95" customHeight="1">
      <c r="A2285" s="32">
        <f t="shared" si="454"/>
        <v>0</v>
      </c>
      <c r="B2285" s="10"/>
      <c r="C2285" s="2"/>
      <c r="D2285" s="2"/>
      <c r="E2285" s="2"/>
      <c r="F2285" s="2"/>
      <c r="G2285" s="2"/>
      <c r="H2285" s="3">
        <f t="shared" si="455"/>
        <v>0</v>
      </c>
      <c r="I2285" s="63"/>
      <c r="J2285" s="7"/>
      <c r="K2285" s="8"/>
      <c r="M2285" s="403"/>
    </row>
    <row r="2286" spans="1:13" ht="24.95" customHeight="1">
      <c r="A2286" s="32">
        <f t="shared" si="454"/>
        <v>0</v>
      </c>
      <c r="B2286" s="10"/>
      <c r="C2286" s="2"/>
      <c r="D2286" s="2"/>
      <c r="E2286" s="2"/>
      <c r="F2286" s="2"/>
      <c r="G2286" s="2"/>
      <c r="H2286" s="3">
        <f t="shared" si="455"/>
        <v>0</v>
      </c>
      <c r="I2286" s="63"/>
      <c r="J2286" s="7"/>
      <c r="K2286" s="8"/>
      <c r="M2286" s="403"/>
    </row>
    <row r="2287" spans="1:13" ht="24.95" customHeight="1">
      <c r="A2287" s="33" t="str">
        <f>VLOOKUP(B2278,O:W,2)</f>
        <v>181105</v>
      </c>
      <c r="B2287" s="649" t="s">
        <v>70</v>
      </c>
      <c r="C2287" s="650"/>
      <c r="D2287" s="650"/>
      <c r="E2287" s="650"/>
      <c r="F2287" s="650"/>
      <c r="G2287" s="650"/>
      <c r="H2287" s="6"/>
      <c r="I2287" s="63">
        <f>SUM(H2279:H2287)</f>
        <v>1</v>
      </c>
      <c r="J2287" s="1" t="str">
        <f>VLOOKUP(B2278,O:W,7)</f>
        <v>مترمربع</v>
      </c>
      <c r="K2287" s="8"/>
      <c r="M2287" s="403"/>
    </row>
    <row r="2288" spans="1:13" ht="45.75" customHeight="1">
      <c r="A2288" s="32">
        <f>IF(B2288&gt;0,1,0)</f>
        <v>0</v>
      </c>
      <c r="B2288" s="647"/>
      <c r="C2288" s="648"/>
      <c r="D2288" s="648"/>
      <c r="E2288" s="648"/>
      <c r="F2288" s="648"/>
      <c r="G2288" s="648"/>
      <c r="H2288" s="6"/>
      <c r="I2288" s="63"/>
      <c r="J2288" s="7"/>
      <c r="K2288" s="8"/>
      <c r="M2288" s="402" t="s">
        <v>3874</v>
      </c>
    </row>
    <row r="2289" spans="1:13" ht="24.95" customHeight="1">
      <c r="A2289" s="32">
        <f t="shared" ref="A2289:A2296" si="456">IF(H2289&gt;0,1,0)</f>
        <v>0</v>
      </c>
      <c r="B2289" s="10"/>
      <c r="C2289" s="2"/>
      <c r="D2289" s="2"/>
      <c r="E2289" s="2"/>
      <c r="F2289" s="2"/>
      <c r="G2289" s="2"/>
      <c r="H2289" s="3">
        <f>IF(AND(C2289=0,D2289=0,E2289=0,F2289=0,G2289=0),0,ROUND(IF(C2289=0,1,C2289)*IF(D2289=0,1,D2289)*IF(E2289=0,1,E2289)*IF(F2289=0,1,F2289)*IF(G2289=0,1,G2289),2))</f>
        <v>0</v>
      </c>
      <c r="I2289" s="63"/>
      <c r="J2289" s="7"/>
      <c r="K2289" s="8"/>
      <c r="M2289" s="403" t="s">
        <v>3875</v>
      </c>
    </row>
    <row r="2290" spans="1:13" ht="24.95" customHeight="1">
      <c r="A2290" s="32">
        <f t="shared" si="456"/>
        <v>0</v>
      </c>
      <c r="B2290" s="10"/>
      <c r="C2290" s="2"/>
      <c r="D2290" s="2"/>
      <c r="E2290" s="2"/>
      <c r="F2290" s="2"/>
      <c r="G2290" s="2"/>
      <c r="H2290" s="3">
        <f t="shared" ref="H2290:H2296" si="457">IF(AND(C2290=0,D2290=0,E2290=0,F2290=0,G2290=0),0,ROUND(IF(C2290=0,1,C2290)*IF(D2290=0,1,D2290)*IF(E2290=0,1,E2290)*IF(F2290=0,1,F2290)*IF(G2290=0,1,G2290),2))</f>
        <v>0</v>
      </c>
      <c r="I2290" s="63"/>
      <c r="J2290" s="7"/>
      <c r="K2290" s="8"/>
      <c r="M2290" s="403"/>
    </row>
    <row r="2291" spans="1:13" ht="24.95" customHeight="1">
      <c r="A2291" s="32">
        <f t="shared" si="456"/>
        <v>0</v>
      </c>
      <c r="B2291" s="10"/>
      <c r="C2291" s="2"/>
      <c r="D2291" s="2"/>
      <c r="E2291" s="2"/>
      <c r="F2291" s="2"/>
      <c r="G2291" s="2"/>
      <c r="H2291" s="3">
        <f t="shared" si="457"/>
        <v>0</v>
      </c>
      <c r="I2291" s="63"/>
      <c r="J2291" s="7"/>
      <c r="K2291" s="8"/>
      <c r="M2291" s="403"/>
    </row>
    <row r="2292" spans="1:13" ht="24.95" customHeight="1">
      <c r="A2292" s="32">
        <f t="shared" si="456"/>
        <v>0</v>
      </c>
      <c r="B2292" s="10"/>
      <c r="C2292" s="2"/>
      <c r="D2292" s="2"/>
      <c r="E2292" s="2"/>
      <c r="F2292" s="2"/>
      <c r="G2292" s="2"/>
      <c r="H2292" s="3">
        <f t="shared" si="457"/>
        <v>0</v>
      </c>
      <c r="I2292" s="63"/>
      <c r="J2292" s="7"/>
      <c r="K2292" s="8"/>
      <c r="M2292" s="403"/>
    </row>
    <row r="2293" spans="1:13" ht="24.95" customHeight="1">
      <c r="A2293" s="32">
        <f t="shared" si="456"/>
        <v>0</v>
      </c>
      <c r="B2293" s="10"/>
      <c r="C2293" s="2"/>
      <c r="D2293" s="2"/>
      <c r="E2293" s="2"/>
      <c r="F2293" s="2"/>
      <c r="G2293" s="2"/>
      <c r="H2293" s="3">
        <f t="shared" si="457"/>
        <v>0</v>
      </c>
      <c r="I2293" s="63"/>
      <c r="J2293" s="7"/>
      <c r="K2293" s="8"/>
      <c r="M2293" s="403"/>
    </row>
    <row r="2294" spans="1:13" ht="24.95" customHeight="1">
      <c r="A2294" s="32">
        <f t="shared" si="456"/>
        <v>0</v>
      </c>
      <c r="B2294" s="10"/>
      <c r="C2294" s="2"/>
      <c r="D2294" s="2"/>
      <c r="E2294" s="2"/>
      <c r="F2294" s="2"/>
      <c r="G2294" s="2"/>
      <c r="H2294" s="3">
        <f t="shared" si="457"/>
        <v>0</v>
      </c>
      <c r="I2294" s="63"/>
      <c r="J2294" s="7"/>
      <c r="K2294" s="8"/>
      <c r="M2294" s="403"/>
    </row>
    <row r="2295" spans="1:13" ht="24.95" customHeight="1">
      <c r="A2295" s="32">
        <f t="shared" si="456"/>
        <v>0</v>
      </c>
      <c r="B2295" s="10"/>
      <c r="C2295" s="2"/>
      <c r="D2295" s="2"/>
      <c r="E2295" s="2"/>
      <c r="F2295" s="2"/>
      <c r="G2295" s="2"/>
      <c r="H2295" s="3">
        <f t="shared" si="457"/>
        <v>0</v>
      </c>
      <c r="I2295" s="63"/>
      <c r="J2295" s="7"/>
      <c r="K2295" s="8"/>
      <c r="M2295" s="403"/>
    </row>
    <row r="2296" spans="1:13" ht="24.95" customHeight="1">
      <c r="A2296" s="32">
        <f t="shared" si="456"/>
        <v>0</v>
      </c>
      <c r="B2296" s="10"/>
      <c r="C2296" s="2"/>
      <c r="D2296" s="2"/>
      <c r="E2296" s="2"/>
      <c r="F2296" s="2"/>
      <c r="G2296" s="2"/>
      <c r="H2296" s="3">
        <f t="shared" si="457"/>
        <v>0</v>
      </c>
      <c r="I2296" s="63"/>
      <c r="J2296" s="7"/>
      <c r="K2296" s="8"/>
      <c r="M2296" s="403"/>
    </row>
    <row r="2297" spans="1:13" ht="24.95" customHeight="1">
      <c r="A2297" s="33" t="e">
        <f>VLOOKUP(B2288,O:W,2)</f>
        <v>#N/A</v>
      </c>
      <c r="B2297" s="649" t="s">
        <v>70</v>
      </c>
      <c r="C2297" s="650"/>
      <c r="D2297" s="650"/>
      <c r="E2297" s="650"/>
      <c r="F2297" s="650"/>
      <c r="G2297" s="650"/>
      <c r="H2297" s="6"/>
      <c r="I2297" s="63">
        <f>SUM(H2289:H2297)</f>
        <v>0</v>
      </c>
      <c r="J2297" s="1" t="e">
        <f>VLOOKUP(B2288,O:W,7)</f>
        <v>#N/A</v>
      </c>
      <c r="K2297" s="8"/>
      <c r="M2297" s="403"/>
    </row>
    <row r="2298" spans="1:13" ht="45.75" customHeight="1">
      <c r="A2298" s="32">
        <f>IF(B2298&gt;0,1,0)</f>
        <v>0</v>
      </c>
      <c r="B2298" s="647"/>
      <c r="C2298" s="648"/>
      <c r="D2298" s="648"/>
      <c r="E2298" s="648"/>
      <c r="F2298" s="648"/>
      <c r="G2298" s="648"/>
      <c r="H2298" s="6"/>
      <c r="I2298" s="63"/>
      <c r="J2298" s="7"/>
      <c r="K2298" s="8"/>
      <c r="M2298" s="402" t="s">
        <v>3874</v>
      </c>
    </row>
    <row r="2299" spans="1:13" ht="24.95" customHeight="1">
      <c r="A2299" s="32">
        <f t="shared" ref="A2299:A2306" si="458">IF(H2299&gt;0,1,0)</f>
        <v>0</v>
      </c>
      <c r="B2299" s="10"/>
      <c r="C2299" s="2"/>
      <c r="D2299" s="2"/>
      <c r="E2299" s="2"/>
      <c r="F2299" s="2"/>
      <c r="G2299" s="2"/>
      <c r="H2299" s="3">
        <f t="shared" ref="H2299:H2306" si="459">IF(AND(C2299=0,D2299=0,E2299=0,F2299=0,G2299=0),0,ROUND(IF(C2299=0,1,C2299)*IF(D2299=0,1,D2299)*IF(E2299=0,1,E2299)*IF(F2299=0,1,F2299)*IF(G2299=0,1,G2299),2))</f>
        <v>0</v>
      </c>
      <c r="I2299" s="63"/>
      <c r="J2299" s="7"/>
      <c r="K2299" s="8"/>
      <c r="M2299" s="403" t="s">
        <v>3875</v>
      </c>
    </row>
    <row r="2300" spans="1:13" ht="24.95" customHeight="1">
      <c r="A2300" s="32">
        <f t="shared" si="458"/>
        <v>0</v>
      </c>
      <c r="B2300" s="10"/>
      <c r="C2300" s="2"/>
      <c r="D2300" s="2"/>
      <c r="E2300" s="2"/>
      <c r="F2300" s="2"/>
      <c r="G2300" s="2"/>
      <c r="H2300" s="3">
        <f t="shared" si="459"/>
        <v>0</v>
      </c>
      <c r="I2300" s="63"/>
      <c r="J2300" s="7"/>
      <c r="K2300" s="8"/>
      <c r="M2300" s="403"/>
    </row>
    <row r="2301" spans="1:13" ht="24.95" customHeight="1">
      <c r="A2301" s="32">
        <f t="shared" si="458"/>
        <v>0</v>
      </c>
      <c r="B2301" s="10"/>
      <c r="C2301" s="2"/>
      <c r="D2301" s="2"/>
      <c r="E2301" s="2"/>
      <c r="F2301" s="2"/>
      <c r="G2301" s="2"/>
      <c r="H2301" s="3">
        <f t="shared" si="459"/>
        <v>0</v>
      </c>
      <c r="I2301" s="63"/>
      <c r="J2301" s="7"/>
      <c r="K2301" s="8"/>
      <c r="M2301" s="403"/>
    </row>
    <row r="2302" spans="1:13" ht="24.95" customHeight="1">
      <c r="A2302" s="32">
        <f t="shared" si="458"/>
        <v>0</v>
      </c>
      <c r="B2302" s="10"/>
      <c r="C2302" s="2"/>
      <c r="D2302" s="2"/>
      <c r="E2302" s="2"/>
      <c r="F2302" s="2"/>
      <c r="G2302" s="2"/>
      <c r="H2302" s="3">
        <f t="shared" si="459"/>
        <v>0</v>
      </c>
      <c r="I2302" s="63"/>
      <c r="J2302" s="7"/>
      <c r="K2302" s="8"/>
      <c r="M2302" s="403"/>
    </row>
    <row r="2303" spans="1:13" ht="24.95" customHeight="1">
      <c r="A2303" s="32">
        <f t="shared" si="458"/>
        <v>0</v>
      </c>
      <c r="B2303" s="10"/>
      <c r="C2303" s="2"/>
      <c r="D2303" s="2"/>
      <c r="E2303" s="2"/>
      <c r="F2303" s="2"/>
      <c r="G2303" s="2"/>
      <c r="H2303" s="3">
        <f t="shared" si="459"/>
        <v>0</v>
      </c>
      <c r="I2303" s="63"/>
      <c r="J2303" s="7"/>
      <c r="K2303" s="8"/>
      <c r="M2303" s="403"/>
    </row>
    <row r="2304" spans="1:13" ht="24.95" customHeight="1">
      <c r="A2304" s="32">
        <f t="shared" si="458"/>
        <v>0</v>
      </c>
      <c r="B2304" s="10"/>
      <c r="C2304" s="2"/>
      <c r="D2304" s="2"/>
      <c r="E2304" s="2"/>
      <c r="F2304" s="2"/>
      <c r="G2304" s="2"/>
      <c r="H2304" s="3">
        <f t="shared" si="459"/>
        <v>0</v>
      </c>
      <c r="I2304" s="63"/>
      <c r="J2304" s="7"/>
      <c r="K2304" s="8"/>
      <c r="M2304" s="403"/>
    </row>
    <row r="2305" spans="1:13" ht="24.95" customHeight="1">
      <c r="A2305" s="32">
        <f t="shared" si="458"/>
        <v>0</v>
      </c>
      <c r="B2305" s="10"/>
      <c r="C2305" s="2"/>
      <c r="D2305" s="2"/>
      <c r="E2305" s="2"/>
      <c r="F2305" s="2"/>
      <c r="G2305" s="2"/>
      <c r="H2305" s="3">
        <f t="shared" si="459"/>
        <v>0</v>
      </c>
      <c r="I2305" s="63"/>
      <c r="J2305" s="7"/>
      <c r="K2305" s="8"/>
      <c r="M2305" s="403"/>
    </row>
    <row r="2306" spans="1:13" ht="24.95" customHeight="1">
      <c r="A2306" s="32">
        <f t="shared" si="458"/>
        <v>0</v>
      </c>
      <c r="B2306" s="10"/>
      <c r="C2306" s="2"/>
      <c r="D2306" s="2"/>
      <c r="E2306" s="2"/>
      <c r="F2306" s="2"/>
      <c r="G2306" s="2"/>
      <c r="H2306" s="3">
        <f t="shared" si="459"/>
        <v>0</v>
      </c>
      <c r="I2306" s="63"/>
      <c r="J2306" s="7"/>
      <c r="K2306" s="8"/>
      <c r="M2306" s="403"/>
    </row>
    <row r="2307" spans="1:13" ht="24.95" customHeight="1">
      <c r="A2307" s="33" t="e">
        <f>VLOOKUP(B2298,O:W,2)</f>
        <v>#N/A</v>
      </c>
      <c r="B2307" s="649" t="s">
        <v>70</v>
      </c>
      <c r="C2307" s="650"/>
      <c r="D2307" s="650"/>
      <c r="E2307" s="650"/>
      <c r="F2307" s="650"/>
      <c r="G2307" s="650"/>
      <c r="H2307" s="6"/>
      <c r="I2307" s="63">
        <f>SUM(H2299:H2307)</f>
        <v>0</v>
      </c>
      <c r="J2307" s="1" t="e">
        <f>VLOOKUP(B2298,O:W,7)</f>
        <v>#N/A</v>
      </c>
      <c r="K2307" s="8"/>
      <c r="M2307" s="403"/>
    </row>
    <row r="2308" spans="1:13" ht="45.75" customHeight="1">
      <c r="A2308" s="32">
        <f>IF(B2308&gt;0,1,0)</f>
        <v>0</v>
      </c>
      <c r="B2308" s="647"/>
      <c r="C2308" s="648"/>
      <c r="D2308" s="648"/>
      <c r="E2308" s="648"/>
      <c r="F2308" s="648"/>
      <c r="G2308" s="648"/>
      <c r="H2308" s="6"/>
      <c r="I2308" s="63"/>
      <c r="J2308" s="7"/>
      <c r="K2308" s="8"/>
      <c r="M2308" s="402" t="s">
        <v>3874</v>
      </c>
    </row>
    <row r="2309" spans="1:13" ht="24.95" customHeight="1">
      <c r="A2309" s="32">
        <f t="shared" ref="A2309:A2316" si="460">IF(H2309&gt;0,1,0)</f>
        <v>0</v>
      </c>
      <c r="B2309" s="10"/>
      <c r="C2309" s="2"/>
      <c r="D2309" s="2"/>
      <c r="E2309" s="2"/>
      <c r="F2309" s="2"/>
      <c r="G2309" s="2"/>
      <c r="H2309" s="3">
        <f t="shared" ref="H2309:H2316" si="461">IF(AND(C2309=0,D2309=0,E2309=0,F2309=0,G2309=0),0,ROUND(IF(C2309=0,1,C2309)*IF(D2309=0,1,D2309)*IF(E2309=0,1,E2309)*IF(F2309=0,1,F2309)*IF(G2309=0,1,G2309),2))</f>
        <v>0</v>
      </c>
      <c r="I2309" s="63"/>
      <c r="J2309" s="7"/>
      <c r="K2309" s="8"/>
      <c r="M2309" s="403" t="s">
        <v>3875</v>
      </c>
    </row>
    <row r="2310" spans="1:13" ht="24.95" customHeight="1">
      <c r="A2310" s="32">
        <f t="shared" si="460"/>
        <v>0</v>
      </c>
      <c r="B2310" s="10"/>
      <c r="C2310" s="2"/>
      <c r="D2310" s="2"/>
      <c r="E2310" s="2"/>
      <c r="F2310" s="2"/>
      <c r="G2310" s="2"/>
      <c r="H2310" s="3">
        <f t="shared" si="461"/>
        <v>0</v>
      </c>
      <c r="I2310" s="63"/>
      <c r="J2310" s="7"/>
      <c r="K2310" s="8"/>
      <c r="M2310" s="403"/>
    </row>
    <row r="2311" spans="1:13" ht="24.95" customHeight="1">
      <c r="A2311" s="32">
        <f t="shared" si="460"/>
        <v>0</v>
      </c>
      <c r="B2311" s="10"/>
      <c r="C2311" s="2"/>
      <c r="D2311" s="2"/>
      <c r="E2311" s="2"/>
      <c r="F2311" s="2"/>
      <c r="G2311" s="2"/>
      <c r="H2311" s="3">
        <f t="shared" si="461"/>
        <v>0</v>
      </c>
      <c r="I2311" s="63"/>
      <c r="J2311" s="7"/>
      <c r="K2311" s="8"/>
      <c r="M2311" s="403"/>
    </row>
    <row r="2312" spans="1:13" ht="24.95" customHeight="1">
      <c r="A2312" s="32">
        <f t="shared" si="460"/>
        <v>0</v>
      </c>
      <c r="B2312" s="10"/>
      <c r="C2312" s="2"/>
      <c r="D2312" s="2"/>
      <c r="E2312" s="2"/>
      <c r="F2312" s="2"/>
      <c r="G2312" s="2"/>
      <c r="H2312" s="3">
        <f t="shared" si="461"/>
        <v>0</v>
      </c>
      <c r="I2312" s="63"/>
      <c r="J2312" s="7"/>
      <c r="K2312" s="8"/>
      <c r="M2312" s="403"/>
    </row>
    <row r="2313" spans="1:13" ht="24.95" customHeight="1">
      <c r="A2313" s="32">
        <f t="shared" si="460"/>
        <v>0</v>
      </c>
      <c r="B2313" s="10"/>
      <c r="C2313" s="2"/>
      <c r="D2313" s="2"/>
      <c r="E2313" s="2"/>
      <c r="F2313" s="2"/>
      <c r="G2313" s="2"/>
      <c r="H2313" s="3">
        <f t="shared" si="461"/>
        <v>0</v>
      </c>
      <c r="I2313" s="63"/>
      <c r="J2313" s="7"/>
      <c r="K2313" s="8"/>
      <c r="M2313" s="403"/>
    </row>
    <row r="2314" spans="1:13" ht="24.95" customHeight="1">
      <c r="A2314" s="32">
        <f t="shared" si="460"/>
        <v>0</v>
      </c>
      <c r="B2314" s="10"/>
      <c r="C2314" s="2"/>
      <c r="D2314" s="2"/>
      <c r="E2314" s="2"/>
      <c r="F2314" s="2"/>
      <c r="G2314" s="2"/>
      <c r="H2314" s="3">
        <f t="shared" si="461"/>
        <v>0</v>
      </c>
      <c r="I2314" s="63"/>
      <c r="J2314" s="7"/>
      <c r="K2314" s="8"/>
      <c r="M2314" s="403"/>
    </row>
    <row r="2315" spans="1:13" ht="24.95" customHeight="1">
      <c r="A2315" s="32">
        <f t="shared" si="460"/>
        <v>0</v>
      </c>
      <c r="B2315" s="10"/>
      <c r="C2315" s="2"/>
      <c r="D2315" s="2"/>
      <c r="E2315" s="2"/>
      <c r="F2315" s="2"/>
      <c r="G2315" s="2"/>
      <c r="H2315" s="3">
        <f t="shared" si="461"/>
        <v>0</v>
      </c>
      <c r="I2315" s="63"/>
      <c r="J2315" s="7"/>
      <c r="K2315" s="8"/>
      <c r="M2315" s="403"/>
    </row>
    <row r="2316" spans="1:13" ht="24.95" customHeight="1">
      <c r="A2316" s="32">
        <f t="shared" si="460"/>
        <v>0</v>
      </c>
      <c r="B2316" s="10"/>
      <c r="C2316" s="2"/>
      <c r="D2316" s="2"/>
      <c r="E2316" s="2"/>
      <c r="F2316" s="2"/>
      <c r="G2316" s="2"/>
      <c r="H2316" s="3">
        <f t="shared" si="461"/>
        <v>0</v>
      </c>
      <c r="I2316" s="63"/>
      <c r="J2316" s="7"/>
      <c r="K2316" s="8"/>
      <c r="M2316" s="403"/>
    </row>
    <row r="2317" spans="1:13" ht="24.95" customHeight="1">
      <c r="A2317" s="33" t="e">
        <f>VLOOKUP(B2308,O:W,2)</f>
        <v>#N/A</v>
      </c>
      <c r="B2317" s="649" t="s">
        <v>70</v>
      </c>
      <c r="C2317" s="650"/>
      <c r="D2317" s="650"/>
      <c r="E2317" s="650"/>
      <c r="F2317" s="650"/>
      <c r="G2317" s="650"/>
      <c r="H2317" s="6"/>
      <c r="I2317" s="63">
        <f>SUM(H2309:H2317)</f>
        <v>0</v>
      </c>
      <c r="J2317" s="1" t="e">
        <f>VLOOKUP(B2308,O:W,7)</f>
        <v>#N/A</v>
      </c>
      <c r="K2317" s="8"/>
      <c r="M2317" s="403"/>
    </row>
    <row r="2318" spans="1:13" ht="45.75" customHeight="1">
      <c r="A2318" s="32">
        <f>IF(B2318&gt;0,1,0)</f>
        <v>0</v>
      </c>
      <c r="B2318" s="647"/>
      <c r="C2318" s="648"/>
      <c r="D2318" s="648"/>
      <c r="E2318" s="648"/>
      <c r="F2318" s="648"/>
      <c r="G2318" s="648"/>
      <c r="H2318" s="6"/>
      <c r="I2318" s="63"/>
      <c r="J2318" s="7"/>
      <c r="K2318" s="8"/>
      <c r="M2318" s="402" t="s">
        <v>3874</v>
      </c>
    </row>
    <row r="2319" spans="1:13" ht="24.95" customHeight="1">
      <c r="A2319" s="32">
        <f t="shared" ref="A2319:A2326" si="462">IF(H2319&gt;0,1,0)</f>
        <v>0</v>
      </c>
      <c r="B2319" s="10"/>
      <c r="C2319" s="2"/>
      <c r="D2319" s="2"/>
      <c r="E2319" s="2"/>
      <c r="F2319" s="2"/>
      <c r="G2319" s="2"/>
      <c r="H2319" s="3">
        <f>IF(AND(C2319=0,D2319=0,E2319=0,F2319=0,G2319=0),0,ROUND(IF(C2319=0,1,C2319)*IF(D2319=0,1,D2319)*IF(E2319=0,1,E2319)*IF(F2319=0,1,F2319)*IF(G2319=0,1,G2319),2))</f>
        <v>0</v>
      </c>
      <c r="I2319" s="63"/>
      <c r="J2319" s="7"/>
      <c r="K2319" s="8"/>
      <c r="M2319" s="403" t="s">
        <v>3875</v>
      </c>
    </row>
    <row r="2320" spans="1:13" ht="24.95" customHeight="1">
      <c r="A2320" s="32">
        <f t="shared" si="462"/>
        <v>0</v>
      </c>
      <c r="B2320" s="10"/>
      <c r="C2320" s="2"/>
      <c r="D2320" s="2"/>
      <c r="E2320" s="2"/>
      <c r="F2320" s="2"/>
      <c r="G2320" s="2"/>
      <c r="H2320" s="3">
        <f t="shared" ref="H2320:H2326" si="463">IF(AND(C2320=0,D2320=0,E2320=0,F2320=0,G2320=0),0,ROUND(IF(C2320=0,1,C2320)*IF(D2320=0,1,D2320)*IF(E2320=0,1,E2320)*IF(F2320=0,1,F2320)*IF(G2320=0,1,G2320),2))</f>
        <v>0</v>
      </c>
      <c r="I2320" s="63"/>
      <c r="J2320" s="7"/>
      <c r="K2320" s="8"/>
      <c r="M2320" s="403"/>
    </row>
    <row r="2321" spans="1:13" ht="24.95" customHeight="1">
      <c r="A2321" s="32">
        <f t="shared" si="462"/>
        <v>0</v>
      </c>
      <c r="B2321" s="10"/>
      <c r="C2321" s="2"/>
      <c r="D2321" s="2"/>
      <c r="E2321" s="2"/>
      <c r="F2321" s="2"/>
      <c r="G2321" s="2"/>
      <c r="H2321" s="3">
        <f t="shared" si="463"/>
        <v>0</v>
      </c>
      <c r="I2321" s="63"/>
      <c r="J2321" s="7"/>
      <c r="K2321" s="8"/>
      <c r="M2321" s="403"/>
    </row>
    <row r="2322" spans="1:13" ht="24.95" customHeight="1">
      <c r="A2322" s="32">
        <f t="shared" si="462"/>
        <v>0</v>
      </c>
      <c r="B2322" s="10"/>
      <c r="C2322" s="2"/>
      <c r="D2322" s="2"/>
      <c r="E2322" s="2"/>
      <c r="F2322" s="2"/>
      <c r="G2322" s="2"/>
      <c r="H2322" s="3">
        <f t="shared" si="463"/>
        <v>0</v>
      </c>
      <c r="I2322" s="63"/>
      <c r="J2322" s="7"/>
      <c r="K2322" s="8"/>
      <c r="M2322" s="403"/>
    </row>
    <row r="2323" spans="1:13" ht="24.95" customHeight="1">
      <c r="A2323" s="32">
        <f t="shared" si="462"/>
        <v>0</v>
      </c>
      <c r="B2323" s="10"/>
      <c r="C2323" s="2"/>
      <c r="D2323" s="2"/>
      <c r="E2323" s="2"/>
      <c r="F2323" s="2"/>
      <c r="G2323" s="2"/>
      <c r="H2323" s="3">
        <f t="shared" si="463"/>
        <v>0</v>
      </c>
      <c r="I2323" s="63"/>
      <c r="J2323" s="7"/>
      <c r="K2323" s="8"/>
      <c r="M2323" s="403"/>
    </row>
    <row r="2324" spans="1:13" ht="24.95" customHeight="1">
      <c r="A2324" s="32">
        <f t="shared" si="462"/>
        <v>0</v>
      </c>
      <c r="B2324" s="10"/>
      <c r="C2324" s="2"/>
      <c r="D2324" s="2"/>
      <c r="E2324" s="2"/>
      <c r="F2324" s="2"/>
      <c r="G2324" s="2"/>
      <c r="H2324" s="3">
        <f t="shared" si="463"/>
        <v>0</v>
      </c>
      <c r="I2324" s="63"/>
      <c r="J2324" s="7"/>
      <c r="K2324" s="8"/>
      <c r="M2324" s="403"/>
    </row>
    <row r="2325" spans="1:13" ht="24.95" customHeight="1">
      <c r="A2325" s="32">
        <f t="shared" si="462"/>
        <v>0</v>
      </c>
      <c r="B2325" s="10"/>
      <c r="C2325" s="2"/>
      <c r="D2325" s="2"/>
      <c r="E2325" s="2"/>
      <c r="F2325" s="2"/>
      <c r="G2325" s="2"/>
      <c r="H2325" s="3">
        <f t="shared" si="463"/>
        <v>0</v>
      </c>
      <c r="I2325" s="63"/>
      <c r="J2325" s="7"/>
      <c r="K2325" s="8"/>
      <c r="M2325" s="403"/>
    </row>
    <row r="2326" spans="1:13" ht="24.95" customHeight="1">
      <c r="A2326" s="32">
        <f t="shared" si="462"/>
        <v>0</v>
      </c>
      <c r="B2326" s="10"/>
      <c r="C2326" s="2"/>
      <c r="D2326" s="2"/>
      <c r="E2326" s="2"/>
      <c r="F2326" s="2"/>
      <c r="G2326" s="2"/>
      <c r="H2326" s="3">
        <f t="shared" si="463"/>
        <v>0</v>
      </c>
      <c r="I2326" s="63"/>
      <c r="J2326" s="7"/>
      <c r="K2326" s="8"/>
      <c r="M2326" s="403"/>
    </row>
    <row r="2327" spans="1:13" ht="24.95" customHeight="1">
      <c r="A2327" s="33" t="e">
        <f>VLOOKUP(B2318,O:W,2)</f>
        <v>#N/A</v>
      </c>
      <c r="B2327" s="649" t="s">
        <v>70</v>
      </c>
      <c r="C2327" s="650"/>
      <c r="D2327" s="650"/>
      <c r="E2327" s="650"/>
      <c r="F2327" s="650"/>
      <c r="G2327" s="650"/>
      <c r="H2327" s="6"/>
      <c r="I2327" s="63">
        <f>SUM(H2319:H2327)</f>
        <v>0</v>
      </c>
      <c r="J2327" s="1" t="e">
        <f>VLOOKUP(B2318,O:W,7)</f>
        <v>#N/A</v>
      </c>
      <c r="K2327" s="8"/>
      <c r="M2327" s="403"/>
    </row>
    <row r="2328" spans="1:13" ht="45.75" customHeight="1">
      <c r="A2328" s="32">
        <f>IF(B2328&gt;0,1,0)</f>
        <v>0</v>
      </c>
      <c r="B2328" s="647"/>
      <c r="C2328" s="648"/>
      <c r="D2328" s="648"/>
      <c r="E2328" s="648"/>
      <c r="F2328" s="648"/>
      <c r="G2328" s="648"/>
      <c r="H2328" s="6"/>
      <c r="I2328" s="63"/>
      <c r="J2328" s="7"/>
      <c r="K2328" s="8"/>
      <c r="M2328" s="402" t="s">
        <v>3874</v>
      </c>
    </row>
    <row r="2329" spans="1:13" ht="24.95" customHeight="1">
      <c r="A2329" s="32">
        <f t="shared" ref="A2329:A2336" si="464">IF(H2329&gt;0,1,0)</f>
        <v>0</v>
      </c>
      <c r="B2329" s="10"/>
      <c r="C2329" s="2"/>
      <c r="D2329" s="2"/>
      <c r="E2329" s="2"/>
      <c r="F2329" s="2"/>
      <c r="G2329" s="2"/>
      <c r="H2329" s="3">
        <f t="shared" ref="H2329:H2336" si="465">IF(AND(C2329=0,D2329=0,E2329=0,F2329=0,G2329=0),0,ROUND(IF(C2329=0,1,C2329)*IF(D2329=0,1,D2329)*IF(E2329=0,1,E2329)*IF(F2329=0,1,F2329)*IF(G2329=0,1,G2329),2))</f>
        <v>0</v>
      </c>
      <c r="I2329" s="63"/>
      <c r="J2329" s="7"/>
      <c r="K2329" s="8"/>
      <c r="M2329" s="403" t="s">
        <v>3875</v>
      </c>
    </row>
    <row r="2330" spans="1:13" ht="24.95" customHeight="1">
      <c r="A2330" s="32">
        <f t="shared" si="464"/>
        <v>0</v>
      </c>
      <c r="B2330" s="10"/>
      <c r="C2330" s="2"/>
      <c r="D2330" s="2"/>
      <c r="E2330" s="2"/>
      <c r="F2330" s="2"/>
      <c r="G2330" s="2"/>
      <c r="H2330" s="3">
        <f t="shared" si="465"/>
        <v>0</v>
      </c>
      <c r="I2330" s="63"/>
      <c r="J2330" s="7"/>
      <c r="K2330" s="8"/>
      <c r="M2330" s="403"/>
    </row>
    <row r="2331" spans="1:13" ht="24.95" customHeight="1">
      <c r="A2331" s="32">
        <f t="shared" si="464"/>
        <v>0</v>
      </c>
      <c r="B2331" s="10"/>
      <c r="C2331" s="2"/>
      <c r="D2331" s="2"/>
      <c r="E2331" s="2"/>
      <c r="F2331" s="2"/>
      <c r="G2331" s="2"/>
      <c r="H2331" s="3">
        <f t="shared" si="465"/>
        <v>0</v>
      </c>
      <c r="I2331" s="63"/>
      <c r="J2331" s="7"/>
      <c r="K2331" s="8"/>
      <c r="M2331" s="403"/>
    </row>
    <row r="2332" spans="1:13" ht="24.95" customHeight="1">
      <c r="A2332" s="32">
        <f t="shared" si="464"/>
        <v>0</v>
      </c>
      <c r="B2332" s="10"/>
      <c r="C2332" s="2"/>
      <c r="D2332" s="2"/>
      <c r="E2332" s="2"/>
      <c r="F2332" s="2"/>
      <c r="G2332" s="2"/>
      <c r="H2332" s="3">
        <f t="shared" si="465"/>
        <v>0</v>
      </c>
      <c r="I2332" s="63"/>
      <c r="J2332" s="7"/>
      <c r="K2332" s="8"/>
      <c r="M2332" s="403"/>
    </row>
    <row r="2333" spans="1:13" ht="24.95" customHeight="1">
      <c r="A2333" s="32">
        <f t="shared" si="464"/>
        <v>0</v>
      </c>
      <c r="B2333" s="10"/>
      <c r="C2333" s="2"/>
      <c r="D2333" s="2"/>
      <c r="E2333" s="2"/>
      <c r="F2333" s="2"/>
      <c r="G2333" s="2"/>
      <c r="H2333" s="3">
        <f t="shared" si="465"/>
        <v>0</v>
      </c>
      <c r="I2333" s="63"/>
      <c r="J2333" s="7"/>
      <c r="K2333" s="8"/>
      <c r="M2333" s="403"/>
    </row>
    <row r="2334" spans="1:13" ht="24.95" customHeight="1">
      <c r="A2334" s="32">
        <f t="shared" si="464"/>
        <v>0</v>
      </c>
      <c r="B2334" s="10"/>
      <c r="C2334" s="2"/>
      <c r="D2334" s="2"/>
      <c r="E2334" s="2"/>
      <c r="F2334" s="2"/>
      <c r="G2334" s="2"/>
      <c r="H2334" s="3">
        <f t="shared" si="465"/>
        <v>0</v>
      </c>
      <c r="I2334" s="63"/>
      <c r="J2334" s="7"/>
      <c r="K2334" s="8"/>
      <c r="M2334" s="403"/>
    </row>
    <row r="2335" spans="1:13" ht="24.95" customHeight="1">
      <c r="A2335" s="32">
        <f t="shared" si="464"/>
        <v>0</v>
      </c>
      <c r="B2335" s="10"/>
      <c r="C2335" s="2"/>
      <c r="D2335" s="2"/>
      <c r="E2335" s="2"/>
      <c r="F2335" s="2"/>
      <c r="G2335" s="2"/>
      <c r="H2335" s="3">
        <f t="shared" si="465"/>
        <v>0</v>
      </c>
      <c r="I2335" s="63"/>
      <c r="J2335" s="7"/>
      <c r="K2335" s="8"/>
      <c r="M2335" s="403"/>
    </row>
    <row r="2336" spans="1:13" ht="24.95" customHeight="1">
      <c r="A2336" s="32">
        <f t="shared" si="464"/>
        <v>0</v>
      </c>
      <c r="B2336" s="10"/>
      <c r="C2336" s="2"/>
      <c r="D2336" s="2"/>
      <c r="E2336" s="2"/>
      <c r="F2336" s="2"/>
      <c r="G2336" s="2"/>
      <c r="H2336" s="3">
        <f t="shared" si="465"/>
        <v>0</v>
      </c>
      <c r="I2336" s="63"/>
      <c r="J2336" s="7"/>
      <c r="K2336" s="8"/>
      <c r="M2336" s="403"/>
    </row>
    <row r="2337" spans="1:13" ht="24.95" customHeight="1">
      <c r="A2337" s="33" t="e">
        <f>VLOOKUP(B2328,O:W,2)</f>
        <v>#N/A</v>
      </c>
      <c r="B2337" s="649" t="s">
        <v>70</v>
      </c>
      <c r="C2337" s="650"/>
      <c r="D2337" s="650"/>
      <c r="E2337" s="650"/>
      <c r="F2337" s="650"/>
      <c r="G2337" s="650"/>
      <c r="H2337" s="6"/>
      <c r="I2337" s="63">
        <f>SUM(H2329:H2337)</f>
        <v>0</v>
      </c>
      <c r="J2337" s="1" t="e">
        <f>VLOOKUP(B2328,O:W,7)</f>
        <v>#N/A</v>
      </c>
      <c r="K2337" s="8"/>
      <c r="M2337" s="403"/>
    </row>
    <row r="2338" spans="1:13" ht="45.75" customHeight="1">
      <c r="A2338" s="32">
        <f>IF(B2338&gt;0,1,0)</f>
        <v>0</v>
      </c>
      <c r="B2338" s="647"/>
      <c r="C2338" s="648"/>
      <c r="D2338" s="648"/>
      <c r="E2338" s="648"/>
      <c r="F2338" s="648"/>
      <c r="G2338" s="648"/>
      <c r="H2338" s="6"/>
      <c r="I2338" s="63"/>
      <c r="J2338" s="7"/>
      <c r="K2338" s="8"/>
      <c r="M2338" s="402" t="s">
        <v>3874</v>
      </c>
    </row>
    <row r="2339" spans="1:13" ht="24.95" customHeight="1">
      <c r="A2339" s="32">
        <f t="shared" ref="A2339:A2346" si="466">IF(H2339&gt;0,1,0)</f>
        <v>0</v>
      </c>
      <c r="B2339" s="10"/>
      <c r="C2339" s="2"/>
      <c r="D2339" s="2"/>
      <c r="E2339" s="2"/>
      <c r="F2339" s="2"/>
      <c r="G2339" s="2"/>
      <c r="H2339" s="3">
        <f>IF(AND(C2339=0,D2339=0,E2339=0,F2339=0,G2339=0),0,ROUND(IF(C2339=0,1,C2339)*IF(D2339=0,1,D2339)*IF(E2339=0,1,E2339)*IF(F2339=0,1,F2339)*IF(G2339=0,1,G2339),2))</f>
        <v>0</v>
      </c>
      <c r="I2339" s="63"/>
      <c r="J2339" s="7"/>
      <c r="K2339" s="8"/>
      <c r="M2339" s="403" t="s">
        <v>3875</v>
      </c>
    </row>
    <row r="2340" spans="1:13" ht="24.95" customHeight="1">
      <c r="A2340" s="32">
        <f t="shared" si="466"/>
        <v>0</v>
      </c>
      <c r="B2340" s="10"/>
      <c r="C2340" s="2"/>
      <c r="D2340" s="2"/>
      <c r="E2340" s="2"/>
      <c r="F2340" s="2"/>
      <c r="G2340" s="2"/>
      <c r="H2340" s="3">
        <f t="shared" ref="H2340:H2346" si="467">IF(AND(C2340=0,D2340=0,E2340=0,F2340=0,G2340=0),0,ROUND(IF(C2340=0,1,C2340)*IF(D2340=0,1,D2340)*IF(E2340=0,1,E2340)*IF(F2340=0,1,F2340)*IF(G2340=0,1,G2340),2))</f>
        <v>0</v>
      </c>
      <c r="I2340" s="63"/>
      <c r="J2340" s="7"/>
      <c r="K2340" s="8"/>
      <c r="M2340" s="403"/>
    </row>
    <row r="2341" spans="1:13" ht="24.95" customHeight="1">
      <c r="A2341" s="32">
        <f t="shared" si="466"/>
        <v>0</v>
      </c>
      <c r="B2341" s="10"/>
      <c r="C2341" s="2"/>
      <c r="D2341" s="2"/>
      <c r="E2341" s="2"/>
      <c r="F2341" s="2"/>
      <c r="G2341" s="2"/>
      <c r="H2341" s="3">
        <f t="shared" si="467"/>
        <v>0</v>
      </c>
      <c r="I2341" s="63"/>
      <c r="J2341" s="7"/>
      <c r="K2341" s="8"/>
      <c r="M2341" s="403"/>
    </row>
    <row r="2342" spans="1:13" ht="24.95" customHeight="1">
      <c r="A2342" s="32">
        <f t="shared" si="466"/>
        <v>0</v>
      </c>
      <c r="B2342" s="10"/>
      <c r="C2342" s="2"/>
      <c r="D2342" s="2"/>
      <c r="E2342" s="2"/>
      <c r="F2342" s="2"/>
      <c r="G2342" s="2"/>
      <c r="H2342" s="3">
        <f t="shared" si="467"/>
        <v>0</v>
      </c>
      <c r="I2342" s="63"/>
      <c r="J2342" s="7"/>
      <c r="K2342" s="8"/>
      <c r="M2342" s="403"/>
    </row>
    <row r="2343" spans="1:13" ht="24.95" customHeight="1">
      <c r="A2343" s="32">
        <f t="shared" si="466"/>
        <v>0</v>
      </c>
      <c r="B2343" s="10"/>
      <c r="C2343" s="2"/>
      <c r="D2343" s="2"/>
      <c r="E2343" s="2"/>
      <c r="F2343" s="2"/>
      <c r="G2343" s="2"/>
      <c r="H2343" s="3">
        <f t="shared" si="467"/>
        <v>0</v>
      </c>
      <c r="I2343" s="63"/>
      <c r="J2343" s="7"/>
      <c r="K2343" s="8"/>
      <c r="M2343" s="403"/>
    </row>
    <row r="2344" spans="1:13" ht="24.95" customHeight="1">
      <c r="A2344" s="32">
        <f t="shared" si="466"/>
        <v>0</v>
      </c>
      <c r="B2344" s="10"/>
      <c r="C2344" s="2"/>
      <c r="D2344" s="2"/>
      <c r="E2344" s="2"/>
      <c r="F2344" s="2"/>
      <c r="G2344" s="2"/>
      <c r="H2344" s="3">
        <f t="shared" si="467"/>
        <v>0</v>
      </c>
      <c r="I2344" s="63"/>
      <c r="J2344" s="7"/>
      <c r="K2344" s="8"/>
      <c r="M2344" s="403"/>
    </row>
    <row r="2345" spans="1:13" ht="24.95" customHeight="1">
      <c r="A2345" s="32">
        <f t="shared" si="466"/>
        <v>0</v>
      </c>
      <c r="B2345" s="10"/>
      <c r="C2345" s="2"/>
      <c r="D2345" s="2"/>
      <c r="E2345" s="2"/>
      <c r="F2345" s="2"/>
      <c r="G2345" s="2"/>
      <c r="H2345" s="3">
        <f t="shared" si="467"/>
        <v>0</v>
      </c>
      <c r="I2345" s="63"/>
      <c r="J2345" s="7"/>
      <c r="K2345" s="8"/>
      <c r="M2345" s="403"/>
    </row>
    <row r="2346" spans="1:13" ht="24.95" customHeight="1">
      <c r="A2346" s="32">
        <f t="shared" si="466"/>
        <v>0</v>
      </c>
      <c r="B2346" s="10"/>
      <c r="C2346" s="2"/>
      <c r="D2346" s="2"/>
      <c r="E2346" s="2"/>
      <c r="F2346" s="2"/>
      <c r="G2346" s="2"/>
      <c r="H2346" s="3">
        <f t="shared" si="467"/>
        <v>0</v>
      </c>
      <c r="I2346" s="63"/>
      <c r="J2346" s="7"/>
      <c r="K2346" s="8"/>
      <c r="M2346" s="403"/>
    </row>
    <row r="2347" spans="1:13" ht="24.95" customHeight="1">
      <c r="A2347" s="33" t="e">
        <f>VLOOKUP(B2338,O:W,2)</f>
        <v>#N/A</v>
      </c>
      <c r="B2347" s="649" t="s">
        <v>70</v>
      </c>
      <c r="C2347" s="650"/>
      <c r="D2347" s="650"/>
      <c r="E2347" s="650"/>
      <c r="F2347" s="650"/>
      <c r="G2347" s="650"/>
      <c r="H2347" s="6"/>
      <c r="I2347" s="63">
        <f>SUM(H2339:H2347)</f>
        <v>0</v>
      </c>
      <c r="J2347" s="1" t="e">
        <f>VLOOKUP(B2338,O:W,7)</f>
        <v>#N/A</v>
      </c>
      <c r="K2347" s="8"/>
      <c r="M2347" s="403"/>
    </row>
    <row r="2348" spans="1:13" ht="45.75" customHeight="1">
      <c r="A2348" s="32">
        <f>IF(B2348&gt;0,1,0)</f>
        <v>0</v>
      </c>
      <c r="B2348" s="647"/>
      <c r="C2348" s="648"/>
      <c r="D2348" s="648"/>
      <c r="E2348" s="648"/>
      <c r="F2348" s="648"/>
      <c r="G2348" s="648"/>
      <c r="H2348" s="6"/>
      <c r="I2348" s="63"/>
      <c r="J2348" s="7"/>
      <c r="K2348" s="8"/>
      <c r="M2348" s="402" t="s">
        <v>3874</v>
      </c>
    </row>
    <row r="2349" spans="1:13" ht="24.95" customHeight="1">
      <c r="A2349" s="32">
        <f t="shared" ref="A2349:A2356" si="468">IF(H2349&gt;0,1,0)</f>
        <v>0</v>
      </c>
      <c r="B2349" s="10"/>
      <c r="C2349" s="2"/>
      <c r="D2349" s="2"/>
      <c r="E2349" s="2"/>
      <c r="F2349" s="2"/>
      <c r="G2349" s="2"/>
      <c r="H2349" s="3">
        <f>IF(AND(C2349=0,D2349=0,E2349=0,F2349=0,G2349=0),0,ROUND(IF(C2349=0,1,C2349)*IF(D2349=0,1,D2349)*IF(E2349=0,1,E2349)*IF(F2349=0,1,F2349)*IF(G2349=0,1,G2349),2))</f>
        <v>0</v>
      </c>
      <c r="I2349" s="63"/>
      <c r="J2349" s="7"/>
      <c r="K2349" s="8"/>
      <c r="M2349" s="403" t="s">
        <v>3875</v>
      </c>
    </row>
    <row r="2350" spans="1:13" ht="24.95" customHeight="1">
      <c r="A2350" s="32">
        <f t="shared" si="468"/>
        <v>0</v>
      </c>
      <c r="B2350" s="10"/>
      <c r="C2350" s="2"/>
      <c r="D2350" s="2"/>
      <c r="E2350" s="2"/>
      <c r="F2350" s="2"/>
      <c r="G2350" s="2"/>
      <c r="H2350" s="3">
        <f t="shared" ref="H2350:H2356" si="469">IF(AND(C2350=0,D2350=0,E2350=0,F2350=0,G2350=0),0,ROUND(IF(C2350=0,1,C2350)*IF(D2350=0,1,D2350)*IF(E2350=0,1,E2350)*IF(F2350=0,1,F2350)*IF(G2350=0,1,G2350),2))</f>
        <v>0</v>
      </c>
      <c r="I2350" s="63"/>
      <c r="J2350" s="7"/>
      <c r="K2350" s="8"/>
      <c r="M2350" s="403"/>
    </row>
    <row r="2351" spans="1:13" ht="24.95" customHeight="1">
      <c r="A2351" s="32">
        <f t="shared" si="468"/>
        <v>0</v>
      </c>
      <c r="B2351" s="10"/>
      <c r="C2351" s="2"/>
      <c r="D2351" s="2"/>
      <c r="E2351" s="2"/>
      <c r="F2351" s="2"/>
      <c r="G2351" s="2"/>
      <c r="H2351" s="3">
        <f t="shared" si="469"/>
        <v>0</v>
      </c>
      <c r="I2351" s="63"/>
      <c r="J2351" s="7"/>
      <c r="K2351" s="8"/>
      <c r="M2351" s="403"/>
    </row>
    <row r="2352" spans="1:13" ht="24.95" customHeight="1">
      <c r="A2352" s="32">
        <f t="shared" si="468"/>
        <v>0</v>
      </c>
      <c r="B2352" s="10"/>
      <c r="C2352" s="2"/>
      <c r="D2352" s="2"/>
      <c r="E2352" s="2"/>
      <c r="F2352" s="2"/>
      <c r="G2352" s="2"/>
      <c r="H2352" s="3">
        <f t="shared" si="469"/>
        <v>0</v>
      </c>
      <c r="I2352" s="63"/>
      <c r="J2352" s="7"/>
      <c r="K2352" s="8"/>
      <c r="M2352" s="403"/>
    </row>
    <row r="2353" spans="1:13" ht="24.95" customHeight="1">
      <c r="A2353" s="32">
        <f t="shared" si="468"/>
        <v>0</v>
      </c>
      <c r="B2353" s="10"/>
      <c r="C2353" s="2"/>
      <c r="D2353" s="2"/>
      <c r="E2353" s="2"/>
      <c r="F2353" s="2"/>
      <c r="G2353" s="2"/>
      <c r="H2353" s="3">
        <f t="shared" si="469"/>
        <v>0</v>
      </c>
      <c r="I2353" s="63"/>
      <c r="J2353" s="7"/>
      <c r="K2353" s="8"/>
      <c r="M2353" s="403"/>
    </row>
    <row r="2354" spans="1:13" ht="24.95" customHeight="1">
      <c r="A2354" s="32">
        <f t="shared" si="468"/>
        <v>0</v>
      </c>
      <c r="B2354" s="10"/>
      <c r="C2354" s="2"/>
      <c r="D2354" s="2"/>
      <c r="E2354" s="2"/>
      <c r="F2354" s="2"/>
      <c r="G2354" s="2"/>
      <c r="H2354" s="3">
        <f t="shared" si="469"/>
        <v>0</v>
      </c>
      <c r="I2354" s="63"/>
      <c r="J2354" s="7"/>
      <c r="K2354" s="8"/>
      <c r="M2354" s="403"/>
    </row>
    <row r="2355" spans="1:13" ht="24.95" customHeight="1">
      <c r="A2355" s="32">
        <f t="shared" si="468"/>
        <v>0</v>
      </c>
      <c r="B2355" s="10"/>
      <c r="C2355" s="2"/>
      <c r="D2355" s="2"/>
      <c r="E2355" s="2"/>
      <c r="F2355" s="2"/>
      <c r="G2355" s="2"/>
      <c r="H2355" s="3">
        <f t="shared" si="469"/>
        <v>0</v>
      </c>
      <c r="I2355" s="63"/>
      <c r="J2355" s="7"/>
      <c r="K2355" s="8"/>
      <c r="M2355" s="403"/>
    </row>
    <row r="2356" spans="1:13" ht="24.95" customHeight="1">
      <c r="A2356" s="32">
        <f t="shared" si="468"/>
        <v>0</v>
      </c>
      <c r="B2356" s="10"/>
      <c r="C2356" s="2"/>
      <c r="D2356" s="2"/>
      <c r="E2356" s="2"/>
      <c r="F2356" s="2"/>
      <c r="G2356" s="2"/>
      <c r="H2356" s="3">
        <f t="shared" si="469"/>
        <v>0</v>
      </c>
      <c r="I2356" s="63"/>
      <c r="J2356" s="7"/>
      <c r="K2356" s="8"/>
      <c r="M2356" s="403"/>
    </row>
    <row r="2357" spans="1:13" ht="24.95" customHeight="1">
      <c r="A2357" s="33" t="e">
        <f>VLOOKUP(B2348,O:W,2)</f>
        <v>#N/A</v>
      </c>
      <c r="B2357" s="649" t="s">
        <v>70</v>
      </c>
      <c r="C2357" s="650"/>
      <c r="D2357" s="650"/>
      <c r="E2357" s="650"/>
      <c r="F2357" s="650"/>
      <c r="G2357" s="650"/>
      <c r="H2357" s="6"/>
      <c r="I2357" s="63">
        <f>SUM(H2349:H2357)</f>
        <v>0</v>
      </c>
      <c r="J2357" s="1" t="e">
        <f>VLOOKUP(B2348,O:W,7)</f>
        <v>#N/A</v>
      </c>
      <c r="K2357" s="8"/>
      <c r="M2357" s="403"/>
    </row>
    <row r="2358" spans="1:13" ht="45.75" customHeight="1">
      <c r="A2358" s="32">
        <f>IF(B2358&gt;0,1,0)</f>
        <v>0</v>
      </c>
      <c r="B2358" s="647"/>
      <c r="C2358" s="648"/>
      <c r="D2358" s="648"/>
      <c r="E2358" s="648"/>
      <c r="F2358" s="648"/>
      <c r="G2358" s="648"/>
      <c r="H2358" s="6"/>
      <c r="I2358" s="63"/>
      <c r="J2358" s="7"/>
      <c r="K2358" s="8"/>
      <c r="M2358" s="402" t="s">
        <v>3874</v>
      </c>
    </row>
    <row r="2359" spans="1:13" ht="24.95" customHeight="1">
      <c r="A2359" s="32">
        <f t="shared" ref="A2359:A2366" si="470">IF(H2359&gt;0,1,0)</f>
        <v>0</v>
      </c>
      <c r="B2359" s="10"/>
      <c r="C2359" s="2"/>
      <c r="D2359" s="2"/>
      <c r="E2359" s="2"/>
      <c r="F2359" s="2"/>
      <c r="G2359" s="2"/>
      <c r="H2359" s="3">
        <f>IF(AND(C2359=0,D2359=0,E2359=0,F2359=0,G2359=0),0,ROUND(IF(C2359=0,1,C2359)*IF(D2359=0,1,D2359)*IF(E2359=0,1,E2359)*IF(F2359=0,1,F2359)*IF(G2359=0,1,G2359),2))</f>
        <v>0</v>
      </c>
      <c r="I2359" s="63"/>
      <c r="J2359" s="7"/>
      <c r="K2359" s="8"/>
      <c r="M2359" s="403" t="s">
        <v>3875</v>
      </c>
    </row>
    <row r="2360" spans="1:13" ht="24.95" customHeight="1">
      <c r="A2360" s="32">
        <f t="shared" si="470"/>
        <v>0</v>
      </c>
      <c r="B2360" s="10"/>
      <c r="C2360" s="2"/>
      <c r="D2360" s="2"/>
      <c r="E2360" s="2"/>
      <c r="F2360" s="2"/>
      <c r="G2360" s="2"/>
      <c r="H2360" s="3">
        <f t="shared" ref="H2360:H2366" si="471">IF(AND(C2360=0,D2360=0,E2360=0,F2360=0,G2360=0),0,ROUND(IF(C2360=0,1,C2360)*IF(D2360=0,1,D2360)*IF(E2360=0,1,E2360)*IF(F2360=0,1,F2360)*IF(G2360=0,1,G2360),2))</f>
        <v>0</v>
      </c>
      <c r="I2360" s="63"/>
      <c r="J2360" s="7"/>
      <c r="K2360" s="8"/>
      <c r="M2360" s="403"/>
    </row>
    <row r="2361" spans="1:13" ht="24.95" customHeight="1">
      <c r="A2361" s="32">
        <f t="shared" si="470"/>
        <v>0</v>
      </c>
      <c r="B2361" s="10"/>
      <c r="C2361" s="2"/>
      <c r="D2361" s="2"/>
      <c r="E2361" s="2"/>
      <c r="F2361" s="2"/>
      <c r="G2361" s="2"/>
      <c r="H2361" s="3">
        <f t="shared" si="471"/>
        <v>0</v>
      </c>
      <c r="I2361" s="63"/>
      <c r="J2361" s="7"/>
      <c r="K2361" s="8"/>
      <c r="M2361" s="403"/>
    </row>
    <row r="2362" spans="1:13" ht="24.95" customHeight="1">
      <c r="A2362" s="32">
        <f t="shared" si="470"/>
        <v>0</v>
      </c>
      <c r="B2362" s="10"/>
      <c r="C2362" s="2"/>
      <c r="D2362" s="2"/>
      <c r="E2362" s="2"/>
      <c r="F2362" s="2"/>
      <c r="G2362" s="2"/>
      <c r="H2362" s="3">
        <f t="shared" si="471"/>
        <v>0</v>
      </c>
      <c r="I2362" s="63"/>
      <c r="J2362" s="7"/>
      <c r="K2362" s="8"/>
      <c r="M2362" s="403"/>
    </row>
    <row r="2363" spans="1:13" ht="24.95" customHeight="1">
      <c r="A2363" s="32">
        <f t="shared" si="470"/>
        <v>0</v>
      </c>
      <c r="B2363" s="10"/>
      <c r="C2363" s="2"/>
      <c r="D2363" s="2"/>
      <c r="E2363" s="2"/>
      <c r="F2363" s="2"/>
      <c r="G2363" s="2"/>
      <c r="H2363" s="3">
        <f t="shared" si="471"/>
        <v>0</v>
      </c>
      <c r="I2363" s="63"/>
      <c r="J2363" s="7"/>
      <c r="K2363" s="8"/>
      <c r="M2363" s="403"/>
    </row>
    <row r="2364" spans="1:13" ht="24.95" customHeight="1">
      <c r="A2364" s="32">
        <f t="shared" si="470"/>
        <v>0</v>
      </c>
      <c r="B2364" s="10"/>
      <c r="C2364" s="2"/>
      <c r="D2364" s="2"/>
      <c r="E2364" s="2"/>
      <c r="F2364" s="2"/>
      <c r="G2364" s="2"/>
      <c r="H2364" s="3">
        <f t="shared" si="471"/>
        <v>0</v>
      </c>
      <c r="I2364" s="63"/>
      <c r="J2364" s="7"/>
      <c r="K2364" s="8"/>
      <c r="M2364" s="403"/>
    </row>
    <row r="2365" spans="1:13" ht="24.95" customHeight="1">
      <c r="A2365" s="32">
        <f t="shared" si="470"/>
        <v>0</v>
      </c>
      <c r="B2365" s="10"/>
      <c r="C2365" s="2"/>
      <c r="D2365" s="2"/>
      <c r="E2365" s="2"/>
      <c r="F2365" s="2"/>
      <c r="G2365" s="2"/>
      <c r="H2365" s="3">
        <f t="shared" si="471"/>
        <v>0</v>
      </c>
      <c r="I2365" s="63"/>
      <c r="J2365" s="7"/>
      <c r="K2365" s="8"/>
      <c r="M2365" s="403"/>
    </row>
    <row r="2366" spans="1:13" ht="24.95" customHeight="1">
      <c r="A2366" s="32">
        <f t="shared" si="470"/>
        <v>0</v>
      </c>
      <c r="B2366" s="10"/>
      <c r="C2366" s="2"/>
      <c r="D2366" s="2"/>
      <c r="E2366" s="2"/>
      <c r="F2366" s="2"/>
      <c r="G2366" s="2"/>
      <c r="H2366" s="3">
        <f t="shared" si="471"/>
        <v>0</v>
      </c>
      <c r="I2366" s="63"/>
      <c r="J2366" s="7"/>
      <c r="K2366" s="8"/>
      <c r="M2366" s="403"/>
    </row>
    <row r="2367" spans="1:13" ht="24.95" customHeight="1">
      <c r="A2367" s="33" t="e">
        <f>VLOOKUP(B2358,O:W,2)</f>
        <v>#N/A</v>
      </c>
      <c r="B2367" s="649" t="s">
        <v>70</v>
      </c>
      <c r="C2367" s="650"/>
      <c r="D2367" s="650"/>
      <c r="E2367" s="650"/>
      <c r="F2367" s="650"/>
      <c r="G2367" s="650"/>
      <c r="H2367" s="6"/>
      <c r="I2367" s="63">
        <f>SUM(H2359:H2367)</f>
        <v>0</v>
      </c>
      <c r="J2367" s="1" t="e">
        <f>VLOOKUP(B2358,O:W,7)</f>
        <v>#N/A</v>
      </c>
      <c r="K2367" s="8"/>
      <c r="M2367" s="403"/>
    </row>
    <row r="2368" spans="1:13" ht="45.75" customHeight="1">
      <c r="A2368" s="32">
        <f>IF(B2368&gt;0,1,0)</f>
        <v>0</v>
      </c>
      <c r="B2368" s="647"/>
      <c r="C2368" s="648"/>
      <c r="D2368" s="648"/>
      <c r="E2368" s="648"/>
      <c r="F2368" s="648"/>
      <c r="G2368" s="648"/>
      <c r="H2368" s="6"/>
      <c r="I2368" s="63"/>
      <c r="J2368" s="7"/>
      <c r="K2368" s="8"/>
      <c r="M2368" s="402" t="s">
        <v>3874</v>
      </c>
    </row>
    <row r="2369" spans="1:13" ht="24.95" customHeight="1">
      <c r="A2369" s="32">
        <f t="shared" ref="A2369:A2376" si="472">IF(H2369&gt;0,1,0)</f>
        <v>0</v>
      </c>
      <c r="B2369" s="10"/>
      <c r="C2369" s="2"/>
      <c r="D2369" s="2"/>
      <c r="E2369" s="2"/>
      <c r="F2369" s="2"/>
      <c r="G2369" s="2"/>
      <c r="H2369" s="3">
        <f>IF(AND(C2369=0,D2369=0,E2369=0,F2369=0,G2369=0),0,ROUND(IF(C2369=0,1,C2369)*IF(D2369=0,1,D2369)*IF(E2369=0,1,E2369)*IF(F2369=0,1,F2369)*IF(G2369=0,1,G2369),2))</f>
        <v>0</v>
      </c>
      <c r="I2369" s="63"/>
      <c r="J2369" s="7"/>
      <c r="K2369" s="8"/>
      <c r="M2369" s="403" t="s">
        <v>3875</v>
      </c>
    </row>
    <row r="2370" spans="1:13" ht="24.95" customHeight="1">
      <c r="A2370" s="32">
        <f t="shared" si="472"/>
        <v>0</v>
      </c>
      <c r="B2370" s="10"/>
      <c r="C2370" s="2"/>
      <c r="D2370" s="2"/>
      <c r="E2370" s="2"/>
      <c r="F2370" s="2"/>
      <c r="G2370" s="2"/>
      <c r="H2370" s="3">
        <f t="shared" ref="H2370:H2376" si="473">IF(AND(C2370=0,D2370=0,E2370=0,F2370=0,G2370=0),0,ROUND(IF(C2370=0,1,C2370)*IF(D2370=0,1,D2370)*IF(E2370=0,1,E2370)*IF(F2370=0,1,F2370)*IF(G2370=0,1,G2370),2))</f>
        <v>0</v>
      </c>
      <c r="I2370" s="63"/>
      <c r="J2370" s="7"/>
      <c r="K2370" s="8"/>
      <c r="M2370" s="403"/>
    </row>
    <row r="2371" spans="1:13" ht="24.95" customHeight="1">
      <c r="A2371" s="32">
        <f t="shared" si="472"/>
        <v>0</v>
      </c>
      <c r="B2371" s="10"/>
      <c r="C2371" s="2"/>
      <c r="D2371" s="2"/>
      <c r="E2371" s="2"/>
      <c r="F2371" s="2"/>
      <c r="G2371" s="2"/>
      <c r="H2371" s="3">
        <f t="shared" si="473"/>
        <v>0</v>
      </c>
      <c r="I2371" s="63"/>
      <c r="J2371" s="7"/>
      <c r="K2371" s="8"/>
      <c r="M2371" s="403"/>
    </row>
    <row r="2372" spans="1:13" ht="24.95" customHeight="1">
      <c r="A2372" s="32">
        <f t="shared" si="472"/>
        <v>0</v>
      </c>
      <c r="B2372" s="10"/>
      <c r="C2372" s="2"/>
      <c r="D2372" s="2"/>
      <c r="E2372" s="2"/>
      <c r="F2372" s="2"/>
      <c r="G2372" s="2"/>
      <c r="H2372" s="3">
        <f t="shared" si="473"/>
        <v>0</v>
      </c>
      <c r="I2372" s="63"/>
      <c r="J2372" s="7"/>
      <c r="K2372" s="8"/>
      <c r="M2372" s="403"/>
    </row>
    <row r="2373" spans="1:13" ht="24.95" customHeight="1">
      <c r="A2373" s="32">
        <f t="shared" si="472"/>
        <v>0</v>
      </c>
      <c r="B2373" s="10"/>
      <c r="C2373" s="2"/>
      <c r="D2373" s="2"/>
      <c r="E2373" s="2"/>
      <c r="F2373" s="2"/>
      <c r="G2373" s="2"/>
      <c r="H2373" s="3">
        <f t="shared" si="473"/>
        <v>0</v>
      </c>
      <c r="I2373" s="63"/>
      <c r="J2373" s="7"/>
      <c r="K2373" s="8"/>
      <c r="M2373" s="403"/>
    </row>
    <row r="2374" spans="1:13" ht="24.95" customHeight="1">
      <c r="A2374" s="32">
        <f t="shared" si="472"/>
        <v>0</v>
      </c>
      <c r="B2374" s="10"/>
      <c r="C2374" s="2"/>
      <c r="D2374" s="2"/>
      <c r="E2374" s="2"/>
      <c r="F2374" s="2"/>
      <c r="G2374" s="2"/>
      <c r="H2374" s="3">
        <f t="shared" si="473"/>
        <v>0</v>
      </c>
      <c r="I2374" s="63"/>
      <c r="J2374" s="7"/>
      <c r="K2374" s="8"/>
      <c r="M2374" s="403"/>
    </row>
    <row r="2375" spans="1:13" ht="24.95" customHeight="1">
      <c r="A2375" s="32">
        <f t="shared" si="472"/>
        <v>0</v>
      </c>
      <c r="B2375" s="10"/>
      <c r="C2375" s="2"/>
      <c r="D2375" s="2"/>
      <c r="E2375" s="2"/>
      <c r="F2375" s="2"/>
      <c r="G2375" s="2"/>
      <c r="H2375" s="3">
        <f t="shared" si="473"/>
        <v>0</v>
      </c>
      <c r="I2375" s="63"/>
      <c r="J2375" s="7"/>
      <c r="K2375" s="8"/>
      <c r="M2375" s="403"/>
    </row>
    <row r="2376" spans="1:13" ht="24.95" customHeight="1">
      <c r="A2376" s="32">
        <f t="shared" si="472"/>
        <v>0</v>
      </c>
      <c r="B2376" s="10"/>
      <c r="C2376" s="2"/>
      <c r="D2376" s="2"/>
      <c r="E2376" s="2"/>
      <c r="F2376" s="2"/>
      <c r="G2376" s="2"/>
      <c r="H2376" s="3">
        <f t="shared" si="473"/>
        <v>0</v>
      </c>
      <c r="I2376" s="63"/>
      <c r="J2376" s="7"/>
      <c r="K2376" s="8"/>
      <c r="M2376" s="403"/>
    </row>
    <row r="2377" spans="1:13" ht="24.95" customHeight="1">
      <c r="A2377" s="33" t="e">
        <f>VLOOKUP(B2368,O:W,2)</f>
        <v>#N/A</v>
      </c>
      <c r="B2377" s="649" t="s">
        <v>70</v>
      </c>
      <c r="C2377" s="650"/>
      <c r="D2377" s="650"/>
      <c r="E2377" s="650"/>
      <c r="F2377" s="650"/>
      <c r="G2377" s="650"/>
      <c r="H2377" s="6"/>
      <c r="I2377" s="63">
        <f>SUM(H2369:H2377)</f>
        <v>0</v>
      </c>
      <c r="J2377" s="1" t="e">
        <f>VLOOKUP(B2368,O:W,7)</f>
        <v>#N/A</v>
      </c>
      <c r="K2377" s="8"/>
      <c r="M2377" s="403"/>
    </row>
    <row r="2378" spans="1:13" ht="45.75" customHeight="1">
      <c r="A2378" s="32">
        <f>IF(B2378&gt;0,1,0)</f>
        <v>0</v>
      </c>
      <c r="B2378" s="647"/>
      <c r="C2378" s="648"/>
      <c r="D2378" s="648"/>
      <c r="E2378" s="648"/>
      <c r="F2378" s="648"/>
      <c r="G2378" s="648"/>
      <c r="H2378" s="6"/>
      <c r="I2378" s="63"/>
      <c r="J2378" s="7"/>
      <c r="K2378" s="8"/>
      <c r="M2378" s="402" t="s">
        <v>3874</v>
      </c>
    </row>
    <row r="2379" spans="1:13" ht="24.95" customHeight="1">
      <c r="A2379" s="32">
        <f t="shared" ref="A2379:A2386" si="474">IF(H2379&gt;0,1,0)</f>
        <v>0</v>
      </c>
      <c r="B2379" s="10"/>
      <c r="C2379" s="2"/>
      <c r="D2379" s="2"/>
      <c r="E2379" s="2"/>
      <c r="F2379" s="2"/>
      <c r="G2379" s="2"/>
      <c r="H2379" s="3">
        <f>IF(AND(C2379=0,D2379=0,E2379=0,F2379=0,G2379=0),0,ROUND(IF(C2379=0,1,C2379)*IF(D2379=0,1,D2379)*IF(E2379=0,1,E2379)*IF(F2379=0,1,F2379)*IF(G2379=0,1,G2379),2))</f>
        <v>0</v>
      </c>
      <c r="I2379" s="63"/>
      <c r="J2379" s="7"/>
      <c r="K2379" s="8"/>
      <c r="M2379" s="403" t="s">
        <v>3875</v>
      </c>
    </row>
    <row r="2380" spans="1:13" ht="24.95" customHeight="1">
      <c r="A2380" s="32">
        <f t="shared" si="474"/>
        <v>0</v>
      </c>
      <c r="B2380" s="10"/>
      <c r="C2380" s="2"/>
      <c r="D2380" s="2"/>
      <c r="E2380" s="2"/>
      <c r="F2380" s="2"/>
      <c r="G2380" s="2"/>
      <c r="H2380" s="3">
        <f t="shared" ref="H2380:H2386" si="475">IF(AND(C2380=0,D2380=0,E2380=0,F2380=0,G2380=0),0,ROUND(IF(C2380=0,1,C2380)*IF(D2380=0,1,D2380)*IF(E2380=0,1,E2380)*IF(F2380=0,1,F2380)*IF(G2380=0,1,G2380),2))</f>
        <v>0</v>
      </c>
      <c r="I2380" s="63"/>
      <c r="J2380" s="7"/>
      <c r="K2380" s="8"/>
      <c r="M2380" s="403"/>
    </row>
    <row r="2381" spans="1:13" ht="24.95" customHeight="1">
      <c r="A2381" s="32">
        <f t="shared" si="474"/>
        <v>0</v>
      </c>
      <c r="B2381" s="10"/>
      <c r="C2381" s="2"/>
      <c r="D2381" s="2"/>
      <c r="E2381" s="2"/>
      <c r="F2381" s="2"/>
      <c r="G2381" s="2"/>
      <c r="H2381" s="3">
        <f t="shared" si="475"/>
        <v>0</v>
      </c>
      <c r="I2381" s="63"/>
      <c r="J2381" s="7"/>
      <c r="K2381" s="8"/>
      <c r="M2381" s="403"/>
    </row>
    <row r="2382" spans="1:13" ht="24.95" customHeight="1">
      <c r="A2382" s="32">
        <f t="shared" si="474"/>
        <v>0</v>
      </c>
      <c r="B2382" s="10"/>
      <c r="C2382" s="2"/>
      <c r="D2382" s="2"/>
      <c r="E2382" s="2"/>
      <c r="F2382" s="2"/>
      <c r="G2382" s="2"/>
      <c r="H2382" s="3">
        <f t="shared" si="475"/>
        <v>0</v>
      </c>
      <c r="I2382" s="63"/>
      <c r="J2382" s="7"/>
      <c r="K2382" s="8"/>
      <c r="M2382" s="403"/>
    </row>
    <row r="2383" spans="1:13" ht="24.95" customHeight="1">
      <c r="A2383" s="32">
        <f t="shared" si="474"/>
        <v>0</v>
      </c>
      <c r="B2383" s="10"/>
      <c r="C2383" s="2"/>
      <c r="D2383" s="2"/>
      <c r="E2383" s="2"/>
      <c r="F2383" s="2"/>
      <c r="G2383" s="2"/>
      <c r="H2383" s="3">
        <f t="shared" si="475"/>
        <v>0</v>
      </c>
      <c r="I2383" s="63"/>
      <c r="J2383" s="7"/>
      <c r="K2383" s="8"/>
      <c r="M2383" s="403"/>
    </row>
    <row r="2384" spans="1:13" ht="24.95" customHeight="1">
      <c r="A2384" s="32">
        <f t="shared" si="474"/>
        <v>0</v>
      </c>
      <c r="B2384" s="10"/>
      <c r="C2384" s="2"/>
      <c r="D2384" s="2"/>
      <c r="E2384" s="2"/>
      <c r="F2384" s="2"/>
      <c r="G2384" s="2"/>
      <c r="H2384" s="3">
        <f t="shared" si="475"/>
        <v>0</v>
      </c>
      <c r="I2384" s="63"/>
      <c r="J2384" s="7"/>
      <c r="K2384" s="8"/>
      <c r="M2384" s="403"/>
    </row>
    <row r="2385" spans="1:13" ht="24.95" customHeight="1">
      <c r="A2385" s="32">
        <f t="shared" si="474"/>
        <v>0</v>
      </c>
      <c r="B2385" s="10"/>
      <c r="C2385" s="2"/>
      <c r="D2385" s="2"/>
      <c r="E2385" s="2"/>
      <c r="F2385" s="2"/>
      <c r="G2385" s="2"/>
      <c r="H2385" s="3">
        <f t="shared" si="475"/>
        <v>0</v>
      </c>
      <c r="I2385" s="63"/>
      <c r="J2385" s="7"/>
      <c r="K2385" s="8"/>
      <c r="M2385" s="403"/>
    </row>
    <row r="2386" spans="1:13" ht="24.95" customHeight="1">
      <c r="A2386" s="32">
        <f t="shared" si="474"/>
        <v>0</v>
      </c>
      <c r="B2386" s="10"/>
      <c r="C2386" s="2"/>
      <c r="D2386" s="2"/>
      <c r="E2386" s="2"/>
      <c r="F2386" s="2"/>
      <c r="G2386" s="2"/>
      <c r="H2386" s="3">
        <f t="shared" si="475"/>
        <v>0</v>
      </c>
      <c r="I2386" s="63"/>
      <c r="J2386" s="7"/>
      <c r="K2386" s="8"/>
      <c r="M2386" s="403"/>
    </row>
    <row r="2387" spans="1:13" ht="24.95" customHeight="1">
      <c r="A2387" s="33" t="e">
        <f>VLOOKUP(B2378,O:W,2)</f>
        <v>#N/A</v>
      </c>
      <c r="B2387" s="649" t="s">
        <v>70</v>
      </c>
      <c r="C2387" s="650"/>
      <c r="D2387" s="650"/>
      <c r="E2387" s="650"/>
      <c r="F2387" s="650"/>
      <c r="G2387" s="650"/>
      <c r="H2387" s="6"/>
      <c r="I2387" s="63">
        <f>SUM(H2379:H2387)</f>
        <v>0</v>
      </c>
      <c r="J2387" s="1" t="e">
        <f>VLOOKUP(B2378,O:W,7)</f>
        <v>#N/A</v>
      </c>
      <c r="K2387" s="8"/>
      <c r="M2387" s="403"/>
    </row>
    <row r="2388" spans="1:13" ht="45.75" customHeight="1">
      <c r="A2388" s="32">
        <f>IF(B2388&gt;0,1,0)</f>
        <v>0</v>
      </c>
      <c r="B2388" s="647"/>
      <c r="C2388" s="648"/>
      <c r="D2388" s="648"/>
      <c r="E2388" s="648"/>
      <c r="F2388" s="648"/>
      <c r="G2388" s="648"/>
      <c r="H2388" s="6"/>
      <c r="I2388" s="63"/>
      <c r="J2388" s="7"/>
      <c r="K2388" s="8"/>
      <c r="M2388" s="402" t="s">
        <v>3874</v>
      </c>
    </row>
    <row r="2389" spans="1:13" ht="24.95" customHeight="1">
      <c r="A2389" s="32">
        <f t="shared" ref="A2389:A2396" si="476">IF(H2389&gt;0,1,0)</f>
        <v>0</v>
      </c>
      <c r="B2389" s="10"/>
      <c r="C2389" s="2"/>
      <c r="D2389" s="2"/>
      <c r="E2389" s="2"/>
      <c r="F2389" s="2"/>
      <c r="G2389" s="2"/>
      <c r="H2389" s="3">
        <f>IF(AND(C2389=0,D2389=0,E2389=0,F2389=0,G2389=0),0,ROUND(IF(C2389=0,1,C2389)*IF(D2389=0,1,D2389)*IF(E2389=0,1,E2389)*IF(F2389=0,1,F2389)*IF(G2389=0,1,G2389),2))</f>
        <v>0</v>
      </c>
      <c r="I2389" s="63"/>
      <c r="J2389" s="7"/>
      <c r="K2389" s="8"/>
      <c r="M2389" s="403" t="s">
        <v>3875</v>
      </c>
    </row>
    <row r="2390" spans="1:13" ht="24.95" customHeight="1">
      <c r="A2390" s="32">
        <f t="shared" si="476"/>
        <v>0</v>
      </c>
      <c r="B2390" s="10"/>
      <c r="C2390" s="2"/>
      <c r="D2390" s="2"/>
      <c r="E2390" s="2"/>
      <c r="F2390" s="2"/>
      <c r="G2390" s="2"/>
      <c r="H2390" s="3">
        <f t="shared" ref="H2390:H2396" si="477">IF(AND(C2390=0,D2390=0,E2390=0,F2390=0,G2390=0),0,ROUND(IF(C2390=0,1,C2390)*IF(D2390=0,1,D2390)*IF(E2390=0,1,E2390)*IF(F2390=0,1,F2390)*IF(G2390=0,1,G2390),2))</f>
        <v>0</v>
      </c>
      <c r="I2390" s="63"/>
      <c r="J2390" s="7"/>
      <c r="K2390" s="8"/>
      <c r="M2390" s="403"/>
    </row>
    <row r="2391" spans="1:13" ht="24.95" customHeight="1">
      <c r="A2391" s="32">
        <f t="shared" si="476"/>
        <v>0</v>
      </c>
      <c r="B2391" s="10"/>
      <c r="C2391" s="2"/>
      <c r="D2391" s="2"/>
      <c r="E2391" s="2"/>
      <c r="F2391" s="2"/>
      <c r="G2391" s="2"/>
      <c r="H2391" s="3">
        <f t="shared" si="477"/>
        <v>0</v>
      </c>
      <c r="I2391" s="63"/>
      <c r="J2391" s="7"/>
      <c r="K2391" s="8"/>
      <c r="M2391" s="403"/>
    </row>
    <row r="2392" spans="1:13" ht="24.95" customHeight="1">
      <c r="A2392" s="32">
        <f t="shared" si="476"/>
        <v>0</v>
      </c>
      <c r="B2392" s="10"/>
      <c r="C2392" s="2"/>
      <c r="D2392" s="2"/>
      <c r="E2392" s="2"/>
      <c r="F2392" s="2"/>
      <c r="G2392" s="2"/>
      <c r="H2392" s="3">
        <f t="shared" si="477"/>
        <v>0</v>
      </c>
      <c r="I2392" s="63"/>
      <c r="J2392" s="7"/>
      <c r="K2392" s="8"/>
      <c r="M2392" s="403"/>
    </row>
    <row r="2393" spans="1:13" ht="24.95" customHeight="1">
      <c r="A2393" s="32">
        <f t="shared" si="476"/>
        <v>0</v>
      </c>
      <c r="B2393" s="10"/>
      <c r="C2393" s="2"/>
      <c r="D2393" s="2"/>
      <c r="E2393" s="2"/>
      <c r="F2393" s="2"/>
      <c r="G2393" s="2"/>
      <c r="H2393" s="3">
        <f t="shared" si="477"/>
        <v>0</v>
      </c>
      <c r="I2393" s="63"/>
      <c r="J2393" s="7"/>
      <c r="K2393" s="8"/>
      <c r="M2393" s="403"/>
    </row>
    <row r="2394" spans="1:13" ht="24.95" customHeight="1">
      <c r="A2394" s="32">
        <f t="shared" si="476"/>
        <v>0</v>
      </c>
      <c r="B2394" s="10"/>
      <c r="C2394" s="2"/>
      <c r="D2394" s="2"/>
      <c r="E2394" s="2"/>
      <c r="F2394" s="2"/>
      <c r="G2394" s="2"/>
      <c r="H2394" s="3">
        <f t="shared" si="477"/>
        <v>0</v>
      </c>
      <c r="I2394" s="63"/>
      <c r="J2394" s="7"/>
      <c r="K2394" s="8"/>
      <c r="M2394" s="403"/>
    </row>
    <row r="2395" spans="1:13" ht="24.95" customHeight="1">
      <c r="A2395" s="32">
        <f t="shared" si="476"/>
        <v>0</v>
      </c>
      <c r="B2395" s="10"/>
      <c r="C2395" s="2"/>
      <c r="D2395" s="2"/>
      <c r="E2395" s="2"/>
      <c r="F2395" s="2"/>
      <c r="G2395" s="2"/>
      <c r="H2395" s="3">
        <f t="shared" si="477"/>
        <v>0</v>
      </c>
      <c r="I2395" s="63"/>
      <c r="J2395" s="7"/>
      <c r="K2395" s="8"/>
      <c r="M2395" s="403"/>
    </row>
    <row r="2396" spans="1:13" ht="24.95" customHeight="1">
      <c r="A2396" s="32">
        <f t="shared" si="476"/>
        <v>0</v>
      </c>
      <c r="B2396" s="10"/>
      <c r="C2396" s="2"/>
      <c r="D2396" s="2"/>
      <c r="E2396" s="2"/>
      <c r="F2396" s="2"/>
      <c r="G2396" s="2"/>
      <c r="H2396" s="3">
        <f t="shared" si="477"/>
        <v>0</v>
      </c>
      <c r="I2396" s="63"/>
      <c r="J2396" s="7"/>
      <c r="K2396" s="8"/>
      <c r="M2396" s="403"/>
    </row>
    <row r="2397" spans="1:13" ht="24.95" customHeight="1">
      <c r="A2397" s="33" t="e">
        <f>VLOOKUP(B2388,O:W,2)</f>
        <v>#N/A</v>
      </c>
      <c r="B2397" s="649" t="s">
        <v>70</v>
      </c>
      <c r="C2397" s="650"/>
      <c r="D2397" s="650"/>
      <c r="E2397" s="650"/>
      <c r="F2397" s="650"/>
      <c r="G2397" s="650"/>
      <c r="H2397" s="6"/>
      <c r="I2397" s="63">
        <f>SUM(H2389:H2397)</f>
        <v>0</v>
      </c>
      <c r="J2397" s="1" t="e">
        <f>VLOOKUP(B2388,O:W,7)</f>
        <v>#N/A</v>
      </c>
      <c r="K2397" s="8"/>
      <c r="M2397" s="403"/>
    </row>
    <row r="2398" spans="1:13" ht="45.75" customHeight="1">
      <c r="A2398" s="32">
        <f>IF(B2398&gt;0,1,0)</f>
        <v>0</v>
      </c>
      <c r="B2398" s="647"/>
      <c r="C2398" s="648"/>
      <c r="D2398" s="648"/>
      <c r="E2398" s="648"/>
      <c r="F2398" s="648"/>
      <c r="G2398" s="648"/>
      <c r="H2398" s="6"/>
      <c r="I2398" s="63"/>
      <c r="J2398" s="7"/>
      <c r="K2398" s="8"/>
      <c r="M2398" s="402" t="s">
        <v>3874</v>
      </c>
    </row>
    <row r="2399" spans="1:13" ht="24.95" customHeight="1">
      <c r="A2399" s="32">
        <f t="shared" ref="A2399:A2406" si="478">IF(H2399&gt;0,1,0)</f>
        <v>0</v>
      </c>
      <c r="B2399" s="10"/>
      <c r="C2399" s="2"/>
      <c r="D2399" s="2"/>
      <c r="E2399" s="2"/>
      <c r="F2399" s="2"/>
      <c r="G2399" s="2"/>
      <c r="H2399" s="3">
        <f>IF(AND(C2399=0,D2399=0,E2399=0,F2399=0,G2399=0),0,ROUND(IF(C2399=0,1,C2399)*IF(D2399=0,1,D2399)*IF(E2399=0,1,E2399)*IF(F2399=0,1,F2399)*IF(G2399=0,1,G2399),2))</f>
        <v>0</v>
      </c>
      <c r="I2399" s="63"/>
      <c r="J2399" s="7"/>
      <c r="K2399" s="8"/>
      <c r="M2399" s="403" t="s">
        <v>3875</v>
      </c>
    </row>
    <row r="2400" spans="1:13" ht="24.95" customHeight="1">
      <c r="A2400" s="32">
        <f t="shared" si="478"/>
        <v>0</v>
      </c>
      <c r="B2400" s="10"/>
      <c r="C2400" s="2"/>
      <c r="D2400" s="2"/>
      <c r="E2400" s="2"/>
      <c r="F2400" s="2"/>
      <c r="G2400" s="2"/>
      <c r="H2400" s="3">
        <f t="shared" ref="H2400:H2406" si="479">IF(AND(C2400=0,D2400=0,E2400=0,F2400=0,G2400=0),0,ROUND(IF(C2400=0,1,C2400)*IF(D2400=0,1,D2400)*IF(E2400=0,1,E2400)*IF(F2400=0,1,F2400)*IF(G2400=0,1,G2400),2))</f>
        <v>0</v>
      </c>
      <c r="I2400" s="63"/>
      <c r="J2400" s="7"/>
      <c r="K2400" s="8"/>
      <c r="M2400" s="403"/>
    </row>
    <row r="2401" spans="1:13" ht="24.95" customHeight="1">
      <c r="A2401" s="32">
        <f t="shared" si="478"/>
        <v>0</v>
      </c>
      <c r="B2401" s="10"/>
      <c r="C2401" s="2"/>
      <c r="D2401" s="2"/>
      <c r="E2401" s="2"/>
      <c r="F2401" s="2"/>
      <c r="G2401" s="2"/>
      <c r="H2401" s="3">
        <f t="shared" si="479"/>
        <v>0</v>
      </c>
      <c r="I2401" s="63"/>
      <c r="J2401" s="7"/>
      <c r="K2401" s="8"/>
      <c r="M2401" s="403"/>
    </row>
    <row r="2402" spans="1:13" ht="24.95" customHeight="1">
      <c r="A2402" s="32">
        <f t="shared" si="478"/>
        <v>0</v>
      </c>
      <c r="B2402" s="10"/>
      <c r="C2402" s="2"/>
      <c r="D2402" s="2"/>
      <c r="E2402" s="2"/>
      <c r="F2402" s="2"/>
      <c r="G2402" s="2"/>
      <c r="H2402" s="3">
        <f t="shared" si="479"/>
        <v>0</v>
      </c>
      <c r="I2402" s="63"/>
      <c r="J2402" s="7"/>
      <c r="K2402" s="8"/>
      <c r="M2402" s="403"/>
    </row>
    <row r="2403" spans="1:13" ht="24.95" customHeight="1">
      <c r="A2403" s="32">
        <f t="shared" si="478"/>
        <v>0</v>
      </c>
      <c r="B2403" s="10"/>
      <c r="C2403" s="2"/>
      <c r="D2403" s="2"/>
      <c r="E2403" s="2"/>
      <c r="F2403" s="2"/>
      <c r="G2403" s="2"/>
      <c r="H2403" s="3">
        <f t="shared" si="479"/>
        <v>0</v>
      </c>
      <c r="I2403" s="63"/>
      <c r="J2403" s="7"/>
      <c r="K2403" s="8"/>
      <c r="M2403" s="403"/>
    </row>
    <row r="2404" spans="1:13" ht="24.95" customHeight="1">
      <c r="A2404" s="32">
        <f t="shared" si="478"/>
        <v>0</v>
      </c>
      <c r="B2404" s="10"/>
      <c r="C2404" s="2"/>
      <c r="D2404" s="2"/>
      <c r="E2404" s="2"/>
      <c r="F2404" s="2"/>
      <c r="G2404" s="2"/>
      <c r="H2404" s="3">
        <f t="shared" si="479"/>
        <v>0</v>
      </c>
      <c r="I2404" s="63"/>
      <c r="J2404" s="7"/>
      <c r="K2404" s="8"/>
      <c r="M2404" s="403"/>
    </row>
    <row r="2405" spans="1:13" ht="24.95" customHeight="1">
      <c r="A2405" s="32">
        <f t="shared" si="478"/>
        <v>0</v>
      </c>
      <c r="B2405" s="10"/>
      <c r="C2405" s="2"/>
      <c r="D2405" s="2"/>
      <c r="E2405" s="2"/>
      <c r="F2405" s="2"/>
      <c r="G2405" s="2"/>
      <c r="H2405" s="3">
        <f t="shared" si="479"/>
        <v>0</v>
      </c>
      <c r="I2405" s="63"/>
      <c r="J2405" s="7"/>
      <c r="K2405" s="8"/>
      <c r="M2405" s="403"/>
    </row>
    <row r="2406" spans="1:13" ht="24.95" customHeight="1">
      <c r="A2406" s="32">
        <f t="shared" si="478"/>
        <v>0</v>
      </c>
      <c r="B2406" s="10"/>
      <c r="C2406" s="2"/>
      <c r="D2406" s="2"/>
      <c r="E2406" s="2"/>
      <c r="F2406" s="2"/>
      <c r="G2406" s="2"/>
      <c r="H2406" s="3">
        <f t="shared" si="479"/>
        <v>0</v>
      </c>
      <c r="I2406" s="63"/>
      <c r="J2406" s="7"/>
      <c r="K2406" s="8"/>
      <c r="M2406" s="403"/>
    </row>
    <row r="2407" spans="1:13" ht="24.95" customHeight="1">
      <c r="A2407" s="33" t="e">
        <f>VLOOKUP(B2398,O:W,2)</f>
        <v>#N/A</v>
      </c>
      <c r="B2407" s="649" t="s">
        <v>70</v>
      </c>
      <c r="C2407" s="650"/>
      <c r="D2407" s="650"/>
      <c r="E2407" s="650"/>
      <c r="F2407" s="650"/>
      <c r="G2407" s="650"/>
      <c r="H2407" s="6"/>
      <c r="I2407" s="63">
        <f>SUM(H2399:H2407)</f>
        <v>0</v>
      </c>
      <c r="J2407" s="1" t="e">
        <f>VLOOKUP(B2398,O:W,7)</f>
        <v>#N/A</v>
      </c>
      <c r="K2407" s="8"/>
      <c r="M2407" s="403"/>
    </row>
    <row r="2408" spans="1:13" ht="45.75" customHeight="1">
      <c r="A2408" s="32">
        <f>IF(B2408&gt;0,1,0)</f>
        <v>0</v>
      </c>
      <c r="B2408" s="647"/>
      <c r="C2408" s="648"/>
      <c r="D2408" s="648"/>
      <c r="E2408" s="648"/>
      <c r="F2408" s="648"/>
      <c r="G2408" s="648"/>
      <c r="H2408" s="6"/>
      <c r="I2408" s="63"/>
      <c r="J2408" s="7"/>
      <c r="K2408" s="8"/>
      <c r="M2408" s="402" t="s">
        <v>3874</v>
      </c>
    </row>
    <row r="2409" spans="1:13" ht="24.95" customHeight="1">
      <c r="A2409" s="32">
        <f t="shared" ref="A2409:A2416" si="480">IF(H2409&gt;0,1,0)</f>
        <v>0</v>
      </c>
      <c r="B2409" s="10"/>
      <c r="C2409" s="2"/>
      <c r="D2409" s="2"/>
      <c r="E2409" s="2"/>
      <c r="F2409" s="2"/>
      <c r="G2409" s="2"/>
      <c r="H2409" s="3">
        <f>IF(AND(C2409=0,D2409=0,E2409=0,F2409=0,G2409=0),0,ROUND(IF(C2409=0,1,C2409)*IF(D2409=0,1,D2409)*IF(E2409=0,1,E2409)*IF(F2409=0,1,F2409)*IF(G2409=0,1,G2409),2))</f>
        <v>0</v>
      </c>
      <c r="I2409" s="63"/>
      <c r="J2409" s="7"/>
      <c r="K2409" s="8"/>
      <c r="M2409" s="403" t="s">
        <v>3875</v>
      </c>
    </row>
    <row r="2410" spans="1:13" ht="24.95" customHeight="1">
      <c r="A2410" s="32">
        <f t="shared" si="480"/>
        <v>0</v>
      </c>
      <c r="B2410" s="10"/>
      <c r="C2410" s="2"/>
      <c r="D2410" s="2"/>
      <c r="E2410" s="2"/>
      <c r="F2410" s="2"/>
      <c r="G2410" s="2"/>
      <c r="H2410" s="3">
        <f t="shared" ref="H2410:H2416" si="481">IF(AND(C2410=0,D2410=0,E2410=0,F2410=0,G2410=0),0,ROUND(IF(C2410=0,1,C2410)*IF(D2410=0,1,D2410)*IF(E2410=0,1,E2410)*IF(F2410=0,1,F2410)*IF(G2410=0,1,G2410),2))</f>
        <v>0</v>
      </c>
      <c r="I2410" s="63"/>
      <c r="J2410" s="7"/>
      <c r="K2410" s="8"/>
      <c r="M2410" s="403"/>
    </row>
    <row r="2411" spans="1:13" ht="24.95" customHeight="1">
      <c r="A2411" s="32">
        <f t="shared" si="480"/>
        <v>0</v>
      </c>
      <c r="B2411" s="10"/>
      <c r="C2411" s="2"/>
      <c r="D2411" s="2"/>
      <c r="E2411" s="2"/>
      <c r="F2411" s="2"/>
      <c r="G2411" s="2"/>
      <c r="H2411" s="3">
        <f t="shared" si="481"/>
        <v>0</v>
      </c>
      <c r="I2411" s="63"/>
      <c r="J2411" s="7"/>
      <c r="K2411" s="8"/>
      <c r="M2411" s="403"/>
    </row>
    <row r="2412" spans="1:13" ht="24.95" customHeight="1">
      <c r="A2412" s="32">
        <f t="shared" si="480"/>
        <v>0</v>
      </c>
      <c r="B2412" s="10"/>
      <c r="C2412" s="2"/>
      <c r="D2412" s="2"/>
      <c r="E2412" s="2"/>
      <c r="F2412" s="2"/>
      <c r="G2412" s="2"/>
      <c r="H2412" s="3">
        <f t="shared" si="481"/>
        <v>0</v>
      </c>
      <c r="I2412" s="63"/>
      <c r="J2412" s="7"/>
      <c r="K2412" s="8"/>
      <c r="M2412" s="403"/>
    </row>
    <row r="2413" spans="1:13" ht="24.95" customHeight="1">
      <c r="A2413" s="32">
        <f t="shared" si="480"/>
        <v>0</v>
      </c>
      <c r="B2413" s="10"/>
      <c r="C2413" s="2"/>
      <c r="D2413" s="2"/>
      <c r="E2413" s="2"/>
      <c r="F2413" s="2"/>
      <c r="G2413" s="2"/>
      <c r="H2413" s="3">
        <f t="shared" si="481"/>
        <v>0</v>
      </c>
      <c r="I2413" s="63"/>
      <c r="J2413" s="7"/>
      <c r="K2413" s="8"/>
      <c r="M2413" s="403"/>
    </row>
    <row r="2414" spans="1:13" ht="24.95" customHeight="1">
      <c r="A2414" s="32">
        <f t="shared" si="480"/>
        <v>0</v>
      </c>
      <c r="B2414" s="10"/>
      <c r="C2414" s="2"/>
      <c r="D2414" s="2"/>
      <c r="E2414" s="2"/>
      <c r="F2414" s="2"/>
      <c r="G2414" s="2"/>
      <c r="H2414" s="3">
        <f t="shared" si="481"/>
        <v>0</v>
      </c>
      <c r="I2414" s="63"/>
      <c r="J2414" s="7"/>
      <c r="K2414" s="8"/>
      <c r="M2414" s="403"/>
    </row>
    <row r="2415" spans="1:13" ht="24.95" customHeight="1">
      <c r="A2415" s="32">
        <f t="shared" si="480"/>
        <v>0</v>
      </c>
      <c r="B2415" s="10"/>
      <c r="C2415" s="2"/>
      <c r="D2415" s="2"/>
      <c r="E2415" s="2"/>
      <c r="F2415" s="2"/>
      <c r="G2415" s="2"/>
      <c r="H2415" s="3">
        <f t="shared" si="481"/>
        <v>0</v>
      </c>
      <c r="I2415" s="63"/>
      <c r="J2415" s="7"/>
      <c r="K2415" s="8"/>
      <c r="M2415" s="403"/>
    </row>
    <row r="2416" spans="1:13" ht="24.95" customHeight="1">
      <c r="A2416" s="32">
        <f t="shared" si="480"/>
        <v>0</v>
      </c>
      <c r="B2416" s="10"/>
      <c r="C2416" s="2"/>
      <c r="D2416" s="2"/>
      <c r="E2416" s="2"/>
      <c r="F2416" s="2"/>
      <c r="G2416" s="2"/>
      <c r="H2416" s="3">
        <f t="shared" si="481"/>
        <v>0</v>
      </c>
      <c r="I2416" s="63"/>
      <c r="J2416" s="7"/>
      <c r="K2416" s="8"/>
      <c r="M2416" s="403"/>
    </row>
    <row r="2417" spans="1:13" ht="24.95" customHeight="1">
      <c r="A2417" s="33" t="e">
        <f>VLOOKUP(B2408,O:W,2)</f>
        <v>#N/A</v>
      </c>
      <c r="B2417" s="649" t="s">
        <v>70</v>
      </c>
      <c r="C2417" s="650"/>
      <c r="D2417" s="650"/>
      <c r="E2417" s="650"/>
      <c r="F2417" s="650"/>
      <c r="G2417" s="650"/>
      <c r="H2417" s="6"/>
      <c r="I2417" s="63">
        <f>SUM(H2409:H2417)</f>
        <v>0</v>
      </c>
      <c r="J2417" s="1" t="e">
        <f>VLOOKUP(B2408,O:W,7)</f>
        <v>#N/A</v>
      </c>
      <c r="K2417" s="8"/>
      <c r="M2417" s="403"/>
    </row>
    <row r="2418" spans="1:13" ht="45.75" customHeight="1">
      <c r="A2418" s="32">
        <f>IF(B2418&gt;0,1,0)</f>
        <v>0</v>
      </c>
      <c r="B2418" s="647"/>
      <c r="C2418" s="648"/>
      <c r="D2418" s="648"/>
      <c r="E2418" s="648"/>
      <c r="F2418" s="648"/>
      <c r="G2418" s="648"/>
      <c r="H2418" s="6"/>
      <c r="I2418" s="63"/>
      <c r="J2418" s="7"/>
      <c r="K2418" s="8"/>
      <c r="M2418" s="402" t="s">
        <v>3874</v>
      </c>
    </row>
    <row r="2419" spans="1:13" ht="24.95" customHeight="1">
      <c r="A2419" s="32">
        <f t="shared" ref="A2419:A2426" si="482">IF(H2419&gt;0,1,0)</f>
        <v>0</v>
      </c>
      <c r="B2419" s="10"/>
      <c r="C2419" s="2"/>
      <c r="D2419" s="2"/>
      <c r="E2419" s="2"/>
      <c r="F2419" s="2"/>
      <c r="G2419" s="2"/>
      <c r="H2419" s="3">
        <f>IF(AND(C2419=0,D2419=0,E2419=0,F2419=0,G2419=0),0,ROUND(IF(C2419=0,1,C2419)*IF(D2419=0,1,D2419)*IF(E2419=0,1,E2419)*IF(F2419=0,1,F2419)*IF(G2419=0,1,G2419),2))</f>
        <v>0</v>
      </c>
      <c r="I2419" s="63"/>
      <c r="J2419" s="7"/>
      <c r="K2419" s="8"/>
      <c r="M2419" s="403" t="s">
        <v>3875</v>
      </c>
    </row>
    <row r="2420" spans="1:13" ht="24.95" customHeight="1">
      <c r="A2420" s="32">
        <f t="shared" si="482"/>
        <v>0</v>
      </c>
      <c r="B2420" s="10"/>
      <c r="C2420" s="2"/>
      <c r="D2420" s="2"/>
      <c r="E2420" s="2"/>
      <c r="F2420" s="2"/>
      <c r="G2420" s="2"/>
      <c r="H2420" s="3">
        <f t="shared" ref="H2420:H2426" si="483">IF(AND(C2420=0,D2420=0,E2420=0,F2420=0,G2420=0),0,ROUND(IF(C2420=0,1,C2420)*IF(D2420=0,1,D2420)*IF(E2420=0,1,E2420)*IF(F2420=0,1,F2420)*IF(G2420=0,1,G2420),2))</f>
        <v>0</v>
      </c>
      <c r="I2420" s="63"/>
      <c r="J2420" s="7"/>
      <c r="K2420" s="8"/>
      <c r="M2420" s="403"/>
    </row>
    <row r="2421" spans="1:13" ht="24.95" customHeight="1">
      <c r="A2421" s="32">
        <f t="shared" si="482"/>
        <v>0</v>
      </c>
      <c r="B2421" s="10"/>
      <c r="C2421" s="2"/>
      <c r="D2421" s="2"/>
      <c r="E2421" s="2"/>
      <c r="F2421" s="2"/>
      <c r="G2421" s="2"/>
      <c r="H2421" s="3">
        <f t="shared" si="483"/>
        <v>0</v>
      </c>
      <c r="I2421" s="63"/>
      <c r="J2421" s="7"/>
      <c r="K2421" s="8"/>
      <c r="M2421" s="403"/>
    </row>
    <row r="2422" spans="1:13" ht="24.95" customHeight="1">
      <c r="A2422" s="32">
        <f t="shared" si="482"/>
        <v>0</v>
      </c>
      <c r="B2422" s="10"/>
      <c r="C2422" s="2"/>
      <c r="D2422" s="2"/>
      <c r="E2422" s="2"/>
      <c r="F2422" s="2"/>
      <c r="G2422" s="2"/>
      <c r="H2422" s="3">
        <f t="shared" si="483"/>
        <v>0</v>
      </c>
      <c r="I2422" s="63"/>
      <c r="J2422" s="7"/>
      <c r="K2422" s="8"/>
      <c r="M2422" s="403"/>
    </row>
    <row r="2423" spans="1:13" ht="24.95" customHeight="1">
      <c r="A2423" s="32">
        <f t="shared" si="482"/>
        <v>0</v>
      </c>
      <c r="B2423" s="10"/>
      <c r="C2423" s="2"/>
      <c r="D2423" s="2"/>
      <c r="E2423" s="2"/>
      <c r="F2423" s="2"/>
      <c r="G2423" s="2"/>
      <c r="H2423" s="3">
        <f t="shared" si="483"/>
        <v>0</v>
      </c>
      <c r="I2423" s="63"/>
      <c r="J2423" s="7"/>
      <c r="K2423" s="8"/>
      <c r="M2423" s="403"/>
    </row>
    <row r="2424" spans="1:13" ht="24.95" customHeight="1">
      <c r="A2424" s="32">
        <f t="shared" si="482"/>
        <v>0</v>
      </c>
      <c r="B2424" s="10"/>
      <c r="C2424" s="2"/>
      <c r="D2424" s="2"/>
      <c r="E2424" s="2"/>
      <c r="F2424" s="2"/>
      <c r="G2424" s="2"/>
      <c r="H2424" s="3">
        <f t="shared" si="483"/>
        <v>0</v>
      </c>
      <c r="I2424" s="63"/>
      <c r="J2424" s="7"/>
      <c r="K2424" s="8"/>
      <c r="M2424" s="403"/>
    </row>
    <row r="2425" spans="1:13" ht="24.95" customHeight="1">
      <c r="A2425" s="32">
        <f t="shared" si="482"/>
        <v>0</v>
      </c>
      <c r="B2425" s="10"/>
      <c r="C2425" s="2"/>
      <c r="D2425" s="2"/>
      <c r="E2425" s="2"/>
      <c r="F2425" s="2"/>
      <c r="G2425" s="2"/>
      <c r="H2425" s="3">
        <f t="shared" si="483"/>
        <v>0</v>
      </c>
      <c r="I2425" s="63"/>
      <c r="J2425" s="7"/>
      <c r="K2425" s="8"/>
      <c r="M2425" s="403"/>
    </row>
    <row r="2426" spans="1:13" ht="24.95" customHeight="1">
      <c r="A2426" s="32">
        <f t="shared" si="482"/>
        <v>0</v>
      </c>
      <c r="B2426" s="10"/>
      <c r="C2426" s="2"/>
      <c r="D2426" s="2"/>
      <c r="E2426" s="2"/>
      <c r="F2426" s="2"/>
      <c r="G2426" s="2"/>
      <c r="H2426" s="3">
        <f t="shared" si="483"/>
        <v>0</v>
      </c>
      <c r="I2426" s="63"/>
      <c r="J2426" s="7"/>
      <c r="K2426" s="8"/>
      <c r="M2426" s="403"/>
    </row>
    <row r="2427" spans="1:13" ht="24.95" customHeight="1">
      <c r="A2427" s="33" t="e">
        <f>VLOOKUP(B2418,O:W,2)</f>
        <v>#N/A</v>
      </c>
      <c r="B2427" s="649" t="s">
        <v>70</v>
      </c>
      <c r="C2427" s="650"/>
      <c r="D2427" s="650"/>
      <c r="E2427" s="650"/>
      <c r="F2427" s="650"/>
      <c r="G2427" s="650"/>
      <c r="H2427" s="6"/>
      <c r="I2427" s="63">
        <f>SUM(H2419:H2427)</f>
        <v>0</v>
      </c>
      <c r="J2427" s="1" t="e">
        <f>VLOOKUP(B2418,O:W,7)</f>
        <v>#N/A</v>
      </c>
      <c r="K2427" s="8"/>
      <c r="M2427" s="403"/>
    </row>
    <row r="2428" spans="1:13" ht="45.75" customHeight="1">
      <c r="A2428" s="32">
        <f>IF(B2428&gt;0,1,0)</f>
        <v>0</v>
      </c>
      <c r="B2428" s="647"/>
      <c r="C2428" s="648"/>
      <c r="D2428" s="648"/>
      <c r="E2428" s="648"/>
      <c r="F2428" s="648"/>
      <c r="G2428" s="648"/>
      <c r="H2428" s="6"/>
      <c r="I2428" s="63"/>
      <c r="J2428" s="7"/>
      <c r="K2428" s="8"/>
      <c r="M2428" s="402" t="s">
        <v>3874</v>
      </c>
    </row>
    <row r="2429" spans="1:13" ht="24.95" customHeight="1">
      <c r="A2429" s="32">
        <f t="shared" ref="A2429:A2436" si="484">IF(H2429&gt;0,1,0)</f>
        <v>0</v>
      </c>
      <c r="B2429" s="10"/>
      <c r="C2429" s="2"/>
      <c r="D2429" s="2"/>
      <c r="E2429" s="2"/>
      <c r="F2429" s="2"/>
      <c r="G2429" s="2"/>
      <c r="H2429" s="3">
        <f>IF(AND(C2429=0,D2429=0,E2429=0,F2429=0,G2429=0),0,ROUND(IF(C2429=0,1,C2429)*IF(D2429=0,1,D2429)*IF(E2429=0,1,E2429)*IF(F2429=0,1,F2429)*IF(G2429=0,1,G2429),2))</f>
        <v>0</v>
      </c>
      <c r="I2429" s="63"/>
      <c r="J2429" s="7"/>
      <c r="K2429" s="8"/>
      <c r="M2429" s="403" t="s">
        <v>3875</v>
      </c>
    </row>
    <row r="2430" spans="1:13" ht="24.95" customHeight="1">
      <c r="A2430" s="32">
        <f t="shared" si="484"/>
        <v>0</v>
      </c>
      <c r="B2430" s="10"/>
      <c r="C2430" s="2"/>
      <c r="D2430" s="2"/>
      <c r="E2430" s="2"/>
      <c r="F2430" s="2"/>
      <c r="G2430" s="2"/>
      <c r="H2430" s="3">
        <f t="shared" ref="H2430:H2436" si="485">IF(AND(C2430=0,D2430=0,E2430=0,F2430=0,G2430=0),0,ROUND(IF(C2430=0,1,C2430)*IF(D2430=0,1,D2430)*IF(E2430=0,1,E2430)*IF(F2430=0,1,F2430)*IF(G2430=0,1,G2430),2))</f>
        <v>0</v>
      </c>
      <c r="I2430" s="63"/>
      <c r="J2430" s="7"/>
      <c r="K2430" s="8"/>
      <c r="M2430" s="403"/>
    </row>
    <row r="2431" spans="1:13" ht="24.95" customHeight="1">
      <c r="A2431" s="32">
        <f t="shared" si="484"/>
        <v>0</v>
      </c>
      <c r="B2431" s="10"/>
      <c r="C2431" s="2"/>
      <c r="D2431" s="2"/>
      <c r="E2431" s="2"/>
      <c r="F2431" s="2"/>
      <c r="G2431" s="2"/>
      <c r="H2431" s="3">
        <f t="shared" si="485"/>
        <v>0</v>
      </c>
      <c r="I2431" s="63"/>
      <c r="J2431" s="7"/>
      <c r="K2431" s="8"/>
      <c r="M2431" s="403"/>
    </row>
    <row r="2432" spans="1:13" ht="24.95" customHeight="1">
      <c r="A2432" s="32">
        <f t="shared" si="484"/>
        <v>0</v>
      </c>
      <c r="B2432" s="10"/>
      <c r="C2432" s="2"/>
      <c r="D2432" s="2"/>
      <c r="E2432" s="2"/>
      <c r="F2432" s="2"/>
      <c r="G2432" s="2"/>
      <c r="H2432" s="3">
        <f t="shared" si="485"/>
        <v>0</v>
      </c>
      <c r="I2432" s="63"/>
      <c r="J2432" s="7"/>
      <c r="K2432" s="8"/>
      <c r="M2432" s="403"/>
    </row>
    <row r="2433" spans="1:13" ht="24.95" customHeight="1">
      <c r="A2433" s="32">
        <f t="shared" si="484"/>
        <v>0</v>
      </c>
      <c r="B2433" s="10"/>
      <c r="C2433" s="2"/>
      <c r="D2433" s="2"/>
      <c r="E2433" s="2"/>
      <c r="F2433" s="2"/>
      <c r="G2433" s="2"/>
      <c r="H2433" s="3">
        <f t="shared" si="485"/>
        <v>0</v>
      </c>
      <c r="I2433" s="63"/>
      <c r="J2433" s="7"/>
      <c r="K2433" s="8"/>
      <c r="M2433" s="403"/>
    </row>
    <row r="2434" spans="1:13" ht="24.95" customHeight="1">
      <c r="A2434" s="32">
        <f t="shared" si="484"/>
        <v>0</v>
      </c>
      <c r="B2434" s="10"/>
      <c r="C2434" s="2"/>
      <c r="D2434" s="2"/>
      <c r="E2434" s="2"/>
      <c r="F2434" s="2"/>
      <c r="G2434" s="2"/>
      <c r="H2434" s="3">
        <f t="shared" si="485"/>
        <v>0</v>
      </c>
      <c r="I2434" s="63"/>
      <c r="J2434" s="7"/>
      <c r="K2434" s="8"/>
      <c r="M2434" s="403"/>
    </row>
    <row r="2435" spans="1:13" ht="24.95" customHeight="1">
      <c r="A2435" s="32">
        <f t="shared" si="484"/>
        <v>0</v>
      </c>
      <c r="B2435" s="10"/>
      <c r="C2435" s="2"/>
      <c r="D2435" s="2"/>
      <c r="E2435" s="2"/>
      <c r="F2435" s="2"/>
      <c r="G2435" s="2"/>
      <c r="H2435" s="3">
        <f t="shared" si="485"/>
        <v>0</v>
      </c>
      <c r="I2435" s="63"/>
      <c r="J2435" s="7"/>
      <c r="K2435" s="8"/>
      <c r="M2435" s="403"/>
    </row>
    <row r="2436" spans="1:13" ht="24.95" customHeight="1">
      <c r="A2436" s="32">
        <f t="shared" si="484"/>
        <v>0</v>
      </c>
      <c r="B2436" s="10"/>
      <c r="C2436" s="2"/>
      <c r="D2436" s="2"/>
      <c r="E2436" s="2"/>
      <c r="F2436" s="2"/>
      <c r="G2436" s="2"/>
      <c r="H2436" s="3">
        <f t="shared" si="485"/>
        <v>0</v>
      </c>
      <c r="I2436" s="63"/>
      <c r="J2436" s="7"/>
      <c r="K2436" s="8"/>
      <c r="M2436" s="403"/>
    </row>
    <row r="2437" spans="1:13" ht="24.95" customHeight="1">
      <c r="A2437" s="33" t="e">
        <f>VLOOKUP(B2428,O:W,2)</f>
        <v>#N/A</v>
      </c>
      <c r="B2437" s="649" t="s">
        <v>70</v>
      </c>
      <c r="C2437" s="650"/>
      <c r="D2437" s="650"/>
      <c r="E2437" s="650"/>
      <c r="F2437" s="650"/>
      <c r="G2437" s="650"/>
      <c r="H2437" s="6"/>
      <c r="I2437" s="63">
        <f>SUM(H2429:H2437)</f>
        <v>0</v>
      </c>
      <c r="J2437" s="1" t="e">
        <f>VLOOKUP(B2428,O:W,7)</f>
        <v>#N/A</v>
      </c>
      <c r="K2437" s="8"/>
      <c r="M2437" s="403"/>
    </row>
    <row r="2438" spans="1:13" ht="45.75" customHeight="1">
      <c r="A2438" s="32">
        <f>IF(B2438&gt;0,1,0)</f>
        <v>1</v>
      </c>
      <c r="B2438" s="647" t="s">
        <v>3878</v>
      </c>
      <c r="C2438" s="648"/>
      <c r="D2438" s="648"/>
      <c r="E2438" s="648"/>
      <c r="F2438" s="648"/>
      <c r="G2438" s="648"/>
      <c r="H2438" s="6"/>
      <c r="I2438" s="63"/>
      <c r="J2438" s="7"/>
      <c r="K2438" s="8"/>
      <c r="M2438" s="390" t="s">
        <v>3876</v>
      </c>
    </row>
    <row r="2439" spans="1:13" ht="24.95" customHeight="1">
      <c r="A2439" s="32">
        <f t="shared" ref="A2439:A2446" si="486">IF(H2439&gt;0,1,0)</f>
        <v>0</v>
      </c>
      <c r="B2439" s="10"/>
      <c r="C2439" s="2"/>
      <c r="D2439" s="2"/>
      <c r="E2439" s="2"/>
      <c r="F2439" s="2"/>
      <c r="G2439" s="2"/>
      <c r="H2439" s="3">
        <f>IF(AND(C2439=0,D2439=0,E2439=0,F2439=0,G2439=0),0,ROUND(IF(C2439=0,1,C2439)*IF(D2439=0,1,D2439)*IF(E2439=0,1,E2439)*IF(F2439=0,1,F2439)*IF(G2439=0,1,G2439),2))</f>
        <v>0</v>
      </c>
      <c r="I2439" s="63"/>
      <c r="J2439" s="7"/>
      <c r="K2439" s="8"/>
      <c r="M2439" s="391" t="s">
        <v>3877</v>
      </c>
    </row>
    <row r="2440" spans="1:13" ht="24.95" customHeight="1">
      <c r="A2440" s="32">
        <f t="shared" si="486"/>
        <v>1</v>
      </c>
      <c r="B2440" s="10"/>
      <c r="C2440" s="2">
        <v>45</v>
      </c>
      <c r="D2440" s="2">
        <v>4</v>
      </c>
      <c r="E2440" s="2"/>
      <c r="F2440" s="2"/>
      <c r="G2440" s="2"/>
      <c r="H2440" s="3">
        <f t="shared" ref="H2440:H2446" si="487">IF(AND(C2440=0,D2440=0,E2440=0,F2440=0,G2440=0),0,ROUND(IF(C2440=0,1,C2440)*IF(D2440=0,1,D2440)*IF(E2440=0,1,E2440)*IF(F2440=0,1,F2440)*IF(G2440=0,1,G2440),2))</f>
        <v>180</v>
      </c>
      <c r="I2440" s="63"/>
      <c r="J2440" s="7"/>
      <c r="K2440" s="8"/>
      <c r="M2440" s="391"/>
    </row>
    <row r="2441" spans="1:13" ht="24.95" customHeight="1">
      <c r="A2441" s="32">
        <f t="shared" si="486"/>
        <v>0</v>
      </c>
      <c r="B2441" s="10"/>
      <c r="C2441" s="2"/>
      <c r="D2441" s="2"/>
      <c r="E2441" s="2"/>
      <c r="F2441" s="2"/>
      <c r="G2441" s="2"/>
      <c r="H2441" s="3">
        <f t="shared" si="487"/>
        <v>0</v>
      </c>
      <c r="I2441" s="63"/>
      <c r="J2441" s="7"/>
      <c r="K2441" s="8"/>
      <c r="M2441" s="391"/>
    </row>
    <row r="2442" spans="1:13" ht="24.95" customHeight="1">
      <c r="A2442" s="32">
        <f t="shared" si="486"/>
        <v>0</v>
      </c>
      <c r="B2442" s="10"/>
      <c r="C2442" s="2"/>
      <c r="D2442" s="2"/>
      <c r="E2442" s="2"/>
      <c r="F2442" s="2"/>
      <c r="G2442" s="2"/>
      <c r="H2442" s="3">
        <f t="shared" si="487"/>
        <v>0</v>
      </c>
      <c r="I2442" s="63"/>
      <c r="J2442" s="7"/>
      <c r="K2442" s="8"/>
      <c r="M2442" s="391"/>
    </row>
    <row r="2443" spans="1:13" ht="24.95" customHeight="1">
      <c r="A2443" s="32">
        <f t="shared" si="486"/>
        <v>0</v>
      </c>
      <c r="B2443" s="10"/>
      <c r="C2443" s="2"/>
      <c r="D2443" s="2"/>
      <c r="E2443" s="2"/>
      <c r="F2443" s="2"/>
      <c r="G2443" s="2"/>
      <c r="H2443" s="3">
        <f t="shared" si="487"/>
        <v>0</v>
      </c>
      <c r="I2443" s="63"/>
      <c r="J2443" s="7"/>
      <c r="K2443" s="8"/>
      <c r="M2443" s="391"/>
    </row>
    <row r="2444" spans="1:13" ht="24.95" customHeight="1">
      <c r="A2444" s="32">
        <f t="shared" si="486"/>
        <v>0</v>
      </c>
      <c r="B2444" s="10"/>
      <c r="C2444" s="2"/>
      <c r="D2444" s="2"/>
      <c r="E2444" s="2"/>
      <c r="F2444" s="2"/>
      <c r="G2444" s="2"/>
      <c r="H2444" s="3">
        <f t="shared" si="487"/>
        <v>0</v>
      </c>
      <c r="I2444" s="63"/>
      <c r="J2444" s="7"/>
      <c r="K2444" s="8"/>
      <c r="M2444" s="391"/>
    </row>
    <row r="2445" spans="1:13" ht="24.95" customHeight="1">
      <c r="A2445" s="32">
        <f t="shared" si="486"/>
        <v>0</v>
      </c>
      <c r="B2445" s="10"/>
      <c r="C2445" s="2"/>
      <c r="D2445" s="2"/>
      <c r="E2445" s="2"/>
      <c r="F2445" s="2"/>
      <c r="G2445" s="2"/>
      <c r="H2445" s="3">
        <f t="shared" si="487"/>
        <v>0</v>
      </c>
      <c r="I2445" s="63"/>
      <c r="J2445" s="7"/>
      <c r="K2445" s="8"/>
      <c r="M2445" s="391"/>
    </row>
    <row r="2446" spans="1:13" ht="24.95" customHeight="1">
      <c r="A2446" s="32">
        <f t="shared" si="486"/>
        <v>0</v>
      </c>
      <c r="B2446" s="10"/>
      <c r="C2446" s="2"/>
      <c r="D2446" s="2"/>
      <c r="E2446" s="2"/>
      <c r="F2446" s="2"/>
      <c r="G2446" s="2"/>
      <c r="H2446" s="3">
        <f t="shared" si="487"/>
        <v>0</v>
      </c>
      <c r="I2446" s="63"/>
      <c r="J2446" s="7"/>
      <c r="K2446" s="8"/>
      <c r="M2446" s="391"/>
    </row>
    <row r="2447" spans="1:13" ht="24.95" customHeight="1">
      <c r="A2447" s="33" t="str">
        <f>VLOOKUP(B2438,O:W,2)</f>
        <v>190101</v>
      </c>
      <c r="B2447" s="649" t="s">
        <v>70</v>
      </c>
      <c r="C2447" s="650"/>
      <c r="D2447" s="650"/>
      <c r="E2447" s="650"/>
      <c r="F2447" s="650"/>
      <c r="G2447" s="650"/>
      <c r="H2447" s="6"/>
      <c r="I2447" s="63">
        <f>SUM(H2439:H2447)</f>
        <v>180</v>
      </c>
      <c r="J2447" s="1" t="str">
        <f>VLOOKUP(B2438,O:W,7)</f>
        <v>مترطول</v>
      </c>
      <c r="K2447" s="8"/>
      <c r="M2447" s="391"/>
    </row>
    <row r="2448" spans="1:13" ht="45.75" customHeight="1">
      <c r="A2448" s="32">
        <f>IF(B2448&gt;0,1,0)</f>
        <v>1</v>
      </c>
      <c r="B2448" s="647" t="s">
        <v>7291</v>
      </c>
      <c r="C2448" s="648"/>
      <c r="D2448" s="648"/>
      <c r="E2448" s="648"/>
      <c r="F2448" s="648"/>
      <c r="G2448" s="648"/>
      <c r="H2448" s="6"/>
      <c r="I2448" s="63"/>
      <c r="J2448" s="7"/>
      <c r="K2448" s="8"/>
      <c r="M2448" s="390" t="s">
        <v>3876</v>
      </c>
    </row>
    <row r="2449" spans="1:13" ht="24.95" customHeight="1">
      <c r="A2449" s="32">
        <f t="shared" ref="A2449:A2456" si="488">IF(H2449&gt;0,1,0)</f>
        <v>1</v>
      </c>
      <c r="B2449" s="10"/>
      <c r="C2449" s="2">
        <v>1</v>
      </c>
      <c r="D2449" s="2"/>
      <c r="E2449" s="2"/>
      <c r="F2449" s="2"/>
      <c r="G2449" s="2"/>
      <c r="H2449" s="3">
        <f>IF(AND(C2449=0,D2449=0,E2449=0,F2449=0,G2449=0),0,ROUND(IF(C2449=0,1,C2449)*IF(D2449=0,1,D2449)*IF(E2449=0,1,E2449)*IF(F2449=0,1,F2449)*IF(G2449=0,1,G2449),2))</f>
        <v>1</v>
      </c>
      <c r="I2449" s="63"/>
      <c r="J2449" s="7"/>
      <c r="K2449" s="8"/>
      <c r="M2449" s="391" t="s">
        <v>3877</v>
      </c>
    </row>
    <row r="2450" spans="1:13" ht="24.95" customHeight="1">
      <c r="A2450" s="32">
        <f t="shared" si="488"/>
        <v>0</v>
      </c>
      <c r="B2450" s="10"/>
      <c r="C2450" s="2"/>
      <c r="D2450" s="2"/>
      <c r="E2450" s="2"/>
      <c r="F2450" s="2"/>
      <c r="G2450" s="2"/>
      <c r="H2450" s="3">
        <f t="shared" ref="H2450:H2456" si="489">IF(AND(C2450=0,D2450=0,E2450=0,F2450=0,G2450=0),0,ROUND(IF(C2450=0,1,C2450)*IF(D2450=0,1,D2450)*IF(E2450=0,1,E2450)*IF(F2450=0,1,F2450)*IF(G2450=0,1,G2450),2))</f>
        <v>0</v>
      </c>
      <c r="I2450" s="63"/>
      <c r="J2450" s="7"/>
      <c r="K2450" s="8"/>
      <c r="M2450" s="391"/>
    </row>
    <row r="2451" spans="1:13" ht="24.95" customHeight="1">
      <c r="A2451" s="32">
        <f t="shared" si="488"/>
        <v>0</v>
      </c>
      <c r="B2451" s="10"/>
      <c r="C2451" s="2"/>
      <c r="D2451" s="2"/>
      <c r="E2451" s="2"/>
      <c r="F2451" s="2"/>
      <c r="G2451" s="2"/>
      <c r="H2451" s="3">
        <f t="shared" si="489"/>
        <v>0</v>
      </c>
      <c r="I2451" s="63"/>
      <c r="J2451" s="7"/>
      <c r="K2451" s="8"/>
      <c r="M2451" s="391"/>
    </row>
    <row r="2452" spans="1:13" ht="24.95" customHeight="1">
      <c r="A2452" s="32">
        <f t="shared" si="488"/>
        <v>0</v>
      </c>
      <c r="B2452" s="10"/>
      <c r="C2452" s="2"/>
      <c r="D2452" s="2"/>
      <c r="E2452" s="2"/>
      <c r="F2452" s="2"/>
      <c r="G2452" s="2"/>
      <c r="H2452" s="3">
        <f t="shared" si="489"/>
        <v>0</v>
      </c>
      <c r="I2452" s="63"/>
      <c r="J2452" s="7"/>
      <c r="K2452" s="8"/>
      <c r="M2452" s="391"/>
    </row>
    <row r="2453" spans="1:13" ht="24.95" customHeight="1">
      <c r="A2453" s="32">
        <f t="shared" si="488"/>
        <v>0</v>
      </c>
      <c r="B2453" s="10"/>
      <c r="C2453" s="2"/>
      <c r="D2453" s="2"/>
      <c r="E2453" s="2"/>
      <c r="F2453" s="2"/>
      <c r="G2453" s="2"/>
      <c r="H2453" s="3">
        <f t="shared" si="489"/>
        <v>0</v>
      </c>
      <c r="I2453" s="63"/>
      <c r="J2453" s="7"/>
      <c r="K2453" s="8"/>
      <c r="M2453" s="391"/>
    </row>
    <row r="2454" spans="1:13" ht="24.95" customHeight="1">
      <c r="A2454" s="32">
        <f t="shared" si="488"/>
        <v>0</v>
      </c>
      <c r="B2454" s="10"/>
      <c r="C2454" s="2"/>
      <c r="D2454" s="2"/>
      <c r="E2454" s="2"/>
      <c r="F2454" s="2"/>
      <c r="G2454" s="2"/>
      <c r="H2454" s="3">
        <f t="shared" si="489"/>
        <v>0</v>
      </c>
      <c r="I2454" s="63"/>
      <c r="J2454" s="7"/>
      <c r="K2454" s="8"/>
      <c r="M2454" s="391"/>
    </row>
    <row r="2455" spans="1:13" ht="24.95" customHeight="1">
      <c r="A2455" s="32">
        <f t="shared" si="488"/>
        <v>0</v>
      </c>
      <c r="B2455" s="10"/>
      <c r="C2455" s="2"/>
      <c r="D2455" s="2"/>
      <c r="E2455" s="2"/>
      <c r="F2455" s="2"/>
      <c r="G2455" s="2"/>
      <c r="H2455" s="3">
        <f t="shared" si="489"/>
        <v>0</v>
      </c>
      <c r="I2455" s="63"/>
      <c r="J2455" s="7"/>
      <c r="K2455" s="8"/>
      <c r="M2455" s="391"/>
    </row>
    <row r="2456" spans="1:13" ht="24.95" customHeight="1">
      <c r="A2456" s="32">
        <f t="shared" si="488"/>
        <v>0</v>
      </c>
      <c r="B2456" s="10"/>
      <c r="C2456" s="2"/>
      <c r="D2456" s="2"/>
      <c r="E2456" s="2"/>
      <c r="F2456" s="2"/>
      <c r="G2456" s="2"/>
      <c r="H2456" s="3">
        <f t="shared" si="489"/>
        <v>0</v>
      </c>
      <c r="I2456" s="63"/>
      <c r="J2456" s="7"/>
      <c r="K2456" s="8"/>
      <c r="M2456" s="391"/>
    </row>
    <row r="2457" spans="1:13" ht="24.95" customHeight="1">
      <c r="A2457" s="33" t="str">
        <f>VLOOKUP(B2448,O:W,2)</f>
        <v>191704</v>
      </c>
      <c r="B2457" s="649" t="s">
        <v>70</v>
      </c>
      <c r="C2457" s="650"/>
      <c r="D2457" s="650"/>
      <c r="E2457" s="650"/>
      <c r="F2457" s="650"/>
      <c r="G2457" s="650"/>
      <c r="H2457" s="6"/>
      <c r="I2457" s="63">
        <f>SUM(H2449:H2457)</f>
        <v>1</v>
      </c>
      <c r="J2457" s="1" t="str">
        <f>VLOOKUP(B2448,O:W,7)</f>
        <v>مترمربع</v>
      </c>
      <c r="K2457" s="8"/>
      <c r="M2457" s="391"/>
    </row>
    <row r="2458" spans="1:13" ht="45.75" customHeight="1">
      <c r="A2458" s="32">
        <f>IF(B2458&gt;0,1,0)</f>
        <v>0</v>
      </c>
      <c r="B2458" s="647"/>
      <c r="C2458" s="648"/>
      <c r="D2458" s="648"/>
      <c r="E2458" s="648"/>
      <c r="F2458" s="648"/>
      <c r="G2458" s="648"/>
      <c r="H2458" s="6"/>
      <c r="I2458" s="63"/>
      <c r="J2458" s="7"/>
      <c r="K2458" s="8"/>
      <c r="M2458" s="390" t="s">
        <v>3876</v>
      </c>
    </row>
    <row r="2459" spans="1:13" ht="24.95" customHeight="1">
      <c r="A2459" s="32">
        <f t="shared" ref="A2459:A2466" si="490">IF(H2459&gt;0,1,0)</f>
        <v>0</v>
      </c>
      <c r="B2459" s="10"/>
      <c r="C2459" s="2"/>
      <c r="D2459" s="2"/>
      <c r="E2459" s="2"/>
      <c r="F2459" s="2"/>
      <c r="G2459" s="2"/>
      <c r="H2459" s="3">
        <f>IF(AND(C2459=0,D2459=0,E2459=0,F2459=0,G2459=0),0,ROUND(IF(C2459=0,1,C2459)*IF(D2459=0,1,D2459)*IF(E2459=0,1,E2459)*IF(F2459=0,1,F2459)*IF(G2459=0,1,G2459),2))</f>
        <v>0</v>
      </c>
      <c r="I2459" s="63"/>
      <c r="J2459" s="7"/>
      <c r="K2459" s="8"/>
      <c r="M2459" s="391" t="s">
        <v>3877</v>
      </c>
    </row>
    <row r="2460" spans="1:13" ht="24.95" customHeight="1">
      <c r="A2460" s="32">
        <f t="shared" si="490"/>
        <v>0</v>
      </c>
      <c r="B2460" s="10"/>
      <c r="C2460" s="2"/>
      <c r="D2460" s="2"/>
      <c r="E2460" s="2"/>
      <c r="F2460" s="2"/>
      <c r="G2460" s="2"/>
      <c r="H2460" s="3">
        <f t="shared" ref="H2460:H2466" si="491">IF(AND(C2460=0,D2460=0,E2460=0,F2460=0,G2460=0),0,ROUND(IF(C2460=0,1,C2460)*IF(D2460=0,1,D2460)*IF(E2460=0,1,E2460)*IF(F2460=0,1,F2460)*IF(G2460=0,1,G2460),2))</f>
        <v>0</v>
      </c>
      <c r="I2460" s="63"/>
      <c r="J2460" s="7"/>
      <c r="K2460" s="8"/>
      <c r="M2460" s="391"/>
    </row>
    <row r="2461" spans="1:13" ht="24.95" customHeight="1">
      <c r="A2461" s="32">
        <f t="shared" si="490"/>
        <v>0</v>
      </c>
      <c r="B2461" s="10"/>
      <c r="C2461" s="2"/>
      <c r="D2461" s="2"/>
      <c r="E2461" s="2"/>
      <c r="F2461" s="2"/>
      <c r="G2461" s="2"/>
      <c r="H2461" s="3">
        <f t="shared" si="491"/>
        <v>0</v>
      </c>
      <c r="I2461" s="63"/>
      <c r="J2461" s="7"/>
      <c r="K2461" s="8"/>
      <c r="M2461" s="391"/>
    </row>
    <row r="2462" spans="1:13" ht="24.95" customHeight="1">
      <c r="A2462" s="32">
        <f t="shared" si="490"/>
        <v>0</v>
      </c>
      <c r="B2462" s="10"/>
      <c r="C2462" s="2"/>
      <c r="D2462" s="2"/>
      <c r="E2462" s="2"/>
      <c r="F2462" s="2"/>
      <c r="G2462" s="2"/>
      <c r="H2462" s="3">
        <f t="shared" si="491"/>
        <v>0</v>
      </c>
      <c r="I2462" s="63"/>
      <c r="J2462" s="7"/>
      <c r="K2462" s="8"/>
      <c r="M2462" s="391"/>
    </row>
    <row r="2463" spans="1:13" ht="24.95" customHeight="1">
      <c r="A2463" s="32">
        <f t="shared" si="490"/>
        <v>0</v>
      </c>
      <c r="B2463" s="10"/>
      <c r="C2463" s="2"/>
      <c r="D2463" s="2"/>
      <c r="E2463" s="2"/>
      <c r="F2463" s="2"/>
      <c r="G2463" s="2"/>
      <c r="H2463" s="3">
        <f t="shared" si="491"/>
        <v>0</v>
      </c>
      <c r="I2463" s="63"/>
      <c r="J2463" s="7"/>
      <c r="K2463" s="8"/>
      <c r="M2463" s="391"/>
    </row>
    <row r="2464" spans="1:13" ht="24.95" customHeight="1">
      <c r="A2464" s="32">
        <f t="shared" si="490"/>
        <v>0</v>
      </c>
      <c r="B2464" s="10"/>
      <c r="C2464" s="2"/>
      <c r="D2464" s="2"/>
      <c r="E2464" s="2"/>
      <c r="F2464" s="2"/>
      <c r="G2464" s="2"/>
      <c r="H2464" s="3">
        <f t="shared" si="491"/>
        <v>0</v>
      </c>
      <c r="I2464" s="63"/>
      <c r="J2464" s="7"/>
      <c r="K2464" s="8"/>
      <c r="M2464" s="391"/>
    </row>
    <row r="2465" spans="1:13" ht="24.95" customHeight="1">
      <c r="A2465" s="32">
        <f t="shared" si="490"/>
        <v>0</v>
      </c>
      <c r="B2465" s="10"/>
      <c r="C2465" s="2"/>
      <c r="D2465" s="2"/>
      <c r="E2465" s="2"/>
      <c r="F2465" s="2"/>
      <c r="G2465" s="2"/>
      <c r="H2465" s="3">
        <f t="shared" si="491"/>
        <v>0</v>
      </c>
      <c r="I2465" s="63"/>
      <c r="J2465" s="7"/>
      <c r="K2465" s="8"/>
      <c r="M2465" s="391"/>
    </row>
    <row r="2466" spans="1:13" ht="24.95" customHeight="1">
      <c r="A2466" s="32">
        <f t="shared" si="490"/>
        <v>0</v>
      </c>
      <c r="B2466" s="10"/>
      <c r="C2466" s="2"/>
      <c r="D2466" s="2"/>
      <c r="E2466" s="2"/>
      <c r="F2466" s="2"/>
      <c r="G2466" s="2"/>
      <c r="H2466" s="3">
        <f t="shared" si="491"/>
        <v>0</v>
      </c>
      <c r="I2466" s="63"/>
      <c r="J2466" s="7"/>
      <c r="K2466" s="8"/>
      <c r="M2466" s="391"/>
    </row>
    <row r="2467" spans="1:13" ht="24.95" customHeight="1">
      <c r="A2467" s="33" t="e">
        <f>VLOOKUP(B2458,O:W,2)</f>
        <v>#N/A</v>
      </c>
      <c r="B2467" s="649" t="s">
        <v>70</v>
      </c>
      <c r="C2467" s="650"/>
      <c r="D2467" s="650"/>
      <c r="E2467" s="650"/>
      <c r="F2467" s="650"/>
      <c r="G2467" s="650"/>
      <c r="H2467" s="6"/>
      <c r="I2467" s="63">
        <f>SUM(H2459:H2467)</f>
        <v>0</v>
      </c>
      <c r="J2467" s="1" t="e">
        <f>VLOOKUP(B2458,O:W,7)</f>
        <v>#N/A</v>
      </c>
      <c r="K2467" s="8"/>
      <c r="M2467" s="391"/>
    </row>
    <row r="2468" spans="1:13" ht="45.75" customHeight="1">
      <c r="A2468" s="32">
        <f>IF(B2468&gt;0,1,0)</f>
        <v>0</v>
      </c>
      <c r="B2468" s="647"/>
      <c r="C2468" s="648"/>
      <c r="D2468" s="648"/>
      <c r="E2468" s="648"/>
      <c r="F2468" s="648"/>
      <c r="G2468" s="648"/>
      <c r="H2468" s="6"/>
      <c r="I2468" s="63"/>
      <c r="J2468" s="7"/>
      <c r="K2468" s="8"/>
      <c r="M2468" s="390" t="s">
        <v>3876</v>
      </c>
    </row>
    <row r="2469" spans="1:13" ht="24.95" customHeight="1">
      <c r="A2469" s="32">
        <f t="shared" ref="A2469:A2476" si="492">IF(H2469&gt;0,1,0)</f>
        <v>0</v>
      </c>
      <c r="B2469" s="10"/>
      <c r="C2469" s="2"/>
      <c r="D2469" s="2"/>
      <c r="E2469" s="2"/>
      <c r="F2469" s="2"/>
      <c r="G2469" s="2"/>
      <c r="H2469" s="3">
        <f>IF(AND(C2469=0,D2469=0,E2469=0,F2469=0,G2469=0),0,ROUND(IF(C2469=0,1,C2469)*IF(D2469=0,1,D2469)*IF(E2469=0,1,E2469)*IF(F2469=0,1,F2469)*IF(G2469=0,1,G2469),2))</f>
        <v>0</v>
      </c>
      <c r="I2469" s="63"/>
      <c r="J2469" s="7"/>
      <c r="K2469" s="8"/>
      <c r="M2469" s="391" t="s">
        <v>3877</v>
      </c>
    </row>
    <row r="2470" spans="1:13" ht="24.95" customHeight="1">
      <c r="A2470" s="32">
        <f t="shared" si="492"/>
        <v>0</v>
      </c>
      <c r="B2470" s="10"/>
      <c r="C2470" s="2"/>
      <c r="D2470" s="2"/>
      <c r="E2470" s="2"/>
      <c r="F2470" s="2"/>
      <c r="G2470" s="2"/>
      <c r="H2470" s="3">
        <f t="shared" ref="H2470:H2476" si="493">IF(AND(C2470=0,D2470=0,E2470=0,F2470=0,G2470=0),0,ROUND(IF(C2470=0,1,C2470)*IF(D2470=0,1,D2470)*IF(E2470=0,1,E2470)*IF(F2470=0,1,F2470)*IF(G2470=0,1,G2470),2))</f>
        <v>0</v>
      </c>
      <c r="I2470" s="63"/>
      <c r="J2470" s="7"/>
      <c r="K2470" s="8"/>
      <c r="M2470" s="391"/>
    </row>
    <row r="2471" spans="1:13" ht="24.95" customHeight="1">
      <c r="A2471" s="32">
        <f t="shared" si="492"/>
        <v>0</v>
      </c>
      <c r="B2471" s="10"/>
      <c r="C2471" s="2"/>
      <c r="D2471" s="2"/>
      <c r="E2471" s="2"/>
      <c r="F2471" s="2"/>
      <c r="G2471" s="2"/>
      <c r="H2471" s="3">
        <f t="shared" si="493"/>
        <v>0</v>
      </c>
      <c r="I2471" s="63"/>
      <c r="J2471" s="7"/>
      <c r="K2471" s="8"/>
      <c r="M2471" s="391"/>
    </row>
    <row r="2472" spans="1:13" ht="24.95" customHeight="1">
      <c r="A2472" s="32">
        <f t="shared" si="492"/>
        <v>0</v>
      </c>
      <c r="B2472" s="10"/>
      <c r="C2472" s="2"/>
      <c r="D2472" s="2"/>
      <c r="E2472" s="2"/>
      <c r="F2472" s="2"/>
      <c r="G2472" s="2"/>
      <c r="H2472" s="3">
        <f t="shared" si="493"/>
        <v>0</v>
      </c>
      <c r="I2472" s="63"/>
      <c r="J2472" s="7"/>
      <c r="K2472" s="8"/>
      <c r="M2472" s="391"/>
    </row>
    <row r="2473" spans="1:13" ht="24.95" customHeight="1">
      <c r="A2473" s="32">
        <f t="shared" si="492"/>
        <v>0</v>
      </c>
      <c r="B2473" s="10"/>
      <c r="C2473" s="2"/>
      <c r="D2473" s="2"/>
      <c r="E2473" s="2"/>
      <c r="F2473" s="2"/>
      <c r="G2473" s="2"/>
      <c r="H2473" s="3">
        <f t="shared" si="493"/>
        <v>0</v>
      </c>
      <c r="I2473" s="63"/>
      <c r="J2473" s="7"/>
      <c r="K2473" s="8"/>
      <c r="M2473" s="391"/>
    </row>
    <row r="2474" spans="1:13" ht="24.95" customHeight="1">
      <c r="A2474" s="32">
        <f t="shared" si="492"/>
        <v>0</v>
      </c>
      <c r="B2474" s="10"/>
      <c r="C2474" s="2"/>
      <c r="D2474" s="2"/>
      <c r="E2474" s="2"/>
      <c r="F2474" s="2"/>
      <c r="G2474" s="2"/>
      <c r="H2474" s="3">
        <f t="shared" si="493"/>
        <v>0</v>
      </c>
      <c r="I2474" s="63"/>
      <c r="J2474" s="7"/>
      <c r="K2474" s="8"/>
      <c r="M2474" s="391"/>
    </row>
    <row r="2475" spans="1:13" ht="24.95" customHeight="1">
      <c r="A2475" s="32">
        <f t="shared" si="492"/>
        <v>0</v>
      </c>
      <c r="B2475" s="10"/>
      <c r="C2475" s="2"/>
      <c r="D2475" s="2"/>
      <c r="E2475" s="2"/>
      <c r="F2475" s="2"/>
      <c r="G2475" s="2"/>
      <c r="H2475" s="3">
        <f t="shared" si="493"/>
        <v>0</v>
      </c>
      <c r="I2475" s="63"/>
      <c r="J2475" s="7"/>
      <c r="K2475" s="8"/>
      <c r="M2475" s="391"/>
    </row>
    <row r="2476" spans="1:13" ht="24.95" customHeight="1">
      <c r="A2476" s="32">
        <f t="shared" si="492"/>
        <v>0</v>
      </c>
      <c r="B2476" s="10"/>
      <c r="C2476" s="2"/>
      <c r="D2476" s="2"/>
      <c r="E2476" s="2"/>
      <c r="F2476" s="2"/>
      <c r="G2476" s="2"/>
      <c r="H2476" s="3">
        <f t="shared" si="493"/>
        <v>0</v>
      </c>
      <c r="I2476" s="63"/>
      <c r="J2476" s="7"/>
      <c r="K2476" s="8"/>
      <c r="M2476" s="391"/>
    </row>
    <row r="2477" spans="1:13" ht="24.95" customHeight="1">
      <c r="A2477" s="33" t="e">
        <f>VLOOKUP(B2468,O:W,2)</f>
        <v>#N/A</v>
      </c>
      <c r="B2477" s="649" t="s">
        <v>70</v>
      </c>
      <c r="C2477" s="650"/>
      <c r="D2477" s="650"/>
      <c r="E2477" s="650"/>
      <c r="F2477" s="650"/>
      <c r="G2477" s="650"/>
      <c r="H2477" s="6"/>
      <c r="I2477" s="63">
        <f>SUM(H2469:H2477)</f>
        <v>0</v>
      </c>
      <c r="J2477" s="1" t="e">
        <f>VLOOKUP(B2468,O:W,7)</f>
        <v>#N/A</v>
      </c>
      <c r="K2477" s="8"/>
      <c r="M2477" s="391"/>
    </row>
    <row r="2478" spans="1:13" ht="45.75" customHeight="1">
      <c r="A2478" s="32">
        <f>IF(B2478&gt;0,1,0)</f>
        <v>0</v>
      </c>
      <c r="B2478" s="647"/>
      <c r="C2478" s="648"/>
      <c r="D2478" s="648"/>
      <c r="E2478" s="648"/>
      <c r="F2478" s="648"/>
      <c r="G2478" s="648"/>
      <c r="H2478" s="6"/>
      <c r="I2478" s="63"/>
      <c r="J2478" s="7"/>
      <c r="K2478" s="8"/>
      <c r="M2478" s="390" t="s">
        <v>3876</v>
      </c>
    </row>
    <row r="2479" spans="1:13" ht="24.95" customHeight="1">
      <c r="A2479" s="32">
        <f t="shared" ref="A2479:A2486" si="494">IF(H2479&gt;0,1,0)</f>
        <v>0</v>
      </c>
      <c r="B2479" s="10"/>
      <c r="C2479" s="2"/>
      <c r="D2479" s="2"/>
      <c r="E2479" s="2"/>
      <c r="F2479" s="2"/>
      <c r="G2479" s="2"/>
      <c r="H2479" s="3">
        <f>IF(AND(C2479=0,D2479=0,E2479=0,F2479=0,G2479=0),0,ROUND(IF(C2479=0,1,C2479)*IF(D2479=0,1,D2479)*IF(E2479=0,1,E2479)*IF(F2479=0,1,F2479)*IF(G2479=0,1,G2479),2))</f>
        <v>0</v>
      </c>
      <c r="I2479" s="63"/>
      <c r="J2479" s="7"/>
      <c r="K2479" s="8"/>
      <c r="M2479" s="391" t="s">
        <v>3877</v>
      </c>
    </row>
    <row r="2480" spans="1:13" ht="24.95" customHeight="1">
      <c r="A2480" s="32">
        <f t="shared" si="494"/>
        <v>0</v>
      </c>
      <c r="B2480" s="10"/>
      <c r="C2480" s="2"/>
      <c r="D2480" s="2"/>
      <c r="E2480" s="2"/>
      <c r="F2480" s="2"/>
      <c r="G2480" s="2"/>
      <c r="H2480" s="3">
        <f t="shared" ref="H2480:H2486" si="495">IF(AND(C2480=0,D2480=0,E2480=0,F2480=0,G2480=0),0,ROUND(IF(C2480=0,1,C2480)*IF(D2480=0,1,D2480)*IF(E2480=0,1,E2480)*IF(F2480=0,1,F2480)*IF(G2480=0,1,G2480),2))</f>
        <v>0</v>
      </c>
      <c r="I2480" s="63"/>
      <c r="J2480" s="7"/>
      <c r="K2480" s="8"/>
      <c r="M2480" s="391"/>
    </row>
    <row r="2481" spans="1:13" ht="24.95" customHeight="1">
      <c r="A2481" s="32">
        <f t="shared" si="494"/>
        <v>0</v>
      </c>
      <c r="B2481" s="10"/>
      <c r="C2481" s="2"/>
      <c r="D2481" s="2"/>
      <c r="E2481" s="2"/>
      <c r="F2481" s="2"/>
      <c r="G2481" s="2"/>
      <c r="H2481" s="3">
        <f t="shared" si="495"/>
        <v>0</v>
      </c>
      <c r="I2481" s="63"/>
      <c r="J2481" s="7"/>
      <c r="K2481" s="8"/>
      <c r="M2481" s="391"/>
    </row>
    <row r="2482" spans="1:13" ht="24.95" customHeight="1">
      <c r="A2482" s="32">
        <f t="shared" si="494"/>
        <v>0</v>
      </c>
      <c r="B2482" s="10"/>
      <c r="C2482" s="2"/>
      <c r="D2482" s="2"/>
      <c r="E2482" s="2"/>
      <c r="F2482" s="2"/>
      <c r="G2482" s="2"/>
      <c r="H2482" s="3">
        <f t="shared" si="495"/>
        <v>0</v>
      </c>
      <c r="I2482" s="63"/>
      <c r="J2482" s="7"/>
      <c r="K2482" s="8"/>
      <c r="M2482" s="391"/>
    </row>
    <row r="2483" spans="1:13" ht="24.95" customHeight="1">
      <c r="A2483" s="32">
        <f t="shared" si="494"/>
        <v>0</v>
      </c>
      <c r="B2483" s="10"/>
      <c r="C2483" s="2"/>
      <c r="D2483" s="2"/>
      <c r="E2483" s="2"/>
      <c r="F2483" s="2"/>
      <c r="G2483" s="2"/>
      <c r="H2483" s="3">
        <f t="shared" si="495"/>
        <v>0</v>
      </c>
      <c r="I2483" s="63"/>
      <c r="J2483" s="7"/>
      <c r="K2483" s="8"/>
      <c r="M2483" s="391"/>
    </row>
    <row r="2484" spans="1:13" ht="24.95" customHeight="1">
      <c r="A2484" s="32">
        <f t="shared" si="494"/>
        <v>0</v>
      </c>
      <c r="B2484" s="10"/>
      <c r="C2484" s="2"/>
      <c r="D2484" s="2"/>
      <c r="E2484" s="2"/>
      <c r="F2484" s="2"/>
      <c r="G2484" s="2"/>
      <c r="H2484" s="3">
        <f t="shared" si="495"/>
        <v>0</v>
      </c>
      <c r="I2484" s="63"/>
      <c r="J2484" s="7"/>
      <c r="K2484" s="8"/>
      <c r="M2484" s="391"/>
    </row>
    <row r="2485" spans="1:13" ht="24.95" customHeight="1">
      <c r="A2485" s="32">
        <f t="shared" si="494"/>
        <v>0</v>
      </c>
      <c r="B2485" s="10"/>
      <c r="C2485" s="2"/>
      <c r="D2485" s="2"/>
      <c r="E2485" s="2"/>
      <c r="F2485" s="2"/>
      <c r="G2485" s="2"/>
      <c r="H2485" s="3">
        <f t="shared" si="495"/>
        <v>0</v>
      </c>
      <c r="I2485" s="63"/>
      <c r="J2485" s="7"/>
      <c r="K2485" s="8"/>
      <c r="M2485" s="391"/>
    </row>
    <row r="2486" spans="1:13" ht="24.95" customHeight="1">
      <c r="A2486" s="32">
        <f t="shared" si="494"/>
        <v>0</v>
      </c>
      <c r="B2486" s="10"/>
      <c r="C2486" s="2"/>
      <c r="D2486" s="2"/>
      <c r="E2486" s="2"/>
      <c r="F2486" s="2"/>
      <c r="G2486" s="2"/>
      <c r="H2486" s="3">
        <f t="shared" si="495"/>
        <v>0</v>
      </c>
      <c r="I2486" s="63"/>
      <c r="J2486" s="7"/>
      <c r="K2486" s="8"/>
      <c r="M2486" s="391"/>
    </row>
    <row r="2487" spans="1:13" ht="24.95" customHeight="1">
      <c r="A2487" s="33" t="e">
        <f>VLOOKUP(B2478,O:W,2)</f>
        <v>#N/A</v>
      </c>
      <c r="B2487" s="649" t="s">
        <v>70</v>
      </c>
      <c r="C2487" s="650"/>
      <c r="D2487" s="650"/>
      <c r="E2487" s="650"/>
      <c r="F2487" s="650"/>
      <c r="G2487" s="650"/>
      <c r="H2487" s="6"/>
      <c r="I2487" s="63">
        <f>SUM(H2479:H2487)</f>
        <v>0</v>
      </c>
      <c r="J2487" s="1" t="e">
        <f>VLOOKUP(B2478,O:W,7)</f>
        <v>#N/A</v>
      </c>
      <c r="K2487" s="8"/>
      <c r="M2487" s="391"/>
    </row>
    <row r="2488" spans="1:13" ht="45.75" customHeight="1">
      <c r="A2488" s="32">
        <f>IF(B2488&gt;0,1,0)</f>
        <v>0</v>
      </c>
      <c r="B2488" s="647"/>
      <c r="C2488" s="648"/>
      <c r="D2488" s="648"/>
      <c r="E2488" s="648"/>
      <c r="F2488" s="648"/>
      <c r="G2488" s="648"/>
      <c r="H2488" s="6"/>
      <c r="I2488" s="63"/>
      <c r="J2488" s="7"/>
      <c r="K2488" s="8"/>
      <c r="M2488" s="390" t="s">
        <v>3876</v>
      </c>
    </row>
    <row r="2489" spans="1:13" ht="24.95" customHeight="1">
      <c r="A2489" s="32">
        <f t="shared" ref="A2489:A2496" si="496">IF(H2489&gt;0,1,0)</f>
        <v>0</v>
      </c>
      <c r="B2489" s="10"/>
      <c r="C2489" s="2"/>
      <c r="D2489" s="2"/>
      <c r="E2489" s="2"/>
      <c r="F2489" s="2"/>
      <c r="G2489" s="2"/>
      <c r="H2489" s="3">
        <f>IF(AND(C2489=0,D2489=0,E2489=0,F2489=0,G2489=0),0,ROUND(IF(C2489=0,1,C2489)*IF(D2489=0,1,D2489)*IF(E2489=0,1,E2489)*IF(F2489=0,1,F2489)*IF(G2489=0,1,G2489),2))</f>
        <v>0</v>
      </c>
      <c r="I2489" s="63"/>
      <c r="J2489" s="7"/>
      <c r="K2489" s="8"/>
      <c r="M2489" s="391" t="s">
        <v>3877</v>
      </c>
    </row>
    <row r="2490" spans="1:13" ht="24.95" customHeight="1">
      <c r="A2490" s="32">
        <f t="shared" si="496"/>
        <v>0</v>
      </c>
      <c r="B2490" s="10"/>
      <c r="C2490" s="2"/>
      <c r="D2490" s="2"/>
      <c r="E2490" s="2"/>
      <c r="F2490" s="2"/>
      <c r="G2490" s="2"/>
      <c r="H2490" s="3">
        <f t="shared" ref="H2490:H2496" si="497">IF(AND(C2490=0,D2490=0,E2490=0,F2490=0,G2490=0),0,ROUND(IF(C2490=0,1,C2490)*IF(D2490=0,1,D2490)*IF(E2490=0,1,E2490)*IF(F2490=0,1,F2490)*IF(G2490=0,1,G2490),2))</f>
        <v>0</v>
      </c>
      <c r="I2490" s="63"/>
      <c r="J2490" s="7"/>
      <c r="K2490" s="8"/>
      <c r="M2490" s="391"/>
    </row>
    <row r="2491" spans="1:13" ht="24.95" customHeight="1">
      <c r="A2491" s="32">
        <f t="shared" si="496"/>
        <v>0</v>
      </c>
      <c r="B2491" s="10"/>
      <c r="C2491" s="2"/>
      <c r="D2491" s="2"/>
      <c r="E2491" s="2"/>
      <c r="F2491" s="2"/>
      <c r="G2491" s="2"/>
      <c r="H2491" s="3">
        <f t="shared" si="497"/>
        <v>0</v>
      </c>
      <c r="I2491" s="63"/>
      <c r="J2491" s="7"/>
      <c r="K2491" s="8"/>
      <c r="M2491" s="391"/>
    </row>
    <row r="2492" spans="1:13" ht="24.95" customHeight="1">
      <c r="A2492" s="32">
        <f t="shared" si="496"/>
        <v>0</v>
      </c>
      <c r="B2492" s="10"/>
      <c r="C2492" s="2"/>
      <c r="D2492" s="2"/>
      <c r="E2492" s="2"/>
      <c r="F2492" s="2"/>
      <c r="G2492" s="2"/>
      <c r="H2492" s="3">
        <f t="shared" si="497"/>
        <v>0</v>
      </c>
      <c r="I2492" s="63"/>
      <c r="J2492" s="7"/>
      <c r="K2492" s="8"/>
      <c r="M2492" s="391"/>
    </row>
    <row r="2493" spans="1:13" ht="24.95" customHeight="1">
      <c r="A2493" s="32">
        <f t="shared" si="496"/>
        <v>0</v>
      </c>
      <c r="B2493" s="10"/>
      <c r="C2493" s="2"/>
      <c r="D2493" s="2"/>
      <c r="E2493" s="2"/>
      <c r="F2493" s="2"/>
      <c r="G2493" s="2"/>
      <c r="H2493" s="3">
        <f t="shared" si="497"/>
        <v>0</v>
      </c>
      <c r="I2493" s="63"/>
      <c r="J2493" s="7"/>
      <c r="K2493" s="8"/>
      <c r="M2493" s="391"/>
    </row>
    <row r="2494" spans="1:13" ht="24.95" customHeight="1">
      <c r="A2494" s="32">
        <f t="shared" si="496"/>
        <v>0</v>
      </c>
      <c r="B2494" s="10"/>
      <c r="C2494" s="2"/>
      <c r="D2494" s="2"/>
      <c r="E2494" s="2"/>
      <c r="F2494" s="2"/>
      <c r="G2494" s="2"/>
      <c r="H2494" s="3">
        <f t="shared" si="497"/>
        <v>0</v>
      </c>
      <c r="I2494" s="63"/>
      <c r="J2494" s="7"/>
      <c r="K2494" s="8"/>
      <c r="M2494" s="391"/>
    </row>
    <row r="2495" spans="1:13" ht="24.95" customHeight="1">
      <c r="A2495" s="32">
        <f t="shared" si="496"/>
        <v>0</v>
      </c>
      <c r="B2495" s="10"/>
      <c r="C2495" s="2"/>
      <c r="D2495" s="2"/>
      <c r="E2495" s="2"/>
      <c r="F2495" s="2"/>
      <c r="G2495" s="2"/>
      <c r="H2495" s="3">
        <f t="shared" si="497"/>
        <v>0</v>
      </c>
      <c r="I2495" s="63"/>
      <c r="J2495" s="7"/>
      <c r="K2495" s="8"/>
      <c r="M2495" s="391"/>
    </row>
    <row r="2496" spans="1:13" ht="24.95" customHeight="1">
      <c r="A2496" s="32">
        <f t="shared" si="496"/>
        <v>0</v>
      </c>
      <c r="B2496" s="10"/>
      <c r="C2496" s="2"/>
      <c r="D2496" s="2"/>
      <c r="E2496" s="2"/>
      <c r="F2496" s="2"/>
      <c r="G2496" s="2"/>
      <c r="H2496" s="3">
        <f t="shared" si="497"/>
        <v>0</v>
      </c>
      <c r="I2496" s="63"/>
      <c r="J2496" s="7"/>
      <c r="K2496" s="8"/>
      <c r="M2496" s="391"/>
    </row>
    <row r="2497" spans="1:13" ht="24.95" customHeight="1">
      <c r="A2497" s="33" t="e">
        <f>VLOOKUP(B2488,O:W,2)</f>
        <v>#N/A</v>
      </c>
      <c r="B2497" s="649" t="s">
        <v>70</v>
      </c>
      <c r="C2497" s="650"/>
      <c r="D2497" s="650"/>
      <c r="E2497" s="650"/>
      <c r="F2497" s="650"/>
      <c r="G2497" s="650"/>
      <c r="H2497" s="6"/>
      <c r="I2497" s="63">
        <f>SUM(H2489:H2497)</f>
        <v>0</v>
      </c>
      <c r="J2497" s="1" t="e">
        <f>VLOOKUP(B2488,O:W,7)</f>
        <v>#N/A</v>
      </c>
      <c r="K2497" s="8"/>
      <c r="M2497" s="391"/>
    </row>
    <row r="2498" spans="1:13" ht="45.75" customHeight="1">
      <c r="A2498" s="32">
        <f>IF(B2498&gt;0,1,0)</f>
        <v>0</v>
      </c>
      <c r="B2498" s="647"/>
      <c r="C2498" s="648"/>
      <c r="D2498" s="648"/>
      <c r="E2498" s="648"/>
      <c r="F2498" s="648"/>
      <c r="G2498" s="648"/>
      <c r="H2498" s="6"/>
      <c r="I2498" s="63"/>
      <c r="J2498" s="7"/>
      <c r="K2498" s="8"/>
      <c r="M2498" s="390" t="s">
        <v>3876</v>
      </c>
    </row>
    <row r="2499" spans="1:13" ht="24.95" customHeight="1">
      <c r="A2499" s="32">
        <f t="shared" ref="A2499:A2506" si="498">IF(H2499&gt;0,1,0)</f>
        <v>0</v>
      </c>
      <c r="B2499" s="10"/>
      <c r="C2499" s="2"/>
      <c r="D2499" s="2"/>
      <c r="E2499" s="2"/>
      <c r="F2499" s="2"/>
      <c r="G2499" s="2"/>
      <c r="H2499" s="3">
        <f>IF(AND(C2499=0,D2499=0,E2499=0,F2499=0,G2499=0),0,ROUND(IF(C2499=0,1,C2499)*IF(D2499=0,1,D2499)*IF(E2499=0,1,E2499)*IF(F2499=0,1,F2499)*IF(G2499=0,1,G2499),2))</f>
        <v>0</v>
      </c>
      <c r="I2499" s="63"/>
      <c r="J2499" s="7"/>
      <c r="K2499" s="8"/>
      <c r="M2499" s="391" t="s">
        <v>3877</v>
      </c>
    </row>
    <row r="2500" spans="1:13" ht="24.95" customHeight="1">
      <c r="A2500" s="32">
        <f t="shared" si="498"/>
        <v>0</v>
      </c>
      <c r="B2500" s="10"/>
      <c r="C2500" s="2"/>
      <c r="D2500" s="2"/>
      <c r="E2500" s="2"/>
      <c r="F2500" s="2"/>
      <c r="G2500" s="2"/>
      <c r="H2500" s="3">
        <f t="shared" ref="H2500:H2506" si="499">IF(AND(C2500=0,D2500=0,E2500=0,F2500=0,G2500=0),0,ROUND(IF(C2500=0,1,C2500)*IF(D2500=0,1,D2500)*IF(E2500=0,1,E2500)*IF(F2500=0,1,F2500)*IF(G2500=0,1,G2500),2))</f>
        <v>0</v>
      </c>
      <c r="I2500" s="63"/>
      <c r="J2500" s="7"/>
      <c r="K2500" s="8"/>
      <c r="M2500" s="391"/>
    </row>
    <row r="2501" spans="1:13" ht="24.95" customHeight="1">
      <c r="A2501" s="32">
        <f t="shared" si="498"/>
        <v>0</v>
      </c>
      <c r="B2501" s="10"/>
      <c r="C2501" s="2"/>
      <c r="D2501" s="2"/>
      <c r="E2501" s="2"/>
      <c r="F2501" s="2"/>
      <c r="G2501" s="2"/>
      <c r="H2501" s="3">
        <f t="shared" si="499"/>
        <v>0</v>
      </c>
      <c r="I2501" s="63"/>
      <c r="J2501" s="7"/>
      <c r="K2501" s="8"/>
      <c r="M2501" s="391"/>
    </row>
    <row r="2502" spans="1:13" ht="24.95" customHeight="1">
      <c r="A2502" s="32">
        <f t="shared" si="498"/>
        <v>0</v>
      </c>
      <c r="B2502" s="10"/>
      <c r="C2502" s="2"/>
      <c r="D2502" s="2"/>
      <c r="E2502" s="2"/>
      <c r="F2502" s="2"/>
      <c r="G2502" s="2"/>
      <c r="H2502" s="3">
        <f t="shared" si="499"/>
        <v>0</v>
      </c>
      <c r="I2502" s="63"/>
      <c r="J2502" s="7"/>
      <c r="K2502" s="8"/>
      <c r="M2502" s="391"/>
    </row>
    <row r="2503" spans="1:13" ht="24.95" customHeight="1">
      <c r="A2503" s="32">
        <f t="shared" si="498"/>
        <v>0</v>
      </c>
      <c r="B2503" s="10"/>
      <c r="C2503" s="2"/>
      <c r="D2503" s="2"/>
      <c r="E2503" s="2"/>
      <c r="F2503" s="2"/>
      <c r="G2503" s="2"/>
      <c r="H2503" s="3">
        <f t="shared" si="499"/>
        <v>0</v>
      </c>
      <c r="I2503" s="63"/>
      <c r="J2503" s="7"/>
      <c r="K2503" s="8"/>
      <c r="M2503" s="391"/>
    </row>
    <row r="2504" spans="1:13" ht="24.95" customHeight="1">
      <c r="A2504" s="32">
        <f t="shared" si="498"/>
        <v>0</v>
      </c>
      <c r="B2504" s="10"/>
      <c r="C2504" s="2"/>
      <c r="D2504" s="2"/>
      <c r="E2504" s="2"/>
      <c r="F2504" s="2"/>
      <c r="G2504" s="2"/>
      <c r="H2504" s="3">
        <f t="shared" si="499"/>
        <v>0</v>
      </c>
      <c r="I2504" s="63"/>
      <c r="J2504" s="7"/>
      <c r="K2504" s="8"/>
      <c r="M2504" s="391"/>
    </row>
    <row r="2505" spans="1:13" ht="24.95" customHeight="1">
      <c r="A2505" s="32">
        <f t="shared" si="498"/>
        <v>0</v>
      </c>
      <c r="B2505" s="10"/>
      <c r="C2505" s="2"/>
      <c r="D2505" s="2"/>
      <c r="E2505" s="2"/>
      <c r="F2505" s="2"/>
      <c r="G2505" s="2"/>
      <c r="H2505" s="3">
        <f t="shared" si="499"/>
        <v>0</v>
      </c>
      <c r="I2505" s="63"/>
      <c r="J2505" s="7"/>
      <c r="K2505" s="8"/>
      <c r="M2505" s="391"/>
    </row>
    <row r="2506" spans="1:13" ht="24.95" customHeight="1">
      <c r="A2506" s="32">
        <f t="shared" si="498"/>
        <v>0</v>
      </c>
      <c r="B2506" s="10"/>
      <c r="C2506" s="2"/>
      <c r="D2506" s="2"/>
      <c r="E2506" s="2"/>
      <c r="F2506" s="2"/>
      <c r="G2506" s="2"/>
      <c r="H2506" s="3">
        <f t="shared" si="499"/>
        <v>0</v>
      </c>
      <c r="I2506" s="63"/>
      <c r="J2506" s="7"/>
      <c r="K2506" s="8"/>
      <c r="M2506" s="391"/>
    </row>
    <row r="2507" spans="1:13" ht="24.95" customHeight="1">
      <c r="A2507" s="33" t="e">
        <f>VLOOKUP(B2498,O:W,2)</f>
        <v>#N/A</v>
      </c>
      <c r="B2507" s="649" t="s">
        <v>70</v>
      </c>
      <c r="C2507" s="650"/>
      <c r="D2507" s="650"/>
      <c r="E2507" s="650"/>
      <c r="F2507" s="650"/>
      <c r="G2507" s="650"/>
      <c r="H2507" s="6"/>
      <c r="I2507" s="63">
        <f>SUM(H2499:H2507)</f>
        <v>0</v>
      </c>
      <c r="J2507" s="1" t="e">
        <f>VLOOKUP(B2498,O:W,7)</f>
        <v>#N/A</v>
      </c>
      <c r="K2507" s="8"/>
      <c r="M2507" s="391"/>
    </row>
    <row r="2508" spans="1:13" ht="45.75" customHeight="1">
      <c r="A2508" s="32">
        <f>IF(B2508&gt;0,1,0)</f>
        <v>0</v>
      </c>
      <c r="B2508" s="647"/>
      <c r="C2508" s="648"/>
      <c r="D2508" s="648"/>
      <c r="E2508" s="648"/>
      <c r="F2508" s="648"/>
      <c r="G2508" s="648"/>
      <c r="H2508" s="6"/>
      <c r="I2508" s="63"/>
      <c r="J2508" s="7"/>
      <c r="K2508" s="8"/>
      <c r="M2508" s="390" t="s">
        <v>3876</v>
      </c>
    </row>
    <row r="2509" spans="1:13" ht="24.95" customHeight="1">
      <c r="A2509" s="32">
        <f t="shared" ref="A2509:A2516" si="500">IF(H2509&gt;0,1,0)</f>
        <v>0</v>
      </c>
      <c r="B2509" s="10"/>
      <c r="C2509" s="2"/>
      <c r="D2509" s="2"/>
      <c r="E2509" s="2"/>
      <c r="F2509" s="2"/>
      <c r="G2509" s="2"/>
      <c r="H2509" s="3">
        <f>IF(AND(C2509=0,D2509=0,E2509=0,F2509=0,G2509=0),0,ROUND(IF(C2509=0,1,C2509)*IF(D2509=0,1,D2509)*IF(E2509=0,1,E2509)*IF(F2509=0,1,F2509)*IF(G2509=0,1,G2509),2))</f>
        <v>0</v>
      </c>
      <c r="I2509" s="63"/>
      <c r="J2509" s="7"/>
      <c r="K2509" s="8"/>
      <c r="M2509" s="391" t="s">
        <v>3877</v>
      </c>
    </row>
    <row r="2510" spans="1:13" ht="24.95" customHeight="1">
      <c r="A2510" s="32">
        <f t="shared" si="500"/>
        <v>0</v>
      </c>
      <c r="B2510" s="10"/>
      <c r="C2510" s="2"/>
      <c r="D2510" s="2"/>
      <c r="E2510" s="2"/>
      <c r="F2510" s="2"/>
      <c r="G2510" s="2"/>
      <c r="H2510" s="3">
        <f t="shared" ref="H2510:H2516" si="501">IF(AND(C2510=0,D2510=0,E2510=0,F2510=0,G2510=0),0,ROUND(IF(C2510=0,1,C2510)*IF(D2510=0,1,D2510)*IF(E2510=0,1,E2510)*IF(F2510=0,1,F2510)*IF(G2510=0,1,G2510),2))</f>
        <v>0</v>
      </c>
      <c r="I2510" s="63"/>
      <c r="J2510" s="7"/>
      <c r="K2510" s="8"/>
      <c r="M2510" s="391"/>
    </row>
    <row r="2511" spans="1:13" ht="24.95" customHeight="1">
      <c r="A2511" s="32">
        <f t="shared" si="500"/>
        <v>0</v>
      </c>
      <c r="B2511" s="10"/>
      <c r="C2511" s="2"/>
      <c r="D2511" s="2"/>
      <c r="E2511" s="2"/>
      <c r="F2511" s="2"/>
      <c r="G2511" s="2"/>
      <c r="H2511" s="3">
        <f t="shared" si="501"/>
        <v>0</v>
      </c>
      <c r="I2511" s="63"/>
      <c r="J2511" s="7"/>
      <c r="K2511" s="8"/>
      <c r="M2511" s="391"/>
    </row>
    <row r="2512" spans="1:13" ht="24.95" customHeight="1">
      <c r="A2512" s="32">
        <f t="shared" si="500"/>
        <v>0</v>
      </c>
      <c r="B2512" s="10"/>
      <c r="C2512" s="2"/>
      <c r="D2512" s="2"/>
      <c r="E2512" s="2"/>
      <c r="F2512" s="2"/>
      <c r="G2512" s="2"/>
      <c r="H2512" s="3">
        <f t="shared" si="501"/>
        <v>0</v>
      </c>
      <c r="I2512" s="63"/>
      <c r="J2512" s="7"/>
      <c r="K2512" s="8"/>
      <c r="M2512" s="391"/>
    </row>
    <row r="2513" spans="1:13" ht="24.95" customHeight="1">
      <c r="A2513" s="32">
        <f t="shared" si="500"/>
        <v>0</v>
      </c>
      <c r="B2513" s="10"/>
      <c r="C2513" s="2"/>
      <c r="D2513" s="2"/>
      <c r="E2513" s="2"/>
      <c r="F2513" s="2"/>
      <c r="G2513" s="2"/>
      <c r="H2513" s="3">
        <f t="shared" si="501"/>
        <v>0</v>
      </c>
      <c r="I2513" s="63"/>
      <c r="J2513" s="7"/>
      <c r="K2513" s="8"/>
      <c r="M2513" s="391"/>
    </row>
    <row r="2514" spans="1:13" ht="24.95" customHeight="1">
      <c r="A2514" s="32">
        <f t="shared" si="500"/>
        <v>0</v>
      </c>
      <c r="B2514" s="10"/>
      <c r="C2514" s="2"/>
      <c r="D2514" s="2"/>
      <c r="E2514" s="2"/>
      <c r="F2514" s="2"/>
      <c r="G2514" s="2"/>
      <c r="H2514" s="3">
        <f t="shared" si="501"/>
        <v>0</v>
      </c>
      <c r="I2514" s="63"/>
      <c r="J2514" s="7"/>
      <c r="K2514" s="8"/>
      <c r="M2514" s="391"/>
    </row>
    <row r="2515" spans="1:13" ht="24.95" customHeight="1">
      <c r="A2515" s="32">
        <f t="shared" si="500"/>
        <v>0</v>
      </c>
      <c r="B2515" s="10"/>
      <c r="C2515" s="2"/>
      <c r="D2515" s="2"/>
      <c r="E2515" s="2"/>
      <c r="F2515" s="2"/>
      <c r="G2515" s="2"/>
      <c r="H2515" s="3">
        <f t="shared" si="501"/>
        <v>0</v>
      </c>
      <c r="I2515" s="63"/>
      <c r="J2515" s="7"/>
      <c r="K2515" s="8"/>
      <c r="M2515" s="391"/>
    </row>
    <row r="2516" spans="1:13" ht="24.95" customHeight="1">
      <c r="A2516" s="32">
        <f t="shared" si="500"/>
        <v>0</v>
      </c>
      <c r="B2516" s="10"/>
      <c r="C2516" s="2"/>
      <c r="D2516" s="2"/>
      <c r="E2516" s="2"/>
      <c r="F2516" s="2"/>
      <c r="G2516" s="2"/>
      <c r="H2516" s="3">
        <f t="shared" si="501"/>
        <v>0</v>
      </c>
      <c r="I2516" s="63"/>
      <c r="J2516" s="7"/>
      <c r="K2516" s="8"/>
      <c r="M2516" s="391"/>
    </row>
    <row r="2517" spans="1:13" ht="24.95" customHeight="1">
      <c r="A2517" s="33" t="e">
        <f>VLOOKUP(B2508,O:W,2)</f>
        <v>#N/A</v>
      </c>
      <c r="B2517" s="649" t="s">
        <v>70</v>
      </c>
      <c r="C2517" s="650"/>
      <c r="D2517" s="650"/>
      <c r="E2517" s="650"/>
      <c r="F2517" s="650"/>
      <c r="G2517" s="650"/>
      <c r="H2517" s="6"/>
      <c r="I2517" s="63">
        <f>SUM(H2509:H2517)</f>
        <v>0</v>
      </c>
      <c r="J2517" s="1" t="e">
        <f>VLOOKUP(B2508,O:W,7)</f>
        <v>#N/A</v>
      </c>
      <c r="K2517" s="8"/>
      <c r="M2517" s="391"/>
    </row>
    <row r="2518" spans="1:13" ht="45.75" customHeight="1">
      <c r="A2518" s="32">
        <f>IF(B2518&gt;0,1,0)</f>
        <v>0</v>
      </c>
      <c r="B2518" s="647"/>
      <c r="C2518" s="648"/>
      <c r="D2518" s="648"/>
      <c r="E2518" s="648"/>
      <c r="F2518" s="648"/>
      <c r="G2518" s="648"/>
      <c r="H2518" s="6"/>
      <c r="I2518" s="63"/>
      <c r="J2518" s="7"/>
      <c r="K2518" s="8"/>
      <c r="M2518" s="390" t="s">
        <v>3876</v>
      </c>
    </row>
    <row r="2519" spans="1:13" ht="24.95" customHeight="1">
      <c r="A2519" s="32">
        <f t="shared" ref="A2519:A2526" si="502">IF(H2519&gt;0,1,0)</f>
        <v>0</v>
      </c>
      <c r="B2519" s="10"/>
      <c r="C2519" s="2"/>
      <c r="D2519" s="2"/>
      <c r="E2519" s="2"/>
      <c r="F2519" s="2"/>
      <c r="G2519" s="2"/>
      <c r="H2519" s="3">
        <f>IF(AND(C2519=0,D2519=0,E2519=0,F2519=0,G2519=0),0,ROUND(IF(C2519=0,1,C2519)*IF(D2519=0,1,D2519)*IF(E2519=0,1,E2519)*IF(F2519=0,1,F2519)*IF(G2519=0,1,G2519),2))</f>
        <v>0</v>
      </c>
      <c r="I2519" s="63"/>
      <c r="J2519" s="7"/>
      <c r="K2519" s="8"/>
      <c r="M2519" s="391" t="s">
        <v>3877</v>
      </c>
    </row>
    <row r="2520" spans="1:13" ht="24.95" customHeight="1">
      <c r="A2520" s="32">
        <f t="shared" si="502"/>
        <v>0</v>
      </c>
      <c r="B2520" s="10"/>
      <c r="C2520" s="2"/>
      <c r="D2520" s="2"/>
      <c r="E2520" s="2"/>
      <c r="F2520" s="2"/>
      <c r="G2520" s="2"/>
      <c r="H2520" s="3">
        <f t="shared" ref="H2520:H2526" si="503">IF(AND(C2520=0,D2520=0,E2520=0,F2520=0,G2520=0),0,ROUND(IF(C2520=0,1,C2520)*IF(D2520=0,1,D2520)*IF(E2520=0,1,E2520)*IF(F2520=0,1,F2520)*IF(G2520=0,1,G2520),2))</f>
        <v>0</v>
      </c>
      <c r="I2520" s="63"/>
      <c r="J2520" s="7"/>
      <c r="K2520" s="8"/>
      <c r="M2520" s="391"/>
    </row>
    <row r="2521" spans="1:13" ht="24.95" customHeight="1">
      <c r="A2521" s="32">
        <f t="shared" si="502"/>
        <v>0</v>
      </c>
      <c r="B2521" s="10"/>
      <c r="C2521" s="2"/>
      <c r="D2521" s="2"/>
      <c r="E2521" s="2"/>
      <c r="F2521" s="2"/>
      <c r="G2521" s="2"/>
      <c r="H2521" s="3">
        <f t="shared" si="503"/>
        <v>0</v>
      </c>
      <c r="I2521" s="63"/>
      <c r="J2521" s="7"/>
      <c r="K2521" s="8"/>
      <c r="M2521" s="391"/>
    </row>
    <row r="2522" spans="1:13" ht="24.95" customHeight="1">
      <c r="A2522" s="32">
        <f t="shared" si="502"/>
        <v>0</v>
      </c>
      <c r="B2522" s="10"/>
      <c r="C2522" s="2"/>
      <c r="D2522" s="2"/>
      <c r="E2522" s="2"/>
      <c r="F2522" s="2"/>
      <c r="G2522" s="2"/>
      <c r="H2522" s="3">
        <f t="shared" si="503"/>
        <v>0</v>
      </c>
      <c r="I2522" s="63"/>
      <c r="J2522" s="7"/>
      <c r="K2522" s="8"/>
      <c r="M2522" s="391"/>
    </row>
    <row r="2523" spans="1:13" ht="24.95" customHeight="1">
      <c r="A2523" s="32">
        <f t="shared" si="502"/>
        <v>0</v>
      </c>
      <c r="B2523" s="10"/>
      <c r="C2523" s="2"/>
      <c r="D2523" s="2"/>
      <c r="E2523" s="2"/>
      <c r="F2523" s="2"/>
      <c r="G2523" s="2"/>
      <c r="H2523" s="3">
        <f t="shared" si="503"/>
        <v>0</v>
      </c>
      <c r="I2523" s="63"/>
      <c r="J2523" s="7"/>
      <c r="K2523" s="8"/>
      <c r="M2523" s="391"/>
    </row>
    <row r="2524" spans="1:13" ht="24.95" customHeight="1">
      <c r="A2524" s="32">
        <f t="shared" si="502"/>
        <v>0</v>
      </c>
      <c r="B2524" s="10"/>
      <c r="C2524" s="2"/>
      <c r="D2524" s="2"/>
      <c r="E2524" s="2"/>
      <c r="F2524" s="2"/>
      <c r="G2524" s="2"/>
      <c r="H2524" s="3">
        <f t="shared" si="503"/>
        <v>0</v>
      </c>
      <c r="I2524" s="63"/>
      <c r="J2524" s="7"/>
      <c r="K2524" s="8"/>
      <c r="M2524" s="391"/>
    </row>
    <row r="2525" spans="1:13" ht="24.95" customHeight="1">
      <c r="A2525" s="32">
        <f t="shared" si="502"/>
        <v>0</v>
      </c>
      <c r="B2525" s="10"/>
      <c r="C2525" s="2"/>
      <c r="D2525" s="2"/>
      <c r="E2525" s="2"/>
      <c r="F2525" s="2"/>
      <c r="G2525" s="2"/>
      <c r="H2525" s="3">
        <f t="shared" si="503"/>
        <v>0</v>
      </c>
      <c r="I2525" s="63"/>
      <c r="J2525" s="7"/>
      <c r="K2525" s="8"/>
      <c r="M2525" s="391"/>
    </row>
    <row r="2526" spans="1:13" ht="24.95" customHeight="1">
      <c r="A2526" s="32">
        <f t="shared" si="502"/>
        <v>0</v>
      </c>
      <c r="B2526" s="10"/>
      <c r="C2526" s="2"/>
      <c r="D2526" s="2"/>
      <c r="E2526" s="2"/>
      <c r="F2526" s="2"/>
      <c r="G2526" s="2"/>
      <c r="H2526" s="3">
        <f t="shared" si="503"/>
        <v>0</v>
      </c>
      <c r="I2526" s="63"/>
      <c r="J2526" s="7"/>
      <c r="K2526" s="8"/>
      <c r="M2526" s="391"/>
    </row>
    <row r="2527" spans="1:13" ht="24.95" customHeight="1">
      <c r="A2527" s="33" t="e">
        <f>VLOOKUP(B2518,O:W,2)</f>
        <v>#N/A</v>
      </c>
      <c r="B2527" s="649" t="s">
        <v>70</v>
      </c>
      <c r="C2527" s="650"/>
      <c r="D2527" s="650"/>
      <c r="E2527" s="650"/>
      <c r="F2527" s="650"/>
      <c r="G2527" s="650"/>
      <c r="H2527" s="6"/>
      <c r="I2527" s="63">
        <f>SUM(H2519:H2527)</f>
        <v>0</v>
      </c>
      <c r="J2527" s="1" t="e">
        <f>VLOOKUP(B2518,O:W,7)</f>
        <v>#N/A</v>
      </c>
      <c r="K2527" s="8"/>
      <c r="M2527" s="391"/>
    </row>
    <row r="2528" spans="1:13" ht="45.75" customHeight="1">
      <c r="A2528" s="32">
        <f>IF(B2528&gt;0,1,0)</f>
        <v>0</v>
      </c>
      <c r="B2528" s="647"/>
      <c r="C2528" s="648"/>
      <c r="D2528" s="648"/>
      <c r="E2528" s="648"/>
      <c r="F2528" s="648"/>
      <c r="G2528" s="648"/>
      <c r="H2528" s="6"/>
      <c r="I2528" s="63"/>
      <c r="J2528" s="7"/>
      <c r="K2528" s="8"/>
      <c r="M2528" s="390" t="s">
        <v>3876</v>
      </c>
    </row>
    <row r="2529" spans="1:13" ht="24.95" customHeight="1">
      <c r="A2529" s="32">
        <f t="shared" ref="A2529:A2536" si="504">IF(H2529&gt;0,1,0)</f>
        <v>0</v>
      </c>
      <c r="B2529" s="10"/>
      <c r="C2529" s="2"/>
      <c r="D2529" s="2"/>
      <c r="E2529" s="2"/>
      <c r="F2529" s="2"/>
      <c r="G2529" s="2"/>
      <c r="H2529" s="3">
        <f>IF(AND(C2529=0,D2529=0,E2529=0,F2529=0,G2529=0),0,ROUND(IF(C2529=0,1,C2529)*IF(D2529=0,1,D2529)*IF(E2529=0,1,E2529)*IF(F2529=0,1,F2529)*IF(G2529=0,1,G2529),2))</f>
        <v>0</v>
      </c>
      <c r="I2529" s="63"/>
      <c r="J2529" s="7"/>
      <c r="K2529" s="8"/>
      <c r="M2529" s="391" t="s">
        <v>3877</v>
      </c>
    </row>
    <row r="2530" spans="1:13" ht="24.95" customHeight="1">
      <c r="A2530" s="32">
        <f t="shared" si="504"/>
        <v>0</v>
      </c>
      <c r="B2530" s="10"/>
      <c r="C2530" s="2"/>
      <c r="D2530" s="2"/>
      <c r="E2530" s="2"/>
      <c r="F2530" s="2"/>
      <c r="G2530" s="2"/>
      <c r="H2530" s="3">
        <f t="shared" ref="H2530:H2536" si="505">IF(AND(C2530=0,D2530=0,E2530=0,F2530=0,G2530=0),0,ROUND(IF(C2530=0,1,C2530)*IF(D2530=0,1,D2530)*IF(E2530=0,1,E2530)*IF(F2530=0,1,F2530)*IF(G2530=0,1,G2530),2))</f>
        <v>0</v>
      </c>
      <c r="I2530" s="63"/>
      <c r="J2530" s="7"/>
      <c r="K2530" s="8"/>
      <c r="M2530" s="391"/>
    </row>
    <row r="2531" spans="1:13" ht="24.95" customHeight="1">
      <c r="A2531" s="32">
        <f t="shared" si="504"/>
        <v>0</v>
      </c>
      <c r="B2531" s="10"/>
      <c r="C2531" s="2"/>
      <c r="D2531" s="2"/>
      <c r="E2531" s="2"/>
      <c r="F2531" s="2"/>
      <c r="G2531" s="2"/>
      <c r="H2531" s="3">
        <f t="shared" si="505"/>
        <v>0</v>
      </c>
      <c r="I2531" s="63"/>
      <c r="J2531" s="7"/>
      <c r="K2531" s="8"/>
      <c r="M2531" s="391"/>
    </row>
    <row r="2532" spans="1:13" ht="24.95" customHeight="1">
      <c r="A2532" s="32">
        <f t="shared" si="504"/>
        <v>0</v>
      </c>
      <c r="B2532" s="10"/>
      <c r="C2532" s="2"/>
      <c r="D2532" s="2"/>
      <c r="E2532" s="2"/>
      <c r="F2532" s="2"/>
      <c r="G2532" s="2"/>
      <c r="H2532" s="3">
        <f t="shared" si="505"/>
        <v>0</v>
      </c>
      <c r="I2532" s="63"/>
      <c r="J2532" s="7"/>
      <c r="K2532" s="8"/>
      <c r="M2532" s="391"/>
    </row>
    <row r="2533" spans="1:13" ht="24.95" customHeight="1">
      <c r="A2533" s="32">
        <f t="shared" si="504"/>
        <v>0</v>
      </c>
      <c r="B2533" s="10"/>
      <c r="C2533" s="2"/>
      <c r="D2533" s="2"/>
      <c r="E2533" s="2"/>
      <c r="F2533" s="2"/>
      <c r="G2533" s="2"/>
      <c r="H2533" s="3">
        <f t="shared" si="505"/>
        <v>0</v>
      </c>
      <c r="I2533" s="63"/>
      <c r="J2533" s="7"/>
      <c r="K2533" s="8"/>
      <c r="M2533" s="391"/>
    </row>
    <row r="2534" spans="1:13" ht="24.95" customHeight="1">
      <c r="A2534" s="32">
        <f t="shared" si="504"/>
        <v>0</v>
      </c>
      <c r="B2534" s="10"/>
      <c r="C2534" s="2"/>
      <c r="D2534" s="2"/>
      <c r="E2534" s="2"/>
      <c r="F2534" s="2"/>
      <c r="G2534" s="2"/>
      <c r="H2534" s="3">
        <f t="shared" si="505"/>
        <v>0</v>
      </c>
      <c r="I2534" s="63"/>
      <c r="J2534" s="7"/>
      <c r="K2534" s="8"/>
      <c r="M2534" s="391"/>
    </row>
    <row r="2535" spans="1:13" ht="24.95" customHeight="1">
      <c r="A2535" s="32">
        <f t="shared" si="504"/>
        <v>0</v>
      </c>
      <c r="B2535" s="10"/>
      <c r="C2535" s="2"/>
      <c r="D2535" s="2"/>
      <c r="E2535" s="2"/>
      <c r="F2535" s="2"/>
      <c r="G2535" s="2"/>
      <c r="H2535" s="3">
        <f t="shared" si="505"/>
        <v>0</v>
      </c>
      <c r="I2535" s="63"/>
      <c r="J2535" s="7"/>
      <c r="K2535" s="8"/>
      <c r="M2535" s="391"/>
    </row>
    <row r="2536" spans="1:13" ht="24.95" customHeight="1">
      <c r="A2536" s="32">
        <f t="shared" si="504"/>
        <v>0</v>
      </c>
      <c r="B2536" s="10"/>
      <c r="C2536" s="2"/>
      <c r="D2536" s="2"/>
      <c r="E2536" s="2"/>
      <c r="F2536" s="2"/>
      <c r="G2536" s="2"/>
      <c r="H2536" s="3">
        <f t="shared" si="505"/>
        <v>0</v>
      </c>
      <c r="I2536" s="63"/>
      <c r="J2536" s="7"/>
      <c r="K2536" s="8"/>
      <c r="M2536" s="391"/>
    </row>
    <row r="2537" spans="1:13" ht="24.95" customHeight="1">
      <c r="A2537" s="33" t="e">
        <f>VLOOKUP(B2528,O:W,2)</f>
        <v>#N/A</v>
      </c>
      <c r="B2537" s="649" t="s">
        <v>70</v>
      </c>
      <c r="C2537" s="650"/>
      <c r="D2537" s="650"/>
      <c r="E2537" s="650"/>
      <c r="F2537" s="650"/>
      <c r="G2537" s="650"/>
      <c r="H2537" s="6"/>
      <c r="I2537" s="63">
        <f>SUM(H2529:H2537)</f>
        <v>0</v>
      </c>
      <c r="J2537" s="1" t="e">
        <f>VLOOKUP(B2528,O:W,7)</f>
        <v>#N/A</v>
      </c>
      <c r="K2537" s="8"/>
      <c r="M2537" s="391"/>
    </row>
    <row r="2538" spans="1:13" ht="45.75" customHeight="1">
      <c r="A2538" s="32">
        <f>IF(B2538&gt;0,1,0)</f>
        <v>0</v>
      </c>
      <c r="B2538" s="647"/>
      <c r="C2538" s="648"/>
      <c r="D2538" s="648"/>
      <c r="E2538" s="648"/>
      <c r="F2538" s="648"/>
      <c r="G2538" s="648"/>
      <c r="H2538" s="6"/>
      <c r="I2538" s="63"/>
      <c r="J2538" s="7"/>
      <c r="K2538" s="8"/>
      <c r="M2538" s="390" t="s">
        <v>3876</v>
      </c>
    </row>
    <row r="2539" spans="1:13" ht="24.95" customHeight="1">
      <c r="A2539" s="32">
        <f t="shared" ref="A2539:A2546" si="506">IF(H2539&gt;0,1,0)</f>
        <v>0</v>
      </c>
      <c r="B2539" s="10"/>
      <c r="C2539" s="2"/>
      <c r="D2539" s="2"/>
      <c r="E2539" s="2"/>
      <c r="F2539" s="2"/>
      <c r="G2539" s="2"/>
      <c r="H2539" s="3">
        <f>IF(AND(C2539=0,D2539=0,E2539=0,F2539=0,G2539=0),0,ROUND(IF(C2539=0,1,C2539)*IF(D2539=0,1,D2539)*IF(E2539=0,1,E2539)*IF(F2539=0,1,F2539)*IF(G2539=0,1,G2539),2))</f>
        <v>0</v>
      </c>
      <c r="I2539" s="63"/>
      <c r="J2539" s="7"/>
      <c r="K2539" s="8"/>
      <c r="M2539" s="391" t="s">
        <v>3877</v>
      </c>
    </row>
    <row r="2540" spans="1:13" ht="24.95" customHeight="1">
      <c r="A2540" s="32">
        <f t="shared" si="506"/>
        <v>0</v>
      </c>
      <c r="B2540" s="10"/>
      <c r="C2540" s="2"/>
      <c r="D2540" s="2"/>
      <c r="E2540" s="2"/>
      <c r="F2540" s="2"/>
      <c r="G2540" s="2"/>
      <c r="H2540" s="3">
        <f t="shared" ref="H2540:H2546" si="507">IF(AND(C2540=0,D2540=0,E2540=0,F2540=0,G2540=0),0,ROUND(IF(C2540=0,1,C2540)*IF(D2540=0,1,D2540)*IF(E2540=0,1,E2540)*IF(F2540=0,1,F2540)*IF(G2540=0,1,G2540),2))</f>
        <v>0</v>
      </c>
      <c r="I2540" s="63"/>
      <c r="J2540" s="7"/>
      <c r="K2540" s="8"/>
      <c r="M2540" s="391"/>
    </row>
    <row r="2541" spans="1:13" ht="24.95" customHeight="1">
      <c r="A2541" s="32">
        <f t="shared" si="506"/>
        <v>0</v>
      </c>
      <c r="B2541" s="10"/>
      <c r="C2541" s="2"/>
      <c r="D2541" s="2"/>
      <c r="E2541" s="2"/>
      <c r="F2541" s="2"/>
      <c r="G2541" s="2"/>
      <c r="H2541" s="3">
        <f t="shared" si="507"/>
        <v>0</v>
      </c>
      <c r="I2541" s="63"/>
      <c r="J2541" s="7"/>
      <c r="K2541" s="8"/>
      <c r="M2541" s="391"/>
    </row>
    <row r="2542" spans="1:13" ht="24.95" customHeight="1">
      <c r="A2542" s="32">
        <f t="shared" si="506"/>
        <v>0</v>
      </c>
      <c r="B2542" s="10"/>
      <c r="C2542" s="2"/>
      <c r="D2542" s="2"/>
      <c r="E2542" s="2"/>
      <c r="F2542" s="2"/>
      <c r="G2542" s="2"/>
      <c r="H2542" s="3">
        <f t="shared" si="507"/>
        <v>0</v>
      </c>
      <c r="I2542" s="63"/>
      <c r="J2542" s="7"/>
      <c r="K2542" s="8"/>
      <c r="M2542" s="391"/>
    </row>
    <row r="2543" spans="1:13" ht="24.95" customHeight="1">
      <c r="A2543" s="32">
        <f t="shared" si="506"/>
        <v>0</v>
      </c>
      <c r="B2543" s="10"/>
      <c r="C2543" s="2"/>
      <c r="D2543" s="2"/>
      <c r="E2543" s="2"/>
      <c r="F2543" s="2"/>
      <c r="G2543" s="2"/>
      <c r="H2543" s="3">
        <f t="shared" si="507"/>
        <v>0</v>
      </c>
      <c r="I2543" s="63"/>
      <c r="J2543" s="7"/>
      <c r="K2543" s="8"/>
      <c r="M2543" s="391"/>
    </row>
    <row r="2544" spans="1:13" ht="24.95" customHeight="1">
      <c r="A2544" s="32">
        <f t="shared" si="506"/>
        <v>0</v>
      </c>
      <c r="B2544" s="10"/>
      <c r="C2544" s="2"/>
      <c r="D2544" s="2"/>
      <c r="E2544" s="2"/>
      <c r="F2544" s="2"/>
      <c r="G2544" s="2"/>
      <c r="H2544" s="3">
        <f t="shared" si="507"/>
        <v>0</v>
      </c>
      <c r="I2544" s="63"/>
      <c r="J2544" s="7"/>
      <c r="K2544" s="8"/>
      <c r="M2544" s="391"/>
    </row>
    <row r="2545" spans="1:13" ht="24.95" customHeight="1">
      <c r="A2545" s="32">
        <f t="shared" si="506"/>
        <v>0</v>
      </c>
      <c r="B2545" s="10"/>
      <c r="C2545" s="2"/>
      <c r="D2545" s="2"/>
      <c r="E2545" s="2"/>
      <c r="F2545" s="2"/>
      <c r="G2545" s="2"/>
      <c r="H2545" s="3">
        <f t="shared" si="507"/>
        <v>0</v>
      </c>
      <c r="I2545" s="63"/>
      <c r="J2545" s="7"/>
      <c r="K2545" s="8"/>
      <c r="M2545" s="391"/>
    </row>
    <row r="2546" spans="1:13" ht="24.95" customHeight="1">
      <c r="A2546" s="32">
        <f t="shared" si="506"/>
        <v>0</v>
      </c>
      <c r="B2546" s="10"/>
      <c r="C2546" s="2"/>
      <c r="D2546" s="2"/>
      <c r="E2546" s="2"/>
      <c r="F2546" s="2"/>
      <c r="G2546" s="2"/>
      <c r="H2546" s="3">
        <f t="shared" si="507"/>
        <v>0</v>
      </c>
      <c r="I2546" s="63"/>
      <c r="J2546" s="7"/>
      <c r="K2546" s="8"/>
      <c r="M2546" s="391"/>
    </row>
    <row r="2547" spans="1:13" ht="24.95" customHeight="1">
      <c r="A2547" s="33" t="e">
        <f>VLOOKUP(B2538,O:W,2)</f>
        <v>#N/A</v>
      </c>
      <c r="B2547" s="649" t="s">
        <v>70</v>
      </c>
      <c r="C2547" s="650"/>
      <c r="D2547" s="650"/>
      <c r="E2547" s="650"/>
      <c r="F2547" s="650"/>
      <c r="G2547" s="650"/>
      <c r="H2547" s="6"/>
      <c r="I2547" s="63">
        <f>SUM(H2539:H2547)</f>
        <v>0</v>
      </c>
      <c r="J2547" s="1" t="e">
        <f>VLOOKUP(B2538,O:W,7)</f>
        <v>#N/A</v>
      </c>
      <c r="K2547" s="8"/>
      <c r="M2547" s="391"/>
    </row>
    <row r="2548" spans="1:13" ht="45.75" customHeight="1">
      <c r="A2548" s="32">
        <f>IF(B2548&gt;0,1,0)</f>
        <v>0</v>
      </c>
      <c r="B2548" s="647"/>
      <c r="C2548" s="648"/>
      <c r="D2548" s="648"/>
      <c r="E2548" s="648"/>
      <c r="F2548" s="648"/>
      <c r="G2548" s="648"/>
      <c r="H2548" s="6"/>
      <c r="I2548" s="63"/>
      <c r="J2548" s="7"/>
      <c r="K2548" s="8"/>
      <c r="M2548" s="390" t="s">
        <v>3876</v>
      </c>
    </row>
    <row r="2549" spans="1:13" ht="24.95" customHeight="1">
      <c r="A2549" s="32">
        <f t="shared" ref="A2549:A2556" si="508">IF(H2549&gt;0,1,0)</f>
        <v>0</v>
      </c>
      <c r="B2549" s="10"/>
      <c r="C2549" s="2"/>
      <c r="D2549" s="2"/>
      <c r="E2549" s="2"/>
      <c r="F2549" s="2"/>
      <c r="G2549" s="2"/>
      <c r="H2549" s="3">
        <f>IF(AND(C2549=0,D2549=0,E2549=0,F2549=0,G2549=0),0,ROUND(IF(C2549=0,1,C2549)*IF(D2549=0,1,D2549)*IF(E2549=0,1,E2549)*IF(F2549=0,1,F2549)*IF(G2549=0,1,G2549),2))</f>
        <v>0</v>
      </c>
      <c r="I2549" s="63"/>
      <c r="J2549" s="7"/>
      <c r="K2549" s="8"/>
      <c r="M2549" s="391" t="s">
        <v>3877</v>
      </c>
    </row>
    <row r="2550" spans="1:13" ht="24.95" customHeight="1">
      <c r="A2550" s="32">
        <f t="shared" si="508"/>
        <v>0</v>
      </c>
      <c r="B2550" s="10"/>
      <c r="C2550" s="2"/>
      <c r="D2550" s="2"/>
      <c r="E2550" s="2"/>
      <c r="F2550" s="2"/>
      <c r="G2550" s="2"/>
      <c r="H2550" s="3">
        <f t="shared" ref="H2550:H2556" si="509">IF(AND(C2550=0,D2550=0,E2550=0,F2550=0,G2550=0),0,ROUND(IF(C2550=0,1,C2550)*IF(D2550=0,1,D2550)*IF(E2550=0,1,E2550)*IF(F2550=0,1,F2550)*IF(G2550=0,1,G2550),2))</f>
        <v>0</v>
      </c>
      <c r="I2550" s="63"/>
      <c r="J2550" s="7"/>
      <c r="K2550" s="8"/>
      <c r="M2550" s="391"/>
    </row>
    <row r="2551" spans="1:13" ht="24.95" customHeight="1">
      <c r="A2551" s="32">
        <f t="shared" si="508"/>
        <v>0</v>
      </c>
      <c r="B2551" s="10"/>
      <c r="C2551" s="2"/>
      <c r="D2551" s="2"/>
      <c r="E2551" s="2"/>
      <c r="F2551" s="2"/>
      <c r="G2551" s="2"/>
      <c r="H2551" s="3">
        <f t="shared" si="509"/>
        <v>0</v>
      </c>
      <c r="I2551" s="63"/>
      <c r="J2551" s="7"/>
      <c r="K2551" s="8"/>
      <c r="M2551" s="391"/>
    </row>
    <row r="2552" spans="1:13" ht="24.95" customHeight="1">
      <c r="A2552" s="32">
        <f t="shared" si="508"/>
        <v>0</v>
      </c>
      <c r="B2552" s="10"/>
      <c r="C2552" s="2"/>
      <c r="D2552" s="2"/>
      <c r="E2552" s="2"/>
      <c r="F2552" s="2"/>
      <c r="G2552" s="2"/>
      <c r="H2552" s="3">
        <f t="shared" si="509"/>
        <v>0</v>
      </c>
      <c r="I2552" s="63"/>
      <c r="J2552" s="7"/>
      <c r="K2552" s="8"/>
      <c r="M2552" s="391"/>
    </row>
    <row r="2553" spans="1:13" ht="24.95" customHeight="1">
      <c r="A2553" s="32">
        <f t="shared" si="508"/>
        <v>0</v>
      </c>
      <c r="B2553" s="10"/>
      <c r="C2553" s="2"/>
      <c r="D2553" s="2"/>
      <c r="E2553" s="2"/>
      <c r="F2553" s="2"/>
      <c r="G2553" s="2"/>
      <c r="H2553" s="3">
        <f t="shared" si="509"/>
        <v>0</v>
      </c>
      <c r="I2553" s="63"/>
      <c r="J2553" s="7"/>
      <c r="K2553" s="8"/>
      <c r="M2553" s="391"/>
    </row>
    <row r="2554" spans="1:13" ht="24.95" customHeight="1">
      <c r="A2554" s="32">
        <f t="shared" si="508"/>
        <v>0</v>
      </c>
      <c r="B2554" s="10"/>
      <c r="C2554" s="2"/>
      <c r="D2554" s="2"/>
      <c r="E2554" s="2"/>
      <c r="F2554" s="2"/>
      <c r="G2554" s="2"/>
      <c r="H2554" s="3">
        <f t="shared" si="509"/>
        <v>0</v>
      </c>
      <c r="I2554" s="63"/>
      <c r="J2554" s="7"/>
      <c r="K2554" s="8"/>
      <c r="M2554" s="391"/>
    </row>
    <row r="2555" spans="1:13" ht="24.95" customHeight="1">
      <c r="A2555" s="32">
        <f t="shared" si="508"/>
        <v>0</v>
      </c>
      <c r="B2555" s="10"/>
      <c r="C2555" s="2"/>
      <c r="D2555" s="2"/>
      <c r="E2555" s="2"/>
      <c r="F2555" s="2"/>
      <c r="G2555" s="2"/>
      <c r="H2555" s="3">
        <f t="shared" si="509"/>
        <v>0</v>
      </c>
      <c r="I2555" s="63"/>
      <c r="J2555" s="7"/>
      <c r="K2555" s="8"/>
      <c r="M2555" s="391"/>
    </row>
    <row r="2556" spans="1:13" ht="24.95" customHeight="1">
      <c r="A2556" s="32">
        <f t="shared" si="508"/>
        <v>0</v>
      </c>
      <c r="B2556" s="10"/>
      <c r="C2556" s="2"/>
      <c r="D2556" s="2"/>
      <c r="E2556" s="2"/>
      <c r="F2556" s="2"/>
      <c r="G2556" s="2"/>
      <c r="H2556" s="3">
        <f t="shared" si="509"/>
        <v>0</v>
      </c>
      <c r="I2556" s="63"/>
      <c r="J2556" s="7"/>
      <c r="K2556" s="8"/>
      <c r="M2556" s="391"/>
    </row>
    <row r="2557" spans="1:13" ht="24.95" customHeight="1">
      <c r="A2557" s="33" t="e">
        <f>VLOOKUP(B2548,O:W,2)</f>
        <v>#N/A</v>
      </c>
      <c r="B2557" s="649" t="s">
        <v>70</v>
      </c>
      <c r="C2557" s="650"/>
      <c r="D2557" s="650"/>
      <c r="E2557" s="650"/>
      <c r="F2557" s="650"/>
      <c r="G2557" s="650"/>
      <c r="H2557" s="6"/>
      <c r="I2557" s="63">
        <f>SUM(H2549:H2557)</f>
        <v>0</v>
      </c>
      <c r="J2557" s="1" t="e">
        <f>VLOOKUP(B2548,O:W,7)</f>
        <v>#N/A</v>
      </c>
      <c r="K2557" s="8"/>
      <c r="M2557" s="391"/>
    </row>
    <row r="2558" spans="1:13" ht="45.75" customHeight="1">
      <c r="A2558" s="32">
        <f>IF(B2558&gt;0,1,0)</f>
        <v>0</v>
      </c>
      <c r="B2558" s="647"/>
      <c r="C2558" s="648"/>
      <c r="D2558" s="648"/>
      <c r="E2558" s="648"/>
      <c r="F2558" s="648"/>
      <c r="G2558" s="648"/>
      <c r="H2558" s="6"/>
      <c r="I2558" s="63"/>
      <c r="J2558" s="7"/>
      <c r="K2558" s="8"/>
      <c r="M2558" s="390" t="s">
        <v>3876</v>
      </c>
    </row>
    <row r="2559" spans="1:13" ht="24.95" customHeight="1">
      <c r="A2559" s="32">
        <f t="shared" ref="A2559:A2566" si="510">IF(H2559&gt;0,1,0)</f>
        <v>0</v>
      </c>
      <c r="B2559" s="10"/>
      <c r="C2559" s="2"/>
      <c r="D2559" s="2"/>
      <c r="E2559" s="2"/>
      <c r="F2559" s="2"/>
      <c r="G2559" s="2"/>
      <c r="H2559" s="3">
        <f>IF(AND(C2559=0,D2559=0,E2559=0,F2559=0,G2559=0),0,ROUND(IF(C2559=0,1,C2559)*IF(D2559=0,1,D2559)*IF(E2559=0,1,E2559)*IF(F2559=0,1,F2559)*IF(G2559=0,1,G2559),2))</f>
        <v>0</v>
      </c>
      <c r="I2559" s="63"/>
      <c r="J2559" s="7"/>
      <c r="K2559" s="8"/>
      <c r="M2559" s="391" t="s">
        <v>3877</v>
      </c>
    </row>
    <row r="2560" spans="1:13" ht="24.95" customHeight="1">
      <c r="A2560" s="32">
        <f t="shared" si="510"/>
        <v>0</v>
      </c>
      <c r="B2560" s="10"/>
      <c r="C2560" s="2"/>
      <c r="D2560" s="2"/>
      <c r="E2560" s="2"/>
      <c r="F2560" s="2"/>
      <c r="G2560" s="2"/>
      <c r="H2560" s="3">
        <f t="shared" ref="H2560:H2566" si="511">IF(AND(C2560=0,D2560=0,E2560=0,F2560=0,G2560=0),0,ROUND(IF(C2560=0,1,C2560)*IF(D2560=0,1,D2560)*IF(E2560=0,1,E2560)*IF(F2560=0,1,F2560)*IF(G2560=0,1,G2560),2))</f>
        <v>0</v>
      </c>
      <c r="I2560" s="63"/>
      <c r="J2560" s="7"/>
      <c r="K2560" s="8"/>
      <c r="M2560" s="391"/>
    </row>
    <row r="2561" spans="1:13" ht="24.95" customHeight="1">
      <c r="A2561" s="32">
        <f t="shared" si="510"/>
        <v>0</v>
      </c>
      <c r="B2561" s="10"/>
      <c r="C2561" s="2"/>
      <c r="D2561" s="2"/>
      <c r="E2561" s="2"/>
      <c r="F2561" s="2"/>
      <c r="G2561" s="2"/>
      <c r="H2561" s="3">
        <f t="shared" si="511"/>
        <v>0</v>
      </c>
      <c r="I2561" s="63"/>
      <c r="J2561" s="7"/>
      <c r="K2561" s="8"/>
      <c r="M2561" s="391"/>
    </row>
    <row r="2562" spans="1:13" ht="24.95" customHeight="1">
      <c r="A2562" s="32">
        <f t="shared" si="510"/>
        <v>0</v>
      </c>
      <c r="B2562" s="10"/>
      <c r="C2562" s="2"/>
      <c r="D2562" s="2"/>
      <c r="E2562" s="2"/>
      <c r="F2562" s="2"/>
      <c r="G2562" s="2"/>
      <c r="H2562" s="3">
        <f t="shared" si="511"/>
        <v>0</v>
      </c>
      <c r="I2562" s="63"/>
      <c r="J2562" s="7"/>
      <c r="K2562" s="8"/>
      <c r="M2562" s="391"/>
    </row>
    <row r="2563" spans="1:13" ht="24.95" customHeight="1">
      <c r="A2563" s="32">
        <f t="shared" si="510"/>
        <v>0</v>
      </c>
      <c r="B2563" s="10"/>
      <c r="C2563" s="2"/>
      <c r="D2563" s="2"/>
      <c r="E2563" s="2"/>
      <c r="F2563" s="2"/>
      <c r="G2563" s="2"/>
      <c r="H2563" s="3">
        <f t="shared" si="511"/>
        <v>0</v>
      </c>
      <c r="I2563" s="63"/>
      <c r="J2563" s="7"/>
      <c r="K2563" s="8"/>
      <c r="M2563" s="391"/>
    </row>
    <row r="2564" spans="1:13" ht="24.95" customHeight="1">
      <c r="A2564" s="32">
        <f t="shared" si="510"/>
        <v>0</v>
      </c>
      <c r="B2564" s="10"/>
      <c r="C2564" s="2"/>
      <c r="D2564" s="2"/>
      <c r="E2564" s="2"/>
      <c r="F2564" s="2"/>
      <c r="G2564" s="2"/>
      <c r="H2564" s="3">
        <f t="shared" si="511"/>
        <v>0</v>
      </c>
      <c r="I2564" s="63"/>
      <c r="J2564" s="7"/>
      <c r="K2564" s="8"/>
      <c r="M2564" s="391"/>
    </row>
    <row r="2565" spans="1:13" ht="24.95" customHeight="1">
      <c r="A2565" s="32">
        <f t="shared" si="510"/>
        <v>0</v>
      </c>
      <c r="B2565" s="10"/>
      <c r="C2565" s="2"/>
      <c r="D2565" s="2"/>
      <c r="E2565" s="2"/>
      <c r="F2565" s="2"/>
      <c r="G2565" s="2"/>
      <c r="H2565" s="3">
        <f t="shared" si="511"/>
        <v>0</v>
      </c>
      <c r="I2565" s="63"/>
      <c r="J2565" s="7"/>
      <c r="K2565" s="8"/>
      <c r="M2565" s="391"/>
    </row>
    <row r="2566" spans="1:13" ht="24.95" customHeight="1">
      <c r="A2566" s="32">
        <f t="shared" si="510"/>
        <v>0</v>
      </c>
      <c r="B2566" s="10"/>
      <c r="C2566" s="2"/>
      <c r="D2566" s="2"/>
      <c r="E2566" s="2"/>
      <c r="F2566" s="2"/>
      <c r="G2566" s="2"/>
      <c r="H2566" s="3">
        <f t="shared" si="511"/>
        <v>0</v>
      </c>
      <c r="I2566" s="63"/>
      <c r="J2566" s="7"/>
      <c r="K2566" s="8"/>
      <c r="M2566" s="391"/>
    </row>
    <row r="2567" spans="1:13" ht="24.95" customHeight="1">
      <c r="A2567" s="33" t="e">
        <f>VLOOKUP(B2558,O:W,2)</f>
        <v>#N/A</v>
      </c>
      <c r="B2567" s="649" t="s">
        <v>70</v>
      </c>
      <c r="C2567" s="650"/>
      <c r="D2567" s="650"/>
      <c r="E2567" s="650"/>
      <c r="F2567" s="650"/>
      <c r="G2567" s="650"/>
      <c r="H2567" s="6"/>
      <c r="I2567" s="63">
        <f>SUM(H2559:H2567)</f>
        <v>0</v>
      </c>
      <c r="J2567" s="1" t="e">
        <f>VLOOKUP(B2558,O:W,7)</f>
        <v>#N/A</v>
      </c>
      <c r="K2567" s="8"/>
      <c r="M2567" s="391"/>
    </row>
    <row r="2568" spans="1:13" ht="45.75" customHeight="1">
      <c r="A2568" s="32">
        <f>IF(B2568&gt;0,1,0)</f>
        <v>0</v>
      </c>
      <c r="B2568" s="647"/>
      <c r="C2568" s="648"/>
      <c r="D2568" s="648"/>
      <c r="E2568" s="648"/>
      <c r="F2568" s="648"/>
      <c r="G2568" s="648"/>
      <c r="H2568" s="6"/>
      <c r="I2568" s="63"/>
      <c r="J2568" s="7"/>
      <c r="K2568" s="8"/>
      <c r="M2568" s="390" t="s">
        <v>3876</v>
      </c>
    </row>
    <row r="2569" spans="1:13" ht="24.95" customHeight="1">
      <c r="A2569" s="32">
        <f t="shared" ref="A2569:A2576" si="512">IF(H2569&gt;0,1,0)</f>
        <v>0</v>
      </c>
      <c r="B2569" s="10"/>
      <c r="C2569" s="2"/>
      <c r="D2569" s="2"/>
      <c r="E2569" s="2"/>
      <c r="F2569" s="2"/>
      <c r="G2569" s="2"/>
      <c r="H2569" s="3">
        <f>IF(AND(C2569=0,D2569=0,E2569=0,F2569=0,G2569=0),0,ROUND(IF(C2569=0,1,C2569)*IF(D2569=0,1,D2569)*IF(E2569=0,1,E2569)*IF(F2569=0,1,F2569)*IF(G2569=0,1,G2569),2))</f>
        <v>0</v>
      </c>
      <c r="I2569" s="63"/>
      <c r="J2569" s="7"/>
      <c r="K2569" s="8"/>
      <c r="M2569" s="391" t="s">
        <v>3877</v>
      </c>
    </row>
    <row r="2570" spans="1:13" ht="24.95" customHeight="1">
      <c r="A2570" s="32">
        <f t="shared" si="512"/>
        <v>0</v>
      </c>
      <c r="B2570" s="10"/>
      <c r="C2570" s="2"/>
      <c r="D2570" s="2"/>
      <c r="E2570" s="2"/>
      <c r="F2570" s="2"/>
      <c r="G2570" s="2"/>
      <c r="H2570" s="3">
        <f t="shared" ref="H2570:H2576" si="513">IF(AND(C2570=0,D2570=0,E2570=0,F2570=0,G2570=0),0,ROUND(IF(C2570=0,1,C2570)*IF(D2570=0,1,D2570)*IF(E2570=0,1,E2570)*IF(F2570=0,1,F2570)*IF(G2570=0,1,G2570),2))</f>
        <v>0</v>
      </c>
      <c r="I2570" s="63"/>
      <c r="J2570" s="7"/>
      <c r="K2570" s="8"/>
      <c r="M2570" s="391"/>
    </row>
    <row r="2571" spans="1:13" ht="24.95" customHeight="1">
      <c r="A2571" s="32">
        <f t="shared" si="512"/>
        <v>0</v>
      </c>
      <c r="B2571" s="10"/>
      <c r="C2571" s="2"/>
      <c r="D2571" s="2"/>
      <c r="E2571" s="2"/>
      <c r="F2571" s="2"/>
      <c r="G2571" s="2"/>
      <c r="H2571" s="3">
        <f t="shared" si="513"/>
        <v>0</v>
      </c>
      <c r="I2571" s="63"/>
      <c r="J2571" s="7"/>
      <c r="K2571" s="8"/>
      <c r="M2571" s="391"/>
    </row>
    <row r="2572" spans="1:13" ht="24.95" customHeight="1">
      <c r="A2572" s="32">
        <f t="shared" si="512"/>
        <v>0</v>
      </c>
      <c r="B2572" s="10"/>
      <c r="C2572" s="2"/>
      <c r="D2572" s="2"/>
      <c r="E2572" s="2"/>
      <c r="F2572" s="2"/>
      <c r="G2572" s="2"/>
      <c r="H2572" s="3">
        <f t="shared" si="513"/>
        <v>0</v>
      </c>
      <c r="I2572" s="63"/>
      <c r="J2572" s="7"/>
      <c r="K2572" s="8"/>
      <c r="M2572" s="391"/>
    </row>
    <row r="2573" spans="1:13" ht="24.95" customHeight="1">
      <c r="A2573" s="32">
        <f t="shared" si="512"/>
        <v>0</v>
      </c>
      <c r="B2573" s="10"/>
      <c r="C2573" s="2"/>
      <c r="D2573" s="2"/>
      <c r="E2573" s="2"/>
      <c r="F2573" s="2"/>
      <c r="G2573" s="2"/>
      <c r="H2573" s="3">
        <f t="shared" si="513"/>
        <v>0</v>
      </c>
      <c r="I2573" s="63"/>
      <c r="J2573" s="7"/>
      <c r="K2573" s="8"/>
      <c r="M2573" s="391"/>
    </row>
    <row r="2574" spans="1:13" ht="24.95" customHeight="1">
      <c r="A2574" s="32">
        <f t="shared" si="512"/>
        <v>0</v>
      </c>
      <c r="B2574" s="10"/>
      <c r="C2574" s="2"/>
      <c r="D2574" s="2"/>
      <c r="E2574" s="2"/>
      <c r="F2574" s="2"/>
      <c r="G2574" s="2"/>
      <c r="H2574" s="3">
        <f t="shared" si="513"/>
        <v>0</v>
      </c>
      <c r="I2574" s="63"/>
      <c r="J2574" s="7"/>
      <c r="K2574" s="8"/>
      <c r="M2574" s="391"/>
    </row>
    <row r="2575" spans="1:13" ht="24.95" customHeight="1">
      <c r="A2575" s="32">
        <f t="shared" si="512"/>
        <v>0</v>
      </c>
      <c r="B2575" s="10"/>
      <c r="C2575" s="2"/>
      <c r="D2575" s="2"/>
      <c r="E2575" s="2"/>
      <c r="F2575" s="2"/>
      <c r="G2575" s="2"/>
      <c r="H2575" s="3">
        <f t="shared" si="513"/>
        <v>0</v>
      </c>
      <c r="I2575" s="63"/>
      <c r="J2575" s="7"/>
      <c r="K2575" s="8"/>
      <c r="M2575" s="391"/>
    </row>
    <row r="2576" spans="1:13" ht="24.95" customHeight="1">
      <c r="A2576" s="32">
        <f t="shared" si="512"/>
        <v>0</v>
      </c>
      <c r="B2576" s="10"/>
      <c r="C2576" s="2"/>
      <c r="D2576" s="2"/>
      <c r="E2576" s="2"/>
      <c r="F2576" s="2"/>
      <c r="G2576" s="2"/>
      <c r="H2576" s="3">
        <f t="shared" si="513"/>
        <v>0</v>
      </c>
      <c r="I2576" s="63"/>
      <c r="J2576" s="7"/>
      <c r="K2576" s="8"/>
      <c r="M2576" s="391"/>
    </row>
    <row r="2577" spans="1:13" ht="24.95" customHeight="1">
      <c r="A2577" s="33" t="e">
        <f>VLOOKUP(B2568,O:W,2)</f>
        <v>#N/A</v>
      </c>
      <c r="B2577" s="649" t="s">
        <v>70</v>
      </c>
      <c r="C2577" s="650"/>
      <c r="D2577" s="650"/>
      <c r="E2577" s="650"/>
      <c r="F2577" s="650"/>
      <c r="G2577" s="650"/>
      <c r="H2577" s="6"/>
      <c r="I2577" s="63">
        <f>SUM(H2569:H2577)</f>
        <v>0</v>
      </c>
      <c r="J2577" s="1" t="e">
        <f>VLOOKUP(B2568,O:W,7)</f>
        <v>#N/A</v>
      </c>
      <c r="K2577" s="8"/>
      <c r="M2577" s="391"/>
    </row>
    <row r="2578" spans="1:13" ht="45.75" customHeight="1">
      <c r="A2578" s="32">
        <f>IF(B2578&gt;0,1,0)</f>
        <v>1</v>
      </c>
      <c r="B2578" s="647" t="s">
        <v>7030</v>
      </c>
      <c r="C2578" s="648"/>
      <c r="D2578" s="648"/>
      <c r="E2578" s="648"/>
      <c r="F2578" s="648"/>
      <c r="G2578" s="648"/>
      <c r="H2578" s="6"/>
      <c r="I2578" s="63"/>
      <c r="J2578" s="7"/>
      <c r="K2578" s="8"/>
      <c r="M2578" s="396" t="s">
        <v>3879</v>
      </c>
    </row>
    <row r="2579" spans="1:13" ht="24.95" customHeight="1">
      <c r="A2579" s="32">
        <f t="shared" ref="A2579:A2586" si="514">IF(H2579&gt;0,1,0)</f>
        <v>1</v>
      </c>
      <c r="B2579" s="10"/>
      <c r="C2579" s="2">
        <v>32</v>
      </c>
      <c r="D2579" s="2">
        <v>4</v>
      </c>
      <c r="E2579" s="2"/>
      <c r="F2579" s="2">
        <v>3</v>
      </c>
      <c r="G2579" s="2"/>
      <c r="H2579" s="3">
        <f>IF(AND(C2579=0,D2579=0,E2579=0,F2579=0,G2579=0),0,ROUND(IF(C2579=0,1,C2579)*IF(D2579=0,1,D2579)*IF(E2579=0,1,E2579)*IF(F2579=0,1,F2579)*IF(G2579=0,1,G2579),2))</f>
        <v>384</v>
      </c>
      <c r="I2579" s="63"/>
      <c r="J2579" s="7"/>
      <c r="K2579" s="8"/>
      <c r="M2579" s="397" t="s">
        <v>3880</v>
      </c>
    </row>
    <row r="2580" spans="1:13" ht="24.95" customHeight="1">
      <c r="A2580" s="32">
        <f t="shared" si="514"/>
        <v>0</v>
      </c>
      <c r="B2580" s="10"/>
      <c r="C2580" s="2"/>
      <c r="D2580" s="2"/>
      <c r="E2580" s="2"/>
      <c r="F2580" s="2"/>
      <c r="G2580" s="2"/>
      <c r="H2580" s="3">
        <f t="shared" ref="H2580:H2586" si="515">IF(AND(C2580=0,D2580=0,E2580=0,F2580=0,G2580=0),0,ROUND(IF(C2580=0,1,C2580)*IF(D2580=0,1,D2580)*IF(E2580=0,1,E2580)*IF(F2580=0,1,F2580)*IF(G2580=0,1,G2580),2))</f>
        <v>0</v>
      </c>
      <c r="I2580" s="63"/>
      <c r="J2580" s="7"/>
      <c r="K2580" s="8"/>
      <c r="M2580" s="397"/>
    </row>
    <row r="2581" spans="1:13" ht="24.95" customHeight="1">
      <c r="A2581" s="32">
        <f t="shared" si="514"/>
        <v>0</v>
      </c>
      <c r="B2581" s="10"/>
      <c r="C2581" s="2"/>
      <c r="D2581" s="2"/>
      <c r="E2581" s="2"/>
      <c r="F2581" s="2"/>
      <c r="G2581" s="2"/>
      <c r="H2581" s="3">
        <f t="shared" si="515"/>
        <v>0</v>
      </c>
      <c r="I2581" s="63"/>
      <c r="J2581" s="7"/>
      <c r="K2581" s="8"/>
      <c r="M2581" s="397"/>
    </row>
    <row r="2582" spans="1:13" ht="24.95" customHeight="1">
      <c r="A2582" s="32">
        <f t="shared" si="514"/>
        <v>0</v>
      </c>
      <c r="B2582" s="10"/>
      <c r="C2582" s="2"/>
      <c r="D2582" s="2"/>
      <c r="E2582" s="2"/>
      <c r="F2582" s="2"/>
      <c r="G2582" s="2"/>
      <c r="H2582" s="3">
        <f t="shared" si="515"/>
        <v>0</v>
      </c>
      <c r="I2582" s="63"/>
      <c r="J2582" s="7"/>
      <c r="K2582" s="8"/>
      <c r="M2582" s="397"/>
    </row>
    <row r="2583" spans="1:13" ht="24.95" customHeight="1">
      <c r="A2583" s="32">
        <f t="shared" si="514"/>
        <v>0</v>
      </c>
      <c r="B2583" s="10"/>
      <c r="C2583" s="2"/>
      <c r="D2583" s="2"/>
      <c r="E2583" s="2"/>
      <c r="F2583" s="2"/>
      <c r="G2583" s="2"/>
      <c r="H2583" s="3">
        <f t="shared" si="515"/>
        <v>0</v>
      </c>
      <c r="I2583" s="63"/>
      <c r="J2583" s="7"/>
      <c r="K2583" s="8"/>
      <c r="M2583" s="397"/>
    </row>
    <row r="2584" spans="1:13" ht="24.95" customHeight="1">
      <c r="A2584" s="32">
        <f t="shared" si="514"/>
        <v>0</v>
      </c>
      <c r="B2584" s="10"/>
      <c r="C2584" s="2"/>
      <c r="D2584" s="2"/>
      <c r="E2584" s="2"/>
      <c r="F2584" s="2"/>
      <c r="G2584" s="2"/>
      <c r="H2584" s="3">
        <f t="shared" si="515"/>
        <v>0</v>
      </c>
      <c r="I2584" s="63"/>
      <c r="J2584" s="7"/>
      <c r="K2584" s="8"/>
      <c r="M2584" s="397"/>
    </row>
    <row r="2585" spans="1:13" ht="24.95" customHeight="1">
      <c r="A2585" s="32">
        <f t="shared" si="514"/>
        <v>0</v>
      </c>
      <c r="B2585" s="10"/>
      <c r="C2585" s="2"/>
      <c r="D2585" s="2"/>
      <c r="E2585" s="2"/>
      <c r="F2585" s="2"/>
      <c r="G2585" s="2"/>
      <c r="H2585" s="3">
        <f t="shared" si="515"/>
        <v>0</v>
      </c>
      <c r="I2585" s="63"/>
      <c r="J2585" s="7"/>
      <c r="K2585" s="8"/>
      <c r="M2585" s="397"/>
    </row>
    <row r="2586" spans="1:13" ht="24.95" customHeight="1">
      <c r="A2586" s="32">
        <f t="shared" si="514"/>
        <v>0</v>
      </c>
      <c r="B2586" s="10"/>
      <c r="C2586" s="2"/>
      <c r="D2586" s="2"/>
      <c r="E2586" s="2"/>
      <c r="F2586" s="2"/>
      <c r="G2586" s="2"/>
      <c r="H2586" s="3">
        <f t="shared" si="515"/>
        <v>0</v>
      </c>
      <c r="I2586" s="63"/>
      <c r="J2586" s="7"/>
      <c r="K2586" s="8"/>
      <c r="M2586" s="397"/>
    </row>
    <row r="2587" spans="1:13" ht="24.95" customHeight="1">
      <c r="A2587" s="33" t="str">
        <f>VLOOKUP(B2578,O:W,2)</f>
        <v>200101</v>
      </c>
      <c r="B2587" s="649" t="s">
        <v>70</v>
      </c>
      <c r="C2587" s="650"/>
      <c r="D2587" s="650"/>
      <c r="E2587" s="650"/>
      <c r="F2587" s="650"/>
      <c r="G2587" s="650"/>
      <c r="H2587" s="6"/>
      <c r="I2587" s="63">
        <f>SUM(H2579:H2587)</f>
        <v>384</v>
      </c>
      <c r="J2587" s="1" t="str">
        <f>VLOOKUP(B2578,O:W,7)</f>
        <v>مترمربع</v>
      </c>
      <c r="K2587" s="8"/>
      <c r="M2587" s="397"/>
    </row>
    <row r="2588" spans="1:13" ht="45.75" customHeight="1">
      <c r="A2588" s="32">
        <f>IF(B2588&gt;0,1,0)</f>
        <v>1</v>
      </c>
      <c r="B2588" s="647" t="s">
        <v>7292</v>
      </c>
      <c r="C2588" s="648"/>
      <c r="D2588" s="648"/>
      <c r="E2588" s="648"/>
      <c r="F2588" s="648"/>
      <c r="G2588" s="648"/>
      <c r="H2588" s="6"/>
      <c r="I2588" s="63"/>
      <c r="J2588" s="7"/>
      <c r="K2588" s="8"/>
      <c r="M2588" s="396" t="s">
        <v>3879</v>
      </c>
    </row>
    <row r="2589" spans="1:13" ht="24.95" customHeight="1">
      <c r="A2589" s="32">
        <f t="shared" ref="A2589:A2596" si="516">IF(H2589&gt;0,1,0)</f>
        <v>1</v>
      </c>
      <c r="B2589" s="10"/>
      <c r="C2589" s="2">
        <v>1</v>
      </c>
      <c r="D2589" s="2"/>
      <c r="E2589" s="2"/>
      <c r="F2589" s="2"/>
      <c r="G2589" s="2"/>
      <c r="H2589" s="3">
        <f>IF(AND(C2589=0,D2589=0,E2589=0,F2589=0,G2589=0),0,ROUND(IF(C2589=0,1,C2589)*IF(D2589=0,1,D2589)*IF(E2589=0,1,E2589)*IF(F2589=0,1,F2589)*IF(G2589=0,1,G2589),2))</f>
        <v>1</v>
      </c>
      <c r="I2589" s="63"/>
      <c r="J2589" s="7"/>
      <c r="K2589" s="8"/>
      <c r="M2589" s="397" t="s">
        <v>3880</v>
      </c>
    </row>
    <row r="2590" spans="1:13" ht="24.95" customHeight="1">
      <c r="A2590" s="32">
        <f t="shared" si="516"/>
        <v>0</v>
      </c>
      <c r="B2590" s="10"/>
      <c r="C2590" s="2"/>
      <c r="D2590" s="2"/>
      <c r="E2590" s="2"/>
      <c r="F2590" s="2"/>
      <c r="G2590" s="2"/>
      <c r="H2590" s="3">
        <f t="shared" ref="H2590:H2596" si="517">IF(AND(C2590=0,D2590=0,E2590=0,F2590=0,G2590=0),0,ROUND(IF(C2590=0,1,C2590)*IF(D2590=0,1,D2590)*IF(E2590=0,1,E2590)*IF(F2590=0,1,F2590)*IF(G2590=0,1,G2590),2))</f>
        <v>0</v>
      </c>
      <c r="I2590" s="63"/>
      <c r="J2590" s="7"/>
      <c r="K2590" s="8"/>
      <c r="M2590" s="397"/>
    </row>
    <row r="2591" spans="1:13" ht="24.95" customHeight="1">
      <c r="A2591" s="32">
        <f t="shared" si="516"/>
        <v>0</v>
      </c>
      <c r="B2591" s="10"/>
      <c r="C2591" s="2"/>
      <c r="D2591" s="2"/>
      <c r="E2591" s="2"/>
      <c r="F2591" s="2"/>
      <c r="G2591" s="2"/>
      <c r="H2591" s="3">
        <f t="shared" si="517"/>
        <v>0</v>
      </c>
      <c r="I2591" s="63"/>
      <c r="J2591" s="7"/>
      <c r="K2591" s="8"/>
      <c r="M2591" s="397"/>
    </row>
    <row r="2592" spans="1:13" ht="24.95" customHeight="1">
      <c r="A2592" s="32">
        <f t="shared" si="516"/>
        <v>0</v>
      </c>
      <c r="B2592" s="10"/>
      <c r="C2592" s="2"/>
      <c r="D2592" s="2"/>
      <c r="E2592" s="2"/>
      <c r="F2592" s="2"/>
      <c r="G2592" s="2"/>
      <c r="H2592" s="3">
        <f t="shared" si="517"/>
        <v>0</v>
      </c>
      <c r="I2592" s="63"/>
      <c r="J2592" s="7"/>
      <c r="K2592" s="8"/>
      <c r="M2592" s="397"/>
    </row>
    <row r="2593" spans="1:13" ht="24.95" customHeight="1">
      <c r="A2593" s="32">
        <f t="shared" si="516"/>
        <v>0</v>
      </c>
      <c r="B2593" s="10"/>
      <c r="C2593" s="2"/>
      <c r="D2593" s="2"/>
      <c r="E2593" s="2"/>
      <c r="F2593" s="2"/>
      <c r="G2593" s="2"/>
      <c r="H2593" s="3">
        <f t="shared" si="517"/>
        <v>0</v>
      </c>
      <c r="I2593" s="63"/>
      <c r="J2593" s="7"/>
      <c r="K2593" s="8"/>
      <c r="M2593" s="397"/>
    </row>
    <row r="2594" spans="1:13" ht="24.95" customHeight="1">
      <c r="A2594" s="32">
        <f t="shared" si="516"/>
        <v>0</v>
      </c>
      <c r="B2594" s="10"/>
      <c r="C2594" s="2"/>
      <c r="D2594" s="2"/>
      <c r="E2594" s="2"/>
      <c r="F2594" s="2"/>
      <c r="G2594" s="2"/>
      <c r="H2594" s="3">
        <f t="shared" si="517"/>
        <v>0</v>
      </c>
      <c r="I2594" s="63"/>
      <c r="J2594" s="7"/>
      <c r="K2594" s="8"/>
      <c r="M2594" s="397"/>
    </row>
    <row r="2595" spans="1:13" ht="24.95" customHeight="1">
      <c r="A2595" s="32">
        <f t="shared" si="516"/>
        <v>0</v>
      </c>
      <c r="B2595" s="10"/>
      <c r="C2595" s="2"/>
      <c r="D2595" s="2"/>
      <c r="E2595" s="2"/>
      <c r="F2595" s="2"/>
      <c r="G2595" s="2"/>
      <c r="H2595" s="3">
        <f t="shared" si="517"/>
        <v>0</v>
      </c>
      <c r="I2595" s="63"/>
      <c r="J2595" s="7"/>
      <c r="K2595" s="8"/>
      <c r="M2595" s="397"/>
    </row>
    <row r="2596" spans="1:13" ht="24.95" customHeight="1">
      <c r="A2596" s="32">
        <f t="shared" si="516"/>
        <v>0</v>
      </c>
      <c r="B2596" s="10"/>
      <c r="C2596" s="2"/>
      <c r="D2596" s="2"/>
      <c r="E2596" s="2"/>
      <c r="F2596" s="2"/>
      <c r="G2596" s="2"/>
      <c r="H2596" s="3">
        <f t="shared" si="517"/>
        <v>0</v>
      </c>
      <c r="I2596" s="63"/>
      <c r="J2596" s="7"/>
      <c r="K2596" s="8"/>
      <c r="M2596" s="397"/>
    </row>
    <row r="2597" spans="1:13" ht="24.95" customHeight="1">
      <c r="A2597" s="33" t="str">
        <f>VLOOKUP(B2588,O:W,2)</f>
        <v>200506</v>
      </c>
      <c r="B2597" s="649" t="s">
        <v>70</v>
      </c>
      <c r="C2597" s="650"/>
      <c r="D2597" s="650"/>
      <c r="E2597" s="650"/>
      <c r="F2597" s="650"/>
      <c r="G2597" s="650"/>
      <c r="H2597" s="6"/>
      <c r="I2597" s="63">
        <f>SUM(H2589:H2597)</f>
        <v>1</v>
      </c>
      <c r="J2597" s="1" t="str">
        <f>VLOOKUP(B2588,O:W,7)</f>
        <v>مترمربع</v>
      </c>
      <c r="K2597" s="8"/>
      <c r="M2597" s="397"/>
    </row>
    <row r="2598" spans="1:13" ht="45.75" customHeight="1">
      <c r="A2598" s="32">
        <f>IF(B2598&gt;0,1,0)</f>
        <v>0</v>
      </c>
      <c r="B2598" s="647"/>
      <c r="C2598" s="648"/>
      <c r="D2598" s="648"/>
      <c r="E2598" s="648"/>
      <c r="F2598" s="648"/>
      <c r="G2598" s="648"/>
      <c r="H2598" s="6"/>
      <c r="I2598" s="63"/>
      <c r="J2598" s="7"/>
      <c r="K2598" s="8"/>
      <c r="M2598" s="396" t="s">
        <v>3879</v>
      </c>
    </row>
    <row r="2599" spans="1:13" ht="24.95" customHeight="1">
      <c r="A2599" s="32">
        <f t="shared" ref="A2599:A2606" si="518">IF(H2599&gt;0,1,0)</f>
        <v>0</v>
      </c>
      <c r="B2599" s="10"/>
      <c r="C2599" s="2"/>
      <c r="D2599" s="2"/>
      <c r="E2599" s="2"/>
      <c r="F2599" s="2"/>
      <c r="G2599" s="2"/>
      <c r="H2599" s="3">
        <f>IF(AND(C2599=0,D2599=0,E2599=0,F2599=0,G2599=0),0,ROUND(IF(C2599=0,1,C2599)*IF(D2599=0,1,D2599)*IF(E2599=0,1,E2599)*IF(F2599=0,1,F2599)*IF(G2599=0,1,G2599),2))</f>
        <v>0</v>
      </c>
      <c r="I2599" s="63"/>
      <c r="J2599" s="7"/>
      <c r="K2599" s="8"/>
      <c r="M2599" s="397" t="s">
        <v>3880</v>
      </c>
    </row>
    <row r="2600" spans="1:13" ht="24.95" customHeight="1">
      <c r="A2600" s="32">
        <f t="shared" si="518"/>
        <v>0</v>
      </c>
      <c r="B2600" s="10"/>
      <c r="C2600" s="2"/>
      <c r="D2600" s="2"/>
      <c r="E2600" s="2"/>
      <c r="F2600" s="2"/>
      <c r="G2600" s="2"/>
      <c r="H2600" s="3">
        <f t="shared" ref="H2600:H2606" si="519">IF(AND(C2600=0,D2600=0,E2600=0,F2600=0,G2600=0),0,ROUND(IF(C2600=0,1,C2600)*IF(D2600=0,1,D2600)*IF(E2600=0,1,E2600)*IF(F2600=0,1,F2600)*IF(G2600=0,1,G2600),2))</f>
        <v>0</v>
      </c>
      <c r="I2600" s="63"/>
      <c r="J2600" s="7"/>
      <c r="K2600" s="8"/>
      <c r="M2600" s="397"/>
    </row>
    <row r="2601" spans="1:13" ht="24.95" customHeight="1">
      <c r="A2601" s="32">
        <f t="shared" si="518"/>
        <v>0</v>
      </c>
      <c r="B2601" s="10"/>
      <c r="C2601" s="2"/>
      <c r="D2601" s="2"/>
      <c r="E2601" s="2"/>
      <c r="F2601" s="2"/>
      <c r="G2601" s="2"/>
      <c r="H2601" s="3">
        <f t="shared" si="519"/>
        <v>0</v>
      </c>
      <c r="I2601" s="63"/>
      <c r="J2601" s="7"/>
      <c r="K2601" s="8"/>
      <c r="M2601" s="397"/>
    </row>
    <row r="2602" spans="1:13" ht="24.95" customHeight="1">
      <c r="A2602" s="32">
        <f t="shared" si="518"/>
        <v>0</v>
      </c>
      <c r="B2602" s="10"/>
      <c r="C2602" s="2"/>
      <c r="D2602" s="2"/>
      <c r="E2602" s="2"/>
      <c r="F2602" s="2"/>
      <c r="G2602" s="2"/>
      <c r="H2602" s="3">
        <f t="shared" si="519"/>
        <v>0</v>
      </c>
      <c r="I2602" s="63"/>
      <c r="J2602" s="7"/>
      <c r="K2602" s="8"/>
      <c r="M2602" s="397"/>
    </row>
    <row r="2603" spans="1:13" ht="24.95" customHeight="1">
      <c r="A2603" s="32">
        <f t="shared" si="518"/>
        <v>0</v>
      </c>
      <c r="B2603" s="10"/>
      <c r="C2603" s="2"/>
      <c r="D2603" s="2"/>
      <c r="E2603" s="2"/>
      <c r="F2603" s="2"/>
      <c r="G2603" s="2"/>
      <c r="H2603" s="3">
        <f t="shared" si="519"/>
        <v>0</v>
      </c>
      <c r="I2603" s="63"/>
      <c r="J2603" s="7"/>
      <c r="K2603" s="8"/>
      <c r="M2603" s="397"/>
    </row>
    <row r="2604" spans="1:13" ht="24.95" customHeight="1">
      <c r="A2604" s="32">
        <f t="shared" si="518"/>
        <v>0</v>
      </c>
      <c r="B2604" s="10"/>
      <c r="C2604" s="2"/>
      <c r="D2604" s="2"/>
      <c r="E2604" s="2"/>
      <c r="F2604" s="2"/>
      <c r="G2604" s="2"/>
      <c r="H2604" s="3">
        <f t="shared" si="519"/>
        <v>0</v>
      </c>
      <c r="I2604" s="63"/>
      <c r="J2604" s="7"/>
      <c r="K2604" s="8"/>
      <c r="M2604" s="397"/>
    </row>
    <row r="2605" spans="1:13" ht="24.95" customHeight="1">
      <c r="A2605" s="32">
        <f t="shared" si="518"/>
        <v>0</v>
      </c>
      <c r="B2605" s="10"/>
      <c r="C2605" s="2"/>
      <c r="D2605" s="2"/>
      <c r="E2605" s="2"/>
      <c r="F2605" s="2"/>
      <c r="G2605" s="2"/>
      <c r="H2605" s="3">
        <f t="shared" si="519"/>
        <v>0</v>
      </c>
      <c r="I2605" s="63"/>
      <c r="J2605" s="7"/>
      <c r="K2605" s="8"/>
      <c r="M2605" s="397"/>
    </row>
    <row r="2606" spans="1:13" ht="24.95" customHeight="1">
      <c r="A2606" s="32">
        <f t="shared" si="518"/>
        <v>0</v>
      </c>
      <c r="B2606" s="10"/>
      <c r="C2606" s="2"/>
      <c r="D2606" s="2"/>
      <c r="E2606" s="2"/>
      <c r="F2606" s="2"/>
      <c r="G2606" s="2"/>
      <c r="H2606" s="3">
        <f t="shared" si="519"/>
        <v>0</v>
      </c>
      <c r="I2606" s="63"/>
      <c r="J2606" s="7"/>
      <c r="K2606" s="8"/>
      <c r="M2606" s="397"/>
    </row>
    <row r="2607" spans="1:13" ht="24.95" customHeight="1">
      <c r="A2607" s="33" t="e">
        <f>VLOOKUP(B2598,O:W,2)</f>
        <v>#N/A</v>
      </c>
      <c r="B2607" s="649" t="s">
        <v>70</v>
      </c>
      <c r="C2607" s="650"/>
      <c r="D2607" s="650"/>
      <c r="E2607" s="650"/>
      <c r="F2607" s="650"/>
      <c r="G2607" s="650"/>
      <c r="H2607" s="6"/>
      <c r="I2607" s="63">
        <f>SUM(H2599:H2607)</f>
        <v>0</v>
      </c>
      <c r="J2607" s="1" t="e">
        <f>VLOOKUP(B2598,O:W,7)</f>
        <v>#N/A</v>
      </c>
      <c r="K2607" s="8"/>
      <c r="M2607" s="397"/>
    </row>
    <row r="2608" spans="1:13" ht="45.75" customHeight="1">
      <c r="A2608" s="32">
        <f>IF(B2608&gt;0,1,0)</f>
        <v>0</v>
      </c>
      <c r="B2608" s="647"/>
      <c r="C2608" s="648"/>
      <c r="D2608" s="648"/>
      <c r="E2608" s="648"/>
      <c r="F2608" s="648"/>
      <c r="G2608" s="648"/>
      <c r="H2608" s="6"/>
      <c r="I2608" s="63"/>
      <c r="J2608" s="7"/>
      <c r="K2608" s="8"/>
      <c r="M2608" s="396" t="s">
        <v>3879</v>
      </c>
    </row>
    <row r="2609" spans="1:13" ht="24.95" customHeight="1">
      <c r="A2609" s="32">
        <f t="shared" ref="A2609:A2616" si="520">IF(H2609&gt;0,1,0)</f>
        <v>0</v>
      </c>
      <c r="B2609" s="10"/>
      <c r="C2609" s="2"/>
      <c r="D2609" s="2"/>
      <c r="E2609" s="2"/>
      <c r="F2609" s="2"/>
      <c r="G2609" s="2"/>
      <c r="H2609" s="3">
        <f>IF(AND(C2609=0,D2609=0,E2609=0,F2609=0,G2609=0),0,ROUND(IF(C2609=0,1,C2609)*IF(D2609=0,1,D2609)*IF(E2609=0,1,E2609)*IF(F2609=0,1,F2609)*IF(G2609=0,1,G2609),2))</f>
        <v>0</v>
      </c>
      <c r="I2609" s="63"/>
      <c r="J2609" s="7"/>
      <c r="K2609" s="8"/>
      <c r="M2609" s="397" t="s">
        <v>3880</v>
      </c>
    </row>
    <row r="2610" spans="1:13" ht="24.95" customHeight="1">
      <c r="A2610" s="32">
        <f t="shared" si="520"/>
        <v>0</v>
      </c>
      <c r="B2610" s="10"/>
      <c r="C2610" s="2"/>
      <c r="D2610" s="2"/>
      <c r="E2610" s="2"/>
      <c r="F2610" s="2"/>
      <c r="G2610" s="2"/>
      <c r="H2610" s="3">
        <f t="shared" ref="H2610:H2616" si="521">IF(AND(C2610=0,D2610=0,E2610=0,F2610=0,G2610=0),0,ROUND(IF(C2610=0,1,C2610)*IF(D2610=0,1,D2610)*IF(E2610=0,1,E2610)*IF(F2610=0,1,F2610)*IF(G2610=0,1,G2610),2))</f>
        <v>0</v>
      </c>
      <c r="I2610" s="63"/>
      <c r="J2610" s="7"/>
      <c r="K2610" s="8"/>
      <c r="M2610" s="397"/>
    </row>
    <row r="2611" spans="1:13" ht="24.95" customHeight="1">
      <c r="A2611" s="32">
        <f t="shared" si="520"/>
        <v>0</v>
      </c>
      <c r="B2611" s="10"/>
      <c r="C2611" s="2"/>
      <c r="D2611" s="2"/>
      <c r="E2611" s="2"/>
      <c r="F2611" s="2"/>
      <c r="G2611" s="2"/>
      <c r="H2611" s="3">
        <f t="shared" si="521"/>
        <v>0</v>
      </c>
      <c r="I2611" s="63"/>
      <c r="J2611" s="7"/>
      <c r="K2611" s="8"/>
      <c r="M2611" s="397"/>
    </row>
    <row r="2612" spans="1:13" ht="24.95" customHeight="1">
      <c r="A2612" s="32">
        <f t="shared" si="520"/>
        <v>0</v>
      </c>
      <c r="B2612" s="10"/>
      <c r="C2612" s="2"/>
      <c r="D2612" s="2"/>
      <c r="E2612" s="2"/>
      <c r="F2612" s="2"/>
      <c r="G2612" s="2"/>
      <c r="H2612" s="3">
        <f t="shared" si="521"/>
        <v>0</v>
      </c>
      <c r="I2612" s="63"/>
      <c r="J2612" s="7"/>
      <c r="K2612" s="8"/>
      <c r="M2612" s="397"/>
    </row>
    <row r="2613" spans="1:13" ht="24.95" customHeight="1">
      <c r="A2613" s="32">
        <f t="shared" si="520"/>
        <v>0</v>
      </c>
      <c r="B2613" s="10"/>
      <c r="C2613" s="2"/>
      <c r="D2613" s="2"/>
      <c r="E2613" s="2"/>
      <c r="F2613" s="2"/>
      <c r="G2613" s="2"/>
      <c r="H2613" s="3">
        <f t="shared" si="521"/>
        <v>0</v>
      </c>
      <c r="I2613" s="63"/>
      <c r="J2613" s="7"/>
      <c r="K2613" s="8"/>
      <c r="M2613" s="397"/>
    </row>
    <row r="2614" spans="1:13" ht="24.95" customHeight="1">
      <c r="A2614" s="32">
        <f t="shared" si="520"/>
        <v>0</v>
      </c>
      <c r="B2614" s="10"/>
      <c r="C2614" s="2"/>
      <c r="D2614" s="2"/>
      <c r="E2614" s="2"/>
      <c r="F2614" s="2"/>
      <c r="G2614" s="2"/>
      <c r="H2614" s="3">
        <f t="shared" si="521"/>
        <v>0</v>
      </c>
      <c r="I2614" s="63"/>
      <c r="J2614" s="7"/>
      <c r="K2614" s="8"/>
      <c r="M2614" s="397"/>
    </row>
    <row r="2615" spans="1:13" ht="24.95" customHeight="1">
      <c r="A2615" s="32">
        <f t="shared" si="520"/>
        <v>0</v>
      </c>
      <c r="B2615" s="10"/>
      <c r="C2615" s="2"/>
      <c r="D2615" s="2"/>
      <c r="E2615" s="2"/>
      <c r="F2615" s="2"/>
      <c r="G2615" s="2"/>
      <c r="H2615" s="3">
        <f t="shared" si="521"/>
        <v>0</v>
      </c>
      <c r="I2615" s="63"/>
      <c r="J2615" s="7"/>
      <c r="K2615" s="8"/>
      <c r="M2615" s="397"/>
    </row>
    <row r="2616" spans="1:13" ht="24.95" customHeight="1">
      <c r="A2616" s="32">
        <f t="shared" si="520"/>
        <v>0</v>
      </c>
      <c r="B2616" s="10"/>
      <c r="C2616" s="2"/>
      <c r="D2616" s="2"/>
      <c r="E2616" s="2"/>
      <c r="F2616" s="2"/>
      <c r="G2616" s="2"/>
      <c r="H2616" s="3">
        <f t="shared" si="521"/>
        <v>0</v>
      </c>
      <c r="I2616" s="63"/>
      <c r="J2616" s="7"/>
      <c r="K2616" s="8"/>
      <c r="M2616" s="397"/>
    </row>
    <row r="2617" spans="1:13" ht="24.95" customHeight="1">
      <c r="A2617" s="33" t="e">
        <f>VLOOKUP(B2608,O:W,2)</f>
        <v>#N/A</v>
      </c>
      <c r="B2617" s="649" t="s">
        <v>70</v>
      </c>
      <c r="C2617" s="650"/>
      <c r="D2617" s="650"/>
      <c r="E2617" s="650"/>
      <c r="F2617" s="650"/>
      <c r="G2617" s="650"/>
      <c r="H2617" s="6"/>
      <c r="I2617" s="63">
        <f>SUM(H2609:H2617)</f>
        <v>0</v>
      </c>
      <c r="J2617" s="1" t="e">
        <f>VLOOKUP(B2608,O:W,7)</f>
        <v>#N/A</v>
      </c>
      <c r="K2617" s="8"/>
      <c r="M2617" s="397"/>
    </row>
    <row r="2618" spans="1:13" ht="45.75" customHeight="1">
      <c r="A2618" s="32">
        <f>IF(B2618&gt;0,1,0)</f>
        <v>0</v>
      </c>
      <c r="B2618" s="647"/>
      <c r="C2618" s="648"/>
      <c r="D2618" s="648"/>
      <c r="E2618" s="648"/>
      <c r="F2618" s="648"/>
      <c r="G2618" s="648"/>
      <c r="H2618" s="6"/>
      <c r="I2618" s="63"/>
      <c r="J2618" s="7"/>
      <c r="K2618" s="8"/>
      <c r="M2618" s="396" t="s">
        <v>3879</v>
      </c>
    </row>
    <row r="2619" spans="1:13" ht="24.95" customHeight="1">
      <c r="A2619" s="32">
        <f t="shared" ref="A2619:A2626" si="522">IF(H2619&gt;0,1,0)</f>
        <v>0</v>
      </c>
      <c r="B2619" s="10"/>
      <c r="C2619" s="2"/>
      <c r="D2619" s="2"/>
      <c r="E2619" s="2"/>
      <c r="F2619" s="2"/>
      <c r="G2619" s="2"/>
      <c r="H2619" s="3">
        <f>IF(AND(C2619=0,D2619=0,E2619=0,F2619=0,G2619=0),0,ROUND(IF(C2619=0,1,C2619)*IF(D2619=0,1,D2619)*IF(E2619=0,1,E2619)*IF(F2619=0,1,F2619)*IF(G2619=0,1,G2619),2))</f>
        <v>0</v>
      </c>
      <c r="I2619" s="63"/>
      <c r="J2619" s="7"/>
      <c r="K2619" s="8"/>
      <c r="M2619" s="397" t="s">
        <v>3880</v>
      </c>
    </row>
    <row r="2620" spans="1:13" ht="24.95" customHeight="1">
      <c r="A2620" s="32">
        <f t="shared" si="522"/>
        <v>0</v>
      </c>
      <c r="B2620" s="10"/>
      <c r="C2620" s="2"/>
      <c r="D2620" s="2"/>
      <c r="E2620" s="2"/>
      <c r="F2620" s="2"/>
      <c r="G2620" s="2"/>
      <c r="H2620" s="3">
        <f t="shared" ref="H2620:H2626" si="523">IF(AND(C2620=0,D2620=0,E2620=0,F2620=0,G2620=0),0,ROUND(IF(C2620=0,1,C2620)*IF(D2620=0,1,D2620)*IF(E2620=0,1,E2620)*IF(F2620=0,1,F2620)*IF(G2620=0,1,G2620),2))</f>
        <v>0</v>
      </c>
      <c r="I2620" s="63"/>
      <c r="J2620" s="7"/>
      <c r="K2620" s="8"/>
      <c r="M2620" s="397"/>
    </row>
    <row r="2621" spans="1:13" ht="24.95" customHeight="1">
      <c r="A2621" s="32">
        <f t="shared" si="522"/>
        <v>0</v>
      </c>
      <c r="B2621" s="10"/>
      <c r="C2621" s="2"/>
      <c r="D2621" s="2"/>
      <c r="E2621" s="2"/>
      <c r="F2621" s="2"/>
      <c r="G2621" s="2"/>
      <c r="H2621" s="3">
        <f t="shared" si="523"/>
        <v>0</v>
      </c>
      <c r="I2621" s="63"/>
      <c r="J2621" s="7"/>
      <c r="K2621" s="8"/>
      <c r="M2621" s="397"/>
    </row>
    <row r="2622" spans="1:13" ht="24.95" customHeight="1">
      <c r="A2622" s="32">
        <f t="shared" si="522"/>
        <v>0</v>
      </c>
      <c r="B2622" s="10"/>
      <c r="C2622" s="2"/>
      <c r="D2622" s="2"/>
      <c r="E2622" s="2"/>
      <c r="F2622" s="2"/>
      <c r="G2622" s="2"/>
      <c r="H2622" s="3">
        <f t="shared" si="523"/>
        <v>0</v>
      </c>
      <c r="I2622" s="63"/>
      <c r="J2622" s="7"/>
      <c r="K2622" s="8"/>
      <c r="M2622" s="397"/>
    </row>
    <row r="2623" spans="1:13" ht="24.95" customHeight="1">
      <c r="A2623" s="32">
        <f t="shared" si="522"/>
        <v>0</v>
      </c>
      <c r="B2623" s="10"/>
      <c r="C2623" s="2"/>
      <c r="D2623" s="2"/>
      <c r="E2623" s="2"/>
      <c r="F2623" s="2"/>
      <c r="G2623" s="2"/>
      <c r="H2623" s="3">
        <f t="shared" si="523"/>
        <v>0</v>
      </c>
      <c r="I2623" s="63"/>
      <c r="J2623" s="7"/>
      <c r="K2623" s="8"/>
      <c r="M2623" s="397"/>
    </row>
    <row r="2624" spans="1:13" ht="24.95" customHeight="1">
      <c r="A2624" s="32">
        <f t="shared" si="522"/>
        <v>0</v>
      </c>
      <c r="B2624" s="10"/>
      <c r="C2624" s="2"/>
      <c r="D2624" s="2"/>
      <c r="E2624" s="2"/>
      <c r="F2624" s="2"/>
      <c r="G2624" s="2"/>
      <c r="H2624" s="3">
        <f t="shared" si="523"/>
        <v>0</v>
      </c>
      <c r="I2624" s="63"/>
      <c r="J2624" s="7"/>
      <c r="K2624" s="8"/>
      <c r="M2624" s="397"/>
    </row>
    <row r="2625" spans="1:13" ht="24.95" customHeight="1">
      <c r="A2625" s="32">
        <f t="shared" si="522"/>
        <v>0</v>
      </c>
      <c r="B2625" s="10"/>
      <c r="C2625" s="2"/>
      <c r="D2625" s="2"/>
      <c r="E2625" s="2"/>
      <c r="F2625" s="2"/>
      <c r="G2625" s="2"/>
      <c r="H2625" s="3">
        <f t="shared" si="523"/>
        <v>0</v>
      </c>
      <c r="I2625" s="63"/>
      <c r="J2625" s="7"/>
      <c r="K2625" s="8"/>
      <c r="M2625" s="397"/>
    </row>
    <row r="2626" spans="1:13" ht="24.95" customHeight="1">
      <c r="A2626" s="32">
        <f t="shared" si="522"/>
        <v>0</v>
      </c>
      <c r="B2626" s="10"/>
      <c r="C2626" s="2"/>
      <c r="D2626" s="2"/>
      <c r="E2626" s="2"/>
      <c r="F2626" s="2"/>
      <c r="G2626" s="2"/>
      <c r="H2626" s="3">
        <f t="shared" si="523"/>
        <v>0</v>
      </c>
      <c r="I2626" s="63"/>
      <c r="J2626" s="7"/>
      <c r="K2626" s="8"/>
      <c r="M2626" s="397"/>
    </row>
    <row r="2627" spans="1:13" ht="24.95" customHeight="1">
      <c r="A2627" s="33" t="e">
        <f>VLOOKUP(B2618,O:W,2)</f>
        <v>#N/A</v>
      </c>
      <c r="B2627" s="649" t="s">
        <v>70</v>
      </c>
      <c r="C2627" s="650"/>
      <c r="D2627" s="650"/>
      <c r="E2627" s="650"/>
      <c r="F2627" s="650"/>
      <c r="G2627" s="650"/>
      <c r="H2627" s="6"/>
      <c r="I2627" s="63">
        <f>SUM(H2619:H2627)</f>
        <v>0</v>
      </c>
      <c r="J2627" s="1" t="e">
        <f>VLOOKUP(B2618,O:W,7)</f>
        <v>#N/A</v>
      </c>
      <c r="K2627" s="8"/>
      <c r="M2627" s="397"/>
    </row>
    <row r="2628" spans="1:13" ht="45.75" customHeight="1">
      <c r="A2628" s="32">
        <f>IF(B2628&gt;0,1,0)</f>
        <v>0</v>
      </c>
      <c r="B2628" s="647"/>
      <c r="C2628" s="648"/>
      <c r="D2628" s="648"/>
      <c r="E2628" s="648"/>
      <c r="F2628" s="648"/>
      <c r="G2628" s="648"/>
      <c r="H2628" s="6"/>
      <c r="I2628" s="63"/>
      <c r="J2628" s="7"/>
      <c r="K2628" s="8"/>
      <c r="M2628" s="396" t="s">
        <v>3879</v>
      </c>
    </row>
    <row r="2629" spans="1:13" ht="24.95" customHeight="1">
      <c r="A2629" s="32">
        <f t="shared" ref="A2629:A2636" si="524">IF(H2629&gt;0,1,0)</f>
        <v>0</v>
      </c>
      <c r="B2629" s="10"/>
      <c r="C2629" s="2"/>
      <c r="D2629" s="2"/>
      <c r="E2629" s="2"/>
      <c r="F2629" s="2"/>
      <c r="G2629" s="2"/>
      <c r="H2629" s="3">
        <f>IF(AND(C2629=0,D2629=0,E2629=0,F2629=0,G2629=0),0,ROUND(IF(C2629=0,1,C2629)*IF(D2629=0,1,D2629)*IF(E2629=0,1,E2629)*IF(F2629=0,1,F2629)*IF(G2629=0,1,G2629),2))</f>
        <v>0</v>
      </c>
      <c r="I2629" s="63"/>
      <c r="J2629" s="7"/>
      <c r="K2629" s="8"/>
      <c r="M2629" s="397" t="s">
        <v>3880</v>
      </c>
    </row>
    <row r="2630" spans="1:13" ht="24.95" customHeight="1">
      <c r="A2630" s="32">
        <f t="shared" si="524"/>
        <v>0</v>
      </c>
      <c r="B2630" s="10"/>
      <c r="C2630" s="2"/>
      <c r="D2630" s="2"/>
      <c r="E2630" s="2"/>
      <c r="F2630" s="2"/>
      <c r="G2630" s="2"/>
      <c r="H2630" s="3">
        <f t="shared" ref="H2630:H2636" si="525">IF(AND(C2630=0,D2630=0,E2630=0,F2630=0,G2630=0),0,ROUND(IF(C2630=0,1,C2630)*IF(D2630=0,1,D2630)*IF(E2630=0,1,E2630)*IF(F2630=0,1,F2630)*IF(G2630=0,1,G2630),2))</f>
        <v>0</v>
      </c>
      <c r="I2630" s="63"/>
      <c r="J2630" s="7"/>
      <c r="K2630" s="8"/>
      <c r="M2630" s="397"/>
    </row>
    <row r="2631" spans="1:13" ht="24.95" customHeight="1">
      <c r="A2631" s="32">
        <f t="shared" si="524"/>
        <v>0</v>
      </c>
      <c r="B2631" s="10"/>
      <c r="C2631" s="2"/>
      <c r="D2631" s="2"/>
      <c r="E2631" s="2"/>
      <c r="F2631" s="2"/>
      <c r="G2631" s="2"/>
      <c r="H2631" s="3">
        <f t="shared" si="525"/>
        <v>0</v>
      </c>
      <c r="I2631" s="63"/>
      <c r="J2631" s="7"/>
      <c r="K2631" s="8"/>
      <c r="M2631" s="397"/>
    </row>
    <row r="2632" spans="1:13" ht="24.95" customHeight="1">
      <c r="A2632" s="32">
        <f t="shared" si="524"/>
        <v>0</v>
      </c>
      <c r="B2632" s="10"/>
      <c r="C2632" s="2"/>
      <c r="D2632" s="2"/>
      <c r="E2632" s="2"/>
      <c r="F2632" s="2"/>
      <c r="G2632" s="2"/>
      <c r="H2632" s="3">
        <f t="shared" si="525"/>
        <v>0</v>
      </c>
      <c r="I2632" s="63"/>
      <c r="J2632" s="7"/>
      <c r="K2632" s="8"/>
      <c r="M2632" s="397"/>
    </row>
    <row r="2633" spans="1:13" ht="24.95" customHeight="1">
      <c r="A2633" s="32">
        <f t="shared" si="524"/>
        <v>0</v>
      </c>
      <c r="B2633" s="10"/>
      <c r="C2633" s="2"/>
      <c r="D2633" s="2"/>
      <c r="E2633" s="2"/>
      <c r="F2633" s="2"/>
      <c r="G2633" s="2"/>
      <c r="H2633" s="3">
        <f t="shared" si="525"/>
        <v>0</v>
      </c>
      <c r="I2633" s="63"/>
      <c r="J2633" s="7"/>
      <c r="K2633" s="8"/>
      <c r="M2633" s="397"/>
    </row>
    <row r="2634" spans="1:13" ht="24.95" customHeight="1">
      <c r="A2634" s="32">
        <f t="shared" si="524"/>
        <v>0</v>
      </c>
      <c r="B2634" s="10"/>
      <c r="C2634" s="2"/>
      <c r="D2634" s="2"/>
      <c r="E2634" s="2"/>
      <c r="F2634" s="2"/>
      <c r="G2634" s="2"/>
      <c r="H2634" s="3">
        <f t="shared" si="525"/>
        <v>0</v>
      </c>
      <c r="I2634" s="63"/>
      <c r="J2634" s="7"/>
      <c r="K2634" s="8"/>
      <c r="M2634" s="397"/>
    </row>
    <row r="2635" spans="1:13" ht="24.95" customHeight="1">
      <c r="A2635" s="32">
        <f t="shared" si="524"/>
        <v>0</v>
      </c>
      <c r="B2635" s="10"/>
      <c r="C2635" s="2"/>
      <c r="D2635" s="2"/>
      <c r="E2635" s="2"/>
      <c r="F2635" s="2"/>
      <c r="G2635" s="2"/>
      <c r="H2635" s="3">
        <f t="shared" si="525"/>
        <v>0</v>
      </c>
      <c r="I2635" s="63"/>
      <c r="J2635" s="7"/>
      <c r="K2635" s="8"/>
      <c r="M2635" s="397"/>
    </row>
    <row r="2636" spans="1:13" ht="24.95" customHeight="1">
      <c r="A2636" s="32">
        <f t="shared" si="524"/>
        <v>0</v>
      </c>
      <c r="B2636" s="10"/>
      <c r="C2636" s="2"/>
      <c r="D2636" s="2"/>
      <c r="E2636" s="2"/>
      <c r="F2636" s="2"/>
      <c r="G2636" s="2"/>
      <c r="H2636" s="3">
        <f t="shared" si="525"/>
        <v>0</v>
      </c>
      <c r="I2636" s="63"/>
      <c r="J2636" s="7"/>
      <c r="K2636" s="8"/>
      <c r="M2636" s="397"/>
    </row>
    <row r="2637" spans="1:13" ht="24.95" customHeight="1">
      <c r="A2637" s="33" t="e">
        <f>VLOOKUP(B2628,O:W,2)</f>
        <v>#N/A</v>
      </c>
      <c r="B2637" s="649" t="s">
        <v>70</v>
      </c>
      <c r="C2637" s="650"/>
      <c r="D2637" s="650"/>
      <c r="E2637" s="650"/>
      <c r="F2637" s="650"/>
      <c r="G2637" s="650"/>
      <c r="H2637" s="6"/>
      <c r="I2637" s="63">
        <f>SUM(H2629:H2637)</f>
        <v>0</v>
      </c>
      <c r="J2637" s="1" t="e">
        <f>VLOOKUP(B2628,O:W,7)</f>
        <v>#N/A</v>
      </c>
      <c r="K2637" s="8"/>
      <c r="M2637" s="397"/>
    </row>
    <row r="2638" spans="1:13" ht="45.75" customHeight="1">
      <c r="A2638" s="32">
        <f>IF(B2638&gt;0,1,0)</f>
        <v>0</v>
      </c>
      <c r="B2638" s="647"/>
      <c r="C2638" s="648"/>
      <c r="D2638" s="648"/>
      <c r="E2638" s="648"/>
      <c r="F2638" s="648"/>
      <c r="G2638" s="648"/>
      <c r="H2638" s="6"/>
      <c r="I2638" s="63"/>
      <c r="J2638" s="7"/>
      <c r="K2638" s="8"/>
      <c r="M2638" s="396" t="s">
        <v>3879</v>
      </c>
    </row>
    <row r="2639" spans="1:13" ht="24.95" customHeight="1">
      <c r="A2639" s="32">
        <f t="shared" ref="A2639:A2646" si="526">IF(H2639&gt;0,1,0)</f>
        <v>0</v>
      </c>
      <c r="B2639" s="10"/>
      <c r="C2639" s="2"/>
      <c r="D2639" s="2"/>
      <c r="E2639" s="2"/>
      <c r="F2639" s="2"/>
      <c r="G2639" s="2"/>
      <c r="H2639" s="3">
        <f>IF(AND(C2639=0,D2639=0,E2639=0,F2639=0,G2639=0),0,ROUND(IF(C2639=0,1,C2639)*IF(D2639=0,1,D2639)*IF(E2639=0,1,E2639)*IF(F2639=0,1,F2639)*IF(G2639=0,1,G2639),2))</f>
        <v>0</v>
      </c>
      <c r="I2639" s="63"/>
      <c r="J2639" s="7"/>
      <c r="K2639" s="8"/>
      <c r="M2639" s="397" t="s">
        <v>3880</v>
      </c>
    </row>
    <row r="2640" spans="1:13" ht="24.95" customHeight="1">
      <c r="A2640" s="32">
        <f t="shared" si="526"/>
        <v>0</v>
      </c>
      <c r="B2640" s="10"/>
      <c r="C2640" s="2"/>
      <c r="D2640" s="2"/>
      <c r="E2640" s="2"/>
      <c r="F2640" s="2"/>
      <c r="G2640" s="2"/>
      <c r="H2640" s="3">
        <f t="shared" ref="H2640:H2646" si="527">IF(AND(C2640=0,D2640=0,E2640=0,F2640=0,G2640=0),0,ROUND(IF(C2640=0,1,C2640)*IF(D2640=0,1,D2640)*IF(E2640=0,1,E2640)*IF(F2640=0,1,F2640)*IF(G2640=0,1,G2640),2))</f>
        <v>0</v>
      </c>
      <c r="I2640" s="63"/>
      <c r="J2640" s="7"/>
      <c r="K2640" s="8"/>
      <c r="M2640" s="397"/>
    </row>
    <row r="2641" spans="1:13" ht="24.95" customHeight="1">
      <c r="A2641" s="32">
        <f t="shared" si="526"/>
        <v>0</v>
      </c>
      <c r="B2641" s="10"/>
      <c r="C2641" s="2"/>
      <c r="D2641" s="2"/>
      <c r="E2641" s="2"/>
      <c r="F2641" s="2"/>
      <c r="G2641" s="2"/>
      <c r="H2641" s="3">
        <f t="shared" si="527"/>
        <v>0</v>
      </c>
      <c r="I2641" s="63"/>
      <c r="J2641" s="7"/>
      <c r="K2641" s="8"/>
      <c r="M2641" s="397"/>
    </row>
    <row r="2642" spans="1:13" ht="24.95" customHeight="1">
      <c r="A2642" s="32">
        <f t="shared" si="526"/>
        <v>0</v>
      </c>
      <c r="B2642" s="10"/>
      <c r="C2642" s="2"/>
      <c r="D2642" s="2"/>
      <c r="E2642" s="2"/>
      <c r="F2642" s="2"/>
      <c r="G2642" s="2"/>
      <c r="H2642" s="3">
        <f t="shared" si="527"/>
        <v>0</v>
      </c>
      <c r="I2642" s="63"/>
      <c r="J2642" s="7"/>
      <c r="K2642" s="8"/>
      <c r="M2642" s="397"/>
    </row>
    <row r="2643" spans="1:13" ht="24.95" customHeight="1">
      <c r="A2643" s="32">
        <f t="shared" si="526"/>
        <v>0</v>
      </c>
      <c r="B2643" s="10"/>
      <c r="C2643" s="2"/>
      <c r="D2643" s="2"/>
      <c r="E2643" s="2"/>
      <c r="F2643" s="2"/>
      <c r="G2643" s="2"/>
      <c r="H2643" s="3">
        <f t="shared" si="527"/>
        <v>0</v>
      </c>
      <c r="I2643" s="63"/>
      <c r="J2643" s="7"/>
      <c r="K2643" s="8"/>
      <c r="M2643" s="397"/>
    </row>
    <row r="2644" spans="1:13" ht="24.95" customHeight="1">
      <c r="A2644" s="32">
        <f t="shared" si="526"/>
        <v>0</v>
      </c>
      <c r="B2644" s="10"/>
      <c r="C2644" s="2"/>
      <c r="D2644" s="2"/>
      <c r="E2644" s="2"/>
      <c r="F2644" s="2"/>
      <c r="G2644" s="2"/>
      <c r="H2644" s="3">
        <f t="shared" si="527"/>
        <v>0</v>
      </c>
      <c r="I2644" s="63"/>
      <c r="J2644" s="7"/>
      <c r="K2644" s="8"/>
      <c r="M2644" s="397"/>
    </row>
    <row r="2645" spans="1:13" ht="24.95" customHeight="1">
      <c r="A2645" s="32">
        <f t="shared" si="526"/>
        <v>0</v>
      </c>
      <c r="B2645" s="10"/>
      <c r="C2645" s="2"/>
      <c r="D2645" s="2"/>
      <c r="E2645" s="2"/>
      <c r="F2645" s="2"/>
      <c r="G2645" s="2"/>
      <c r="H2645" s="3">
        <f t="shared" si="527"/>
        <v>0</v>
      </c>
      <c r="I2645" s="63"/>
      <c r="J2645" s="7"/>
      <c r="K2645" s="8"/>
      <c r="M2645" s="397"/>
    </row>
    <row r="2646" spans="1:13" ht="24.95" customHeight="1">
      <c r="A2646" s="32">
        <f t="shared" si="526"/>
        <v>0</v>
      </c>
      <c r="B2646" s="10"/>
      <c r="C2646" s="2"/>
      <c r="D2646" s="2"/>
      <c r="E2646" s="2"/>
      <c r="F2646" s="2"/>
      <c r="G2646" s="2"/>
      <c r="H2646" s="3">
        <f t="shared" si="527"/>
        <v>0</v>
      </c>
      <c r="I2646" s="63"/>
      <c r="J2646" s="7"/>
      <c r="K2646" s="8"/>
      <c r="M2646" s="397"/>
    </row>
    <row r="2647" spans="1:13" ht="24.95" customHeight="1">
      <c r="A2647" s="33" t="e">
        <f>VLOOKUP(B2638,O:W,2)</f>
        <v>#N/A</v>
      </c>
      <c r="B2647" s="649" t="s">
        <v>70</v>
      </c>
      <c r="C2647" s="650"/>
      <c r="D2647" s="650"/>
      <c r="E2647" s="650"/>
      <c r="F2647" s="650"/>
      <c r="G2647" s="650"/>
      <c r="H2647" s="6"/>
      <c r="I2647" s="63">
        <f>SUM(H2639:H2647)</f>
        <v>0</v>
      </c>
      <c r="J2647" s="1" t="e">
        <f>VLOOKUP(B2638,O:W,7)</f>
        <v>#N/A</v>
      </c>
      <c r="K2647" s="8"/>
      <c r="M2647" s="397"/>
    </row>
    <row r="2648" spans="1:13" ht="45.75" customHeight="1">
      <c r="A2648" s="32">
        <f>IF(B2648&gt;0,1,0)</f>
        <v>0</v>
      </c>
      <c r="B2648" s="647"/>
      <c r="C2648" s="648"/>
      <c r="D2648" s="648"/>
      <c r="E2648" s="648"/>
      <c r="F2648" s="648"/>
      <c r="G2648" s="648"/>
      <c r="H2648" s="6"/>
      <c r="I2648" s="63"/>
      <c r="J2648" s="7"/>
      <c r="K2648" s="8"/>
      <c r="M2648" s="396" t="s">
        <v>3879</v>
      </c>
    </row>
    <row r="2649" spans="1:13" ht="24.95" customHeight="1">
      <c r="A2649" s="32">
        <f t="shared" ref="A2649:A2656" si="528">IF(H2649&gt;0,1,0)</f>
        <v>0</v>
      </c>
      <c r="B2649" s="10"/>
      <c r="C2649" s="2"/>
      <c r="D2649" s="2"/>
      <c r="E2649" s="2"/>
      <c r="F2649" s="2"/>
      <c r="G2649" s="2"/>
      <c r="H2649" s="3">
        <f>IF(AND(C2649=0,D2649=0,E2649=0,F2649=0,G2649=0),0,ROUND(IF(C2649=0,1,C2649)*IF(D2649=0,1,D2649)*IF(E2649=0,1,E2649)*IF(F2649=0,1,F2649)*IF(G2649=0,1,G2649),2))</f>
        <v>0</v>
      </c>
      <c r="I2649" s="63"/>
      <c r="J2649" s="7"/>
      <c r="K2649" s="8"/>
      <c r="M2649" s="397" t="s">
        <v>3880</v>
      </c>
    </row>
    <row r="2650" spans="1:13" ht="24.95" customHeight="1">
      <c r="A2650" s="32">
        <f t="shared" si="528"/>
        <v>0</v>
      </c>
      <c r="B2650" s="10"/>
      <c r="C2650" s="2"/>
      <c r="D2650" s="2"/>
      <c r="E2650" s="2"/>
      <c r="F2650" s="2"/>
      <c r="G2650" s="2"/>
      <c r="H2650" s="3">
        <f t="shared" ref="H2650:H2656" si="529">IF(AND(C2650=0,D2650=0,E2650=0,F2650=0,G2650=0),0,ROUND(IF(C2650=0,1,C2650)*IF(D2650=0,1,D2650)*IF(E2650=0,1,E2650)*IF(F2650=0,1,F2650)*IF(G2650=0,1,G2650),2))</f>
        <v>0</v>
      </c>
      <c r="I2650" s="63"/>
      <c r="J2650" s="7"/>
      <c r="K2650" s="8"/>
      <c r="M2650" s="397"/>
    </row>
    <row r="2651" spans="1:13" ht="24.95" customHeight="1">
      <c r="A2651" s="32">
        <f t="shared" si="528"/>
        <v>0</v>
      </c>
      <c r="B2651" s="10"/>
      <c r="C2651" s="2"/>
      <c r="D2651" s="2"/>
      <c r="E2651" s="2"/>
      <c r="F2651" s="2"/>
      <c r="G2651" s="2"/>
      <c r="H2651" s="3">
        <f t="shared" si="529"/>
        <v>0</v>
      </c>
      <c r="I2651" s="63"/>
      <c r="J2651" s="7"/>
      <c r="K2651" s="8"/>
      <c r="M2651" s="397"/>
    </row>
    <row r="2652" spans="1:13" ht="24.95" customHeight="1">
      <c r="A2652" s="32">
        <f t="shared" si="528"/>
        <v>0</v>
      </c>
      <c r="B2652" s="10"/>
      <c r="C2652" s="2"/>
      <c r="D2652" s="2"/>
      <c r="E2652" s="2"/>
      <c r="F2652" s="2"/>
      <c r="G2652" s="2"/>
      <c r="H2652" s="3">
        <f t="shared" si="529"/>
        <v>0</v>
      </c>
      <c r="I2652" s="63"/>
      <c r="J2652" s="7"/>
      <c r="K2652" s="8"/>
      <c r="M2652" s="397"/>
    </row>
    <row r="2653" spans="1:13" ht="24.95" customHeight="1">
      <c r="A2653" s="32">
        <f t="shared" si="528"/>
        <v>0</v>
      </c>
      <c r="B2653" s="10"/>
      <c r="C2653" s="2"/>
      <c r="D2653" s="2"/>
      <c r="E2653" s="2"/>
      <c r="F2653" s="2"/>
      <c r="G2653" s="2"/>
      <c r="H2653" s="3">
        <f t="shared" si="529"/>
        <v>0</v>
      </c>
      <c r="I2653" s="63"/>
      <c r="J2653" s="7"/>
      <c r="K2653" s="8"/>
      <c r="M2653" s="397"/>
    </row>
    <row r="2654" spans="1:13" ht="24.95" customHeight="1">
      <c r="A2654" s="32">
        <f t="shared" si="528"/>
        <v>0</v>
      </c>
      <c r="B2654" s="10"/>
      <c r="C2654" s="2"/>
      <c r="D2654" s="2"/>
      <c r="E2654" s="2"/>
      <c r="F2654" s="2"/>
      <c r="G2654" s="2"/>
      <c r="H2654" s="3">
        <f t="shared" si="529"/>
        <v>0</v>
      </c>
      <c r="I2654" s="63"/>
      <c r="J2654" s="7"/>
      <c r="K2654" s="8"/>
      <c r="M2654" s="397"/>
    </row>
    <row r="2655" spans="1:13" ht="24.95" customHeight="1">
      <c r="A2655" s="32">
        <f t="shared" si="528"/>
        <v>0</v>
      </c>
      <c r="B2655" s="10"/>
      <c r="C2655" s="2"/>
      <c r="D2655" s="2"/>
      <c r="E2655" s="2"/>
      <c r="F2655" s="2"/>
      <c r="G2655" s="2"/>
      <c r="H2655" s="3">
        <f t="shared" si="529"/>
        <v>0</v>
      </c>
      <c r="I2655" s="63"/>
      <c r="J2655" s="7"/>
      <c r="K2655" s="8"/>
      <c r="M2655" s="397"/>
    </row>
    <row r="2656" spans="1:13" ht="24.95" customHeight="1">
      <c r="A2656" s="32">
        <f t="shared" si="528"/>
        <v>0</v>
      </c>
      <c r="B2656" s="10"/>
      <c r="C2656" s="2"/>
      <c r="D2656" s="2"/>
      <c r="E2656" s="2"/>
      <c r="F2656" s="2"/>
      <c r="G2656" s="2"/>
      <c r="H2656" s="3">
        <f t="shared" si="529"/>
        <v>0</v>
      </c>
      <c r="I2656" s="63"/>
      <c r="J2656" s="7"/>
      <c r="K2656" s="8"/>
      <c r="M2656" s="397"/>
    </row>
    <row r="2657" spans="1:13" ht="24.95" customHeight="1">
      <c r="A2657" s="33" t="e">
        <f>VLOOKUP(B2648,O:W,2)</f>
        <v>#N/A</v>
      </c>
      <c r="B2657" s="649" t="s">
        <v>70</v>
      </c>
      <c r="C2657" s="650"/>
      <c r="D2657" s="650"/>
      <c r="E2657" s="650"/>
      <c r="F2657" s="650"/>
      <c r="G2657" s="650"/>
      <c r="H2657" s="6"/>
      <c r="I2657" s="63">
        <f>SUM(H2649:H2657)</f>
        <v>0</v>
      </c>
      <c r="J2657" s="1" t="e">
        <f>VLOOKUP(B2648,O:W,7)</f>
        <v>#N/A</v>
      </c>
      <c r="K2657" s="8"/>
      <c r="M2657" s="397"/>
    </row>
    <row r="2658" spans="1:13" ht="45.75" customHeight="1">
      <c r="A2658" s="32">
        <f>IF(B2658&gt;0,1,0)</f>
        <v>0</v>
      </c>
      <c r="B2658" s="647"/>
      <c r="C2658" s="648"/>
      <c r="D2658" s="648"/>
      <c r="E2658" s="648"/>
      <c r="F2658" s="648"/>
      <c r="G2658" s="648"/>
      <c r="H2658" s="6"/>
      <c r="I2658" s="63"/>
      <c r="J2658" s="7"/>
      <c r="K2658" s="8"/>
      <c r="M2658" s="396" t="s">
        <v>3879</v>
      </c>
    </row>
    <row r="2659" spans="1:13" ht="24.95" customHeight="1">
      <c r="A2659" s="32">
        <f t="shared" ref="A2659:A2666" si="530">IF(H2659&gt;0,1,0)</f>
        <v>0</v>
      </c>
      <c r="B2659" s="10"/>
      <c r="C2659" s="2"/>
      <c r="D2659" s="2"/>
      <c r="E2659" s="2"/>
      <c r="F2659" s="2"/>
      <c r="G2659" s="2"/>
      <c r="H2659" s="3">
        <f>IF(AND(C2659=0,D2659=0,E2659=0,F2659=0,G2659=0),0,ROUND(IF(C2659=0,1,C2659)*IF(D2659=0,1,D2659)*IF(E2659=0,1,E2659)*IF(F2659=0,1,F2659)*IF(G2659=0,1,G2659),2))</f>
        <v>0</v>
      </c>
      <c r="I2659" s="63"/>
      <c r="J2659" s="7"/>
      <c r="K2659" s="8"/>
      <c r="M2659" s="397" t="s">
        <v>3880</v>
      </c>
    </row>
    <row r="2660" spans="1:13" ht="24.95" customHeight="1">
      <c r="A2660" s="32">
        <f t="shared" si="530"/>
        <v>0</v>
      </c>
      <c r="B2660" s="10"/>
      <c r="C2660" s="2"/>
      <c r="D2660" s="2"/>
      <c r="E2660" s="2"/>
      <c r="F2660" s="2"/>
      <c r="G2660" s="2"/>
      <c r="H2660" s="3">
        <f t="shared" ref="H2660:H2666" si="531">IF(AND(C2660=0,D2660=0,E2660=0,F2660=0,G2660=0),0,ROUND(IF(C2660=0,1,C2660)*IF(D2660=0,1,D2660)*IF(E2660=0,1,E2660)*IF(F2660=0,1,F2660)*IF(G2660=0,1,G2660),2))</f>
        <v>0</v>
      </c>
      <c r="I2660" s="63"/>
      <c r="J2660" s="7"/>
      <c r="K2660" s="8"/>
      <c r="M2660" s="397"/>
    </row>
    <row r="2661" spans="1:13" ht="24.95" customHeight="1">
      <c r="A2661" s="32">
        <f t="shared" si="530"/>
        <v>0</v>
      </c>
      <c r="B2661" s="10"/>
      <c r="C2661" s="2"/>
      <c r="D2661" s="2"/>
      <c r="E2661" s="2"/>
      <c r="F2661" s="2"/>
      <c r="G2661" s="2"/>
      <c r="H2661" s="3">
        <f t="shared" si="531"/>
        <v>0</v>
      </c>
      <c r="I2661" s="63"/>
      <c r="J2661" s="7"/>
      <c r="K2661" s="8"/>
      <c r="M2661" s="397"/>
    </row>
    <row r="2662" spans="1:13" ht="24.95" customHeight="1">
      <c r="A2662" s="32">
        <f t="shared" si="530"/>
        <v>0</v>
      </c>
      <c r="B2662" s="10"/>
      <c r="C2662" s="2"/>
      <c r="D2662" s="2"/>
      <c r="E2662" s="2"/>
      <c r="F2662" s="2"/>
      <c r="G2662" s="2"/>
      <c r="H2662" s="3">
        <f t="shared" si="531"/>
        <v>0</v>
      </c>
      <c r="I2662" s="63"/>
      <c r="J2662" s="7"/>
      <c r="K2662" s="8"/>
      <c r="M2662" s="397"/>
    </row>
    <row r="2663" spans="1:13" ht="24.95" customHeight="1">
      <c r="A2663" s="32">
        <f t="shared" si="530"/>
        <v>0</v>
      </c>
      <c r="B2663" s="10"/>
      <c r="C2663" s="2"/>
      <c r="D2663" s="2"/>
      <c r="E2663" s="2"/>
      <c r="F2663" s="2"/>
      <c r="G2663" s="2"/>
      <c r="H2663" s="3">
        <f t="shared" si="531"/>
        <v>0</v>
      </c>
      <c r="I2663" s="63"/>
      <c r="J2663" s="7"/>
      <c r="K2663" s="8"/>
      <c r="M2663" s="397"/>
    </row>
    <row r="2664" spans="1:13" ht="24.95" customHeight="1">
      <c r="A2664" s="32">
        <f t="shared" si="530"/>
        <v>0</v>
      </c>
      <c r="B2664" s="10"/>
      <c r="C2664" s="2"/>
      <c r="D2664" s="2"/>
      <c r="E2664" s="2"/>
      <c r="F2664" s="2"/>
      <c r="G2664" s="2"/>
      <c r="H2664" s="3">
        <f t="shared" si="531"/>
        <v>0</v>
      </c>
      <c r="I2664" s="63"/>
      <c r="J2664" s="7"/>
      <c r="K2664" s="8"/>
      <c r="M2664" s="397"/>
    </row>
    <row r="2665" spans="1:13" ht="24.95" customHeight="1">
      <c r="A2665" s="32">
        <f t="shared" si="530"/>
        <v>0</v>
      </c>
      <c r="B2665" s="10"/>
      <c r="C2665" s="2"/>
      <c r="D2665" s="2"/>
      <c r="E2665" s="2"/>
      <c r="F2665" s="2"/>
      <c r="G2665" s="2"/>
      <c r="H2665" s="3">
        <f t="shared" si="531"/>
        <v>0</v>
      </c>
      <c r="I2665" s="63"/>
      <c r="J2665" s="7"/>
      <c r="K2665" s="8"/>
      <c r="M2665" s="397"/>
    </row>
    <row r="2666" spans="1:13" ht="24.95" customHeight="1">
      <c r="A2666" s="32">
        <f t="shared" si="530"/>
        <v>0</v>
      </c>
      <c r="B2666" s="10"/>
      <c r="C2666" s="2"/>
      <c r="D2666" s="2"/>
      <c r="E2666" s="2"/>
      <c r="F2666" s="2"/>
      <c r="G2666" s="2"/>
      <c r="H2666" s="3">
        <f t="shared" si="531"/>
        <v>0</v>
      </c>
      <c r="I2666" s="63"/>
      <c r="J2666" s="7"/>
      <c r="K2666" s="8"/>
      <c r="M2666" s="397"/>
    </row>
    <row r="2667" spans="1:13" ht="24.95" customHeight="1">
      <c r="A2667" s="33" t="e">
        <f>VLOOKUP(B2658,O:W,2)</f>
        <v>#N/A</v>
      </c>
      <c r="B2667" s="649" t="s">
        <v>70</v>
      </c>
      <c r="C2667" s="650"/>
      <c r="D2667" s="650"/>
      <c r="E2667" s="650"/>
      <c r="F2667" s="650"/>
      <c r="G2667" s="650"/>
      <c r="H2667" s="6"/>
      <c r="I2667" s="63">
        <f>SUM(H2659:H2667)</f>
        <v>0</v>
      </c>
      <c r="J2667" s="1" t="e">
        <f>VLOOKUP(B2658,O:W,7)</f>
        <v>#N/A</v>
      </c>
      <c r="K2667" s="8"/>
      <c r="M2667" s="397"/>
    </row>
    <row r="2668" spans="1:13" ht="45.75" customHeight="1">
      <c r="A2668" s="32">
        <f>IF(B2668&gt;0,1,0)</f>
        <v>0</v>
      </c>
      <c r="B2668" s="647"/>
      <c r="C2668" s="648"/>
      <c r="D2668" s="648"/>
      <c r="E2668" s="648"/>
      <c r="F2668" s="648"/>
      <c r="G2668" s="648"/>
      <c r="H2668" s="6"/>
      <c r="I2668" s="63"/>
      <c r="J2668" s="7"/>
      <c r="K2668" s="8"/>
      <c r="M2668" s="396" t="s">
        <v>3879</v>
      </c>
    </row>
    <row r="2669" spans="1:13" ht="24.95" customHeight="1">
      <c r="A2669" s="32">
        <f t="shared" ref="A2669:A2676" si="532">IF(H2669&gt;0,1,0)</f>
        <v>0</v>
      </c>
      <c r="B2669" s="10"/>
      <c r="C2669" s="2"/>
      <c r="D2669" s="2"/>
      <c r="E2669" s="2"/>
      <c r="F2669" s="2"/>
      <c r="G2669" s="2"/>
      <c r="H2669" s="3">
        <f>IF(AND(C2669=0,D2669=0,E2669=0,F2669=0,G2669=0),0,ROUND(IF(C2669=0,1,C2669)*IF(D2669=0,1,D2669)*IF(E2669=0,1,E2669)*IF(F2669=0,1,F2669)*IF(G2669=0,1,G2669),2))</f>
        <v>0</v>
      </c>
      <c r="I2669" s="63"/>
      <c r="J2669" s="7"/>
      <c r="K2669" s="8"/>
      <c r="M2669" s="397" t="s">
        <v>3880</v>
      </c>
    </row>
    <row r="2670" spans="1:13" ht="24.95" customHeight="1">
      <c r="A2670" s="32">
        <f t="shared" si="532"/>
        <v>0</v>
      </c>
      <c r="B2670" s="10"/>
      <c r="C2670" s="2"/>
      <c r="D2670" s="2"/>
      <c r="E2670" s="2"/>
      <c r="F2670" s="2"/>
      <c r="G2670" s="2"/>
      <c r="H2670" s="3">
        <f t="shared" ref="H2670:H2676" si="533">IF(AND(C2670=0,D2670=0,E2670=0,F2670=0,G2670=0),0,ROUND(IF(C2670=0,1,C2670)*IF(D2670=0,1,D2670)*IF(E2670=0,1,E2670)*IF(F2670=0,1,F2670)*IF(G2670=0,1,G2670),2))</f>
        <v>0</v>
      </c>
      <c r="I2670" s="63"/>
      <c r="J2670" s="7"/>
      <c r="K2670" s="8"/>
      <c r="M2670" s="397"/>
    </row>
    <row r="2671" spans="1:13" ht="24.95" customHeight="1">
      <c r="A2671" s="32">
        <f t="shared" si="532"/>
        <v>0</v>
      </c>
      <c r="B2671" s="10"/>
      <c r="C2671" s="2"/>
      <c r="D2671" s="2"/>
      <c r="E2671" s="2"/>
      <c r="F2671" s="2"/>
      <c r="G2671" s="2"/>
      <c r="H2671" s="3">
        <f t="shared" si="533"/>
        <v>0</v>
      </c>
      <c r="I2671" s="63"/>
      <c r="J2671" s="7"/>
      <c r="K2671" s="8"/>
      <c r="M2671" s="397"/>
    </row>
    <row r="2672" spans="1:13" ht="24.95" customHeight="1">
      <c r="A2672" s="32">
        <f t="shared" si="532"/>
        <v>0</v>
      </c>
      <c r="B2672" s="10"/>
      <c r="C2672" s="2"/>
      <c r="D2672" s="2"/>
      <c r="E2672" s="2"/>
      <c r="F2672" s="2"/>
      <c r="G2672" s="2"/>
      <c r="H2672" s="3">
        <f t="shared" si="533"/>
        <v>0</v>
      </c>
      <c r="I2672" s="63"/>
      <c r="J2672" s="7"/>
      <c r="K2672" s="8"/>
      <c r="M2672" s="397"/>
    </row>
    <row r="2673" spans="1:13" ht="24.95" customHeight="1">
      <c r="A2673" s="32">
        <f t="shared" si="532"/>
        <v>0</v>
      </c>
      <c r="B2673" s="10"/>
      <c r="C2673" s="2"/>
      <c r="D2673" s="2"/>
      <c r="E2673" s="2"/>
      <c r="F2673" s="2"/>
      <c r="G2673" s="2"/>
      <c r="H2673" s="3">
        <f t="shared" si="533"/>
        <v>0</v>
      </c>
      <c r="I2673" s="63"/>
      <c r="J2673" s="7"/>
      <c r="K2673" s="8"/>
      <c r="M2673" s="397"/>
    </row>
    <row r="2674" spans="1:13" ht="24.95" customHeight="1">
      <c r="A2674" s="32">
        <f t="shared" si="532"/>
        <v>0</v>
      </c>
      <c r="B2674" s="10"/>
      <c r="C2674" s="2"/>
      <c r="D2674" s="2"/>
      <c r="E2674" s="2"/>
      <c r="F2674" s="2"/>
      <c r="G2674" s="2"/>
      <c r="H2674" s="3">
        <f t="shared" si="533"/>
        <v>0</v>
      </c>
      <c r="I2674" s="63"/>
      <c r="J2674" s="7"/>
      <c r="K2674" s="8"/>
      <c r="M2674" s="397"/>
    </row>
    <row r="2675" spans="1:13" ht="24.95" customHeight="1">
      <c r="A2675" s="32">
        <f t="shared" si="532"/>
        <v>0</v>
      </c>
      <c r="B2675" s="10"/>
      <c r="C2675" s="2"/>
      <c r="D2675" s="2"/>
      <c r="E2675" s="2"/>
      <c r="F2675" s="2"/>
      <c r="G2675" s="2"/>
      <c r="H2675" s="3">
        <f t="shared" si="533"/>
        <v>0</v>
      </c>
      <c r="I2675" s="63"/>
      <c r="J2675" s="7"/>
      <c r="K2675" s="8"/>
      <c r="M2675" s="397"/>
    </row>
    <row r="2676" spans="1:13" ht="24.95" customHeight="1">
      <c r="A2676" s="32">
        <f t="shared" si="532"/>
        <v>0</v>
      </c>
      <c r="B2676" s="10"/>
      <c r="C2676" s="2"/>
      <c r="D2676" s="2"/>
      <c r="E2676" s="2"/>
      <c r="F2676" s="2"/>
      <c r="G2676" s="2"/>
      <c r="H2676" s="3">
        <f t="shared" si="533"/>
        <v>0</v>
      </c>
      <c r="I2676" s="63"/>
      <c r="J2676" s="7"/>
      <c r="K2676" s="8"/>
      <c r="M2676" s="397"/>
    </row>
    <row r="2677" spans="1:13" ht="24.95" customHeight="1">
      <c r="A2677" s="33" t="e">
        <f>VLOOKUP(B2668,O:W,2)</f>
        <v>#N/A</v>
      </c>
      <c r="B2677" s="649" t="s">
        <v>70</v>
      </c>
      <c r="C2677" s="650"/>
      <c r="D2677" s="650"/>
      <c r="E2677" s="650"/>
      <c r="F2677" s="650"/>
      <c r="G2677" s="650"/>
      <c r="H2677" s="6"/>
      <c r="I2677" s="63">
        <f>SUM(H2669:H2677)</f>
        <v>0</v>
      </c>
      <c r="J2677" s="1" t="e">
        <f>VLOOKUP(B2668,O:W,7)</f>
        <v>#N/A</v>
      </c>
      <c r="K2677" s="8"/>
      <c r="M2677" s="397"/>
    </row>
    <row r="2678" spans="1:13" ht="45.75" customHeight="1">
      <c r="A2678" s="32">
        <f>IF(B2678&gt;0,1,0)</f>
        <v>0</v>
      </c>
      <c r="B2678" s="647"/>
      <c r="C2678" s="648"/>
      <c r="D2678" s="648"/>
      <c r="E2678" s="648"/>
      <c r="F2678" s="648"/>
      <c r="G2678" s="648"/>
      <c r="H2678" s="6"/>
      <c r="I2678" s="63"/>
      <c r="J2678" s="7"/>
      <c r="K2678" s="8"/>
      <c r="M2678" s="396" t="s">
        <v>3879</v>
      </c>
    </row>
    <row r="2679" spans="1:13" ht="24.95" customHeight="1">
      <c r="A2679" s="32">
        <f t="shared" ref="A2679:A2686" si="534">IF(H2679&gt;0,1,0)</f>
        <v>0</v>
      </c>
      <c r="B2679" s="10"/>
      <c r="C2679" s="2"/>
      <c r="D2679" s="2"/>
      <c r="E2679" s="2"/>
      <c r="F2679" s="2"/>
      <c r="G2679" s="2"/>
      <c r="H2679" s="3">
        <f>IF(AND(C2679=0,D2679=0,E2679=0,F2679=0,G2679=0),0,ROUND(IF(C2679=0,1,C2679)*IF(D2679=0,1,D2679)*IF(E2679=0,1,E2679)*IF(F2679=0,1,F2679)*IF(G2679=0,1,G2679),2))</f>
        <v>0</v>
      </c>
      <c r="I2679" s="63"/>
      <c r="J2679" s="7"/>
      <c r="K2679" s="8"/>
      <c r="M2679" s="397" t="s">
        <v>3880</v>
      </c>
    </row>
    <row r="2680" spans="1:13" ht="24.95" customHeight="1">
      <c r="A2680" s="32">
        <f t="shared" si="534"/>
        <v>0</v>
      </c>
      <c r="B2680" s="10"/>
      <c r="C2680" s="2"/>
      <c r="D2680" s="2"/>
      <c r="E2680" s="2"/>
      <c r="F2680" s="2"/>
      <c r="G2680" s="2"/>
      <c r="H2680" s="3">
        <f t="shared" ref="H2680:H2686" si="535">IF(AND(C2680=0,D2680=0,E2680=0,F2680=0,G2680=0),0,ROUND(IF(C2680=0,1,C2680)*IF(D2680=0,1,D2680)*IF(E2680=0,1,E2680)*IF(F2680=0,1,F2680)*IF(G2680=0,1,G2680),2))</f>
        <v>0</v>
      </c>
      <c r="I2680" s="63"/>
      <c r="J2680" s="7"/>
      <c r="K2680" s="8"/>
      <c r="M2680" s="397"/>
    </row>
    <row r="2681" spans="1:13" ht="24.95" customHeight="1">
      <c r="A2681" s="32">
        <f t="shared" si="534"/>
        <v>0</v>
      </c>
      <c r="B2681" s="10"/>
      <c r="C2681" s="2"/>
      <c r="D2681" s="2"/>
      <c r="E2681" s="2"/>
      <c r="F2681" s="2"/>
      <c r="G2681" s="2"/>
      <c r="H2681" s="3">
        <f t="shared" si="535"/>
        <v>0</v>
      </c>
      <c r="I2681" s="63"/>
      <c r="J2681" s="7"/>
      <c r="K2681" s="8"/>
      <c r="M2681" s="397"/>
    </row>
    <row r="2682" spans="1:13" ht="24.95" customHeight="1">
      <c r="A2682" s="32">
        <f t="shared" si="534"/>
        <v>0</v>
      </c>
      <c r="B2682" s="10"/>
      <c r="C2682" s="2"/>
      <c r="D2682" s="2"/>
      <c r="E2682" s="2"/>
      <c r="F2682" s="2"/>
      <c r="G2682" s="2"/>
      <c r="H2682" s="3">
        <f t="shared" si="535"/>
        <v>0</v>
      </c>
      <c r="I2682" s="63"/>
      <c r="J2682" s="7"/>
      <c r="K2682" s="8"/>
      <c r="M2682" s="397"/>
    </row>
    <row r="2683" spans="1:13" ht="24.95" customHeight="1">
      <c r="A2683" s="32">
        <f t="shared" si="534"/>
        <v>0</v>
      </c>
      <c r="B2683" s="10"/>
      <c r="C2683" s="2"/>
      <c r="D2683" s="2"/>
      <c r="E2683" s="2"/>
      <c r="F2683" s="2"/>
      <c r="G2683" s="2"/>
      <c r="H2683" s="3">
        <f t="shared" si="535"/>
        <v>0</v>
      </c>
      <c r="I2683" s="63"/>
      <c r="J2683" s="7"/>
      <c r="K2683" s="8"/>
      <c r="M2683" s="397"/>
    </row>
    <row r="2684" spans="1:13" ht="24.95" customHeight="1">
      <c r="A2684" s="32">
        <f t="shared" si="534"/>
        <v>0</v>
      </c>
      <c r="B2684" s="10"/>
      <c r="C2684" s="2"/>
      <c r="D2684" s="2"/>
      <c r="E2684" s="2"/>
      <c r="F2684" s="2"/>
      <c r="G2684" s="2"/>
      <c r="H2684" s="3">
        <f t="shared" si="535"/>
        <v>0</v>
      </c>
      <c r="I2684" s="63"/>
      <c r="J2684" s="7"/>
      <c r="K2684" s="8"/>
      <c r="M2684" s="397"/>
    </row>
    <row r="2685" spans="1:13" ht="24.95" customHeight="1">
      <c r="A2685" s="32">
        <f t="shared" si="534"/>
        <v>0</v>
      </c>
      <c r="B2685" s="10"/>
      <c r="C2685" s="2"/>
      <c r="D2685" s="2"/>
      <c r="E2685" s="2"/>
      <c r="F2685" s="2"/>
      <c r="G2685" s="2"/>
      <c r="H2685" s="3">
        <f t="shared" si="535"/>
        <v>0</v>
      </c>
      <c r="I2685" s="63"/>
      <c r="J2685" s="7"/>
      <c r="K2685" s="8"/>
      <c r="M2685" s="397"/>
    </row>
    <row r="2686" spans="1:13" ht="24.95" customHeight="1">
      <c r="A2686" s="32">
        <f t="shared" si="534"/>
        <v>0</v>
      </c>
      <c r="B2686" s="10"/>
      <c r="C2686" s="2"/>
      <c r="D2686" s="2"/>
      <c r="E2686" s="2"/>
      <c r="F2686" s="2"/>
      <c r="G2686" s="2"/>
      <c r="H2686" s="3">
        <f t="shared" si="535"/>
        <v>0</v>
      </c>
      <c r="I2686" s="63"/>
      <c r="J2686" s="7"/>
      <c r="K2686" s="8"/>
      <c r="M2686" s="397"/>
    </row>
    <row r="2687" spans="1:13" ht="24.95" customHeight="1">
      <c r="A2687" s="33" t="e">
        <f>VLOOKUP(B2678,O:W,2)</f>
        <v>#N/A</v>
      </c>
      <c r="B2687" s="649" t="s">
        <v>70</v>
      </c>
      <c r="C2687" s="650"/>
      <c r="D2687" s="650"/>
      <c r="E2687" s="650"/>
      <c r="F2687" s="650"/>
      <c r="G2687" s="650"/>
      <c r="H2687" s="6"/>
      <c r="I2687" s="63">
        <f>SUM(H2679:H2687)</f>
        <v>0</v>
      </c>
      <c r="J2687" s="1" t="e">
        <f>VLOOKUP(B2678,O:W,7)</f>
        <v>#N/A</v>
      </c>
      <c r="K2687" s="8"/>
      <c r="M2687" s="397"/>
    </row>
    <row r="2688" spans="1:13" ht="45.75" customHeight="1">
      <c r="A2688" s="32">
        <f>IF(B2688&gt;0,1,0)</f>
        <v>1</v>
      </c>
      <c r="B2688" s="647" t="s">
        <v>7031</v>
      </c>
      <c r="C2688" s="648"/>
      <c r="D2688" s="648"/>
      <c r="E2688" s="648"/>
      <c r="F2688" s="648"/>
      <c r="G2688" s="648"/>
      <c r="H2688" s="6"/>
      <c r="I2688" s="63"/>
      <c r="J2688" s="7"/>
      <c r="K2688" s="8"/>
      <c r="M2688" s="394" t="s">
        <v>3881</v>
      </c>
    </row>
    <row r="2689" spans="1:13" ht="24.95" customHeight="1">
      <c r="A2689" s="32">
        <f t="shared" ref="A2689:A2696" si="536">IF(H2689&gt;0,1,0)</f>
        <v>1</v>
      </c>
      <c r="B2689" s="10"/>
      <c r="C2689" s="2">
        <v>40</v>
      </c>
      <c r="D2689" s="2">
        <v>4</v>
      </c>
      <c r="E2689" s="2">
        <v>3</v>
      </c>
      <c r="F2689" s="2"/>
      <c r="G2689" s="2"/>
      <c r="H2689" s="3">
        <f>IF(AND(C2689=0,D2689=0,E2689=0,F2689=0,G2689=0),0,ROUND(IF(C2689=0,1,C2689)*IF(D2689=0,1,D2689)*IF(E2689=0,1,E2689)*IF(F2689=0,1,F2689)*IF(G2689=0,1,G2689),2))</f>
        <v>480</v>
      </c>
      <c r="I2689" s="63"/>
      <c r="J2689" s="7"/>
      <c r="K2689" s="8"/>
      <c r="M2689" s="395" t="s">
        <v>3882</v>
      </c>
    </row>
    <row r="2690" spans="1:13" ht="24.95" customHeight="1">
      <c r="A2690" s="32">
        <f t="shared" si="536"/>
        <v>0</v>
      </c>
      <c r="B2690" s="10"/>
      <c r="C2690" s="2"/>
      <c r="D2690" s="2"/>
      <c r="E2690" s="2"/>
      <c r="F2690" s="2"/>
      <c r="G2690" s="2"/>
      <c r="H2690" s="3">
        <f t="shared" ref="H2690:H2696" si="537">IF(AND(C2690=0,D2690=0,E2690=0,F2690=0,G2690=0),0,ROUND(IF(C2690=0,1,C2690)*IF(D2690=0,1,D2690)*IF(E2690=0,1,E2690)*IF(F2690=0,1,F2690)*IF(G2690=0,1,G2690),2))</f>
        <v>0</v>
      </c>
      <c r="I2690" s="63"/>
      <c r="J2690" s="7"/>
      <c r="K2690" s="8"/>
      <c r="M2690" s="395"/>
    </row>
    <row r="2691" spans="1:13" ht="24.95" customHeight="1">
      <c r="A2691" s="32">
        <f t="shared" si="536"/>
        <v>0</v>
      </c>
      <c r="B2691" s="10"/>
      <c r="C2691" s="2"/>
      <c r="D2691" s="2"/>
      <c r="E2691" s="2"/>
      <c r="F2691" s="2"/>
      <c r="G2691" s="2"/>
      <c r="H2691" s="3">
        <f t="shared" si="537"/>
        <v>0</v>
      </c>
      <c r="I2691" s="63"/>
      <c r="J2691" s="7"/>
      <c r="K2691" s="8"/>
      <c r="M2691" s="395"/>
    </row>
    <row r="2692" spans="1:13" ht="24.95" customHeight="1">
      <c r="A2692" s="32">
        <f t="shared" si="536"/>
        <v>0</v>
      </c>
      <c r="B2692" s="10"/>
      <c r="C2692" s="2"/>
      <c r="D2692" s="2"/>
      <c r="E2692" s="2"/>
      <c r="F2692" s="2"/>
      <c r="G2692" s="2"/>
      <c r="H2692" s="3">
        <f t="shared" si="537"/>
        <v>0</v>
      </c>
      <c r="I2692" s="63"/>
      <c r="J2692" s="7"/>
      <c r="K2692" s="8"/>
      <c r="M2692" s="395"/>
    </row>
    <row r="2693" spans="1:13" ht="24.95" customHeight="1">
      <c r="A2693" s="32">
        <f t="shared" si="536"/>
        <v>0</v>
      </c>
      <c r="B2693" s="10"/>
      <c r="C2693" s="2"/>
      <c r="D2693" s="2"/>
      <c r="E2693" s="2"/>
      <c r="F2693" s="2"/>
      <c r="G2693" s="2"/>
      <c r="H2693" s="3">
        <f t="shared" si="537"/>
        <v>0</v>
      </c>
      <c r="I2693" s="63"/>
      <c r="J2693" s="7"/>
      <c r="K2693" s="8"/>
      <c r="M2693" s="395"/>
    </row>
    <row r="2694" spans="1:13" ht="24.95" customHeight="1">
      <c r="A2694" s="32">
        <f t="shared" si="536"/>
        <v>0</v>
      </c>
      <c r="B2694" s="10"/>
      <c r="C2694" s="2"/>
      <c r="D2694" s="2"/>
      <c r="E2694" s="2"/>
      <c r="F2694" s="2"/>
      <c r="G2694" s="2"/>
      <c r="H2694" s="3">
        <f t="shared" si="537"/>
        <v>0</v>
      </c>
      <c r="I2694" s="63"/>
      <c r="J2694" s="7"/>
      <c r="K2694" s="8"/>
      <c r="M2694" s="395"/>
    </row>
    <row r="2695" spans="1:13" ht="24.95" customHeight="1">
      <c r="A2695" s="32">
        <f t="shared" si="536"/>
        <v>0</v>
      </c>
      <c r="B2695" s="10"/>
      <c r="C2695" s="2"/>
      <c r="D2695" s="2"/>
      <c r="E2695" s="2"/>
      <c r="F2695" s="2"/>
      <c r="G2695" s="2"/>
      <c r="H2695" s="3">
        <f t="shared" si="537"/>
        <v>0</v>
      </c>
      <c r="I2695" s="63"/>
      <c r="J2695" s="7"/>
      <c r="K2695" s="8"/>
      <c r="M2695" s="395"/>
    </row>
    <row r="2696" spans="1:13" ht="24.95" customHeight="1">
      <c r="A2696" s="32">
        <f t="shared" si="536"/>
        <v>0</v>
      </c>
      <c r="B2696" s="10"/>
      <c r="C2696" s="2"/>
      <c r="D2696" s="2"/>
      <c r="E2696" s="2"/>
      <c r="F2696" s="2"/>
      <c r="G2696" s="2"/>
      <c r="H2696" s="3">
        <f t="shared" si="537"/>
        <v>0</v>
      </c>
      <c r="I2696" s="63"/>
      <c r="J2696" s="7"/>
      <c r="K2696" s="8"/>
      <c r="M2696" s="395"/>
    </row>
    <row r="2697" spans="1:13" ht="24.95" customHeight="1">
      <c r="A2697" s="33" t="str">
        <f>VLOOKUP(B2688,O:W,2)</f>
        <v>210101</v>
      </c>
      <c r="B2697" s="649" t="s">
        <v>70</v>
      </c>
      <c r="C2697" s="650"/>
      <c r="D2697" s="650"/>
      <c r="E2697" s="650"/>
      <c r="F2697" s="650"/>
      <c r="G2697" s="650"/>
      <c r="H2697" s="6"/>
      <c r="I2697" s="63">
        <f>SUM(H2689:H2697)</f>
        <v>480</v>
      </c>
      <c r="J2697" s="1" t="str">
        <f>VLOOKUP(B2688,O:W,7)</f>
        <v>مترمربع</v>
      </c>
      <c r="K2697" s="8"/>
      <c r="M2697" s="395"/>
    </row>
    <row r="2698" spans="1:13" ht="45.75" customHeight="1">
      <c r="A2698" s="32">
        <f>IF(B2698&gt;0,1,0)</f>
        <v>1</v>
      </c>
      <c r="B2698" s="647" t="s">
        <v>7009</v>
      </c>
      <c r="C2698" s="648"/>
      <c r="D2698" s="648"/>
      <c r="E2698" s="648"/>
      <c r="F2698" s="648"/>
      <c r="G2698" s="648"/>
      <c r="H2698" s="6"/>
      <c r="I2698" s="63"/>
      <c r="J2698" s="7"/>
      <c r="K2698" s="8"/>
      <c r="M2698" s="394" t="s">
        <v>3881</v>
      </c>
    </row>
    <row r="2699" spans="1:13" ht="24.95" customHeight="1">
      <c r="A2699" s="32">
        <f t="shared" ref="A2699:A2706" si="538">IF(H2699&gt;0,1,0)</f>
        <v>1</v>
      </c>
      <c r="B2699" s="10"/>
      <c r="C2699" s="2">
        <v>1</v>
      </c>
      <c r="D2699" s="2"/>
      <c r="E2699" s="2"/>
      <c r="F2699" s="2"/>
      <c r="G2699" s="2"/>
      <c r="H2699" s="3">
        <f>IF(AND(C2699=0,D2699=0,E2699=0,F2699=0,G2699=0),0,ROUND(IF(C2699=0,1,C2699)*IF(D2699=0,1,D2699)*IF(E2699=0,1,E2699)*IF(F2699=0,1,F2699)*IF(G2699=0,1,G2699),2))</f>
        <v>1</v>
      </c>
      <c r="I2699" s="63"/>
      <c r="J2699" s="7"/>
      <c r="K2699" s="8"/>
      <c r="M2699" s="395" t="s">
        <v>3882</v>
      </c>
    </row>
    <row r="2700" spans="1:13" ht="24.95" customHeight="1">
      <c r="A2700" s="32">
        <f t="shared" si="538"/>
        <v>0</v>
      </c>
      <c r="B2700" s="10"/>
      <c r="C2700" s="2"/>
      <c r="D2700" s="2"/>
      <c r="E2700" s="2"/>
      <c r="F2700" s="2"/>
      <c r="G2700" s="2"/>
      <c r="H2700" s="3">
        <f t="shared" ref="H2700:H2706" si="539">IF(AND(C2700=0,D2700=0,E2700=0,F2700=0,G2700=0),0,ROUND(IF(C2700=0,1,C2700)*IF(D2700=0,1,D2700)*IF(E2700=0,1,E2700)*IF(F2700=0,1,F2700)*IF(G2700=0,1,G2700),2))</f>
        <v>0</v>
      </c>
      <c r="I2700" s="63"/>
      <c r="J2700" s="7"/>
      <c r="K2700" s="8"/>
      <c r="M2700" s="395"/>
    </row>
    <row r="2701" spans="1:13" ht="24.95" customHeight="1">
      <c r="A2701" s="32">
        <f t="shared" si="538"/>
        <v>0</v>
      </c>
      <c r="B2701" s="10"/>
      <c r="C2701" s="2"/>
      <c r="D2701" s="2"/>
      <c r="E2701" s="2"/>
      <c r="F2701" s="2"/>
      <c r="G2701" s="2"/>
      <c r="H2701" s="3">
        <f t="shared" si="539"/>
        <v>0</v>
      </c>
      <c r="I2701" s="63"/>
      <c r="J2701" s="7"/>
      <c r="K2701" s="8"/>
      <c r="M2701" s="395"/>
    </row>
    <row r="2702" spans="1:13" ht="24.95" customHeight="1">
      <c r="A2702" s="32">
        <f t="shared" si="538"/>
        <v>0</v>
      </c>
      <c r="B2702" s="10"/>
      <c r="C2702" s="2"/>
      <c r="D2702" s="2"/>
      <c r="E2702" s="2"/>
      <c r="F2702" s="2"/>
      <c r="G2702" s="2"/>
      <c r="H2702" s="3">
        <f t="shared" si="539"/>
        <v>0</v>
      </c>
      <c r="I2702" s="63"/>
      <c r="J2702" s="7"/>
      <c r="K2702" s="8"/>
      <c r="M2702" s="395"/>
    </row>
    <row r="2703" spans="1:13" ht="24.95" customHeight="1">
      <c r="A2703" s="32">
        <f t="shared" si="538"/>
        <v>0</v>
      </c>
      <c r="B2703" s="10"/>
      <c r="C2703" s="2"/>
      <c r="D2703" s="2"/>
      <c r="E2703" s="2"/>
      <c r="F2703" s="2"/>
      <c r="G2703" s="2"/>
      <c r="H2703" s="3">
        <f t="shared" si="539"/>
        <v>0</v>
      </c>
      <c r="I2703" s="63"/>
      <c r="J2703" s="7"/>
      <c r="K2703" s="8"/>
      <c r="M2703" s="395"/>
    </row>
    <row r="2704" spans="1:13" ht="24.95" customHeight="1">
      <c r="A2704" s="32">
        <f t="shared" si="538"/>
        <v>0</v>
      </c>
      <c r="B2704" s="10"/>
      <c r="C2704" s="2"/>
      <c r="D2704" s="2"/>
      <c r="E2704" s="2"/>
      <c r="F2704" s="2"/>
      <c r="G2704" s="2"/>
      <c r="H2704" s="3">
        <f t="shared" si="539"/>
        <v>0</v>
      </c>
      <c r="I2704" s="63"/>
      <c r="J2704" s="7"/>
      <c r="K2704" s="8"/>
      <c r="M2704" s="395"/>
    </row>
    <row r="2705" spans="1:13" ht="24.95" customHeight="1">
      <c r="A2705" s="32">
        <f t="shared" si="538"/>
        <v>0</v>
      </c>
      <c r="B2705" s="10"/>
      <c r="C2705" s="2"/>
      <c r="D2705" s="2"/>
      <c r="E2705" s="2"/>
      <c r="F2705" s="2"/>
      <c r="G2705" s="2"/>
      <c r="H2705" s="3">
        <f t="shared" si="539"/>
        <v>0</v>
      </c>
      <c r="I2705" s="63"/>
      <c r="J2705" s="7"/>
      <c r="K2705" s="8"/>
      <c r="M2705" s="395"/>
    </row>
    <row r="2706" spans="1:13" ht="24.95" customHeight="1">
      <c r="A2706" s="32">
        <f t="shared" si="538"/>
        <v>0</v>
      </c>
      <c r="B2706" s="10"/>
      <c r="C2706" s="2"/>
      <c r="D2706" s="2"/>
      <c r="E2706" s="2"/>
      <c r="F2706" s="2"/>
      <c r="G2706" s="2"/>
      <c r="H2706" s="3">
        <f t="shared" si="539"/>
        <v>0</v>
      </c>
      <c r="I2706" s="63"/>
      <c r="J2706" s="7"/>
      <c r="K2706" s="8"/>
      <c r="M2706" s="395"/>
    </row>
    <row r="2707" spans="1:13" ht="24.95" customHeight="1">
      <c r="A2707" s="33">
        <f>VLOOKUP(B2698,O:W,2)</f>
        <v>210509</v>
      </c>
      <c r="B2707" s="649" t="s">
        <v>70</v>
      </c>
      <c r="C2707" s="650"/>
      <c r="D2707" s="650"/>
      <c r="E2707" s="650"/>
      <c r="F2707" s="650"/>
      <c r="G2707" s="650"/>
      <c r="H2707" s="6"/>
      <c r="I2707" s="63">
        <f>SUM(H2699:H2707)</f>
        <v>1</v>
      </c>
      <c r="J2707" s="1" t="str">
        <f>VLOOKUP(B2698,O:W,7)</f>
        <v>مترمربع</v>
      </c>
      <c r="K2707" s="8"/>
      <c r="M2707" s="395"/>
    </row>
    <row r="2708" spans="1:13" ht="45.75" customHeight="1">
      <c r="A2708" s="32">
        <f>IF(B2708&gt;0,1,0)</f>
        <v>0</v>
      </c>
      <c r="B2708" s="647"/>
      <c r="C2708" s="648"/>
      <c r="D2708" s="648"/>
      <c r="E2708" s="648"/>
      <c r="F2708" s="648"/>
      <c r="G2708" s="648"/>
      <c r="H2708" s="6"/>
      <c r="I2708" s="63"/>
      <c r="J2708" s="7"/>
      <c r="K2708" s="8"/>
      <c r="M2708" s="394" t="s">
        <v>3881</v>
      </c>
    </row>
    <row r="2709" spans="1:13" ht="24.95" customHeight="1">
      <c r="A2709" s="32">
        <f t="shared" ref="A2709:A2716" si="540">IF(H2709&gt;0,1,0)</f>
        <v>0</v>
      </c>
      <c r="B2709" s="10"/>
      <c r="C2709" s="2"/>
      <c r="D2709" s="2"/>
      <c r="E2709" s="2"/>
      <c r="F2709" s="2"/>
      <c r="G2709" s="2"/>
      <c r="H2709" s="3">
        <f>IF(AND(C2709=0,D2709=0,E2709=0,F2709=0,G2709=0),0,ROUND(IF(C2709=0,1,C2709)*IF(D2709=0,1,D2709)*IF(E2709=0,1,E2709)*IF(F2709=0,1,F2709)*IF(G2709=0,1,G2709),2))</f>
        <v>0</v>
      </c>
      <c r="I2709" s="63"/>
      <c r="J2709" s="7"/>
      <c r="K2709" s="8"/>
      <c r="M2709" s="395" t="s">
        <v>3882</v>
      </c>
    </row>
    <row r="2710" spans="1:13" ht="24.95" customHeight="1">
      <c r="A2710" s="32">
        <f t="shared" si="540"/>
        <v>0</v>
      </c>
      <c r="B2710" s="10"/>
      <c r="C2710" s="2"/>
      <c r="D2710" s="2"/>
      <c r="E2710" s="2"/>
      <c r="F2710" s="2"/>
      <c r="G2710" s="2"/>
      <c r="H2710" s="3">
        <f t="shared" ref="H2710:H2716" si="541">IF(AND(C2710=0,D2710=0,E2710=0,F2710=0,G2710=0),0,ROUND(IF(C2710=0,1,C2710)*IF(D2710=0,1,D2710)*IF(E2710=0,1,E2710)*IF(F2710=0,1,F2710)*IF(G2710=0,1,G2710),2))</f>
        <v>0</v>
      </c>
      <c r="I2710" s="63"/>
      <c r="J2710" s="7"/>
      <c r="K2710" s="8"/>
      <c r="M2710" s="395"/>
    </row>
    <row r="2711" spans="1:13" ht="24.95" customHeight="1">
      <c r="A2711" s="32">
        <f t="shared" si="540"/>
        <v>0</v>
      </c>
      <c r="B2711" s="10"/>
      <c r="C2711" s="2"/>
      <c r="D2711" s="2"/>
      <c r="E2711" s="2"/>
      <c r="F2711" s="2"/>
      <c r="G2711" s="2"/>
      <c r="H2711" s="3">
        <f t="shared" si="541"/>
        <v>0</v>
      </c>
      <c r="I2711" s="63"/>
      <c r="J2711" s="7"/>
      <c r="K2711" s="8"/>
      <c r="M2711" s="395"/>
    </row>
    <row r="2712" spans="1:13" ht="24.95" customHeight="1">
      <c r="A2712" s="32">
        <f t="shared" si="540"/>
        <v>0</v>
      </c>
      <c r="B2712" s="10"/>
      <c r="C2712" s="2"/>
      <c r="D2712" s="2"/>
      <c r="E2712" s="2"/>
      <c r="F2712" s="2"/>
      <c r="G2712" s="2"/>
      <c r="H2712" s="3">
        <f t="shared" si="541"/>
        <v>0</v>
      </c>
      <c r="I2712" s="63"/>
      <c r="J2712" s="7"/>
      <c r="K2712" s="8"/>
      <c r="M2712" s="395"/>
    </row>
    <row r="2713" spans="1:13" ht="24.95" customHeight="1">
      <c r="A2713" s="32">
        <f t="shared" si="540"/>
        <v>0</v>
      </c>
      <c r="B2713" s="10"/>
      <c r="C2713" s="2"/>
      <c r="D2713" s="2"/>
      <c r="E2713" s="2"/>
      <c r="F2713" s="2"/>
      <c r="G2713" s="2"/>
      <c r="H2713" s="3">
        <f t="shared" si="541"/>
        <v>0</v>
      </c>
      <c r="I2713" s="63"/>
      <c r="J2713" s="7"/>
      <c r="K2713" s="8"/>
      <c r="M2713" s="395"/>
    </row>
    <row r="2714" spans="1:13" ht="24.95" customHeight="1">
      <c r="A2714" s="32">
        <f t="shared" si="540"/>
        <v>0</v>
      </c>
      <c r="B2714" s="10"/>
      <c r="C2714" s="2"/>
      <c r="D2714" s="2"/>
      <c r="E2714" s="2"/>
      <c r="F2714" s="2"/>
      <c r="G2714" s="2"/>
      <c r="H2714" s="3">
        <f t="shared" si="541"/>
        <v>0</v>
      </c>
      <c r="I2714" s="63"/>
      <c r="J2714" s="7"/>
      <c r="K2714" s="8"/>
      <c r="M2714" s="395"/>
    </row>
    <row r="2715" spans="1:13" ht="24.95" customHeight="1">
      <c r="A2715" s="32">
        <f t="shared" si="540"/>
        <v>0</v>
      </c>
      <c r="B2715" s="10"/>
      <c r="C2715" s="2"/>
      <c r="D2715" s="2"/>
      <c r="E2715" s="2"/>
      <c r="F2715" s="2"/>
      <c r="G2715" s="2"/>
      <c r="H2715" s="3">
        <f t="shared" si="541"/>
        <v>0</v>
      </c>
      <c r="I2715" s="63"/>
      <c r="J2715" s="7"/>
      <c r="K2715" s="8"/>
      <c r="M2715" s="395"/>
    </row>
    <row r="2716" spans="1:13" ht="24.95" customHeight="1">
      <c r="A2716" s="32">
        <f t="shared" si="540"/>
        <v>0</v>
      </c>
      <c r="B2716" s="10"/>
      <c r="C2716" s="2"/>
      <c r="D2716" s="2"/>
      <c r="E2716" s="2"/>
      <c r="F2716" s="2"/>
      <c r="G2716" s="2"/>
      <c r="H2716" s="3">
        <f t="shared" si="541"/>
        <v>0</v>
      </c>
      <c r="I2716" s="63"/>
      <c r="J2716" s="7"/>
      <c r="K2716" s="8"/>
      <c r="M2716" s="395"/>
    </row>
    <row r="2717" spans="1:13" ht="24.95" customHeight="1">
      <c r="A2717" s="33" t="e">
        <f>VLOOKUP(B2708,O:W,2)</f>
        <v>#N/A</v>
      </c>
      <c r="B2717" s="649" t="s">
        <v>70</v>
      </c>
      <c r="C2717" s="650"/>
      <c r="D2717" s="650"/>
      <c r="E2717" s="650"/>
      <c r="F2717" s="650"/>
      <c r="G2717" s="650"/>
      <c r="H2717" s="6"/>
      <c r="I2717" s="63">
        <f>SUM(H2709:H2717)</f>
        <v>0</v>
      </c>
      <c r="J2717" s="1" t="e">
        <f>VLOOKUP(B2708,O:W,7)</f>
        <v>#N/A</v>
      </c>
      <c r="K2717" s="8"/>
      <c r="M2717" s="395"/>
    </row>
    <row r="2718" spans="1:13" ht="45.75" customHeight="1">
      <c r="A2718" s="32">
        <f>IF(B2718&gt;0,1,0)</f>
        <v>0</v>
      </c>
      <c r="B2718" s="647"/>
      <c r="C2718" s="648"/>
      <c r="D2718" s="648"/>
      <c r="E2718" s="648"/>
      <c r="F2718" s="648"/>
      <c r="G2718" s="648"/>
      <c r="H2718" s="6"/>
      <c r="I2718" s="63"/>
      <c r="J2718" s="7"/>
      <c r="K2718" s="8"/>
      <c r="M2718" s="394" t="s">
        <v>3881</v>
      </c>
    </row>
    <row r="2719" spans="1:13" ht="24.95" customHeight="1">
      <c r="A2719" s="32">
        <f t="shared" ref="A2719:A2726" si="542">IF(H2719&gt;0,1,0)</f>
        <v>0</v>
      </c>
      <c r="B2719" s="10"/>
      <c r="C2719" s="2"/>
      <c r="D2719" s="2"/>
      <c r="E2719" s="2"/>
      <c r="F2719" s="2"/>
      <c r="G2719" s="2"/>
      <c r="H2719" s="3">
        <f>IF(AND(C2719=0,D2719=0,E2719=0,F2719=0,G2719=0),0,ROUND(IF(C2719=0,1,C2719)*IF(D2719=0,1,D2719)*IF(E2719=0,1,E2719)*IF(F2719=0,1,F2719)*IF(G2719=0,1,G2719),2))</f>
        <v>0</v>
      </c>
      <c r="I2719" s="63"/>
      <c r="J2719" s="7"/>
      <c r="K2719" s="8"/>
      <c r="M2719" s="395" t="s">
        <v>3882</v>
      </c>
    </row>
    <row r="2720" spans="1:13" ht="24.95" customHeight="1">
      <c r="A2720" s="32">
        <f t="shared" si="542"/>
        <v>0</v>
      </c>
      <c r="B2720" s="10"/>
      <c r="C2720" s="2"/>
      <c r="D2720" s="2"/>
      <c r="E2720" s="2"/>
      <c r="F2720" s="2"/>
      <c r="G2720" s="2"/>
      <c r="H2720" s="3">
        <f t="shared" ref="H2720:H2726" si="543">IF(AND(C2720=0,D2720=0,E2720=0,F2720=0,G2720=0),0,ROUND(IF(C2720=0,1,C2720)*IF(D2720=0,1,D2720)*IF(E2720=0,1,E2720)*IF(F2720=0,1,F2720)*IF(G2720=0,1,G2720),2))</f>
        <v>0</v>
      </c>
      <c r="I2720" s="63"/>
      <c r="J2720" s="7"/>
      <c r="K2720" s="8"/>
      <c r="M2720" s="395"/>
    </row>
    <row r="2721" spans="1:13" ht="24.95" customHeight="1">
      <c r="A2721" s="32">
        <f t="shared" si="542"/>
        <v>0</v>
      </c>
      <c r="B2721" s="10"/>
      <c r="C2721" s="2"/>
      <c r="D2721" s="2"/>
      <c r="E2721" s="2"/>
      <c r="F2721" s="2"/>
      <c r="G2721" s="2"/>
      <c r="H2721" s="3">
        <f t="shared" si="543"/>
        <v>0</v>
      </c>
      <c r="I2721" s="63"/>
      <c r="J2721" s="7"/>
      <c r="K2721" s="8"/>
      <c r="M2721" s="395"/>
    </row>
    <row r="2722" spans="1:13" ht="24.95" customHeight="1">
      <c r="A2722" s="32">
        <f t="shared" si="542"/>
        <v>0</v>
      </c>
      <c r="B2722" s="10"/>
      <c r="C2722" s="2"/>
      <c r="D2722" s="2"/>
      <c r="E2722" s="2"/>
      <c r="F2722" s="2"/>
      <c r="G2722" s="2"/>
      <c r="H2722" s="3">
        <f t="shared" si="543"/>
        <v>0</v>
      </c>
      <c r="I2722" s="63"/>
      <c r="J2722" s="7"/>
      <c r="K2722" s="8"/>
      <c r="M2722" s="395"/>
    </row>
    <row r="2723" spans="1:13" ht="24.95" customHeight="1">
      <c r="A2723" s="32">
        <f t="shared" si="542"/>
        <v>0</v>
      </c>
      <c r="B2723" s="10"/>
      <c r="C2723" s="2"/>
      <c r="D2723" s="2"/>
      <c r="E2723" s="2"/>
      <c r="F2723" s="2"/>
      <c r="G2723" s="2"/>
      <c r="H2723" s="3">
        <f t="shared" si="543"/>
        <v>0</v>
      </c>
      <c r="I2723" s="63"/>
      <c r="J2723" s="7"/>
      <c r="K2723" s="8"/>
      <c r="M2723" s="395"/>
    </row>
    <row r="2724" spans="1:13" ht="24.95" customHeight="1">
      <c r="A2724" s="32">
        <f t="shared" si="542"/>
        <v>0</v>
      </c>
      <c r="B2724" s="10"/>
      <c r="C2724" s="2"/>
      <c r="D2724" s="2"/>
      <c r="E2724" s="2"/>
      <c r="F2724" s="2"/>
      <c r="G2724" s="2"/>
      <c r="H2724" s="3">
        <f t="shared" si="543"/>
        <v>0</v>
      </c>
      <c r="I2724" s="63"/>
      <c r="J2724" s="7"/>
      <c r="K2724" s="8"/>
      <c r="M2724" s="395"/>
    </row>
    <row r="2725" spans="1:13" ht="24.95" customHeight="1">
      <c r="A2725" s="32">
        <f t="shared" si="542"/>
        <v>0</v>
      </c>
      <c r="B2725" s="10"/>
      <c r="C2725" s="2"/>
      <c r="D2725" s="2"/>
      <c r="E2725" s="2"/>
      <c r="F2725" s="2"/>
      <c r="G2725" s="2"/>
      <c r="H2725" s="3">
        <f t="shared" si="543"/>
        <v>0</v>
      </c>
      <c r="I2725" s="63"/>
      <c r="J2725" s="7"/>
      <c r="K2725" s="8"/>
      <c r="M2725" s="395"/>
    </row>
    <row r="2726" spans="1:13" ht="24.95" customHeight="1">
      <c r="A2726" s="32">
        <f t="shared" si="542"/>
        <v>0</v>
      </c>
      <c r="B2726" s="10"/>
      <c r="C2726" s="2"/>
      <c r="D2726" s="2"/>
      <c r="E2726" s="2"/>
      <c r="F2726" s="2"/>
      <c r="G2726" s="2"/>
      <c r="H2726" s="3">
        <f t="shared" si="543"/>
        <v>0</v>
      </c>
      <c r="I2726" s="63"/>
      <c r="J2726" s="7"/>
      <c r="K2726" s="8"/>
      <c r="M2726" s="395"/>
    </row>
    <row r="2727" spans="1:13" ht="24.95" customHeight="1">
      <c r="A2727" s="33" t="e">
        <f>VLOOKUP(B2718,O:W,2)</f>
        <v>#N/A</v>
      </c>
      <c r="B2727" s="649" t="s">
        <v>70</v>
      </c>
      <c r="C2727" s="650"/>
      <c r="D2727" s="650"/>
      <c r="E2727" s="650"/>
      <c r="F2727" s="650"/>
      <c r="G2727" s="650"/>
      <c r="H2727" s="6"/>
      <c r="I2727" s="63">
        <f>SUM(H2719:H2727)</f>
        <v>0</v>
      </c>
      <c r="J2727" s="1" t="e">
        <f>VLOOKUP(B2718,O:W,7)</f>
        <v>#N/A</v>
      </c>
      <c r="K2727" s="8"/>
      <c r="M2727" s="395"/>
    </row>
    <row r="2728" spans="1:13" ht="45.75" customHeight="1">
      <c r="A2728" s="32">
        <f>IF(B2728&gt;0,1,0)</f>
        <v>0</v>
      </c>
      <c r="B2728" s="647"/>
      <c r="C2728" s="648"/>
      <c r="D2728" s="648"/>
      <c r="E2728" s="648"/>
      <c r="F2728" s="648"/>
      <c r="G2728" s="648"/>
      <c r="H2728" s="6"/>
      <c r="I2728" s="63"/>
      <c r="J2728" s="7"/>
      <c r="K2728" s="8"/>
      <c r="M2728" s="394" t="s">
        <v>3881</v>
      </c>
    </row>
    <row r="2729" spans="1:13" ht="24.95" customHeight="1">
      <c r="A2729" s="32">
        <f t="shared" ref="A2729:A2736" si="544">IF(H2729&gt;0,1,0)</f>
        <v>0</v>
      </c>
      <c r="B2729" s="10"/>
      <c r="C2729" s="2"/>
      <c r="D2729" s="2"/>
      <c r="E2729" s="2"/>
      <c r="F2729" s="2"/>
      <c r="G2729" s="2"/>
      <c r="H2729" s="3">
        <f>IF(AND(C2729=0,D2729=0,E2729=0,F2729=0,G2729=0),0,ROUND(IF(C2729=0,1,C2729)*IF(D2729=0,1,D2729)*IF(E2729=0,1,E2729)*IF(F2729=0,1,F2729)*IF(G2729=0,1,G2729),2))</f>
        <v>0</v>
      </c>
      <c r="I2729" s="63"/>
      <c r="J2729" s="7"/>
      <c r="K2729" s="8"/>
      <c r="M2729" s="395" t="s">
        <v>3882</v>
      </c>
    </row>
    <row r="2730" spans="1:13" ht="24.95" customHeight="1">
      <c r="A2730" s="32">
        <f t="shared" si="544"/>
        <v>0</v>
      </c>
      <c r="B2730" s="10"/>
      <c r="C2730" s="2"/>
      <c r="D2730" s="2"/>
      <c r="E2730" s="2"/>
      <c r="F2730" s="2"/>
      <c r="G2730" s="2"/>
      <c r="H2730" s="3">
        <f t="shared" ref="H2730:H2736" si="545">IF(AND(C2730=0,D2730=0,E2730=0,F2730=0,G2730=0),0,ROUND(IF(C2730=0,1,C2730)*IF(D2730=0,1,D2730)*IF(E2730=0,1,E2730)*IF(F2730=0,1,F2730)*IF(G2730=0,1,G2730),2))</f>
        <v>0</v>
      </c>
      <c r="I2730" s="63"/>
      <c r="J2730" s="7"/>
      <c r="K2730" s="8"/>
      <c r="M2730" s="395"/>
    </row>
    <row r="2731" spans="1:13" ht="24.95" customHeight="1">
      <c r="A2731" s="32">
        <f t="shared" si="544"/>
        <v>0</v>
      </c>
      <c r="B2731" s="10"/>
      <c r="C2731" s="2"/>
      <c r="D2731" s="2"/>
      <c r="E2731" s="2"/>
      <c r="F2731" s="2"/>
      <c r="G2731" s="2"/>
      <c r="H2731" s="3">
        <f t="shared" si="545"/>
        <v>0</v>
      </c>
      <c r="I2731" s="63"/>
      <c r="J2731" s="7"/>
      <c r="K2731" s="8"/>
      <c r="M2731" s="395"/>
    </row>
    <row r="2732" spans="1:13" ht="24.95" customHeight="1">
      <c r="A2732" s="32">
        <f t="shared" si="544"/>
        <v>0</v>
      </c>
      <c r="B2732" s="10"/>
      <c r="C2732" s="2"/>
      <c r="D2732" s="2"/>
      <c r="E2732" s="2"/>
      <c r="F2732" s="2"/>
      <c r="G2732" s="2"/>
      <c r="H2732" s="3">
        <f t="shared" si="545"/>
        <v>0</v>
      </c>
      <c r="I2732" s="63"/>
      <c r="J2732" s="7"/>
      <c r="K2732" s="8"/>
      <c r="M2732" s="395"/>
    </row>
    <row r="2733" spans="1:13" ht="24.95" customHeight="1">
      <c r="A2733" s="32">
        <f t="shared" si="544"/>
        <v>0</v>
      </c>
      <c r="B2733" s="10"/>
      <c r="C2733" s="2"/>
      <c r="D2733" s="2"/>
      <c r="E2733" s="2"/>
      <c r="F2733" s="2"/>
      <c r="G2733" s="2"/>
      <c r="H2733" s="3">
        <f t="shared" si="545"/>
        <v>0</v>
      </c>
      <c r="I2733" s="63"/>
      <c r="J2733" s="7"/>
      <c r="K2733" s="8"/>
      <c r="M2733" s="395"/>
    </row>
    <row r="2734" spans="1:13" ht="24.95" customHeight="1">
      <c r="A2734" s="32">
        <f t="shared" si="544"/>
        <v>0</v>
      </c>
      <c r="B2734" s="10"/>
      <c r="C2734" s="2"/>
      <c r="D2734" s="2"/>
      <c r="E2734" s="2"/>
      <c r="F2734" s="2"/>
      <c r="G2734" s="2"/>
      <c r="H2734" s="3">
        <f t="shared" si="545"/>
        <v>0</v>
      </c>
      <c r="I2734" s="63"/>
      <c r="J2734" s="7"/>
      <c r="K2734" s="8"/>
      <c r="M2734" s="395"/>
    </row>
    <row r="2735" spans="1:13" ht="24.95" customHeight="1">
      <c r="A2735" s="32">
        <f t="shared" si="544"/>
        <v>0</v>
      </c>
      <c r="B2735" s="10"/>
      <c r="C2735" s="2"/>
      <c r="D2735" s="2"/>
      <c r="E2735" s="2"/>
      <c r="F2735" s="2"/>
      <c r="G2735" s="2"/>
      <c r="H2735" s="3">
        <f t="shared" si="545"/>
        <v>0</v>
      </c>
      <c r="I2735" s="63"/>
      <c r="J2735" s="7"/>
      <c r="K2735" s="8"/>
      <c r="M2735" s="395"/>
    </row>
    <row r="2736" spans="1:13" ht="24.95" customHeight="1">
      <c r="A2736" s="32">
        <f t="shared" si="544"/>
        <v>0</v>
      </c>
      <c r="B2736" s="10"/>
      <c r="C2736" s="2"/>
      <c r="D2736" s="2"/>
      <c r="E2736" s="2"/>
      <c r="F2736" s="2"/>
      <c r="G2736" s="2"/>
      <c r="H2736" s="3">
        <f t="shared" si="545"/>
        <v>0</v>
      </c>
      <c r="I2736" s="63"/>
      <c r="J2736" s="7"/>
      <c r="K2736" s="8"/>
      <c r="M2736" s="395"/>
    </row>
    <row r="2737" spans="1:13" ht="24.95" customHeight="1">
      <c r="A2737" s="33" t="e">
        <f>VLOOKUP(B2728,O:W,2)</f>
        <v>#N/A</v>
      </c>
      <c r="B2737" s="649" t="s">
        <v>70</v>
      </c>
      <c r="C2737" s="650"/>
      <c r="D2737" s="650"/>
      <c r="E2737" s="650"/>
      <c r="F2737" s="650"/>
      <c r="G2737" s="650"/>
      <c r="H2737" s="6"/>
      <c r="I2737" s="63">
        <f>SUM(H2729:H2737)</f>
        <v>0</v>
      </c>
      <c r="J2737" s="1" t="e">
        <f>VLOOKUP(B2728,O:W,7)</f>
        <v>#N/A</v>
      </c>
      <c r="K2737" s="8"/>
      <c r="M2737" s="395"/>
    </row>
    <row r="2738" spans="1:13" ht="45.75" customHeight="1">
      <c r="A2738" s="32">
        <f>IF(B2738&gt;0,1,0)</f>
        <v>0</v>
      </c>
      <c r="B2738" s="647"/>
      <c r="C2738" s="648"/>
      <c r="D2738" s="648"/>
      <c r="E2738" s="648"/>
      <c r="F2738" s="648"/>
      <c r="G2738" s="648"/>
      <c r="H2738" s="6"/>
      <c r="I2738" s="63"/>
      <c r="J2738" s="7"/>
      <c r="K2738" s="8"/>
      <c r="M2738" s="394" t="s">
        <v>3881</v>
      </c>
    </row>
    <row r="2739" spans="1:13" ht="24.95" customHeight="1">
      <c r="A2739" s="32">
        <f t="shared" ref="A2739:A2746" si="546">IF(H2739&gt;0,1,0)</f>
        <v>0</v>
      </c>
      <c r="B2739" s="10"/>
      <c r="C2739" s="2"/>
      <c r="D2739" s="2"/>
      <c r="E2739" s="2"/>
      <c r="F2739" s="2"/>
      <c r="G2739" s="2"/>
      <c r="H2739" s="3">
        <f>IF(AND(C2739=0,D2739=0,E2739=0,F2739=0,G2739=0),0,ROUND(IF(C2739=0,1,C2739)*IF(D2739=0,1,D2739)*IF(E2739=0,1,E2739)*IF(F2739=0,1,F2739)*IF(G2739=0,1,G2739),2))</f>
        <v>0</v>
      </c>
      <c r="I2739" s="63"/>
      <c r="J2739" s="7"/>
      <c r="K2739" s="8"/>
      <c r="M2739" s="395" t="s">
        <v>3882</v>
      </c>
    </row>
    <row r="2740" spans="1:13" ht="24.95" customHeight="1">
      <c r="A2740" s="32">
        <f t="shared" si="546"/>
        <v>0</v>
      </c>
      <c r="B2740" s="10"/>
      <c r="C2740" s="2"/>
      <c r="D2740" s="2"/>
      <c r="E2740" s="2"/>
      <c r="F2740" s="2"/>
      <c r="G2740" s="2"/>
      <c r="H2740" s="3">
        <f t="shared" ref="H2740:H2746" si="547">IF(AND(C2740=0,D2740=0,E2740=0,F2740=0,G2740=0),0,ROUND(IF(C2740=0,1,C2740)*IF(D2740=0,1,D2740)*IF(E2740=0,1,E2740)*IF(F2740=0,1,F2740)*IF(G2740=0,1,G2740),2))</f>
        <v>0</v>
      </c>
      <c r="I2740" s="63"/>
      <c r="J2740" s="7"/>
      <c r="K2740" s="8"/>
      <c r="M2740" s="395"/>
    </row>
    <row r="2741" spans="1:13" ht="24.95" customHeight="1">
      <c r="A2741" s="32">
        <f t="shared" si="546"/>
        <v>0</v>
      </c>
      <c r="B2741" s="10"/>
      <c r="C2741" s="2"/>
      <c r="D2741" s="2"/>
      <c r="E2741" s="2"/>
      <c r="F2741" s="2"/>
      <c r="G2741" s="2"/>
      <c r="H2741" s="3">
        <f t="shared" si="547"/>
        <v>0</v>
      </c>
      <c r="I2741" s="63"/>
      <c r="J2741" s="7"/>
      <c r="K2741" s="8"/>
      <c r="M2741" s="395"/>
    </row>
    <row r="2742" spans="1:13" ht="24.95" customHeight="1">
      <c r="A2742" s="32">
        <f t="shared" si="546"/>
        <v>0</v>
      </c>
      <c r="B2742" s="10"/>
      <c r="C2742" s="2"/>
      <c r="D2742" s="2"/>
      <c r="E2742" s="2"/>
      <c r="F2742" s="2"/>
      <c r="G2742" s="2"/>
      <c r="H2742" s="3">
        <f t="shared" si="547"/>
        <v>0</v>
      </c>
      <c r="I2742" s="63"/>
      <c r="J2742" s="7"/>
      <c r="K2742" s="8"/>
      <c r="M2742" s="395"/>
    </row>
    <row r="2743" spans="1:13" ht="24.95" customHeight="1">
      <c r="A2743" s="32">
        <f t="shared" si="546"/>
        <v>0</v>
      </c>
      <c r="B2743" s="10"/>
      <c r="C2743" s="2"/>
      <c r="D2743" s="2"/>
      <c r="E2743" s="2"/>
      <c r="F2743" s="2"/>
      <c r="G2743" s="2"/>
      <c r="H2743" s="3">
        <f t="shared" si="547"/>
        <v>0</v>
      </c>
      <c r="I2743" s="63"/>
      <c r="J2743" s="7"/>
      <c r="K2743" s="8"/>
      <c r="M2743" s="395"/>
    </row>
    <row r="2744" spans="1:13" ht="24.95" customHeight="1">
      <c r="A2744" s="32">
        <f t="shared" si="546"/>
        <v>0</v>
      </c>
      <c r="B2744" s="10"/>
      <c r="C2744" s="2"/>
      <c r="D2744" s="2"/>
      <c r="E2744" s="2"/>
      <c r="F2744" s="2"/>
      <c r="G2744" s="2"/>
      <c r="H2744" s="3">
        <f t="shared" si="547"/>
        <v>0</v>
      </c>
      <c r="I2744" s="63"/>
      <c r="J2744" s="7"/>
      <c r="K2744" s="8"/>
      <c r="M2744" s="395"/>
    </row>
    <row r="2745" spans="1:13" ht="24.95" customHeight="1">
      <c r="A2745" s="32">
        <f t="shared" si="546"/>
        <v>0</v>
      </c>
      <c r="B2745" s="10"/>
      <c r="C2745" s="2"/>
      <c r="D2745" s="2"/>
      <c r="E2745" s="2"/>
      <c r="F2745" s="2"/>
      <c r="G2745" s="2"/>
      <c r="H2745" s="3">
        <f t="shared" si="547"/>
        <v>0</v>
      </c>
      <c r="I2745" s="63"/>
      <c r="J2745" s="7"/>
      <c r="K2745" s="8"/>
      <c r="M2745" s="395"/>
    </row>
    <row r="2746" spans="1:13" ht="24.95" customHeight="1">
      <c r="A2746" s="32">
        <f t="shared" si="546"/>
        <v>0</v>
      </c>
      <c r="B2746" s="10"/>
      <c r="C2746" s="2"/>
      <c r="D2746" s="2"/>
      <c r="E2746" s="2"/>
      <c r="F2746" s="2"/>
      <c r="G2746" s="2"/>
      <c r="H2746" s="3">
        <f t="shared" si="547"/>
        <v>0</v>
      </c>
      <c r="I2746" s="63"/>
      <c r="J2746" s="7"/>
      <c r="K2746" s="8"/>
      <c r="M2746" s="395"/>
    </row>
    <row r="2747" spans="1:13" ht="24.95" customHeight="1">
      <c r="A2747" s="33" t="e">
        <f>VLOOKUP(B2738,O:W,2)</f>
        <v>#N/A</v>
      </c>
      <c r="B2747" s="649" t="s">
        <v>70</v>
      </c>
      <c r="C2747" s="650"/>
      <c r="D2747" s="650"/>
      <c r="E2747" s="650"/>
      <c r="F2747" s="650"/>
      <c r="G2747" s="650"/>
      <c r="H2747" s="6"/>
      <c r="I2747" s="63">
        <f>SUM(H2739:H2747)</f>
        <v>0</v>
      </c>
      <c r="J2747" s="1" t="e">
        <f>VLOOKUP(B2738,O:W,7)</f>
        <v>#N/A</v>
      </c>
      <c r="K2747" s="8"/>
      <c r="M2747" s="395"/>
    </row>
    <row r="2748" spans="1:13" ht="45.75" customHeight="1">
      <c r="A2748" s="32">
        <f>IF(B2748&gt;0,1,0)</f>
        <v>0</v>
      </c>
      <c r="B2748" s="647"/>
      <c r="C2748" s="648"/>
      <c r="D2748" s="648"/>
      <c r="E2748" s="648"/>
      <c r="F2748" s="648"/>
      <c r="G2748" s="648"/>
      <c r="H2748" s="6"/>
      <c r="I2748" s="63"/>
      <c r="J2748" s="7"/>
      <c r="K2748" s="8"/>
      <c r="M2748" s="394" t="s">
        <v>3881</v>
      </c>
    </row>
    <row r="2749" spans="1:13" ht="24.95" customHeight="1">
      <c r="A2749" s="32">
        <f t="shared" ref="A2749:A2756" si="548">IF(H2749&gt;0,1,0)</f>
        <v>0</v>
      </c>
      <c r="B2749" s="10"/>
      <c r="C2749" s="2"/>
      <c r="D2749" s="2"/>
      <c r="E2749" s="2"/>
      <c r="F2749" s="2"/>
      <c r="G2749" s="2"/>
      <c r="H2749" s="3">
        <f>IF(AND(C2749=0,D2749=0,E2749=0,F2749=0,G2749=0),0,ROUND(IF(C2749=0,1,C2749)*IF(D2749=0,1,D2749)*IF(E2749=0,1,E2749)*IF(F2749=0,1,F2749)*IF(G2749=0,1,G2749),2))</f>
        <v>0</v>
      </c>
      <c r="I2749" s="63"/>
      <c r="J2749" s="7"/>
      <c r="K2749" s="8"/>
      <c r="M2749" s="395" t="s">
        <v>3882</v>
      </c>
    </row>
    <row r="2750" spans="1:13" ht="24.95" customHeight="1">
      <c r="A2750" s="32">
        <f t="shared" si="548"/>
        <v>0</v>
      </c>
      <c r="B2750" s="10"/>
      <c r="C2750" s="2"/>
      <c r="D2750" s="2"/>
      <c r="E2750" s="2"/>
      <c r="F2750" s="2"/>
      <c r="G2750" s="2"/>
      <c r="H2750" s="3">
        <f t="shared" ref="H2750:H2756" si="549">IF(AND(C2750=0,D2750=0,E2750=0,F2750=0,G2750=0),0,ROUND(IF(C2750=0,1,C2750)*IF(D2750=0,1,D2750)*IF(E2750=0,1,E2750)*IF(F2750=0,1,F2750)*IF(G2750=0,1,G2750),2))</f>
        <v>0</v>
      </c>
      <c r="I2750" s="63"/>
      <c r="J2750" s="7"/>
      <c r="K2750" s="8"/>
      <c r="M2750" s="395"/>
    </row>
    <row r="2751" spans="1:13" ht="24.95" customHeight="1">
      <c r="A2751" s="32">
        <f t="shared" si="548"/>
        <v>0</v>
      </c>
      <c r="B2751" s="10"/>
      <c r="C2751" s="2"/>
      <c r="D2751" s="2"/>
      <c r="E2751" s="2"/>
      <c r="F2751" s="2"/>
      <c r="G2751" s="2"/>
      <c r="H2751" s="3">
        <f t="shared" si="549"/>
        <v>0</v>
      </c>
      <c r="I2751" s="63"/>
      <c r="J2751" s="7"/>
      <c r="K2751" s="8"/>
      <c r="M2751" s="395"/>
    </row>
    <row r="2752" spans="1:13" ht="24.95" customHeight="1">
      <c r="A2752" s="32">
        <f t="shared" si="548"/>
        <v>0</v>
      </c>
      <c r="B2752" s="10"/>
      <c r="C2752" s="2"/>
      <c r="D2752" s="2"/>
      <c r="E2752" s="2"/>
      <c r="F2752" s="2"/>
      <c r="G2752" s="2"/>
      <c r="H2752" s="3">
        <f t="shared" si="549"/>
        <v>0</v>
      </c>
      <c r="I2752" s="63"/>
      <c r="J2752" s="7"/>
      <c r="K2752" s="8"/>
      <c r="M2752" s="395"/>
    </row>
    <row r="2753" spans="1:13" ht="24.95" customHeight="1">
      <c r="A2753" s="32">
        <f t="shared" si="548"/>
        <v>0</v>
      </c>
      <c r="B2753" s="10"/>
      <c r="C2753" s="2"/>
      <c r="D2753" s="2"/>
      <c r="E2753" s="2"/>
      <c r="F2753" s="2"/>
      <c r="G2753" s="2"/>
      <c r="H2753" s="3">
        <f t="shared" si="549"/>
        <v>0</v>
      </c>
      <c r="I2753" s="63"/>
      <c r="J2753" s="7"/>
      <c r="K2753" s="8"/>
      <c r="M2753" s="395"/>
    </row>
    <row r="2754" spans="1:13" ht="24.95" customHeight="1">
      <c r="A2754" s="32">
        <f t="shared" si="548"/>
        <v>0</v>
      </c>
      <c r="B2754" s="10"/>
      <c r="C2754" s="2"/>
      <c r="D2754" s="2"/>
      <c r="E2754" s="2"/>
      <c r="F2754" s="2"/>
      <c r="G2754" s="2"/>
      <c r="H2754" s="3">
        <f t="shared" si="549"/>
        <v>0</v>
      </c>
      <c r="I2754" s="63"/>
      <c r="J2754" s="7"/>
      <c r="K2754" s="8"/>
      <c r="M2754" s="395"/>
    </row>
    <row r="2755" spans="1:13" ht="24.95" customHeight="1">
      <c r="A2755" s="32">
        <f t="shared" si="548"/>
        <v>0</v>
      </c>
      <c r="B2755" s="10"/>
      <c r="C2755" s="2"/>
      <c r="D2755" s="2"/>
      <c r="E2755" s="2"/>
      <c r="F2755" s="2"/>
      <c r="G2755" s="2"/>
      <c r="H2755" s="3">
        <f t="shared" si="549"/>
        <v>0</v>
      </c>
      <c r="I2755" s="63"/>
      <c r="J2755" s="7"/>
      <c r="K2755" s="8"/>
      <c r="M2755" s="395"/>
    </row>
    <row r="2756" spans="1:13" ht="24.95" customHeight="1">
      <c r="A2756" s="32">
        <f t="shared" si="548"/>
        <v>0</v>
      </c>
      <c r="B2756" s="10"/>
      <c r="C2756" s="2"/>
      <c r="D2756" s="2"/>
      <c r="E2756" s="2"/>
      <c r="F2756" s="2"/>
      <c r="G2756" s="2"/>
      <c r="H2756" s="3">
        <f t="shared" si="549"/>
        <v>0</v>
      </c>
      <c r="I2756" s="63"/>
      <c r="J2756" s="7"/>
      <c r="K2756" s="8"/>
      <c r="M2756" s="395"/>
    </row>
    <row r="2757" spans="1:13" ht="24.95" customHeight="1">
      <c r="A2757" s="33" t="e">
        <f>VLOOKUP(B2748,O:W,2)</f>
        <v>#N/A</v>
      </c>
      <c r="B2757" s="649" t="s">
        <v>70</v>
      </c>
      <c r="C2757" s="650"/>
      <c r="D2757" s="650"/>
      <c r="E2757" s="650"/>
      <c r="F2757" s="650"/>
      <c r="G2757" s="650"/>
      <c r="H2757" s="6"/>
      <c r="I2757" s="63">
        <f>SUM(H2749:H2757)</f>
        <v>0</v>
      </c>
      <c r="J2757" s="1" t="e">
        <f>VLOOKUP(B2748,O:W,7)</f>
        <v>#N/A</v>
      </c>
      <c r="K2757" s="8"/>
      <c r="M2757" s="395"/>
    </row>
    <row r="2758" spans="1:13" ht="45.75" customHeight="1">
      <c r="A2758" s="32">
        <f>IF(B2758&gt;0,1,0)</f>
        <v>0</v>
      </c>
      <c r="B2758" s="647"/>
      <c r="C2758" s="648"/>
      <c r="D2758" s="648"/>
      <c r="E2758" s="648"/>
      <c r="F2758" s="648"/>
      <c r="G2758" s="648"/>
      <c r="H2758" s="6"/>
      <c r="I2758" s="63"/>
      <c r="J2758" s="7"/>
      <c r="K2758" s="8"/>
      <c r="M2758" s="394" t="s">
        <v>3881</v>
      </c>
    </row>
    <row r="2759" spans="1:13" ht="24.95" customHeight="1">
      <c r="A2759" s="32">
        <f t="shared" ref="A2759:A2766" si="550">IF(H2759&gt;0,1,0)</f>
        <v>0</v>
      </c>
      <c r="B2759" s="10"/>
      <c r="C2759" s="2"/>
      <c r="D2759" s="2"/>
      <c r="E2759" s="2"/>
      <c r="F2759" s="2"/>
      <c r="G2759" s="2"/>
      <c r="H2759" s="3">
        <f>IF(AND(C2759=0,D2759=0,E2759=0,F2759=0,G2759=0),0,ROUND(IF(C2759=0,1,C2759)*IF(D2759=0,1,D2759)*IF(E2759=0,1,E2759)*IF(F2759=0,1,F2759)*IF(G2759=0,1,G2759),2))</f>
        <v>0</v>
      </c>
      <c r="I2759" s="63"/>
      <c r="J2759" s="7"/>
      <c r="K2759" s="8"/>
      <c r="M2759" s="395" t="s">
        <v>3882</v>
      </c>
    </row>
    <row r="2760" spans="1:13" ht="24.95" customHeight="1">
      <c r="A2760" s="32">
        <f t="shared" si="550"/>
        <v>0</v>
      </c>
      <c r="B2760" s="10"/>
      <c r="C2760" s="2"/>
      <c r="D2760" s="2"/>
      <c r="E2760" s="2"/>
      <c r="F2760" s="2"/>
      <c r="G2760" s="2"/>
      <c r="H2760" s="3">
        <f t="shared" ref="H2760:H2766" si="551">IF(AND(C2760=0,D2760=0,E2760=0,F2760=0,G2760=0),0,ROUND(IF(C2760=0,1,C2760)*IF(D2760=0,1,D2760)*IF(E2760=0,1,E2760)*IF(F2760=0,1,F2760)*IF(G2760=0,1,G2760),2))</f>
        <v>0</v>
      </c>
      <c r="I2760" s="63"/>
      <c r="J2760" s="7"/>
      <c r="K2760" s="8"/>
      <c r="M2760" s="395"/>
    </row>
    <row r="2761" spans="1:13" ht="24.95" customHeight="1">
      <c r="A2761" s="32">
        <f t="shared" si="550"/>
        <v>0</v>
      </c>
      <c r="B2761" s="10"/>
      <c r="C2761" s="2"/>
      <c r="D2761" s="2"/>
      <c r="E2761" s="2"/>
      <c r="F2761" s="2"/>
      <c r="G2761" s="2"/>
      <c r="H2761" s="3">
        <f t="shared" si="551"/>
        <v>0</v>
      </c>
      <c r="I2761" s="63"/>
      <c r="J2761" s="7"/>
      <c r="K2761" s="8"/>
      <c r="M2761" s="395"/>
    </row>
    <row r="2762" spans="1:13" ht="24.95" customHeight="1">
      <c r="A2762" s="32">
        <f t="shared" si="550"/>
        <v>0</v>
      </c>
      <c r="B2762" s="10"/>
      <c r="C2762" s="2"/>
      <c r="D2762" s="2"/>
      <c r="E2762" s="2"/>
      <c r="F2762" s="2"/>
      <c r="G2762" s="2"/>
      <c r="H2762" s="3">
        <f t="shared" si="551"/>
        <v>0</v>
      </c>
      <c r="I2762" s="63"/>
      <c r="J2762" s="7"/>
      <c r="K2762" s="8"/>
      <c r="M2762" s="395"/>
    </row>
    <row r="2763" spans="1:13" ht="24.95" customHeight="1">
      <c r="A2763" s="32">
        <f t="shared" si="550"/>
        <v>0</v>
      </c>
      <c r="B2763" s="10"/>
      <c r="C2763" s="2"/>
      <c r="D2763" s="2"/>
      <c r="E2763" s="2"/>
      <c r="F2763" s="2"/>
      <c r="G2763" s="2"/>
      <c r="H2763" s="3">
        <f t="shared" si="551"/>
        <v>0</v>
      </c>
      <c r="I2763" s="63"/>
      <c r="J2763" s="7"/>
      <c r="K2763" s="8"/>
      <c r="M2763" s="395"/>
    </row>
    <row r="2764" spans="1:13" ht="24.95" customHeight="1">
      <c r="A2764" s="32">
        <f t="shared" si="550"/>
        <v>0</v>
      </c>
      <c r="B2764" s="10"/>
      <c r="C2764" s="2"/>
      <c r="D2764" s="2"/>
      <c r="E2764" s="2"/>
      <c r="F2764" s="2"/>
      <c r="G2764" s="2"/>
      <c r="H2764" s="3">
        <f t="shared" si="551"/>
        <v>0</v>
      </c>
      <c r="I2764" s="63"/>
      <c r="J2764" s="7"/>
      <c r="K2764" s="8"/>
      <c r="M2764" s="395"/>
    </row>
    <row r="2765" spans="1:13" ht="24.95" customHeight="1">
      <c r="A2765" s="32">
        <f t="shared" si="550"/>
        <v>0</v>
      </c>
      <c r="B2765" s="10"/>
      <c r="C2765" s="2"/>
      <c r="D2765" s="2"/>
      <c r="E2765" s="2"/>
      <c r="F2765" s="2"/>
      <c r="G2765" s="2"/>
      <c r="H2765" s="3">
        <f t="shared" si="551"/>
        <v>0</v>
      </c>
      <c r="I2765" s="63"/>
      <c r="J2765" s="7"/>
      <c r="K2765" s="8"/>
      <c r="M2765" s="395"/>
    </row>
    <row r="2766" spans="1:13" ht="24.95" customHeight="1">
      <c r="A2766" s="32">
        <f t="shared" si="550"/>
        <v>0</v>
      </c>
      <c r="B2766" s="10"/>
      <c r="C2766" s="2"/>
      <c r="D2766" s="2"/>
      <c r="E2766" s="2"/>
      <c r="F2766" s="2"/>
      <c r="G2766" s="2"/>
      <c r="H2766" s="3">
        <f t="shared" si="551"/>
        <v>0</v>
      </c>
      <c r="I2766" s="63"/>
      <c r="J2766" s="7"/>
      <c r="K2766" s="8"/>
      <c r="M2766" s="395"/>
    </row>
    <row r="2767" spans="1:13" ht="24.95" customHeight="1">
      <c r="A2767" s="33" t="e">
        <f>VLOOKUP(B2758,O:W,2)</f>
        <v>#N/A</v>
      </c>
      <c r="B2767" s="649" t="s">
        <v>70</v>
      </c>
      <c r="C2767" s="650"/>
      <c r="D2767" s="650"/>
      <c r="E2767" s="650"/>
      <c r="F2767" s="650"/>
      <c r="G2767" s="650"/>
      <c r="H2767" s="6"/>
      <c r="I2767" s="63">
        <f>SUM(H2759:H2767)</f>
        <v>0</v>
      </c>
      <c r="J2767" s="1" t="e">
        <f>VLOOKUP(B2758,O:W,7)</f>
        <v>#N/A</v>
      </c>
      <c r="K2767" s="8"/>
      <c r="M2767" s="395"/>
    </row>
    <row r="2768" spans="1:13" ht="45.75" customHeight="1">
      <c r="A2768" s="32">
        <f>IF(B2768&gt;0,1,0)</f>
        <v>0</v>
      </c>
      <c r="B2768" s="647"/>
      <c r="C2768" s="648"/>
      <c r="D2768" s="648"/>
      <c r="E2768" s="648"/>
      <c r="F2768" s="648"/>
      <c r="G2768" s="648"/>
      <c r="H2768" s="6"/>
      <c r="I2768" s="63"/>
      <c r="J2768" s="7"/>
      <c r="K2768" s="8"/>
      <c r="M2768" s="394" t="s">
        <v>3881</v>
      </c>
    </row>
    <row r="2769" spans="1:13" ht="24.95" customHeight="1">
      <c r="A2769" s="32">
        <f t="shared" ref="A2769:A2776" si="552">IF(H2769&gt;0,1,0)</f>
        <v>0</v>
      </c>
      <c r="B2769" s="10"/>
      <c r="C2769" s="2"/>
      <c r="D2769" s="2"/>
      <c r="E2769" s="2"/>
      <c r="F2769" s="2"/>
      <c r="G2769" s="2"/>
      <c r="H2769" s="3">
        <f>IF(AND(C2769=0,D2769=0,E2769=0,F2769=0,G2769=0),0,ROUND(IF(C2769=0,1,C2769)*IF(D2769=0,1,D2769)*IF(E2769=0,1,E2769)*IF(F2769=0,1,F2769)*IF(G2769=0,1,G2769),2))</f>
        <v>0</v>
      </c>
      <c r="I2769" s="63"/>
      <c r="J2769" s="7"/>
      <c r="K2769" s="8"/>
      <c r="M2769" s="395" t="s">
        <v>3882</v>
      </c>
    </row>
    <row r="2770" spans="1:13" ht="24.95" customHeight="1">
      <c r="A2770" s="32">
        <f t="shared" si="552"/>
        <v>0</v>
      </c>
      <c r="B2770" s="10"/>
      <c r="C2770" s="2"/>
      <c r="D2770" s="2"/>
      <c r="E2770" s="2"/>
      <c r="F2770" s="2"/>
      <c r="G2770" s="2"/>
      <c r="H2770" s="3">
        <f t="shared" ref="H2770:H2776" si="553">IF(AND(C2770=0,D2770=0,E2770=0,F2770=0,G2770=0),0,ROUND(IF(C2770=0,1,C2770)*IF(D2770=0,1,D2770)*IF(E2770=0,1,E2770)*IF(F2770=0,1,F2770)*IF(G2770=0,1,G2770),2))</f>
        <v>0</v>
      </c>
      <c r="I2770" s="63"/>
      <c r="J2770" s="7"/>
      <c r="K2770" s="8"/>
      <c r="M2770" s="395"/>
    </row>
    <row r="2771" spans="1:13" ht="24.95" customHeight="1">
      <c r="A2771" s="32">
        <f t="shared" si="552"/>
        <v>0</v>
      </c>
      <c r="B2771" s="10"/>
      <c r="C2771" s="2"/>
      <c r="D2771" s="2"/>
      <c r="E2771" s="2"/>
      <c r="F2771" s="2"/>
      <c r="G2771" s="2"/>
      <c r="H2771" s="3">
        <f t="shared" si="553"/>
        <v>0</v>
      </c>
      <c r="I2771" s="63"/>
      <c r="J2771" s="7"/>
      <c r="K2771" s="8"/>
      <c r="M2771" s="395"/>
    </row>
    <row r="2772" spans="1:13" ht="24.95" customHeight="1">
      <c r="A2772" s="32">
        <f t="shared" si="552"/>
        <v>0</v>
      </c>
      <c r="B2772" s="10"/>
      <c r="C2772" s="2"/>
      <c r="D2772" s="2"/>
      <c r="E2772" s="2"/>
      <c r="F2772" s="2"/>
      <c r="G2772" s="2"/>
      <c r="H2772" s="3">
        <f t="shared" si="553"/>
        <v>0</v>
      </c>
      <c r="I2772" s="63"/>
      <c r="J2772" s="7"/>
      <c r="K2772" s="8"/>
      <c r="M2772" s="395"/>
    </row>
    <row r="2773" spans="1:13" ht="24.95" customHeight="1">
      <c r="A2773" s="32">
        <f t="shared" si="552"/>
        <v>0</v>
      </c>
      <c r="B2773" s="10"/>
      <c r="C2773" s="2"/>
      <c r="D2773" s="2"/>
      <c r="E2773" s="2"/>
      <c r="F2773" s="2"/>
      <c r="G2773" s="2"/>
      <c r="H2773" s="3">
        <f t="shared" si="553"/>
        <v>0</v>
      </c>
      <c r="I2773" s="63"/>
      <c r="J2773" s="7"/>
      <c r="K2773" s="8"/>
      <c r="M2773" s="395"/>
    </row>
    <row r="2774" spans="1:13" ht="24.95" customHeight="1">
      <c r="A2774" s="32">
        <f t="shared" si="552"/>
        <v>0</v>
      </c>
      <c r="B2774" s="10"/>
      <c r="C2774" s="2"/>
      <c r="D2774" s="2"/>
      <c r="E2774" s="2"/>
      <c r="F2774" s="2"/>
      <c r="G2774" s="2"/>
      <c r="H2774" s="3">
        <f t="shared" si="553"/>
        <v>0</v>
      </c>
      <c r="I2774" s="63"/>
      <c r="J2774" s="7"/>
      <c r="K2774" s="8"/>
      <c r="M2774" s="395"/>
    </row>
    <row r="2775" spans="1:13" ht="24.95" customHeight="1">
      <c r="A2775" s="32">
        <f t="shared" si="552"/>
        <v>0</v>
      </c>
      <c r="B2775" s="10"/>
      <c r="C2775" s="2"/>
      <c r="D2775" s="2"/>
      <c r="E2775" s="2"/>
      <c r="F2775" s="2"/>
      <c r="G2775" s="2"/>
      <c r="H2775" s="3">
        <f t="shared" si="553"/>
        <v>0</v>
      </c>
      <c r="I2775" s="63"/>
      <c r="J2775" s="7"/>
      <c r="K2775" s="8"/>
      <c r="M2775" s="395"/>
    </row>
    <row r="2776" spans="1:13" ht="24.95" customHeight="1">
      <c r="A2776" s="32">
        <f t="shared" si="552"/>
        <v>0</v>
      </c>
      <c r="B2776" s="10"/>
      <c r="C2776" s="2"/>
      <c r="D2776" s="2"/>
      <c r="E2776" s="2"/>
      <c r="F2776" s="2"/>
      <c r="G2776" s="2"/>
      <c r="H2776" s="3">
        <f t="shared" si="553"/>
        <v>0</v>
      </c>
      <c r="I2776" s="63"/>
      <c r="J2776" s="7"/>
      <c r="K2776" s="8"/>
      <c r="M2776" s="395"/>
    </row>
    <row r="2777" spans="1:13" ht="24.95" customHeight="1">
      <c r="A2777" s="33" t="e">
        <f>VLOOKUP(B2768,O:W,2)</f>
        <v>#N/A</v>
      </c>
      <c r="B2777" s="649" t="s">
        <v>70</v>
      </c>
      <c r="C2777" s="650"/>
      <c r="D2777" s="650"/>
      <c r="E2777" s="650"/>
      <c r="F2777" s="650"/>
      <c r="G2777" s="650"/>
      <c r="H2777" s="6"/>
      <c r="I2777" s="63">
        <f>SUM(H2769:H2777)</f>
        <v>0</v>
      </c>
      <c r="J2777" s="1" t="e">
        <f>VLOOKUP(B2768,O:W,7)</f>
        <v>#N/A</v>
      </c>
      <c r="K2777" s="8"/>
      <c r="M2777" s="395"/>
    </row>
    <row r="2778" spans="1:13" ht="45.75" customHeight="1">
      <c r="A2778" s="32">
        <f>IF(B2778&gt;0,1,0)</f>
        <v>0</v>
      </c>
      <c r="B2778" s="647"/>
      <c r="C2778" s="648"/>
      <c r="D2778" s="648"/>
      <c r="E2778" s="648"/>
      <c r="F2778" s="648"/>
      <c r="G2778" s="648"/>
      <c r="H2778" s="6"/>
      <c r="I2778" s="63"/>
      <c r="J2778" s="7"/>
      <c r="K2778" s="8"/>
      <c r="M2778" s="394" t="s">
        <v>3881</v>
      </c>
    </row>
    <row r="2779" spans="1:13" ht="24.95" customHeight="1">
      <c r="A2779" s="32">
        <f t="shared" ref="A2779:A2786" si="554">IF(H2779&gt;0,1,0)</f>
        <v>0</v>
      </c>
      <c r="B2779" s="10"/>
      <c r="C2779" s="2"/>
      <c r="D2779" s="2"/>
      <c r="E2779" s="2"/>
      <c r="F2779" s="2"/>
      <c r="G2779" s="2"/>
      <c r="H2779" s="3">
        <f>IF(AND(C2779=0,D2779=0,E2779=0,F2779=0,G2779=0),0,ROUND(IF(C2779=0,1,C2779)*IF(D2779=0,1,D2779)*IF(E2779=0,1,E2779)*IF(F2779=0,1,F2779)*IF(G2779=0,1,G2779),2))</f>
        <v>0</v>
      </c>
      <c r="I2779" s="63"/>
      <c r="J2779" s="7"/>
      <c r="K2779" s="8"/>
      <c r="M2779" s="395" t="s">
        <v>3882</v>
      </c>
    </row>
    <row r="2780" spans="1:13" ht="24.95" customHeight="1">
      <c r="A2780" s="32">
        <f t="shared" si="554"/>
        <v>0</v>
      </c>
      <c r="B2780" s="10"/>
      <c r="C2780" s="2"/>
      <c r="D2780" s="2"/>
      <c r="E2780" s="2"/>
      <c r="F2780" s="2"/>
      <c r="G2780" s="2"/>
      <c r="H2780" s="3">
        <f t="shared" ref="H2780:H2786" si="555">IF(AND(C2780=0,D2780=0,E2780=0,F2780=0,G2780=0),0,ROUND(IF(C2780=0,1,C2780)*IF(D2780=0,1,D2780)*IF(E2780=0,1,E2780)*IF(F2780=0,1,F2780)*IF(G2780=0,1,G2780),2))</f>
        <v>0</v>
      </c>
      <c r="I2780" s="63"/>
      <c r="J2780" s="7"/>
      <c r="K2780" s="8"/>
      <c r="M2780" s="395"/>
    </row>
    <row r="2781" spans="1:13" ht="24.95" customHeight="1">
      <c r="A2781" s="32">
        <f t="shared" si="554"/>
        <v>0</v>
      </c>
      <c r="B2781" s="10"/>
      <c r="C2781" s="2"/>
      <c r="D2781" s="2"/>
      <c r="E2781" s="2"/>
      <c r="F2781" s="2"/>
      <c r="G2781" s="2"/>
      <c r="H2781" s="3">
        <f t="shared" si="555"/>
        <v>0</v>
      </c>
      <c r="I2781" s="63"/>
      <c r="J2781" s="7"/>
      <c r="K2781" s="8"/>
      <c r="M2781" s="395"/>
    </row>
    <row r="2782" spans="1:13" ht="24.95" customHeight="1">
      <c r="A2782" s="32">
        <f t="shared" si="554"/>
        <v>0</v>
      </c>
      <c r="B2782" s="10"/>
      <c r="C2782" s="2"/>
      <c r="D2782" s="2"/>
      <c r="E2782" s="2"/>
      <c r="F2782" s="2"/>
      <c r="G2782" s="2"/>
      <c r="H2782" s="3">
        <f t="shared" si="555"/>
        <v>0</v>
      </c>
      <c r="I2782" s="63"/>
      <c r="J2782" s="7"/>
      <c r="K2782" s="8"/>
      <c r="M2782" s="395"/>
    </row>
    <row r="2783" spans="1:13" ht="24.95" customHeight="1">
      <c r="A2783" s="32">
        <f t="shared" si="554"/>
        <v>0</v>
      </c>
      <c r="B2783" s="10"/>
      <c r="C2783" s="2"/>
      <c r="D2783" s="2"/>
      <c r="E2783" s="2"/>
      <c r="F2783" s="2"/>
      <c r="G2783" s="2"/>
      <c r="H2783" s="3">
        <f t="shared" si="555"/>
        <v>0</v>
      </c>
      <c r="I2783" s="63"/>
      <c r="J2783" s="7"/>
      <c r="K2783" s="8"/>
      <c r="M2783" s="395"/>
    </row>
    <row r="2784" spans="1:13" ht="24.95" customHeight="1">
      <c r="A2784" s="32">
        <f t="shared" si="554"/>
        <v>0</v>
      </c>
      <c r="B2784" s="10"/>
      <c r="C2784" s="2"/>
      <c r="D2784" s="2"/>
      <c r="E2784" s="2"/>
      <c r="F2784" s="2"/>
      <c r="G2784" s="2"/>
      <c r="H2784" s="3">
        <f t="shared" si="555"/>
        <v>0</v>
      </c>
      <c r="I2784" s="63"/>
      <c r="J2784" s="7"/>
      <c r="K2784" s="8"/>
      <c r="M2784" s="395"/>
    </row>
    <row r="2785" spans="1:13" ht="24.95" customHeight="1">
      <c r="A2785" s="32">
        <f t="shared" si="554"/>
        <v>0</v>
      </c>
      <c r="B2785" s="10"/>
      <c r="C2785" s="2"/>
      <c r="D2785" s="2"/>
      <c r="E2785" s="2"/>
      <c r="F2785" s="2"/>
      <c r="G2785" s="2"/>
      <c r="H2785" s="3">
        <f t="shared" si="555"/>
        <v>0</v>
      </c>
      <c r="I2785" s="63"/>
      <c r="J2785" s="7"/>
      <c r="K2785" s="8"/>
      <c r="M2785" s="395"/>
    </row>
    <row r="2786" spans="1:13" ht="24.95" customHeight="1">
      <c r="A2786" s="32">
        <f t="shared" si="554"/>
        <v>0</v>
      </c>
      <c r="B2786" s="10"/>
      <c r="C2786" s="2"/>
      <c r="D2786" s="2"/>
      <c r="E2786" s="2"/>
      <c r="F2786" s="2"/>
      <c r="G2786" s="2"/>
      <c r="H2786" s="3">
        <f t="shared" si="555"/>
        <v>0</v>
      </c>
      <c r="I2786" s="63"/>
      <c r="J2786" s="7"/>
      <c r="K2786" s="8"/>
      <c r="M2786" s="395"/>
    </row>
    <row r="2787" spans="1:13" ht="24.95" customHeight="1">
      <c r="A2787" s="33" t="e">
        <f>VLOOKUP(B2778,O:W,2)</f>
        <v>#N/A</v>
      </c>
      <c r="B2787" s="649" t="s">
        <v>70</v>
      </c>
      <c r="C2787" s="650"/>
      <c r="D2787" s="650"/>
      <c r="E2787" s="650"/>
      <c r="F2787" s="650"/>
      <c r="G2787" s="650"/>
      <c r="H2787" s="6"/>
      <c r="I2787" s="63">
        <f>SUM(H2779:H2787)</f>
        <v>0</v>
      </c>
      <c r="J2787" s="1" t="e">
        <f>VLOOKUP(B2778,O:W,7)</f>
        <v>#N/A</v>
      </c>
      <c r="K2787" s="8"/>
      <c r="M2787" s="395"/>
    </row>
    <row r="2788" spans="1:13" ht="45.75" customHeight="1">
      <c r="A2788" s="32">
        <f>IF(B2788&gt;0,1,0)</f>
        <v>0</v>
      </c>
      <c r="B2788" s="647"/>
      <c r="C2788" s="648"/>
      <c r="D2788" s="648"/>
      <c r="E2788" s="648"/>
      <c r="F2788" s="648"/>
      <c r="G2788" s="648"/>
      <c r="H2788" s="6"/>
      <c r="I2788" s="63"/>
      <c r="J2788" s="7"/>
      <c r="K2788" s="8"/>
      <c r="M2788" s="394" t="s">
        <v>3881</v>
      </c>
    </row>
    <row r="2789" spans="1:13" ht="24.95" customHeight="1">
      <c r="A2789" s="32">
        <f t="shared" ref="A2789:A2796" si="556">IF(H2789&gt;0,1,0)</f>
        <v>0</v>
      </c>
      <c r="B2789" s="10"/>
      <c r="C2789" s="2"/>
      <c r="D2789" s="2"/>
      <c r="E2789" s="2"/>
      <c r="F2789" s="2"/>
      <c r="G2789" s="2"/>
      <c r="H2789" s="3">
        <f>IF(AND(C2789=0,D2789=0,E2789=0,F2789=0,G2789=0),0,ROUND(IF(C2789=0,1,C2789)*IF(D2789=0,1,D2789)*IF(E2789=0,1,E2789)*IF(F2789=0,1,F2789)*IF(G2789=0,1,G2789),2))</f>
        <v>0</v>
      </c>
      <c r="I2789" s="63"/>
      <c r="J2789" s="7"/>
      <c r="K2789" s="8"/>
      <c r="M2789" s="395" t="s">
        <v>3882</v>
      </c>
    </row>
    <row r="2790" spans="1:13" ht="24.95" customHeight="1">
      <c r="A2790" s="32">
        <f t="shared" si="556"/>
        <v>0</v>
      </c>
      <c r="B2790" s="10"/>
      <c r="C2790" s="2"/>
      <c r="D2790" s="2"/>
      <c r="E2790" s="2"/>
      <c r="F2790" s="2"/>
      <c r="G2790" s="2"/>
      <c r="H2790" s="3">
        <f t="shared" ref="H2790:H2796" si="557">IF(AND(C2790=0,D2790=0,E2790=0,F2790=0,G2790=0),0,ROUND(IF(C2790=0,1,C2790)*IF(D2790=0,1,D2790)*IF(E2790=0,1,E2790)*IF(F2790=0,1,F2790)*IF(G2790=0,1,G2790),2))</f>
        <v>0</v>
      </c>
      <c r="I2790" s="63"/>
      <c r="J2790" s="7"/>
      <c r="K2790" s="8"/>
      <c r="M2790" s="395"/>
    </row>
    <row r="2791" spans="1:13" ht="24.95" customHeight="1">
      <c r="A2791" s="32">
        <f t="shared" si="556"/>
        <v>0</v>
      </c>
      <c r="B2791" s="10"/>
      <c r="C2791" s="2"/>
      <c r="D2791" s="2"/>
      <c r="E2791" s="2"/>
      <c r="F2791" s="2"/>
      <c r="G2791" s="2"/>
      <c r="H2791" s="3">
        <f t="shared" si="557"/>
        <v>0</v>
      </c>
      <c r="I2791" s="63"/>
      <c r="J2791" s="7"/>
      <c r="K2791" s="8"/>
      <c r="M2791" s="395"/>
    </row>
    <row r="2792" spans="1:13" ht="24.95" customHeight="1">
      <c r="A2792" s="32">
        <f t="shared" si="556"/>
        <v>0</v>
      </c>
      <c r="B2792" s="10"/>
      <c r="C2792" s="2"/>
      <c r="D2792" s="2"/>
      <c r="E2792" s="2"/>
      <c r="F2792" s="2"/>
      <c r="G2792" s="2"/>
      <c r="H2792" s="3">
        <f t="shared" si="557"/>
        <v>0</v>
      </c>
      <c r="I2792" s="63"/>
      <c r="J2792" s="7"/>
      <c r="K2792" s="8"/>
      <c r="M2792" s="395"/>
    </row>
    <row r="2793" spans="1:13" ht="24.95" customHeight="1">
      <c r="A2793" s="32">
        <f t="shared" si="556"/>
        <v>0</v>
      </c>
      <c r="B2793" s="10"/>
      <c r="C2793" s="2"/>
      <c r="D2793" s="2"/>
      <c r="E2793" s="2"/>
      <c r="F2793" s="2"/>
      <c r="G2793" s="2"/>
      <c r="H2793" s="3">
        <f t="shared" si="557"/>
        <v>0</v>
      </c>
      <c r="I2793" s="63"/>
      <c r="J2793" s="7"/>
      <c r="K2793" s="8"/>
      <c r="M2793" s="395"/>
    </row>
    <row r="2794" spans="1:13" ht="24.95" customHeight="1">
      <c r="A2794" s="32">
        <f t="shared" si="556"/>
        <v>0</v>
      </c>
      <c r="B2794" s="10"/>
      <c r="C2794" s="2"/>
      <c r="D2794" s="2"/>
      <c r="E2794" s="2"/>
      <c r="F2794" s="2"/>
      <c r="G2794" s="2"/>
      <c r="H2794" s="3">
        <f t="shared" si="557"/>
        <v>0</v>
      </c>
      <c r="I2794" s="63"/>
      <c r="J2794" s="7"/>
      <c r="K2794" s="8"/>
      <c r="M2794" s="395"/>
    </row>
    <row r="2795" spans="1:13" ht="24.95" customHeight="1">
      <c r="A2795" s="32">
        <f t="shared" si="556"/>
        <v>0</v>
      </c>
      <c r="B2795" s="10"/>
      <c r="C2795" s="2"/>
      <c r="D2795" s="2"/>
      <c r="E2795" s="2"/>
      <c r="F2795" s="2"/>
      <c r="G2795" s="2"/>
      <c r="H2795" s="3">
        <f t="shared" si="557"/>
        <v>0</v>
      </c>
      <c r="I2795" s="63"/>
      <c r="J2795" s="7"/>
      <c r="K2795" s="8"/>
      <c r="M2795" s="395"/>
    </row>
    <row r="2796" spans="1:13" ht="24.95" customHeight="1">
      <c r="A2796" s="32">
        <f t="shared" si="556"/>
        <v>0</v>
      </c>
      <c r="B2796" s="10"/>
      <c r="C2796" s="2"/>
      <c r="D2796" s="2"/>
      <c r="E2796" s="2"/>
      <c r="F2796" s="2"/>
      <c r="G2796" s="2"/>
      <c r="H2796" s="3">
        <f t="shared" si="557"/>
        <v>0</v>
      </c>
      <c r="I2796" s="63"/>
      <c r="J2796" s="7"/>
      <c r="K2796" s="8"/>
      <c r="M2796" s="395"/>
    </row>
    <row r="2797" spans="1:13" ht="24.95" customHeight="1">
      <c r="A2797" s="33" t="e">
        <f>VLOOKUP(B2788,O:W,2)</f>
        <v>#N/A</v>
      </c>
      <c r="B2797" s="649" t="s">
        <v>70</v>
      </c>
      <c r="C2797" s="650"/>
      <c r="D2797" s="650"/>
      <c r="E2797" s="650"/>
      <c r="F2797" s="650"/>
      <c r="G2797" s="650"/>
      <c r="H2797" s="6"/>
      <c r="I2797" s="63">
        <f>SUM(H2789:H2797)</f>
        <v>0</v>
      </c>
      <c r="J2797" s="1" t="e">
        <f>VLOOKUP(B2788,O:W,7)</f>
        <v>#N/A</v>
      </c>
      <c r="K2797" s="8"/>
      <c r="M2797" s="395"/>
    </row>
    <row r="2798" spans="1:13" ht="45.75" customHeight="1">
      <c r="A2798" s="32">
        <f>IF(B2798&gt;0,1,0)</f>
        <v>1</v>
      </c>
      <c r="B2798" s="647" t="s">
        <v>7009</v>
      </c>
      <c r="C2798" s="648"/>
      <c r="D2798" s="648"/>
      <c r="E2798" s="648"/>
      <c r="F2798" s="648"/>
      <c r="G2798" s="648"/>
      <c r="H2798" s="6"/>
      <c r="I2798" s="63"/>
      <c r="J2798" s="7"/>
      <c r="K2798" s="8"/>
      <c r="M2798" s="394" t="s">
        <v>3881</v>
      </c>
    </row>
    <row r="2799" spans="1:13" ht="24.95" customHeight="1">
      <c r="A2799" s="32">
        <f t="shared" ref="A2799:A2806" si="558">IF(H2799&gt;0,1,0)</f>
        <v>1</v>
      </c>
      <c r="B2799" s="10"/>
      <c r="C2799" s="2">
        <v>1</v>
      </c>
      <c r="D2799" s="2"/>
      <c r="E2799" s="2"/>
      <c r="F2799" s="2"/>
      <c r="G2799" s="2"/>
      <c r="H2799" s="3">
        <f>IF(AND(C2799=0,D2799=0,E2799=0,F2799=0,G2799=0),0,ROUND(IF(C2799=0,1,C2799)*IF(D2799=0,1,D2799)*IF(E2799=0,1,E2799)*IF(F2799=0,1,F2799)*IF(G2799=0,1,G2799),2))</f>
        <v>1</v>
      </c>
      <c r="I2799" s="63"/>
      <c r="J2799" s="7"/>
      <c r="K2799" s="8"/>
      <c r="M2799" s="395" t="s">
        <v>3882</v>
      </c>
    </row>
    <row r="2800" spans="1:13" ht="24.95" customHeight="1">
      <c r="A2800" s="32">
        <f t="shared" si="558"/>
        <v>0</v>
      </c>
      <c r="B2800" s="10"/>
      <c r="C2800" s="2"/>
      <c r="D2800" s="2"/>
      <c r="E2800" s="2"/>
      <c r="F2800" s="2"/>
      <c r="G2800" s="2"/>
      <c r="H2800" s="3">
        <f t="shared" ref="H2800:H2806" si="559">IF(AND(C2800=0,D2800=0,E2800=0,F2800=0,G2800=0),0,ROUND(IF(C2800=0,1,C2800)*IF(D2800=0,1,D2800)*IF(E2800=0,1,E2800)*IF(F2800=0,1,F2800)*IF(G2800=0,1,G2800),2))</f>
        <v>0</v>
      </c>
      <c r="I2800" s="63"/>
      <c r="J2800" s="7"/>
      <c r="K2800" s="8"/>
      <c r="M2800" s="395"/>
    </row>
    <row r="2801" spans="1:13" ht="24.95" customHeight="1">
      <c r="A2801" s="32">
        <f t="shared" si="558"/>
        <v>0</v>
      </c>
      <c r="B2801" s="10"/>
      <c r="C2801" s="2"/>
      <c r="D2801" s="2"/>
      <c r="E2801" s="2"/>
      <c r="F2801" s="2"/>
      <c r="G2801" s="2"/>
      <c r="H2801" s="3">
        <f t="shared" si="559"/>
        <v>0</v>
      </c>
      <c r="I2801" s="63"/>
      <c r="J2801" s="7"/>
      <c r="K2801" s="8"/>
      <c r="M2801" s="395"/>
    </row>
    <row r="2802" spans="1:13" ht="24.95" customHeight="1">
      <c r="A2802" s="32">
        <f t="shared" si="558"/>
        <v>0</v>
      </c>
      <c r="B2802" s="10"/>
      <c r="C2802" s="2"/>
      <c r="D2802" s="2"/>
      <c r="E2802" s="2"/>
      <c r="F2802" s="2"/>
      <c r="G2802" s="2"/>
      <c r="H2802" s="3">
        <f t="shared" si="559"/>
        <v>0</v>
      </c>
      <c r="I2802" s="63"/>
      <c r="J2802" s="7"/>
      <c r="K2802" s="8"/>
      <c r="M2802" s="395"/>
    </row>
    <row r="2803" spans="1:13" ht="24.95" customHeight="1">
      <c r="A2803" s="32">
        <f t="shared" si="558"/>
        <v>0</v>
      </c>
      <c r="B2803" s="10"/>
      <c r="C2803" s="2"/>
      <c r="D2803" s="2"/>
      <c r="E2803" s="2"/>
      <c r="F2803" s="2"/>
      <c r="G2803" s="2"/>
      <c r="H2803" s="3">
        <f t="shared" si="559"/>
        <v>0</v>
      </c>
      <c r="I2803" s="63"/>
      <c r="J2803" s="7"/>
      <c r="K2803" s="8"/>
      <c r="M2803" s="395"/>
    </row>
    <row r="2804" spans="1:13" ht="24.95" customHeight="1">
      <c r="A2804" s="32">
        <f t="shared" si="558"/>
        <v>0</v>
      </c>
      <c r="B2804" s="10"/>
      <c r="C2804" s="2"/>
      <c r="D2804" s="2"/>
      <c r="E2804" s="2"/>
      <c r="F2804" s="2"/>
      <c r="G2804" s="2"/>
      <c r="H2804" s="3">
        <f t="shared" si="559"/>
        <v>0</v>
      </c>
      <c r="I2804" s="63"/>
      <c r="J2804" s="7"/>
      <c r="K2804" s="8"/>
      <c r="M2804" s="395"/>
    </row>
    <row r="2805" spans="1:13" ht="24.95" customHeight="1">
      <c r="A2805" s="32">
        <f t="shared" si="558"/>
        <v>0</v>
      </c>
      <c r="B2805" s="10"/>
      <c r="C2805" s="2"/>
      <c r="D2805" s="2"/>
      <c r="E2805" s="2"/>
      <c r="F2805" s="2"/>
      <c r="G2805" s="2"/>
      <c r="H2805" s="3">
        <f t="shared" si="559"/>
        <v>0</v>
      </c>
      <c r="I2805" s="63"/>
      <c r="J2805" s="7"/>
      <c r="K2805" s="8"/>
      <c r="M2805" s="395"/>
    </row>
    <row r="2806" spans="1:13" ht="24.95" customHeight="1">
      <c r="A2806" s="32">
        <f t="shared" si="558"/>
        <v>0</v>
      </c>
      <c r="B2806" s="10"/>
      <c r="C2806" s="2"/>
      <c r="D2806" s="2"/>
      <c r="E2806" s="2"/>
      <c r="F2806" s="2"/>
      <c r="G2806" s="2"/>
      <c r="H2806" s="3">
        <f t="shared" si="559"/>
        <v>0</v>
      </c>
      <c r="I2806" s="63"/>
      <c r="J2806" s="7"/>
      <c r="K2806" s="8"/>
      <c r="M2806" s="395"/>
    </row>
    <row r="2807" spans="1:13" ht="24.95" customHeight="1">
      <c r="A2807" s="33">
        <f>VLOOKUP(B2798,O:W,2)</f>
        <v>210509</v>
      </c>
      <c r="B2807" s="649" t="s">
        <v>70</v>
      </c>
      <c r="C2807" s="650"/>
      <c r="D2807" s="650"/>
      <c r="E2807" s="650"/>
      <c r="F2807" s="650"/>
      <c r="G2807" s="650"/>
      <c r="H2807" s="6"/>
      <c r="I2807" s="63">
        <f>SUM(H2799:H2807)</f>
        <v>1</v>
      </c>
      <c r="J2807" s="1" t="str">
        <f>VLOOKUP(B2798,O:W,7)</f>
        <v>مترمربع</v>
      </c>
      <c r="K2807" s="8"/>
      <c r="M2807" s="395"/>
    </row>
    <row r="2808" spans="1:13" ht="45.75" customHeight="1">
      <c r="A2808" s="32">
        <f>IF(B2808&gt;0,1,0)</f>
        <v>1</v>
      </c>
      <c r="B2808" s="647" t="s">
        <v>7010</v>
      </c>
      <c r="C2808" s="648"/>
      <c r="D2808" s="648"/>
      <c r="E2808" s="648"/>
      <c r="F2808" s="648"/>
      <c r="G2808" s="648"/>
      <c r="H2808" s="6"/>
      <c r="I2808" s="63"/>
      <c r="J2808" s="7"/>
      <c r="K2808" s="8"/>
      <c r="M2808" s="388" t="s">
        <v>3883</v>
      </c>
    </row>
    <row r="2809" spans="1:13" ht="24.95" customHeight="1">
      <c r="A2809" s="32">
        <f t="shared" ref="A2809:A2816" si="560">IF(H2809&gt;0,1,0)</f>
        <v>1</v>
      </c>
      <c r="B2809" s="10"/>
      <c r="C2809" s="2">
        <v>40</v>
      </c>
      <c r="D2809" s="2">
        <v>1</v>
      </c>
      <c r="E2809" s="2">
        <v>4</v>
      </c>
      <c r="F2809" s="2"/>
      <c r="G2809" s="2"/>
      <c r="H2809" s="3">
        <f>IF(AND(C2809=0,D2809=0,E2809=0,F2809=0,G2809=0),0,ROUND(IF(C2809=0,1,C2809)*IF(D2809=0,1,D2809)*IF(E2809=0,1,E2809)*IF(F2809=0,1,F2809)*IF(G2809=0,1,G2809),2))</f>
        <v>160</v>
      </c>
      <c r="I2809" s="63"/>
      <c r="J2809" s="7"/>
      <c r="K2809" s="8"/>
      <c r="M2809" s="389" t="s">
        <v>3884</v>
      </c>
    </row>
    <row r="2810" spans="1:13" ht="24.95" customHeight="1">
      <c r="A2810" s="32">
        <f t="shared" si="560"/>
        <v>0</v>
      </c>
      <c r="B2810" s="10"/>
      <c r="C2810" s="2"/>
      <c r="D2810" s="2"/>
      <c r="E2810" s="2"/>
      <c r="F2810" s="2"/>
      <c r="G2810" s="2"/>
      <c r="H2810" s="3">
        <f t="shared" ref="H2810:H2816" si="561">IF(AND(C2810=0,D2810=0,E2810=0,F2810=0,G2810=0),0,ROUND(IF(C2810=0,1,C2810)*IF(D2810=0,1,D2810)*IF(E2810=0,1,E2810)*IF(F2810=0,1,F2810)*IF(G2810=0,1,G2810),2))</f>
        <v>0</v>
      </c>
      <c r="I2810" s="63"/>
      <c r="J2810" s="7"/>
      <c r="K2810" s="8"/>
      <c r="M2810" s="389" t="s">
        <v>3885</v>
      </c>
    </row>
    <row r="2811" spans="1:13" ht="24.95" customHeight="1">
      <c r="A2811" s="32">
        <f t="shared" si="560"/>
        <v>0</v>
      </c>
      <c r="B2811" s="10"/>
      <c r="C2811" s="2"/>
      <c r="D2811" s="2"/>
      <c r="E2811" s="2"/>
      <c r="F2811" s="2"/>
      <c r="G2811" s="2"/>
      <c r="H2811" s="3">
        <f t="shared" si="561"/>
        <v>0</v>
      </c>
      <c r="I2811" s="63"/>
      <c r="J2811" s="7"/>
      <c r="K2811" s="8"/>
      <c r="M2811" s="389"/>
    </row>
    <row r="2812" spans="1:13" ht="24.95" customHeight="1">
      <c r="A2812" s="32">
        <f t="shared" si="560"/>
        <v>0</v>
      </c>
      <c r="B2812" s="10"/>
      <c r="C2812" s="2"/>
      <c r="D2812" s="2"/>
      <c r="E2812" s="2"/>
      <c r="F2812" s="2"/>
      <c r="G2812" s="2"/>
      <c r="H2812" s="3">
        <f t="shared" si="561"/>
        <v>0</v>
      </c>
      <c r="I2812" s="63"/>
      <c r="J2812" s="7"/>
      <c r="K2812" s="8"/>
      <c r="M2812" s="389"/>
    </row>
    <row r="2813" spans="1:13" ht="24.95" customHeight="1">
      <c r="A2813" s="32">
        <f t="shared" si="560"/>
        <v>0</v>
      </c>
      <c r="B2813" s="10"/>
      <c r="C2813" s="2"/>
      <c r="D2813" s="2"/>
      <c r="E2813" s="2"/>
      <c r="F2813" s="2"/>
      <c r="G2813" s="2"/>
      <c r="H2813" s="3">
        <f t="shared" si="561"/>
        <v>0</v>
      </c>
      <c r="I2813" s="63"/>
      <c r="J2813" s="7"/>
      <c r="K2813" s="8"/>
      <c r="M2813" s="389"/>
    </row>
    <row r="2814" spans="1:13" ht="24.95" customHeight="1">
      <c r="A2814" s="32">
        <f t="shared" si="560"/>
        <v>0</v>
      </c>
      <c r="B2814" s="10"/>
      <c r="C2814" s="2"/>
      <c r="D2814" s="2"/>
      <c r="E2814" s="2"/>
      <c r="F2814" s="2"/>
      <c r="G2814" s="2"/>
      <c r="H2814" s="3">
        <f t="shared" si="561"/>
        <v>0</v>
      </c>
      <c r="I2814" s="63"/>
      <c r="J2814" s="7"/>
      <c r="K2814" s="8"/>
      <c r="M2814" s="389"/>
    </row>
    <row r="2815" spans="1:13" ht="24.95" customHeight="1">
      <c r="A2815" s="32">
        <f t="shared" si="560"/>
        <v>0</v>
      </c>
      <c r="B2815" s="10"/>
      <c r="C2815" s="2"/>
      <c r="D2815" s="2"/>
      <c r="E2815" s="2"/>
      <c r="F2815" s="2"/>
      <c r="G2815" s="2"/>
      <c r="H2815" s="3">
        <f t="shared" si="561"/>
        <v>0</v>
      </c>
      <c r="I2815" s="63"/>
      <c r="J2815" s="7"/>
      <c r="K2815" s="8"/>
      <c r="M2815" s="389"/>
    </row>
    <row r="2816" spans="1:13" ht="24.95" customHeight="1">
      <c r="A2816" s="32">
        <f t="shared" si="560"/>
        <v>0</v>
      </c>
      <c r="B2816" s="10"/>
      <c r="C2816" s="2"/>
      <c r="D2816" s="2"/>
      <c r="E2816" s="2"/>
      <c r="F2816" s="2"/>
      <c r="G2816" s="2"/>
      <c r="H2816" s="3">
        <f t="shared" si="561"/>
        <v>0</v>
      </c>
      <c r="I2816" s="63"/>
      <c r="J2816" s="7"/>
      <c r="K2816" s="8"/>
      <c r="M2816" s="389"/>
    </row>
    <row r="2817" spans="1:13" ht="24.95" customHeight="1">
      <c r="A2817" s="33">
        <f>VLOOKUP(B2808,O:W,2)</f>
        <v>220101</v>
      </c>
      <c r="B2817" s="649" t="s">
        <v>70</v>
      </c>
      <c r="C2817" s="650"/>
      <c r="D2817" s="650"/>
      <c r="E2817" s="650"/>
      <c r="F2817" s="650"/>
      <c r="G2817" s="650"/>
      <c r="H2817" s="6"/>
      <c r="I2817" s="63">
        <f>SUM(H2809:H2817)</f>
        <v>160</v>
      </c>
      <c r="J2817" s="1" t="str">
        <f>VLOOKUP(B2808,O:W,7)</f>
        <v>مترمربع</v>
      </c>
      <c r="K2817" s="8"/>
      <c r="M2817" s="389"/>
    </row>
    <row r="2818" spans="1:13" ht="45.75" customHeight="1">
      <c r="A2818" s="32">
        <f>IF(B2818&gt;0,1,0)</f>
        <v>1</v>
      </c>
      <c r="B2818" s="647" t="s">
        <v>7293</v>
      </c>
      <c r="C2818" s="648"/>
      <c r="D2818" s="648"/>
      <c r="E2818" s="648"/>
      <c r="F2818" s="648"/>
      <c r="G2818" s="648"/>
      <c r="H2818" s="6"/>
      <c r="I2818" s="63"/>
      <c r="J2818" s="7"/>
      <c r="K2818" s="8"/>
      <c r="M2818" s="388" t="s">
        <v>3883</v>
      </c>
    </row>
    <row r="2819" spans="1:13" ht="24.95" customHeight="1">
      <c r="A2819" s="32">
        <f t="shared" ref="A2819:A2826" si="562">IF(H2819&gt;0,1,0)</f>
        <v>1</v>
      </c>
      <c r="B2819" s="10"/>
      <c r="C2819" s="2">
        <v>1</v>
      </c>
      <c r="D2819" s="2"/>
      <c r="E2819" s="2"/>
      <c r="F2819" s="2"/>
      <c r="G2819" s="2"/>
      <c r="H2819" s="3">
        <f>IF(AND(C2819=0,D2819=0,E2819=0,F2819=0,G2819=0),0,ROUND(IF(C2819=0,1,C2819)*IF(D2819=0,1,D2819)*IF(E2819=0,1,E2819)*IF(F2819=0,1,F2819)*IF(G2819=0,1,G2819),2))</f>
        <v>1</v>
      </c>
      <c r="I2819" s="63"/>
      <c r="J2819" s="7"/>
      <c r="K2819" s="8"/>
      <c r="M2819" s="389" t="s">
        <v>3884</v>
      </c>
    </row>
    <row r="2820" spans="1:13" ht="24.95" customHeight="1">
      <c r="A2820" s="32">
        <f t="shared" si="562"/>
        <v>0</v>
      </c>
      <c r="B2820" s="10"/>
      <c r="C2820" s="2"/>
      <c r="D2820" s="2"/>
      <c r="E2820" s="2"/>
      <c r="F2820" s="2"/>
      <c r="G2820" s="2"/>
      <c r="H2820" s="3">
        <f t="shared" ref="H2820:H2826" si="563">IF(AND(C2820=0,D2820=0,E2820=0,F2820=0,G2820=0),0,ROUND(IF(C2820=0,1,C2820)*IF(D2820=0,1,D2820)*IF(E2820=0,1,E2820)*IF(F2820=0,1,F2820)*IF(G2820=0,1,G2820),2))</f>
        <v>0</v>
      </c>
      <c r="I2820" s="63"/>
      <c r="J2820" s="7"/>
      <c r="K2820" s="8"/>
      <c r="M2820" s="389" t="s">
        <v>3885</v>
      </c>
    </row>
    <row r="2821" spans="1:13" ht="24.95" customHeight="1">
      <c r="A2821" s="32">
        <f t="shared" si="562"/>
        <v>0</v>
      </c>
      <c r="B2821" s="10"/>
      <c r="C2821" s="2"/>
      <c r="D2821" s="2"/>
      <c r="E2821" s="2"/>
      <c r="F2821" s="2"/>
      <c r="G2821" s="2"/>
      <c r="H2821" s="3">
        <f t="shared" si="563"/>
        <v>0</v>
      </c>
      <c r="I2821" s="63"/>
      <c r="J2821" s="7"/>
      <c r="K2821" s="8"/>
      <c r="M2821" s="389"/>
    </row>
    <row r="2822" spans="1:13" ht="24.95" customHeight="1">
      <c r="A2822" s="32">
        <f t="shared" si="562"/>
        <v>0</v>
      </c>
      <c r="B2822" s="10"/>
      <c r="C2822" s="2"/>
      <c r="D2822" s="2"/>
      <c r="E2822" s="2"/>
      <c r="F2822" s="2"/>
      <c r="G2822" s="2"/>
      <c r="H2822" s="3">
        <f t="shared" si="563"/>
        <v>0</v>
      </c>
      <c r="I2822" s="63"/>
      <c r="J2822" s="7"/>
      <c r="K2822" s="8"/>
      <c r="M2822" s="389"/>
    </row>
    <row r="2823" spans="1:13" ht="24.95" customHeight="1">
      <c r="A2823" s="32">
        <f t="shared" si="562"/>
        <v>0</v>
      </c>
      <c r="B2823" s="10"/>
      <c r="C2823" s="2"/>
      <c r="D2823" s="2"/>
      <c r="E2823" s="2"/>
      <c r="F2823" s="2"/>
      <c r="G2823" s="2"/>
      <c r="H2823" s="3">
        <f t="shared" si="563"/>
        <v>0</v>
      </c>
      <c r="I2823" s="63"/>
      <c r="J2823" s="7"/>
      <c r="K2823" s="8"/>
      <c r="M2823" s="389"/>
    </row>
    <row r="2824" spans="1:13" ht="24.95" customHeight="1">
      <c r="A2824" s="32">
        <f t="shared" si="562"/>
        <v>0</v>
      </c>
      <c r="B2824" s="10"/>
      <c r="C2824" s="2"/>
      <c r="D2824" s="2"/>
      <c r="E2824" s="2"/>
      <c r="F2824" s="2"/>
      <c r="G2824" s="2"/>
      <c r="H2824" s="3">
        <f t="shared" si="563"/>
        <v>0</v>
      </c>
      <c r="I2824" s="63"/>
      <c r="J2824" s="7"/>
      <c r="K2824" s="8"/>
      <c r="M2824" s="389"/>
    </row>
    <row r="2825" spans="1:13" ht="24.95" customHeight="1">
      <c r="A2825" s="32">
        <f t="shared" si="562"/>
        <v>0</v>
      </c>
      <c r="B2825" s="10"/>
      <c r="C2825" s="2"/>
      <c r="D2825" s="2"/>
      <c r="E2825" s="2"/>
      <c r="F2825" s="2"/>
      <c r="G2825" s="2"/>
      <c r="H2825" s="3">
        <f t="shared" si="563"/>
        <v>0</v>
      </c>
      <c r="I2825" s="63"/>
      <c r="J2825" s="7"/>
      <c r="K2825" s="8"/>
      <c r="M2825" s="389"/>
    </row>
    <row r="2826" spans="1:13" ht="24.95" customHeight="1">
      <c r="A2826" s="32">
        <f t="shared" si="562"/>
        <v>0</v>
      </c>
      <c r="B2826" s="10"/>
      <c r="C2826" s="2"/>
      <c r="D2826" s="2"/>
      <c r="E2826" s="2"/>
      <c r="F2826" s="2"/>
      <c r="G2826" s="2"/>
      <c r="H2826" s="3">
        <f t="shared" si="563"/>
        <v>0</v>
      </c>
      <c r="I2826" s="63"/>
      <c r="J2826" s="7"/>
      <c r="K2826" s="8"/>
      <c r="M2826" s="389"/>
    </row>
    <row r="2827" spans="1:13" ht="24.95" customHeight="1">
      <c r="A2827" s="33" t="str">
        <f>VLOOKUP(B2818,O:W,2)</f>
        <v>220907</v>
      </c>
      <c r="B2827" s="649" t="s">
        <v>70</v>
      </c>
      <c r="C2827" s="650"/>
      <c r="D2827" s="650"/>
      <c r="E2827" s="650"/>
      <c r="F2827" s="650"/>
      <c r="G2827" s="650"/>
      <c r="H2827" s="6"/>
      <c r="I2827" s="63">
        <f>SUM(H2819:H2827)</f>
        <v>1</v>
      </c>
      <c r="J2827" s="1" t="str">
        <f>VLOOKUP(B2818,O:W,7)</f>
        <v>مترمربع</v>
      </c>
      <c r="K2827" s="8"/>
      <c r="M2827" s="389"/>
    </row>
    <row r="2828" spans="1:13" ht="45.75" customHeight="1">
      <c r="A2828" s="32">
        <f>IF(B2828&gt;0,1,0)</f>
        <v>0</v>
      </c>
      <c r="B2828" s="647"/>
      <c r="C2828" s="648"/>
      <c r="D2828" s="648"/>
      <c r="E2828" s="648"/>
      <c r="F2828" s="648"/>
      <c r="G2828" s="648"/>
      <c r="H2828" s="6"/>
      <c r="I2828" s="63"/>
      <c r="J2828" s="7"/>
      <c r="K2828" s="8"/>
      <c r="M2828" s="388" t="s">
        <v>3883</v>
      </c>
    </row>
    <row r="2829" spans="1:13" ht="24.95" customHeight="1">
      <c r="A2829" s="32">
        <f t="shared" ref="A2829:A2836" si="564">IF(H2829&gt;0,1,0)</f>
        <v>0</v>
      </c>
      <c r="B2829" s="10"/>
      <c r="C2829" s="2"/>
      <c r="D2829" s="2"/>
      <c r="E2829" s="2"/>
      <c r="F2829" s="2"/>
      <c r="G2829" s="2"/>
      <c r="H2829" s="3">
        <f t="shared" ref="H2829:H2836" si="565">IF(AND(C2829=0,D2829=0,E2829=0,F2829=0,G2829=0),0,ROUND(IF(C2829=0,1,C2829)*IF(D2829=0,1,D2829)*IF(E2829=0,1,E2829)*IF(F2829=0,1,F2829)*IF(G2829=0,1,G2829),2))</f>
        <v>0</v>
      </c>
      <c r="I2829" s="63"/>
      <c r="J2829" s="7"/>
      <c r="K2829" s="8"/>
      <c r="M2829" s="389" t="s">
        <v>3884</v>
      </c>
    </row>
    <row r="2830" spans="1:13" ht="24.95" customHeight="1">
      <c r="A2830" s="32">
        <f t="shared" si="564"/>
        <v>0</v>
      </c>
      <c r="B2830" s="10"/>
      <c r="C2830" s="2"/>
      <c r="D2830" s="2"/>
      <c r="E2830" s="2"/>
      <c r="F2830" s="2"/>
      <c r="G2830" s="2"/>
      <c r="H2830" s="3">
        <f t="shared" si="565"/>
        <v>0</v>
      </c>
      <c r="I2830" s="63"/>
      <c r="J2830" s="7"/>
      <c r="K2830" s="77"/>
      <c r="M2830" s="389" t="s">
        <v>3885</v>
      </c>
    </row>
    <row r="2831" spans="1:13" ht="24.95" customHeight="1">
      <c r="A2831" s="32">
        <f t="shared" si="564"/>
        <v>0</v>
      </c>
      <c r="B2831" s="10"/>
      <c r="C2831" s="2"/>
      <c r="D2831" s="2"/>
      <c r="E2831" s="2"/>
      <c r="F2831" s="2"/>
      <c r="G2831" s="2"/>
      <c r="H2831" s="3">
        <f t="shared" si="565"/>
        <v>0</v>
      </c>
      <c r="I2831" s="63"/>
      <c r="J2831" s="7"/>
      <c r="K2831" s="77"/>
      <c r="M2831" s="389"/>
    </row>
    <row r="2832" spans="1:13" ht="24.95" customHeight="1">
      <c r="A2832" s="32">
        <f t="shared" si="564"/>
        <v>0</v>
      </c>
      <c r="B2832" s="10"/>
      <c r="C2832" s="2"/>
      <c r="D2832" s="2"/>
      <c r="E2832" s="2"/>
      <c r="F2832" s="2"/>
      <c r="G2832" s="2"/>
      <c r="H2832" s="3">
        <f t="shared" si="565"/>
        <v>0</v>
      </c>
      <c r="I2832" s="63"/>
      <c r="J2832" s="7"/>
      <c r="K2832" s="77"/>
      <c r="M2832" s="389"/>
    </row>
    <row r="2833" spans="1:13" ht="24.95" customHeight="1">
      <c r="A2833" s="32">
        <f t="shared" si="564"/>
        <v>0</v>
      </c>
      <c r="B2833" s="10"/>
      <c r="C2833" s="2"/>
      <c r="D2833" s="2"/>
      <c r="E2833" s="2"/>
      <c r="F2833" s="2"/>
      <c r="G2833" s="2"/>
      <c r="H2833" s="3">
        <f t="shared" si="565"/>
        <v>0</v>
      </c>
      <c r="I2833" s="63"/>
      <c r="J2833" s="7"/>
      <c r="K2833" s="77"/>
      <c r="M2833" s="389"/>
    </row>
    <row r="2834" spans="1:13" ht="24.95" customHeight="1">
      <c r="A2834" s="32">
        <f t="shared" si="564"/>
        <v>0</v>
      </c>
      <c r="B2834" s="10"/>
      <c r="C2834" s="2"/>
      <c r="D2834" s="2"/>
      <c r="E2834" s="2"/>
      <c r="F2834" s="2"/>
      <c r="G2834" s="2"/>
      <c r="H2834" s="3">
        <f t="shared" si="565"/>
        <v>0</v>
      </c>
      <c r="I2834" s="63"/>
      <c r="J2834" s="7"/>
      <c r="K2834" s="8"/>
      <c r="M2834" s="389"/>
    </row>
    <row r="2835" spans="1:13" ht="24.95" customHeight="1">
      <c r="A2835" s="32">
        <f t="shared" si="564"/>
        <v>0</v>
      </c>
      <c r="B2835" s="10"/>
      <c r="C2835" s="2"/>
      <c r="D2835" s="2"/>
      <c r="E2835" s="2"/>
      <c r="F2835" s="2"/>
      <c r="G2835" s="2"/>
      <c r="H2835" s="3">
        <f t="shared" si="565"/>
        <v>0</v>
      </c>
      <c r="I2835" s="63"/>
      <c r="J2835" s="7"/>
      <c r="K2835" s="8"/>
      <c r="M2835" s="389"/>
    </row>
    <row r="2836" spans="1:13" ht="24.95" customHeight="1">
      <c r="A2836" s="32">
        <f t="shared" si="564"/>
        <v>0</v>
      </c>
      <c r="B2836" s="10"/>
      <c r="C2836" s="2"/>
      <c r="D2836" s="2"/>
      <c r="E2836" s="2"/>
      <c r="F2836" s="2"/>
      <c r="G2836" s="2"/>
      <c r="H2836" s="3">
        <f t="shared" si="565"/>
        <v>0</v>
      </c>
      <c r="I2836" s="63"/>
      <c r="J2836" s="7"/>
      <c r="K2836" s="8"/>
      <c r="M2836" s="389"/>
    </row>
    <row r="2837" spans="1:13" ht="24.95" customHeight="1">
      <c r="A2837" s="33" t="e">
        <f>VLOOKUP(B2828,O:W,2)</f>
        <v>#N/A</v>
      </c>
      <c r="B2837" s="649" t="s">
        <v>70</v>
      </c>
      <c r="C2837" s="650"/>
      <c r="D2837" s="650"/>
      <c r="E2837" s="650"/>
      <c r="F2837" s="650"/>
      <c r="G2837" s="650"/>
      <c r="H2837" s="6"/>
      <c r="I2837" s="63">
        <f>SUM(H2829:H2837)</f>
        <v>0</v>
      </c>
      <c r="J2837" s="1" t="e">
        <f>VLOOKUP(B2828,O:W,7)</f>
        <v>#N/A</v>
      </c>
      <c r="K2837" s="8"/>
      <c r="M2837" s="389"/>
    </row>
    <row r="2838" spans="1:13" ht="45.75" customHeight="1">
      <c r="A2838" s="32">
        <f>IF(B2838&gt;0,1,0)</f>
        <v>0</v>
      </c>
      <c r="B2838" s="647"/>
      <c r="C2838" s="648"/>
      <c r="D2838" s="648"/>
      <c r="E2838" s="648"/>
      <c r="F2838" s="648"/>
      <c r="G2838" s="648"/>
      <c r="H2838" s="6"/>
      <c r="I2838" s="63"/>
      <c r="J2838" s="7"/>
      <c r="K2838" s="8"/>
      <c r="M2838" s="388" t="s">
        <v>3883</v>
      </c>
    </row>
    <row r="2839" spans="1:13" ht="24.95" customHeight="1">
      <c r="A2839" s="32">
        <f t="shared" ref="A2839:A2846" si="566">IF(H2839&gt;0,1,0)</f>
        <v>0</v>
      </c>
      <c r="B2839" s="10"/>
      <c r="C2839" s="2"/>
      <c r="D2839" s="2"/>
      <c r="E2839" s="2"/>
      <c r="F2839" s="2"/>
      <c r="G2839" s="2"/>
      <c r="H2839" s="3">
        <f t="shared" ref="H2839:H2846" si="567">IF(AND(C2839=0,D2839=0,E2839=0,F2839=0,G2839=0),0,ROUND(IF(C2839=0,1,C2839)*IF(D2839=0,1,D2839)*IF(E2839=0,1,E2839)*IF(F2839=0,1,F2839)*IF(G2839=0,1,G2839),2))</f>
        <v>0</v>
      </c>
      <c r="I2839" s="63"/>
      <c r="J2839" s="7"/>
      <c r="K2839" s="8"/>
      <c r="M2839" s="389" t="s">
        <v>3884</v>
      </c>
    </row>
    <row r="2840" spans="1:13" ht="24.95" customHeight="1">
      <c r="A2840" s="32">
        <f t="shared" si="566"/>
        <v>0</v>
      </c>
      <c r="B2840" s="10"/>
      <c r="C2840" s="2"/>
      <c r="D2840" s="2"/>
      <c r="E2840" s="2"/>
      <c r="F2840" s="2"/>
      <c r="G2840" s="2"/>
      <c r="H2840" s="3">
        <f t="shared" si="567"/>
        <v>0</v>
      </c>
      <c r="I2840" s="63"/>
      <c r="J2840" s="7"/>
      <c r="K2840" s="8"/>
      <c r="M2840" s="389" t="s">
        <v>3885</v>
      </c>
    </row>
    <row r="2841" spans="1:13" ht="24.95" customHeight="1">
      <c r="A2841" s="32">
        <f t="shared" si="566"/>
        <v>0</v>
      </c>
      <c r="B2841" s="10"/>
      <c r="C2841" s="2"/>
      <c r="D2841" s="2"/>
      <c r="E2841" s="2"/>
      <c r="F2841" s="2"/>
      <c r="G2841" s="2"/>
      <c r="H2841" s="3">
        <f t="shared" si="567"/>
        <v>0</v>
      </c>
      <c r="I2841" s="63"/>
      <c r="J2841" s="7"/>
      <c r="K2841" s="8"/>
      <c r="M2841" s="389"/>
    </row>
    <row r="2842" spans="1:13" ht="24.95" customHeight="1">
      <c r="A2842" s="32">
        <f t="shared" si="566"/>
        <v>0</v>
      </c>
      <c r="B2842" s="10"/>
      <c r="C2842" s="2"/>
      <c r="D2842" s="2"/>
      <c r="E2842" s="2"/>
      <c r="F2842" s="2"/>
      <c r="G2842" s="2"/>
      <c r="H2842" s="3">
        <f t="shared" si="567"/>
        <v>0</v>
      </c>
      <c r="I2842" s="63"/>
      <c r="J2842" s="7"/>
      <c r="K2842" s="8"/>
      <c r="M2842" s="389"/>
    </row>
    <row r="2843" spans="1:13" ht="24.95" customHeight="1">
      <c r="A2843" s="32">
        <f t="shared" si="566"/>
        <v>0</v>
      </c>
      <c r="B2843" s="10"/>
      <c r="C2843" s="2"/>
      <c r="D2843" s="2"/>
      <c r="E2843" s="2"/>
      <c r="F2843" s="2"/>
      <c r="G2843" s="2"/>
      <c r="H2843" s="3">
        <f t="shared" si="567"/>
        <v>0</v>
      </c>
      <c r="I2843" s="63"/>
      <c r="J2843" s="7"/>
      <c r="K2843" s="8"/>
      <c r="M2843" s="389"/>
    </row>
    <row r="2844" spans="1:13" ht="24.95" customHeight="1">
      <c r="A2844" s="32">
        <f t="shared" si="566"/>
        <v>0</v>
      </c>
      <c r="B2844" s="10"/>
      <c r="C2844" s="2"/>
      <c r="D2844" s="2"/>
      <c r="E2844" s="2"/>
      <c r="F2844" s="2"/>
      <c r="G2844" s="2"/>
      <c r="H2844" s="3">
        <f t="shared" si="567"/>
        <v>0</v>
      </c>
      <c r="I2844" s="63"/>
      <c r="J2844" s="7"/>
      <c r="K2844" s="8"/>
      <c r="M2844" s="389"/>
    </row>
    <row r="2845" spans="1:13" ht="24.95" customHeight="1">
      <c r="A2845" s="32">
        <f t="shared" si="566"/>
        <v>0</v>
      </c>
      <c r="B2845" s="10"/>
      <c r="C2845" s="2"/>
      <c r="D2845" s="2"/>
      <c r="E2845" s="2"/>
      <c r="F2845" s="2"/>
      <c r="G2845" s="2"/>
      <c r="H2845" s="3">
        <f t="shared" si="567"/>
        <v>0</v>
      </c>
      <c r="I2845" s="63"/>
      <c r="J2845" s="7"/>
      <c r="K2845" s="8"/>
      <c r="M2845" s="389"/>
    </row>
    <row r="2846" spans="1:13" ht="24.95" customHeight="1">
      <c r="A2846" s="32">
        <f t="shared" si="566"/>
        <v>0</v>
      </c>
      <c r="B2846" s="10"/>
      <c r="C2846" s="2"/>
      <c r="D2846" s="2"/>
      <c r="E2846" s="2"/>
      <c r="F2846" s="2"/>
      <c r="G2846" s="2"/>
      <c r="H2846" s="3">
        <f t="shared" si="567"/>
        <v>0</v>
      </c>
      <c r="I2846" s="63"/>
      <c r="J2846" s="7"/>
      <c r="K2846" s="8"/>
      <c r="M2846" s="389"/>
    </row>
    <row r="2847" spans="1:13" ht="24.95" customHeight="1">
      <c r="A2847" s="33" t="e">
        <f>VLOOKUP(B2838,O:W,2)</f>
        <v>#N/A</v>
      </c>
      <c r="B2847" s="649" t="s">
        <v>70</v>
      </c>
      <c r="C2847" s="650"/>
      <c r="D2847" s="650"/>
      <c r="E2847" s="650"/>
      <c r="F2847" s="650"/>
      <c r="G2847" s="650"/>
      <c r="H2847" s="6"/>
      <c r="I2847" s="63">
        <f>SUM(H2839:H2847)</f>
        <v>0</v>
      </c>
      <c r="J2847" s="1" t="e">
        <f>VLOOKUP(B2838,O:W,7)</f>
        <v>#N/A</v>
      </c>
      <c r="K2847" s="8"/>
      <c r="M2847" s="389"/>
    </row>
    <row r="2848" spans="1:13" ht="45.75" customHeight="1">
      <c r="A2848" s="32">
        <f>IF(B2848&gt;0,1,0)</f>
        <v>0</v>
      </c>
      <c r="B2848" s="647"/>
      <c r="C2848" s="648"/>
      <c r="D2848" s="648"/>
      <c r="E2848" s="648"/>
      <c r="F2848" s="648"/>
      <c r="G2848" s="648"/>
      <c r="H2848" s="6"/>
      <c r="I2848" s="63"/>
      <c r="J2848" s="7"/>
      <c r="K2848" s="8"/>
      <c r="M2848" s="388" t="s">
        <v>3883</v>
      </c>
    </row>
    <row r="2849" spans="1:13" ht="24.95" customHeight="1">
      <c r="A2849" s="32">
        <f t="shared" ref="A2849:A2856" si="568">IF(H2849&gt;0,1,0)</f>
        <v>0</v>
      </c>
      <c r="B2849" s="10"/>
      <c r="C2849" s="2"/>
      <c r="D2849" s="2"/>
      <c r="E2849" s="2"/>
      <c r="F2849" s="2"/>
      <c r="G2849" s="2"/>
      <c r="H2849" s="3">
        <f>IF(AND(C2849=0,D2849=0,E2849=0,F2849=0,G2849=0),0,ROUND(IF(C2849=0,1,C2849)*IF(D2849=0,1,D2849)*IF(E2849=0,1,E2849)*IF(F2849=0,1,F2849)*IF(G2849=0,1,G2849),2))</f>
        <v>0</v>
      </c>
      <c r="I2849" s="63"/>
      <c r="J2849" s="7"/>
      <c r="K2849" s="8"/>
      <c r="M2849" s="389" t="s">
        <v>3884</v>
      </c>
    </row>
    <row r="2850" spans="1:13" ht="24.95" customHeight="1">
      <c r="A2850" s="32">
        <f t="shared" si="568"/>
        <v>0</v>
      </c>
      <c r="B2850" s="10"/>
      <c r="C2850" s="2"/>
      <c r="D2850" s="2"/>
      <c r="E2850" s="2"/>
      <c r="F2850" s="2"/>
      <c r="G2850" s="2"/>
      <c r="H2850" s="3">
        <f t="shared" ref="H2850:H2856" si="569">IF(AND(C2850=0,D2850=0,E2850=0,F2850=0,G2850=0),0,ROUND(IF(C2850=0,1,C2850)*IF(D2850=0,1,D2850)*IF(E2850=0,1,E2850)*IF(F2850=0,1,F2850)*IF(G2850=0,1,G2850),2))</f>
        <v>0</v>
      </c>
      <c r="I2850" s="63"/>
      <c r="J2850" s="7"/>
      <c r="K2850" s="8"/>
      <c r="M2850" s="389" t="s">
        <v>3885</v>
      </c>
    </row>
    <row r="2851" spans="1:13" ht="24.95" customHeight="1">
      <c r="A2851" s="32">
        <f t="shared" si="568"/>
        <v>0</v>
      </c>
      <c r="B2851" s="10"/>
      <c r="C2851" s="2"/>
      <c r="D2851" s="2"/>
      <c r="E2851" s="2"/>
      <c r="F2851" s="2"/>
      <c r="G2851" s="2"/>
      <c r="H2851" s="3">
        <f t="shared" si="569"/>
        <v>0</v>
      </c>
      <c r="I2851" s="63"/>
      <c r="J2851" s="7"/>
      <c r="K2851" s="8"/>
      <c r="M2851" s="389"/>
    </row>
    <row r="2852" spans="1:13" ht="24.95" customHeight="1">
      <c r="A2852" s="32">
        <f t="shared" si="568"/>
        <v>0</v>
      </c>
      <c r="B2852" s="10"/>
      <c r="C2852" s="2"/>
      <c r="D2852" s="2"/>
      <c r="E2852" s="2"/>
      <c r="F2852" s="2"/>
      <c r="G2852" s="2"/>
      <c r="H2852" s="3">
        <f t="shared" si="569"/>
        <v>0</v>
      </c>
      <c r="I2852" s="63"/>
      <c r="J2852" s="7"/>
      <c r="K2852" s="8"/>
      <c r="M2852" s="389"/>
    </row>
    <row r="2853" spans="1:13" ht="24.95" customHeight="1">
      <c r="A2853" s="32">
        <f t="shared" si="568"/>
        <v>0</v>
      </c>
      <c r="B2853" s="10"/>
      <c r="C2853" s="2"/>
      <c r="D2853" s="2"/>
      <c r="E2853" s="2"/>
      <c r="F2853" s="2"/>
      <c r="G2853" s="2"/>
      <c r="H2853" s="3">
        <f t="shared" si="569"/>
        <v>0</v>
      </c>
      <c r="I2853" s="63"/>
      <c r="J2853" s="7"/>
      <c r="K2853" s="8"/>
      <c r="M2853" s="389"/>
    </row>
    <row r="2854" spans="1:13" ht="24.95" customHeight="1">
      <c r="A2854" s="32">
        <f t="shared" si="568"/>
        <v>0</v>
      </c>
      <c r="B2854" s="10"/>
      <c r="C2854" s="2"/>
      <c r="D2854" s="2"/>
      <c r="E2854" s="2"/>
      <c r="F2854" s="2"/>
      <c r="G2854" s="2"/>
      <c r="H2854" s="3">
        <f t="shared" si="569"/>
        <v>0</v>
      </c>
      <c r="I2854" s="63"/>
      <c r="J2854" s="7"/>
      <c r="K2854" s="8"/>
      <c r="M2854" s="389"/>
    </row>
    <row r="2855" spans="1:13" ht="24.95" customHeight="1">
      <c r="A2855" s="32">
        <f t="shared" si="568"/>
        <v>0</v>
      </c>
      <c r="B2855" s="10"/>
      <c r="C2855" s="2"/>
      <c r="D2855" s="2"/>
      <c r="E2855" s="2"/>
      <c r="F2855" s="2"/>
      <c r="G2855" s="2"/>
      <c r="H2855" s="3">
        <f t="shared" si="569"/>
        <v>0</v>
      </c>
      <c r="I2855" s="63"/>
      <c r="J2855" s="7"/>
      <c r="K2855" s="8"/>
      <c r="M2855" s="389"/>
    </row>
    <row r="2856" spans="1:13" ht="24.95" customHeight="1">
      <c r="A2856" s="32">
        <f t="shared" si="568"/>
        <v>0</v>
      </c>
      <c r="B2856" s="10"/>
      <c r="C2856" s="2"/>
      <c r="D2856" s="2"/>
      <c r="E2856" s="2"/>
      <c r="F2856" s="2"/>
      <c r="G2856" s="2"/>
      <c r="H2856" s="3">
        <f t="shared" si="569"/>
        <v>0</v>
      </c>
      <c r="I2856" s="63"/>
      <c r="J2856" s="7"/>
      <c r="K2856" s="8"/>
      <c r="M2856" s="389"/>
    </row>
    <row r="2857" spans="1:13" ht="24.95" customHeight="1">
      <c r="A2857" s="33" t="e">
        <f>VLOOKUP(B2848,O:W,2)</f>
        <v>#N/A</v>
      </c>
      <c r="B2857" s="649" t="s">
        <v>70</v>
      </c>
      <c r="C2857" s="650"/>
      <c r="D2857" s="650"/>
      <c r="E2857" s="650"/>
      <c r="F2857" s="650"/>
      <c r="G2857" s="650"/>
      <c r="H2857" s="6"/>
      <c r="I2857" s="63">
        <f>SUM(H2849:H2857)</f>
        <v>0</v>
      </c>
      <c r="J2857" s="1" t="e">
        <f>VLOOKUP(B2848,O:W,7)</f>
        <v>#N/A</v>
      </c>
      <c r="K2857" s="8"/>
      <c r="M2857" s="389"/>
    </row>
    <row r="2858" spans="1:13" ht="45.75" customHeight="1">
      <c r="A2858" s="32">
        <f>IF(B2858&gt;0,1,0)</f>
        <v>0</v>
      </c>
      <c r="B2858" s="647"/>
      <c r="C2858" s="648"/>
      <c r="D2858" s="648"/>
      <c r="E2858" s="648"/>
      <c r="F2858" s="648"/>
      <c r="G2858" s="648"/>
      <c r="H2858" s="6"/>
      <c r="I2858" s="63"/>
      <c r="J2858" s="7"/>
      <c r="K2858" s="8"/>
      <c r="M2858" s="388" t="s">
        <v>3883</v>
      </c>
    </row>
    <row r="2859" spans="1:13" ht="24.95" customHeight="1">
      <c r="A2859" s="32">
        <f t="shared" ref="A2859:A2866" si="570">IF(H2859&gt;0,1,0)</f>
        <v>0</v>
      </c>
      <c r="B2859" s="10"/>
      <c r="C2859" s="2"/>
      <c r="D2859" s="2"/>
      <c r="E2859" s="2"/>
      <c r="F2859" s="2"/>
      <c r="G2859" s="2"/>
      <c r="H2859" s="3">
        <f>IF(AND(C2859=0,D2859=0,E2859=0,F2859=0,G2859=0),0,ROUND(IF(C2859=0,1,C2859)*IF(D2859=0,1,D2859)*IF(E2859=0,1,E2859)*IF(F2859=0,1,F2859)*IF(G2859=0,1,G2859),2))</f>
        <v>0</v>
      </c>
      <c r="I2859" s="63"/>
      <c r="J2859" s="7"/>
      <c r="K2859" s="8"/>
      <c r="M2859" s="389" t="s">
        <v>3884</v>
      </c>
    </row>
    <row r="2860" spans="1:13" ht="24.95" customHeight="1">
      <c r="A2860" s="32">
        <f t="shared" si="570"/>
        <v>0</v>
      </c>
      <c r="B2860" s="10"/>
      <c r="C2860" s="2"/>
      <c r="D2860" s="2"/>
      <c r="E2860" s="2"/>
      <c r="F2860" s="2"/>
      <c r="G2860" s="2"/>
      <c r="H2860" s="3">
        <f t="shared" ref="H2860:H2866" si="571">IF(AND(C2860=0,D2860=0,E2860=0,F2860=0,G2860=0),0,ROUND(IF(C2860=0,1,C2860)*IF(D2860=0,1,D2860)*IF(E2860=0,1,E2860)*IF(F2860=0,1,F2860)*IF(G2860=0,1,G2860),2))</f>
        <v>0</v>
      </c>
      <c r="I2860" s="63"/>
      <c r="J2860" s="7"/>
      <c r="K2860" s="8"/>
      <c r="M2860" s="389" t="s">
        <v>3885</v>
      </c>
    </row>
    <row r="2861" spans="1:13" ht="24.95" customHeight="1">
      <c r="A2861" s="32">
        <f t="shared" si="570"/>
        <v>0</v>
      </c>
      <c r="B2861" s="10"/>
      <c r="C2861" s="2"/>
      <c r="D2861" s="2"/>
      <c r="E2861" s="2"/>
      <c r="F2861" s="2"/>
      <c r="G2861" s="2"/>
      <c r="H2861" s="3">
        <f t="shared" si="571"/>
        <v>0</v>
      </c>
      <c r="I2861" s="63"/>
      <c r="J2861" s="7"/>
      <c r="K2861" s="8"/>
      <c r="M2861" s="389"/>
    </row>
    <row r="2862" spans="1:13" ht="24.95" customHeight="1">
      <c r="A2862" s="32">
        <f t="shared" si="570"/>
        <v>0</v>
      </c>
      <c r="B2862" s="10"/>
      <c r="C2862" s="2"/>
      <c r="D2862" s="2"/>
      <c r="E2862" s="2"/>
      <c r="F2862" s="2"/>
      <c r="G2862" s="2"/>
      <c r="H2862" s="3">
        <f t="shared" si="571"/>
        <v>0</v>
      </c>
      <c r="I2862" s="63"/>
      <c r="J2862" s="7"/>
      <c r="K2862" s="8"/>
      <c r="M2862" s="389"/>
    </row>
    <row r="2863" spans="1:13" ht="24.95" customHeight="1">
      <c r="A2863" s="32">
        <f t="shared" si="570"/>
        <v>0</v>
      </c>
      <c r="B2863" s="10"/>
      <c r="C2863" s="2"/>
      <c r="D2863" s="2"/>
      <c r="E2863" s="2"/>
      <c r="F2863" s="2"/>
      <c r="G2863" s="2"/>
      <c r="H2863" s="3">
        <f t="shared" si="571"/>
        <v>0</v>
      </c>
      <c r="I2863" s="63"/>
      <c r="J2863" s="7"/>
      <c r="K2863" s="8"/>
      <c r="M2863" s="389"/>
    </row>
    <row r="2864" spans="1:13" ht="24.95" customHeight="1">
      <c r="A2864" s="32">
        <f t="shared" si="570"/>
        <v>0</v>
      </c>
      <c r="B2864" s="10"/>
      <c r="C2864" s="2"/>
      <c r="D2864" s="2"/>
      <c r="E2864" s="2"/>
      <c r="F2864" s="2"/>
      <c r="G2864" s="2"/>
      <c r="H2864" s="3">
        <f t="shared" si="571"/>
        <v>0</v>
      </c>
      <c r="I2864" s="63"/>
      <c r="J2864" s="7"/>
      <c r="K2864" s="8"/>
      <c r="M2864" s="389"/>
    </row>
    <row r="2865" spans="1:13" ht="24.95" customHeight="1">
      <c r="A2865" s="32">
        <f t="shared" si="570"/>
        <v>0</v>
      </c>
      <c r="B2865" s="10"/>
      <c r="C2865" s="2"/>
      <c r="D2865" s="2"/>
      <c r="E2865" s="2"/>
      <c r="F2865" s="2"/>
      <c r="G2865" s="2"/>
      <c r="H2865" s="3">
        <f t="shared" si="571"/>
        <v>0</v>
      </c>
      <c r="I2865" s="63"/>
      <c r="J2865" s="7"/>
      <c r="K2865" s="8"/>
      <c r="M2865" s="389"/>
    </row>
    <row r="2866" spans="1:13" ht="24.95" customHeight="1">
      <c r="A2866" s="32">
        <f t="shared" si="570"/>
        <v>0</v>
      </c>
      <c r="B2866" s="10"/>
      <c r="C2866" s="2"/>
      <c r="D2866" s="2"/>
      <c r="E2866" s="2"/>
      <c r="F2866" s="2"/>
      <c r="G2866" s="2"/>
      <c r="H2866" s="3">
        <f t="shared" si="571"/>
        <v>0</v>
      </c>
      <c r="I2866" s="63"/>
      <c r="J2866" s="7"/>
      <c r="K2866" s="8"/>
      <c r="M2866" s="389"/>
    </row>
    <row r="2867" spans="1:13" ht="24.95" customHeight="1">
      <c r="A2867" s="33" t="e">
        <f>VLOOKUP(B2858,O:W,2)</f>
        <v>#N/A</v>
      </c>
      <c r="B2867" s="649" t="s">
        <v>70</v>
      </c>
      <c r="C2867" s="650"/>
      <c r="D2867" s="650"/>
      <c r="E2867" s="650"/>
      <c r="F2867" s="650"/>
      <c r="G2867" s="650"/>
      <c r="H2867" s="6"/>
      <c r="I2867" s="63">
        <f>SUM(H2859:H2867)</f>
        <v>0</v>
      </c>
      <c r="J2867" s="1" t="e">
        <f>VLOOKUP(B2858,O:W,7)</f>
        <v>#N/A</v>
      </c>
      <c r="K2867" s="8"/>
      <c r="M2867" s="389"/>
    </row>
    <row r="2868" spans="1:13" ht="45.75" customHeight="1">
      <c r="A2868" s="32">
        <f>IF(B2868&gt;0,1,0)</f>
        <v>0</v>
      </c>
      <c r="B2868" s="647"/>
      <c r="C2868" s="648"/>
      <c r="D2868" s="648"/>
      <c r="E2868" s="648"/>
      <c r="F2868" s="648"/>
      <c r="G2868" s="648"/>
      <c r="H2868" s="6"/>
      <c r="I2868" s="63"/>
      <c r="J2868" s="7"/>
      <c r="K2868" s="8"/>
      <c r="M2868" s="388" t="s">
        <v>3883</v>
      </c>
    </row>
    <row r="2869" spans="1:13" ht="24.95" customHeight="1">
      <c r="A2869" s="32">
        <f t="shared" ref="A2869:A2876" si="572">IF(H2869&gt;0,1,0)</f>
        <v>0</v>
      </c>
      <c r="B2869" s="10"/>
      <c r="C2869" s="2"/>
      <c r="D2869" s="2"/>
      <c r="E2869" s="2"/>
      <c r="F2869" s="2"/>
      <c r="G2869" s="2"/>
      <c r="H2869" s="3">
        <f>IF(AND(C2869=0,D2869=0,E2869=0,F2869=0,G2869=0),0,ROUND(IF(C2869=0,1,C2869)*IF(D2869=0,1,D2869)*IF(E2869=0,1,E2869)*IF(F2869=0,1,F2869)*IF(G2869=0,1,G2869),2))</f>
        <v>0</v>
      </c>
      <c r="I2869" s="63"/>
      <c r="J2869" s="7"/>
      <c r="K2869" s="8"/>
      <c r="M2869" s="389" t="s">
        <v>3884</v>
      </c>
    </row>
    <row r="2870" spans="1:13" ht="24.95" customHeight="1">
      <c r="A2870" s="32">
        <f t="shared" si="572"/>
        <v>0</v>
      </c>
      <c r="B2870" s="10"/>
      <c r="C2870" s="2"/>
      <c r="D2870" s="2"/>
      <c r="E2870" s="2"/>
      <c r="F2870" s="2"/>
      <c r="G2870" s="2"/>
      <c r="H2870" s="3">
        <f t="shared" ref="H2870:H2876" si="573">IF(AND(C2870=0,D2870=0,E2870=0,F2870=0,G2870=0),0,ROUND(IF(C2870=0,1,C2870)*IF(D2870=0,1,D2870)*IF(E2870=0,1,E2870)*IF(F2870=0,1,F2870)*IF(G2870=0,1,G2870),2))</f>
        <v>0</v>
      </c>
      <c r="I2870" s="63"/>
      <c r="J2870" s="7"/>
      <c r="K2870" s="8"/>
      <c r="M2870" s="389" t="s">
        <v>3885</v>
      </c>
    </row>
    <row r="2871" spans="1:13" ht="24.95" customHeight="1">
      <c r="A2871" s="32">
        <f t="shared" si="572"/>
        <v>0</v>
      </c>
      <c r="B2871" s="10"/>
      <c r="C2871" s="2"/>
      <c r="D2871" s="2"/>
      <c r="E2871" s="2"/>
      <c r="F2871" s="2"/>
      <c r="G2871" s="2"/>
      <c r="H2871" s="3">
        <f t="shared" si="573"/>
        <v>0</v>
      </c>
      <c r="I2871" s="63"/>
      <c r="J2871" s="7"/>
      <c r="K2871" s="8"/>
      <c r="M2871" s="389"/>
    </row>
    <row r="2872" spans="1:13" ht="24.95" customHeight="1">
      <c r="A2872" s="32">
        <f t="shared" si="572"/>
        <v>0</v>
      </c>
      <c r="B2872" s="10"/>
      <c r="C2872" s="2"/>
      <c r="D2872" s="2"/>
      <c r="E2872" s="2"/>
      <c r="F2872" s="2"/>
      <c r="G2872" s="2"/>
      <c r="H2872" s="3">
        <f t="shared" si="573"/>
        <v>0</v>
      </c>
      <c r="I2872" s="63"/>
      <c r="J2872" s="7"/>
      <c r="K2872" s="8"/>
      <c r="M2872" s="389"/>
    </row>
    <row r="2873" spans="1:13" ht="24.95" customHeight="1">
      <c r="A2873" s="32">
        <f t="shared" si="572"/>
        <v>0</v>
      </c>
      <c r="B2873" s="10"/>
      <c r="C2873" s="2"/>
      <c r="D2873" s="2"/>
      <c r="E2873" s="2"/>
      <c r="F2873" s="2"/>
      <c r="G2873" s="2"/>
      <c r="H2873" s="3">
        <f t="shared" si="573"/>
        <v>0</v>
      </c>
      <c r="I2873" s="63"/>
      <c r="J2873" s="7"/>
      <c r="K2873" s="8"/>
      <c r="M2873" s="389"/>
    </row>
    <row r="2874" spans="1:13" ht="24.95" customHeight="1">
      <c r="A2874" s="32">
        <f t="shared" si="572"/>
        <v>0</v>
      </c>
      <c r="B2874" s="10"/>
      <c r="C2874" s="2"/>
      <c r="D2874" s="2"/>
      <c r="E2874" s="2"/>
      <c r="F2874" s="2"/>
      <c r="G2874" s="2"/>
      <c r="H2874" s="3">
        <f t="shared" si="573"/>
        <v>0</v>
      </c>
      <c r="I2874" s="63"/>
      <c r="J2874" s="7"/>
      <c r="K2874" s="8"/>
      <c r="M2874" s="389"/>
    </row>
    <row r="2875" spans="1:13" ht="24.95" customHeight="1">
      <c r="A2875" s="32">
        <f t="shared" si="572"/>
        <v>0</v>
      </c>
      <c r="B2875" s="10"/>
      <c r="C2875" s="2"/>
      <c r="D2875" s="2"/>
      <c r="E2875" s="2"/>
      <c r="F2875" s="2"/>
      <c r="G2875" s="2"/>
      <c r="H2875" s="3">
        <f t="shared" si="573"/>
        <v>0</v>
      </c>
      <c r="I2875" s="63"/>
      <c r="J2875" s="7"/>
      <c r="K2875" s="8"/>
      <c r="M2875" s="389"/>
    </row>
    <row r="2876" spans="1:13" ht="24.95" customHeight="1">
      <c r="A2876" s="32">
        <f t="shared" si="572"/>
        <v>0</v>
      </c>
      <c r="B2876" s="10"/>
      <c r="C2876" s="2"/>
      <c r="D2876" s="2"/>
      <c r="E2876" s="2"/>
      <c r="F2876" s="2"/>
      <c r="G2876" s="2"/>
      <c r="H2876" s="3">
        <f t="shared" si="573"/>
        <v>0</v>
      </c>
      <c r="I2876" s="63"/>
      <c r="J2876" s="7"/>
      <c r="K2876" s="8"/>
      <c r="M2876" s="389"/>
    </row>
    <row r="2877" spans="1:13" ht="24.95" customHeight="1">
      <c r="A2877" s="33" t="e">
        <f>VLOOKUP(B2868,O:W,2)</f>
        <v>#N/A</v>
      </c>
      <c r="B2877" s="649" t="s">
        <v>70</v>
      </c>
      <c r="C2877" s="650"/>
      <c r="D2877" s="650"/>
      <c r="E2877" s="650"/>
      <c r="F2877" s="650"/>
      <c r="G2877" s="650"/>
      <c r="H2877" s="6"/>
      <c r="I2877" s="63">
        <f>SUM(H2869:H2877)</f>
        <v>0</v>
      </c>
      <c r="J2877" s="1" t="e">
        <f>VLOOKUP(B2868,O:W,7)</f>
        <v>#N/A</v>
      </c>
      <c r="K2877" s="8"/>
      <c r="M2877" s="389"/>
    </row>
    <row r="2878" spans="1:13" ht="45.75" customHeight="1">
      <c r="A2878" s="32">
        <f>IF(B2878&gt;0,1,0)</f>
        <v>0</v>
      </c>
      <c r="B2878" s="647"/>
      <c r="C2878" s="648"/>
      <c r="D2878" s="648"/>
      <c r="E2878" s="648"/>
      <c r="F2878" s="648"/>
      <c r="G2878" s="648"/>
      <c r="H2878" s="6"/>
      <c r="I2878" s="63"/>
      <c r="J2878" s="7"/>
      <c r="K2878" s="8"/>
      <c r="M2878" s="388" t="s">
        <v>3883</v>
      </c>
    </row>
    <row r="2879" spans="1:13" ht="24.95" customHeight="1">
      <c r="A2879" s="32">
        <f t="shared" ref="A2879:A2886" si="574">IF(H2879&gt;0,1,0)</f>
        <v>0</v>
      </c>
      <c r="B2879" s="10"/>
      <c r="C2879" s="2"/>
      <c r="D2879" s="2"/>
      <c r="E2879" s="2"/>
      <c r="F2879" s="2"/>
      <c r="G2879" s="2"/>
      <c r="H2879" s="3">
        <f>IF(AND(C2879=0,D2879=0,E2879=0,F2879=0,G2879=0),0,ROUND(IF(C2879=0,1,C2879)*IF(D2879=0,1,D2879)*IF(E2879=0,1,E2879)*IF(F2879=0,1,F2879)*IF(G2879=0,1,G2879),2))</f>
        <v>0</v>
      </c>
      <c r="I2879" s="63"/>
      <c r="J2879" s="7"/>
      <c r="K2879" s="8"/>
      <c r="M2879" s="389" t="s">
        <v>3884</v>
      </c>
    </row>
    <row r="2880" spans="1:13" ht="24.95" customHeight="1">
      <c r="A2880" s="32">
        <f t="shared" si="574"/>
        <v>0</v>
      </c>
      <c r="B2880" s="10"/>
      <c r="C2880" s="2"/>
      <c r="D2880" s="2"/>
      <c r="E2880" s="2"/>
      <c r="F2880" s="2"/>
      <c r="G2880" s="2"/>
      <c r="H2880" s="3">
        <f t="shared" ref="H2880:H2886" si="575">IF(AND(C2880=0,D2880=0,E2880=0,F2880=0,G2880=0),0,ROUND(IF(C2880=0,1,C2880)*IF(D2880=0,1,D2880)*IF(E2880=0,1,E2880)*IF(F2880=0,1,F2880)*IF(G2880=0,1,G2880),2))</f>
        <v>0</v>
      </c>
      <c r="I2880" s="63"/>
      <c r="J2880" s="7"/>
      <c r="K2880" s="8"/>
      <c r="M2880" s="389" t="s">
        <v>3885</v>
      </c>
    </row>
    <row r="2881" spans="1:13" ht="24.95" customHeight="1">
      <c r="A2881" s="32">
        <f t="shared" si="574"/>
        <v>0</v>
      </c>
      <c r="B2881" s="10"/>
      <c r="C2881" s="2"/>
      <c r="D2881" s="2"/>
      <c r="E2881" s="2"/>
      <c r="F2881" s="2"/>
      <c r="G2881" s="2"/>
      <c r="H2881" s="3">
        <f t="shared" si="575"/>
        <v>0</v>
      </c>
      <c r="I2881" s="63"/>
      <c r="J2881" s="7"/>
      <c r="K2881" s="8"/>
      <c r="M2881" s="389"/>
    </row>
    <row r="2882" spans="1:13" ht="24.95" customHeight="1">
      <c r="A2882" s="32">
        <f t="shared" si="574"/>
        <v>0</v>
      </c>
      <c r="B2882" s="10"/>
      <c r="C2882" s="2"/>
      <c r="D2882" s="2"/>
      <c r="E2882" s="2"/>
      <c r="F2882" s="2"/>
      <c r="G2882" s="2"/>
      <c r="H2882" s="3">
        <f t="shared" si="575"/>
        <v>0</v>
      </c>
      <c r="I2882" s="63"/>
      <c r="J2882" s="7"/>
      <c r="K2882" s="8"/>
      <c r="M2882" s="389"/>
    </row>
    <row r="2883" spans="1:13" ht="24.95" customHeight="1">
      <c r="A2883" s="32">
        <f t="shared" si="574"/>
        <v>0</v>
      </c>
      <c r="B2883" s="10"/>
      <c r="C2883" s="2"/>
      <c r="D2883" s="2"/>
      <c r="E2883" s="2"/>
      <c r="F2883" s="2"/>
      <c r="G2883" s="2"/>
      <c r="H2883" s="3">
        <f t="shared" si="575"/>
        <v>0</v>
      </c>
      <c r="I2883" s="63"/>
      <c r="J2883" s="7"/>
      <c r="K2883" s="8"/>
      <c r="M2883" s="389"/>
    </row>
    <row r="2884" spans="1:13" ht="24.95" customHeight="1">
      <c r="A2884" s="32">
        <f t="shared" si="574"/>
        <v>0</v>
      </c>
      <c r="B2884" s="10"/>
      <c r="C2884" s="2"/>
      <c r="D2884" s="2"/>
      <c r="E2884" s="2"/>
      <c r="F2884" s="2"/>
      <c r="G2884" s="2"/>
      <c r="H2884" s="3">
        <f t="shared" si="575"/>
        <v>0</v>
      </c>
      <c r="I2884" s="63"/>
      <c r="J2884" s="7"/>
      <c r="K2884" s="8"/>
      <c r="M2884" s="389"/>
    </row>
    <row r="2885" spans="1:13" ht="24.95" customHeight="1">
      <c r="A2885" s="32">
        <f t="shared" si="574"/>
        <v>0</v>
      </c>
      <c r="B2885" s="10"/>
      <c r="C2885" s="2"/>
      <c r="D2885" s="2"/>
      <c r="E2885" s="2"/>
      <c r="F2885" s="2"/>
      <c r="G2885" s="2"/>
      <c r="H2885" s="3">
        <f t="shared" si="575"/>
        <v>0</v>
      </c>
      <c r="I2885" s="63"/>
      <c r="J2885" s="7"/>
      <c r="K2885" s="8"/>
      <c r="M2885" s="389"/>
    </row>
    <row r="2886" spans="1:13" ht="24.95" customHeight="1">
      <c r="A2886" s="32">
        <f t="shared" si="574"/>
        <v>0</v>
      </c>
      <c r="B2886" s="10"/>
      <c r="C2886" s="2"/>
      <c r="D2886" s="2"/>
      <c r="E2886" s="2"/>
      <c r="F2886" s="2"/>
      <c r="G2886" s="2"/>
      <c r="H2886" s="3">
        <f t="shared" si="575"/>
        <v>0</v>
      </c>
      <c r="I2886" s="63"/>
      <c r="J2886" s="7"/>
      <c r="K2886" s="8"/>
      <c r="M2886" s="389"/>
    </row>
    <row r="2887" spans="1:13" ht="24.95" customHeight="1">
      <c r="A2887" s="33" t="e">
        <f>VLOOKUP(B2878,O:W,2)</f>
        <v>#N/A</v>
      </c>
      <c r="B2887" s="649" t="s">
        <v>70</v>
      </c>
      <c r="C2887" s="650"/>
      <c r="D2887" s="650"/>
      <c r="E2887" s="650"/>
      <c r="F2887" s="650"/>
      <c r="G2887" s="650"/>
      <c r="H2887" s="6"/>
      <c r="I2887" s="63">
        <f>SUM(H2879:H2887)</f>
        <v>0</v>
      </c>
      <c r="J2887" s="1" t="e">
        <f>VLOOKUP(B2878,O:W,7)</f>
        <v>#N/A</v>
      </c>
      <c r="K2887" s="8"/>
      <c r="M2887" s="389"/>
    </row>
    <row r="2888" spans="1:13" ht="45.75" customHeight="1">
      <c r="A2888" s="32">
        <f>IF(B2888&gt;0,1,0)</f>
        <v>0</v>
      </c>
      <c r="B2888" s="647"/>
      <c r="C2888" s="648"/>
      <c r="D2888" s="648"/>
      <c r="E2888" s="648"/>
      <c r="F2888" s="648"/>
      <c r="G2888" s="648"/>
      <c r="H2888" s="6"/>
      <c r="I2888" s="63"/>
      <c r="J2888" s="7"/>
      <c r="K2888" s="8"/>
      <c r="M2888" s="388" t="s">
        <v>3883</v>
      </c>
    </row>
    <row r="2889" spans="1:13" ht="24.95" customHeight="1">
      <c r="A2889" s="32">
        <f t="shared" ref="A2889:A2896" si="576">IF(H2889&gt;0,1,0)</f>
        <v>0</v>
      </c>
      <c r="B2889" s="10"/>
      <c r="C2889" s="2"/>
      <c r="D2889" s="2"/>
      <c r="E2889" s="2"/>
      <c r="F2889" s="2"/>
      <c r="G2889" s="2"/>
      <c r="H2889" s="3">
        <f>IF(AND(C2889=0,D2889=0,E2889=0,F2889=0,G2889=0),0,ROUND(IF(C2889=0,1,C2889)*IF(D2889=0,1,D2889)*IF(E2889=0,1,E2889)*IF(F2889=0,1,F2889)*IF(G2889=0,1,G2889),2))</f>
        <v>0</v>
      </c>
      <c r="I2889" s="63"/>
      <c r="J2889" s="7"/>
      <c r="K2889" s="8"/>
      <c r="M2889" s="389" t="s">
        <v>3884</v>
      </c>
    </row>
    <row r="2890" spans="1:13" ht="24.95" customHeight="1">
      <c r="A2890" s="32">
        <f t="shared" si="576"/>
        <v>0</v>
      </c>
      <c r="B2890" s="10"/>
      <c r="C2890" s="2"/>
      <c r="D2890" s="2"/>
      <c r="E2890" s="2"/>
      <c r="F2890" s="2"/>
      <c r="G2890" s="2"/>
      <c r="H2890" s="3">
        <f t="shared" ref="H2890:H2896" si="577">IF(AND(C2890=0,D2890=0,E2890=0,F2890=0,G2890=0),0,ROUND(IF(C2890=0,1,C2890)*IF(D2890=0,1,D2890)*IF(E2890=0,1,E2890)*IF(F2890=0,1,F2890)*IF(G2890=0,1,G2890),2))</f>
        <v>0</v>
      </c>
      <c r="I2890" s="63"/>
      <c r="J2890" s="7"/>
      <c r="K2890" s="8"/>
      <c r="M2890" s="389" t="s">
        <v>3885</v>
      </c>
    </row>
    <row r="2891" spans="1:13" ht="24.95" customHeight="1">
      <c r="A2891" s="32">
        <f t="shared" si="576"/>
        <v>0</v>
      </c>
      <c r="B2891" s="10"/>
      <c r="C2891" s="2"/>
      <c r="D2891" s="2"/>
      <c r="E2891" s="2"/>
      <c r="F2891" s="2"/>
      <c r="G2891" s="2"/>
      <c r="H2891" s="3">
        <f t="shared" si="577"/>
        <v>0</v>
      </c>
      <c r="I2891" s="63"/>
      <c r="J2891" s="7"/>
      <c r="K2891" s="8"/>
      <c r="M2891" s="389"/>
    </row>
    <row r="2892" spans="1:13" ht="24.95" customHeight="1">
      <c r="A2892" s="32">
        <f t="shared" si="576"/>
        <v>0</v>
      </c>
      <c r="B2892" s="10"/>
      <c r="C2892" s="2"/>
      <c r="D2892" s="2"/>
      <c r="E2892" s="2"/>
      <c r="F2892" s="2"/>
      <c r="G2892" s="2"/>
      <c r="H2892" s="3">
        <f t="shared" si="577"/>
        <v>0</v>
      </c>
      <c r="I2892" s="63"/>
      <c r="J2892" s="7"/>
      <c r="K2892" s="8"/>
      <c r="M2892" s="389"/>
    </row>
    <row r="2893" spans="1:13" ht="24.95" customHeight="1">
      <c r="A2893" s="32">
        <f t="shared" si="576"/>
        <v>0</v>
      </c>
      <c r="B2893" s="10"/>
      <c r="C2893" s="2"/>
      <c r="D2893" s="2"/>
      <c r="E2893" s="2"/>
      <c r="F2893" s="2"/>
      <c r="G2893" s="2"/>
      <c r="H2893" s="3">
        <f t="shared" si="577"/>
        <v>0</v>
      </c>
      <c r="I2893" s="63"/>
      <c r="J2893" s="7"/>
      <c r="K2893" s="8"/>
      <c r="M2893" s="389"/>
    </row>
    <row r="2894" spans="1:13" ht="24.95" customHeight="1">
      <c r="A2894" s="32">
        <f t="shared" si="576"/>
        <v>0</v>
      </c>
      <c r="B2894" s="10"/>
      <c r="C2894" s="2"/>
      <c r="D2894" s="2"/>
      <c r="E2894" s="2"/>
      <c r="F2894" s="2"/>
      <c r="G2894" s="2"/>
      <c r="H2894" s="3">
        <f t="shared" si="577"/>
        <v>0</v>
      </c>
      <c r="I2894" s="63"/>
      <c r="J2894" s="7"/>
      <c r="K2894" s="8"/>
      <c r="M2894" s="389"/>
    </row>
    <row r="2895" spans="1:13" ht="24.95" customHeight="1">
      <c r="A2895" s="32">
        <f t="shared" si="576"/>
        <v>0</v>
      </c>
      <c r="B2895" s="10"/>
      <c r="C2895" s="2"/>
      <c r="D2895" s="2"/>
      <c r="E2895" s="2"/>
      <c r="F2895" s="2"/>
      <c r="G2895" s="2"/>
      <c r="H2895" s="3">
        <f t="shared" si="577"/>
        <v>0</v>
      </c>
      <c r="I2895" s="63"/>
      <c r="J2895" s="7"/>
      <c r="K2895" s="8"/>
      <c r="M2895" s="389"/>
    </row>
    <row r="2896" spans="1:13" ht="24.95" customHeight="1">
      <c r="A2896" s="32">
        <f t="shared" si="576"/>
        <v>0</v>
      </c>
      <c r="B2896" s="10"/>
      <c r="C2896" s="2"/>
      <c r="D2896" s="2"/>
      <c r="E2896" s="2"/>
      <c r="F2896" s="2"/>
      <c r="G2896" s="2"/>
      <c r="H2896" s="3">
        <f t="shared" si="577"/>
        <v>0</v>
      </c>
      <c r="I2896" s="63"/>
      <c r="J2896" s="7"/>
      <c r="K2896" s="8"/>
      <c r="M2896" s="389"/>
    </row>
    <row r="2897" spans="1:13" ht="24.95" customHeight="1">
      <c r="A2897" s="33" t="e">
        <f>VLOOKUP(B2888,O:W,2)</f>
        <v>#N/A</v>
      </c>
      <c r="B2897" s="649" t="s">
        <v>70</v>
      </c>
      <c r="C2897" s="650"/>
      <c r="D2897" s="650"/>
      <c r="E2897" s="650"/>
      <c r="F2897" s="650"/>
      <c r="G2897" s="650"/>
      <c r="H2897" s="6"/>
      <c r="I2897" s="63">
        <f>SUM(H2889:H2897)</f>
        <v>0</v>
      </c>
      <c r="J2897" s="1" t="e">
        <f>VLOOKUP(B2888,O:W,7)</f>
        <v>#N/A</v>
      </c>
      <c r="K2897" s="8"/>
      <c r="M2897" s="389"/>
    </row>
    <row r="2898" spans="1:13" ht="45.75" customHeight="1">
      <c r="A2898" s="32">
        <f>IF(B2898&gt;0,1,0)</f>
        <v>0</v>
      </c>
      <c r="B2898" s="647"/>
      <c r="C2898" s="648"/>
      <c r="D2898" s="648"/>
      <c r="E2898" s="648"/>
      <c r="F2898" s="648"/>
      <c r="G2898" s="648"/>
      <c r="H2898" s="6"/>
      <c r="I2898" s="63"/>
      <c r="J2898" s="7"/>
      <c r="K2898" s="8"/>
      <c r="M2898" s="388" t="s">
        <v>3883</v>
      </c>
    </row>
    <row r="2899" spans="1:13" ht="24.95" customHeight="1">
      <c r="A2899" s="32">
        <f t="shared" ref="A2899:A2906" si="578">IF(H2899&gt;0,1,0)</f>
        <v>0</v>
      </c>
      <c r="B2899" s="10"/>
      <c r="C2899" s="2"/>
      <c r="D2899" s="2"/>
      <c r="E2899" s="2"/>
      <c r="F2899" s="2"/>
      <c r="G2899" s="2"/>
      <c r="H2899" s="3">
        <f>IF(AND(C2899=0,D2899=0,E2899=0,F2899=0,G2899=0),0,ROUND(IF(C2899=0,1,C2899)*IF(D2899=0,1,D2899)*IF(E2899=0,1,E2899)*IF(F2899=0,1,F2899)*IF(G2899=0,1,G2899),2))</f>
        <v>0</v>
      </c>
      <c r="I2899" s="63"/>
      <c r="J2899" s="7"/>
      <c r="K2899" s="8"/>
      <c r="M2899" s="389" t="s">
        <v>3884</v>
      </c>
    </row>
    <row r="2900" spans="1:13" ht="24.95" customHeight="1">
      <c r="A2900" s="32">
        <f t="shared" si="578"/>
        <v>0</v>
      </c>
      <c r="B2900" s="10"/>
      <c r="C2900" s="2"/>
      <c r="D2900" s="2"/>
      <c r="E2900" s="2"/>
      <c r="F2900" s="2"/>
      <c r="G2900" s="2"/>
      <c r="H2900" s="3">
        <f t="shared" ref="H2900:H2906" si="579">IF(AND(C2900=0,D2900=0,E2900=0,F2900=0,G2900=0),0,ROUND(IF(C2900=0,1,C2900)*IF(D2900=0,1,D2900)*IF(E2900=0,1,E2900)*IF(F2900=0,1,F2900)*IF(G2900=0,1,G2900),2))</f>
        <v>0</v>
      </c>
      <c r="I2900" s="63"/>
      <c r="J2900" s="7"/>
      <c r="K2900" s="8"/>
      <c r="M2900" s="389" t="s">
        <v>3885</v>
      </c>
    </row>
    <row r="2901" spans="1:13" ht="24.95" customHeight="1">
      <c r="A2901" s="32">
        <f t="shared" si="578"/>
        <v>0</v>
      </c>
      <c r="B2901" s="10"/>
      <c r="C2901" s="2"/>
      <c r="D2901" s="2"/>
      <c r="E2901" s="2"/>
      <c r="F2901" s="2"/>
      <c r="G2901" s="2"/>
      <c r="H2901" s="3">
        <f t="shared" si="579"/>
        <v>0</v>
      </c>
      <c r="I2901" s="63"/>
      <c r="J2901" s="7"/>
      <c r="K2901" s="8"/>
      <c r="M2901" s="389"/>
    </row>
    <row r="2902" spans="1:13" ht="24.95" customHeight="1">
      <c r="A2902" s="32">
        <f t="shared" si="578"/>
        <v>0</v>
      </c>
      <c r="B2902" s="10"/>
      <c r="C2902" s="2"/>
      <c r="D2902" s="2"/>
      <c r="E2902" s="2"/>
      <c r="F2902" s="2"/>
      <c r="G2902" s="2"/>
      <c r="H2902" s="3">
        <f t="shared" si="579"/>
        <v>0</v>
      </c>
      <c r="I2902" s="63"/>
      <c r="J2902" s="7"/>
      <c r="K2902" s="8"/>
      <c r="M2902" s="389"/>
    </row>
    <row r="2903" spans="1:13" ht="24.95" customHeight="1">
      <c r="A2903" s="32">
        <f t="shared" si="578"/>
        <v>0</v>
      </c>
      <c r="B2903" s="10"/>
      <c r="C2903" s="2"/>
      <c r="D2903" s="2"/>
      <c r="E2903" s="2"/>
      <c r="F2903" s="2"/>
      <c r="G2903" s="2"/>
      <c r="H2903" s="3">
        <f t="shared" si="579"/>
        <v>0</v>
      </c>
      <c r="I2903" s="63"/>
      <c r="J2903" s="7"/>
      <c r="K2903" s="8"/>
      <c r="M2903" s="389"/>
    </row>
    <row r="2904" spans="1:13" ht="24.95" customHeight="1">
      <c r="A2904" s="32">
        <f t="shared" si="578"/>
        <v>0</v>
      </c>
      <c r="B2904" s="10"/>
      <c r="C2904" s="2"/>
      <c r="D2904" s="2"/>
      <c r="E2904" s="2"/>
      <c r="F2904" s="2"/>
      <c r="G2904" s="2"/>
      <c r="H2904" s="3">
        <f t="shared" si="579"/>
        <v>0</v>
      </c>
      <c r="I2904" s="63"/>
      <c r="J2904" s="7"/>
      <c r="K2904" s="8"/>
      <c r="M2904" s="389"/>
    </row>
    <row r="2905" spans="1:13" ht="24.95" customHeight="1">
      <c r="A2905" s="32">
        <f t="shared" si="578"/>
        <v>0</v>
      </c>
      <c r="B2905" s="10"/>
      <c r="C2905" s="2"/>
      <c r="D2905" s="2"/>
      <c r="E2905" s="2"/>
      <c r="F2905" s="2"/>
      <c r="G2905" s="2"/>
      <c r="H2905" s="3">
        <f t="shared" si="579"/>
        <v>0</v>
      </c>
      <c r="I2905" s="63"/>
      <c r="J2905" s="7"/>
      <c r="K2905" s="8"/>
      <c r="M2905" s="389"/>
    </row>
    <row r="2906" spans="1:13" ht="24.95" customHeight="1">
      <c r="A2906" s="32">
        <f t="shared" si="578"/>
        <v>0</v>
      </c>
      <c r="B2906" s="10"/>
      <c r="C2906" s="2"/>
      <c r="D2906" s="2"/>
      <c r="E2906" s="2"/>
      <c r="F2906" s="2"/>
      <c r="G2906" s="2"/>
      <c r="H2906" s="3">
        <f t="shared" si="579"/>
        <v>0</v>
      </c>
      <c r="I2906" s="63"/>
      <c r="J2906" s="7"/>
      <c r="K2906" s="8"/>
      <c r="M2906" s="389"/>
    </row>
    <row r="2907" spans="1:13" ht="24.95" customHeight="1">
      <c r="A2907" s="33" t="e">
        <f>VLOOKUP(B2898,O:W,2)</f>
        <v>#N/A</v>
      </c>
      <c r="B2907" s="649" t="s">
        <v>70</v>
      </c>
      <c r="C2907" s="650"/>
      <c r="D2907" s="650"/>
      <c r="E2907" s="650"/>
      <c r="F2907" s="650"/>
      <c r="G2907" s="650"/>
      <c r="H2907" s="6"/>
      <c r="I2907" s="63">
        <f>SUM(H2899:H2907)</f>
        <v>0</v>
      </c>
      <c r="J2907" s="1" t="e">
        <f>VLOOKUP(B2898,O:W,7)</f>
        <v>#N/A</v>
      </c>
      <c r="K2907" s="8"/>
      <c r="M2907" s="389"/>
    </row>
    <row r="2908" spans="1:13" ht="45.75" customHeight="1">
      <c r="A2908" s="32">
        <f>IF(B2908&gt;0,1,0)</f>
        <v>0</v>
      </c>
      <c r="B2908" s="647"/>
      <c r="C2908" s="648"/>
      <c r="D2908" s="648"/>
      <c r="E2908" s="648"/>
      <c r="F2908" s="648"/>
      <c r="G2908" s="648"/>
      <c r="H2908" s="6"/>
      <c r="I2908" s="63"/>
      <c r="J2908" s="7"/>
      <c r="K2908" s="8"/>
      <c r="M2908" s="388" t="s">
        <v>3883</v>
      </c>
    </row>
    <row r="2909" spans="1:13" ht="24.95" customHeight="1">
      <c r="A2909" s="32">
        <f t="shared" ref="A2909:A2916" si="580">IF(H2909&gt;0,1,0)</f>
        <v>0</v>
      </c>
      <c r="B2909" s="10"/>
      <c r="C2909" s="2"/>
      <c r="D2909" s="2"/>
      <c r="E2909" s="2"/>
      <c r="F2909" s="2"/>
      <c r="G2909" s="2"/>
      <c r="H2909" s="3">
        <f>IF(AND(C2909=0,D2909=0,E2909=0,F2909=0,G2909=0),0,ROUND(IF(C2909=0,1,C2909)*IF(D2909=0,1,D2909)*IF(E2909=0,1,E2909)*IF(F2909=0,1,F2909)*IF(G2909=0,1,G2909),2))</f>
        <v>0</v>
      </c>
      <c r="I2909" s="63"/>
      <c r="J2909" s="7"/>
      <c r="K2909" s="8"/>
      <c r="M2909" s="389" t="s">
        <v>3884</v>
      </c>
    </row>
    <row r="2910" spans="1:13" ht="24.95" customHeight="1">
      <c r="A2910" s="32">
        <f t="shared" si="580"/>
        <v>0</v>
      </c>
      <c r="B2910" s="10"/>
      <c r="C2910" s="2"/>
      <c r="D2910" s="2"/>
      <c r="E2910" s="2"/>
      <c r="F2910" s="2"/>
      <c r="G2910" s="2"/>
      <c r="H2910" s="3">
        <f t="shared" ref="H2910:H2916" si="581">IF(AND(C2910=0,D2910=0,E2910=0,F2910=0,G2910=0),0,ROUND(IF(C2910=0,1,C2910)*IF(D2910=0,1,D2910)*IF(E2910=0,1,E2910)*IF(F2910=0,1,F2910)*IF(G2910=0,1,G2910),2))</f>
        <v>0</v>
      </c>
      <c r="I2910" s="63"/>
      <c r="J2910" s="7"/>
      <c r="K2910" s="8"/>
      <c r="M2910" s="389" t="s">
        <v>3885</v>
      </c>
    </row>
    <row r="2911" spans="1:13" ht="24.95" customHeight="1">
      <c r="A2911" s="32">
        <f t="shared" si="580"/>
        <v>0</v>
      </c>
      <c r="B2911" s="10"/>
      <c r="C2911" s="2"/>
      <c r="D2911" s="2"/>
      <c r="E2911" s="2"/>
      <c r="F2911" s="2"/>
      <c r="G2911" s="2"/>
      <c r="H2911" s="3">
        <f t="shared" si="581"/>
        <v>0</v>
      </c>
      <c r="I2911" s="63"/>
      <c r="J2911" s="7"/>
      <c r="K2911" s="8"/>
      <c r="M2911" s="389"/>
    </row>
    <row r="2912" spans="1:13" ht="24.95" customHeight="1">
      <c r="A2912" s="32">
        <f t="shared" si="580"/>
        <v>0</v>
      </c>
      <c r="B2912" s="10"/>
      <c r="C2912" s="2"/>
      <c r="D2912" s="2"/>
      <c r="E2912" s="2"/>
      <c r="F2912" s="2"/>
      <c r="G2912" s="2"/>
      <c r="H2912" s="3">
        <f t="shared" si="581"/>
        <v>0</v>
      </c>
      <c r="I2912" s="63"/>
      <c r="J2912" s="7"/>
      <c r="K2912" s="8"/>
      <c r="M2912" s="389"/>
    </row>
    <row r="2913" spans="1:13" ht="24.95" customHeight="1">
      <c r="A2913" s="32">
        <f t="shared" si="580"/>
        <v>0</v>
      </c>
      <c r="B2913" s="10"/>
      <c r="C2913" s="2"/>
      <c r="D2913" s="2"/>
      <c r="E2913" s="2"/>
      <c r="F2913" s="2"/>
      <c r="G2913" s="2"/>
      <c r="H2913" s="3">
        <f t="shared" si="581"/>
        <v>0</v>
      </c>
      <c r="I2913" s="63"/>
      <c r="J2913" s="7"/>
      <c r="K2913" s="8"/>
      <c r="M2913" s="389"/>
    </row>
    <row r="2914" spans="1:13" ht="24.95" customHeight="1">
      <c r="A2914" s="32">
        <f t="shared" si="580"/>
        <v>0</v>
      </c>
      <c r="B2914" s="10"/>
      <c r="C2914" s="2"/>
      <c r="D2914" s="2"/>
      <c r="E2914" s="2"/>
      <c r="F2914" s="2"/>
      <c r="G2914" s="2"/>
      <c r="H2914" s="3">
        <f t="shared" si="581"/>
        <v>0</v>
      </c>
      <c r="I2914" s="63"/>
      <c r="J2914" s="7"/>
      <c r="K2914" s="8"/>
      <c r="M2914" s="389"/>
    </row>
    <row r="2915" spans="1:13" ht="24.95" customHeight="1">
      <c r="A2915" s="32">
        <f t="shared" si="580"/>
        <v>0</v>
      </c>
      <c r="B2915" s="10"/>
      <c r="C2915" s="2"/>
      <c r="D2915" s="2"/>
      <c r="E2915" s="2"/>
      <c r="F2915" s="2"/>
      <c r="G2915" s="2"/>
      <c r="H2915" s="3">
        <f t="shared" si="581"/>
        <v>0</v>
      </c>
      <c r="I2915" s="63"/>
      <c r="J2915" s="7"/>
      <c r="K2915" s="8"/>
      <c r="M2915" s="389"/>
    </row>
    <row r="2916" spans="1:13" ht="24.95" customHeight="1">
      <c r="A2916" s="32">
        <f t="shared" si="580"/>
        <v>0</v>
      </c>
      <c r="B2916" s="10"/>
      <c r="C2916" s="2"/>
      <c r="D2916" s="2"/>
      <c r="E2916" s="2"/>
      <c r="F2916" s="2"/>
      <c r="G2916" s="2"/>
      <c r="H2916" s="3">
        <f t="shared" si="581"/>
        <v>0</v>
      </c>
      <c r="I2916" s="63"/>
      <c r="J2916" s="7"/>
      <c r="K2916" s="8"/>
      <c r="M2916" s="389"/>
    </row>
    <row r="2917" spans="1:13" ht="24.95" customHeight="1">
      <c r="A2917" s="33" t="e">
        <f>VLOOKUP(B2908,O:W,2)</f>
        <v>#N/A</v>
      </c>
      <c r="B2917" s="649" t="s">
        <v>70</v>
      </c>
      <c r="C2917" s="650"/>
      <c r="D2917" s="650"/>
      <c r="E2917" s="650"/>
      <c r="F2917" s="650"/>
      <c r="G2917" s="650"/>
      <c r="H2917" s="6"/>
      <c r="I2917" s="63">
        <f>SUM(H2909:H2917)</f>
        <v>0</v>
      </c>
      <c r="J2917" s="1" t="e">
        <f>VLOOKUP(B2908,O:W,7)</f>
        <v>#N/A</v>
      </c>
      <c r="K2917" s="8"/>
      <c r="M2917" s="389"/>
    </row>
    <row r="2918" spans="1:13" ht="45.75" customHeight="1">
      <c r="A2918" s="32">
        <f>IF(B2918&gt;0,1,0)</f>
        <v>0</v>
      </c>
      <c r="B2918" s="647"/>
      <c r="C2918" s="648"/>
      <c r="D2918" s="648"/>
      <c r="E2918" s="648"/>
      <c r="F2918" s="648"/>
      <c r="G2918" s="648"/>
      <c r="H2918" s="6"/>
      <c r="I2918" s="63"/>
      <c r="J2918" s="7"/>
      <c r="K2918" s="8"/>
      <c r="M2918" s="388" t="s">
        <v>3883</v>
      </c>
    </row>
    <row r="2919" spans="1:13" ht="24.95" customHeight="1">
      <c r="A2919" s="32">
        <f t="shared" ref="A2919:A2926" si="582">IF(H2919&gt;0,1,0)</f>
        <v>0</v>
      </c>
      <c r="B2919" s="10"/>
      <c r="C2919" s="2"/>
      <c r="D2919" s="2"/>
      <c r="E2919" s="2"/>
      <c r="F2919" s="2"/>
      <c r="G2919" s="2"/>
      <c r="H2919" s="3">
        <f>IF(AND(C2919=0,D2919=0,E2919=0,F2919=0,G2919=0),0,ROUND(IF(C2919=0,1,C2919)*IF(D2919=0,1,D2919)*IF(E2919=0,1,E2919)*IF(F2919=0,1,F2919)*IF(G2919=0,1,G2919),2))</f>
        <v>0</v>
      </c>
      <c r="I2919" s="63"/>
      <c r="J2919" s="7"/>
      <c r="K2919" s="8"/>
      <c r="M2919" s="389" t="s">
        <v>3884</v>
      </c>
    </row>
    <row r="2920" spans="1:13" ht="24.95" customHeight="1">
      <c r="A2920" s="32">
        <f t="shared" si="582"/>
        <v>0</v>
      </c>
      <c r="B2920" s="10"/>
      <c r="C2920" s="2"/>
      <c r="D2920" s="2"/>
      <c r="E2920" s="2"/>
      <c r="F2920" s="2"/>
      <c r="G2920" s="2"/>
      <c r="H2920" s="3">
        <f t="shared" ref="H2920:H2926" si="583">IF(AND(C2920=0,D2920=0,E2920=0,F2920=0,G2920=0),0,ROUND(IF(C2920=0,1,C2920)*IF(D2920=0,1,D2920)*IF(E2920=0,1,E2920)*IF(F2920=0,1,F2920)*IF(G2920=0,1,G2920),2))</f>
        <v>0</v>
      </c>
      <c r="I2920" s="63"/>
      <c r="J2920" s="7"/>
      <c r="K2920" s="8"/>
      <c r="M2920" s="389" t="s">
        <v>3885</v>
      </c>
    </row>
    <row r="2921" spans="1:13" ht="24.95" customHeight="1">
      <c r="A2921" s="32">
        <f t="shared" si="582"/>
        <v>0</v>
      </c>
      <c r="B2921" s="10"/>
      <c r="C2921" s="2"/>
      <c r="D2921" s="2"/>
      <c r="E2921" s="2"/>
      <c r="F2921" s="2"/>
      <c r="G2921" s="2"/>
      <c r="H2921" s="3">
        <f t="shared" si="583"/>
        <v>0</v>
      </c>
      <c r="I2921" s="63"/>
      <c r="J2921" s="7"/>
      <c r="K2921" s="8"/>
      <c r="M2921" s="389"/>
    </row>
    <row r="2922" spans="1:13" ht="24.95" customHeight="1">
      <c r="A2922" s="32">
        <f t="shared" si="582"/>
        <v>0</v>
      </c>
      <c r="B2922" s="10"/>
      <c r="C2922" s="2"/>
      <c r="D2922" s="2"/>
      <c r="E2922" s="2"/>
      <c r="F2922" s="2"/>
      <c r="G2922" s="2"/>
      <c r="H2922" s="3">
        <f t="shared" si="583"/>
        <v>0</v>
      </c>
      <c r="I2922" s="63"/>
      <c r="J2922" s="7"/>
      <c r="K2922" s="8"/>
      <c r="M2922" s="389"/>
    </row>
    <row r="2923" spans="1:13" ht="24.95" customHeight="1">
      <c r="A2923" s="32">
        <f t="shared" si="582"/>
        <v>0</v>
      </c>
      <c r="B2923" s="10"/>
      <c r="C2923" s="2"/>
      <c r="D2923" s="2"/>
      <c r="E2923" s="2"/>
      <c r="F2923" s="2"/>
      <c r="G2923" s="2"/>
      <c r="H2923" s="3">
        <f t="shared" si="583"/>
        <v>0</v>
      </c>
      <c r="I2923" s="63"/>
      <c r="J2923" s="7"/>
      <c r="K2923" s="8"/>
      <c r="M2923" s="389"/>
    </row>
    <row r="2924" spans="1:13" ht="24.95" customHeight="1">
      <c r="A2924" s="32">
        <f t="shared" si="582"/>
        <v>0</v>
      </c>
      <c r="B2924" s="10"/>
      <c r="C2924" s="2"/>
      <c r="D2924" s="2"/>
      <c r="E2924" s="2"/>
      <c r="F2924" s="2"/>
      <c r="G2924" s="2"/>
      <c r="H2924" s="3">
        <f t="shared" si="583"/>
        <v>0</v>
      </c>
      <c r="I2924" s="63"/>
      <c r="J2924" s="7"/>
      <c r="K2924" s="8"/>
      <c r="M2924" s="389"/>
    </row>
    <row r="2925" spans="1:13" ht="24.95" customHeight="1">
      <c r="A2925" s="32">
        <f t="shared" si="582"/>
        <v>0</v>
      </c>
      <c r="B2925" s="10"/>
      <c r="C2925" s="2"/>
      <c r="D2925" s="2"/>
      <c r="E2925" s="2"/>
      <c r="F2925" s="2"/>
      <c r="G2925" s="2"/>
      <c r="H2925" s="3">
        <f t="shared" si="583"/>
        <v>0</v>
      </c>
      <c r="I2925" s="63"/>
      <c r="J2925" s="7"/>
      <c r="K2925" s="8"/>
      <c r="M2925" s="389"/>
    </row>
    <row r="2926" spans="1:13" ht="24.95" customHeight="1">
      <c r="A2926" s="32">
        <f t="shared" si="582"/>
        <v>0</v>
      </c>
      <c r="B2926" s="10"/>
      <c r="C2926" s="2"/>
      <c r="D2926" s="2"/>
      <c r="E2926" s="2"/>
      <c r="F2926" s="2"/>
      <c r="G2926" s="2"/>
      <c r="H2926" s="3">
        <f t="shared" si="583"/>
        <v>0</v>
      </c>
      <c r="I2926" s="63"/>
      <c r="J2926" s="7"/>
      <c r="K2926" s="8"/>
      <c r="M2926" s="389"/>
    </row>
    <row r="2927" spans="1:13" ht="24.95" customHeight="1">
      <c r="A2927" s="33" t="e">
        <f>VLOOKUP(B2918,O:W,2)</f>
        <v>#N/A</v>
      </c>
      <c r="B2927" s="649" t="s">
        <v>70</v>
      </c>
      <c r="C2927" s="650"/>
      <c r="D2927" s="650"/>
      <c r="E2927" s="650"/>
      <c r="F2927" s="650"/>
      <c r="G2927" s="650"/>
      <c r="H2927" s="6"/>
      <c r="I2927" s="63">
        <f>SUM(H2919:H2927)</f>
        <v>0</v>
      </c>
      <c r="J2927" s="1" t="e">
        <f>VLOOKUP(B2918,O:W,7)</f>
        <v>#N/A</v>
      </c>
      <c r="K2927" s="8"/>
      <c r="M2927" s="389"/>
    </row>
    <row r="2928" spans="1:13" ht="45.75" customHeight="1">
      <c r="A2928" s="32">
        <f>IF(B2928&gt;0,1,0)</f>
        <v>1</v>
      </c>
      <c r="B2928" s="647" t="s">
        <v>7032</v>
      </c>
      <c r="C2928" s="648"/>
      <c r="D2928" s="648"/>
      <c r="E2928" s="648"/>
      <c r="F2928" s="648"/>
      <c r="G2928" s="648"/>
      <c r="H2928" s="6"/>
      <c r="I2928" s="63"/>
      <c r="J2928" s="7"/>
      <c r="K2928" s="8"/>
      <c r="M2928" s="390" t="s">
        <v>3886</v>
      </c>
    </row>
    <row r="2929" spans="1:13" ht="24.95" customHeight="1">
      <c r="A2929" s="32">
        <f t="shared" ref="A2929:A2936" si="584">IF(H2929&gt;0,1,0)</f>
        <v>1</v>
      </c>
      <c r="B2929" s="10"/>
      <c r="C2929" s="2">
        <v>23</v>
      </c>
      <c r="D2929" s="2">
        <v>1</v>
      </c>
      <c r="E2929" s="2">
        <v>3</v>
      </c>
      <c r="F2929" s="2"/>
      <c r="G2929" s="2"/>
      <c r="H2929" s="3">
        <f>IF(AND(C2929=0,D2929=0,E2929=0,F2929=0,G2929=0),0,ROUND(IF(C2929=0,1,C2929)*IF(D2929=0,1,D2929)*IF(E2929=0,1,E2929)*IF(F2929=0,1,F2929)*IF(G2929=0,1,G2929),2))</f>
        <v>69</v>
      </c>
      <c r="I2929" s="63"/>
      <c r="J2929" s="7"/>
      <c r="K2929" s="8"/>
      <c r="M2929" s="391" t="s">
        <v>3887</v>
      </c>
    </row>
    <row r="2930" spans="1:13" ht="24.95" customHeight="1">
      <c r="A2930" s="32">
        <f t="shared" si="584"/>
        <v>0</v>
      </c>
      <c r="B2930" s="10"/>
      <c r="C2930" s="2"/>
      <c r="D2930" s="2"/>
      <c r="E2930" s="2"/>
      <c r="F2930" s="2"/>
      <c r="G2930" s="2"/>
      <c r="H2930" s="3">
        <f t="shared" ref="H2930:H2936" si="585">IF(AND(C2930=0,D2930=0,E2930=0,F2930=0,G2930=0),0,ROUND(IF(C2930=0,1,C2930)*IF(D2930=0,1,D2930)*IF(E2930=0,1,E2930)*IF(F2930=0,1,F2930)*IF(G2930=0,1,G2930),2))</f>
        <v>0</v>
      </c>
      <c r="I2930" s="63"/>
      <c r="J2930" s="7"/>
      <c r="K2930" s="8"/>
      <c r="M2930" s="391"/>
    </row>
    <row r="2931" spans="1:13" ht="24.95" customHeight="1">
      <c r="A2931" s="32">
        <f t="shared" si="584"/>
        <v>0</v>
      </c>
      <c r="B2931" s="10"/>
      <c r="C2931" s="2"/>
      <c r="D2931" s="2"/>
      <c r="E2931" s="2"/>
      <c r="F2931" s="2"/>
      <c r="G2931" s="2"/>
      <c r="H2931" s="3">
        <f t="shared" si="585"/>
        <v>0</v>
      </c>
      <c r="I2931" s="63"/>
      <c r="J2931" s="7"/>
      <c r="K2931" s="8"/>
      <c r="M2931" s="391"/>
    </row>
    <row r="2932" spans="1:13" ht="24.95" customHeight="1">
      <c r="A2932" s="32">
        <f t="shared" si="584"/>
        <v>0</v>
      </c>
      <c r="B2932" s="10"/>
      <c r="C2932" s="2"/>
      <c r="D2932" s="2"/>
      <c r="E2932" s="2"/>
      <c r="F2932" s="2"/>
      <c r="G2932" s="2"/>
      <c r="H2932" s="3">
        <f t="shared" si="585"/>
        <v>0</v>
      </c>
      <c r="I2932" s="63"/>
      <c r="J2932" s="7"/>
      <c r="K2932" s="8"/>
      <c r="M2932" s="391"/>
    </row>
    <row r="2933" spans="1:13" ht="24.95" customHeight="1">
      <c r="A2933" s="32">
        <f t="shared" si="584"/>
        <v>0</v>
      </c>
      <c r="B2933" s="10"/>
      <c r="C2933" s="2"/>
      <c r="D2933" s="2"/>
      <c r="E2933" s="2"/>
      <c r="F2933" s="2"/>
      <c r="G2933" s="2"/>
      <c r="H2933" s="3">
        <f t="shared" si="585"/>
        <v>0</v>
      </c>
      <c r="I2933" s="63"/>
      <c r="J2933" s="7"/>
      <c r="K2933" s="8"/>
      <c r="M2933" s="391"/>
    </row>
    <row r="2934" spans="1:13" ht="24.95" customHeight="1">
      <c r="A2934" s="32">
        <f t="shared" si="584"/>
        <v>0</v>
      </c>
      <c r="B2934" s="10"/>
      <c r="C2934" s="2"/>
      <c r="D2934" s="2"/>
      <c r="E2934" s="2"/>
      <c r="F2934" s="2"/>
      <c r="G2934" s="2"/>
      <c r="H2934" s="3">
        <f t="shared" si="585"/>
        <v>0</v>
      </c>
      <c r="I2934" s="63"/>
      <c r="J2934" s="7"/>
      <c r="K2934" s="8"/>
      <c r="M2934" s="391"/>
    </row>
    <row r="2935" spans="1:13" ht="24.95" customHeight="1">
      <c r="A2935" s="32">
        <f t="shared" si="584"/>
        <v>0</v>
      </c>
      <c r="B2935" s="10"/>
      <c r="C2935" s="2"/>
      <c r="D2935" s="2"/>
      <c r="E2935" s="2"/>
      <c r="F2935" s="2"/>
      <c r="G2935" s="2"/>
      <c r="H2935" s="3">
        <f t="shared" si="585"/>
        <v>0</v>
      </c>
      <c r="I2935" s="63"/>
      <c r="J2935" s="7"/>
      <c r="K2935" s="8"/>
      <c r="M2935" s="391"/>
    </row>
    <row r="2936" spans="1:13" ht="24.95" customHeight="1">
      <c r="A2936" s="32">
        <f t="shared" si="584"/>
        <v>0</v>
      </c>
      <c r="B2936" s="10"/>
      <c r="C2936" s="2"/>
      <c r="D2936" s="2"/>
      <c r="E2936" s="2"/>
      <c r="F2936" s="2"/>
      <c r="G2936" s="2"/>
      <c r="H2936" s="3">
        <f t="shared" si="585"/>
        <v>0</v>
      </c>
      <c r="I2936" s="63"/>
      <c r="J2936" s="7"/>
      <c r="K2936" s="8"/>
      <c r="M2936" s="391"/>
    </row>
    <row r="2937" spans="1:13" ht="24.95" customHeight="1">
      <c r="A2937" s="33" t="str">
        <f>VLOOKUP(B2928,O:W,2)</f>
        <v>230101</v>
      </c>
      <c r="B2937" s="649" t="s">
        <v>70</v>
      </c>
      <c r="C2937" s="650"/>
      <c r="D2937" s="650"/>
      <c r="E2937" s="650"/>
      <c r="F2937" s="650"/>
      <c r="G2937" s="650"/>
      <c r="H2937" s="6"/>
      <c r="I2937" s="63">
        <f>SUM(H2929:H2937)</f>
        <v>69</v>
      </c>
      <c r="J2937" s="1" t="str">
        <f>VLOOKUP(B2928,O:W,7)</f>
        <v>مترمربع</v>
      </c>
      <c r="K2937" s="8"/>
      <c r="M2937" s="391"/>
    </row>
    <row r="2938" spans="1:13" ht="45.75" customHeight="1">
      <c r="A2938" s="32">
        <f>IF(B2938&gt;0,1,0)</f>
        <v>1</v>
      </c>
      <c r="B2938" s="647" t="s">
        <v>7294</v>
      </c>
      <c r="C2938" s="648"/>
      <c r="D2938" s="648"/>
      <c r="E2938" s="648"/>
      <c r="F2938" s="648"/>
      <c r="G2938" s="648"/>
      <c r="H2938" s="6"/>
      <c r="I2938" s="63"/>
      <c r="J2938" s="7"/>
      <c r="K2938" s="8"/>
      <c r="M2938" s="390" t="s">
        <v>3886</v>
      </c>
    </row>
    <row r="2939" spans="1:13" ht="24.95" customHeight="1">
      <c r="A2939" s="32">
        <f t="shared" ref="A2939:A2946" si="586">IF(H2939&gt;0,1,0)</f>
        <v>1</v>
      </c>
      <c r="B2939" s="10"/>
      <c r="C2939" s="2">
        <v>1</v>
      </c>
      <c r="D2939" s="2"/>
      <c r="E2939" s="2"/>
      <c r="F2939" s="2"/>
      <c r="G2939" s="2"/>
      <c r="H2939" s="3">
        <f>IF(AND(C2939=0,D2939=0,E2939=0,F2939=0,G2939=0),0,ROUND(IF(C2939=0,1,C2939)*IF(D2939=0,1,D2939)*IF(E2939=0,1,E2939)*IF(F2939=0,1,F2939)*IF(G2939=0,1,G2939),2))</f>
        <v>1</v>
      </c>
      <c r="I2939" s="63"/>
      <c r="J2939" s="7"/>
      <c r="K2939" s="8"/>
      <c r="M2939" s="391" t="s">
        <v>3887</v>
      </c>
    </row>
    <row r="2940" spans="1:13" ht="24.95" customHeight="1">
      <c r="A2940" s="32">
        <f t="shared" si="586"/>
        <v>0</v>
      </c>
      <c r="B2940" s="10"/>
      <c r="C2940" s="2"/>
      <c r="D2940" s="2"/>
      <c r="E2940" s="2"/>
      <c r="F2940" s="2"/>
      <c r="G2940" s="2"/>
      <c r="H2940" s="3">
        <f t="shared" ref="H2940:H2946" si="587">IF(AND(C2940=0,D2940=0,E2940=0,F2940=0,G2940=0),0,ROUND(IF(C2940=0,1,C2940)*IF(D2940=0,1,D2940)*IF(E2940=0,1,E2940)*IF(F2940=0,1,F2940)*IF(G2940=0,1,G2940),2))</f>
        <v>0</v>
      </c>
      <c r="I2940" s="63"/>
      <c r="J2940" s="7"/>
      <c r="K2940" s="8"/>
      <c r="M2940" s="391"/>
    </row>
    <row r="2941" spans="1:13" ht="24.95" customHeight="1">
      <c r="A2941" s="32">
        <f t="shared" si="586"/>
        <v>0</v>
      </c>
      <c r="B2941" s="10"/>
      <c r="C2941" s="2"/>
      <c r="D2941" s="2"/>
      <c r="E2941" s="2"/>
      <c r="F2941" s="2"/>
      <c r="G2941" s="2"/>
      <c r="H2941" s="3">
        <f t="shared" si="587"/>
        <v>0</v>
      </c>
      <c r="I2941" s="63"/>
      <c r="J2941" s="7"/>
      <c r="K2941" s="8"/>
      <c r="M2941" s="391"/>
    </row>
    <row r="2942" spans="1:13" ht="24.95" customHeight="1">
      <c r="A2942" s="32">
        <f t="shared" si="586"/>
        <v>0</v>
      </c>
      <c r="B2942" s="10"/>
      <c r="C2942" s="2"/>
      <c r="D2942" s="2"/>
      <c r="E2942" s="2"/>
      <c r="F2942" s="2"/>
      <c r="G2942" s="2"/>
      <c r="H2942" s="3">
        <f t="shared" si="587"/>
        <v>0</v>
      </c>
      <c r="I2942" s="63"/>
      <c r="J2942" s="7"/>
      <c r="K2942" s="8"/>
      <c r="M2942" s="391"/>
    </row>
    <row r="2943" spans="1:13" ht="24.95" customHeight="1">
      <c r="A2943" s="32">
        <f t="shared" si="586"/>
        <v>0</v>
      </c>
      <c r="B2943" s="10"/>
      <c r="C2943" s="2"/>
      <c r="D2943" s="2"/>
      <c r="E2943" s="2"/>
      <c r="F2943" s="2"/>
      <c r="G2943" s="2"/>
      <c r="H2943" s="3">
        <f t="shared" si="587"/>
        <v>0</v>
      </c>
      <c r="I2943" s="63"/>
      <c r="J2943" s="7"/>
      <c r="K2943" s="8"/>
      <c r="M2943" s="391"/>
    </row>
    <row r="2944" spans="1:13" ht="24.95" customHeight="1">
      <c r="A2944" s="32">
        <f t="shared" si="586"/>
        <v>0</v>
      </c>
      <c r="B2944" s="10"/>
      <c r="C2944" s="2"/>
      <c r="D2944" s="2"/>
      <c r="E2944" s="2"/>
      <c r="F2944" s="2"/>
      <c r="G2944" s="2"/>
      <c r="H2944" s="3">
        <f t="shared" si="587"/>
        <v>0</v>
      </c>
      <c r="I2944" s="63"/>
      <c r="J2944" s="7"/>
      <c r="K2944" s="8"/>
      <c r="M2944" s="391"/>
    </row>
    <row r="2945" spans="1:13" ht="24.95" customHeight="1">
      <c r="A2945" s="32">
        <f t="shared" si="586"/>
        <v>0</v>
      </c>
      <c r="B2945" s="10"/>
      <c r="C2945" s="2"/>
      <c r="D2945" s="2"/>
      <c r="E2945" s="2"/>
      <c r="F2945" s="2"/>
      <c r="G2945" s="2"/>
      <c r="H2945" s="3">
        <f t="shared" si="587"/>
        <v>0</v>
      </c>
      <c r="I2945" s="63"/>
      <c r="J2945" s="7"/>
      <c r="K2945" s="8"/>
      <c r="M2945" s="391"/>
    </row>
    <row r="2946" spans="1:13" ht="24.95" customHeight="1">
      <c r="A2946" s="32">
        <f t="shared" si="586"/>
        <v>0</v>
      </c>
      <c r="B2946" s="10"/>
      <c r="C2946" s="2"/>
      <c r="D2946" s="2"/>
      <c r="E2946" s="2"/>
      <c r="F2946" s="2"/>
      <c r="G2946" s="2"/>
      <c r="H2946" s="3">
        <f t="shared" si="587"/>
        <v>0</v>
      </c>
      <c r="I2946" s="63"/>
      <c r="J2946" s="7"/>
      <c r="K2946" s="8"/>
      <c r="M2946" s="391"/>
    </row>
    <row r="2947" spans="1:13" ht="24.95" customHeight="1">
      <c r="A2947" s="33" t="str">
        <f>VLOOKUP(B2938,O:W,2)</f>
        <v>231605</v>
      </c>
      <c r="B2947" s="649" t="s">
        <v>70</v>
      </c>
      <c r="C2947" s="650"/>
      <c r="D2947" s="650"/>
      <c r="E2947" s="650"/>
      <c r="F2947" s="650"/>
      <c r="G2947" s="650"/>
      <c r="H2947" s="6"/>
      <c r="I2947" s="63">
        <f>SUM(H2939:H2947)</f>
        <v>1</v>
      </c>
      <c r="J2947" s="1" t="str">
        <f>VLOOKUP(B2938,O:W,7)</f>
        <v>مترمربع</v>
      </c>
      <c r="K2947" s="8"/>
      <c r="M2947" s="391"/>
    </row>
    <row r="2948" spans="1:13" ht="45.75" customHeight="1">
      <c r="A2948" s="32">
        <f>IF(B2948&gt;0,1,0)</f>
        <v>0</v>
      </c>
      <c r="B2948" s="647"/>
      <c r="C2948" s="648"/>
      <c r="D2948" s="648"/>
      <c r="E2948" s="648"/>
      <c r="F2948" s="648"/>
      <c r="G2948" s="648"/>
      <c r="H2948" s="6"/>
      <c r="I2948" s="63"/>
      <c r="J2948" s="7"/>
      <c r="K2948" s="8"/>
      <c r="M2948" s="390" t="s">
        <v>3886</v>
      </c>
    </row>
    <row r="2949" spans="1:13" ht="24.95" customHeight="1">
      <c r="A2949" s="32">
        <f t="shared" ref="A2949:A2956" si="588">IF(H2949&gt;0,1,0)</f>
        <v>0</v>
      </c>
      <c r="B2949" s="10"/>
      <c r="C2949" s="2"/>
      <c r="D2949" s="2"/>
      <c r="E2949" s="2"/>
      <c r="F2949" s="2"/>
      <c r="G2949" s="2"/>
      <c r="H2949" s="3">
        <f>IF(AND(C2949=0,D2949=0,E2949=0,F2949=0,G2949=0),0,ROUND(IF(C2949=0,1,C2949)*IF(D2949=0,1,D2949)*IF(E2949=0,1,E2949)*IF(F2949=0,1,F2949)*IF(G2949=0,1,G2949),2))</f>
        <v>0</v>
      </c>
      <c r="I2949" s="63"/>
      <c r="J2949" s="7"/>
      <c r="K2949" s="8"/>
      <c r="M2949" s="391" t="s">
        <v>3887</v>
      </c>
    </row>
    <row r="2950" spans="1:13" ht="24.95" customHeight="1">
      <c r="A2950" s="32">
        <f t="shared" si="588"/>
        <v>0</v>
      </c>
      <c r="B2950" s="10"/>
      <c r="C2950" s="2"/>
      <c r="D2950" s="2"/>
      <c r="E2950" s="2"/>
      <c r="F2950" s="2"/>
      <c r="G2950" s="2"/>
      <c r="H2950" s="3">
        <f t="shared" ref="H2950:H2956" si="589">IF(AND(C2950=0,D2950=0,E2950=0,F2950=0,G2950=0),0,ROUND(IF(C2950=0,1,C2950)*IF(D2950=0,1,D2950)*IF(E2950=0,1,E2950)*IF(F2950=0,1,F2950)*IF(G2950=0,1,G2950),2))</f>
        <v>0</v>
      </c>
      <c r="I2950" s="63"/>
      <c r="J2950" s="7"/>
      <c r="K2950" s="8"/>
      <c r="M2950" s="391"/>
    </row>
    <row r="2951" spans="1:13" ht="24.95" customHeight="1">
      <c r="A2951" s="32">
        <f t="shared" si="588"/>
        <v>0</v>
      </c>
      <c r="B2951" s="10"/>
      <c r="C2951" s="2"/>
      <c r="D2951" s="2"/>
      <c r="E2951" s="2"/>
      <c r="F2951" s="2"/>
      <c r="G2951" s="2"/>
      <c r="H2951" s="3">
        <f t="shared" si="589"/>
        <v>0</v>
      </c>
      <c r="I2951" s="63"/>
      <c r="J2951" s="7"/>
      <c r="K2951" s="8"/>
      <c r="M2951" s="391"/>
    </row>
    <row r="2952" spans="1:13" ht="24.95" customHeight="1">
      <c r="A2952" s="32">
        <f t="shared" si="588"/>
        <v>0</v>
      </c>
      <c r="B2952" s="10"/>
      <c r="C2952" s="2"/>
      <c r="D2952" s="2"/>
      <c r="E2952" s="2"/>
      <c r="F2952" s="2"/>
      <c r="G2952" s="2"/>
      <c r="H2952" s="3">
        <f t="shared" si="589"/>
        <v>0</v>
      </c>
      <c r="I2952" s="63"/>
      <c r="J2952" s="7"/>
      <c r="K2952" s="8"/>
      <c r="M2952" s="391"/>
    </row>
    <row r="2953" spans="1:13" ht="24.95" customHeight="1">
      <c r="A2953" s="32">
        <f t="shared" si="588"/>
        <v>0</v>
      </c>
      <c r="B2953" s="10"/>
      <c r="C2953" s="2"/>
      <c r="D2953" s="2"/>
      <c r="E2953" s="2"/>
      <c r="F2953" s="2"/>
      <c r="G2953" s="2"/>
      <c r="H2953" s="3">
        <f t="shared" si="589"/>
        <v>0</v>
      </c>
      <c r="I2953" s="63"/>
      <c r="J2953" s="7"/>
      <c r="K2953" s="8"/>
      <c r="M2953" s="391"/>
    </row>
    <row r="2954" spans="1:13" ht="24.95" customHeight="1">
      <c r="A2954" s="32">
        <f t="shared" si="588"/>
        <v>0</v>
      </c>
      <c r="B2954" s="10"/>
      <c r="C2954" s="2"/>
      <c r="D2954" s="2"/>
      <c r="E2954" s="2"/>
      <c r="F2954" s="2"/>
      <c r="G2954" s="2"/>
      <c r="H2954" s="3">
        <f t="shared" si="589"/>
        <v>0</v>
      </c>
      <c r="I2954" s="63"/>
      <c r="J2954" s="7"/>
      <c r="K2954" s="8"/>
      <c r="M2954" s="391"/>
    </row>
    <row r="2955" spans="1:13" ht="24.95" customHeight="1">
      <c r="A2955" s="32">
        <f t="shared" si="588"/>
        <v>0</v>
      </c>
      <c r="B2955" s="10"/>
      <c r="C2955" s="2"/>
      <c r="D2955" s="2"/>
      <c r="E2955" s="2"/>
      <c r="F2955" s="2"/>
      <c r="G2955" s="2"/>
      <c r="H2955" s="3">
        <f t="shared" si="589"/>
        <v>0</v>
      </c>
      <c r="I2955" s="63"/>
      <c r="J2955" s="7"/>
      <c r="K2955" s="8"/>
      <c r="M2955" s="391"/>
    </row>
    <row r="2956" spans="1:13" ht="24.95" customHeight="1">
      <c r="A2956" s="32">
        <f t="shared" si="588"/>
        <v>0</v>
      </c>
      <c r="B2956" s="10"/>
      <c r="C2956" s="2"/>
      <c r="D2956" s="2"/>
      <c r="E2956" s="2"/>
      <c r="F2956" s="2"/>
      <c r="G2956" s="2"/>
      <c r="H2956" s="3">
        <f t="shared" si="589"/>
        <v>0</v>
      </c>
      <c r="I2956" s="63"/>
      <c r="J2956" s="7"/>
      <c r="K2956" s="8"/>
      <c r="M2956" s="391"/>
    </row>
    <row r="2957" spans="1:13" ht="24.95" customHeight="1">
      <c r="A2957" s="33" t="e">
        <f>VLOOKUP(B2948,O:W,2)</f>
        <v>#N/A</v>
      </c>
      <c r="B2957" s="649" t="s">
        <v>70</v>
      </c>
      <c r="C2957" s="650"/>
      <c r="D2957" s="650"/>
      <c r="E2957" s="650"/>
      <c r="F2957" s="650"/>
      <c r="G2957" s="650"/>
      <c r="H2957" s="6"/>
      <c r="I2957" s="63">
        <f>SUM(H2949:H2957)</f>
        <v>0</v>
      </c>
      <c r="J2957" s="1" t="e">
        <f>VLOOKUP(B2948,O:W,7)</f>
        <v>#N/A</v>
      </c>
      <c r="K2957" s="8"/>
      <c r="M2957" s="391"/>
    </row>
    <row r="2958" spans="1:13" ht="45.75" customHeight="1">
      <c r="A2958" s="32">
        <f>IF(B2958&gt;0,1,0)</f>
        <v>0</v>
      </c>
      <c r="B2958" s="647"/>
      <c r="C2958" s="648"/>
      <c r="D2958" s="648"/>
      <c r="E2958" s="648"/>
      <c r="F2958" s="648"/>
      <c r="G2958" s="648"/>
      <c r="H2958" s="6"/>
      <c r="I2958" s="63"/>
      <c r="J2958" s="7"/>
      <c r="K2958" s="8"/>
      <c r="M2958" s="390" t="s">
        <v>3886</v>
      </c>
    </row>
    <row r="2959" spans="1:13" ht="24.95" customHeight="1">
      <c r="A2959" s="32">
        <f t="shared" ref="A2959:A2966" si="590">IF(H2959&gt;0,1,0)</f>
        <v>0</v>
      </c>
      <c r="B2959" s="10"/>
      <c r="C2959" s="2"/>
      <c r="D2959" s="2"/>
      <c r="E2959" s="2"/>
      <c r="F2959" s="2"/>
      <c r="G2959" s="2"/>
      <c r="H2959" s="3">
        <f>IF(AND(C2959=0,D2959=0,E2959=0,F2959=0,G2959=0),0,ROUND(IF(C2959=0,1,C2959)*IF(D2959=0,1,D2959)*IF(E2959=0,1,E2959)*IF(F2959=0,1,F2959)*IF(G2959=0,1,G2959),2))</f>
        <v>0</v>
      </c>
      <c r="I2959" s="63"/>
      <c r="J2959" s="7"/>
      <c r="K2959" s="8"/>
      <c r="M2959" s="391" t="s">
        <v>3887</v>
      </c>
    </row>
    <row r="2960" spans="1:13" ht="24.95" customHeight="1">
      <c r="A2960" s="32">
        <f t="shared" si="590"/>
        <v>0</v>
      </c>
      <c r="B2960" s="10"/>
      <c r="C2960" s="2"/>
      <c r="D2960" s="2"/>
      <c r="E2960" s="2"/>
      <c r="F2960" s="2"/>
      <c r="G2960" s="2"/>
      <c r="H2960" s="3">
        <f t="shared" ref="H2960:H2966" si="591">IF(AND(C2960=0,D2960=0,E2960=0,F2960=0,G2960=0),0,ROUND(IF(C2960=0,1,C2960)*IF(D2960=0,1,D2960)*IF(E2960=0,1,E2960)*IF(F2960=0,1,F2960)*IF(G2960=0,1,G2960),2))</f>
        <v>0</v>
      </c>
      <c r="I2960" s="63"/>
      <c r="J2960" s="7"/>
      <c r="K2960" s="8"/>
      <c r="M2960" s="391"/>
    </row>
    <row r="2961" spans="1:13" ht="24.95" customHeight="1">
      <c r="A2961" s="32">
        <f t="shared" si="590"/>
        <v>0</v>
      </c>
      <c r="B2961" s="10"/>
      <c r="C2961" s="2"/>
      <c r="D2961" s="2"/>
      <c r="E2961" s="2"/>
      <c r="F2961" s="2"/>
      <c r="G2961" s="2"/>
      <c r="H2961" s="3">
        <f t="shared" si="591"/>
        <v>0</v>
      </c>
      <c r="I2961" s="63"/>
      <c r="J2961" s="7"/>
      <c r="K2961" s="8"/>
      <c r="M2961" s="391"/>
    </row>
    <row r="2962" spans="1:13" ht="24.95" customHeight="1">
      <c r="A2962" s="32">
        <f t="shared" si="590"/>
        <v>0</v>
      </c>
      <c r="B2962" s="10"/>
      <c r="C2962" s="2"/>
      <c r="D2962" s="2"/>
      <c r="E2962" s="2"/>
      <c r="F2962" s="2"/>
      <c r="G2962" s="2"/>
      <c r="H2962" s="3">
        <f t="shared" si="591"/>
        <v>0</v>
      </c>
      <c r="I2962" s="63"/>
      <c r="J2962" s="7"/>
      <c r="K2962" s="8"/>
      <c r="M2962" s="391"/>
    </row>
    <row r="2963" spans="1:13" ht="24.95" customHeight="1">
      <c r="A2963" s="32">
        <f t="shared" si="590"/>
        <v>0</v>
      </c>
      <c r="B2963" s="10"/>
      <c r="C2963" s="2"/>
      <c r="D2963" s="2"/>
      <c r="E2963" s="2"/>
      <c r="F2963" s="2"/>
      <c r="G2963" s="2"/>
      <c r="H2963" s="3">
        <f t="shared" si="591"/>
        <v>0</v>
      </c>
      <c r="I2963" s="63"/>
      <c r="J2963" s="7"/>
      <c r="K2963" s="8"/>
      <c r="M2963" s="391"/>
    </row>
    <row r="2964" spans="1:13" ht="24.95" customHeight="1">
      <c r="A2964" s="32">
        <f t="shared" si="590"/>
        <v>0</v>
      </c>
      <c r="B2964" s="10"/>
      <c r="C2964" s="2"/>
      <c r="D2964" s="2"/>
      <c r="E2964" s="2"/>
      <c r="F2964" s="2"/>
      <c r="G2964" s="2"/>
      <c r="H2964" s="3">
        <f t="shared" si="591"/>
        <v>0</v>
      </c>
      <c r="I2964" s="63"/>
      <c r="J2964" s="7"/>
      <c r="K2964" s="8"/>
      <c r="M2964" s="391"/>
    </row>
    <row r="2965" spans="1:13" ht="24.95" customHeight="1">
      <c r="A2965" s="32">
        <f t="shared" si="590"/>
        <v>0</v>
      </c>
      <c r="B2965" s="10"/>
      <c r="C2965" s="2"/>
      <c r="D2965" s="2"/>
      <c r="E2965" s="2"/>
      <c r="F2965" s="2"/>
      <c r="G2965" s="2"/>
      <c r="H2965" s="3">
        <f t="shared" si="591"/>
        <v>0</v>
      </c>
      <c r="I2965" s="63"/>
      <c r="J2965" s="7"/>
      <c r="K2965" s="8"/>
      <c r="M2965" s="391"/>
    </row>
    <row r="2966" spans="1:13" ht="24.95" customHeight="1">
      <c r="A2966" s="32">
        <f t="shared" si="590"/>
        <v>0</v>
      </c>
      <c r="B2966" s="10"/>
      <c r="C2966" s="2"/>
      <c r="D2966" s="2"/>
      <c r="E2966" s="2"/>
      <c r="F2966" s="2"/>
      <c r="G2966" s="2"/>
      <c r="H2966" s="3">
        <f t="shared" si="591"/>
        <v>0</v>
      </c>
      <c r="I2966" s="63"/>
      <c r="J2966" s="7"/>
      <c r="K2966" s="8"/>
      <c r="M2966" s="391"/>
    </row>
    <row r="2967" spans="1:13" ht="24.95" customHeight="1">
      <c r="A2967" s="33" t="e">
        <f>VLOOKUP(B2958,O:W,2)</f>
        <v>#N/A</v>
      </c>
      <c r="B2967" s="649" t="s">
        <v>70</v>
      </c>
      <c r="C2967" s="650"/>
      <c r="D2967" s="650"/>
      <c r="E2967" s="650"/>
      <c r="F2967" s="650"/>
      <c r="G2967" s="650"/>
      <c r="H2967" s="6"/>
      <c r="I2967" s="63">
        <f>SUM(H2959:H2967)</f>
        <v>0</v>
      </c>
      <c r="J2967" s="1" t="e">
        <f>VLOOKUP(B2958,O:W,7)</f>
        <v>#N/A</v>
      </c>
      <c r="K2967" s="8"/>
      <c r="M2967" s="391"/>
    </row>
    <row r="2968" spans="1:13" ht="45.75" customHeight="1">
      <c r="A2968" s="32">
        <f>IF(B2968&gt;0,1,0)</f>
        <v>0</v>
      </c>
      <c r="B2968" s="647"/>
      <c r="C2968" s="648"/>
      <c r="D2968" s="648"/>
      <c r="E2968" s="648"/>
      <c r="F2968" s="648"/>
      <c r="G2968" s="648"/>
      <c r="H2968" s="6"/>
      <c r="I2968" s="63"/>
      <c r="J2968" s="7"/>
      <c r="K2968" s="8"/>
      <c r="M2968" s="390" t="s">
        <v>3886</v>
      </c>
    </row>
    <row r="2969" spans="1:13" ht="24.95" customHeight="1">
      <c r="A2969" s="32">
        <f t="shared" ref="A2969:A2976" si="592">IF(H2969&gt;0,1,0)</f>
        <v>0</v>
      </c>
      <c r="B2969" s="10"/>
      <c r="C2969" s="2"/>
      <c r="D2969" s="2"/>
      <c r="E2969" s="2"/>
      <c r="F2969" s="2"/>
      <c r="G2969" s="2"/>
      <c r="H2969" s="3">
        <f>IF(AND(C2969=0,D2969=0,E2969=0,F2969=0,G2969=0),0,ROUND(IF(C2969=0,1,C2969)*IF(D2969=0,1,D2969)*IF(E2969=0,1,E2969)*IF(F2969=0,1,F2969)*IF(G2969=0,1,G2969),2))</f>
        <v>0</v>
      </c>
      <c r="I2969" s="63"/>
      <c r="J2969" s="7"/>
      <c r="K2969" s="8"/>
      <c r="M2969" s="391" t="s">
        <v>3887</v>
      </c>
    </row>
    <row r="2970" spans="1:13" ht="24.95" customHeight="1">
      <c r="A2970" s="32">
        <f t="shared" si="592"/>
        <v>0</v>
      </c>
      <c r="B2970" s="10"/>
      <c r="C2970" s="2"/>
      <c r="D2970" s="2"/>
      <c r="E2970" s="2"/>
      <c r="F2970" s="2"/>
      <c r="G2970" s="2"/>
      <c r="H2970" s="3">
        <f t="shared" ref="H2970:H2976" si="593">IF(AND(C2970=0,D2970=0,E2970=0,F2970=0,G2970=0),0,ROUND(IF(C2970=0,1,C2970)*IF(D2970=0,1,D2970)*IF(E2970=0,1,E2970)*IF(F2970=0,1,F2970)*IF(G2970=0,1,G2970),2))</f>
        <v>0</v>
      </c>
      <c r="I2970" s="63"/>
      <c r="J2970" s="7"/>
      <c r="K2970" s="8"/>
      <c r="M2970" s="391"/>
    </row>
    <row r="2971" spans="1:13" ht="24.95" customHeight="1">
      <c r="A2971" s="32">
        <f t="shared" si="592"/>
        <v>0</v>
      </c>
      <c r="B2971" s="10"/>
      <c r="C2971" s="2"/>
      <c r="D2971" s="2"/>
      <c r="E2971" s="2"/>
      <c r="F2971" s="2"/>
      <c r="G2971" s="2"/>
      <c r="H2971" s="3">
        <f t="shared" si="593"/>
        <v>0</v>
      </c>
      <c r="I2971" s="63"/>
      <c r="J2971" s="7"/>
      <c r="K2971" s="8"/>
      <c r="M2971" s="391"/>
    </row>
    <row r="2972" spans="1:13" ht="24.95" customHeight="1">
      <c r="A2972" s="32">
        <f t="shared" si="592"/>
        <v>0</v>
      </c>
      <c r="B2972" s="10"/>
      <c r="C2972" s="2"/>
      <c r="D2972" s="2"/>
      <c r="E2972" s="2"/>
      <c r="F2972" s="2"/>
      <c r="G2972" s="2"/>
      <c r="H2972" s="3">
        <f t="shared" si="593"/>
        <v>0</v>
      </c>
      <c r="I2972" s="63"/>
      <c r="J2972" s="7"/>
      <c r="K2972" s="8"/>
      <c r="M2972" s="391"/>
    </row>
    <row r="2973" spans="1:13" ht="24.95" customHeight="1">
      <c r="A2973" s="32">
        <f t="shared" si="592"/>
        <v>0</v>
      </c>
      <c r="B2973" s="10"/>
      <c r="C2973" s="2"/>
      <c r="D2973" s="2"/>
      <c r="E2973" s="2"/>
      <c r="F2973" s="2"/>
      <c r="G2973" s="2"/>
      <c r="H2973" s="3">
        <f t="shared" si="593"/>
        <v>0</v>
      </c>
      <c r="I2973" s="63"/>
      <c r="J2973" s="7"/>
      <c r="K2973" s="8"/>
      <c r="M2973" s="391"/>
    </row>
    <row r="2974" spans="1:13" ht="24.95" customHeight="1">
      <c r="A2974" s="32">
        <f t="shared" si="592"/>
        <v>0</v>
      </c>
      <c r="B2974" s="10"/>
      <c r="C2974" s="2"/>
      <c r="D2974" s="2"/>
      <c r="E2974" s="2"/>
      <c r="F2974" s="2"/>
      <c r="G2974" s="2"/>
      <c r="H2974" s="3">
        <f t="shared" si="593"/>
        <v>0</v>
      </c>
      <c r="I2974" s="63"/>
      <c r="J2974" s="7"/>
      <c r="K2974" s="8"/>
      <c r="M2974" s="391"/>
    </row>
    <row r="2975" spans="1:13" ht="24.95" customHeight="1">
      <c r="A2975" s="32">
        <f t="shared" si="592"/>
        <v>0</v>
      </c>
      <c r="B2975" s="10"/>
      <c r="C2975" s="2"/>
      <c r="D2975" s="2"/>
      <c r="E2975" s="2"/>
      <c r="F2975" s="2"/>
      <c r="G2975" s="2"/>
      <c r="H2975" s="3">
        <f t="shared" si="593"/>
        <v>0</v>
      </c>
      <c r="I2975" s="63"/>
      <c r="J2975" s="7"/>
      <c r="K2975" s="8"/>
      <c r="M2975" s="391"/>
    </row>
    <row r="2976" spans="1:13" ht="24.95" customHeight="1">
      <c r="A2976" s="32">
        <f t="shared" si="592"/>
        <v>0</v>
      </c>
      <c r="B2976" s="10"/>
      <c r="C2976" s="2"/>
      <c r="D2976" s="2"/>
      <c r="E2976" s="2"/>
      <c r="F2976" s="2"/>
      <c r="G2976" s="2"/>
      <c r="H2976" s="3">
        <f t="shared" si="593"/>
        <v>0</v>
      </c>
      <c r="I2976" s="63"/>
      <c r="J2976" s="7"/>
      <c r="K2976" s="8"/>
      <c r="M2976" s="391"/>
    </row>
    <row r="2977" spans="1:13" ht="24.95" customHeight="1">
      <c r="A2977" s="33" t="e">
        <f>VLOOKUP(B2968,O:W,2)</f>
        <v>#N/A</v>
      </c>
      <c r="B2977" s="649" t="s">
        <v>70</v>
      </c>
      <c r="C2977" s="650"/>
      <c r="D2977" s="650"/>
      <c r="E2977" s="650"/>
      <c r="F2977" s="650"/>
      <c r="G2977" s="650"/>
      <c r="H2977" s="6"/>
      <c r="I2977" s="63">
        <f>SUM(H2969:H2977)</f>
        <v>0</v>
      </c>
      <c r="J2977" s="1" t="e">
        <f>VLOOKUP(B2968,O:W,7)</f>
        <v>#N/A</v>
      </c>
      <c r="K2977" s="8"/>
      <c r="M2977" s="391"/>
    </row>
    <row r="2978" spans="1:13" ht="45.75" customHeight="1">
      <c r="A2978" s="32">
        <f>IF(B2978&gt;0,1,0)</f>
        <v>0</v>
      </c>
      <c r="B2978" s="647"/>
      <c r="C2978" s="648"/>
      <c r="D2978" s="648"/>
      <c r="E2978" s="648"/>
      <c r="F2978" s="648"/>
      <c r="G2978" s="648"/>
      <c r="H2978" s="6"/>
      <c r="I2978" s="63"/>
      <c r="J2978" s="7"/>
      <c r="K2978" s="8"/>
      <c r="M2978" s="390" t="s">
        <v>3886</v>
      </c>
    </row>
    <row r="2979" spans="1:13" ht="24.95" customHeight="1">
      <c r="A2979" s="32">
        <f t="shared" ref="A2979:A2986" si="594">IF(H2979&gt;0,1,0)</f>
        <v>0</v>
      </c>
      <c r="B2979" s="10"/>
      <c r="C2979" s="2"/>
      <c r="D2979" s="2"/>
      <c r="E2979" s="2"/>
      <c r="F2979" s="2"/>
      <c r="G2979" s="2"/>
      <c r="H2979" s="3">
        <f>IF(AND(C2979=0,D2979=0,E2979=0,F2979=0,G2979=0),0,ROUND(IF(C2979=0,1,C2979)*IF(D2979=0,1,D2979)*IF(E2979=0,1,E2979)*IF(F2979=0,1,F2979)*IF(G2979=0,1,G2979),2))</f>
        <v>0</v>
      </c>
      <c r="I2979" s="63"/>
      <c r="J2979" s="7"/>
      <c r="K2979" s="8"/>
      <c r="M2979" s="391" t="s">
        <v>3887</v>
      </c>
    </row>
    <row r="2980" spans="1:13" ht="24.95" customHeight="1">
      <c r="A2980" s="32">
        <f t="shared" si="594"/>
        <v>0</v>
      </c>
      <c r="B2980" s="10"/>
      <c r="C2980" s="2"/>
      <c r="D2980" s="2"/>
      <c r="E2980" s="2"/>
      <c r="F2980" s="2"/>
      <c r="G2980" s="2"/>
      <c r="H2980" s="3">
        <f t="shared" ref="H2980:H2986" si="595">IF(AND(C2980=0,D2980=0,E2980=0,F2980=0,G2980=0),0,ROUND(IF(C2980=0,1,C2980)*IF(D2980=0,1,D2980)*IF(E2980=0,1,E2980)*IF(F2980=0,1,F2980)*IF(G2980=0,1,G2980),2))</f>
        <v>0</v>
      </c>
      <c r="I2980" s="63"/>
      <c r="J2980" s="7"/>
      <c r="K2980" s="8"/>
      <c r="M2980" s="391"/>
    </row>
    <row r="2981" spans="1:13" ht="24.95" customHeight="1">
      <c r="A2981" s="32">
        <f t="shared" si="594"/>
        <v>0</v>
      </c>
      <c r="B2981" s="10"/>
      <c r="C2981" s="2"/>
      <c r="D2981" s="2"/>
      <c r="E2981" s="2"/>
      <c r="F2981" s="2"/>
      <c r="G2981" s="2"/>
      <c r="H2981" s="3">
        <f t="shared" si="595"/>
        <v>0</v>
      </c>
      <c r="I2981" s="63"/>
      <c r="J2981" s="7"/>
      <c r="K2981" s="8"/>
      <c r="M2981" s="391"/>
    </row>
    <row r="2982" spans="1:13" ht="24.95" customHeight="1">
      <c r="A2982" s="32">
        <f t="shared" si="594"/>
        <v>0</v>
      </c>
      <c r="B2982" s="10"/>
      <c r="C2982" s="2"/>
      <c r="D2982" s="2"/>
      <c r="E2982" s="2"/>
      <c r="F2982" s="2"/>
      <c r="G2982" s="2"/>
      <c r="H2982" s="3">
        <f t="shared" si="595"/>
        <v>0</v>
      </c>
      <c r="I2982" s="63"/>
      <c r="J2982" s="7"/>
      <c r="K2982" s="8"/>
      <c r="M2982" s="391"/>
    </row>
    <row r="2983" spans="1:13" ht="24.95" customHeight="1">
      <c r="A2983" s="32">
        <f t="shared" si="594"/>
        <v>0</v>
      </c>
      <c r="B2983" s="10"/>
      <c r="C2983" s="2"/>
      <c r="D2983" s="2"/>
      <c r="E2983" s="2"/>
      <c r="F2983" s="2"/>
      <c r="G2983" s="2"/>
      <c r="H2983" s="3">
        <f t="shared" si="595"/>
        <v>0</v>
      </c>
      <c r="I2983" s="63"/>
      <c r="J2983" s="7"/>
      <c r="K2983" s="8"/>
      <c r="M2983" s="391"/>
    </row>
    <row r="2984" spans="1:13" ht="24.95" customHeight="1">
      <c r="A2984" s="32">
        <f t="shared" si="594"/>
        <v>0</v>
      </c>
      <c r="B2984" s="10"/>
      <c r="C2984" s="2"/>
      <c r="D2984" s="2"/>
      <c r="E2984" s="2"/>
      <c r="F2984" s="2"/>
      <c r="G2984" s="2"/>
      <c r="H2984" s="3">
        <f t="shared" si="595"/>
        <v>0</v>
      </c>
      <c r="I2984" s="63"/>
      <c r="J2984" s="7"/>
      <c r="K2984" s="8"/>
      <c r="M2984" s="391"/>
    </row>
    <row r="2985" spans="1:13" ht="24.95" customHeight="1">
      <c r="A2985" s="32">
        <f t="shared" si="594"/>
        <v>0</v>
      </c>
      <c r="B2985" s="10"/>
      <c r="C2985" s="2"/>
      <c r="D2985" s="2"/>
      <c r="E2985" s="2"/>
      <c r="F2985" s="2"/>
      <c r="G2985" s="2"/>
      <c r="H2985" s="3">
        <f t="shared" si="595"/>
        <v>0</v>
      </c>
      <c r="I2985" s="63"/>
      <c r="J2985" s="7"/>
      <c r="K2985" s="8"/>
      <c r="M2985" s="391"/>
    </row>
    <row r="2986" spans="1:13" ht="24.95" customHeight="1">
      <c r="A2986" s="32">
        <f t="shared" si="594"/>
        <v>0</v>
      </c>
      <c r="B2986" s="10"/>
      <c r="C2986" s="2"/>
      <c r="D2986" s="2"/>
      <c r="E2986" s="2"/>
      <c r="F2986" s="2"/>
      <c r="G2986" s="2"/>
      <c r="H2986" s="3">
        <f t="shared" si="595"/>
        <v>0</v>
      </c>
      <c r="I2986" s="63"/>
      <c r="J2986" s="7"/>
      <c r="K2986" s="8"/>
      <c r="M2986" s="391"/>
    </row>
    <row r="2987" spans="1:13" ht="24.95" customHeight="1">
      <c r="A2987" s="33" t="e">
        <f>VLOOKUP(B2978,O:W,2)</f>
        <v>#N/A</v>
      </c>
      <c r="B2987" s="649" t="s">
        <v>70</v>
      </c>
      <c r="C2987" s="650"/>
      <c r="D2987" s="650"/>
      <c r="E2987" s="650"/>
      <c r="F2987" s="650"/>
      <c r="G2987" s="650"/>
      <c r="H2987" s="6"/>
      <c r="I2987" s="63">
        <f>SUM(H2979:H2987)</f>
        <v>0</v>
      </c>
      <c r="J2987" s="1" t="e">
        <f>VLOOKUP(B2978,O:W,7)</f>
        <v>#N/A</v>
      </c>
      <c r="K2987" s="8"/>
      <c r="M2987" s="391"/>
    </row>
    <row r="2988" spans="1:13" ht="45.75" customHeight="1">
      <c r="A2988" s="32">
        <f>IF(B2988&gt;0,1,0)</f>
        <v>0</v>
      </c>
      <c r="B2988" s="647"/>
      <c r="C2988" s="648"/>
      <c r="D2988" s="648"/>
      <c r="E2988" s="648"/>
      <c r="F2988" s="648"/>
      <c r="G2988" s="648"/>
      <c r="H2988" s="6"/>
      <c r="I2988" s="63"/>
      <c r="J2988" s="7"/>
      <c r="K2988" s="8"/>
      <c r="M2988" s="390" t="s">
        <v>3886</v>
      </c>
    </row>
    <row r="2989" spans="1:13" ht="24.95" customHeight="1">
      <c r="A2989" s="32">
        <f t="shared" ref="A2989:A2996" si="596">IF(H2989&gt;0,1,0)</f>
        <v>0</v>
      </c>
      <c r="B2989" s="10"/>
      <c r="C2989" s="2"/>
      <c r="D2989" s="2"/>
      <c r="E2989" s="2"/>
      <c r="F2989" s="2"/>
      <c r="G2989" s="2"/>
      <c r="H2989" s="3">
        <f>IF(AND(C2989=0,D2989=0,E2989=0,F2989=0,G2989=0),0,ROUND(IF(C2989=0,1,C2989)*IF(D2989=0,1,D2989)*IF(E2989=0,1,E2989)*IF(F2989=0,1,F2989)*IF(G2989=0,1,G2989),2))</f>
        <v>0</v>
      </c>
      <c r="I2989" s="63"/>
      <c r="J2989" s="7"/>
      <c r="K2989" s="8"/>
      <c r="M2989" s="391" t="s">
        <v>3887</v>
      </c>
    </row>
    <row r="2990" spans="1:13" ht="24.95" customHeight="1">
      <c r="A2990" s="32">
        <f t="shared" si="596"/>
        <v>0</v>
      </c>
      <c r="B2990" s="10"/>
      <c r="C2990" s="2"/>
      <c r="D2990" s="2"/>
      <c r="E2990" s="2"/>
      <c r="F2990" s="2"/>
      <c r="G2990" s="2"/>
      <c r="H2990" s="3">
        <f t="shared" ref="H2990:H2996" si="597">IF(AND(C2990=0,D2990=0,E2990=0,F2990=0,G2990=0),0,ROUND(IF(C2990=0,1,C2990)*IF(D2990=0,1,D2990)*IF(E2990=0,1,E2990)*IF(F2990=0,1,F2990)*IF(G2990=0,1,G2990),2))</f>
        <v>0</v>
      </c>
      <c r="I2990" s="63"/>
      <c r="J2990" s="7"/>
      <c r="K2990" s="8"/>
      <c r="M2990" s="391"/>
    </row>
    <row r="2991" spans="1:13" ht="24.95" customHeight="1">
      <c r="A2991" s="32">
        <f t="shared" si="596"/>
        <v>0</v>
      </c>
      <c r="B2991" s="10"/>
      <c r="C2991" s="2"/>
      <c r="D2991" s="2"/>
      <c r="E2991" s="2"/>
      <c r="F2991" s="2"/>
      <c r="G2991" s="2"/>
      <c r="H2991" s="3">
        <f t="shared" si="597"/>
        <v>0</v>
      </c>
      <c r="I2991" s="63"/>
      <c r="J2991" s="7"/>
      <c r="K2991" s="8"/>
      <c r="M2991" s="391"/>
    </row>
    <row r="2992" spans="1:13" ht="24.95" customHeight="1">
      <c r="A2992" s="32">
        <f t="shared" si="596"/>
        <v>0</v>
      </c>
      <c r="B2992" s="10"/>
      <c r="C2992" s="2"/>
      <c r="D2992" s="2"/>
      <c r="E2992" s="2"/>
      <c r="F2992" s="2"/>
      <c r="G2992" s="2"/>
      <c r="H2992" s="3">
        <f t="shared" si="597"/>
        <v>0</v>
      </c>
      <c r="I2992" s="63"/>
      <c r="J2992" s="7"/>
      <c r="K2992" s="8"/>
      <c r="M2992" s="391"/>
    </row>
    <row r="2993" spans="1:13" ht="24.95" customHeight="1">
      <c r="A2993" s="32">
        <f t="shared" si="596"/>
        <v>0</v>
      </c>
      <c r="B2993" s="10"/>
      <c r="C2993" s="2"/>
      <c r="D2993" s="2"/>
      <c r="E2993" s="2"/>
      <c r="F2993" s="2"/>
      <c r="G2993" s="2"/>
      <c r="H2993" s="3">
        <f t="shared" si="597"/>
        <v>0</v>
      </c>
      <c r="I2993" s="63"/>
      <c r="J2993" s="7"/>
      <c r="K2993" s="8"/>
      <c r="M2993" s="391"/>
    </row>
    <row r="2994" spans="1:13" ht="24.95" customHeight="1">
      <c r="A2994" s="32">
        <f t="shared" si="596"/>
        <v>0</v>
      </c>
      <c r="B2994" s="10"/>
      <c r="C2994" s="2"/>
      <c r="D2994" s="2"/>
      <c r="E2994" s="2"/>
      <c r="F2994" s="2"/>
      <c r="G2994" s="2"/>
      <c r="H2994" s="3">
        <f t="shared" si="597"/>
        <v>0</v>
      </c>
      <c r="I2994" s="63"/>
      <c r="J2994" s="7"/>
      <c r="K2994" s="8"/>
      <c r="M2994" s="391"/>
    </row>
    <row r="2995" spans="1:13" ht="24.95" customHeight="1">
      <c r="A2995" s="32">
        <f t="shared" si="596"/>
        <v>0</v>
      </c>
      <c r="B2995" s="10"/>
      <c r="C2995" s="2"/>
      <c r="D2995" s="2"/>
      <c r="E2995" s="2"/>
      <c r="F2995" s="2"/>
      <c r="G2995" s="2"/>
      <c r="H2995" s="3">
        <f t="shared" si="597"/>
        <v>0</v>
      </c>
      <c r="I2995" s="63"/>
      <c r="J2995" s="7"/>
      <c r="K2995" s="8"/>
      <c r="M2995" s="391"/>
    </row>
    <row r="2996" spans="1:13" ht="24.95" customHeight="1">
      <c r="A2996" s="32">
        <f t="shared" si="596"/>
        <v>0</v>
      </c>
      <c r="B2996" s="10"/>
      <c r="C2996" s="2"/>
      <c r="D2996" s="2"/>
      <c r="E2996" s="2"/>
      <c r="F2996" s="2"/>
      <c r="G2996" s="2"/>
      <c r="H2996" s="3">
        <f t="shared" si="597"/>
        <v>0</v>
      </c>
      <c r="I2996" s="63"/>
      <c r="J2996" s="7"/>
      <c r="K2996" s="8"/>
      <c r="M2996" s="391"/>
    </row>
    <row r="2997" spans="1:13" ht="24.95" customHeight="1">
      <c r="A2997" s="33" t="e">
        <f>VLOOKUP(B2988,O:W,2)</f>
        <v>#N/A</v>
      </c>
      <c r="B2997" s="649" t="s">
        <v>70</v>
      </c>
      <c r="C2997" s="650"/>
      <c r="D2997" s="650"/>
      <c r="E2997" s="650"/>
      <c r="F2997" s="650"/>
      <c r="G2997" s="650"/>
      <c r="H2997" s="6"/>
      <c r="I2997" s="63">
        <f>SUM(H2989:H2997)</f>
        <v>0</v>
      </c>
      <c r="J2997" s="1" t="e">
        <f>VLOOKUP(B2988,O:W,7)</f>
        <v>#N/A</v>
      </c>
      <c r="K2997" s="8"/>
      <c r="M2997" s="391"/>
    </row>
    <row r="2998" spans="1:13" ht="45.75" customHeight="1">
      <c r="A2998" s="32">
        <f>IF(B2998&gt;0,1,0)</f>
        <v>0</v>
      </c>
      <c r="B2998" s="647"/>
      <c r="C2998" s="648"/>
      <c r="D2998" s="648"/>
      <c r="E2998" s="648"/>
      <c r="F2998" s="648"/>
      <c r="G2998" s="648"/>
      <c r="H2998" s="6"/>
      <c r="I2998" s="63"/>
      <c r="J2998" s="7"/>
      <c r="K2998" s="8"/>
      <c r="M2998" s="390" t="s">
        <v>3886</v>
      </c>
    </row>
    <row r="2999" spans="1:13" ht="24.95" customHeight="1">
      <c r="A2999" s="32">
        <f t="shared" ref="A2999:A3006" si="598">IF(H2999&gt;0,1,0)</f>
        <v>0</v>
      </c>
      <c r="B2999" s="10"/>
      <c r="C2999" s="2"/>
      <c r="D2999" s="2"/>
      <c r="E2999" s="2"/>
      <c r="F2999" s="2"/>
      <c r="G2999" s="2"/>
      <c r="H2999" s="3">
        <f>IF(AND(C2999=0,D2999=0,E2999=0,F2999=0,G2999=0),0,ROUND(IF(C2999=0,1,C2999)*IF(D2999=0,1,D2999)*IF(E2999=0,1,E2999)*IF(F2999=0,1,F2999)*IF(G2999=0,1,G2999),2))</f>
        <v>0</v>
      </c>
      <c r="I2999" s="63"/>
      <c r="J2999" s="7"/>
      <c r="K2999" s="8"/>
      <c r="M2999" s="391" t="s">
        <v>3887</v>
      </c>
    </row>
    <row r="3000" spans="1:13" ht="24.95" customHeight="1">
      <c r="A3000" s="32">
        <f t="shared" si="598"/>
        <v>0</v>
      </c>
      <c r="B3000" s="10"/>
      <c r="C3000" s="2"/>
      <c r="D3000" s="2"/>
      <c r="E3000" s="2"/>
      <c r="F3000" s="2"/>
      <c r="G3000" s="2"/>
      <c r="H3000" s="3">
        <f t="shared" ref="H3000:H3006" si="599">IF(AND(C3000=0,D3000=0,E3000=0,F3000=0,G3000=0),0,ROUND(IF(C3000=0,1,C3000)*IF(D3000=0,1,D3000)*IF(E3000=0,1,E3000)*IF(F3000=0,1,F3000)*IF(G3000=0,1,G3000),2))</f>
        <v>0</v>
      </c>
      <c r="I3000" s="63"/>
      <c r="J3000" s="7"/>
      <c r="K3000" s="8"/>
      <c r="M3000" s="391"/>
    </row>
    <row r="3001" spans="1:13" ht="24.95" customHeight="1">
      <c r="A3001" s="32">
        <f t="shared" si="598"/>
        <v>0</v>
      </c>
      <c r="B3001" s="10"/>
      <c r="C3001" s="2"/>
      <c r="D3001" s="2"/>
      <c r="E3001" s="2"/>
      <c r="F3001" s="2"/>
      <c r="G3001" s="2"/>
      <c r="H3001" s="3">
        <f t="shared" si="599"/>
        <v>0</v>
      </c>
      <c r="I3001" s="63"/>
      <c r="J3001" s="7"/>
      <c r="K3001" s="8"/>
      <c r="M3001" s="391"/>
    </row>
    <row r="3002" spans="1:13" ht="24.95" customHeight="1">
      <c r="A3002" s="32">
        <f t="shared" si="598"/>
        <v>0</v>
      </c>
      <c r="B3002" s="10"/>
      <c r="C3002" s="2"/>
      <c r="D3002" s="2"/>
      <c r="E3002" s="2"/>
      <c r="F3002" s="2"/>
      <c r="G3002" s="2"/>
      <c r="H3002" s="3">
        <f t="shared" si="599"/>
        <v>0</v>
      </c>
      <c r="I3002" s="63"/>
      <c r="J3002" s="7"/>
      <c r="K3002" s="8"/>
      <c r="M3002" s="391"/>
    </row>
    <row r="3003" spans="1:13" ht="24.95" customHeight="1">
      <c r="A3003" s="32">
        <f t="shared" si="598"/>
        <v>0</v>
      </c>
      <c r="B3003" s="10"/>
      <c r="C3003" s="2"/>
      <c r="D3003" s="2"/>
      <c r="E3003" s="2"/>
      <c r="F3003" s="2"/>
      <c r="G3003" s="2"/>
      <c r="H3003" s="3">
        <f t="shared" si="599"/>
        <v>0</v>
      </c>
      <c r="I3003" s="63"/>
      <c r="J3003" s="7"/>
      <c r="K3003" s="8"/>
      <c r="M3003" s="391"/>
    </row>
    <row r="3004" spans="1:13" ht="24.95" customHeight="1">
      <c r="A3004" s="32">
        <f t="shared" si="598"/>
        <v>0</v>
      </c>
      <c r="B3004" s="10"/>
      <c r="C3004" s="2"/>
      <c r="D3004" s="2"/>
      <c r="E3004" s="2"/>
      <c r="F3004" s="2"/>
      <c r="G3004" s="2"/>
      <c r="H3004" s="3">
        <f t="shared" si="599"/>
        <v>0</v>
      </c>
      <c r="I3004" s="63"/>
      <c r="J3004" s="7"/>
      <c r="K3004" s="8"/>
      <c r="M3004" s="391"/>
    </row>
    <row r="3005" spans="1:13" ht="24.95" customHeight="1">
      <c r="A3005" s="32">
        <f t="shared" si="598"/>
        <v>0</v>
      </c>
      <c r="B3005" s="10"/>
      <c r="C3005" s="2"/>
      <c r="D3005" s="2"/>
      <c r="E3005" s="2"/>
      <c r="F3005" s="2"/>
      <c r="G3005" s="2"/>
      <c r="H3005" s="3">
        <f t="shared" si="599"/>
        <v>0</v>
      </c>
      <c r="I3005" s="63"/>
      <c r="J3005" s="7"/>
      <c r="K3005" s="8"/>
      <c r="M3005" s="391"/>
    </row>
    <row r="3006" spans="1:13" ht="24.95" customHeight="1">
      <c r="A3006" s="32">
        <f t="shared" si="598"/>
        <v>0</v>
      </c>
      <c r="B3006" s="10"/>
      <c r="C3006" s="2"/>
      <c r="D3006" s="2"/>
      <c r="E3006" s="2"/>
      <c r="F3006" s="2"/>
      <c r="G3006" s="2"/>
      <c r="H3006" s="3">
        <f t="shared" si="599"/>
        <v>0</v>
      </c>
      <c r="I3006" s="63"/>
      <c r="J3006" s="7"/>
      <c r="K3006" s="8"/>
      <c r="M3006" s="391"/>
    </row>
    <row r="3007" spans="1:13" ht="24.95" customHeight="1">
      <c r="A3007" s="33" t="e">
        <f>VLOOKUP(B2998,O:W,2)</f>
        <v>#N/A</v>
      </c>
      <c r="B3007" s="649" t="s">
        <v>70</v>
      </c>
      <c r="C3007" s="650"/>
      <c r="D3007" s="650"/>
      <c r="E3007" s="650"/>
      <c r="F3007" s="650"/>
      <c r="G3007" s="650"/>
      <c r="H3007" s="6"/>
      <c r="I3007" s="63">
        <f>SUM(H2999:H3007)</f>
        <v>0</v>
      </c>
      <c r="J3007" s="1" t="e">
        <f>VLOOKUP(B2998,O:W,7)</f>
        <v>#N/A</v>
      </c>
      <c r="K3007" s="8"/>
      <c r="M3007" s="391"/>
    </row>
    <row r="3008" spans="1:13" ht="45.75" customHeight="1">
      <c r="A3008" s="32">
        <f>IF(B3008&gt;0,1,0)</f>
        <v>0</v>
      </c>
      <c r="B3008" s="647"/>
      <c r="C3008" s="648"/>
      <c r="D3008" s="648"/>
      <c r="E3008" s="648"/>
      <c r="F3008" s="648"/>
      <c r="G3008" s="648"/>
      <c r="H3008" s="6"/>
      <c r="I3008" s="63"/>
      <c r="J3008" s="7"/>
      <c r="K3008" s="8"/>
      <c r="M3008" s="390" t="s">
        <v>3886</v>
      </c>
    </row>
    <row r="3009" spans="1:13" ht="24.95" customHeight="1">
      <c r="A3009" s="32">
        <f t="shared" ref="A3009:A3016" si="600">IF(H3009&gt;0,1,0)</f>
        <v>0</v>
      </c>
      <c r="B3009" s="10"/>
      <c r="C3009" s="2"/>
      <c r="D3009" s="2"/>
      <c r="E3009" s="2"/>
      <c r="F3009" s="2"/>
      <c r="G3009" s="2"/>
      <c r="H3009" s="3">
        <f>IF(AND(C3009=0,D3009=0,E3009=0,F3009=0,G3009=0),0,ROUND(IF(C3009=0,1,C3009)*IF(D3009=0,1,D3009)*IF(E3009=0,1,E3009)*IF(F3009=0,1,F3009)*IF(G3009=0,1,G3009),2))</f>
        <v>0</v>
      </c>
      <c r="I3009" s="63"/>
      <c r="J3009" s="7"/>
      <c r="K3009" s="8"/>
      <c r="M3009" s="391" t="s">
        <v>3887</v>
      </c>
    </row>
    <row r="3010" spans="1:13" ht="24.95" customHeight="1">
      <c r="A3010" s="32">
        <f t="shared" si="600"/>
        <v>0</v>
      </c>
      <c r="B3010" s="10"/>
      <c r="C3010" s="2"/>
      <c r="D3010" s="2"/>
      <c r="E3010" s="2"/>
      <c r="F3010" s="2"/>
      <c r="G3010" s="2"/>
      <c r="H3010" s="3">
        <f t="shared" ref="H3010:H3016" si="601">IF(AND(C3010=0,D3010=0,E3010=0,F3010=0,G3010=0),0,ROUND(IF(C3010=0,1,C3010)*IF(D3010=0,1,D3010)*IF(E3010=0,1,E3010)*IF(F3010=0,1,F3010)*IF(G3010=0,1,G3010),2))</f>
        <v>0</v>
      </c>
      <c r="I3010" s="63"/>
      <c r="J3010" s="7"/>
      <c r="K3010" s="8"/>
      <c r="M3010" s="391"/>
    </row>
    <row r="3011" spans="1:13" ht="24.95" customHeight="1">
      <c r="A3011" s="32">
        <f t="shared" si="600"/>
        <v>0</v>
      </c>
      <c r="B3011" s="10"/>
      <c r="C3011" s="2"/>
      <c r="D3011" s="2"/>
      <c r="E3011" s="2"/>
      <c r="F3011" s="2"/>
      <c r="G3011" s="2"/>
      <c r="H3011" s="3">
        <f t="shared" si="601"/>
        <v>0</v>
      </c>
      <c r="I3011" s="63"/>
      <c r="J3011" s="7"/>
      <c r="K3011" s="8"/>
      <c r="M3011" s="391"/>
    </row>
    <row r="3012" spans="1:13" ht="24.95" customHeight="1">
      <c r="A3012" s="32">
        <f t="shared" si="600"/>
        <v>0</v>
      </c>
      <c r="B3012" s="10"/>
      <c r="C3012" s="2"/>
      <c r="D3012" s="2"/>
      <c r="E3012" s="2"/>
      <c r="F3012" s="2"/>
      <c r="G3012" s="2"/>
      <c r="H3012" s="3">
        <f t="shared" si="601"/>
        <v>0</v>
      </c>
      <c r="I3012" s="63"/>
      <c r="J3012" s="7"/>
      <c r="K3012" s="8"/>
      <c r="M3012" s="391"/>
    </row>
    <row r="3013" spans="1:13" ht="24.95" customHeight="1">
      <c r="A3013" s="32">
        <f t="shared" si="600"/>
        <v>0</v>
      </c>
      <c r="B3013" s="10"/>
      <c r="C3013" s="2"/>
      <c r="D3013" s="2"/>
      <c r="E3013" s="2"/>
      <c r="F3013" s="2"/>
      <c r="G3013" s="2"/>
      <c r="H3013" s="3">
        <f t="shared" si="601"/>
        <v>0</v>
      </c>
      <c r="I3013" s="63"/>
      <c r="J3013" s="7"/>
      <c r="K3013" s="8"/>
      <c r="M3013" s="391"/>
    </row>
    <row r="3014" spans="1:13" ht="24.95" customHeight="1">
      <c r="A3014" s="32">
        <f t="shared" si="600"/>
        <v>0</v>
      </c>
      <c r="B3014" s="10"/>
      <c r="C3014" s="2"/>
      <c r="D3014" s="2"/>
      <c r="E3014" s="2"/>
      <c r="F3014" s="2"/>
      <c r="G3014" s="2"/>
      <c r="H3014" s="3">
        <f t="shared" si="601"/>
        <v>0</v>
      </c>
      <c r="I3014" s="63"/>
      <c r="J3014" s="7"/>
      <c r="K3014" s="8"/>
      <c r="M3014" s="391"/>
    </row>
    <row r="3015" spans="1:13" ht="24.95" customHeight="1">
      <c r="A3015" s="32">
        <f t="shared" si="600"/>
        <v>0</v>
      </c>
      <c r="B3015" s="10"/>
      <c r="C3015" s="2"/>
      <c r="D3015" s="2"/>
      <c r="E3015" s="2"/>
      <c r="F3015" s="2"/>
      <c r="G3015" s="2"/>
      <c r="H3015" s="3">
        <f t="shared" si="601"/>
        <v>0</v>
      </c>
      <c r="I3015" s="63"/>
      <c r="J3015" s="7"/>
      <c r="K3015" s="8"/>
      <c r="M3015" s="391"/>
    </row>
    <row r="3016" spans="1:13" ht="24.95" customHeight="1">
      <c r="A3016" s="32">
        <f t="shared" si="600"/>
        <v>0</v>
      </c>
      <c r="B3016" s="10"/>
      <c r="C3016" s="2"/>
      <c r="D3016" s="2"/>
      <c r="E3016" s="2"/>
      <c r="F3016" s="2"/>
      <c r="G3016" s="2"/>
      <c r="H3016" s="3">
        <f t="shared" si="601"/>
        <v>0</v>
      </c>
      <c r="I3016" s="63"/>
      <c r="J3016" s="7"/>
      <c r="K3016" s="8"/>
      <c r="M3016" s="391"/>
    </row>
    <row r="3017" spans="1:13" ht="24.95" customHeight="1">
      <c r="A3017" s="33" t="e">
        <f>VLOOKUP(B3008,O:W,2)</f>
        <v>#N/A</v>
      </c>
      <c r="B3017" s="649" t="s">
        <v>70</v>
      </c>
      <c r="C3017" s="650"/>
      <c r="D3017" s="650"/>
      <c r="E3017" s="650"/>
      <c r="F3017" s="650"/>
      <c r="G3017" s="650"/>
      <c r="H3017" s="6"/>
      <c r="I3017" s="63">
        <f>SUM(H3009:H3017)</f>
        <v>0</v>
      </c>
      <c r="J3017" s="1" t="e">
        <f>VLOOKUP(B3008,O:W,7)</f>
        <v>#N/A</v>
      </c>
      <c r="K3017" s="8"/>
      <c r="M3017" s="391"/>
    </row>
    <row r="3018" spans="1:13" ht="45.75" customHeight="1">
      <c r="A3018" s="32">
        <f>IF(B3018&gt;0,1,0)</f>
        <v>0</v>
      </c>
      <c r="B3018" s="647"/>
      <c r="C3018" s="648"/>
      <c r="D3018" s="648"/>
      <c r="E3018" s="648"/>
      <c r="F3018" s="648"/>
      <c r="G3018" s="648"/>
      <c r="H3018" s="6"/>
      <c r="I3018" s="63"/>
      <c r="J3018" s="7"/>
      <c r="K3018" s="8"/>
      <c r="M3018" s="390" t="s">
        <v>3886</v>
      </c>
    </row>
    <row r="3019" spans="1:13" ht="24.95" customHeight="1">
      <c r="A3019" s="32">
        <f t="shared" ref="A3019:A3026" si="602">IF(H3019&gt;0,1,0)</f>
        <v>0</v>
      </c>
      <c r="B3019" s="10"/>
      <c r="C3019" s="2"/>
      <c r="D3019" s="2"/>
      <c r="E3019" s="2"/>
      <c r="F3019" s="2"/>
      <c r="G3019" s="2"/>
      <c r="H3019" s="3">
        <f>IF(AND(C3019=0,D3019=0,E3019=0,F3019=0,G3019=0),0,ROUND(IF(C3019=0,1,C3019)*IF(D3019=0,1,D3019)*IF(E3019=0,1,E3019)*IF(F3019=0,1,F3019)*IF(G3019=0,1,G3019),2))</f>
        <v>0</v>
      </c>
      <c r="I3019" s="63"/>
      <c r="J3019" s="7"/>
      <c r="K3019" s="8"/>
      <c r="M3019" s="391" t="s">
        <v>3887</v>
      </c>
    </row>
    <row r="3020" spans="1:13" ht="24.95" customHeight="1">
      <c r="A3020" s="32">
        <f t="shared" si="602"/>
        <v>0</v>
      </c>
      <c r="B3020" s="10"/>
      <c r="C3020" s="2"/>
      <c r="D3020" s="2"/>
      <c r="E3020" s="2"/>
      <c r="F3020" s="2"/>
      <c r="G3020" s="2"/>
      <c r="H3020" s="3">
        <f t="shared" ref="H3020:H3026" si="603">IF(AND(C3020=0,D3020=0,E3020=0,F3020=0,G3020=0),0,ROUND(IF(C3020=0,1,C3020)*IF(D3020=0,1,D3020)*IF(E3020=0,1,E3020)*IF(F3020=0,1,F3020)*IF(G3020=0,1,G3020),2))</f>
        <v>0</v>
      </c>
      <c r="I3020" s="63"/>
      <c r="J3020" s="7"/>
      <c r="K3020" s="8"/>
      <c r="M3020" s="391"/>
    </row>
    <row r="3021" spans="1:13" ht="24.95" customHeight="1">
      <c r="A3021" s="32">
        <f t="shared" si="602"/>
        <v>0</v>
      </c>
      <c r="B3021" s="10"/>
      <c r="C3021" s="2"/>
      <c r="D3021" s="2"/>
      <c r="E3021" s="2"/>
      <c r="F3021" s="2"/>
      <c r="G3021" s="2"/>
      <c r="H3021" s="3">
        <f t="shared" si="603"/>
        <v>0</v>
      </c>
      <c r="I3021" s="63"/>
      <c r="J3021" s="7"/>
      <c r="K3021" s="8"/>
      <c r="M3021" s="391"/>
    </row>
    <row r="3022" spans="1:13" ht="24.95" customHeight="1">
      <c r="A3022" s="32">
        <f t="shared" si="602"/>
        <v>0</v>
      </c>
      <c r="B3022" s="10"/>
      <c r="C3022" s="2"/>
      <c r="D3022" s="2"/>
      <c r="E3022" s="2"/>
      <c r="F3022" s="2"/>
      <c r="G3022" s="2"/>
      <c r="H3022" s="3">
        <f t="shared" si="603"/>
        <v>0</v>
      </c>
      <c r="I3022" s="63"/>
      <c r="J3022" s="7"/>
      <c r="K3022" s="8"/>
      <c r="M3022" s="391"/>
    </row>
    <row r="3023" spans="1:13" ht="24.95" customHeight="1">
      <c r="A3023" s="32">
        <f t="shared" si="602"/>
        <v>0</v>
      </c>
      <c r="B3023" s="10"/>
      <c r="C3023" s="2"/>
      <c r="D3023" s="2"/>
      <c r="E3023" s="2"/>
      <c r="F3023" s="2"/>
      <c r="G3023" s="2"/>
      <c r="H3023" s="3">
        <f t="shared" si="603"/>
        <v>0</v>
      </c>
      <c r="I3023" s="63"/>
      <c r="J3023" s="7"/>
      <c r="K3023" s="8"/>
      <c r="M3023" s="391"/>
    </row>
    <row r="3024" spans="1:13" ht="24.95" customHeight="1">
      <c r="A3024" s="32">
        <f t="shared" si="602"/>
        <v>0</v>
      </c>
      <c r="B3024" s="10"/>
      <c r="C3024" s="2"/>
      <c r="D3024" s="2"/>
      <c r="E3024" s="2"/>
      <c r="F3024" s="2"/>
      <c r="G3024" s="2"/>
      <c r="H3024" s="3">
        <f t="shared" si="603"/>
        <v>0</v>
      </c>
      <c r="I3024" s="63"/>
      <c r="J3024" s="7"/>
      <c r="K3024" s="8"/>
      <c r="M3024" s="391"/>
    </row>
    <row r="3025" spans="1:13" ht="24.95" customHeight="1">
      <c r="A3025" s="32">
        <f t="shared" si="602"/>
        <v>0</v>
      </c>
      <c r="B3025" s="10"/>
      <c r="C3025" s="2"/>
      <c r="D3025" s="2"/>
      <c r="E3025" s="2"/>
      <c r="F3025" s="2"/>
      <c r="G3025" s="2"/>
      <c r="H3025" s="3">
        <f t="shared" si="603"/>
        <v>0</v>
      </c>
      <c r="I3025" s="63"/>
      <c r="J3025" s="7"/>
      <c r="K3025" s="8"/>
      <c r="M3025" s="391"/>
    </row>
    <row r="3026" spans="1:13" ht="24.95" customHeight="1">
      <c r="A3026" s="32">
        <f t="shared" si="602"/>
        <v>0</v>
      </c>
      <c r="B3026" s="10"/>
      <c r="C3026" s="2"/>
      <c r="D3026" s="2"/>
      <c r="E3026" s="2"/>
      <c r="F3026" s="2"/>
      <c r="G3026" s="2"/>
      <c r="H3026" s="3">
        <f t="shared" si="603"/>
        <v>0</v>
      </c>
      <c r="I3026" s="63"/>
      <c r="J3026" s="7"/>
      <c r="K3026" s="8"/>
      <c r="M3026" s="391"/>
    </row>
    <row r="3027" spans="1:13" ht="24.95" customHeight="1">
      <c r="A3027" s="33" t="e">
        <f>VLOOKUP(B3018,O:W,2)</f>
        <v>#N/A</v>
      </c>
      <c r="B3027" s="649" t="s">
        <v>70</v>
      </c>
      <c r="C3027" s="650"/>
      <c r="D3027" s="650"/>
      <c r="E3027" s="650"/>
      <c r="F3027" s="650"/>
      <c r="G3027" s="650"/>
      <c r="H3027" s="6"/>
      <c r="I3027" s="63">
        <f>SUM(H3019:H3027)</f>
        <v>0</v>
      </c>
      <c r="J3027" s="1" t="e">
        <f>VLOOKUP(B3018,O:W,7)</f>
        <v>#N/A</v>
      </c>
      <c r="K3027" s="8"/>
      <c r="M3027" s="391"/>
    </row>
    <row r="3028" spans="1:13" ht="45.75" customHeight="1">
      <c r="A3028" s="32">
        <f>IF(B3028&gt;0,1,0)</f>
        <v>0</v>
      </c>
      <c r="B3028" s="647"/>
      <c r="C3028" s="648"/>
      <c r="D3028" s="648"/>
      <c r="E3028" s="648"/>
      <c r="F3028" s="648"/>
      <c r="G3028" s="648"/>
      <c r="H3028" s="6"/>
      <c r="I3028" s="63"/>
      <c r="J3028" s="7"/>
      <c r="K3028" s="8"/>
      <c r="M3028" s="390" t="s">
        <v>3886</v>
      </c>
    </row>
    <row r="3029" spans="1:13" ht="24.95" customHeight="1">
      <c r="A3029" s="32">
        <f t="shared" ref="A3029:A3036" si="604">IF(H3029&gt;0,1,0)</f>
        <v>0</v>
      </c>
      <c r="B3029" s="10"/>
      <c r="C3029" s="2"/>
      <c r="D3029" s="2"/>
      <c r="E3029" s="2"/>
      <c r="F3029" s="2"/>
      <c r="G3029" s="2"/>
      <c r="H3029" s="3">
        <f>IF(AND(C3029=0,D3029=0,E3029=0,F3029=0,G3029=0),0,ROUND(IF(C3029=0,1,C3029)*IF(D3029=0,1,D3029)*IF(E3029=0,1,E3029)*IF(F3029=0,1,F3029)*IF(G3029=0,1,G3029),2))</f>
        <v>0</v>
      </c>
      <c r="I3029" s="63"/>
      <c r="J3029" s="7"/>
      <c r="K3029" s="8"/>
      <c r="M3029" s="391" t="s">
        <v>3887</v>
      </c>
    </row>
    <row r="3030" spans="1:13" ht="24.95" customHeight="1">
      <c r="A3030" s="32">
        <f t="shared" si="604"/>
        <v>0</v>
      </c>
      <c r="B3030" s="10"/>
      <c r="C3030" s="2"/>
      <c r="D3030" s="2"/>
      <c r="E3030" s="2"/>
      <c r="F3030" s="2"/>
      <c r="G3030" s="2"/>
      <c r="H3030" s="3">
        <f t="shared" ref="H3030:H3036" si="605">IF(AND(C3030=0,D3030=0,E3030=0,F3030=0,G3030=0),0,ROUND(IF(C3030=0,1,C3030)*IF(D3030=0,1,D3030)*IF(E3030=0,1,E3030)*IF(F3030=0,1,F3030)*IF(G3030=0,1,G3030),2))</f>
        <v>0</v>
      </c>
      <c r="I3030" s="63"/>
      <c r="J3030" s="7"/>
      <c r="K3030" s="8"/>
      <c r="M3030" s="391"/>
    </row>
    <row r="3031" spans="1:13" ht="24.95" customHeight="1">
      <c r="A3031" s="32">
        <f t="shared" si="604"/>
        <v>0</v>
      </c>
      <c r="B3031" s="10"/>
      <c r="C3031" s="2"/>
      <c r="D3031" s="2"/>
      <c r="E3031" s="2"/>
      <c r="F3031" s="2"/>
      <c r="G3031" s="2"/>
      <c r="H3031" s="3">
        <f t="shared" si="605"/>
        <v>0</v>
      </c>
      <c r="I3031" s="63"/>
      <c r="J3031" s="7"/>
      <c r="K3031" s="8"/>
      <c r="M3031" s="391"/>
    </row>
    <row r="3032" spans="1:13" ht="24.95" customHeight="1">
      <c r="A3032" s="32">
        <f t="shared" si="604"/>
        <v>0</v>
      </c>
      <c r="B3032" s="10"/>
      <c r="C3032" s="2"/>
      <c r="D3032" s="2"/>
      <c r="E3032" s="2"/>
      <c r="F3032" s="2"/>
      <c r="G3032" s="2"/>
      <c r="H3032" s="3">
        <f t="shared" si="605"/>
        <v>0</v>
      </c>
      <c r="I3032" s="63"/>
      <c r="J3032" s="7"/>
      <c r="K3032" s="8"/>
      <c r="M3032" s="391"/>
    </row>
    <row r="3033" spans="1:13" ht="24.95" customHeight="1">
      <c r="A3033" s="32">
        <f t="shared" si="604"/>
        <v>0</v>
      </c>
      <c r="B3033" s="10"/>
      <c r="C3033" s="2"/>
      <c r="D3033" s="2"/>
      <c r="E3033" s="2"/>
      <c r="F3033" s="2"/>
      <c r="G3033" s="2"/>
      <c r="H3033" s="3">
        <f t="shared" si="605"/>
        <v>0</v>
      </c>
      <c r="I3033" s="63"/>
      <c r="J3033" s="7"/>
      <c r="K3033" s="8"/>
      <c r="M3033" s="391"/>
    </row>
    <row r="3034" spans="1:13" ht="24.95" customHeight="1">
      <c r="A3034" s="32">
        <f t="shared" si="604"/>
        <v>0</v>
      </c>
      <c r="B3034" s="10"/>
      <c r="C3034" s="2"/>
      <c r="D3034" s="2"/>
      <c r="E3034" s="2"/>
      <c r="F3034" s="2"/>
      <c r="G3034" s="2"/>
      <c r="H3034" s="3">
        <f t="shared" si="605"/>
        <v>0</v>
      </c>
      <c r="I3034" s="63"/>
      <c r="J3034" s="7"/>
      <c r="K3034" s="8"/>
      <c r="M3034" s="391"/>
    </row>
    <row r="3035" spans="1:13" ht="24.95" customHeight="1">
      <c r="A3035" s="32">
        <f t="shared" si="604"/>
        <v>0</v>
      </c>
      <c r="B3035" s="10"/>
      <c r="C3035" s="2"/>
      <c r="D3035" s="2"/>
      <c r="E3035" s="2"/>
      <c r="F3035" s="2"/>
      <c r="G3035" s="2"/>
      <c r="H3035" s="3">
        <f t="shared" si="605"/>
        <v>0</v>
      </c>
      <c r="I3035" s="63"/>
      <c r="J3035" s="7"/>
      <c r="K3035" s="8"/>
      <c r="M3035" s="391"/>
    </row>
    <row r="3036" spans="1:13" ht="24.95" customHeight="1">
      <c r="A3036" s="32">
        <f t="shared" si="604"/>
        <v>0</v>
      </c>
      <c r="B3036" s="10"/>
      <c r="C3036" s="2"/>
      <c r="D3036" s="2"/>
      <c r="E3036" s="2"/>
      <c r="F3036" s="2"/>
      <c r="G3036" s="2"/>
      <c r="H3036" s="3">
        <f t="shared" si="605"/>
        <v>0</v>
      </c>
      <c r="I3036" s="63"/>
      <c r="J3036" s="7"/>
      <c r="K3036" s="8"/>
      <c r="M3036" s="391"/>
    </row>
    <row r="3037" spans="1:13" ht="24.95" customHeight="1">
      <c r="A3037" s="33" t="e">
        <f>VLOOKUP(B3028,O:W,2)</f>
        <v>#N/A</v>
      </c>
      <c r="B3037" s="649" t="s">
        <v>70</v>
      </c>
      <c r="C3037" s="650"/>
      <c r="D3037" s="650"/>
      <c r="E3037" s="650"/>
      <c r="F3037" s="650"/>
      <c r="G3037" s="650"/>
      <c r="H3037" s="6"/>
      <c r="I3037" s="63">
        <f>SUM(H3029:H3037)</f>
        <v>0</v>
      </c>
      <c r="J3037" s="1" t="e">
        <f>VLOOKUP(B3028,O:W,7)</f>
        <v>#N/A</v>
      </c>
      <c r="K3037" s="8"/>
      <c r="M3037" s="391"/>
    </row>
    <row r="3038" spans="1:13" ht="45.75" customHeight="1">
      <c r="A3038" s="32">
        <f>IF(B3038&gt;0,1,0)</f>
        <v>0</v>
      </c>
      <c r="B3038" s="647"/>
      <c r="C3038" s="648"/>
      <c r="D3038" s="648"/>
      <c r="E3038" s="648"/>
      <c r="F3038" s="648"/>
      <c r="G3038" s="648"/>
      <c r="H3038" s="6"/>
      <c r="I3038" s="63"/>
      <c r="J3038" s="7"/>
      <c r="K3038" s="8"/>
      <c r="M3038" s="390" t="s">
        <v>3886</v>
      </c>
    </row>
    <row r="3039" spans="1:13" ht="24.95" customHeight="1">
      <c r="A3039" s="32">
        <f t="shared" ref="A3039:A3046" si="606">IF(H3039&gt;0,1,0)</f>
        <v>0</v>
      </c>
      <c r="B3039" s="10"/>
      <c r="C3039" s="2"/>
      <c r="D3039" s="2"/>
      <c r="E3039" s="2"/>
      <c r="F3039" s="2"/>
      <c r="G3039" s="2"/>
      <c r="H3039" s="3">
        <f>IF(AND(C3039=0,D3039=0,E3039=0,F3039=0,G3039=0),0,ROUND(IF(C3039=0,1,C3039)*IF(D3039=0,1,D3039)*IF(E3039=0,1,E3039)*IF(F3039=0,1,F3039)*IF(G3039=0,1,G3039),2))</f>
        <v>0</v>
      </c>
      <c r="I3039" s="63"/>
      <c r="J3039" s="7"/>
      <c r="K3039" s="8"/>
      <c r="M3039" s="391" t="s">
        <v>3887</v>
      </c>
    </row>
    <row r="3040" spans="1:13" ht="24.95" customHeight="1">
      <c r="A3040" s="32">
        <f t="shared" si="606"/>
        <v>0</v>
      </c>
      <c r="B3040" s="10"/>
      <c r="C3040" s="2"/>
      <c r="D3040" s="2"/>
      <c r="E3040" s="2"/>
      <c r="F3040" s="2"/>
      <c r="G3040" s="2"/>
      <c r="H3040" s="3">
        <f t="shared" ref="H3040:H3046" si="607">IF(AND(C3040=0,D3040=0,E3040=0,F3040=0,G3040=0),0,ROUND(IF(C3040=0,1,C3040)*IF(D3040=0,1,D3040)*IF(E3040=0,1,E3040)*IF(F3040=0,1,F3040)*IF(G3040=0,1,G3040),2))</f>
        <v>0</v>
      </c>
      <c r="I3040" s="63"/>
      <c r="J3040" s="7"/>
      <c r="K3040" s="8"/>
      <c r="M3040" s="391"/>
    </row>
    <row r="3041" spans="1:13" ht="24.95" customHeight="1">
      <c r="A3041" s="32">
        <f t="shared" si="606"/>
        <v>0</v>
      </c>
      <c r="B3041" s="10"/>
      <c r="C3041" s="2"/>
      <c r="D3041" s="2"/>
      <c r="E3041" s="2"/>
      <c r="F3041" s="2"/>
      <c r="G3041" s="2"/>
      <c r="H3041" s="3">
        <f t="shared" si="607"/>
        <v>0</v>
      </c>
      <c r="I3041" s="63"/>
      <c r="J3041" s="7"/>
      <c r="K3041" s="8"/>
      <c r="M3041" s="391"/>
    </row>
    <row r="3042" spans="1:13" ht="24.95" customHeight="1">
      <c r="A3042" s="32">
        <f t="shared" si="606"/>
        <v>0</v>
      </c>
      <c r="B3042" s="10"/>
      <c r="C3042" s="2"/>
      <c r="D3042" s="2"/>
      <c r="E3042" s="2"/>
      <c r="F3042" s="2"/>
      <c r="G3042" s="2"/>
      <c r="H3042" s="3">
        <f t="shared" si="607"/>
        <v>0</v>
      </c>
      <c r="I3042" s="63"/>
      <c r="J3042" s="7"/>
      <c r="K3042" s="8"/>
      <c r="M3042" s="391"/>
    </row>
    <row r="3043" spans="1:13" ht="24.95" customHeight="1">
      <c r="A3043" s="32">
        <f t="shared" si="606"/>
        <v>0</v>
      </c>
      <c r="B3043" s="10"/>
      <c r="C3043" s="2"/>
      <c r="D3043" s="2"/>
      <c r="E3043" s="2"/>
      <c r="F3043" s="2"/>
      <c r="G3043" s="2"/>
      <c r="H3043" s="3">
        <f t="shared" si="607"/>
        <v>0</v>
      </c>
      <c r="I3043" s="63"/>
      <c r="J3043" s="7"/>
      <c r="K3043" s="8"/>
      <c r="M3043" s="391"/>
    </row>
    <row r="3044" spans="1:13" ht="24.95" customHeight="1">
      <c r="A3044" s="32">
        <f t="shared" si="606"/>
        <v>0</v>
      </c>
      <c r="B3044" s="10"/>
      <c r="C3044" s="2"/>
      <c r="D3044" s="2"/>
      <c r="E3044" s="2"/>
      <c r="F3044" s="2"/>
      <c r="G3044" s="2"/>
      <c r="H3044" s="3">
        <f t="shared" si="607"/>
        <v>0</v>
      </c>
      <c r="I3044" s="63"/>
      <c r="J3044" s="7"/>
      <c r="K3044" s="8"/>
      <c r="M3044" s="391"/>
    </row>
    <row r="3045" spans="1:13" ht="24.95" customHeight="1">
      <c r="A3045" s="32">
        <f t="shared" si="606"/>
        <v>0</v>
      </c>
      <c r="B3045" s="10"/>
      <c r="C3045" s="2"/>
      <c r="D3045" s="2"/>
      <c r="E3045" s="2"/>
      <c r="F3045" s="2"/>
      <c r="G3045" s="2"/>
      <c r="H3045" s="3">
        <f t="shared" si="607"/>
        <v>0</v>
      </c>
      <c r="I3045" s="63"/>
      <c r="J3045" s="7"/>
      <c r="K3045" s="8"/>
      <c r="M3045" s="391"/>
    </row>
    <row r="3046" spans="1:13" ht="24.95" customHeight="1">
      <c r="A3046" s="32">
        <f t="shared" si="606"/>
        <v>0</v>
      </c>
      <c r="B3046" s="10"/>
      <c r="C3046" s="2"/>
      <c r="D3046" s="2"/>
      <c r="E3046" s="2"/>
      <c r="F3046" s="2"/>
      <c r="G3046" s="2"/>
      <c r="H3046" s="3">
        <f t="shared" si="607"/>
        <v>0</v>
      </c>
      <c r="I3046" s="63"/>
      <c r="J3046" s="7"/>
      <c r="K3046" s="8"/>
      <c r="M3046" s="391"/>
    </row>
    <row r="3047" spans="1:13" ht="24.95" customHeight="1">
      <c r="A3047" s="33" t="e">
        <f>VLOOKUP(B3038,O:W,2)</f>
        <v>#N/A</v>
      </c>
      <c r="B3047" s="649" t="s">
        <v>70</v>
      </c>
      <c r="C3047" s="650"/>
      <c r="D3047" s="650"/>
      <c r="E3047" s="650"/>
      <c r="F3047" s="650"/>
      <c r="G3047" s="650"/>
      <c r="H3047" s="6"/>
      <c r="I3047" s="63">
        <f>SUM(H3039:H3047)</f>
        <v>0</v>
      </c>
      <c r="J3047" s="1" t="e">
        <f>VLOOKUP(B3038,O:W,7)</f>
        <v>#N/A</v>
      </c>
      <c r="K3047" s="8"/>
      <c r="M3047" s="391"/>
    </row>
    <row r="3048" spans="1:13" ht="45.75" customHeight="1">
      <c r="A3048" s="32">
        <f>IF(B3048&gt;0,1,0)</f>
        <v>0</v>
      </c>
      <c r="B3048" s="647"/>
      <c r="C3048" s="648"/>
      <c r="D3048" s="648"/>
      <c r="E3048" s="648"/>
      <c r="F3048" s="648"/>
      <c r="G3048" s="648"/>
      <c r="H3048" s="6"/>
      <c r="I3048" s="63"/>
      <c r="J3048" s="7"/>
      <c r="K3048" s="8"/>
      <c r="M3048" s="390" t="s">
        <v>3886</v>
      </c>
    </row>
    <row r="3049" spans="1:13" ht="24.95" customHeight="1">
      <c r="A3049" s="32">
        <f t="shared" ref="A3049:A3056" si="608">IF(H3049&gt;0,1,0)</f>
        <v>0</v>
      </c>
      <c r="B3049" s="10"/>
      <c r="C3049" s="2"/>
      <c r="D3049" s="2"/>
      <c r="E3049" s="2"/>
      <c r="F3049" s="2"/>
      <c r="G3049" s="2"/>
      <c r="H3049" s="3">
        <f>IF(AND(C3049=0,D3049=0,E3049=0,F3049=0,G3049=0),0,ROUND(IF(C3049=0,1,C3049)*IF(D3049=0,1,D3049)*IF(E3049=0,1,E3049)*IF(F3049=0,1,F3049)*IF(G3049=0,1,G3049),2))</f>
        <v>0</v>
      </c>
      <c r="I3049" s="63"/>
      <c r="J3049" s="7"/>
      <c r="K3049" s="8"/>
      <c r="M3049" s="391" t="s">
        <v>3887</v>
      </c>
    </row>
    <row r="3050" spans="1:13" ht="24.95" customHeight="1">
      <c r="A3050" s="32">
        <f t="shared" si="608"/>
        <v>0</v>
      </c>
      <c r="B3050" s="10"/>
      <c r="C3050" s="2"/>
      <c r="D3050" s="2"/>
      <c r="E3050" s="2"/>
      <c r="F3050" s="2"/>
      <c r="G3050" s="2"/>
      <c r="H3050" s="3">
        <f t="shared" ref="H3050:H3056" si="609">IF(AND(C3050=0,D3050=0,E3050=0,F3050=0,G3050=0),0,ROUND(IF(C3050=0,1,C3050)*IF(D3050=0,1,D3050)*IF(E3050=0,1,E3050)*IF(F3050=0,1,F3050)*IF(G3050=0,1,G3050),2))</f>
        <v>0</v>
      </c>
      <c r="I3050" s="63"/>
      <c r="J3050" s="7"/>
      <c r="K3050" s="8"/>
      <c r="M3050" s="391"/>
    </row>
    <row r="3051" spans="1:13" ht="24.95" customHeight="1">
      <c r="A3051" s="32">
        <f t="shared" si="608"/>
        <v>0</v>
      </c>
      <c r="B3051" s="10"/>
      <c r="C3051" s="2"/>
      <c r="D3051" s="2"/>
      <c r="E3051" s="2"/>
      <c r="F3051" s="2"/>
      <c r="G3051" s="2"/>
      <c r="H3051" s="3">
        <f t="shared" si="609"/>
        <v>0</v>
      </c>
      <c r="I3051" s="63"/>
      <c r="J3051" s="7"/>
      <c r="K3051" s="8"/>
      <c r="M3051" s="391"/>
    </row>
    <row r="3052" spans="1:13" ht="24.95" customHeight="1">
      <c r="A3052" s="32">
        <f t="shared" si="608"/>
        <v>0</v>
      </c>
      <c r="B3052" s="10"/>
      <c r="C3052" s="2"/>
      <c r="D3052" s="2"/>
      <c r="E3052" s="2"/>
      <c r="F3052" s="2"/>
      <c r="G3052" s="2"/>
      <c r="H3052" s="3">
        <f t="shared" si="609"/>
        <v>0</v>
      </c>
      <c r="I3052" s="63"/>
      <c r="J3052" s="7"/>
      <c r="K3052" s="8"/>
      <c r="M3052" s="391"/>
    </row>
    <row r="3053" spans="1:13" ht="24.95" customHeight="1">
      <c r="A3053" s="32">
        <f t="shared" si="608"/>
        <v>0</v>
      </c>
      <c r="B3053" s="10"/>
      <c r="C3053" s="2"/>
      <c r="D3053" s="2"/>
      <c r="E3053" s="2"/>
      <c r="F3053" s="2"/>
      <c r="G3053" s="2"/>
      <c r="H3053" s="3">
        <f t="shared" si="609"/>
        <v>0</v>
      </c>
      <c r="I3053" s="63"/>
      <c r="J3053" s="7"/>
      <c r="K3053" s="8"/>
      <c r="M3053" s="391"/>
    </row>
    <row r="3054" spans="1:13" ht="24.95" customHeight="1">
      <c r="A3054" s="32">
        <f t="shared" si="608"/>
        <v>0</v>
      </c>
      <c r="B3054" s="10"/>
      <c r="C3054" s="2"/>
      <c r="D3054" s="2"/>
      <c r="E3054" s="2"/>
      <c r="F3054" s="2"/>
      <c r="G3054" s="2"/>
      <c r="H3054" s="3">
        <f t="shared" si="609"/>
        <v>0</v>
      </c>
      <c r="I3054" s="63"/>
      <c r="J3054" s="7"/>
      <c r="K3054" s="8"/>
      <c r="M3054" s="391"/>
    </row>
    <row r="3055" spans="1:13" ht="24.95" customHeight="1">
      <c r="A3055" s="32">
        <f t="shared" si="608"/>
        <v>0</v>
      </c>
      <c r="B3055" s="10"/>
      <c r="C3055" s="2"/>
      <c r="D3055" s="2"/>
      <c r="E3055" s="2"/>
      <c r="F3055" s="2"/>
      <c r="G3055" s="2"/>
      <c r="H3055" s="3">
        <f t="shared" si="609"/>
        <v>0</v>
      </c>
      <c r="I3055" s="63"/>
      <c r="J3055" s="7"/>
      <c r="K3055" s="8"/>
      <c r="M3055" s="391"/>
    </row>
    <row r="3056" spans="1:13" ht="24.95" customHeight="1">
      <c r="A3056" s="32">
        <f t="shared" si="608"/>
        <v>0</v>
      </c>
      <c r="B3056" s="10"/>
      <c r="C3056" s="2"/>
      <c r="D3056" s="2"/>
      <c r="E3056" s="2"/>
      <c r="F3056" s="2"/>
      <c r="G3056" s="2"/>
      <c r="H3056" s="3">
        <f t="shared" si="609"/>
        <v>0</v>
      </c>
      <c r="I3056" s="63"/>
      <c r="J3056" s="7"/>
      <c r="K3056" s="8"/>
      <c r="M3056" s="391"/>
    </row>
    <row r="3057" spans="1:13" ht="24.95" customHeight="1">
      <c r="A3057" s="33" t="e">
        <f>VLOOKUP(B3048,O:W,2)</f>
        <v>#N/A</v>
      </c>
      <c r="B3057" s="649" t="s">
        <v>70</v>
      </c>
      <c r="C3057" s="650"/>
      <c r="D3057" s="650"/>
      <c r="E3057" s="650"/>
      <c r="F3057" s="650"/>
      <c r="G3057" s="650"/>
      <c r="H3057" s="6"/>
      <c r="I3057" s="63">
        <f>SUM(H3049:H3057)</f>
        <v>0</v>
      </c>
      <c r="J3057" s="1" t="e">
        <f>VLOOKUP(B3048,O:W,7)</f>
        <v>#N/A</v>
      </c>
      <c r="K3057" s="8"/>
      <c r="M3057" s="391"/>
    </row>
    <row r="3058" spans="1:13" ht="45.75" customHeight="1">
      <c r="A3058" s="32">
        <f>IF(B3058&gt;0,1,0)</f>
        <v>0</v>
      </c>
      <c r="B3058" s="647"/>
      <c r="C3058" s="648"/>
      <c r="D3058" s="648"/>
      <c r="E3058" s="648"/>
      <c r="F3058" s="648"/>
      <c r="G3058" s="648"/>
      <c r="H3058" s="6"/>
      <c r="I3058" s="63"/>
      <c r="J3058" s="7"/>
      <c r="K3058" s="8"/>
      <c r="M3058" s="390" t="s">
        <v>3886</v>
      </c>
    </row>
    <row r="3059" spans="1:13" ht="24.95" customHeight="1">
      <c r="A3059" s="32">
        <f t="shared" ref="A3059:A3066" si="610">IF(H3059&gt;0,1,0)</f>
        <v>0</v>
      </c>
      <c r="B3059" s="10"/>
      <c r="C3059" s="2"/>
      <c r="D3059" s="2"/>
      <c r="E3059" s="2"/>
      <c r="F3059" s="2"/>
      <c r="G3059" s="2"/>
      <c r="H3059" s="3">
        <f>IF(AND(C3059=0,D3059=0,E3059=0,F3059=0,G3059=0),0,ROUND(IF(C3059=0,1,C3059)*IF(D3059=0,1,D3059)*IF(E3059=0,1,E3059)*IF(F3059=0,1,F3059)*IF(G3059=0,1,G3059),2))</f>
        <v>0</v>
      </c>
      <c r="I3059" s="63"/>
      <c r="J3059" s="7"/>
      <c r="K3059" s="8"/>
      <c r="M3059" s="391" t="s">
        <v>3887</v>
      </c>
    </row>
    <row r="3060" spans="1:13" ht="24.95" customHeight="1">
      <c r="A3060" s="32">
        <f t="shared" si="610"/>
        <v>0</v>
      </c>
      <c r="B3060" s="10"/>
      <c r="C3060" s="2"/>
      <c r="D3060" s="2"/>
      <c r="E3060" s="2"/>
      <c r="F3060" s="2"/>
      <c r="G3060" s="2"/>
      <c r="H3060" s="3">
        <f t="shared" ref="H3060:H3066" si="611">IF(AND(C3060=0,D3060=0,E3060=0,F3060=0,G3060=0),0,ROUND(IF(C3060=0,1,C3060)*IF(D3060=0,1,D3060)*IF(E3060=0,1,E3060)*IF(F3060=0,1,F3060)*IF(G3060=0,1,G3060),2))</f>
        <v>0</v>
      </c>
      <c r="I3060" s="63"/>
      <c r="J3060" s="7"/>
      <c r="K3060" s="8"/>
      <c r="M3060" s="391"/>
    </row>
    <row r="3061" spans="1:13" ht="24.95" customHeight="1">
      <c r="A3061" s="32">
        <f t="shared" si="610"/>
        <v>0</v>
      </c>
      <c r="B3061" s="10"/>
      <c r="C3061" s="2"/>
      <c r="D3061" s="2"/>
      <c r="E3061" s="2"/>
      <c r="F3061" s="2"/>
      <c r="G3061" s="2"/>
      <c r="H3061" s="3">
        <f t="shared" si="611"/>
        <v>0</v>
      </c>
      <c r="I3061" s="63"/>
      <c r="J3061" s="7"/>
      <c r="K3061" s="8"/>
      <c r="M3061" s="391"/>
    </row>
    <row r="3062" spans="1:13" ht="24.95" customHeight="1">
      <c r="A3062" s="32">
        <f t="shared" si="610"/>
        <v>0</v>
      </c>
      <c r="B3062" s="10"/>
      <c r="C3062" s="2"/>
      <c r="D3062" s="2"/>
      <c r="E3062" s="2"/>
      <c r="F3062" s="2"/>
      <c r="G3062" s="2"/>
      <c r="H3062" s="3">
        <f t="shared" si="611"/>
        <v>0</v>
      </c>
      <c r="I3062" s="63"/>
      <c r="J3062" s="7"/>
      <c r="K3062" s="8"/>
      <c r="M3062" s="391"/>
    </row>
    <row r="3063" spans="1:13" ht="24.95" customHeight="1">
      <c r="A3063" s="32">
        <f t="shared" si="610"/>
        <v>0</v>
      </c>
      <c r="B3063" s="10"/>
      <c r="C3063" s="2"/>
      <c r="D3063" s="2"/>
      <c r="E3063" s="2"/>
      <c r="F3063" s="2"/>
      <c r="G3063" s="2"/>
      <c r="H3063" s="3">
        <f t="shared" si="611"/>
        <v>0</v>
      </c>
      <c r="I3063" s="63"/>
      <c r="J3063" s="7"/>
      <c r="K3063" s="8"/>
      <c r="M3063" s="391"/>
    </row>
    <row r="3064" spans="1:13" ht="24.95" customHeight="1">
      <c r="A3064" s="32">
        <f t="shared" si="610"/>
        <v>0</v>
      </c>
      <c r="B3064" s="10"/>
      <c r="C3064" s="2"/>
      <c r="D3064" s="2"/>
      <c r="E3064" s="2"/>
      <c r="F3064" s="2"/>
      <c r="G3064" s="2"/>
      <c r="H3064" s="3">
        <f t="shared" si="611"/>
        <v>0</v>
      </c>
      <c r="I3064" s="63"/>
      <c r="J3064" s="7"/>
      <c r="K3064" s="8"/>
      <c r="M3064" s="391"/>
    </row>
    <row r="3065" spans="1:13" ht="24.95" customHeight="1">
      <c r="A3065" s="32">
        <f t="shared" si="610"/>
        <v>0</v>
      </c>
      <c r="B3065" s="10"/>
      <c r="C3065" s="2"/>
      <c r="D3065" s="2"/>
      <c r="E3065" s="2"/>
      <c r="F3065" s="2"/>
      <c r="G3065" s="2"/>
      <c r="H3065" s="3">
        <f t="shared" si="611"/>
        <v>0</v>
      </c>
      <c r="I3065" s="63"/>
      <c r="J3065" s="7"/>
      <c r="K3065" s="8"/>
      <c r="M3065" s="391"/>
    </row>
    <row r="3066" spans="1:13" ht="24.95" customHeight="1">
      <c r="A3066" s="32">
        <f t="shared" si="610"/>
        <v>0</v>
      </c>
      <c r="B3066" s="10"/>
      <c r="C3066" s="2"/>
      <c r="D3066" s="2"/>
      <c r="E3066" s="2"/>
      <c r="F3066" s="2"/>
      <c r="G3066" s="2"/>
      <c r="H3066" s="3">
        <f t="shared" si="611"/>
        <v>0</v>
      </c>
      <c r="I3066" s="63"/>
      <c r="J3066" s="7"/>
      <c r="K3066" s="8"/>
      <c r="M3066" s="391"/>
    </row>
    <row r="3067" spans="1:13" ht="24.95" customHeight="1">
      <c r="A3067" s="33" t="e">
        <f>VLOOKUP(B3058,O:W,2)</f>
        <v>#N/A</v>
      </c>
      <c r="B3067" s="649" t="s">
        <v>70</v>
      </c>
      <c r="C3067" s="650"/>
      <c r="D3067" s="650"/>
      <c r="E3067" s="650"/>
      <c r="F3067" s="650"/>
      <c r="G3067" s="650"/>
      <c r="H3067" s="6"/>
      <c r="I3067" s="63">
        <f>SUM(H3059:H3067)</f>
        <v>0</v>
      </c>
      <c r="J3067" s="1" t="e">
        <f>VLOOKUP(B3058,O:W,7)</f>
        <v>#N/A</v>
      </c>
      <c r="K3067" s="8"/>
      <c r="M3067" s="391"/>
    </row>
    <row r="3068" spans="1:13" ht="45.75" customHeight="1">
      <c r="A3068" s="32">
        <f>IF(B3068&gt;0,1,0)</f>
        <v>1</v>
      </c>
      <c r="B3068" s="647" t="s">
        <v>7033</v>
      </c>
      <c r="C3068" s="648"/>
      <c r="D3068" s="648"/>
      <c r="E3068" s="648"/>
      <c r="F3068" s="648"/>
      <c r="G3068" s="648"/>
      <c r="H3068" s="6"/>
      <c r="I3068" s="63"/>
      <c r="J3068" s="7"/>
      <c r="K3068" s="8"/>
      <c r="M3068" s="388" t="s">
        <v>3888</v>
      </c>
    </row>
    <row r="3069" spans="1:13" ht="24.95" customHeight="1">
      <c r="A3069" s="32">
        <f t="shared" ref="A3069:A3076" si="612">IF(H3069&gt;0,1,0)</f>
        <v>1</v>
      </c>
      <c r="B3069" s="10"/>
      <c r="C3069" s="2">
        <v>30</v>
      </c>
      <c r="D3069" s="2">
        <v>0.7</v>
      </c>
      <c r="E3069" s="2"/>
      <c r="F3069" s="2">
        <v>1.8</v>
      </c>
      <c r="G3069" s="2"/>
      <c r="H3069" s="3">
        <f>IF(AND(C3069=0,D3069=0,E3069=0,F3069=0,G3069=0),0,ROUND(IF(C3069=0,1,C3069)*IF(D3069=0,1,D3069)*IF(E3069=0,1,E3069)*IF(F3069=0,1,F3069)*IF(G3069=0,1,G3069),2))</f>
        <v>37.799999999999997</v>
      </c>
      <c r="I3069" s="63"/>
      <c r="J3069" s="7"/>
      <c r="K3069" s="8"/>
      <c r="M3069" s="389" t="s">
        <v>3889</v>
      </c>
    </row>
    <row r="3070" spans="1:13" ht="24.95" customHeight="1">
      <c r="A3070" s="32">
        <f t="shared" si="612"/>
        <v>0</v>
      </c>
      <c r="B3070" s="10"/>
      <c r="C3070" s="2"/>
      <c r="D3070" s="2"/>
      <c r="E3070" s="2"/>
      <c r="F3070" s="2"/>
      <c r="G3070" s="2"/>
      <c r="H3070" s="3">
        <f t="shared" ref="H3070:H3076" si="613">IF(AND(C3070=0,D3070=0,E3070=0,F3070=0,G3070=0),0,ROUND(IF(C3070=0,1,C3070)*IF(D3070=0,1,D3070)*IF(E3070=0,1,E3070)*IF(F3070=0,1,F3070)*IF(G3070=0,1,G3070),2))</f>
        <v>0</v>
      </c>
      <c r="I3070" s="63"/>
      <c r="J3070" s="7"/>
      <c r="K3070" s="8"/>
      <c r="M3070" s="389"/>
    </row>
    <row r="3071" spans="1:13" ht="24.95" customHeight="1">
      <c r="A3071" s="32">
        <f t="shared" si="612"/>
        <v>0</v>
      </c>
      <c r="B3071" s="10"/>
      <c r="C3071" s="2"/>
      <c r="D3071" s="2"/>
      <c r="E3071" s="2"/>
      <c r="F3071" s="2"/>
      <c r="G3071" s="2"/>
      <c r="H3071" s="3">
        <f t="shared" si="613"/>
        <v>0</v>
      </c>
      <c r="I3071" s="63"/>
      <c r="J3071" s="7"/>
      <c r="K3071" s="8"/>
      <c r="M3071" s="389"/>
    </row>
    <row r="3072" spans="1:13" ht="24.95" customHeight="1">
      <c r="A3072" s="32">
        <f t="shared" si="612"/>
        <v>0</v>
      </c>
      <c r="B3072" s="10"/>
      <c r="C3072" s="2"/>
      <c r="D3072" s="2"/>
      <c r="E3072" s="2"/>
      <c r="F3072" s="2"/>
      <c r="G3072" s="2"/>
      <c r="H3072" s="3">
        <f t="shared" si="613"/>
        <v>0</v>
      </c>
      <c r="I3072" s="63"/>
      <c r="J3072" s="7"/>
      <c r="K3072" s="8"/>
      <c r="M3072" s="389"/>
    </row>
    <row r="3073" spans="1:13" ht="24.95" customHeight="1">
      <c r="A3073" s="32">
        <f t="shared" si="612"/>
        <v>0</v>
      </c>
      <c r="B3073" s="10"/>
      <c r="C3073" s="2"/>
      <c r="D3073" s="2"/>
      <c r="E3073" s="2"/>
      <c r="F3073" s="2"/>
      <c r="G3073" s="2"/>
      <c r="H3073" s="3">
        <f t="shared" si="613"/>
        <v>0</v>
      </c>
      <c r="I3073" s="63"/>
      <c r="J3073" s="7"/>
      <c r="K3073" s="8"/>
      <c r="M3073" s="389"/>
    </row>
    <row r="3074" spans="1:13" ht="24.95" customHeight="1">
      <c r="A3074" s="32">
        <f t="shared" si="612"/>
        <v>0</v>
      </c>
      <c r="B3074" s="10"/>
      <c r="C3074" s="2"/>
      <c r="D3074" s="2"/>
      <c r="E3074" s="2"/>
      <c r="F3074" s="2"/>
      <c r="G3074" s="2"/>
      <c r="H3074" s="3">
        <f t="shared" si="613"/>
        <v>0</v>
      </c>
      <c r="I3074" s="63"/>
      <c r="J3074" s="7"/>
      <c r="K3074" s="8"/>
      <c r="M3074" s="389"/>
    </row>
    <row r="3075" spans="1:13" ht="24.95" customHeight="1">
      <c r="A3075" s="32">
        <f t="shared" si="612"/>
        <v>0</v>
      </c>
      <c r="B3075" s="10"/>
      <c r="C3075" s="2"/>
      <c r="D3075" s="2"/>
      <c r="E3075" s="2"/>
      <c r="F3075" s="2"/>
      <c r="G3075" s="2"/>
      <c r="H3075" s="3">
        <f t="shared" si="613"/>
        <v>0</v>
      </c>
      <c r="I3075" s="63"/>
      <c r="J3075" s="7"/>
      <c r="K3075" s="8"/>
      <c r="M3075" s="389"/>
    </row>
    <row r="3076" spans="1:13" ht="24.95" customHeight="1">
      <c r="A3076" s="32">
        <f t="shared" si="612"/>
        <v>0</v>
      </c>
      <c r="B3076" s="10"/>
      <c r="C3076" s="2"/>
      <c r="D3076" s="2"/>
      <c r="E3076" s="2"/>
      <c r="F3076" s="2"/>
      <c r="G3076" s="2"/>
      <c r="H3076" s="3">
        <f t="shared" si="613"/>
        <v>0</v>
      </c>
      <c r="I3076" s="63"/>
      <c r="J3076" s="7"/>
      <c r="K3076" s="8"/>
      <c r="M3076" s="389"/>
    </row>
    <row r="3077" spans="1:13" ht="24.95" customHeight="1">
      <c r="A3077" s="33" t="str">
        <f>VLOOKUP(B3068,O:W,2)</f>
        <v>240101</v>
      </c>
      <c r="B3077" s="649" t="s">
        <v>70</v>
      </c>
      <c r="C3077" s="650"/>
      <c r="D3077" s="650"/>
      <c r="E3077" s="650"/>
      <c r="F3077" s="650"/>
      <c r="G3077" s="650"/>
      <c r="H3077" s="6"/>
      <c r="I3077" s="63">
        <f>SUM(H3069:H3077)</f>
        <v>37.799999999999997</v>
      </c>
      <c r="J3077" s="1" t="str">
        <f>VLOOKUP(B3068,O:W,7)</f>
        <v>مترمربع</v>
      </c>
      <c r="K3077" s="8"/>
      <c r="M3077" s="389"/>
    </row>
    <row r="3078" spans="1:13" ht="45.75" customHeight="1">
      <c r="A3078" s="32">
        <f>IF(B3078&gt;0,1,0)</f>
        <v>1</v>
      </c>
      <c r="B3078" s="647" t="s">
        <v>7295</v>
      </c>
      <c r="C3078" s="648"/>
      <c r="D3078" s="648"/>
      <c r="E3078" s="648"/>
      <c r="F3078" s="648"/>
      <c r="G3078" s="648"/>
      <c r="H3078" s="6"/>
      <c r="I3078" s="63"/>
      <c r="J3078" s="7"/>
      <c r="K3078" s="8"/>
      <c r="M3078" s="388" t="s">
        <v>3888</v>
      </c>
    </row>
    <row r="3079" spans="1:13" ht="24.95" customHeight="1">
      <c r="A3079" s="32">
        <f t="shared" ref="A3079:A3086" si="614">IF(H3079&gt;0,1,0)</f>
        <v>1</v>
      </c>
      <c r="B3079" s="10"/>
      <c r="C3079" s="2">
        <v>1</v>
      </c>
      <c r="D3079" s="2"/>
      <c r="E3079" s="2"/>
      <c r="F3079" s="2"/>
      <c r="G3079" s="2"/>
      <c r="H3079" s="3">
        <f>IF(AND(C3079=0,D3079=0,E3079=0,F3079=0,G3079=0),0,ROUND(IF(C3079=0,1,C3079)*IF(D3079=0,1,D3079)*IF(E3079=0,1,E3079)*IF(F3079=0,1,F3079)*IF(G3079=0,1,G3079),2))</f>
        <v>1</v>
      </c>
      <c r="I3079" s="63"/>
      <c r="J3079" s="7"/>
      <c r="K3079" s="8"/>
      <c r="M3079" s="389" t="s">
        <v>3889</v>
      </c>
    </row>
    <row r="3080" spans="1:13" ht="24.95" customHeight="1">
      <c r="A3080" s="32">
        <f t="shared" si="614"/>
        <v>0</v>
      </c>
      <c r="B3080" s="10"/>
      <c r="C3080" s="2"/>
      <c r="D3080" s="2"/>
      <c r="E3080" s="2"/>
      <c r="F3080" s="2"/>
      <c r="G3080" s="2"/>
      <c r="H3080" s="3">
        <f t="shared" ref="H3080:H3087" si="615">IF(AND(C3080=0,D3080=0,E3080=0,F3080=0,G3080=0),0,ROUND(IF(C3080=0,1,C3080)*IF(D3080=0,1,D3080)*IF(E3080=0,1,E3080)*IF(F3080=0,1,F3080)*IF(G3080=0,1,G3080),2))</f>
        <v>0</v>
      </c>
      <c r="I3080" s="63"/>
      <c r="J3080" s="7"/>
      <c r="K3080" s="8"/>
      <c r="M3080" s="389"/>
    </row>
    <row r="3081" spans="1:13" ht="24.95" customHeight="1">
      <c r="A3081" s="32">
        <f t="shared" si="614"/>
        <v>0</v>
      </c>
      <c r="B3081" s="10"/>
      <c r="C3081" s="2"/>
      <c r="D3081" s="2"/>
      <c r="E3081" s="2"/>
      <c r="F3081" s="2"/>
      <c r="G3081" s="2"/>
      <c r="H3081" s="3">
        <f t="shared" si="615"/>
        <v>0</v>
      </c>
      <c r="I3081" s="63"/>
      <c r="J3081" s="7"/>
      <c r="K3081" s="8"/>
      <c r="M3081" s="389"/>
    </row>
    <row r="3082" spans="1:13" ht="24.95" customHeight="1">
      <c r="A3082" s="32">
        <f t="shared" si="614"/>
        <v>0</v>
      </c>
      <c r="B3082" s="10"/>
      <c r="C3082" s="2"/>
      <c r="D3082" s="2"/>
      <c r="E3082" s="2"/>
      <c r="F3082" s="2"/>
      <c r="G3082" s="2"/>
      <c r="H3082" s="3">
        <f t="shared" si="615"/>
        <v>0</v>
      </c>
      <c r="I3082" s="63"/>
      <c r="J3082" s="7"/>
      <c r="K3082" s="8"/>
      <c r="M3082" s="389"/>
    </row>
    <row r="3083" spans="1:13" ht="24.95" customHeight="1">
      <c r="A3083" s="32">
        <f t="shared" si="614"/>
        <v>0</v>
      </c>
      <c r="B3083" s="10"/>
      <c r="C3083" s="2"/>
      <c r="D3083" s="2"/>
      <c r="E3083" s="2"/>
      <c r="F3083" s="2"/>
      <c r="G3083" s="2"/>
      <c r="H3083" s="3">
        <f t="shared" si="615"/>
        <v>0</v>
      </c>
      <c r="I3083" s="63"/>
      <c r="J3083" s="7"/>
      <c r="K3083" s="8"/>
      <c r="M3083" s="389"/>
    </row>
    <row r="3084" spans="1:13" ht="24.95" customHeight="1">
      <c r="A3084" s="32">
        <f t="shared" si="614"/>
        <v>0</v>
      </c>
      <c r="B3084" s="10"/>
      <c r="C3084" s="2"/>
      <c r="D3084" s="2"/>
      <c r="E3084" s="2"/>
      <c r="F3084" s="2"/>
      <c r="G3084" s="2"/>
      <c r="H3084" s="3">
        <f t="shared" si="615"/>
        <v>0</v>
      </c>
      <c r="I3084" s="63"/>
      <c r="J3084" s="7"/>
      <c r="K3084" s="8"/>
      <c r="M3084" s="389"/>
    </row>
    <row r="3085" spans="1:13" ht="24.95" customHeight="1">
      <c r="A3085" s="32">
        <f t="shared" si="614"/>
        <v>0</v>
      </c>
      <c r="B3085" s="10"/>
      <c r="C3085" s="2"/>
      <c r="D3085" s="2"/>
      <c r="E3085" s="2"/>
      <c r="F3085" s="2"/>
      <c r="G3085" s="2"/>
      <c r="H3085" s="3">
        <f t="shared" si="615"/>
        <v>0</v>
      </c>
      <c r="I3085" s="63"/>
      <c r="J3085" s="7"/>
      <c r="K3085" s="8"/>
      <c r="M3085" s="389"/>
    </row>
    <row r="3086" spans="1:13" ht="24.95" customHeight="1">
      <c r="A3086" s="32">
        <f t="shared" si="614"/>
        <v>0</v>
      </c>
      <c r="B3086" s="10"/>
      <c r="C3086" s="2"/>
      <c r="D3086" s="2"/>
      <c r="E3086" s="2"/>
      <c r="F3086" s="2"/>
      <c r="G3086" s="2"/>
      <c r="H3086" s="3">
        <f t="shared" si="615"/>
        <v>0</v>
      </c>
      <c r="I3086" s="63"/>
      <c r="J3086" s="7"/>
      <c r="K3086" s="8"/>
      <c r="M3086" s="389"/>
    </row>
    <row r="3087" spans="1:13" ht="24.95" customHeight="1">
      <c r="A3087" s="32"/>
      <c r="B3087" s="10"/>
      <c r="C3087" s="2"/>
      <c r="D3087" s="2"/>
      <c r="E3087" s="2"/>
      <c r="F3087" s="2"/>
      <c r="G3087" s="2"/>
      <c r="H3087" s="3">
        <f t="shared" si="615"/>
        <v>0</v>
      </c>
      <c r="I3087" s="63"/>
      <c r="J3087" s="7"/>
      <c r="K3087" s="8"/>
      <c r="M3087" s="389"/>
    </row>
    <row r="3088" spans="1:13" ht="24.95" customHeight="1">
      <c r="A3088" s="33" t="str">
        <f>VLOOKUP(B3078,O:W,2)</f>
        <v>240804</v>
      </c>
      <c r="B3088" s="649" t="s">
        <v>70</v>
      </c>
      <c r="C3088" s="650"/>
      <c r="D3088" s="650"/>
      <c r="E3088" s="650"/>
      <c r="F3088" s="650"/>
      <c r="G3088" s="650"/>
      <c r="H3088" s="6"/>
      <c r="I3088" s="63">
        <f>SUM(H3079:H3088)</f>
        <v>1</v>
      </c>
      <c r="J3088" s="1" t="str">
        <f>VLOOKUP(B3078,O:W,7)</f>
        <v>مترمربع</v>
      </c>
      <c r="K3088" s="8"/>
      <c r="M3088" s="389"/>
    </row>
    <row r="3089" spans="1:13" ht="45.75" customHeight="1">
      <c r="A3089" s="32">
        <f>IF(B3089&gt;0,1,0)</f>
        <v>0</v>
      </c>
      <c r="B3089" s="647"/>
      <c r="C3089" s="648"/>
      <c r="D3089" s="648"/>
      <c r="E3089" s="648"/>
      <c r="F3089" s="648"/>
      <c r="G3089" s="648"/>
      <c r="H3089" s="6"/>
      <c r="I3089" s="63"/>
      <c r="J3089" s="7"/>
      <c r="K3089" s="8"/>
      <c r="M3089" s="388" t="s">
        <v>3888</v>
      </c>
    </row>
    <row r="3090" spans="1:13" ht="24.95" customHeight="1">
      <c r="A3090" s="32">
        <f t="shared" ref="A3090:A3097" si="616">IF(H3090&gt;0,1,0)</f>
        <v>0</v>
      </c>
      <c r="B3090" s="10"/>
      <c r="C3090" s="2"/>
      <c r="D3090" s="2"/>
      <c r="E3090" s="2"/>
      <c r="F3090" s="2"/>
      <c r="G3090" s="2"/>
      <c r="H3090" s="3">
        <f t="shared" ref="H3090:H3097" si="617">IF(AND(C3090=0,D3090=0,E3090=0,F3090=0,G3090=0),0,ROUND(IF(C3090=0,1,C3090)*IF(D3090=0,1,D3090)*IF(E3090=0,1,E3090)*IF(F3090=0,1,F3090)*IF(G3090=0,1,G3090),2))</f>
        <v>0</v>
      </c>
      <c r="I3090" s="63"/>
      <c r="J3090" s="7"/>
      <c r="K3090" s="8"/>
      <c r="M3090" s="389" t="s">
        <v>3889</v>
      </c>
    </row>
    <row r="3091" spans="1:13" ht="24.95" customHeight="1">
      <c r="A3091" s="32">
        <f t="shared" si="616"/>
        <v>0</v>
      </c>
      <c r="B3091" s="10"/>
      <c r="C3091" s="2"/>
      <c r="D3091" s="2"/>
      <c r="E3091" s="2"/>
      <c r="F3091" s="2"/>
      <c r="G3091" s="2"/>
      <c r="H3091" s="3">
        <f t="shared" si="617"/>
        <v>0</v>
      </c>
      <c r="I3091" s="63"/>
      <c r="J3091" s="7"/>
      <c r="K3091" s="8"/>
      <c r="M3091" s="389"/>
    </row>
    <row r="3092" spans="1:13" ht="24.95" customHeight="1">
      <c r="A3092" s="32">
        <f t="shared" si="616"/>
        <v>0</v>
      </c>
      <c r="B3092" s="10"/>
      <c r="C3092" s="2"/>
      <c r="D3092" s="2"/>
      <c r="E3092" s="2"/>
      <c r="F3092" s="2"/>
      <c r="G3092" s="2"/>
      <c r="H3092" s="3">
        <f t="shared" si="617"/>
        <v>0</v>
      </c>
      <c r="I3092" s="63"/>
      <c r="J3092" s="7"/>
      <c r="K3092" s="8"/>
      <c r="M3092" s="389"/>
    </row>
    <row r="3093" spans="1:13" ht="24.95" customHeight="1">
      <c r="A3093" s="32">
        <f t="shared" si="616"/>
        <v>0</v>
      </c>
      <c r="B3093" s="10"/>
      <c r="C3093" s="2"/>
      <c r="D3093" s="2"/>
      <c r="E3093" s="2"/>
      <c r="F3093" s="2"/>
      <c r="G3093" s="2"/>
      <c r="H3093" s="3">
        <f t="shared" si="617"/>
        <v>0</v>
      </c>
      <c r="I3093" s="63"/>
      <c r="J3093" s="7"/>
      <c r="K3093" s="8"/>
      <c r="M3093" s="389"/>
    </row>
    <row r="3094" spans="1:13" ht="24.95" customHeight="1">
      <c r="A3094" s="32">
        <f t="shared" si="616"/>
        <v>0</v>
      </c>
      <c r="B3094" s="10"/>
      <c r="C3094" s="2"/>
      <c r="D3094" s="2"/>
      <c r="E3094" s="2"/>
      <c r="F3094" s="2"/>
      <c r="G3094" s="2"/>
      <c r="H3094" s="3">
        <f t="shared" si="617"/>
        <v>0</v>
      </c>
      <c r="I3094" s="63"/>
      <c r="J3094" s="7"/>
      <c r="K3094" s="8"/>
      <c r="M3094" s="389"/>
    </row>
    <row r="3095" spans="1:13" ht="24.95" customHeight="1">
      <c r="A3095" s="32">
        <f t="shared" si="616"/>
        <v>0</v>
      </c>
      <c r="B3095" s="10"/>
      <c r="C3095" s="2"/>
      <c r="D3095" s="2"/>
      <c r="E3095" s="2"/>
      <c r="F3095" s="2"/>
      <c r="G3095" s="2"/>
      <c r="H3095" s="3">
        <f t="shared" si="617"/>
        <v>0</v>
      </c>
      <c r="I3095" s="63"/>
      <c r="J3095" s="7"/>
      <c r="K3095" s="8"/>
      <c r="M3095" s="389"/>
    </row>
    <row r="3096" spans="1:13" ht="24.95" customHeight="1">
      <c r="A3096" s="32">
        <f t="shared" si="616"/>
        <v>0</v>
      </c>
      <c r="B3096" s="10"/>
      <c r="C3096" s="2"/>
      <c r="D3096" s="2"/>
      <c r="E3096" s="2"/>
      <c r="F3096" s="2"/>
      <c r="G3096" s="2"/>
      <c r="H3096" s="3">
        <f t="shared" si="617"/>
        <v>0</v>
      </c>
      <c r="I3096" s="63"/>
      <c r="J3096" s="7"/>
      <c r="K3096" s="8"/>
      <c r="M3096" s="389"/>
    </row>
    <row r="3097" spans="1:13" ht="24.95" customHeight="1">
      <c r="A3097" s="32">
        <f t="shared" si="616"/>
        <v>0</v>
      </c>
      <c r="B3097" s="10"/>
      <c r="C3097" s="2"/>
      <c r="D3097" s="2"/>
      <c r="E3097" s="2"/>
      <c r="F3097" s="2"/>
      <c r="G3097" s="2"/>
      <c r="H3097" s="3">
        <f t="shared" si="617"/>
        <v>0</v>
      </c>
      <c r="I3097" s="63"/>
      <c r="J3097" s="7"/>
      <c r="K3097" s="8"/>
      <c r="M3097" s="389"/>
    </row>
    <row r="3098" spans="1:13" ht="24.95" customHeight="1">
      <c r="A3098" s="33" t="e">
        <f>VLOOKUP(B3089,O:W,2)</f>
        <v>#N/A</v>
      </c>
      <c r="B3098" s="649" t="s">
        <v>70</v>
      </c>
      <c r="C3098" s="650"/>
      <c r="D3098" s="650"/>
      <c r="E3098" s="650"/>
      <c r="F3098" s="650"/>
      <c r="G3098" s="650"/>
      <c r="H3098" s="6"/>
      <c r="I3098" s="63">
        <f>SUM(H3090:H3098)</f>
        <v>0</v>
      </c>
      <c r="J3098" s="1" t="e">
        <f>VLOOKUP(B3089,O:W,7)</f>
        <v>#N/A</v>
      </c>
      <c r="K3098" s="8"/>
      <c r="M3098" s="389"/>
    </row>
    <row r="3099" spans="1:13" ht="45.75" customHeight="1">
      <c r="A3099" s="32">
        <f>IF(B3099&gt;0,1,0)</f>
        <v>0</v>
      </c>
      <c r="B3099" s="647"/>
      <c r="C3099" s="648"/>
      <c r="D3099" s="648"/>
      <c r="E3099" s="648"/>
      <c r="F3099" s="648"/>
      <c r="G3099" s="648"/>
      <c r="H3099" s="6"/>
      <c r="I3099" s="63"/>
      <c r="J3099" s="7"/>
      <c r="K3099" s="8"/>
      <c r="M3099" s="388" t="s">
        <v>3888</v>
      </c>
    </row>
    <row r="3100" spans="1:13" ht="24.95" customHeight="1">
      <c r="A3100" s="32">
        <f t="shared" ref="A3100:A3107" si="618">IF(H3100&gt;0,1,0)</f>
        <v>0</v>
      </c>
      <c r="B3100" s="10"/>
      <c r="C3100" s="2"/>
      <c r="D3100" s="2"/>
      <c r="E3100" s="2"/>
      <c r="F3100" s="2"/>
      <c r="G3100" s="2"/>
      <c r="H3100" s="3">
        <f t="shared" ref="H3100:H3107" si="619">IF(AND(C3100=0,D3100=0,E3100=0,F3100=0,G3100=0),0,ROUND(IF(C3100=0,1,C3100)*IF(D3100=0,1,D3100)*IF(E3100=0,1,E3100)*IF(F3100=0,1,F3100)*IF(G3100=0,1,G3100),2))</f>
        <v>0</v>
      </c>
      <c r="I3100" s="63"/>
      <c r="J3100" s="7"/>
      <c r="K3100" s="8"/>
      <c r="M3100" s="389" t="s">
        <v>3889</v>
      </c>
    </row>
    <row r="3101" spans="1:13" ht="24.95" customHeight="1">
      <c r="A3101" s="32">
        <f t="shared" si="618"/>
        <v>0</v>
      </c>
      <c r="B3101" s="10"/>
      <c r="C3101" s="2"/>
      <c r="D3101" s="2"/>
      <c r="E3101" s="2"/>
      <c r="F3101" s="2"/>
      <c r="G3101" s="2"/>
      <c r="H3101" s="3">
        <f t="shared" si="619"/>
        <v>0</v>
      </c>
      <c r="I3101" s="63"/>
      <c r="J3101" s="7"/>
      <c r="K3101" s="8"/>
      <c r="M3101" s="389"/>
    </row>
    <row r="3102" spans="1:13" ht="24.95" customHeight="1">
      <c r="A3102" s="32">
        <f t="shared" si="618"/>
        <v>0</v>
      </c>
      <c r="B3102" s="10"/>
      <c r="C3102" s="2"/>
      <c r="D3102" s="2"/>
      <c r="E3102" s="2"/>
      <c r="F3102" s="2"/>
      <c r="G3102" s="2"/>
      <c r="H3102" s="3">
        <f t="shared" si="619"/>
        <v>0</v>
      </c>
      <c r="I3102" s="63"/>
      <c r="J3102" s="7"/>
      <c r="K3102" s="8"/>
      <c r="M3102" s="389"/>
    </row>
    <row r="3103" spans="1:13" ht="24.95" customHeight="1">
      <c r="A3103" s="32">
        <f t="shared" si="618"/>
        <v>0</v>
      </c>
      <c r="B3103" s="10"/>
      <c r="C3103" s="2"/>
      <c r="D3103" s="2"/>
      <c r="E3103" s="2"/>
      <c r="F3103" s="2"/>
      <c r="G3103" s="2"/>
      <c r="H3103" s="3">
        <f t="shared" si="619"/>
        <v>0</v>
      </c>
      <c r="I3103" s="63"/>
      <c r="J3103" s="7"/>
      <c r="K3103" s="8"/>
      <c r="M3103" s="389"/>
    </row>
    <row r="3104" spans="1:13" ht="24.95" customHeight="1">
      <c r="A3104" s="32">
        <f t="shared" si="618"/>
        <v>0</v>
      </c>
      <c r="B3104" s="10"/>
      <c r="C3104" s="2"/>
      <c r="D3104" s="2"/>
      <c r="E3104" s="2"/>
      <c r="F3104" s="2"/>
      <c r="G3104" s="2"/>
      <c r="H3104" s="3">
        <f t="shared" si="619"/>
        <v>0</v>
      </c>
      <c r="I3104" s="63"/>
      <c r="J3104" s="7"/>
      <c r="K3104" s="8"/>
      <c r="M3104" s="389"/>
    </row>
    <row r="3105" spans="1:13" ht="24.95" customHeight="1">
      <c r="A3105" s="32">
        <f t="shared" si="618"/>
        <v>0</v>
      </c>
      <c r="B3105" s="10"/>
      <c r="C3105" s="2"/>
      <c r="D3105" s="2"/>
      <c r="E3105" s="2"/>
      <c r="F3105" s="2"/>
      <c r="G3105" s="2"/>
      <c r="H3105" s="3">
        <f t="shared" si="619"/>
        <v>0</v>
      </c>
      <c r="I3105" s="63"/>
      <c r="J3105" s="7"/>
      <c r="K3105" s="8"/>
      <c r="M3105" s="389"/>
    </row>
    <row r="3106" spans="1:13" ht="24.95" customHeight="1">
      <c r="A3106" s="32">
        <f t="shared" si="618"/>
        <v>0</v>
      </c>
      <c r="B3106" s="10"/>
      <c r="C3106" s="2"/>
      <c r="D3106" s="2"/>
      <c r="E3106" s="2"/>
      <c r="F3106" s="2"/>
      <c r="G3106" s="2"/>
      <c r="H3106" s="3">
        <f t="shared" si="619"/>
        <v>0</v>
      </c>
      <c r="I3106" s="63"/>
      <c r="J3106" s="7"/>
      <c r="K3106" s="8"/>
      <c r="M3106" s="389"/>
    </row>
    <row r="3107" spans="1:13" ht="24.95" customHeight="1">
      <c r="A3107" s="32">
        <f t="shared" si="618"/>
        <v>0</v>
      </c>
      <c r="B3107" s="10"/>
      <c r="C3107" s="2"/>
      <c r="D3107" s="2"/>
      <c r="E3107" s="2"/>
      <c r="F3107" s="2"/>
      <c r="G3107" s="2"/>
      <c r="H3107" s="3">
        <f t="shared" si="619"/>
        <v>0</v>
      </c>
      <c r="I3107" s="63"/>
      <c r="J3107" s="7"/>
      <c r="K3107" s="8"/>
      <c r="M3107" s="389"/>
    </row>
    <row r="3108" spans="1:13" ht="24.95" customHeight="1">
      <c r="A3108" s="33" t="e">
        <f>VLOOKUP(B3099,O:W,2)</f>
        <v>#N/A</v>
      </c>
      <c r="B3108" s="649" t="s">
        <v>70</v>
      </c>
      <c r="C3108" s="650"/>
      <c r="D3108" s="650"/>
      <c r="E3108" s="650"/>
      <c r="F3108" s="650"/>
      <c r="G3108" s="650"/>
      <c r="H3108" s="6"/>
      <c r="I3108" s="63">
        <f>SUM(H3100:H3108)</f>
        <v>0</v>
      </c>
      <c r="J3108" s="1" t="e">
        <f>VLOOKUP(B3099,O:W,7)</f>
        <v>#N/A</v>
      </c>
      <c r="K3108" s="8"/>
      <c r="M3108" s="389"/>
    </row>
    <row r="3109" spans="1:13" ht="45.75" customHeight="1">
      <c r="A3109" s="32">
        <f>IF(B3109&gt;0,1,0)</f>
        <v>0</v>
      </c>
      <c r="B3109" s="647"/>
      <c r="C3109" s="648"/>
      <c r="D3109" s="648"/>
      <c r="E3109" s="648"/>
      <c r="F3109" s="648"/>
      <c r="G3109" s="648"/>
      <c r="H3109" s="6"/>
      <c r="I3109" s="63"/>
      <c r="J3109" s="7"/>
      <c r="K3109" s="8"/>
      <c r="M3109" s="388" t="s">
        <v>3888</v>
      </c>
    </row>
    <row r="3110" spans="1:13" ht="24.95" customHeight="1">
      <c r="A3110" s="32">
        <f t="shared" ref="A3110:A3117" si="620">IF(H3110&gt;0,1,0)</f>
        <v>0</v>
      </c>
      <c r="B3110" s="10"/>
      <c r="C3110" s="2"/>
      <c r="D3110" s="2"/>
      <c r="E3110" s="2"/>
      <c r="F3110" s="2"/>
      <c r="G3110" s="2"/>
      <c r="H3110" s="3">
        <f>IF(AND(C3110=0,D3110=0,E3110=0,F3110=0,G3110=0),0,ROUND(IF(C3110=0,1,C3110)*IF(D3110=0,1,D3110)*IF(E3110=0,1,E3110)*IF(F3110=0,1,F3110)*IF(G3110=0,1,G3110),2))</f>
        <v>0</v>
      </c>
      <c r="I3110" s="63"/>
      <c r="J3110" s="7"/>
      <c r="K3110" s="8"/>
      <c r="M3110" s="389" t="s">
        <v>3889</v>
      </c>
    </row>
    <row r="3111" spans="1:13" ht="24.95" customHeight="1">
      <c r="A3111" s="32">
        <f t="shared" si="620"/>
        <v>0</v>
      </c>
      <c r="B3111" s="10"/>
      <c r="C3111" s="2"/>
      <c r="D3111" s="2"/>
      <c r="E3111" s="2"/>
      <c r="F3111" s="2"/>
      <c r="G3111" s="2"/>
      <c r="H3111" s="3">
        <f t="shared" ref="H3111:H3118" si="621">IF(AND(C3111=0,D3111=0,E3111=0,F3111=0,G3111=0),0,ROUND(IF(C3111=0,1,C3111)*IF(D3111=0,1,D3111)*IF(E3111=0,1,E3111)*IF(F3111=0,1,F3111)*IF(G3111=0,1,G3111),2))</f>
        <v>0</v>
      </c>
      <c r="I3111" s="63"/>
      <c r="J3111" s="7"/>
      <c r="K3111" s="8"/>
      <c r="M3111" s="389"/>
    </row>
    <row r="3112" spans="1:13" ht="24.95" customHeight="1">
      <c r="A3112" s="32">
        <f t="shared" si="620"/>
        <v>0</v>
      </c>
      <c r="B3112" s="10"/>
      <c r="C3112" s="2"/>
      <c r="D3112" s="2"/>
      <c r="E3112" s="2"/>
      <c r="F3112" s="2"/>
      <c r="G3112" s="2"/>
      <c r="H3112" s="3">
        <f t="shared" si="621"/>
        <v>0</v>
      </c>
      <c r="I3112" s="63"/>
      <c r="J3112" s="7"/>
      <c r="K3112" s="8"/>
      <c r="M3112" s="389"/>
    </row>
    <row r="3113" spans="1:13" ht="24.95" customHeight="1">
      <c r="A3113" s="32">
        <f t="shared" si="620"/>
        <v>0</v>
      </c>
      <c r="B3113" s="10"/>
      <c r="C3113" s="2"/>
      <c r="D3113" s="2"/>
      <c r="E3113" s="2"/>
      <c r="F3113" s="2"/>
      <c r="G3113" s="2"/>
      <c r="H3113" s="3">
        <f t="shared" si="621"/>
        <v>0</v>
      </c>
      <c r="I3113" s="63"/>
      <c r="J3113" s="7"/>
      <c r="K3113" s="8"/>
      <c r="M3113" s="389"/>
    </row>
    <row r="3114" spans="1:13" ht="24.95" customHeight="1">
      <c r="A3114" s="32">
        <f t="shared" si="620"/>
        <v>0</v>
      </c>
      <c r="B3114" s="10"/>
      <c r="C3114" s="2"/>
      <c r="D3114" s="2"/>
      <c r="E3114" s="2"/>
      <c r="F3114" s="2"/>
      <c r="G3114" s="2"/>
      <c r="H3114" s="3">
        <f t="shared" si="621"/>
        <v>0</v>
      </c>
      <c r="I3114" s="63"/>
      <c r="J3114" s="7"/>
      <c r="K3114" s="8"/>
      <c r="M3114" s="389"/>
    </row>
    <row r="3115" spans="1:13" ht="24.95" customHeight="1">
      <c r="A3115" s="32">
        <f t="shared" si="620"/>
        <v>0</v>
      </c>
      <c r="B3115" s="10"/>
      <c r="C3115" s="2"/>
      <c r="D3115" s="2"/>
      <c r="E3115" s="2"/>
      <c r="F3115" s="2"/>
      <c r="G3115" s="2"/>
      <c r="H3115" s="3">
        <f t="shared" si="621"/>
        <v>0</v>
      </c>
      <c r="I3115" s="63"/>
      <c r="J3115" s="7"/>
      <c r="K3115" s="8"/>
      <c r="M3115" s="389"/>
    </row>
    <row r="3116" spans="1:13" ht="24.95" customHeight="1">
      <c r="A3116" s="32">
        <f t="shared" si="620"/>
        <v>0</v>
      </c>
      <c r="B3116" s="10"/>
      <c r="C3116" s="2"/>
      <c r="D3116" s="2"/>
      <c r="E3116" s="2"/>
      <c r="F3116" s="2"/>
      <c r="G3116" s="2"/>
      <c r="H3116" s="3">
        <f t="shared" si="621"/>
        <v>0</v>
      </c>
      <c r="I3116" s="63"/>
      <c r="J3116" s="7"/>
      <c r="K3116" s="8"/>
      <c r="M3116" s="389"/>
    </row>
    <row r="3117" spans="1:13" ht="24.95" customHeight="1">
      <c r="A3117" s="32">
        <f t="shared" si="620"/>
        <v>0</v>
      </c>
      <c r="B3117" s="10"/>
      <c r="C3117" s="2"/>
      <c r="D3117" s="2"/>
      <c r="E3117" s="2"/>
      <c r="F3117" s="2"/>
      <c r="G3117" s="2"/>
      <c r="H3117" s="3">
        <f t="shared" si="621"/>
        <v>0</v>
      </c>
      <c r="I3117" s="63"/>
      <c r="J3117" s="7"/>
      <c r="K3117" s="8"/>
      <c r="M3117" s="389"/>
    </row>
    <row r="3118" spans="1:13" ht="24.95" customHeight="1">
      <c r="A3118" s="32"/>
      <c r="B3118" s="10"/>
      <c r="C3118" s="2"/>
      <c r="D3118" s="2"/>
      <c r="E3118" s="2"/>
      <c r="F3118" s="2"/>
      <c r="G3118" s="2"/>
      <c r="H3118" s="3">
        <f t="shared" si="621"/>
        <v>0</v>
      </c>
      <c r="I3118" s="63"/>
      <c r="J3118" s="7"/>
      <c r="K3118" s="8"/>
      <c r="M3118" s="389"/>
    </row>
    <row r="3119" spans="1:13" ht="24.95" customHeight="1">
      <c r="A3119" s="33" t="e">
        <f>VLOOKUP(B3109,O:W,2)</f>
        <v>#N/A</v>
      </c>
      <c r="B3119" s="649" t="s">
        <v>70</v>
      </c>
      <c r="C3119" s="650"/>
      <c r="D3119" s="650"/>
      <c r="E3119" s="650"/>
      <c r="F3119" s="650"/>
      <c r="G3119" s="650"/>
      <c r="H3119" s="6"/>
      <c r="I3119" s="63">
        <f>SUM(H3110:H3119)</f>
        <v>0</v>
      </c>
      <c r="J3119" s="1" t="e">
        <f>VLOOKUP(B3109,O:W,7)</f>
        <v>#N/A</v>
      </c>
      <c r="K3119" s="8"/>
      <c r="M3119" s="389"/>
    </row>
    <row r="3120" spans="1:13" ht="45.75" customHeight="1">
      <c r="A3120" s="32">
        <f>IF(B3120&gt;0,1,0)</f>
        <v>0</v>
      </c>
      <c r="B3120" s="647"/>
      <c r="C3120" s="648"/>
      <c r="D3120" s="648"/>
      <c r="E3120" s="648"/>
      <c r="F3120" s="648"/>
      <c r="G3120" s="648"/>
      <c r="H3120" s="6"/>
      <c r="I3120" s="63"/>
      <c r="J3120" s="7"/>
      <c r="K3120" s="8"/>
      <c r="M3120" s="388" t="s">
        <v>3888</v>
      </c>
    </row>
    <row r="3121" spans="1:13" ht="24.95" customHeight="1">
      <c r="A3121" s="32">
        <f t="shared" ref="A3121:A3128" si="622">IF(H3121&gt;0,1,0)</f>
        <v>0</v>
      </c>
      <c r="B3121" s="10"/>
      <c r="C3121" s="2"/>
      <c r="D3121" s="2"/>
      <c r="E3121" s="2"/>
      <c r="F3121" s="2"/>
      <c r="G3121" s="2"/>
      <c r="H3121" s="3">
        <f>IF(AND(C3121=0,D3121=0,E3121=0,F3121=0,G3121=0),0,ROUND(IF(C3121=0,1,C3121)*IF(D3121=0,1,D3121)*IF(E3121=0,1,E3121)*IF(F3121=0,1,F3121)*IF(G3121=0,1,G3121),2))</f>
        <v>0</v>
      </c>
      <c r="I3121" s="63"/>
      <c r="J3121" s="7"/>
      <c r="K3121" s="8"/>
      <c r="M3121" s="389" t="s">
        <v>3889</v>
      </c>
    </row>
    <row r="3122" spans="1:13" ht="24.95" customHeight="1">
      <c r="A3122" s="32">
        <f t="shared" si="622"/>
        <v>0</v>
      </c>
      <c r="B3122" s="10"/>
      <c r="C3122" s="2"/>
      <c r="D3122" s="2"/>
      <c r="E3122" s="2"/>
      <c r="F3122" s="2"/>
      <c r="G3122" s="2"/>
      <c r="H3122" s="3">
        <f t="shared" ref="H3122:H3128" si="623">IF(AND(C3122=0,D3122=0,E3122=0,F3122=0,G3122=0),0,ROUND(IF(C3122=0,1,C3122)*IF(D3122=0,1,D3122)*IF(E3122=0,1,E3122)*IF(F3122=0,1,F3122)*IF(G3122=0,1,G3122),2))</f>
        <v>0</v>
      </c>
      <c r="I3122" s="63"/>
      <c r="J3122" s="7"/>
      <c r="K3122" s="8"/>
      <c r="M3122" s="389"/>
    </row>
    <row r="3123" spans="1:13" ht="24.95" customHeight="1">
      <c r="A3123" s="32">
        <f t="shared" si="622"/>
        <v>0</v>
      </c>
      <c r="B3123" s="10"/>
      <c r="C3123" s="2"/>
      <c r="D3123" s="2"/>
      <c r="E3123" s="2"/>
      <c r="F3123" s="2"/>
      <c r="G3123" s="2"/>
      <c r="H3123" s="3">
        <f t="shared" si="623"/>
        <v>0</v>
      </c>
      <c r="I3123" s="63"/>
      <c r="J3123" s="7"/>
      <c r="K3123" s="8"/>
      <c r="M3123" s="389"/>
    </row>
    <row r="3124" spans="1:13" ht="24.95" customHeight="1">
      <c r="A3124" s="32">
        <f t="shared" si="622"/>
        <v>0</v>
      </c>
      <c r="B3124" s="10"/>
      <c r="C3124" s="2"/>
      <c r="D3124" s="2"/>
      <c r="E3124" s="2"/>
      <c r="F3124" s="2"/>
      <c r="G3124" s="2"/>
      <c r="H3124" s="3">
        <f t="shared" si="623"/>
        <v>0</v>
      </c>
      <c r="I3124" s="63"/>
      <c r="J3124" s="7"/>
      <c r="K3124" s="8"/>
      <c r="M3124" s="389"/>
    </row>
    <row r="3125" spans="1:13" ht="24.95" customHeight="1">
      <c r="A3125" s="32">
        <f t="shared" si="622"/>
        <v>0</v>
      </c>
      <c r="B3125" s="10"/>
      <c r="C3125" s="2"/>
      <c r="D3125" s="2"/>
      <c r="E3125" s="2"/>
      <c r="F3125" s="2"/>
      <c r="G3125" s="2"/>
      <c r="H3125" s="3">
        <f t="shared" si="623"/>
        <v>0</v>
      </c>
      <c r="I3125" s="63"/>
      <c r="J3125" s="7"/>
      <c r="K3125" s="8"/>
      <c r="M3125" s="389"/>
    </row>
    <row r="3126" spans="1:13" ht="24.95" customHeight="1">
      <c r="A3126" s="32">
        <f t="shared" si="622"/>
        <v>0</v>
      </c>
      <c r="B3126" s="10"/>
      <c r="C3126" s="2"/>
      <c r="D3126" s="2"/>
      <c r="E3126" s="2"/>
      <c r="F3126" s="2"/>
      <c r="G3126" s="2"/>
      <c r="H3126" s="3">
        <f t="shared" si="623"/>
        <v>0</v>
      </c>
      <c r="I3126" s="63"/>
      <c r="J3126" s="7"/>
      <c r="K3126" s="8"/>
      <c r="M3126" s="389"/>
    </row>
    <row r="3127" spans="1:13" ht="24.95" customHeight="1">
      <c r="A3127" s="32">
        <f t="shared" si="622"/>
        <v>0</v>
      </c>
      <c r="B3127" s="10"/>
      <c r="C3127" s="2"/>
      <c r="D3127" s="2"/>
      <c r="E3127" s="2"/>
      <c r="F3127" s="2"/>
      <c r="G3127" s="2"/>
      <c r="H3127" s="3">
        <f t="shared" si="623"/>
        <v>0</v>
      </c>
      <c r="I3127" s="63"/>
      <c r="J3127" s="7"/>
      <c r="K3127" s="8"/>
      <c r="M3127" s="389"/>
    </row>
    <row r="3128" spans="1:13" ht="24.95" customHeight="1">
      <c r="A3128" s="32">
        <f t="shared" si="622"/>
        <v>0</v>
      </c>
      <c r="B3128" s="10"/>
      <c r="C3128" s="2"/>
      <c r="D3128" s="2"/>
      <c r="E3128" s="2"/>
      <c r="F3128" s="2"/>
      <c r="G3128" s="2"/>
      <c r="H3128" s="3">
        <f t="shared" si="623"/>
        <v>0</v>
      </c>
      <c r="I3128" s="63"/>
      <c r="J3128" s="7"/>
      <c r="K3128" s="8"/>
      <c r="M3128" s="389"/>
    </row>
    <row r="3129" spans="1:13" ht="24.95" customHeight="1">
      <c r="A3129" s="33" t="e">
        <f>VLOOKUP(B3120,O:W,2)</f>
        <v>#N/A</v>
      </c>
      <c r="B3129" s="649" t="s">
        <v>70</v>
      </c>
      <c r="C3129" s="650"/>
      <c r="D3129" s="650"/>
      <c r="E3129" s="650"/>
      <c r="F3129" s="650"/>
      <c r="G3129" s="650"/>
      <c r="H3129" s="6"/>
      <c r="I3129" s="63">
        <f>SUM(H3121:H3129)</f>
        <v>0</v>
      </c>
      <c r="J3129" s="1" t="e">
        <f>VLOOKUP(B3120,O:W,7)</f>
        <v>#N/A</v>
      </c>
      <c r="K3129" s="8"/>
      <c r="M3129" s="389"/>
    </row>
    <row r="3130" spans="1:13" ht="45.75" customHeight="1">
      <c r="A3130" s="32">
        <f>IF(B3130&gt;0,1,0)</f>
        <v>0</v>
      </c>
      <c r="B3130" s="647"/>
      <c r="C3130" s="648"/>
      <c r="D3130" s="648"/>
      <c r="E3130" s="648"/>
      <c r="F3130" s="648"/>
      <c r="G3130" s="648"/>
      <c r="H3130" s="6"/>
      <c r="I3130" s="63"/>
      <c r="J3130" s="7"/>
      <c r="K3130" s="8"/>
      <c r="M3130" s="388" t="s">
        <v>3888</v>
      </c>
    </row>
    <row r="3131" spans="1:13" ht="24.95" customHeight="1">
      <c r="A3131" s="32">
        <f t="shared" ref="A3131:A3138" si="624">IF(H3131&gt;0,1,0)</f>
        <v>0</v>
      </c>
      <c r="B3131" s="10"/>
      <c r="C3131" s="2"/>
      <c r="D3131" s="2"/>
      <c r="E3131" s="2"/>
      <c r="F3131" s="2"/>
      <c r="G3131" s="2"/>
      <c r="H3131" s="3">
        <f>IF(AND(C3131=0,D3131=0,E3131=0,F3131=0,G3131=0),0,ROUND(IF(C3131=0,1,C3131)*IF(D3131=0,1,D3131)*IF(E3131=0,1,E3131)*IF(F3131=0,1,F3131)*IF(G3131=0,1,G3131),2))</f>
        <v>0</v>
      </c>
      <c r="I3131" s="63"/>
      <c r="J3131" s="7"/>
      <c r="K3131" s="8"/>
      <c r="M3131" s="389" t="s">
        <v>3889</v>
      </c>
    </row>
    <row r="3132" spans="1:13" ht="24.95" customHeight="1">
      <c r="A3132" s="32">
        <f t="shared" si="624"/>
        <v>0</v>
      </c>
      <c r="B3132" s="10"/>
      <c r="C3132" s="2"/>
      <c r="D3132" s="2"/>
      <c r="E3132" s="2"/>
      <c r="F3132" s="2"/>
      <c r="G3132" s="2"/>
      <c r="H3132" s="3">
        <f t="shared" ref="H3132:H3138" si="625">IF(AND(C3132=0,D3132=0,E3132=0,F3132=0,G3132=0),0,ROUND(IF(C3132=0,1,C3132)*IF(D3132=0,1,D3132)*IF(E3132=0,1,E3132)*IF(F3132=0,1,F3132)*IF(G3132=0,1,G3132),2))</f>
        <v>0</v>
      </c>
      <c r="I3132" s="63"/>
      <c r="J3132" s="7"/>
      <c r="K3132" s="8"/>
      <c r="M3132" s="389"/>
    </row>
    <row r="3133" spans="1:13" ht="24.95" customHeight="1">
      <c r="A3133" s="32">
        <f t="shared" si="624"/>
        <v>0</v>
      </c>
      <c r="B3133" s="10"/>
      <c r="C3133" s="2"/>
      <c r="D3133" s="2"/>
      <c r="E3133" s="2"/>
      <c r="F3133" s="2"/>
      <c r="G3133" s="2"/>
      <c r="H3133" s="3">
        <f t="shared" si="625"/>
        <v>0</v>
      </c>
      <c r="I3133" s="63"/>
      <c r="J3133" s="7"/>
      <c r="K3133" s="8"/>
      <c r="M3133" s="389"/>
    </row>
    <row r="3134" spans="1:13" ht="24.95" customHeight="1">
      <c r="A3134" s="32">
        <f t="shared" si="624"/>
        <v>0</v>
      </c>
      <c r="B3134" s="10"/>
      <c r="C3134" s="2"/>
      <c r="D3134" s="2"/>
      <c r="E3134" s="2"/>
      <c r="F3134" s="2"/>
      <c r="G3134" s="2"/>
      <c r="H3134" s="3">
        <f t="shared" si="625"/>
        <v>0</v>
      </c>
      <c r="I3134" s="63"/>
      <c r="J3134" s="7"/>
      <c r="K3134" s="8"/>
      <c r="M3134" s="389"/>
    </row>
    <row r="3135" spans="1:13" ht="24.95" customHeight="1">
      <c r="A3135" s="32">
        <f t="shared" si="624"/>
        <v>0</v>
      </c>
      <c r="B3135" s="10"/>
      <c r="C3135" s="2"/>
      <c r="D3135" s="2"/>
      <c r="E3135" s="2"/>
      <c r="F3135" s="2"/>
      <c r="G3135" s="2"/>
      <c r="H3135" s="3">
        <f t="shared" si="625"/>
        <v>0</v>
      </c>
      <c r="I3135" s="63"/>
      <c r="J3135" s="7"/>
      <c r="K3135" s="8"/>
      <c r="M3135" s="389"/>
    </row>
    <row r="3136" spans="1:13" ht="24.95" customHeight="1">
      <c r="A3136" s="32">
        <f t="shared" si="624"/>
        <v>0</v>
      </c>
      <c r="B3136" s="10"/>
      <c r="C3136" s="2"/>
      <c r="D3136" s="2"/>
      <c r="E3136" s="2"/>
      <c r="F3136" s="2"/>
      <c r="G3136" s="2"/>
      <c r="H3136" s="3">
        <f t="shared" si="625"/>
        <v>0</v>
      </c>
      <c r="I3136" s="63"/>
      <c r="J3136" s="7"/>
      <c r="K3136" s="8"/>
      <c r="M3136" s="389"/>
    </row>
    <row r="3137" spans="1:13" ht="24.95" customHeight="1">
      <c r="A3137" s="32">
        <f t="shared" si="624"/>
        <v>0</v>
      </c>
      <c r="B3137" s="10"/>
      <c r="C3137" s="2"/>
      <c r="D3137" s="2"/>
      <c r="E3137" s="2"/>
      <c r="F3137" s="2"/>
      <c r="G3137" s="2"/>
      <c r="H3137" s="3">
        <f t="shared" si="625"/>
        <v>0</v>
      </c>
      <c r="I3137" s="63"/>
      <c r="J3137" s="7"/>
      <c r="K3137" s="8"/>
      <c r="M3137" s="389"/>
    </row>
    <row r="3138" spans="1:13" ht="24.95" customHeight="1">
      <c r="A3138" s="32">
        <f t="shared" si="624"/>
        <v>0</v>
      </c>
      <c r="B3138" s="10"/>
      <c r="C3138" s="2"/>
      <c r="D3138" s="2"/>
      <c r="E3138" s="2"/>
      <c r="F3138" s="2"/>
      <c r="G3138" s="2"/>
      <c r="H3138" s="3">
        <f t="shared" si="625"/>
        <v>0</v>
      </c>
      <c r="I3138" s="63"/>
      <c r="J3138" s="7"/>
      <c r="K3138" s="8"/>
      <c r="M3138" s="389"/>
    </row>
    <row r="3139" spans="1:13" ht="24.95" customHeight="1">
      <c r="A3139" s="33" t="e">
        <f>VLOOKUP(B3130,O:W,2)</f>
        <v>#N/A</v>
      </c>
      <c r="B3139" s="649" t="s">
        <v>70</v>
      </c>
      <c r="C3139" s="650"/>
      <c r="D3139" s="650"/>
      <c r="E3139" s="650"/>
      <c r="F3139" s="650"/>
      <c r="G3139" s="650"/>
      <c r="H3139" s="6"/>
      <c r="I3139" s="63">
        <f>SUM(H3131:H3139)</f>
        <v>0</v>
      </c>
      <c r="J3139" s="1" t="e">
        <f>VLOOKUP(B3130,O:W,7)</f>
        <v>#N/A</v>
      </c>
      <c r="K3139" s="8"/>
      <c r="M3139" s="389"/>
    </row>
    <row r="3140" spans="1:13" ht="45.75" customHeight="1">
      <c r="A3140" s="32">
        <f>IF(B3140&gt;0,1,0)</f>
        <v>0</v>
      </c>
      <c r="B3140" s="647"/>
      <c r="C3140" s="648"/>
      <c r="D3140" s="648"/>
      <c r="E3140" s="648"/>
      <c r="F3140" s="648"/>
      <c r="G3140" s="648"/>
      <c r="H3140" s="6"/>
      <c r="I3140" s="63"/>
      <c r="J3140" s="7"/>
      <c r="K3140" s="8"/>
      <c r="M3140" s="388" t="s">
        <v>3888</v>
      </c>
    </row>
    <row r="3141" spans="1:13" ht="24.95" customHeight="1">
      <c r="A3141" s="32">
        <f t="shared" ref="A3141:A3148" si="626">IF(H3141&gt;0,1,0)</f>
        <v>0</v>
      </c>
      <c r="B3141" s="10"/>
      <c r="C3141" s="2"/>
      <c r="D3141" s="2"/>
      <c r="E3141" s="2"/>
      <c r="F3141" s="2"/>
      <c r="G3141" s="2"/>
      <c r="H3141" s="3">
        <f>IF(AND(C3141=0,D3141=0,E3141=0,F3141=0,G3141=0),0,ROUND(IF(C3141=0,1,C3141)*IF(D3141=0,1,D3141)*IF(E3141=0,1,E3141)*IF(F3141=0,1,F3141)*IF(G3141=0,1,G3141),2))</f>
        <v>0</v>
      </c>
      <c r="I3141" s="63"/>
      <c r="J3141" s="7"/>
      <c r="K3141" s="8"/>
      <c r="M3141" s="389" t="s">
        <v>3889</v>
      </c>
    </row>
    <row r="3142" spans="1:13" ht="24.95" customHeight="1">
      <c r="A3142" s="32">
        <f t="shared" si="626"/>
        <v>0</v>
      </c>
      <c r="B3142" s="10"/>
      <c r="C3142" s="2"/>
      <c r="D3142" s="2"/>
      <c r="E3142" s="2"/>
      <c r="F3142" s="2"/>
      <c r="G3142" s="2"/>
      <c r="H3142" s="3">
        <f t="shared" ref="H3142:H3148" si="627">IF(AND(C3142=0,D3142=0,E3142=0,F3142=0,G3142=0),0,ROUND(IF(C3142=0,1,C3142)*IF(D3142=0,1,D3142)*IF(E3142=0,1,E3142)*IF(F3142=0,1,F3142)*IF(G3142=0,1,G3142),2))</f>
        <v>0</v>
      </c>
      <c r="I3142" s="63"/>
      <c r="J3142" s="7"/>
      <c r="K3142" s="8"/>
      <c r="M3142" s="389"/>
    </row>
    <row r="3143" spans="1:13" ht="24.95" customHeight="1">
      <c r="A3143" s="32">
        <f t="shared" si="626"/>
        <v>0</v>
      </c>
      <c r="B3143" s="10"/>
      <c r="C3143" s="2"/>
      <c r="D3143" s="2"/>
      <c r="E3143" s="2"/>
      <c r="F3143" s="2"/>
      <c r="G3143" s="2"/>
      <c r="H3143" s="3">
        <f t="shared" si="627"/>
        <v>0</v>
      </c>
      <c r="I3143" s="63"/>
      <c r="J3143" s="7"/>
      <c r="K3143" s="8"/>
      <c r="M3143" s="389"/>
    </row>
    <row r="3144" spans="1:13" ht="24.95" customHeight="1">
      <c r="A3144" s="32">
        <f t="shared" si="626"/>
        <v>0</v>
      </c>
      <c r="B3144" s="10"/>
      <c r="C3144" s="2"/>
      <c r="D3144" s="2"/>
      <c r="E3144" s="2"/>
      <c r="F3144" s="2"/>
      <c r="G3144" s="2"/>
      <c r="H3144" s="3">
        <f t="shared" si="627"/>
        <v>0</v>
      </c>
      <c r="I3144" s="63"/>
      <c r="J3144" s="7"/>
      <c r="K3144" s="8"/>
      <c r="M3144" s="389"/>
    </row>
    <row r="3145" spans="1:13" ht="24.95" customHeight="1">
      <c r="A3145" s="32">
        <f t="shared" si="626"/>
        <v>0</v>
      </c>
      <c r="B3145" s="10"/>
      <c r="C3145" s="2"/>
      <c r="D3145" s="2"/>
      <c r="E3145" s="2"/>
      <c r="F3145" s="2"/>
      <c r="G3145" s="2"/>
      <c r="H3145" s="3">
        <f t="shared" si="627"/>
        <v>0</v>
      </c>
      <c r="I3145" s="63"/>
      <c r="J3145" s="7"/>
      <c r="K3145" s="8"/>
      <c r="M3145" s="389"/>
    </row>
    <row r="3146" spans="1:13" ht="24.95" customHeight="1">
      <c r="A3146" s="32">
        <f t="shared" si="626"/>
        <v>0</v>
      </c>
      <c r="B3146" s="10"/>
      <c r="C3146" s="2"/>
      <c r="D3146" s="2"/>
      <c r="E3146" s="2"/>
      <c r="F3146" s="2"/>
      <c r="G3146" s="2"/>
      <c r="H3146" s="3">
        <f t="shared" si="627"/>
        <v>0</v>
      </c>
      <c r="I3146" s="63"/>
      <c r="J3146" s="7"/>
      <c r="K3146" s="8"/>
      <c r="M3146" s="389"/>
    </row>
    <row r="3147" spans="1:13" ht="24.95" customHeight="1">
      <c r="A3147" s="32">
        <f t="shared" si="626"/>
        <v>0</v>
      </c>
      <c r="B3147" s="10"/>
      <c r="C3147" s="2"/>
      <c r="D3147" s="2"/>
      <c r="E3147" s="2"/>
      <c r="F3147" s="2"/>
      <c r="G3147" s="2"/>
      <c r="H3147" s="3">
        <f t="shared" si="627"/>
        <v>0</v>
      </c>
      <c r="I3147" s="63"/>
      <c r="J3147" s="7"/>
      <c r="K3147" s="8"/>
      <c r="M3147" s="389"/>
    </row>
    <row r="3148" spans="1:13" ht="24.95" customHeight="1">
      <c r="A3148" s="32">
        <f t="shared" si="626"/>
        <v>0</v>
      </c>
      <c r="B3148" s="10"/>
      <c r="C3148" s="2"/>
      <c r="D3148" s="2"/>
      <c r="E3148" s="2"/>
      <c r="F3148" s="2"/>
      <c r="G3148" s="2"/>
      <c r="H3148" s="3">
        <f t="shared" si="627"/>
        <v>0</v>
      </c>
      <c r="I3148" s="63"/>
      <c r="J3148" s="7"/>
      <c r="K3148" s="8"/>
      <c r="M3148" s="389"/>
    </row>
    <row r="3149" spans="1:13" ht="24.95" customHeight="1">
      <c r="A3149" s="33" t="e">
        <f>VLOOKUP(B3140,O:W,2)</f>
        <v>#N/A</v>
      </c>
      <c r="B3149" s="649" t="s">
        <v>70</v>
      </c>
      <c r="C3149" s="650"/>
      <c r="D3149" s="650"/>
      <c r="E3149" s="650"/>
      <c r="F3149" s="650"/>
      <c r="G3149" s="650"/>
      <c r="H3149" s="6"/>
      <c r="I3149" s="63">
        <f>SUM(H3141:H3149)</f>
        <v>0</v>
      </c>
      <c r="J3149" s="1" t="e">
        <f>VLOOKUP(B3140,O:W,7)</f>
        <v>#N/A</v>
      </c>
      <c r="K3149" s="8"/>
      <c r="M3149" s="389"/>
    </row>
    <row r="3150" spans="1:13" ht="45.75" customHeight="1">
      <c r="A3150" s="32">
        <f>IF(B3150&gt;0,1,0)</f>
        <v>0</v>
      </c>
      <c r="B3150" s="647"/>
      <c r="C3150" s="648"/>
      <c r="D3150" s="648"/>
      <c r="E3150" s="648"/>
      <c r="F3150" s="648"/>
      <c r="G3150" s="648"/>
      <c r="H3150" s="6"/>
      <c r="I3150" s="63"/>
      <c r="J3150" s="7"/>
      <c r="K3150" s="8"/>
      <c r="M3150" s="388" t="s">
        <v>3888</v>
      </c>
    </row>
    <row r="3151" spans="1:13" ht="24.95" customHeight="1">
      <c r="A3151" s="32">
        <f t="shared" ref="A3151:A3158" si="628">IF(H3151&gt;0,1,0)</f>
        <v>0</v>
      </c>
      <c r="B3151" s="10"/>
      <c r="C3151" s="2"/>
      <c r="D3151" s="2"/>
      <c r="E3151" s="2"/>
      <c r="F3151" s="2"/>
      <c r="G3151" s="2"/>
      <c r="H3151" s="3">
        <f>IF(AND(C3151=0,D3151=0,E3151=0,F3151=0,G3151=0),0,ROUND(IF(C3151=0,1,C3151)*IF(D3151=0,1,D3151)*IF(E3151=0,1,E3151)*IF(F3151=0,1,F3151)*IF(G3151=0,1,G3151),2))</f>
        <v>0</v>
      </c>
      <c r="I3151" s="63"/>
      <c r="J3151" s="7"/>
      <c r="K3151" s="8"/>
      <c r="M3151" s="389" t="s">
        <v>3889</v>
      </c>
    </row>
    <row r="3152" spans="1:13" ht="24.95" customHeight="1">
      <c r="A3152" s="32">
        <f t="shared" si="628"/>
        <v>0</v>
      </c>
      <c r="B3152" s="10"/>
      <c r="C3152" s="2"/>
      <c r="D3152" s="2"/>
      <c r="E3152" s="2"/>
      <c r="F3152" s="2"/>
      <c r="G3152" s="2"/>
      <c r="H3152" s="3">
        <f t="shared" ref="H3152:H3158" si="629">IF(AND(C3152=0,D3152=0,E3152=0,F3152=0,G3152=0),0,ROUND(IF(C3152=0,1,C3152)*IF(D3152=0,1,D3152)*IF(E3152=0,1,E3152)*IF(F3152=0,1,F3152)*IF(G3152=0,1,G3152),2))</f>
        <v>0</v>
      </c>
      <c r="I3152" s="63"/>
      <c r="J3152" s="7"/>
      <c r="K3152" s="8"/>
      <c r="M3152" s="389"/>
    </row>
    <row r="3153" spans="1:13" ht="24.95" customHeight="1">
      <c r="A3153" s="32">
        <f t="shared" si="628"/>
        <v>0</v>
      </c>
      <c r="B3153" s="10"/>
      <c r="C3153" s="2"/>
      <c r="D3153" s="2"/>
      <c r="E3153" s="2"/>
      <c r="F3153" s="2"/>
      <c r="G3153" s="2"/>
      <c r="H3153" s="3">
        <f t="shared" si="629"/>
        <v>0</v>
      </c>
      <c r="I3153" s="63"/>
      <c r="J3153" s="7"/>
      <c r="K3153" s="8"/>
      <c r="M3153" s="389"/>
    </row>
    <row r="3154" spans="1:13" ht="24.95" customHeight="1">
      <c r="A3154" s="32">
        <f t="shared" si="628"/>
        <v>0</v>
      </c>
      <c r="B3154" s="10"/>
      <c r="C3154" s="2"/>
      <c r="D3154" s="2"/>
      <c r="E3154" s="2"/>
      <c r="F3154" s="2"/>
      <c r="G3154" s="2"/>
      <c r="H3154" s="3">
        <f t="shared" si="629"/>
        <v>0</v>
      </c>
      <c r="I3154" s="63"/>
      <c r="J3154" s="7"/>
      <c r="K3154" s="8"/>
      <c r="M3154" s="389"/>
    </row>
    <row r="3155" spans="1:13" ht="24.95" customHeight="1">
      <c r="A3155" s="32">
        <f t="shared" si="628"/>
        <v>0</v>
      </c>
      <c r="B3155" s="10"/>
      <c r="C3155" s="2"/>
      <c r="D3155" s="2"/>
      <c r="E3155" s="2"/>
      <c r="F3155" s="2"/>
      <c r="G3155" s="2"/>
      <c r="H3155" s="3">
        <f t="shared" si="629"/>
        <v>0</v>
      </c>
      <c r="I3155" s="63"/>
      <c r="J3155" s="7"/>
      <c r="K3155" s="8"/>
      <c r="M3155" s="389"/>
    </row>
    <row r="3156" spans="1:13" ht="24.95" customHeight="1">
      <c r="A3156" s="32">
        <f t="shared" si="628"/>
        <v>0</v>
      </c>
      <c r="B3156" s="10"/>
      <c r="C3156" s="2"/>
      <c r="D3156" s="2"/>
      <c r="E3156" s="2"/>
      <c r="F3156" s="2"/>
      <c r="G3156" s="2"/>
      <c r="H3156" s="3">
        <f t="shared" si="629"/>
        <v>0</v>
      </c>
      <c r="I3156" s="63"/>
      <c r="J3156" s="7"/>
      <c r="K3156" s="8"/>
      <c r="M3156" s="389"/>
    </row>
    <row r="3157" spans="1:13" ht="24.95" customHeight="1">
      <c r="A3157" s="32">
        <f t="shared" si="628"/>
        <v>0</v>
      </c>
      <c r="B3157" s="10"/>
      <c r="C3157" s="2"/>
      <c r="D3157" s="2"/>
      <c r="E3157" s="2"/>
      <c r="F3157" s="2"/>
      <c r="G3157" s="2"/>
      <c r="H3157" s="3">
        <f t="shared" si="629"/>
        <v>0</v>
      </c>
      <c r="I3157" s="63"/>
      <c r="J3157" s="7"/>
      <c r="K3157" s="8"/>
      <c r="M3157" s="389"/>
    </row>
    <row r="3158" spans="1:13" ht="24.95" customHeight="1">
      <c r="A3158" s="32">
        <f t="shared" si="628"/>
        <v>0</v>
      </c>
      <c r="B3158" s="10"/>
      <c r="C3158" s="2"/>
      <c r="D3158" s="2"/>
      <c r="E3158" s="2"/>
      <c r="F3158" s="2"/>
      <c r="G3158" s="2"/>
      <c r="H3158" s="3">
        <f t="shared" si="629"/>
        <v>0</v>
      </c>
      <c r="I3158" s="63"/>
      <c r="J3158" s="7"/>
      <c r="K3158" s="8"/>
      <c r="M3158" s="389"/>
    </row>
    <row r="3159" spans="1:13" ht="24.95" customHeight="1">
      <c r="A3159" s="33" t="e">
        <f>VLOOKUP(B3150,O:W,2)</f>
        <v>#N/A</v>
      </c>
      <c r="B3159" s="649" t="s">
        <v>70</v>
      </c>
      <c r="C3159" s="650"/>
      <c r="D3159" s="650"/>
      <c r="E3159" s="650"/>
      <c r="F3159" s="650"/>
      <c r="G3159" s="650"/>
      <c r="H3159" s="6"/>
      <c r="I3159" s="63">
        <f>SUM(H3151:H3159)</f>
        <v>0</v>
      </c>
      <c r="J3159" s="1" t="e">
        <f>VLOOKUP(B3150,O:W,7)</f>
        <v>#N/A</v>
      </c>
      <c r="K3159" s="8"/>
      <c r="M3159" s="389"/>
    </row>
    <row r="3160" spans="1:13" ht="45.75" customHeight="1">
      <c r="A3160" s="32">
        <f>IF(B3160&gt;0,1,0)</f>
        <v>0</v>
      </c>
      <c r="B3160" s="647"/>
      <c r="C3160" s="648"/>
      <c r="D3160" s="648"/>
      <c r="E3160" s="648"/>
      <c r="F3160" s="648"/>
      <c r="G3160" s="648"/>
      <c r="H3160" s="6"/>
      <c r="I3160" s="63"/>
      <c r="J3160" s="7"/>
      <c r="K3160" s="8"/>
      <c r="M3160" s="388" t="s">
        <v>3888</v>
      </c>
    </row>
    <row r="3161" spans="1:13" ht="24.95" customHeight="1">
      <c r="A3161" s="32">
        <f t="shared" ref="A3161:A3168" si="630">IF(H3161&gt;0,1,0)</f>
        <v>0</v>
      </c>
      <c r="B3161" s="10"/>
      <c r="C3161" s="2"/>
      <c r="D3161" s="2"/>
      <c r="E3161" s="2"/>
      <c r="F3161" s="2"/>
      <c r="G3161" s="2"/>
      <c r="H3161" s="3">
        <f>IF(AND(C3161=0,D3161=0,E3161=0,F3161=0,G3161=0),0,ROUND(IF(C3161=0,1,C3161)*IF(D3161=0,1,D3161)*IF(E3161=0,1,E3161)*IF(F3161=0,1,F3161)*IF(G3161=0,1,G3161),2))</f>
        <v>0</v>
      </c>
      <c r="I3161" s="63"/>
      <c r="J3161" s="7"/>
      <c r="K3161" s="8"/>
      <c r="M3161" s="389" t="s">
        <v>3889</v>
      </c>
    </row>
    <row r="3162" spans="1:13" ht="24.95" customHeight="1">
      <c r="A3162" s="32">
        <f t="shared" si="630"/>
        <v>0</v>
      </c>
      <c r="B3162" s="10"/>
      <c r="C3162" s="2"/>
      <c r="D3162" s="2"/>
      <c r="E3162" s="2"/>
      <c r="F3162" s="2"/>
      <c r="G3162" s="2"/>
      <c r="H3162" s="3">
        <f t="shared" ref="H3162:H3168" si="631">IF(AND(C3162=0,D3162=0,E3162=0,F3162=0,G3162=0),0,ROUND(IF(C3162=0,1,C3162)*IF(D3162=0,1,D3162)*IF(E3162=0,1,E3162)*IF(F3162=0,1,F3162)*IF(G3162=0,1,G3162),2))</f>
        <v>0</v>
      </c>
      <c r="I3162" s="63"/>
      <c r="J3162" s="7"/>
      <c r="K3162" s="8"/>
      <c r="M3162" s="389"/>
    </row>
    <row r="3163" spans="1:13" ht="24.95" customHeight="1">
      <c r="A3163" s="32">
        <f t="shared" si="630"/>
        <v>0</v>
      </c>
      <c r="B3163" s="10"/>
      <c r="C3163" s="2"/>
      <c r="D3163" s="2"/>
      <c r="E3163" s="2"/>
      <c r="F3163" s="2"/>
      <c r="G3163" s="2"/>
      <c r="H3163" s="3">
        <f t="shared" si="631"/>
        <v>0</v>
      </c>
      <c r="I3163" s="63"/>
      <c r="J3163" s="7"/>
      <c r="K3163" s="8"/>
      <c r="M3163" s="389"/>
    </row>
    <row r="3164" spans="1:13" ht="24.95" customHeight="1">
      <c r="A3164" s="32">
        <f t="shared" si="630"/>
        <v>0</v>
      </c>
      <c r="B3164" s="10"/>
      <c r="C3164" s="2"/>
      <c r="D3164" s="2"/>
      <c r="E3164" s="2"/>
      <c r="F3164" s="2"/>
      <c r="G3164" s="2"/>
      <c r="H3164" s="3">
        <f t="shared" si="631"/>
        <v>0</v>
      </c>
      <c r="I3164" s="63"/>
      <c r="J3164" s="7"/>
      <c r="K3164" s="8"/>
      <c r="M3164" s="389"/>
    </row>
    <row r="3165" spans="1:13" ht="24.95" customHeight="1">
      <c r="A3165" s="32">
        <f t="shared" si="630"/>
        <v>0</v>
      </c>
      <c r="B3165" s="10"/>
      <c r="C3165" s="2"/>
      <c r="D3165" s="2"/>
      <c r="E3165" s="2"/>
      <c r="F3165" s="2"/>
      <c r="G3165" s="2"/>
      <c r="H3165" s="3">
        <f t="shared" si="631"/>
        <v>0</v>
      </c>
      <c r="I3165" s="63"/>
      <c r="J3165" s="7"/>
      <c r="K3165" s="8"/>
      <c r="M3165" s="389"/>
    </row>
    <row r="3166" spans="1:13" ht="24.95" customHeight="1">
      <c r="A3166" s="32">
        <f t="shared" si="630"/>
        <v>0</v>
      </c>
      <c r="B3166" s="10"/>
      <c r="C3166" s="2"/>
      <c r="D3166" s="2"/>
      <c r="E3166" s="2"/>
      <c r="F3166" s="2"/>
      <c r="G3166" s="2"/>
      <c r="H3166" s="3">
        <f t="shared" si="631"/>
        <v>0</v>
      </c>
      <c r="I3166" s="63"/>
      <c r="J3166" s="7"/>
      <c r="K3166" s="8"/>
      <c r="M3166" s="389"/>
    </row>
    <row r="3167" spans="1:13" ht="24.95" customHeight="1">
      <c r="A3167" s="32">
        <f t="shared" si="630"/>
        <v>0</v>
      </c>
      <c r="B3167" s="10"/>
      <c r="C3167" s="2"/>
      <c r="D3167" s="2"/>
      <c r="E3167" s="2"/>
      <c r="F3167" s="2"/>
      <c r="G3167" s="2"/>
      <c r="H3167" s="3">
        <f t="shared" si="631"/>
        <v>0</v>
      </c>
      <c r="I3167" s="63"/>
      <c r="J3167" s="7"/>
      <c r="K3167" s="8"/>
      <c r="M3167" s="389"/>
    </row>
    <row r="3168" spans="1:13" ht="24.95" customHeight="1">
      <c r="A3168" s="32">
        <f t="shared" si="630"/>
        <v>0</v>
      </c>
      <c r="B3168" s="10"/>
      <c r="C3168" s="2"/>
      <c r="D3168" s="2"/>
      <c r="E3168" s="2"/>
      <c r="F3168" s="2"/>
      <c r="G3168" s="2"/>
      <c r="H3168" s="3">
        <f t="shared" si="631"/>
        <v>0</v>
      </c>
      <c r="I3168" s="63"/>
      <c r="J3168" s="7"/>
      <c r="K3168" s="8"/>
      <c r="M3168" s="389"/>
    </row>
    <row r="3169" spans="1:13" ht="24.95" customHeight="1">
      <c r="A3169" s="33" t="e">
        <f>VLOOKUP(B3160,O:W,2)</f>
        <v>#N/A</v>
      </c>
      <c r="B3169" s="649" t="s">
        <v>70</v>
      </c>
      <c r="C3169" s="650"/>
      <c r="D3169" s="650"/>
      <c r="E3169" s="650"/>
      <c r="F3169" s="650"/>
      <c r="G3169" s="650"/>
      <c r="H3169" s="6"/>
      <c r="I3169" s="63">
        <f>SUM(H3161:H3169)</f>
        <v>0</v>
      </c>
      <c r="J3169" s="1" t="e">
        <f>VLOOKUP(B3160,O:W,7)</f>
        <v>#N/A</v>
      </c>
      <c r="K3169" s="8"/>
      <c r="M3169" s="389"/>
    </row>
    <row r="3170" spans="1:13" ht="45.75" customHeight="1">
      <c r="A3170" s="32">
        <f>IF(B3170&gt;0,1,0)</f>
        <v>0</v>
      </c>
      <c r="B3170" s="647"/>
      <c r="C3170" s="648"/>
      <c r="D3170" s="648"/>
      <c r="E3170" s="648"/>
      <c r="F3170" s="648"/>
      <c r="G3170" s="648"/>
      <c r="H3170" s="6"/>
      <c r="I3170" s="63"/>
      <c r="J3170" s="7"/>
      <c r="K3170" s="8"/>
      <c r="M3170" s="388" t="s">
        <v>3888</v>
      </c>
    </row>
    <row r="3171" spans="1:13" ht="24.95" customHeight="1">
      <c r="A3171" s="32">
        <f t="shared" ref="A3171:A3178" si="632">IF(H3171&gt;0,1,0)</f>
        <v>0</v>
      </c>
      <c r="B3171" s="10"/>
      <c r="C3171" s="2"/>
      <c r="D3171" s="2"/>
      <c r="E3171" s="2"/>
      <c r="F3171" s="2"/>
      <c r="G3171" s="2"/>
      <c r="H3171" s="3">
        <f>IF(AND(C3171=0,D3171=0,E3171=0,F3171=0,G3171=0),0,ROUND(IF(C3171=0,1,C3171)*IF(D3171=0,1,D3171)*IF(E3171=0,1,E3171)*IF(F3171=0,1,F3171)*IF(G3171=0,1,G3171),2))</f>
        <v>0</v>
      </c>
      <c r="I3171" s="63"/>
      <c r="J3171" s="7"/>
      <c r="K3171" s="8"/>
      <c r="M3171" s="389" t="s">
        <v>3889</v>
      </c>
    </row>
    <row r="3172" spans="1:13" ht="24.95" customHeight="1">
      <c r="A3172" s="32">
        <f t="shared" si="632"/>
        <v>0</v>
      </c>
      <c r="B3172" s="10"/>
      <c r="C3172" s="2"/>
      <c r="D3172" s="2"/>
      <c r="E3172" s="2"/>
      <c r="F3172" s="2"/>
      <c r="G3172" s="2"/>
      <c r="H3172" s="3">
        <f t="shared" ref="H3172:H3178" si="633">IF(AND(C3172=0,D3172=0,E3172=0,F3172=0,G3172=0),0,ROUND(IF(C3172=0,1,C3172)*IF(D3172=0,1,D3172)*IF(E3172=0,1,E3172)*IF(F3172=0,1,F3172)*IF(G3172=0,1,G3172),2))</f>
        <v>0</v>
      </c>
      <c r="I3172" s="63"/>
      <c r="J3172" s="7"/>
      <c r="K3172" s="8"/>
      <c r="M3172" s="389"/>
    </row>
    <row r="3173" spans="1:13" ht="24.95" customHeight="1">
      <c r="A3173" s="32">
        <f t="shared" si="632"/>
        <v>0</v>
      </c>
      <c r="B3173" s="10"/>
      <c r="C3173" s="2"/>
      <c r="D3173" s="2"/>
      <c r="E3173" s="2"/>
      <c r="F3173" s="2"/>
      <c r="G3173" s="2"/>
      <c r="H3173" s="3">
        <f t="shared" si="633"/>
        <v>0</v>
      </c>
      <c r="I3173" s="63"/>
      <c r="J3173" s="7"/>
      <c r="K3173" s="8"/>
      <c r="M3173" s="389"/>
    </row>
    <row r="3174" spans="1:13" ht="24.95" customHeight="1">
      <c r="A3174" s="32">
        <f t="shared" si="632"/>
        <v>0</v>
      </c>
      <c r="B3174" s="10"/>
      <c r="C3174" s="2"/>
      <c r="D3174" s="2"/>
      <c r="E3174" s="2"/>
      <c r="F3174" s="2"/>
      <c r="G3174" s="2"/>
      <c r="H3174" s="3">
        <f t="shared" si="633"/>
        <v>0</v>
      </c>
      <c r="I3174" s="63"/>
      <c r="J3174" s="7"/>
      <c r="K3174" s="8"/>
      <c r="M3174" s="389"/>
    </row>
    <row r="3175" spans="1:13" ht="24.95" customHeight="1">
      <c r="A3175" s="32">
        <f t="shared" si="632"/>
        <v>0</v>
      </c>
      <c r="B3175" s="10"/>
      <c r="C3175" s="2"/>
      <c r="D3175" s="2"/>
      <c r="E3175" s="2"/>
      <c r="F3175" s="2"/>
      <c r="G3175" s="2"/>
      <c r="H3175" s="3">
        <f t="shared" si="633"/>
        <v>0</v>
      </c>
      <c r="I3175" s="63"/>
      <c r="J3175" s="7"/>
      <c r="K3175" s="8"/>
      <c r="M3175" s="389"/>
    </row>
    <row r="3176" spans="1:13" ht="24.95" customHeight="1">
      <c r="A3176" s="32">
        <f t="shared" si="632"/>
        <v>0</v>
      </c>
      <c r="B3176" s="10"/>
      <c r="C3176" s="2"/>
      <c r="D3176" s="2"/>
      <c r="E3176" s="2"/>
      <c r="F3176" s="2"/>
      <c r="G3176" s="2"/>
      <c r="H3176" s="3">
        <f t="shared" si="633"/>
        <v>0</v>
      </c>
      <c r="I3176" s="63"/>
      <c r="J3176" s="7"/>
      <c r="K3176" s="8"/>
      <c r="M3176" s="389"/>
    </row>
    <row r="3177" spans="1:13" ht="24.95" customHeight="1">
      <c r="A3177" s="32">
        <f t="shared" si="632"/>
        <v>0</v>
      </c>
      <c r="B3177" s="10"/>
      <c r="C3177" s="2"/>
      <c r="D3177" s="2"/>
      <c r="E3177" s="2"/>
      <c r="F3177" s="2"/>
      <c r="G3177" s="2"/>
      <c r="H3177" s="3">
        <f t="shared" si="633"/>
        <v>0</v>
      </c>
      <c r="I3177" s="63"/>
      <c r="J3177" s="7"/>
      <c r="K3177" s="8"/>
      <c r="M3177" s="389"/>
    </row>
    <row r="3178" spans="1:13" ht="24.95" customHeight="1">
      <c r="A3178" s="32">
        <f t="shared" si="632"/>
        <v>0</v>
      </c>
      <c r="B3178" s="10"/>
      <c r="C3178" s="2"/>
      <c r="D3178" s="2"/>
      <c r="E3178" s="2"/>
      <c r="F3178" s="2"/>
      <c r="G3178" s="2"/>
      <c r="H3178" s="3">
        <f t="shared" si="633"/>
        <v>0</v>
      </c>
      <c r="I3178" s="63"/>
      <c r="J3178" s="7"/>
      <c r="K3178" s="8"/>
      <c r="M3178" s="389"/>
    </row>
    <row r="3179" spans="1:13" ht="24.95" customHeight="1">
      <c r="A3179" s="33" t="e">
        <f>VLOOKUP(B3170,O:W,2)</f>
        <v>#N/A</v>
      </c>
      <c r="B3179" s="649" t="s">
        <v>70</v>
      </c>
      <c r="C3179" s="650"/>
      <c r="D3179" s="650"/>
      <c r="E3179" s="650"/>
      <c r="F3179" s="650"/>
      <c r="G3179" s="650"/>
      <c r="H3179" s="6"/>
      <c r="I3179" s="63">
        <f>SUM(H3171:H3179)</f>
        <v>0</v>
      </c>
      <c r="J3179" s="1" t="e">
        <f>VLOOKUP(B3170,O:W,7)</f>
        <v>#N/A</v>
      </c>
      <c r="K3179" s="8"/>
      <c r="M3179" s="389"/>
    </row>
    <row r="3180" spans="1:13" ht="45.75" customHeight="1">
      <c r="A3180" s="32">
        <f>IF(B3180&gt;0,1,0)</f>
        <v>0</v>
      </c>
      <c r="B3180" s="647"/>
      <c r="C3180" s="648"/>
      <c r="D3180" s="648"/>
      <c r="E3180" s="648"/>
      <c r="F3180" s="648"/>
      <c r="G3180" s="648"/>
      <c r="H3180" s="6"/>
      <c r="I3180" s="63"/>
      <c r="J3180" s="7"/>
      <c r="K3180" s="8"/>
      <c r="M3180" s="388" t="s">
        <v>3888</v>
      </c>
    </row>
    <row r="3181" spans="1:13" ht="24.95" customHeight="1">
      <c r="A3181" s="32">
        <f t="shared" ref="A3181:A3188" si="634">IF(H3181&gt;0,1,0)</f>
        <v>0</v>
      </c>
      <c r="B3181" s="10"/>
      <c r="C3181" s="2"/>
      <c r="D3181" s="2"/>
      <c r="E3181" s="2"/>
      <c r="F3181" s="2"/>
      <c r="G3181" s="2"/>
      <c r="H3181" s="3">
        <f>IF(AND(C3181=0,D3181=0,E3181=0,F3181=0,G3181=0),0,ROUND(IF(C3181=0,1,C3181)*IF(D3181=0,1,D3181)*IF(E3181=0,1,E3181)*IF(F3181=0,1,F3181)*IF(G3181=0,1,G3181),2))</f>
        <v>0</v>
      </c>
      <c r="I3181" s="63"/>
      <c r="J3181" s="7"/>
      <c r="K3181" s="8"/>
      <c r="M3181" s="389" t="s">
        <v>3889</v>
      </c>
    </row>
    <row r="3182" spans="1:13" ht="24.95" customHeight="1">
      <c r="A3182" s="32">
        <f t="shared" si="634"/>
        <v>0</v>
      </c>
      <c r="B3182" s="10"/>
      <c r="C3182" s="2"/>
      <c r="D3182" s="2"/>
      <c r="E3182" s="2"/>
      <c r="F3182" s="2"/>
      <c r="G3182" s="2"/>
      <c r="H3182" s="3">
        <f t="shared" ref="H3182:H3188" si="635">IF(AND(C3182=0,D3182=0,E3182=0,F3182=0,G3182=0),0,ROUND(IF(C3182=0,1,C3182)*IF(D3182=0,1,D3182)*IF(E3182=0,1,E3182)*IF(F3182=0,1,F3182)*IF(G3182=0,1,G3182),2))</f>
        <v>0</v>
      </c>
      <c r="I3182" s="63"/>
      <c r="J3182" s="7"/>
      <c r="K3182" s="8"/>
      <c r="M3182" s="389"/>
    </row>
    <row r="3183" spans="1:13" ht="24.95" customHeight="1">
      <c r="A3183" s="32">
        <f t="shared" si="634"/>
        <v>0</v>
      </c>
      <c r="B3183" s="10"/>
      <c r="C3183" s="2"/>
      <c r="D3183" s="2"/>
      <c r="E3183" s="2"/>
      <c r="F3183" s="2"/>
      <c r="G3183" s="2"/>
      <c r="H3183" s="3">
        <f t="shared" si="635"/>
        <v>0</v>
      </c>
      <c r="I3183" s="63"/>
      <c r="J3183" s="7"/>
      <c r="K3183" s="8"/>
      <c r="M3183" s="389"/>
    </row>
    <row r="3184" spans="1:13" ht="24.95" customHeight="1">
      <c r="A3184" s="32">
        <f t="shared" si="634"/>
        <v>0</v>
      </c>
      <c r="B3184" s="10"/>
      <c r="C3184" s="2"/>
      <c r="D3184" s="2"/>
      <c r="E3184" s="2"/>
      <c r="F3184" s="2"/>
      <c r="G3184" s="2"/>
      <c r="H3184" s="3">
        <f t="shared" si="635"/>
        <v>0</v>
      </c>
      <c r="I3184" s="63"/>
      <c r="J3184" s="7"/>
      <c r="K3184" s="8"/>
      <c r="M3184" s="389"/>
    </row>
    <row r="3185" spans="1:13" ht="24.95" customHeight="1">
      <c r="A3185" s="32">
        <f t="shared" si="634"/>
        <v>0</v>
      </c>
      <c r="B3185" s="10"/>
      <c r="C3185" s="2"/>
      <c r="D3185" s="2"/>
      <c r="E3185" s="2"/>
      <c r="F3185" s="2"/>
      <c r="G3185" s="2"/>
      <c r="H3185" s="3">
        <f t="shared" si="635"/>
        <v>0</v>
      </c>
      <c r="I3185" s="63"/>
      <c r="J3185" s="7"/>
      <c r="K3185" s="8"/>
      <c r="M3185" s="389"/>
    </row>
    <row r="3186" spans="1:13" ht="24.95" customHeight="1">
      <c r="A3186" s="32">
        <f t="shared" si="634"/>
        <v>0</v>
      </c>
      <c r="B3186" s="10"/>
      <c r="C3186" s="2"/>
      <c r="D3186" s="2"/>
      <c r="E3186" s="2"/>
      <c r="F3186" s="2"/>
      <c r="G3186" s="2"/>
      <c r="H3186" s="3">
        <f t="shared" si="635"/>
        <v>0</v>
      </c>
      <c r="I3186" s="63"/>
      <c r="J3186" s="7"/>
      <c r="K3186" s="8"/>
      <c r="M3186" s="389"/>
    </row>
    <row r="3187" spans="1:13" ht="24.95" customHeight="1">
      <c r="A3187" s="32">
        <f t="shared" si="634"/>
        <v>0</v>
      </c>
      <c r="B3187" s="10"/>
      <c r="C3187" s="2"/>
      <c r="D3187" s="2"/>
      <c r="E3187" s="2"/>
      <c r="F3187" s="2"/>
      <c r="G3187" s="2"/>
      <c r="H3187" s="3">
        <f t="shared" si="635"/>
        <v>0</v>
      </c>
      <c r="I3187" s="63"/>
      <c r="J3187" s="7"/>
      <c r="K3187" s="8"/>
      <c r="M3187" s="389"/>
    </row>
    <row r="3188" spans="1:13" ht="24.95" customHeight="1">
      <c r="A3188" s="32">
        <f t="shared" si="634"/>
        <v>0</v>
      </c>
      <c r="B3188" s="10"/>
      <c r="C3188" s="2"/>
      <c r="D3188" s="2"/>
      <c r="E3188" s="2"/>
      <c r="F3188" s="2"/>
      <c r="G3188" s="2"/>
      <c r="H3188" s="3">
        <f t="shared" si="635"/>
        <v>0</v>
      </c>
      <c r="I3188" s="63"/>
      <c r="J3188" s="7"/>
      <c r="K3188" s="8"/>
      <c r="M3188" s="389"/>
    </row>
    <row r="3189" spans="1:13" ht="24.95" customHeight="1">
      <c r="A3189" s="33" t="e">
        <f>VLOOKUP(B3180,O:W,2)</f>
        <v>#N/A</v>
      </c>
      <c r="B3189" s="649" t="s">
        <v>70</v>
      </c>
      <c r="C3189" s="650"/>
      <c r="D3189" s="650"/>
      <c r="E3189" s="650"/>
      <c r="F3189" s="650"/>
      <c r="G3189" s="650"/>
      <c r="H3189" s="6"/>
      <c r="I3189" s="63">
        <f>SUM(H3181:H3189)</f>
        <v>0</v>
      </c>
      <c r="J3189" s="1" t="e">
        <f>VLOOKUP(B3180,O:W,7)</f>
        <v>#N/A</v>
      </c>
      <c r="K3189" s="8"/>
      <c r="M3189" s="389"/>
    </row>
    <row r="3190" spans="1:13" ht="45.75" customHeight="1">
      <c r="A3190" s="32">
        <f>IF(B3190&gt;0,1,0)</f>
        <v>0</v>
      </c>
      <c r="B3190" s="647"/>
      <c r="C3190" s="648"/>
      <c r="D3190" s="648"/>
      <c r="E3190" s="648"/>
      <c r="F3190" s="648"/>
      <c r="G3190" s="648"/>
      <c r="H3190" s="6"/>
      <c r="I3190" s="63"/>
      <c r="J3190" s="7"/>
      <c r="K3190" s="8"/>
      <c r="M3190" s="388" t="s">
        <v>3888</v>
      </c>
    </row>
    <row r="3191" spans="1:13" ht="24.95" customHeight="1">
      <c r="A3191" s="32">
        <f t="shared" ref="A3191:A3198" si="636">IF(H3191&gt;0,1,0)</f>
        <v>0</v>
      </c>
      <c r="B3191" s="10"/>
      <c r="C3191" s="2"/>
      <c r="D3191" s="2"/>
      <c r="E3191" s="2"/>
      <c r="F3191" s="2"/>
      <c r="G3191" s="2"/>
      <c r="H3191" s="3">
        <f>IF(AND(C3191=0,D3191=0,E3191=0,F3191=0,G3191=0),0,ROUND(IF(C3191=0,1,C3191)*IF(D3191=0,1,D3191)*IF(E3191=0,1,E3191)*IF(F3191=0,1,F3191)*IF(G3191=0,1,G3191),2))</f>
        <v>0</v>
      </c>
      <c r="I3191" s="63"/>
      <c r="J3191" s="7"/>
      <c r="K3191" s="8"/>
      <c r="M3191" s="389" t="s">
        <v>3889</v>
      </c>
    </row>
    <row r="3192" spans="1:13" ht="24.95" customHeight="1">
      <c r="A3192" s="32">
        <f t="shared" si="636"/>
        <v>0</v>
      </c>
      <c r="B3192" s="10"/>
      <c r="C3192" s="2"/>
      <c r="D3192" s="2"/>
      <c r="E3192" s="2"/>
      <c r="F3192" s="2"/>
      <c r="G3192" s="2"/>
      <c r="H3192" s="3">
        <f t="shared" ref="H3192:H3198" si="637">IF(AND(C3192=0,D3192=0,E3192=0,F3192=0,G3192=0),0,ROUND(IF(C3192=0,1,C3192)*IF(D3192=0,1,D3192)*IF(E3192=0,1,E3192)*IF(F3192=0,1,F3192)*IF(G3192=0,1,G3192),2))</f>
        <v>0</v>
      </c>
      <c r="I3192" s="63"/>
      <c r="J3192" s="7"/>
      <c r="K3192" s="8"/>
      <c r="M3192" s="389"/>
    </row>
    <row r="3193" spans="1:13" ht="24.95" customHeight="1">
      <c r="A3193" s="32">
        <f t="shared" si="636"/>
        <v>0</v>
      </c>
      <c r="B3193" s="10"/>
      <c r="C3193" s="2"/>
      <c r="D3193" s="2"/>
      <c r="E3193" s="2"/>
      <c r="F3193" s="2"/>
      <c r="G3193" s="2"/>
      <c r="H3193" s="3">
        <f t="shared" si="637"/>
        <v>0</v>
      </c>
      <c r="I3193" s="63"/>
      <c r="J3193" s="7"/>
      <c r="K3193" s="8"/>
      <c r="M3193" s="389"/>
    </row>
    <row r="3194" spans="1:13" ht="24.95" customHeight="1">
      <c r="A3194" s="32">
        <f t="shared" si="636"/>
        <v>0</v>
      </c>
      <c r="B3194" s="10"/>
      <c r="C3194" s="2"/>
      <c r="D3194" s="2"/>
      <c r="E3194" s="2"/>
      <c r="F3194" s="2"/>
      <c r="G3194" s="2"/>
      <c r="H3194" s="3">
        <f t="shared" si="637"/>
        <v>0</v>
      </c>
      <c r="I3194" s="63"/>
      <c r="J3194" s="7"/>
      <c r="K3194" s="8"/>
      <c r="M3194" s="389"/>
    </row>
    <row r="3195" spans="1:13" ht="24.95" customHeight="1">
      <c r="A3195" s="32">
        <f t="shared" si="636"/>
        <v>0</v>
      </c>
      <c r="B3195" s="10"/>
      <c r="C3195" s="2"/>
      <c r="D3195" s="2"/>
      <c r="E3195" s="2"/>
      <c r="F3195" s="2"/>
      <c r="G3195" s="2"/>
      <c r="H3195" s="3">
        <f t="shared" si="637"/>
        <v>0</v>
      </c>
      <c r="I3195" s="63"/>
      <c r="J3195" s="7"/>
      <c r="K3195" s="8"/>
      <c r="M3195" s="389"/>
    </row>
    <row r="3196" spans="1:13" ht="24.95" customHeight="1">
      <c r="A3196" s="32">
        <f t="shared" si="636"/>
        <v>0</v>
      </c>
      <c r="B3196" s="10"/>
      <c r="C3196" s="2"/>
      <c r="D3196" s="2"/>
      <c r="E3196" s="2"/>
      <c r="F3196" s="2"/>
      <c r="G3196" s="2"/>
      <c r="H3196" s="3">
        <f t="shared" si="637"/>
        <v>0</v>
      </c>
      <c r="I3196" s="63"/>
      <c r="J3196" s="7"/>
      <c r="K3196" s="8"/>
      <c r="M3196" s="389"/>
    </row>
    <row r="3197" spans="1:13" ht="24.95" customHeight="1">
      <c r="A3197" s="32">
        <f t="shared" si="636"/>
        <v>0</v>
      </c>
      <c r="B3197" s="10"/>
      <c r="C3197" s="2"/>
      <c r="D3197" s="2"/>
      <c r="E3197" s="2"/>
      <c r="F3197" s="2"/>
      <c r="G3197" s="2"/>
      <c r="H3197" s="3">
        <f t="shared" si="637"/>
        <v>0</v>
      </c>
      <c r="I3197" s="63"/>
      <c r="J3197" s="7"/>
      <c r="K3197" s="8"/>
      <c r="M3197" s="389"/>
    </row>
    <row r="3198" spans="1:13" ht="24.95" customHeight="1">
      <c r="A3198" s="32">
        <f t="shared" si="636"/>
        <v>0</v>
      </c>
      <c r="B3198" s="10"/>
      <c r="C3198" s="2"/>
      <c r="D3198" s="2"/>
      <c r="E3198" s="2"/>
      <c r="F3198" s="2"/>
      <c r="G3198" s="2"/>
      <c r="H3198" s="3">
        <f t="shared" si="637"/>
        <v>0</v>
      </c>
      <c r="I3198" s="63"/>
      <c r="J3198" s="7"/>
      <c r="K3198" s="8"/>
      <c r="M3198" s="389"/>
    </row>
    <row r="3199" spans="1:13" ht="24.95" customHeight="1">
      <c r="A3199" s="33" t="e">
        <f>VLOOKUP(B3190,O:W,2)</f>
        <v>#N/A</v>
      </c>
      <c r="B3199" s="649" t="s">
        <v>70</v>
      </c>
      <c r="C3199" s="650"/>
      <c r="D3199" s="650"/>
      <c r="E3199" s="650"/>
      <c r="F3199" s="650"/>
      <c r="G3199" s="650"/>
      <c r="H3199" s="6"/>
      <c r="I3199" s="63">
        <f>SUM(H3191:H3199)</f>
        <v>0</v>
      </c>
      <c r="J3199" s="1" t="e">
        <f>VLOOKUP(B3190,O:W,7)</f>
        <v>#N/A</v>
      </c>
      <c r="K3199" s="8"/>
      <c r="M3199" s="389"/>
    </row>
    <row r="3200" spans="1:13" ht="45.75" customHeight="1">
      <c r="A3200" s="32">
        <f>IF(B3200&gt;0,1,0)</f>
        <v>0</v>
      </c>
      <c r="B3200" s="647"/>
      <c r="C3200" s="648"/>
      <c r="D3200" s="648"/>
      <c r="E3200" s="648"/>
      <c r="F3200" s="648"/>
      <c r="G3200" s="648"/>
      <c r="H3200" s="6"/>
      <c r="I3200" s="63"/>
      <c r="J3200" s="7"/>
      <c r="K3200" s="8"/>
      <c r="M3200" s="388" t="s">
        <v>3888</v>
      </c>
    </row>
    <row r="3201" spans="1:13" ht="24.95" customHeight="1">
      <c r="A3201" s="32">
        <f t="shared" ref="A3201:A3208" si="638">IF(H3201&gt;0,1,0)</f>
        <v>0</v>
      </c>
      <c r="B3201" s="10"/>
      <c r="C3201" s="2"/>
      <c r="D3201" s="2"/>
      <c r="E3201" s="2"/>
      <c r="F3201" s="2"/>
      <c r="G3201" s="2"/>
      <c r="H3201" s="3">
        <f>IF(AND(C3201=0,D3201=0,E3201=0,F3201=0,G3201=0),0,ROUND(IF(C3201=0,1,C3201)*IF(D3201=0,1,D3201)*IF(E3201=0,1,E3201)*IF(F3201=0,1,F3201)*IF(G3201=0,1,G3201),2))</f>
        <v>0</v>
      </c>
      <c r="I3201" s="63"/>
      <c r="J3201" s="7"/>
      <c r="K3201" s="8"/>
      <c r="M3201" s="389" t="s">
        <v>3889</v>
      </c>
    </row>
    <row r="3202" spans="1:13" ht="24.95" customHeight="1">
      <c r="A3202" s="32">
        <f t="shared" si="638"/>
        <v>0</v>
      </c>
      <c r="B3202" s="10"/>
      <c r="C3202" s="2"/>
      <c r="D3202" s="2"/>
      <c r="E3202" s="2"/>
      <c r="F3202" s="2"/>
      <c r="G3202" s="2"/>
      <c r="H3202" s="3">
        <f t="shared" ref="H3202:H3208" si="639">IF(AND(C3202=0,D3202=0,E3202=0,F3202=0,G3202=0),0,ROUND(IF(C3202=0,1,C3202)*IF(D3202=0,1,D3202)*IF(E3202=0,1,E3202)*IF(F3202=0,1,F3202)*IF(G3202=0,1,G3202),2))</f>
        <v>0</v>
      </c>
      <c r="I3202" s="63"/>
      <c r="J3202" s="7"/>
      <c r="K3202" s="8"/>
      <c r="M3202" s="389"/>
    </row>
    <row r="3203" spans="1:13" ht="24.95" customHeight="1">
      <c r="A3203" s="32">
        <f t="shared" si="638"/>
        <v>0</v>
      </c>
      <c r="B3203" s="10"/>
      <c r="C3203" s="2"/>
      <c r="D3203" s="2"/>
      <c r="E3203" s="2"/>
      <c r="F3203" s="2"/>
      <c r="G3203" s="2"/>
      <c r="H3203" s="3">
        <f t="shared" si="639"/>
        <v>0</v>
      </c>
      <c r="I3203" s="63"/>
      <c r="J3203" s="7"/>
      <c r="K3203" s="8"/>
      <c r="M3203" s="389"/>
    </row>
    <row r="3204" spans="1:13" ht="24.95" customHeight="1">
      <c r="A3204" s="32">
        <f t="shared" si="638"/>
        <v>0</v>
      </c>
      <c r="B3204" s="10"/>
      <c r="C3204" s="2"/>
      <c r="D3204" s="2"/>
      <c r="E3204" s="2"/>
      <c r="F3204" s="2"/>
      <c r="G3204" s="2"/>
      <c r="H3204" s="3">
        <f t="shared" si="639"/>
        <v>0</v>
      </c>
      <c r="I3204" s="63"/>
      <c r="J3204" s="7"/>
      <c r="K3204" s="8"/>
      <c r="M3204" s="389"/>
    </row>
    <row r="3205" spans="1:13" ht="24.95" customHeight="1">
      <c r="A3205" s="32">
        <f t="shared" si="638"/>
        <v>0</v>
      </c>
      <c r="B3205" s="10"/>
      <c r="C3205" s="2"/>
      <c r="D3205" s="2"/>
      <c r="E3205" s="2"/>
      <c r="F3205" s="2"/>
      <c r="G3205" s="2"/>
      <c r="H3205" s="3">
        <f t="shared" si="639"/>
        <v>0</v>
      </c>
      <c r="I3205" s="63"/>
      <c r="J3205" s="7"/>
      <c r="K3205" s="8"/>
      <c r="M3205" s="389"/>
    </row>
    <row r="3206" spans="1:13" ht="24.95" customHeight="1">
      <c r="A3206" s="32">
        <f t="shared" si="638"/>
        <v>0</v>
      </c>
      <c r="B3206" s="10"/>
      <c r="C3206" s="2"/>
      <c r="D3206" s="2"/>
      <c r="E3206" s="2"/>
      <c r="F3206" s="2"/>
      <c r="G3206" s="2"/>
      <c r="H3206" s="3">
        <f t="shared" si="639"/>
        <v>0</v>
      </c>
      <c r="I3206" s="63"/>
      <c r="J3206" s="7"/>
      <c r="K3206" s="8"/>
      <c r="M3206" s="389"/>
    </row>
    <row r="3207" spans="1:13" ht="24.95" customHeight="1">
      <c r="A3207" s="32">
        <f t="shared" si="638"/>
        <v>0</v>
      </c>
      <c r="B3207" s="10"/>
      <c r="C3207" s="2"/>
      <c r="D3207" s="2"/>
      <c r="E3207" s="2"/>
      <c r="F3207" s="2"/>
      <c r="G3207" s="2"/>
      <c r="H3207" s="3">
        <f t="shared" si="639"/>
        <v>0</v>
      </c>
      <c r="I3207" s="63"/>
      <c r="J3207" s="7"/>
      <c r="K3207" s="8"/>
      <c r="M3207" s="389"/>
    </row>
    <row r="3208" spans="1:13" ht="24.95" customHeight="1">
      <c r="A3208" s="32">
        <f t="shared" si="638"/>
        <v>0</v>
      </c>
      <c r="B3208" s="10"/>
      <c r="C3208" s="2"/>
      <c r="D3208" s="2"/>
      <c r="E3208" s="2"/>
      <c r="F3208" s="2"/>
      <c r="G3208" s="2"/>
      <c r="H3208" s="3">
        <f t="shared" si="639"/>
        <v>0</v>
      </c>
      <c r="I3208" s="63"/>
      <c r="J3208" s="7"/>
      <c r="K3208" s="8"/>
      <c r="M3208" s="389"/>
    </row>
    <row r="3209" spans="1:13" ht="24.95" customHeight="1">
      <c r="A3209" s="33" t="e">
        <f>VLOOKUP(B3200,O:W,2)</f>
        <v>#N/A</v>
      </c>
      <c r="B3209" s="649" t="s">
        <v>70</v>
      </c>
      <c r="C3209" s="650"/>
      <c r="D3209" s="650"/>
      <c r="E3209" s="650"/>
      <c r="F3209" s="650"/>
      <c r="G3209" s="650"/>
      <c r="H3209" s="6"/>
      <c r="I3209" s="63">
        <f>SUM(H3201:H3209)</f>
        <v>0</v>
      </c>
      <c r="J3209" s="1" t="e">
        <f>VLOOKUP(B3200,O:W,7)</f>
        <v>#N/A</v>
      </c>
      <c r="K3209" s="8"/>
      <c r="M3209" s="389"/>
    </row>
    <row r="3210" spans="1:13" ht="45.75" customHeight="1">
      <c r="A3210" s="32">
        <f>IF(B3210&gt;0,1,0)</f>
        <v>1</v>
      </c>
      <c r="B3210" s="647" t="s">
        <v>7013</v>
      </c>
      <c r="C3210" s="648"/>
      <c r="D3210" s="648"/>
      <c r="E3210" s="648"/>
      <c r="F3210" s="648"/>
      <c r="G3210" s="648"/>
      <c r="H3210" s="6"/>
      <c r="I3210" s="63"/>
      <c r="J3210" s="7"/>
      <c r="K3210" s="8"/>
      <c r="M3210" s="394" t="s">
        <v>662</v>
      </c>
    </row>
    <row r="3211" spans="1:13" ht="24.95" customHeight="1">
      <c r="A3211" s="32">
        <f t="shared" ref="A3211:A3218" si="640">IF(H3211&gt;0,1,0)</f>
        <v>1</v>
      </c>
      <c r="B3211" s="10"/>
      <c r="C3211" s="2">
        <v>1</v>
      </c>
      <c r="D3211" s="2"/>
      <c r="E3211" s="2"/>
      <c r="F3211" s="2"/>
      <c r="G3211" s="2">
        <v>150</v>
      </c>
      <c r="H3211" s="3">
        <f t="shared" ref="H3211:H3218" si="641">IF(AND(C3211=0,D3211=0,E3211=0,F3211=0,G3211=0),0,ROUND(IF(C3211=0,1,C3211)*IF(D3211=0,1,D3211)*IF(E3211=0,1,E3211)*IF(F3211=0,1,F3211)*IF(G3211=0,1,G3211),2))</f>
        <v>150</v>
      </c>
      <c r="I3211" s="63"/>
      <c r="J3211" s="7"/>
      <c r="K3211" s="8"/>
      <c r="M3211" s="395" t="s">
        <v>663</v>
      </c>
    </row>
    <row r="3212" spans="1:13" ht="24.95" customHeight="1">
      <c r="A3212" s="32">
        <f t="shared" si="640"/>
        <v>0</v>
      </c>
      <c r="B3212" s="10"/>
      <c r="C3212" s="2"/>
      <c r="D3212" s="2"/>
      <c r="E3212" s="2"/>
      <c r="F3212" s="2"/>
      <c r="G3212" s="2"/>
      <c r="H3212" s="3">
        <f t="shared" si="641"/>
        <v>0</v>
      </c>
      <c r="I3212" s="63"/>
      <c r="J3212" s="7"/>
      <c r="K3212" s="8"/>
      <c r="M3212" s="395"/>
    </row>
    <row r="3213" spans="1:13" ht="24.95" customHeight="1">
      <c r="A3213" s="32">
        <f t="shared" si="640"/>
        <v>0</v>
      </c>
      <c r="B3213" s="10"/>
      <c r="C3213" s="2"/>
      <c r="D3213" s="2"/>
      <c r="E3213" s="2"/>
      <c r="F3213" s="2"/>
      <c r="G3213" s="2"/>
      <c r="H3213" s="3">
        <f t="shared" si="641"/>
        <v>0</v>
      </c>
      <c r="I3213" s="63"/>
      <c r="J3213" s="7"/>
      <c r="K3213" s="8"/>
      <c r="M3213" s="395"/>
    </row>
    <row r="3214" spans="1:13" ht="24.95" customHeight="1">
      <c r="A3214" s="32">
        <f t="shared" si="640"/>
        <v>0</v>
      </c>
      <c r="B3214" s="10"/>
      <c r="C3214" s="2"/>
      <c r="D3214" s="2"/>
      <c r="E3214" s="2"/>
      <c r="F3214" s="2"/>
      <c r="G3214" s="2"/>
      <c r="H3214" s="3">
        <f t="shared" si="641"/>
        <v>0</v>
      </c>
      <c r="I3214" s="63"/>
      <c r="J3214" s="7"/>
      <c r="K3214" s="8"/>
      <c r="M3214" s="395"/>
    </row>
    <row r="3215" spans="1:13" ht="24.95" customHeight="1">
      <c r="A3215" s="32">
        <f t="shared" si="640"/>
        <v>0</v>
      </c>
      <c r="B3215" s="10"/>
      <c r="C3215" s="2"/>
      <c r="D3215" s="2"/>
      <c r="E3215" s="2"/>
      <c r="F3215" s="2"/>
      <c r="G3215" s="2"/>
      <c r="H3215" s="3">
        <f t="shared" si="641"/>
        <v>0</v>
      </c>
      <c r="I3215" s="63"/>
      <c r="J3215" s="7"/>
      <c r="K3215" s="8"/>
      <c r="M3215" s="395"/>
    </row>
    <row r="3216" spans="1:13" ht="24.95" customHeight="1">
      <c r="A3216" s="32">
        <f t="shared" si="640"/>
        <v>0</v>
      </c>
      <c r="B3216" s="10"/>
      <c r="C3216" s="2"/>
      <c r="D3216" s="2"/>
      <c r="E3216" s="2"/>
      <c r="F3216" s="2"/>
      <c r="G3216" s="2"/>
      <c r="H3216" s="3">
        <f t="shared" si="641"/>
        <v>0</v>
      </c>
      <c r="I3216" s="63"/>
      <c r="J3216" s="7"/>
      <c r="K3216" s="8"/>
      <c r="M3216" s="395"/>
    </row>
    <row r="3217" spans="1:13" ht="24.95" customHeight="1">
      <c r="A3217" s="32">
        <f t="shared" si="640"/>
        <v>0</v>
      </c>
      <c r="B3217" s="10"/>
      <c r="C3217" s="2"/>
      <c r="D3217" s="2"/>
      <c r="E3217" s="2"/>
      <c r="F3217" s="2"/>
      <c r="G3217" s="2"/>
      <c r="H3217" s="3">
        <f t="shared" si="641"/>
        <v>0</v>
      </c>
      <c r="I3217" s="63"/>
      <c r="J3217" s="7"/>
      <c r="K3217" s="8"/>
      <c r="M3217" s="395"/>
    </row>
    <row r="3218" spans="1:13" ht="24.95" customHeight="1">
      <c r="A3218" s="32">
        <f t="shared" si="640"/>
        <v>0</v>
      </c>
      <c r="B3218" s="10"/>
      <c r="C3218" s="2"/>
      <c r="D3218" s="2"/>
      <c r="E3218" s="2"/>
      <c r="F3218" s="2"/>
      <c r="G3218" s="2"/>
      <c r="H3218" s="3">
        <f t="shared" si="641"/>
        <v>0</v>
      </c>
      <c r="I3218" s="63"/>
      <c r="J3218" s="7"/>
      <c r="K3218" s="8"/>
      <c r="M3218" s="395"/>
    </row>
    <row r="3219" spans="1:13" ht="24.95" customHeight="1">
      <c r="A3219" s="33" t="str">
        <f>VLOOKUP(B3210,O:W,2)</f>
        <v>250101</v>
      </c>
      <c r="B3219" s="649" t="s">
        <v>70</v>
      </c>
      <c r="C3219" s="650"/>
      <c r="D3219" s="650"/>
      <c r="E3219" s="650"/>
      <c r="F3219" s="650"/>
      <c r="G3219" s="650"/>
      <c r="H3219" s="6"/>
      <c r="I3219" s="63">
        <f>SUM(H3211:H3219)</f>
        <v>150</v>
      </c>
      <c r="J3219" s="1" t="str">
        <f>VLOOKUP(B3210,O:W,7)</f>
        <v>کيلوگرم</v>
      </c>
      <c r="K3219" s="8"/>
      <c r="M3219" s="395"/>
    </row>
    <row r="3220" spans="1:13" ht="45.75" customHeight="1">
      <c r="A3220" s="32">
        <f>IF(B3220&gt;0,1,0)</f>
        <v>1</v>
      </c>
      <c r="B3220" s="647" t="s">
        <v>7034</v>
      </c>
      <c r="C3220" s="648"/>
      <c r="D3220" s="648"/>
      <c r="E3220" s="648"/>
      <c r="F3220" s="648"/>
      <c r="G3220" s="648"/>
      <c r="H3220" s="6"/>
      <c r="I3220" s="63"/>
      <c r="J3220" s="7"/>
      <c r="K3220" s="8"/>
      <c r="M3220" s="394" t="s">
        <v>662</v>
      </c>
    </row>
    <row r="3221" spans="1:13" ht="24.95" customHeight="1">
      <c r="A3221" s="32">
        <f t="shared" ref="A3221:A3228" si="642">IF(H3221&gt;0,1,0)</f>
        <v>1</v>
      </c>
      <c r="B3221" s="10"/>
      <c r="C3221" s="2">
        <v>1</v>
      </c>
      <c r="D3221" s="2"/>
      <c r="E3221" s="2"/>
      <c r="F3221" s="2"/>
      <c r="G3221" s="2"/>
      <c r="H3221" s="3">
        <f>IF(AND(C3221=0,D3221=0,E3221=0,F3221=0,G3221=0),0,ROUND(IF(C3221=0,1,C3221)*IF(D3221=0,1,D3221)*IF(E3221=0,1,E3221)*IF(F3221=0,1,F3221)*IF(G3221=0,1,G3221),2))</f>
        <v>1</v>
      </c>
      <c r="I3221" s="63"/>
      <c r="J3221" s="7"/>
      <c r="K3221" s="8"/>
      <c r="M3221" s="395" t="s">
        <v>663</v>
      </c>
    </row>
    <row r="3222" spans="1:13" ht="24.95" customHeight="1">
      <c r="A3222" s="32">
        <f t="shared" si="642"/>
        <v>0</v>
      </c>
      <c r="B3222" s="10"/>
      <c r="C3222" s="2"/>
      <c r="D3222" s="2"/>
      <c r="E3222" s="2"/>
      <c r="F3222" s="2"/>
      <c r="G3222" s="2"/>
      <c r="H3222" s="3">
        <f t="shared" ref="H3222:H3228" si="643">IF(AND(C3222=0,D3222=0,E3222=0,F3222=0,G3222=0),0,ROUND(IF(C3222=0,1,C3222)*IF(D3222=0,1,D3222)*IF(E3222=0,1,E3222)*IF(F3222=0,1,F3222)*IF(G3222=0,1,G3222),2))</f>
        <v>0</v>
      </c>
      <c r="I3222" s="63"/>
      <c r="J3222" s="7"/>
      <c r="K3222" s="8"/>
      <c r="M3222" s="395"/>
    </row>
    <row r="3223" spans="1:13" ht="24.95" customHeight="1">
      <c r="A3223" s="32">
        <f t="shared" si="642"/>
        <v>0</v>
      </c>
      <c r="B3223" s="10"/>
      <c r="C3223" s="2"/>
      <c r="D3223" s="2"/>
      <c r="E3223" s="2"/>
      <c r="F3223" s="2"/>
      <c r="G3223" s="2"/>
      <c r="H3223" s="3">
        <f t="shared" si="643"/>
        <v>0</v>
      </c>
      <c r="I3223" s="63"/>
      <c r="J3223" s="7"/>
      <c r="K3223" s="8"/>
      <c r="M3223" s="395"/>
    </row>
    <row r="3224" spans="1:13" ht="24.95" customHeight="1">
      <c r="A3224" s="32">
        <f t="shared" si="642"/>
        <v>0</v>
      </c>
      <c r="B3224" s="10"/>
      <c r="C3224" s="2"/>
      <c r="D3224" s="2"/>
      <c r="E3224" s="2"/>
      <c r="F3224" s="2"/>
      <c r="G3224" s="2"/>
      <c r="H3224" s="3">
        <f t="shared" si="643"/>
        <v>0</v>
      </c>
      <c r="I3224" s="63"/>
      <c r="J3224" s="7"/>
      <c r="K3224" s="8"/>
      <c r="M3224" s="395"/>
    </row>
    <row r="3225" spans="1:13" ht="24.95" customHeight="1">
      <c r="A3225" s="32">
        <f t="shared" si="642"/>
        <v>0</v>
      </c>
      <c r="B3225" s="10"/>
      <c r="C3225" s="2"/>
      <c r="D3225" s="2"/>
      <c r="E3225" s="2"/>
      <c r="F3225" s="2"/>
      <c r="G3225" s="2"/>
      <c r="H3225" s="3">
        <f t="shared" si="643"/>
        <v>0</v>
      </c>
      <c r="I3225" s="63"/>
      <c r="J3225" s="7"/>
      <c r="K3225" s="8"/>
      <c r="M3225" s="395"/>
    </row>
    <row r="3226" spans="1:13" ht="24.95" customHeight="1">
      <c r="A3226" s="32">
        <f t="shared" si="642"/>
        <v>0</v>
      </c>
      <c r="B3226" s="10"/>
      <c r="C3226" s="2"/>
      <c r="D3226" s="2"/>
      <c r="E3226" s="2"/>
      <c r="F3226" s="2"/>
      <c r="G3226" s="2"/>
      <c r="H3226" s="3">
        <f t="shared" si="643"/>
        <v>0</v>
      </c>
      <c r="I3226" s="63"/>
      <c r="J3226" s="7"/>
      <c r="K3226" s="8"/>
      <c r="M3226" s="395"/>
    </row>
    <row r="3227" spans="1:13" ht="24.95" customHeight="1">
      <c r="A3227" s="32">
        <f t="shared" si="642"/>
        <v>0</v>
      </c>
      <c r="B3227" s="10"/>
      <c r="C3227" s="2"/>
      <c r="D3227" s="2"/>
      <c r="E3227" s="2"/>
      <c r="F3227" s="2"/>
      <c r="G3227" s="2"/>
      <c r="H3227" s="3">
        <f t="shared" si="643"/>
        <v>0</v>
      </c>
      <c r="I3227" s="63"/>
      <c r="J3227" s="7"/>
      <c r="K3227" s="8"/>
      <c r="M3227" s="395"/>
    </row>
    <row r="3228" spans="1:13" ht="24.95" customHeight="1">
      <c r="A3228" s="32">
        <f t="shared" si="642"/>
        <v>0</v>
      </c>
      <c r="B3228" s="10"/>
      <c r="C3228" s="2"/>
      <c r="D3228" s="2"/>
      <c r="E3228" s="2"/>
      <c r="F3228" s="2"/>
      <c r="G3228" s="2"/>
      <c r="H3228" s="3">
        <f t="shared" si="643"/>
        <v>0</v>
      </c>
      <c r="I3228" s="63"/>
      <c r="J3228" s="7"/>
      <c r="K3228" s="8"/>
      <c r="M3228" s="395"/>
    </row>
    <row r="3229" spans="1:13" ht="24.95" customHeight="1">
      <c r="A3229" s="33">
        <f>VLOOKUP(B3220,O:W,2)</f>
        <v>250706</v>
      </c>
      <c r="B3229" s="649" t="s">
        <v>70</v>
      </c>
      <c r="C3229" s="650"/>
      <c r="D3229" s="650"/>
      <c r="E3229" s="650"/>
      <c r="F3229" s="650"/>
      <c r="G3229" s="650"/>
      <c r="H3229" s="6"/>
      <c r="I3229" s="63">
        <f>SUM(H3221:H3229)</f>
        <v>1</v>
      </c>
      <c r="J3229" s="1" t="str">
        <f>VLOOKUP(B3220,O:W,7)</f>
        <v>مترمربع</v>
      </c>
      <c r="K3229" s="8"/>
      <c r="M3229" s="395"/>
    </row>
    <row r="3230" spans="1:13" ht="45.75" customHeight="1">
      <c r="A3230" s="32">
        <f>IF(B3230&gt;0,1,0)</f>
        <v>0</v>
      </c>
      <c r="B3230" s="647"/>
      <c r="C3230" s="648"/>
      <c r="D3230" s="648"/>
      <c r="E3230" s="648"/>
      <c r="F3230" s="648"/>
      <c r="G3230" s="648"/>
      <c r="H3230" s="6"/>
      <c r="I3230" s="63"/>
      <c r="J3230" s="7"/>
      <c r="K3230" s="8"/>
      <c r="M3230" s="394" t="s">
        <v>662</v>
      </c>
    </row>
    <row r="3231" spans="1:13" ht="24.95" customHeight="1">
      <c r="A3231" s="32">
        <f t="shared" ref="A3231:A3238" si="644">IF(H3231&gt;0,1,0)</f>
        <v>0</v>
      </c>
      <c r="B3231" s="10"/>
      <c r="C3231" s="2"/>
      <c r="D3231" s="2"/>
      <c r="E3231" s="2"/>
      <c r="F3231" s="2"/>
      <c r="G3231" s="2"/>
      <c r="H3231" s="3">
        <f>IF(AND(C3231=0,D3231=0,E3231=0,F3231=0,G3231=0),0,ROUND(IF(C3231=0,1,C3231)*IF(D3231=0,1,D3231)*IF(E3231=0,1,E3231)*IF(F3231=0,1,F3231)*IF(G3231=0,1,G3231),2))</f>
        <v>0</v>
      </c>
      <c r="I3231" s="63"/>
      <c r="J3231" s="7"/>
      <c r="K3231" s="8"/>
      <c r="M3231" s="395" t="s">
        <v>663</v>
      </c>
    </row>
    <row r="3232" spans="1:13" ht="24.95" customHeight="1">
      <c r="A3232" s="32">
        <f t="shared" si="644"/>
        <v>0</v>
      </c>
      <c r="B3232" s="10"/>
      <c r="C3232" s="2"/>
      <c r="D3232" s="2"/>
      <c r="E3232" s="2"/>
      <c r="F3232" s="2"/>
      <c r="G3232" s="2"/>
      <c r="H3232" s="3">
        <f t="shared" ref="H3232:H3238" si="645">IF(AND(C3232=0,D3232=0,E3232=0,F3232=0,G3232=0),0,ROUND(IF(C3232=0,1,C3232)*IF(D3232=0,1,D3232)*IF(E3232=0,1,E3232)*IF(F3232=0,1,F3232)*IF(G3232=0,1,G3232),2))</f>
        <v>0</v>
      </c>
      <c r="I3232" s="63"/>
      <c r="J3232" s="7"/>
      <c r="K3232" s="8"/>
      <c r="M3232" s="395"/>
    </row>
    <row r="3233" spans="1:13" ht="24.95" customHeight="1">
      <c r="A3233" s="32">
        <f t="shared" si="644"/>
        <v>0</v>
      </c>
      <c r="B3233" s="10"/>
      <c r="C3233" s="2"/>
      <c r="D3233" s="2"/>
      <c r="E3233" s="2"/>
      <c r="F3233" s="2"/>
      <c r="G3233" s="2"/>
      <c r="H3233" s="3">
        <f t="shared" si="645"/>
        <v>0</v>
      </c>
      <c r="I3233" s="63"/>
      <c r="J3233" s="7"/>
      <c r="K3233" s="8"/>
      <c r="M3233" s="395"/>
    </row>
    <row r="3234" spans="1:13" ht="24.95" customHeight="1">
      <c r="A3234" s="32">
        <f t="shared" si="644"/>
        <v>0</v>
      </c>
      <c r="B3234" s="10"/>
      <c r="C3234" s="2"/>
      <c r="D3234" s="2"/>
      <c r="E3234" s="2"/>
      <c r="F3234" s="2"/>
      <c r="G3234" s="2"/>
      <c r="H3234" s="3">
        <f t="shared" si="645"/>
        <v>0</v>
      </c>
      <c r="I3234" s="63"/>
      <c r="J3234" s="7"/>
      <c r="K3234" s="8"/>
      <c r="M3234" s="395"/>
    </row>
    <row r="3235" spans="1:13" ht="24.95" customHeight="1">
      <c r="A3235" s="32">
        <f t="shared" si="644"/>
        <v>0</v>
      </c>
      <c r="B3235" s="10"/>
      <c r="C3235" s="2"/>
      <c r="D3235" s="2"/>
      <c r="E3235" s="2"/>
      <c r="F3235" s="2"/>
      <c r="G3235" s="2"/>
      <c r="H3235" s="3">
        <f t="shared" si="645"/>
        <v>0</v>
      </c>
      <c r="I3235" s="63"/>
      <c r="J3235" s="7"/>
      <c r="K3235" s="8"/>
      <c r="M3235" s="395"/>
    </row>
    <row r="3236" spans="1:13" ht="24.95" customHeight="1">
      <c r="A3236" s="32">
        <f t="shared" si="644"/>
        <v>0</v>
      </c>
      <c r="B3236" s="10"/>
      <c r="C3236" s="2"/>
      <c r="D3236" s="2"/>
      <c r="E3236" s="2"/>
      <c r="F3236" s="2"/>
      <c r="G3236" s="2"/>
      <c r="H3236" s="3">
        <f t="shared" si="645"/>
        <v>0</v>
      </c>
      <c r="I3236" s="63"/>
      <c r="J3236" s="7"/>
      <c r="K3236" s="8"/>
      <c r="M3236" s="395"/>
    </row>
    <row r="3237" spans="1:13" ht="24.95" customHeight="1">
      <c r="A3237" s="32">
        <f t="shared" si="644"/>
        <v>0</v>
      </c>
      <c r="B3237" s="10"/>
      <c r="C3237" s="2"/>
      <c r="D3237" s="2"/>
      <c r="E3237" s="2"/>
      <c r="F3237" s="2"/>
      <c r="G3237" s="2"/>
      <c r="H3237" s="3">
        <f t="shared" si="645"/>
        <v>0</v>
      </c>
      <c r="I3237" s="63"/>
      <c r="J3237" s="7"/>
      <c r="K3237" s="8"/>
      <c r="M3237" s="395"/>
    </row>
    <row r="3238" spans="1:13" ht="24.95" customHeight="1">
      <c r="A3238" s="32">
        <f t="shared" si="644"/>
        <v>0</v>
      </c>
      <c r="B3238" s="10"/>
      <c r="C3238" s="2"/>
      <c r="D3238" s="2"/>
      <c r="E3238" s="2"/>
      <c r="F3238" s="2"/>
      <c r="G3238" s="2"/>
      <c r="H3238" s="3">
        <f t="shared" si="645"/>
        <v>0</v>
      </c>
      <c r="I3238" s="63"/>
      <c r="J3238" s="7"/>
      <c r="K3238" s="8"/>
      <c r="M3238" s="395"/>
    </row>
    <row r="3239" spans="1:13" ht="24.95" customHeight="1">
      <c r="A3239" s="33" t="e">
        <f>VLOOKUP(B3230,O:W,2)</f>
        <v>#N/A</v>
      </c>
      <c r="B3239" s="649" t="s">
        <v>70</v>
      </c>
      <c r="C3239" s="650"/>
      <c r="D3239" s="650"/>
      <c r="E3239" s="650"/>
      <c r="F3239" s="650"/>
      <c r="G3239" s="650"/>
      <c r="H3239" s="6"/>
      <c r="I3239" s="63">
        <f>SUM(H3231:H3239)</f>
        <v>0</v>
      </c>
      <c r="J3239" s="1" t="e">
        <f>VLOOKUP(B3230,O:W,7)</f>
        <v>#N/A</v>
      </c>
      <c r="K3239" s="8"/>
      <c r="M3239" s="395"/>
    </row>
    <row r="3240" spans="1:13" ht="45.75" customHeight="1">
      <c r="A3240" s="32">
        <f>IF(B3240&gt;0,1,0)</f>
        <v>0</v>
      </c>
      <c r="B3240" s="647"/>
      <c r="C3240" s="648"/>
      <c r="D3240" s="648"/>
      <c r="E3240" s="648"/>
      <c r="F3240" s="648"/>
      <c r="G3240" s="648"/>
      <c r="H3240" s="6"/>
      <c r="I3240" s="63"/>
      <c r="J3240" s="7"/>
      <c r="K3240" s="8"/>
      <c r="M3240" s="394" t="s">
        <v>662</v>
      </c>
    </row>
    <row r="3241" spans="1:13" ht="24.95" customHeight="1">
      <c r="A3241" s="32">
        <f t="shared" ref="A3241:A3248" si="646">IF(H3241&gt;0,1,0)</f>
        <v>0</v>
      </c>
      <c r="B3241" s="10"/>
      <c r="C3241" s="2"/>
      <c r="D3241" s="2"/>
      <c r="E3241" s="2"/>
      <c r="F3241" s="2"/>
      <c r="G3241" s="2"/>
      <c r="H3241" s="3">
        <f>IF(AND(C3241=0,D3241=0,E3241=0,F3241=0,G3241=0),0,ROUND(IF(C3241=0,1,C3241)*IF(D3241=0,1,D3241)*IF(E3241=0,1,E3241)*IF(F3241=0,1,F3241)*IF(G3241=0,1,G3241),2))</f>
        <v>0</v>
      </c>
      <c r="I3241" s="63"/>
      <c r="J3241" s="7"/>
      <c r="K3241" s="8"/>
      <c r="M3241" s="395" t="s">
        <v>663</v>
      </c>
    </row>
    <row r="3242" spans="1:13" ht="24.95" customHeight="1">
      <c r="A3242" s="32">
        <f t="shared" si="646"/>
        <v>0</v>
      </c>
      <c r="B3242" s="10"/>
      <c r="C3242" s="2"/>
      <c r="D3242" s="2"/>
      <c r="E3242" s="2"/>
      <c r="F3242" s="2"/>
      <c r="G3242" s="2"/>
      <c r="H3242" s="3">
        <f t="shared" ref="H3242:H3248" si="647">IF(AND(C3242=0,D3242=0,E3242=0,F3242=0,G3242=0),0,ROUND(IF(C3242=0,1,C3242)*IF(D3242=0,1,D3242)*IF(E3242=0,1,E3242)*IF(F3242=0,1,F3242)*IF(G3242=0,1,G3242),2))</f>
        <v>0</v>
      </c>
      <c r="I3242" s="63"/>
      <c r="J3242" s="7"/>
      <c r="K3242" s="8"/>
      <c r="M3242" s="395"/>
    </row>
    <row r="3243" spans="1:13" ht="24.95" customHeight="1">
      <c r="A3243" s="32">
        <f t="shared" si="646"/>
        <v>0</v>
      </c>
      <c r="B3243" s="10"/>
      <c r="C3243" s="2"/>
      <c r="D3243" s="2"/>
      <c r="E3243" s="2"/>
      <c r="F3243" s="2"/>
      <c r="G3243" s="2"/>
      <c r="H3243" s="3">
        <f t="shared" si="647"/>
        <v>0</v>
      </c>
      <c r="I3243" s="63"/>
      <c r="J3243" s="7"/>
      <c r="K3243" s="8"/>
      <c r="M3243" s="395"/>
    </row>
    <row r="3244" spans="1:13" ht="24.95" customHeight="1">
      <c r="A3244" s="32">
        <f t="shared" si="646"/>
        <v>0</v>
      </c>
      <c r="B3244" s="10"/>
      <c r="C3244" s="2"/>
      <c r="D3244" s="2"/>
      <c r="E3244" s="2"/>
      <c r="F3244" s="2"/>
      <c r="G3244" s="2"/>
      <c r="H3244" s="3">
        <f t="shared" si="647"/>
        <v>0</v>
      </c>
      <c r="I3244" s="63"/>
      <c r="J3244" s="7"/>
      <c r="K3244" s="8"/>
      <c r="M3244" s="395"/>
    </row>
    <row r="3245" spans="1:13" ht="24.95" customHeight="1">
      <c r="A3245" s="32">
        <f t="shared" si="646"/>
        <v>0</v>
      </c>
      <c r="B3245" s="10"/>
      <c r="C3245" s="2"/>
      <c r="D3245" s="2"/>
      <c r="E3245" s="2"/>
      <c r="F3245" s="2"/>
      <c r="G3245" s="2"/>
      <c r="H3245" s="3">
        <f t="shared" si="647"/>
        <v>0</v>
      </c>
      <c r="I3245" s="63"/>
      <c r="J3245" s="7"/>
      <c r="K3245" s="8"/>
      <c r="M3245" s="395"/>
    </row>
    <row r="3246" spans="1:13" ht="24.95" customHeight="1">
      <c r="A3246" s="32">
        <f t="shared" si="646"/>
        <v>0</v>
      </c>
      <c r="B3246" s="10"/>
      <c r="C3246" s="2"/>
      <c r="D3246" s="2"/>
      <c r="E3246" s="2"/>
      <c r="F3246" s="2"/>
      <c r="G3246" s="2"/>
      <c r="H3246" s="3">
        <f t="shared" si="647"/>
        <v>0</v>
      </c>
      <c r="I3246" s="63"/>
      <c r="J3246" s="7"/>
      <c r="K3246" s="8"/>
      <c r="M3246" s="395"/>
    </row>
    <row r="3247" spans="1:13" ht="24.95" customHeight="1">
      <c r="A3247" s="32">
        <f t="shared" si="646"/>
        <v>0</v>
      </c>
      <c r="B3247" s="10"/>
      <c r="C3247" s="2"/>
      <c r="D3247" s="2"/>
      <c r="E3247" s="2"/>
      <c r="F3247" s="2"/>
      <c r="G3247" s="2"/>
      <c r="H3247" s="3">
        <f t="shared" si="647"/>
        <v>0</v>
      </c>
      <c r="I3247" s="63"/>
      <c r="J3247" s="7"/>
      <c r="K3247" s="8"/>
      <c r="M3247" s="395"/>
    </row>
    <row r="3248" spans="1:13" ht="24.95" customHeight="1">
      <c r="A3248" s="32">
        <f t="shared" si="646"/>
        <v>0</v>
      </c>
      <c r="B3248" s="10"/>
      <c r="C3248" s="2"/>
      <c r="D3248" s="2"/>
      <c r="E3248" s="2"/>
      <c r="F3248" s="2"/>
      <c r="G3248" s="2"/>
      <c r="H3248" s="3">
        <f t="shared" si="647"/>
        <v>0</v>
      </c>
      <c r="I3248" s="63"/>
      <c r="J3248" s="7"/>
      <c r="K3248" s="8"/>
      <c r="M3248" s="395"/>
    </row>
    <row r="3249" spans="1:13" ht="24.95" customHeight="1">
      <c r="A3249" s="33" t="e">
        <f>VLOOKUP(B3240,O:W,2)</f>
        <v>#N/A</v>
      </c>
      <c r="B3249" s="649" t="s">
        <v>70</v>
      </c>
      <c r="C3249" s="650"/>
      <c r="D3249" s="650"/>
      <c r="E3249" s="650"/>
      <c r="F3249" s="650"/>
      <c r="G3249" s="650"/>
      <c r="H3249" s="6"/>
      <c r="I3249" s="63">
        <f>SUM(H3241:H3249)</f>
        <v>0</v>
      </c>
      <c r="J3249" s="1" t="e">
        <f>VLOOKUP(B3240,O:W,7)</f>
        <v>#N/A</v>
      </c>
      <c r="K3249" s="8"/>
      <c r="M3249" s="395"/>
    </row>
    <row r="3250" spans="1:13" ht="45.75" customHeight="1">
      <c r="A3250" s="32">
        <f>IF(B3250&gt;0,1,0)</f>
        <v>0</v>
      </c>
      <c r="B3250" s="647"/>
      <c r="C3250" s="648"/>
      <c r="D3250" s="648"/>
      <c r="E3250" s="648"/>
      <c r="F3250" s="648"/>
      <c r="G3250" s="648"/>
      <c r="H3250" s="6"/>
      <c r="I3250" s="63"/>
      <c r="J3250" s="7"/>
      <c r="K3250" s="8"/>
      <c r="M3250" s="394" t="s">
        <v>662</v>
      </c>
    </row>
    <row r="3251" spans="1:13" ht="24.95" customHeight="1">
      <c r="A3251" s="32">
        <f t="shared" ref="A3251:A3258" si="648">IF(H3251&gt;0,1,0)</f>
        <v>0</v>
      </c>
      <c r="B3251" s="10"/>
      <c r="C3251" s="2"/>
      <c r="D3251" s="2"/>
      <c r="E3251" s="2"/>
      <c r="F3251" s="2"/>
      <c r="G3251" s="2"/>
      <c r="H3251" s="3">
        <f>IF(AND(C3251=0,D3251=0,E3251=0,F3251=0,G3251=0),0,ROUND(IF(C3251=0,1,C3251)*IF(D3251=0,1,D3251)*IF(E3251=0,1,E3251)*IF(F3251=0,1,F3251)*IF(G3251=0,1,G3251),2))</f>
        <v>0</v>
      </c>
      <c r="I3251" s="63"/>
      <c r="J3251" s="7"/>
      <c r="K3251" s="8"/>
      <c r="M3251" s="395" t="s">
        <v>663</v>
      </c>
    </row>
    <row r="3252" spans="1:13" ht="24.95" customHeight="1">
      <c r="A3252" s="32">
        <f t="shared" si="648"/>
        <v>0</v>
      </c>
      <c r="B3252" s="10"/>
      <c r="C3252" s="2"/>
      <c r="D3252" s="2"/>
      <c r="E3252" s="2"/>
      <c r="F3252" s="2"/>
      <c r="G3252" s="2"/>
      <c r="H3252" s="3">
        <f t="shared" ref="H3252:H3258" si="649">IF(AND(C3252=0,D3252=0,E3252=0,F3252=0,G3252=0),0,ROUND(IF(C3252=0,1,C3252)*IF(D3252=0,1,D3252)*IF(E3252=0,1,E3252)*IF(F3252=0,1,F3252)*IF(G3252=0,1,G3252),2))</f>
        <v>0</v>
      </c>
      <c r="I3252" s="63"/>
      <c r="J3252" s="7"/>
      <c r="K3252" s="8"/>
      <c r="M3252" s="395"/>
    </row>
    <row r="3253" spans="1:13" ht="24.95" customHeight="1">
      <c r="A3253" s="32">
        <f t="shared" si="648"/>
        <v>0</v>
      </c>
      <c r="B3253" s="10"/>
      <c r="C3253" s="2"/>
      <c r="D3253" s="2"/>
      <c r="E3253" s="2"/>
      <c r="F3253" s="2"/>
      <c r="G3253" s="2"/>
      <c r="H3253" s="3">
        <f t="shared" si="649"/>
        <v>0</v>
      </c>
      <c r="I3253" s="63"/>
      <c r="J3253" s="7"/>
      <c r="K3253" s="8"/>
      <c r="M3253" s="395"/>
    </row>
    <row r="3254" spans="1:13" ht="24.95" customHeight="1">
      <c r="A3254" s="32">
        <f t="shared" si="648"/>
        <v>0</v>
      </c>
      <c r="B3254" s="10"/>
      <c r="C3254" s="2"/>
      <c r="D3254" s="2"/>
      <c r="E3254" s="2"/>
      <c r="F3254" s="2"/>
      <c r="G3254" s="2"/>
      <c r="H3254" s="3">
        <f t="shared" si="649"/>
        <v>0</v>
      </c>
      <c r="I3254" s="63"/>
      <c r="J3254" s="7"/>
      <c r="K3254" s="8"/>
      <c r="M3254" s="395"/>
    </row>
    <row r="3255" spans="1:13" ht="24.95" customHeight="1">
      <c r="A3255" s="32">
        <f t="shared" si="648"/>
        <v>0</v>
      </c>
      <c r="B3255" s="10"/>
      <c r="C3255" s="2"/>
      <c r="D3255" s="2"/>
      <c r="E3255" s="2"/>
      <c r="F3255" s="2"/>
      <c r="G3255" s="2"/>
      <c r="H3255" s="3">
        <f t="shared" si="649"/>
        <v>0</v>
      </c>
      <c r="I3255" s="63"/>
      <c r="J3255" s="7"/>
      <c r="K3255" s="8"/>
      <c r="M3255" s="395"/>
    </row>
    <row r="3256" spans="1:13" ht="24.95" customHeight="1">
      <c r="A3256" s="32">
        <f t="shared" si="648"/>
        <v>0</v>
      </c>
      <c r="B3256" s="10"/>
      <c r="C3256" s="2"/>
      <c r="D3256" s="2"/>
      <c r="E3256" s="2"/>
      <c r="F3256" s="2"/>
      <c r="G3256" s="2"/>
      <c r="H3256" s="3">
        <f t="shared" si="649"/>
        <v>0</v>
      </c>
      <c r="I3256" s="63"/>
      <c r="J3256" s="7"/>
      <c r="K3256" s="8"/>
      <c r="M3256" s="395"/>
    </row>
    <row r="3257" spans="1:13" ht="24.95" customHeight="1">
      <c r="A3257" s="32">
        <f t="shared" si="648"/>
        <v>0</v>
      </c>
      <c r="B3257" s="10"/>
      <c r="C3257" s="2"/>
      <c r="D3257" s="2"/>
      <c r="E3257" s="2"/>
      <c r="F3257" s="2"/>
      <c r="G3257" s="2"/>
      <c r="H3257" s="3">
        <f t="shared" si="649"/>
        <v>0</v>
      </c>
      <c r="I3257" s="63"/>
      <c r="J3257" s="7"/>
      <c r="K3257" s="8"/>
      <c r="M3257" s="395"/>
    </row>
    <row r="3258" spans="1:13" ht="24.95" customHeight="1">
      <c r="A3258" s="32">
        <f t="shared" si="648"/>
        <v>0</v>
      </c>
      <c r="B3258" s="10"/>
      <c r="C3258" s="2"/>
      <c r="D3258" s="2"/>
      <c r="E3258" s="2"/>
      <c r="F3258" s="2"/>
      <c r="G3258" s="2"/>
      <c r="H3258" s="3">
        <f t="shared" si="649"/>
        <v>0</v>
      </c>
      <c r="I3258" s="63"/>
      <c r="J3258" s="7"/>
      <c r="K3258" s="8"/>
      <c r="M3258" s="395"/>
    </row>
    <row r="3259" spans="1:13" ht="24.95" customHeight="1">
      <c r="A3259" s="33" t="e">
        <f>VLOOKUP(B3250,O:W,2)</f>
        <v>#N/A</v>
      </c>
      <c r="B3259" s="649" t="s">
        <v>70</v>
      </c>
      <c r="C3259" s="650"/>
      <c r="D3259" s="650"/>
      <c r="E3259" s="650"/>
      <c r="F3259" s="650"/>
      <c r="G3259" s="650"/>
      <c r="H3259" s="6"/>
      <c r="I3259" s="63">
        <f>SUM(H3251:H3259)</f>
        <v>0</v>
      </c>
      <c r="J3259" s="1" t="e">
        <f>VLOOKUP(B3250,O:W,7)</f>
        <v>#N/A</v>
      </c>
      <c r="K3259" s="8"/>
      <c r="M3259" s="395"/>
    </row>
    <row r="3260" spans="1:13" ht="45.75" customHeight="1">
      <c r="A3260" s="32">
        <f>IF(B3260&gt;0,1,0)</f>
        <v>0</v>
      </c>
      <c r="B3260" s="647"/>
      <c r="C3260" s="648"/>
      <c r="D3260" s="648"/>
      <c r="E3260" s="648"/>
      <c r="F3260" s="648"/>
      <c r="G3260" s="648"/>
      <c r="H3260" s="6"/>
      <c r="I3260" s="63"/>
      <c r="J3260" s="7"/>
      <c r="K3260" s="8"/>
      <c r="M3260" s="394" t="s">
        <v>662</v>
      </c>
    </row>
    <row r="3261" spans="1:13" ht="24.95" customHeight="1">
      <c r="A3261" s="32">
        <f t="shared" ref="A3261:A3268" si="650">IF(H3261&gt;0,1,0)</f>
        <v>0</v>
      </c>
      <c r="B3261" s="10"/>
      <c r="C3261" s="2"/>
      <c r="D3261" s="2"/>
      <c r="E3261" s="2"/>
      <c r="F3261" s="2"/>
      <c r="G3261" s="2"/>
      <c r="H3261" s="3">
        <f>IF(AND(C3261=0,D3261=0,E3261=0,F3261=0,G3261=0),0,ROUND(IF(C3261=0,1,C3261)*IF(D3261=0,1,D3261)*IF(E3261=0,1,E3261)*IF(F3261=0,1,F3261)*IF(G3261=0,1,G3261),2))</f>
        <v>0</v>
      </c>
      <c r="I3261" s="63"/>
      <c r="J3261" s="7"/>
      <c r="K3261" s="8"/>
      <c r="M3261" s="395" t="s">
        <v>663</v>
      </c>
    </row>
    <row r="3262" spans="1:13" ht="24.95" customHeight="1">
      <c r="A3262" s="32">
        <f t="shared" si="650"/>
        <v>0</v>
      </c>
      <c r="B3262" s="10"/>
      <c r="C3262" s="2"/>
      <c r="D3262" s="2"/>
      <c r="E3262" s="2"/>
      <c r="F3262" s="2"/>
      <c r="G3262" s="2"/>
      <c r="H3262" s="3">
        <f t="shared" ref="H3262:H3268" si="651">IF(AND(C3262=0,D3262=0,E3262=0,F3262=0,G3262=0),0,ROUND(IF(C3262=0,1,C3262)*IF(D3262=0,1,D3262)*IF(E3262=0,1,E3262)*IF(F3262=0,1,F3262)*IF(G3262=0,1,G3262),2))</f>
        <v>0</v>
      </c>
      <c r="I3262" s="63"/>
      <c r="J3262" s="7"/>
      <c r="K3262" s="8"/>
      <c r="M3262" s="395"/>
    </row>
    <row r="3263" spans="1:13" ht="24.95" customHeight="1">
      <c r="A3263" s="32">
        <f t="shared" si="650"/>
        <v>0</v>
      </c>
      <c r="B3263" s="10"/>
      <c r="C3263" s="2"/>
      <c r="D3263" s="2"/>
      <c r="E3263" s="2"/>
      <c r="F3263" s="2"/>
      <c r="G3263" s="2"/>
      <c r="H3263" s="3">
        <f t="shared" si="651"/>
        <v>0</v>
      </c>
      <c r="I3263" s="63"/>
      <c r="J3263" s="7"/>
      <c r="K3263" s="8"/>
      <c r="M3263" s="395"/>
    </row>
    <row r="3264" spans="1:13" ht="24.95" customHeight="1">
      <c r="A3264" s="32">
        <f t="shared" si="650"/>
        <v>0</v>
      </c>
      <c r="B3264" s="10"/>
      <c r="C3264" s="2"/>
      <c r="D3264" s="2"/>
      <c r="E3264" s="2"/>
      <c r="F3264" s="2"/>
      <c r="G3264" s="2"/>
      <c r="H3264" s="3">
        <f t="shared" si="651"/>
        <v>0</v>
      </c>
      <c r="I3264" s="63"/>
      <c r="J3264" s="7"/>
      <c r="K3264" s="8"/>
      <c r="M3264" s="395"/>
    </row>
    <row r="3265" spans="1:13" ht="24.95" customHeight="1">
      <c r="A3265" s="32">
        <f t="shared" si="650"/>
        <v>0</v>
      </c>
      <c r="B3265" s="10"/>
      <c r="C3265" s="2"/>
      <c r="D3265" s="2"/>
      <c r="E3265" s="2"/>
      <c r="F3265" s="2"/>
      <c r="G3265" s="2"/>
      <c r="H3265" s="3">
        <f t="shared" si="651"/>
        <v>0</v>
      </c>
      <c r="I3265" s="63"/>
      <c r="J3265" s="7"/>
      <c r="K3265" s="8"/>
      <c r="M3265" s="395"/>
    </row>
    <row r="3266" spans="1:13" ht="24.95" customHeight="1">
      <c r="A3266" s="32">
        <f t="shared" si="650"/>
        <v>0</v>
      </c>
      <c r="B3266" s="10"/>
      <c r="C3266" s="2"/>
      <c r="D3266" s="2"/>
      <c r="E3266" s="2"/>
      <c r="F3266" s="2"/>
      <c r="G3266" s="2"/>
      <c r="H3266" s="3">
        <f t="shared" si="651"/>
        <v>0</v>
      </c>
      <c r="I3266" s="63"/>
      <c r="J3266" s="7"/>
      <c r="K3266" s="8"/>
      <c r="M3266" s="395"/>
    </row>
    <row r="3267" spans="1:13" ht="24.95" customHeight="1">
      <c r="A3267" s="32">
        <f t="shared" si="650"/>
        <v>0</v>
      </c>
      <c r="B3267" s="10"/>
      <c r="C3267" s="2"/>
      <c r="D3267" s="2"/>
      <c r="E3267" s="2"/>
      <c r="F3267" s="2"/>
      <c r="G3267" s="2"/>
      <c r="H3267" s="3">
        <f t="shared" si="651"/>
        <v>0</v>
      </c>
      <c r="I3267" s="63"/>
      <c r="J3267" s="7"/>
      <c r="K3267" s="8"/>
      <c r="M3267" s="395"/>
    </row>
    <row r="3268" spans="1:13" ht="24.95" customHeight="1">
      <c r="A3268" s="32">
        <f t="shared" si="650"/>
        <v>0</v>
      </c>
      <c r="B3268" s="10"/>
      <c r="C3268" s="2"/>
      <c r="D3268" s="2"/>
      <c r="E3268" s="2"/>
      <c r="F3268" s="2"/>
      <c r="G3268" s="2"/>
      <c r="H3268" s="3">
        <f t="shared" si="651"/>
        <v>0</v>
      </c>
      <c r="I3268" s="63"/>
      <c r="J3268" s="7"/>
      <c r="K3268" s="8"/>
      <c r="M3268" s="395"/>
    </row>
    <row r="3269" spans="1:13" ht="24.95" customHeight="1">
      <c r="A3269" s="33" t="e">
        <f>VLOOKUP(B3260,O:W,2)</f>
        <v>#N/A</v>
      </c>
      <c r="B3269" s="649" t="s">
        <v>70</v>
      </c>
      <c r="C3269" s="650"/>
      <c r="D3269" s="650"/>
      <c r="E3269" s="650"/>
      <c r="F3269" s="650"/>
      <c r="G3269" s="650"/>
      <c r="H3269" s="6"/>
      <c r="I3269" s="63">
        <f>SUM(H3261:H3269)</f>
        <v>0</v>
      </c>
      <c r="J3269" s="1" t="e">
        <f>VLOOKUP(B3260,O:W,7)</f>
        <v>#N/A</v>
      </c>
      <c r="K3269" s="8"/>
      <c r="M3269" s="395"/>
    </row>
    <row r="3270" spans="1:13" ht="45.75" customHeight="1">
      <c r="A3270" s="32">
        <f>IF(B3270&gt;0,1,0)</f>
        <v>0</v>
      </c>
      <c r="B3270" s="647"/>
      <c r="C3270" s="648"/>
      <c r="D3270" s="648"/>
      <c r="E3270" s="648"/>
      <c r="F3270" s="648"/>
      <c r="G3270" s="648"/>
      <c r="H3270" s="6"/>
      <c r="I3270" s="63"/>
      <c r="J3270" s="7"/>
      <c r="K3270" s="8"/>
      <c r="M3270" s="394" t="s">
        <v>662</v>
      </c>
    </row>
    <row r="3271" spans="1:13" ht="24.95" customHeight="1">
      <c r="A3271" s="32">
        <f t="shared" ref="A3271:A3278" si="652">IF(H3271&gt;0,1,0)</f>
        <v>0</v>
      </c>
      <c r="B3271" s="10"/>
      <c r="C3271" s="2"/>
      <c r="D3271" s="2"/>
      <c r="E3271" s="2"/>
      <c r="F3271" s="2"/>
      <c r="G3271" s="2"/>
      <c r="H3271" s="3">
        <f>IF(AND(C3271=0,D3271=0,E3271=0,F3271=0,G3271=0),0,ROUND(IF(C3271=0,1,C3271)*IF(D3271=0,1,D3271)*IF(E3271=0,1,E3271)*IF(F3271=0,1,F3271)*IF(G3271=0,1,G3271),2))</f>
        <v>0</v>
      </c>
      <c r="I3271" s="63"/>
      <c r="J3271" s="7"/>
      <c r="K3271" s="8"/>
      <c r="M3271" s="395" t="s">
        <v>663</v>
      </c>
    </row>
    <row r="3272" spans="1:13" ht="24.95" customHeight="1">
      <c r="A3272" s="32">
        <f t="shared" si="652"/>
        <v>0</v>
      </c>
      <c r="B3272" s="10"/>
      <c r="C3272" s="2"/>
      <c r="D3272" s="2"/>
      <c r="E3272" s="2"/>
      <c r="F3272" s="2"/>
      <c r="G3272" s="2"/>
      <c r="H3272" s="3">
        <f t="shared" ref="H3272:H3278" si="653">IF(AND(C3272=0,D3272=0,E3272=0,F3272=0,G3272=0),0,ROUND(IF(C3272=0,1,C3272)*IF(D3272=0,1,D3272)*IF(E3272=0,1,E3272)*IF(F3272=0,1,F3272)*IF(G3272=0,1,G3272),2))</f>
        <v>0</v>
      </c>
      <c r="I3272" s="63"/>
      <c r="J3272" s="7"/>
      <c r="K3272" s="8"/>
      <c r="M3272" s="395"/>
    </row>
    <row r="3273" spans="1:13" ht="24.95" customHeight="1">
      <c r="A3273" s="32">
        <f t="shared" si="652"/>
        <v>0</v>
      </c>
      <c r="B3273" s="10"/>
      <c r="C3273" s="2"/>
      <c r="D3273" s="2"/>
      <c r="E3273" s="2"/>
      <c r="F3273" s="2"/>
      <c r="G3273" s="2"/>
      <c r="H3273" s="3">
        <f t="shared" si="653"/>
        <v>0</v>
      </c>
      <c r="I3273" s="63"/>
      <c r="J3273" s="7"/>
      <c r="K3273" s="8"/>
      <c r="M3273" s="395"/>
    </row>
    <row r="3274" spans="1:13" ht="24.95" customHeight="1">
      <c r="A3274" s="32">
        <f t="shared" si="652"/>
        <v>0</v>
      </c>
      <c r="B3274" s="10"/>
      <c r="C3274" s="2"/>
      <c r="D3274" s="2"/>
      <c r="E3274" s="2"/>
      <c r="F3274" s="2"/>
      <c r="G3274" s="2"/>
      <c r="H3274" s="3">
        <f t="shared" si="653"/>
        <v>0</v>
      </c>
      <c r="I3274" s="63"/>
      <c r="J3274" s="7"/>
      <c r="K3274" s="8"/>
      <c r="M3274" s="395"/>
    </row>
    <row r="3275" spans="1:13" ht="24.95" customHeight="1">
      <c r="A3275" s="32">
        <f t="shared" si="652"/>
        <v>0</v>
      </c>
      <c r="B3275" s="10"/>
      <c r="C3275" s="2"/>
      <c r="D3275" s="2"/>
      <c r="E3275" s="2"/>
      <c r="F3275" s="2"/>
      <c r="G3275" s="2"/>
      <c r="H3275" s="3">
        <f t="shared" si="653"/>
        <v>0</v>
      </c>
      <c r="I3275" s="63"/>
      <c r="J3275" s="7"/>
      <c r="K3275" s="8"/>
      <c r="M3275" s="395"/>
    </row>
    <row r="3276" spans="1:13" ht="24.95" customHeight="1">
      <c r="A3276" s="32">
        <f t="shared" si="652"/>
        <v>0</v>
      </c>
      <c r="B3276" s="10"/>
      <c r="C3276" s="2"/>
      <c r="D3276" s="2"/>
      <c r="E3276" s="2"/>
      <c r="F3276" s="2"/>
      <c r="G3276" s="2"/>
      <c r="H3276" s="3">
        <f t="shared" si="653"/>
        <v>0</v>
      </c>
      <c r="I3276" s="63"/>
      <c r="J3276" s="7"/>
      <c r="K3276" s="8"/>
      <c r="M3276" s="395"/>
    </row>
    <row r="3277" spans="1:13" ht="24.95" customHeight="1">
      <c r="A3277" s="32">
        <f t="shared" si="652"/>
        <v>0</v>
      </c>
      <c r="B3277" s="10"/>
      <c r="C3277" s="2"/>
      <c r="D3277" s="2"/>
      <c r="E3277" s="2"/>
      <c r="F3277" s="2"/>
      <c r="G3277" s="2"/>
      <c r="H3277" s="3">
        <f t="shared" si="653"/>
        <v>0</v>
      </c>
      <c r="I3277" s="63"/>
      <c r="J3277" s="7"/>
      <c r="K3277" s="8"/>
      <c r="M3277" s="395"/>
    </row>
    <row r="3278" spans="1:13" ht="24.95" customHeight="1">
      <c r="A3278" s="32">
        <f t="shared" si="652"/>
        <v>0</v>
      </c>
      <c r="B3278" s="10"/>
      <c r="C3278" s="2"/>
      <c r="D3278" s="2"/>
      <c r="E3278" s="2"/>
      <c r="F3278" s="2"/>
      <c r="G3278" s="2"/>
      <c r="H3278" s="3">
        <f t="shared" si="653"/>
        <v>0</v>
      </c>
      <c r="I3278" s="63"/>
      <c r="J3278" s="7"/>
      <c r="K3278" s="8"/>
      <c r="M3278" s="395"/>
    </row>
    <row r="3279" spans="1:13" ht="24.95" customHeight="1">
      <c r="A3279" s="33" t="e">
        <f>VLOOKUP(B3270,O:W,2)</f>
        <v>#N/A</v>
      </c>
      <c r="B3279" s="649" t="s">
        <v>70</v>
      </c>
      <c r="C3279" s="650"/>
      <c r="D3279" s="650"/>
      <c r="E3279" s="650"/>
      <c r="F3279" s="650"/>
      <c r="G3279" s="650"/>
      <c r="H3279" s="6"/>
      <c r="I3279" s="63">
        <f>SUM(H3271:H3279)</f>
        <v>0</v>
      </c>
      <c r="J3279" s="1" t="e">
        <f>VLOOKUP(B3270,O:W,7)</f>
        <v>#N/A</v>
      </c>
      <c r="K3279" s="8"/>
      <c r="M3279" s="395"/>
    </row>
    <row r="3280" spans="1:13" ht="45.75" customHeight="1">
      <c r="A3280" s="32">
        <f>IF(B3280&gt;0,1,0)</f>
        <v>0</v>
      </c>
      <c r="B3280" s="647"/>
      <c r="C3280" s="648"/>
      <c r="D3280" s="648"/>
      <c r="E3280" s="648"/>
      <c r="F3280" s="648"/>
      <c r="G3280" s="648"/>
      <c r="H3280" s="6"/>
      <c r="I3280" s="63"/>
      <c r="J3280" s="7"/>
      <c r="K3280" s="8"/>
      <c r="M3280" s="394" t="s">
        <v>662</v>
      </c>
    </row>
    <row r="3281" spans="1:13" ht="24.95" customHeight="1">
      <c r="A3281" s="32">
        <f t="shared" ref="A3281:A3288" si="654">IF(H3281&gt;0,1,0)</f>
        <v>0</v>
      </c>
      <c r="B3281" s="10"/>
      <c r="C3281" s="2"/>
      <c r="D3281" s="2"/>
      <c r="E3281" s="2"/>
      <c r="F3281" s="2"/>
      <c r="G3281" s="2"/>
      <c r="H3281" s="3">
        <f>IF(AND(C3281=0,D3281=0,E3281=0,F3281=0,G3281=0),0,ROUND(IF(C3281=0,1,C3281)*IF(D3281=0,1,D3281)*IF(E3281=0,1,E3281)*IF(F3281=0,1,F3281)*IF(G3281=0,1,G3281),2))</f>
        <v>0</v>
      </c>
      <c r="I3281" s="63"/>
      <c r="J3281" s="7"/>
      <c r="K3281" s="8"/>
      <c r="M3281" s="395" t="s">
        <v>663</v>
      </c>
    </row>
    <row r="3282" spans="1:13" ht="24.95" customHeight="1">
      <c r="A3282" s="32">
        <f t="shared" si="654"/>
        <v>0</v>
      </c>
      <c r="B3282" s="10"/>
      <c r="C3282" s="2"/>
      <c r="D3282" s="2"/>
      <c r="E3282" s="2"/>
      <c r="F3282" s="2"/>
      <c r="G3282" s="2"/>
      <c r="H3282" s="3">
        <f t="shared" ref="H3282:H3288" si="655">IF(AND(C3282=0,D3282=0,E3282=0,F3282=0,G3282=0),0,ROUND(IF(C3282=0,1,C3282)*IF(D3282=0,1,D3282)*IF(E3282=0,1,E3282)*IF(F3282=0,1,F3282)*IF(G3282=0,1,G3282),2))</f>
        <v>0</v>
      </c>
      <c r="I3282" s="63"/>
      <c r="J3282" s="7"/>
      <c r="K3282" s="8"/>
      <c r="M3282" s="395"/>
    </row>
    <row r="3283" spans="1:13" ht="24.95" customHeight="1">
      <c r="A3283" s="32">
        <f t="shared" si="654"/>
        <v>0</v>
      </c>
      <c r="B3283" s="10"/>
      <c r="C3283" s="2"/>
      <c r="D3283" s="2"/>
      <c r="E3283" s="2"/>
      <c r="F3283" s="2"/>
      <c r="G3283" s="2"/>
      <c r="H3283" s="3">
        <f t="shared" si="655"/>
        <v>0</v>
      </c>
      <c r="I3283" s="63"/>
      <c r="J3283" s="7"/>
      <c r="K3283" s="8"/>
      <c r="M3283" s="395"/>
    </row>
    <row r="3284" spans="1:13" ht="24.95" customHeight="1">
      <c r="A3284" s="32">
        <f t="shared" si="654"/>
        <v>0</v>
      </c>
      <c r="B3284" s="10"/>
      <c r="C3284" s="2"/>
      <c r="D3284" s="2"/>
      <c r="E3284" s="2"/>
      <c r="F3284" s="2"/>
      <c r="G3284" s="2"/>
      <c r="H3284" s="3">
        <f t="shared" si="655"/>
        <v>0</v>
      </c>
      <c r="I3284" s="63"/>
      <c r="J3284" s="7"/>
      <c r="K3284" s="8"/>
      <c r="M3284" s="395"/>
    </row>
    <row r="3285" spans="1:13" ht="24.95" customHeight="1">
      <c r="A3285" s="32">
        <f t="shared" si="654"/>
        <v>0</v>
      </c>
      <c r="B3285" s="10"/>
      <c r="C3285" s="2"/>
      <c r="D3285" s="2"/>
      <c r="E3285" s="2"/>
      <c r="F3285" s="2"/>
      <c r="G3285" s="2"/>
      <c r="H3285" s="3">
        <f t="shared" si="655"/>
        <v>0</v>
      </c>
      <c r="I3285" s="63"/>
      <c r="J3285" s="7"/>
      <c r="K3285" s="8"/>
      <c r="M3285" s="395"/>
    </row>
    <row r="3286" spans="1:13" ht="24.95" customHeight="1">
      <c r="A3286" s="32">
        <f t="shared" si="654"/>
        <v>0</v>
      </c>
      <c r="B3286" s="10"/>
      <c r="C3286" s="2"/>
      <c r="D3286" s="2"/>
      <c r="E3286" s="2"/>
      <c r="F3286" s="2"/>
      <c r="G3286" s="2"/>
      <c r="H3286" s="3">
        <f t="shared" si="655"/>
        <v>0</v>
      </c>
      <c r="I3286" s="63"/>
      <c r="J3286" s="7"/>
      <c r="K3286" s="8"/>
      <c r="M3286" s="395"/>
    </row>
    <row r="3287" spans="1:13" ht="24.95" customHeight="1">
      <c r="A3287" s="32">
        <f t="shared" si="654"/>
        <v>0</v>
      </c>
      <c r="B3287" s="10"/>
      <c r="C3287" s="2"/>
      <c r="D3287" s="2"/>
      <c r="E3287" s="2"/>
      <c r="F3287" s="2"/>
      <c r="G3287" s="2"/>
      <c r="H3287" s="3">
        <f t="shared" si="655"/>
        <v>0</v>
      </c>
      <c r="I3287" s="63"/>
      <c r="J3287" s="7"/>
      <c r="K3287" s="8"/>
      <c r="M3287" s="395"/>
    </row>
    <row r="3288" spans="1:13" ht="24.95" customHeight="1">
      <c r="A3288" s="32">
        <f t="shared" si="654"/>
        <v>0</v>
      </c>
      <c r="B3288" s="10"/>
      <c r="C3288" s="2"/>
      <c r="D3288" s="2"/>
      <c r="E3288" s="2"/>
      <c r="F3288" s="2"/>
      <c r="G3288" s="2"/>
      <c r="H3288" s="3">
        <f t="shared" si="655"/>
        <v>0</v>
      </c>
      <c r="I3288" s="63"/>
      <c r="J3288" s="7"/>
      <c r="K3288" s="8"/>
      <c r="M3288" s="395"/>
    </row>
    <row r="3289" spans="1:13" ht="24.95" customHeight="1">
      <c r="A3289" s="33" t="e">
        <f>VLOOKUP(B3280,O:W,2)</f>
        <v>#N/A</v>
      </c>
      <c r="B3289" s="649" t="s">
        <v>70</v>
      </c>
      <c r="C3289" s="650"/>
      <c r="D3289" s="650"/>
      <c r="E3289" s="650"/>
      <c r="F3289" s="650"/>
      <c r="G3289" s="650"/>
      <c r="H3289" s="6"/>
      <c r="I3289" s="63">
        <f>SUM(H3281:H3289)</f>
        <v>0</v>
      </c>
      <c r="J3289" s="1" t="e">
        <f>VLOOKUP(B3280,O:W,7)</f>
        <v>#N/A</v>
      </c>
      <c r="K3289" s="8"/>
      <c r="M3289" s="395"/>
    </row>
    <row r="3290" spans="1:13" ht="45.75" customHeight="1">
      <c r="A3290" s="32">
        <f>IF(B3290&gt;0,1,0)</f>
        <v>0</v>
      </c>
      <c r="B3290" s="647"/>
      <c r="C3290" s="648"/>
      <c r="D3290" s="648"/>
      <c r="E3290" s="648"/>
      <c r="F3290" s="648"/>
      <c r="G3290" s="648"/>
      <c r="H3290" s="6"/>
      <c r="I3290" s="63"/>
      <c r="J3290" s="7"/>
      <c r="K3290" s="8"/>
      <c r="M3290" s="394" t="s">
        <v>662</v>
      </c>
    </row>
    <row r="3291" spans="1:13" ht="24.95" customHeight="1">
      <c r="A3291" s="32">
        <f t="shared" ref="A3291:A3298" si="656">IF(H3291&gt;0,1,0)</f>
        <v>0</v>
      </c>
      <c r="B3291" s="10"/>
      <c r="C3291" s="2"/>
      <c r="D3291" s="2"/>
      <c r="E3291" s="2"/>
      <c r="F3291" s="2"/>
      <c r="G3291" s="2"/>
      <c r="H3291" s="3">
        <f>IF(AND(C3291=0,D3291=0,E3291=0,F3291=0,G3291=0),0,ROUND(IF(C3291=0,1,C3291)*IF(D3291=0,1,D3291)*IF(E3291=0,1,E3291)*IF(F3291=0,1,F3291)*IF(G3291=0,1,G3291),2))</f>
        <v>0</v>
      </c>
      <c r="I3291" s="63"/>
      <c r="J3291" s="7"/>
      <c r="K3291" s="8"/>
      <c r="M3291" s="395" t="s">
        <v>663</v>
      </c>
    </row>
    <row r="3292" spans="1:13" ht="24.95" customHeight="1">
      <c r="A3292" s="32">
        <f t="shared" si="656"/>
        <v>0</v>
      </c>
      <c r="B3292" s="10"/>
      <c r="C3292" s="2"/>
      <c r="D3292" s="2"/>
      <c r="E3292" s="2"/>
      <c r="F3292" s="2"/>
      <c r="G3292" s="2"/>
      <c r="H3292" s="3">
        <f t="shared" ref="H3292:H3298" si="657">IF(AND(C3292=0,D3292=0,E3292=0,F3292=0,G3292=0),0,ROUND(IF(C3292=0,1,C3292)*IF(D3292=0,1,D3292)*IF(E3292=0,1,E3292)*IF(F3292=0,1,F3292)*IF(G3292=0,1,G3292),2))</f>
        <v>0</v>
      </c>
      <c r="I3292" s="63"/>
      <c r="J3292" s="7"/>
      <c r="K3292" s="8"/>
      <c r="M3292" s="395"/>
    </row>
    <row r="3293" spans="1:13" ht="24.95" customHeight="1">
      <c r="A3293" s="32">
        <f t="shared" si="656"/>
        <v>0</v>
      </c>
      <c r="B3293" s="10"/>
      <c r="C3293" s="2"/>
      <c r="D3293" s="2"/>
      <c r="E3293" s="2"/>
      <c r="F3293" s="2"/>
      <c r="G3293" s="2"/>
      <c r="H3293" s="3">
        <f t="shared" si="657"/>
        <v>0</v>
      </c>
      <c r="I3293" s="63"/>
      <c r="J3293" s="7"/>
      <c r="K3293" s="8"/>
      <c r="M3293" s="395"/>
    </row>
    <row r="3294" spans="1:13" ht="24.95" customHeight="1">
      <c r="A3294" s="32">
        <f t="shared" si="656"/>
        <v>0</v>
      </c>
      <c r="B3294" s="10"/>
      <c r="C3294" s="2"/>
      <c r="D3294" s="2"/>
      <c r="E3294" s="2"/>
      <c r="F3294" s="2"/>
      <c r="G3294" s="2"/>
      <c r="H3294" s="3">
        <f t="shared" si="657"/>
        <v>0</v>
      </c>
      <c r="I3294" s="63"/>
      <c r="J3294" s="7"/>
      <c r="K3294" s="8"/>
      <c r="M3294" s="395"/>
    </row>
    <row r="3295" spans="1:13" ht="24.95" customHeight="1">
      <c r="A3295" s="32">
        <f t="shared" si="656"/>
        <v>0</v>
      </c>
      <c r="B3295" s="10"/>
      <c r="C3295" s="2"/>
      <c r="D3295" s="2"/>
      <c r="E3295" s="2"/>
      <c r="F3295" s="2"/>
      <c r="G3295" s="2"/>
      <c r="H3295" s="3">
        <f t="shared" si="657"/>
        <v>0</v>
      </c>
      <c r="I3295" s="63"/>
      <c r="J3295" s="7"/>
      <c r="K3295" s="8"/>
      <c r="M3295" s="395"/>
    </row>
    <row r="3296" spans="1:13" ht="24.95" customHeight="1">
      <c r="A3296" s="32">
        <f t="shared" si="656"/>
        <v>0</v>
      </c>
      <c r="B3296" s="10"/>
      <c r="C3296" s="2"/>
      <c r="D3296" s="2"/>
      <c r="E3296" s="2"/>
      <c r="F3296" s="2"/>
      <c r="G3296" s="2"/>
      <c r="H3296" s="3">
        <f t="shared" si="657"/>
        <v>0</v>
      </c>
      <c r="I3296" s="63"/>
      <c r="J3296" s="7"/>
      <c r="K3296" s="8"/>
      <c r="M3296" s="395"/>
    </row>
    <row r="3297" spans="1:13" ht="24.95" customHeight="1">
      <c r="A3297" s="32">
        <f t="shared" si="656"/>
        <v>0</v>
      </c>
      <c r="B3297" s="10"/>
      <c r="C3297" s="2"/>
      <c r="D3297" s="2"/>
      <c r="E3297" s="2"/>
      <c r="F3297" s="2"/>
      <c r="G3297" s="2"/>
      <c r="H3297" s="3">
        <f t="shared" si="657"/>
        <v>0</v>
      </c>
      <c r="I3297" s="63"/>
      <c r="J3297" s="7"/>
      <c r="K3297" s="8"/>
      <c r="M3297" s="395"/>
    </row>
    <row r="3298" spans="1:13" ht="24.95" customHeight="1">
      <c r="A3298" s="32">
        <f t="shared" si="656"/>
        <v>0</v>
      </c>
      <c r="B3298" s="10"/>
      <c r="C3298" s="2"/>
      <c r="D3298" s="2"/>
      <c r="E3298" s="2"/>
      <c r="F3298" s="2"/>
      <c r="G3298" s="2"/>
      <c r="H3298" s="3">
        <f t="shared" si="657"/>
        <v>0</v>
      </c>
      <c r="I3298" s="63"/>
      <c r="J3298" s="7"/>
      <c r="K3298" s="8"/>
      <c r="M3298" s="395"/>
    </row>
    <row r="3299" spans="1:13" ht="24.95" customHeight="1">
      <c r="A3299" s="33" t="e">
        <f>VLOOKUP(B3290,O:W,2)</f>
        <v>#N/A</v>
      </c>
      <c r="B3299" s="649" t="s">
        <v>70</v>
      </c>
      <c r="C3299" s="650"/>
      <c r="D3299" s="650"/>
      <c r="E3299" s="650"/>
      <c r="F3299" s="650"/>
      <c r="G3299" s="650"/>
      <c r="H3299" s="6"/>
      <c r="I3299" s="63">
        <f>SUM(H3291:H3299)</f>
        <v>0</v>
      </c>
      <c r="J3299" s="1" t="e">
        <f>VLOOKUP(B3290,O:W,7)</f>
        <v>#N/A</v>
      </c>
      <c r="K3299" s="8"/>
      <c r="M3299" s="395"/>
    </row>
    <row r="3300" spans="1:13" ht="45.75" customHeight="1">
      <c r="A3300" s="32">
        <f>IF(B3300&gt;0,1,0)</f>
        <v>0</v>
      </c>
      <c r="B3300" s="647"/>
      <c r="C3300" s="648"/>
      <c r="D3300" s="648"/>
      <c r="E3300" s="648"/>
      <c r="F3300" s="648"/>
      <c r="G3300" s="648"/>
      <c r="H3300" s="6"/>
      <c r="I3300" s="63"/>
      <c r="J3300" s="7"/>
      <c r="K3300" s="8"/>
      <c r="M3300" s="394" t="s">
        <v>662</v>
      </c>
    </row>
    <row r="3301" spans="1:13" ht="24.95" customHeight="1">
      <c r="A3301" s="32">
        <f t="shared" ref="A3301:A3308" si="658">IF(H3301&gt;0,1,0)</f>
        <v>0</v>
      </c>
      <c r="B3301" s="10"/>
      <c r="C3301" s="2"/>
      <c r="D3301" s="2"/>
      <c r="E3301" s="2"/>
      <c r="F3301" s="2"/>
      <c r="G3301" s="2"/>
      <c r="H3301" s="3">
        <f>IF(AND(C3301=0,D3301=0,E3301=0,F3301=0,G3301=0),0,ROUND(IF(C3301=0,1,C3301)*IF(D3301=0,1,D3301)*IF(E3301=0,1,E3301)*IF(F3301=0,1,F3301)*IF(G3301=0,1,G3301),2))</f>
        <v>0</v>
      </c>
      <c r="I3301" s="63"/>
      <c r="J3301" s="7"/>
      <c r="K3301" s="8"/>
      <c r="M3301" s="395" t="s">
        <v>663</v>
      </c>
    </row>
    <row r="3302" spans="1:13" ht="24.95" customHeight="1">
      <c r="A3302" s="32">
        <f t="shared" si="658"/>
        <v>0</v>
      </c>
      <c r="B3302" s="10"/>
      <c r="C3302" s="2"/>
      <c r="D3302" s="2"/>
      <c r="E3302" s="2"/>
      <c r="F3302" s="2"/>
      <c r="G3302" s="2"/>
      <c r="H3302" s="3">
        <f t="shared" ref="H3302:H3308" si="659">IF(AND(C3302=0,D3302=0,E3302=0,F3302=0,G3302=0),0,ROUND(IF(C3302=0,1,C3302)*IF(D3302=0,1,D3302)*IF(E3302=0,1,E3302)*IF(F3302=0,1,F3302)*IF(G3302=0,1,G3302),2))</f>
        <v>0</v>
      </c>
      <c r="I3302" s="63"/>
      <c r="J3302" s="7"/>
      <c r="K3302" s="8"/>
      <c r="M3302" s="395"/>
    </row>
    <row r="3303" spans="1:13" ht="24.95" customHeight="1">
      <c r="A3303" s="32">
        <f t="shared" si="658"/>
        <v>0</v>
      </c>
      <c r="B3303" s="10"/>
      <c r="C3303" s="2"/>
      <c r="D3303" s="2"/>
      <c r="E3303" s="2"/>
      <c r="F3303" s="2"/>
      <c r="G3303" s="2"/>
      <c r="H3303" s="3">
        <f t="shared" si="659"/>
        <v>0</v>
      </c>
      <c r="I3303" s="63"/>
      <c r="J3303" s="7"/>
      <c r="K3303" s="8"/>
      <c r="M3303" s="395"/>
    </row>
    <row r="3304" spans="1:13" ht="24.95" customHeight="1">
      <c r="A3304" s="32">
        <f t="shared" si="658"/>
        <v>0</v>
      </c>
      <c r="B3304" s="10"/>
      <c r="C3304" s="2"/>
      <c r="D3304" s="2"/>
      <c r="E3304" s="2"/>
      <c r="F3304" s="2"/>
      <c r="G3304" s="2"/>
      <c r="H3304" s="3">
        <f t="shared" si="659"/>
        <v>0</v>
      </c>
      <c r="I3304" s="63"/>
      <c r="J3304" s="7"/>
      <c r="K3304" s="8"/>
      <c r="M3304" s="395"/>
    </row>
    <row r="3305" spans="1:13" ht="24.95" customHeight="1">
      <c r="A3305" s="32">
        <f t="shared" si="658"/>
        <v>0</v>
      </c>
      <c r="B3305" s="10"/>
      <c r="C3305" s="2"/>
      <c r="D3305" s="2"/>
      <c r="E3305" s="2"/>
      <c r="F3305" s="2"/>
      <c r="G3305" s="2"/>
      <c r="H3305" s="3">
        <f t="shared" si="659"/>
        <v>0</v>
      </c>
      <c r="I3305" s="63"/>
      <c r="J3305" s="7"/>
      <c r="K3305" s="8"/>
      <c r="M3305" s="395"/>
    </row>
    <row r="3306" spans="1:13" ht="24.95" customHeight="1">
      <c r="A3306" s="32">
        <f t="shared" si="658"/>
        <v>0</v>
      </c>
      <c r="B3306" s="10"/>
      <c r="C3306" s="2"/>
      <c r="D3306" s="2"/>
      <c r="E3306" s="2"/>
      <c r="F3306" s="2"/>
      <c r="G3306" s="2"/>
      <c r="H3306" s="3">
        <f t="shared" si="659"/>
        <v>0</v>
      </c>
      <c r="I3306" s="63"/>
      <c r="J3306" s="7"/>
      <c r="K3306" s="8"/>
      <c r="M3306" s="395"/>
    </row>
    <row r="3307" spans="1:13" ht="24.95" customHeight="1">
      <c r="A3307" s="32">
        <f t="shared" si="658"/>
        <v>0</v>
      </c>
      <c r="B3307" s="10"/>
      <c r="C3307" s="2"/>
      <c r="D3307" s="2"/>
      <c r="E3307" s="2"/>
      <c r="F3307" s="2"/>
      <c r="G3307" s="2"/>
      <c r="H3307" s="3">
        <f t="shared" si="659"/>
        <v>0</v>
      </c>
      <c r="I3307" s="63"/>
      <c r="J3307" s="7"/>
      <c r="K3307" s="8"/>
      <c r="M3307" s="395"/>
    </row>
    <row r="3308" spans="1:13" ht="24.95" customHeight="1">
      <c r="A3308" s="32">
        <f t="shared" si="658"/>
        <v>0</v>
      </c>
      <c r="B3308" s="10"/>
      <c r="C3308" s="2"/>
      <c r="D3308" s="2"/>
      <c r="E3308" s="2"/>
      <c r="F3308" s="2"/>
      <c r="G3308" s="2"/>
      <c r="H3308" s="3">
        <f t="shared" si="659"/>
        <v>0</v>
      </c>
      <c r="I3308" s="63"/>
      <c r="J3308" s="7"/>
      <c r="K3308" s="8"/>
      <c r="M3308" s="395"/>
    </row>
    <row r="3309" spans="1:13" ht="24.95" customHeight="1">
      <c r="A3309" s="33" t="e">
        <f>VLOOKUP(B3300,O:W,2)</f>
        <v>#N/A</v>
      </c>
      <c r="B3309" s="649" t="s">
        <v>70</v>
      </c>
      <c r="C3309" s="650"/>
      <c r="D3309" s="650"/>
      <c r="E3309" s="650"/>
      <c r="F3309" s="650"/>
      <c r="G3309" s="650"/>
      <c r="H3309" s="6"/>
      <c r="I3309" s="63">
        <f>SUM(H3301:H3309)</f>
        <v>0</v>
      </c>
      <c r="J3309" s="1" t="e">
        <f>VLOOKUP(B3300,O:W,7)</f>
        <v>#N/A</v>
      </c>
      <c r="K3309" s="8"/>
      <c r="M3309" s="395"/>
    </row>
    <row r="3310" spans="1:13" ht="45.75" customHeight="1">
      <c r="A3310" s="32">
        <f>IF(B3310&gt;0,1,0)</f>
        <v>0</v>
      </c>
      <c r="B3310" s="647"/>
      <c r="C3310" s="648"/>
      <c r="D3310" s="648"/>
      <c r="E3310" s="648"/>
      <c r="F3310" s="648"/>
      <c r="G3310" s="648"/>
      <c r="H3310" s="6"/>
      <c r="I3310" s="63"/>
      <c r="J3310" s="7"/>
      <c r="K3310" s="8"/>
      <c r="M3310" s="394" t="s">
        <v>662</v>
      </c>
    </row>
    <row r="3311" spans="1:13" ht="24.95" customHeight="1">
      <c r="A3311" s="32">
        <f t="shared" ref="A3311:A3318" si="660">IF(H3311&gt;0,1,0)</f>
        <v>0</v>
      </c>
      <c r="B3311" s="10"/>
      <c r="C3311" s="2"/>
      <c r="D3311" s="2"/>
      <c r="E3311" s="2"/>
      <c r="F3311" s="2"/>
      <c r="G3311" s="2"/>
      <c r="H3311" s="3">
        <f>IF(AND(C3311=0,D3311=0,E3311=0,F3311=0,G3311=0),0,ROUND(IF(C3311=0,1,C3311)*IF(D3311=0,1,D3311)*IF(E3311=0,1,E3311)*IF(F3311=0,1,F3311)*IF(G3311=0,1,G3311),2))</f>
        <v>0</v>
      </c>
      <c r="I3311" s="63"/>
      <c r="J3311" s="7"/>
      <c r="K3311" s="8"/>
      <c r="M3311" s="395" t="s">
        <v>663</v>
      </c>
    </row>
    <row r="3312" spans="1:13" ht="24.95" customHeight="1">
      <c r="A3312" s="32">
        <f t="shared" si="660"/>
        <v>0</v>
      </c>
      <c r="B3312" s="10"/>
      <c r="C3312" s="2"/>
      <c r="D3312" s="2"/>
      <c r="E3312" s="2"/>
      <c r="F3312" s="2"/>
      <c r="G3312" s="2"/>
      <c r="H3312" s="3">
        <f t="shared" ref="H3312:H3318" si="661">IF(AND(C3312=0,D3312=0,E3312=0,F3312=0,G3312=0),0,ROUND(IF(C3312=0,1,C3312)*IF(D3312=0,1,D3312)*IF(E3312=0,1,E3312)*IF(F3312=0,1,F3312)*IF(G3312=0,1,G3312),2))</f>
        <v>0</v>
      </c>
      <c r="I3312" s="63"/>
      <c r="J3312" s="7"/>
      <c r="K3312" s="8"/>
      <c r="M3312" s="395"/>
    </row>
    <row r="3313" spans="1:13" ht="24.95" customHeight="1">
      <c r="A3313" s="32">
        <f t="shared" si="660"/>
        <v>0</v>
      </c>
      <c r="B3313" s="10"/>
      <c r="C3313" s="2"/>
      <c r="D3313" s="2"/>
      <c r="E3313" s="2"/>
      <c r="F3313" s="2"/>
      <c r="G3313" s="2"/>
      <c r="H3313" s="3">
        <f t="shared" si="661"/>
        <v>0</v>
      </c>
      <c r="I3313" s="63"/>
      <c r="J3313" s="7"/>
      <c r="K3313" s="8"/>
      <c r="M3313" s="395"/>
    </row>
    <row r="3314" spans="1:13" ht="24.95" customHeight="1">
      <c r="A3314" s="32">
        <f t="shared" si="660"/>
        <v>0</v>
      </c>
      <c r="B3314" s="10"/>
      <c r="C3314" s="2"/>
      <c r="D3314" s="2"/>
      <c r="E3314" s="2"/>
      <c r="F3314" s="2"/>
      <c r="G3314" s="2"/>
      <c r="H3314" s="3">
        <f t="shared" si="661"/>
        <v>0</v>
      </c>
      <c r="I3314" s="63"/>
      <c r="J3314" s="7"/>
      <c r="K3314" s="8"/>
      <c r="M3314" s="395"/>
    </row>
    <row r="3315" spans="1:13" ht="24.95" customHeight="1">
      <c r="A3315" s="32">
        <f t="shared" si="660"/>
        <v>0</v>
      </c>
      <c r="B3315" s="10"/>
      <c r="C3315" s="2"/>
      <c r="D3315" s="2"/>
      <c r="E3315" s="2"/>
      <c r="F3315" s="2"/>
      <c r="G3315" s="2"/>
      <c r="H3315" s="3">
        <f t="shared" si="661"/>
        <v>0</v>
      </c>
      <c r="I3315" s="63"/>
      <c r="J3315" s="7"/>
      <c r="K3315" s="8"/>
      <c r="M3315" s="395"/>
    </row>
    <row r="3316" spans="1:13" ht="24.95" customHeight="1">
      <c r="A3316" s="32">
        <f t="shared" si="660"/>
        <v>0</v>
      </c>
      <c r="B3316" s="10"/>
      <c r="C3316" s="2"/>
      <c r="D3316" s="2"/>
      <c r="E3316" s="2"/>
      <c r="F3316" s="2"/>
      <c r="G3316" s="2"/>
      <c r="H3316" s="3">
        <f t="shared" si="661"/>
        <v>0</v>
      </c>
      <c r="I3316" s="63"/>
      <c r="J3316" s="7"/>
      <c r="K3316" s="8"/>
      <c r="M3316" s="395"/>
    </row>
    <row r="3317" spans="1:13" ht="24.95" customHeight="1">
      <c r="A3317" s="32">
        <f t="shared" si="660"/>
        <v>0</v>
      </c>
      <c r="B3317" s="10"/>
      <c r="C3317" s="2"/>
      <c r="D3317" s="2"/>
      <c r="E3317" s="2"/>
      <c r="F3317" s="2"/>
      <c r="G3317" s="2"/>
      <c r="H3317" s="3">
        <f t="shared" si="661"/>
        <v>0</v>
      </c>
      <c r="I3317" s="63"/>
      <c r="J3317" s="7"/>
      <c r="K3317" s="8"/>
      <c r="M3317" s="395"/>
    </row>
    <row r="3318" spans="1:13" ht="24.95" customHeight="1">
      <c r="A3318" s="32">
        <f t="shared" si="660"/>
        <v>0</v>
      </c>
      <c r="B3318" s="10"/>
      <c r="C3318" s="2"/>
      <c r="D3318" s="2"/>
      <c r="E3318" s="2"/>
      <c r="F3318" s="2"/>
      <c r="G3318" s="2"/>
      <c r="H3318" s="3">
        <f t="shared" si="661"/>
        <v>0</v>
      </c>
      <c r="I3318" s="63"/>
      <c r="J3318" s="7"/>
      <c r="K3318" s="8"/>
      <c r="M3318" s="395"/>
    </row>
    <row r="3319" spans="1:13" ht="24.95" customHeight="1">
      <c r="A3319" s="33" t="e">
        <f>VLOOKUP(B3310,O:W,2)</f>
        <v>#N/A</v>
      </c>
      <c r="B3319" s="649" t="s">
        <v>70</v>
      </c>
      <c r="C3319" s="650"/>
      <c r="D3319" s="650"/>
      <c r="E3319" s="650"/>
      <c r="F3319" s="650"/>
      <c r="G3319" s="650"/>
      <c r="H3319" s="6"/>
      <c r="I3319" s="63">
        <f>SUM(H3311:H3319)</f>
        <v>0</v>
      </c>
      <c r="J3319" s="1" t="e">
        <f>VLOOKUP(B3310,O:W,7)</f>
        <v>#N/A</v>
      </c>
      <c r="K3319" s="8"/>
      <c r="M3319" s="395"/>
    </row>
    <row r="3320" spans="1:13" ht="45.75" customHeight="1">
      <c r="A3320" s="32">
        <f>IF(B3320&gt;0,1,0)</f>
        <v>0</v>
      </c>
      <c r="B3320" s="647"/>
      <c r="C3320" s="648"/>
      <c r="D3320" s="648"/>
      <c r="E3320" s="648"/>
      <c r="F3320" s="648"/>
      <c r="G3320" s="648"/>
      <c r="H3320" s="6"/>
      <c r="I3320" s="63"/>
      <c r="J3320" s="7"/>
      <c r="K3320" s="8"/>
      <c r="M3320" s="394" t="s">
        <v>662</v>
      </c>
    </row>
    <row r="3321" spans="1:13" ht="24.95" customHeight="1">
      <c r="A3321" s="32">
        <f t="shared" ref="A3321:A3328" si="662">IF(H3321&gt;0,1,0)</f>
        <v>0</v>
      </c>
      <c r="B3321" s="10"/>
      <c r="C3321" s="2"/>
      <c r="D3321" s="2"/>
      <c r="E3321" s="2"/>
      <c r="F3321" s="2"/>
      <c r="G3321" s="2"/>
      <c r="H3321" s="3">
        <f>IF(AND(C3321=0,D3321=0,E3321=0,F3321=0,G3321=0),0,ROUND(IF(C3321=0,1,C3321)*IF(D3321=0,1,D3321)*IF(E3321=0,1,E3321)*IF(F3321=0,1,F3321)*IF(G3321=0,1,G3321),2))</f>
        <v>0</v>
      </c>
      <c r="I3321" s="63"/>
      <c r="J3321" s="7"/>
      <c r="K3321" s="8"/>
      <c r="M3321" s="395" t="s">
        <v>663</v>
      </c>
    </row>
    <row r="3322" spans="1:13" ht="24.95" customHeight="1">
      <c r="A3322" s="32">
        <f t="shared" si="662"/>
        <v>0</v>
      </c>
      <c r="B3322" s="10"/>
      <c r="C3322" s="2"/>
      <c r="D3322" s="2"/>
      <c r="E3322" s="2"/>
      <c r="F3322" s="2"/>
      <c r="G3322" s="2"/>
      <c r="H3322" s="3">
        <f t="shared" ref="H3322:H3328" si="663">IF(AND(C3322=0,D3322=0,E3322=0,F3322=0,G3322=0),0,ROUND(IF(C3322=0,1,C3322)*IF(D3322=0,1,D3322)*IF(E3322=0,1,E3322)*IF(F3322=0,1,F3322)*IF(G3322=0,1,G3322),2))</f>
        <v>0</v>
      </c>
      <c r="I3322" s="63"/>
      <c r="J3322" s="7"/>
      <c r="K3322" s="8"/>
      <c r="M3322" s="395"/>
    </row>
    <row r="3323" spans="1:13" ht="24.95" customHeight="1">
      <c r="A3323" s="32">
        <f t="shared" si="662"/>
        <v>0</v>
      </c>
      <c r="B3323" s="10"/>
      <c r="C3323" s="2"/>
      <c r="D3323" s="2"/>
      <c r="E3323" s="2"/>
      <c r="F3323" s="2"/>
      <c r="G3323" s="2"/>
      <c r="H3323" s="3">
        <f t="shared" si="663"/>
        <v>0</v>
      </c>
      <c r="I3323" s="63"/>
      <c r="J3323" s="7"/>
      <c r="K3323" s="8"/>
      <c r="M3323" s="395"/>
    </row>
    <row r="3324" spans="1:13" ht="24.95" customHeight="1">
      <c r="A3324" s="32">
        <f t="shared" si="662"/>
        <v>0</v>
      </c>
      <c r="B3324" s="10"/>
      <c r="C3324" s="2"/>
      <c r="D3324" s="2"/>
      <c r="E3324" s="2"/>
      <c r="F3324" s="2"/>
      <c r="G3324" s="2"/>
      <c r="H3324" s="3">
        <f t="shared" si="663"/>
        <v>0</v>
      </c>
      <c r="I3324" s="63"/>
      <c r="J3324" s="7"/>
      <c r="K3324" s="8"/>
      <c r="M3324" s="395"/>
    </row>
    <row r="3325" spans="1:13" ht="24.95" customHeight="1">
      <c r="A3325" s="32">
        <f t="shared" si="662"/>
        <v>0</v>
      </c>
      <c r="B3325" s="10"/>
      <c r="C3325" s="2"/>
      <c r="D3325" s="2"/>
      <c r="E3325" s="2"/>
      <c r="F3325" s="2"/>
      <c r="G3325" s="2"/>
      <c r="H3325" s="3">
        <f t="shared" si="663"/>
        <v>0</v>
      </c>
      <c r="I3325" s="63"/>
      <c r="J3325" s="7"/>
      <c r="K3325" s="8"/>
      <c r="M3325" s="395"/>
    </row>
    <row r="3326" spans="1:13" ht="24.95" customHeight="1">
      <c r="A3326" s="32">
        <f t="shared" si="662"/>
        <v>0</v>
      </c>
      <c r="B3326" s="10"/>
      <c r="C3326" s="2"/>
      <c r="D3326" s="2"/>
      <c r="E3326" s="2"/>
      <c r="F3326" s="2"/>
      <c r="G3326" s="2"/>
      <c r="H3326" s="3">
        <f t="shared" si="663"/>
        <v>0</v>
      </c>
      <c r="I3326" s="63"/>
      <c r="J3326" s="7"/>
      <c r="K3326" s="8"/>
      <c r="M3326" s="395"/>
    </row>
    <row r="3327" spans="1:13" ht="24.95" customHeight="1">
      <c r="A3327" s="32">
        <f t="shared" si="662"/>
        <v>0</v>
      </c>
      <c r="B3327" s="10"/>
      <c r="C3327" s="2"/>
      <c r="D3327" s="2"/>
      <c r="E3327" s="2"/>
      <c r="F3327" s="2"/>
      <c r="G3327" s="2"/>
      <c r="H3327" s="3">
        <f t="shared" si="663"/>
        <v>0</v>
      </c>
      <c r="I3327" s="63"/>
      <c r="J3327" s="7"/>
      <c r="K3327" s="8"/>
      <c r="M3327" s="395"/>
    </row>
    <row r="3328" spans="1:13" ht="24.95" customHeight="1">
      <c r="A3328" s="32">
        <f t="shared" si="662"/>
        <v>0</v>
      </c>
      <c r="B3328" s="10"/>
      <c r="C3328" s="2"/>
      <c r="D3328" s="2"/>
      <c r="E3328" s="2"/>
      <c r="F3328" s="2"/>
      <c r="G3328" s="2"/>
      <c r="H3328" s="3">
        <f t="shared" si="663"/>
        <v>0</v>
      </c>
      <c r="I3328" s="63"/>
      <c r="J3328" s="7"/>
      <c r="K3328" s="8"/>
      <c r="M3328" s="395"/>
    </row>
    <row r="3329" spans="1:13" ht="24.95" customHeight="1">
      <c r="A3329" s="33" t="e">
        <f>VLOOKUP(B3320,O:W,2)</f>
        <v>#N/A</v>
      </c>
      <c r="B3329" s="649" t="s">
        <v>70</v>
      </c>
      <c r="C3329" s="650"/>
      <c r="D3329" s="650"/>
      <c r="E3329" s="650"/>
      <c r="F3329" s="650"/>
      <c r="G3329" s="650"/>
      <c r="H3329" s="6"/>
      <c r="I3329" s="63">
        <f>SUM(H3321:H3329)</f>
        <v>0</v>
      </c>
      <c r="J3329" s="1" t="e">
        <f>VLOOKUP(B3320,O:W,7)</f>
        <v>#N/A</v>
      </c>
      <c r="K3329" s="8"/>
      <c r="M3329" s="395"/>
    </row>
    <row r="3330" spans="1:13" ht="45.75" customHeight="1">
      <c r="A3330" s="32">
        <f>IF(B3330&gt;0,1,0)</f>
        <v>0</v>
      </c>
      <c r="B3330" s="647"/>
      <c r="C3330" s="648"/>
      <c r="D3330" s="648"/>
      <c r="E3330" s="648"/>
      <c r="F3330" s="648"/>
      <c r="G3330" s="648"/>
      <c r="H3330" s="6"/>
      <c r="I3330" s="63"/>
      <c r="J3330" s="7"/>
      <c r="K3330" s="8"/>
      <c r="M3330" s="394" t="s">
        <v>662</v>
      </c>
    </row>
    <row r="3331" spans="1:13" ht="24.95" customHeight="1">
      <c r="A3331" s="32">
        <f t="shared" ref="A3331:A3338" si="664">IF(H3331&gt;0,1,0)</f>
        <v>0</v>
      </c>
      <c r="B3331" s="10"/>
      <c r="C3331" s="2"/>
      <c r="D3331" s="2"/>
      <c r="E3331" s="2"/>
      <c r="F3331" s="2"/>
      <c r="G3331" s="2"/>
      <c r="H3331" s="3">
        <f>IF(AND(C3331=0,D3331=0,E3331=0,F3331=0,G3331=0),0,ROUND(IF(C3331=0,1,C3331)*IF(D3331=0,1,D3331)*IF(E3331=0,1,E3331)*IF(F3331=0,1,F3331)*IF(G3331=0,1,G3331),2))</f>
        <v>0</v>
      </c>
      <c r="I3331" s="63"/>
      <c r="J3331" s="7"/>
      <c r="K3331" s="8"/>
      <c r="M3331" s="395" t="s">
        <v>663</v>
      </c>
    </row>
    <row r="3332" spans="1:13" ht="24.95" customHeight="1">
      <c r="A3332" s="32">
        <f t="shared" si="664"/>
        <v>0</v>
      </c>
      <c r="B3332" s="10"/>
      <c r="C3332" s="2"/>
      <c r="D3332" s="2"/>
      <c r="E3332" s="2"/>
      <c r="F3332" s="2"/>
      <c r="G3332" s="2"/>
      <c r="H3332" s="3">
        <f t="shared" ref="H3332:H3338" si="665">IF(AND(C3332=0,D3332=0,E3332=0,F3332=0,G3332=0),0,ROUND(IF(C3332=0,1,C3332)*IF(D3332=0,1,D3332)*IF(E3332=0,1,E3332)*IF(F3332=0,1,F3332)*IF(G3332=0,1,G3332),2))</f>
        <v>0</v>
      </c>
      <c r="I3332" s="63"/>
      <c r="J3332" s="7"/>
      <c r="K3332" s="8"/>
      <c r="M3332" s="395"/>
    </row>
    <row r="3333" spans="1:13" ht="24.95" customHeight="1">
      <c r="A3333" s="32">
        <f t="shared" si="664"/>
        <v>0</v>
      </c>
      <c r="B3333" s="10"/>
      <c r="C3333" s="2"/>
      <c r="D3333" s="2"/>
      <c r="E3333" s="2"/>
      <c r="F3333" s="2"/>
      <c r="G3333" s="2"/>
      <c r="H3333" s="3">
        <f t="shared" si="665"/>
        <v>0</v>
      </c>
      <c r="I3333" s="63"/>
      <c r="J3333" s="7"/>
      <c r="K3333" s="8"/>
      <c r="M3333" s="395"/>
    </row>
    <row r="3334" spans="1:13" ht="24.95" customHeight="1">
      <c r="A3334" s="32">
        <f t="shared" si="664"/>
        <v>0</v>
      </c>
      <c r="B3334" s="10"/>
      <c r="C3334" s="2"/>
      <c r="D3334" s="2"/>
      <c r="E3334" s="2"/>
      <c r="F3334" s="2"/>
      <c r="G3334" s="2"/>
      <c r="H3334" s="3">
        <f t="shared" si="665"/>
        <v>0</v>
      </c>
      <c r="I3334" s="63"/>
      <c r="J3334" s="7"/>
      <c r="K3334" s="8"/>
      <c r="M3334" s="395"/>
    </row>
    <row r="3335" spans="1:13" ht="24.95" customHeight="1">
      <c r="A3335" s="32">
        <f t="shared" si="664"/>
        <v>0</v>
      </c>
      <c r="B3335" s="10"/>
      <c r="C3335" s="2"/>
      <c r="D3335" s="2"/>
      <c r="E3335" s="2"/>
      <c r="F3335" s="2"/>
      <c r="G3335" s="2"/>
      <c r="H3335" s="3">
        <f t="shared" si="665"/>
        <v>0</v>
      </c>
      <c r="I3335" s="63"/>
      <c r="J3335" s="7"/>
      <c r="K3335" s="8"/>
      <c r="M3335" s="395"/>
    </row>
    <row r="3336" spans="1:13" ht="24.95" customHeight="1">
      <c r="A3336" s="32">
        <f t="shared" si="664"/>
        <v>0</v>
      </c>
      <c r="B3336" s="10"/>
      <c r="C3336" s="2"/>
      <c r="D3336" s="2"/>
      <c r="E3336" s="2"/>
      <c r="F3336" s="2"/>
      <c r="G3336" s="2"/>
      <c r="H3336" s="3">
        <f t="shared" si="665"/>
        <v>0</v>
      </c>
      <c r="I3336" s="63"/>
      <c r="J3336" s="7"/>
      <c r="K3336" s="8"/>
      <c r="M3336" s="395"/>
    </row>
    <row r="3337" spans="1:13" ht="24.95" customHeight="1">
      <c r="A3337" s="32">
        <f t="shared" si="664"/>
        <v>0</v>
      </c>
      <c r="B3337" s="10"/>
      <c r="C3337" s="2"/>
      <c r="D3337" s="2"/>
      <c r="E3337" s="2"/>
      <c r="F3337" s="2"/>
      <c r="G3337" s="2"/>
      <c r="H3337" s="3">
        <f t="shared" si="665"/>
        <v>0</v>
      </c>
      <c r="I3337" s="63"/>
      <c r="J3337" s="7"/>
      <c r="K3337" s="8"/>
      <c r="M3337" s="395"/>
    </row>
    <row r="3338" spans="1:13" ht="24.95" customHeight="1">
      <c r="A3338" s="32">
        <f t="shared" si="664"/>
        <v>0</v>
      </c>
      <c r="B3338" s="10"/>
      <c r="C3338" s="2"/>
      <c r="D3338" s="2"/>
      <c r="E3338" s="2"/>
      <c r="F3338" s="2"/>
      <c r="G3338" s="2"/>
      <c r="H3338" s="3">
        <f t="shared" si="665"/>
        <v>0</v>
      </c>
      <c r="I3338" s="63"/>
      <c r="J3338" s="7"/>
      <c r="K3338" s="8"/>
      <c r="M3338" s="395"/>
    </row>
    <row r="3339" spans="1:13" ht="24.95" customHeight="1">
      <c r="A3339" s="33" t="e">
        <f>VLOOKUP(B3330,O:W,2)</f>
        <v>#N/A</v>
      </c>
      <c r="B3339" s="649" t="s">
        <v>70</v>
      </c>
      <c r="C3339" s="650"/>
      <c r="D3339" s="650"/>
      <c r="E3339" s="650"/>
      <c r="F3339" s="650"/>
      <c r="G3339" s="650"/>
      <c r="H3339" s="6"/>
      <c r="I3339" s="63">
        <f>SUM(H3331:H3339)</f>
        <v>0</v>
      </c>
      <c r="J3339" s="1" t="e">
        <f>VLOOKUP(B3330,O:W,7)</f>
        <v>#N/A</v>
      </c>
      <c r="K3339" s="8"/>
      <c r="M3339" s="395"/>
    </row>
    <row r="3340" spans="1:13" ht="45.75" customHeight="1">
      <c r="A3340" s="32">
        <f>IF(B3340&gt;0,1,0)</f>
        <v>0</v>
      </c>
      <c r="B3340" s="647"/>
      <c r="C3340" s="648"/>
      <c r="D3340" s="648"/>
      <c r="E3340" s="648"/>
      <c r="F3340" s="648"/>
      <c r="G3340" s="648"/>
      <c r="H3340" s="6"/>
      <c r="I3340" s="63"/>
      <c r="J3340" s="7"/>
      <c r="K3340" s="8"/>
      <c r="M3340" s="394" t="s">
        <v>662</v>
      </c>
    </row>
    <row r="3341" spans="1:13" ht="24.95" customHeight="1">
      <c r="A3341" s="32">
        <f t="shared" ref="A3341:A3348" si="666">IF(H3341&gt;0,1,0)</f>
        <v>0</v>
      </c>
      <c r="B3341" s="10"/>
      <c r="C3341" s="2"/>
      <c r="D3341" s="2"/>
      <c r="E3341" s="2"/>
      <c r="F3341" s="2"/>
      <c r="G3341" s="2"/>
      <c r="H3341" s="3">
        <f>IF(AND(C3341=0,D3341=0,E3341=0,F3341=0,G3341=0),0,ROUND(IF(C3341=0,1,C3341)*IF(D3341=0,1,D3341)*IF(E3341=0,1,E3341)*IF(F3341=0,1,F3341)*IF(G3341=0,1,G3341),2))</f>
        <v>0</v>
      </c>
      <c r="I3341" s="63"/>
      <c r="J3341" s="7"/>
      <c r="K3341" s="8"/>
      <c r="M3341" s="395" t="s">
        <v>663</v>
      </c>
    </row>
    <row r="3342" spans="1:13" ht="24.95" customHeight="1">
      <c r="A3342" s="32">
        <f t="shared" si="666"/>
        <v>0</v>
      </c>
      <c r="B3342" s="10"/>
      <c r="C3342" s="2"/>
      <c r="D3342" s="2"/>
      <c r="E3342" s="2"/>
      <c r="F3342" s="2"/>
      <c r="G3342" s="2"/>
      <c r="H3342" s="3">
        <f t="shared" ref="H3342:H3348" si="667">IF(AND(C3342=0,D3342=0,E3342=0,F3342=0,G3342=0),0,ROUND(IF(C3342=0,1,C3342)*IF(D3342=0,1,D3342)*IF(E3342=0,1,E3342)*IF(F3342=0,1,F3342)*IF(G3342=0,1,G3342),2))</f>
        <v>0</v>
      </c>
      <c r="I3342" s="63"/>
      <c r="J3342" s="7"/>
      <c r="K3342" s="8"/>
      <c r="M3342" s="395"/>
    </row>
    <row r="3343" spans="1:13" ht="24.95" customHeight="1">
      <c r="A3343" s="32">
        <f t="shared" si="666"/>
        <v>0</v>
      </c>
      <c r="B3343" s="10"/>
      <c r="C3343" s="2"/>
      <c r="D3343" s="2"/>
      <c r="E3343" s="2"/>
      <c r="F3343" s="2"/>
      <c r="G3343" s="2"/>
      <c r="H3343" s="3">
        <f t="shared" si="667"/>
        <v>0</v>
      </c>
      <c r="I3343" s="63"/>
      <c r="J3343" s="7"/>
      <c r="K3343" s="8"/>
      <c r="M3343" s="395"/>
    </row>
    <row r="3344" spans="1:13" ht="24.95" customHeight="1">
      <c r="A3344" s="32">
        <f t="shared" si="666"/>
        <v>0</v>
      </c>
      <c r="B3344" s="10"/>
      <c r="C3344" s="2"/>
      <c r="D3344" s="2"/>
      <c r="E3344" s="2"/>
      <c r="F3344" s="2"/>
      <c r="G3344" s="2"/>
      <c r="H3344" s="3">
        <f t="shared" si="667"/>
        <v>0</v>
      </c>
      <c r="I3344" s="63"/>
      <c r="J3344" s="7"/>
      <c r="K3344" s="8"/>
      <c r="M3344" s="395"/>
    </row>
    <row r="3345" spans="1:13" ht="24.95" customHeight="1">
      <c r="A3345" s="32">
        <f t="shared" si="666"/>
        <v>0</v>
      </c>
      <c r="B3345" s="10"/>
      <c r="C3345" s="2"/>
      <c r="D3345" s="2"/>
      <c r="E3345" s="2"/>
      <c r="F3345" s="2"/>
      <c r="G3345" s="2"/>
      <c r="H3345" s="3">
        <f t="shared" si="667"/>
        <v>0</v>
      </c>
      <c r="I3345" s="63"/>
      <c r="J3345" s="7"/>
      <c r="K3345" s="8"/>
      <c r="M3345" s="395"/>
    </row>
    <row r="3346" spans="1:13" ht="24.95" customHeight="1">
      <c r="A3346" s="32">
        <f t="shared" si="666"/>
        <v>0</v>
      </c>
      <c r="B3346" s="10"/>
      <c r="C3346" s="2"/>
      <c r="D3346" s="2"/>
      <c r="E3346" s="2"/>
      <c r="F3346" s="2"/>
      <c r="G3346" s="2"/>
      <c r="H3346" s="3">
        <f t="shared" si="667"/>
        <v>0</v>
      </c>
      <c r="I3346" s="63"/>
      <c r="J3346" s="7"/>
      <c r="K3346" s="8"/>
      <c r="M3346" s="395"/>
    </row>
    <row r="3347" spans="1:13" ht="24.95" customHeight="1">
      <c r="A3347" s="32">
        <f t="shared" si="666"/>
        <v>0</v>
      </c>
      <c r="B3347" s="10"/>
      <c r="C3347" s="2"/>
      <c r="D3347" s="2"/>
      <c r="E3347" s="2"/>
      <c r="F3347" s="2"/>
      <c r="G3347" s="2"/>
      <c r="H3347" s="3">
        <f t="shared" si="667"/>
        <v>0</v>
      </c>
      <c r="I3347" s="63"/>
      <c r="J3347" s="7"/>
      <c r="K3347" s="8"/>
      <c r="M3347" s="395"/>
    </row>
    <row r="3348" spans="1:13" ht="24.95" customHeight="1">
      <c r="A3348" s="32">
        <f t="shared" si="666"/>
        <v>0</v>
      </c>
      <c r="B3348" s="10"/>
      <c r="C3348" s="2"/>
      <c r="D3348" s="2"/>
      <c r="E3348" s="2"/>
      <c r="F3348" s="2"/>
      <c r="G3348" s="2"/>
      <c r="H3348" s="3">
        <f t="shared" si="667"/>
        <v>0</v>
      </c>
      <c r="I3348" s="63"/>
      <c r="J3348" s="7"/>
      <c r="K3348" s="8"/>
      <c r="M3348" s="395"/>
    </row>
    <row r="3349" spans="1:13" ht="24.95" customHeight="1">
      <c r="A3349" s="33" t="e">
        <f>VLOOKUP(B3340,O:W,2)</f>
        <v>#N/A</v>
      </c>
      <c r="B3349" s="649" t="s">
        <v>70</v>
      </c>
      <c r="C3349" s="650"/>
      <c r="D3349" s="650"/>
      <c r="E3349" s="650"/>
      <c r="F3349" s="650"/>
      <c r="G3349" s="650"/>
      <c r="H3349" s="6"/>
      <c r="I3349" s="63">
        <f>SUM(H3341:H3349)</f>
        <v>0</v>
      </c>
      <c r="J3349" s="1" t="e">
        <f>VLOOKUP(B3340,O:W,7)</f>
        <v>#N/A</v>
      </c>
      <c r="K3349" s="8"/>
      <c r="M3349" s="395"/>
    </row>
    <row r="3350" spans="1:13" ht="45.75" customHeight="1">
      <c r="A3350" s="32">
        <f>IF(B3350&gt;0,1,0)</f>
        <v>1</v>
      </c>
      <c r="B3350" s="647" t="s">
        <v>7014</v>
      </c>
      <c r="C3350" s="648"/>
      <c r="D3350" s="648"/>
      <c r="E3350" s="648"/>
      <c r="F3350" s="648"/>
      <c r="G3350" s="648"/>
      <c r="H3350" s="6"/>
      <c r="I3350" s="63"/>
      <c r="J3350" s="7"/>
      <c r="K3350" s="8"/>
      <c r="M3350" s="396" t="s">
        <v>3890</v>
      </c>
    </row>
    <row r="3351" spans="1:13" ht="24.95" customHeight="1">
      <c r="A3351" s="32">
        <f t="shared" ref="A3351:A3358" si="668">IF(H3351&gt;0,1,0)</f>
        <v>1</v>
      </c>
      <c r="B3351" s="10"/>
      <c r="C3351" s="2">
        <v>2</v>
      </c>
      <c r="D3351" s="2">
        <v>100</v>
      </c>
      <c r="E3351" s="2">
        <v>8</v>
      </c>
      <c r="F3351" s="2">
        <v>0.3</v>
      </c>
      <c r="G3351" s="2"/>
      <c r="H3351" s="3">
        <f>IF(AND(C3351=0,D3351=0,E3351=0,F3351=0,G3351=0),0,ROUND(IF(C3351=0,1,C3351)*IF(D3351=0,1,D3351)*IF(E3351=0,1,E3351)*IF(F3351=0,1,F3351)*IF(G3351=0,1,G3351),2))</f>
        <v>480</v>
      </c>
      <c r="I3351" s="63"/>
      <c r="J3351" s="7"/>
      <c r="K3351" s="8"/>
      <c r="M3351" s="397" t="s">
        <v>3891</v>
      </c>
    </row>
    <row r="3352" spans="1:13" ht="24.95" customHeight="1">
      <c r="A3352" s="32">
        <f t="shared" si="668"/>
        <v>0</v>
      </c>
      <c r="B3352" s="10"/>
      <c r="C3352" s="2"/>
      <c r="D3352" s="2"/>
      <c r="E3352" s="2"/>
      <c r="F3352" s="2"/>
      <c r="G3352" s="2"/>
      <c r="H3352" s="3">
        <f t="shared" ref="H3352:H3358" si="669">IF(AND(C3352=0,D3352=0,E3352=0,F3352=0,G3352=0),0,ROUND(IF(C3352=0,1,C3352)*IF(D3352=0,1,D3352)*IF(E3352=0,1,E3352)*IF(F3352=0,1,F3352)*IF(G3352=0,1,G3352),2))</f>
        <v>0</v>
      </c>
      <c r="I3352" s="63"/>
      <c r="J3352" s="7"/>
      <c r="K3352" s="8"/>
      <c r="M3352" s="397"/>
    </row>
    <row r="3353" spans="1:13" ht="24.95" customHeight="1">
      <c r="A3353" s="32">
        <f t="shared" si="668"/>
        <v>0</v>
      </c>
      <c r="B3353" s="10"/>
      <c r="C3353" s="2"/>
      <c r="D3353" s="2"/>
      <c r="E3353" s="2"/>
      <c r="F3353" s="2"/>
      <c r="G3353" s="2"/>
      <c r="H3353" s="3">
        <f t="shared" si="669"/>
        <v>0</v>
      </c>
      <c r="I3353" s="63"/>
      <c r="J3353" s="7"/>
      <c r="K3353" s="8"/>
      <c r="M3353" s="397"/>
    </row>
    <row r="3354" spans="1:13" ht="24.95" customHeight="1">
      <c r="A3354" s="32">
        <f t="shared" si="668"/>
        <v>0</v>
      </c>
      <c r="B3354" s="10"/>
      <c r="C3354" s="2"/>
      <c r="D3354" s="2"/>
      <c r="E3354" s="2"/>
      <c r="F3354" s="2"/>
      <c r="G3354" s="2"/>
      <c r="H3354" s="3">
        <f t="shared" si="669"/>
        <v>0</v>
      </c>
      <c r="I3354" s="63"/>
      <c r="J3354" s="7"/>
      <c r="K3354" s="8"/>
      <c r="M3354" s="397"/>
    </row>
    <row r="3355" spans="1:13" ht="24.95" customHeight="1">
      <c r="A3355" s="32">
        <f t="shared" si="668"/>
        <v>0</v>
      </c>
      <c r="B3355" s="10"/>
      <c r="C3355" s="2"/>
      <c r="D3355" s="2"/>
      <c r="E3355" s="2"/>
      <c r="F3355" s="2"/>
      <c r="G3355" s="2"/>
      <c r="H3355" s="3">
        <f t="shared" si="669"/>
        <v>0</v>
      </c>
      <c r="I3355" s="63"/>
      <c r="J3355" s="7"/>
      <c r="K3355" s="8"/>
      <c r="M3355" s="397"/>
    </row>
    <row r="3356" spans="1:13" ht="24.95" customHeight="1">
      <c r="A3356" s="32">
        <f t="shared" si="668"/>
        <v>0</v>
      </c>
      <c r="B3356" s="10"/>
      <c r="C3356" s="2"/>
      <c r="D3356" s="2"/>
      <c r="E3356" s="2"/>
      <c r="F3356" s="2"/>
      <c r="G3356" s="2"/>
      <c r="H3356" s="3">
        <f t="shared" si="669"/>
        <v>0</v>
      </c>
      <c r="I3356" s="63"/>
      <c r="J3356" s="7"/>
      <c r="K3356" s="8"/>
      <c r="M3356" s="397"/>
    </row>
    <row r="3357" spans="1:13" ht="24.95" customHeight="1">
      <c r="A3357" s="32">
        <f t="shared" si="668"/>
        <v>0</v>
      </c>
      <c r="B3357" s="10"/>
      <c r="C3357" s="2"/>
      <c r="D3357" s="2"/>
      <c r="E3357" s="2"/>
      <c r="F3357" s="2"/>
      <c r="G3357" s="2"/>
      <c r="H3357" s="3">
        <f t="shared" si="669"/>
        <v>0</v>
      </c>
      <c r="I3357" s="63"/>
      <c r="J3357" s="7"/>
      <c r="K3357" s="8"/>
      <c r="M3357" s="397"/>
    </row>
    <row r="3358" spans="1:13" ht="24.95" customHeight="1">
      <c r="A3358" s="32">
        <f t="shared" si="668"/>
        <v>0</v>
      </c>
      <c r="B3358" s="10"/>
      <c r="C3358" s="2"/>
      <c r="D3358" s="2"/>
      <c r="E3358" s="2"/>
      <c r="F3358" s="2"/>
      <c r="G3358" s="2"/>
      <c r="H3358" s="3">
        <f t="shared" si="669"/>
        <v>0</v>
      </c>
      <c r="I3358" s="63"/>
      <c r="J3358" s="7"/>
      <c r="K3358" s="8"/>
      <c r="M3358" s="397"/>
    </row>
    <row r="3359" spans="1:13" ht="24.95" customHeight="1">
      <c r="A3359" s="33">
        <f>VLOOKUP(B3350,O:W,2)</f>
        <v>260101</v>
      </c>
      <c r="B3359" s="649" t="s">
        <v>70</v>
      </c>
      <c r="C3359" s="650"/>
      <c r="D3359" s="650"/>
      <c r="E3359" s="650"/>
      <c r="F3359" s="650"/>
      <c r="G3359" s="650"/>
      <c r="H3359" s="6"/>
      <c r="I3359" s="63">
        <f>SUM(H3351:H3359)</f>
        <v>480</v>
      </c>
      <c r="J3359" s="1" t="str">
        <f>VLOOKUP(B3350,O:W,7)</f>
        <v>مترمکعب</v>
      </c>
      <c r="K3359" s="8"/>
      <c r="M3359" s="397"/>
    </row>
    <row r="3360" spans="1:13" ht="45.75" customHeight="1">
      <c r="A3360" s="32">
        <f>IF(B3360&gt;0,1,0)</f>
        <v>1</v>
      </c>
      <c r="B3360" s="647" t="s">
        <v>7296</v>
      </c>
      <c r="C3360" s="648"/>
      <c r="D3360" s="648"/>
      <c r="E3360" s="648"/>
      <c r="F3360" s="648"/>
      <c r="G3360" s="648"/>
      <c r="H3360" s="6"/>
      <c r="I3360" s="63"/>
      <c r="J3360" s="7"/>
      <c r="K3360" s="8"/>
      <c r="M3360" s="396" t="s">
        <v>3890</v>
      </c>
    </row>
    <row r="3361" spans="1:13" ht="24.95" customHeight="1">
      <c r="A3361" s="32">
        <f t="shared" ref="A3361:A3368" si="670">IF(H3361&gt;0,1,0)</f>
        <v>1</v>
      </c>
      <c r="B3361" s="10"/>
      <c r="C3361" s="2">
        <v>1</v>
      </c>
      <c r="D3361" s="2"/>
      <c r="E3361" s="2"/>
      <c r="F3361" s="2"/>
      <c r="G3361" s="2"/>
      <c r="H3361" s="3">
        <f>IF(AND(C3361=0,D3361=0,E3361=0,F3361=0,G3361=0),0,ROUND(IF(C3361=0,1,C3361)*IF(D3361=0,1,D3361)*IF(E3361=0,1,E3361)*IF(F3361=0,1,F3361)*IF(G3361=0,1,G3361),2))</f>
        <v>1</v>
      </c>
      <c r="I3361" s="63"/>
      <c r="J3361" s="7"/>
      <c r="K3361" s="8"/>
      <c r="M3361" s="397" t="s">
        <v>3891</v>
      </c>
    </row>
    <row r="3362" spans="1:13" ht="24.95" customHeight="1">
      <c r="A3362" s="32">
        <f t="shared" si="670"/>
        <v>0</v>
      </c>
      <c r="B3362" s="10"/>
      <c r="C3362" s="2"/>
      <c r="D3362" s="2"/>
      <c r="E3362" s="2"/>
      <c r="F3362" s="2"/>
      <c r="G3362" s="2"/>
      <c r="H3362" s="3">
        <f t="shared" ref="H3362:H3368" si="671">IF(AND(C3362=0,D3362=0,E3362=0,F3362=0,G3362=0),0,ROUND(IF(C3362=0,1,C3362)*IF(D3362=0,1,D3362)*IF(E3362=0,1,E3362)*IF(F3362=0,1,F3362)*IF(G3362=0,1,G3362),2))</f>
        <v>0</v>
      </c>
      <c r="I3362" s="63"/>
      <c r="J3362" s="7"/>
      <c r="K3362" s="8"/>
      <c r="M3362" s="397"/>
    </row>
    <row r="3363" spans="1:13" ht="24.95" customHeight="1">
      <c r="A3363" s="32">
        <f t="shared" si="670"/>
        <v>0</v>
      </c>
      <c r="B3363" s="10"/>
      <c r="C3363" s="2"/>
      <c r="D3363" s="2"/>
      <c r="E3363" s="2"/>
      <c r="F3363" s="2"/>
      <c r="G3363" s="2"/>
      <c r="H3363" s="3">
        <f t="shared" si="671"/>
        <v>0</v>
      </c>
      <c r="I3363" s="63"/>
      <c r="J3363" s="7"/>
      <c r="K3363" s="8"/>
      <c r="M3363" s="397"/>
    </row>
    <row r="3364" spans="1:13" ht="24.95" customHeight="1">
      <c r="A3364" s="32">
        <f t="shared" si="670"/>
        <v>0</v>
      </c>
      <c r="B3364" s="10"/>
      <c r="C3364" s="2"/>
      <c r="D3364" s="2"/>
      <c r="E3364" s="2"/>
      <c r="F3364" s="2"/>
      <c r="G3364" s="2"/>
      <c r="H3364" s="3">
        <f t="shared" si="671"/>
        <v>0</v>
      </c>
      <c r="I3364" s="63"/>
      <c r="J3364" s="7"/>
      <c r="K3364" s="8"/>
      <c r="M3364" s="397"/>
    </row>
    <row r="3365" spans="1:13" ht="24.95" customHeight="1">
      <c r="A3365" s="32">
        <f t="shared" si="670"/>
        <v>0</v>
      </c>
      <c r="B3365" s="10"/>
      <c r="C3365" s="2"/>
      <c r="D3365" s="2"/>
      <c r="E3365" s="2"/>
      <c r="F3365" s="2"/>
      <c r="G3365" s="2"/>
      <c r="H3365" s="3">
        <f t="shared" si="671"/>
        <v>0</v>
      </c>
      <c r="I3365" s="63"/>
      <c r="J3365" s="7"/>
      <c r="K3365" s="8"/>
      <c r="M3365" s="397"/>
    </row>
    <row r="3366" spans="1:13" ht="24.95" customHeight="1">
      <c r="A3366" s="32">
        <f t="shared" si="670"/>
        <v>0</v>
      </c>
      <c r="B3366" s="10"/>
      <c r="C3366" s="2"/>
      <c r="D3366" s="2"/>
      <c r="E3366" s="2"/>
      <c r="F3366" s="2"/>
      <c r="G3366" s="2"/>
      <c r="H3366" s="3">
        <f t="shared" si="671"/>
        <v>0</v>
      </c>
      <c r="I3366" s="63"/>
      <c r="J3366" s="7"/>
      <c r="K3366" s="8"/>
      <c r="M3366" s="397"/>
    </row>
    <row r="3367" spans="1:13" ht="24.95" customHeight="1">
      <c r="A3367" s="32">
        <f t="shared" si="670"/>
        <v>0</v>
      </c>
      <c r="B3367" s="10"/>
      <c r="C3367" s="2"/>
      <c r="D3367" s="2"/>
      <c r="E3367" s="2"/>
      <c r="F3367" s="2"/>
      <c r="G3367" s="2"/>
      <c r="H3367" s="3">
        <f t="shared" si="671"/>
        <v>0</v>
      </c>
      <c r="I3367" s="63"/>
      <c r="J3367" s="7"/>
      <c r="K3367" s="8"/>
      <c r="M3367" s="397"/>
    </row>
    <row r="3368" spans="1:13" ht="24.95" customHeight="1">
      <c r="A3368" s="32">
        <f t="shared" si="670"/>
        <v>0</v>
      </c>
      <c r="B3368" s="10"/>
      <c r="C3368" s="2"/>
      <c r="D3368" s="2"/>
      <c r="E3368" s="2"/>
      <c r="F3368" s="2"/>
      <c r="G3368" s="2"/>
      <c r="H3368" s="3">
        <f t="shared" si="671"/>
        <v>0</v>
      </c>
      <c r="I3368" s="63"/>
      <c r="J3368" s="7"/>
      <c r="K3368" s="8"/>
      <c r="M3368" s="397"/>
    </row>
    <row r="3369" spans="1:13" ht="24.95" customHeight="1">
      <c r="A3369" s="33" t="str">
        <f>VLOOKUP(B3360,O:W,2)</f>
        <v>260704</v>
      </c>
      <c r="B3369" s="649" t="s">
        <v>70</v>
      </c>
      <c r="C3369" s="650"/>
      <c r="D3369" s="650"/>
      <c r="E3369" s="650"/>
      <c r="F3369" s="650"/>
      <c r="G3369" s="650"/>
      <c r="H3369" s="6"/>
      <c r="I3369" s="63">
        <f>SUM(H3361:H3369)</f>
        <v>1</v>
      </c>
      <c r="J3369" s="1" t="str">
        <f>VLOOKUP(B3360,O:W,7)</f>
        <v>مترمکعب</v>
      </c>
      <c r="K3369" s="8"/>
      <c r="M3369" s="397"/>
    </row>
    <row r="3370" spans="1:13" ht="45.75" customHeight="1">
      <c r="A3370" s="32">
        <f>IF(B3370&gt;0,1,0)</f>
        <v>0</v>
      </c>
      <c r="B3370" s="647"/>
      <c r="C3370" s="648"/>
      <c r="D3370" s="648"/>
      <c r="E3370" s="648"/>
      <c r="F3370" s="648"/>
      <c r="G3370" s="648"/>
      <c r="H3370" s="6"/>
      <c r="I3370" s="63"/>
      <c r="J3370" s="7"/>
      <c r="K3370" s="8"/>
      <c r="M3370" s="396" t="s">
        <v>3890</v>
      </c>
    </row>
    <row r="3371" spans="1:13" ht="24.95" customHeight="1">
      <c r="A3371" s="32">
        <f t="shared" ref="A3371:A3378" si="672">IF(H3371&gt;0,1,0)</f>
        <v>0</v>
      </c>
      <c r="B3371" s="10"/>
      <c r="C3371" s="2"/>
      <c r="D3371" s="2"/>
      <c r="E3371" s="2"/>
      <c r="F3371" s="2"/>
      <c r="G3371" s="2"/>
      <c r="H3371" s="3">
        <f>IF(AND(C3371=0,D3371=0,E3371=0,F3371=0,G3371=0),0,ROUND(IF(C3371=0,1,C3371)*IF(D3371=0,1,D3371)*IF(E3371=0,1,E3371)*IF(F3371=0,1,F3371)*IF(G3371=0,1,G3371),2))</f>
        <v>0</v>
      </c>
      <c r="I3371" s="63"/>
      <c r="J3371" s="7"/>
      <c r="K3371" s="8"/>
      <c r="M3371" s="397" t="s">
        <v>3891</v>
      </c>
    </row>
    <row r="3372" spans="1:13" ht="24.95" customHeight="1">
      <c r="A3372" s="32">
        <f t="shared" si="672"/>
        <v>0</v>
      </c>
      <c r="B3372" s="10"/>
      <c r="C3372" s="2"/>
      <c r="D3372" s="2"/>
      <c r="E3372" s="2"/>
      <c r="F3372" s="2"/>
      <c r="G3372" s="2"/>
      <c r="H3372" s="3">
        <f t="shared" ref="H3372:H3378" si="673">IF(AND(C3372=0,D3372=0,E3372=0,F3372=0,G3372=0),0,ROUND(IF(C3372=0,1,C3372)*IF(D3372=0,1,D3372)*IF(E3372=0,1,E3372)*IF(F3372=0,1,F3372)*IF(G3372=0,1,G3372),2))</f>
        <v>0</v>
      </c>
      <c r="I3372" s="63"/>
      <c r="J3372" s="7"/>
      <c r="K3372" s="8"/>
      <c r="M3372" s="397"/>
    </row>
    <row r="3373" spans="1:13" ht="24.95" customHeight="1">
      <c r="A3373" s="32">
        <f t="shared" si="672"/>
        <v>0</v>
      </c>
      <c r="B3373" s="10"/>
      <c r="C3373" s="2"/>
      <c r="D3373" s="2"/>
      <c r="E3373" s="2"/>
      <c r="F3373" s="2"/>
      <c r="G3373" s="2"/>
      <c r="H3373" s="3">
        <f t="shared" si="673"/>
        <v>0</v>
      </c>
      <c r="I3373" s="63"/>
      <c r="J3373" s="7"/>
      <c r="K3373" s="8"/>
      <c r="M3373" s="397"/>
    </row>
    <row r="3374" spans="1:13" ht="24.95" customHeight="1">
      <c r="A3374" s="32">
        <f t="shared" si="672"/>
        <v>0</v>
      </c>
      <c r="B3374" s="10"/>
      <c r="C3374" s="2"/>
      <c r="D3374" s="2"/>
      <c r="E3374" s="2"/>
      <c r="F3374" s="2"/>
      <c r="G3374" s="2"/>
      <c r="H3374" s="3">
        <f t="shared" si="673"/>
        <v>0</v>
      </c>
      <c r="I3374" s="63"/>
      <c r="J3374" s="7"/>
      <c r="K3374" s="8"/>
      <c r="M3374" s="397"/>
    </row>
    <row r="3375" spans="1:13" ht="24.95" customHeight="1">
      <c r="A3375" s="32">
        <f t="shared" si="672"/>
        <v>0</v>
      </c>
      <c r="B3375" s="10"/>
      <c r="C3375" s="2"/>
      <c r="D3375" s="2"/>
      <c r="E3375" s="2"/>
      <c r="F3375" s="2"/>
      <c r="G3375" s="2"/>
      <c r="H3375" s="3">
        <f t="shared" si="673"/>
        <v>0</v>
      </c>
      <c r="I3375" s="63"/>
      <c r="J3375" s="7"/>
      <c r="K3375" s="8"/>
      <c r="M3375" s="397"/>
    </row>
    <row r="3376" spans="1:13" ht="24.95" customHeight="1">
      <c r="A3376" s="32">
        <f t="shared" si="672"/>
        <v>0</v>
      </c>
      <c r="B3376" s="10"/>
      <c r="C3376" s="2"/>
      <c r="D3376" s="2"/>
      <c r="E3376" s="2"/>
      <c r="F3376" s="2"/>
      <c r="G3376" s="2"/>
      <c r="H3376" s="3">
        <f t="shared" si="673"/>
        <v>0</v>
      </c>
      <c r="I3376" s="63"/>
      <c r="J3376" s="7"/>
      <c r="K3376" s="8"/>
      <c r="M3376" s="397"/>
    </row>
    <row r="3377" spans="1:13" ht="24.95" customHeight="1">
      <c r="A3377" s="32">
        <f t="shared" si="672"/>
        <v>0</v>
      </c>
      <c r="B3377" s="10"/>
      <c r="C3377" s="2"/>
      <c r="D3377" s="2"/>
      <c r="E3377" s="2"/>
      <c r="F3377" s="2"/>
      <c r="G3377" s="2"/>
      <c r="H3377" s="3">
        <f t="shared" si="673"/>
        <v>0</v>
      </c>
      <c r="I3377" s="63"/>
      <c r="J3377" s="7"/>
      <c r="K3377" s="8"/>
      <c r="M3377" s="397"/>
    </row>
    <row r="3378" spans="1:13" ht="24.95" customHeight="1">
      <c r="A3378" s="32">
        <f t="shared" si="672"/>
        <v>0</v>
      </c>
      <c r="B3378" s="10"/>
      <c r="C3378" s="2"/>
      <c r="D3378" s="2"/>
      <c r="E3378" s="2"/>
      <c r="F3378" s="2"/>
      <c r="G3378" s="2"/>
      <c r="H3378" s="3">
        <f t="shared" si="673"/>
        <v>0</v>
      </c>
      <c r="I3378" s="63"/>
      <c r="J3378" s="7"/>
      <c r="K3378" s="8"/>
      <c r="M3378" s="397"/>
    </row>
    <row r="3379" spans="1:13" ht="24.95" customHeight="1">
      <c r="A3379" s="33" t="e">
        <f>VLOOKUP(B3370,O:W,2)</f>
        <v>#N/A</v>
      </c>
      <c r="B3379" s="649" t="s">
        <v>70</v>
      </c>
      <c r="C3379" s="650"/>
      <c r="D3379" s="650"/>
      <c r="E3379" s="650"/>
      <c r="F3379" s="650"/>
      <c r="G3379" s="650"/>
      <c r="H3379" s="6"/>
      <c r="I3379" s="63">
        <f>SUM(H3371:H3379)</f>
        <v>0</v>
      </c>
      <c r="J3379" s="1" t="e">
        <f>VLOOKUP(B3370,O:W,7)</f>
        <v>#N/A</v>
      </c>
      <c r="K3379" s="8"/>
      <c r="M3379" s="397"/>
    </row>
    <row r="3380" spans="1:13" ht="45.75" customHeight="1">
      <c r="A3380" s="32">
        <f>IF(B3380&gt;0,1,0)</f>
        <v>0</v>
      </c>
      <c r="B3380" s="647"/>
      <c r="C3380" s="648"/>
      <c r="D3380" s="648"/>
      <c r="E3380" s="648"/>
      <c r="F3380" s="648"/>
      <c r="G3380" s="648"/>
      <c r="H3380" s="6"/>
      <c r="I3380" s="63"/>
      <c r="J3380" s="7"/>
      <c r="K3380" s="8"/>
      <c r="M3380" s="396" t="s">
        <v>3890</v>
      </c>
    </row>
    <row r="3381" spans="1:13" ht="24.95" customHeight="1">
      <c r="A3381" s="32">
        <f t="shared" ref="A3381:A3388" si="674">IF(H3381&gt;0,1,0)</f>
        <v>0</v>
      </c>
      <c r="B3381" s="10"/>
      <c r="C3381" s="2"/>
      <c r="D3381" s="2"/>
      <c r="E3381" s="2"/>
      <c r="F3381" s="2"/>
      <c r="G3381" s="2"/>
      <c r="H3381" s="3">
        <f>IF(AND(C3381=0,D3381=0,E3381=0,F3381=0,G3381=0),0,ROUND(IF(C3381=0,1,C3381)*IF(D3381=0,1,D3381)*IF(E3381=0,1,E3381)*IF(F3381=0,1,F3381)*IF(G3381=0,1,G3381),2))</f>
        <v>0</v>
      </c>
      <c r="I3381" s="63"/>
      <c r="J3381" s="7"/>
      <c r="K3381" s="8"/>
      <c r="M3381" s="397" t="s">
        <v>3891</v>
      </c>
    </row>
    <row r="3382" spans="1:13" ht="24.95" customHeight="1">
      <c r="A3382" s="32">
        <f t="shared" si="674"/>
        <v>0</v>
      </c>
      <c r="B3382" s="10"/>
      <c r="C3382" s="2"/>
      <c r="D3382" s="2"/>
      <c r="E3382" s="2"/>
      <c r="F3382" s="2"/>
      <c r="G3382" s="2"/>
      <c r="H3382" s="3">
        <f t="shared" ref="H3382:H3388" si="675">IF(AND(C3382=0,D3382=0,E3382=0,F3382=0,G3382=0),0,ROUND(IF(C3382=0,1,C3382)*IF(D3382=0,1,D3382)*IF(E3382=0,1,E3382)*IF(F3382=0,1,F3382)*IF(G3382=0,1,G3382),2))</f>
        <v>0</v>
      </c>
      <c r="I3382" s="63"/>
      <c r="J3382" s="7"/>
      <c r="K3382" s="8"/>
      <c r="M3382" s="397"/>
    </row>
    <row r="3383" spans="1:13" ht="24.95" customHeight="1">
      <c r="A3383" s="32">
        <f t="shared" si="674"/>
        <v>0</v>
      </c>
      <c r="B3383" s="10"/>
      <c r="C3383" s="2"/>
      <c r="D3383" s="2"/>
      <c r="E3383" s="2"/>
      <c r="F3383" s="2"/>
      <c r="G3383" s="2"/>
      <c r="H3383" s="3">
        <f t="shared" si="675"/>
        <v>0</v>
      </c>
      <c r="I3383" s="63"/>
      <c r="J3383" s="7"/>
      <c r="K3383" s="8"/>
      <c r="M3383" s="397"/>
    </row>
    <row r="3384" spans="1:13" ht="24.95" customHeight="1">
      <c r="A3384" s="32">
        <f t="shared" si="674"/>
        <v>0</v>
      </c>
      <c r="B3384" s="10"/>
      <c r="C3384" s="2"/>
      <c r="D3384" s="2"/>
      <c r="E3384" s="2"/>
      <c r="F3384" s="2"/>
      <c r="G3384" s="2"/>
      <c r="H3384" s="3">
        <f t="shared" si="675"/>
        <v>0</v>
      </c>
      <c r="I3384" s="63"/>
      <c r="J3384" s="7"/>
      <c r="K3384" s="8"/>
      <c r="M3384" s="397"/>
    </row>
    <row r="3385" spans="1:13" ht="24.95" customHeight="1">
      <c r="A3385" s="32">
        <f t="shared" si="674"/>
        <v>0</v>
      </c>
      <c r="B3385" s="10"/>
      <c r="C3385" s="2"/>
      <c r="D3385" s="2"/>
      <c r="E3385" s="2"/>
      <c r="F3385" s="2"/>
      <c r="G3385" s="2"/>
      <c r="H3385" s="3">
        <f t="shared" si="675"/>
        <v>0</v>
      </c>
      <c r="I3385" s="63"/>
      <c r="J3385" s="7"/>
      <c r="K3385" s="8"/>
      <c r="M3385" s="397"/>
    </row>
    <row r="3386" spans="1:13" ht="24.95" customHeight="1">
      <c r="A3386" s="32">
        <f t="shared" si="674"/>
        <v>0</v>
      </c>
      <c r="B3386" s="10"/>
      <c r="C3386" s="2"/>
      <c r="D3386" s="2"/>
      <c r="E3386" s="2"/>
      <c r="F3386" s="2"/>
      <c r="G3386" s="2"/>
      <c r="H3386" s="3">
        <f t="shared" si="675"/>
        <v>0</v>
      </c>
      <c r="I3386" s="63"/>
      <c r="J3386" s="7"/>
      <c r="K3386" s="8"/>
      <c r="M3386" s="397"/>
    </row>
    <row r="3387" spans="1:13" ht="24.95" customHeight="1">
      <c r="A3387" s="32">
        <f t="shared" si="674"/>
        <v>0</v>
      </c>
      <c r="B3387" s="10"/>
      <c r="C3387" s="2"/>
      <c r="D3387" s="2"/>
      <c r="E3387" s="2"/>
      <c r="F3387" s="2"/>
      <c r="G3387" s="2"/>
      <c r="H3387" s="3">
        <f t="shared" si="675"/>
        <v>0</v>
      </c>
      <c r="I3387" s="63"/>
      <c r="J3387" s="7"/>
      <c r="K3387" s="8"/>
      <c r="M3387" s="397"/>
    </row>
    <row r="3388" spans="1:13" ht="24.95" customHeight="1">
      <c r="A3388" s="32">
        <f t="shared" si="674"/>
        <v>0</v>
      </c>
      <c r="B3388" s="10"/>
      <c r="C3388" s="2"/>
      <c r="D3388" s="2"/>
      <c r="E3388" s="2"/>
      <c r="F3388" s="2"/>
      <c r="G3388" s="2"/>
      <c r="H3388" s="3">
        <f t="shared" si="675"/>
        <v>0</v>
      </c>
      <c r="I3388" s="63"/>
      <c r="J3388" s="7"/>
      <c r="K3388" s="8"/>
      <c r="M3388" s="397"/>
    </row>
    <row r="3389" spans="1:13" ht="24.95" customHeight="1">
      <c r="A3389" s="33" t="e">
        <f>VLOOKUP(B3380,O:W,2)</f>
        <v>#N/A</v>
      </c>
      <c r="B3389" s="649" t="s">
        <v>70</v>
      </c>
      <c r="C3389" s="650"/>
      <c r="D3389" s="650"/>
      <c r="E3389" s="650"/>
      <c r="F3389" s="650"/>
      <c r="G3389" s="650"/>
      <c r="H3389" s="6"/>
      <c r="I3389" s="63">
        <f>SUM(H3381:H3389)</f>
        <v>0</v>
      </c>
      <c r="J3389" s="1" t="e">
        <f>VLOOKUP(B3380,O:W,7)</f>
        <v>#N/A</v>
      </c>
      <c r="K3389" s="8"/>
      <c r="M3389" s="397"/>
    </row>
    <row r="3390" spans="1:13" ht="45.75" customHeight="1">
      <c r="A3390" s="32">
        <f>IF(B3390&gt;0,1,0)</f>
        <v>0</v>
      </c>
      <c r="B3390" s="647"/>
      <c r="C3390" s="648"/>
      <c r="D3390" s="648"/>
      <c r="E3390" s="648"/>
      <c r="F3390" s="648"/>
      <c r="G3390" s="648"/>
      <c r="H3390" s="6"/>
      <c r="I3390" s="63"/>
      <c r="J3390" s="7"/>
      <c r="K3390" s="8"/>
      <c r="M3390" s="396" t="s">
        <v>3890</v>
      </c>
    </row>
    <row r="3391" spans="1:13" ht="24.95" customHeight="1">
      <c r="A3391" s="32">
        <f t="shared" ref="A3391:A3398" si="676">IF(H3391&gt;0,1,0)</f>
        <v>0</v>
      </c>
      <c r="B3391" s="10"/>
      <c r="C3391" s="2"/>
      <c r="D3391" s="2"/>
      <c r="E3391" s="2"/>
      <c r="F3391" s="2"/>
      <c r="G3391" s="2"/>
      <c r="H3391" s="3">
        <f>IF(AND(C3391=0,D3391=0,E3391=0,F3391=0,G3391=0),0,ROUND(IF(C3391=0,1,C3391)*IF(D3391=0,1,D3391)*IF(E3391=0,1,E3391)*IF(F3391=0,1,F3391)*IF(G3391=0,1,G3391),2))</f>
        <v>0</v>
      </c>
      <c r="I3391" s="63"/>
      <c r="J3391" s="7"/>
      <c r="K3391" s="8"/>
      <c r="M3391" s="397" t="s">
        <v>3891</v>
      </c>
    </row>
    <row r="3392" spans="1:13" ht="24.95" customHeight="1">
      <c r="A3392" s="32">
        <f t="shared" si="676"/>
        <v>0</v>
      </c>
      <c r="B3392" s="10"/>
      <c r="C3392" s="2"/>
      <c r="D3392" s="2"/>
      <c r="E3392" s="2"/>
      <c r="F3392" s="2"/>
      <c r="G3392" s="2"/>
      <c r="H3392" s="3">
        <f t="shared" ref="H3392:H3398" si="677">IF(AND(C3392=0,D3392=0,E3392=0,F3392=0,G3392=0),0,ROUND(IF(C3392=0,1,C3392)*IF(D3392=0,1,D3392)*IF(E3392=0,1,E3392)*IF(F3392=0,1,F3392)*IF(G3392=0,1,G3392),2))</f>
        <v>0</v>
      </c>
      <c r="I3392" s="63"/>
      <c r="J3392" s="7"/>
      <c r="K3392" s="8"/>
      <c r="M3392" s="397"/>
    </row>
    <row r="3393" spans="1:13" ht="24.95" customHeight="1">
      <c r="A3393" s="32">
        <f t="shared" si="676"/>
        <v>0</v>
      </c>
      <c r="B3393" s="10"/>
      <c r="C3393" s="2"/>
      <c r="D3393" s="2"/>
      <c r="E3393" s="2"/>
      <c r="F3393" s="2"/>
      <c r="G3393" s="2"/>
      <c r="H3393" s="3">
        <f t="shared" si="677"/>
        <v>0</v>
      </c>
      <c r="I3393" s="63"/>
      <c r="J3393" s="7"/>
      <c r="K3393" s="8"/>
      <c r="M3393" s="397"/>
    </row>
    <row r="3394" spans="1:13" ht="24.95" customHeight="1">
      <c r="A3394" s="32">
        <f t="shared" si="676"/>
        <v>0</v>
      </c>
      <c r="B3394" s="10"/>
      <c r="C3394" s="2"/>
      <c r="D3394" s="2"/>
      <c r="E3394" s="2"/>
      <c r="F3394" s="2"/>
      <c r="G3394" s="2"/>
      <c r="H3394" s="3">
        <f t="shared" si="677"/>
        <v>0</v>
      </c>
      <c r="I3394" s="63"/>
      <c r="J3394" s="7"/>
      <c r="K3394" s="8"/>
      <c r="M3394" s="397"/>
    </row>
    <row r="3395" spans="1:13" ht="24.95" customHeight="1">
      <c r="A3395" s="32">
        <f t="shared" si="676"/>
        <v>0</v>
      </c>
      <c r="B3395" s="10"/>
      <c r="C3395" s="2"/>
      <c r="D3395" s="2"/>
      <c r="E3395" s="2"/>
      <c r="F3395" s="2"/>
      <c r="G3395" s="2"/>
      <c r="H3395" s="3">
        <f t="shared" si="677"/>
        <v>0</v>
      </c>
      <c r="I3395" s="63"/>
      <c r="J3395" s="7"/>
      <c r="K3395" s="8"/>
      <c r="M3395" s="397"/>
    </row>
    <row r="3396" spans="1:13" ht="24.95" customHeight="1">
      <c r="A3396" s="32">
        <f t="shared" si="676"/>
        <v>0</v>
      </c>
      <c r="B3396" s="10"/>
      <c r="C3396" s="2"/>
      <c r="D3396" s="2"/>
      <c r="E3396" s="2"/>
      <c r="F3396" s="2"/>
      <c r="G3396" s="2"/>
      <c r="H3396" s="3">
        <f t="shared" si="677"/>
        <v>0</v>
      </c>
      <c r="I3396" s="63"/>
      <c r="J3396" s="7"/>
      <c r="K3396" s="8"/>
      <c r="M3396" s="397"/>
    </row>
    <row r="3397" spans="1:13" ht="24.95" customHeight="1">
      <c r="A3397" s="32">
        <f t="shared" si="676"/>
        <v>0</v>
      </c>
      <c r="B3397" s="10"/>
      <c r="C3397" s="2"/>
      <c r="D3397" s="2"/>
      <c r="E3397" s="2"/>
      <c r="F3397" s="2"/>
      <c r="G3397" s="2"/>
      <c r="H3397" s="3">
        <f t="shared" si="677"/>
        <v>0</v>
      </c>
      <c r="I3397" s="63"/>
      <c r="J3397" s="7"/>
      <c r="K3397" s="8"/>
      <c r="M3397" s="397"/>
    </row>
    <row r="3398" spans="1:13" ht="24.95" customHeight="1">
      <c r="A3398" s="32">
        <f t="shared" si="676"/>
        <v>0</v>
      </c>
      <c r="B3398" s="10"/>
      <c r="C3398" s="2"/>
      <c r="D3398" s="2"/>
      <c r="E3398" s="2"/>
      <c r="F3398" s="2"/>
      <c r="G3398" s="2"/>
      <c r="H3398" s="3">
        <f t="shared" si="677"/>
        <v>0</v>
      </c>
      <c r="I3398" s="63"/>
      <c r="J3398" s="7"/>
      <c r="K3398" s="8"/>
      <c r="M3398" s="397"/>
    </row>
    <row r="3399" spans="1:13" ht="24.95" customHeight="1">
      <c r="A3399" s="33" t="e">
        <f>VLOOKUP(B3390,O:W,2)</f>
        <v>#N/A</v>
      </c>
      <c r="B3399" s="649" t="s">
        <v>70</v>
      </c>
      <c r="C3399" s="650"/>
      <c r="D3399" s="650"/>
      <c r="E3399" s="650"/>
      <c r="F3399" s="650"/>
      <c r="G3399" s="650"/>
      <c r="H3399" s="6"/>
      <c r="I3399" s="63">
        <f>SUM(H3391:H3399)</f>
        <v>0</v>
      </c>
      <c r="J3399" s="1" t="e">
        <f>VLOOKUP(B3390,O:W,7)</f>
        <v>#N/A</v>
      </c>
      <c r="K3399" s="8"/>
      <c r="M3399" s="397"/>
    </row>
    <row r="3400" spans="1:13" ht="45.75" customHeight="1">
      <c r="A3400" s="32">
        <f>IF(B3400&gt;0,1,0)</f>
        <v>0</v>
      </c>
      <c r="B3400" s="647"/>
      <c r="C3400" s="648"/>
      <c r="D3400" s="648"/>
      <c r="E3400" s="648"/>
      <c r="F3400" s="648"/>
      <c r="G3400" s="648"/>
      <c r="H3400" s="6"/>
      <c r="I3400" s="63"/>
      <c r="J3400" s="7"/>
      <c r="K3400" s="8"/>
      <c r="M3400" s="396" t="s">
        <v>3890</v>
      </c>
    </row>
    <row r="3401" spans="1:13" ht="24.95" customHeight="1">
      <c r="A3401" s="32">
        <f t="shared" ref="A3401:A3408" si="678">IF(H3401&gt;0,1,0)</f>
        <v>0</v>
      </c>
      <c r="B3401" s="10"/>
      <c r="C3401" s="2"/>
      <c r="D3401" s="2"/>
      <c r="E3401" s="2"/>
      <c r="F3401" s="2"/>
      <c r="G3401" s="2"/>
      <c r="H3401" s="3">
        <f>IF(AND(C3401=0,D3401=0,E3401=0,F3401=0,G3401=0),0,ROUND(IF(C3401=0,1,C3401)*IF(D3401=0,1,D3401)*IF(E3401=0,1,E3401)*IF(F3401=0,1,F3401)*IF(G3401=0,1,G3401),2))</f>
        <v>0</v>
      </c>
      <c r="I3401" s="63"/>
      <c r="J3401" s="7"/>
      <c r="K3401" s="8"/>
      <c r="M3401" s="397" t="s">
        <v>3891</v>
      </c>
    </row>
    <row r="3402" spans="1:13" ht="24.95" customHeight="1">
      <c r="A3402" s="32">
        <f t="shared" si="678"/>
        <v>0</v>
      </c>
      <c r="B3402" s="10"/>
      <c r="C3402" s="2"/>
      <c r="D3402" s="2"/>
      <c r="E3402" s="2"/>
      <c r="F3402" s="2"/>
      <c r="G3402" s="2"/>
      <c r="H3402" s="3">
        <f t="shared" ref="H3402:H3408" si="679">IF(AND(C3402=0,D3402=0,E3402=0,F3402=0,G3402=0),0,ROUND(IF(C3402=0,1,C3402)*IF(D3402=0,1,D3402)*IF(E3402=0,1,E3402)*IF(F3402=0,1,F3402)*IF(G3402=0,1,G3402),2))</f>
        <v>0</v>
      </c>
      <c r="I3402" s="63"/>
      <c r="J3402" s="7"/>
      <c r="K3402" s="8"/>
      <c r="M3402" s="397"/>
    </row>
    <row r="3403" spans="1:13" ht="24.95" customHeight="1">
      <c r="A3403" s="32">
        <f t="shared" si="678"/>
        <v>0</v>
      </c>
      <c r="B3403" s="10"/>
      <c r="C3403" s="2"/>
      <c r="D3403" s="2"/>
      <c r="E3403" s="2"/>
      <c r="F3403" s="2"/>
      <c r="G3403" s="2"/>
      <c r="H3403" s="3">
        <f t="shared" si="679"/>
        <v>0</v>
      </c>
      <c r="I3403" s="63"/>
      <c r="J3403" s="7"/>
      <c r="K3403" s="8"/>
      <c r="M3403" s="397"/>
    </row>
    <row r="3404" spans="1:13" ht="24.95" customHeight="1">
      <c r="A3404" s="32">
        <f t="shared" si="678"/>
        <v>0</v>
      </c>
      <c r="B3404" s="10"/>
      <c r="C3404" s="2"/>
      <c r="D3404" s="2"/>
      <c r="E3404" s="2"/>
      <c r="F3404" s="2"/>
      <c r="G3404" s="2"/>
      <c r="H3404" s="3">
        <f t="shared" si="679"/>
        <v>0</v>
      </c>
      <c r="I3404" s="63"/>
      <c r="J3404" s="7"/>
      <c r="K3404" s="8"/>
      <c r="M3404" s="397"/>
    </row>
    <row r="3405" spans="1:13" ht="24.95" customHeight="1">
      <c r="A3405" s="32">
        <f t="shared" si="678"/>
        <v>0</v>
      </c>
      <c r="B3405" s="10"/>
      <c r="C3405" s="2"/>
      <c r="D3405" s="2"/>
      <c r="E3405" s="2"/>
      <c r="F3405" s="2"/>
      <c r="G3405" s="2"/>
      <c r="H3405" s="3">
        <f t="shared" si="679"/>
        <v>0</v>
      </c>
      <c r="I3405" s="63"/>
      <c r="J3405" s="7"/>
      <c r="K3405" s="8"/>
      <c r="M3405" s="397"/>
    </row>
    <row r="3406" spans="1:13" ht="24.95" customHeight="1">
      <c r="A3406" s="32">
        <f t="shared" si="678"/>
        <v>0</v>
      </c>
      <c r="B3406" s="10"/>
      <c r="C3406" s="2"/>
      <c r="D3406" s="2"/>
      <c r="E3406" s="2"/>
      <c r="F3406" s="2"/>
      <c r="G3406" s="2"/>
      <c r="H3406" s="3">
        <f t="shared" si="679"/>
        <v>0</v>
      </c>
      <c r="I3406" s="63"/>
      <c r="J3406" s="7"/>
      <c r="K3406" s="8"/>
      <c r="M3406" s="397"/>
    </row>
    <row r="3407" spans="1:13" ht="24.95" customHeight="1">
      <c r="A3407" s="32">
        <f t="shared" si="678"/>
        <v>0</v>
      </c>
      <c r="B3407" s="10"/>
      <c r="C3407" s="2"/>
      <c r="D3407" s="2"/>
      <c r="E3407" s="2"/>
      <c r="F3407" s="2"/>
      <c r="G3407" s="2"/>
      <c r="H3407" s="3">
        <f t="shared" si="679"/>
        <v>0</v>
      </c>
      <c r="I3407" s="63"/>
      <c r="J3407" s="7"/>
      <c r="K3407" s="8"/>
      <c r="M3407" s="397"/>
    </row>
    <row r="3408" spans="1:13" ht="24.95" customHeight="1">
      <c r="A3408" s="32">
        <f t="shared" si="678"/>
        <v>0</v>
      </c>
      <c r="B3408" s="10"/>
      <c r="C3408" s="2"/>
      <c r="D3408" s="2"/>
      <c r="E3408" s="2"/>
      <c r="F3408" s="2"/>
      <c r="G3408" s="2"/>
      <c r="H3408" s="3">
        <f t="shared" si="679"/>
        <v>0</v>
      </c>
      <c r="I3408" s="63"/>
      <c r="J3408" s="7"/>
      <c r="K3408" s="8"/>
      <c r="M3408" s="397"/>
    </row>
    <row r="3409" spans="1:13" ht="24.95" customHeight="1">
      <c r="A3409" s="33" t="e">
        <f>VLOOKUP(B3400,O:W,2)</f>
        <v>#N/A</v>
      </c>
      <c r="B3409" s="649" t="s">
        <v>70</v>
      </c>
      <c r="C3409" s="650"/>
      <c r="D3409" s="650"/>
      <c r="E3409" s="650"/>
      <c r="F3409" s="650"/>
      <c r="G3409" s="650"/>
      <c r="H3409" s="6"/>
      <c r="I3409" s="63">
        <f>SUM(H3401:H3409)</f>
        <v>0</v>
      </c>
      <c r="J3409" s="1" t="e">
        <f>VLOOKUP(B3400,O:W,7)</f>
        <v>#N/A</v>
      </c>
      <c r="K3409" s="8"/>
      <c r="M3409" s="397"/>
    </row>
    <row r="3410" spans="1:13" ht="45.75" customHeight="1">
      <c r="A3410" s="32">
        <f>IF(B3410&gt;0,1,0)</f>
        <v>0</v>
      </c>
      <c r="B3410" s="647"/>
      <c r="C3410" s="648"/>
      <c r="D3410" s="648"/>
      <c r="E3410" s="648"/>
      <c r="F3410" s="648"/>
      <c r="G3410" s="648"/>
      <c r="H3410" s="6"/>
      <c r="I3410" s="63"/>
      <c r="J3410" s="7"/>
      <c r="K3410" s="8"/>
      <c r="M3410" s="396" t="s">
        <v>3890</v>
      </c>
    </row>
    <row r="3411" spans="1:13" ht="24.95" customHeight="1">
      <c r="A3411" s="32">
        <f t="shared" ref="A3411:A3418" si="680">IF(H3411&gt;0,1,0)</f>
        <v>0</v>
      </c>
      <c r="B3411" s="10"/>
      <c r="C3411" s="2"/>
      <c r="D3411" s="2"/>
      <c r="E3411" s="2"/>
      <c r="F3411" s="2"/>
      <c r="G3411" s="2"/>
      <c r="H3411" s="3">
        <f>IF(AND(C3411=0,D3411=0,E3411=0,F3411=0,G3411=0),0,ROUND(IF(C3411=0,1,C3411)*IF(D3411=0,1,D3411)*IF(E3411=0,1,E3411)*IF(F3411=0,1,F3411)*IF(G3411=0,1,G3411),2))</f>
        <v>0</v>
      </c>
      <c r="I3411" s="63"/>
      <c r="J3411" s="7"/>
      <c r="K3411" s="8"/>
      <c r="M3411" s="397" t="s">
        <v>3891</v>
      </c>
    </row>
    <row r="3412" spans="1:13" ht="24.95" customHeight="1">
      <c r="A3412" s="32">
        <f t="shared" si="680"/>
        <v>0</v>
      </c>
      <c r="B3412" s="10"/>
      <c r="C3412" s="2"/>
      <c r="D3412" s="2"/>
      <c r="E3412" s="2"/>
      <c r="F3412" s="2"/>
      <c r="G3412" s="2"/>
      <c r="H3412" s="3">
        <f t="shared" ref="H3412:H3418" si="681">IF(AND(C3412=0,D3412=0,E3412=0,F3412=0,G3412=0),0,ROUND(IF(C3412=0,1,C3412)*IF(D3412=0,1,D3412)*IF(E3412=0,1,E3412)*IF(F3412=0,1,F3412)*IF(G3412=0,1,G3412),2))</f>
        <v>0</v>
      </c>
      <c r="I3412" s="63"/>
      <c r="J3412" s="7"/>
      <c r="K3412" s="8"/>
      <c r="M3412" s="397"/>
    </row>
    <row r="3413" spans="1:13" ht="24.95" customHeight="1">
      <c r="A3413" s="32">
        <f t="shared" si="680"/>
        <v>0</v>
      </c>
      <c r="B3413" s="10"/>
      <c r="C3413" s="2"/>
      <c r="D3413" s="2"/>
      <c r="E3413" s="2"/>
      <c r="F3413" s="2"/>
      <c r="G3413" s="2"/>
      <c r="H3413" s="3">
        <f t="shared" si="681"/>
        <v>0</v>
      </c>
      <c r="I3413" s="63"/>
      <c r="J3413" s="7"/>
      <c r="K3413" s="8"/>
      <c r="M3413" s="397"/>
    </row>
    <row r="3414" spans="1:13" ht="24.95" customHeight="1">
      <c r="A3414" s="32">
        <f t="shared" si="680"/>
        <v>0</v>
      </c>
      <c r="B3414" s="10"/>
      <c r="C3414" s="2"/>
      <c r="D3414" s="2"/>
      <c r="E3414" s="2"/>
      <c r="F3414" s="2"/>
      <c r="G3414" s="2"/>
      <c r="H3414" s="3">
        <f t="shared" si="681"/>
        <v>0</v>
      </c>
      <c r="I3414" s="63"/>
      <c r="J3414" s="7"/>
      <c r="K3414" s="8"/>
      <c r="M3414" s="397"/>
    </row>
    <row r="3415" spans="1:13" ht="24.95" customHeight="1">
      <c r="A3415" s="32">
        <f t="shared" si="680"/>
        <v>0</v>
      </c>
      <c r="B3415" s="10"/>
      <c r="C3415" s="2"/>
      <c r="D3415" s="2"/>
      <c r="E3415" s="2"/>
      <c r="F3415" s="2"/>
      <c r="G3415" s="2"/>
      <c r="H3415" s="3">
        <f t="shared" si="681"/>
        <v>0</v>
      </c>
      <c r="I3415" s="63"/>
      <c r="J3415" s="7"/>
      <c r="K3415" s="8"/>
      <c r="M3415" s="397"/>
    </row>
    <row r="3416" spans="1:13" ht="24.95" customHeight="1">
      <c r="A3416" s="32">
        <f t="shared" si="680"/>
        <v>0</v>
      </c>
      <c r="B3416" s="10"/>
      <c r="C3416" s="2"/>
      <c r="D3416" s="2"/>
      <c r="E3416" s="2"/>
      <c r="F3416" s="2"/>
      <c r="G3416" s="2"/>
      <c r="H3416" s="3">
        <f t="shared" si="681"/>
        <v>0</v>
      </c>
      <c r="I3416" s="63"/>
      <c r="J3416" s="7"/>
      <c r="K3416" s="8"/>
      <c r="M3416" s="397"/>
    </row>
    <row r="3417" spans="1:13" ht="24.95" customHeight="1">
      <c r="A3417" s="32">
        <f t="shared" si="680"/>
        <v>0</v>
      </c>
      <c r="B3417" s="10"/>
      <c r="C3417" s="2"/>
      <c r="D3417" s="2"/>
      <c r="E3417" s="2"/>
      <c r="F3417" s="2"/>
      <c r="G3417" s="2"/>
      <c r="H3417" s="3">
        <f t="shared" si="681"/>
        <v>0</v>
      </c>
      <c r="I3417" s="63"/>
      <c r="J3417" s="7"/>
      <c r="K3417" s="8"/>
      <c r="M3417" s="397"/>
    </row>
    <row r="3418" spans="1:13" ht="24.95" customHeight="1">
      <c r="A3418" s="32">
        <f t="shared" si="680"/>
        <v>0</v>
      </c>
      <c r="B3418" s="10"/>
      <c r="C3418" s="2"/>
      <c r="D3418" s="2"/>
      <c r="E3418" s="2"/>
      <c r="F3418" s="2"/>
      <c r="G3418" s="2"/>
      <c r="H3418" s="3">
        <f t="shared" si="681"/>
        <v>0</v>
      </c>
      <c r="I3418" s="63"/>
      <c r="J3418" s="7"/>
      <c r="K3418" s="8"/>
      <c r="M3418" s="397"/>
    </row>
    <row r="3419" spans="1:13" ht="24.95" customHeight="1">
      <c r="A3419" s="33" t="e">
        <f>VLOOKUP(B3410,O:W,2)</f>
        <v>#N/A</v>
      </c>
      <c r="B3419" s="649" t="s">
        <v>70</v>
      </c>
      <c r="C3419" s="650"/>
      <c r="D3419" s="650"/>
      <c r="E3419" s="650"/>
      <c r="F3419" s="650"/>
      <c r="G3419" s="650"/>
      <c r="H3419" s="6"/>
      <c r="I3419" s="63">
        <f>SUM(H3411:H3419)</f>
        <v>0</v>
      </c>
      <c r="J3419" s="1" t="e">
        <f>VLOOKUP(B3410,O:W,7)</f>
        <v>#N/A</v>
      </c>
      <c r="K3419" s="8"/>
      <c r="M3419" s="397"/>
    </row>
    <row r="3420" spans="1:13" ht="45.75" customHeight="1">
      <c r="A3420" s="32">
        <f>IF(B3420&gt;0,1,0)</f>
        <v>0</v>
      </c>
      <c r="B3420" s="647"/>
      <c r="C3420" s="648"/>
      <c r="D3420" s="648"/>
      <c r="E3420" s="648"/>
      <c r="F3420" s="648"/>
      <c r="G3420" s="648"/>
      <c r="H3420" s="6"/>
      <c r="I3420" s="63"/>
      <c r="J3420" s="7"/>
      <c r="K3420" s="8"/>
      <c r="M3420" s="396" t="s">
        <v>3890</v>
      </c>
    </row>
    <row r="3421" spans="1:13" ht="24.95" customHeight="1">
      <c r="A3421" s="32">
        <f t="shared" ref="A3421:A3428" si="682">IF(H3421&gt;0,1,0)</f>
        <v>0</v>
      </c>
      <c r="B3421" s="10"/>
      <c r="C3421" s="2"/>
      <c r="D3421" s="2"/>
      <c r="E3421" s="2"/>
      <c r="F3421" s="2"/>
      <c r="G3421" s="2"/>
      <c r="H3421" s="3">
        <f>IF(AND(C3421=0,D3421=0,E3421=0,F3421=0,G3421=0),0,ROUND(IF(C3421=0,1,C3421)*IF(D3421=0,1,D3421)*IF(E3421=0,1,E3421)*IF(F3421=0,1,F3421)*IF(G3421=0,1,G3421),2))</f>
        <v>0</v>
      </c>
      <c r="I3421" s="63"/>
      <c r="J3421" s="7"/>
      <c r="K3421" s="8"/>
      <c r="M3421" s="397" t="s">
        <v>3891</v>
      </c>
    </row>
    <row r="3422" spans="1:13" ht="24.95" customHeight="1">
      <c r="A3422" s="32">
        <f t="shared" si="682"/>
        <v>0</v>
      </c>
      <c r="B3422" s="10"/>
      <c r="C3422" s="2"/>
      <c r="D3422" s="2"/>
      <c r="E3422" s="2"/>
      <c r="F3422" s="2"/>
      <c r="G3422" s="2"/>
      <c r="H3422" s="3">
        <f t="shared" ref="H3422:H3428" si="683">IF(AND(C3422=0,D3422=0,E3422=0,F3422=0,G3422=0),0,ROUND(IF(C3422=0,1,C3422)*IF(D3422=0,1,D3422)*IF(E3422=0,1,E3422)*IF(F3422=0,1,F3422)*IF(G3422=0,1,G3422),2))</f>
        <v>0</v>
      </c>
      <c r="I3422" s="63"/>
      <c r="J3422" s="7"/>
      <c r="K3422" s="8"/>
      <c r="M3422" s="397"/>
    </row>
    <row r="3423" spans="1:13" ht="24.95" customHeight="1">
      <c r="A3423" s="32">
        <f t="shared" si="682"/>
        <v>0</v>
      </c>
      <c r="B3423" s="10"/>
      <c r="C3423" s="2"/>
      <c r="D3423" s="2"/>
      <c r="E3423" s="2"/>
      <c r="F3423" s="2"/>
      <c r="G3423" s="2"/>
      <c r="H3423" s="3">
        <f t="shared" si="683"/>
        <v>0</v>
      </c>
      <c r="I3423" s="63"/>
      <c r="J3423" s="7"/>
      <c r="K3423" s="8"/>
      <c r="M3423" s="397"/>
    </row>
    <row r="3424" spans="1:13" ht="24.95" customHeight="1">
      <c r="A3424" s="32">
        <f t="shared" si="682"/>
        <v>0</v>
      </c>
      <c r="B3424" s="10"/>
      <c r="C3424" s="2"/>
      <c r="D3424" s="2"/>
      <c r="E3424" s="2"/>
      <c r="F3424" s="2"/>
      <c r="G3424" s="2"/>
      <c r="H3424" s="3">
        <f t="shared" si="683"/>
        <v>0</v>
      </c>
      <c r="I3424" s="63"/>
      <c r="J3424" s="7"/>
      <c r="K3424" s="8"/>
      <c r="M3424" s="397"/>
    </row>
    <row r="3425" spans="1:13" ht="24.95" customHeight="1">
      <c r="A3425" s="32">
        <f t="shared" si="682"/>
        <v>0</v>
      </c>
      <c r="B3425" s="10"/>
      <c r="C3425" s="2"/>
      <c r="D3425" s="2"/>
      <c r="E3425" s="2"/>
      <c r="F3425" s="2"/>
      <c r="G3425" s="2"/>
      <c r="H3425" s="3">
        <f t="shared" si="683"/>
        <v>0</v>
      </c>
      <c r="I3425" s="63"/>
      <c r="J3425" s="7"/>
      <c r="K3425" s="8"/>
      <c r="M3425" s="397"/>
    </row>
    <row r="3426" spans="1:13" ht="24.95" customHeight="1">
      <c r="A3426" s="32">
        <f t="shared" si="682"/>
        <v>0</v>
      </c>
      <c r="B3426" s="10"/>
      <c r="C3426" s="2"/>
      <c r="D3426" s="2"/>
      <c r="E3426" s="2"/>
      <c r="F3426" s="2"/>
      <c r="G3426" s="2"/>
      <c r="H3426" s="3">
        <f t="shared" si="683"/>
        <v>0</v>
      </c>
      <c r="I3426" s="63"/>
      <c r="J3426" s="7"/>
      <c r="K3426" s="8"/>
      <c r="M3426" s="397"/>
    </row>
    <row r="3427" spans="1:13" ht="24.95" customHeight="1">
      <c r="A3427" s="32">
        <f t="shared" si="682"/>
        <v>0</v>
      </c>
      <c r="B3427" s="10"/>
      <c r="C3427" s="2"/>
      <c r="D3427" s="2"/>
      <c r="E3427" s="2"/>
      <c r="F3427" s="2"/>
      <c r="G3427" s="2"/>
      <c r="H3427" s="3">
        <f t="shared" si="683"/>
        <v>0</v>
      </c>
      <c r="I3427" s="63"/>
      <c r="J3427" s="7"/>
      <c r="K3427" s="8"/>
      <c r="M3427" s="397"/>
    </row>
    <row r="3428" spans="1:13" ht="24.95" customHeight="1">
      <c r="A3428" s="32">
        <f t="shared" si="682"/>
        <v>0</v>
      </c>
      <c r="B3428" s="10"/>
      <c r="C3428" s="2"/>
      <c r="D3428" s="2"/>
      <c r="E3428" s="2"/>
      <c r="F3428" s="2"/>
      <c r="G3428" s="2"/>
      <c r="H3428" s="3">
        <f t="shared" si="683"/>
        <v>0</v>
      </c>
      <c r="I3428" s="63"/>
      <c r="J3428" s="7"/>
      <c r="K3428" s="8"/>
      <c r="M3428" s="397"/>
    </row>
    <row r="3429" spans="1:13" ht="24.95" customHeight="1">
      <c r="A3429" s="33" t="e">
        <f>VLOOKUP(B3420,O:W,2)</f>
        <v>#N/A</v>
      </c>
      <c r="B3429" s="649" t="s">
        <v>70</v>
      </c>
      <c r="C3429" s="650"/>
      <c r="D3429" s="650"/>
      <c r="E3429" s="650"/>
      <c r="F3429" s="650"/>
      <c r="G3429" s="650"/>
      <c r="H3429" s="6"/>
      <c r="I3429" s="63">
        <f>SUM(H3421:H3429)</f>
        <v>0</v>
      </c>
      <c r="J3429" s="1" t="e">
        <f>VLOOKUP(B3420,O:W,7)</f>
        <v>#N/A</v>
      </c>
      <c r="K3429" s="8"/>
      <c r="M3429" s="397"/>
    </row>
    <row r="3430" spans="1:13" ht="45.75" customHeight="1">
      <c r="A3430" s="32">
        <f>IF(B3430&gt;0,1,0)</f>
        <v>0</v>
      </c>
      <c r="B3430" s="647"/>
      <c r="C3430" s="648"/>
      <c r="D3430" s="648"/>
      <c r="E3430" s="648"/>
      <c r="F3430" s="648"/>
      <c r="G3430" s="648"/>
      <c r="H3430" s="6"/>
      <c r="I3430" s="63"/>
      <c r="J3430" s="7"/>
      <c r="K3430" s="8"/>
      <c r="M3430" s="396" t="s">
        <v>3890</v>
      </c>
    </row>
    <row r="3431" spans="1:13" ht="24.95" customHeight="1">
      <c r="A3431" s="32">
        <f t="shared" ref="A3431:A3438" si="684">IF(H3431&gt;0,1,0)</f>
        <v>0</v>
      </c>
      <c r="B3431" s="10"/>
      <c r="C3431" s="2"/>
      <c r="D3431" s="2"/>
      <c r="E3431" s="2"/>
      <c r="F3431" s="2"/>
      <c r="G3431" s="2"/>
      <c r="H3431" s="3">
        <f>IF(AND(C3431=0,D3431=0,E3431=0,F3431=0,G3431=0),0,ROUND(IF(C3431=0,1,C3431)*IF(D3431=0,1,D3431)*IF(E3431=0,1,E3431)*IF(F3431=0,1,F3431)*IF(G3431=0,1,G3431),2))</f>
        <v>0</v>
      </c>
      <c r="I3431" s="63"/>
      <c r="J3431" s="7"/>
      <c r="K3431" s="8"/>
      <c r="M3431" s="397" t="s">
        <v>3891</v>
      </c>
    </row>
    <row r="3432" spans="1:13" ht="24.95" customHeight="1">
      <c r="A3432" s="32">
        <f t="shared" si="684"/>
        <v>0</v>
      </c>
      <c r="B3432" s="10"/>
      <c r="C3432" s="2"/>
      <c r="D3432" s="2"/>
      <c r="E3432" s="2"/>
      <c r="F3432" s="2"/>
      <c r="G3432" s="2"/>
      <c r="H3432" s="3">
        <f t="shared" ref="H3432:H3438" si="685">IF(AND(C3432=0,D3432=0,E3432=0,F3432=0,G3432=0),0,ROUND(IF(C3432=0,1,C3432)*IF(D3432=0,1,D3432)*IF(E3432=0,1,E3432)*IF(F3432=0,1,F3432)*IF(G3432=0,1,G3432),2))</f>
        <v>0</v>
      </c>
      <c r="I3432" s="63"/>
      <c r="J3432" s="7"/>
      <c r="K3432" s="8"/>
      <c r="M3432" s="397"/>
    </row>
    <row r="3433" spans="1:13" ht="24.95" customHeight="1">
      <c r="A3433" s="32">
        <f t="shared" si="684"/>
        <v>0</v>
      </c>
      <c r="B3433" s="10"/>
      <c r="C3433" s="2"/>
      <c r="D3433" s="2"/>
      <c r="E3433" s="2"/>
      <c r="F3433" s="2"/>
      <c r="G3433" s="2"/>
      <c r="H3433" s="3">
        <f t="shared" si="685"/>
        <v>0</v>
      </c>
      <c r="I3433" s="63"/>
      <c r="J3433" s="7"/>
      <c r="K3433" s="8"/>
      <c r="M3433" s="397"/>
    </row>
    <row r="3434" spans="1:13" ht="24.95" customHeight="1">
      <c r="A3434" s="32">
        <f t="shared" si="684"/>
        <v>0</v>
      </c>
      <c r="B3434" s="10"/>
      <c r="C3434" s="2"/>
      <c r="D3434" s="2"/>
      <c r="E3434" s="2"/>
      <c r="F3434" s="2"/>
      <c r="G3434" s="2"/>
      <c r="H3434" s="3">
        <f t="shared" si="685"/>
        <v>0</v>
      </c>
      <c r="I3434" s="63"/>
      <c r="J3434" s="7"/>
      <c r="K3434" s="8"/>
      <c r="M3434" s="397"/>
    </row>
    <row r="3435" spans="1:13" ht="24.95" customHeight="1">
      <c r="A3435" s="32">
        <f t="shared" si="684"/>
        <v>0</v>
      </c>
      <c r="B3435" s="10"/>
      <c r="C3435" s="2"/>
      <c r="D3435" s="2"/>
      <c r="E3435" s="2"/>
      <c r="F3435" s="2"/>
      <c r="G3435" s="2"/>
      <c r="H3435" s="3">
        <f t="shared" si="685"/>
        <v>0</v>
      </c>
      <c r="I3435" s="63"/>
      <c r="J3435" s="7"/>
      <c r="K3435" s="8"/>
      <c r="M3435" s="397"/>
    </row>
    <row r="3436" spans="1:13" ht="24.95" customHeight="1">
      <c r="A3436" s="32">
        <f t="shared" si="684"/>
        <v>0</v>
      </c>
      <c r="B3436" s="10"/>
      <c r="C3436" s="2"/>
      <c r="D3436" s="2"/>
      <c r="E3436" s="2"/>
      <c r="F3436" s="2"/>
      <c r="G3436" s="2"/>
      <c r="H3436" s="3">
        <f t="shared" si="685"/>
        <v>0</v>
      </c>
      <c r="I3436" s="63"/>
      <c r="J3436" s="7"/>
      <c r="K3436" s="8"/>
      <c r="M3436" s="397"/>
    </row>
    <row r="3437" spans="1:13" ht="24.95" customHeight="1">
      <c r="A3437" s="32">
        <f t="shared" si="684"/>
        <v>0</v>
      </c>
      <c r="B3437" s="10"/>
      <c r="C3437" s="2"/>
      <c r="D3437" s="2"/>
      <c r="E3437" s="2"/>
      <c r="F3437" s="2"/>
      <c r="G3437" s="2"/>
      <c r="H3437" s="3">
        <f t="shared" si="685"/>
        <v>0</v>
      </c>
      <c r="I3437" s="63"/>
      <c r="J3437" s="7"/>
      <c r="K3437" s="8"/>
      <c r="M3437" s="397"/>
    </row>
    <row r="3438" spans="1:13" ht="24.95" customHeight="1">
      <c r="A3438" s="32">
        <f t="shared" si="684"/>
        <v>0</v>
      </c>
      <c r="B3438" s="10"/>
      <c r="C3438" s="2"/>
      <c r="D3438" s="2"/>
      <c r="E3438" s="2"/>
      <c r="F3438" s="2"/>
      <c r="G3438" s="2"/>
      <c r="H3438" s="3">
        <f t="shared" si="685"/>
        <v>0</v>
      </c>
      <c r="I3438" s="63"/>
      <c r="J3438" s="7"/>
      <c r="K3438" s="8"/>
      <c r="M3438" s="397"/>
    </row>
    <row r="3439" spans="1:13" ht="24.95" customHeight="1">
      <c r="A3439" s="33" t="e">
        <f>VLOOKUP(B3430,O:W,2)</f>
        <v>#N/A</v>
      </c>
      <c r="B3439" s="649" t="s">
        <v>70</v>
      </c>
      <c r="C3439" s="650"/>
      <c r="D3439" s="650"/>
      <c r="E3439" s="650"/>
      <c r="F3439" s="650"/>
      <c r="G3439" s="650"/>
      <c r="H3439" s="6"/>
      <c r="I3439" s="63">
        <f>SUM(H3431:H3439)</f>
        <v>0</v>
      </c>
      <c r="J3439" s="1" t="e">
        <f>VLOOKUP(B3430,O:W,7)</f>
        <v>#N/A</v>
      </c>
      <c r="K3439" s="8"/>
      <c r="M3439" s="397"/>
    </row>
    <row r="3440" spans="1:13" ht="45.75" customHeight="1">
      <c r="A3440" s="32">
        <f>IF(B3440&gt;0,1,0)</f>
        <v>0</v>
      </c>
      <c r="B3440" s="647"/>
      <c r="C3440" s="648"/>
      <c r="D3440" s="648"/>
      <c r="E3440" s="648"/>
      <c r="F3440" s="648"/>
      <c r="G3440" s="648"/>
      <c r="H3440" s="6"/>
      <c r="I3440" s="63"/>
      <c r="J3440" s="7"/>
      <c r="K3440" s="8"/>
      <c r="M3440" s="396" t="s">
        <v>3890</v>
      </c>
    </row>
    <row r="3441" spans="1:13" ht="24.95" customHeight="1">
      <c r="A3441" s="32">
        <f t="shared" ref="A3441:A3448" si="686">IF(H3441&gt;0,1,0)</f>
        <v>0</v>
      </c>
      <c r="B3441" s="10"/>
      <c r="C3441" s="2"/>
      <c r="D3441" s="2"/>
      <c r="E3441" s="2"/>
      <c r="F3441" s="2"/>
      <c r="G3441" s="2"/>
      <c r="H3441" s="3">
        <f>IF(AND(C3441=0,D3441=0,E3441=0,F3441=0,G3441=0),0,ROUND(IF(C3441=0,1,C3441)*IF(D3441=0,1,D3441)*IF(E3441=0,1,E3441)*IF(F3441=0,1,F3441)*IF(G3441=0,1,G3441),2))</f>
        <v>0</v>
      </c>
      <c r="I3441" s="63"/>
      <c r="J3441" s="7"/>
      <c r="K3441" s="8"/>
      <c r="M3441" s="397" t="s">
        <v>3891</v>
      </c>
    </row>
    <row r="3442" spans="1:13" ht="24.95" customHeight="1">
      <c r="A3442" s="32">
        <f t="shared" si="686"/>
        <v>0</v>
      </c>
      <c r="B3442" s="10"/>
      <c r="C3442" s="2"/>
      <c r="D3442" s="2"/>
      <c r="E3442" s="2"/>
      <c r="F3442" s="2"/>
      <c r="G3442" s="2"/>
      <c r="H3442" s="3">
        <f t="shared" ref="H3442:H3448" si="687">IF(AND(C3442=0,D3442=0,E3442=0,F3442=0,G3442=0),0,ROUND(IF(C3442=0,1,C3442)*IF(D3442=0,1,D3442)*IF(E3442=0,1,E3442)*IF(F3442=0,1,F3442)*IF(G3442=0,1,G3442),2))</f>
        <v>0</v>
      </c>
      <c r="I3442" s="63"/>
      <c r="J3442" s="7"/>
      <c r="K3442" s="8"/>
      <c r="M3442" s="397"/>
    </row>
    <row r="3443" spans="1:13" ht="24.95" customHeight="1">
      <c r="A3443" s="32">
        <f t="shared" si="686"/>
        <v>0</v>
      </c>
      <c r="B3443" s="10"/>
      <c r="C3443" s="2"/>
      <c r="D3443" s="2"/>
      <c r="E3443" s="2"/>
      <c r="F3443" s="2"/>
      <c r="G3443" s="2"/>
      <c r="H3443" s="3">
        <f t="shared" si="687"/>
        <v>0</v>
      </c>
      <c r="I3443" s="63"/>
      <c r="J3443" s="7"/>
      <c r="K3443" s="8"/>
      <c r="M3443" s="397"/>
    </row>
    <row r="3444" spans="1:13" ht="24.95" customHeight="1">
      <c r="A3444" s="32">
        <f t="shared" si="686"/>
        <v>0</v>
      </c>
      <c r="B3444" s="10"/>
      <c r="C3444" s="2"/>
      <c r="D3444" s="2"/>
      <c r="E3444" s="2"/>
      <c r="F3444" s="2"/>
      <c r="G3444" s="2"/>
      <c r="H3444" s="3">
        <f t="shared" si="687"/>
        <v>0</v>
      </c>
      <c r="I3444" s="63"/>
      <c r="J3444" s="7"/>
      <c r="K3444" s="8"/>
      <c r="M3444" s="397"/>
    </row>
    <row r="3445" spans="1:13" ht="24.95" customHeight="1">
      <c r="A3445" s="32">
        <f t="shared" si="686"/>
        <v>0</v>
      </c>
      <c r="B3445" s="10"/>
      <c r="C3445" s="2"/>
      <c r="D3445" s="2"/>
      <c r="E3445" s="2"/>
      <c r="F3445" s="2"/>
      <c r="G3445" s="2"/>
      <c r="H3445" s="3">
        <f t="shared" si="687"/>
        <v>0</v>
      </c>
      <c r="I3445" s="63"/>
      <c r="J3445" s="7"/>
      <c r="K3445" s="8"/>
      <c r="M3445" s="397"/>
    </row>
    <row r="3446" spans="1:13" ht="24.95" customHeight="1">
      <c r="A3446" s="32">
        <f t="shared" si="686"/>
        <v>0</v>
      </c>
      <c r="B3446" s="10"/>
      <c r="C3446" s="2"/>
      <c r="D3446" s="2"/>
      <c r="E3446" s="2"/>
      <c r="F3446" s="2"/>
      <c r="G3446" s="2"/>
      <c r="H3446" s="3">
        <f t="shared" si="687"/>
        <v>0</v>
      </c>
      <c r="I3446" s="63"/>
      <c r="J3446" s="7"/>
      <c r="K3446" s="8"/>
      <c r="M3446" s="397"/>
    </row>
    <row r="3447" spans="1:13" ht="24.95" customHeight="1">
      <c r="A3447" s="32">
        <f t="shared" si="686"/>
        <v>0</v>
      </c>
      <c r="B3447" s="10"/>
      <c r="C3447" s="2"/>
      <c r="D3447" s="2"/>
      <c r="E3447" s="2"/>
      <c r="F3447" s="2"/>
      <c r="G3447" s="2"/>
      <c r="H3447" s="3">
        <f t="shared" si="687"/>
        <v>0</v>
      </c>
      <c r="I3447" s="63"/>
      <c r="J3447" s="7"/>
      <c r="K3447" s="8"/>
      <c r="M3447" s="397"/>
    </row>
    <row r="3448" spans="1:13" ht="24.95" customHeight="1">
      <c r="A3448" s="32">
        <f t="shared" si="686"/>
        <v>0</v>
      </c>
      <c r="B3448" s="10"/>
      <c r="C3448" s="2"/>
      <c r="D3448" s="2"/>
      <c r="E3448" s="2"/>
      <c r="F3448" s="2"/>
      <c r="G3448" s="2"/>
      <c r="H3448" s="3">
        <f t="shared" si="687"/>
        <v>0</v>
      </c>
      <c r="I3448" s="63"/>
      <c r="J3448" s="7"/>
      <c r="K3448" s="8"/>
      <c r="M3448" s="397"/>
    </row>
    <row r="3449" spans="1:13" ht="24.95" customHeight="1">
      <c r="A3449" s="33" t="e">
        <f>VLOOKUP(B3440,O:W,2)</f>
        <v>#N/A</v>
      </c>
      <c r="B3449" s="649" t="s">
        <v>70</v>
      </c>
      <c r="C3449" s="650"/>
      <c r="D3449" s="650"/>
      <c r="E3449" s="650"/>
      <c r="F3449" s="650"/>
      <c r="G3449" s="650"/>
      <c r="H3449" s="6"/>
      <c r="I3449" s="63">
        <f>SUM(H3441:H3449)</f>
        <v>0</v>
      </c>
      <c r="J3449" s="1" t="e">
        <f>VLOOKUP(B3440,O:W,7)</f>
        <v>#N/A</v>
      </c>
      <c r="K3449" s="8"/>
      <c r="M3449" s="397"/>
    </row>
    <row r="3450" spans="1:13" ht="45.75" customHeight="1">
      <c r="A3450" s="32">
        <f>IF(B3450&gt;0,1,0)</f>
        <v>1</v>
      </c>
      <c r="B3450" s="647" t="s">
        <v>7005</v>
      </c>
      <c r="C3450" s="648"/>
      <c r="D3450" s="648"/>
      <c r="E3450" s="648"/>
      <c r="F3450" s="648"/>
      <c r="G3450" s="648"/>
      <c r="H3450" s="6"/>
      <c r="I3450" s="63"/>
      <c r="J3450" s="7"/>
      <c r="K3450" s="8"/>
      <c r="M3450" s="404" t="s">
        <v>3892</v>
      </c>
    </row>
    <row r="3451" spans="1:13" ht="24.95" customHeight="1">
      <c r="A3451" s="32">
        <f t="shared" ref="A3451:A3458" si="688">IF(H3451&gt;0,1,0)</f>
        <v>1</v>
      </c>
      <c r="B3451" s="10"/>
      <c r="C3451" s="2">
        <v>1</v>
      </c>
      <c r="D3451" s="2">
        <v>1</v>
      </c>
      <c r="E3451" s="2">
        <v>8</v>
      </c>
      <c r="F3451" s="2"/>
      <c r="G3451" s="2"/>
      <c r="H3451" s="3">
        <f>IF(AND(C3451=0,D3451=0,E3451=0,F3451=0,G3451=0),0,ROUND(IF(C3451=0,1,C3451)*IF(D3451=0,1,D3451)*IF(E3451=0,1,E3451)*IF(F3451=0,1,F3451)*IF(G3451=0,1,G3451),2))</f>
        <v>8</v>
      </c>
      <c r="I3451" s="63"/>
      <c r="J3451" s="7"/>
      <c r="K3451" s="8"/>
      <c r="M3451" s="405" t="s">
        <v>650</v>
      </c>
    </row>
    <row r="3452" spans="1:13" ht="24.95" customHeight="1">
      <c r="A3452" s="32">
        <f t="shared" si="688"/>
        <v>0</v>
      </c>
      <c r="B3452" s="10"/>
      <c r="C3452" s="2"/>
      <c r="D3452" s="2"/>
      <c r="E3452" s="2"/>
      <c r="F3452" s="2"/>
      <c r="G3452" s="2"/>
      <c r="H3452" s="3">
        <f t="shared" ref="H3452:H3458" si="689">IF(AND(C3452=0,D3452=0,E3452=0,F3452=0,G3452=0),0,ROUND(IF(C3452=0,1,C3452)*IF(D3452=0,1,D3452)*IF(E3452=0,1,E3452)*IF(F3452=0,1,F3452)*IF(G3452=0,1,G3452),2))</f>
        <v>0</v>
      </c>
      <c r="I3452" s="63"/>
      <c r="J3452" s="7"/>
      <c r="K3452" s="8"/>
      <c r="M3452" s="405"/>
    </row>
    <row r="3453" spans="1:13" ht="24.95" customHeight="1">
      <c r="A3453" s="32">
        <f t="shared" si="688"/>
        <v>0</v>
      </c>
      <c r="B3453" s="10"/>
      <c r="C3453" s="2"/>
      <c r="D3453" s="2"/>
      <c r="E3453" s="2"/>
      <c r="F3453" s="2"/>
      <c r="G3453" s="2"/>
      <c r="H3453" s="3">
        <f t="shared" si="689"/>
        <v>0</v>
      </c>
      <c r="I3453" s="63"/>
      <c r="J3453" s="7"/>
      <c r="K3453" s="8"/>
      <c r="M3453" s="405"/>
    </row>
    <row r="3454" spans="1:13" ht="24.95" customHeight="1">
      <c r="A3454" s="32">
        <f t="shared" si="688"/>
        <v>0</v>
      </c>
      <c r="B3454" s="10"/>
      <c r="C3454" s="2"/>
      <c r="D3454" s="2"/>
      <c r="E3454" s="2"/>
      <c r="F3454" s="2"/>
      <c r="G3454" s="2"/>
      <c r="H3454" s="3">
        <f t="shared" si="689"/>
        <v>0</v>
      </c>
      <c r="I3454" s="63"/>
      <c r="J3454" s="7"/>
      <c r="K3454" s="8"/>
      <c r="M3454" s="405"/>
    </row>
    <row r="3455" spans="1:13" ht="24.95" customHeight="1">
      <c r="A3455" s="32">
        <f t="shared" si="688"/>
        <v>0</v>
      </c>
      <c r="B3455" s="10"/>
      <c r="C3455" s="2"/>
      <c r="D3455" s="2"/>
      <c r="E3455" s="2"/>
      <c r="F3455" s="2"/>
      <c r="G3455" s="2"/>
      <c r="H3455" s="3">
        <f t="shared" si="689"/>
        <v>0</v>
      </c>
      <c r="I3455" s="63"/>
      <c r="J3455" s="7"/>
      <c r="K3455" s="8"/>
      <c r="M3455" s="405"/>
    </row>
    <row r="3456" spans="1:13" ht="24.95" customHeight="1">
      <c r="A3456" s="32">
        <f t="shared" si="688"/>
        <v>0</v>
      </c>
      <c r="B3456" s="10"/>
      <c r="C3456" s="2"/>
      <c r="D3456" s="2"/>
      <c r="E3456" s="2"/>
      <c r="F3456" s="2"/>
      <c r="G3456" s="2"/>
      <c r="H3456" s="3">
        <f t="shared" si="689"/>
        <v>0</v>
      </c>
      <c r="I3456" s="63"/>
      <c r="J3456" s="7"/>
      <c r="K3456" s="8"/>
      <c r="M3456" s="405"/>
    </row>
    <row r="3457" spans="1:13" ht="24.95" customHeight="1">
      <c r="A3457" s="32">
        <f t="shared" si="688"/>
        <v>0</v>
      </c>
      <c r="B3457" s="10"/>
      <c r="C3457" s="2"/>
      <c r="D3457" s="2"/>
      <c r="E3457" s="2"/>
      <c r="F3457" s="2"/>
      <c r="G3457" s="2"/>
      <c r="H3457" s="3">
        <f t="shared" si="689"/>
        <v>0</v>
      </c>
      <c r="I3457" s="63"/>
      <c r="J3457" s="7"/>
      <c r="K3457" s="8"/>
      <c r="M3457" s="405"/>
    </row>
    <row r="3458" spans="1:13" ht="24.95" customHeight="1">
      <c r="A3458" s="32">
        <f t="shared" si="688"/>
        <v>0</v>
      </c>
      <c r="B3458" s="10"/>
      <c r="C3458" s="2"/>
      <c r="D3458" s="2"/>
      <c r="E3458" s="2"/>
      <c r="F3458" s="2"/>
      <c r="G3458" s="2"/>
      <c r="H3458" s="3">
        <f t="shared" si="689"/>
        <v>0</v>
      </c>
      <c r="I3458" s="63"/>
      <c r="J3458" s="7"/>
      <c r="K3458" s="8"/>
      <c r="M3458" s="405"/>
    </row>
    <row r="3459" spans="1:13" ht="24.95" customHeight="1">
      <c r="A3459" s="33" t="str">
        <f>VLOOKUP(B3450,O:W,2)</f>
        <v>270101</v>
      </c>
      <c r="B3459" s="649" t="s">
        <v>70</v>
      </c>
      <c r="C3459" s="650"/>
      <c r="D3459" s="650"/>
      <c r="E3459" s="650"/>
      <c r="F3459" s="650"/>
      <c r="G3459" s="650"/>
      <c r="H3459" s="6"/>
      <c r="I3459" s="63">
        <f>SUM(H3451:H3459)</f>
        <v>8</v>
      </c>
      <c r="J3459" s="1" t="str">
        <f>VLOOKUP(B3450,O:W,7)</f>
        <v>کيلوگرم</v>
      </c>
      <c r="K3459" s="8"/>
      <c r="M3459" s="405"/>
    </row>
    <row r="3460" spans="1:13" ht="45.75" customHeight="1">
      <c r="A3460" s="32">
        <f>IF(B3460&gt;0,1,0)</f>
        <v>1</v>
      </c>
      <c r="B3460" s="647" t="s">
        <v>7297</v>
      </c>
      <c r="C3460" s="648"/>
      <c r="D3460" s="648"/>
      <c r="E3460" s="648"/>
      <c r="F3460" s="648"/>
      <c r="G3460" s="648"/>
      <c r="H3460" s="6"/>
      <c r="I3460" s="63"/>
      <c r="J3460" s="7"/>
      <c r="K3460" s="8"/>
      <c r="M3460" s="404" t="s">
        <v>3892</v>
      </c>
    </row>
    <row r="3461" spans="1:13" ht="24.95" customHeight="1">
      <c r="A3461" s="32">
        <f t="shared" ref="A3461:A3468" si="690">IF(H3461&gt;0,1,0)</f>
        <v>1</v>
      </c>
      <c r="B3461" s="10"/>
      <c r="C3461" s="2">
        <v>1</v>
      </c>
      <c r="D3461" s="2"/>
      <c r="E3461" s="2"/>
      <c r="F3461" s="2"/>
      <c r="G3461" s="2"/>
      <c r="H3461" s="3">
        <f>IF(AND(C3461=0,D3461=0,E3461=0,F3461=0,G3461=0),0,ROUND(IF(C3461=0,1,C3461)*IF(D3461=0,1,D3461)*IF(E3461=0,1,E3461)*IF(F3461=0,1,F3461)*IF(G3461=0,1,G3461),2))</f>
        <v>1</v>
      </c>
      <c r="I3461" s="63"/>
      <c r="J3461" s="7"/>
      <c r="K3461" s="8"/>
      <c r="M3461" s="405" t="s">
        <v>650</v>
      </c>
    </row>
    <row r="3462" spans="1:13" ht="24.95" customHeight="1">
      <c r="A3462" s="32">
        <f t="shared" si="690"/>
        <v>0</v>
      </c>
      <c r="B3462" s="10"/>
      <c r="C3462" s="2"/>
      <c r="D3462" s="2"/>
      <c r="E3462" s="2"/>
      <c r="F3462" s="2"/>
      <c r="G3462" s="2"/>
      <c r="H3462" s="3">
        <f t="shared" ref="H3462:H3468" si="691">IF(AND(C3462=0,D3462=0,E3462=0,F3462=0,G3462=0),0,ROUND(IF(C3462=0,1,C3462)*IF(D3462=0,1,D3462)*IF(E3462=0,1,E3462)*IF(F3462=0,1,F3462)*IF(G3462=0,1,G3462),2))</f>
        <v>0</v>
      </c>
      <c r="I3462" s="63"/>
      <c r="J3462" s="7"/>
      <c r="K3462" s="8"/>
      <c r="M3462" s="405"/>
    </row>
    <row r="3463" spans="1:13" ht="24.95" customHeight="1">
      <c r="A3463" s="32">
        <f t="shared" si="690"/>
        <v>0</v>
      </c>
      <c r="B3463" s="10"/>
      <c r="C3463" s="2"/>
      <c r="D3463" s="2"/>
      <c r="E3463" s="2"/>
      <c r="F3463" s="2"/>
      <c r="G3463" s="2"/>
      <c r="H3463" s="3">
        <f t="shared" si="691"/>
        <v>0</v>
      </c>
      <c r="I3463" s="63"/>
      <c r="J3463" s="7"/>
      <c r="K3463" s="8"/>
      <c r="M3463" s="405"/>
    </row>
    <row r="3464" spans="1:13" ht="24.95" customHeight="1">
      <c r="A3464" s="32">
        <f t="shared" si="690"/>
        <v>0</v>
      </c>
      <c r="B3464" s="10"/>
      <c r="C3464" s="2"/>
      <c r="D3464" s="2"/>
      <c r="E3464" s="2"/>
      <c r="F3464" s="2"/>
      <c r="G3464" s="2"/>
      <c r="H3464" s="3">
        <f t="shared" si="691"/>
        <v>0</v>
      </c>
      <c r="I3464" s="63"/>
      <c r="J3464" s="7"/>
      <c r="K3464" s="8"/>
      <c r="M3464" s="405"/>
    </row>
    <row r="3465" spans="1:13" ht="24.95" customHeight="1">
      <c r="A3465" s="32">
        <f t="shared" si="690"/>
        <v>0</v>
      </c>
      <c r="B3465" s="10"/>
      <c r="C3465" s="2"/>
      <c r="D3465" s="2"/>
      <c r="E3465" s="2"/>
      <c r="F3465" s="2"/>
      <c r="G3465" s="2"/>
      <c r="H3465" s="3">
        <f t="shared" si="691"/>
        <v>0</v>
      </c>
      <c r="I3465" s="63"/>
      <c r="J3465" s="7"/>
      <c r="K3465" s="8"/>
      <c r="M3465" s="405"/>
    </row>
    <row r="3466" spans="1:13" ht="24.95" customHeight="1">
      <c r="A3466" s="32">
        <f t="shared" si="690"/>
        <v>0</v>
      </c>
      <c r="B3466" s="10"/>
      <c r="C3466" s="2"/>
      <c r="D3466" s="2"/>
      <c r="E3466" s="2"/>
      <c r="F3466" s="2"/>
      <c r="G3466" s="2"/>
      <c r="H3466" s="3">
        <f t="shared" si="691"/>
        <v>0</v>
      </c>
      <c r="I3466" s="63"/>
      <c r="J3466" s="7"/>
      <c r="K3466" s="8"/>
      <c r="M3466" s="405"/>
    </row>
    <row r="3467" spans="1:13" ht="24.95" customHeight="1">
      <c r="A3467" s="32">
        <f t="shared" si="690"/>
        <v>0</v>
      </c>
      <c r="B3467" s="10"/>
      <c r="C3467" s="2"/>
      <c r="D3467" s="2"/>
      <c r="E3467" s="2"/>
      <c r="F3467" s="2"/>
      <c r="G3467" s="2"/>
      <c r="H3467" s="3">
        <f t="shared" si="691"/>
        <v>0</v>
      </c>
      <c r="I3467" s="63"/>
      <c r="J3467" s="7"/>
      <c r="K3467" s="8"/>
      <c r="M3467" s="405"/>
    </row>
    <row r="3468" spans="1:13" ht="24.95" customHeight="1">
      <c r="A3468" s="32">
        <f t="shared" si="690"/>
        <v>0</v>
      </c>
      <c r="B3468" s="10"/>
      <c r="C3468" s="2"/>
      <c r="D3468" s="2"/>
      <c r="E3468" s="2"/>
      <c r="F3468" s="2"/>
      <c r="G3468" s="2"/>
      <c r="H3468" s="3">
        <f t="shared" si="691"/>
        <v>0</v>
      </c>
      <c r="I3468" s="63"/>
      <c r="J3468" s="7"/>
      <c r="K3468" s="8"/>
      <c r="M3468" s="405"/>
    </row>
    <row r="3469" spans="1:13" ht="24.95" customHeight="1">
      <c r="A3469" s="33" t="str">
        <f>VLOOKUP(B3460,O:W,2)</f>
        <v>270506</v>
      </c>
      <c r="B3469" s="649" t="s">
        <v>70</v>
      </c>
      <c r="C3469" s="650"/>
      <c r="D3469" s="650"/>
      <c r="E3469" s="650"/>
      <c r="F3469" s="650"/>
      <c r="G3469" s="650"/>
      <c r="H3469" s="6"/>
      <c r="I3469" s="63">
        <f>SUM(H3461:H3469)</f>
        <v>1</v>
      </c>
      <c r="J3469" s="1" t="str">
        <f>VLOOKUP(B3460,O:W,7)</f>
        <v>مترمربع</v>
      </c>
      <c r="K3469" s="8"/>
      <c r="M3469" s="405"/>
    </row>
    <row r="3470" spans="1:13" ht="45.75" customHeight="1">
      <c r="A3470" s="32">
        <f>IF(B3470&gt;0,1,0)</f>
        <v>0</v>
      </c>
      <c r="B3470" s="647"/>
      <c r="C3470" s="648"/>
      <c r="D3470" s="648"/>
      <c r="E3470" s="648"/>
      <c r="F3470" s="648"/>
      <c r="G3470" s="648"/>
      <c r="H3470" s="6"/>
      <c r="I3470" s="63"/>
      <c r="J3470" s="7"/>
      <c r="K3470" s="8"/>
      <c r="M3470" s="404" t="s">
        <v>3892</v>
      </c>
    </row>
    <row r="3471" spans="1:13" ht="24.95" customHeight="1">
      <c r="A3471" s="32">
        <f t="shared" ref="A3471:A3478" si="692">IF(H3471&gt;0,1,0)</f>
        <v>1</v>
      </c>
      <c r="B3471" s="10"/>
      <c r="C3471" s="2">
        <v>1</v>
      </c>
      <c r="D3471" s="2"/>
      <c r="E3471" s="2"/>
      <c r="F3471" s="2"/>
      <c r="G3471" s="2"/>
      <c r="H3471" s="3">
        <f>IF(AND(C3471=0,D3471=0,E3471=0,F3471=0,G3471=0),0,ROUND(IF(C3471=0,1,C3471)*IF(D3471=0,1,D3471)*IF(E3471=0,1,E3471)*IF(F3471=0,1,F3471)*IF(G3471=0,1,G3471),2))</f>
        <v>1</v>
      </c>
      <c r="I3471" s="63"/>
      <c r="J3471" s="7"/>
      <c r="K3471" s="8"/>
      <c r="M3471" s="405" t="s">
        <v>650</v>
      </c>
    </row>
    <row r="3472" spans="1:13" ht="24.95" customHeight="1">
      <c r="A3472" s="32">
        <f t="shared" si="692"/>
        <v>0</v>
      </c>
      <c r="B3472" s="10"/>
      <c r="C3472" s="2"/>
      <c r="D3472" s="2"/>
      <c r="E3472" s="2"/>
      <c r="F3472" s="2"/>
      <c r="G3472" s="2"/>
      <c r="H3472" s="3">
        <f t="shared" ref="H3472:H3478" si="693">IF(AND(C3472=0,D3472=0,E3472=0,F3472=0,G3472=0),0,ROUND(IF(C3472=0,1,C3472)*IF(D3472=0,1,D3472)*IF(E3472=0,1,E3472)*IF(F3472=0,1,F3472)*IF(G3472=0,1,G3472),2))</f>
        <v>0</v>
      </c>
      <c r="I3472" s="63"/>
      <c r="J3472" s="7"/>
      <c r="K3472" s="8"/>
      <c r="M3472" s="405"/>
    </row>
    <row r="3473" spans="1:13" ht="24.95" customHeight="1">
      <c r="A3473" s="32">
        <f t="shared" si="692"/>
        <v>0</v>
      </c>
      <c r="B3473" s="10"/>
      <c r="C3473" s="2"/>
      <c r="D3473" s="2"/>
      <c r="E3473" s="2"/>
      <c r="F3473" s="2"/>
      <c r="G3473" s="2"/>
      <c r="H3473" s="3">
        <f t="shared" si="693"/>
        <v>0</v>
      </c>
      <c r="I3473" s="63"/>
      <c r="J3473" s="7"/>
      <c r="K3473" s="8"/>
      <c r="M3473" s="405"/>
    </row>
    <row r="3474" spans="1:13" ht="24.95" customHeight="1">
      <c r="A3474" s="32">
        <f t="shared" si="692"/>
        <v>0</v>
      </c>
      <c r="B3474" s="10"/>
      <c r="C3474" s="2"/>
      <c r="D3474" s="2"/>
      <c r="E3474" s="2"/>
      <c r="F3474" s="2"/>
      <c r="G3474" s="2"/>
      <c r="H3474" s="3">
        <f t="shared" si="693"/>
        <v>0</v>
      </c>
      <c r="I3474" s="63"/>
      <c r="J3474" s="7"/>
      <c r="K3474" s="8"/>
      <c r="M3474" s="405"/>
    </row>
    <row r="3475" spans="1:13" ht="24.95" customHeight="1">
      <c r="A3475" s="32">
        <f t="shared" si="692"/>
        <v>0</v>
      </c>
      <c r="B3475" s="10"/>
      <c r="C3475" s="2"/>
      <c r="D3475" s="2"/>
      <c r="E3475" s="2"/>
      <c r="F3475" s="2"/>
      <c r="G3475" s="2"/>
      <c r="H3475" s="3">
        <f t="shared" si="693"/>
        <v>0</v>
      </c>
      <c r="I3475" s="63"/>
      <c r="J3475" s="7"/>
      <c r="K3475" s="8"/>
      <c r="M3475" s="405"/>
    </row>
    <row r="3476" spans="1:13" ht="24.95" customHeight="1">
      <c r="A3476" s="32">
        <f t="shared" si="692"/>
        <v>0</v>
      </c>
      <c r="B3476" s="10"/>
      <c r="C3476" s="2"/>
      <c r="D3476" s="2"/>
      <c r="E3476" s="2"/>
      <c r="F3476" s="2"/>
      <c r="G3476" s="2"/>
      <c r="H3476" s="3">
        <f t="shared" si="693"/>
        <v>0</v>
      </c>
      <c r="I3476" s="63"/>
      <c r="J3476" s="7"/>
      <c r="K3476" s="8"/>
      <c r="M3476" s="405"/>
    </row>
    <row r="3477" spans="1:13" ht="24.95" customHeight="1">
      <c r="A3477" s="32">
        <f t="shared" si="692"/>
        <v>0</v>
      </c>
      <c r="B3477" s="10"/>
      <c r="C3477" s="2"/>
      <c r="D3477" s="2"/>
      <c r="E3477" s="2"/>
      <c r="F3477" s="2"/>
      <c r="G3477" s="2"/>
      <c r="H3477" s="3">
        <f t="shared" si="693"/>
        <v>0</v>
      </c>
      <c r="I3477" s="63"/>
      <c r="J3477" s="7"/>
      <c r="K3477" s="8"/>
      <c r="M3477" s="405"/>
    </row>
    <row r="3478" spans="1:13" ht="24.95" customHeight="1">
      <c r="A3478" s="32">
        <f t="shared" si="692"/>
        <v>0</v>
      </c>
      <c r="B3478" s="10"/>
      <c r="C3478" s="2"/>
      <c r="D3478" s="2"/>
      <c r="E3478" s="2"/>
      <c r="F3478" s="2"/>
      <c r="G3478" s="2"/>
      <c r="H3478" s="3">
        <f t="shared" si="693"/>
        <v>0</v>
      </c>
      <c r="I3478" s="63"/>
      <c r="J3478" s="7"/>
      <c r="K3478" s="8"/>
      <c r="M3478" s="405"/>
    </row>
    <row r="3479" spans="1:13" ht="24.95" customHeight="1">
      <c r="A3479" s="33" t="e">
        <f>VLOOKUP(B3470,O:W,2)</f>
        <v>#N/A</v>
      </c>
      <c r="B3479" s="649" t="s">
        <v>70</v>
      </c>
      <c r="C3479" s="650"/>
      <c r="D3479" s="650"/>
      <c r="E3479" s="650"/>
      <c r="F3479" s="650"/>
      <c r="G3479" s="650"/>
      <c r="H3479" s="6"/>
      <c r="I3479" s="63">
        <f>SUM(H3471:H3479)</f>
        <v>1</v>
      </c>
      <c r="J3479" s="1" t="e">
        <f>VLOOKUP(B3470,O:W,7)</f>
        <v>#N/A</v>
      </c>
      <c r="K3479" s="8"/>
      <c r="M3479" s="405"/>
    </row>
    <row r="3480" spans="1:13" ht="45.75" customHeight="1">
      <c r="A3480" s="32">
        <f>IF(B3480&gt;0,1,0)</f>
        <v>0</v>
      </c>
      <c r="B3480" s="647"/>
      <c r="C3480" s="648"/>
      <c r="D3480" s="648"/>
      <c r="E3480" s="648"/>
      <c r="F3480" s="648"/>
      <c r="G3480" s="648"/>
      <c r="H3480" s="6"/>
      <c r="I3480" s="63"/>
      <c r="J3480" s="7"/>
      <c r="K3480" s="8"/>
      <c r="M3480" s="404" t="s">
        <v>3892</v>
      </c>
    </row>
    <row r="3481" spans="1:13" ht="24.95" customHeight="1">
      <c r="A3481" s="32">
        <f t="shared" ref="A3481:A3488" si="694">IF(H3481&gt;0,1,0)</f>
        <v>0</v>
      </c>
      <c r="B3481" s="10"/>
      <c r="C3481" s="2"/>
      <c r="D3481" s="2"/>
      <c r="E3481" s="2"/>
      <c r="F3481" s="2"/>
      <c r="G3481" s="2"/>
      <c r="H3481" s="3">
        <f>IF(AND(C3481=0,D3481=0,E3481=0,F3481=0,G3481=0),0,ROUND(IF(C3481=0,1,C3481)*IF(D3481=0,1,D3481)*IF(E3481=0,1,E3481)*IF(F3481=0,1,F3481)*IF(G3481=0,1,G3481),2))</f>
        <v>0</v>
      </c>
      <c r="I3481" s="63"/>
      <c r="J3481" s="7"/>
      <c r="K3481" s="8"/>
      <c r="M3481" s="405" t="s">
        <v>650</v>
      </c>
    </row>
    <row r="3482" spans="1:13" ht="24.95" customHeight="1">
      <c r="A3482" s="32">
        <f t="shared" si="694"/>
        <v>0</v>
      </c>
      <c r="B3482" s="10"/>
      <c r="C3482" s="2"/>
      <c r="D3482" s="2"/>
      <c r="E3482" s="2"/>
      <c r="F3482" s="2"/>
      <c r="G3482" s="2"/>
      <c r="H3482" s="3">
        <f t="shared" ref="H3482:H3488" si="695">IF(AND(C3482=0,D3482=0,E3482=0,F3482=0,G3482=0),0,ROUND(IF(C3482=0,1,C3482)*IF(D3482=0,1,D3482)*IF(E3482=0,1,E3482)*IF(F3482=0,1,F3482)*IF(G3482=0,1,G3482),2))</f>
        <v>0</v>
      </c>
      <c r="I3482" s="63"/>
      <c r="J3482" s="7"/>
      <c r="K3482" s="8"/>
      <c r="M3482" s="405"/>
    </row>
    <row r="3483" spans="1:13" ht="24.95" customHeight="1">
      <c r="A3483" s="32">
        <f t="shared" si="694"/>
        <v>0</v>
      </c>
      <c r="B3483" s="10"/>
      <c r="C3483" s="2"/>
      <c r="D3483" s="2"/>
      <c r="E3483" s="2"/>
      <c r="F3483" s="2"/>
      <c r="G3483" s="2"/>
      <c r="H3483" s="3">
        <f t="shared" si="695"/>
        <v>0</v>
      </c>
      <c r="I3483" s="63"/>
      <c r="J3483" s="7"/>
      <c r="K3483" s="8"/>
      <c r="M3483" s="405"/>
    </row>
    <row r="3484" spans="1:13" ht="24.95" customHeight="1">
      <c r="A3484" s="32">
        <f t="shared" si="694"/>
        <v>0</v>
      </c>
      <c r="B3484" s="10"/>
      <c r="C3484" s="2"/>
      <c r="D3484" s="2"/>
      <c r="E3484" s="2"/>
      <c r="F3484" s="2"/>
      <c r="G3484" s="2"/>
      <c r="H3484" s="3">
        <f t="shared" si="695"/>
        <v>0</v>
      </c>
      <c r="I3484" s="63"/>
      <c r="J3484" s="7"/>
      <c r="K3484" s="8"/>
      <c r="M3484" s="405"/>
    </row>
    <row r="3485" spans="1:13" ht="24.95" customHeight="1">
      <c r="A3485" s="32">
        <f t="shared" si="694"/>
        <v>0</v>
      </c>
      <c r="B3485" s="10"/>
      <c r="C3485" s="2"/>
      <c r="D3485" s="2"/>
      <c r="E3485" s="2"/>
      <c r="F3485" s="2"/>
      <c r="G3485" s="2"/>
      <c r="H3485" s="3">
        <f t="shared" si="695"/>
        <v>0</v>
      </c>
      <c r="I3485" s="63"/>
      <c r="J3485" s="7"/>
      <c r="K3485" s="8"/>
      <c r="M3485" s="405"/>
    </row>
    <row r="3486" spans="1:13" ht="24.95" customHeight="1">
      <c r="A3486" s="32">
        <f t="shared" si="694"/>
        <v>0</v>
      </c>
      <c r="B3486" s="10"/>
      <c r="C3486" s="2"/>
      <c r="D3486" s="2"/>
      <c r="E3486" s="2"/>
      <c r="F3486" s="2"/>
      <c r="G3486" s="2"/>
      <c r="H3486" s="3">
        <f t="shared" si="695"/>
        <v>0</v>
      </c>
      <c r="I3486" s="63"/>
      <c r="J3486" s="7"/>
      <c r="K3486" s="8"/>
      <c r="M3486" s="405"/>
    </row>
    <row r="3487" spans="1:13" ht="24.95" customHeight="1">
      <c r="A3487" s="32">
        <f t="shared" si="694"/>
        <v>0</v>
      </c>
      <c r="B3487" s="10"/>
      <c r="C3487" s="2"/>
      <c r="D3487" s="2"/>
      <c r="E3487" s="2"/>
      <c r="F3487" s="2"/>
      <c r="G3487" s="2"/>
      <c r="H3487" s="3">
        <f t="shared" si="695"/>
        <v>0</v>
      </c>
      <c r="I3487" s="63"/>
      <c r="J3487" s="7"/>
      <c r="K3487" s="8"/>
      <c r="M3487" s="405"/>
    </row>
    <row r="3488" spans="1:13" ht="24.95" customHeight="1">
      <c r="A3488" s="32">
        <f t="shared" si="694"/>
        <v>0</v>
      </c>
      <c r="B3488" s="10"/>
      <c r="C3488" s="2"/>
      <c r="D3488" s="2"/>
      <c r="E3488" s="2"/>
      <c r="F3488" s="2"/>
      <c r="G3488" s="2"/>
      <c r="H3488" s="3">
        <f t="shared" si="695"/>
        <v>0</v>
      </c>
      <c r="I3488" s="63"/>
      <c r="J3488" s="7"/>
      <c r="K3488" s="8"/>
      <c r="M3488" s="405"/>
    </row>
    <row r="3489" spans="1:13" ht="24.95" customHeight="1">
      <c r="A3489" s="33" t="e">
        <f>VLOOKUP(B3480,O:W,2)</f>
        <v>#N/A</v>
      </c>
      <c r="B3489" s="649" t="s">
        <v>70</v>
      </c>
      <c r="C3489" s="650"/>
      <c r="D3489" s="650"/>
      <c r="E3489" s="650"/>
      <c r="F3489" s="650"/>
      <c r="G3489" s="650"/>
      <c r="H3489" s="6"/>
      <c r="I3489" s="63">
        <f>SUM(H3481:H3489)</f>
        <v>0</v>
      </c>
      <c r="J3489" s="1" t="e">
        <f>VLOOKUP(B3480,O:W,7)</f>
        <v>#N/A</v>
      </c>
      <c r="K3489" s="8"/>
      <c r="M3489" s="405"/>
    </row>
    <row r="3490" spans="1:13" ht="45.75" customHeight="1">
      <c r="A3490" s="32">
        <f>IF(B3490&gt;0,1,0)</f>
        <v>0</v>
      </c>
      <c r="B3490" s="647"/>
      <c r="C3490" s="648"/>
      <c r="D3490" s="648"/>
      <c r="E3490" s="648"/>
      <c r="F3490" s="648"/>
      <c r="G3490" s="648"/>
      <c r="H3490" s="6"/>
      <c r="I3490" s="63"/>
      <c r="J3490" s="7"/>
      <c r="K3490" s="8"/>
      <c r="M3490" s="404" t="s">
        <v>3892</v>
      </c>
    </row>
    <row r="3491" spans="1:13" ht="24.95" customHeight="1">
      <c r="A3491" s="32">
        <f t="shared" ref="A3491:A3498" si="696">IF(H3491&gt;0,1,0)</f>
        <v>0</v>
      </c>
      <c r="B3491" s="10"/>
      <c r="C3491" s="2"/>
      <c r="D3491" s="2"/>
      <c r="E3491" s="2"/>
      <c r="F3491" s="2"/>
      <c r="G3491" s="2"/>
      <c r="H3491" s="3">
        <f>IF(AND(C3491=0,D3491=0,E3491=0,F3491=0,G3491=0),0,ROUND(IF(C3491=0,1,C3491)*IF(D3491=0,1,D3491)*IF(E3491=0,1,E3491)*IF(F3491=0,1,F3491)*IF(G3491=0,1,G3491),2))</f>
        <v>0</v>
      </c>
      <c r="I3491" s="63"/>
      <c r="J3491" s="7"/>
      <c r="K3491" s="8"/>
      <c r="M3491" s="405" t="s">
        <v>650</v>
      </c>
    </row>
    <row r="3492" spans="1:13" ht="24.95" customHeight="1">
      <c r="A3492" s="32">
        <f t="shared" si="696"/>
        <v>0</v>
      </c>
      <c r="B3492" s="10"/>
      <c r="C3492" s="2"/>
      <c r="D3492" s="2"/>
      <c r="E3492" s="2"/>
      <c r="F3492" s="2"/>
      <c r="G3492" s="2"/>
      <c r="H3492" s="3">
        <f t="shared" ref="H3492:H3498" si="697">IF(AND(C3492=0,D3492=0,E3492=0,F3492=0,G3492=0),0,ROUND(IF(C3492=0,1,C3492)*IF(D3492=0,1,D3492)*IF(E3492=0,1,E3492)*IF(F3492=0,1,F3492)*IF(G3492=0,1,G3492),2))</f>
        <v>0</v>
      </c>
      <c r="I3492" s="63"/>
      <c r="J3492" s="7"/>
      <c r="K3492" s="8"/>
      <c r="M3492" s="405"/>
    </row>
    <row r="3493" spans="1:13" ht="24.95" customHeight="1">
      <c r="A3493" s="32">
        <f t="shared" si="696"/>
        <v>0</v>
      </c>
      <c r="B3493" s="10"/>
      <c r="C3493" s="2"/>
      <c r="D3493" s="2"/>
      <c r="E3493" s="2"/>
      <c r="F3493" s="2"/>
      <c r="G3493" s="2"/>
      <c r="H3493" s="3">
        <f t="shared" si="697"/>
        <v>0</v>
      </c>
      <c r="I3493" s="63"/>
      <c r="J3493" s="7"/>
      <c r="K3493" s="8"/>
      <c r="M3493" s="405"/>
    </row>
    <row r="3494" spans="1:13" ht="24.95" customHeight="1">
      <c r="A3494" s="32">
        <f t="shared" si="696"/>
        <v>0</v>
      </c>
      <c r="B3494" s="10"/>
      <c r="C3494" s="2"/>
      <c r="D3494" s="2"/>
      <c r="E3494" s="2"/>
      <c r="F3494" s="2"/>
      <c r="G3494" s="2"/>
      <c r="H3494" s="3">
        <f t="shared" si="697"/>
        <v>0</v>
      </c>
      <c r="I3494" s="63"/>
      <c r="J3494" s="7"/>
      <c r="K3494" s="8"/>
      <c r="M3494" s="405"/>
    </row>
    <row r="3495" spans="1:13" ht="24.95" customHeight="1">
      <c r="A3495" s="32">
        <f t="shared" si="696"/>
        <v>0</v>
      </c>
      <c r="B3495" s="10"/>
      <c r="C3495" s="2"/>
      <c r="D3495" s="2"/>
      <c r="E3495" s="2"/>
      <c r="F3495" s="2"/>
      <c r="G3495" s="2"/>
      <c r="H3495" s="3">
        <f t="shared" si="697"/>
        <v>0</v>
      </c>
      <c r="I3495" s="63"/>
      <c r="J3495" s="7"/>
      <c r="K3495" s="8"/>
      <c r="M3495" s="405"/>
    </row>
    <row r="3496" spans="1:13" ht="24.95" customHeight="1">
      <c r="A3496" s="32">
        <f t="shared" si="696"/>
        <v>0</v>
      </c>
      <c r="B3496" s="10"/>
      <c r="C3496" s="2"/>
      <c r="D3496" s="2"/>
      <c r="E3496" s="2"/>
      <c r="F3496" s="2"/>
      <c r="G3496" s="2"/>
      <c r="H3496" s="3">
        <f t="shared" si="697"/>
        <v>0</v>
      </c>
      <c r="I3496" s="63"/>
      <c r="J3496" s="7"/>
      <c r="K3496" s="8"/>
      <c r="M3496" s="405"/>
    </row>
    <row r="3497" spans="1:13" ht="24.95" customHeight="1">
      <c r="A3497" s="32">
        <f t="shared" si="696"/>
        <v>0</v>
      </c>
      <c r="B3497" s="10"/>
      <c r="C3497" s="2"/>
      <c r="D3497" s="2"/>
      <c r="E3497" s="2"/>
      <c r="F3497" s="2"/>
      <c r="G3497" s="2"/>
      <c r="H3497" s="3">
        <f t="shared" si="697"/>
        <v>0</v>
      </c>
      <c r="I3497" s="63"/>
      <c r="J3497" s="7"/>
      <c r="K3497" s="8"/>
      <c r="M3497" s="405"/>
    </row>
    <row r="3498" spans="1:13" ht="24.95" customHeight="1">
      <c r="A3498" s="32">
        <f t="shared" si="696"/>
        <v>0</v>
      </c>
      <c r="B3498" s="10"/>
      <c r="C3498" s="2"/>
      <c r="D3498" s="2"/>
      <c r="E3498" s="2"/>
      <c r="F3498" s="2"/>
      <c r="G3498" s="2"/>
      <c r="H3498" s="3">
        <f t="shared" si="697"/>
        <v>0</v>
      </c>
      <c r="I3498" s="63"/>
      <c r="J3498" s="7"/>
      <c r="K3498" s="8"/>
      <c r="M3498" s="405"/>
    </row>
    <row r="3499" spans="1:13" ht="24.95" customHeight="1">
      <c r="A3499" s="33" t="e">
        <f>VLOOKUP(B3490,O:W,2)</f>
        <v>#N/A</v>
      </c>
      <c r="B3499" s="649" t="s">
        <v>70</v>
      </c>
      <c r="C3499" s="650"/>
      <c r="D3499" s="650"/>
      <c r="E3499" s="650"/>
      <c r="F3499" s="650"/>
      <c r="G3499" s="650"/>
      <c r="H3499" s="6"/>
      <c r="I3499" s="63">
        <f>SUM(H3491:H3499)</f>
        <v>0</v>
      </c>
      <c r="J3499" s="1" t="e">
        <f>VLOOKUP(B3490,O:W,7)</f>
        <v>#N/A</v>
      </c>
      <c r="K3499" s="8"/>
      <c r="M3499" s="405"/>
    </row>
    <row r="3500" spans="1:13" ht="45.75" customHeight="1">
      <c r="A3500" s="32">
        <f>IF(B3500&gt;0,1,0)</f>
        <v>0</v>
      </c>
      <c r="B3500" s="647"/>
      <c r="C3500" s="648"/>
      <c r="D3500" s="648"/>
      <c r="E3500" s="648"/>
      <c r="F3500" s="648"/>
      <c r="G3500" s="648"/>
      <c r="H3500" s="6"/>
      <c r="I3500" s="63"/>
      <c r="J3500" s="7"/>
      <c r="K3500" s="8"/>
      <c r="M3500" s="404" t="s">
        <v>3892</v>
      </c>
    </row>
    <row r="3501" spans="1:13" ht="24.95" customHeight="1">
      <c r="A3501" s="32">
        <f t="shared" ref="A3501:A3508" si="698">IF(H3501&gt;0,1,0)</f>
        <v>0</v>
      </c>
      <c r="B3501" s="10"/>
      <c r="C3501" s="2"/>
      <c r="D3501" s="2"/>
      <c r="E3501" s="2"/>
      <c r="F3501" s="2"/>
      <c r="G3501" s="2"/>
      <c r="H3501" s="3">
        <f>IF(AND(C3501=0,D3501=0,E3501=0,F3501=0,G3501=0),0,ROUND(IF(C3501=0,1,C3501)*IF(D3501=0,1,D3501)*IF(E3501=0,1,E3501)*IF(F3501=0,1,F3501)*IF(G3501=0,1,G3501),2))</f>
        <v>0</v>
      </c>
      <c r="I3501" s="63"/>
      <c r="J3501" s="7"/>
      <c r="K3501" s="8"/>
      <c r="M3501" s="405" t="s">
        <v>650</v>
      </c>
    </row>
    <row r="3502" spans="1:13" ht="24.95" customHeight="1">
      <c r="A3502" s="32">
        <f t="shared" si="698"/>
        <v>0</v>
      </c>
      <c r="B3502" s="10"/>
      <c r="C3502" s="2"/>
      <c r="D3502" s="2"/>
      <c r="E3502" s="2"/>
      <c r="F3502" s="2"/>
      <c r="G3502" s="2"/>
      <c r="H3502" s="3">
        <f t="shared" ref="H3502:H3508" si="699">IF(AND(C3502=0,D3502=0,E3502=0,F3502=0,G3502=0),0,ROUND(IF(C3502=0,1,C3502)*IF(D3502=0,1,D3502)*IF(E3502=0,1,E3502)*IF(F3502=0,1,F3502)*IF(G3502=0,1,G3502),2))</f>
        <v>0</v>
      </c>
      <c r="I3502" s="63"/>
      <c r="J3502" s="7"/>
      <c r="K3502" s="8"/>
      <c r="M3502" s="405"/>
    </row>
    <row r="3503" spans="1:13" ht="24.95" customHeight="1">
      <c r="A3503" s="32">
        <f t="shared" si="698"/>
        <v>0</v>
      </c>
      <c r="B3503" s="10"/>
      <c r="C3503" s="2"/>
      <c r="D3503" s="2"/>
      <c r="E3503" s="2"/>
      <c r="F3503" s="2"/>
      <c r="G3503" s="2"/>
      <c r="H3503" s="3">
        <f t="shared" si="699"/>
        <v>0</v>
      </c>
      <c r="I3503" s="63"/>
      <c r="J3503" s="7"/>
      <c r="K3503" s="8"/>
      <c r="M3503" s="405"/>
    </row>
    <row r="3504" spans="1:13" ht="24.95" customHeight="1">
      <c r="A3504" s="32">
        <f t="shared" si="698"/>
        <v>0</v>
      </c>
      <c r="B3504" s="10"/>
      <c r="C3504" s="2"/>
      <c r="D3504" s="2"/>
      <c r="E3504" s="2"/>
      <c r="F3504" s="2"/>
      <c r="G3504" s="2"/>
      <c r="H3504" s="3">
        <f t="shared" si="699"/>
        <v>0</v>
      </c>
      <c r="I3504" s="63"/>
      <c r="J3504" s="7"/>
      <c r="K3504" s="8"/>
      <c r="M3504" s="405"/>
    </row>
    <row r="3505" spans="1:13" ht="24.95" customHeight="1">
      <c r="A3505" s="32">
        <f t="shared" si="698"/>
        <v>0</v>
      </c>
      <c r="B3505" s="10"/>
      <c r="C3505" s="2"/>
      <c r="D3505" s="2"/>
      <c r="E3505" s="2"/>
      <c r="F3505" s="2"/>
      <c r="G3505" s="2"/>
      <c r="H3505" s="3">
        <f t="shared" si="699"/>
        <v>0</v>
      </c>
      <c r="I3505" s="63"/>
      <c r="J3505" s="7"/>
      <c r="K3505" s="8"/>
      <c r="M3505" s="405"/>
    </row>
    <row r="3506" spans="1:13" ht="24.95" customHeight="1">
      <c r="A3506" s="32">
        <f t="shared" si="698"/>
        <v>0</v>
      </c>
      <c r="B3506" s="10"/>
      <c r="C3506" s="2"/>
      <c r="D3506" s="2"/>
      <c r="E3506" s="2"/>
      <c r="F3506" s="2"/>
      <c r="G3506" s="2"/>
      <c r="H3506" s="3">
        <f t="shared" si="699"/>
        <v>0</v>
      </c>
      <c r="I3506" s="63"/>
      <c r="J3506" s="7"/>
      <c r="K3506" s="8"/>
      <c r="M3506" s="405"/>
    </row>
    <row r="3507" spans="1:13" ht="24.95" customHeight="1">
      <c r="A3507" s="32">
        <f t="shared" si="698"/>
        <v>0</v>
      </c>
      <c r="B3507" s="10"/>
      <c r="C3507" s="2"/>
      <c r="D3507" s="2"/>
      <c r="E3507" s="2"/>
      <c r="F3507" s="2"/>
      <c r="G3507" s="2"/>
      <c r="H3507" s="3">
        <f t="shared" si="699"/>
        <v>0</v>
      </c>
      <c r="I3507" s="63"/>
      <c r="J3507" s="7"/>
      <c r="K3507" s="8"/>
      <c r="M3507" s="405"/>
    </row>
    <row r="3508" spans="1:13" ht="24.95" customHeight="1">
      <c r="A3508" s="32">
        <f t="shared" si="698"/>
        <v>0</v>
      </c>
      <c r="B3508" s="10"/>
      <c r="C3508" s="2"/>
      <c r="D3508" s="2"/>
      <c r="E3508" s="2"/>
      <c r="F3508" s="2"/>
      <c r="G3508" s="2"/>
      <c r="H3508" s="3">
        <f t="shared" si="699"/>
        <v>0</v>
      </c>
      <c r="I3508" s="63"/>
      <c r="J3508" s="7"/>
      <c r="K3508" s="8"/>
      <c r="M3508" s="405"/>
    </row>
    <row r="3509" spans="1:13" ht="24.95" customHeight="1">
      <c r="A3509" s="33" t="e">
        <f>VLOOKUP(B3500,O:W,2)</f>
        <v>#N/A</v>
      </c>
      <c r="B3509" s="649" t="s">
        <v>70</v>
      </c>
      <c r="C3509" s="650"/>
      <c r="D3509" s="650"/>
      <c r="E3509" s="650"/>
      <c r="F3509" s="650"/>
      <c r="G3509" s="650"/>
      <c r="H3509" s="6"/>
      <c r="I3509" s="63">
        <f>SUM(H3501:H3509)</f>
        <v>0</v>
      </c>
      <c r="J3509" s="1" t="e">
        <f>VLOOKUP(B3500,O:W,7)</f>
        <v>#N/A</v>
      </c>
      <c r="K3509" s="8"/>
      <c r="M3509" s="405"/>
    </row>
    <row r="3510" spans="1:13" ht="45.75" customHeight="1">
      <c r="A3510" s="32">
        <f>IF(B3510&gt;0,1,0)</f>
        <v>0</v>
      </c>
      <c r="B3510" s="647"/>
      <c r="C3510" s="648"/>
      <c r="D3510" s="648"/>
      <c r="E3510" s="648"/>
      <c r="F3510" s="648"/>
      <c r="G3510" s="648"/>
      <c r="H3510" s="6"/>
      <c r="I3510" s="63"/>
      <c r="J3510" s="7"/>
      <c r="K3510" s="8"/>
      <c r="M3510" s="404" t="s">
        <v>3892</v>
      </c>
    </row>
    <row r="3511" spans="1:13" ht="24.95" customHeight="1">
      <c r="A3511" s="32">
        <f t="shared" ref="A3511:A3518" si="700">IF(H3511&gt;0,1,0)</f>
        <v>0</v>
      </c>
      <c r="B3511" s="10"/>
      <c r="C3511" s="2"/>
      <c r="D3511" s="2"/>
      <c r="E3511" s="2"/>
      <c r="F3511" s="2"/>
      <c r="G3511" s="2"/>
      <c r="H3511" s="3">
        <f>IF(AND(C3511=0,D3511=0,E3511=0,F3511=0,G3511=0),0,ROUND(IF(C3511=0,1,C3511)*IF(D3511=0,1,D3511)*IF(E3511=0,1,E3511)*IF(F3511=0,1,F3511)*IF(G3511=0,1,G3511),2))</f>
        <v>0</v>
      </c>
      <c r="I3511" s="63"/>
      <c r="J3511" s="7"/>
      <c r="K3511" s="8"/>
      <c r="M3511" s="405" t="s">
        <v>650</v>
      </c>
    </row>
    <row r="3512" spans="1:13" ht="24.95" customHeight="1">
      <c r="A3512" s="32">
        <f t="shared" si="700"/>
        <v>0</v>
      </c>
      <c r="B3512" s="10"/>
      <c r="C3512" s="2"/>
      <c r="D3512" s="2"/>
      <c r="E3512" s="2"/>
      <c r="F3512" s="2"/>
      <c r="G3512" s="2"/>
      <c r="H3512" s="3">
        <f t="shared" ref="H3512:H3518" si="701">IF(AND(C3512=0,D3512=0,E3512=0,F3512=0,G3512=0),0,ROUND(IF(C3512=0,1,C3512)*IF(D3512=0,1,D3512)*IF(E3512=0,1,E3512)*IF(F3512=0,1,F3512)*IF(G3512=0,1,G3512),2))</f>
        <v>0</v>
      </c>
      <c r="I3512" s="63"/>
      <c r="J3512" s="7"/>
      <c r="K3512" s="8"/>
      <c r="M3512" s="405"/>
    </row>
    <row r="3513" spans="1:13" ht="24.95" customHeight="1">
      <c r="A3513" s="32">
        <f t="shared" si="700"/>
        <v>0</v>
      </c>
      <c r="B3513" s="10"/>
      <c r="C3513" s="2"/>
      <c r="D3513" s="2"/>
      <c r="E3513" s="2"/>
      <c r="F3513" s="2"/>
      <c r="G3513" s="2"/>
      <c r="H3513" s="3">
        <f t="shared" si="701"/>
        <v>0</v>
      </c>
      <c r="I3513" s="63"/>
      <c r="J3513" s="7"/>
      <c r="K3513" s="8"/>
      <c r="M3513" s="405"/>
    </row>
    <row r="3514" spans="1:13" ht="24.95" customHeight="1">
      <c r="A3514" s="32">
        <f t="shared" si="700"/>
        <v>0</v>
      </c>
      <c r="B3514" s="10"/>
      <c r="C3514" s="2"/>
      <c r="D3514" s="2"/>
      <c r="E3514" s="2"/>
      <c r="F3514" s="2"/>
      <c r="G3514" s="2"/>
      <c r="H3514" s="3">
        <f t="shared" si="701"/>
        <v>0</v>
      </c>
      <c r="I3514" s="63"/>
      <c r="J3514" s="7"/>
      <c r="K3514" s="8"/>
      <c r="M3514" s="405"/>
    </row>
    <row r="3515" spans="1:13" ht="24.95" customHeight="1">
      <c r="A3515" s="32">
        <f t="shared" si="700"/>
        <v>0</v>
      </c>
      <c r="B3515" s="10"/>
      <c r="C3515" s="2"/>
      <c r="D3515" s="2"/>
      <c r="E3515" s="2"/>
      <c r="F3515" s="2"/>
      <c r="G3515" s="2"/>
      <c r="H3515" s="3">
        <f t="shared" si="701"/>
        <v>0</v>
      </c>
      <c r="I3515" s="63"/>
      <c r="J3515" s="7"/>
      <c r="K3515" s="8"/>
      <c r="M3515" s="405"/>
    </row>
    <row r="3516" spans="1:13" ht="24.95" customHeight="1">
      <c r="A3516" s="32">
        <f t="shared" si="700"/>
        <v>0</v>
      </c>
      <c r="B3516" s="10"/>
      <c r="C3516" s="2"/>
      <c r="D3516" s="2"/>
      <c r="E3516" s="2"/>
      <c r="F3516" s="2"/>
      <c r="G3516" s="2"/>
      <c r="H3516" s="3">
        <f t="shared" si="701"/>
        <v>0</v>
      </c>
      <c r="I3516" s="63"/>
      <c r="J3516" s="7"/>
      <c r="K3516" s="8"/>
      <c r="M3516" s="405"/>
    </row>
    <row r="3517" spans="1:13" ht="24.95" customHeight="1">
      <c r="A3517" s="32">
        <f t="shared" si="700"/>
        <v>0</v>
      </c>
      <c r="B3517" s="10"/>
      <c r="C3517" s="2"/>
      <c r="D3517" s="2"/>
      <c r="E3517" s="2"/>
      <c r="F3517" s="2"/>
      <c r="G3517" s="2"/>
      <c r="H3517" s="3">
        <f t="shared" si="701"/>
        <v>0</v>
      </c>
      <c r="I3517" s="63"/>
      <c r="J3517" s="7"/>
      <c r="K3517" s="8"/>
      <c r="M3517" s="405"/>
    </row>
    <row r="3518" spans="1:13" ht="24.95" customHeight="1">
      <c r="A3518" s="32">
        <f t="shared" si="700"/>
        <v>0</v>
      </c>
      <c r="B3518" s="10"/>
      <c r="C3518" s="2"/>
      <c r="D3518" s="2"/>
      <c r="E3518" s="2"/>
      <c r="F3518" s="2"/>
      <c r="G3518" s="2"/>
      <c r="H3518" s="3">
        <f t="shared" si="701"/>
        <v>0</v>
      </c>
      <c r="I3518" s="63"/>
      <c r="J3518" s="7"/>
      <c r="K3518" s="8"/>
      <c r="M3518" s="405"/>
    </row>
    <row r="3519" spans="1:13" ht="24.95" customHeight="1">
      <c r="A3519" s="33" t="e">
        <f>VLOOKUP(B3510,O:W,2)</f>
        <v>#N/A</v>
      </c>
      <c r="B3519" s="649" t="s">
        <v>70</v>
      </c>
      <c r="C3519" s="650"/>
      <c r="D3519" s="650"/>
      <c r="E3519" s="650"/>
      <c r="F3519" s="650"/>
      <c r="G3519" s="650"/>
      <c r="H3519" s="6"/>
      <c r="I3519" s="63">
        <f>SUM(H3511:H3519)</f>
        <v>0</v>
      </c>
      <c r="J3519" s="1" t="e">
        <f>VLOOKUP(B3510,O:W,7)</f>
        <v>#N/A</v>
      </c>
      <c r="K3519" s="8"/>
      <c r="M3519" s="405"/>
    </row>
    <row r="3520" spans="1:13" ht="45.75" customHeight="1">
      <c r="A3520" s="32">
        <f>IF(B3520&gt;0,1,0)</f>
        <v>0</v>
      </c>
      <c r="B3520" s="647"/>
      <c r="C3520" s="648"/>
      <c r="D3520" s="648"/>
      <c r="E3520" s="648"/>
      <c r="F3520" s="648"/>
      <c r="G3520" s="648"/>
      <c r="H3520" s="6"/>
      <c r="I3520" s="63"/>
      <c r="J3520" s="7"/>
      <c r="K3520" s="8"/>
      <c r="M3520" s="404" t="s">
        <v>3892</v>
      </c>
    </row>
    <row r="3521" spans="1:13" ht="24.95" customHeight="1">
      <c r="A3521" s="32">
        <f t="shared" ref="A3521:A3528" si="702">IF(H3521&gt;0,1,0)</f>
        <v>0</v>
      </c>
      <c r="B3521" s="10"/>
      <c r="C3521" s="2"/>
      <c r="D3521" s="2"/>
      <c r="E3521" s="2"/>
      <c r="F3521" s="2"/>
      <c r="G3521" s="2"/>
      <c r="H3521" s="3">
        <f>IF(AND(C3521=0,D3521=0,E3521=0,F3521=0,G3521=0),0,ROUND(IF(C3521=0,1,C3521)*IF(D3521=0,1,D3521)*IF(E3521=0,1,E3521)*IF(F3521=0,1,F3521)*IF(G3521=0,1,G3521),2))</f>
        <v>0</v>
      </c>
      <c r="I3521" s="63"/>
      <c r="J3521" s="7"/>
      <c r="K3521" s="8"/>
      <c r="M3521" s="405" t="s">
        <v>650</v>
      </c>
    </row>
    <row r="3522" spans="1:13" ht="24.95" customHeight="1">
      <c r="A3522" s="32">
        <f t="shared" si="702"/>
        <v>0</v>
      </c>
      <c r="B3522" s="10"/>
      <c r="C3522" s="2"/>
      <c r="D3522" s="2"/>
      <c r="E3522" s="2"/>
      <c r="F3522" s="2"/>
      <c r="G3522" s="2"/>
      <c r="H3522" s="3">
        <f t="shared" ref="H3522:H3528" si="703">IF(AND(C3522=0,D3522=0,E3522=0,F3522=0,G3522=0),0,ROUND(IF(C3522=0,1,C3522)*IF(D3522=0,1,D3522)*IF(E3522=0,1,E3522)*IF(F3522=0,1,F3522)*IF(G3522=0,1,G3522),2))</f>
        <v>0</v>
      </c>
      <c r="I3522" s="63"/>
      <c r="J3522" s="7"/>
      <c r="K3522" s="8"/>
      <c r="M3522" s="405"/>
    </row>
    <row r="3523" spans="1:13" ht="24.95" customHeight="1">
      <c r="A3523" s="32">
        <f t="shared" si="702"/>
        <v>0</v>
      </c>
      <c r="B3523" s="10"/>
      <c r="C3523" s="2"/>
      <c r="D3523" s="2"/>
      <c r="E3523" s="2"/>
      <c r="F3523" s="2"/>
      <c r="G3523" s="2"/>
      <c r="H3523" s="3">
        <f t="shared" si="703"/>
        <v>0</v>
      </c>
      <c r="I3523" s="63"/>
      <c r="J3523" s="7"/>
      <c r="K3523" s="8"/>
      <c r="M3523" s="405"/>
    </row>
    <row r="3524" spans="1:13" ht="24.95" customHeight="1">
      <c r="A3524" s="32">
        <f t="shared" si="702"/>
        <v>0</v>
      </c>
      <c r="B3524" s="10"/>
      <c r="C3524" s="2"/>
      <c r="D3524" s="2"/>
      <c r="E3524" s="2"/>
      <c r="F3524" s="2"/>
      <c r="G3524" s="2"/>
      <c r="H3524" s="3">
        <f t="shared" si="703"/>
        <v>0</v>
      </c>
      <c r="I3524" s="63"/>
      <c r="J3524" s="7"/>
      <c r="K3524" s="8"/>
      <c r="M3524" s="405"/>
    </row>
    <row r="3525" spans="1:13" ht="24.95" customHeight="1">
      <c r="A3525" s="32">
        <f t="shared" si="702"/>
        <v>0</v>
      </c>
      <c r="B3525" s="10"/>
      <c r="C3525" s="2"/>
      <c r="D3525" s="2"/>
      <c r="E3525" s="2"/>
      <c r="F3525" s="2"/>
      <c r="G3525" s="2"/>
      <c r="H3525" s="3">
        <f t="shared" si="703"/>
        <v>0</v>
      </c>
      <c r="I3525" s="63"/>
      <c r="J3525" s="7"/>
      <c r="K3525" s="8"/>
      <c r="M3525" s="405"/>
    </row>
    <row r="3526" spans="1:13" ht="24.95" customHeight="1">
      <c r="A3526" s="32">
        <f t="shared" si="702"/>
        <v>0</v>
      </c>
      <c r="B3526" s="10"/>
      <c r="C3526" s="2"/>
      <c r="D3526" s="2"/>
      <c r="E3526" s="2"/>
      <c r="F3526" s="2"/>
      <c r="G3526" s="2"/>
      <c r="H3526" s="3">
        <f t="shared" si="703"/>
        <v>0</v>
      </c>
      <c r="I3526" s="63"/>
      <c r="J3526" s="7"/>
      <c r="K3526" s="8"/>
      <c r="M3526" s="405"/>
    </row>
    <row r="3527" spans="1:13" ht="24.95" customHeight="1">
      <c r="A3527" s="32">
        <f t="shared" si="702"/>
        <v>0</v>
      </c>
      <c r="B3527" s="10"/>
      <c r="C3527" s="2"/>
      <c r="D3527" s="2"/>
      <c r="E3527" s="2"/>
      <c r="F3527" s="2"/>
      <c r="G3527" s="2"/>
      <c r="H3527" s="3">
        <f t="shared" si="703"/>
        <v>0</v>
      </c>
      <c r="I3527" s="63"/>
      <c r="J3527" s="7"/>
      <c r="K3527" s="8"/>
      <c r="M3527" s="405"/>
    </row>
    <row r="3528" spans="1:13" ht="24.95" customHeight="1">
      <c r="A3528" s="32">
        <f t="shared" si="702"/>
        <v>0</v>
      </c>
      <c r="B3528" s="10"/>
      <c r="C3528" s="2"/>
      <c r="D3528" s="2"/>
      <c r="E3528" s="2"/>
      <c r="F3528" s="2"/>
      <c r="G3528" s="2"/>
      <c r="H3528" s="3">
        <f t="shared" si="703"/>
        <v>0</v>
      </c>
      <c r="I3528" s="63"/>
      <c r="J3528" s="7"/>
      <c r="K3528" s="8"/>
      <c r="M3528" s="405"/>
    </row>
    <row r="3529" spans="1:13" ht="24.95" customHeight="1">
      <c r="A3529" s="33" t="e">
        <f>VLOOKUP(B3520,O:W,2)</f>
        <v>#N/A</v>
      </c>
      <c r="B3529" s="649" t="s">
        <v>70</v>
      </c>
      <c r="C3529" s="650"/>
      <c r="D3529" s="650"/>
      <c r="E3529" s="650"/>
      <c r="F3529" s="650"/>
      <c r="G3529" s="650"/>
      <c r="H3529" s="6"/>
      <c r="I3529" s="63">
        <f>SUM(H3521:H3529)</f>
        <v>0</v>
      </c>
      <c r="J3529" s="1" t="e">
        <f>VLOOKUP(B3520,O:W,7)</f>
        <v>#N/A</v>
      </c>
      <c r="K3529" s="8"/>
      <c r="M3529" s="405"/>
    </row>
    <row r="3530" spans="1:13" ht="45.75" customHeight="1">
      <c r="A3530" s="32">
        <f>IF(B3530&gt;0,1,0)</f>
        <v>0</v>
      </c>
      <c r="B3530" s="647"/>
      <c r="C3530" s="648"/>
      <c r="D3530" s="648"/>
      <c r="E3530" s="648"/>
      <c r="F3530" s="648"/>
      <c r="G3530" s="648"/>
      <c r="H3530" s="6"/>
      <c r="I3530" s="63"/>
      <c r="J3530" s="7"/>
      <c r="K3530" s="8"/>
      <c r="M3530" s="404" t="s">
        <v>3892</v>
      </c>
    </row>
    <row r="3531" spans="1:13" ht="24.95" customHeight="1">
      <c r="A3531" s="32">
        <f t="shared" ref="A3531:A3538" si="704">IF(H3531&gt;0,1,0)</f>
        <v>0</v>
      </c>
      <c r="B3531" s="10"/>
      <c r="C3531" s="2"/>
      <c r="D3531" s="2"/>
      <c r="E3531" s="2"/>
      <c r="F3531" s="2"/>
      <c r="G3531" s="2"/>
      <c r="H3531" s="3">
        <f>IF(AND(C3531=0,D3531=0,E3531=0,F3531=0,G3531=0),0,ROUND(IF(C3531=0,1,C3531)*IF(D3531=0,1,D3531)*IF(E3531=0,1,E3531)*IF(F3531=0,1,F3531)*IF(G3531=0,1,G3531),2))</f>
        <v>0</v>
      </c>
      <c r="I3531" s="63"/>
      <c r="J3531" s="7"/>
      <c r="K3531" s="8"/>
      <c r="M3531" s="405" t="s">
        <v>650</v>
      </c>
    </row>
    <row r="3532" spans="1:13" ht="24.95" customHeight="1">
      <c r="A3532" s="32">
        <f t="shared" si="704"/>
        <v>0</v>
      </c>
      <c r="B3532" s="10"/>
      <c r="C3532" s="2"/>
      <c r="D3532" s="2"/>
      <c r="E3532" s="2"/>
      <c r="F3532" s="2"/>
      <c r="G3532" s="2"/>
      <c r="H3532" s="3">
        <f t="shared" ref="H3532:H3538" si="705">IF(AND(C3532=0,D3532=0,E3532=0,F3532=0,G3532=0),0,ROUND(IF(C3532=0,1,C3532)*IF(D3532=0,1,D3532)*IF(E3532=0,1,E3532)*IF(F3532=0,1,F3532)*IF(G3532=0,1,G3532),2))</f>
        <v>0</v>
      </c>
      <c r="I3532" s="63"/>
      <c r="J3532" s="7"/>
      <c r="K3532" s="8"/>
      <c r="M3532" s="405"/>
    </row>
    <row r="3533" spans="1:13" ht="24.95" customHeight="1">
      <c r="A3533" s="32">
        <f t="shared" si="704"/>
        <v>0</v>
      </c>
      <c r="B3533" s="10"/>
      <c r="C3533" s="2"/>
      <c r="D3533" s="2"/>
      <c r="E3533" s="2"/>
      <c r="F3533" s="2"/>
      <c r="G3533" s="2"/>
      <c r="H3533" s="3">
        <f t="shared" si="705"/>
        <v>0</v>
      </c>
      <c r="I3533" s="63"/>
      <c r="J3533" s="7"/>
      <c r="K3533" s="8"/>
      <c r="M3533" s="405"/>
    </row>
    <row r="3534" spans="1:13" ht="24.95" customHeight="1">
      <c r="A3534" s="32">
        <f t="shared" si="704"/>
        <v>0</v>
      </c>
      <c r="B3534" s="10"/>
      <c r="C3534" s="2"/>
      <c r="D3534" s="2"/>
      <c r="E3534" s="2"/>
      <c r="F3534" s="2"/>
      <c r="G3534" s="2"/>
      <c r="H3534" s="3">
        <f t="shared" si="705"/>
        <v>0</v>
      </c>
      <c r="I3534" s="63"/>
      <c r="J3534" s="7"/>
      <c r="K3534" s="8"/>
      <c r="M3534" s="405"/>
    </row>
    <row r="3535" spans="1:13" ht="24.95" customHeight="1">
      <c r="A3535" s="32">
        <f t="shared" si="704"/>
        <v>0</v>
      </c>
      <c r="B3535" s="10"/>
      <c r="C3535" s="2"/>
      <c r="D3535" s="2"/>
      <c r="E3535" s="2"/>
      <c r="F3535" s="2"/>
      <c r="G3535" s="2"/>
      <c r="H3535" s="3">
        <f t="shared" si="705"/>
        <v>0</v>
      </c>
      <c r="I3535" s="63"/>
      <c r="J3535" s="7"/>
      <c r="K3535" s="8"/>
      <c r="M3535" s="405"/>
    </row>
    <row r="3536" spans="1:13" ht="24.95" customHeight="1">
      <c r="A3536" s="32">
        <f t="shared" si="704"/>
        <v>0</v>
      </c>
      <c r="B3536" s="10"/>
      <c r="C3536" s="2"/>
      <c r="D3536" s="2"/>
      <c r="E3536" s="2"/>
      <c r="F3536" s="2"/>
      <c r="G3536" s="2"/>
      <c r="H3536" s="3">
        <f t="shared" si="705"/>
        <v>0</v>
      </c>
      <c r="I3536" s="63"/>
      <c r="J3536" s="7"/>
      <c r="K3536" s="8"/>
      <c r="M3536" s="405"/>
    </row>
    <row r="3537" spans="1:13" ht="24.95" customHeight="1">
      <c r="A3537" s="32">
        <f t="shared" si="704"/>
        <v>0</v>
      </c>
      <c r="B3537" s="10"/>
      <c r="C3537" s="2"/>
      <c r="D3537" s="2"/>
      <c r="E3537" s="2"/>
      <c r="F3537" s="2"/>
      <c r="G3537" s="2"/>
      <c r="H3537" s="3">
        <f t="shared" si="705"/>
        <v>0</v>
      </c>
      <c r="I3537" s="63"/>
      <c r="J3537" s="7"/>
      <c r="K3537" s="8"/>
      <c r="M3537" s="405"/>
    </row>
    <row r="3538" spans="1:13" ht="24.95" customHeight="1">
      <c r="A3538" s="32">
        <f t="shared" si="704"/>
        <v>0</v>
      </c>
      <c r="B3538" s="10"/>
      <c r="C3538" s="2"/>
      <c r="D3538" s="2"/>
      <c r="E3538" s="2"/>
      <c r="F3538" s="2"/>
      <c r="G3538" s="2"/>
      <c r="H3538" s="3">
        <f t="shared" si="705"/>
        <v>0</v>
      </c>
      <c r="I3538" s="63"/>
      <c r="J3538" s="7"/>
      <c r="K3538" s="8"/>
      <c r="M3538" s="405"/>
    </row>
    <row r="3539" spans="1:13" ht="24.95" customHeight="1">
      <c r="A3539" s="33" t="e">
        <f>VLOOKUP(B3530,O:W,2)</f>
        <v>#N/A</v>
      </c>
      <c r="B3539" s="649" t="s">
        <v>70</v>
      </c>
      <c r="C3539" s="650"/>
      <c r="D3539" s="650"/>
      <c r="E3539" s="650"/>
      <c r="F3539" s="650"/>
      <c r="G3539" s="650"/>
      <c r="H3539" s="6"/>
      <c r="I3539" s="63">
        <f>SUM(H3531:H3539)</f>
        <v>0</v>
      </c>
      <c r="J3539" s="1" t="e">
        <f>VLOOKUP(B3530,O:W,7)</f>
        <v>#N/A</v>
      </c>
      <c r="K3539" s="8"/>
      <c r="M3539" s="405"/>
    </row>
    <row r="3540" spans="1:13" ht="45.75" customHeight="1">
      <c r="A3540" s="32">
        <f>IF(B3540&gt;0,1,0)</f>
        <v>1</v>
      </c>
      <c r="B3540" s="647" t="s">
        <v>3895</v>
      </c>
      <c r="C3540" s="648"/>
      <c r="D3540" s="648"/>
      <c r="E3540" s="648"/>
      <c r="F3540" s="648"/>
      <c r="G3540" s="648"/>
      <c r="H3540" s="6"/>
      <c r="I3540" s="63"/>
      <c r="J3540" s="7"/>
      <c r="K3540" s="8"/>
      <c r="M3540" s="390" t="s">
        <v>3893</v>
      </c>
    </row>
    <row r="3541" spans="1:13" ht="24.95" customHeight="1">
      <c r="A3541" s="32">
        <f t="shared" ref="A3541:A3548" si="706">IF(H3541&gt;0,1,0)</f>
        <v>1</v>
      </c>
      <c r="B3541" s="10"/>
      <c r="C3541" s="2">
        <v>40</v>
      </c>
      <c r="D3541" s="2"/>
      <c r="E3541" s="2"/>
      <c r="F3541" s="2"/>
      <c r="G3541" s="2">
        <v>35</v>
      </c>
      <c r="H3541" s="3">
        <f>IF(AND(C3541=0,D3541=0,E3541=0,F3541=0,G3541=0),0,ROUND(IF(C3541=0,1,C3541)*IF(D3541=0,1,D3541)*IF(E3541=0,1,E3541)*IF(F3541=0,1,F3541)*IF(G3541=0,1,G3541),2))</f>
        <v>1400</v>
      </c>
      <c r="I3541" s="63"/>
      <c r="J3541" s="7"/>
      <c r="K3541" s="8"/>
      <c r="M3541" s="391" t="s">
        <v>3894</v>
      </c>
    </row>
    <row r="3542" spans="1:13" ht="24.95" customHeight="1">
      <c r="A3542" s="32">
        <f t="shared" si="706"/>
        <v>0</v>
      </c>
      <c r="B3542" s="10"/>
      <c r="C3542" s="2"/>
      <c r="D3542" s="2"/>
      <c r="E3542" s="2"/>
      <c r="F3542" s="2"/>
      <c r="G3542" s="2"/>
      <c r="H3542" s="3">
        <f t="shared" ref="H3542:H3548" si="707">IF(AND(C3542=0,D3542=0,E3542=0,F3542=0,G3542=0),0,ROUND(IF(C3542=0,1,C3542)*IF(D3542=0,1,D3542)*IF(E3542=0,1,E3542)*IF(F3542=0,1,F3542)*IF(G3542=0,1,G3542),2))</f>
        <v>0</v>
      </c>
      <c r="I3542" s="63"/>
      <c r="J3542" s="7"/>
      <c r="K3542" s="8"/>
      <c r="M3542" s="391"/>
    </row>
    <row r="3543" spans="1:13" ht="24.95" customHeight="1">
      <c r="A3543" s="32">
        <f t="shared" si="706"/>
        <v>0</v>
      </c>
      <c r="B3543" s="10"/>
      <c r="C3543" s="2"/>
      <c r="D3543" s="2"/>
      <c r="E3543" s="2"/>
      <c r="F3543" s="2"/>
      <c r="G3543" s="2"/>
      <c r="H3543" s="3">
        <f t="shared" si="707"/>
        <v>0</v>
      </c>
      <c r="I3543" s="63"/>
      <c r="J3543" s="7"/>
      <c r="K3543" s="8"/>
      <c r="M3543" s="391"/>
    </row>
    <row r="3544" spans="1:13" ht="24.95" customHeight="1">
      <c r="A3544" s="32">
        <f t="shared" si="706"/>
        <v>0</v>
      </c>
      <c r="B3544" s="10"/>
      <c r="C3544" s="2"/>
      <c r="D3544" s="2"/>
      <c r="E3544" s="2"/>
      <c r="F3544" s="2"/>
      <c r="G3544" s="2"/>
      <c r="H3544" s="3">
        <f t="shared" si="707"/>
        <v>0</v>
      </c>
      <c r="I3544" s="63"/>
      <c r="J3544" s="7"/>
      <c r="K3544" s="8"/>
      <c r="M3544" s="391"/>
    </row>
    <row r="3545" spans="1:13" ht="24.95" customHeight="1">
      <c r="A3545" s="32">
        <f t="shared" si="706"/>
        <v>0</v>
      </c>
      <c r="B3545" s="10"/>
      <c r="C3545" s="2"/>
      <c r="D3545" s="2"/>
      <c r="E3545" s="2"/>
      <c r="F3545" s="2"/>
      <c r="G3545" s="2"/>
      <c r="H3545" s="3">
        <f t="shared" si="707"/>
        <v>0</v>
      </c>
      <c r="I3545" s="63"/>
      <c r="J3545" s="7"/>
      <c r="K3545" s="8"/>
      <c r="M3545" s="391"/>
    </row>
    <row r="3546" spans="1:13" ht="24.95" customHeight="1">
      <c r="A3546" s="32">
        <f t="shared" si="706"/>
        <v>0</v>
      </c>
      <c r="B3546" s="10"/>
      <c r="C3546" s="2"/>
      <c r="D3546" s="2"/>
      <c r="E3546" s="2"/>
      <c r="F3546" s="2"/>
      <c r="G3546" s="2"/>
      <c r="H3546" s="3">
        <f t="shared" si="707"/>
        <v>0</v>
      </c>
      <c r="I3546" s="63"/>
      <c r="J3546" s="7"/>
      <c r="K3546" s="8"/>
      <c r="M3546" s="391"/>
    </row>
    <row r="3547" spans="1:13" ht="24.95" customHeight="1">
      <c r="A3547" s="32">
        <f t="shared" si="706"/>
        <v>0</v>
      </c>
      <c r="B3547" s="10"/>
      <c r="C3547" s="2"/>
      <c r="D3547" s="2"/>
      <c r="E3547" s="2"/>
      <c r="F3547" s="2"/>
      <c r="G3547" s="2"/>
      <c r="H3547" s="3">
        <f t="shared" si="707"/>
        <v>0</v>
      </c>
      <c r="I3547" s="63"/>
      <c r="J3547" s="7"/>
      <c r="K3547" s="8"/>
      <c r="M3547" s="391"/>
    </row>
    <row r="3548" spans="1:13" ht="24.95" customHeight="1">
      <c r="A3548" s="32">
        <f t="shared" si="706"/>
        <v>0</v>
      </c>
      <c r="B3548" s="10"/>
      <c r="C3548" s="2"/>
      <c r="D3548" s="2"/>
      <c r="E3548" s="2"/>
      <c r="F3548" s="2"/>
      <c r="G3548" s="2"/>
      <c r="H3548" s="3">
        <f t="shared" si="707"/>
        <v>0</v>
      </c>
      <c r="I3548" s="63"/>
      <c r="J3548" s="7"/>
      <c r="K3548" s="8"/>
      <c r="M3548" s="391"/>
    </row>
    <row r="3549" spans="1:13" ht="24.95" customHeight="1">
      <c r="A3549" s="33" t="str">
        <f>VLOOKUP(B3540,O:W,2)</f>
        <v>280101</v>
      </c>
      <c r="B3549" s="649" t="s">
        <v>70</v>
      </c>
      <c r="C3549" s="650"/>
      <c r="D3549" s="650"/>
      <c r="E3549" s="650"/>
      <c r="F3549" s="650"/>
      <c r="G3549" s="650"/>
      <c r="H3549" s="6"/>
      <c r="I3549" s="63">
        <f>SUM(H3541:H3549)</f>
        <v>1400</v>
      </c>
      <c r="J3549" s="1" t="str">
        <f>VLOOKUP(B3540,O:W,7)</f>
        <v>تن -  کيلومتر</v>
      </c>
      <c r="K3549" s="8"/>
      <c r="M3549" s="391"/>
    </row>
    <row r="3550" spans="1:13" ht="45.75" customHeight="1">
      <c r="A3550" s="32">
        <f>IF(B3550&gt;0,1,0)</f>
        <v>1</v>
      </c>
      <c r="B3550" s="647" t="s">
        <v>7298</v>
      </c>
      <c r="C3550" s="648"/>
      <c r="D3550" s="648"/>
      <c r="E3550" s="648"/>
      <c r="F3550" s="648"/>
      <c r="G3550" s="648"/>
      <c r="H3550" s="6"/>
      <c r="I3550" s="63"/>
      <c r="J3550" s="7"/>
      <c r="K3550" s="8"/>
      <c r="M3550" s="390" t="s">
        <v>3893</v>
      </c>
    </row>
    <row r="3551" spans="1:13" ht="24.95" customHeight="1">
      <c r="A3551" s="32">
        <f t="shared" ref="A3551:A3558" si="708">IF(H3551&gt;0,1,0)</f>
        <v>1</v>
      </c>
      <c r="B3551" s="10"/>
      <c r="C3551" s="2">
        <v>1</v>
      </c>
      <c r="D3551" s="2"/>
      <c r="E3551" s="2"/>
      <c r="F3551" s="2"/>
      <c r="G3551" s="2"/>
      <c r="H3551" s="3">
        <f>IF(AND(C3551=0,D3551=0,E3551=0,F3551=0,G3551=0),0,ROUND(IF(C3551=0,1,C3551)*IF(D3551=0,1,D3551)*IF(E3551=0,1,E3551)*IF(F3551=0,1,F3551)*IF(G3551=0,1,G3551),2))</f>
        <v>1</v>
      </c>
      <c r="I3551" s="63"/>
      <c r="J3551" s="7"/>
      <c r="K3551" s="8"/>
      <c r="M3551" s="391" t="s">
        <v>3894</v>
      </c>
    </row>
    <row r="3552" spans="1:13" ht="24.95" customHeight="1">
      <c r="A3552" s="32">
        <f t="shared" si="708"/>
        <v>0</v>
      </c>
      <c r="B3552" s="10"/>
      <c r="C3552" s="2"/>
      <c r="D3552" s="2"/>
      <c r="E3552" s="2"/>
      <c r="F3552" s="2"/>
      <c r="G3552" s="2"/>
      <c r="H3552" s="3">
        <f t="shared" ref="H3552:H3558" si="709">IF(AND(C3552=0,D3552=0,E3552=0,F3552=0,G3552=0),0,ROUND(IF(C3552=0,1,C3552)*IF(D3552=0,1,D3552)*IF(E3552=0,1,E3552)*IF(F3552=0,1,F3552)*IF(G3552=0,1,G3552),2))</f>
        <v>0</v>
      </c>
      <c r="I3552" s="63"/>
      <c r="J3552" s="7"/>
      <c r="K3552" s="8"/>
      <c r="M3552" s="391"/>
    </row>
    <row r="3553" spans="1:13" ht="24.95" customHeight="1">
      <c r="A3553" s="32">
        <f t="shared" si="708"/>
        <v>0</v>
      </c>
      <c r="B3553" s="10"/>
      <c r="C3553" s="2"/>
      <c r="D3553" s="2"/>
      <c r="E3553" s="2"/>
      <c r="F3553" s="2"/>
      <c r="G3553" s="2"/>
      <c r="H3553" s="3">
        <f t="shared" si="709"/>
        <v>0</v>
      </c>
      <c r="I3553" s="63"/>
      <c r="J3553" s="7"/>
      <c r="K3553" s="8"/>
      <c r="M3553" s="391"/>
    </row>
    <row r="3554" spans="1:13" ht="24.95" customHeight="1">
      <c r="A3554" s="32">
        <f t="shared" si="708"/>
        <v>0</v>
      </c>
      <c r="B3554" s="10"/>
      <c r="C3554" s="2"/>
      <c r="D3554" s="2"/>
      <c r="E3554" s="2"/>
      <c r="F3554" s="2"/>
      <c r="G3554" s="2"/>
      <c r="H3554" s="3">
        <f t="shared" si="709"/>
        <v>0</v>
      </c>
      <c r="I3554" s="63"/>
      <c r="J3554" s="7"/>
      <c r="K3554" s="8"/>
      <c r="M3554" s="391"/>
    </row>
    <row r="3555" spans="1:13" ht="24.95" customHeight="1">
      <c r="A3555" s="32">
        <f t="shared" si="708"/>
        <v>0</v>
      </c>
      <c r="B3555" s="10"/>
      <c r="C3555" s="2"/>
      <c r="D3555" s="2"/>
      <c r="E3555" s="2"/>
      <c r="F3555" s="2"/>
      <c r="G3555" s="2"/>
      <c r="H3555" s="3">
        <f t="shared" si="709"/>
        <v>0</v>
      </c>
      <c r="I3555" s="63"/>
      <c r="J3555" s="7"/>
      <c r="K3555" s="8"/>
      <c r="M3555" s="391"/>
    </row>
    <row r="3556" spans="1:13" ht="24.95" customHeight="1">
      <c r="A3556" s="32">
        <f t="shared" si="708"/>
        <v>0</v>
      </c>
      <c r="B3556" s="10"/>
      <c r="C3556" s="2"/>
      <c r="D3556" s="2"/>
      <c r="E3556" s="2"/>
      <c r="F3556" s="2"/>
      <c r="G3556" s="2"/>
      <c r="H3556" s="3">
        <f t="shared" si="709"/>
        <v>0</v>
      </c>
      <c r="I3556" s="63"/>
      <c r="J3556" s="7"/>
      <c r="K3556" s="8"/>
      <c r="M3556" s="391"/>
    </row>
    <row r="3557" spans="1:13" ht="24.95" customHeight="1">
      <c r="A3557" s="32">
        <f t="shared" si="708"/>
        <v>0</v>
      </c>
      <c r="B3557" s="10"/>
      <c r="C3557" s="2"/>
      <c r="D3557" s="2"/>
      <c r="E3557" s="2"/>
      <c r="F3557" s="2"/>
      <c r="G3557" s="2"/>
      <c r="H3557" s="3">
        <f t="shared" si="709"/>
        <v>0</v>
      </c>
      <c r="I3557" s="63"/>
      <c r="J3557" s="7"/>
      <c r="K3557" s="8"/>
      <c r="M3557" s="391"/>
    </row>
    <row r="3558" spans="1:13" ht="24.95" customHeight="1">
      <c r="A3558" s="32">
        <f t="shared" si="708"/>
        <v>0</v>
      </c>
      <c r="B3558" s="10"/>
      <c r="C3558" s="2"/>
      <c r="D3558" s="2"/>
      <c r="E3558" s="2"/>
      <c r="F3558" s="2"/>
      <c r="G3558" s="2"/>
      <c r="H3558" s="3">
        <f t="shared" si="709"/>
        <v>0</v>
      </c>
      <c r="I3558" s="63"/>
      <c r="J3558" s="7"/>
      <c r="K3558" s="8"/>
      <c r="M3558" s="391"/>
    </row>
    <row r="3559" spans="1:13" ht="24.95" customHeight="1">
      <c r="A3559" s="33" t="str">
        <f>VLOOKUP(B3550,O:W,2)</f>
        <v>280508</v>
      </c>
      <c r="B3559" s="649" t="s">
        <v>70</v>
      </c>
      <c r="C3559" s="650"/>
      <c r="D3559" s="650"/>
      <c r="E3559" s="650"/>
      <c r="F3559" s="650"/>
      <c r="G3559" s="650"/>
      <c r="H3559" s="6"/>
      <c r="I3559" s="63">
        <f>SUM(H3551:H3559)</f>
        <v>1</v>
      </c>
      <c r="J3559" s="1" t="str">
        <f>VLOOKUP(B3550,O:W,7)</f>
        <v>تن کیلومتر</v>
      </c>
      <c r="K3559" s="8"/>
      <c r="M3559" s="391"/>
    </row>
    <row r="3560" spans="1:13" ht="45.75" customHeight="1">
      <c r="A3560" s="32">
        <f>IF(B3560&gt;0,1,0)</f>
        <v>0</v>
      </c>
      <c r="B3560" s="647"/>
      <c r="C3560" s="648"/>
      <c r="D3560" s="648"/>
      <c r="E3560" s="648"/>
      <c r="F3560" s="648"/>
      <c r="G3560" s="648"/>
      <c r="H3560" s="6"/>
      <c r="I3560" s="63"/>
      <c r="J3560" s="7"/>
      <c r="K3560" s="8"/>
      <c r="M3560" s="390" t="s">
        <v>3893</v>
      </c>
    </row>
    <row r="3561" spans="1:13" ht="24.95" customHeight="1">
      <c r="A3561" s="32">
        <f t="shared" ref="A3561:A3568" si="710">IF(H3561&gt;0,1,0)</f>
        <v>0</v>
      </c>
      <c r="B3561" s="10"/>
      <c r="C3561" s="2"/>
      <c r="D3561" s="2"/>
      <c r="E3561" s="2"/>
      <c r="F3561" s="2"/>
      <c r="G3561" s="2"/>
      <c r="H3561" s="3">
        <f>IF(AND(C3561=0,D3561=0,E3561=0,F3561=0,G3561=0),0,ROUND(IF(C3561=0,1,C3561)*IF(D3561=0,1,D3561)*IF(E3561=0,1,E3561)*IF(F3561=0,1,F3561)*IF(G3561=0,1,G3561),2))</f>
        <v>0</v>
      </c>
      <c r="I3561" s="63"/>
      <c r="J3561" s="7"/>
      <c r="K3561" s="8"/>
      <c r="M3561" s="391" t="s">
        <v>3894</v>
      </c>
    </row>
    <row r="3562" spans="1:13" ht="24.95" customHeight="1">
      <c r="A3562" s="32">
        <f t="shared" si="710"/>
        <v>0</v>
      </c>
      <c r="B3562" s="10"/>
      <c r="C3562" s="2"/>
      <c r="D3562" s="2"/>
      <c r="E3562" s="2"/>
      <c r="F3562" s="2"/>
      <c r="G3562" s="2"/>
      <c r="H3562" s="3">
        <f t="shared" ref="H3562:H3568" si="711">IF(AND(C3562=0,D3562=0,E3562=0,F3562=0,G3562=0),0,ROUND(IF(C3562=0,1,C3562)*IF(D3562=0,1,D3562)*IF(E3562=0,1,E3562)*IF(F3562=0,1,F3562)*IF(G3562=0,1,G3562),2))</f>
        <v>0</v>
      </c>
      <c r="I3562" s="63"/>
      <c r="J3562" s="7"/>
      <c r="K3562" s="8"/>
      <c r="M3562" s="391"/>
    </row>
    <row r="3563" spans="1:13" ht="24.95" customHeight="1">
      <c r="A3563" s="32">
        <f t="shared" si="710"/>
        <v>0</v>
      </c>
      <c r="B3563" s="10"/>
      <c r="C3563" s="2"/>
      <c r="D3563" s="2"/>
      <c r="E3563" s="2"/>
      <c r="F3563" s="2"/>
      <c r="G3563" s="2"/>
      <c r="H3563" s="3">
        <f t="shared" si="711"/>
        <v>0</v>
      </c>
      <c r="I3563" s="63"/>
      <c r="J3563" s="7"/>
      <c r="K3563" s="8"/>
      <c r="M3563" s="391"/>
    </row>
    <row r="3564" spans="1:13" ht="24.95" customHeight="1">
      <c r="A3564" s="32">
        <f t="shared" si="710"/>
        <v>0</v>
      </c>
      <c r="B3564" s="10"/>
      <c r="C3564" s="2"/>
      <c r="D3564" s="2"/>
      <c r="E3564" s="2"/>
      <c r="F3564" s="2"/>
      <c r="G3564" s="2"/>
      <c r="H3564" s="3">
        <f t="shared" si="711"/>
        <v>0</v>
      </c>
      <c r="I3564" s="63"/>
      <c r="J3564" s="7"/>
      <c r="K3564" s="8"/>
      <c r="M3564" s="391"/>
    </row>
    <row r="3565" spans="1:13" ht="24.95" customHeight="1">
      <c r="A3565" s="32">
        <f t="shared" si="710"/>
        <v>0</v>
      </c>
      <c r="B3565" s="10"/>
      <c r="C3565" s="2"/>
      <c r="D3565" s="2"/>
      <c r="E3565" s="2"/>
      <c r="F3565" s="2"/>
      <c r="G3565" s="2"/>
      <c r="H3565" s="3">
        <f t="shared" si="711"/>
        <v>0</v>
      </c>
      <c r="I3565" s="63"/>
      <c r="J3565" s="7"/>
      <c r="K3565" s="8"/>
      <c r="M3565" s="391"/>
    </row>
    <row r="3566" spans="1:13" ht="24.95" customHeight="1">
      <c r="A3566" s="32">
        <f t="shared" si="710"/>
        <v>0</v>
      </c>
      <c r="B3566" s="10"/>
      <c r="C3566" s="2"/>
      <c r="D3566" s="2"/>
      <c r="E3566" s="2"/>
      <c r="F3566" s="2"/>
      <c r="G3566" s="2"/>
      <c r="H3566" s="3">
        <f t="shared" si="711"/>
        <v>0</v>
      </c>
      <c r="I3566" s="63"/>
      <c r="J3566" s="7"/>
      <c r="K3566" s="8"/>
      <c r="M3566" s="391"/>
    </row>
    <row r="3567" spans="1:13" ht="24.95" customHeight="1">
      <c r="A3567" s="32">
        <f t="shared" si="710"/>
        <v>0</v>
      </c>
      <c r="B3567" s="10"/>
      <c r="C3567" s="2"/>
      <c r="D3567" s="2"/>
      <c r="E3567" s="2"/>
      <c r="F3567" s="2"/>
      <c r="G3567" s="2"/>
      <c r="H3567" s="3">
        <f t="shared" si="711"/>
        <v>0</v>
      </c>
      <c r="I3567" s="63"/>
      <c r="J3567" s="7"/>
      <c r="K3567" s="8"/>
      <c r="M3567" s="391"/>
    </row>
    <row r="3568" spans="1:13" ht="24.95" customHeight="1">
      <c r="A3568" s="32">
        <f t="shared" si="710"/>
        <v>0</v>
      </c>
      <c r="B3568" s="10"/>
      <c r="C3568" s="2"/>
      <c r="D3568" s="2"/>
      <c r="E3568" s="2"/>
      <c r="F3568" s="2"/>
      <c r="G3568" s="2"/>
      <c r="H3568" s="3">
        <f t="shared" si="711"/>
        <v>0</v>
      </c>
      <c r="I3568" s="63"/>
      <c r="J3568" s="7"/>
      <c r="K3568" s="8"/>
      <c r="M3568" s="391"/>
    </row>
    <row r="3569" spans="1:13" ht="24.95" customHeight="1">
      <c r="A3569" s="33" t="e">
        <f>VLOOKUP(B3560,O:W,2)</f>
        <v>#N/A</v>
      </c>
      <c r="B3569" s="649" t="s">
        <v>70</v>
      </c>
      <c r="C3569" s="650"/>
      <c r="D3569" s="650"/>
      <c r="E3569" s="650"/>
      <c r="F3569" s="650"/>
      <c r="G3569" s="650"/>
      <c r="H3569" s="6"/>
      <c r="I3569" s="63">
        <f>SUM(H3561:H3569)</f>
        <v>0</v>
      </c>
      <c r="J3569" s="1" t="e">
        <f>VLOOKUP(B3560,O:W,7)</f>
        <v>#N/A</v>
      </c>
      <c r="K3569" s="8"/>
      <c r="M3569" s="391"/>
    </row>
    <row r="3570" spans="1:13" ht="45.75" customHeight="1">
      <c r="A3570" s="32">
        <f>IF(B3570&gt;0,1,0)</f>
        <v>0</v>
      </c>
      <c r="B3570" s="647"/>
      <c r="C3570" s="648"/>
      <c r="D3570" s="648"/>
      <c r="E3570" s="648"/>
      <c r="F3570" s="648"/>
      <c r="G3570" s="648"/>
      <c r="H3570" s="6"/>
      <c r="I3570" s="63"/>
      <c r="J3570" s="7"/>
      <c r="K3570" s="8"/>
      <c r="M3570" s="390" t="s">
        <v>3893</v>
      </c>
    </row>
    <row r="3571" spans="1:13" ht="24.95" customHeight="1">
      <c r="A3571" s="32">
        <f t="shared" ref="A3571:A3578" si="712">IF(H3571&gt;0,1,0)</f>
        <v>0</v>
      </c>
      <c r="B3571" s="10"/>
      <c r="C3571" s="2"/>
      <c r="D3571" s="2"/>
      <c r="E3571" s="2"/>
      <c r="F3571" s="2"/>
      <c r="G3571" s="2"/>
      <c r="H3571" s="3">
        <f>IF(AND(C3571=0,D3571=0,E3571=0,F3571=0,G3571=0),0,ROUND(IF(C3571=0,1,C3571)*IF(D3571=0,1,D3571)*IF(E3571=0,1,E3571)*IF(F3571=0,1,F3571)*IF(G3571=0,1,G3571),2))</f>
        <v>0</v>
      </c>
      <c r="I3571" s="63"/>
      <c r="J3571" s="7"/>
      <c r="K3571" s="8"/>
      <c r="M3571" s="391" t="s">
        <v>3894</v>
      </c>
    </row>
    <row r="3572" spans="1:13" ht="24.95" customHeight="1">
      <c r="A3572" s="32">
        <f t="shared" si="712"/>
        <v>0</v>
      </c>
      <c r="B3572" s="10"/>
      <c r="C3572" s="2"/>
      <c r="D3572" s="2"/>
      <c r="E3572" s="2"/>
      <c r="F3572" s="2"/>
      <c r="G3572" s="2"/>
      <c r="H3572" s="3">
        <f t="shared" ref="H3572:H3578" si="713">IF(AND(C3572=0,D3572=0,E3572=0,F3572=0,G3572=0),0,ROUND(IF(C3572=0,1,C3572)*IF(D3572=0,1,D3572)*IF(E3572=0,1,E3572)*IF(F3572=0,1,F3572)*IF(G3572=0,1,G3572),2))</f>
        <v>0</v>
      </c>
      <c r="I3572" s="63"/>
      <c r="J3572" s="7"/>
      <c r="K3572" s="8"/>
      <c r="M3572" s="391"/>
    </row>
    <row r="3573" spans="1:13" ht="24.95" customHeight="1">
      <c r="A3573" s="32">
        <f t="shared" si="712"/>
        <v>0</v>
      </c>
      <c r="B3573" s="10"/>
      <c r="C3573" s="2"/>
      <c r="D3573" s="2"/>
      <c r="E3573" s="2"/>
      <c r="F3573" s="2"/>
      <c r="G3573" s="2"/>
      <c r="H3573" s="3">
        <f t="shared" si="713"/>
        <v>0</v>
      </c>
      <c r="I3573" s="63"/>
      <c r="J3573" s="7"/>
      <c r="K3573" s="8"/>
      <c r="M3573" s="391"/>
    </row>
    <row r="3574" spans="1:13" ht="24.95" customHeight="1">
      <c r="A3574" s="32">
        <f t="shared" si="712"/>
        <v>0</v>
      </c>
      <c r="B3574" s="10"/>
      <c r="C3574" s="2"/>
      <c r="D3574" s="2"/>
      <c r="E3574" s="2"/>
      <c r="F3574" s="2"/>
      <c r="G3574" s="2"/>
      <c r="H3574" s="3">
        <f t="shared" si="713"/>
        <v>0</v>
      </c>
      <c r="I3574" s="63"/>
      <c r="J3574" s="7"/>
      <c r="K3574" s="8"/>
      <c r="M3574" s="391"/>
    </row>
    <row r="3575" spans="1:13" ht="24.95" customHeight="1">
      <c r="A3575" s="32">
        <f t="shared" si="712"/>
        <v>0</v>
      </c>
      <c r="B3575" s="10"/>
      <c r="C3575" s="2"/>
      <c r="D3575" s="2"/>
      <c r="E3575" s="2"/>
      <c r="F3575" s="2"/>
      <c r="G3575" s="2"/>
      <c r="H3575" s="3">
        <f t="shared" si="713"/>
        <v>0</v>
      </c>
      <c r="I3575" s="63"/>
      <c r="J3575" s="7"/>
      <c r="K3575" s="8"/>
      <c r="M3575" s="391"/>
    </row>
    <row r="3576" spans="1:13" ht="24.95" customHeight="1">
      <c r="A3576" s="32">
        <f t="shared" si="712"/>
        <v>0</v>
      </c>
      <c r="B3576" s="10"/>
      <c r="C3576" s="2"/>
      <c r="D3576" s="2"/>
      <c r="E3576" s="2"/>
      <c r="F3576" s="2"/>
      <c r="G3576" s="2"/>
      <c r="H3576" s="3">
        <f t="shared" si="713"/>
        <v>0</v>
      </c>
      <c r="I3576" s="63"/>
      <c r="J3576" s="7"/>
      <c r="K3576" s="8"/>
      <c r="M3576" s="391"/>
    </row>
    <row r="3577" spans="1:13" ht="24.95" customHeight="1">
      <c r="A3577" s="32">
        <f t="shared" si="712"/>
        <v>0</v>
      </c>
      <c r="B3577" s="10"/>
      <c r="C3577" s="2"/>
      <c r="D3577" s="2"/>
      <c r="E3577" s="2"/>
      <c r="F3577" s="2"/>
      <c r="G3577" s="2"/>
      <c r="H3577" s="3">
        <f t="shared" si="713"/>
        <v>0</v>
      </c>
      <c r="I3577" s="63"/>
      <c r="J3577" s="7"/>
      <c r="K3577" s="8"/>
      <c r="M3577" s="391"/>
    </row>
    <row r="3578" spans="1:13" ht="24.95" customHeight="1">
      <c r="A3578" s="32">
        <f t="shared" si="712"/>
        <v>0</v>
      </c>
      <c r="B3578" s="10"/>
      <c r="C3578" s="2"/>
      <c r="D3578" s="2"/>
      <c r="E3578" s="2"/>
      <c r="F3578" s="2"/>
      <c r="G3578" s="2"/>
      <c r="H3578" s="3">
        <f t="shared" si="713"/>
        <v>0</v>
      </c>
      <c r="I3578" s="63"/>
      <c r="J3578" s="7"/>
      <c r="K3578" s="8"/>
      <c r="M3578" s="391"/>
    </row>
    <row r="3579" spans="1:13" ht="24.95" customHeight="1">
      <c r="A3579" s="33" t="e">
        <f>VLOOKUP(B3570,O:W,2)</f>
        <v>#N/A</v>
      </c>
      <c r="B3579" s="649" t="s">
        <v>70</v>
      </c>
      <c r="C3579" s="650"/>
      <c r="D3579" s="650"/>
      <c r="E3579" s="650"/>
      <c r="F3579" s="650"/>
      <c r="G3579" s="650"/>
      <c r="H3579" s="6"/>
      <c r="I3579" s="63">
        <f>SUM(H3571:H3579)</f>
        <v>0</v>
      </c>
      <c r="J3579" s="1" t="e">
        <f>VLOOKUP(B3570,O:W,7)</f>
        <v>#N/A</v>
      </c>
      <c r="K3579" s="8"/>
      <c r="M3579" s="391"/>
    </row>
    <row r="3580" spans="1:13" ht="45.75" customHeight="1">
      <c r="A3580" s="32">
        <f>IF(B3580&gt;0,1,0)</f>
        <v>0</v>
      </c>
      <c r="B3580" s="647"/>
      <c r="C3580" s="648"/>
      <c r="D3580" s="648"/>
      <c r="E3580" s="648"/>
      <c r="F3580" s="648"/>
      <c r="G3580" s="648"/>
      <c r="H3580" s="6"/>
      <c r="I3580" s="63"/>
      <c r="J3580" s="7"/>
      <c r="K3580" s="8"/>
      <c r="M3580" s="390" t="s">
        <v>3893</v>
      </c>
    </row>
    <row r="3581" spans="1:13" ht="24.95" customHeight="1">
      <c r="A3581" s="32">
        <f t="shared" ref="A3581:A3588" si="714">IF(H3581&gt;0,1,0)</f>
        <v>0</v>
      </c>
      <c r="B3581" s="10"/>
      <c r="C3581" s="2"/>
      <c r="D3581" s="2"/>
      <c r="E3581" s="2"/>
      <c r="F3581" s="2"/>
      <c r="G3581" s="2"/>
      <c r="H3581" s="3">
        <f>IF(AND(C3581=0,D3581=0,E3581=0,F3581=0,G3581=0),0,ROUND(IF(C3581=0,1,C3581)*IF(D3581=0,1,D3581)*IF(E3581=0,1,E3581)*IF(F3581=0,1,F3581)*IF(G3581=0,1,G3581),2))</f>
        <v>0</v>
      </c>
      <c r="I3581" s="63"/>
      <c r="J3581" s="7"/>
      <c r="K3581" s="8"/>
      <c r="M3581" s="391" t="s">
        <v>3894</v>
      </c>
    </row>
    <row r="3582" spans="1:13" ht="24.95" customHeight="1">
      <c r="A3582" s="32">
        <f t="shared" si="714"/>
        <v>0</v>
      </c>
      <c r="B3582" s="10"/>
      <c r="C3582" s="2"/>
      <c r="D3582" s="2"/>
      <c r="E3582" s="2"/>
      <c r="F3582" s="2"/>
      <c r="G3582" s="2"/>
      <c r="H3582" s="3">
        <f t="shared" ref="H3582:H3588" si="715">IF(AND(C3582=0,D3582=0,E3582=0,F3582=0,G3582=0),0,ROUND(IF(C3582=0,1,C3582)*IF(D3582=0,1,D3582)*IF(E3582=0,1,E3582)*IF(F3582=0,1,F3582)*IF(G3582=0,1,G3582),2))</f>
        <v>0</v>
      </c>
      <c r="I3582" s="63"/>
      <c r="J3582" s="7"/>
      <c r="K3582" s="8"/>
      <c r="M3582" s="391"/>
    </row>
    <row r="3583" spans="1:13" ht="24.95" customHeight="1">
      <c r="A3583" s="32">
        <f t="shared" si="714"/>
        <v>0</v>
      </c>
      <c r="B3583" s="10"/>
      <c r="C3583" s="2"/>
      <c r="D3583" s="2"/>
      <c r="E3583" s="2"/>
      <c r="F3583" s="2"/>
      <c r="G3583" s="2"/>
      <c r="H3583" s="3">
        <f t="shared" si="715"/>
        <v>0</v>
      </c>
      <c r="I3583" s="63"/>
      <c r="J3583" s="7"/>
      <c r="K3583" s="8"/>
      <c r="M3583" s="391"/>
    </row>
    <row r="3584" spans="1:13" ht="24.95" customHeight="1">
      <c r="A3584" s="32">
        <f t="shared" si="714"/>
        <v>0</v>
      </c>
      <c r="B3584" s="10"/>
      <c r="C3584" s="2"/>
      <c r="D3584" s="2"/>
      <c r="E3584" s="2"/>
      <c r="F3584" s="2"/>
      <c r="G3584" s="2"/>
      <c r="H3584" s="3">
        <f t="shared" si="715"/>
        <v>0</v>
      </c>
      <c r="I3584" s="63"/>
      <c r="J3584" s="7"/>
      <c r="K3584" s="8"/>
      <c r="M3584" s="391"/>
    </row>
    <row r="3585" spans="1:13" ht="24.95" customHeight="1">
      <c r="A3585" s="32">
        <f t="shared" si="714"/>
        <v>0</v>
      </c>
      <c r="B3585" s="10"/>
      <c r="C3585" s="2"/>
      <c r="D3585" s="2"/>
      <c r="E3585" s="2"/>
      <c r="F3585" s="2"/>
      <c r="G3585" s="2"/>
      <c r="H3585" s="3">
        <f t="shared" si="715"/>
        <v>0</v>
      </c>
      <c r="I3585" s="63"/>
      <c r="J3585" s="7"/>
      <c r="K3585" s="8"/>
      <c r="M3585" s="391"/>
    </row>
    <row r="3586" spans="1:13" ht="24.95" customHeight="1">
      <c r="A3586" s="32">
        <f t="shared" si="714"/>
        <v>0</v>
      </c>
      <c r="B3586" s="10"/>
      <c r="C3586" s="2"/>
      <c r="D3586" s="2"/>
      <c r="E3586" s="2"/>
      <c r="F3586" s="2"/>
      <c r="G3586" s="2"/>
      <c r="H3586" s="3">
        <f t="shared" si="715"/>
        <v>0</v>
      </c>
      <c r="I3586" s="63"/>
      <c r="J3586" s="7"/>
      <c r="K3586" s="8"/>
      <c r="M3586" s="391"/>
    </row>
    <row r="3587" spans="1:13" ht="24.95" customHeight="1">
      <c r="A3587" s="32">
        <f t="shared" si="714"/>
        <v>0</v>
      </c>
      <c r="B3587" s="10"/>
      <c r="C3587" s="2"/>
      <c r="D3587" s="2"/>
      <c r="E3587" s="2"/>
      <c r="F3587" s="2"/>
      <c r="G3587" s="2"/>
      <c r="H3587" s="3">
        <f t="shared" si="715"/>
        <v>0</v>
      </c>
      <c r="I3587" s="63"/>
      <c r="J3587" s="7"/>
      <c r="K3587" s="8"/>
      <c r="M3587" s="391"/>
    </row>
    <row r="3588" spans="1:13" ht="24.95" customHeight="1">
      <c r="A3588" s="32">
        <f t="shared" si="714"/>
        <v>0</v>
      </c>
      <c r="B3588" s="10"/>
      <c r="C3588" s="2"/>
      <c r="D3588" s="2"/>
      <c r="E3588" s="2"/>
      <c r="F3588" s="2"/>
      <c r="G3588" s="2"/>
      <c r="H3588" s="3">
        <f t="shared" si="715"/>
        <v>0</v>
      </c>
      <c r="I3588" s="63"/>
      <c r="J3588" s="7"/>
      <c r="K3588" s="8"/>
      <c r="M3588" s="391"/>
    </row>
    <row r="3589" spans="1:13" ht="24.95" customHeight="1">
      <c r="A3589" s="33" t="e">
        <f>VLOOKUP(B3580,O:W,2)</f>
        <v>#N/A</v>
      </c>
      <c r="B3589" s="649" t="s">
        <v>70</v>
      </c>
      <c r="C3589" s="650"/>
      <c r="D3589" s="650"/>
      <c r="E3589" s="650"/>
      <c r="F3589" s="650"/>
      <c r="G3589" s="650"/>
      <c r="H3589" s="6"/>
      <c r="I3589" s="63">
        <f>SUM(H3581:H3589)</f>
        <v>0</v>
      </c>
      <c r="J3589" s="1" t="e">
        <f>VLOOKUP(B3580,O:W,7)</f>
        <v>#N/A</v>
      </c>
      <c r="K3589" s="8"/>
      <c r="M3589" s="391"/>
    </row>
    <row r="3590" spans="1:13" ht="45.75" customHeight="1">
      <c r="A3590" s="32">
        <f>IF(B3590&gt;0,1,0)</f>
        <v>0</v>
      </c>
      <c r="B3590" s="647"/>
      <c r="C3590" s="648"/>
      <c r="D3590" s="648"/>
      <c r="E3590" s="648"/>
      <c r="F3590" s="648"/>
      <c r="G3590" s="648"/>
      <c r="H3590" s="6"/>
      <c r="I3590" s="63"/>
      <c r="J3590" s="7"/>
      <c r="K3590" s="8"/>
      <c r="M3590" s="390" t="s">
        <v>3893</v>
      </c>
    </row>
    <row r="3591" spans="1:13" ht="24.95" customHeight="1">
      <c r="A3591" s="32">
        <f t="shared" ref="A3591:A3598" si="716">IF(H3591&gt;0,1,0)</f>
        <v>0</v>
      </c>
      <c r="B3591" s="10"/>
      <c r="C3591" s="2"/>
      <c r="D3591" s="2"/>
      <c r="E3591" s="2"/>
      <c r="F3591" s="2"/>
      <c r="G3591" s="2"/>
      <c r="H3591" s="3">
        <f>IF(AND(C3591=0,D3591=0,E3591=0,F3591=0,G3591=0),0,ROUND(IF(C3591=0,1,C3591)*IF(D3591=0,1,D3591)*IF(E3591=0,1,E3591)*IF(F3591=0,1,F3591)*IF(G3591=0,1,G3591),2))</f>
        <v>0</v>
      </c>
      <c r="I3591" s="63"/>
      <c r="J3591" s="7"/>
      <c r="K3591" s="8"/>
      <c r="M3591" s="391" t="s">
        <v>3894</v>
      </c>
    </row>
    <row r="3592" spans="1:13" ht="24.95" customHeight="1">
      <c r="A3592" s="32">
        <f t="shared" si="716"/>
        <v>0</v>
      </c>
      <c r="B3592" s="10"/>
      <c r="C3592" s="2"/>
      <c r="D3592" s="2"/>
      <c r="E3592" s="2"/>
      <c r="F3592" s="2"/>
      <c r="G3592" s="2"/>
      <c r="H3592" s="3">
        <f t="shared" ref="H3592:H3598" si="717">IF(AND(C3592=0,D3592=0,E3592=0,F3592=0,G3592=0),0,ROUND(IF(C3592=0,1,C3592)*IF(D3592=0,1,D3592)*IF(E3592=0,1,E3592)*IF(F3592=0,1,F3592)*IF(G3592=0,1,G3592),2))</f>
        <v>0</v>
      </c>
      <c r="I3592" s="63"/>
      <c r="J3592" s="7"/>
      <c r="K3592" s="8"/>
      <c r="M3592" s="391"/>
    </row>
    <row r="3593" spans="1:13" ht="24.95" customHeight="1">
      <c r="A3593" s="32">
        <f t="shared" si="716"/>
        <v>0</v>
      </c>
      <c r="B3593" s="10"/>
      <c r="C3593" s="2"/>
      <c r="D3593" s="2"/>
      <c r="E3593" s="2"/>
      <c r="F3593" s="2"/>
      <c r="G3593" s="2"/>
      <c r="H3593" s="3">
        <f t="shared" si="717"/>
        <v>0</v>
      </c>
      <c r="I3593" s="63"/>
      <c r="J3593" s="7"/>
      <c r="K3593" s="8"/>
      <c r="M3593" s="391"/>
    </row>
    <row r="3594" spans="1:13" ht="24.95" customHeight="1">
      <c r="A3594" s="32">
        <f t="shared" si="716"/>
        <v>0</v>
      </c>
      <c r="B3594" s="10"/>
      <c r="C3594" s="2"/>
      <c r="D3594" s="2"/>
      <c r="E3594" s="2"/>
      <c r="F3594" s="2"/>
      <c r="G3594" s="2"/>
      <c r="H3594" s="3">
        <f t="shared" si="717"/>
        <v>0</v>
      </c>
      <c r="I3594" s="63"/>
      <c r="J3594" s="7"/>
      <c r="K3594" s="8"/>
      <c r="M3594" s="391"/>
    </row>
    <row r="3595" spans="1:13" ht="24.95" customHeight="1">
      <c r="A3595" s="32">
        <f t="shared" si="716"/>
        <v>0</v>
      </c>
      <c r="B3595" s="10"/>
      <c r="C3595" s="2"/>
      <c r="D3595" s="2"/>
      <c r="E3595" s="2"/>
      <c r="F3595" s="2"/>
      <c r="G3595" s="2"/>
      <c r="H3595" s="3">
        <f t="shared" si="717"/>
        <v>0</v>
      </c>
      <c r="I3595" s="63"/>
      <c r="J3595" s="7"/>
      <c r="K3595" s="8"/>
      <c r="M3595" s="391"/>
    </row>
    <row r="3596" spans="1:13" ht="24.95" customHeight="1">
      <c r="A3596" s="32">
        <f t="shared" si="716"/>
        <v>0</v>
      </c>
      <c r="B3596" s="10"/>
      <c r="C3596" s="2"/>
      <c r="D3596" s="2"/>
      <c r="E3596" s="2"/>
      <c r="F3596" s="2"/>
      <c r="G3596" s="2"/>
      <c r="H3596" s="3">
        <f t="shared" si="717"/>
        <v>0</v>
      </c>
      <c r="I3596" s="63"/>
      <c r="J3596" s="7"/>
      <c r="K3596" s="8"/>
      <c r="M3596" s="391"/>
    </row>
    <row r="3597" spans="1:13" ht="24.95" customHeight="1">
      <c r="A3597" s="32">
        <f t="shared" si="716"/>
        <v>0</v>
      </c>
      <c r="B3597" s="10"/>
      <c r="C3597" s="2"/>
      <c r="D3597" s="2"/>
      <c r="E3597" s="2"/>
      <c r="F3597" s="2"/>
      <c r="G3597" s="2"/>
      <c r="H3597" s="3">
        <f t="shared" si="717"/>
        <v>0</v>
      </c>
      <c r="I3597" s="63"/>
      <c r="J3597" s="7"/>
      <c r="K3597" s="8"/>
      <c r="M3597" s="391"/>
    </row>
    <row r="3598" spans="1:13" ht="24.95" customHeight="1">
      <c r="A3598" s="32">
        <f t="shared" si="716"/>
        <v>0</v>
      </c>
      <c r="B3598" s="10"/>
      <c r="C3598" s="2"/>
      <c r="D3598" s="2"/>
      <c r="E3598" s="2"/>
      <c r="F3598" s="2"/>
      <c r="G3598" s="2"/>
      <c r="H3598" s="3">
        <f t="shared" si="717"/>
        <v>0</v>
      </c>
      <c r="I3598" s="63"/>
      <c r="J3598" s="7"/>
      <c r="K3598" s="8"/>
      <c r="M3598" s="391"/>
    </row>
    <row r="3599" spans="1:13" ht="24.95" customHeight="1">
      <c r="A3599" s="33" t="e">
        <f>VLOOKUP(B3590,O:W,2)</f>
        <v>#N/A</v>
      </c>
      <c r="B3599" s="649" t="s">
        <v>70</v>
      </c>
      <c r="C3599" s="650"/>
      <c r="D3599" s="650"/>
      <c r="E3599" s="650"/>
      <c r="F3599" s="650"/>
      <c r="G3599" s="650"/>
      <c r="H3599" s="6"/>
      <c r="I3599" s="63">
        <f>SUM(H3591:H3599)</f>
        <v>0</v>
      </c>
      <c r="J3599" s="1" t="e">
        <f>VLOOKUP(B3590,O:W,7)</f>
        <v>#N/A</v>
      </c>
      <c r="K3599" s="8"/>
      <c r="M3599" s="391"/>
    </row>
    <row r="3600" spans="1:13" ht="45.75" customHeight="1">
      <c r="A3600" s="32">
        <f>IF(B3600&gt;0,1,0)</f>
        <v>0</v>
      </c>
      <c r="B3600" s="647"/>
      <c r="C3600" s="648"/>
      <c r="D3600" s="648"/>
      <c r="E3600" s="648"/>
      <c r="F3600" s="648"/>
      <c r="G3600" s="648"/>
      <c r="H3600" s="6"/>
      <c r="I3600" s="63"/>
      <c r="J3600" s="7"/>
      <c r="K3600" s="8"/>
      <c r="M3600" s="390" t="s">
        <v>3893</v>
      </c>
    </row>
    <row r="3601" spans="1:13" ht="24.95" customHeight="1">
      <c r="A3601" s="32">
        <f t="shared" ref="A3601:A3608" si="718">IF(H3601&gt;0,1,0)</f>
        <v>0</v>
      </c>
      <c r="B3601" s="10"/>
      <c r="C3601" s="2"/>
      <c r="D3601" s="2"/>
      <c r="E3601" s="2"/>
      <c r="F3601" s="2"/>
      <c r="G3601" s="2"/>
      <c r="H3601" s="3">
        <f>IF(AND(C3601=0,D3601=0,E3601=0,F3601=0,G3601=0),0,ROUND(IF(C3601=0,1,C3601)*IF(D3601=0,1,D3601)*IF(E3601=0,1,E3601)*IF(F3601=0,1,F3601)*IF(G3601=0,1,G3601),2))</f>
        <v>0</v>
      </c>
      <c r="I3601" s="63"/>
      <c r="J3601" s="7"/>
      <c r="K3601" s="8"/>
      <c r="M3601" s="391" t="s">
        <v>3894</v>
      </c>
    </row>
    <row r="3602" spans="1:13" ht="24.95" customHeight="1">
      <c r="A3602" s="32">
        <f t="shared" si="718"/>
        <v>0</v>
      </c>
      <c r="B3602" s="10"/>
      <c r="C3602" s="2"/>
      <c r="D3602" s="2"/>
      <c r="E3602" s="2"/>
      <c r="F3602" s="2"/>
      <c r="G3602" s="2"/>
      <c r="H3602" s="3">
        <f t="shared" ref="H3602:H3608" si="719">IF(AND(C3602=0,D3602=0,E3602=0,F3602=0,G3602=0),0,ROUND(IF(C3602=0,1,C3602)*IF(D3602=0,1,D3602)*IF(E3602=0,1,E3602)*IF(F3602=0,1,F3602)*IF(G3602=0,1,G3602),2))</f>
        <v>0</v>
      </c>
      <c r="I3602" s="63"/>
      <c r="J3602" s="7"/>
      <c r="K3602" s="8"/>
      <c r="M3602" s="391"/>
    </row>
    <row r="3603" spans="1:13" ht="24.95" customHeight="1">
      <c r="A3603" s="32">
        <f t="shared" si="718"/>
        <v>0</v>
      </c>
      <c r="B3603" s="10"/>
      <c r="C3603" s="2"/>
      <c r="D3603" s="2"/>
      <c r="E3603" s="2"/>
      <c r="F3603" s="2"/>
      <c r="G3603" s="2"/>
      <c r="H3603" s="3">
        <f t="shared" si="719"/>
        <v>0</v>
      </c>
      <c r="I3603" s="63"/>
      <c r="J3603" s="7"/>
      <c r="K3603" s="8"/>
      <c r="M3603" s="391"/>
    </row>
    <row r="3604" spans="1:13" ht="24.95" customHeight="1">
      <c r="A3604" s="32">
        <f t="shared" si="718"/>
        <v>0</v>
      </c>
      <c r="B3604" s="10"/>
      <c r="C3604" s="2"/>
      <c r="D3604" s="2"/>
      <c r="E3604" s="2"/>
      <c r="F3604" s="2"/>
      <c r="G3604" s="2"/>
      <c r="H3604" s="3">
        <f t="shared" si="719"/>
        <v>0</v>
      </c>
      <c r="I3604" s="63"/>
      <c r="J3604" s="7"/>
      <c r="K3604" s="8"/>
      <c r="M3604" s="391"/>
    </row>
    <row r="3605" spans="1:13" ht="24.95" customHeight="1">
      <c r="A3605" s="32">
        <f t="shared" si="718"/>
        <v>0</v>
      </c>
      <c r="B3605" s="10"/>
      <c r="C3605" s="2"/>
      <c r="D3605" s="2"/>
      <c r="E3605" s="2"/>
      <c r="F3605" s="2"/>
      <c r="G3605" s="2"/>
      <c r="H3605" s="3">
        <f t="shared" si="719"/>
        <v>0</v>
      </c>
      <c r="I3605" s="63"/>
      <c r="J3605" s="7"/>
      <c r="K3605" s="8"/>
      <c r="M3605" s="391"/>
    </row>
    <row r="3606" spans="1:13" ht="24.95" customHeight="1">
      <c r="A3606" s="32">
        <f t="shared" si="718"/>
        <v>0</v>
      </c>
      <c r="B3606" s="10"/>
      <c r="C3606" s="2"/>
      <c r="D3606" s="2"/>
      <c r="E3606" s="2"/>
      <c r="F3606" s="2"/>
      <c r="G3606" s="2"/>
      <c r="H3606" s="3">
        <f t="shared" si="719"/>
        <v>0</v>
      </c>
      <c r="I3606" s="63"/>
      <c r="J3606" s="7"/>
      <c r="K3606" s="8"/>
      <c r="M3606" s="391"/>
    </row>
    <row r="3607" spans="1:13" ht="24.95" customHeight="1">
      <c r="A3607" s="32">
        <f t="shared" si="718"/>
        <v>0</v>
      </c>
      <c r="B3607" s="10"/>
      <c r="C3607" s="2"/>
      <c r="D3607" s="2"/>
      <c r="E3607" s="2"/>
      <c r="F3607" s="2"/>
      <c r="G3607" s="2"/>
      <c r="H3607" s="3">
        <f t="shared" si="719"/>
        <v>0</v>
      </c>
      <c r="I3607" s="63"/>
      <c r="J3607" s="7"/>
      <c r="K3607" s="8"/>
      <c r="M3607" s="391"/>
    </row>
    <row r="3608" spans="1:13" ht="24.95" customHeight="1">
      <c r="A3608" s="32">
        <f t="shared" si="718"/>
        <v>0</v>
      </c>
      <c r="B3608" s="10"/>
      <c r="C3608" s="2"/>
      <c r="D3608" s="2"/>
      <c r="E3608" s="2"/>
      <c r="F3608" s="2"/>
      <c r="G3608" s="2"/>
      <c r="H3608" s="3">
        <f t="shared" si="719"/>
        <v>0</v>
      </c>
      <c r="I3608" s="63"/>
      <c r="J3608" s="7"/>
      <c r="K3608" s="8"/>
      <c r="M3608" s="391"/>
    </row>
    <row r="3609" spans="1:13" ht="24.95" customHeight="1">
      <c r="A3609" s="33" t="e">
        <f>VLOOKUP(B3600,O:W,2)</f>
        <v>#N/A</v>
      </c>
      <c r="B3609" s="649" t="s">
        <v>70</v>
      </c>
      <c r="C3609" s="650"/>
      <c r="D3609" s="650"/>
      <c r="E3609" s="650"/>
      <c r="F3609" s="650"/>
      <c r="G3609" s="650"/>
      <c r="H3609" s="6"/>
      <c r="I3609" s="63">
        <f>SUM(H3601:H3609)</f>
        <v>0</v>
      </c>
      <c r="J3609" s="1" t="e">
        <f>VLOOKUP(B3600,O:W,7)</f>
        <v>#N/A</v>
      </c>
      <c r="K3609" s="8"/>
      <c r="M3609" s="391"/>
    </row>
    <row r="3610" spans="1:13" ht="45.75" customHeight="1">
      <c r="A3610" s="32">
        <f>IF(B3610&gt;0,1,0)</f>
        <v>0</v>
      </c>
      <c r="B3610" s="647"/>
      <c r="C3610" s="648"/>
      <c r="D3610" s="648"/>
      <c r="E3610" s="648"/>
      <c r="F3610" s="648"/>
      <c r="G3610" s="648"/>
      <c r="H3610" s="6"/>
      <c r="I3610" s="63"/>
      <c r="J3610" s="7"/>
      <c r="K3610" s="8"/>
      <c r="M3610" s="390" t="s">
        <v>3893</v>
      </c>
    </row>
    <row r="3611" spans="1:13" ht="24.95" customHeight="1">
      <c r="A3611" s="32">
        <f t="shared" ref="A3611:A3618" si="720">IF(H3611&gt;0,1,0)</f>
        <v>0</v>
      </c>
      <c r="B3611" s="10"/>
      <c r="C3611" s="2"/>
      <c r="D3611" s="2"/>
      <c r="E3611" s="2"/>
      <c r="F3611" s="2"/>
      <c r="G3611" s="2"/>
      <c r="H3611" s="3">
        <f>IF(AND(C3611=0,D3611=0,E3611=0,F3611=0,G3611=0),0,ROUND(IF(C3611=0,1,C3611)*IF(D3611=0,1,D3611)*IF(E3611=0,1,E3611)*IF(F3611=0,1,F3611)*IF(G3611=0,1,G3611),2))</f>
        <v>0</v>
      </c>
      <c r="I3611" s="63"/>
      <c r="J3611" s="7"/>
      <c r="K3611" s="8"/>
      <c r="M3611" s="391" t="s">
        <v>3894</v>
      </c>
    </row>
    <row r="3612" spans="1:13" ht="24.95" customHeight="1">
      <c r="A3612" s="32">
        <f t="shared" si="720"/>
        <v>0</v>
      </c>
      <c r="B3612" s="10"/>
      <c r="C3612" s="2"/>
      <c r="D3612" s="2"/>
      <c r="E3612" s="2"/>
      <c r="F3612" s="2"/>
      <c r="G3612" s="2"/>
      <c r="H3612" s="3">
        <f t="shared" ref="H3612:H3618" si="721">IF(AND(C3612=0,D3612=0,E3612=0,F3612=0,G3612=0),0,ROUND(IF(C3612=0,1,C3612)*IF(D3612=0,1,D3612)*IF(E3612=0,1,E3612)*IF(F3612=0,1,F3612)*IF(G3612=0,1,G3612),2))</f>
        <v>0</v>
      </c>
      <c r="I3612" s="63"/>
      <c r="J3612" s="7"/>
      <c r="K3612" s="8"/>
      <c r="M3612" s="391"/>
    </row>
    <row r="3613" spans="1:13" ht="24.95" customHeight="1">
      <c r="A3613" s="32">
        <f t="shared" si="720"/>
        <v>0</v>
      </c>
      <c r="B3613" s="10"/>
      <c r="C3613" s="2"/>
      <c r="D3613" s="2"/>
      <c r="E3613" s="2"/>
      <c r="F3613" s="2"/>
      <c r="G3613" s="2"/>
      <c r="H3613" s="3">
        <f t="shared" si="721"/>
        <v>0</v>
      </c>
      <c r="I3613" s="63"/>
      <c r="J3613" s="7"/>
      <c r="K3613" s="8"/>
      <c r="M3613" s="391"/>
    </row>
    <row r="3614" spans="1:13" ht="24.95" customHeight="1">
      <c r="A3614" s="32">
        <f t="shared" si="720"/>
        <v>0</v>
      </c>
      <c r="B3614" s="10"/>
      <c r="C3614" s="2"/>
      <c r="D3614" s="2"/>
      <c r="E3614" s="2"/>
      <c r="F3614" s="2"/>
      <c r="G3614" s="2"/>
      <c r="H3614" s="3">
        <f t="shared" si="721"/>
        <v>0</v>
      </c>
      <c r="I3614" s="63"/>
      <c r="J3614" s="7"/>
      <c r="K3614" s="8"/>
      <c r="M3614" s="391"/>
    </row>
    <row r="3615" spans="1:13" ht="24.95" customHeight="1">
      <c r="A3615" s="32">
        <f t="shared" si="720"/>
        <v>0</v>
      </c>
      <c r="B3615" s="10"/>
      <c r="C3615" s="2"/>
      <c r="D3615" s="2"/>
      <c r="E3615" s="2"/>
      <c r="F3615" s="2"/>
      <c r="G3615" s="2"/>
      <c r="H3615" s="3">
        <f t="shared" si="721"/>
        <v>0</v>
      </c>
      <c r="I3615" s="63"/>
      <c r="J3615" s="7"/>
      <c r="K3615" s="8"/>
      <c r="M3615" s="391"/>
    </row>
    <row r="3616" spans="1:13" ht="24.95" customHeight="1">
      <c r="A3616" s="32">
        <f t="shared" si="720"/>
        <v>0</v>
      </c>
      <c r="B3616" s="10"/>
      <c r="C3616" s="2"/>
      <c r="D3616" s="2"/>
      <c r="E3616" s="2"/>
      <c r="F3616" s="2"/>
      <c r="G3616" s="2"/>
      <c r="H3616" s="3">
        <f t="shared" si="721"/>
        <v>0</v>
      </c>
      <c r="I3616" s="63"/>
      <c r="J3616" s="7"/>
      <c r="K3616" s="8"/>
      <c r="M3616" s="391"/>
    </row>
    <row r="3617" spans="1:13" ht="24.95" customHeight="1">
      <c r="A3617" s="32">
        <f t="shared" si="720"/>
        <v>0</v>
      </c>
      <c r="B3617" s="10"/>
      <c r="C3617" s="2"/>
      <c r="D3617" s="2"/>
      <c r="E3617" s="2"/>
      <c r="F3617" s="2"/>
      <c r="G3617" s="2"/>
      <c r="H3617" s="3">
        <f t="shared" si="721"/>
        <v>0</v>
      </c>
      <c r="I3617" s="63"/>
      <c r="J3617" s="7"/>
      <c r="K3617" s="8"/>
      <c r="M3617" s="391"/>
    </row>
    <row r="3618" spans="1:13" ht="24.95" customHeight="1">
      <c r="A3618" s="32">
        <f t="shared" si="720"/>
        <v>0</v>
      </c>
      <c r="B3618" s="10"/>
      <c r="C3618" s="2"/>
      <c r="D3618" s="2"/>
      <c r="E3618" s="2"/>
      <c r="F3618" s="2"/>
      <c r="G3618" s="2"/>
      <c r="H3618" s="3">
        <f t="shared" si="721"/>
        <v>0</v>
      </c>
      <c r="I3618" s="63"/>
      <c r="J3618" s="7"/>
      <c r="K3618" s="8"/>
      <c r="M3618" s="391"/>
    </row>
    <row r="3619" spans="1:13" ht="24.95" customHeight="1">
      <c r="A3619" s="33" t="e">
        <f>VLOOKUP(B3610,O:W,2)</f>
        <v>#N/A</v>
      </c>
      <c r="B3619" s="649" t="s">
        <v>70</v>
      </c>
      <c r="C3619" s="650"/>
      <c r="D3619" s="650"/>
      <c r="E3619" s="650"/>
      <c r="F3619" s="650"/>
      <c r="G3619" s="650"/>
      <c r="H3619" s="6"/>
      <c r="I3619" s="63">
        <f>SUM(H3611:H3619)</f>
        <v>0</v>
      </c>
      <c r="J3619" s="1" t="e">
        <f>VLOOKUP(B3610,O:W,7)</f>
        <v>#N/A</v>
      </c>
      <c r="K3619" s="8"/>
      <c r="M3619" s="391"/>
    </row>
    <row r="3620" spans="1:13" ht="45.75" customHeight="1">
      <c r="A3620" s="32">
        <f>IF(B3620&gt;0,1,0)</f>
        <v>0</v>
      </c>
      <c r="B3620" s="647"/>
      <c r="C3620" s="648"/>
      <c r="D3620" s="648"/>
      <c r="E3620" s="648"/>
      <c r="F3620" s="648"/>
      <c r="G3620" s="648"/>
      <c r="H3620" s="6"/>
      <c r="I3620" s="63"/>
      <c r="J3620" s="7"/>
      <c r="K3620" s="8"/>
      <c r="M3620" s="390" t="s">
        <v>3893</v>
      </c>
    </row>
    <row r="3621" spans="1:13" ht="24.95" customHeight="1">
      <c r="A3621" s="32">
        <f t="shared" ref="A3621:A3628" si="722">IF(H3621&gt;0,1,0)</f>
        <v>0</v>
      </c>
      <c r="B3621" s="10"/>
      <c r="C3621" s="2"/>
      <c r="D3621" s="2"/>
      <c r="E3621" s="2"/>
      <c r="F3621" s="2"/>
      <c r="G3621" s="2"/>
      <c r="H3621" s="3">
        <f>IF(AND(C3621=0,D3621=0,E3621=0,F3621=0,G3621=0),0,ROUND(IF(C3621=0,1,C3621)*IF(D3621=0,1,D3621)*IF(E3621=0,1,E3621)*IF(F3621=0,1,F3621)*IF(G3621=0,1,G3621),2))</f>
        <v>0</v>
      </c>
      <c r="I3621" s="63"/>
      <c r="J3621" s="7"/>
      <c r="K3621" s="8"/>
      <c r="M3621" s="391" t="s">
        <v>3894</v>
      </c>
    </row>
    <row r="3622" spans="1:13" ht="24.95" customHeight="1">
      <c r="A3622" s="32">
        <f t="shared" si="722"/>
        <v>0</v>
      </c>
      <c r="B3622" s="10"/>
      <c r="C3622" s="2"/>
      <c r="D3622" s="2"/>
      <c r="E3622" s="2"/>
      <c r="F3622" s="2"/>
      <c r="G3622" s="2"/>
      <c r="H3622" s="3">
        <f t="shared" ref="H3622:H3628" si="723">IF(AND(C3622=0,D3622=0,E3622=0,F3622=0,G3622=0),0,ROUND(IF(C3622=0,1,C3622)*IF(D3622=0,1,D3622)*IF(E3622=0,1,E3622)*IF(F3622=0,1,F3622)*IF(G3622=0,1,G3622),2))</f>
        <v>0</v>
      </c>
      <c r="I3622" s="63"/>
      <c r="J3622" s="7"/>
      <c r="K3622" s="8"/>
      <c r="M3622" s="391"/>
    </row>
    <row r="3623" spans="1:13" ht="24.95" customHeight="1">
      <c r="A3623" s="32">
        <f t="shared" si="722"/>
        <v>0</v>
      </c>
      <c r="B3623" s="10"/>
      <c r="C3623" s="2"/>
      <c r="D3623" s="2"/>
      <c r="E3623" s="2"/>
      <c r="F3623" s="2"/>
      <c r="G3623" s="2"/>
      <c r="H3623" s="3">
        <f t="shared" si="723"/>
        <v>0</v>
      </c>
      <c r="I3623" s="63"/>
      <c r="J3623" s="7"/>
      <c r="K3623" s="8"/>
      <c r="M3623" s="391"/>
    </row>
    <row r="3624" spans="1:13" ht="24.95" customHeight="1">
      <c r="A3624" s="32">
        <f t="shared" si="722"/>
        <v>0</v>
      </c>
      <c r="B3624" s="10"/>
      <c r="C3624" s="2"/>
      <c r="D3624" s="2"/>
      <c r="E3624" s="2"/>
      <c r="F3624" s="2"/>
      <c r="G3624" s="2"/>
      <c r="H3624" s="3">
        <f t="shared" si="723"/>
        <v>0</v>
      </c>
      <c r="I3624" s="63"/>
      <c r="J3624" s="7"/>
      <c r="K3624" s="8"/>
      <c r="M3624" s="391"/>
    </row>
    <row r="3625" spans="1:13" ht="24.95" customHeight="1">
      <c r="A3625" s="32">
        <f t="shared" si="722"/>
        <v>0</v>
      </c>
      <c r="B3625" s="10"/>
      <c r="C3625" s="2"/>
      <c r="D3625" s="2"/>
      <c r="E3625" s="2"/>
      <c r="F3625" s="2"/>
      <c r="G3625" s="2"/>
      <c r="H3625" s="3">
        <f t="shared" si="723"/>
        <v>0</v>
      </c>
      <c r="I3625" s="63"/>
      <c r="J3625" s="7"/>
      <c r="K3625" s="8"/>
      <c r="M3625" s="391"/>
    </row>
    <row r="3626" spans="1:13" ht="24.95" customHeight="1">
      <c r="A3626" s="32">
        <f t="shared" si="722"/>
        <v>0</v>
      </c>
      <c r="B3626" s="10"/>
      <c r="C3626" s="2"/>
      <c r="D3626" s="2"/>
      <c r="E3626" s="2"/>
      <c r="F3626" s="2"/>
      <c r="G3626" s="2"/>
      <c r="H3626" s="3">
        <f t="shared" si="723"/>
        <v>0</v>
      </c>
      <c r="I3626" s="63"/>
      <c r="J3626" s="7"/>
      <c r="K3626" s="8"/>
      <c r="M3626" s="391"/>
    </row>
    <row r="3627" spans="1:13" ht="24.95" customHeight="1">
      <c r="A3627" s="32">
        <f t="shared" si="722"/>
        <v>0</v>
      </c>
      <c r="B3627" s="10"/>
      <c r="C3627" s="2"/>
      <c r="D3627" s="2"/>
      <c r="E3627" s="2"/>
      <c r="F3627" s="2"/>
      <c r="G3627" s="2"/>
      <c r="H3627" s="3">
        <f t="shared" si="723"/>
        <v>0</v>
      </c>
      <c r="I3627" s="63"/>
      <c r="J3627" s="7"/>
      <c r="K3627" s="8"/>
      <c r="M3627" s="391"/>
    </row>
    <row r="3628" spans="1:13" ht="24.95" customHeight="1">
      <c r="A3628" s="32">
        <f t="shared" si="722"/>
        <v>0</v>
      </c>
      <c r="B3628" s="10"/>
      <c r="C3628" s="2"/>
      <c r="D3628" s="2"/>
      <c r="E3628" s="2"/>
      <c r="F3628" s="2"/>
      <c r="G3628" s="2"/>
      <c r="H3628" s="3">
        <f t="shared" si="723"/>
        <v>0</v>
      </c>
      <c r="I3628" s="63"/>
      <c r="J3628" s="7"/>
      <c r="K3628" s="8"/>
      <c r="M3628" s="391"/>
    </row>
    <row r="3629" spans="1:13" ht="24.95" customHeight="1">
      <c r="A3629" s="33" t="e">
        <f>VLOOKUP(B3620,O:W,2)</f>
        <v>#N/A</v>
      </c>
      <c r="B3629" s="649" t="s">
        <v>70</v>
      </c>
      <c r="C3629" s="650"/>
      <c r="D3629" s="650"/>
      <c r="E3629" s="650"/>
      <c r="F3629" s="650"/>
      <c r="G3629" s="650"/>
      <c r="H3629" s="6"/>
      <c r="I3629" s="63">
        <f>SUM(H3621:H3629)</f>
        <v>0</v>
      </c>
      <c r="J3629" s="1" t="e">
        <f>VLOOKUP(B3620,O:W,7)</f>
        <v>#N/A</v>
      </c>
      <c r="K3629" s="8"/>
      <c r="M3629" s="391"/>
    </row>
    <row r="3630" spans="1:13" ht="45.75" customHeight="1">
      <c r="A3630" s="32">
        <f>IF(B3630&gt;0,1,0)</f>
        <v>0</v>
      </c>
      <c r="B3630" s="647"/>
      <c r="C3630" s="648"/>
      <c r="D3630" s="648"/>
      <c r="E3630" s="648"/>
      <c r="F3630" s="648"/>
      <c r="G3630" s="648"/>
      <c r="H3630" s="6"/>
      <c r="I3630" s="63"/>
      <c r="J3630" s="7"/>
      <c r="K3630" s="8"/>
      <c r="M3630" s="390" t="s">
        <v>3893</v>
      </c>
    </row>
    <row r="3631" spans="1:13" ht="24.95" customHeight="1">
      <c r="A3631" s="32">
        <f t="shared" ref="A3631:A3638" si="724">IF(H3631&gt;0,1,0)</f>
        <v>0</v>
      </c>
      <c r="B3631" s="10"/>
      <c r="C3631" s="2"/>
      <c r="D3631" s="2"/>
      <c r="E3631" s="2"/>
      <c r="F3631" s="2"/>
      <c r="G3631" s="2"/>
      <c r="H3631" s="3">
        <f>IF(AND(C3631=0,D3631=0,E3631=0,F3631=0,G3631=0),0,ROUND(IF(C3631=0,1,C3631)*IF(D3631=0,1,D3631)*IF(E3631=0,1,E3631)*IF(F3631=0,1,F3631)*IF(G3631=0,1,G3631),2))</f>
        <v>0</v>
      </c>
      <c r="I3631" s="63"/>
      <c r="J3631" s="7"/>
      <c r="K3631" s="8"/>
      <c r="M3631" s="391" t="s">
        <v>3894</v>
      </c>
    </row>
    <row r="3632" spans="1:13" ht="24.95" customHeight="1">
      <c r="A3632" s="32">
        <f t="shared" si="724"/>
        <v>0</v>
      </c>
      <c r="B3632" s="10"/>
      <c r="C3632" s="2"/>
      <c r="D3632" s="2"/>
      <c r="E3632" s="2"/>
      <c r="F3632" s="2"/>
      <c r="G3632" s="2"/>
      <c r="H3632" s="3">
        <f t="shared" ref="H3632:H3638" si="725">IF(AND(C3632=0,D3632=0,E3632=0,F3632=0,G3632=0),0,ROUND(IF(C3632=0,1,C3632)*IF(D3632=0,1,D3632)*IF(E3632=0,1,E3632)*IF(F3632=0,1,F3632)*IF(G3632=0,1,G3632),2))</f>
        <v>0</v>
      </c>
      <c r="I3632" s="63"/>
      <c r="J3632" s="7"/>
      <c r="K3632" s="8"/>
      <c r="M3632" s="391"/>
    </row>
    <row r="3633" spans="1:13" ht="24.95" customHeight="1">
      <c r="A3633" s="32">
        <f t="shared" si="724"/>
        <v>0</v>
      </c>
      <c r="B3633" s="10"/>
      <c r="C3633" s="2"/>
      <c r="D3633" s="2"/>
      <c r="E3633" s="2"/>
      <c r="F3633" s="2"/>
      <c r="G3633" s="2"/>
      <c r="H3633" s="3">
        <f t="shared" si="725"/>
        <v>0</v>
      </c>
      <c r="I3633" s="63"/>
      <c r="J3633" s="7"/>
      <c r="K3633" s="8"/>
      <c r="M3633" s="391"/>
    </row>
    <row r="3634" spans="1:13" ht="24.95" customHeight="1">
      <c r="A3634" s="32">
        <f t="shared" si="724"/>
        <v>0</v>
      </c>
      <c r="B3634" s="10"/>
      <c r="C3634" s="2"/>
      <c r="D3634" s="2"/>
      <c r="E3634" s="2"/>
      <c r="F3634" s="2"/>
      <c r="G3634" s="2"/>
      <c r="H3634" s="3">
        <f t="shared" si="725"/>
        <v>0</v>
      </c>
      <c r="I3634" s="63"/>
      <c r="J3634" s="7"/>
      <c r="K3634" s="8"/>
      <c r="M3634" s="391"/>
    </row>
    <row r="3635" spans="1:13" ht="24.95" customHeight="1">
      <c r="A3635" s="32">
        <f t="shared" si="724"/>
        <v>0</v>
      </c>
      <c r="B3635" s="10"/>
      <c r="C3635" s="2"/>
      <c r="D3635" s="2"/>
      <c r="E3635" s="2"/>
      <c r="F3635" s="2"/>
      <c r="G3635" s="2"/>
      <c r="H3635" s="3">
        <f t="shared" si="725"/>
        <v>0</v>
      </c>
      <c r="I3635" s="63"/>
      <c r="J3635" s="7"/>
      <c r="K3635" s="8"/>
      <c r="M3635" s="391"/>
    </row>
    <row r="3636" spans="1:13" ht="24.95" customHeight="1">
      <c r="A3636" s="32">
        <f t="shared" si="724"/>
        <v>0</v>
      </c>
      <c r="B3636" s="10"/>
      <c r="C3636" s="2"/>
      <c r="D3636" s="2"/>
      <c r="E3636" s="2"/>
      <c r="F3636" s="2"/>
      <c r="G3636" s="2"/>
      <c r="H3636" s="3">
        <f t="shared" si="725"/>
        <v>0</v>
      </c>
      <c r="I3636" s="63"/>
      <c r="J3636" s="7"/>
      <c r="K3636" s="8"/>
      <c r="M3636" s="391"/>
    </row>
    <row r="3637" spans="1:13" ht="24.95" customHeight="1">
      <c r="A3637" s="32">
        <f t="shared" si="724"/>
        <v>0</v>
      </c>
      <c r="B3637" s="10"/>
      <c r="C3637" s="2"/>
      <c r="D3637" s="2"/>
      <c r="E3637" s="2"/>
      <c r="F3637" s="2"/>
      <c r="G3637" s="2"/>
      <c r="H3637" s="3">
        <f t="shared" si="725"/>
        <v>0</v>
      </c>
      <c r="I3637" s="63"/>
      <c r="J3637" s="7"/>
      <c r="K3637" s="8"/>
      <c r="M3637" s="391"/>
    </row>
    <row r="3638" spans="1:13" ht="24.95" customHeight="1">
      <c r="A3638" s="32">
        <f t="shared" si="724"/>
        <v>0</v>
      </c>
      <c r="B3638" s="10"/>
      <c r="C3638" s="2"/>
      <c r="D3638" s="2"/>
      <c r="E3638" s="2"/>
      <c r="F3638" s="2"/>
      <c r="G3638" s="2"/>
      <c r="H3638" s="3">
        <f t="shared" si="725"/>
        <v>0</v>
      </c>
      <c r="I3638" s="63"/>
      <c r="J3638" s="7"/>
      <c r="K3638" s="8"/>
      <c r="M3638" s="391"/>
    </row>
    <row r="3639" spans="1:13" ht="24.95" customHeight="1">
      <c r="A3639" s="33" t="e">
        <f>VLOOKUP(B3630,O:W,2)</f>
        <v>#N/A</v>
      </c>
      <c r="B3639" s="649" t="s">
        <v>70</v>
      </c>
      <c r="C3639" s="650"/>
      <c r="D3639" s="650"/>
      <c r="E3639" s="650"/>
      <c r="F3639" s="650"/>
      <c r="G3639" s="650"/>
      <c r="H3639" s="6"/>
      <c r="I3639" s="63">
        <f>SUM(H3631:H3639)</f>
        <v>0</v>
      </c>
      <c r="J3639" s="1" t="e">
        <f>VLOOKUP(B3630,O:W,7)</f>
        <v>#N/A</v>
      </c>
      <c r="K3639" s="8"/>
      <c r="M3639" s="391"/>
    </row>
    <row r="3640" spans="1:13" ht="45.75" customHeight="1">
      <c r="A3640" s="32">
        <f>IF(B3640&gt;0,1,0)</f>
        <v>0</v>
      </c>
      <c r="B3640" s="647"/>
      <c r="C3640" s="648"/>
      <c r="D3640" s="648"/>
      <c r="E3640" s="648"/>
      <c r="F3640" s="648"/>
      <c r="G3640" s="648"/>
      <c r="H3640" s="6"/>
      <c r="I3640" s="63"/>
      <c r="J3640" s="7"/>
      <c r="K3640" s="8"/>
      <c r="M3640" s="390" t="s">
        <v>3893</v>
      </c>
    </row>
    <row r="3641" spans="1:13" ht="24.95" customHeight="1">
      <c r="A3641" s="32">
        <f t="shared" ref="A3641:A3648" si="726">IF(H3641&gt;0,1,0)</f>
        <v>0</v>
      </c>
      <c r="B3641" s="10"/>
      <c r="C3641" s="2"/>
      <c r="D3641" s="2"/>
      <c r="E3641" s="2"/>
      <c r="F3641" s="2"/>
      <c r="G3641" s="2"/>
      <c r="H3641" s="3">
        <f>IF(AND(C3641=0,D3641=0,E3641=0,F3641=0,G3641=0),0,ROUND(IF(C3641=0,1,C3641)*IF(D3641=0,1,D3641)*IF(E3641=0,1,E3641)*IF(F3641=0,1,F3641)*IF(G3641=0,1,G3641),2))</f>
        <v>0</v>
      </c>
      <c r="I3641" s="63"/>
      <c r="J3641" s="7"/>
      <c r="K3641" s="8"/>
      <c r="M3641" s="391" t="s">
        <v>3894</v>
      </c>
    </row>
    <row r="3642" spans="1:13" ht="24.95" customHeight="1">
      <c r="A3642" s="32">
        <f t="shared" si="726"/>
        <v>0</v>
      </c>
      <c r="B3642" s="10"/>
      <c r="C3642" s="2"/>
      <c r="D3642" s="2"/>
      <c r="E3642" s="2"/>
      <c r="F3642" s="2"/>
      <c r="G3642" s="2"/>
      <c r="H3642" s="3">
        <f t="shared" ref="H3642:H3648" si="727">IF(AND(C3642=0,D3642=0,E3642=0,F3642=0,G3642=0),0,ROUND(IF(C3642=0,1,C3642)*IF(D3642=0,1,D3642)*IF(E3642=0,1,E3642)*IF(F3642=0,1,F3642)*IF(G3642=0,1,G3642),2))</f>
        <v>0</v>
      </c>
      <c r="I3642" s="63"/>
      <c r="J3642" s="7"/>
      <c r="K3642" s="8"/>
      <c r="M3642" s="391"/>
    </row>
    <row r="3643" spans="1:13" ht="24.95" customHeight="1">
      <c r="A3643" s="32">
        <f t="shared" si="726"/>
        <v>0</v>
      </c>
      <c r="B3643" s="10"/>
      <c r="C3643" s="2"/>
      <c r="D3643" s="2"/>
      <c r="E3643" s="2"/>
      <c r="F3643" s="2"/>
      <c r="G3643" s="2"/>
      <c r="H3643" s="3">
        <f t="shared" si="727"/>
        <v>0</v>
      </c>
      <c r="I3643" s="63"/>
      <c r="J3643" s="7"/>
      <c r="K3643" s="8"/>
      <c r="M3643" s="391"/>
    </row>
    <row r="3644" spans="1:13" ht="24.95" customHeight="1">
      <c r="A3644" s="32">
        <f t="shared" si="726"/>
        <v>0</v>
      </c>
      <c r="B3644" s="10"/>
      <c r="C3644" s="2"/>
      <c r="D3644" s="2"/>
      <c r="E3644" s="2"/>
      <c r="F3644" s="2"/>
      <c r="G3644" s="2"/>
      <c r="H3644" s="3">
        <f t="shared" si="727"/>
        <v>0</v>
      </c>
      <c r="I3644" s="63"/>
      <c r="J3644" s="7"/>
      <c r="K3644" s="8"/>
      <c r="M3644" s="391"/>
    </row>
    <row r="3645" spans="1:13" ht="24.95" customHeight="1">
      <c r="A3645" s="32">
        <f t="shared" si="726"/>
        <v>0</v>
      </c>
      <c r="B3645" s="10"/>
      <c r="C3645" s="2"/>
      <c r="D3645" s="2"/>
      <c r="E3645" s="2"/>
      <c r="F3645" s="2"/>
      <c r="G3645" s="2"/>
      <c r="H3645" s="3">
        <f t="shared" si="727"/>
        <v>0</v>
      </c>
      <c r="I3645" s="63"/>
      <c r="J3645" s="7"/>
      <c r="K3645" s="8"/>
      <c r="M3645" s="391"/>
    </row>
    <row r="3646" spans="1:13" ht="24.95" customHeight="1">
      <c r="A3646" s="32">
        <f t="shared" si="726"/>
        <v>0</v>
      </c>
      <c r="B3646" s="10"/>
      <c r="C3646" s="2"/>
      <c r="D3646" s="2"/>
      <c r="E3646" s="2"/>
      <c r="F3646" s="2"/>
      <c r="G3646" s="2"/>
      <c r="H3646" s="3">
        <f t="shared" si="727"/>
        <v>0</v>
      </c>
      <c r="I3646" s="63"/>
      <c r="J3646" s="7"/>
      <c r="K3646" s="8"/>
      <c r="M3646" s="391"/>
    </row>
    <row r="3647" spans="1:13" ht="24.95" customHeight="1">
      <c r="A3647" s="32">
        <f t="shared" si="726"/>
        <v>0</v>
      </c>
      <c r="B3647" s="10"/>
      <c r="C3647" s="2"/>
      <c r="D3647" s="2"/>
      <c r="E3647" s="2"/>
      <c r="F3647" s="2"/>
      <c r="G3647" s="2"/>
      <c r="H3647" s="3">
        <f t="shared" si="727"/>
        <v>0</v>
      </c>
      <c r="I3647" s="63"/>
      <c r="J3647" s="7"/>
      <c r="K3647" s="8"/>
      <c r="M3647" s="391"/>
    </row>
    <row r="3648" spans="1:13" ht="24.95" customHeight="1">
      <c r="A3648" s="32">
        <f t="shared" si="726"/>
        <v>0</v>
      </c>
      <c r="B3648" s="10"/>
      <c r="C3648" s="2"/>
      <c r="D3648" s="2"/>
      <c r="E3648" s="2"/>
      <c r="F3648" s="2"/>
      <c r="G3648" s="2"/>
      <c r="H3648" s="3">
        <f t="shared" si="727"/>
        <v>0</v>
      </c>
      <c r="I3648" s="63"/>
      <c r="J3648" s="7"/>
      <c r="K3648" s="8"/>
      <c r="M3648" s="391"/>
    </row>
    <row r="3649" spans="1:13" ht="24.95" customHeight="1">
      <c r="A3649" s="33" t="e">
        <f>VLOOKUP(B3640,O:W,2)</f>
        <v>#N/A</v>
      </c>
      <c r="B3649" s="649" t="s">
        <v>70</v>
      </c>
      <c r="C3649" s="650"/>
      <c r="D3649" s="650"/>
      <c r="E3649" s="650"/>
      <c r="F3649" s="650"/>
      <c r="G3649" s="650"/>
      <c r="H3649" s="6"/>
      <c r="I3649" s="63">
        <f>SUM(H3641:H3649)</f>
        <v>0</v>
      </c>
      <c r="J3649" s="1" t="e">
        <f>VLOOKUP(B3640,O:W,7)</f>
        <v>#N/A</v>
      </c>
      <c r="K3649" s="8"/>
      <c r="M3649" s="391"/>
    </row>
    <row r="3650" spans="1:13" ht="45.75" customHeight="1">
      <c r="A3650" s="32">
        <f>IF(B3650&gt;0,1,0)</f>
        <v>0</v>
      </c>
      <c r="B3650" s="647"/>
      <c r="C3650" s="648"/>
      <c r="D3650" s="648"/>
      <c r="E3650" s="648"/>
      <c r="F3650" s="648"/>
      <c r="G3650" s="648"/>
      <c r="H3650" s="6"/>
      <c r="I3650" s="63"/>
      <c r="J3650" s="7"/>
      <c r="K3650" s="8"/>
      <c r="M3650" s="390" t="s">
        <v>3893</v>
      </c>
    </row>
    <row r="3651" spans="1:13" ht="24.95" customHeight="1">
      <c r="A3651" s="32">
        <f t="shared" ref="A3651:A3658" si="728">IF(H3651&gt;0,1,0)</f>
        <v>0</v>
      </c>
      <c r="B3651" s="10"/>
      <c r="C3651" s="2"/>
      <c r="D3651" s="2"/>
      <c r="E3651" s="2"/>
      <c r="F3651" s="2"/>
      <c r="G3651" s="2"/>
      <c r="H3651" s="3">
        <f>IF(AND(C3651=0,D3651=0,E3651=0,F3651=0,G3651=0),0,ROUND(IF(C3651=0,1,C3651)*IF(D3651=0,1,D3651)*IF(E3651=0,1,E3651)*IF(F3651=0,1,F3651)*IF(G3651=0,1,G3651),2))</f>
        <v>0</v>
      </c>
      <c r="I3651" s="63"/>
      <c r="J3651" s="7"/>
      <c r="K3651" s="8"/>
      <c r="M3651" s="391" t="s">
        <v>3894</v>
      </c>
    </row>
    <row r="3652" spans="1:13" ht="24.95" customHeight="1">
      <c r="A3652" s="32">
        <f t="shared" si="728"/>
        <v>0</v>
      </c>
      <c r="B3652" s="10"/>
      <c r="C3652" s="2"/>
      <c r="D3652" s="2"/>
      <c r="E3652" s="2"/>
      <c r="F3652" s="2"/>
      <c r="G3652" s="2"/>
      <c r="H3652" s="3">
        <f t="shared" ref="H3652:H3658" si="729">IF(AND(C3652=0,D3652=0,E3652=0,F3652=0,G3652=0),0,ROUND(IF(C3652=0,1,C3652)*IF(D3652=0,1,D3652)*IF(E3652=0,1,E3652)*IF(F3652=0,1,F3652)*IF(G3652=0,1,G3652),2))</f>
        <v>0</v>
      </c>
      <c r="I3652" s="63"/>
      <c r="J3652" s="7"/>
      <c r="K3652" s="8"/>
      <c r="M3652" s="391"/>
    </row>
    <row r="3653" spans="1:13" ht="24.95" customHeight="1">
      <c r="A3653" s="32">
        <f t="shared" si="728"/>
        <v>0</v>
      </c>
      <c r="B3653" s="10"/>
      <c r="C3653" s="2"/>
      <c r="D3653" s="2"/>
      <c r="E3653" s="2"/>
      <c r="F3653" s="2"/>
      <c r="G3653" s="2"/>
      <c r="H3653" s="3">
        <f t="shared" si="729"/>
        <v>0</v>
      </c>
      <c r="I3653" s="63"/>
      <c r="J3653" s="7"/>
      <c r="K3653" s="8"/>
      <c r="M3653" s="391"/>
    </row>
    <row r="3654" spans="1:13" ht="24.95" customHeight="1">
      <c r="A3654" s="32">
        <f t="shared" si="728"/>
        <v>0</v>
      </c>
      <c r="B3654" s="10"/>
      <c r="C3654" s="2"/>
      <c r="D3654" s="2"/>
      <c r="E3654" s="2"/>
      <c r="F3654" s="2"/>
      <c r="G3654" s="2"/>
      <c r="H3654" s="3">
        <f t="shared" si="729"/>
        <v>0</v>
      </c>
      <c r="I3654" s="63"/>
      <c r="J3654" s="7"/>
      <c r="K3654" s="8"/>
      <c r="M3654" s="391"/>
    </row>
    <row r="3655" spans="1:13" ht="24.95" customHeight="1">
      <c r="A3655" s="32">
        <f t="shared" si="728"/>
        <v>0</v>
      </c>
      <c r="B3655" s="10"/>
      <c r="C3655" s="2"/>
      <c r="D3655" s="2"/>
      <c r="E3655" s="2"/>
      <c r="F3655" s="2"/>
      <c r="G3655" s="2"/>
      <c r="H3655" s="3">
        <f t="shared" si="729"/>
        <v>0</v>
      </c>
      <c r="I3655" s="63"/>
      <c r="J3655" s="7"/>
      <c r="K3655" s="8"/>
      <c r="M3655" s="391"/>
    </row>
    <row r="3656" spans="1:13" ht="24.95" customHeight="1">
      <c r="A3656" s="32">
        <f t="shared" si="728"/>
        <v>0</v>
      </c>
      <c r="B3656" s="10"/>
      <c r="C3656" s="2"/>
      <c r="D3656" s="2"/>
      <c r="E3656" s="2"/>
      <c r="F3656" s="2"/>
      <c r="G3656" s="2"/>
      <c r="H3656" s="3">
        <f t="shared" si="729"/>
        <v>0</v>
      </c>
      <c r="I3656" s="63"/>
      <c r="J3656" s="7"/>
      <c r="K3656" s="8"/>
      <c r="M3656" s="391"/>
    </row>
    <row r="3657" spans="1:13" ht="24.95" customHeight="1">
      <c r="A3657" s="32">
        <f t="shared" si="728"/>
        <v>0</v>
      </c>
      <c r="B3657" s="10"/>
      <c r="C3657" s="2"/>
      <c r="D3657" s="2"/>
      <c r="E3657" s="2"/>
      <c r="F3657" s="2"/>
      <c r="G3657" s="2"/>
      <c r="H3657" s="3">
        <f t="shared" si="729"/>
        <v>0</v>
      </c>
      <c r="I3657" s="63"/>
      <c r="J3657" s="7"/>
      <c r="K3657" s="8"/>
      <c r="M3657" s="391"/>
    </row>
    <row r="3658" spans="1:13" ht="24.95" customHeight="1">
      <c r="A3658" s="32">
        <f t="shared" si="728"/>
        <v>0</v>
      </c>
      <c r="B3658" s="10"/>
      <c r="C3658" s="2"/>
      <c r="D3658" s="2"/>
      <c r="E3658" s="2"/>
      <c r="F3658" s="2"/>
      <c r="G3658" s="2"/>
      <c r="H3658" s="3">
        <f t="shared" si="729"/>
        <v>0</v>
      </c>
      <c r="I3658" s="63"/>
      <c r="J3658" s="7"/>
      <c r="K3658" s="8"/>
      <c r="M3658" s="391"/>
    </row>
    <row r="3659" spans="1:13" ht="24.95" customHeight="1">
      <c r="A3659" s="33" t="e">
        <f>VLOOKUP(B3650,O:W,2)</f>
        <v>#N/A</v>
      </c>
      <c r="B3659" s="649" t="s">
        <v>70</v>
      </c>
      <c r="C3659" s="650"/>
      <c r="D3659" s="650"/>
      <c r="E3659" s="650"/>
      <c r="F3659" s="650"/>
      <c r="G3659" s="650"/>
      <c r="H3659" s="6"/>
      <c r="I3659" s="63">
        <f>SUM(H3651:H3659)</f>
        <v>0</v>
      </c>
      <c r="J3659" s="1" t="e">
        <f>VLOOKUP(B3650,O:W,7)</f>
        <v>#N/A</v>
      </c>
      <c r="K3659" s="8"/>
      <c r="M3659" s="391"/>
    </row>
    <row r="3660" spans="1:13" ht="45.75" customHeight="1">
      <c r="A3660" s="32">
        <f>IF(B3660&gt;0,1,0)</f>
        <v>0</v>
      </c>
      <c r="B3660" s="647"/>
      <c r="C3660" s="648"/>
      <c r="D3660" s="648"/>
      <c r="E3660" s="648"/>
      <c r="F3660" s="648"/>
      <c r="G3660" s="648"/>
      <c r="H3660" s="6"/>
      <c r="I3660" s="63"/>
      <c r="J3660" s="7"/>
      <c r="K3660" s="8"/>
      <c r="M3660" s="390" t="s">
        <v>3893</v>
      </c>
    </row>
    <row r="3661" spans="1:13" ht="24.95" customHeight="1">
      <c r="A3661" s="32">
        <f t="shared" ref="A3661:A3668" si="730">IF(H3661&gt;0,1,0)</f>
        <v>0</v>
      </c>
      <c r="B3661" s="10"/>
      <c r="C3661" s="2"/>
      <c r="D3661" s="2"/>
      <c r="E3661" s="2"/>
      <c r="F3661" s="2"/>
      <c r="G3661" s="2"/>
      <c r="H3661" s="3">
        <f>IF(AND(C3661=0,D3661=0,E3661=0,F3661=0,G3661=0),0,ROUND(IF(C3661=0,1,C3661)*IF(D3661=0,1,D3661)*IF(E3661=0,1,E3661)*IF(F3661=0,1,F3661)*IF(G3661=0,1,G3661),2))</f>
        <v>0</v>
      </c>
      <c r="I3661" s="63"/>
      <c r="J3661" s="7"/>
      <c r="K3661" s="8"/>
      <c r="M3661" s="391" t="s">
        <v>3894</v>
      </c>
    </row>
    <row r="3662" spans="1:13" ht="24.95" customHeight="1">
      <c r="A3662" s="32">
        <f t="shared" si="730"/>
        <v>0</v>
      </c>
      <c r="B3662" s="10"/>
      <c r="C3662" s="2"/>
      <c r="D3662" s="2"/>
      <c r="E3662" s="2"/>
      <c r="F3662" s="2"/>
      <c r="G3662" s="2"/>
      <c r="H3662" s="3">
        <f t="shared" ref="H3662:H3668" si="731">IF(AND(C3662=0,D3662=0,E3662=0,F3662=0,G3662=0),0,ROUND(IF(C3662=0,1,C3662)*IF(D3662=0,1,D3662)*IF(E3662=0,1,E3662)*IF(F3662=0,1,F3662)*IF(G3662=0,1,G3662),2))</f>
        <v>0</v>
      </c>
      <c r="I3662" s="63"/>
      <c r="J3662" s="7"/>
      <c r="K3662" s="8"/>
      <c r="M3662" s="391"/>
    </row>
    <row r="3663" spans="1:13" ht="24.95" customHeight="1">
      <c r="A3663" s="32">
        <f t="shared" si="730"/>
        <v>0</v>
      </c>
      <c r="B3663" s="10"/>
      <c r="C3663" s="2"/>
      <c r="D3663" s="2"/>
      <c r="E3663" s="2"/>
      <c r="F3663" s="2"/>
      <c r="G3663" s="2"/>
      <c r="H3663" s="3">
        <f t="shared" si="731"/>
        <v>0</v>
      </c>
      <c r="I3663" s="63"/>
      <c r="J3663" s="7"/>
      <c r="K3663" s="8"/>
      <c r="M3663" s="391"/>
    </row>
    <row r="3664" spans="1:13" ht="24.95" customHeight="1">
      <c r="A3664" s="32">
        <f t="shared" si="730"/>
        <v>0</v>
      </c>
      <c r="B3664" s="10"/>
      <c r="C3664" s="2"/>
      <c r="D3664" s="2"/>
      <c r="E3664" s="2"/>
      <c r="F3664" s="2"/>
      <c r="G3664" s="2"/>
      <c r="H3664" s="3">
        <f t="shared" si="731"/>
        <v>0</v>
      </c>
      <c r="I3664" s="63"/>
      <c r="J3664" s="7"/>
      <c r="K3664" s="8"/>
      <c r="M3664" s="391"/>
    </row>
    <row r="3665" spans="1:13" ht="24.95" customHeight="1">
      <c r="A3665" s="32">
        <f t="shared" si="730"/>
        <v>0</v>
      </c>
      <c r="B3665" s="10"/>
      <c r="C3665" s="2"/>
      <c r="D3665" s="2"/>
      <c r="E3665" s="2"/>
      <c r="F3665" s="2"/>
      <c r="G3665" s="2"/>
      <c r="H3665" s="3">
        <f t="shared" si="731"/>
        <v>0</v>
      </c>
      <c r="I3665" s="63"/>
      <c r="J3665" s="7"/>
      <c r="K3665" s="8"/>
      <c r="M3665" s="391"/>
    </row>
    <row r="3666" spans="1:13" ht="24.95" customHeight="1">
      <c r="A3666" s="32">
        <f t="shared" si="730"/>
        <v>0</v>
      </c>
      <c r="B3666" s="10"/>
      <c r="C3666" s="2"/>
      <c r="D3666" s="2"/>
      <c r="E3666" s="2"/>
      <c r="F3666" s="2"/>
      <c r="G3666" s="2"/>
      <c r="H3666" s="3">
        <f t="shared" si="731"/>
        <v>0</v>
      </c>
      <c r="I3666" s="63"/>
      <c r="J3666" s="7"/>
      <c r="K3666" s="8"/>
      <c r="M3666" s="391"/>
    </row>
    <row r="3667" spans="1:13" ht="24.95" customHeight="1">
      <c r="A3667" s="32">
        <f t="shared" si="730"/>
        <v>0</v>
      </c>
      <c r="B3667" s="10"/>
      <c r="C3667" s="2"/>
      <c r="D3667" s="2"/>
      <c r="E3667" s="2"/>
      <c r="F3667" s="2"/>
      <c r="G3667" s="2"/>
      <c r="H3667" s="3">
        <f t="shared" si="731"/>
        <v>0</v>
      </c>
      <c r="I3667" s="63"/>
      <c r="J3667" s="7"/>
      <c r="K3667" s="8"/>
      <c r="M3667" s="391"/>
    </row>
    <row r="3668" spans="1:13" ht="24.95" customHeight="1">
      <c r="A3668" s="32">
        <f t="shared" si="730"/>
        <v>0</v>
      </c>
      <c r="B3668" s="10"/>
      <c r="C3668" s="2"/>
      <c r="D3668" s="2"/>
      <c r="E3668" s="2"/>
      <c r="F3668" s="2"/>
      <c r="G3668" s="2"/>
      <c r="H3668" s="3">
        <f t="shared" si="731"/>
        <v>0</v>
      </c>
      <c r="I3668" s="63"/>
      <c r="J3668" s="7"/>
      <c r="K3668" s="8"/>
      <c r="M3668" s="391"/>
    </row>
    <row r="3669" spans="1:13" ht="24.95" customHeight="1">
      <c r="A3669" s="33" t="e">
        <f>VLOOKUP(B3660,O:W,2)</f>
        <v>#N/A</v>
      </c>
      <c r="B3669" s="649" t="s">
        <v>70</v>
      </c>
      <c r="C3669" s="650"/>
      <c r="D3669" s="650"/>
      <c r="E3669" s="650"/>
      <c r="F3669" s="650"/>
      <c r="G3669" s="650"/>
      <c r="H3669" s="6"/>
      <c r="I3669" s="63">
        <f>SUM(H3661:H3669)</f>
        <v>0</v>
      </c>
      <c r="J3669" s="1" t="e">
        <f>VLOOKUP(B3660,O:W,7)</f>
        <v>#N/A</v>
      </c>
      <c r="K3669" s="8"/>
      <c r="M3669" s="391"/>
    </row>
    <row r="3670" spans="1:13" ht="48.75" customHeight="1">
      <c r="A3670" s="32">
        <f>IF(B3670&gt;0,1,0)</f>
        <v>1</v>
      </c>
      <c r="B3670" s="647" t="s">
        <v>7006</v>
      </c>
      <c r="C3670" s="648"/>
      <c r="D3670" s="648"/>
      <c r="E3670" s="648"/>
      <c r="F3670" s="648"/>
      <c r="G3670" s="648"/>
      <c r="H3670" s="6"/>
      <c r="I3670" s="63"/>
      <c r="J3670" s="7"/>
      <c r="K3670" s="8"/>
      <c r="M3670" s="402" t="s">
        <v>5146</v>
      </c>
    </row>
    <row r="3671" spans="1:13" ht="24.95" customHeight="1">
      <c r="A3671" s="32">
        <f t="shared" ref="A3671:A3678" si="732">IF(H3671&gt;0,1,0)</f>
        <v>1</v>
      </c>
      <c r="B3671" s="10"/>
      <c r="C3671" s="2">
        <v>1</v>
      </c>
      <c r="D3671" s="2"/>
      <c r="E3671" s="2"/>
      <c r="F3671" s="2"/>
      <c r="G3671" s="2"/>
      <c r="H3671" s="3">
        <f>IF(AND(C3671=0,D3671=0,E3671=0,F3671=0,G3671=0),0,ROUND(IF(C3671=0,1,C3671)*IF(D3671=0,1,D3671)*IF(E3671=0,1,E3671)*IF(F3671=0,1,F3671)*IF(G3671=0,1,G3671),2))</f>
        <v>1</v>
      </c>
      <c r="I3671" s="63"/>
      <c r="J3671" s="7"/>
      <c r="K3671" s="8"/>
      <c r="M3671" s="403"/>
    </row>
    <row r="3672" spans="1:13" ht="24.95" customHeight="1">
      <c r="A3672" s="32">
        <f t="shared" si="732"/>
        <v>0</v>
      </c>
      <c r="B3672" s="10"/>
      <c r="C3672" s="2"/>
      <c r="D3672" s="2"/>
      <c r="E3672" s="2"/>
      <c r="F3672" s="2"/>
      <c r="G3672" s="2"/>
      <c r="H3672" s="3">
        <f t="shared" ref="H3672:H3678" si="733">IF(AND(C3672=0,D3672=0,E3672=0,F3672=0,G3672=0),0,ROUND(IF(C3672=0,1,C3672)*IF(D3672=0,1,D3672)*IF(E3672=0,1,E3672)*IF(F3672=0,1,F3672)*IF(G3672=0,1,G3672),2))</f>
        <v>0</v>
      </c>
      <c r="I3672" s="63"/>
      <c r="J3672" s="7"/>
      <c r="K3672" s="8"/>
      <c r="M3672" s="403"/>
    </row>
    <row r="3673" spans="1:13" ht="24.95" customHeight="1">
      <c r="A3673" s="32">
        <f t="shared" si="732"/>
        <v>0</v>
      </c>
      <c r="B3673" s="10"/>
      <c r="C3673" s="2"/>
      <c r="D3673" s="2"/>
      <c r="E3673" s="2"/>
      <c r="F3673" s="2"/>
      <c r="G3673" s="2"/>
      <c r="H3673" s="3">
        <f t="shared" si="733"/>
        <v>0</v>
      </c>
      <c r="I3673" s="63"/>
      <c r="J3673" s="7"/>
      <c r="K3673" s="8"/>
      <c r="M3673" s="403"/>
    </row>
    <row r="3674" spans="1:13" ht="24.95" customHeight="1">
      <c r="A3674" s="32">
        <f t="shared" si="732"/>
        <v>0</v>
      </c>
      <c r="B3674" s="10"/>
      <c r="C3674" s="2"/>
      <c r="D3674" s="2"/>
      <c r="E3674" s="2"/>
      <c r="F3674" s="2"/>
      <c r="G3674" s="2"/>
      <c r="H3674" s="3">
        <f t="shared" si="733"/>
        <v>0</v>
      </c>
      <c r="I3674" s="63"/>
      <c r="J3674" s="7"/>
      <c r="K3674" s="8"/>
      <c r="M3674" s="403"/>
    </row>
    <row r="3675" spans="1:13" ht="24.95" customHeight="1">
      <c r="A3675" s="32">
        <f t="shared" si="732"/>
        <v>0</v>
      </c>
      <c r="B3675" s="10"/>
      <c r="C3675" s="2"/>
      <c r="D3675" s="2"/>
      <c r="E3675" s="2"/>
      <c r="F3675" s="2"/>
      <c r="G3675" s="2"/>
      <c r="H3675" s="3">
        <f t="shared" si="733"/>
        <v>0</v>
      </c>
      <c r="I3675" s="63"/>
      <c r="J3675" s="7"/>
      <c r="K3675" s="8"/>
      <c r="M3675" s="403"/>
    </row>
    <row r="3676" spans="1:13" ht="24.95" customHeight="1">
      <c r="A3676" s="32">
        <f t="shared" si="732"/>
        <v>0</v>
      </c>
      <c r="B3676" s="10"/>
      <c r="C3676" s="2"/>
      <c r="D3676" s="2"/>
      <c r="E3676" s="2"/>
      <c r="F3676" s="2"/>
      <c r="G3676" s="2"/>
      <c r="H3676" s="3">
        <f t="shared" si="733"/>
        <v>0</v>
      </c>
      <c r="I3676" s="63"/>
      <c r="J3676" s="7"/>
      <c r="K3676" s="8"/>
      <c r="M3676" s="403"/>
    </row>
    <row r="3677" spans="1:13" ht="24.95" customHeight="1">
      <c r="A3677" s="32">
        <f t="shared" si="732"/>
        <v>0</v>
      </c>
      <c r="B3677" s="10"/>
      <c r="C3677" s="2"/>
      <c r="D3677" s="2"/>
      <c r="E3677" s="2"/>
      <c r="F3677" s="2"/>
      <c r="G3677" s="2"/>
      <c r="H3677" s="3">
        <f t="shared" si="733"/>
        <v>0</v>
      </c>
      <c r="I3677" s="63"/>
      <c r="J3677" s="7"/>
      <c r="K3677" s="8"/>
      <c r="M3677" s="403"/>
    </row>
    <row r="3678" spans="1:13" ht="24.95" customHeight="1">
      <c r="A3678" s="32">
        <f t="shared" si="732"/>
        <v>0</v>
      </c>
      <c r="B3678" s="10"/>
      <c r="C3678" s="2"/>
      <c r="D3678" s="2"/>
      <c r="E3678" s="2"/>
      <c r="F3678" s="2"/>
      <c r="G3678" s="2"/>
      <c r="H3678" s="3">
        <f t="shared" si="733"/>
        <v>0</v>
      </c>
      <c r="I3678" s="63"/>
      <c r="J3678" s="7"/>
      <c r="K3678" s="8"/>
      <c r="M3678" s="403"/>
    </row>
    <row r="3679" spans="1:13" ht="24.95" customHeight="1">
      <c r="A3679" s="33">
        <f>VLOOKUP(B3670,O:W,2)</f>
        <v>290101</v>
      </c>
      <c r="B3679" s="649" t="s">
        <v>70</v>
      </c>
      <c r="C3679" s="650"/>
      <c r="D3679" s="650"/>
      <c r="E3679" s="650"/>
      <c r="F3679" s="650"/>
      <c r="G3679" s="650"/>
      <c r="H3679" s="6"/>
      <c r="I3679" s="63">
        <f>SUM(H3671:H3679)</f>
        <v>1</v>
      </c>
      <c r="J3679" s="1" t="str">
        <f>VLOOKUP(B3670,O:W,7)</f>
        <v>مترمکعب</v>
      </c>
      <c r="K3679" s="8"/>
      <c r="M3679" s="403"/>
    </row>
    <row r="3680" spans="1:13" ht="49.5" customHeight="1">
      <c r="A3680" s="32">
        <f>IF(B3680&gt;0,1,0)</f>
        <v>1</v>
      </c>
      <c r="B3680" s="647" t="s">
        <v>7299</v>
      </c>
      <c r="C3680" s="648"/>
      <c r="D3680" s="648"/>
      <c r="E3680" s="648"/>
      <c r="F3680" s="648"/>
      <c r="G3680" s="648"/>
      <c r="H3680" s="6"/>
      <c r="I3680" s="63"/>
      <c r="J3680" s="7"/>
      <c r="K3680" s="8"/>
      <c r="M3680" s="402" t="s">
        <v>5146</v>
      </c>
    </row>
    <row r="3681" spans="1:13" ht="24.95" customHeight="1">
      <c r="A3681" s="32">
        <f t="shared" ref="A3681:A3688" si="734">IF(H3681&gt;0,1,0)</f>
        <v>1</v>
      </c>
      <c r="B3681" s="10"/>
      <c r="C3681" s="2">
        <v>1</v>
      </c>
      <c r="D3681" s="2"/>
      <c r="E3681" s="2"/>
      <c r="F3681" s="2"/>
      <c r="G3681" s="2"/>
      <c r="H3681" s="3">
        <f>IF(AND(C3681=0,D3681=0,E3681=0,F3681=0,G3681=0),0,ROUND(IF(C3681=0,1,C3681)*IF(D3681=0,1,D3681)*IF(E3681=0,1,E3681)*IF(F3681=0,1,F3681)*IF(G3681=0,1,G3681),2))</f>
        <v>1</v>
      </c>
      <c r="I3681" s="63"/>
      <c r="J3681" s="7"/>
      <c r="K3681" s="8"/>
      <c r="M3681" s="403"/>
    </row>
    <row r="3682" spans="1:13" ht="24.95" customHeight="1">
      <c r="A3682" s="32">
        <f t="shared" si="734"/>
        <v>0</v>
      </c>
      <c r="B3682" s="10"/>
      <c r="C3682" s="2"/>
      <c r="D3682" s="2"/>
      <c r="E3682" s="2"/>
      <c r="F3682" s="2"/>
      <c r="G3682" s="2"/>
      <c r="H3682" s="3">
        <f t="shared" ref="H3682:H3688" si="735">IF(AND(C3682=0,D3682=0,E3682=0,F3682=0,G3682=0),0,ROUND(IF(C3682=0,1,C3682)*IF(D3682=0,1,D3682)*IF(E3682=0,1,E3682)*IF(F3682=0,1,F3682)*IF(G3682=0,1,G3682),2))</f>
        <v>0</v>
      </c>
      <c r="I3682" s="63"/>
      <c r="J3682" s="7"/>
      <c r="K3682" s="8"/>
      <c r="M3682" s="403"/>
    </row>
    <row r="3683" spans="1:13" ht="24.95" customHeight="1">
      <c r="A3683" s="32">
        <f t="shared" si="734"/>
        <v>0</v>
      </c>
      <c r="B3683" s="10"/>
      <c r="C3683" s="2"/>
      <c r="D3683" s="2"/>
      <c r="E3683" s="2"/>
      <c r="F3683" s="2"/>
      <c r="G3683" s="2"/>
      <c r="H3683" s="3">
        <f t="shared" si="735"/>
        <v>0</v>
      </c>
      <c r="I3683" s="63"/>
      <c r="J3683" s="7"/>
      <c r="K3683" s="8"/>
      <c r="M3683" s="403"/>
    </row>
    <row r="3684" spans="1:13" ht="24.95" customHeight="1">
      <c r="A3684" s="32">
        <f t="shared" si="734"/>
        <v>0</v>
      </c>
      <c r="B3684" s="10"/>
      <c r="C3684" s="2"/>
      <c r="D3684" s="2"/>
      <c r="E3684" s="2"/>
      <c r="F3684" s="2"/>
      <c r="G3684" s="2"/>
      <c r="H3684" s="3">
        <f t="shared" si="735"/>
        <v>0</v>
      </c>
      <c r="I3684" s="63"/>
      <c r="J3684" s="7"/>
      <c r="K3684" s="8"/>
      <c r="M3684" s="403"/>
    </row>
    <row r="3685" spans="1:13" ht="24.95" customHeight="1">
      <c r="A3685" s="32">
        <f t="shared" si="734"/>
        <v>0</v>
      </c>
      <c r="B3685" s="10"/>
      <c r="C3685" s="2"/>
      <c r="D3685" s="2"/>
      <c r="E3685" s="2"/>
      <c r="F3685" s="2"/>
      <c r="G3685" s="2"/>
      <c r="H3685" s="3">
        <f t="shared" si="735"/>
        <v>0</v>
      </c>
      <c r="I3685" s="63"/>
      <c r="J3685" s="7"/>
      <c r="K3685" s="8"/>
      <c r="M3685" s="403"/>
    </row>
    <row r="3686" spans="1:13" ht="24.95" customHeight="1">
      <c r="A3686" s="32">
        <f t="shared" si="734"/>
        <v>0</v>
      </c>
      <c r="B3686" s="10"/>
      <c r="C3686" s="2"/>
      <c r="D3686" s="2"/>
      <c r="E3686" s="2"/>
      <c r="F3686" s="2"/>
      <c r="G3686" s="2"/>
      <c r="H3686" s="3">
        <f t="shared" si="735"/>
        <v>0</v>
      </c>
      <c r="I3686" s="63"/>
      <c r="J3686" s="7"/>
      <c r="K3686" s="8"/>
      <c r="M3686" s="403"/>
    </row>
    <row r="3687" spans="1:13" ht="24.95" customHeight="1">
      <c r="A3687" s="32">
        <f t="shared" si="734"/>
        <v>0</v>
      </c>
      <c r="B3687" s="10"/>
      <c r="C3687" s="2"/>
      <c r="D3687" s="2"/>
      <c r="E3687" s="2"/>
      <c r="F3687" s="2"/>
      <c r="G3687" s="2"/>
      <c r="H3687" s="3">
        <f t="shared" si="735"/>
        <v>0</v>
      </c>
      <c r="I3687" s="63"/>
      <c r="J3687" s="7"/>
      <c r="K3687" s="8"/>
      <c r="M3687" s="403"/>
    </row>
    <row r="3688" spans="1:13" ht="24.95" customHeight="1">
      <c r="A3688" s="32">
        <f t="shared" si="734"/>
        <v>0</v>
      </c>
      <c r="B3688" s="10"/>
      <c r="C3688" s="2"/>
      <c r="D3688" s="2"/>
      <c r="E3688" s="2"/>
      <c r="F3688" s="2"/>
      <c r="G3688" s="2"/>
      <c r="H3688" s="3">
        <f t="shared" si="735"/>
        <v>0</v>
      </c>
      <c r="I3688" s="63"/>
      <c r="J3688" s="7"/>
      <c r="K3688" s="8"/>
      <c r="M3688" s="403"/>
    </row>
    <row r="3689" spans="1:13" ht="24.95" customHeight="1">
      <c r="A3689" s="33">
        <f>VLOOKUP(B3680,O:W,2)</f>
        <v>290404</v>
      </c>
      <c r="B3689" s="649" t="s">
        <v>70</v>
      </c>
      <c r="C3689" s="650"/>
      <c r="D3689" s="650"/>
      <c r="E3689" s="650"/>
      <c r="F3689" s="650"/>
      <c r="G3689" s="650"/>
      <c r="H3689" s="6"/>
      <c r="I3689" s="63">
        <f>SUM(H3681:H3689)</f>
        <v>1</v>
      </c>
      <c r="J3689" s="1" t="str">
        <f>VLOOKUP(B3680,O:W,7)</f>
        <v>کيلوگرم</v>
      </c>
      <c r="K3689" s="8"/>
      <c r="M3689" s="403"/>
    </row>
    <row r="3690" spans="1:13" ht="46.5" customHeight="1">
      <c r="A3690" s="32">
        <f>IF(B3690&gt;0,1,0)</f>
        <v>0</v>
      </c>
      <c r="B3690" s="647"/>
      <c r="C3690" s="648"/>
      <c r="D3690" s="648"/>
      <c r="E3690" s="648"/>
      <c r="F3690" s="648"/>
      <c r="G3690" s="648"/>
      <c r="H3690" s="6"/>
      <c r="I3690" s="63"/>
      <c r="J3690" s="7"/>
      <c r="K3690" s="8"/>
      <c r="M3690" s="402" t="s">
        <v>5146</v>
      </c>
    </row>
    <row r="3691" spans="1:13" ht="24.95" customHeight="1">
      <c r="A3691" s="32">
        <f t="shared" ref="A3691:A3698" si="736">IF(H3691&gt;0,1,0)</f>
        <v>0</v>
      </c>
      <c r="B3691" s="10"/>
      <c r="C3691" s="2"/>
      <c r="D3691" s="2"/>
      <c r="E3691" s="2"/>
      <c r="F3691" s="2"/>
      <c r="G3691" s="2"/>
      <c r="H3691" s="3">
        <f>IF(AND(C3691=0,D3691=0,E3691=0,F3691=0,G3691=0),0,ROUND(IF(C3691=0,1,C3691)*IF(D3691=0,1,D3691)*IF(E3691=0,1,E3691)*IF(F3691=0,1,F3691)*IF(G3691=0,1,G3691),2))</f>
        <v>0</v>
      </c>
      <c r="I3691" s="63"/>
      <c r="J3691" s="7"/>
      <c r="K3691" s="8"/>
      <c r="M3691" s="403"/>
    </row>
    <row r="3692" spans="1:13" ht="24.95" customHeight="1">
      <c r="A3692" s="32">
        <f t="shared" si="736"/>
        <v>0</v>
      </c>
      <c r="B3692" s="10"/>
      <c r="C3692" s="2"/>
      <c r="D3692" s="2"/>
      <c r="E3692" s="2"/>
      <c r="F3692" s="2"/>
      <c r="G3692" s="2"/>
      <c r="H3692" s="3">
        <f t="shared" ref="H3692:H3698" si="737">IF(AND(C3692=0,D3692=0,E3692=0,F3692=0,G3692=0),0,ROUND(IF(C3692=0,1,C3692)*IF(D3692=0,1,D3692)*IF(E3692=0,1,E3692)*IF(F3692=0,1,F3692)*IF(G3692=0,1,G3692),2))</f>
        <v>0</v>
      </c>
      <c r="I3692" s="63"/>
      <c r="J3692" s="7"/>
      <c r="K3692" s="8"/>
      <c r="M3692" s="403"/>
    </row>
    <row r="3693" spans="1:13" ht="24.95" customHeight="1">
      <c r="A3693" s="32">
        <f t="shared" si="736"/>
        <v>0</v>
      </c>
      <c r="B3693" s="10"/>
      <c r="C3693" s="2"/>
      <c r="D3693" s="2"/>
      <c r="E3693" s="2"/>
      <c r="F3693" s="2"/>
      <c r="G3693" s="2"/>
      <c r="H3693" s="3">
        <f t="shared" si="737"/>
        <v>0</v>
      </c>
      <c r="I3693" s="63"/>
      <c r="J3693" s="7"/>
      <c r="K3693" s="8"/>
      <c r="M3693" s="403"/>
    </row>
    <row r="3694" spans="1:13" ht="24.95" customHeight="1">
      <c r="A3694" s="32">
        <f t="shared" si="736"/>
        <v>0</v>
      </c>
      <c r="B3694" s="10"/>
      <c r="C3694" s="2"/>
      <c r="D3694" s="2"/>
      <c r="E3694" s="2"/>
      <c r="F3694" s="2"/>
      <c r="G3694" s="2"/>
      <c r="H3694" s="3">
        <f t="shared" si="737"/>
        <v>0</v>
      </c>
      <c r="I3694" s="63"/>
      <c r="J3694" s="7"/>
      <c r="K3694" s="8"/>
      <c r="M3694" s="403"/>
    </row>
    <row r="3695" spans="1:13" ht="24.95" customHeight="1">
      <c r="A3695" s="32">
        <f t="shared" si="736"/>
        <v>0</v>
      </c>
      <c r="B3695" s="10"/>
      <c r="C3695" s="2"/>
      <c r="D3695" s="2"/>
      <c r="E3695" s="2"/>
      <c r="F3695" s="2"/>
      <c r="G3695" s="2"/>
      <c r="H3695" s="3">
        <f t="shared" si="737"/>
        <v>0</v>
      </c>
      <c r="I3695" s="63"/>
      <c r="J3695" s="7"/>
      <c r="K3695" s="8"/>
      <c r="M3695" s="403"/>
    </row>
    <row r="3696" spans="1:13" ht="24.95" customHeight="1">
      <c r="A3696" s="32">
        <f t="shared" si="736"/>
        <v>0</v>
      </c>
      <c r="B3696" s="10"/>
      <c r="C3696" s="2"/>
      <c r="D3696" s="2"/>
      <c r="E3696" s="2"/>
      <c r="F3696" s="2"/>
      <c r="G3696" s="2"/>
      <c r="H3696" s="3">
        <f t="shared" si="737"/>
        <v>0</v>
      </c>
      <c r="I3696" s="63"/>
      <c r="J3696" s="7"/>
      <c r="K3696" s="8"/>
      <c r="M3696" s="403"/>
    </row>
    <row r="3697" spans="1:13" ht="24.95" customHeight="1">
      <c r="A3697" s="32">
        <f t="shared" si="736"/>
        <v>0</v>
      </c>
      <c r="B3697" s="10"/>
      <c r="C3697" s="2"/>
      <c r="D3697" s="2"/>
      <c r="E3697" s="2"/>
      <c r="F3697" s="2"/>
      <c r="G3697" s="2"/>
      <c r="H3697" s="3">
        <f t="shared" si="737"/>
        <v>0</v>
      </c>
      <c r="I3697" s="63"/>
      <c r="J3697" s="7"/>
      <c r="K3697" s="8"/>
      <c r="M3697" s="403"/>
    </row>
    <row r="3698" spans="1:13" ht="24.95" customHeight="1">
      <c r="A3698" s="32">
        <f t="shared" si="736"/>
        <v>0</v>
      </c>
      <c r="B3698" s="10"/>
      <c r="C3698" s="2"/>
      <c r="D3698" s="2"/>
      <c r="E3698" s="2"/>
      <c r="F3698" s="2"/>
      <c r="G3698" s="2"/>
      <c r="H3698" s="3">
        <f t="shared" si="737"/>
        <v>0</v>
      </c>
      <c r="I3698" s="63"/>
      <c r="J3698" s="7"/>
      <c r="K3698" s="8"/>
      <c r="M3698" s="403"/>
    </row>
    <row r="3699" spans="1:13" ht="24.95" customHeight="1">
      <c r="A3699" s="33" t="e">
        <f>VLOOKUP(B3690,O:W,2)</f>
        <v>#N/A</v>
      </c>
      <c r="B3699" s="649" t="s">
        <v>70</v>
      </c>
      <c r="C3699" s="650"/>
      <c r="D3699" s="650"/>
      <c r="E3699" s="650"/>
      <c r="F3699" s="650"/>
      <c r="G3699" s="650"/>
      <c r="H3699" s="6"/>
      <c r="I3699" s="63">
        <f>SUM(H3691:H3699)</f>
        <v>0</v>
      </c>
      <c r="J3699" s="1" t="e">
        <f>VLOOKUP(B3690,O:W,7)</f>
        <v>#N/A</v>
      </c>
      <c r="K3699" s="8"/>
      <c r="M3699" s="403"/>
    </row>
    <row r="3700" spans="1:13" ht="50.25" customHeight="1">
      <c r="A3700" s="32">
        <f>IF(B3700&gt;0,1,0)</f>
        <v>0</v>
      </c>
      <c r="B3700" s="647"/>
      <c r="C3700" s="648"/>
      <c r="D3700" s="648"/>
      <c r="E3700" s="648"/>
      <c r="F3700" s="648"/>
      <c r="G3700" s="648"/>
      <c r="H3700" s="6"/>
      <c r="I3700" s="63"/>
      <c r="J3700" s="7"/>
      <c r="K3700" s="8"/>
      <c r="M3700" s="402" t="s">
        <v>5146</v>
      </c>
    </row>
    <row r="3701" spans="1:13" ht="24.95" customHeight="1">
      <c r="A3701" s="32">
        <f t="shared" ref="A3701:A3708" si="738">IF(H3701&gt;0,1,0)</f>
        <v>0</v>
      </c>
      <c r="B3701" s="10"/>
      <c r="C3701" s="2"/>
      <c r="D3701" s="2"/>
      <c r="E3701" s="2"/>
      <c r="F3701" s="2"/>
      <c r="G3701" s="2"/>
      <c r="H3701" s="3">
        <f>IF(AND(C3701=0,D3701=0,E3701=0,F3701=0,G3701=0),0,ROUND(IF(C3701=0,1,C3701)*IF(D3701=0,1,D3701)*IF(E3701=0,1,E3701)*IF(F3701=0,1,F3701)*IF(G3701=0,1,G3701),2))</f>
        <v>0</v>
      </c>
      <c r="I3701" s="63"/>
      <c r="J3701" s="7"/>
      <c r="K3701" s="8"/>
      <c r="M3701" s="403"/>
    </row>
    <row r="3702" spans="1:13" ht="24.95" customHeight="1">
      <c r="A3702" s="32">
        <f t="shared" si="738"/>
        <v>0</v>
      </c>
      <c r="B3702" s="10"/>
      <c r="C3702" s="2"/>
      <c r="D3702" s="2"/>
      <c r="E3702" s="2"/>
      <c r="F3702" s="2"/>
      <c r="G3702" s="2"/>
      <c r="H3702" s="3">
        <f t="shared" ref="H3702:H3708" si="739">IF(AND(C3702=0,D3702=0,E3702=0,F3702=0,G3702=0),0,ROUND(IF(C3702=0,1,C3702)*IF(D3702=0,1,D3702)*IF(E3702=0,1,E3702)*IF(F3702=0,1,F3702)*IF(G3702=0,1,G3702),2))</f>
        <v>0</v>
      </c>
      <c r="I3702" s="63"/>
      <c r="J3702" s="7"/>
      <c r="K3702" s="8"/>
      <c r="M3702" s="403"/>
    </row>
    <row r="3703" spans="1:13" ht="24.95" customHeight="1">
      <c r="A3703" s="32">
        <f t="shared" si="738"/>
        <v>0</v>
      </c>
      <c r="B3703" s="10"/>
      <c r="C3703" s="2"/>
      <c r="D3703" s="2"/>
      <c r="E3703" s="2"/>
      <c r="F3703" s="2"/>
      <c r="G3703" s="2"/>
      <c r="H3703" s="3">
        <f t="shared" si="739"/>
        <v>0</v>
      </c>
      <c r="I3703" s="63"/>
      <c r="J3703" s="7"/>
      <c r="K3703" s="8"/>
      <c r="M3703" s="403"/>
    </row>
    <row r="3704" spans="1:13" ht="24.95" customHeight="1">
      <c r="A3704" s="32">
        <f t="shared" si="738"/>
        <v>0</v>
      </c>
      <c r="B3704" s="10"/>
      <c r="C3704" s="2"/>
      <c r="D3704" s="2"/>
      <c r="E3704" s="2"/>
      <c r="F3704" s="2"/>
      <c r="G3704" s="2"/>
      <c r="H3704" s="3">
        <f t="shared" si="739"/>
        <v>0</v>
      </c>
      <c r="I3704" s="63"/>
      <c r="J3704" s="7"/>
      <c r="K3704" s="8"/>
      <c r="M3704" s="403"/>
    </row>
    <row r="3705" spans="1:13" ht="24.95" customHeight="1">
      <c r="A3705" s="32">
        <f t="shared" si="738"/>
        <v>0</v>
      </c>
      <c r="B3705" s="10"/>
      <c r="C3705" s="2"/>
      <c r="D3705" s="2"/>
      <c r="E3705" s="2"/>
      <c r="F3705" s="2"/>
      <c r="G3705" s="2"/>
      <c r="H3705" s="3">
        <f t="shared" si="739"/>
        <v>0</v>
      </c>
      <c r="I3705" s="63"/>
      <c r="J3705" s="7"/>
      <c r="K3705" s="8"/>
      <c r="M3705" s="403"/>
    </row>
    <row r="3706" spans="1:13" ht="24.95" customHeight="1">
      <c r="A3706" s="32">
        <f t="shared" si="738"/>
        <v>0</v>
      </c>
      <c r="B3706" s="10"/>
      <c r="C3706" s="2"/>
      <c r="D3706" s="2"/>
      <c r="E3706" s="2"/>
      <c r="F3706" s="2"/>
      <c r="G3706" s="2"/>
      <c r="H3706" s="3">
        <f t="shared" si="739"/>
        <v>0</v>
      </c>
      <c r="I3706" s="63"/>
      <c r="J3706" s="7"/>
      <c r="K3706" s="8"/>
      <c r="M3706" s="403"/>
    </row>
    <row r="3707" spans="1:13" ht="24.95" customHeight="1">
      <c r="A3707" s="32">
        <f t="shared" si="738"/>
        <v>0</v>
      </c>
      <c r="B3707" s="10"/>
      <c r="C3707" s="2"/>
      <c r="D3707" s="2"/>
      <c r="E3707" s="2"/>
      <c r="F3707" s="2"/>
      <c r="G3707" s="2"/>
      <c r="H3707" s="3">
        <f t="shared" si="739"/>
        <v>0</v>
      </c>
      <c r="I3707" s="63"/>
      <c r="J3707" s="7"/>
      <c r="K3707" s="8"/>
      <c r="M3707" s="403"/>
    </row>
    <row r="3708" spans="1:13" ht="24.95" customHeight="1">
      <c r="A3708" s="32">
        <f t="shared" si="738"/>
        <v>0</v>
      </c>
      <c r="B3708" s="10"/>
      <c r="C3708" s="2"/>
      <c r="D3708" s="2"/>
      <c r="E3708" s="2"/>
      <c r="F3708" s="2"/>
      <c r="G3708" s="2"/>
      <c r="H3708" s="3">
        <f t="shared" si="739"/>
        <v>0</v>
      </c>
      <c r="I3708" s="63"/>
      <c r="J3708" s="7"/>
      <c r="K3708" s="8"/>
      <c r="M3708" s="403"/>
    </row>
    <row r="3709" spans="1:13" ht="24.95" customHeight="1">
      <c r="A3709" s="33" t="e">
        <f>VLOOKUP(B3700,O:W,2)</f>
        <v>#N/A</v>
      </c>
      <c r="B3709" s="649" t="s">
        <v>70</v>
      </c>
      <c r="C3709" s="650"/>
      <c r="D3709" s="650"/>
      <c r="E3709" s="650"/>
      <c r="F3709" s="650"/>
      <c r="G3709" s="650"/>
      <c r="H3709" s="6"/>
      <c r="I3709" s="63">
        <f>SUM(H3701:H3709)</f>
        <v>0</v>
      </c>
      <c r="J3709" s="1" t="e">
        <f>VLOOKUP(B3700,O:W,7)</f>
        <v>#N/A</v>
      </c>
      <c r="K3709" s="8"/>
      <c r="M3709" s="403"/>
    </row>
    <row r="3710" spans="1:13" ht="45.75" customHeight="1">
      <c r="A3710" s="32">
        <f>IF(B3710&gt;0,1,0)</f>
        <v>1</v>
      </c>
      <c r="B3710" s="653" t="s">
        <v>7087</v>
      </c>
      <c r="C3710" s="654"/>
      <c r="D3710" s="654"/>
      <c r="E3710" s="654"/>
      <c r="F3710" s="654"/>
      <c r="G3710" s="655"/>
      <c r="H3710" s="6"/>
      <c r="I3710" s="63"/>
      <c r="J3710" s="7"/>
      <c r="K3710" s="8"/>
      <c r="M3710" s="392" t="s">
        <v>3896</v>
      </c>
    </row>
    <row r="3711" spans="1:13" ht="24.95" customHeight="1">
      <c r="A3711" s="32">
        <f t="shared" ref="A3711:A3718" si="740">IF(H3711&gt;0,1,0)</f>
        <v>1</v>
      </c>
      <c r="B3711" s="10"/>
      <c r="C3711" s="2">
        <v>1</v>
      </c>
      <c r="D3711" s="2"/>
      <c r="E3711" s="2"/>
      <c r="F3711" s="2"/>
      <c r="G3711" s="2"/>
      <c r="H3711" s="3">
        <f>IF(AND(C3711=0,D3711=0,E3711=0,F3711=0,G3711=0),0,ROUND(IF(C3711=0,1,C3711)*IF(D3711=0,1,D3711)*IF(E3711=0,1,E3711)*IF(F3711=0,1,F3711)*IF(G3711=0,1,G3711),2))</f>
        <v>1</v>
      </c>
      <c r="I3711" s="63"/>
      <c r="J3711" s="7"/>
      <c r="K3711" s="8"/>
      <c r="M3711" s="393" t="s">
        <v>725</v>
      </c>
    </row>
    <row r="3712" spans="1:13" ht="24.95" customHeight="1">
      <c r="A3712" s="32">
        <f t="shared" si="740"/>
        <v>0</v>
      </c>
      <c r="B3712" s="10"/>
      <c r="C3712" s="2"/>
      <c r="D3712" s="2"/>
      <c r="E3712" s="2"/>
      <c r="F3712" s="2"/>
      <c r="G3712" s="2"/>
      <c r="H3712" s="3">
        <f t="shared" ref="H3712:H3718" si="741">IF(AND(C3712=0,D3712=0,E3712=0,F3712=0,G3712=0),0,ROUND(IF(C3712=0,1,C3712)*IF(D3712=0,1,D3712)*IF(E3712=0,1,E3712)*IF(F3712=0,1,F3712)*IF(G3712=0,1,G3712),2))</f>
        <v>0</v>
      </c>
      <c r="I3712" s="63"/>
      <c r="J3712" s="7"/>
      <c r="K3712" s="8"/>
      <c r="M3712" s="393"/>
    </row>
    <row r="3713" spans="1:13" ht="24.95" customHeight="1">
      <c r="A3713" s="32">
        <f t="shared" si="740"/>
        <v>0</v>
      </c>
      <c r="B3713" s="10"/>
      <c r="C3713" s="2"/>
      <c r="D3713" s="2"/>
      <c r="E3713" s="2"/>
      <c r="F3713" s="2"/>
      <c r="G3713" s="2"/>
      <c r="H3713" s="3">
        <f t="shared" si="741"/>
        <v>0</v>
      </c>
      <c r="I3713" s="63"/>
      <c r="J3713" s="7"/>
      <c r="K3713" s="8"/>
      <c r="M3713" s="393"/>
    </row>
    <row r="3714" spans="1:13" ht="24.95" customHeight="1">
      <c r="A3714" s="32">
        <f t="shared" si="740"/>
        <v>0</v>
      </c>
      <c r="B3714" s="10"/>
      <c r="C3714" s="2"/>
      <c r="D3714" s="2"/>
      <c r="E3714" s="2"/>
      <c r="F3714" s="2"/>
      <c r="G3714" s="2"/>
      <c r="H3714" s="3">
        <f t="shared" si="741"/>
        <v>0</v>
      </c>
      <c r="I3714" s="63"/>
      <c r="J3714" s="7"/>
      <c r="K3714" s="8"/>
      <c r="M3714" s="393"/>
    </row>
    <row r="3715" spans="1:13" ht="24.95" customHeight="1">
      <c r="A3715" s="32">
        <f t="shared" si="740"/>
        <v>0</v>
      </c>
      <c r="B3715" s="10"/>
      <c r="C3715" s="2"/>
      <c r="D3715" s="2"/>
      <c r="E3715" s="2"/>
      <c r="F3715" s="2"/>
      <c r="G3715" s="2"/>
      <c r="H3715" s="3">
        <f t="shared" si="741"/>
        <v>0</v>
      </c>
      <c r="I3715" s="63"/>
      <c r="J3715" s="7"/>
      <c r="K3715" s="8"/>
      <c r="M3715" s="393"/>
    </row>
    <row r="3716" spans="1:13" ht="24.95" customHeight="1">
      <c r="A3716" s="32">
        <f t="shared" si="740"/>
        <v>0</v>
      </c>
      <c r="B3716" s="10"/>
      <c r="C3716" s="2"/>
      <c r="D3716" s="2"/>
      <c r="E3716" s="2"/>
      <c r="F3716" s="2"/>
      <c r="G3716" s="2"/>
      <c r="H3716" s="3">
        <f t="shared" si="741"/>
        <v>0</v>
      </c>
      <c r="I3716" s="63"/>
      <c r="J3716" s="7"/>
      <c r="K3716" s="8"/>
      <c r="M3716" s="393"/>
    </row>
    <row r="3717" spans="1:13" ht="24.95" customHeight="1">
      <c r="A3717" s="32">
        <f t="shared" si="740"/>
        <v>0</v>
      </c>
      <c r="B3717" s="10"/>
      <c r="C3717" s="2"/>
      <c r="D3717" s="2"/>
      <c r="E3717" s="2"/>
      <c r="F3717" s="2"/>
      <c r="G3717" s="2"/>
      <c r="H3717" s="3">
        <f t="shared" si="741"/>
        <v>0</v>
      </c>
      <c r="I3717" s="63"/>
      <c r="J3717" s="7"/>
      <c r="K3717" s="8"/>
      <c r="M3717" s="393"/>
    </row>
    <row r="3718" spans="1:13" ht="24.95" customHeight="1">
      <c r="A3718" s="32">
        <f t="shared" si="740"/>
        <v>0</v>
      </c>
      <c r="B3718" s="10"/>
      <c r="C3718" s="2"/>
      <c r="D3718" s="2"/>
      <c r="E3718" s="2"/>
      <c r="F3718" s="2"/>
      <c r="G3718" s="2"/>
      <c r="H3718" s="3">
        <f t="shared" si="741"/>
        <v>0</v>
      </c>
      <c r="I3718" s="63"/>
      <c r="J3718" s="7"/>
      <c r="K3718" s="8"/>
      <c r="M3718" s="393"/>
    </row>
    <row r="3719" spans="1:13" ht="24.95" customHeight="1">
      <c r="A3719" s="33">
        <f>VLOOKUP(B3710,O:W,2)</f>
        <v>410202</v>
      </c>
      <c r="B3719" s="649" t="s">
        <v>70</v>
      </c>
      <c r="C3719" s="650"/>
      <c r="D3719" s="650"/>
      <c r="E3719" s="650"/>
      <c r="F3719" s="650"/>
      <c r="G3719" s="650"/>
      <c r="H3719" s="6"/>
      <c r="I3719" s="63">
        <f>SUM(H3711:H3719)</f>
        <v>1</v>
      </c>
      <c r="J3719" s="1" t="str">
        <f>VLOOKUP(B3710,O:W,7)</f>
        <v>مترمکعب</v>
      </c>
      <c r="K3719" s="8"/>
      <c r="M3719" s="393"/>
    </row>
    <row r="3720" spans="1:13" ht="45.75" customHeight="1">
      <c r="A3720" s="32">
        <f>IF(B3720&gt;0,1,0)</f>
        <v>1</v>
      </c>
      <c r="B3720" s="653" t="s">
        <v>7088</v>
      </c>
      <c r="C3720" s="654"/>
      <c r="D3720" s="654"/>
      <c r="E3720" s="654"/>
      <c r="F3720" s="654"/>
      <c r="G3720" s="655"/>
      <c r="H3720" s="6"/>
      <c r="I3720" s="63"/>
      <c r="J3720" s="7"/>
      <c r="K3720" s="8"/>
      <c r="M3720" s="392" t="s">
        <v>3896</v>
      </c>
    </row>
    <row r="3721" spans="1:13" ht="24.95" customHeight="1">
      <c r="A3721" s="32">
        <f t="shared" ref="A3721:A3728" si="742">IF(H3721&gt;0,1,0)</f>
        <v>1</v>
      </c>
      <c r="B3721" s="10"/>
      <c r="C3721" s="2">
        <v>1</v>
      </c>
      <c r="D3721" s="2"/>
      <c r="E3721" s="2"/>
      <c r="F3721" s="2"/>
      <c r="G3721" s="2"/>
      <c r="H3721" s="3">
        <f>IF(AND(C3721=0,D3721=0,E3721=0,F3721=0,G3721=0),0,ROUND(IF(C3721=0,1,C3721)*IF(D3721=0,1,D3721)*IF(E3721=0,1,E3721)*IF(F3721=0,1,F3721)*IF(G3721=0,1,G3721),2))</f>
        <v>1</v>
      </c>
      <c r="I3721" s="63"/>
      <c r="J3721" s="7"/>
      <c r="K3721" s="8"/>
      <c r="M3721" s="393" t="s">
        <v>725</v>
      </c>
    </row>
    <row r="3722" spans="1:13" ht="24.95" customHeight="1">
      <c r="A3722" s="32">
        <f t="shared" si="742"/>
        <v>0</v>
      </c>
      <c r="B3722" s="10"/>
      <c r="C3722" s="2"/>
      <c r="D3722" s="2"/>
      <c r="E3722" s="2"/>
      <c r="F3722" s="2"/>
      <c r="G3722" s="2"/>
      <c r="H3722" s="3">
        <f t="shared" ref="H3722:H3728" si="743">IF(AND(C3722=0,D3722=0,E3722=0,F3722=0,G3722=0),0,ROUND(IF(C3722=0,1,C3722)*IF(D3722=0,1,D3722)*IF(E3722=0,1,E3722)*IF(F3722=0,1,F3722)*IF(G3722=0,1,G3722),2))</f>
        <v>0</v>
      </c>
      <c r="I3722" s="63"/>
      <c r="J3722" s="7"/>
      <c r="K3722" s="8"/>
      <c r="M3722" s="393"/>
    </row>
    <row r="3723" spans="1:13" ht="24.95" customHeight="1">
      <c r="A3723" s="32">
        <f t="shared" si="742"/>
        <v>0</v>
      </c>
      <c r="B3723" s="10"/>
      <c r="C3723" s="2"/>
      <c r="D3723" s="2"/>
      <c r="E3723" s="2"/>
      <c r="F3723" s="2"/>
      <c r="G3723" s="2"/>
      <c r="H3723" s="3">
        <f t="shared" si="743"/>
        <v>0</v>
      </c>
      <c r="I3723" s="63"/>
      <c r="J3723" s="7"/>
      <c r="K3723" s="8"/>
      <c r="M3723" s="393"/>
    </row>
    <row r="3724" spans="1:13" ht="24.95" customHeight="1">
      <c r="A3724" s="32">
        <f t="shared" si="742"/>
        <v>0</v>
      </c>
      <c r="B3724" s="10"/>
      <c r="C3724" s="2"/>
      <c r="D3724" s="2"/>
      <c r="E3724" s="2"/>
      <c r="F3724" s="2"/>
      <c r="G3724" s="2"/>
      <c r="H3724" s="3">
        <f t="shared" si="743"/>
        <v>0</v>
      </c>
      <c r="I3724" s="63"/>
      <c r="J3724" s="7"/>
      <c r="K3724" s="8"/>
      <c r="M3724" s="393"/>
    </row>
    <row r="3725" spans="1:13" ht="24.95" customHeight="1">
      <c r="A3725" s="32">
        <f t="shared" si="742"/>
        <v>0</v>
      </c>
      <c r="B3725" s="10"/>
      <c r="C3725" s="2"/>
      <c r="D3725" s="2"/>
      <c r="E3725" s="2"/>
      <c r="F3725" s="2"/>
      <c r="G3725" s="2"/>
      <c r="H3725" s="3">
        <f t="shared" si="743"/>
        <v>0</v>
      </c>
      <c r="I3725" s="63"/>
      <c r="J3725" s="7"/>
      <c r="K3725" s="8"/>
      <c r="M3725" s="393"/>
    </row>
    <row r="3726" spans="1:13" ht="24.95" customHeight="1">
      <c r="A3726" s="32">
        <f t="shared" si="742"/>
        <v>0</v>
      </c>
      <c r="B3726" s="10"/>
      <c r="C3726" s="2"/>
      <c r="D3726" s="2"/>
      <c r="E3726" s="2"/>
      <c r="F3726" s="2"/>
      <c r="G3726" s="2"/>
      <c r="H3726" s="3">
        <f t="shared" si="743"/>
        <v>0</v>
      </c>
      <c r="I3726" s="63"/>
      <c r="J3726" s="7"/>
      <c r="K3726" s="8"/>
      <c r="M3726" s="393"/>
    </row>
    <row r="3727" spans="1:13" ht="24.95" customHeight="1">
      <c r="A3727" s="32">
        <f t="shared" si="742"/>
        <v>0</v>
      </c>
      <c r="B3727" s="10"/>
      <c r="C3727" s="2"/>
      <c r="D3727" s="2"/>
      <c r="E3727" s="2"/>
      <c r="F3727" s="2"/>
      <c r="G3727" s="2"/>
      <c r="H3727" s="3">
        <f t="shared" si="743"/>
        <v>0</v>
      </c>
      <c r="I3727" s="63"/>
      <c r="J3727" s="7"/>
      <c r="K3727" s="8"/>
      <c r="M3727" s="393"/>
    </row>
    <row r="3728" spans="1:13" ht="24.95" customHeight="1">
      <c r="A3728" s="32">
        <f t="shared" si="742"/>
        <v>0</v>
      </c>
      <c r="B3728" s="10"/>
      <c r="C3728" s="2"/>
      <c r="D3728" s="2"/>
      <c r="E3728" s="2"/>
      <c r="F3728" s="2"/>
      <c r="G3728" s="2"/>
      <c r="H3728" s="3">
        <f t="shared" si="743"/>
        <v>0</v>
      </c>
      <c r="I3728" s="63"/>
      <c r="J3728" s="7"/>
      <c r="K3728" s="8"/>
      <c r="M3728" s="393"/>
    </row>
    <row r="3729" spans="1:13" ht="24.95" customHeight="1">
      <c r="A3729" s="33">
        <f>VLOOKUP(B3720,O:W,2)</f>
        <v>413102</v>
      </c>
      <c r="B3729" s="649" t="s">
        <v>70</v>
      </c>
      <c r="C3729" s="650"/>
      <c r="D3729" s="650"/>
      <c r="E3729" s="650"/>
      <c r="F3729" s="650"/>
      <c r="G3729" s="650"/>
      <c r="H3729" s="6"/>
      <c r="I3729" s="63">
        <f>SUM(H3721:H3729)</f>
        <v>1</v>
      </c>
      <c r="J3729" s="1" t="str">
        <f>VLOOKUP(B3720,O:W,7)</f>
        <v>کيلوگرم</v>
      </c>
      <c r="K3729" s="8"/>
      <c r="M3729" s="393"/>
    </row>
    <row r="3730" spans="1:13" ht="45.75" customHeight="1">
      <c r="A3730" s="32">
        <f>IF(B3730&gt;0,1,0)</f>
        <v>0</v>
      </c>
      <c r="B3730" s="653"/>
      <c r="C3730" s="654"/>
      <c r="D3730" s="654"/>
      <c r="E3730" s="654"/>
      <c r="F3730" s="654"/>
      <c r="G3730" s="655"/>
      <c r="H3730" s="6"/>
      <c r="I3730" s="63"/>
      <c r="J3730" s="7"/>
      <c r="K3730" s="8"/>
      <c r="M3730" s="392" t="s">
        <v>3896</v>
      </c>
    </row>
    <row r="3731" spans="1:13" ht="24.95" customHeight="1">
      <c r="A3731" s="32">
        <f t="shared" ref="A3731:A3738" si="744">IF(H3731&gt;0,1,0)</f>
        <v>0</v>
      </c>
      <c r="B3731" s="10"/>
      <c r="C3731" s="2"/>
      <c r="D3731" s="2"/>
      <c r="E3731" s="2"/>
      <c r="F3731" s="2"/>
      <c r="G3731" s="2"/>
      <c r="H3731" s="3">
        <f>IF(AND(C3731=0,D3731=0,E3731=0,F3731=0,G3731=0),0,ROUND(IF(C3731=0,1,C3731)*IF(D3731=0,1,D3731)*IF(E3731=0,1,E3731)*IF(F3731=0,1,F3731)*IF(G3731=0,1,G3731),2))</f>
        <v>0</v>
      </c>
      <c r="I3731" s="63"/>
      <c r="J3731" s="7"/>
      <c r="K3731" s="8"/>
      <c r="M3731" s="393" t="s">
        <v>725</v>
      </c>
    </row>
    <row r="3732" spans="1:13" ht="24.95" customHeight="1">
      <c r="A3732" s="32">
        <f t="shared" si="744"/>
        <v>0</v>
      </c>
      <c r="B3732" s="10"/>
      <c r="C3732" s="2"/>
      <c r="D3732" s="2"/>
      <c r="E3732" s="2"/>
      <c r="F3732" s="2"/>
      <c r="G3732" s="2"/>
      <c r="H3732" s="3">
        <f t="shared" ref="H3732:H3738" si="745">IF(AND(C3732=0,D3732=0,E3732=0,F3732=0,G3732=0),0,ROUND(IF(C3732=0,1,C3732)*IF(D3732=0,1,D3732)*IF(E3732=0,1,E3732)*IF(F3732=0,1,F3732)*IF(G3732=0,1,G3732),2))</f>
        <v>0</v>
      </c>
      <c r="I3732" s="63"/>
      <c r="J3732" s="7"/>
      <c r="K3732" s="8"/>
      <c r="M3732" s="393"/>
    </row>
    <row r="3733" spans="1:13" ht="24.95" customHeight="1">
      <c r="A3733" s="32">
        <f t="shared" si="744"/>
        <v>0</v>
      </c>
      <c r="B3733" s="10"/>
      <c r="C3733" s="2"/>
      <c r="D3733" s="2"/>
      <c r="E3733" s="2"/>
      <c r="F3733" s="2"/>
      <c r="G3733" s="2"/>
      <c r="H3733" s="3">
        <f t="shared" si="745"/>
        <v>0</v>
      </c>
      <c r="I3733" s="63"/>
      <c r="J3733" s="7"/>
      <c r="K3733" s="8"/>
      <c r="M3733" s="393"/>
    </row>
    <row r="3734" spans="1:13" ht="24.95" customHeight="1">
      <c r="A3734" s="32">
        <f t="shared" si="744"/>
        <v>0</v>
      </c>
      <c r="B3734" s="10"/>
      <c r="C3734" s="2"/>
      <c r="D3734" s="2"/>
      <c r="E3734" s="2"/>
      <c r="F3734" s="2"/>
      <c r="G3734" s="2"/>
      <c r="H3734" s="3">
        <f t="shared" si="745"/>
        <v>0</v>
      </c>
      <c r="I3734" s="63"/>
      <c r="J3734" s="7"/>
      <c r="K3734" s="8"/>
      <c r="M3734" s="393"/>
    </row>
    <row r="3735" spans="1:13" ht="24.95" customHeight="1">
      <c r="A3735" s="32">
        <f t="shared" si="744"/>
        <v>0</v>
      </c>
      <c r="B3735" s="10"/>
      <c r="C3735" s="2"/>
      <c r="D3735" s="2"/>
      <c r="E3735" s="2"/>
      <c r="F3735" s="2"/>
      <c r="G3735" s="2"/>
      <c r="H3735" s="3">
        <f t="shared" si="745"/>
        <v>0</v>
      </c>
      <c r="I3735" s="63"/>
      <c r="J3735" s="7"/>
      <c r="K3735" s="8"/>
      <c r="M3735" s="393"/>
    </row>
    <row r="3736" spans="1:13" ht="24.95" customHeight="1">
      <c r="A3736" s="32">
        <f t="shared" si="744"/>
        <v>0</v>
      </c>
      <c r="B3736" s="10"/>
      <c r="C3736" s="2"/>
      <c r="D3736" s="2"/>
      <c r="E3736" s="2"/>
      <c r="F3736" s="2"/>
      <c r="G3736" s="2"/>
      <c r="H3736" s="3">
        <f t="shared" si="745"/>
        <v>0</v>
      </c>
      <c r="I3736" s="63"/>
      <c r="J3736" s="7"/>
      <c r="K3736" s="8"/>
      <c r="M3736" s="393"/>
    </row>
    <row r="3737" spans="1:13" ht="24.95" customHeight="1">
      <c r="A3737" s="32">
        <f t="shared" si="744"/>
        <v>0</v>
      </c>
      <c r="B3737" s="10"/>
      <c r="C3737" s="2"/>
      <c r="D3737" s="2"/>
      <c r="E3737" s="2"/>
      <c r="F3737" s="2"/>
      <c r="G3737" s="2"/>
      <c r="H3737" s="3">
        <f t="shared" si="745"/>
        <v>0</v>
      </c>
      <c r="I3737" s="63"/>
      <c r="J3737" s="7"/>
      <c r="K3737" s="8"/>
      <c r="M3737" s="393"/>
    </row>
    <row r="3738" spans="1:13" ht="24.95" customHeight="1">
      <c r="A3738" s="32">
        <f t="shared" si="744"/>
        <v>0</v>
      </c>
      <c r="B3738" s="10"/>
      <c r="C3738" s="2"/>
      <c r="D3738" s="2"/>
      <c r="E3738" s="2"/>
      <c r="F3738" s="2"/>
      <c r="G3738" s="2"/>
      <c r="H3738" s="3">
        <f t="shared" si="745"/>
        <v>0</v>
      </c>
      <c r="I3738" s="63"/>
      <c r="J3738" s="7"/>
      <c r="K3738" s="8"/>
      <c r="M3738" s="393"/>
    </row>
    <row r="3739" spans="1:13" ht="24.95" customHeight="1">
      <c r="A3739" s="33" t="e">
        <f>VLOOKUP(B3730,O:W,2)</f>
        <v>#N/A</v>
      </c>
      <c r="B3739" s="649" t="s">
        <v>70</v>
      </c>
      <c r="C3739" s="650"/>
      <c r="D3739" s="650"/>
      <c r="E3739" s="650"/>
      <c r="F3739" s="650"/>
      <c r="G3739" s="650"/>
      <c r="H3739" s="6"/>
      <c r="I3739" s="63">
        <f>SUM(H3731:H3739)</f>
        <v>0</v>
      </c>
      <c r="J3739" s="1" t="e">
        <f>VLOOKUP(B3730,O:W,7)</f>
        <v>#N/A</v>
      </c>
      <c r="K3739" s="8"/>
      <c r="M3739" s="393"/>
    </row>
    <row r="3740" spans="1:13" ht="45.75" customHeight="1">
      <c r="A3740" s="32">
        <f>IF(B3740&gt;0,1,0)</f>
        <v>0</v>
      </c>
      <c r="B3740" s="653"/>
      <c r="C3740" s="654"/>
      <c r="D3740" s="654"/>
      <c r="E3740" s="654"/>
      <c r="F3740" s="654"/>
      <c r="G3740" s="655"/>
      <c r="H3740" s="6"/>
      <c r="I3740" s="63"/>
      <c r="J3740" s="7"/>
      <c r="K3740" s="8"/>
      <c r="M3740" s="392" t="s">
        <v>3896</v>
      </c>
    </row>
    <row r="3741" spans="1:13" ht="24.95" customHeight="1">
      <c r="A3741" s="32">
        <f t="shared" ref="A3741:A3748" si="746">IF(H3741&gt;0,1,0)</f>
        <v>0</v>
      </c>
      <c r="B3741" s="10"/>
      <c r="C3741" s="2"/>
      <c r="D3741" s="2"/>
      <c r="E3741" s="2"/>
      <c r="F3741" s="2"/>
      <c r="G3741" s="2"/>
      <c r="H3741" s="3">
        <f>IF(AND(C3741=0,D3741=0,E3741=0,F3741=0,G3741=0),0,ROUND(IF(C3741=0,1,C3741)*IF(D3741=0,1,D3741)*IF(E3741=0,1,E3741)*IF(F3741=0,1,F3741)*IF(G3741=0,1,G3741),2))</f>
        <v>0</v>
      </c>
      <c r="I3741" s="63"/>
      <c r="J3741" s="7"/>
      <c r="K3741" s="8"/>
      <c r="M3741" s="393" t="s">
        <v>725</v>
      </c>
    </row>
    <row r="3742" spans="1:13" ht="24.95" customHeight="1">
      <c r="A3742" s="32">
        <f t="shared" si="746"/>
        <v>0</v>
      </c>
      <c r="B3742" s="10"/>
      <c r="C3742" s="2"/>
      <c r="D3742" s="2"/>
      <c r="E3742" s="2"/>
      <c r="F3742" s="2"/>
      <c r="G3742" s="2"/>
      <c r="H3742" s="3">
        <f t="shared" ref="H3742:H3748" si="747">IF(AND(C3742=0,D3742=0,E3742=0,F3742=0,G3742=0),0,ROUND(IF(C3742=0,1,C3742)*IF(D3742=0,1,D3742)*IF(E3742=0,1,E3742)*IF(F3742=0,1,F3742)*IF(G3742=0,1,G3742),2))</f>
        <v>0</v>
      </c>
      <c r="I3742" s="63"/>
      <c r="J3742" s="7"/>
      <c r="K3742" s="8"/>
      <c r="M3742" s="393"/>
    </row>
    <row r="3743" spans="1:13" ht="24.95" customHeight="1">
      <c r="A3743" s="32">
        <f t="shared" si="746"/>
        <v>0</v>
      </c>
      <c r="B3743" s="10"/>
      <c r="C3743" s="2"/>
      <c r="D3743" s="2"/>
      <c r="E3743" s="2"/>
      <c r="F3743" s="2"/>
      <c r="G3743" s="2"/>
      <c r="H3743" s="3">
        <f t="shared" si="747"/>
        <v>0</v>
      </c>
      <c r="I3743" s="63"/>
      <c r="J3743" s="7"/>
      <c r="K3743" s="8"/>
      <c r="M3743" s="393"/>
    </row>
    <row r="3744" spans="1:13" ht="24.95" customHeight="1">
      <c r="A3744" s="32">
        <f t="shared" si="746"/>
        <v>0</v>
      </c>
      <c r="B3744" s="10"/>
      <c r="C3744" s="2"/>
      <c r="D3744" s="2"/>
      <c r="E3744" s="2"/>
      <c r="F3744" s="2"/>
      <c r="G3744" s="2"/>
      <c r="H3744" s="3">
        <f t="shared" si="747"/>
        <v>0</v>
      </c>
      <c r="I3744" s="63"/>
      <c r="J3744" s="7"/>
      <c r="K3744" s="8"/>
      <c r="M3744" s="393"/>
    </row>
    <row r="3745" spans="1:13" ht="24.95" customHeight="1">
      <c r="A3745" s="32">
        <f t="shared" si="746"/>
        <v>0</v>
      </c>
      <c r="B3745" s="10"/>
      <c r="C3745" s="2"/>
      <c r="D3745" s="2"/>
      <c r="E3745" s="2"/>
      <c r="F3745" s="2"/>
      <c r="G3745" s="2"/>
      <c r="H3745" s="3">
        <f t="shared" si="747"/>
        <v>0</v>
      </c>
      <c r="I3745" s="63"/>
      <c r="J3745" s="7"/>
      <c r="K3745" s="8"/>
      <c r="M3745" s="393"/>
    </row>
    <row r="3746" spans="1:13" ht="24.95" customHeight="1">
      <c r="A3746" s="32">
        <f t="shared" si="746"/>
        <v>0</v>
      </c>
      <c r="B3746" s="10"/>
      <c r="C3746" s="2"/>
      <c r="D3746" s="2"/>
      <c r="E3746" s="2"/>
      <c r="F3746" s="2"/>
      <c r="G3746" s="2"/>
      <c r="H3746" s="3">
        <f t="shared" si="747"/>
        <v>0</v>
      </c>
      <c r="I3746" s="63"/>
      <c r="J3746" s="7"/>
      <c r="K3746" s="8"/>
      <c r="M3746" s="393"/>
    </row>
    <row r="3747" spans="1:13" ht="24.95" customHeight="1">
      <c r="A3747" s="32">
        <f t="shared" si="746"/>
        <v>0</v>
      </c>
      <c r="B3747" s="10"/>
      <c r="C3747" s="2"/>
      <c r="D3747" s="2"/>
      <c r="E3747" s="2"/>
      <c r="F3747" s="2"/>
      <c r="G3747" s="2"/>
      <c r="H3747" s="3">
        <f t="shared" si="747"/>
        <v>0</v>
      </c>
      <c r="I3747" s="63"/>
      <c r="J3747" s="7"/>
      <c r="K3747" s="8"/>
      <c r="M3747" s="393"/>
    </row>
    <row r="3748" spans="1:13" ht="24.95" customHeight="1">
      <c r="A3748" s="32">
        <f t="shared" si="746"/>
        <v>0</v>
      </c>
      <c r="B3748" s="10"/>
      <c r="C3748" s="2"/>
      <c r="D3748" s="2"/>
      <c r="E3748" s="2"/>
      <c r="F3748" s="2"/>
      <c r="G3748" s="2"/>
      <c r="H3748" s="3">
        <f t="shared" si="747"/>
        <v>0</v>
      </c>
      <c r="I3748" s="63"/>
      <c r="J3748" s="7"/>
      <c r="K3748" s="8"/>
      <c r="M3748" s="393"/>
    </row>
    <row r="3749" spans="1:13" ht="24.95" customHeight="1">
      <c r="A3749" s="33" t="e">
        <f>VLOOKUP(B3740,O:W,2)</f>
        <v>#N/A</v>
      </c>
      <c r="B3749" s="649" t="s">
        <v>70</v>
      </c>
      <c r="C3749" s="650"/>
      <c r="D3749" s="650"/>
      <c r="E3749" s="650"/>
      <c r="F3749" s="650"/>
      <c r="G3749" s="650"/>
      <c r="H3749" s="6"/>
      <c r="I3749" s="63">
        <f>SUM(H3741:H3749)</f>
        <v>0</v>
      </c>
      <c r="J3749" s="1" t="e">
        <f>VLOOKUP(B3740,O:W,7)</f>
        <v>#N/A</v>
      </c>
      <c r="K3749" s="8"/>
      <c r="M3749" s="393"/>
    </row>
    <row r="3750" spans="1:13" ht="45.75" customHeight="1">
      <c r="A3750" s="32">
        <f>IF(B3750&gt;0,1,0)</f>
        <v>0</v>
      </c>
      <c r="B3750" s="653"/>
      <c r="C3750" s="654"/>
      <c r="D3750" s="654"/>
      <c r="E3750" s="654"/>
      <c r="F3750" s="654"/>
      <c r="G3750" s="655"/>
      <c r="H3750" s="6"/>
      <c r="I3750" s="63"/>
      <c r="J3750" s="7"/>
      <c r="K3750" s="8"/>
      <c r="M3750" s="392" t="s">
        <v>3896</v>
      </c>
    </row>
    <row r="3751" spans="1:13" ht="24.95" customHeight="1">
      <c r="A3751" s="32">
        <f t="shared" ref="A3751:A3758" si="748">IF(H3751&gt;0,1,0)</f>
        <v>0</v>
      </c>
      <c r="B3751" s="10"/>
      <c r="C3751" s="2"/>
      <c r="D3751" s="2"/>
      <c r="E3751" s="2"/>
      <c r="F3751" s="2"/>
      <c r="G3751" s="2"/>
      <c r="H3751" s="3">
        <f>IF(AND(C3751=0,D3751=0,E3751=0,F3751=0,G3751=0),0,ROUND(IF(C3751=0,1,C3751)*IF(D3751=0,1,D3751)*IF(E3751=0,1,E3751)*IF(F3751=0,1,F3751)*IF(G3751=0,1,G3751),2))</f>
        <v>0</v>
      </c>
      <c r="I3751" s="63"/>
      <c r="J3751" s="7"/>
      <c r="K3751" s="8"/>
      <c r="M3751" s="393" t="s">
        <v>725</v>
      </c>
    </row>
    <row r="3752" spans="1:13" ht="24.95" customHeight="1">
      <c r="A3752" s="32">
        <f t="shared" si="748"/>
        <v>0</v>
      </c>
      <c r="B3752" s="10"/>
      <c r="C3752" s="2"/>
      <c r="D3752" s="2"/>
      <c r="E3752" s="2"/>
      <c r="F3752" s="2"/>
      <c r="G3752" s="2"/>
      <c r="H3752" s="3">
        <f t="shared" ref="H3752:H3758" si="749">IF(AND(C3752=0,D3752=0,E3752=0,F3752=0,G3752=0),0,ROUND(IF(C3752=0,1,C3752)*IF(D3752=0,1,D3752)*IF(E3752=0,1,E3752)*IF(F3752=0,1,F3752)*IF(G3752=0,1,G3752),2))</f>
        <v>0</v>
      </c>
      <c r="I3752" s="63"/>
      <c r="J3752" s="7"/>
      <c r="K3752" s="8"/>
      <c r="M3752" s="393"/>
    </row>
    <row r="3753" spans="1:13" ht="24.95" customHeight="1">
      <c r="A3753" s="32">
        <f t="shared" si="748"/>
        <v>0</v>
      </c>
      <c r="B3753" s="10"/>
      <c r="C3753" s="2"/>
      <c r="D3753" s="2"/>
      <c r="E3753" s="2"/>
      <c r="F3753" s="2"/>
      <c r="G3753" s="2"/>
      <c r="H3753" s="3">
        <f t="shared" si="749"/>
        <v>0</v>
      </c>
      <c r="I3753" s="63"/>
      <c r="J3753" s="7"/>
      <c r="K3753" s="8"/>
      <c r="M3753" s="393"/>
    </row>
    <row r="3754" spans="1:13" ht="24.95" customHeight="1">
      <c r="A3754" s="32">
        <f t="shared" si="748"/>
        <v>0</v>
      </c>
      <c r="B3754" s="10"/>
      <c r="C3754" s="2"/>
      <c r="D3754" s="2"/>
      <c r="E3754" s="2"/>
      <c r="F3754" s="2"/>
      <c r="G3754" s="2"/>
      <c r="H3754" s="3">
        <f t="shared" si="749"/>
        <v>0</v>
      </c>
      <c r="I3754" s="63"/>
      <c r="J3754" s="7"/>
      <c r="K3754" s="8"/>
      <c r="M3754" s="393"/>
    </row>
    <row r="3755" spans="1:13" ht="24.95" customHeight="1">
      <c r="A3755" s="32">
        <f t="shared" si="748"/>
        <v>0</v>
      </c>
      <c r="B3755" s="10"/>
      <c r="C3755" s="2"/>
      <c r="D3755" s="2"/>
      <c r="E3755" s="2"/>
      <c r="F3755" s="2"/>
      <c r="G3755" s="2"/>
      <c r="H3755" s="3">
        <f t="shared" si="749"/>
        <v>0</v>
      </c>
      <c r="I3755" s="63"/>
      <c r="J3755" s="7"/>
      <c r="K3755" s="8"/>
      <c r="M3755" s="393"/>
    </row>
    <row r="3756" spans="1:13" ht="24.95" customHeight="1">
      <c r="A3756" s="32">
        <f t="shared" si="748"/>
        <v>0</v>
      </c>
      <c r="B3756" s="10"/>
      <c r="C3756" s="2"/>
      <c r="D3756" s="2"/>
      <c r="E3756" s="2"/>
      <c r="F3756" s="2"/>
      <c r="G3756" s="2"/>
      <c r="H3756" s="3">
        <f t="shared" si="749"/>
        <v>0</v>
      </c>
      <c r="I3756" s="63"/>
      <c r="J3756" s="7"/>
      <c r="K3756" s="8"/>
      <c r="M3756" s="393"/>
    </row>
    <row r="3757" spans="1:13" ht="24.95" customHeight="1">
      <c r="A3757" s="32">
        <f t="shared" si="748"/>
        <v>0</v>
      </c>
      <c r="B3757" s="10"/>
      <c r="C3757" s="2"/>
      <c r="D3757" s="2"/>
      <c r="E3757" s="2"/>
      <c r="F3757" s="2"/>
      <c r="G3757" s="2"/>
      <c r="H3757" s="3">
        <f t="shared" si="749"/>
        <v>0</v>
      </c>
      <c r="I3757" s="63"/>
      <c r="J3757" s="7"/>
      <c r="K3757" s="8"/>
      <c r="M3757" s="393"/>
    </row>
    <row r="3758" spans="1:13" ht="24.95" customHeight="1">
      <c r="A3758" s="32">
        <f t="shared" si="748"/>
        <v>0</v>
      </c>
      <c r="B3758" s="10"/>
      <c r="C3758" s="2"/>
      <c r="D3758" s="2"/>
      <c r="E3758" s="2"/>
      <c r="F3758" s="2"/>
      <c r="G3758" s="2"/>
      <c r="H3758" s="3">
        <f t="shared" si="749"/>
        <v>0</v>
      </c>
      <c r="I3758" s="63"/>
      <c r="J3758" s="7"/>
      <c r="K3758" s="8"/>
      <c r="M3758" s="393"/>
    </row>
    <row r="3759" spans="1:13" ht="24.95" customHeight="1">
      <c r="A3759" s="33" t="e">
        <f>VLOOKUP(B3750,O:W,2)</f>
        <v>#N/A</v>
      </c>
      <c r="B3759" s="649" t="s">
        <v>70</v>
      </c>
      <c r="C3759" s="650"/>
      <c r="D3759" s="650"/>
      <c r="E3759" s="650"/>
      <c r="F3759" s="650"/>
      <c r="G3759" s="650"/>
      <c r="H3759" s="6"/>
      <c r="I3759" s="63">
        <f>SUM(H3751:H3759)</f>
        <v>0</v>
      </c>
      <c r="J3759" s="1" t="e">
        <f>VLOOKUP(B3750,O:W,7)</f>
        <v>#N/A</v>
      </c>
      <c r="K3759" s="8"/>
      <c r="M3759" s="393"/>
    </row>
    <row r="3760" spans="1:13" ht="45.75" customHeight="1">
      <c r="A3760" s="32">
        <f>IF(B3760&gt;0,1,0)</f>
        <v>0</v>
      </c>
      <c r="B3760" s="653"/>
      <c r="C3760" s="654"/>
      <c r="D3760" s="654"/>
      <c r="E3760" s="654"/>
      <c r="F3760" s="654"/>
      <c r="G3760" s="655"/>
      <c r="H3760" s="6"/>
      <c r="I3760" s="63"/>
      <c r="J3760" s="7"/>
      <c r="K3760" s="8"/>
      <c r="M3760" s="392" t="s">
        <v>3896</v>
      </c>
    </row>
    <row r="3761" spans="1:13" ht="24.95" customHeight="1">
      <c r="A3761" s="32">
        <f t="shared" ref="A3761:A3768" si="750">IF(H3761&gt;0,1,0)</f>
        <v>0</v>
      </c>
      <c r="B3761" s="10"/>
      <c r="C3761" s="2"/>
      <c r="D3761" s="2"/>
      <c r="E3761" s="2"/>
      <c r="F3761" s="2"/>
      <c r="G3761" s="2"/>
      <c r="H3761" s="3">
        <f>IF(AND(C3761=0,D3761=0,E3761=0,F3761=0,G3761=0),0,ROUND(IF(C3761=0,1,C3761)*IF(D3761=0,1,D3761)*IF(E3761=0,1,E3761)*IF(F3761=0,1,F3761)*IF(G3761=0,1,G3761),2))</f>
        <v>0</v>
      </c>
      <c r="I3761" s="63"/>
      <c r="J3761" s="7"/>
      <c r="K3761" s="8"/>
      <c r="M3761" s="393" t="s">
        <v>725</v>
      </c>
    </row>
    <row r="3762" spans="1:13" ht="24.95" customHeight="1">
      <c r="A3762" s="32">
        <f t="shared" si="750"/>
        <v>0</v>
      </c>
      <c r="B3762" s="10"/>
      <c r="C3762" s="2"/>
      <c r="D3762" s="2"/>
      <c r="E3762" s="2"/>
      <c r="F3762" s="2"/>
      <c r="G3762" s="2"/>
      <c r="H3762" s="3">
        <f t="shared" ref="H3762:H3768" si="751">IF(AND(C3762=0,D3762=0,E3762=0,F3762=0,G3762=0),0,ROUND(IF(C3762=0,1,C3762)*IF(D3762=0,1,D3762)*IF(E3762=0,1,E3762)*IF(F3762=0,1,F3762)*IF(G3762=0,1,G3762),2))</f>
        <v>0</v>
      </c>
      <c r="I3762" s="63"/>
      <c r="J3762" s="7"/>
      <c r="K3762" s="8"/>
      <c r="M3762" s="393"/>
    </row>
    <row r="3763" spans="1:13" ht="24.95" customHeight="1">
      <c r="A3763" s="32">
        <f t="shared" si="750"/>
        <v>0</v>
      </c>
      <c r="B3763" s="10"/>
      <c r="C3763" s="2"/>
      <c r="D3763" s="2"/>
      <c r="E3763" s="2"/>
      <c r="F3763" s="2"/>
      <c r="G3763" s="2"/>
      <c r="H3763" s="3">
        <f t="shared" si="751"/>
        <v>0</v>
      </c>
      <c r="I3763" s="63"/>
      <c r="J3763" s="7"/>
      <c r="K3763" s="8"/>
      <c r="M3763" s="393"/>
    </row>
    <row r="3764" spans="1:13" ht="24.95" customHeight="1">
      <c r="A3764" s="32">
        <f t="shared" si="750"/>
        <v>0</v>
      </c>
      <c r="B3764" s="10"/>
      <c r="C3764" s="2"/>
      <c r="D3764" s="2"/>
      <c r="E3764" s="2"/>
      <c r="F3764" s="2"/>
      <c r="G3764" s="2"/>
      <c r="H3764" s="3">
        <f t="shared" si="751"/>
        <v>0</v>
      </c>
      <c r="I3764" s="63"/>
      <c r="J3764" s="7"/>
      <c r="K3764" s="8"/>
      <c r="M3764" s="393"/>
    </row>
    <row r="3765" spans="1:13" ht="24.95" customHeight="1">
      <c r="A3765" s="32">
        <f t="shared" si="750"/>
        <v>0</v>
      </c>
      <c r="B3765" s="10"/>
      <c r="C3765" s="2"/>
      <c r="D3765" s="2"/>
      <c r="E3765" s="2"/>
      <c r="F3765" s="2"/>
      <c r="G3765" s="2"/>
      <c r="H3765" s="3">
        <f t="shared" si="751"/>
        <v>0</v>
      </c>
      <c r="I3765" s="63"/>
      <c r="J3765" s="7"/>
      <c r="K3765" s="8"/>
      <c r="M3765" s="393"/>
    </row>
    <row r="3766" spans="1:13" ht="24.95" customHeight="1">
      <c r="A3766" s="32">
        <f t="shared" si="750"/>
        <v>0</v>
      </c>
      <c r="B3766" s="10"/>
      <c r="C3766" s="2"/>
      <c r="D3766" s="2"/>
      <c r="E3766" s="2"/>
      <c r="F3766" s="2"/>
      <c r="G3766" s="2"/>
      <c r="H3766" s="3">
        <f t="shared" si="751"/>
        <v>0</v>
      </c>
      <c r="I3766" s="63"/>
      <c r="J3766" s="7"/>
      <c r="K3766" s="8"/>
      <c r="M3766" s="393"/>
    </row>
    <row r="3767" spans="1:13" ht="24.95" customHeight="1">
      <c r="A3767" s="32">
        <f t="shared" si="750"/>
        <v>0</v>
      </c>
      <c r="B3767" s="10"/>
      <c r="C3767" s="2"/>
      <c r="D3767" s="2"/>
      <c r="E3767" s="2"/>
      <c r="F3767" s="2"/>
      <c r="G3767" s="2"/>
      <c r="H3767" s="3">
        <f t="shared" si="751"/>
        <v>0</v>
      </c>
      <c r="I3767" s="63"/>
      <c r="J3767" s="7"/>
      <c r="K3767" s="8"/>
      <c r="M3767" s="393"/>
    </row>
    <row r="3768" spans="1:13" ht="24.95" customHeight="1">
      <c r="A3768" s="32">
        <f t="shared" si="750"/>
        <v>0</v>
      </c>
      <c r="B3768" s="10"/>
      <c r="C3768" s="2"/>
      <c r="D3768" s="2"/>
      <c r="E3768" s="2"/>
      <c r="F3768" s="2"/>
      <c r="G3768" s="2"/>
      <c r="H3768" s="3">
        <f t="shared" si="751"/>
        <v>0</v>
      </c>
      <c r="I3768" s="63"/>
      <c r="J3768" s="7"/>
      <c r="K3768" s="8"/>
      <c r="M3768" s="393"/>
    </row>
    <row r="3769" spans="1:13" ht="24.95" customHeight="1">
      <c r="A3769" s="33" t="e">
        <f>VLOOKUP(B3760,O:W,2)</f>
        <v>#N/A</v>
      </c>
      <c r="B3769" s="649" t="s">
        <v>70</v>
      </c>
      <c r="C3769" s="650"/>
      <c r="D3769" s="650"/>
      <c r="E3769" s="650"/>
      <c r="F3769" s="650"/>
      <c r="G3769" s="650"/>
      <c r="H3769" s="6"/>
      <c r="I3769" s="63">
        <f>SUM(H3761:H3769)</f>
        <v>0</v>
      </c>
      <c r="J3769" s="1" t="e">
        <f>VLOOKUP(B3760,O:W,7)</f>
        <v>#N/A</v>
      </c>
      <c r="K3769" s="8"/>
      <c r="M3769" s="393"/>
    </row>
    <row r="3770" spans="1:13" ht="45.75" customHeight="1">
      <c r="A3770" s="32">
        <f>IF(B3770&gt;0,1,0)</f>
        <v>0</v>
      </c>
      <c r="B3770" s="653"/>
      <c r="C3770" s="654"/>
      <c r="D3770" s="654"/>
      <c r="E3770" s="654"/>
      <c r="F3770" s="654"/>
      <c r="G3770" s="655"/>
      <c r="H3770" s="6"/>
      <c r="I3770" s="63"/>
      <c r="J3770" s="7"/>
      <c r="K3770" s="8"/>
      <c r="M3770" s="392" t="s">
        <v>3896</v>
      </c>
    </row>
    <row r="3771" spans="1:13" ht="24.95" customHeight="1">
      <c r="A3771" s="32">
        <f t="shared" ref="A3771:A3778" si="752">IF(H3771&gt;0,1,0)</f>
        <v>0</v>
      </c>
      <c r="B3771" s="10"/>
      <c r="C3771" s="2"/>
      <c r="D3771" s="2"/>
      <c r="E3771" s="2"/>
      <c r="F3771" s="2"/>
      <c r="G3771" s="2"/>
      <c r="H3771" s="3">
        <f>IF(AND(C3771=0,D3771=0,E3771=0,F3771=0,G3771=0),0,ROUND(IF(C3771=0,1,C3771)*IF(D3771=0,1,D3771)*IF(E3771=0,1,E3771)*IF(F3771=0,1,F3771)*IF(G3771=0,1,G3771),2))</f>
        <v>0</v>
      </c>
      <c r="I3771" s="63"/>
      <c r="J3771" s="7"/>
      <c r="K3771" s="8"/>
      <c r="M3771" s="393" t="s">
        <v>725</v>
      </c>
    </row>
    <row r="3772" spans="1:13" ht="24.95" customHeight="1">
      <c r="A3772" s="32">
        <f t="shared" si="752"/>
        <v>0</v>
      </c>
      <c r="B3772" s="10"/>
      <c r="C3772" s="2"/>
      <c r="D3772" s="2"/>
      <c r="E3772" s="2"/>
      <c r="F3772" s="2"/>
      <c r="G3772" s="2"/>
      <c r="H3772" s="3">
        <f t="shared" ref="H3772:H3778" si="753">IF(AND(C3772=0,D3772=0,E3772=0,F3772=0,G3772=0),0,ROUND(IF(C3772=0,1,C3772)*IF(D3772=0,1,D3772)*IF(E3772=0,1,E3772)*IF(F3772=0,1,F3772)*IF(G3772=0,1,G3772),2))</f>
        <v>0</v>
      </c>
      <c r="I3772" s="63"/>
      <c r="J3772" s="7"/>
      <c r="K3772" s="8"/>
      <c r="M3772" s="393"/>
    </row>
    <row r="3773" spans="1:13" ht="24.95" customHeight="1">
      <c r="A3773" s="32">
        <f t="shared" si="752"/>
        <v>0</v>
      </c>
      <c r="B3773" s="10"/>
      <c r="C3773" s="2"/>
      <c r="D3773" s="2"/>
      <c r="E3773" s="2"/>
      <c r="F3773" s="2"/>
      <c r="G3773" s="2"/>
      <c r="H3773" s="3">
        <f t="shared" si="753"/>
        <v>0</v>
      </c>
      <c r="I3773" s="63"/>
      <c r="J3773" s="7"/>
      <c r="K3773" s="8"/>
      <c r="M3773" s="393"/>
    </row>
    <row r="3774" spans="1:13" ht="24.95" customHeight="1">
      <c r="A3774" s="32">
        <f t="shared" si="752"/>
        <v>0</v>
      </c>
      <c r="B3774" s="10"/>
      <c r="C3774" s="2"/>
      <c r="D3774" s="2"/>
      <c r="E3774" s="2"/>
      <c r="F3774" s="2"/>
      <c r="G3774" s="2"/>
      <c r="H3774" s="3">
        <f t="shared" si="753"/>
        <v>0</v>
      </c>
      <c r="I3774" s="63"/>
      <c r="J3774" s="7"/>
      <c r="K3774" s="8"/>
      <c r="M3774" s="393"/>
    </row>
    <row r="3775" spans="1:13" ht="24.95" customHeight="1">
      <c r="A3775" s="32">
        <f t="shared" si="752"/>
        <v>0</v>
      </c>
      <c r="B3775" s="10"/>
      <c r="C3775" s="2"/>
      <c r="D3775" s="2"/>
      <c r="E3775" s="2"/>
      <c r="F3775" s="2"/>
      <c r="G3775" s="2"/>
      <c r="H3775" s="3">
        <f t="shared" si="753"/>
        <v>0</v>
      </c>
      <c r="I3775" s="63"/>
      <c r="J3775" s="7"/>
      <c r="K3775" s="8"/>
      <c r="M3775" s="393"/>
    </row>
    <row r="3776" spans="1:13" ht="24.95" customHeight="1">
      <c r="A3776" s="32">
        <f t="shared" si="752"/>
        <v>0</v>
      </c>
      <c r="B3776" s="10"/>
      <c r="C3776" s="2"/>
      <c r="D3776" s="2"/>
      <c r="E3776" s="2"/>
      <c r="F3776" s="2"/>
      <c r="G3776" s="2"/>
      <c r="H3776" s="3">
        <f t="shared" si="753"/>
        <v>0</v>
      </c>
      <c r="I3776" s="63"/>
      <c r="J3776" s="7"/>
      <c r="K3776" s="8"/>
      <c r="M3776" s="393"/>
    </row>
    <row r="3777" spans="1:13" ht="24.95" customHeight="1">
      <c r="A3777" s="32">
        <f t="shared" si="752"/>
        <v>0</v>
      </c>
      <c r="B3777" s="10"/>
      <c r="C3777" s="2"/>
      <c r="D3777" s="2"/>
      <c r="E3777" s="2"/>
      <c r="F3777" s="2"/>
      <c r="G3777" s="2"/>
      <c r="H3777" s="3">
        <f t="shared" si="753"/>
        <v>0</v>
      </c>
      <c r="I3777" s="63"/>
      <c r="J3777" s="7"/>
      <c r="K3777" s="8"/>
      <c r="M3777" s="393"/>
    </row>
    <row r="3778" spans="1:13" ht="24.95" customHeight="1">
      <c r="A3778" s="32">
        <f t="shared" si="752"/>
        <v>0</v>
      </c>
      <c r="B3778" s="10"/>
      <c r="C3778" s="2"/>
      <c r="D3778" s="2"/>
      <c r="E3778" s="2"/>
      <c r="F3778" s="2"/>
      <c r="G3778" s="2"/>
      <c r="H3778" s="3">
        <f t="shared" si="753"/>
        <v>0</v>
      </c>
      <c r="I3778" s="63"/>
      <c r="J3778" s="7"/>
      <c r="K3778" s="8"/>
      <c r="M3778" s="393"/>
    </row>
    <row r="3779" spans="1:13" ht="24.95" customHeight="1">
      <c r="A3779" s="33" t="e">
        <f>VLOOKUP(B3770,O:W,2)</f>
        <v>#N/A</v>
      </c>
      <c r="B3779" s="649" t="s">
        <v>70</v>
      </c>
      <c r="C3779" s="650"/>
      <c r="D3779" s="650"/>
      <c r="E3779" s="650"/>
      <c r="F3779" s="650"/>
      <c r="G3779" s="650"/>
      <c r="H3779" s="6"/>
      <c r="I3779" s="63">
        <f>SUM(H3771:H3779)</f>
        <v>0</v>
      </c>
      <c r="J3779" s="1" t="e">
        <f>VLOOKUP(B3770,O:W,7)</f>
        <v>#N/A</v>
      </c>
      <c r="K3779" s="8"/>
      <c r="M3779" s="393"/>
    </row>
    <row r="3780" spans="1:13" ht="45.75" customHeight="1">
      <c r="A3780" s="32">
        <f>IF(B3780&gt;0,1,0)</f>
        <v>0</v>
      </c>
      <c r="B3780" s="647"/>
      <c r="C3780" s="648"/>
      <c r="D3780" s="648"/>
      <c r="E3780" s="648"/>
      <c r="F3780" s="648"/>
      <c r="G3780" s="648"/>
      <c r="H3780" s="6"/>
      <c r="I3780" s="63"/>
      <c r="J3780" s="7"/>
      <c r="K3780" s="8"/>
      <c r="M3780" s="406"/>
    </row>
    <row r="3781" spans="1:13" ht="24.95" customHeight="1">
      <c r="A3781" s="32">
        <f t="shared" ref="A3781:A3788" si="754">IF(H3781&gt;0,1,0)</f>
        <v>0</v>
      </c>
      <c r="B3781" s="10"/>
      <c r="C3781" s="2"/>
      <c r="D3781" s="2"/>
      <c r="E3781" s="2"/>
      <c r="F3781" s="2"/>
      <c r="G3781" s="2"/>
      <c r="H3781" s="3">
        <f>IF(AND(C3781=0,D3781=0,E3781=0,F3781=0,G3781=0),0,ROUND(IF(C3781=0,1,C3781)*IF(D3781=0,1,D3781)*IF(E3781=0,1,E3781)*IF(F3781=0,1,F3781)*IF(G3781=0,1,G3781),2))</f>
        <v>0</v>
      </c>
      <c r="I3781" s="63"/>
      <c r="J3781" s="7"/>
      <c r="K3781" s="8"/>
      <c r="M3781" s="407"/>
    </row>
    <row r="3782" spans="1:13" ht="24.95" customHeight="1">
      <c r="A3782" s="32">
        <f t="shared" si="754"/>
        <v>0</v>
      </c>
      <c r="B3782" s="10"/>
      <c r="C3782" s="2"/>
      <c r="D3782" s="2"/>
      <c r="E3782" s="2"/>
      <c r="F3782" s="2"/>
      <c r="G3782" s="2"/>
      <c r="H3782" s="3">
        <f t="shared" ref="H3782:H3788" si="755">IF(AND(C3782=0,D3782=0,E3782=0,F3782=0,G3782=0),0,ROUND(IF(C3782=0,1,C3782)*IF(D3782=0,1,D3782)*IF(E3782=0,1,E3782)*IF(F3782=0,1,F3782)*IF(G3782=0,1,G3782),2))</f>
        <v>0</v>
      </c>
      <c r="I3782" s="63"/>
      <c r="J3782" s="7"/>
      <c r="K3782" s="8"/>
      <c r="M3782" s="407"/>
    </row>
    <row r="3783" spans="1:13" ht="24.95" customHeight="1">
      <c r="A3783" s="32">
        <f t="shared" si="754"/>
        <v>0</v>
      </c>
      <c r="B3783" s="10"/>
      <c r="C3783" s="2"/>
      <c r="D3783" s="2"/>
      <c r="E3783" s="2"/>
      <c r="F3783" s="2"/>
      <c r="G3783" s="2"/>
      <c r="H3783" s="3">
        <f t="shared" si="755"/>
        <v>0</v>
      </c>
      <c r="I3783" s="63"/>
      <c r="J3783" s="7"/>
      <c r="K3783" s="8"/>
      <c r="M3783" s="407"/>
    </row>
    <row r="3784" spans="1:13" ht="24.95" customHeight="1">
      <c r="A3784" s="32">
        <f t="shared" si="754"/>
        <v>0</v>
      </c>
      <c r="B3784" s="10"/>
      <c r="C3784" s="2"/>
      <c r="D3784" s="2"/>
      <c r="E3784" s="2"/>
      <c r="F3784" s="2"/>
      <c r="G3784" s="2"/>
      <c r="H3784" s="3">
        <f t="shared" si="755"/>
        <v>0</v>
      </c>
      <c r="I3784" s="63"/>
      <c r="J3784" s="7"/>
      <c r="K3784" s="8"/>
      <c r="M3784" s="407"/>
    </row>
    <row r="3785" spans="1:13" ht="24.95" customHeight="1">
      <c r="A3785" s="32">
        <f t="shared" si="754"/>
        <v>0</v>
      </c>
      <c r="B3785" s="10"/>
      <c r="C3785" s="2"/>
      <c r="D3785" s="2"/>
      <c r="E3785" s="2"/>
      <c r="F3785" s="2"/>
      <c r="G3785" s="2"/>
      <c r="H3785" s="3">
        <f t="shared" si="755"/>
        <v>0</v>
      </c>
      <c r="I3785" s="63"/>
      <c r="J3785" s="7"/>
      <c r="K3785" s="8"/>
      <c r="M3785" s="407"/>
    </row>
    <row r="3786" spans="1:13" ht="24.95" customHeight="1">
      <c r="A3786" s="32">
        <f t="shared" si="754"/>
        <v>0</v>
      </c>
      <c r="B3786" s="10"/>
      <c r="C3786" s="2"/>
      <c r="D3786" s="2"/>
      <c r="E3786" s="2"/>
      <c r="F3786" s="2"/>
      <c r="G3786" s="2"/>
      <c r="H3786" s="3">
        <f t="shared" si="755"/>
        <v>0</v>
      </c>
      <c r="I3786" s="63"/>
      <c r="J3786" s="7"/>
      <c r="K3786" s="8"/>
      <c r="M3786" s="407"/>
    </row>
    <row r="3787" spans="1:13" ht="24.95" customHeight="1">
      <c r="A3787" s="32">
        <f t="shared" si="754"/>
        <v>0</v>
      </c>
      <c r="B3787" s="10"/>
      <c r="C3787" s="2"/>
      <c r="D3787" s="2"/>
      <c r="E3787" s="2"/>
      <c r="F3787" s="2"/>
      <c r="G3787" s="2"/>
      <c r="H3787" s="3">
        <f t="shared" si="755"/>
        <v>0</v>
      </c>
      <c r="I3787" s="63"/>
      <c r="J3787" s="7"/>
      <c r="K3787" s="8"/>
      <c r="M3787" s="407"/>
    </row>
    <row r="3788" spans="1:13" ht="24.95" customHeight="1">
      <c r="A3788" s="32">
        <f t="shared" si="754"/>
        <v>0</v>
      </c>
      <c r="B3788" s="10"/>
      <c r="C3788" s="2"/>
      <c r="D3788" s="2"/>
      <c r="E3788" s="2"/>
      <c r="F3788" s="2"/>
      <c r="G3788" s="2"/>
      <c r="H3788" s="3">
        <f t="shared" si="755"/>
        <v>0</v>
      </c>
      <c r="I3788" s="63"/>
      <c r="J3788" s="7"/>
      <c r="K3788" s="8"/>
      <c r="M3788" s="407"/>
    </row>
    <row r="3789" spans="1:13" ht="24.95" customHeight="1">
      <c r="A3789" s="33" t="e">
        <f>VLOOKUP(B3780,O:W,2)</f>
        <v>#N/A</v>
      </c>
      <c r="B3789" s="649" t="s">
        <v>70</v>
      </c>
      <c r="C3789" s="650"/>
      <c r="D3789" s="650"/>
      <c r="E3789" s="650"/>
      <c r="F3789" s="650"/>
      <c r="G3789" s="650"/>
      <c r="H3789" s="6"/>
      <c r="I3789" s="63">
        <f>SUM(H3781:H3789)</f>
        <v>0</v>
      </c>
      <c r="J3789" s="1" t="e">
        <f>VLOOKUP(B3780,O:W,7)</f>
        <v>#N/A</v>
      </c>
      <c r="K3789" s="8"/>
      <c r="M3789" s="407"/>
    </row>
    <row r="3790" spans="1:13" ht="45.75" customHeight="1">
      <c r="A3790" s="32">
        <f>IF(B3790&gt;0,1,0)</f>
        <v>0</v>
      </c>
      <c r="B3790" s="647"/>
      <c r="C3790" s="648"/>
      <c r="D3790" s="648"/>
      <c r="E3790" s="648"/>
      <c r="F3790" s="648"/>
      <c r="G3790" s="648"/>
      <c r="H3790" s="6"/>
      <c r="I3790" s="63"/>
      <c r="J3790" s="7"/>
      <c r="K3790" s="8"/>
      <c r="M3790" s="406"/>
    </row>
    <row r="3791" spans="1:13" ht="24.95" customHeight="1">
      <c r="A3791" s="32">
        <f t="shared" ref="A3791:A3798" si="756">IF(H3791&gt;0,1,0)</f>
        <v>0</v>
      </c>
      <c r="B3791" s="10"/>
      <c r="C3791" s="2"/>
      <c r="D3791" s="2"/>
      <c r="E3791" s="2"/>
      <c r="F3791" s="2"/>
      <c r="G3791" s="2"/>
      <c r="H3791" s="3">
        <f>IF(AND(C3791=0,D3791=0,E3791=0,F3791=0,G3791=0),0,ROUND(IF(C3791=0,1,C3791)*IF(D3791=0,1,D3791)*IF(E3791=0,1,E3791)*IF(F3791=0,1,F3791)*IF(G3791=0,1,G3791),2))</f>
        <v>0</v>
      </c>
      <c r="I3791" s="63"/>
      <c r="J3791" s="7"/>
      <c r="K3791" s="8"/>
      <c r="M3791" s="407"/>
    </row>
    <row r="3792" spans="1:13" ht="24.95" customHeight="1">
      <c r="A3792" s="32">
        <f t="shared" si="756"/>
        <v>0</v>
      </c>
      <c r="B3792" s="10"/>
      <c r="C3792" s="2"/>
      <c r="D3792" s="2"/>
      <c r="E3792" s="2"/>
      <c r="F3792" s="2"/>
      <c r="G3792" s="2"/>
      <c r="H3792" s="3">
        <f t="shared" ref="H3792:H3798" si="757">IF(AND(C3792=0,D3792=0,E3792=0,F3792=0,G3792=0),0,ROUND(IF(C3792=0,1,C3792)*IF(D3792=0,1,D3792)*IF(E3792=0,1,E3792)*IF(F3792=0,1,F3792)*IF(G3792=0,1,G3792),2))</f>
        <v>0</v>
      </c>
      <c r="I3792" s="63"/>
      <c r="J3792" s="7"/>
      <c r="K3792" s="8"/>
      <c r="M3792" s="407"/>
    </row>
    <row r="3793" spans="1:13" ht="24.95" customHeight="1">
      <c r="A3793" s="32">
        <f t="shared" si="756"/>
        <v>0</v>
      </c>
      <c r="B3793" s="10"/>
      <c r="C3793" s="2"/>
      <c r="D3793" s="2"/>
      <c r="E3793" s="2"/>
      <c r="F3793" s="2"/>
      <c r="G3793" s="2"/>
      <c r="H3793" s="3">
        <f t="shared" si="757"/>
        <v>0</v>
      </c>
      <c r="I3793" s="63"/>
      <c r="J3793" s="7"/>
      <c r="K3793" s="8"/>
      <c r="M3793" s="407"/>
    </row>
    <row r="3794" spans="1:13" ht="24.95" customHeight="1">
      <c r="A3794" s="32">
        <f t="shared" si="756"/>
        <v>0</v>
      </c>
      <c r="B3794" s="10"/>
      <c r="C3794" s="2"/>
      <c r="D3794" s="2"/>
      <c r="E3794" s="2"/>
      <c r="F3794" s="2"/>
      <c r="G3794" s="2"/>
      <c r="H3794" s="3">
        <f t="shared" si="757"/>
        <v>0</v>
      </c>
      <c r="I3794" s="63"/>
      <c r="J3794" s="7"/>
      <c r="K3794" s="8"/>
      <c r="M3794" s="407"/>
    </row>
    <row r="3795" spans="1:13" ht="24.95" customHeight="1">
      <c r="A3795" s="32">
        <f t="shared" si="756"/>
        <v>0</v>
      </c>
      <c r="B3795" s="10"/>
      <c r="C3795" s="2"/>
      <c r="D3795" s="2"/>
      <c r="E3795" s="2"/>
      <c r="F3795" s="2"/>
      <c r="G3795" s="2"/>
      <c r="H3795" s="3">
        <f t="shared" si="757"/>
        <v>0</v>
      </c>
      <c r="I3795" s="63"/>
      <c r="J3795" s="7"/>
      <c r="K3795" s="8"/>
      <c r="M3795" s="407"/>
    </row>
    <row r="3796" spans="1:13" ht="24.95" customHeight="1">
      <c r="A3796" s="32">
        <f t="shared" si="756"/>
        <v>0</v>
      </c>
      <c r="B3796" s="10"/>
      <c r="C3796" s="2"/>
      <c r="D3796" s="2"/>
      <c r="E3796" s="2"/>
      <c r="F3796" s="2"/>
      <c r="G3796" s="2"/>
      <c r="H3796" s="3">
        <f t="shared" si="757"/>
        <v>0</v>
      </c>
      <c r="I3796" s="63"/>
      <c r="J3796" s="7"/>
      <c r="K3796" s="8"/>
      <c r="M3796" s="407"/>
    </row>
    <row r="3797" spans="1:13" ht="24.95" customHeight="1">
      <c r="A3797" s="32">
        <f t="shared" si="756"/>
        <v>0</v>
      </c>
      <c r="B3797" s="10"/>
      <c r="C3797" s="2"/>
      <c r="D3797" s="2"/>
      <c r="E3797" s="2"/>
      <c r="F3797" s="2"/>
      <c r="G3797" s="2"/>
      <c r="H3797" s="3">
        <f t="shared" si="757"/>
        <v>0</v>
      </c>
      <c r="I3797" s="63"/>
      <c r="J3797" s="7"/>
      <c r="K3797" s="8"/>
      <c r="M3797" s="407"/>
    </row>
    <row r="3798" spans="1:13" ht="24.95" customHeight="1">
      <c r="A3798" s="32">
        <f t="shared" si="756"/>
        <v>0</v>
      </c>
      <c r="B3798" s="10"/>
      <c r="C3798" s="2"/>
      <c r="D3798" s="2"/>
      <c r="E3798" s="2"/>
      <c r="F3798" s="2"/>
      <c r="G3798" s="2"/>
      <c r="H3798" s="3">
        <f t="shared" si="757"/>
        <v>0</v>
      </c>
      <c r="I3798" s="63"/>
      <c r="J3798" s="7"/>
      <c r="K3798" s="8"/>
      <c r="M3798" s="407"/>
    </row>
    <row r="3799" spans="1:13" ht="24.95" customHeight="1">
      <c r="A3799" s="33" t="e">
        <f>VLOOKUP(B3790,O:W,2)</f>
        <v>#N/A</v>
      </c>
      <c r="B3799" s="649" t="s">
        <v>70</v>
      </c>
      <c r="C3799" s="650"/>
      <c r="D3799" s="650"/>
      <c r="E3799" s="650"/>
      <c r="F3799" s="650"/>
      <c r="G3799" s="650"/>
      <c r="H3799" s="6"/>
      <c r="I3799" s="63">
        <f>SUM(H3791:H3799)</f>
        <v>0</v>
      </c>
      <c r="J3799" s="1" t="e">
        <f>VLOOKUP(B3790,O:W,7)</f>
        <v>#N/A</v>
      </c>
      <c r="K3799" s="8"/>
      <c r="M3799" s="407"/>
    </row>
    <row r="3800" spans="1:13" ht="45.75" customHeight="1">
      <c r="A3800" s="32">
        <f>IF(B3800&gt;0,1,0)</f>
        <v>0</v>
      </c>
      <c r="B3800" s="647"/>
      <c r="C3800" s="648"/>
      <c r="D3800" s="648"/>
      <c r="E3800" s="648"/>
      <c r="F3800" s="648"/>
      <c r="G3800" s="648"/>
      <c r="H3800" s="6"/>
      <c r="I3800" s="63"/>
      <c r="J3800" s="7"/>
      <c r="K3800" s="8"/>
      <c r="M3800" s="406"/>
    </row>
    <row r="3801" spans="1:13" ht="24.95" customHeight="1">
      <c r="A3801" s="32">
        <f t="shared" ref="A3801:A3808" si="758">IF(H3801&gt;0,1,0)</f>
        <v>0</v>
      </c>
      <c r="B3801" s="10"/>
      <c r="C3801" s="2"/>
      <c r="D3801" s="2"/>
      <c r="E3801" s="2"/>
      <c r="F3801" s="2"/>
      <c r="G3801" s="2"/>
      <c r="H3801" s="3">
        <f>IF(AND(C3801=0,D3801=0,E3801=0,F3801=0,G3801=0),0,ROUND(IF(C3801=0,1,C3801)*IF(D3801=0,1,D3801)*IF(E3801=0,1,E3801)*IF(F3801=0,1,F3801)*IF(G3801=0,1,G3801),2))</f>
        <v>0</v>
      </c>
      <c r="I3801" s="63"/>
      <c r="J3801" s="7"/>
      <c r="K3801" s="8"/>
      <c r="M3801" s="407"/>
    </row>
    <row r="3802" spans="1:13" ht="24.95" customHeight="1">
      <c r="A3802" s="32">
        <f t="shared" si="758"/>
        <v>0</v>
      </c>
      <c r="B3802" s="10"/>
      <c r="C3802" s="2"/>
      <c r="D3802" s="2"/>
      <c r="E3802" s="2"/>
      <c r="F3802" s="2"/>
      <c r="G3802" s="2"/>
      <c r="H3802" s="3">
        <f t="shared" ref="H3802:H3808" si="759">IF(AND(C3802=0,D3802=0,E3802=0,F3802=0,G3802=0),0,ROUND(IF(C3802=0,1,C3802)*IF(D3802=0,1,D3802)*IF(E3802=0,1,E3802)*IF(F3802=0,1,F3802)*IF(G3802=0,1,G3802),2))</f>
        <v>0</v>
      </c>
      <c r="I3802" s="63"/>
      <c r="J3802" s="7"/>
      <c r="K3802" s="8"/>
      <c r="M3802" s="407"/>
    </row>
    <row r="3803" spans="1:13" ht="24.95" customHeight="1">
      <c r="A3803" s="32">
        <f t="shared" si="758"/>
        <v>0</v>
      </c>
      <c r="B3803" s="10"/>
      <c r="C3803" s="2"/>
      <c r="D3803" s="2"/>
      <c r="E3803" s="2"/>
      <c r="F3803" s="2"/>
      <c r="G3803" s="2"/>
      <c r="H3803" s="3">
        <f t="shared" si="759"/>
        <v>0</v>
      </c>
      <c r="I3803" s="63"/>
      <c r="J3803" s="7"/>
      <c r="K3803" s="8"/>
      <c r="M3803" s="407"/>
    </row>
    <row r="3804" spans="1:13" ht="24.95" customHeight="1">
      <c r="A3804" s="32">
        <f t="shared" si="758"/>
        <v>0</v>
      </c>
      <c r="B3804" s="10"/>
      <c r="C3804" s="2"/>
      <c r="D3804" s="2"/>
      <c r="E3804" s="2"/>
      <c r="F3804" s="2"/>
      <c r="G3804" s="2"/>
      <c r="H3804" s="3">
        <f t="shared" si="759"/>
        <v>0</v>
      </c>
      <c r="I3804" s="63"/>
      <c r="J3804" s="7"/>
      <c r="K3804" s="8"/>
      <c r="M3804" s="407"/>
    </row>
    <row r="3805" spans="1:13" ht="24.95" customHeight="1">
      <c r="A3805" s="32">
        <f t="shared" si="758"/>
        <v>0</v>
      </c>
      <c r="B3805" s="10"/>
      <c r="C3805" s="2"/>
      <c r="D3805" s="2"/>
      <c r="E3805" s="2"/>
      <c r="F3805" s="2"/>
      <c r="G3805" s="2"/>
      <c r="H3805" s="3">
        <f t="shared" si="759"/>
        <v>0</v>
      </c>
      <c r="I3805" s="63"/>
      <c r="J3805" s="7"/>
      <c r="K3805" s="8"/>
      <c r="M3805" s="407"/>
    </row>
    <row r="3806" spans="1:13" ht="24.95" customHeight="1">
      <c r="A3806" s="32">
        <f t="shared" si="758"/>
        <v>0</v>
      </c>
      <c r="B3806" s="10"/>
      <c r="C3806" s="2"/>
      <c r="D3806" s="2"/>
      <c r="E3806" s="2"/>
      <c r="F3806" s="2"/>
      <c r="G3806" s="2"/>
      <c r="H3806" s="3">
        <f t="shared" si="759"/>
        <v>0</v>
      </c>
      <c r="I3806" s="63"/>
      <c r="J3806" s="7"/>
      <c r="K3806" s="8"/>
      <c r="M3806" s="407"/>
    </row>
    <row r="3807" spans="1:13" ht="24.95" customHeight="1">
      <c r="A3807" s="32">
        <f t="shared" si="758"/>
        <v>0</v>
      </c>
      <c r="B3807" s="10"/>
      <c r="C3807" s="2"/>
      <c r="D3807" s="2"/>
      <c r="E3807" s="2"/>
      <c r="F3807" s="2"/>
      <c r="G3807" s="2"/>
      <c r="H3807" s="3">
        <f t="shared" si="759"/>
        <v>0</v>
      </c>
      <c r="I3807" s="63"/>
      <c r="J3807" s="7"/>
      <c r="K3807" s="8"/>
      <c r="M3807" s="407"/>
    </row>
    <row r="3808" spans="1:13" ht="24.95" customHeight="1">
      <c r="A3808" s="32">
        <f t="shared" si="758"/>
        <v>0</v>
      </c>
      <c r="B3808" s="10"/>
      <c r="C3808" s="2"/>
      <c r="D3808" s="2"/>
      <c r="E3808" s="2"/>
      <c r="F3808" s="2"/>
      <c r="G3808" s="2"/>
      <c r="H3808" s="3">
        <f t="shared" si="759"/>
        <v>0</v>
      </c>
      <c r="I3808" s="63"/>
      <c r="J3808" s="7"/>
      <c r="K3808" s="8"/>
      <c r="M3808" s="407"/>
    </row>
    <row r="3809" spans="1:13" ht="24.95" customHeight="1">
      <c r="A3809" s="33" t="e">
        <f>VLOOKUP(B3800,O:W,2)</f>
        <v>#N/A</v>
      </c>
      <c r="B3809" s="649" t="s">
        <v>70</v>
      </c>
      <c r="C3809" s="650"/>
      <c r="D3809" s="650"/>
      <c r="E3809" s="650"/>
      <c r="F3809" s="650"/>
      <c r="G3809" s="650"/>
      <c r="H3809" s="6"/>
      <c r="I3809" s="63">
        <f>SUM(H3801:H3809)</f>
        <v>0</v>
      </c>
      <c r="J3809" s="1" t="e">
        <f>VLOOKUP(B3800,O:W,7)</f>
        <v>#N/A</v>
      </c>
      <c r="K3809" s="8"/>
      <c r="M3809" s="407"/>
    </row>
    <row r="3810" spans="1:13" ht="45.75" customHeight="1">
      <c r="A3810" s="32">
        <f>IF(B3810&gt;0,1,0)</f>
        <v>0</v>
      </c>
      <c r="B3810" s="647"/>
      <c r="C3810" s="648"/>
      <c r="D3810" s="648"/>
      <c r="E3810" s="648"/>
      <c r="F3810" s="648"/>
      <c r="G3810" s="648"/>
      <c r="H3810" s="6"/>
      <c r="I3810" s="63"/>
      <c r="J3810" s="7"/>
      <c r="K3810" s="8"/>
      <c r="M3810" s="406"/>
    </row>
    <row r="3811" spans="1:13" ht="24.95" customHeight="1">
      <c r="A3811" s="32">
        <f t="shared" ref="A3811:A3818" si="760">IF(H3811&gt;0,1,0)</f>
        <v>0</v>
      </c>
      <c r="B3811" s="10"/>
      <c r="C3811" s="2"/>
      <c r="D3811" s="2"/>
      <c r="E3811" s="2"/>
      <c r="F3811" s="2"/>
      <c r="G3811" s="2"/>
      <c r="H3811" s="3">
        <f>IF(AND(C3811=0,D3811=0,E3811=0,F3811=0,G3811=0),0,ROUND(IF(C3811=0,1,C3811)*IF(D3811=0,1,D3811)*IF(E3811=0,1,E3811)*IF(F3811=0,1,F3811)*IF(G3811=0,1,G3811),2))</f>
        <v>0</v>
      </c>
      <c r="I3811" s="63"/>
      <c r="J3811" s="7"/>
      <c r="K3811" s="8"/>
      <c r="M3811" s="407"/>
    </row>
    <row r="3812" spans="1:13" ht="24.95" customHeight="1">
      <c r="A3812" s="32">
        <f t="shared" si="760"/>
        <v>0</v>
      </c>
      <c r="B3812" s="10"/>
      <c r="C3812" s="2"/>
      <c r="D3812" s="2"/>
      <c r="E3812" s="2"/>
      <c r="F3812" s="2"/>
      <c r="G3812" s="2"/>
      <c r="H3812" s="3">
        <f t="shared" ref="H3812:H3818" si="761">IF(AND(C3812=0,D3812=0,E3812=0,F3812=0,G3812=0),0,ROUND(IF(C3812=0,1,C3812)*IF(D3812=0,1,D3812)*IF(E3812=0,1,E3812)*IF(F3812=0,1,F3812)*IF(G3812=0,1,G3812),2))</f>
        <v>0</v>
      </c>
      <c r="I3812" s="63"/>
      <c r="J3812" s="7"/>
      <c r="K3812" s="8"/>
      <c r="M3812" s="407"/>
    </row>
    <row r="3813" spans="1:13" ht="24.95" customHeight="1">
      <c r="A3813" s="32">
        <f t="shared" si="760"/>
        <v>0</v>
      </c>
      <c r="B3813" s="10"/>
      <c r="C3813" s="2"/>
      <c r="D3813" s="2"/>
      <c r="E3813" s="2"/>
      <c r="F3813" s="2"/>
      <c r="G3813" s="2"/>
      <c r="H3813" s="3">
        <f t="shared" si="761"/>
        <v>0</v>
      </c>
      <c r="I3813" s="63"/>
      <c r="J3813" s="7"/>
      <c r="K3813" s="8"/>
      <c r="M3813" s="407"/>
    </row>
    <row r="3814" spans="1:13" ht="24.95" customHeight="1">
      <c r="A3814" s="32">
        <f t="shared" si="760"/>
        <v>0</v>
      </c>
      <c r="B3814" s="10"/>
      <c r="C3814" s="2"/>
      <c r="D3814" s="2"/>
      <c r="E3814" s="2"/>
      <c r="F3814" s="2"/>
      <c r="G3814" s="2"/>
      <c r="H3814" s="3">
        <f t="shared" si="761"/>
        <v>0</v>
      </c>
      <c r="I3814" s="63"/>
      <c r="J3814" s="7"/>
      <c r="K3814" s="8"/>
      <c r="M3814" s="407"/>
    </row>
    <row r="3815" spans="1:13" ht="24.95" customHeight="1">
      <c r="A3815" s="32">
        <f t="shared" si="760"/>
        <v>0</v>
      </c>
      <c r="B3815" s="10"/>
      <c r="C3815" s="2"/>
      <c r="D3815" s="2"/>
      <c r="E3815" s="2"/>
      <c r="F3815" s="2"/>
      <c r="G3815" s="2"/>
      <c r="H3815" s="3">
        <f t="shared" si="761"/>
        <v>0</v>
      </c>
      <c r="I3815" s="63"/>
      <c r="J3815" s="7"/>
      <c r="K3815" s="8"/>
      <c r="M3815" s="407"/>
    </row>
    <row r="3816" spans="1:13" ht="24.95" customHeight="1">
      <c r="A3816" s="32">
        <f t="shared" si="760"/>
        <v>0</v>
      </c>
      <c r="B3816" s="10"/>
      <c r="C3816" s="2"/>
      <c r="D3816" s="2"/>
      <c r="E3816" s="2"/>
      <c r="F3816" s="2"/>
      <c r="G3816" s="2"/>
      <c r="H3816" s="3">
        <f t="shared" si="761"/>
        <v>0</v>
      </c>
      <c r="I3816" s="63"/>
      <c r="J3816" s="7"/>
      <c r="K3816" s="8"/>
      <c r="M3816" s="407"/>
    </row>
    <row r="3817" spans="1:13" ht="24.95" customHeight="1">
      <c r="A3817" s="32">
        <f t="shared" si="760"/>
        <v>0</v>
      </c>
      <c r="B3817" s="10"/>
      <c r="C3817" s="2"/>
      <c r="D3817" s="2"/>
      <c r="E3817" s="2"/>
      <c r="F3817" s="2"/>
      <c r="G3817" s="2"/>
      <c r="H3817" s="3">
        <f t="shared" si="761"/>
        <v>0</v>
      </c>
      <c r="I3817" s="63"/>
      <c r="J3817" s="7"/>
      <c r="K3817" s="8"/>
      <c r="M3817" s="407"/>
    </row>
    <row r="3818" spans="1:13" ht="24.95" customHeight="1">
      <c r="A3818" s="32">
        <f t="shared" si="760"/>
        <v>0</v>
      </c>
      <c r="B3818" s="10"/>
      <c r="C3818" s="2"/>
      <c r="D3818" s="2"/>
      <c r="E3818" s="2"/>
      <c r="F3818" s="2"/>
      <c r="G3818" s="2"/>
      <c r="H3818" s="3">
        <f t="shared" si="761"/>
        <v>0</v>
      </c>
      <c r="I3818" s="63"/>
      <c r="J3818" s="7"/>
      <c r="K3818" s="8"/>
      <c r="M3818" s="407"/>
    </row>
    <row r="3819" spans="1:13" ht="24.95" customHeight="1">
      <c r="A3819" s="33" t="e">
        <f>VLOOKUP(B3810,O:W,2)</f>
        <v>#N/A</v>
      </c>
      <c r="B3819" s="649" t="s">
        <v>70</v>
      </c>
      <c r="C3819" s="650"/>
      <c r="D3819" s="650"/>
      <c r="E3819" s="650"/>
      <c r="F3819" s="650"/>
      <c r="G3819" s="650"/>
      <c r="H3819" s="6"/>
      <c r="I3819" s="63">
        <f>SUM(H3811:H3819)</f>
        <v>0</v>
      </c>
      <c r="J3819" s="1" t="e">
        <f>VLOOKUP(B3810,O:W,7)</f>
        <v>#N/A</v>
      </c>
      <c r="K3819" s="8"/>
      <c r="M3819" s="407"/>
    </row>
    <row r="3820" spans="1:13" ht="45.75" customHeight="1">
      <c r="A3820" s="32">
        <f>IF(B3820&gt;0,1,0)</f>
        <v>0</v>
      </c>
      <c r="B3820" s="647"/>
      <c r="C3820" s="648"/>
      <c r="D3820" s="648"/>
      <c r="E3820" s="648"/>
      <c r="F3820" s="648"/>
      <c r="G3820" s="648"/>
      <c r="H3820" s="6"/>
      <c r="I3820" s="63"/>
      <c r="J3820" s="7"/>
      <c r="K3820" s="8"/>
      <c r="M3820" s="406"/>
    </row>
    <row r="3821" spans="1:13" ht="24.95" customHeight="1">
      <c r="A3821" s="32">
        <f t="shared" ref="A3821:A3828" si="762">IF(H3821&gt;0,1,0)</f>
        <v>0</v>
      </c>
      <c r="B3821" s="10"/>
      <c r="C3821" s="2"/>
      <c r="D3821" s="2"/>
      <c r="E3821" s="2"/>
      <c r="F3821" s="2"/>
      <c r="G3821" s="2"/>
      <c r="H3821" s="3">
        <f>IF(AND(C3821=0,D3821=0,E3821=0,F3821=0,G3821=0),0,ROUND(IF(C3821=0,1,C3821)*IF(D3821=0,1,D3821)*IF(E3821=0,1,E3821)*IF(F3821=0,1,F3821)*IF(G3821=0,1,G3821),2))</f>
        <v>0</v>
      </c>
      <c r="I3821" s="63"/>
      <c r="J3821" s="7"/>
      <c r="K3821" s="8"/>
      <c r="M3821" s="407"/>
    </row>
    <row r="3822" spans="1:13" ht="24.95" customHeight="1">
      <c r="A3822" s="32">
        <f t="shared" si="762"/>
        <v>0</v>
      </c>
      <c r="B3822" s="10"/>
      <c r="C3822" s="2"/>
      <c r="D3822" s="2"/>
      <c r="E3822" s="2"/>
      <c r="F3822" s="2"/>
      <c r="G3822" s="2"/>
      <c r="H3822" s="3">
        <f t="shared" ref="H3822:H3828" si="763">IF(AND(C3822=0,D3822=0,E3822=0,F3822=0,G3822=0),0,ROUND(IF(C3822=0,1,C3822)*IF(D3822=0,1,D3822)*IF(E3822=0,1,E3822)*IF(F3822=0,1,F3822)*IF(G3822=0,1,G3822),2))</f>
        <v>0</v>
      </c>
      <c r="I3822" s="63"/>
      <c r="J3822" s="7"/>
      <c r="K3822" s="8"/>
      <c r="M3822" s="407"/>
    </row>
    <row r="3823" spans="1:13" ht="24.95" customHeight="1">
      <c r="A3823" s="32">
        <f t="shared" si="762"/>
        <v>0</v>
      </c>
      <c r="B3823" s="10"/>
      <c r="C3823" s="2"/>
      <c r="D3823" s="2"/>
      <c r="E3823" s="2"/>
      <c r="F3823" s="2"/>
      <c r="G3823" s="2"/>
      <c r="H3823" s="3">
        <f t="shared" si="763"/>
        <v>0</v>
      </c>
      <c r="I3823" s="63"/>
      <c r="J3823" s="7"/>
      <c r="K3823" s="8"/>
      <c r="M3823" s="407"/>
    </row>
    <row r="3824" spans="1:13" ht="24.95" customHeight="1">
      <c r="A3824" s="32">
        <f t="shared" si="762"/>
        <v>0</v>
      </c>
      <c r="B3824" s="10"/>
      <c r="C3824" s="2"/>
      <c r="D3824" s="2"/>
      <c r="E3824" s="2"/>
      <c r="F3824" s="2"/>
      <c r="G3824" s="2"/>
      <c r="H3824" s="3">
        <f t="shared" si="763"/>
        <v>0</v>
      </c>
      <c r="I3824" s="63"/>
      <c r="J3824" s="7"/>
      <c r="K3824" s="8"/>
      <c r="M3824" s="407"/>
    </row>
    <row r="3825" spans="1:13" ht="24.95" customHeight="1">
      <c r="A3825" s="32">
        <f t="shared" si="762"/>
        <v>0</v>
      </c>
      <c r="B3825" s="10"/>
      <c r="C3825" s="2"/>
      <c r="D3825" s="2"/>
      <c r="E3825" s="2"/>
      <c r="F3825" s="2"/>
      <c r="G3825" s="2"/>
      <c r="H3825" s="3">
        <f t="shared" si="763"/>
        <v>0</v>
      </c>
      <c r="I3825" s="63"/>
      <c r="J3825" s="7"/>
      <c r="K3825" s="8"/>
      <c r="M3825" s="407"/>
    </row>
    <row r="3826" spans="1:13" ht="24.95" customHeight="1">
      <c r="A3826" s="32">
        <f t="shared" si="762"/>
        <v>0</v>
      </c>
      <c r="B3826" s="10"/>
      <c r="C3826" s="2"/>
      <c r="D3826" s="2"/>
      <c r="E3826" s="2"/>
      <c r="F3826" s="2"/>
      <c r="G3826" s="2"/>
      <c r="H3826" s="3">
        <f t="shared" si="763"/>
        <v>0</v>
      </c>
      <c r="I3826" s="63"/>
      <c r="J3826" s="7"/>
      <c r="K3826" s="8"/>
      <c r="M3826" s="407"/>
    </row>
    <row r="3827" spans="1:13" ht="24.95" customHeight="1">
      <c r="A3827" s="32">
        <f t="shared" si="762"/>
        <v>0</v>
      </c>
      <c r="B3827" s="10"/>
      <c r="C3827" s="2"/>
      <c r="D3827" s="2"/>
      <c r="E3827" s="2"/>
      <c r="F3827" s="2"/>
      <c r="G3827" s="2"/>
      <c r="H3827" s="3">
        <f t="shared" si="763"/>
        <v>0</v>
      </c>
      <c r="I3827" s="63"/>
      <c r="J3827" s="7"/>
      <c r="K3827" s="8"/>
      <c r="M3827" s="407"/>
    </row>
    <row r="3828" spans="1:13" ht="24.95" customHeight="1">
      <c r="A3828" s="32">
        <f t="shared" si="762"/>
        <v>0</v>
      </c>
      <c r="B3828" s="10"/>
      <c r="C3828" s="2"/>
      <c r="D3828" s="2"/>
      <c r="E3828" s="2"/>
      <c r="F3828" s="2"/>
      <c r="G3828" s="2"/>
      <c r="H3828" s="3">
        <f t="shared" si="763"/>
        <v>0</v>
      </c>
      <c r="I3828" s="63"/>
      <c r="J3828" s="7"/>
      <c r="K3828" s="8"/>
      <c r="M3828" s="407"/>
    </row>
    <row r="3829" spans="1:13" ht="24.95" customHeight="1">
      <c r="A3829" s="33" t="e">
        <f>VLOOKUP(B3820,O:W,2)</f>
        <v>#N/A</v>
      </c>
      <c r="B3829" s="649" t="s">
        <v>70</v>
      </c>
      <c r="C3829" s="650"/>
      <c r="D3829" s="650"/>
      <c r="E3829" s="650"/>
      <c r="F3829" s="650"/>
      <c r="G3829" s="650"/>
      <c r="H3829" s="6"/>
      <c r="I3829" s="63">
        <f>SUM(H3821:H3829)</f>
        <v>0</v>
      </c>
      <c r="J3829" s="1" t="e">
        <f>VLOOKUP(B3820,O:W,7)</f>
        <v>#N/A</v>
      </c>
      <c r="K3829" s="8"/>
      <c r="M3829" s="407"/>
    </row>
    <row r="3830" spans="1:13" ht="45.75" customHeight="1">
      <c r="A3830" s="32">
        <f>IF(B3830&gt;0,1,0)</f>
        <v>0</v>
      </c>
      <c r="B3830" s="647"/>
      <c r="C3830" s="648"/>
      <c r="D3830" s="648"/>
      <c r="E3830" s="648"/>
      <c r="F3830" s="648"/>
      <c r="G3830" s="648"/>
      <c r="H3830" s="6"/>
      <c r="I3830" s="63"/>
      <c r="J3830" s="7"/>
      <c r="K3830" s="8"/>
      <c r="M3830" s="406"/>
    </row>
    <row r="3831" spans="1:13" ht="24.95" customHeight="1">
      <c r="A3831" s="32">
        <f t="shared" ref="A3831:A3838" si="764">IF(H3831&gt;0,1,0)</f>
        <v>0</v>
      </c>
      <c r="B3831" s="10"/>
      <c r="C3831" s="2"/>
      <c r="D3831" s="2"/>
      <c r="E3831" s="2"/>
      <c r="F3831" s="2"/>
      <c r="G3831" s="2"/>
      <c r="H3831" s="3">
        <f>IF(AND(C3831=0,D3831=0,E3831=0,F3831=0,G3831=0),0,ROUND(IF(C3831=0,1,C3831)*IF(D3831=0,1,D3831)*IF(E3831=0,1,E3831)*IF(F3831=0,1,F3831)*IF(G3831=0,1,G3831),2))</f>
        <v>0</v>
      </c>
      <c r="I3831" s="63"/>
      <c r="J3831" s="7"/>
      <c r="K3831" s="8"/>
      <c r="M3831" s="407"/>
    </row>
    <row r="3832" spans="1:13" ht="24.95" customHeight="1">
      <c r="A3832" s="32">
        <f t="shared" si="764"/>
        <v>0</v>
      </c>
      <c r="B3832" s="10"/>
      <c r="C3832" s="2"/>
      <c r="D3832" s="2"/>
      <c r="E3832" s="2"/>
      <c r="F3832" s="2"/>
      <c r="G3832" s="2"/>
      <c r="H3832" s="3">
        <f t="shared" ref="H3832:H3838" si="765">IF(AND(C3832=0,D3832=0,E3832=0,F3832=0,G3832=0),0,ROUND(IF(C3832=0,1,C3832)*IF(D3832=0,1,D3832)*IF(E3832=0,1,E3832)*IF(F3832=0,1,F3832)*IF(G3832=0,1,G3832),2))</f>
        <v>0</v>
      </c>
      <c r="I3832" s="63"/>
      <c r="J3832" s="7"/>
      <c r="K3832" s="8"/>
      <c r="M3832" s="407"/>
    </row>
    <row r="3833" spans="1:13" ht="24.95" customHeight="1">
      <c r="A3833" s="32">
        <f t="shared" si="764"/>
        <v>0</v>
      </c>
      <c r="B3833" s="10"/>
      <c r="C3833" s="2"/>
      <c r="D3833" s="2"/>
      <c r="E3833" s="2"/>
      <c r="F3833" s="2"/>
      <c r="G3833" s="2"/>
      <c r="H3833" s="3">
        <f t="shared" si="765"/>
        <v>0</v>
      </c>
      <c r="I3833" s="63"/>
      <c r="J3833" s="7"/>
      <c r="K3833" s="8"/>
      <c r="M3833" s="407"/>
    </row>
    <row r="3834" spans="1:13" ht="24.95" customHeight="1">
      <c r="A3834" s="32">
        <f t="shared" si="764"/>
        <v>0</v>
      </c>
      <c r="B3834" s="10"/>
      <c r="C3834" s="2"/>
      <c r="D3834" s="2"/>
      <c r="E3834" s="2"/>
      <c r="F3834" s="2"/>
      <c r="G3834" s="2"/>
      <c r="H3834" s="3">
        <f t="shared" si="765"/>
        <v>0</v>
      </c>
      <c r="I3834" s="63"/>
      <c r="J3834" s="7"/>
      <c r="K3834" s="8"/>
      <c r="M3834" s="407"/>
    </row>
    <row r="3835" spans="1:13" ht="24.95" customHeight="1">
      <c r="A3835" s="32">
        <f t="shared" si="764"/>
        <v>0</v>
      </c>
      <c r="B3835" s="10"/>
      <c r="C3835" s="2"/>
      <c r="D3835" s="2"/>
      <c r="E3835" s="2"/>
      <c r="F3835" s="2"/>
      <c r="G3835" s="2"/>
      <c r="H3835" s="3">
        <f t="shared" si="765"/>
        <v>0</v>
      </c>
      <c r="I3835" s="63"/>
      <c r="J3835" s="7"/>
      <c r="K3835" s="8"/>
      <c r="M3835" s="407"/>
    </row>
    <row r="3836" spans="1:13" ht="24.95" customHeight="1">
      <c r="A3836" s="32">
        <f t="shared" si="764"/>
        <v>0</v>
      </c>
      <c r="B3836" s="10"/>
      <c r="C3836" s="2"/>
      <c r="D3836" s="2"/>
      <c r="E3836" s="2"/>
      <c r="F3836" s="2"/>
      <c r="G3836" s="2"/>
      <c r="H3836" s="3">
        <f t="shared" si="765"/>
        <v>0</v>
      </c>
      <c r="I3836" s="63"/>
      <c r="J3836" s="7"/>
      <c r="K3836" s="8"/>
      <c r="M3836" s="407"/>
    </row>
    <row r="3837" spans="1:13" ht="24.95" customHeight="1">
      <c r="A3837" s="32">
        <f t="shared" si="764"/>
        <v>0</v>
      </c>
      <c r="B3837" s="10"/>
      <c r="C3837" s="2"/>
      <c r="D3837" s="2"/>
      <c r="E3837" s="2"/>
      <c r="F3837" s="2"/>
      <c r="G3837" s="2"/>
      <c r="H3837" s="3">
        <f t="shared" si="765"/>
        <v>0</v>
      </c>
      <c r="I3837" s="63"/>
      <c r="J3837" s="7"/>
      <c r="K3837" s="8"/>
      <c r="M3837" s="407"/>
    </row>
    <row r="3838" spans="1:13" ht="24.95" customHeight="1">
      <c r="A3838" s="32">
        <f t="shared" si="764"/>
        <v>0</v>
      </c>
      <c r="B3838" s="10"/>
      <c r="C3838" s="2"/>
      <c r="D3838" s="2"/>
      <c r="E3838" s="2"/>
      <c r="F3838" s="2"/>
      <c r="G3838" s="2"/>
      <c r="H3838" s="3">
        <f t="shared" si="765"/>
        <v>0</v>
      </c>
      <c r="I3838" s="63"/>
      <c r="J3838" s="7"/>
      <c r="K3838" s="8"/>
      <c r="M3838" s="407"/>
    </row>
    <row r="3839" spans="1:13" ht="24.95" customHeight="1">
      <c r="A3839" s="33" t="e">
        <f>VLOOKUP(B3830,O:W,2)</f>
        <v>#N/A</v>
      </c>
      <c r="B3839" s="649" t="s">
        <v>70</v>
      </c>
      <c r="C3839" s="650"/>
      <c r="D3839" s="650"/>
      <c r="E3839" s="650"/>
      <c r="F3839" s="650"/>
      <c r="G3839" s="650"/>
      <c r="H3839" s="6"/>
      <c r="I3839" s="63">
        <f>SUM(H3831:H3839)</f>
        <v>0</v>
      </c>
      <c r="J3839" s="1" t="e">
        <f>VLOOKUP(B3830,O:W,7)</f>
        <v>#N/A</v>
      </c>
      <c r="K3839" s="8"/>
      <c r="M3839" s="407"/>
    </row>
    <row r="3840" spans="1:13" ht="45.75" customHeight="1">
      <c r="A3840" s="32">
        <f>IF(B3840&gt;0,1,0)</f>
        <v>0</v>
      </c>
      <c r="B3840" s="647"/>
      <c r="C3840" s="648"/>
      <c r="D3840" s="648"/>
      <c r="E3840" s="648"/>
      <c r="F3840" s="648"/>
      <c r="G3840" s="648"/>
      <c r="H3840" s="6"/>
      <c r="I3840" s="63"/>
      <c r="J3840" s="7"/>
      <c r="K3840" s="8"/>
      <c r="M3840" s="406"/>
    </row>
    <row r="3841" spans="1:13" ht="24.95" customHeight="1">
      <c r="A3841" s="32">
        <f t="shared" ref="A3841:A3848" si="766">IF(H3841&gt;0,1,0)</f>
        <v>0</v>
      </c>
      <c r="B3841" s="10"/>
      <c r="C3841" s="2"/>
      <c r="D3841" s="2"/>
      <c r="E3841" s="2"/>
      <c r="F3841" s="2"/>
      <c r="G3841" s="2"/>
      <c r="H3841" s="3">
        <f t="shared" ref="H3841:H3848" si="767">IF(AND(C3841=0,D3841=0,E3841=0,F3841=0,G3841=0),0,ROUND(IF(C3841=0,1,C3841)*IF(D3841=0,1,D3841)*IF(E3841=0,1,E3841)*IF(F3841=0,1,F3841)*IF(G3841=0,1,G3841),2))</f>
        <v>0</v>
      </c>
      <c r="I3841" s="63"/>
      <c r="J3841" s="7"/>
      <c r="K3841" s="8"/>
      <c r="M3841" s="407"/>
    </row>
    <row r="3842" spans="1:13" ht="24.95" customHeight="1">
      <c r="A3842" s="32">
        <f t="shared" si="766"/>
        <v>0</v>
      </c>
      <c r="B3842" s="10"/>
      <c r="C3842" s="2"/>
      <c r="D3842" s="2"/>
      <c r="E3842" s="2"/>
      <c r="F3842" s="2"/>
      <c r="G3842" s="2"/>
      <c r="H3842" s="3">
        <f t="shared" si="767"/>
        <v>0</v>
      </c>
      <c r="I3842" s="63"/>
      <c r="J3842" s="7"/>
      <c r="K3842" s="8"/>
      <c r="M3842" s="407"/>
    </row>
    <row r="3843" spans="1:13" ht="24.95" customHeight="1">
      <c r="A3843" s="32">
        <f t="shared" si="766"/>
        <v>0</v>
      </c>
      <c r="B3843" s="10"/>
      <c r="C3843" s="2"/>
      <c r="D3843" s="2"/>
      <c r="E3843" s="2"/>
      <c r="F3843" s="2"/>
      <c r="G3843" s="2"/>
      <c r="H3843" s="3">
        <f t="shared" si="767"/>
        <v>0</v>
      </c>
      <c r="I3843" s="63"/>
      <c r="J3843" s="7"/>
      <c r="K3843" s="8"/>
      <c r="M3843" s="407"/>
    </row>
    <row r="3844" spans="1:13" ht="24.95" customHeight="1">
      <c r="A3844" s="32">
        <f t="shared" si="766"/>
        <v>0</v>
      </c>
      <c r="B3844" s="10"/>
      <c r="C3844" s="2"/>
      <c r="D3844" s="2"/>
      <c r="E3844" s="2"/>
      <c r="F3844" s="2"/>
      <c r="G3844" s="2"/>
      <c r="H3844" s="3">
        <f t="shared" si="767"/>
        <v>0</v>
      </c>
      <c r="I3844" s="63"/>
      <c r="J3844" s="7"/>
      <c r="K3844" s="8"/>
      <c r="M3844" s="407"/>
    </row>
    <row r="3845" spans="1:13" ht="24.95" customHeight="1">
      <c r="A3845" s="32">
        <f t="shared" si="766"/>
        <v>0</v>
      </c>
      <c r="B3845" s="10"/>
      <c r="C3845" s="2"/>
      <c r="D3845" s="2"/>
      <c r="E3845" s="2"/>
      <c r="F3845" s="2"/>
      <c r="G3845" s="2"/>
      <c r="H3845" s="3">
        <f t="shared" si="767"/>
        <v>0</v>
      </c>
      <c r="I3845" s="63"/>
      <c r="J3845" s="7"/>
      <c r="K3845" s="8"/>
      <c r="M3845" s="407"/>
    </row>
    <row r="3846" spans="1:13" ht="24.95" customHeight="1">
      <c r="A3846" s="32">
        <f t="shared" si="766"/>
        <v>0</v>
      </c>
      <c r="B3846" s="10"/>
      <c r="C3846" s="2"/>
      <c r="D3846" s="2"/>
      <c r="E3846" s="2"/>
      <c r="F3846" s="2"/>
      <c r="G3846" s="2"/>
      <c r="H3846" s="3">
        <f t="shared" si="767"/>
        <v>0</v>
      </c>
      <c r="I3846" s="63"/>
      <c r="J3846" s="7"/>
      <c r="K3846" s="8"/>
      <c r="M3846" s="407"/>
    </row>
    <row r="3847" spans="1:13" ht="24.95" customHeight="1">
      <c r="A3847" s="32">
        <f t="shared" si="766"/>
        <v>0</v>
      </c>
      <c r="B3847" s="10"/>
      <c r="C3847" s="2"/>
      <c r="D3847" s="2"/>
      <c r="E3847" s="2"/>
      <c r="F3847" s="2"/>
      <c r="G3847" s="2"/>
      <c r="H3847" s="3">
        <f t="shared" si="767"/>
        <v>0</v>
      </c>
      <c r="I3847" s="63"/>
      <c r="J3847" s="7"/>
      <c r="K3847" s="8"/>
      <c r="M3847" s="407"/>
    </row>
    <row r="3848" spans="1:13" ht="24.95" customHeight="1">
      <c r="A3848" s="32">
        <f t="shared" si="766"/>
        <v>0</v>
      </c>
      <c r="B3848" s="10"/>
      <c r="C3848" s="2"/>
      <c r="D3848" s="2"/>
      <c r="E3848" s="2"/>
      <c r="F3848" s="2"/>
      <c r="G3848" s="2"/>
      <c r="H3848" s="3">
        <f t="shared" si="767"/>
        <v>0</v>
      </c>
      <c r="I3848" s="63"/>
      <c r="J3848" s="7"/>
      <c r="K3848" s="8"/>
      <c r="M3848" s="407"/>
    </row>
    <row r="3849" spans="1:13" ht="24.95" customHeight="1">
      <c r="A3849" s="33" t="e">
        <f>VLOOKUP(B3840,O:W,2)</f>
        <v>#N/A</v>
      </c>
      <c r="B3849" s="649" t="s">
        <v>70</v>
      </c>
      <c r="C3849" s="650"/>
      <c r="D3849" s="650"/>
      <c r="E3849" s="650"/>
      <c r="F3849" s="650"/>
      <c r="G3849" s="650"/>
      <c r="H3849" s="6"/>
      <c r="I3849" s="63">
        <f>SUM(H3841:H3849)</f>
        <v>0</v>
      </c>
      <c r="J3849" s="1" t="e">
        <f>VLOOKUP(B3840,O:W,7)</f>
        <v>#N/A</v>
      </c>
      <c r="K3849" s="8"/>
      <c r="M3849" s="407"/>
    </row>
    <row r="3850" spans="1:13" ht="45.75" customHeight="1">
      <c r="A3850" s="32">
        <f>IF(B3850&gt;0,1,0)</f>
        <v>0</v>
      </c>
      <c r="B3850" s="647"/>
      <c r="C3850" s="648"/>
      <c r="D3850" s="648"/>
      <c r="E3850" s="648"/>
      <c r="F3850" s="648"/>
      <c r="G3850" s="648"/>
      <c r="H3850" s="6"/>
      <c r="I3850" s="63"/>
      <c r="J3850" s="7"/>
      <c r="K3850" s="8"/>
      <c r="M3850" s="406"/>
    </row>
    <row r="3851" spans="1:13" ht="24.95" customHeight="1">
      <c r="A3851" s="32">
        <f t="shared" ref="A3851:A3858" si="768">IF(H3851&gt;0,1,0)</f>
        <v>0</v>
      </c>
      <c r="B3851" s="10"/>
      <c r="C3851" s="2"/>
      <c r="D3851" s="2"/>
      <c r="E3851" s="2"/>
      <c r="F3851" s="2"/>
      <c r="G3851" s="2"/>
      <c r="H3851" s="3">
        <f t="shared" ref="H3851:H3858" si="769">IF(AND(C3851=0,D3851=0,E3851=0,F3851=0,G3851=0),0,ROUND(IF(C3851=0,1,C3851)*IF(D3851=0,1,D3851)*IF(E3851=0,1,E3851)*IF(F3851=0,1,F3851)*IF(G3851=0,1,G3851),2))</f>
        <v>0</v>
      </c>
      <c r="I3851" s="63"/>
      <c r="J3851" s="7"/>
      <c r="K3851" s="8"/>
      <c r="M3851" s="407"/>
    </row>
    <row r="3852" spans="1:13" ht="24.95" customHeight="1">
      <c r="A3852" s="32">
        <f t="shared" si="768"/>
        <v>0</v>
      </c>
      <c r="B3852" s="10"/>
      <c r="C3852" s="2"/>
      <c r="D3852" s="2"/>
      <c r="E3852" s="2"/>
      <c r="F3852" s="2"/>
      <c r="G3852" s="2"/>
      <c r="H3852" s="3">
        <f t="shared" si="769"/>
        <v>0</v>
      </c>
      <c r="I3852" s="63"/>
      <c r="J3852" s="7"/>
      <c r="K3852" s="8"/>
      <c r="M3852" s="407"/>
    </row>
    <row r="3853" spans="1:13" ht="24.95" customHeight="1">
      <c r="A3853" s="32">
        <f t="shared" si="768"/>
        <v>0</v>
      </c>
      <c r="B3853" s="10"/>
      <c r="C3853" s="2"/>
      <c r="D3853" s="2"/>
      <c r="E3853" s="2"/>
      <c r="F3853" s="2"/>
      <c r="G3853" s="2"/>
      <c r="H3853" s="3">
        <f t="shared" si="769"/>
        <v>0</v>
      </c>
      <c r="I3853" s="63"/>
      <c r="J3853" s="7"/>
      <c r="K3853" s="8"/>
      <c r="M3853" s="407"/>
    </row>
    <row r="3854" spans="1:13" ht="24.95" customHeight="1">
      <c r="A3854" s="32">
        <f t="shared" si="768"/>
        <v>0</v>
      </c>
      <c r="B3854" s="10"/>
      <c r="C3854" s="2"/>
      <c r="D3854" s="2"/>
      <c r="E3854" s="2"/>
      <c r="F3854" s="2"/>
      <c r="G3854" s="2"/>
      <c r="H3854" s="3">
        <f t="shared" si="769"/>
        <v>0</v>
      </c>
      <c r="I3854" s="63"/>
      <c r="J3854" s="7"/>
      <c r="K3854" s="8"/>
      <c r="M3854" s="407"/>
    </row>
    <row r="3855" spans="1:13" ht="24.95" customHeight="1">
      <c r="A3855" s="32">
        <f t="shared" si="768"/>
        <v>0</v>
      </c>
      <c r="B3855" s="10"/>
      <c r="C3855" s="2"/>
      <c r="D3855" s="2"/>
      <c r="E3855" s="2"/>
      <c r="F3855" s="2"/>
      <c r="G3855" s="2"/>
      <c r="H3855" s="3">
        <f t="shared" si="769"/>
        <v>0</v>
      </c>
      <c r="I3855" s="63"/>
      <c r="J3855" s="7"/>
      <c r="K3855" s="8"/>
      <c r="M3855" s="407"/>
    </row>
    <row r="3856" spans="1:13" ht="24.95" customHeight="1">
      <c r="A3856" s="32">
        <f t="shared" si="768"/>
        <v>0</v>
      </c>
      <c r="B3856" s="10"/>
      <c r="C3856" s="2"/>
      <c r="D3856" s="2"/>
      <c r="E3856" s="2"/>
      <c r="F3856" s="2"/>
      <c r="G3856" s="2"/>
      <c r="H3856" s="3">
        <f t="shared" si="769"/>
        <v>0</v>
      </c>
      <c r="I3856" s="63"/>
      <c r="J3856" s="7"/>
      <c r="K3856" s="8"/>
      <c r="M3856" s="407"/>
    </row>
    <row r="3857" spans="1:13" ht="24.95" customHeight="1">
      <c r="A3857" s="32">
        <f t="shared" si="768"/>
        <v>0</v>
      </c>
      <c r="B3857" s="10"/>
      <c r="C3857" s="2"/>
      <c r="D3857" s="2"/>
      <c r="E3857" s="2"/>
      <c r="F3857" s="2"/>
      <c r="G3857" s="2"/>
      <c r="H3857" s="3">
        <f t="shared" si="769"/>
        <v>0</v>
      </c>
      <c r="I3857" s="63"/>
      <c r="J3857" s="7"/>
      <c r="K3857" s="8"/>
      <c r="M3857" s="407"/>
    </row>
    <row r="3858" spans="1:13" ht="24.95" customHeight="1">
      <c r="A3858" s="32">
        <f t="shared" si="768"/>
        <v>0</v>
      </c>
      <c r="B3858" s="10"/>
      <c r="C3858" s="2"/>
      <c r="D3858" s="2"/>
      <c r="E3858" s="2"/>
      <c r="F3858" s="2"/>
      <c r="G3858" s="2"/>
      <c r="H3858" s="3">
        <f t="shared" si="769"/>
        <v>0</v>
      </c>
      <c r="I3858" s="63"/>
      <c r="J3858" s="7"/>
      <c r="K3858" s="8"/>
      <c r="M3858" s="407"/>
    </row>
    <row r="3859" spans="1:13" ht="24.95" customHeight="1">
      <c r="A3859" s="33" t="e">
        <f>VLOOKUP(B3850,O:W,2)</f>
        <v>#N/A</v>
      </c>
      <c r="B3859" s="649" t="s">
        <v>70</v>
      </c>
      <c r="C3859" s="650"/>
      <c r="D3859" s="650"/>
      <c r="E3859" s="650"/>
      <c r="F3859" s="650"/>
      <c r="G3859" s="650"/>
      <c r="H3859" s="6"/>
      <c r="I3859" s="63">
        <f>SUM(H3851:H3859)</f>
        <v>0</v>
      </c>
      <c r="J3859" s="1" t="e">
        <f>VLOOKUP(B3850,O:W,7)</f>
        <v>#N/A</v>
      </c>
      <c r="K3859" s="8"/>
      <c r="M3859" s="407"/>
    </row>
    <row r="3860" spans="1:13" ht="45.75" customHeight="1">
      <c r="A3860" s="32">
        <f>IF(B3860&gt;0,1,0)</f>
        <v>0</v>
      </c>
      <c r="B3860" s="647"/>
      <c r="C3860" s="648"/>
      <c r="D3860" s="648"/>
      <c r="E3860" s="648"/>
      <c r="F3860" s="648"/>
      <c r="G3860" s="648"/>
      <c r="H3860" s="6"/>
      <c r="I3860" s="63"/>
      <c r="J3860" s="7"/>
      <c r="K3860" s="8"/>
      <c r="M3860" s="406"/>
    </row>
    <row r="3861" spans="1:13" ht="24.95" customHeight="1">
      <c r="A3861" s="32">
        <f t="shared" ref="A3861:A3869" si="770">IF(H3861&gt;0,1,0)</f>
        <v>0</v>
      </c>
      <c r="B3861" s="10"/>
      <c r="C3861" s="2"/>
      <c r="D3861" s="2"/>
      <c r="E3861" s="2"/>
      <c r="F3861" s="2"/>
      <c r="G3861" s="2"/>
      <c r="H3861" s="3">
        <f>IF(AND(C3861=0,D3861=0,E3861=0,F3861=0,G3861=0),0,ROUND(IF(C3861=0,1,C3861)*IF(D3861=0,1,D3861)*IF(E3861=0,1,E3861)*IF(F3861=0,1,F3861)*IF(G3861=0,1,G3861),2))</f>
        <v>0</v>
      </c>
      <c r="I3861" s="63"/>
      <c r="J3861" s="7"/>
      <c r="K3861" s="8"/>
      <c r="M3861" s="407"/>
    </row>
    <row r="3862" spans="1:13" ht="24.95" customHeight="1">
      <c r="A3862" s="32">
        <f t="shared" si="770"/>
        <v>0</v>
      </c>
      <c r="B3862" s="10"/>
      <c r="C3862" s="2"/>
      <c r="D3862" s="2"/>
      <c r="E3862" s="2"/>
      <c r="F3862" s="2"/>
      <c r="G3862" s="2"/>
      <c r="H3862" s="3">
        <f t="shared" ref="H3862:H3869" si="771">IF(AND(C3862=0,D3862=0,E3862=0,F3862=0,G3862=0),0,ROUND(IF(C3862=0,1,C3862)*IF(D3862=0,1,D3862)*IF(E3862=0,1,E3862)*IF(F3862=0,1,F3862)*IF(G3862=0,1,G3862),2))</f>
        <v>0</v>
      </c>
      <c r="I3862" s="63"/>
      <c r="J3862" s="7"/>
      <c r="K3862" s="8"/>
      <c r="M3862" s="407"/>
    </row>
    <row r="3863" spans="1:13" ht="24.95" customHeight="1">
      <c r="A3863" s="32">
        <f t="shared" si="770"/>
        <v>0</v>
      </c>
      <c r="B3863" s="10"/>
      <c r="C3863" s="2"/>
      <c r="D3863" s="2"/>
      <c r="E3863" s="2"/>
      <c r="F3863" s="2"/>
      <c r="G3863" s="2"/>
      <c r="H3863" s="3">
        <f t="shared" si="771"/>
        <v>0</v>
      </c>
      <c r="I3863" s="63"/>
      <c r="J3863" s="7"/>
      <c r="K3863" s="8"/>
      <c r="M3863" s="407"/>
    </row>
    <row r="3864" spans="1:13" ht="24.95" customHeight="1">
      <c r="A3864" s="32">
        <f t="shared" si="770"/>
        <v>0</v>
      </c>
      <c r="B3864" s="10"/>
      <c r="C3864" s="2"/>
      <c r="D3864" s="2"/>
      <c r="E3864" s="2"/>
      <c r="F3864" s="2"/>
      <c r="G3864" s="2"/>
      <c r="H3864" s="3">
        <f t="shared" si="771"/>
        <v>0</v>
      </c>
      <c r="I3864" s="63"/>
      <c r="J3864" s="7"/>
      <c r="K3864" s="8"/>
      <c r="M3864" s="407"/>
    </row>
    <row r="3865" spans="1:13" ht="24.95" customHeight="1">
      <c r="A3865" s="32">
        <f t="shared" si="770"/>
        <v>0</v>
      </c>
      <c r="B3865" s="10"/>
      <c r="C3865" s="2"/>
      <c r="D3865" s="2"/>
      <c r="E3865" s="2"/>
      <c r="F3865" s="2"/>
      <c r="G3865" s="2"/>
      <c r="H3865" s="3">
        <f t="shared" si="771"/>
        <v>0</v>
      </c>
      <c r="I3865" s="63"/>
      <c r="J3865" s="7"/>
      <c r="K3865" s="8"/>
      <c r="M3865" s="407"/>
    </row>
    <row r="3866" spans="1:13" ht="24.95" customHeight="1">
      <c r="A3866" s="32">
        <f t="shared" si="770"/>
        <v>0</v>
      </c>
      <c r="B3866" s="10"/>
      <c r="C3866" s="2"/>
      <c r="D3866" s="2"/>
      <c r="E3866" s="2"/>
      <c r="F3866" s="2"/>
      <c r="G3866" s="2"/>
      <c r="H3866" s="3">
        <f t="shared" si="771"/>
        <v>0</v>
      </c>
      <c r="I3866" s="63"/>
      <c r="J3866" s="7"/>
      <c r="K3866" s="8"/>
      <c r="M3866" s="407"/>
    </row>
    <row r="3867" spans="1:13" ht="24.95" customHeight="1">
      <c r="A3867" s="32">
        <f t="shared" si="770"/>
        <v>0</v>
      </c>
      <c r="B3867" s="10"/>
      <c r="C3867" s="2"/>
      <c r="D3867" s="2"/>
      <c r="E3867" s="2"/>
      <c r="F3867" s="2"/>
      <c r="G3867" s="2"/>
      <c r="H3867" s="3">
        <f t="shared" si="771"/>
        <v>0</v>
      </c>
      <c r="I3867" s="63"/>
      <c r="J3867" s="7"/>
      <c r="K3867" s="8"/>
      <c r="M3867" s="407"/>
    </row>
    <row r="3868" spans="1:13" ht="24.95" customHeight="1">
      <c r="A3868" s="32">
        <f t="shared" si="770"/>
        <v>0</v>
      </c>
      <c r="B3868" s="10"/>
      <c r="C3868" s="2"/>
      <c r="D3868" s="2"/>
      <c r="E3868" s="2"/>
      <c r="F3868" s="2"/>
      <c r="G3868" s="2"/>
      <c r="H3868" s="3">
        <f t="shared" si="771"/>
        <v>0</v>
      </c>
      <c r="I3868" s="63"/>
      <c r="J3868" s="7"/>
      <c r="K3868" s="8"/>
      <c r="M3868" s="407"/>
    </row>
    <row r="3869" spans="1:13" ht="24.95" customHeight="1">
      <c r="A3869" s="32">
        <f t="shared" si="770"/>
        <v>0</v>
      </c>
      <c r="B3869" s="10"/>
      <c r="C3869" s="2"/>
      <c r="D3869" s="2"/>
      <c r="E3869" s="2"/>
      <c r="F3869" s="2"/>
      <c r="G3869" s="2"/>
      <c r="H3869" s="3">
        <f t="shared" si="771"/>
        <v>0</v>
      </c>
      <c r="I3869" s="63"/>
      <c r="J3869" s="7"/>
      <c r="K3869" s="8"/>
      <c r="M3869" s="407"/>
    </row>
    <row r="3870" spans="1:13" ht="24.95" customHeight="1">
      <c r="A3870" s="33" t="e">
        <f>VLOOKUP(B3860,O:W,2)</f>
        <v>#N/A</v>
      </c>
      <c r="B3870" s="649" t="s">
        <v>70</v>
      </c>
      <c r="C3870" s="650"/>
      <c r="D3870" s="650"/>
      <c r="E3870" s="650"/>
      <c r="F3870" s="650"/>
      <c r="G3870" s="650"/>
      <c r="H3870" s="6"/>
      <c r="I3870" s="63">
        <f>SUM(H3861:H3870)</f>
        <v>0</v>
      </c>
      <c r="J3870" s="1" t="e">
        <f>VLOOKUP(B3860,O:W,7)</f>
        <v>#N/A</v>
      </c>
      <c r="K3870" s="8"/>
      <c r="M3870" s="407"/>
    </row>
    <row r="3871" spans="1:13" ht="45.75" customHeight="1">
      <c r="A3871" s="32">
        <f>IF(B3871&gt;0,1,0)</f>
        <v>0</v>
      </c>
      <c r="B3871" s="647"/>
      <c r="C3871" s="648"/>
      <c r="D3871" s="648"/>
      <c r="E3871" s="648"/>
      <c r="F3871" s="648"/>
      <c r="G3871" s="648"/>
      <c r="H3871" s="6"/>
      <c r="I3871" s="63"/>
      <c r="J3871" s="7"/>
      <c r="K3871" s="8"/>
      <c r="M3871" s="406"/>
    </row>
    <row r="3872" spans="1:13" ht="24.95" customHeight="1">
      <c r="A3872" s="32">
        <f t="shared" ref="A3872:A3879" si="772">IF(H3872&gt;0,1,0)</f>
        <v>0</v>
      </c>
      <c r="B3872" s="10"/>
      <c r="C3872" s="2"/>
      <c r="D3872" s="2"/>
      <c r="E3872" s="2"/>
      <c r="F3872" s="2"/>
      <c r="G3872" s="2"/>
      <c r="H3872" s="3">
        <f>IF(AND(C3872=0,D3872=0,E3872=0,F3872=0,G3872=0),0,ROUND(IF(C3872=0,1,C3872)*IF(D3872=0,1,D3872)*IF(E3872=0,1,E3872)*IF(F3872=0,1,F3872)*IF(G3872=0,1,G3872),2))</f>
        <v>0</v>
      </c>
      <c r="I3872" s="63"/>
      <c r="J3872" s="7"/>
      <c r="K3872" s="8"/>
      <c r="M3872" s="407"/>
    </row>
    <row r="3873" spans="1:13" ht="24.95" customHeight="1">
      <c r="A3873" s="32">
        <f t="shared" si="772"/>
        <v>0</v>
      </c>
      <c r="B3873" s="10"/>
      <c r="C3873" s="2"/>
      <c r="D3873" s="2"/>
      <c r="E3873" s="2"/>
      <c r="F3873" s="2"/>
      <c r="G3873" s="2"/>
      <c r="H3873" s="3">
        <f t="shared" ref="H3873:H3879" si="773">IF(AND(C3873=0,D3873=0,E3873=0,F3873=0,G3873=0),0,ROUND(IF(C3873=0,1,C3873)*IF(D3873=0,1,D3873)*IF(E3873=0,1,E3873)*IF(F3873=0,1,F3873)*IF(G3873=0,1,G3873),2))</f>
        <v>0</v>
      </c>
      <c r="I3873" s="63"/>
      <c r="J3873" s="7"/>
      <c r="K3873" s="8"/>
      <c r="M3873" s="407"/>
    </row>
    <row r="3874" spans="1:13" ht="24.95" customHeight="1">
      <c r="A3874" s="32">
        <f t="shared" si="772"/>
        <v>0</v>
      </c>
      <c r="B3874" s="10"/>
      <c r="C3874" s="2"/>
      <c r="D3874" s="2"/>
      <c r="E3874" s="2"/>
      <c r="F3874" s="2"/>
      <c r="G3874" s="2"/>
      <c r="H3874" s="3">
        <f t="shared" si="773"/>
        <v>0</v>
      </c>
      <c r="I3874" s="63"/>
      <c r="J3874" s="7"/>
      <c r="K3874" s="8"/>
      <c r="M3874" s="407"/>
    </row>
    <row r="3875" spans="1:13" ht="24.95" customHeight="1">
      <c r="A3875" s="32">
        <f t="shared" si="772"/>
        <v>0</v>
      </c>
      <c r="B3875" s="10"/>
      <c r="C3875" s="2"/>
      <c r="D3875" s="2"/>
      <c r="E3875" s="2"/>
      <c r="F3875" s="2"/>
      <c r="G3875" s="2"/>
      <c r="H3875" s="3">
        <f t="shared" si="773"/>
        <v>0</v>
      </c>
      <c r="I3875" s="63"/>
      <c r="J3875" s="7"/>
      <c r="K3875" s="8"/>
      <c r="M3875" s="407"/>
    </row>
    <row r="3876" spans="1:13" ht="24.95" customHeight="1">
      <c r="A3876" s="32">
        <f t="shared" si="772"/>
        <v>0</v>
      </c>
      <c r="B3876" s="10"/>
      <c r="C3876" s="2"/>
      <c r="D3876" s="2"/>
      <c r="E3876" s="2"/>
      <c r="F3876" s="2"/>
      <c r="G3876" s="2"/>
      <c r="H3876" s="3">
        <f t="shared" si="773"/>
        <v>0</v>
      </c>
      <c r="I3876" s="63"/>
      <c r="J3876" s="7"/>
      <c r="K3876" s="8"/>
      <c r="M3876" s="407"/>
    </row>
    <row r="3877" spans="1:13" ht="24.95" customHeight="1">
      <c r="A3877" s="32">
        <f t="shared" si="772"/>
        <v>0</v>
      </c>
      <c r="B3877" s="10"/>
      <c r="C3877" s="2"/>
      <c r="D3877" s="2"/>
      <c r="E3877" s="2"/>
      <c r="F3877" s="2"/>
      <c r="G3877" s="2"/>
      <c r="H3877" s="3">
        <f t="shared" si="773"/>
        <v>0</v>
      </c>
      <c r="I3877" s="63"/>
      <c r="J3877" s="7"/>
      <c r="K3877" s="8"/>
      <c r="M3877" s="407"/>
    </row>
    <row r="3878" spans="1:13" ht="24.95" customHeight="1">
      <c r="A3878" s="32">
        <f t="shared" si="772"/>
        <v>0</v>
      </c>
      <c r="B3878" s="10"/>
      <c r="C3878" s="2"/>
      <c r="D3878" s="2"/>
      <c r="E3878" s="2"/>
      <c r="F3878" s="2"/>
      <c r="G3878" s="2"/>
      <c r="H3878" s="3">
        <f t="shared" si="773"/>
        <v>0</v>
      </c>
      <c r="I3878" s="63"/>
      <c r="J3878" s="7"/>
      <c r="K3878" s="8"/>
      <c r="M3878" s="407"/>
    </row>
    <row r="3879" spans="1:13" ht="24.95" customHeight="1">
      <c r="A3879" s="32">
        <f t="shared" si="772"/>
        <v>0</v>
      </c>
      <c r="B3879" s="10"/>
      <c r="C3879" s="2"/>
      <c r="D3879" s="2"/>
      <c r="E3879" s="2"/>
      <c r="F3879" s="2"/>
      <c r="G3879" s="2"/>
      <c r="H3879" s="3">
        <f t="shared" si="773"/>
        <v>0</v>
      </c>
      <c r="I3879" s="63"/>
      <c r="J3879" s="7"/>
      <c r="K3879" s="8"/>
      <c r="M3879" s="407"/>
    </row>
    <row r="3880" spans="1:13" ht="24.95" customHeight="1" thickBot="1">
      <c r="A3880" s="33" t="e">
        <f>VLOOKUP(B3871,O:W,2)</f>
        <v>#N/A</v>
      </c>
      <c r="B3880" s="651" t="s">
        <v>70</v>
      </c>
      <c r="C3880" s="652"/>
      <c r="D3880" s="652"/>
      <c r="E3880" s="652"/>
      <c r="F3880" s="652"/>
      <c r="G3880" s="652"/>
      <c r="H3880" s="6"/>
      <c r="I3880" s="63">
        <f>SUM(H3872:H3880)</f>
        <v>0</v>
      </c>
      <c r="J3880" s="1" t="e">
        <f>VLOOKUP(B3871,O:W,7)</f>
        <v>#N/A</v>
      </c>
      <c r="K3880" s="8"/>
      <c r="M3880" s="407"/>
    </row>
    <row r="3881" spans="1:13" ht="45.75" customHeight="1">
      <c r="A3881" s="32">
        <f>IF(B3881&gt;0,1,0)</f>
        <v>0</v>
      </c>
      <c r="B3881" s="647"/>
      <c r="C3881" s="648"/>
      <c r="D3881" s="648"/>
      <c r="E3881" s="648"/>
      <c r="F3881" s="648"/>
      <c r="G3881" s="648"/>
      <c r="H3881" s="6"/>
      <c r="I3881" s="63"/>
      <c r="J3881" s="7"/>
      <c r="K3881" s="8"/>
      <c r="M3881" s="406"/>
    </row>
    <row r="3882" spans="1:13" ht="24.95" customHeight="1">
      <c r="A3882" s="32">
        <f t="shared" ref="A3882:A3889" si="774">IF(H3882&gt;0,1,0)</f>
        <v>0</v>
      </c>
      <c r="B3882" s="10"/>
      <c r="C3882" s="2"/>
      <c r="D3882" s="2"/>
      <c r="E3882" s="2"/>
      <c r="F3882" s="2"/>
      <c r="G3882" s="2"/>
      <c r="H3882" s="3">
        <f>IF(AND(C3882=0,D3882=0,E3882=0,F3882=0,G3882=0),0,ROUND(IF(C3882=0,1,C3882)*IF(D3882=0,1,D3882)*IF(E3882=0,1,E3882)*IF(F3882=0,1,F3882)*IF(G3882=0,1,G3882),2))</f>
        <v>0</v>
      </c>
      <c r="I3882" s="63"/>
      <c r="J3882" s="7"/>
      <c r="K3882" s="8"/>
      <c r="M3882" s="407"/>
    </row>
    <row r="3883" spans="1:13" ht="24.95" customHeight="1">
      <c r="A3883" s="32">
        <f t="shared" si="774"/>
        <v>0</v>
      </c>
      <c r="B3883" s="10"/>
      <c r="C3883" s="2"/>
      <c r="D3883" s="2"/>
      <c r="E3883" s="2"/>
      <c r="F3883" s="2"/>
      <c r="G3883" s="2"/>
      <c r="H3883" s="3">
        <f t="shared" ref="H3883:H3889" si="775">IF(AND(C3883=0,D3883=0,E3883=0,F3883=0,G3883=0),0,ROUND(IF(C3883=0,1,C3883)*IF(D3883=0,1,D3883)*IF(E3883=0,1,E3883)*IF(F3883=0,1,F3883)*IF(G3883=0,1,G3883),2))</f>
        <v>0</v>
      </c>
      <c r="I3883" s="63"/>
      <c r="J3883" s="7"/>
      <c r="K3883" s="8"/>
      <c r="M3883" s="407"/>
    </row>
    <row r="3884" spans="1:13" ht="24.95" customHeight="1">
      <c r="A3884" s="32">
        <f t="shared" si="774"/>
        <v>0</v>
      </c>
      <c r="B3884" s="10"/>
      <c r="C3884" s="2"/>
      <c r="D3884" s="2"/>
      <c r="E3884" s="2"/>
      <c r="F3884" s="2"/>
      <c r="G3884" s="2"/>
      <c r="H3884" s="3">
        <f t="shared" si="775"/>
        <v>0</v>
      </c>
      <c r="I3884" s="63"/>
      <c r="J3884" s="7"/>
      <c r="K3884" s="8"/>
      <c r="M3884" s="407"/>
    </row>
    <row r="3885" spans="1:13" ht="24.95" customHeight="1">
      <c r="A3885" s="32">
        <f t="shared" si="774"/>
        <v>0</v>
      </c>
      <c r="B3885" s="10"/>
      <c r="C3885" s="2"/>
      <c r="D3885" s="2"/>
      <c r="E3885" s="2"/>
      <c r="F3885" s="2"/>
      <c r="G3885" s="2"/>
      <c r="H3885" s="3">
        <f t="shared" si="775"/>
        <v>0</v>
      </c>
      <c r="I3885" s="63"/>
      <c r="J3885" s="7"/>
      <c r="K3885" s="8"/>
      <c r="M3885" s="407"/>
    </row>
    <row r="3886" spans="1:13" ht="24.95" customHeight="1">
      <c r="A3886" s="32">
        <f t="shared" si="774"/>
        <v>0</v>
      </c>
      <c r="B3886" s="10"/>
      <c r="C3886" s="2"/>
      <c r="D3886" s="2"/>
      <c r="E3886" s="2"/>
      <c r="F3886" s="2"/>
      <c r="G3886" s="2"/>
      <c r="H3886" s="3">
        <f t="shared" si="775"/>
        <v>0</v>
      </c>
      <c r="I3886" s="63"/>
      <c r="J3886" s="7"/>
      <c r="K3886" s="8"/>
      <c r="M3886" s="407"/>
    </row>
    <row r="3887" spans="1:13" ht="24.95" customHeight="1">
      <c r="A3887" s="32">
        <f t="shared" si="774"/>
        <v>0</v>
      </c>
      <c r="B3887" s="10"/>
      <c r="C3887" s="2"/>
      <c r="D3887" s="2"/>
      <c r="E3887" s="2"/>
      <c r="F3887" s="2"/>
      <c r="G3887" s="2"/>
      <c r="H3887" s="3">
        <f t="shared" si="775"/>
        <v>0</v>
      </c>
      <c r="I3887" s="63"/>
      <c r="J3887" s="7"/>
      <c r="K3887" s="8"/>
      <c r="M3887" s="407"/>
    </row>
    <row r="3888" spans="1:13" ht="24.95" customHeight="1">
      <c r="A3888" s="32">
        <f t="shared" si="774"/>
        <v>0</v>
      </c>
      <c r="B3888" s="10"/>
      <c r="C3888" s="2"/>
      <c r="D3888" s="2"/>
      <c r="E3888" s="2"/>
      <c r="F3888" s="2"/>
      <c r="G3888" s="2"/>
      <c r="H3888" s="3">
        <f t="shared" si="775"/>
        <v>0</v>
      </c>
      <c r="I3888" s="63"/>
      <c r="J3888" s="7"/>
      <c r="K3888" s="8"/>
      <c r="M3888" s="407"/>
    </row>
    <row r="3889" spans="1:13" ht="24.95" customHeight="1">
      <c r="A3889" s="32">
        <f t="shared" si="774"/>
        <v>0</v>
      </c>
      <c r="B3889" s="10"/>
      <c r="C3889" s="2"/>
      <c r="D3889" s="2"/>
      <c r="E3889" s="2"/>
      <c r="F3889" s="2"/>
      <c r="G3889" s="2"/>
      <c r="H3889" s="3">
        <f t="shared" si="775"/>
        <v>0</v>
      </c>
      <c r="I3889" s="63"/>
      <c r="J3889" s="7"/>
      <c r="K3889" s="8"/>
      <c r="M3889" s="407"/>
    </row>
    <row r="3890" spans="1:13" ht="24.95" customHeight="1">
      <c r="A3890" s="33" t="e">
        <f>VLOOKUP(B3881,O:W,2)</f>
        <v>#N/A</v>
      </c>
      <c r="B3890" s="649" t="s">
        <v>70</v>
      </c>
      <c r="C3890" s="650"/>
      <c r="D3890" s="650"/>
      <c r="E3890" s="650"/>
      <c r="F3890" s="650"/>
      <c r="G3890" s="650"/>
      <c r="H3890" s="6"/>
      <c r="I3890" s="63">
        <f>SUM(H3882:H3890)</f>
        <v>0</v>
      </c>
      <c r="J3890" s="1" t="e">
        <f>VLOOKUP(B3881,O:W,7)</f>
        <v>#N/A</v>
      </c>
      <c r="K3890" s="8"/>
      <c r="M3890" s="407"/>
    </row>
    <row r="3891" spans="1:13" ht="45.75" customHeight="1">
      <c r="A3891" s="32">
        <f>IF(B3891&gt;0,1,0)</f>
        <v>0</v>
      </c>
      <c r="B3891" s="647"/>
      <c r="C3891" s="648"/>
      <c r="D3891" s="648"/>
      <c r="E3891" s="648"/>
      <c r="F3891" s="648"/>
      <c r="G3891" s="648"/>
      <c r="H3891" s="6"/>
      <c r="I3891" s="63"/>
      <c r="J3891" s="7"/>
      <c r="K3891" s="8"/>
      <c r="M3891" s="406"/>
    </row>
    <row r="3892" spans="1:13" ht="24.95" customHeight="1">
      <c r="A3892" s="32">
        <f t="shared" ref="A3892:A3899" si="776">IF(H3892&gt;0,1,0)</f>
        <v>0</v>
      </c>
      <c r="B3892" s="10"/>
      <c r="C3892" s="2"/>
      <c r="D3892" s="2"/>
      <c r="E3892" s="2"/>
      <c r="F3892" s="2"/>
      <c r="G3892" s="2"/>
      <c r="H3892" s="3">
        <f>IF(AND(C3892=0,D3892=0,E3892=0,F3892=0,G3892=0),0,ROUND(IF(C3892=0,1,C3892)*IF(D3892=0,1,D3892)*IF(E3892=0,1,E3892)*IF(F3892=0,1,F3892)*IF(G3892=0,1,G3892),2))</f>
        <v>0</v>
      </c>
      <c r="I3892" s="63"/>
      <c r="J3892" s="7"/>
      <c r="K3892" s="8"/>
      <c r="M3892" s="407"/>
    </row>
    <row r="3893" spans="1:13" ht="24.95" customHeight="1">
      <c r="A3893" s="32">
        <f t="shared" si="776"/>
        <v>0</v>
      </c>
      <c r="B3893" s="10"/>
      <c r="C3893" s="2"/>
      <c r="D3893" s="2"/>
      <c r="E3893" s="2"/>
      <c r="F3893" s="2"/>
      <c r="G3893" s="2"/>
      <c r="H3893" s="3">
        <f t="shared" ref="H3893:H3899" si="777">IF(AND(C3893=0,D3893=0,E3893=0,F3893=0,G3893=0),0,ROUND(IF(C3893=0,1,C3893)*IF(D3893=0,1,D3893)*IF(E3893=0,1,E3893)*IF(F3893=0,1,F3893)*IF(G3893=0,1,G3893),2))</f>
        <v>0</v>
      </c>
      <c r="I3893" s="63"/>
      <c r="J3893" s="7"/>
      <c r="K3893" s="8"/>
      <c r="M3893" s="407"/>
    </row>
    <row r="3894" spans="1:13" ht="24.95" customHeight="1">
      <c r="A3894" s="32">
        <f t="shared" si="776"/>
        <v>0</v>
      </c>
      <c r="B3894" s="10"/>
      <c r="C3894" s="2"/>
      <c r="D3894" s="2"/>
      <c r="E3894" s="2"/>
      <c r="F3894" s="2"/>
      <c r="G3894" s="2"/>
      <c r="H3894" s="3">
        <f t="shared" si="777"/>
        <v>0</v>
      </c>
      <c r="I3894" s="63"/>
      <c r="J3894" s="7"/>
      <c r="K3894" s="8"/>
      <c r="M3894" s="407"/>
    </row>
    <row r="3895" spans="1:13" ht="24.95" customHeight="1">
      <c r="A3895" s="32">
        <f t="shared" si="776"/>
        <v>0</v>
      </c>
      <c r="B3895" s="10"/>
      <c r="C3895" s="2"/>
      <c r="D3895" s="2"/>
      <c r="E3895" s="2"/>
      <c r="F3895" s="2"/>
      <c r="G3895" s="2"/>
      <c r="H3895" s="3">
        <f t="shared" si="777"/>
        <v>0</v>
      </c>
      <c r="I3895" s="63"/>
      <c r="J3895" s="7"/>
      <c r="K3895" s="8"/>
      <c r="M3895" s="407"/>
    </row>
    <row r="3896" spans="1:13" ht="24.95" customHeight="1">
      <c r="A3896" s="32">
        <f t="shared" si="776"/>
        <v>0</v>
      </c>
      <c r="B3896" s="10"/>
      <c r="C3896" s="2"/>
      <c r="D3896" s="2"/>
      <c r="E3896" s="2"/>
      <c r="F3896" s="2"/>
      <c r="G3896" s="2"/>
      <c r="H3896" s="3">
        <f t="shared" si="777"/>
        <v>0</v>
      </c>
      <c r="I3896" s="63"/>
      <c r="J3896" s="7"/>
      <c r="K3896" s="8"/>
      <c r="M3896" s="407"/>
    </row>
    <row r="3897" spans="1:13" ht="24.95" customHeight="1">
      <c r="A3897" s="32">
        <f t="shared" si="776"/>
        <v>0</v>
      </c>
      <c r="B3897" s="10"/>
      <c r="C3897" s="2"/>
      <c r="D3897" s="2"/>
      <c r="E3897" s="2"/>
      <c r="F3897" s="2"/>
      <c r="G3897" s="2"/>
      <c r="H3897" s="3">
        <f t="shared" si="777"/>
        <v>0</v>
      </c>
      <c r="I3897" s="63"/>
      <c r="J3897" s="7"/>
      <c r="K3897" s="8"/>
      <c r="M3897" s="407"/>
    </row>
    <row r="3898" spans="1:13" ht="24.95" customHeight="1">
      <c r="A3898" s="32">
        <f t="shared" si="776"/>
        <v>0</v>
      </c>
      <c r="B3898" s="10"/>
      <c r="C3898" s="2"/>
      <c r="D3898" s="2"/>
      <c r="E3898" s="2"/>
      <c r="F3898" s="2"/>
      <c r="G3898" s="2"/>
      <c r="H3898" s="3">
        <f t="shared" si="777"/>
        <v>0</v>
      </c>
      <c r="I3898" s="63"/>
      <c r="J3898" s="7"/>
      <c r="K3898" s="8"/>
      <c r="M3898" s="407"/>
    </row>
    <row r="3899" spans="1:13" ht="24.95" customHeight="1">
      <c r="A3899" s="32">
        <f t="shared" si="776"/>
        <v>0</v>
      </c>
      <c r="B3899" s="10"/>
      <c r="C3899" s="2"/>
      <c r="D3899" s="2"/>
      <c r="E3899" s="2"/>
      <c r="F3899" s="2"/>
      <c r="G3899" s="2"/>
      <c r="H3899" s="3">
        <f t="shared" si="777"/>
        <v>0</v>
      </c>
      <c r="I3899" s="63"/>
      <c r="J3899" s="7"/>
      <c r="K3899" s="8"/>
      <c r="M3899" s="407"/>
    </row>
    <row r="3900" spans="1:13" ht="24.95" customHeight="1">
      <c r="A3900" s="33" t="e">
        <f>VLOOKUP(B3891,O:W,2)</f>
        <v>#N/A</v>
      </c>
      <c r="B3900" s="649" t="s">
        <v>70</v>
      </c>
      <c r="C3900" s="650"/>
      <c r="D3900" s="650"/>
      <c r="E3900" s="650"/>
      <c r="F3900" s="650"/>
      <c r="G3900" s="650"/>
      <c r="H3900" s="6"/>
      <c r="I3900" s="63">
        <f>SUM(H3892:H3900)</f>
        <v>0</v>
      </c>
      <c r="J3900" s="1" t="e">
        <f>VLOOKUP(B3891,O:W,7)</f>
        <v>#N/A</v>
      </c>
      <c r="K3900" s="8"/>
      <c r="M3900" s="407"/>
    </row>
    <row r="3901" spans="1:13" ht="45.75" customHeight="1">
      <c r="A3901" s="32">
        <f>IF(B3901&gt;0,1,0)</f>
        <v>0</v>
      </c>
      <c r="B3901" s="647"/>
      <c r="C3901" s="648"/>
      <c r="D3901" s="648"/>
      <c r="E3901" s="648"/>
      <c r="F3901" s="648"/>
      <c r="G3901" s="648"/>
      <c r="H3901" s="6"/>
      <c r="I3901" s="63"/>
      <c r="J3901" s="7"/>
      <c r="K3901" s="8"/>
      <c r="M3901" s="406"/>
    </row>
    <row r="3902" spans="1:13" ht="24.95" customHeight="1">
      <c r="A3902" s="32">
        <f t="shared" ref="A3902:A3909" si="778">IF(H3902&gt;0,1,0)</f>
        <v>0</v>
      </c>
      <c r="B3902" s="10"/>
      <c r="C3902" s="2"/>
      <c r="D3902" s="2"/>
      <c r="E3902" s="2"/>
      <c r="F3902" s="2"/>
      <c r="G3902" s="2"/>
      <c r="H3902" s="3">
        <f>IF(AND(C3902=0,D3902=0,E3902=0,F3902=0,G3902=0),0,ROUND(IF(C3902=0,1,C3902)*IF(D3902=0,1,D3902)*IF(E3902=0,1,E3902)*IF(F3902=0,1,F3902)*IF(G3902=0,1,G3902),2))</f>
        <v>0</v>
      </c>
      <c r="I3902" s="63"/>
      <c r="J3902" s="7"/>
      <c r="K3902" s="8"/>
      <c r="M3902" s="407"/>
    </row>
    <row r="3903" spans="1:13" ht="24.95" customHeight="1">
      <c r="A3903" s="32">
        <f t="shared" si="778"/>
        <v>0</v>
      </c>
      <c r="B3903" s="10"/>
      <c r="C3903" s="2"/>
      <c r="D3903" s="2"/>
      <c r="E3903" s="2"/>
      <c r="F3903" s="2"/>
      <c r="G3903" s="2"/>
      <c r="H3903" s="3">
        <f t="shared" ref="H3903:H3909" si="779">IF(AND(C3903=0,D3903=0,E3903=0,F3903=0,G3903=0),0,ROUND(IF(C3903=0,1,C3903)*IF(D3903=0,1,D3903)*IF(E3903=0,1,E3903)*IF(F3903=0,1,F3903)*IF(G3903=0,1,G3903),2))</f>
        <v>0</v>
      </c>
      <c r="I3903" s="63"/>
      <c r="J3903" s="7"/>
      <c r="K3903" s="8"/>
      <c r="M3903" s="407"/>
    </row>
    <row r="3904" spans="1:13" ht="24.95" customHeight="1">
      <c r="A3904" s="32">
        <f t="shared" si="778"/>
        <v>0</v>
      </c>
      <c r="B3904" s="10"/>
      <c r="C3904" s="2"/>
      <c r="D3904" s="2"/>
      <c r="E3904" s="2"/>
      <c r="F3904" s="2"/>
      <c r="G3904" s="2"/>
      <c r="H3904" s="3">
        <f t="shared" si="779"/>
        <v>0</v>
      </c>
      <c r="I3904" s="63"/>
      <c r="J3904" s="7"/>
      <c r="K3904" s="8"/>
      <c r="M3904" s="407"/>
    </row>
    <row r="3905" spans="1:13" ht="24.95" customHeight="1">
      <c r="A3905" s="32">
        <f t="shared" si="778"/>
        <v>0</v>
      </c>
      <c r="B3905" s="10"/>
      <c r="C3905" s="2"/>
      <c r="D3905" s="2"/>
      <c r="E3905" s="2"/>
      <c r="F3905" s="2"/>
      <c r="G3905" s="2"/>
      <c r="H3905" s="3">
        <f t="shared" si="779"/>
        <v>0</v>
      </c>
      <c r="I3905" s="63"/>
      <c r="J3905" s="7"/>
      <c r="K3905" s="8"/>
      <c r="M3905" s="407"/>
    </row>
    <row r="3906" spans="1:13" ht="24.95" customHeight="1">
      <c r="A3906" s="32">
        <f t="shared" si="778"/>
        <v>0</v>
      </c>
      <c r="B3906" s="10"/>
      <c r="C3906" s="2"/>
      <c r="D3906" s="2"/>
      <c r="E3906" s="2"/>
      <c r="F3906" s="2"/>
      <c r="G3906" s="2"/>
      <c r="H3906" s="3">
        <f t="shared" si="779"/>
        <v>0</v>
      </c>
      <c r="I3906" s="63"/>
      <c r="J3906" s="7"/>
      <c r="K3906" s="8"/>
      <c r="M3906" s="407"/>
    </row>
    <row r="3907" spans="1:13" ht="24.95" customHeight="1">
      <c r="A3907" s="32">
        <f t="shared" si="778"/>
        <v>0</v>
      </c>
      <c r="B3907" s="10"/>
      <c r="C3907" s="2"/>
      <c r="D3907" s="2"/>
      <c r="E3907" s="2"/>
      <c r="F3907" s="2"/>
      <c r="G3907" s="2"/>
      <c r="H3907" s="3">
        <f t="shared" si="779"/>
        <v>0</v>
      </c>
      <c r="I3907" s="63"/>
      <c r="J3907" s="7"/>
      <c r="K3907" s="8"/>
      <c r="M3907" s="407"/>
    </row>
    <row r="3908" spans="1:13" ht="24.95" customHeight="1">
      <c r="A3908" s="32">
        <f t="shared" si="778"/>
        <v>0</v>
      </c>
      <c r="B3908" s="10"/>
      <c r="C3908" s="2"/>
      <c r="D3908" s="2"/>
      <c r="E3908" s="2"/>
      <c r="F3908" s="2"/>
      <c r="G3908" s="2"/>
      <c r="H3908" s="3">
        <f t="shared" si="779"/>
        <v>0</v>
      </c>
      <c r="I3908" s="63"/>
      <c r="J3908" s="7"/>
      <c r="K3908" s="8"/>
      <c r="M3908" s="407"/>
    </row>
    <row r="3909" spans="1:13" ht="24.95" customHeight="1">
      <c r="A3909" s="32">
        <f t="shared" si="778"/>
        <v>0</v>
      </c>
      <c r="B3909" s="10"/>
      <c r="C3909" s="2"/>
      <c r="D3909" s="2"/>
      <c r="E3909" s="2"/>
      <c r="F3909" s="2"/>
      <c r="G3909" s="2"/>
      <c r="H3909" s="3">
        <f t="shared" si="779"/>
        <v>0</v>
      </c>
      <c r="I3909" s="63"/>
      <c r="J3909" s="7"/>
      <c r="K3909" s="8"/>
      <c r="M3909" s="407"/>
    </row>
    <row r="3910" spans="1:13" ht="24.95" customHeight="1">
      <c r="A3910" s="33" t="e">
        <f>VLOOKUP(B3901,O:W,2)</f>
        <v>#N/A</v>
      </c>
      <c r="B3910" s="649" t="s">
        <v>70</v>
      </c>
      <c r="C3910" s="650"/>
      <c r="D3910" s="650"/>
      <c r="E3910" s="650"/>
      <c r="F3910" s="650"/>
      <c r="G3910" s="650"/>
      <c r="H3910" s="6"/>
      <c r="I3910" s="63">
        <f>SUM(H3902:H3910)</f>
        <v>0</v>
      </c>
      <c r="J3910" s="1" t="e">
        <f>VLOOKUP(B3901,O:W,7)</f>
        <v>#N/A</v>
      </c>
      <c r="K3910" s="8"/>
      <c r="M3910" s="407"/>
    </row>
    <row r="3911" spans="1:13" ht="45.75" customHeight="1">
      <c r="A3911" s="32">
        <f>IF(B3911&gt;0,1,0)</f>
        <v>0</v>
      </c>
      <c r="B3911" s="647"/>
      <c r="C3911" s="648"/>
      <c r="D3911" s="648"/>
      <c r="E3911" s="648"/>
      <c r="F3911" s="648"/>
      <c r="G3911" s="648"/>
      <c r="H3911" s="6"/>
      <c r="I3911" s="63"/>
      <c r="J3911" s="7"/>
      <c r="K3911" s="8"/>
      <c r="M3911" s="406"/>
    </row>
    <row r="3912" spans="1:13" ht="24.95" customHeight="1">
      <c r="A3912" s="32">
        <f t="shared" ref="A3912:A3919" si="780">IF(H3912&gt;0,1,0)</f>
        <v>0</v>
      </c>
      <c r="B3912" s="10"/>
      <c r="C3912" s="2"/>
      <c r="D3912" s="2"/>
      <c r="E3912" s="2"/>
      <c r="F3912" s="2"/>
      <c r="G3912" s="2"/>
      <c r="H3912" s="3">
        <f>IF(AND(C3912=0,D3912=0,E3912=0,F3912=0,G3912=0),0,ROUND(IF(C3912=0,1,C3912)*IF(D3912=0,1,D3912)*IF(E3912=0,1,E3912)*IF(F3912=0,1,F3912)*IF(G3912=0,1,G3912),2))</f>
        <v>0</v>
      </c>
      <c r="I3912" s="63"/>
      <c r="J3912" s="7"/>
      <c r="K3912" s="8"/>
      <c r="M3912" s="407"/>
    </row>
    <row r="3913" spans="1:13" ht="24.95" customHeight="1">
      <c r="A3913" s="32">
        <f t="shared" si="780"/>
        <v>0</v>
      </c>
      <c r="B3913" s="10"/>
      <c r="C3913" s="2"/>
      <c r="D3913" s="2"/>
      <c r="E3913" s="2"/>
      <c r="F3913" s="2"/>
      <c r="G3913" s="2"/>
      <c r="H3913" s="3">
        <f t="shared" ref="H3913:H3919" si="781">IF(AND(C3913=0,D3913=0,E3913=0,F3913=0,G3913=0),0,ROUND(IF(C3913=0,1,C3913)*IF(D3913=0,1,D3913)*IF(E3913=0,1,E3913)*IF(F3913=0,1,F3913)*IF(G3913=0,1,G3913),2))</f>
        <v>0</v>
      </c>
      <c r="I3913" s="63"/>
      <c r="J3913" s="7"/>
      <c r="K3913" s="8"/>
      <c r="M3913" s="407"/>
    </row>
    <row r="3914" spans="1:13" ht="24.95" customHeight="1">
      <c r="A3914" s="32">
        <f t="shared" si="780"/>
        <v>0</v>
      </c>
      <c r="B3914" s="10"/>
      <c r="C3914" s="2"/>
      <c r="D3914" s="2"/>
      <c r="E3914" s="2"/>
      <c r="F3914" s="2"/>
      <c r="G3914" s="2"/>
      <c r="H3914" s="3">
        <f t="shared" si="781"/>
        <v>0</v>
      </c>
      <c r="I3914" s="63"/>
      <c r="J3914" s="7"/>
      <c r="K3914" s="8"/>
      <c r="M3914" s="407"/>
    </row>
    <row r="3915" spans="1:13" ht="24.95" customHeight="1">
      <c r="A3915" s="32">
        <f t="shared" si="780"/>
        <v>0</v>
      </c>
      <c r="B3915" s="10"/>
      <c r="C3915" s="2"/>
      <c r="D3915" s="2"/>
      <c r="E3915" s="2"/>
      <c r="F3915" s="2"/>
      <c r="G3915" s="2"/>
      <c r="H3915" s="3">
        <f t="shared" si="781"/>
        <v>0</v>
      </c>
      <c r="I3915" s="63"/>
      <c r="J3915" s="7"/>
      <c r="K3915" s="8"/>
      <c r="M3915" s="407"/>
    </row>
    <row r="3916" spans="1:13" ht="24.95" customHeight="1">
      <c r="A3916" s="32">
        <f t="shared" si="780"/>
        <v>0</v>
      </c>
      <c r="B3916" s="10"/>
      <c r="C3916" s="2"/>
      <c r="D3916" s="2"/>
      <c r="E3916" s="2"/>
      <c r="F3916" s="2"/>
      <c r="G3916" s="2"/>
      <c r="H3916" s="3">
        <f t="shared" si="781"/>
        <v>0</v>
      </c>
      <c r="I3916" s="63"/>
      <c r="J3916" s="7"/>
      <c r="K3916" s="8"/>
      <c r="M3916" s="407"/>
    </row>
    <row r="3917" spans="1:13" ht="24.95" customHeight="1">
      <c r="A3917" s="32">
        <f t="shared" si="780"/>
        <v>0</v>
      </c>
      <c r="B3917" s="10"/>
      <c r="C3917" s="2"/>
      <c r="D3917" s="2"/>
      <c r="E3917" s="2"/>
      <c r="F3917" s="2"/>
      <c r="G3917" s="2"/>
      <c r="H3917" s="3">
        <f t="shared" si="781"/>
        <v>0</v>
      </c>
      <c r="I3917" s="63"/>
      <c r="J3917" s="7"/>
      <c r="K3917" s="8"/>
      <c r="M3917" s="407"/>
    </row>
    <row r="3918" spans="1:13" ht="24.95" customHeight="1">
      <c r="A3918" s="32">
        <f t="shared" si="780"/>
        <v>0</v>
      </c>
      <c r="B3918" s="10"/>
      <c r="C3918" s="2"/>
      <c r="D3918" s="2"/>
      <c r="E3918" s="2"/>
      <c r="F3918" s="2"/>
      <c r="G3918" s="2"/>
      <c r="H3918" s="3">
        <f t="shared" si="781"/>
        <v>0</v>
      </c>
      <c r="I3918" s="63"/>
      <c r="J3918" s="7"/>
      <c r="K3918" s="8"/>
      <c r="M3918" s="407"/>
    </row>
    <row r="3919" spans="1:13" ht="24.95" customHeight="1">
      <c r="A3919" s="32">
        <f t="shared" si="780"/>
        <v>0</v>
      </c>
      <c r="B3919" s="10"/>
      <c r="C3919" s="2"/>
      <c r="D3919" s="2"/>
      <c r="E3919" s="2"/>
      <c r="F3919" s="2"/>
      <c r="G3919" s="2"/>
      <c r="H3919" s="3">
        <f t="shared" si="781"/>
        <v>0</v>
      </c>
      <c r="I3919" s="63"/>
      <c r="J3919" s="7"/>
      <c r="K3919" s="8"/>
      <c r="M3919" s="407"/>
    </row>
    <row r="3920" spans="1:13" ht="24.95" customHeight="1" thickBot="1">
      <c r="A3920" s="34" t="e">
        <f>VLOOKUP(B3911,O:W,2)</f>
        <v>#N/A</v>
      </c>
      <c r="B3920" s="651" t="s">
        <v>70</v>
      </c>
      <c r="C3920" s="652"/>
      <c r="D3920" s="652"/>
      <c r="E3920" s="652"/>
      <c r="F3920" s="652"/>
      <c r="G3920" s="652"/>
      <c r="H3920" s="28"/>
      <c r="I3920" s="64">
        <f>SUM(H3912:H3920)</f>
        <v>0</v>
      </c>
      <c r="J3920" s="29" t="e">
        <f>VLOOKUP(B3911,O:W,7)</f>
        <v>#N/A</v>
      </c>
      <c r="K3920" s="18"/>
      <c r="M3920" s="407"/>
    </row>
    <row r="4057" spans="14:24" ht="50.1" customHeight="1">
      <c r="N4057" s="14" t="s">
        <v>21</v>
      </c>
      <c r="O4057" s="563" t="s">
        <v>17</v>
      </c>
      <c r="P4057" s="624" t="s">
        <v>16</v>
      </c>
      <c r="Q4057" s="563" t="s">
        <v>21</v>
      </c>
      <c r="R4057" s="563" t="s">
        <v>20</v>
      </c>
      <c r="S4057" s="563" t="s">
        <v>22</v>
      </c>
      <c r="T4057" s="564" t="s">
        <v>17</v>
      </c>
      <c r="U4057" s="624" t="s">
        <v>18</v>
      </c>
      <c r="V4057" s="563" t="s">
        <v>19</v>
      </c>
      <c r="W4057" s="15"/>
    </row>
    <row r="4058" spans="14:24" ht="50.1" customHeight="1">
      <c r="N4058" s="9">
        <v>1</v>
      </c>
      <c r="O4058" s="565" t="str">
        <f>LEFT(CONCATENATE(P4058,T4058),252)</f>
        <v>010101بوته كني در زمين‌هاي پوشيده شده از بوته و خارج كردن ريشه‌هاي آن از محل عمليات.</v>
      </c>
      <c r="P4058" s="629" t="s">
        <v>97</v>
      </c>
      <c r="Q4058" s="566">
        <v>1</v>
      </c>
      <c r="R4058" s="566" t="s">
        <v>24</v>
      </c>
      <c r="S4058" s="566" t="s">
        <v>25</v>
      </c>
      <c r="T4058" s="567" t="s">
        <v>3984</v>
      </c>
      <c r="U4058" s="625" t="s">
        <v>23</v>
      </c>
      <c r="V4058" s="568">
        <v>155</v>
      </c>
      <c r="W4058" s="17"/>
    </row>
    <row r="4059" spans="14:24" ht="50.1" customHeight="1">
      <c r="N4059" s="9">
        <v>1</v>
      </c>
      <c r="O4059" s="565" t="str">
        <f>LEFT(CONCATENATE(P4059,T4059),252)</f>
        <v>010102کندن و يا بريدن و در صورت لزوم ريشه كن كردن ‏درخت از هر نوع، در صورتي كه محيط تنه درخت ‏در سطح زمين تا 15 سانتي متر باشد، به ازاي هر 5 ‏سانتي متر محيط تنه (کسر 5 سانتي متر به تناسب ‏محاسبه مي‌شود) و حمل آن به خارج محل عمليات.‏</v>
      </c>
      <c r="P4059" s="620" t="s">
        <v>98</v>
      </c>
      <c r="Q4059" s="566">
        <v>1</v>
      </c>
      <c r="R4059" s="566" t="s">
        <v>24</v>
      </c>
      <c r="S4059" s="566" t="s">
        <v>25</v>
      </c>
      <c r="T4059" s="570" t="s">
        <v>26</v>
      </c>
      <c r="U4059" s="556" t="s">
        <v>27</v>
      </c>
      <c r="V4059" s="557">
        <v>8740</v>
      </c>
      <c r="W4059" s="17"/>
      <c r="X4059" s="554"/>
    </row>
    <row r="4060" spans="14:24" ht="50.1" customHeight="1">
      <c r="N4060" s="9">
        <v>1</v>
      </c>
      <c r="O4060" s="565" t="str">
        <f t="shared" ref="O4060:O4123" si="782">LEFT(CONCATENATE(P4060,T4060),252)</f>
        <v>010111پر کردن و کوبيدن جاي ريشه با خاک مناسب در صورتي که محيط تنه درخت در سطح زمين تا 15 سانتي‌متر باشد به ازاي هر 5 سانتي‌متر محيط تنه (كسر 5 سانتي‌متر، به تناسـب محاسبه مي شود).</v>
      </c>
      <c r="P4060" s="620" t="s">
        <v>107</v>
      </c>
      <c r="Q4060" s="566">
        <v>1</v>
      </c>
      <c r="R4060" s="566" t="s">
        <v>24</v>
      </c>
      <c r="S4060" s="566" t="s">
        <v>25</v>
      </c>
      <c r="T4060" s="567" t="s">
        <v>3985</v>
      </c>
      <c r="U4060" s="625" t="s">
        <v>27</v>
      </c>
      <c r="V4060" s="568">
        <v>6980</v>
      </c>
      <c r="W4060" s="17"/>
      <c r="X4060" s="554"/>
    </row>
    <row r="4061" spans="14:24" ht="50.1" customHeight="1">
      <c r="N4061" s="9">
        <v>1</v>
      </c>
      <c r="O4061" s="565" t="str">
        <f t="shared" si="782"/>
        <v>010112پر کردن و کوبيدن جاي ريشه با خاک مناسب در صورتي که محيط تنه درخت در سطح زمين بيش از 15 تا 30 سانتي‌متر باشد.</v>
      </c>
      <c r="P4061" s="620" t="s">
        <v>108</v>
      </c>
      <c r="Q4061" s="566">
        <v>1</v>
      </c>
      <c r="R4061" s="566" t="s">
        <v>24</v>
      </c>
      <c r="S4061" s="566" t="s">
        <v>25</v>
      </c>
      <c r="T4061" s="567" t="s">
        <v>3986</v>
      </c>
      <c r="U4061" s="625" t="s">
        <v>27</v>
      </c>
      <c r="V4061" s="568">
        <v>34600</v>
      </c>
      <c r="W4061" s="17"/>
      <c r="X4061" s="554"/>
    </row>
    <row r="4062" spans="14:24" ht="50.1" customHeight="1">
      <c r="N4062" s="9">
        <v>1</v>
      </c>
      <c r="O4062" s="565" t="str">
        <f t="shared" si="782"/>
        <v>010113پر کردن و کوبيدن جاي ريشه با خاک مناسب در صورتي که محيط تنه درخت در سطح زمين بيش از 30 تا 60 سانتي‌متر باشد.</v>
      </c>
      <c r="P4062" s="620" t="s">
        <v>109</v>
      </c>
      <c r="Q4062" s="566">
        <v>1</v>
      </c>
      <c r="R4062" s="566" t="s">
        <v>24</v>
      </c>
      <c r="S4062" s="566" t="s">
        <v>25</v>
      </c>
      <c r="T4062" s="567" t="s">
        <v>3987</v>
      </c>
      <c r="U4062" s="625" t="s">
        <v>27</v>
      </c>
      <c r="V4062" s="568">
        <v>114500</v>
      </c>
      <c r="W4062" s="17"/>
      <c r="X4062" s="554"/>
    </row>
    <row r="4063" spans="14:24" ht="50.1" customHeight="1">
      <c r="N4063" s="9">
        <v>1</v>
      </c>
      <c r="O4063" s="565" t="str">
        <f t="shared" si="782"/>
        <v>010114پر کردن و کوبيدن جاي ريشه با خاک مناسب در صورتي که محيط تنه درخت در سطح زمين بيش از 60 تا 90 سانتي‌متر باشد.</v>
      </c>
      <c r="P4063" s="620" t="s">
        <v>110</v>
      </c>
      <c r="Q4063" s="566">
        <v>1</v>
      </c>
      <c r="R4063" s="566" t="s">
        <v>24</v>
      </c>
      <c r="S4063" s="566" t="s">
        <v>25</v>
      </c>
      <c r="T4063" s="567" t="s">
        <v>3988</v>
      </c>
      <c r="U4063" s="625" t="s">
        <v>27</v>
      </c>
      <c r="V4063" s="568">
        <v>183000</v>
      </c>
      <c r="W4063" s="17"/>
      <c r="X4063" s="554"/>
    </row>
    <row r="4064" spans="14:24" ht="50.1" customHeight="1">
      <c r="N4064" s="9">
        <v>1</v>
      </c>
      <c r="O4064" s="565" t="str">
        <f t="shared" si="782"/>
        <v>010115اضافه بها به رديـف 010114، به ازاي هر 10 سانتي‌متر كه به محيط تنه درخت اضافه شود (كسر 10 سانتي‌متر، به تناسـب محاسبه مي‌شود).</v>
      </c>
      <c r="P4064" s="620" t="s">
        <v>111</v>
      </c>
      <c r="Q4064" s="566">
        <v>1</v>
      </c>
      <c r="R4064" s="566" t="s">
        <v>24</v>
      </c>
      <c r="S4064" s="566" t="s">
        <v>25</v>
      </c>
      <c r="T4064" s="567" t="s">
        <v>3989</v>
      </c>
      <c r="U4064" s="625" t="s">
        <v>27</v>
      </c>
      <c r="V4064" s="568">
        <v>20400</v>
      </c>
      <c r="W4064" s="17"/>
      <c r="X4064" s="554"/>
    </row>
    <row r="4065" spans="14:24" ht="50.1" customHeight="1">
      <c r="N4065" s="9"/>
      <c r="O4065" s="565" t="str">
        <f t="shared" si="782"/>
        <v>010121جابجایی درخت در صورتی که محیط تنه درخت تا 30 سانتی متر باشد.</v>
      </c>
      <c r="P4065" s="620" t="s">
        <v>3980</v>
      </c>
      <c r="Q4065" s="566">
        <v>2</v>
      </c>
      <c r="R4065" s="566" t="s">
        <v>24</v>
      </c>
      <c r="S4065" s="566" t="s">
        <v>25</v>
      </c>
      <c r="T4065" s="567" t="s">
        <v>3990</v>
      </c>
      <c r="U4065" s="625" t="s">
        <v>27</v>
      </c>
      <c r="V4065" s="569">
        <v>0</v>
      </c>
      <c r="W4065" s="17"/>
      <c r="X4065" s="554">
        <v>0</v>
      </c>
    </row>
    <row r="4066" spans="14:24" ht="50.1" customHeight="1">
      <c r="N4066" s="9"/>
      <c r="O4066" s="565" t="str">
        <f t="shared" si="782"/>
        <v>010122جابجایی درخت در صورتی که محیط تنه درخت از 30 تا 60 سانتی متر باشد.</v>
      </c>
      <c r="P4066" s="620" t="s">
        <v>3981</v>
      </c>
      <c r="Q4066" s="566">
        <v>3</v>
      </c>
      <c r="R4066" s="566" t="s">
        <v>24</v>
      </c>
      <c r="S4066" s="566" t="s">
        <v>25</v>
      </c>
      <c r="T4066" s="567" t="s">
        <v>3991</v>
      </c>
      <c r="U4066" s="625" t="s">
        <v>27</v>
      </c>
      <c r="V4066" s="569">
        <v>0</v>
      </c>
      <c r="W4066" s="17"/>
      <c r="X4066" s="554"/>
    </row>
    <row r="4067" spans="14:24" ht="50.1" customHeight="1">
      <c r="N4067" s="9"/>
      <c r="O4067" s="565" t="str">
        <f t="shared" si="782"/>
        <v>010123جابجایی درخت در صورتی که محیط تنه درخت از 60 تا 100 سانتی متر باشد.</v>
      </c>
      <c r="P4067" s="620" t="s">
        <v>3982</v>
      </c>
      <c r="Q4067" s="566">
        <v>4</v>
      </c>
      <c r="R4067" s="566" t="s">
        <v>24</v>
      </c>
      <c r="S4067" s="566" t="s">
        <v>25</v>
      </c>
      <c r="T4067" s="567" t="s">
        <v>3992</v>
      </c>
      <c r="U4067" s="625" t="s">
        <v>27</v>
      </c>
      <c r="V4067" s="569">
        <v>0</v>
      </c>
      <c r="W4067" s="17"/>
      <c r="X4067" s="554"/>
    </row>
    <row r="4068" spans="14:24" ht="50.1" customHeight="1">
      <c r="N4068" s="9"/>
      <c r="O4068" s="565" t="str">
        <f t="shared" si="782"/>
        <v>010124جابجایی درخت در صورتی که محیط تنه درخت بیش از 100 سانتی متر باشد.</v>
      </c>
      <c r="P4068" s="620" t="s">
        <v>3983</v>
      </c>
      <c r="Q4068" s="566">
        <v>5</v>
      </c>
      <c r="R4068" s="566" t="s">
        <v>24</v>
      </c>
      <c r="S4068" s="566" t="s">
        <v>25</v>
      </c>
      <c r="T4068" s="567" t="s">
        <v>3993</v>
      </c>
      <c r="U4068" s="625" t="s">
        <v>27</v>
      </c>
      <c r="V4068" s="569">
        <v>0</v>
      </c>
      <c r="W4068" s="17"/>
      <c r="X4068" s="554"/>
    </row>
    <row r="4069" spans="14:24" ht="50.1" customHeight="1">
      <c r="N4069" s="9">
        <v>1</v>
      </c>
      <c r="O4069" s="565" t="str">
        <f t="shared" si="782"/>
        <v>010201سوراخ كردن سقف يا ديوارهاي آجري يا بلوكي با هر نوع ملات، به ‌سطح مقطع تا 0/005 مترمربع.</v>
      </c>
      <c r="P4069" s="620" t="s">
        <v>112</v>
      </c>
      <c r="Q4069" s="566">
        <v>1</v>
      </c>
      <c r="R4069" s="566" t="s">
        <v>24</v>
      </c>
      <c r="S4069" s="566" t="s">
        <v>25</v>
      </c>
      <c r="T4069" s="567" t="s">
        <v>3994</v>
      </c>
      <c r="U4069" s="625" t="s">
        <v>28</v>
      </c>
      <c r="V4069" s="568">
        <v>178500</v>
      </c>
      <c r="W4069" s="17"/>
      <c r="X4069" s="554"/>
    </row>
    <row r="4070" spans="14:24" ht="50.1" customHeight="1">
      <c r="N4070" s="9">
        <v>1</v>
      </c>
      <c r="O4070" s="565" t="str">
        <f t="shared" si="782"/>
        <v>010202سوراخ كردن سقف يا ديوارهاي آجري يا بلوكي با هر نوع ملات، به ‌سطح مقطع بيش از 0/005 تا 0/1 مترمربع.</v>
      </c>
      <c r="P4070" s="620" t="s">
        <v>113</v>
      </c>
      <c r="Q4070" s="566">
        <v>1</v>
      </c>
      <c r="R4070" s="566" t="s">
        <v>24</v>
      </c>
      <c r="S4070" s="566" t="s">
        <v>25</v>
      </c>
      <c r="T4070" s="567" t="s">
        <v>3995</v>
      </c>
      <c r="U4070" s="625" t="s">
        <v>28</v>
      </c>
      <c r="V4070" s="568">
        <v>320000</v>
      </c>
      <c r="W4070" s="17"/>
      <c r="X4070" s="554"/>
    </row>
    <row r="4071" spans="14:24" ht="50.1" customHeight="1">
      <c r="N4071" s="9">
        <v>1</v>
      </c>
      <c r="O4071" s="565" t="str">
        <f t="shared" si="782"/>
        <v>010203سوراخ كردن سقف يا ديوارهاي آجري يا بلوكي با هر نوع ملات، به ‌سطح مقطع بيش از 0/1 تا 0/3 مترمربع.</v>
      </c>
      <c r="P4071" s="620" t="s">
        <v>114</v>
      </c>
      <c r="Q4071" s="566">
        <v>1</v>
      </c>
      <c r="R4071" s="566" t="s">
        <v>24</v>
      </c>
      <c r="S4071" s="566" t="s">
        <v>25</v>
      </c>
      <c r="T4071" s="567" t="s">
        <v>3996</v>
      </c>
      <c r="U4071" s="625" t="s">
        <v>28</v>
      </c>
      <c r="V4071" s="568">
        <v>744500</v>
      </c>
      <c r="W4071" s="17"/>
      <c r="X4071" s="554"/>
    </row>
    <row r="4072" spans="14:24" ht="50.1" customHeight="1">
      <c r="N4072" s="9">
        <v>1</v>
      </c>
      <c r="O4072" s="565" t="str">
        <f t="shared" si="782"/>
        <v>010204سوراخ كردن سقف يا ديوارهاي بتني و بتن مسلح، به‌ سطح مقطع تا 0/005 مترمربع به انضمام بريدن ميل‌گردها.</v>
      </c>
      <c r="P4072" s="620" t="s">
        <v>115</v>
      </c>
      <c r="Q4072" s="566">
        <v>1</v>
      </c>
      <c r="R4072" s="566" t="s">
        <v>24</v>
      </c>
      <c r="S4072" s="566" t="s">
        <v>25</v>
      </c>
      <c r="T4072" s="567" t="s">
        <v>3997</v>
      </c>
      <c r="U4072" s="625" t="s">
        <v>28</v>
      </c>
      <c r="V4072" s="568">
        <v>399500</v>
      </c>
      <c r="W4072" s="17"/>
      <c r="X4072" s="554"/>
    </row>
    <row r="4073" spans="14:24" ht="50.1" customHeight="1">
      <c r="N4073" s="9">
        <v>1</v>
      </c>
      <c r="O4073" s="565" t="str">
        <f t="shared" si="782"/>
        <v>010205سوراخ كردن سقف يا ديوارهاي بتني و بتن مسلح، به ‌سطح مقطع بيش از 0/005 تا 0/05 مترمربع به انضمام بريدن ميل‌گردها.</v>
      </c>
      <c r="P4073" s="620" t="s">
        <v>116</v>
      </c>
      <c r="Q4073" s="566">
        <v>1</v>
      </c>
      <c r="R4073" s="566" t="s">
        <v>24</v>
      </c>
      <c r="S4073" s="566" t="s">
        <v>25</v>
      </c>
      <c r="T4073" s="567" t="s">
        <v>3998</v>
      </c>
      <c r="U4073" s="625" t="s">
        <v>28</v>
      </c>
      <c r="V4073" s="568">
        <v>1000000</v>
      </c>
      <c r="W4073" s="17"/>
      <c r="X4073" s="554"/>
    </row>
    <row r="4074" spans="14:24" ht="50.1" customHeight="1">
      <c r="N4074" s="9">
        <v>1</v>
      </c>
      <c r="O4074" s="565" t="str">
        <f t="shared" si="782"/>
        <v>010206سوراخ كردن سقف يا ديوارهاي بتني و بتن مسلح، به ‌سطح مقطع بيش از 0/05 تا 0/15 مترمربع به انضمام بريدن ميل‌گردها.</v>
      </c>
      <c r="P4074" s="620" t="s">
        <v>117</v>
      </c>
      <c r="Q4074" s="566">
        <v>1</v>
      </c>
      <c r="R4074" s="566" t="s">
        <v>24</v>
      </c>
      <c r="S4074" s="566" t="s">
        <v>25</v>
      </c>
      <c r="T4074" s="567" t="s">
        <v>7372</v>
      </c>
      <c r="U4074" s="625" t="s">
        <v>28</v>
      </c>
      <c r="V4074" s="568">
        <v>1210000</v>
      </c>
      <c r="W4074" s="17"/>
      <c r="X4074" s="554"/>
    </row>
    <row r="4075" spans="14:24" ht="50.1" customHeight="1">
      <c r="N4075" s="9">
        <v>1</v>
      </c>
      <c r="O4075" s="565" t="str">
        <f t="shared" si="782"/>
        <v>010207ايجاد شيار، براي عبور لوله آب و گاز تا سطح مقطع، 20 سانتي‌متر مربع در سطوح بنايي غيربتني .</v>
      </c>
      <c r="P4075" s="620" t="s">
        <v>118</v>
      </c>
      <c r="Q4075" s="566">
        <v>1</v>
      </c>
      <c r="R4075" s="566" t="s">
        <v>24</v>
      </c>
      <c r="S4075" s="566" t="s">
        <v>25</v>
      </c>
      <c r="T4075" s="567" t="s">
        <v>3999</v>
      </c>
      <c r="U4075" s="625" t="s">
        <v>28</v>
      </c>
      <c r="V4075" s="568">
        <v>33400</v>
      </c>
      <c r="W4075" s="17"/>
      <c r="X4075" s="554"/>
    </row>
    <row r="4076" spans="14:24" ht="50.1" customHeight="1">
      <c r="N4076" s="9">
        <v>1</v>
      </c>
      <c r="O4076" s="565" t="str">
        <f t="shared" si="782"/>
        <v>010208ايجاد شيار، براي عبور لوله آب و گاز، با سطح مقطع، بيش از 20 تا40 سانتي‌متر مربع در سطوح بنايي غير بتني.</v>
      </c>
      <c r="P4076" s="620" t="s">
        <v>119</v>
      </c>
      <c r="Q4076" s="566">
        <v>1</v>
      </c>
      <c r="R4076" s="566" t="s">
        <v>24</v>
      </c>
      <c r="S4076" s="566" t="s">
        <v>25</v>
      </c>
      <c r="T4076" s="567" t="s">
        <v>4000</v>
      </c>
      <c r="U4076" s="625" t="s">
        <v>28</v>
      </c>
      <c r="V4076" s="568">
        <v>60600</v>
      </c>
      <c r="W4076" s="17"/>
      <c r="X4076" s="554"/>
    </row>
    <row r="4077" spans="14:24" ht="50.1" customHeight="1">
      <c r="N4077" s="9">
        <v>1</v>
      </c>
      <c r="O4077" s="565" t="str">
        <f t="shared" si="782"/>
        <v>010209اضافه بها به رديف 010208، به ازاي هر يك سانتي‌متر مربع كه به سطح اضافه شود تا سطح مقطع حداکثر 100 سانتی متر مربع .</v>
      </c>
      <c r="P4077" s="620" t="s">
        <v>120</v>
      </c>
      <c r="Q4077" s="566">
        <v>1</v>
      </c>
      <c r="R4077" s="566" t="s">
        <v>24</v>
      </c>
      <c r="S4077" s="566" t="s">
        <v>25</v>
      </c>
      <c r="T4077" s="567" t="s">
        <v>4001</v>
      </c>
      <c r="U4077" s="625" t="s">
        <v>28</v>
      </c>
      <c r="V4077" s="568">
        <v>1870</v>
      </c>
      <c r="W4077" s="17"/>
      <c r="X4077" s="554"/>
    </row>
    <row r="4078" spans="14:24" ht="50.1" customHeight="1">
      <c r="N4078" s="9">
        <v>1</v>
      </c>
      <c r="O4078" s="565" t="str">
        <f t="shared" si="782"/>
        <v>010210ايجاد شيار، براي عبور لوله آب و گاز، تا سطح مقطع، 20 سانتي‌متر مربع در سطوح بتني.</v>
      </c>
      <c r="P4078" s="620" t="s">
        <v>121</v>
      </c>
      <c r="Q4078" s="566">
        <v>1</v>
      </c>
      <c r="R4078" s="566" t="s">
        <v>24</v>
      </c>
      <c r="S4078" s="566" t="s">
        <v>25</v>
      </c>
      <c r="T4078" s="567" t="s">
        <v>4002</v>
      </c>
      <c r="U4078" s="625" t="s">
        <v>28</v>
      </c>
      <c r="V4078" s="568">
        <v>169500</v>
      </c>
      <c r="W4078" s="17"/>
      <c r="X4078" s="554"/>
    </row>
    <row r="4079" spans="14:24" ht="50.1" customHeight="1">
      <c r="N4079" s="9">
        <v>1</v>
      </c>
      <c r="O4079" s="565" t="str">
        <f t="shared" si="782"/>
        <v>010211ايجاد شيار، براي عبور لوله آب و گاز، با سطح مقطع، بيش از 20 تا 40 سانتي‌متر مربع در سطوح بتني.</v>
      </c>
      <c r="P4079" s="620" t="s">
        <v>122</v>
      </c>
      <c r="Q4079" s="566">
        <v>1</v>
      </c>
      <c r="R4079" s="566" t="s">
        <v>24</v>
      </c>
      <c r="S4079" s="566" t="s">
        <v>25</v>
      </c>
      <c r="T4079" s="567" t="s">
        <v>4003</v>
      </c>
      <c r="U4079" s="625" t="s">
        <v>28</v>
      </c>
      <c r="V4079" s="568">
        <v>223000</v>
      </c>
      <c r="W4079" s="17"/>
      <c r="X4079" s="554"/>
    </row>
    <row r="4080" spans="14:24" ht="50.1" customHeight="1">
      <c r="N4080" s="9">
        <v>1</v>
      </c>
      <c r="O4080" s="565" t="str">
        <f t="shared" si="782"/>
        <v>010212اضافه بها به ‌رديف 010211، براي هر يك سانتي‌متر مربع كه به سطح مقطع اضافه شود تا سطح مقطع حداکثر 100 سانتی متر مربع .</v>
      </c>
      <c r="P4080" s="620" t="s">
        <v>123</v>
      </c>
      <c r="Q4080" s="566">
        <v>1</v>
      </c>
      <c r="R4080" s="566" t="s">
        <v>24</v>
      </c>
      <c r="S4080" s="566" t="s">
        <v>25</v>
      </c>
      <c r="T4080" s="567" t="s">
        <v>4004</v>
      </c>
      <c r="U4080" s="625" t="s">
        <v>28</v>
      </c>
      <c r="V4080" s="568">
        <v>9900</v>
      </c>
      <c r="W4080" s="17"/>
      <c r="X4080" s="554"/>
    </row>
    <row r="4081" spans="14:24" ht="50.1" customHeight="1">
      <c r="N4081" s="9">
        <v>1</v>
      </c>
      <c r="O4081" s="565" t="str">
        <f t="shared" si="782"/>
        <v>010301تخريب كلي ساختمان‌هاي خشتي، گلي و چينه‌اي، شامل تمام عمليات تخريب.</v>
      </c>
      <c r="P4081" s="620" t="s">
        <v>124</v>
      </c>
      <c r="Q4081" s="566">
        <v>1</v>
      </c>
      <c r="R4081" s="566" t="s">
        <v>24</v>
      </c>
      <c r="S4081" s="566" t="s">
        <v>25</v>
      </c>
      <c r="T4081" s="567" t="s">
        <v>4005</v>
      </c>
      <c r="U4081" s="625" t="s">
        <v>23</v>
      </c>
      <c r="V4081" s="568">
        <v>251000</v>
      </c>
      <c r="W4081" s="17"/>
      <c r="X4081" s="554"/>
    </row>
    <row r="4082" spans="14:24" ht="50.1" customHeight="1">
      <c r="N4082" s="9">
        <v>1</v>
      </c>
      <c r="O4082" s="565" t="str">
        <f t="shared" si="782"/>
        <v>010302تخريب كلي ساختمان‌هاي آجري، سنگي و بلوكي با ملات‌هاي مختلف، شامل تمام عمليات تخريب.</v>
      </c>
      <c r="P4082" s="620" t="s">
        <v>125</v>
      </c>
      <c r="Q4082" s="566">
        <v>1</v>
      </c>
      <c r="R4082" s="566" t="s">
        <v>24</v>
      </c>
      <c r="S4082" s="566" t="s">
        <v>25</v>
      </c>
      <c r="T4082" s="567" t="s">
        <v>4006</v>
      </c>
      <c r="U4082" s="625" t="s">
        <v>23</v>
      </c>
      <c r="V4082" s="568">
        <v>285000</v>
      </c>
      <c r="W4082" s="17"/>
      <c r="X4082" s="554"/>
    </row>
    <row r="4083" spans="14:24" ht="50.1" customHeight="1">
      <c r="N4083" s="9">
        <v>1</v>
      </c>
      <c r="O4083" s="565" t="str">
        <f t="shared" si="782"/>
        <v>010401تخريب بنايي‌هاي خشتي يا چينه‌هاي گلي (چينه باغي).</v>
      </c>
      <c r="P4083" s="620" t="s">
        <v>126</v>
      </c>
      <c r="Q4083" s="566">
        <v>1</v>
      </c>
      <c r="R4083" s="566" t="s">
        <v>24</v>
      </c>
      <c r="S4083" s="566" t="s">
        <v>25</v>
      </c>
      <c r="T4083" s="567" t="s">
        <v>4007</v>
      </c>
      <c r="U4083" s="625" t="s">
        <v>57</v>
      </c>
      <c r="V4083" s="568">
        <v>78900</v>
      </c>
      <c r="W4083" s="17"/>
      <c r="X4083" s="554"/>
    </row>
    <row r="4084" spans="14:24" ht="50.1" customHeight="1">
      <c r="N4084" s="9">
        <v>1</v>
      </c>
      <c r="O4084" s="565" t="str">
        <f t="shared" si="782"/>
        <v>010402تخريب بنايي‌هاي آجري، بلوكي و سنگي كه با ملات ماسه و سيمان، يا باتارد چيده شده باشد.</v>
      </c>
      <c r="P4084" s="620" t="s">
        <v>127</v>
      </c>
      <c r="Q4084" s="566">
        <v>1</v>
      </c>
      <c r="R4084" s="566" t="s">
        <v>24</v>
      </c>
      <c r="S4084" s="566" t="s">
        <v>25</v>
      </c>
      <c r="T4084" s="567" t="s">
        <v>4008</v>
      </c>
      <c r="U4084" s="625" t="s">
        <v>57</v>
      </c>
      <c r="V4084" s="568">
        <v>134500</v>
      </c>
      <c r="W4084" s="17"/>
      <c r="X4084" s="554"/>
    </row>
    <row r="4085" spans="14:24" ht="50.1" customHeight="1">
      <c r="N4085" s="9">
        <v>1</v>
      </c>
      <c r="O4085" s="565" t="str">
        <f t="shared" si="782"/>
        <v>010403تخريب بنايي‌هاي آجري، بلوكي و سنگي كه با ملات گل آهك، ماسه آهك يا گچ و خاك چيده شده باشد.</v>
      </c>
      <c r="P4085" s="620" t="s">
        <v>128</v>
      </c>
      <c r="Q4085" s="566">
        <v>1</v>
      </c>
      <c r="R4085" s="566" t="s">
        <v>24</v>
      </c>
      <c r="S4085" s="566" t="s">
        <v>25</v>
      </c>
      <c r="T4085" s="567" t="s">
        <v>4009</v>
      </c>
      <c r="U4085" s="625" t="s">
        <v>57</v>
      </c>
      <c r="V4085" s="568">
        <v>115000</v>
      </c>
      <c r="W4085" s="17"/>
      <c r="X4085" s="554"/>
    </row>
    <row r="4086" spans="14:24" ht="50.1" customHeight="1">
      <c r="N4086" s="9">
        <v>1</v>
      </c>
      <c r="O4086" s="565" t="str">
        <f t="shared" si="782"/>
        <v>010404تخريب سقف آجري با تيرآهن يا بدون تيرآهن، به‌ هرضخامت، با برداشتن تيرآهن‌هاي مربوط.</v>
      </c>
      <c r="P4086" s="620" t="s">
        <v>129</v>
      </c>
      <c r="Q4086" s="566">
        <v>1</v>
      </c>
      <c r="R4086" s="566" t="s">
        <v>24</v>
      </c>
      <c r="S4086" s="566" t="s">
        <v>25</v>
      </c>
      <c r="T4086" s="567" t="s">
        <v>4010</v>
      </c>
      <c r="U4086" s="625" t="s">
        <v>57</v>
      </c>
      <c r="V4086" s="568">
        <v>95300</v>
      </c>
      <c r="W4086" s="17"/>
      <c r="X4086" s="554"/>
    </row>
    <row r="4087" spans="14:24" ht="50.1" customHeight="1">
      <c r="N4087" s="9">
        <v>1</v>
      </c>
      <c r="O4087" s="565" t="str">
        <f t="shared" si="782"/>
        <v>010405تخريب انواع بتن غيرمسلح، با هر عيار سيمان.</v>
      </c>
      <c r="P4087" s="620" t="s">
        <v>130</v>
      </c>
      <c r="Q4087" s="566">
        <v>1</v>
      </c>
      <c r="R4087" s="566" t="s">
        <v>24</v>
      </c>
      <c r="S4087" s="566" t="s">
        <v>25</v>
      </c>
      <c r="T4087" s="567" t="s">
        <v>4011</v>
      </c>
      <c r="U4087" s="625" t="s">
        <v>57</v>
      </c>
      <c r="V4087" s="568">
        <v>1410000</v>
      </c>
      <c r="W4087" s="17"/>
      <c r="X4087" s="554"/>
    </row>
    <row r="4088" spans="14:24" ht="50.1" customHeight="1">
      <c r="N4088" s="9">
        <v>1</v>
      </c>
      <c r="O4088" s="565" t="str">
        <f t="shared" si="782"/>
        <v>010406تخريب بتن مسلح، با هرعيار سيمان و بريدن ميل‌گرد.</v>
      </c>
      <c r="P4088" s="620" t="s">
        <v>131</v>
      </c>
      <c r="Q4088" s="566">
        <v>1</v>
      </c>
      <c r="R4088" s="566" t="s">
        <v>24</v>
      </c>
      <c r="S4088" s="566" t="s">
        <v>25</v>
      </c>
      <c r="T4088" s="567" t="s">
        <v>4012</v>
      </c>
      <c r="U4088" s="625" t="s">
        <v>57</v>
      </c>
      <c r="V4088" s="568">
        <v>1689000</v>
      </c>
      <c r="W4088" s="17"/>
      <c r="X4088" s="554"/>
    </row>
    <row r="4089" spans="14:24" ht="50.1" customHeight="1">
      <c r="N4089" s="9">
        <v>1</v>
      </c>
      <c r="O4089" s="565" t="str">
        <f t="shared" si="782"/>
        <v>010407تخريب شفته با هرعيار.</v>
      </c>
      <c r="P4089" s="620" t="s">
        <v>132</v>
      </c>
      <c r="Q4089" s="566">
        <v>1</v>
      </c>
      <c r="R4089" s="566" t="s">
        <v>24</v>
      </c>
      <c r="S4089" s="566" t="s">
        <v>25</v>
      </c>
      <c r="T4089" s="567" t="s">
        <v>4013</v>
      </c>
      <c r="U4089" s="625" t="s">
        <v>57</v>
      </c>
      <c r="V4089" s="568">
        <v>267500</v>
      </c>
      <c r="W4089" s="17"/>
      <c r="X4089" s="554"/>
    </row>
    <row r="4090" spans="14:24" ht="50.1" customHeight="1">
      <c r="N4090" s="9">
        <v>1</v>
      </c>
      <c r="O4090" s="565" t="str">
        <f t="shared" si="782"/>
        <v>010408تفكيك، دسته‌بندي و يا چيدن آجرها، بلوك‌ها، سنگ‌ها و مصالح مشابه حاصل از تخريب، برحسب حجم ظاهري مصالح چيده شده.</v>
      </c>
      <c r="P4090" s="620" t="s">
        <v>133</v>
      </c>
      <c r="Q4090" s="566">
        <v>1</v>
      </c>
      <c r="R4090" s="566" t="s">
        <v>24</v>
      </c>
      <c r="S4090" s="566" t="s">
        <v>25</v>
      </c>
      <c r="T4090" s="567" t="s">
        <v>4014</v>
      </c>
      <c r="U4090" s="625" t="s">
        <v>57</v>
      </c>
      <c r="V4090" s="568">
        <v>174500</v>
      </c>
      <c r="W4090" s="17"/>
      <c r="X4090" s="554"/>
    </row>
    <row r="4091" spans="14:24" ht="50.1" customHeight="1">
      <c r="N4091" s="9">
        <v>1</v>
      </c>
      <c r="O4091" s="565" t="str">
        <f t="shared" si="782"/>
        <v>010501برچيدن پله موزاييكي يا سنگي ريشه‌دار، به ‌هر عرض و ارتفاع.</v>
      </c>
      <c r="P4091" s="620" t="s">
        <v>134</v>
      </c>
      <c r="Q4091" s="566">
        <v>1</v>
      </c>
      <c r="R4091" s="566" t="s">
        <v>24</v>
      </c>
      <c r="S4091" s="566" t="s">
        <v>25</v>
      </c>
      <c r="T4091" s="567" t="s">
        <v>4015</v>
      </c>
      <c r="U4091" s="625" t="s">
        <v>28</v>
      </c>
      <c r="V4091" s="568">
        <v>81400</v>
      </c>
      <c r="W4091" s="17"/>
      <c r="X4091" s="554"/>
    </row>
    <row r="4092" spans="14:24" ht="50.1" customHeight="1">
      <c r="N4092" s="9">
        <v>1</v>
      </c>
      <c r="O4092" s="565" t="str">
        <f t="shared" si="782"/>
        <v>010502برچيدن فرش كف آجري يا موزاييكي با هر نوع ملات.</v>
      </c>
      <c r="P4092" s="620" t="s">
        <v>135</v>
      </c>
      <c r="Q4092" s="566">
        <v>1</v>
      </c>
      <c r="R4092" s="566" t="s">
        <v>24</v>
      </c>
      <c r="S4092" s="566" t="s">
        <v>25</v>
      </c>
      <c r="T4092" s="567" t="s">
        <v>4016</v>
      </c>
      <c r="U4092" s="625" t="s">
        <v>23</v>
      </c>
      <c r="V4092" s="568">
        <v>25200</v>
      </c>
      <c r="W4092" s="17"/>
      <c r="X4092" s="554"/>
    </row>
    <row r="4093" spans="14:24" ht="50.1" customHeight="1">
      <c r="N4093" s="9">
        <v>1</v>
      </c>
      <c r="O4093" s="565" t="str">
        <f t="shared" si="782"/>
        <v>010503برچيدن سنگ پله‌ها، يا فرش كف، يا ديوار كه با سنگ پلاك اجرا شده‌اند همراه با ملات مربوط.</v>
      </c>
      <c r="P4093" s="620" t="s">
        <v>136</v>
      </c>
      <c r="Q4093" s="566">
        <v>1</v>
      </c>
      <c r="R4093" s="566" t="s">
        <v>24</v>
      </c>
      <c r="S4093" s="566" t="s">
        <v>25</v>
      </c>
      <c r="T4093" s="567" t="s">
        <v>4017</v>
      </c>
      <c r="U4093" s="625" t="s">
        <v>23</v>
      </c>
      <c r="V4093" s="568">
        <v>48100</v>
      </c>
      <c r="W4093" s="17"/>
      <c r="X4093" s="554"/>
    </row>
    <row r="4094" spans="14:24" ht="50.1" customHeight="1">
      <c r="N4094" s="9">
        <v>1</v>
      </c>
      <c r="O4094" s="565" t="str">
        <f t="shared" si="782"/>
        <v>010504برچيدن فرش كف از سنگ‌هاي ريشه دار يا قلوه، همراه با ملات مربوط.</v>
      </c>
      <c r="P4094" s="620" t="s">
        <v>137</v>
      </c>
      <c r="Q4094" s="566">
        <v>1</v>
      </c>
      <c r="R4094" s="566" t="s">
        <v>24</v>
      </c>
      <c r="S4094" s="566" t="s">
        <v>25</v>
      </c>
      <c r="T4094" s="567" t="s">
        <v>4018</v>
      </c>
      <c r="U4094" s="625" t="s">
        <v>23</v>
      </c>
      <c r="V4094" s="568">
        <v>41500</v>
      </c>
      <c r="W4094" s="17"/>
      <c r="X4094" s="554"/>
    </row>
    <row r="4095" spans="14:24" ht="50.1" customHeight="1">
      <c r="N4095" s="9">
        <v>1</v>
      </c>
      <c r="O4095" s="565" t="str">
        <f t="shared" si="782"/>
        <v>010505برچيدن سراميك يا كاشي لعابي با ملات مربوط و تراشيدن ملات باقي مانده روي ديوار يا كف.</v>
      </c>
      <c r="P4095" s="620" t="s">
        <v>138</v>
      </c>
      <c r="Q4095" s="566">
        <v>1</v>
      </c>
      <c r="R4095" s="566" t="s">
        <v>24</v>
      </c>
      <c r="S4095" s="566" t="s">
        <v>25</v>
      </c>
      <c r="T4095" s="567" t="s">
        <v>4019</v>
      </c>
      <c r="U4095" s="625" t="s">
        <v>23</v>
      </c>
      <c r="V4095" s="568">
        <v>43400</v>
      </c>
      <c r="W4095" s="17"/>
      <c r="X4095" s="554"/>
    </row>
    <row r="4096" spans="14:24" ht="50.1" customHeight="1">
      <c r="N4096" s="9">
        <v>1</v>
      </c>
      <c r="O4096" s="565" t="str">
        <f t="shared" si="782"/>
        <v>010506تراشیدن کاه گل پشت بام به هر ضخامت</v>
      </c>
      <c r="P4096" s="620" t="s">
        <v>139</v>
      </c>
      <c r="Q4096" s="566">
        <v>1</v>
      </c>
      <c r="R4096" s="566" t="s">
        <v>24</v>
      </c>
      <c r="S4096" s="566" t="s">
        <v>25</v>
      </c>
      <c r="T4096" s="567" t="s">
        <v>7373</v>
      </c>
      <c r="U4096" s="625" t="s">
        <v>23</v>
      </c>
      <c r="V4096" s="568">
        <v>15500</v>
      </c>
      <c r="W4096" s="17"/>
      <c r="X4096" s="554"/>
    </row>
    <row r="4097" spans="14:24" ht="50.1" customHeight="1">
      <c r="N4097" s="9">
        <v>1</v>
      </c>
      <c r="O4097" s="565" t="str">
        <f t="shared" si="782"/>
        <v>010507تراشيدن اندود كاه‌گل ديوارها يا سقف‌ها همراه با اندود گچ روي آن، به ‌هر ضخامت.</v>
      </c>
      <c r="P4097" s="620" t="s">
        <v>140</v>
      </c>
      <c r="Q4097" s="566">
        <v>1</v>
      </c>
      <c r="R4097" s="566" t="s">
        <v>24</v>
      </c>
      <c r="S4097" s="566" t="s">
        <v>25</v>
      </c>
      <c r="T4097" s="567" t="s">
        <v>4020</v>
      </c>
      <c r="U4097" s="625" t="s">
        <v>23</v>
      </c>
      <c r="V4097" s="568">
        <v>17100</v>
      </c>
      <c r="W4097" s="17"/>
      <c r="X4097" s="554"/>
    </row>
    <row r="4098" spans="14:24" ht="50.1" customHeight="1">
      <c r="N4098" s="9">
        <v>1</v>
      </c>
      <c r="O4098" s="565" t="str">
        <f t="shared" si="782"/>
        <v>010508تراشيدن اندود گچ و خاك ديوارها يا سقف‌ها همراه با اندود گچ روي آن، به‌ هر ضخامت.</v>
      </c>
      <c r="P4098" s="620" t="s">
        <v>141</v>
      </c>
      <c r="Q4098" s="566">
        <v>1</v>
      </c>
      <c r="R4098" s="566" t="s">
        <v>24</v>
      </c>
      <c r="S4098" s="566" t="s">
        <v>25</v>
      </c>
      <c r="T4098" s="567" t="s">
        <v>4021</v>
      </c>
      <c r="U4098" s="625" t="s">
        <v>23</v>
      </c>
      <c r="V4098" s="568">
        <v>34900</v>
      </c>
      <c r="W4098" s="17"/>
      <c r="X4098" s="554"/>
    </row>
    <row r="4099" spans="14:24" ht="50.1" customHeight="1">
      <c r="N4099" s="9">
        <v>1</v>
      </c>
      <c r="O4099" s="565" t="str">
        <f t="shared" si="782"/>
        <v>010509تراشيدن اندودهاي ماسه سيمان، يا باتارد، يا ماسه آهك، به ‌هر ضخامت.</v>
      </c>
      <c r="P4099" s="620" t="s">
        <v>142</v>
      </c>
      <c r="Q4099" s="566">
        <v>1</v>
      </c>
      <c r="R4099" s="566" t="s">
        <v>24</v>
      </c>
      <c r="S4099" s="566" t="s">
        <v>25</v>
      </c>
      <c r="T4099" s="567" t="s">
        <v>4022</v>
      </c>
      <c r="U4099" s="625" t="s">
        <v>23</v>
      </c>
      <c r="V4099" s="568">
        <v>96900</v>
      </c>
      <c r="W4099" s="17"/>
      <c r="X4099" s="554"/>
    </row>
    <row r="4100" spans="14:24" ht="50.1" customHeight="1">
      <c r="N4100" s="9">
        <v>1</v>
      </c>
      <c r="O4100" s="565" t="str">
        <f t="shared" si="782"/>
        <v>010510درآوردن بند كهنه گچي، يا گچ و خاكستر و خاك و مانند آن، و پاك كردن درزها برحسب سطح ديوار.</v>
      </c>
      <c r="P4100" s="620" t="s">
        <v>143</v>
      </c>
      <c r="Q4100" s="566">
        <v>1</v>
      </c>
      <c r="R4100" s="566" t="s">
        <v>24</v>
      </c>
      <c r="S4100" s="566" t="s">
        <v>25</v>
      </c>
      <c r="T4100" s="567" t="s">
        <v>4023</v>
      </c>
      <c r="U4100" s="625" t="s">
        <v>23</v>
      </c>
      <c r="V4100" s="568">
        <v>22100</v>
      </c>
      <c r="W4100" s="17"/>
      <c r="X4100" s="554"/>
    </row>
    <row r="4101" spans="14:24" ht="50.1" customHeight="1">
      <c r="N4101" s="9">
        <v>1</v>
      </c>
      <c r="O4101" s="565" t="str">
        <f t="shared" si="782"/>
        <v>010511درآوردن بندهاي با ملات ماسه سيمان يا ماسه آهك و مانند آن، و پاك كردن و شستن درزها برحسب سطح ديوار.</v>
      </c>
      <c r="P4101" s="620" t="s">
        <v>144</v>
      </c>
      <c r="Q4101" s="566">
        <v>1</v>
      </c>
      <c r="R4101" s="566" t="s">
        <v>24</v>
      </c>
      <c r="S4101" s="566" t="s">
        <v>25</v>
      </c>
      <c r="T4101" s="567" t="s">
        <v>4024</v>
      </c>
      <c r="U4101" s="625" t="s">
        <v>23</v>
      </c>
      <c r="V4101" s="568">
        <v>32600</v>
      </c>
      <c r="W4101" s="17"/>
      <c r="X4101" s="554"/>
    </row>
    <row r="4102" spans="14:24" ht="50.1" customHeight="1">
      <c r="N4102" s="9">
        <v>1</v>
      </c>
      <c r="O4102" s="565" t="str">
        <f t="shared" si="782"/>
        <v>010512برچيدن سقف اطاق‌هايي كه با تير چوبي و حصير و توفال و كاه گل پوشيده شده است.</v>
      </c>
      <c r="P4102" s="620" t="s">
        <v>145</v>
      </c>
      <c r="Q4102" s="566">
        <v>1</v>
      </c>
      <c r="R4102" s="566" t="s">
        <v>24</v>
      </c>
      <c r="S4102" s="566" t="s">
        <v>25</v>
      </c>
      <c r="T4102" s="567" t="s">
        <v>4025</v>
      </c>
      <c r="U4102" s="625" t="s">
        <v>23</v>
      </c>
      <c r="V4102" s="568">
        <v>241000</v>
      </c>
      <c r="W4102" s="17"/>
      <c r="X4102" s="554"/>
    </row>
    <row r="4103" spans="14:24" ht="50.1" customHeight="1">
      <c r="N4103" s="9">
        <v>1</v>
      </c>
      <c r="O4103" s="565" t="str">
        <f t="shared" si="782"/>
        <v>010513برچيدن هر نوع سفال بام.</v>
      </c>
      <c r="P4103" s="620" t="s">
        <v>146</v>
      </c>
      <c r="Q4103" s="566">
        <v>1</v>
      </c>
      <c r="R4103" s="566" t="s">
        <v>24</v>
      </c>
      <c r="S4103" s="566" t="s">
        <v>25</v>
      </c>
      <c r="T4103" s="567" t="s">
        <v>4026</v>
      </c>
      <c r="U4103" s="625" t="s">
        <v>23</v>
      </c>
      <c r="V4103" s="568">
        <v>16000</v>
      </c>
      <c r="W4103" s="17"/>
      <c r="X4103" s="554"/>
    </row>
    <row r="4104" spans="14:24" ht="50.1" customHeight="1">
      <c r="N4104" s="9">
        <v>1</v>
      </c>
      <c r="O4104" s="565" t="str">
        <f t="shared" si="782"/>
        <v>010514برچيدن عايق‌كاري، اعم از قيرگوني مشمع قيراندود و يا مشابه آن، هر چند لا كه باشد.</v>
      </c>
      <c r="P4104" s="620" t="s">
        <v>147</v>
      </c>
      <c r="Q4104" s="566">
        <v>1</v>
      </c>
      <c r="R4104" s="566" t="s">
        <v>24</v>
      </c>
      <c r="S4104" s="566" t="s">
        <v>25</v>
      </c>
      <c r="T4104" s="567" t="s">
        <v>4027</v>
      </c>
      <c r="U4104" s="625" t="s">
        <v>23</v>
      </c>
      <c r="V4104" s="568">
        <v>14100</v>
      </c>
      <c r="W4104" s="17"/>
      <c r="X4104" s="554"/>
    </row>
    <row r="4105" spans="14:24" ht="50.1" customHeight="1">
      <c r="N4105" s="9">
        <v>1</v>
      </c>
      <c r="O4105" s="565" t="str">
        <f t="shared" si="782"/>
        <v>010515برچيدن (تخريب) جدول‌هاي بتني پيش ساخته.</v>
      </c>
      <c r="P4105" s="620" t="s">
        <v>148</v>
      </c>
      <c r="Q4105" s="566">
        <v>1</v>
      </c>
      <c r="R4105" s="566" t="s">
        <v>24</v>
      </c>
      <c r="S4105" s="566" t="s">
        <v>25</v>
      </c>
      <c r="T4105" s="567" t="s">
        <v>4028</v>
      </c>
      <c r="U4105" s="625" t="s">
        <v>28</v>
      </c>
      <c r="V4105" s="568">
        <v>48100</v>
      </c>
      <c r="W4105" s="17"/>
      <c r="X4105" s="554"/>
    </row>
    <row r="4106" spans="14:24" ht="50.1" customHeight="1">
      <c r="N4106" s="9">
        <v>1</v>
      </c>
      <c r="O4106" s="565" t="str">
        <f t="shared" si="782"/>
        <v>010601برچيدن تخته زير شيرواني يا توفال سقف.</v>
      </c>
      <c r="P4106" s="620" t="s">
        <v>149</v>
      </c>
      <c r="Q4106" s="566">
        <v>1</v>
      </c>
      <c r="R4106" s="566" t="s">
        <v>24</v>
      </c>
      <c r="S4106" s="566" t="s">
        <v>25</v>
      </c>
      <c r="T4106" s="567" t="s">
        <v>4029</v>
      </c>
      <c r="U4106" s="625" t="s">
        <v>23</v>
      </c>
      <c r="V4106" s="568">
        <v>21300</v>
      </c>
      <c r="W4106" s="17"/>
      <c r="X4106" s="554"/>
    </row>
    <row r="4107" spans="14:24" ht="50.1" customHeight="1">
      <c r="N4107" s="9">
        <v>1</v>
      </c>
      <c r="O4107" s="565" t="str">
        <f t="shared" si="782"/>
        <v>010602برچيدن لاپه چوبي به ‌طور كامل، بر حسب سطح تصوير افقي سقف.</v>
      </c>
      <c r="P4107" s="620" t="s">
        <v>150</v>
      </c>
      <c r="Q4107" s="566">
        <v>1</v>
      </c>
      <c r="R4107" s="566" t="s">
        <v>24</v>
      </c>
      <c r="S4107" s="566" t="s">
        <v>25</v>
      </c>
      <c r="T4107" s="567" t="s">
        <v>4030</v>
      </c>
      <c r="U4107" s="625" t="s">
        <v>23</v>
      </c>
      <c r="V4107" s="568">
        <v>124500</v>
      </c>
      <c r="W4107" s="17"/>
      <c r="X4107" s="554"/>
    </row>
    <row r="4108" spans="14:24" ht="50.1" customHeight="1">
      <c r="N4108" s="9">
        <v>1</v>
      </c>
      <c r="O4108" s="565" t="str">
        <f t="shared" si="782"/>
        <v>010603برچيدن خرپاي چوبي، به‌ انضمام اتصالات و تيرريزي‌هاي چوبي بين خرپاها، برحسب سطح تصوير افقي سقف.</v>
      </c>
      <c r="P4108" s="620" t="s">
        <v>151</v>
      </c>
      <c r="Q4108" s="566">
        <v>1</v>
      </c>
      <c r="R4108" s="566" t="s">
        <v>24</v>
      </c>
      <c r="S4108" s="566" t="s">
        <v>25</v>
      </c>
      <c r="T4108" s="567" t="s">
        <v>4031</v>
      </c>
      <c r="U4108" s="625" t="s">
        <v>23</v>
      </c>
      <c r="V4108" s="568">
        <v>142000</v>
      </c>
      <c r="W4108" s="17"/>
      <c r="X4108" s="554"/>
    </row>
    <row r="4109" spans="14:24" ht="50.1" customHeight="1">
      <c r="N4109" s="9">
        <v>1</v>
      </c>
      <c r="O4109" s="565" t="str">
        <f t="shared" si="782"/>
        <v>010604برچيدن در و پنجره چوبي، همراه با چهار چوب مربوط.</v>
      </c>
      <c r="P4109" s="620" t="s">
        <v>152</v>
      </c>
      <c r="Q4109" s="566">
        <v>1</v>
      </c>
      <c r="R4109" s="566" t="s">
        <v>24</v>
      </c>
      <c r="S4109" s="566" t="s">
        <v>25</v>
      </c>
      <c r="T4109" s="567" t="s">
        <v>4032</v>
      </c>
      <c r="U4109" s="625" t="s">
        <v>30</v>
      </c>
      <c r="V4109" s="568">
        <v>76100</v>
      </c>
      <c r="W4109" s="17"/>
      <c r="X4109" s="554"/>
    </row>
    <row r="4110" spans="14:24" ht="50.1" customHeight="1">
      <c r="N4110" s="9">
        <v>1</v>
      </c>
      <c r="O4110" s="565" t="str">
        <f t="shared" si="782"/>
        <v>010605برچيدن پاراوان چوبي يا فلزي.</v>
      </c>
      <c r="P4110" s="620" t="s">
        <v>153</v>
      </c>
      <c r="Q4110" s="566">
        <v>1</v>
      </c>
      <c r="R4110" s="566" t="s">
        <v>24</v>
      </c>
      <c r="S4110" s="566" t="s">
        <v>25</v>
      </c>
      <c r="T4110" s="567" t="s">
        <v>4033</v>
      </c>
      <c r="U4110" s="625" t="s">
        <v>23</v>
      </c>
      <c r="V4110" s="568">
        <v>64600</v>
      </c>
      <c r="W4110" s="17"/>
      <c r="X4110" s="554"/>
    </row>
    <row r="4111" spans="14:24" ht="50.1" customHeight="1">
      <c r="N4111" s="9">
        <v>1</v>
      </c>
      <c r="O4111" s="565" t="str">
        <f t="shared" si="782"/>
        <v>010606باز كردن قفل و يراق آلات در و پنجره لولا، چفت، دستگيره و مانند آن، برحسب هر در يا پنجره.</v>
      </c>
      <c r="P4111" s="620" t="s">
        <v>154</v>
      </c>
      <c r="Q4111" s="566">
        <v>1</v>
      </c>
      <c r="R4111" s="566" t="s">
        <v>24</v>
      </c>
      <c r="S4111" s="566" t="s">
        <v>25</v>
      </c>
      <c r="T4111" s="567" t="s">
        <v>4034</v>
      </c>
      <c r="U4111" s="625" t="s">
        <v>30</v>
      </c>
      <c r="V4111" s="568">
        <v>20200</v>
      </c>
      <c r="W4111" s="17"/>
      <c r="X4111" s="554"/>
    </row>
    <row r="4112" spans="14:24" ht="50.1" customHeight="1">
      <c r="N4112" s="9">
        <v>1</v>
      </c>
      <c r="O4112" s="565" t="str">
        <f t="shared" si="782"/>
        <v>010701برچيدن پنجره يا درهاي فلزي، همراه با قاب مربوط.</v>
      </c>
      <c r="P4112" s="620" t="s">
        <v>155</v>
      </c>
      <c r="Q4112" s="566">
        <v>1</v>
      </c>
      <c r="R4112" s="566" t="s">
        <v>24</v>
      </c>
      <c r="S4112" s="566" t="s">
        <v>25</v>
      </c>
      <c r="T4112" s="567" t="s">
        <v>4035</v>
      </c>
      <c r="U4112" s="625" t="s">
        <v>30</v>
      </c>
      <c r="V4112" s="568">
        <v>107500</v>
      </c>
      <c r="W4112" s="17"/>
      <c r="X4112" s="554"/>
    </row>
    <row r="4113" spans="14:24" ht="50.1" customHeight="1">
      <c r="N4113" s="9">
        <v>1</v>
      </c>
      <c r="O4113" s="565" t="str">
        <f t="shared" si="782"/>
        <v>010702برچيدن و صاف كردن (در حد امكان)، و دور چين كردن آهن ورق صاف يا کرکره‌اي از روي شيرواني، سايه‌بان، جان‌پناه، كف پنجره و مانند آن، برحسب سطح برچيده شده.</v>
      </c>
      <c r="P4113" s="620" t="s">
        <v>156</v>
      </c>
      <c r="Q4113" s="566">
        <v>1</v>
      </c>
      <c r="R4113" s="566" t="s">
        <v>24</v>
      </c>
      <c r="S4113" s="566" t="s">
        <v>25</v>
      </c>
      <c r="T4113" s="567" t="s">
        <v>4036</v>
      </c>
      <c r="U4113" s="625" t="s">
        <v>23</v>
      </c>
      <c r="V4113" s="568">
        <v>32000</v>
      </c>
      <c r="W4113" s="17"/>
      <c r="X4113" s="554"/>
    </row>
    <row r="4114" spans="14:24" ht="50.1" customHeight="1">
      <c r="N4114" s="9">
        <v>1</v>
      </c>
      <c r="O4114" s="565" t="str">
        <f t="shared" si="782"/>
        <v>010704برچيدن ورق‌هاي صاف يا موجدار آزبست سيمان، برحسب سطح برچيده شده.</v>
      </c>
      <c r="P4114" s="620" t="s">
        <v>157</v>
      </c>
      <c r="Q4114" s="566">
        <v>1</v>
      </c>
      <c r="R4114" s="566" t="s">
        <v>24</v>
      </c>
      <c r="S4114" s="566" t="s">
        <v>25</v>
      </c>
      <c r="T4114" s="567" t="s">
        <v>4037</v>
      </c>
      <c r="U4114" s="625" t="s">
        <v>23</v>
      </c>
      <c r="V4114" s="568">
        <v>34000</v>
      </c>
      <c r="W4114" s="17"/>
      <c r="X4114" s="554"/>
    </row>
    <row r="4115" spans="14:24" ht="50.1" customHeight="1">
      <c r="N4115" s="9">
        <v>1</v>
      </c>
      <c r="O4115" s="565" t="str">
        <f t="shared" si="782"/>
        <v>010705برچيدن هرنوع اسكلت فلزي ساختمان، برج آب فلزي و مانند آن، با هر نوع تيرآهن، ناوداني، نبشي، لوله و ورق و ساير پروفيل‌هاي فلزي، با هرگونه اتصال.</v>
      </c>
      <c r="P4115" s="620" t="s">
        <v>158</v>
      </c>
      <c r="Q4115" s="566">
        <v>1</v>
      </c>
      <c r="R4115" s="566" t="s">
        <v>24</v>
      </c>
      <c r="S4115" s="566" t="s">
        <v>25</v>
      </c>
      <c r="T4115" s="567" t="s">
        <v>4038</v>
      </c>
      <c r="U4115" s="625" t="s">
        <v>2837</v>
      </c>
      <c r="V4115" s="568">
        <v>2200</v>
      </c>
      <c r="W4115" s="17"/>
      <c r="X4115" s="554"/>
    </row>
    <row r="4116" spans="14:24" ht="50.1" customHeight="1">
      <c r="N4116" s="9">
        <v>1</v>
      </c>
      <c r="O4116" s="565" t="str">
        <f t="shared" si="782"/>
        <v>010706برچيدن هر نوع فنس از توري سيمي يا سيم خاردار، با پايه‌هاي مربوط.</v>
      </c>
      <c r="P4116" s="620" t="s">
        <v>159</v>
      </c>
      <c r="Q4116" s="566">
        <v>1</v>
      </c>
      <c r="R4116" s="566" t="s">
        <v>24</v>
      </c>
      <c r="S4116" s="566" t="s">
        <v>25</v>
      </c>
      <c r="T4116" s="567" t="s">
        <v>4039</v>
      </c>
      <c r="U4116" s="625" t="s">
        <v>28</v>
      </c>
      <c r="V4116" s="568">
        <v>48500</v>
      </c>
      <c r="W4116" s="17"/>
      <c r="X4116" s="554"/>
    </row>
    <row r="4117" spans="14:24" ht="50.1" customHeight="1">
      <c r="N4117" s="9">
        <v>1</v>
      </c>
      <c r="O4117" s="565" t="str">
        <f t="shared" si="782"/>
        <v>010801برچيدن كاسه ظرفشويي، روشويي پيسوار، بيده، توالت فرنگي، دوش يا فلاش تانك.</v>
      </c>
      <c r="P4117" s="620" t="s">
        <v>160</v>
      </c>
      <c r="Q4117" s="566">
        <v>1</v>
      </c>
      <c r="R4117" s="566" t="s">
        <v>24</v>
      </c>
      <c r="S4117" s="566" t="s">
        <v>25</v>
      </c>
      <c r="T4117" s="567" t="s">
        <v>4040</v>
      </c>
      <c r="U4117" s="625" t="s">
        <v>54</v>
      </c>
      <c r="V4117" s="568">
        <v>75600</v>
      </c>
      <c r="W4117" s="17"/>
      <c r="X4117" s="554"/>
    </row>
    <row r="4118" spans="14:24" ht="50.1" customHeight="1">
      <c r="N4118" s="9">
        <v>1</v>
      </c>
      <c r="O4118" s="565" t="str">
        <f t="shared" si="782"/>
        <v>010802بر چيدن مستراح شرقي و وان حمام.</v>
      </c>
      <c r="P4118" s="620" t="s">
        <v>161</v>
      </c>
      <c r="Q4118" s="566">
        <v>1</v>
      </c>
      <c r="R4118" s="566" t="s">
        <v>24</v>
      </c>
      <c r="S4118" s="566" t="s">
        <v>25</v>
      </c>
      <c r="T4118" s="567" t="s">
        <v>4041</v>
      </c>
      <c r="U4118" s="625" t="s">
        <v>54</v>
      </c>
      <c r="V4118" s="568">
        <v>72400</v>
      </c>
      <c r="W4118" s="17"/>
      <c r="X4118" s="554"/>
    </row>
    <row r="4119" spans="14:24" ht="50.1" customHeight="1">
      <c r="N4119" s="9">
        <v>1</v>
      </c>
      <c r="O4119" s="565" t="str">
        <f t="shared" si="782"/>
        <v>010803برچيدن لوله فلزي روكار، با قطر تا 2 اينچ.</v>
      </c>
      <c r="P4119" s="620" t="s">
        <v>162</v>
      </c>
      <c r="Q4119" s="566">
        <v>1</v>
      </c>
      <c r="R4119" s="566" t="s">
        <v>24</v>
      </c>
      <c r="S4119" s="566" t="s">
        <v>25</v>
      </c>
      <c r="T4119" s="567" t="s">
        <v>4042</v>
      </c>
      <c r="U4119" s="625" t="s">
        <v>28</v>
      </c>
      <c r="V4119" s="568">
        <v>17200</v>
      </c>
      <c r="W4119" s="17"/>
      <c r="X4119" s="554"/>
    </row>
    <row r="4120" spans="14:24" ht="50.1" customHeight="1">
      <c r="N4120" s="9">
        <v>1</v>
      </c>
      <c r="O4120" s="565" t="str">
        <f t="shared" si="782"/>
        <v>010804برچيدن لوله فلزي توكار، با قطر تا 2 اينچ.</v>
      </c>
      <c r="P4120" s="620" t="s">
        <v>163</v>
      </c>
      <c r="Q4120" s="566">
        <v>1</v>
      </c>
      <c r="R4120" s="566" t="s">
        <v>24</v>
      </c>
      <c r="S4120" s="566" t="s">
        <v>25</v>
      </c>
      <c r="T4120" s="567" t="s">
        <v>4043</v>
      </c>
      <c r="U4120" s="625" t="s">
        <v>28</v>
      </c>
      <c r="V4120" s="568">
        <v>20000</v>
      </c>
      <c r="W4120" s="17"/>
      <c r="X4120" s="554"/>
    </row>
    <row r="4121" spans="14:24" ht="50.1" customHeight="1">
      <c r="N4121" s="9">
        <v>1</v>
      </c>
      <c r="O4121" s="565" t="str">
        <f t="shared" si="782"/>
        <v>010805بر چيدن لوله فلزي روكار، با قطر بيش از 2 اينچ.</v>
      </c>
      <c r="P4121" s="620" t="s">
        <v>164</v>
      </c>
      <c r="Q4121" s="566">
        <v>1</v>
      </c>
      <c r="R4121" s="566" t="s">
        <v>24</v>
      </c>
      <c r="S4121" s="566" t="s">
        <v>25</v>
      </c>
      <c r="T4121" s="567" t="s">
        <v>4044</v>
      </c>
      <c r="U4121" s="625" t="s">
        <v>28</v>
      </c>
      <c r="V4121" s="568">
        <v>27700</v>
      </c>
      <c r="W4121" s="17"/>
      <c r="X4121" s="554"/>
    </row>
    <row r="4122" spans="14:24" ht="50.1" customHeight="1">
      <c r="N4122" s="9">
        <v>1</v>
      </c>
      <c r="O4122" s="565" t="str">
        <f t="shared" si="782"/>
        <v>010806برچيدن لوله فلزي توكار، با قطر بيش از 2 اينچ.</v>
      </c>
      <c r="P4122" s="620" t="s">
        <v>165</v>
      </c>
      <c r="Q4122" s="566">
        <v>1</v>
      </c>
      <c r="R4122" s="566" t="s">
        <v>24</v>
      </c>
      <c r="S4122" s="566" t="s">
        <v>25</v>
      </c>
      <c r="T4122" s="567" t="s">
        <v>4045</v>
      </c>
      <c r="U4122" s="625" t="s">
        <v>28</v>
      </c>
      <c r="V4122" s="568">
        <v>31800</v>
      </c>
      <c r="W4122" s="17"/>
      <c r="X4122" s="554"/>
    </row>
    <row r="4123" spans="14:24" ht="50.1" customHeight="1">
      <c r="N4123" s="9">
        <v>1</v>
      </c>
      <c r="O4123" s="565" t="str">
        <f t="shared" si="782"/>
        <v>010807برچيدن لوله‌هاي آزبست سيمان يا چدني فاضلاب.</v>
      </c>
      <c r="P4123" s="620" t="s">
        <v>166</v>
      </c>
      <c r="Q4123" s="566">
        <v>1</v>
      </c>
      <c r="R4123" s="566" t="s">
        <v>24</v>
      </c>
      <c r="S4123" s="566" t="s">
        <v>25</v>
      </c>
      <c r="T4123" s="567" t="s">
        <v>4046</v>
      </c>
      <c r="U4123" s="625" t="s">
        <v>28</v>
      </c>
      <c r="V4123" s="568">
        <v>79400</v>
      </c>
      <c r="W4123" s="17"/>
      <c r="X4123" s="554"/>
    </row>
    <row r="4124" spans="14:24" ht="50.1" customHeight="1">
      <c r="N4124" s="9">
        <v>1</v>
      </c>
      <c r="O4124" s="565" t="str">
        <f t="shared" ref="O4124:O4187" si="783">LEFT(CONCATENATE(P4124,T4124),252)</f>
        <v>010808برچيدن سيم‌هاي برق، تلفن، زنگ اخبار و مانند آن، اعم از روكار و توكار (سيم‌هايي كه داخل يك لوله باشند، يك رشته محسوب مي‌شوند).</v>
      </c>
      <c r="P4124" s="620" t="s">
        <v>167</v>
      </c>
      <c r="Q4124" s="566">
        <v>1</v>
      </c>
      <c r="R4124" s="566" t="s">
        <v>24</v>
      </c>
      <c r="S4124" s="566" t="s">
        <v>25</v>
      </c>
      <c r="T4124" s="567" t="s">
        <v>4047</v>
      </c>
      <c r="U4124" s="625" t="s">
        <v>28</v>
      </c>
      <c r="V4124" s="568">
        <v>1640</v>
      </c>
      <c r="W4124" s="17"/>
      <c r="X4124" s="554"/>
    </row>
    <row r="4125" spans="14:24" ht="50.1" customHeight="1">
      <c r="N4125" s="9">
        <v>1</v>
      </c>
      <c r="O4125" s="565" t="str">
        <f t="shared" si="783"/>
        <v>010809برچيدن هر نوع چراغ‌هاي سقفي و پنكه سقفي، يا كارهاي مشابه آن.</v>
      </c>
      <c r="P4125" s="620" t="s">
        <v>168</v>
      </c>
      <c r="Q4125" s="566">
        <v>1</v>
      </c>
      <c r="R4125" s="566" t="s">
        <v>24</v>
      </c>
      <c r="S4125" s="566" t="s">
        <v>25</v>
      </c>
      <c r="T4125" s="567" t="s">
        <v>4048</v>
      </c>
      <c r="U4125" s="625" t="s">
        <v>30</v>
      </c>
      <c r="V4125" s="568">
        <v>25100</v>
      </c>
      <c r="W4125" s="17"/>
      <c r="X4125" s="554"/>
    </row>
    <row r="4126" spans="14:24" ht="50.1" customHeight="1">
      <c r="N4126" s="9">
        <v>1</v>
      </c>
      <c r="O4126" s="565" t="str">
        <f t="shared" si="783"/>
        <v>010810برچيدن هر نوع كليد و پريز معمولي و كارهاي مشابه، توكار يا روكار.</v>
      </c>
      <c r="P4126" s="620" t="s">
        <v>169</v>
      </c>
      <c r="Q4126" s="566">
        <v>1</v>
      </c>
      <c r="R4126" s="566" t="s">
        <v>24</v>
      </c>
      <c r="S4126" s="566" t="s">
        <v>25</v>
      </c>
      <c r="T4126" s="567" t="s">
        <v>4049</v>
      </c>
      <c r="U4126" s="625" t="s">
        <v>30</v>
      </c>
      <c r="V4126" s="568">
        <v>14900</v>
      </c>
      <c r="W4126" s="17"/>
      <c r="X4126" s="554"/>
    </row>
    <row r="4127" spans="14:24" ht="50.1" customHeight="1">
      <c r="N4127" s="9">
        <v>1</v>
      </c>
      <c r="O4127" s="565" t="str">
        <f t="shared" si="783"/>
        <v>010811برچيدن هر نوع كابل روي سطوح ديوار، سقف و کف.</v>
      </c>
      <c r="P4127" s="620" t="s">
        <v>170</v>
      </c>
      <c r="Q4127" s="566">
        <v>1</v>
      </c>
      <c r="R4127" s="566" t="s">
        <v>24</v>
      </c>
      <c r="S4127" s="566" t="s">
        <v>25</v>
      </c>
      <c r="T4127" s="567" t="s">
        <v>4050</v>
      </c>
      <c r="U4127" s="625" t="s">
        <v>28</v>
      </c>
      <c r="V4127" s="568">
        <v>4350</v>
      </c>
      <c r="W4127" s="17"/>
      <c r="X4127" s="554"/>
    </row>
    <row r="4128" spans="14:24" ht="50.1" customHeight="1">
      <c r="N4128" s="9">
        <v>1</v>
      </c>
      <c r="O4128" s="565" t="str">
        <f t="shared" si="783"/>
        <v>010901كندن آسفالت پشت بام به ‌هر ضخامت تا 3 سانتي‌متر.</v>
      </c>
      <c r="P4128" s="620" t="s">
        <v>171</v>
      </c>
      <c r="Q4128" s="566">
        <v>1</v>
      </c>
      <c r="R4128" s="566" t="s">
        <v>24</v>
      </c>
      <c r="S4128" s="566" t="s">
        <v>25</v>
      </c>
      <c r="T4128" s="567" t="s">
        <v>4051</v>
      </c>
      <c r="U4128" s="625" t="s">
        <v>23</v>
      </c>
      <c r="V4128" s="568">
        <v>43400</v>
      </c>
      <c r="W4128" s="17"/>
      <c r="X4128" s="554"/>
    </row>
    <row r="4129" spans="14:24" ht="50.1" customHeight="1">
      <c r="N4129" s="9">
        <v>1</v>
      </c>
      <c r="O4129" s="565" t="str">
        <f t="shared" si="783"/>
        <v>010902اضافه بها نسبت به رديف 010901 به ازاي هر سانتي‌متر اضافه ضخامت نسبت به مازاد 3 سانتي‌متر (کسر سانتي‌متر به تناسب محاسبه مي‌شود).</v>
      </c>
      <c r="P4129" s="620" t="s">
        <v>172</v>
      </c>
      <c r="Q4129" s="566">
        <v>1</v>
      </c>
      <c r="R4129" s="566" t="s">
        <v>24</v>
      </c>
      <c r="S4129" s="566" t="s">
        <v>25</v>
      </c>
      <c r="T4129" s="567" t="s">
        <v>4052</v>
      </c>
      <c r="U4129" s="625" t="s">
        <v>23</v>
      </c>
      <c r="V4129" s="568">
        <v>13500</v>
      </c>
      <c r="W4129" s="17"/>
      <c r="X4129" s="554"/>
    </row>
    <row r="4130" spans="14:24" ht="50.1" customHeight="1">
      <c r="N4130" s="9">
        <v>1</v>
      </c>
      <c r="O4130" s="565" t="str">
        <f t="shared" si="783"/>
        <v>010903کندن آسفالت جاده‌ها و خيابان‌ها براي لکه گيري به ضخامت تا 5 سانتي‌متر به ازاي سطح کنده شده.</v>
      </c>
      <c r="P4130" s="620" t="s">
        <v>173</v>
      </c>
      <c r="Q4130" s="566">
        <v>1</v>
      </c>
      <c r="R4130" s="566" t="s">
        <v>24</v>
      </c>
      <c r="S4130" s="566" t="s">
        <v>25</v>
      </c>
      <c r="T4130" s="567" t="s">
        <v>4053</v>
      </c>
      <c r="U4130" s="625" t="s">
        <v>23</v>
      </c>
      <c r="V4130" s="568">
        <v>61700</v>
      </c>
      <c r="W4130" s="17"/>
      <c r="X4130" s="554"/>
    </row>
    <row r="4131" spans="14:24" ht="50.1" customHeight="1">
      <c r="N4131" s="9">
        <v>1</v>
      </c>
      <c r="O4131" s="565" t="str">
        <f t="shared" si="783"/>
        <v>010904اضافه بها نسبت به رديف 010903 به ازاي هر سانتي‌متر اضافه ضخامت نسبت به مازاد 5 سانتي‌متر (کسر سانتي‌متر به تناسب محاسبه مي‌شود).</v>
      </c>
      <c r="P4131" s="620" t="s">
        <v>174</v>
      </c>
      <c r="Q4131" s="566">
        <v>1</v>
      </c>
      <c r="R4131" s="566" t="s">
        <v>24</v>
      </c>
      <c r="S4131" s="566" t="s">
        <v>25</v>
      </c>
      <c r="T4131" s="567" t="s">
        <v>4054</v>
      </c>
      <c r="U4131" s="625" t="s">
        <v>23</v>
      </c>
      <c r="V4131" s="568">
        <v>13100</v>
      </c>
      <c r="W4131" s="17"/>
      <c r="X4131" s="554"/>
    </row>
    <row r="4132" spans="14:24" ht="50.1" customHeight="1">
      <c r="N4132" s="9">
        <v>1</v>
      </c>
      <c r="O4132" s="565" t="str">
        <f t="shared" si="783"/>
        <v>010905شيار انداختن و کندن آسفالت به عرض تا 8 سانتي‌متر و عمق تا 10 سانتي‌متر براي اجراي کارهاي تاسيساتي با ماشين شيار زن.</v>
      </c>
      <c r="P4132" s="620" t="s">
        <v>175</v>
      </c>
      <c r="Q4132" s="566">
        <v>1</v>
      </c>
      <c r="R4132" s="566" t="s">
        <v>24</v>
      </c>
      <c r="S4132" s="566" t="s">
        <v>25</v>
      </c>
      <c r="T4132" s="567" t="s">
        <v>4055</v>
      </c>
      <c r="U4132" s="625" t="s">
        <v>28</v>
      </c>
      <c r="V4132" s="568">
        <v>29900</v>
      </c>
      <c r="W4132" s="17"/>
      <c r="X4132" s="554"/>
    </row>
    <row r="4133" spans="14:24" ht="50.1" customHeight="1">
      <c r="N4133" s="9">
        <v>1</v>
      </c>
      <c r="O4133" s="565" t="str">
        <f t="shared" si="783"/>
        <v>010906اضافه بها نسبت به رديف 010905، به ‌ازاي هر سانتي‌متر اضافه عمق مازاد بر 10 سانتي‌متر (کسر سانتي‌متر به تناسب محاسبه مي‌شود).</v>
      </c>
      <c r="P4133" s="620" t="s">
        <v>176</v>
      </c>
      <c r="Q4133" s="566">
        <v>1</v>
      </c>
      <c r="R4133" s="566" t="s">
        <v>24</v>
      </c>
      <c r="S4133" s="566" t="s">
        <v>25</v>
      </c>
      <c r="T4133" s="567" t="s">
        <v>4056</v>
      </c>
      <c r="U4133" s="625" t="s">
        <v>28</v>
      </c>
      <c r="V4133" s="568">
        <v>2660</v>
      </c>
      <c r="W4133" s="17"/>
      <c r="X4133" s="554"/>
    </row>
    <row r="4134" spans="14:24" ht="50.1" customHeight="1">
      <c r="N4134" s="9">
        <v>1</v>
      </c>
      <c r="O4134" s="565" t="str">
        <f t="shared" si="783"/>
        <v>010907برش آسفالت با کاتر به عمق تا 7 سانتي‌متر (اندازه‌گيري برحسب طول هر خط برش).</v>
      </c>
      <c r="P4134" s="620" t="s">
        <v>177</v>
      </c>
      <c r="Q4134" s="566">
        <v>1</v>
      </c>
      <c r="R4134" s="566" t="s">
        <v>24</v>
      </c>
      <c r="S4134" s="566" t="s">
        <v>25</v>
      </c>
      <c r="T4134" s="567" t="s">
        <v>4057</v>
      </c>
      <c r="U4134" s="625" t="s">
        <v>28</v>
      </c>
      <c r="V4134" s="568">
        <v>10100</v>
      </c>
      <c r="W4134" s="17"/>
      <c r="X4134" s="554"/>
    </row>
    <row r="4135" spans="14:24" ht="50.1" customHeight="1">
      <c r="N4135" s="9">
        <v>1</v>
      </c>
      <c r="O4135" s="565" t="str">
        <f t="shared" si="783"/>
        <v>010908اضافه بها نسبت به رديف 010907، به ‌ازاي هر سانتي‌متر اضافه عمق مازاد بر 7 سانتي‌متر، اندازه‌گيري برحسب طول هر خط برش (كسر سانتي‌متر‏ به تناسب محاسبه مي‌شود).</v>
      </c>
      <c r="P4135" s="620" t="s">
        <v>178</v>
      </c>
      <c r="Q4135" s="566">
        <v>1</v>
      </c>
      <c r="R4135" s="566" t="s">
        <v>24</v>
      </c>
      <c r="S4135" s="566" t="s">
        <v>25</v>
      </c>
      <c r="T4135" s="567" t="s">
        <v>4058</v>
      </c>
      <c r="U4135" s="625" t="s">
        <v>28</v>
      </c>
      <c r="V4135" s="568">
        <v>1240</v>
      </c>
      <c r="W4135" s="17"/>
      <c r="X4135" s="554"/>
    </row>
    <row r="4136" spans="14:24" ht="50.1" customHeight="1">
      <c r="N4136" s="9">
        <v>1</v>
      </c>
      <c r="O4136" s="565" t="str">
        <f t="shared" si="783"/>
        <v>010909تخريب کلي هر نوع آسفالت و اساس قيري به ضخامت تا 5 سانتي‌متر.</v>
      </c>
      <c r="P4136" s="620" t="s">
        <v>179</v>
      </c>
      <c r="Q4136" s="566">
        <v>1</v>
      </c>
      <c r="R4136" s="566" t="s">
        <v>24</v>
      </c>
      <c r="S4136" s="566" t="s">
        <v>25</v>
      </c>
      <c r="T4136" s="567" t="s">
        <v>4059</v>
      </c>
      <c r="U4136" s="625" t="s">
        <v>23</v>
      </c>
      <c r="V4136" s="568">
        <v>20700</v>
      </c>
      <c r="W4136" s="17"/>
      <c r="X4136" s="554"/>
    </row>
    <row r="4137" spans="14:24" ht="50.1" customHeight="1">
      <c r="N4137" s="9">
        <v>1</v>
      </c>
      <c r="O4137" s="565" t="str">
        <f t="shared" si="783"/>
        <v>010910اضافه بها نسبت به‌ رديف 010909، به ‌ازاي هر سانتي‌متر اضافه ضخامت مازاد بر 5 سانتي‌متر (کسر سانتي‌متر به تناسب محاسبه مي‌شود).</v>
      </c>
      <c r="P4137" s="620" t="s">
        <v>180</v>
      </c>
      <c r="Q4137" s="566">
        <v>1</v>
      </c>
      <c r="R4137" s="566" t="s">
        <v>24</v>
      </c>
      <c r="S4137" s="566" t="s">
        <v>25</v>
      </c>
      <c r="T4137" s="567" t="s">
        <v>4060</v>
      </c>
      <c r="U4137" s="625" t="s">
        <v>23</v>
      </c>
      <c r="V4137" s="568">
        <v>3770</v>
      </c>
      <c r="W4137" s="17"/>
      <c r="X4137" s="554"/>
    </row>
    <row r="4138" spans="14:24" ht="50.1" customHeight="1">
      <c r="N4138" s="9">
        <v>1</v>
      </c>
      <c r="O4138" s="565" t="str">
        <f t="shared" si="783"/>
        <v>010911تراشيدن هر نوع آسفالت و اساس قيري با ماشين مخصوص آسفالت ‌تراش، به ضخامت تا 5 سانتي‌متر.</v>
      </c>
      <c r="P4138" s="620" t="s">
        <v>181</v>
      </c>
      <c r="Q4138" s="566">
        <v>1</v>
      </c>
      <c r="R4138" s="566" t="s">
        <v>24</v>
      </c>
      <c r="S4138" s="566" t="s">
        <v>25</v>
      </c>
      <c r="T4138" s="567" t="s">
        <v>4061</v>
      </c>
      <c r="U4138" s="625" t="s">
        <v>23</v>
      </c>
      <c r="V4138" s="568">
        <v>31400</v>
      </c>
      <c r="W4138" s="17"/>
      <c r="X4138" s="554"/>
    </row>
    <row r="4139" spans="14:24" ht="50.1" customHeight="1">
      <c r="N4139" s="9">
        <v>1</v>
      </c>
      <c r="O4139" s="565" t="str">
        <f t="shared" si="783"/>
        <v>010912اضافه بها به رديف 010911 به ازاي هر سانتي‌متر اضافه ضخامت مازاد بر 5 سانتي‌متر (کسر سانتي‌متر به تناسب محاسبه مي‌شود).</v>
      </c>
      <c r="P4139" s="620" t="s">
        <v>182</v>
      </c>
      <c r="Q4139" s="566">
        <v>1</v>
      </c>
      <c r="R4139" s="566" t="s">
        <v>24</v>
      </c>
      <c r="S4139" s="566" t="s">
        <v>25</v>
      </c>
      <c r="T4139" s="567" t="s">
        <v>4062</v>
      </c>
      <c r="U4139" s="625" t="s">
        <v>23</v>
      </c>
      <c r="V4139" s="568">
        <v>5660</v>
      </c>
      <c r="W4139" s="17"/>
      <c r="X4139" s="554"/>
    </row>
    <row r="4140" spans="14:24" ht="50.1" customHeight="1">
      <c r="N4140" s="9">
        <v>1</v>
      </c>
      <c r="O4140" s="565" t="str">
        <f t="shared" si="783"/>
        <v>010913تخريب آسفالت بين دو خط برش (با فاصله حداكثر 1/5 متر) با وسايل مکانيکي مانند کمپرسور يا بيل مکانيکي، به ضخامت تا 7 سانتيمتر و برداشتن آن.</v>
      </c>
      <c r="P4140" s="620" t="s">
        <v>183</v>
      </c>
      <c r="Q4140" s="566">
        <v>1</v>
      </c>
      <c r="R4140" s="566" t="s">
        <v>24</v>
      </c>
      <c r="S4140" s="566" t="s">
        <v>25</v>
      </c>
      <c r="T4140" s="567" t="s">
        <v>4063</v>
      </c>
      <c r="U4140" s="625" t="s">
        <v>23</v>
      </c>
      <c r="V4140" s="568">
        <v>4040</v>
      </c>
      <c r="W4140" s="17"/>
      <c r="X4140" s="554"/>
    </row>
    <row r="4141" spans="14:24" ht="50.1" customHeight="1">
      <c r="N4141" s="9">
        <v>1</v>
      </c>
      <c r="O4141" s="565" t="str">
        <f t="shared" si="783"/>
        <v>010914اضافه بها به رديف 010913 به ازاي هر سانتي‌متر اضافه ضخامت مازاد بر 7 سانتي‌متر (کسر سانتي‌متر به تناسب محاسبه مي‌شود).</v>
      </c>
      <c r="P4141" s="620" t="s">
        <v>184</v>
      </c>
      <c r="Q4141" s="566">
        <v>1</v>
      </c>
      <c r="R4141" s="566" t="s">
        <v>24</v>
      </c>
      <c r="S4141" s="566" t="s">
        <v>25</v>
      </c>
      <c r="T4141" s="567" t="s">
        <v>4064</v>
      </c>
      <c r="U4141" s="625" t="s">
        <v>23</v>
      </c>
      <c r="V4141" s="568">
        <v>1570</v>
      </c>
      <c r="W4141" s="17"/>
      <c r="X4141" s="554"/>
    </row>
    <row r="4142" spans="14:24" ht="50.1" customHeight="1">
      <c r="N4142" s="9">
        <f>N4141</f>
        <v>1</v>
      </c>
      <c r="O4142" s="565" t="str">
        <f t="shared" si="783"/>
        <v>010915اضافه بها به رديف 010911 در صورتي که از ماشين مخصوص آسفالت تراش براي لکه‌گيري غير پيوسته و پراکنده استفاده شود.</v>
      </c>
      <c r="P4142" s="620" t="s">
        <v>185</v>
      </c>
      <c r="Q4142" s="566">
        <f>Q4141</f>
        <v>1</v>
      </c>
      <c r="R4142" s="566" t="str">
        <f>R4141</f>
        <v>‏فصل‏اول.عمليات‏تخريب‏</v>
      </c>
      <c r="S4142" s="566" t="str">
        <f>S4141</f>
        <v>ابنيه</v>
      </c>
      <c r="T4142" s="567" t="s">
        <v>4065</v>
      </c>
      <c r="U4142" s="625" t="s">
        <v>23</v>
      </c>
      <c r="V4142" s="568">
        <v>9410</v>
      </c>
      <c r="W4142" s="17"/>
      <c r="X4142" s="554"/>
    </row>
    <row r="4143" spans="14:24" ht="50.1" customHeight="1">
      <c r="N4143" s="91" t="s">
        <v>538</v>
      </c>
      <c r="O4143" s="565" t="str">
        <f t="shared" si="783"/>
        <v>010916تخریب</v>
      </c>
      <c r="P4143" s="620" t="s">
        <v>535</v>
      </c>
      <c r="Q4143" s="566">
        <v>1</v>
      </c>
      <c r="R4143" s="566" t="str">
        <f t="shared" ref="R4143:R4145" si="784">R4142</f>
        <v>‏فصل‏اول.عمليات‏تخريب‏</v>
      </c>
      <c r="S4143" s="566" t="str">
        <f t="shared" ref="S4143:S4145" si="785">S4142</f>
        <v>ابنيه</v>
      </c>
      <c r="T4143" s="88" t="s">
        <v>539</v>
      </c>
      <c r="U4143" s="626" t="s">
        <v>23</v>
      </c>
      <c r="V4143" s="90">
        <v>10000</v>
      </c>
      <c r="W4143" s="17"/>
      <c r="X4143" s="554"/>
    </row>
    <row r="4144" spans="14:24" ht="50.1" customHeight="1">
      <c r="N4144" s="91" t="s">
        <v>538</v>
      </c>
      <c r="O4144" s="565" t="str">
        <f t="shared" si="783"/>
        <v>010917تخریب1</v>
      </c>
      <c r="P4144" s="620" t="s">
        <v>536</v>
      </c>
      <c r="Q4144" s="566">
        <v>1</v>
      </c>
      <c r="R4144" s="566" t="str">
        <f t="shared" si="784"/>
        <v>‏فصل‏اول.عمليات‏تخريب‏</v>
      </c>
      <c r="S4144" s="566" t="str">
        <f t="shared" si="785"/>
        <v>ابنيه</v>
      </c>
      <c r="T4144" s="88" t="s">
        <v>7035</v>
      </c>
      <c r="U4144" s="626" t="s">
        <v>23</v>
      </c>
      <c r="V4144" s="90">
        <v>10000</v>
      </c>
      <c r="W4144" s="17"/>
      <c r="X4144" s="554"/>
    </row>
    <row r="4145" spans="14:24" ht="50.1" customHeight="1">
      <c r="N4145" s="91" t="s">
        <v>538</v>
      </c>
      <c r="O4145" s="565" t="str">
        <f t="shared" si="783"/>
        <v>010918تخریب 2</v>
      </c>
      <c r="P4145" s="620" t="s">
        <v>537</v>
      </c>
      <c r="Q4145" s="566">
        <v>1</v>
      </c>
      <c r="R4145" s="566" t="str">
        <f t="shared" si="784"/>
        <v>‏فصل‏اول.عمليات‏تخريب‏</v>
      </c>
      <c r="S4145" s="566" t="str">
        <f t="shared" si="785"/>
        <v>ابنيه</v>
      </c>
      <c r="T4145" s="88" t="s">
        <v>7036</v>
      </c>
      <c r="U4145" s="626" t="s">
        <v>23</v>
      </c>
      <c r="V4145" s="90">
        <v>10000</v>
      </c>
      <c r="W4145" s="17"/>
      <c r="X4145" s="554"/>
    </row>
    <row r="4146" spans="14:24" ht="50.1" customHeight="1">
      <c r="N4146" s="9">
        <v>2</v>
      </c>
      <c r="O4146" s="565" t="str">
        <f t="shared" si="783"/>
        <v>020101لجن برداري، حمل با چرخ دستي يا وسايل مشابه آن، تا فاصله 50 متري و تخليه آن‌ها.</v>
      </c>
      <c r="P4146" s="630" t="s">
        <v>186</v>
      </c>
      <c r="Q4146" s="566">
        <v>2</v>
      </c>
      <c r="R4146" s="566" t="s">
        <v>55</v>
      </c>
      <c r="S4146" s="566" t="s">
        <v>25</v>
      </c>
      <c r="T4146" s="567" t="s">
        <v>4066</v>
      </c>
      <c r="U4146" s="625" t="s">
        <v>57</v>
      </c>
      <c r="V4146" s="568">
        <v>132500</v>
      </c>
      <c r="W4146" s="17"/>
      <c r="X4146" s="554"/>
    </row>
    <row r="4147" spans="14:24" ht="50.1" customHeight="1">
      <c r="N4147" s="9">
        <v>2</v>
      </c>
      <c r="O4147" s="565" t="str">
        <f t="shared" si="783"/>
        <v>020102خاك‌برداري، پي‌كني، گودبرداري و كانال‌كني در زمين‌هاي نرم، تا عمق 2 متر و ريختن خاك‌هاي كنده شده به‌كنار محل‌هاي مربوط.</v>
      </c>
      <c r="P4147" s="620" t="s">
        <v>187</v>
      </c>
      <c r="Q4147" s="566">
        <v>2</v>
      </c>
      <c r="R4147" s="566" t="s">
        <v>55</v>
      </c>
      <c r="S4147" s="566" t="s">
        <v>25</v>
      </c>
      <c r="T4147" s="567" t="s">
        <v>4067</v>
      </c>
      <c r="U4147" s="625" t="s">
        <v>57</v>
      </c>
      <c r="V4147" s="568">
        <v>58200</v>
      </c>
      <c r="W4147" s="17"/>
      <c r="X4147" s="554"/>
    </row>
    <row r="4148" spans="14:24" ht="50.1" customHeight="1">
      <c r="N4148" s="9">
        <v>2</v>
      </c>
      <c r="O4148" s="565" t="str">
        <f t="shared" si="783"/>
        <v>020103خاك‌برداري، پي‌كني، گودبرداري و كانال‌كني در زمين‌هاي سخت، تا عمق 2 متر و ريختن خاك‌هاي كنده شده به‌كنارمحل‌هاي مربوط.</v>
      </c>
      <c r="P4148" s="620" t="s">
        <v>188</v>
      </c>
      <c r="Q4148" s="566">
        <v>2</v>
      </c>
      <c r="R4148" s="566" t="s">
        <v>55</v>
      </c>
      <c r="S4148" s="566" t="s">
        <v>25</v>
      </c>
      <c r="T4148" s="567" t="s">
        <v>4068</v>
      </c>
      <c r="U4148" s="625" t="s">
        <v>57</v>
      </c>
      <c r="V4148" s="568">
        <v>132500</v>
      </c>
      <c r="W4148" s="17"/>
      <c r="X4148" s="554"/>
    </row>
    <row r="4149" spans="14:24" ht="50.1" customHeight="1">
      <c r="N4149" s="9">
        <v>2</v>
      </c>
      <c r="O4149" s="565" t="str">
        <f t="shared" si="783"/>
        <v>020104خاك‌برداري، پي‌كني، گودبرداري و كانال‌كني در زمين‌هاي سنگي، تا عمق 2 متر و ريختن مواد كنده شده به كنار محل‌هاي مربوط.</v>
      </c>
      <c r="P4149" s="620" t="s">
        <v>189</v>
      </c>
      <c r="Q4149" s="566">
        <v>2</v>
      </c>
      <c r="R4149" s="566" t="s">
        <v>55</v>
      </c>
      <c r="S4149" s="566" t="s">
        <v>25</v>
      </c>
      <c r="T4149" s="567" t="s">
        <v>4069</v>
      </c>
      <c r="U4149" s="625" t="s">
        <v>57</v>
      </c>
      <c r="V4149" s="568">
        <v>1282000</v>
      </c>
      <c r="W4149" s="17"/>
      <c r="X4149" s="554"/>
    </row>
    <row r="4150" spans="14:24" ht="50.1" customHeight="1">
      <c r="N4150" s="9">
        <v>2</v>
      </c>
      <c r="O4150" s="565" t="str">
        <f t="shared" si="783"/>
        <v>020201اضافه بها، به رديف‌هاي 020102 تا 020104، هرگاه عمق، پي‌كني، گودبرداري و كانال‌كني بيش از 2 متر باشد، براي حجم واقع بين 2 تا 4 متر، يك بار و براي حجم واقع بين 4 تا 6 متر، دو بار و به همين ترتيب براي عمق‌هاي بيشتر.</v>
      </c>
      <c r="P4150" s="620" t="s">
        <v>190</v>
      </c>
      <c r="Q4150" s="566">
        <v>2</v>
      </c>
      <c r="R4150" s="566" t="s">
        <v>55</v>
      </c>
      <c r="S4150" s="566" t="s">
        <v>25</v>
      </c>
      <c r="T4150" s="567" t="s">
        <v>4070</v>
      </c>
      <c r="U4150" s="625" t="s">
        <v>57</v>
      </c>
      <c r="V4150" s="568">
        <v>47100</v>
      </c>
      <c r="W4150" s="17"/>
      <c r="X4150" s="554"/>
    </row>
    <row r="4151" spans="14:24" ht="50.1" customHeight="1">
      <c r="N4151" s="9">
        <v>2</v>
      </c>
      <c r="O4151" s="565" t="str">
        <f t="shared" si="783"/>
        <v>020202اضافه بها، به رديف‌هاي 020102 تا 020104، در صورتي كه، عمليات پايين تراز سطح آب زيرزميني صورت گيرد و براي آبكشي حين انجام كار، كاربردن تلمبه موتوري ضروري باشد.</v>
      </c>
      <c r="P4151" s="620" t="s">
        <v>191</v>
      </c>
      <c r="Q4151" s="566">
        <v>2</v>
      </c>
      <c r="R4151" s="566" t="s">
        <v>55</v>
      </c>
      <c r="S4151" s="566" t="s">
        <v>25</v>
      </c>
      <c r="T4151" s="567" t="s">
        <v>4071</v>
      </c>
      <c r="U4151" s="625" t="s">
        <v>57</v>
      </c>
      <c r="V4151" s="568">
        <v>117500</v>
      </c>
      <c r="W4151" s="17"/>
      <c r="X4151" s="554"/>
    </row>
    <row r="4152" spans="14:24" ht="50.1" customHeight="1">
      <c r="N4152" s="9">
        <v>2</v>
      </c>
      <c r="O4152" s="565" t="str">
        <f t="shared" si="783"/>
        <v>020301حفرميله چاه به قطرتا 1/2 متر و كوره و مخزن با مقاطع مورد نياز در زمين‌هاي نرم و سخت، تا عمق 20 متر از دهانه چاه و حمل خاك‌هاي حاصله تا فاصله 10 متري دهانه چاه.</v>
      </c>
      <c r="P4152" s="620" t="s">
        <v>192</v>
      </c>
      <c r="Q4152" s="566">
        <v>2</v>
      </c>
      <c r="R4152" s="566" t="s">
        <v>55</v>
      </c>
      <c r="S4152" s="566" t="s">
        <v>25</v>
      </c>
      <c r="T4152" s="567" t="s">
        <v>4072</v>
      </c>
      <c r="U4152" s="625" t="s">
        <v>57</v>
      </c>
      <c r="V4152" s="568">
        <v>626500</v>
      </c>
      <c r="W4152" s="17"/>
      <c r="X4152" s="554"/>
    </row>
    <row r="4153" spans="14:24" ht="50.1" customHeight="1">
      <c r="N4153" s="9">
        <v>2</v>
      </c>
      <c r="O4153" s="565" t="str">
        <f t="shared" si="783"/>
        <v>020302اضافه بها نسبت به رديف 020301، هرگاه عمق چاه بيش از20 متر باشد، براي حجم واقع در 5 متر اول مازاد بر20 متر، يك بار، و براي حجم واقع در 5 متر دوم، دو بار، و براي حجم واقع در 5 متر سوم، سه بار و به همين ترتيب براي عمق‌هاي بيشتر.</v>
      </c>
      <c r="P4153" s="620" t="s">
        <v>193</v>
      </c>
      <c r="Q4153" s="566">
        <v>2</v>
      </c>
      <c r="R4153" s="566" t="s">
        <v>55</v>
      </c>
      <c r="S4153" s="566" t="s">
        <v>25</v>
      </c>
      <c r="T4153" s="567" t="s">
        <v>4073</v>
      </c>
      <c r="U4153" s="625" t="s">
        <v>57</v>
      </c>
      <c r="V4153" s="568">
        <v>84700</v>
      </c>
      <c r="W4153" s="17"/>
      <c r="X4153" s="554"/>
    </row>
    <row r="4154" spans="14:24" ht="50.1" customHeight="1">
      <c r="N4154" s="9">
        <v>2</v>
      </c>
      <c r="O4154" s="565" t="str">
        <f t="shared" si="783"/>
        <v>020401بارگيري مواد حاصله از هر نوع عمليات خاكي، غير لجني، و حمل با هر نوع وسيله دستي تا50 متر و تخليه آن در مواردي كه استفاده از ماشين براي حمل ممكن نباشد.</v>
      </c>
      <c r="P4154" s="620" t="s">
        <v>194</v>
      </c>
      <c r="Q4154" s="566">
        <v>2</v>
      </c>
      <c r="R4154" s="566" t="s">
        <v>55</v>
      </c>
      <c r="S4154" s="566" t="s">
        <v>25</v>
      </c>
      <c r="T4154" s="567" t="s">
        <v>4074</v>
      </c>
      <c r="U4154" s="625" t="s">
        <v>57</v>
      </c>
      <c r="V4154" s="568">
        <v>130000</v>
      </c>
      <c r="W4154" s="17"/>
      <c r="X4154" s="554"/>
    </row>
    <row r="4155" spans="14:24" ht="50.1" customHeight="1">
      <c r="N4155" s="9">
        <v>2</v>
      </c>
      <c r="O4155" s="565" t="str">
        <f t="shared" si="783"/>
        <v>020402اضافه بها به رديف‌هاي 020101 و020401، براي 50 متر حمل اضافي با وسايل دستي، كسر50 متر به تناسب محاسبه مي‌شود.</v>
      </c>
      <c r="P4155" s="620" t="s">
        <v>195</v>
      </c>
      <c r="Q4155" s="566">
        <v>2</v>
      </c>
      <c r="R4155" s="566" t="s">
        <v>55</v>
      </c>
      <c r="S4155" s="566" t="s">
        <v>25</v>
      </c>
      <c r="T4155" s="567" t="s">
        <v>4075</v>
      </c>
      <c r="U4155" s="625" t="s">
        <v>57</v>
      </c>
      <c r="V4155" s="568">
        <v>90500</v>
      </c>
      <c r="W4155" s="17"/>
      <c r="X4155" s="554"/>
    </row>
    <row r="4156" spans="14:24" ht="50.1" customHeight="1">
      <c r="N4156" s="9">
        <v>2</v>
      </c>
      <c r="O4156" s="565" t="str">
        <f t="shared" si="783"/>
        <v>020501تسطيح و رگلاژ سطوح خاكريزي و خاكبرداري پي‌ها، گودها و كانال‌ها كه با ماشين انجام شده باشد.</v>
      </c>
      <c r="P4156" s="620" t="s">
        <v>196</v>
      </c>
      <c r="Q4156" s="566">
        <v>2</v>
      </c>
      <c r="R4156" s="566" t="s">
        <v>55</v>
      </c>
      <c r="S4156" s="566" t="s">
        <v>25</v>
      </c>
      <c r="T4156" s="567" t="s">
        <v>4076</v>
      </c>
      <c r="U4156" s="625" t="s">
        <v>23</v>
      </c>
      <c r="V4156" s="568">
        <v>4500</v>
      </c>
      <c r="W4156" s="17"/>
      <c r="X4156" s="554"/>
    </row>
    <row r="4157" spans="14:24" ht="50.1" customHeight="1">
      <c r="N4157" s="9">
        <v>2</v>
      </c>
      <c r="O4157" s="565" t="str">
        <f t="shared" si="783"/>
        <v>020502سرند كردن خاك، شن يا ماسه، برحسب حجم مواد سرند و مصرف شده در محل.</v>
      </c>
      <c r="P4157" s="620" t="s">
        <v>197</v>
      </c>
      <c r="Q4157" s="566">
        <v>2</v>
      </c>
      <c r="R4157" s="566" t="s">
        <v>55</v>
      </c>
      <c r="S4157" s="566" t="s">
        <v>25</v>
      </c>
      <c r="T4157" s="567" t="s">
        <v>4077</v>
      </c>
      <c r="U4157" s="625" t="s">
        <v>57</v>
      </c>
      <c r="V4157" s="568">
        <v>65300</v>
      </c>
      <c r="W4157" s="17"/>
      <c r="X4157" s="554"/>
    </row>
    <row r="4158" spans="14:24" ht="50.1" customHeight="1">
      <c r="N4158" s="9">
        <v>2</v>
      </c>
      <c r="O4158" s="565" t="str">
        <f t="shared" si="783"/>
        <v>020503تهيه، حمل، ريختن، پخش و تسطيح هر نوع خاك زراعتي به هرضخامت.</v>
      </c>
      <c r="P4158" s="620" t="s">
        <v>198</v>
      </c>
      <c r="Q4158" s="566">
        <v>2</v>
      </c>
      <c r="R4158" s="566" t="s">
        <v>55</v>
      </c>
      <c r="S4158" s="566" t="s">
        <v>25</v>
      </c>
      <c r="T4158" s="567" t="s">
        <v>4078</v>
      </c>
      <c r="U4158" s="625" t="s">
        <v>57</v>
      </c>
      <c r="V4158" s="568">
        <v>242000</v>
      </c>
      <c r="W4158" s="17"/>
      <c r="X4158" s="554"/>
    </row>
    <row r="4159" spans="14:24" ht="50.1" customHeight="1">
      <c r="N4159" s="9">
        <v>2</v>
      </c>
      <c r="O4159" s="565" t="str">
        <f t="shared" si="783"/>
        <v>020504ريختن خاك‌ها يا مصالح سنگي موجود در كنار پي‌ها، گودها و كانال‌ها، به‌درون پي‌ها، گودها و كانال‌ها در قشرهاي حداكثر 15 سانتي‌متر در هر عمق و پخش و تسطيح لازم.</v>
      </c>
      <c r="P4159" s="620" t="s">
        <v>199</v>
      </c>
      <c r="Q4159" s="566">
        <v>2</v>
      </c>
      <c r="R4159" s="566" t="s">
        <v>55</v>
      </c>
      <c r="S4159" s="566" t="s">
        <v>25</v>
      </c>
      <c r="T4159" s="567" t="s">
        <v>4079</v>
      </c>
      <c r="U4159" s="625" t="s">
        <v>57</v>
      </c>
      <c r="V4159" s="568">
        <v>34800</v>
      </c>
      <c r="W4159" s="17"/>
      <c r="X4159" s="554"/>
    </row>
    <row r="4160" spans="14:24" ht="50.1" customHeight="1">
      <c r="N4160" s="9">
        <v>2</v>
      </c>
      <c r="O4160" s="565" t="str">
        <f t="shared" si="783"/>
        <v>020505پخش و تسطيح خاك‌هاي ريخته شده در خاكريزها در قشرهاي حداكثر 15 سانتي‌متر، در هر عمق و ارتفاع به‌غير از پي‌ها، گودها و كانال‌ها.</v>
      </c>
      <c r="P4160" s="620" t="s">
        <v>200</v>
      </c>
      <c r="Q4160" s="566">
        <v>2</v>
      </c>
      <c r="R4160" s="566" t="s">
        <v>55</v>
      </c>
      <c r="S4160" s="566" t="s">
        <v>25</v>
      </c>
      <c r="T4160" s="567" t="s">
        <v>4080</v>
      </c>
      <c r="U4160" s="625" t="s">
        <v>57</v>
      </c>
      <c r="V4160" s="568">
        <v>33900</v>
      </c>
      <c r="W4160" s="17"/>
      <c r="X4160" s="554"/>
    </row>
    <row r="4161" spans="14:24" ht="50.1" customHeight="1">
      <c r="N4161" s="9">
        <v>2</v>
      </c>
      <c r="O4161" s="565" t="str">
        <f t="shared" si="783"/>
        <v>020601آب پاشي و كوبيدن سطوح خاك‌برداري شده يا سطح زمين طبيعي، با تراكم 95 درصد به‌روش پروكتور استاندارد.</v>
      </c>
      <c r="P4161" s="620" t="s">
        <v>201</v>
      </c>
      <c r="Q4161" s="566">
        <v>2</v>
      </c>
      <c r="R4161" s="566" t="s">
        <v>55</v>
      </c>
      <c r="S4161" s="566" t="s">
        <v>25</v>
      </c>
      <c r="T4161" s="567" t="s">
        <v>4081</v>
      </c>
      <c r="U4161" s="625" t="s">
        <v>23</v>
      </c>
      <c r="V4161" s="568">
        <v>7050</v>
      </c>
      <c r="W4161" s="17"/>
      <c r="X4161" s="554"/>
    </row>
    <row r="4162" spans="14:24" ht="50.1" customHeight="1">
      <c r="N4162" s="9">
        <v>2</v>
      </c>
      <c r="O4162" s="565" t="str">
        <f t="shared" si="783"/>
        <v>020602آب پاشي و كوبيدن خاك‌هاي پخش شده در قشرهاي حداكثر 15 سانتي‌متر، با تراكم 95 درصد به‌روش پروكتور استاندارد.</v>
      </c>
      <c r="P4162" s="620" t="s">
        <v>202</v>
      </c>
      <c r="Q4162" s="566">
        <v>2</v>
      </c>
      <c r="R4162" s="566" t="s">
        <v>55</v>
      </c>
      <c r="S4162" s="566" t="s">
        <v>25</v>
      </c>
      <c r="T4162" s="567" t="s">
        <v>4082</v>
      </c>
      <c r="U4162" s="625" t="s">
        <v>57</v>
      </c>
      <c r="V4162" s="568">
        <v>66300</v>
      </c>
      <c r="W4162" s="17"/>
      <c r="X4162" s="554"/>
    </row>
    <row r="4163" spans="14:24" ht="50.1" customHeight="1">
      <c r="N4163" s="91" t="s">
        <v>540</v>
      </c>
      <c r="O4163" s="565" t="str">
        <f t="shared" si="783"/>
        <v>020603خاکی بادست</v>
      </c>
      <c r="P4163" s="597" t="s">
        <v>541</v>
      </c>
      <c r="Q4163" s="566">
        <v>2</v>
      </c>
      <c r="R4163" s="566" t="s">
        <v>55</v>
      </c>
      <c r="S4163" s="566" t="s">
        <v>25</v>
      </c>
      <c r="T4163" s="571" t="s">
        <v>544</v>
      </c>
      <c r="U4163" s="626" t="s">
        <v>29</v>
      </c>
      <c r="V4163" s="90">
        <v>10000</v>
      </c>
      <c r="W4163" s="17"/>
      <c r="X4163" s="554"/>
    </row>
    <row r="4164" spans="14:24" ht="50.1" customHeight="1">
      <c r="N4164" s="91" t="s">
        <v>540</v>
      </c>
      <c r="O4164" s="565" t="str">
        <f t="shared" si="783"/>
        <v>020604خاکی بادست 1</v>
      </c>
      <c r="P4164" s="597" t="s">
        <v>542</v>
      </c>
      <c r="Q4164" s="566">
        <v>2</v>
      </c>
      <c r="R4164" s="566" t="s">
        <v>55</v>
      </c>
      <c r="S4164" s="566" t="s">
        <v>25</v>
      </c>
      <c r="T4164" s="571" t="s">
        <v>7037</v>
      </c>
      <c r="U4164" s="626" t="s">
        <v>29</v>
      </c>
      <c r="V4164" s="90">
        <v>10000</v>
      </c>
      <c r="W4164" s="17"/>
    </row>
    <row r="4165" spans="14:24" ht="50.1" customHeight="1">
      <c r="N4165" s="91" t="s">
        <v>540</v>
      </c>
      <c r="O4165" s="565" t="str">
        <f t="shared" si="783"/>
        <v>020605خاکی بادست 2</v>
      </c>
      <c r="P4165" s="597" t="s">
        <v>543</v>
      </c>
      <c r="Q4165" s="566">
        <v>2</v>
      </c>
      <c r="R4165" s="566" t="s">
        <v>55</v>
      </c>
      <c r="S4165" s="566" t="s">
        <v>25</v>
      </c>
      <c r="T4165" s="571" t="s">
        <v>7038</v>
      </c>
      <c r="U4165" s="626" t="s">
        <v>29</v>
      </c>
      <c r="V4165" s="90">
        <v>10000</v>
      </c>
      <c r="W4165" s="17"/>
    </row>
    <row r="4166" spans="14:24" ht="50.1" customHeight="1">
      <c r="N4166" s="9">
        <v>3</v>
      </c>
      <c r="O4166" s="565" t="str">
        <f t="shared" si="783"/>
        <v>030101شخم زدن هرنوع زمين غيرسنگي با وسيله مكانيكي، به‌عمق تا 15 سانتي‌متر.</v>
      </c>
      <c r="P4166" s="630" t="s">
        <v>203</v>
      </c>
      <c r="Q4166" s="566">
        <v>3</v>
      </c>
      <c r="R4166" s="566" t="s">
        <v>56</v>
      </c>
      <c r="S4166" s="566" t="s">
        <v>25</v>
      </c>
      <c r="T4166" s="567" t="s">
        <v>4083</v>
      </c>
      <c r="U4166" s="625" t="s">
        <v>23</v>
      </c>
      <c r="V4166" s="568">
        <v>510</v>
      </c>
      <c r="W4166" s="17"/>
    </row>
    <row r="4167" spans="14:24" ht="50.1" customHeight="1">
      <c r="N4167" s="9">
        <v>3</v>
      </c>
      <c r="O4167" s="565" t="str">
        <f t="shared" si="783"/>
        <v>030102لجن برداري در زمين‌هاي لجني با هر وسيله مكانيكي، حمل مواد تا فاصله 20 متر از مركز ثقل برداشت و تخليه آن.</v>
      </c>
      <c r="P4167" s="620" t="s">
        <v>204</v>
      </c>
      <c r="Q4167" s="566">
        <v>3</v>
      </c>
      <c r="R4167" s="566" t="s">
        <v>56</v>
      </c>
      <c r="S4167" s="566" t="s">
        <v>25</v>
      </c>
      <c r="T4167" s="567" t="s">
        <v>4084</v>
      </c>
      <c r="U4167" s="625" t="s">
        <v>57</v>
      </c>
      <c r="V4167" s="568">
        <v>37800</v>
      </c>
      <c r="W4167" s="17"/>
      <c r="X4167" s="554"/>
    </row>
    <row r="4168" spans="14:24" ht="50.1" customHeight="1">
      <c r="N4168" s="9">
        <v>3</v>
      </c>
      <c r="O4168" s="565" t="str">
        <f t="shared" si="783"/>
        <v>030103خاك‌برداري يا گودبرداري در زمين‌هاي نرم با هر وسيله مكانيكي، حمل مواد حاصل از خاك‌برداري تا فاصله 20 متر از مركز ثقل برداشت و توده كردن آن.</v>
      </c>
      <c r="P4168" s="620" t="s">
        <v>205</v>
      </c>
      <c r="Q4168" s="566">
        <v>3</v>
      </c>
      <c r="R4168" s="566" t="s">
        <v>56</v>
      </c>
      <c r="S4168" s="566" t="s">
        <v>25</v>
      </c>
      <c r="T4168" s="567" t="s">
        <v>4085</v>
      </c>
      <c r="U4168" s="625" t="s">
        <v>57</v>
      </c>
      <c r="V4168" s="568">
        <v>6270</v>
      </c>
      <c r="W4168" s="17"/>
      <c r="X4168" s="554"/>
    </row>
    <row r="4169" spans="14:24" ht="50.1" customHeight="1">
      <c r="N4169" s="9">
        <v>3</v>
      </c>
      <c r="O4169" s="565" t="str">
        <f t="shared" si="783"/>
        <v>030104خاك‌برداري يا گودبرداري در زمين‌هاي سخت با هر وسيله مكانيكي، حمل مواد حاصل از خاك‌برداري تا فاصله 20 متر از مركز ثقل برداشت و توده كردن آن.</v>
      </c>
      <c r="P4169" s="620" t="s">
        <v>206</v>
      </c>
      <c r="Q4169" s="566">
        <v>3</v>
      </c>
      <c r="R4169" s="566" t="s">
        <v>56</v>
      </c>
      <c r="S4169" s="566" t="s">
        <v>25</v>
      </c>
      <c r="T4169" s="567" t="s">
        <v>4086</v>
      </c>
      <c r="U4169" s="625" t="s">
        <v>57</v>
      </c>
      <c r="V4169" s="568">
        <v>13000</v>
      </c>
      <c r="W4169" s="17"/>
      <c r="X4169" s="554"/>
    </row>
    <row r="4170" spans="14:24" ht="50.1" customHeight="1">
      <c r="N4170" s="9">
        <v>3</v>
      </c>
      <c r="O4170" s="565" t="str">
        <f t="shared" si="783"/>
        <v>030105خاك‌برداري يا گودبرداري در زمين‌هاي سنگي با هر وسيله مكانيكي، حمل مواد حاصل از خاك‌برداري تا فاصله 20 متر از مركز ثقل برداشت و توده كردن آن.</v>
      </c>
      <c r="P4170" s="620" t="s">
        <v>207</v>
      </c>
      <c r="Q4170" s="566">
        <v>3</v>
      </c>
      <c r="R4170" s="566" t="s">
        <v>56</v>
      </c>
      <c r="S4170" s="566" t="s">
        <v>25</v>
      </c>
      <c r="T4170" s="567" t="s">
        <v>4087</v>
      </c>
      <c r="U4170" s="625" t="s">
        <v>57</v>
      </c>
      <c r="V4170" s="568">
        <v>61100</v>
      </c>
      <c r="W4170" s="17"/>
      <c r="X4170" s="554"/>
    </row>
    <row r="4171" spans="14:24" ht="50.1" customHeight="1">
      <c r="N4171" s="9">
        <v>3</v>
      </c>
      <c r="O4171" s="565" t="str">
        <f t="shared" si="783"/>
        <v>030201خاك‌برداري يا گودبرداري در زمين‌هاي سنگي با هر وسيله مكانيكي و با استفاده از مواد سوزا، حمل مواد حاصل از خاك‌برداري تا فاصله 20 متر از مركز ثقل برداشت و توده كردن آن.</v>
      </c>
      <c r="P4171" s="620" t="s">
        <v>208</v>
      </c>
      <c r="Q4171" s="566">
        <v>3</v>
      </c>
      <c r="R4171" s="566" t="s">
        <v>56</v>
      </c>
      <c r="S4171" s="566" t="s">
        <v>25</v>
      </c>
      <c r="T4171" s="567" t="s">
        <v>4088</v>
      </c>
      <c r="U4171" s="625" t="s">
        <v>57</v>
      </c>
      <c r="V4171" s="568">
        <v>76800</v>
      </c>
      <c r="W4171" s="17"/>
      <c r="X4171" s="554"/>
    </row>
    <row r="4172" spans="14:24" ht="50.1" customHeight="1">
      <c r="N4172" s="9">
        <v>3</v>
      </c>
      <c r="O4172" s="565" t="str">
        <f t="shared" si="783"/>
        <v>030202خاک‌برداري يا گودبرداري در زمين‌هاي سنگي با استفاده از چکش هيدروليکي، حمل مواد حاصل از خاک‌برداري تا فاصله 20 متر از مرکز ثقل، برداشت و توده کردن آن.</v>
      </c>
      <c r="P4172" s="620" t="s">
        <v>209</v>
      </c>
      <c r="Q4172" s="566">
        <v>3</v>
      </c>
      <c r="R4172" s="566" t="s">
        <v>56</v>
      </c>
      <c r="S4172" s="566" t="s">
        <v>25</v>
      </c>
      <c r="T4172" s="567" t="s">
        <v>4089</v>
      </c>
      <c r="U4172" s="625" t="s">
        <v>57</v>
      </c>
      <c r="V4172" s="568">
        <v>103000</v>
      </c>
      <c r="W4172" s="17"/>
      <c r="X4172" s="554"/>
    </row>
    <row r="4173" spans="14:24" ht="50.1" customHeight="1">
      <c r="N4173" s="9">
        <v>3</v>
      </c>
      <c r="O4173" s="565" t="str">
        <f t="shared" si="783"/>
        <v>030203خاك‌برداري يا گودبرداري در زمين‌هاي سنگي بدون استفاده از مواد سوزا، ولي با استفاده از مواد منبسط شونده.</v>
      </c>
      <c r="P4173" s="620" t="s">
        <v>210</v>
      </c>
      <c r="Q4173" s="566">
        <v>3</v>
      </c>
      <c r="R4173" s="566" t="s">
        <v>56</v>
      </c>
      <c r="S4173" s="566" t="s">
        <v>25</v>
      </c>
      <c r="T4173" s="567" t="s">
        <v>4090</v>
      </c>
      <c r="U4173" s="625" t="s">
        <v>57</v>
      </c>
      <c r="V4173" s="569">
        <v>0</v>
      </c>
      <c r="W4173" s="17"/>
      <c r="X4173" s="554"/>
    </row>
    <row r="4174" spans="14:24" ht="50.1" customHeight="1">
      <c r="N4174" s="9">
        <v>3</v>
      </c>
      <c r="O4174" s="565" t="str">
        <f t="shared" si="783"/>
        <v>030301رگلاژ و پروفيله كردن سطح شيرواني و كف ترانشه‌ها.</v>
      </c>
      <c r="P4174" s="620" t="s">
        <v>211</v>
      </c>
      <c r="Q4174" s="566">
        <v>3</v>
      </c>
      <c r="R4174" s="566" t="s">
        <v>56</v>
      </c>
      <c r="S4174" s="566" t="s">
        <v>25</v>
      </c>
      <c r="T4174" s="567" t="s">
        <v>4091</v>
      </c>
      <c r="U4174" s="625" t="s">
        <v>23</v>
      </c>
      <c r="V4174" s="568">
        <v>2740</v>
      </c>
      <c r="W4174" s="17"/>
      <c r="X4174" s="554"/>
    </row>
    <row r="4175" spans="14:24" ht="50.1" customHeight="1">
      <c r="N4175" s="9">
        <v>3</v>
      </c>
      <c r="O4175" s="565" t="str">
        <f t="shared" si="783"/>
        <v>030401اضافه بها به‌رديف‌هاي 030103 تا 030105 و 030201، در صورتي كه خاك‌برداري در گود انجام شود و نسبت ارتفاع متوسط گود به‌كوچكترين بعد گود، كوچكتر يا مساوي عدد 0/02 و بزرگتر يا مساوي عدد 0/01 باشد.</v>
      </c>
      <c r="P4175" s="620" t="s">
        <v>212</v>
      </c>
      <c r="Q4175" s="566">
        <v>3</v>
      </c>
      <c r="R4175" s="566" t="s">
        <v>56</v>
      </c>
      <c r="S4175" s="566" t="s">
        <v>25</v>
      </c>
      <c r="T4175" s="567" t="s">
        <v>4092</v>
      </c>
      <c r="U4175" s="625" t="s">
        <v>57</v>
      </c>
      <c r="V4175" s="568">
        <v>2540</v>
      </c>
      <c r="W4175" s="17"/>
      <c r="X4175" s="554"/>
    </row>
    <row r="4176" spans="14:24" ht="50.1" customHeight="1">
      <c r="N4176" s="9">
        <v>3</v>
      </c>
      <c r="O4176" s="565" t="str">
        <f t="shared" si="783"/>
        <v>030402اضافه بها به‌رديف‌هاي 030103 تا 030105 و 030201، در صورتي كه خاكبرداري در گود انجام شود و نسبت ارتفاع متوسط گود به‌كوچكترين بعد گود، بزرگتر از عدد 0/02 باشد.</v>
      </c>
      <c r="P4176" s="620" t="s">
        <v>213</v>
      </c>
      <c r="Q4176" s="566">
        <v>3</v>
      </c>
      <c r="R4176" s="566" t="s">
        <v>56</v>
      </c>
      <c r="S4176" s="566" t="s">
        <v>25</v>
      </c>
      <c r="T4176" s="567" t="s">
        <v>4093</v>
      </c>
      <c r="U4176" s="625" t="s">
        <v>57</v>
      </c>
      <c r="V4176" s="568">
        <v>4240</v>
      </c>
      <c r="W4176" s="17"/>
      <c r="X4176" s="554"/>
    </row>
    <row r="4177" spans="14:24" ht="50.1" customHeight="1">
      <c r="N4177" s="9">
        <v>3</v>
      </c>
      <c r="O4177" s="565" t="str">
        <f t="shared" si="783"/>
        <v>030403اضافه بها به‌رديف 030102، هرگاه فاصله حمل بيش از20 متر و حداكثر 50 متر باشد.</v>
      </c>
      <c r="P4177" s="620" t="s">
        <v>214</v>
      </c>
      <c r="Q4177" s="566">
        <v>3</v>
      </c>
      <c r="R4177" s="566" t="s">
        <v>56</v>
      </c>
      <c r="S4177" s="566" t="s">
        <v>25</v>
      </c>
      <c r="T4177" s="567" t="s">
        <v>4094</v>
      </c>
      <c r="U4177" s="625" t="s">
        <v>57</v>
      </c>
      <c r="V4177" s="568">
        <v>11500</v>
      </c>
      <c r="W4177" s="17"/>
      <c r="X4177" s="554"/>
    </row>
    <row r="4178" spans="14:24" ht="50.1" customHeight="1">
      <c r="N4178" s="9">
        <v>3</v>
      </c>
      <c r="O4178" s="565" t="str">
        <f t="shared" si="783"/>
        <v>030404اضافه بها به ‌رديف‌هاي 030103 تا 030105 و 030201، هرگاه فاصله حمل بيش از 20 متر و حداكثر50 متر باشد.</v>
      </c>
      <c r="P4178" s="620" t="s">
        <v>215</v>
      </c>
      <c r="Q4178" s="566">
        <v>3</v>
      </c>
      <c r="R4178" s="566" t="s">
        <v>56</v>
      </c>
      <c r="S4178" s="566" t="s">
        <v>25</v>
      </c>
      <c r="T4178" s="567" t="s">
        <v>4095</v>
      </c>
      <c r="U4178" s="625" t="s">
        <v>57</v>
      </c>
      <c r="V4178" s="568">
        <v>4030</v>
      </c>
      <c r="W4178" s="17"/>
      <c r="X4178" s="554"/>
    </row>
    <row r="4179" spans="14:24" ht="50.1" customHeight="1">
      <c r="N4179" s="9">
        <v>3</v>
      </c>
      <c r="O4179" s="565" t="str">
        <f t="shared" si="783"/>
        <v>030501پي‌كني، كانال‌كني با وسيله مكانيكي در زمين‌هاي نرم، تا عمق 2 متر و ريختن خاك كنده شده در كنارمحل‌هاي مربوط.</v>
      </c>
      <c r="P4179" s="620" t="s">
        <v>216</v>
      </c>
      <c r="Q4179" s="566">
        <v>3</v>
      </c>
      <c r="R4179" s="566" t="s">
        <v>56</v>
      </c>
      <c r="S4179" s="566" t="s">
        <v>25</v>
      </c>
      <c r="T4179" s="567" t="s">
        <v>4096</v>
      </c>
      <c r="U4179" s="625" t="s">
        <v>57</v>
      </c>
      <c r="V4179" s="568">
        <v>17600</v>
      </c>
      <c r="W4179" s="17"/>
      <c r="X4179" s="554"/>
    </row>
    <row r="4180" spans="14:24" ht="50.1" customHeight="1">
      <c r="N4180" s="9">
        <v>3</v>
      </c>
      <c r="O4180" s="565" t="str">
        <f t="shared" si="783"/>
        <v>030502پي‌كني، كانال‌كني با وسيله مكانيكي در زمين‌هاي سخت، تاعمق 2 متر و ريختن خاك كنده شده در كنارمحل‌هاي مربوط.</v>
      </c>
      <c r="P4180" s="620" t="s">
        <v>217</v>
      </c>
      <c r="Q4180" s="566">
        <v>3</v>
      </c>
      <c r="R4180" s="566" t="s">
        <v>56</v>
      </c>
      <c r="S4180" s="566" t="s">
        <v>25</v>
      </c>
      <c r="T4180" s="567" t="s">
        <v>4097</v>
      </c>
      <c r="U4180" s="625" t="s">
        <v>57</v>
      </c>
      <c r="V4180" s="568">
        <v>27500</v>
      </c>
      <c r="W4180" s="17"/>
      <c r="X4180" s="554"/>
    </row>
    <row r="4181" spans="14:24" ht="50.1" customHeight="1">
      <c r="N4181" s="9">
        <v>3</v>
      </c>
      <c r="O4181" s="565" t="str">
        <f t="shared" si="783"/>
        <v>030503پي‌كني، كانال‌كني با وسيله مكانيكي در زمين‌هاي لجني تا عمق 2 متر و حمل و تخليه مواد كنده شده تا فاصله 20 متر از مركز ثقل برداشت.</v>
      </c>
      <c r="P4181" s="620" t="s">
        <v>218</v>
      </c>
      <c r="Q4181" s="566">
        <v>3</v>
      </c>
      <c r="R4181" s="566" t="s">
        <v>56</v>
      </c>
      <c r="S4181" s="566" t="s">
        <v>25</v>
      </c>
      <c r="T4181" s="567" t="s">
        <v>4098</v>
      </c>
      <c r="U4181" s="625" t="s">
        <v>57</v>
      </c>
      <c r="V4181" s="568">
        <v>52900</v>
      </c>
      <c r="W4181" s="17"/>
      <c r="X4181" s="554"/>
    </row>
    <row r="4182" spans="14:24" ht="50.1" customHeight="1">
      <c r="N4182" s="9">
        <v>3</v>
      </c>
      <c r="O4182" s="565" t="str">
        <f t="shared" si="783"/>
        <v>030504پي‌كني، كانال‌كني با چکش هيدروليکي در زمين‌هاي سنگي تا عمق 2 متر و حمل و تخليه مواد كنده شده تا فاصله 20 متر از مركز ثقل برداشت.</v>
      </c>
      <c r="P4182" s="620" t="s">
        <v>219</v>
      </c>
      <c r="Q4182" s="566">
        <v>3</v>
      </c>
      <c r="R4182" s="566" t="s">
        <v>56</v>
      </c>
      <c r="S4182" s="566" t="s">
        <v>25</v>
      </c>
      <c r="T4182" s="567" t="s">
        <v>4099</v>
      </c>
      <c r="U4182" s="625" t="s">
        <v>57</v>
      </c>
      <c r="V4182" s="568">
        <v>218500</v>
      </c>
      <c r="W4182" s="17"/>
      <c r="X4182" s="554"/>
    </row>
    <row r="4183" spans="14:24" ht="50.1" customHeight="1">
      <c r="N4183" s="9">
        <v>3</v>
      </c>
      <c r="O4183" s="565" t="str">
        <f t="shared" si="783"/>
        <v>030601اضافه بها به‌رديف‌هاي 030501 تا 030504، هرگاه عمق پي، كانال بيش از 2 متر باشد، براي حجم خاك واقع شده در عمق 2 تا 3 متر، يك بار 3 تا 4 متر، دوبار، 4 تا 5 متر، سه بار و به‌همين ترتيب براي عمق‌هاي بيشتر.</v>
      </c>
      <c r="P4183" s="620" t="s">
        <v>220</v>
      </c>
      <c r="Q4183" s="566">
        <v>3</v>
      </c>
      <c r="R4183" s="566" t="s">
        <v>56</v>
      </c>
      <c r="S4183" s="566" t="s">
        <v>25</v>
      </c>
      <c r="T4183" s="567" t="s">
        <v>4100</v>
      </c>
      <c r="U4183" s="625" t="s">
        <v>57</v>
      </c>
      <c r="V4183" s="568">
        <v>3670</v>
      </c>
      <c r="W4183" s="17"/>
      <c r="X4183" s="554"/>
    </row>
    <row r="4184" spans="14:24" ht="50.1" customHeight="1">
      <c r="N4184" s="9">
        <v>3</v>
      </c>
      <c r="O4184" s="565" t="str">
        <f t="shared" si="783"/>
        <v>030602اضافه بها به ‌رديف‌هاي 030501، 030502 و 030504، هرگاه پي‌كني، كانال‌كني زير تراز آب زيرزميني انجام شود وآبكشي با تلمبه موتوري الزامي باشد.</v>
      </c>
      <c r="P4184" s="620" t="s">
        <v>221</v>
      </c>
      <c r="Q4184" s="566">
        <v>3</v>
      </c>
      <c r="R4184" s="566" t="s">
        <v>56</v>
      </c>
      <c r="S4184" s="566" t="s">
        <v>25</v>
      </c>
      <c r="T4184" s="567" t="s">
        <v>4101</v>
      </c>
      <c r="U4184" s="625" t="s">
        <v>57</v>
      </c>
      <c r="V4184" s="568">
        <v>33100</v>
      </c>
      <c r="W4184" s="17"/>
      <c r="X4184" s="554"/>
    </row>
    <row r="4185" spans="14:24" ht="50.1" customHeight="1">
      <c r="N4185" s="9">
        <v>3</v>
      </c>
      <c r="O4185" s="565" t="str">
        <f t="shared" si="783"/>
        <v>030701بارگيري مواد حاصل از عمليات خاكي يا خاك‌هاي توده شده و حمل آن با كاميون يا هرنوع وسيله مكانيكي ديگر تا فاصله 100 متري مركز ثقل برداشت و تخليه آن.</v>
      </c>
      <c r="P4185" s="620" t="s">
        <v>222</v>
      </c>
      <c r="Q4185" s="566">
        <v>3</v>
      </c>
      <c r="R4185" s="566" t="s">
        <v>56</v>
      </c>
      <c r="S4185" s="566" t="s">
        <v>25</v>
      </c>
      <c r="T4185" s="567" t="s">
        <v>4102</v>
      </c>
      <c r="U4185" s="625" t="s">
        <v>57</v>
      </c>
      <c r="V4185" s="568">
        <v>13400</v>
      </c>
      <c r="W4185" s="17"/>
      <c r="X4185" s="554"/>
    </row>
    <row r="4186" spans="14:24" ht="50.1" customHeight="1">
      <c r="N4186" s="9">
        <v>3</v>
      </c>
      <c r="O4186" s="565" t="str">
        <f t="shared" si="783"/>
        <v>030702حمل مواد حاصل از عمليات خاكي يا خاك‌هاي توده شده، وقتي كه فاصله حمل بيش از 100 متر تا 500 متر باشد، به ازاي هر 100 متر مازاد بر100 متر اول. كسر 100 متر به تناسب محاسبه مي شود.</v>
      </c>
      <c r="P4186" s="620" t="s">
        <v>223</v>
      </c>
      <c r="Q4186" s="566">
        <v>3</v>
      </c>
      <c r="R4186" s="566" t="s">
        <v>56</v>
      </c>
      <c r="S4186" s="566" t="s">
        <v>25</v>
      </c>
      <c r="T4186" s="567" t="s">
        <v>4103</v>
      </c>
      <c r="U4186" s="625" t="s">
        <v>57</v>
      </c>
      <c r="V4186" s="568">
        <v>1180</v>
      </c>
      <c r="W4186" s="17"/>
      <c r="X4186" s="554"/>
    </row>
    <row r="4187" spans="14:24" ht="50.1" customHeight="1">
      <c r="N4187" s="9">
        <v>3</v>
      </c>
      <c r="O4187" s="565" t="str">
        <f t="shared" si="783"/>
        <v>030703حمل مواد حاصل از عمليات خاكي يا خاك‌هاي توده شده، وقتي كه فاصله حمل بيش از500 متر تا10 كيلومتر باشد، براي هر كيلومتر مازاد بر500 متر اول، براي راه‌هاي آسفالتي (كسر كيلومتر به‌نسبت قيمت يك كيلومتر محاسبه مي‌شود).</v>
      </c>
      <c r="P4187" s="620" t="s">
        <v>224</v>
      </c>
      <c r="Q4187" s="566">
        <v>3</v>
      </c>
      <c r="R4187" s="566" t="s">
        <v>56</v>
      </c>
      <c r="S4187" s="566" t="s">
        <v>25</v>
      </c>
      <c r="T4187" s="567" t="s">
        <v>4104</v>
      </c>
      <c r="U4187" s="625" t="s">
        <v>4105</v>
      </c>
      <c r="V4187" s="568">
        <v>4760</v>
      </c>
      <c r="W4187" s="17"/>
      <c r="X4187" s="554"/>
    </row>
    <row r="4188" spans="14:24" ht="50.1" customHeight="1">
      <c r="N4188" s="9">
        <v>3</v>
      </c>
      <c r="O4188" s="565" t="str">
        <f t="shared" ref="O4188:O4251" si="786">LEFT(CONCATENATE(P4188,T4188),252)</f>
        <v>030704حمل مواد حاصل از عمليات خاكي ياخاك‌هاي توده شده، وقتي كه فاصله حمل بيش از10 كيلومتر تا30 كيلومتر باشد، براي هر كيلومتر مازاد بر10 كيلومتر، براي راه‌هاي آسفالتي(كسر كيلومتر، به‌نسبت قيمت يك كيلومتر محاسبه مي‌شود).</v>
      </c>
      <c r="P4188" s="620" t="s">
        <v>225</v>
      </c>
      <c r="Q4188" s="566">
        <v>3</v>
      </c>
      <c r="R4188" s="566" t="s">
        <v>56</v>
      </c>
      <c r="S4188" s="566" t="s">
        <v>25</v>
      </c>
      <c r="T4188" s="567" t="s">
        <v>4106</v>
      </c>
      <c r="U4188" s="625" t="s">
        <v>4105</v>
      </c>
      <c r="V4188" s="568">
        <v>4330</v>
      </c>
      <c r="W4188" s="17"/>
      <c r="X4188" s="554"/>
    </row>
    <row r="4189" spans="14:24" ht="50.1" customHeight="1">
      <c r="N4189" s="9">
        <v>3</v>
      </c>
      <c r="O4189" s="565" t="str">
        <f t="shared" si="786"/>
        <v>030705حمل مواد حاصل از عمليات خاكي يا خاك‌هاي توده شده، وقتي كه فاصله حمل بيش از30 كيلومتر باشد، براي هر كيلومترمازاد بر30 كيلومتر، براي راه‌هاي آسفالتي (كسر كيلومتر، به ‌نسبت قيمت يك كيلومتر محاسبه مي‌شود).</v>
      </c>
      <c r="P4189" s="620" t="s">
        <v>226</v>
      </c>
      <c r="Q4189" s="566">
        <v>3</v>
      </c>
      <c r="R4189" s="566" t="s">
        <v>56</v>
      </c>
      <c r="S4189" s="566" t="s">
        <v>25</v>
      </c>
      <c r="T4189" s="567" t="s">
        <v>4107</v>
      </c>
      <c r="U4189" s="625" t="s">
        <v>4105</v>
      </c>
      <c r="V4189" s="568">
        <v>3540</v>
      </c>
      <c r="W4189" s="17"/>
      <c r="X4189" s="554"/>
    </row>
    <row r="4190" spans="14:24" ht="50.1" customHeight="1">
      <c r="N4190" s="9">
        <v>3</v>
      </c>
      <c r="O4190" s="565" t="str">
        <f t="shared" si="786"/>
        <v>030801تسطيح بسترخاكريزها با گريدر يا ساير وسايل مکانيکي.</v>
      </c>
      <c r="P4190" s="620" t="s">
        <v>227</v>
      </c>
      <c r="Q4190" s="566">
        <v>3</v>
      </c>
      <c r="R4190" s="566" t="s">
        <v>56</v>
      </c>
      <c r="S4190" s="566" t="s">
        <v>25</v>
      </c>
      <c r="T4190" s="567" t="s">
        <v>4108</v>
      </c>
      <c r="U4190" s="625" t="s">
        <v>23</v>
      </c>
      <c r="V4190" s="568">
        <v>350</v>
      </c>
      <c r="W4190" s="17"/>
      <c r="X4190" s="554"/>
    </row>
    <row r="4191" spans="14:24" ht="50.1" customHeight="1">
      <c r="N4191" s="9">
        <v>3</v>
      </c>
      <c r="O4191" s="565" t="str">
        <f t="shared" si="786"/>
        <v>030802آب پاشي و كوبيدن بستر خاكريزها يا كف ترانشه‌ها و مانند آن‌ها، تاعمق 15 سانتي‌متر با تراكم 85 درصد به‌روش آشو اصلاحي.</v>
      </c>
      <c r="P4191" s="620" t="s">
        <v>228</v>
      </c>
      <c r="Q4191" s="566">
        <v>3</v>
      </c>
      <c r="R4191" s="566" t="s">
        <v>56</v>
      </c>
      <c r="S4191" s="566" t="s">
        <v>25</v>
      </c>
      <c r="T4191" s="567" t="s">
        <v>4109</v>
      </c>
      <c r="U4191" s="625" t="s">
        <v>23</v>
      </c>
      <c r="V4191" s="568">
        <v>1170</v>
      </c>
      <c r="W4191" s="17"/>
      <c r="X4191" s="554"/>
    </row>
    <row r="4192" spans="14:24" ht="50.1" customHeight="1">
      <c r="N4192" s="9">
        <v>3</v>
      </c>
      <c r="O4192" s="565" t="str">
        <f t="shared" si="786"/>
        <v>030803آب پاشي و كوبيدن بستر خاكريزها يا كف ترانشه‌ها و مانند آن‌ها، تا عمق 15 سانتي‌متر با تراكم 90 درصد به‌روش آشو اصلاحي.</v>
      </c>
      <c r="P4192" s="620" t="s">
        <v>229</v>
      </c>
      <c r="Q4192" s="566">
        <v>3</v>
      </c>
      <c r="R4192" s="566" t="s">
        <v>56</v>
      </c>
      <c r="S4192" s="566" t="s">
        <v>25</v>
      </c>
      <c r="T4192" s="567" t="s">
        <v>4110</v>
      </c>
      <c r="U4192" s="625" t="s">
        <v>23</v>
      </c>
      <c r="V4192" s="568">
        <v>1540</v>
      </c>
      <c r="W4192" s="17"/>
      <c r="X4192" s="554"/>
    </row>
    <row r="4193" spans="14:24" ht="50.1" customHeight="1">
      <c r="N4193" s="9">
        <v>3</v>
      </c>
      <c r="O4193" s="565" t="str">
        <f t="shared" si="786"/>
        <v>030804آب پاشي و كوبيدن بستر خاكريزها ياكف ترانشه‌ها و مانند آن‌ها، تا عمق 15 سانتي‌متر با تراكم 95 درصد به‌روش آشو اصلاحي.</v>
      </c>
      <c r="P4193" s="620" t="s">
        <v>230</v>
      </c>
      <c r="Q4193" s="566">
        <v>3</v>
      </c>
      <c r="R4193" s="566" t="s">
        <v>56</v>
      </c>
      <c r="S4193" s="566" t="s">
        <v>25</v>
      </c>
      <c r="T4193" s="567" t="s">
        <v>4111</v>
      </c>
      <c r="U4193" s="625" t="s">
        <v>23</v>
      </c>
      <c r="V4193" s="568">
        <v>1890</v>
      </c>
      <c r="W4193" s="17"/>
      <c r="X4193" s="554"/>
    </row>
    <row r="4194" spans="14:24" ht="50.1" customHeight="1">
      <c r="N4194" s="9">
        <v>3</v>
      </c>
      <c r="O4194" s="565" t="str">
        <f t="shared" si="786"/>
        <v>030805آب پاشي و كوبيدن بستر خاكريزها يا كف ترانشه و مانند آن‌ها، تاعمق 15 سانتي‌متر با تراكم 100 درصدبه‌روش آشو اصلاحي.</v>
      </c>
      <c r="P4194" s="620" t="s">
        <v>231</v>
      </c>
      <c r="Q4194" s="566">
        <v>3</v>
      </c>
      <c r="R4194" s="566" t="s">
        <v>56</v>
      </c>
      <c r="S4194" s="566" t="s">
        <v>25</v>
      </c>
      <c r="T4194" s="567" t="s">
        <v>4112</v>
      </c>
      <c r="U4194" s="625" t="s">
        <v>23</v>
      </c>
      <c r="V4194" s="568">
        <v>2800</v>
      </c>
      <c r="W4194" s="17"/>
      <c r="X4194" s="554"/>
    </row>
    <row r="4195" spans="14:24" ht="50.1" customHeight="1">
      <c r="N4195" s="9">
        <v>3</v>
      </c>
      <c r="O4195" s="565" t="str">
        <f t="shared" si="786"/>
        <v>030901پخش، آب پاشي، تسطيح، پروفيله كردن، رگلاژ و كوبيدن قشرهاي خاكريزي و توونان، با 85 درصد كوبيدگي به‌روش آشو اصلاحي، وقتي كه ضخامت قشرهاي خاكريزي پس از كوبيده شدن حداكثر 15 سانتي‌متر باشد.</v>
      </c>
      <c r="P4195" s="620" t="s">
        <v>232</v>
      </c>
      <c r="Q4195" s="566">
        <v>3</v>
      </c>
      <c r="R4195" s="566" t="s">
        <v>56</v>
      </c>
      <c r="S4195" s="566" t="s">
        <v>25</v>
      </c>
      <c r="T4195" s="567" t="s">
        <v>4113</v>
      </c>
      <c r="U4195" s="625" t="s">
        <v>57</v>
      </c>
      <c r="V4195" s="568">
        <v>15600</v>
      </c>
      <c r="W4195" s="17"/>
      <c r="X4195" s="554"/>
    </row>
    <row r="4196" spans="14:24" ht="50.1" customHeight="1">
      <c r="N4196" s="9">
        <v>3</v>
      </c>
      <c r="O4196" s="565" t="str">
        <f t="shared" si="786"/>
        <v>030902پخش، آب پاشي، تسطيح، پروفيله كردن، رگلاژ و كوبيدن قشرهاي خاكريزي و توونان، با 90 درصد كوبيدگي به‌روش آشو اصلاحي، وقتي كه ضخامت قشرهاي خاكريزي پس از كوبيده شدن حداكثر 15 سانتي‌متر باشد.</v>
      </c>
      <c r="P4196" s="620" t="s">
        <v>233</v>
      </c>
      <c r="Q4196" s="566">
        <v>3</v>
      </c>
      <c r="R4196" s="566" t="s">
        <v>56</v>
      </c>
      <c r="S4196" s="566" t="s">
        <v>25</v>
      </c>
      <c r="T4196" s="567" t="s">
        <v>4114</v>
      </c>
      <c r="U4196" s="625" t="s">
        <v>57</v>
      </c>
      <c r="V4196" s="568">
        <v>18000</v>
      </c>
      <c r="W4196" s="17"/>
      <c r="X4196" s="554"/>
    </row>
    <row r="4197" spans="14:24" ht="50.1" customHeight="1">
      <c r="N4197" s="9">
        <v>3</v>
      </c>
      <c r="O4197" s="565" t="str">
        <f t="shared" si="786"/>
        <v>030903پخش، آب پاشي، تسطيح، پروفيله كردن، رگلاژ و كوبيدن قشرهاي خاكريزي و توونان، با 95 درصد كوبيدگي به‌روش آشو اصلاحي، وقتي كه ضخامت قشرهاي خاكريزي پس از كوبيده شدن حداكثر 15 سانتي‌متر باشد.</v>
      </c>
      <c r="P4197" s="620" t="s">
        <v>234</v>
      </c>
      <c r="Q4197" s="566">
        <v>3</v>
      </c>
      <c r="R4197" s="566" t="s">
        <v>56</v>
      </c>
      <c r="S4197" s="566" t="s">
        <v>25</v>
      </c>
      <c r="T4197" s="567" t="s">
        <v>4115</v>
      </c>
      <c r="U4197" s="625" t="s">
        <v>57</v>
      </c>
      <c r="V4197" s="568">
        <v>20400</v>
      </c>
      <c r="W4197" s="17"/>
      <c r="X4197" s="554"/>
    </row>
    <row r="4198" spans="14:24" ht="50.1" customHeight="1">
      <c r="N4198" s="9">
        <v>3</v>
      </c>
      <c r="O4198" s="565" t="str">
        <f t="shared" si="786"/>
        <v>030904پخش، آب پاشي، تسطيح، پروفيله كردن، رگلاژ و كوبيدن قشرهاي خاكريزي و توونان، با100 درصد كوبيدگي به‌روش آشو اصلاحي، وقتي كه ضخامت قشرهاي خاكريزي پس از كوبيده شدن حداكثر 15 سانتي‌متر باشد.</v>
      </c>
      <c r="P4198" s="620" t="s">
        <v>235</v>
      </c>
      <c r="Q4198" s="566">
        <v>3</v>
      </c>
      <c r="R4198" s="566" t="s">
        <v>56</v>
      </c>
      <c r="S4198" s="566" t="s">
        <v>25</v>
      </c>
      <c r="T4198" s="567" t="s">
        <v>4116</v>
      </c>
      <c r="U4198" s="625" t="s">
        <v>57</v>
      </c>
      <c r="V4198" s="568">
        <v>26500</v>
      </c>
      <c r="W4198" s="17"/>
      <c r="X4198" s="554"/>
    </row>
    <row r="4199" spans="14:24" ht="50.1" customHeight="1">
      <c r="N4199" s="9">
        <v>3</v>
      </c>
      <c r="O4199" s="565" t="str">
        <f t="shared" si="786"/>
        <v>030905تحکيم زمين‌هاي ماسه‌اي به روش تراکم ديناميکي (Dynamic Compaction) همراه با افزودن خاک مناسب.</v>
      </c>
      <c r="P4199" s="620" t="s">
        <v>236</v>
      </c>
      <c r="Q4199" s="566">
        <v>3</v>
      </c>
      <c r="R4199" s="566" t="s">
        <v>56</v>
      </c>
      <c r="S4199" s="566" t="s">
        <v>25</v>
      </c>
      <c r="T4199" s="567" t="s">
        <v>4117</v>
      </c>
      <c r="U4199" s="625"/>
      <c r="V4199" s="569">
        <v>0</v>
      </c>
      <c r="W4199" s="17"/>
      <c r="X4199" s="554"/>
    </row>
    <row r="4200" spans="14:24" ht="50.1" customHeight="1">
      <c r="N4200" s="9">
        <v>3</v>
      </c>
      <c r="O4200" s="565" t="str">
        <f t="shared" si="786"/>
        <v>031001ريختن خاك‌ها يا مصالح سنگي موجود كنار پي‌ها، گودها و كانال‌ها، به‌درون پي‌ها، گودها و كانال‌ها.</v>
      </c>
      <c r="P4200" s="620" t="s">
        <v>237</v>
      </c>
      <c r="Q4200" s="566">
        <v>3</v>
      </c>
      <c r="R4200" s="566" t="s">
        <v>56</v>
      </c>
      <c r="S4200" s="566" t="s">
        <v>25</v>
      </c>
      <c r="T4200" s="567" t="s">
        <v>4118</v>
      </c>
      <c r="U4200" s="625" t="s">
        <v>57</v>
      </c>
      <c r="V4200" s="568">
        <v>3460</v>
      </c>
      <c r="W4200" s="17"/>
      <c r="X4200" s="554"/>
    </row>
    <row r="4201" spans="14:24" ht="50.1" customHeight="1">
      <c r="N4201" s="9">
        <v>3</v>
      </c>
      <c r="O4201" s="565" t="str">
        <f t="shared" si="786"/>
        <v>031002تهيه خاك مناسب، از خارج كارگاه، براي خاكريزها شامل كندن، بارگيري و حمل، تا فاصله 500 متر و باراندازي در محل مصرف.</v>
      </c>
      <c r="P4201" s="620" t="s">
        <v>238</v>
      </c>
      <c r="Q4201" s="566">
        <v>3</v>
      </c>
      <c r="R4201" s="566" t="s">
        <v>56</v>
      </c>
      <c r="S4201" s="566" t="s">
        <v>25</v>
      </c>
      <c r="T4201" s="567" t="s">
        <v>4119</v>
      </c>
      <c r="U4201" s="625" t="s">
        <v>57</v>
      </c>
      <c r="V4201" s="568">
        <v>30600</v>
      </c>
      <c r="W4201" s="17"/>
      <c r="X4201" s="554"/>
    </row>
    <row r="4202" spans="14:24" ht="50.1" customHeight="1">
      <c r="N4202" s="9">
        <v>3</v>
      </c>
      <c r="O4202" s="565" t="str">
        <f t="shared" si="786"/>
        <v>031003اختلاط دو ياچند نوع مصالح، به‌منظور ساختن بدنه راه و ساير كارهاي مشابه آن.</v>
      </c>
      <c r="P4202" s="620" t="s">
        <v>239</v>
      </c>
      <c r="Q4202" s="566">
        <v>3</v>
      </c>
      <c r="R4202" s="566" t="s">
        <v>56</v>
      </c>
      <c r="S4202" s="566" t="s">
        <v>25</v>
      </c>
      <c r="T4202" s="567" t="s">
        <v>4120</v>
      </c>
      <c r="U4202" s="625" t="s">
        <v>57</v>
      </c>
      <c r="V4202" s="568">
        <v>4700</v>
      </c>
      <c r="W4202" s="17"/>
      <c r="X4202" s="554"/>
    </row>
    <row r="4203" spans="14:24" ht="50.1" customHeight="1">
      <c r="N4203" s="9">
        <v>3</v>
      </c>
      <c r="O4203" s="565" t="str">
        <f t="shared" si="786"/>
        <v>031004پخش خاك‌هاي نباتي ريسه شده، تنظيم و رگلاژ آن در محل‌هاي مورد نظر.</v>
      </c>
      <c r="P4203" s="620" t="s">
        <v>240</v>
      </c>
      <c r="Q4203" s="566">
        <v>3</v>
      </c>
      <c r="R4203" s="566" t="s">
        <v>56</v>
      </c>
      <c r="S4203" s="566" t="s">
        <v>25</v>
      </c>
      <c r="T4203" s="567" t="s">
        <v>4121</v>
      </c>
      <c r="U4203" s="625" t="s">
        <v>57</v>
      </c>
      <c r="V4203" s="568">
        <v>2980</v>
      </c>
      <c r="W4203" s="17"/>
      <c r="X4203" s="554"/>
    </row>
    <row r="4204" spans="14:24" ht="50.1" customHeight="1">
      <c r="N4204" s="9">
        <v>3</v>
      </c>
      <c r="O4204" s="565" t="str">
        <f t="shared" si="786"/>
        <v>031005پخش مصالح حاصل از خاكبرداري، كه در محل‌هاي تعيين شده با هرضخامت دپو شود.</v>
      </c>
      <c r="P4204" s="620" t="s">
        <v>241</v>
      </c>
      <c r="Q4204" s="566">
        <v>3</v>
      </c>
      <c r="R4204" s="566" t="s">
        <v>56</v>
      </c>
      <c r="S4204" s="566" t="s">
        <v>25</v>
      </c>
      <c r="T4204" s="567" t="s">
        <v>4122</v>
      </c>
      <c r="U4204" s="625" t="s">
        <v>57</v>
      </c>
      <c r="V4204" s="568">
        <v>2040</v>
      </c>
      <c r="W4204" s="17"/>
      <c r="X4204" s="554"/>
    </row>
    <row r="4205" spans="14:24" ht="50.1" customHeight="1">
      <c r="N4205" s="9">
        <v>3</v>
      </c>
      <c r="O4205" s="565" t="str">
        <f t="shared" si="786"/>
        <v>031101تهيه ماسه بادي، شامل كندن بارگيري و حمل تا فاصله 500 متر و باراندازي درمحل مصرف.</v>
      </c>
      <c r="P4205" s="620" t="s">
        <v>242</v>
      </c>
      <c r="Q4205" s="566">
        <v>3</v>
      </c>
      <c r="R4205" s="566" t="s">
        <v>56</v>
      </c>
      <c r="S4205" s="566" t="s">
        <v>25</v>
      </c>
      <c r="T4205" s="567" t="s">
        <v>4123</v>
      </c>
      <c r="U4205" s="625" t="s">
        <v>57</v>
      </c>
      <c r="V4205" s="568">
        <v>31000</v>
      </c>
      <c r="W4205" s="17"/>
      <c r="X4205" s="554"/>
    </row>
    <row r="4206" spans="14:24" ht="50.1" customHeight="1">
      <c r="N4206" s="9">
        <v>3</v>
      </c>
      <c r="O4206" s="565" t="str">
        <f t="shared" si="786"/>
        <v>031102پخش، تسطيح، غرقاب كردن و كوبيدن ماسه بادي براي ساختمان بدنه راه و محوطه.</v>
      </c>
      <c r="P4206" s="620" t="s">
        <v>243</v>
      </c>
      <c r="Q4206" s="566">
        <v>3</v>
      </c>
      <c r="R4206" s="566" t="s">
        <v>56</v>
      </c>
      <c r="S4206" s="566" t="s">
        <v>25</v>
      </c>
      <c r="T4206" s="567" t="s">
        <v>4124</v>
      </c>
      <c r="U4206" s="625" t="s">
        <v>57</v>
      </c>
      <c r="V4206" s="568">
        <v>34600</v>
      </c>
      <c r="W4206" s="17"/>
      <c r="X4206" s="554"/>
    </row>
    <row r="4207" spans="14:24" ht="50.1" customHeight="1">
      <c r="N4207" s="9">
        <v>3</v>
      </c>
      <c r="O4207" s="565" t="str">
        <f t="shared" si="786"/>
        <v>031103پخش، تسطيح و كوبيدن ماسه بادي براي تحكيم بستر راه و محوطه.</v>
      </c>
      <c r="P4207" s="620" t="s">
        <v>244</v>
      </c>
      <c r="Q4207" s="566">
        <v>3</v>
      </c>
      <c r="R4207" s="566" t="s">
        <v>56</v>
      </c>
      <c r="S4207" s="566" t="s">
        <v>25</v>
      </c>
      <c r="T4207" s="567" t="s">
        <v>4125</v>
      </c>
      <c r="U4207" s="625" t="s">
        <v>57</v>
      </c>
      <c r="V4207" s="568">
        <v>25700</v>
      </c>
      <c r="W4207" s="17"/>
      <c r="X4207" s="554"/>
    </row>
    <row r="4208" spans="14:24" ht="50.1" customHeight="1">
      <c r="N4208" s="9">
        <v>3</v>
      </c>
      <c r="O4208" s="565" t="str">
        <f t="shared" si="786"/>
        <v>031201چال زني تا قطر 86 ميليمتر در هر نوع خاك به هر طول و زاويه تا 20 درجه نسبت به سطح افق.</v>
      </c>
      <c r="P4208" s="620" t="s">
        <v>518</v>
      </c>
      <c r="Q4208" s="566">
        <v>3</v>
      </c>
      <c r="R4208" s="566" t="s">
        <v>56</v>
      </c>
      <c r="S4208" s="566" t="s">
        <v>25</v>
      </c>
      <c r="T4208" s="567" t="s">
        <v>4126</v>
      </c>
      <c r="U4208" s="625" t="s">
        <v>509</v>
      </c>
      <c r="V4208" s="568">
        <v>198400</v>
      </c>
      <c r="W4208" s="17"/>
      <c r="X4208" s="554"/>
    </row>
    <row r="4209" spans="14:24" ht="50.1" customHeight="1">
      <c r="N4209" s="9">
        <v>3</v>
      </c>
      <c r="O4209" s="565" t="str">
        <f t="shared" si="786"/>
        <v>031202چال زني به قطر 86 ميليمتر و بيشتر در هر نوع خاك به هر طول و زاويه تا 20 درجه نسبت به سطح افق.</v>
      </c>
      <c r="P4209" s="620" t="s">
        <v>519</v>
      </c>
      <c r="Q4209" s="566">
        <v>3</v>
      </c>
      <c r="R4209" s="566" t="s">
        <v>56</v>
      </c>
      <c r="S4209" s="566" t="s">
        <v>25</v>
      </c>
      <c r="T4209" s="567" t="s">
        <v>4127</v>
      </c>
      <c r="U4209" s="625" t="s">
        <v>509</v>
      </c>
      <c r="V4209" s="568">
        <v>217300</v>
      </c>
      <c r="W4209" s="17"/>
      <c r="X4209" s="554"/>
    </row>
    <row r="4210" spans="14:24" ht="50.1" customHeight="1">
      <c r="N4210" s="9">
        <v>3</v>
      </c>
      <c r="O4210" s="565" t="str">
        <f t="shared" si="786"/>
        <v>031203كسر بها به رديف هاي 031201 و 031202 براي حفاري با زاويه بيشتر از 20 درجه نسبت به سطح افق تا 60 درجه به ازاي هر درجه.</v>
      </c>
      <c r="P4210" s="620" t="s">
        <v>520</v>
      </c>
      <c r="Q4210" s="566">
        <v>3</v>
      </c>
      <c r="R4210" s="566" t="s">
        <v>56</v>
      </c>
      <c r="S4210" s="566" t="s">
        <v>25</v>
      </c>
      <c r="T4210" s="567" t="s">
        <v>4128</v>
      </c>
      <c r="U4210" s="625" t="s">
        <v>80</v>
      </c>
      <c r="V4210" s="572">
        <v>-0.5</v>
      </c>
      <c r="W4210" s="17"/>
      <c r="X4210" s="554"/>
    </row>
    <row r="4211" spans="14:24" ht="50.1" customHeight="1">
      <c r="N4211" s="91" t="s">
        <v>545</v>
      </c>
      <c r="O4211" s="565" t="str">
        <f t="shared" si="786"/>
        <v>031204خاکی باماشین</v>
      </c>
      <c r="P4211" s="597" t="s">
        <v>546</v>
      </c>
      <c r="Q4211" s="566">
        <v>3</v>
      </c>
      <c r="R4211" s="566" t="s">
        <v>56</v>
      </c>
      <c r="S4211" s="566" t="s">
        <v>25</v>
      </c>
      <c r="T4211" s="571" t="s">
        <v>549</v>
      </c>
      <c r="U4211" s="626" t="s">
        <v>29</v>
      </c>
      <c r="V4211" s="93">
        <v>1000</v>
      </c>
      <c r="W4211" s="17"/>
    </row>
    <row r="4212" spans="14:24" ht="50.1" customHeight="1">
      <c r="N4212" s="91" t="s">
        <v>545</v>
      </c>
      <c r="O4212" s="565" t="str">
        <f t="shared" si="786"/>
        <v>031205خاکی باماشین 1</v>
      </c>
      <c r="P4212" s="597" t="s">
        <v>547</v>
      </c>
      <c r="Q4212" s="566">
        <v>3</v>
      </c>
      <c r="R4212" s="566" t="s">
        <v>56</v>
      </c>
      <c r="S4212" s="566" t="s">
        <v>25</v>
      </c>
      <c r="T4212" s="571" t="s">
        <v>7039</v>
      </c>
      <c r="U4212" s="626" t="s">
        <v>29</v>
      </c>
      <c r="V4212" s="93">
        <v>1000</v>
      </c>
      <c r="W4212" s="17"/>
    </row>
    <row r="4213" spans="14:24" ht="50.1" customHeight="1">
      <c r="N4213" s="91" t="s">
        <v>545</v>
      </c>
      <c r="O4213" s="565" t="str">
        <f t="shared" si="786"/>
        <v>031206خاکی باماشین 2</v>
      </c>
      <c r="P4213" s="597" t="s">
        <v>548</v>
      </c>
      <c r="Q4213" s="566">
        <v>3</v>
      </c>
      <c r="R4213" s="566" t="s">
        <v>56</v>
      </c>
      <c r="S4213" s="566" t="s">
        <v>25</v>
      </c>
      <c r="T4213" s="571" t="s">
        <v>7040</v>
      </c>
      <c r="U4213" s="626" t="s">
        <v>29</v>
      </c>
      <c r="V4213" s="93">
        <v>1000</v>
      </c>
      <c r="W4213" s="17"/>
    </row>
    <row r="4214" spans="14:24" ht="50.1" customHeight="1">
      <c r="N4214" s="9">
        <v>4</v>
      </c>
      <c r="O4214" s="565" t="str">
        <f t="shared" si="786"/>
        <v>040101سنگ چيني دركف ساختمان (بلوكاژ) با سنگ قلوه.</v>
      </c>
      <c r="P4214" s="630" t="s">
        <v>245</v>
      </c>
      <c r="Q4214" s="566">
        <v>4</v>
      </c>
      <c r="R4214" s="566" t="s">
        <v>44</v>
      </c>
      <c r="S4214" s="566" t="s">
        <v>25</v>
      </c>
      <c r="T4214" s="567" t="s">
        <v>4129</v>
      </c>
      <c r="U4214" s="625" t="s">
        <v>57</v>
      </c>
      <c r="V4214" s="568">
        <v>254500</v>
      </c>
      <c r="W4214" s="17"/>
    </row>
    <row r="4215" spans="14:24" ht="50.1" customHeight="1">
      <c r="N4215" s="9">
        <v>4</v>
      </c>
      <c r="O4215" s="565" t="str">
        <f t="shared" si="786"/>
        <v>040102سنگ چيني دركف ساختمان (بلوكاژ) با سنگ لاشه.</v>
      </c>
      <c r="P4215" s="431" t="s">
        <v>246</v>
      </c>
      <c r="Q4215" s="566">
        <v>4</v>
      </c>
      <c r="R4215" s="566" t="s">
        <v>44</v>
      </c>
      <c r="S4215" s="566" t="s">
        <v>25</v>
      </c>
      <c r="T4215" s="567" t="s">
        <v>4130</v>
      </c>
      <c r="U4215" s="625" t="s">
        <v>57</v>
      </c>
      <c r="V4215" s="568">
        <v>492000</v>
      </c>
      <c r="W4215" s="17"/>
      <c r="X4215" s="554"/>
    </row>
    <row r="4216" spans="14:24" ht="50.1" customHeight="1">
      <c r="N4216" s="9">
        <v>4</v>
      </c>
      <c r="O4216" s="565" t="str">
        <f t="shared" si="786"/>
        <v>040103سنگ ريزي پشت ديوارها و پي‌ها(درناژ) با سنگ قلوه.</v>
      </c>
      <c r="P4216" s="431" t="s">
        <v>247</v>
      </c>
      <c r="Q4216" s="566">
        <v>4</v>
      </c>
      <c r="R4216" s="566" t="s">
        <v>44</v>
      </c>
      <c r="S4216" s="566" t="s">
        <v>25</v>
      </c>
      <c r="T4216" s="567" t="s">
        <v>4131</v>
      </c>
      <c r="U4216" s="625" t="s">
        <v>57</v>
      </c>
      <c r="V4216" s="568">
        <v>232500</v>
      </c>
      <c r="W4216" s="17"/>
      <c r="X4216" s="554"/>
    </row>
    <row r="4217" spans="14:24" ht="50.1" customHeight="1">
      <c r="N4217" s="9">
        <v>4</v>
      </c>
      <c r="O4217" s="565" t="str">
        <f t="shared" si="786"/>
        <v>040104سنگ ريزي پشت ديوارها و پي‌ها (درناژ) با سنگ لاشه.</v>
      </c>
      <c r="P4217" s="431" t="s">
        <v>248</v>
      </c>
      <c r="Q4217" s="566">
        <v>4</v>
      </c>
      <c r="R4217" s="566" t="s">
        <v>44</v>
      </c>
      <c r="S4217" s="566" t="s">
        <v>25</v>
      </c>
      <c r="T4217" s="567" t="s">
        <v>4132</v>
      </c>
      <c r="U4217" s="625" t="s">
        <v>57</v>
      </c>
      <c r="V4217" s="568">
        <v>402000</v>
      </c>
      <c r="W4217" s="17"/>
      <c r="X4217" s="554"/>
    </row>
    <row r="4218" spans="14:24" ht="50.1" customHeight="1">
      <c r="N4218" s="9">
        <v>4</v>
      </c>
      <c r="O4218" s="565" t="str">
        <f t="shared" si="786"/>
        <v>040105تهيه، ساخت و نصب تورسنگ (گابيون) با توري گالوانيزه و سنگ قلوه.</v>
      </c>
      <c r="P4218" s="431" t="s">
        <v>249</v>
      </c>
      <c r="Q4218" s="566">
        <v>4</v>
      </c>
      <c r="R4218" s="566" t="s">
        <v>44</v>
      </c>
      <c r="S4218" s="566" t="s">
        <v>25</v>
      </c>
      <c r="T4218" s="567" t="s">
        <v>4133</v>
      </c>
      <c r="U4218" s="625" t="s">
        <v>57</v>
      </c>
      <c r="V4218" s="568">
        <v>786500</v>
      </c>
      <c r="W4218" s="17"/>
      <c r="X4218" s="554"/>
    </row>
    <row r="4219" spans="14:24" ht="50.1" customHeight="1">
      <c r="N4219" s="9">
        <v>4</v>
      </c>
      <c r="O4219" s="565" t="str">
        <f t="shared" si="786"/>
        <v>040106تهيه، ساخت و نصب تورسنگ (گابيون) با توري گالوانيزه و سنگ لاشه.</v>
      </c>
      <c r="P4219" s="431" t="s">
        <v>250</v>
      </c>
      <c r="Q4219" s="566">
        <v>4</v>
      </c>
      <c r="R4219" s="566" t="s">
        <v>44</v>
      </c>
      <c r="S4219" s="566" t="s">
        <v>25</v>
      </c>
      <c r="T4219" s="567" t="s">
        <v>4134</v>
      </c>
      <c r="U4219" s="625" t="s">
        <v>57</v>
      </c>
      <c r="V4219" s="568">
        <v>978500</v>
      </c>
      <c r="W4219" s="17"/>
      <c r="X4219" s="554"/>
    </row>
    <row r="4220" spans="14:24" ht="50.1" customHeight="1">
      <c r="N4220" s="9">
        <v>4</v>
      </c>
      <c r="O4220" s="565" t="str">
        <f t="shared" si="786"/>
        <v>040201بنايي با سنگ لاشه و ملات ماسه آهك 1:3 در پي.</v>
      </c>
      <c r="P4220" s="431" t="s">
        <v>251</v>
      </c>
      <c r="Q4220" s="566">
        <v>4</v>
      </c>
      <c r="R4220" s="566" t="s">
        <v>44</v>
      </c>
      <c r="S4220" s="566" t="s">
        <v>25</v>
      </c>
      <c r="T4220" s="567" t="s">
        <v>4135</v>
      </c>
      <c r="U4220" s="625" t="s">
        <v>57</v>
      </c>
      <c r="V4220" s="568">
        <v>917000</v>
      </c>
      <c r="W4220" s="17"/>
      <c r="X4220" s="554"/>
    </row>
    <row r="4221" spans="14:24" ht="50.1" customHeight="1">
      <c r="N4221" s="9">
        <v>4</v>
      </c>
      <c r="O4221" s="565" t="str">
        <f t="shared" si="786"/>
        <v>040202بنايي با سنگ لاشه و ملات باتارد 1:2:8 در پي.</v>
      </c>
      <c r="P4221" s="431" t="s">
        <v>252</v>
      </c>
      <c r="Q4221" s="566">
        <v>4</v>
      </c>
      <c r="R4221" s="566" t="s">
        <v>44</v>
      </c>
      <c r="S4221" s="566" t="s">
        <v>25</v>
      </c>
      <c r="T4221" s="567" t="s">
        <v>4136</v>
      </c>
      <c r="U4221" s="625" t="s">
        <v>57</v>
      </c>
      <c r="V4221" s="568">
        <v>954500</v>
      </c>
      <c r="W4221" s="17"/>
      <c r="X4221" s="554"/>
    </row>
    <row r="4222" spans="14:24" ht="50.1" customHeight="1">
      <c r="N4222" s="9">
        <v>4</v>
      </c>
      <c r="O4222" s="565" t="str">
        <f t="shared" si="786"/>
        <v>040203بنايي با سنگ لاشه و ملات ماسه سيمان 1:6 در پي.</v>
      </c>
      <c r="P4222" s="431" t="s">
        <v>253</v>
      </c>
      <c r="Q4222" s="566">
        <v>4</v>
      </c>
      <c r="R4222" s="566" t="s">
        <v>44</v>
      </c>
      <c r="S4222" s="566" t="s">
        <v>25</v>
      </c>
      <c r="T4222" s="567" t="s">
        <v>4137</v>
      </c>
      <c r="U4222" s="625" t="s">
        <v>57</v>
      </c>
      <c r="V4222" s="568">
        <v>950000</v>
      </c>
      <c r="W4222" s="17"/>
      <c r="X4222" s="554"/>
    </row>
    <row r="4223" spans="14:24" ht="50.1" customHeight="1">
      <c r="N4223" s="9">
        <v>4</v>
      </c>
      <c r="O4223" s="565" t="str">
        <f t="shared" si="786"/>
        <v>040204بنايي با سنگ لاشه و ملات ماسه آهك 1:3 در ديوارها و ساير محل‌هايي كه بالاتر از پي قرار دارند.</v>
      </c>
      <c r="P4223" s="431" t="s">
        <v>254</v>
      </c>
      <c r="Q4223" s="566">
        <v>4</v>
      </c>
      <c r="R4223" s="566" t="s">
        <v>44</v>
      </c>
      <c r="S4223" s="566" t="s">
        <v>25</v>
      </c>
      <c r="T4223" s="567" t="s">
        <v>4138</v>
      </c>
      <c r="U4223" s="625" t="s">
        <v>57</v>
      </c>
      <c r="V4223" s="568">
        <v>1096000</v>
      </c>
      <c r="W4223" s="17"/>
      <c r="X4223" s="554"/>
    </row>
    <row r="4224" spans="14:24" ht="50.1" customHeight="1">
      <c r="N4224" s="9">
        <v>4</v>
      </c>
      <c r="O4224" s="565" t="str">
        <f t="shared" si="786"/>
        <v>040205بنايي با سنگ لاشه و ملات باتارد 1:2:8، در ديوارها و ساير محل‌هايي كه بالاتر از پي قرار دارند.</v>
      </c>
      <c r="P4224" s="431" t="s">
        <v>255</v>
      </c>
      <c r="Q4224" s="566">
        <v>4</v>
      </c>
      <c r="R4224" s="566" t="s">
        <v>44</v>
      </c>
      <c r="S4224" s="566" t="s">
        <v>25</v>
      </c>
      <c r="T4224" s="567" t="s">
        <v>4139</v>
      </c>
      <c r="U4224" s="625" t="s">
        <v>57</v>
      </c>
      <c r="V4224" s="568">
        <v>1133000</v>
      </c>
      <c r="W4224" s="17"/>
      <c r="X4224" s="554"/>
    </row>
    <row r="4225" spans="14:24" ht="50.1" customHeight="1">
      <c r="N4225" s="9">
        <v>4</v>
      </c>
      <c r="O4225" s="565" t="str">
        <f t="shared" si="786"/>
        <v>040206بنايي با سنگ لاشه و ملات ماسه سيمان 1:6 در ديوارها و ساير محل‌هايي كه بالاتر از پي قرار دارند.</v>
      </c>
      <c r="P4225" s="431" t="s">
        <v>256</v>
      </c>
      <c r="Q4225" s="566">
        <v>4</v>
      </c>
      <c r="R4225" s="566" t="s">
        <v>44</v>
      </c>
      <c r="S4225" s="566" t="s">
        <v>25</v>
      </c>
      <c r="T4225" s="567" t="s">
        <v>4140</v>
      </c>
      <c r="U4225" s="625" t="s">
        <v>57</v>
      </c>
      <c r="V4225" s="568">
        <v>1056000</v>
      </c>
      <c r="W4225" s="17"/>
      <c r="X4225" s="554"/>
    </row>
    <row r="4226" spans="14:24" ht="50.1" customHeight="1">
      <c r="N4226" s="9">
        <v>4</v>
      </c>
      <c r="O4226" s="565" t="str">
        <f t="shared" si="786"/>
        <v>040207سنگ قلوه غرقاب در ملات ماسه سيمان 1:6.</v>
      </c>
      <c r="P4226" s="431" t="s">
        <v>257</v>
      </c>
      <c r="Q4226" s="566">
        <v>4</v>
      </c>
      <c r="R4226" s="566" t="s">
        <v>44</v>
      </c>
      <c r="S4226" s="566" t="s">
        <v>25</v>
      </c>
      <c r="T4226" s="567" t="s">
        <v>4141</v>
      </c>
      <c r="U4226" s="625" t="s">
        <v>57</v>
      </c>
      <c r="V4226" s="568">
        <v>487500</v>
      </c>
      <c r="W4226" s="17"/>
      <c r="X4226" s="554"/>
    </row>
    <row r="4227" spans="14:24" ht="50.1" customHeight="1">
      <c r="N4227" s="9">
        <v>4</v>
      </c>
      <c r="O4227" s="565" t="str">
        <f t="shared" si="786"/>
        <v>040208سنگ لاشه غرقاب در ملات ماسه سيمان 1:6.</v>
      </c>
      <c r="P4227" s="431" t="s">
        <v>258</v>
      </c>
      <c r="Q4227" s="566">
        <v>4</v>
      </c>
      <c r="R4227" s="566" t="s">
        <v>44</v>
      </c>
      <c r="S4227" s="566" t="s">
        <v>25</v>
      </c>
      <c r="T4227" s="567" t="s">
        <v>4142</v>
      </c>
      <c r="U4227" s="625" t="s">
        <v>57</v>
      </c>
      <c r="V4227" s="568">
        <v>689000</v>
      </c>
      <c r="W4227" s="17"/>
      <c r="X4227" s="554"/>
    </row>
    <row r="4228" spans="14:24" ht="50.1" customHeight="1">
      <c r="N4228" s="9">
        <v>4</v>
      </c>
      <c r="O4228" s="565" t="str">
        <f t="shared" si="786"/>
        <v>040301نماسازي باسنگ قلوه رودخانه، با ملات ماسه سيمان 1:6 به انضمام بندكشي.</v>
      </c>
      <c r="P4228" s="431" t="s">
        <v>259</v>
      </c>
      <c r="Q4228" s="566">
        <v>4</v>
      </c>
      <c r="R4228" s="566" t="s">
        <v>44</v>
      </c>
      <c r="S4228" s="566" t="s">
        <v>25</v>
      </c>
      <c r="T4228" s="567" t="s">
        <v>4143</v>
      </c>
      <c r="U4228" s="625" t="s">
        <v>23</v>
      </c>
      <c r="V4228" s="568">
        <v>299500</v>
      </c>
      <c r="W4228" s="17"/>
      <c r="X4228" s="554"/>
    </row>
    <row r="4229" spans="14:24" ht="50.1" customHeight="1">
      <c r="N4229" s="9">
        <v>4</v>
      </c>
      <c r="O4229" s="565" t="str">
        <f t="shared" si="786"/>
        <v>040302اضافه بهاي نماسازي به‌رديف‌هاي بنايي با سنگ لاشه، در صورتي كه، سنگ لاشه به‌صورت نما و به‌شكل موزاييكي اجرا شود.</v>
      </c>
      <c r="P4229" s="431" t="s">
        <v>260</v>
      </c>
      <c r="Q4229" s="566">
        <v>4</v>
      </c>
      <c r="R4229" s="566" t="s">
        <v>44</v>
      </c>
      <c r="S4229" s="566" t="s">
        <v>25</v>
      </c>
      <c r="T4229" s="567" t="s">
        <v>4144</v>
      </c>
      <c r="U4229" s="625" t="s">
        <v>23</v>
      </c>
      <c r="V4229" s="568">
        <v>109500</v>
      </c>
      <c r="W4229" s="17"/>
      <c r="X4229" s="554"/>
    </row>
    <row r="4230" spans="14:24" ht="50.1" customHeight="1">
      <c r="N4230" s="9">
        <v>4</v>
      </c>
      <c r="O4230" s="565" t="str">
        <f t="shared" si="786"/>
        <v>040303اضافه بهاي نماسازي به‌رديف‌هاي بنايي با سنگ لاشه، در صورتي كه، سنگ لاشه به‌صورت نما و به‌شكل موزاييكي درز شده اجرا شود.</v>
      </c>
      <c r="P4230" s="431" t="s">
        <v>261</v>
      </c>
      <c r="Q4230" s="566">
        <v>4</v>
      </c>
      <c r="R4230" s="566" t="s">
        <v>44</v>
      </c>
      <c r="S4230" s="566" t="s">
        <v>25</v>
      </c>
      <c r="T4230" s="567" t="s">
        <v>4145</v>
      </c>
      <c r="U4230" s="625" t="s">
        <v>23</v>
      </c>
      <c r="V4230" s="568">
        <v>132500</v>
      </c>
      <c r="W4230" s="17"/>
      <c r="X4230" s="554"/>
    </row>
    <row r="4231" spans="14:24" ht="50.1" customHeight="1">
      <c r="N4231" s="9">
        <v>4</v>
      </c>
      <c r="O4231" s="565" t="str">
        <f t="shared" si="786"/>
        <v>040304اضافه بها به‌رديف‌هاي بنايي با سنگ لاشه، براي نماسازي با سنگ بادبر.</v>
      </c>
      <c r="P4231" s="431" t="s">
        <v>262</v>
      </c>
      <c r="Q4231" s="566">
        <v>4</v>
      </c>
      <c r="R4231" s="566" t="s">
        <v>44</v>
      </c>
      <c r="S4231" s="566" t="s">
        <v>25</v>
      </c>
      <c r="T4231" s="567" t="s">
        <v>4146</v>
      </c>
      <c r="U4231" s="625" t="s">
        <v>23</v>
      </c>
      <c r="V4231" s="568">
        <v>153500</v>
      </c>
      <c r="W4231" s="17"/>
      <c r="X4231" s="554"/>
    </row>
    <row r="4232" spans="14:24" ht="50.1" customHeight="1">
      <c r="N4232" s="9">
        <v>4</v>
      </c>
      <c r="O4232" s="565" t="str">
        <f t="shared" si="786"/>
        <v>040305اضافه بها به‌رديف‌هاي بنايي با سنگ لاشه، براي نماسازي با سنگ بادبر، با ارتفاع مساوي در هر رگ.</v>
      </c>
      <c r="P4232" s="431" t="s">
        <v>263</v>
      </c>
      <c r="Q4232" s="566">
        <v>4</v>
      </c>
      <c r="R4232" s="566" t="s">
        <v>44</v>
      </c>
      <c r="S4232" s="566" t="s">
        <v>25</v>
      </c>
      <c r="T4232" s="567" t="s">
        <v>4147</v>
      </c>
      <c r="U4232" s="625" t="s">
        <v>23</v>
      </c>
      <c r="V4232" s="568">
        <v>207500</v>
      </c>
      <c r="W4232" s="17"/>
      <c r="X4232" s="554"/>
    </row>
    <row r="4233" spans="14:24" ht="50.1" customHeight="1">
      <c r="N4233" s="9">
        <v>4</v>
      </c>
      <c r="O4233" s="565" t="str">
        <f t="shared" si="786"/>
        <v>040306اضافه بها به‌رديف‌هاي بنايي با سنگ لاشه، براي نماسازي باسنگ بادبر، با ارتفاع مساوي در تمام رگ‌ها.</v>
      </c>
      <c r="P4233" s="431" t="s">
        <v>264</v>
      </c>
      <c r="Q4233" s="566">
        <v>4</v>
      </c>
      <c r="R4233" s="566" t="s">
        <v>44</v>
      </c>
      <c r="S4233" s="566" t="s">
        <v>25</v>
      </c>
      <c r="T4233" s="567" t="s">
        <v>4148</v>
      </c>
      <c r="U4233" s="625" t="s">
        <v>23</v>
      </c>
      <c r="V4233" s="568">
        <v>248000</v>
      </c>
      <c r="W4233" s="17"/>
      <c r="X4233" s="554"/>
    </row>
    <row r="4234" spans="14:24" ht="50.1" customHeight="1">
      <c r="N4234" s="9">
        <v>4</v>
      </c>
      <c r="O4234" s="565" t="str">
        <f t="shared" si="786"/>
        <v>040307اضافه بها به‌بنايي‌هاي سنگي، هرگاه عمليات بنايي پايين تر از تراز آب زيرزميني انجام شود و تخليه آب با تلمبه موتوري در حين اجراي عمليات الزامي باشد.</v>
      </c>
      <c r="P4234" s="431" t="s">
        <v>265</v>
      </c>
      <c r="Q4234" s="566">
        <v>4</v>
      </c>
      <c r="R4234" s="566" t="s">
        <v>44</v>
      </c>
      <c r="S4234" s="566" t="s">
        <v>25</v>
      </c>
      <c r="T4234" s="567" t="s">
        <v>4149</v>
      </c>
      <c r="U4234" s="625" t="s">
        <v>57</v>
      </c>
      <c r="V4234" s="568">
        <v>95500</v>
      </c>
      <c r="W4234" s="17"/>
      <c r="X4234" s="554"/>
    </row>
    <row r="4235" spans="14:24" ht="50.1" customHeight="1">
      <c r="N4235" s="9">
        <v>4</v>
      </c>
      <c r="O4235" s="565" t="str">
        <f t="shared" si="786"/>
        <v>040308اضافه بها به‌هرنوع عمليات بنايي سنگي خارج از پي، درصورتي كه در انحنا، انجام شود.</v>
      </c>
      <c r="P4235" s="431" t="s">
        <v>266</v>
      </c>
      <c r="Q4235" s="566">
        <v>4</v>
      </c>
      <c r="R4235" s="566" t="s">
        <v>44</v>
      </c>
      <c r="S4235" s="566" t="s">
        <v>25</v>
      </c>
      <c r="T4235" s="567" t="s">
        <v>4150</v>
      </c>
      <c r="U4235" s="625" t="s">
        <v>57</v>
      </c>
      <c r="V4235" s="568">
        <v>138000</v>
      </c>
      <c r="W4235" s="17"/>
      <c r="X4235" s="554"/>
    </row>
    <row r="4236" spans="14:24" ht="50.1" customHeight="1">
      <c r="N4236" s="9">
        <v>4</v>
      </c>
      <c r="O4236" s="565" t="str">
        <f t="shared" si="786"/>
        <v>040309تعبيه درز انقطاع در بنايي‌هاي سنگي با تمام عمليات لازم و به‌هر شكل.</v>
      </c>
      <c r="P4236" s="431" t="s">
        <v>267</v>
      </c>
      <c r="Q4236" s="566">
        <v>4</v>
      </c>
      <c r="R4236" s="566" t="s">
        <v>44</v>
      </c>
      <c r="S4236" s="566" t="s">
        <v>25</v>
      </c>
      <c r="T4236" s="567" t="s">
        <v>4151</v>
      </c>
      <c r="U4236" s="625" t="s">
        <v>23</v>
      </c>
      <c r="V4236" s="568">
        <v>109000</v>
      </c>
      <c r="W4236" s="17"/>
      <c r="X4236" s="554"/>
    </row>
    <row r="4237" spans="14:24" ht="50.1" customHeight="1">
      <c r="N4237" s="9">
        <v>4</v>
      </c>
      <c r="O4237" s="565" t="str">
        <f t="shared" si="786"/>
        <v>040401تهيه و نصب سنگ دو تيشه ريشه دار لاشتر يا مشابه آن در ازاره ساختمان، باملات ماسه سيمان 1:6.</v>
      </c>
      <c r="P4237" s="431" t="s">
        <v>268</v>
      </c>
      <c r="Q4237" s="566">
        <v>4</v>
      </c>
      <c r="R4237" s="566" t="s">
        <v>44</v>
      </c>
      <c r="S4237" s="566" t="s">
        <v>25</v>
      </c>
      <c r="T4237" s="567" t="s">
        <v>4152</v>
      </c>
      <c r="U4237" s="625" t="s">
        <v>23</v>
      </c>
      <c r="V4237" s="568">
        <v>466000</v>
      </c>
      <c r="W4237" s="17"/>
      <c r="X4237" s="554"/>
    </row>
    <row r="4238" spans="14:24" ht="50.1" customHeight="1">
      <c r="N4238" s="9">
        <v>4</v>
      </c>
      <c r="O4238" s="565" t="str">
        <f t="shared" si="786"/>
        <v>040402بنايي فرش کف با سنگ لاشه، با ضخامت متوسط 10 سانتي‌متر با ملات ماسه سيمان  1:6.</v>
      </c>
      <c r="P4238" s="431" t="s">
        <v>269</v>
      </c>
      <c r="Q4238" s="566">
        <v>4</v>
      </c>
      <c r="R4238" s="566" t="s">
        <v>44</v>
      </c>
      <c r="S4238" s="566" t="s">
        <v>25</v>
      </c>
      <c r="T4238" s="567" t="s">
        <v>4153</v>
      </c>
      <c r="U4238" s="625" t="s">
        <v>23</v>
      </c>
      <c r="V4238" s="568">
        <v>246500</v>
      </c>
      <c r="W4238" s="17"/>
      <c r="X4238" s="554"/>
    </row>
    <row r="4239" spans="14:24" ht="50.1" customHeight="1">
      <c r="N4239" s="9">
        <v>4</v>
      </c>
      <c r="O4239" s="565" t="str">
        <f t="shared" si="786"/>
        <v>040501تهيه مصالح زهكشي طبق مشخصات و به‌كاربردن آن در زهكشي‌ها.</v>
      </c>
      <c r="P4239" s="431" t="s">
        <v>270</v>
      </c>
      <c r="Q4239" s="566">
        <v>4</v>
      </c>
      <c r="R4239" s="566" t="s">
        <v>44</v>
      </c>
      <c r="S4239" s="566" t="s">
        <v>25</v>
      </c>
      <c r="T4239" s="567" t="s">
        <v>4154</v>
      </c>
      <c r="U4239" s="625" t="s">
        <v>57</v>
      </c>
      <c r="V4239" s="568">
        <v>312500</v>
      </c>
      <c r="W4239" s="17"/>
      <c r="X4239" s="554"/>
    </row>
    <row r="4240" spans="14:24" ht="50.1" customHeight="1">
      <c r="N4240" s="9">
        <v>4</v>
      </c>
      <c r="O4240" s="565" t="str">
        <f t="shared" si="786"/>
        <v>040502تهيه و ريختن ماسه شسته رودخانه در داخل كانال‌ها، اطراف پي‌ها و لوله‌ها، كف ساختمان‌ها، روي بام‌ها معابر، محوطه‌ها و يا هر محل ديگري كه لازم باشد، به‌انضمام پخش و تسطيح آن‌ها در ضخامت‌هاي لازم.</v>
      </c>
      <c r="P4240" s="431" t="s">
        <v>271</v>
      </c>
      <c r="Q4240" s="566">
        <v>4</v>
      </c>
      <c r="R4240" s="566" t="s">
        <v>44</v>
      </c>
      <c r="S4240" s="566" t="s">
        <v>25</v>
      </c>
      <c r="T4240" s="567" t="s">
        <v>4155</v>
      </c>
      <c r="U4240" s="625" t="s">
        <v>57</v>
      </c>
      <c r="V4240" s="568">
        <v>371500</v>
      </c>
      <c r="W4240" s="17"/>
      <c r="X4240" s="554"/>
    </row>
    <row r="4241" spans="14:24" ht="50.1" customHeight="1">
      <c r="N4241" s="9">
        <v>4</v>
      </c>
      <c r="O4241" s="565" t="str">
        <f t="shared" si="786"/>
        <v>040503تهيه، حمل و ريختن ماسه كفي (خاكدار) در داخل كانال‌ها، اطراف پي‌ها و لوله‌ها، كف ساختمان‌ها، معابر، محوطه‌ها و يا هر محل ديگري كه لازم باشد، به‌انضمام پخش و تسطيح آن‌ها در ضخامت‌هاي لازم.</v>
      </c>
      <c r="P4241" s="431" t="s">
        <v>272</v>
      </c>
      <c r="Q4241" s="566">
        <v>4</v>
      </c>
      <c r="R4241" s="566" t="s">
        <v>44</v>
      </c>
      <c r="S4241" s="566" t="s">
        <v>25</v>
      </c>
      <c r="T4241" s="567" t="s">
        <v>4156</v>
      </c>
      <c r="U4241" s="625" t="s">
        <v>57</v>
      </c>
      <c r="V4241" s="568">
        <v>283500</v>
      </c>
      <c r="W4241" s="17"/>
      <c r="X4241" s="554"/>
    </row>
    <row r="4242" spans="14:24" ht="50.1" customHeight="1">
      <c r="N4242" s="9">
        <v>4</v>
      </c>
      <c r="O4242" s="565" t="str">
        <f t="shared" si="786"/>
        <v>040504تهيه، حمل و ريختن شن طبيعي در داخل كانال‌ها، اطراف پي‌ها و لوله‌ها، كف ساختمان‌ها، معابر محوطه‌ها يا هر محل ديگري كه لازم باشد، به‌انضمام پخش و تسطيح آن‌ها در ضخامت‌هاي لازم.</v>
      </c>
      <c r="P4242" s="431" t="s">
        <v>273</v>
      </c>
      <c r="Q4242" s="566">
        <v>4</v>
      </c>
      <c r="R4242" s="566" t="s">
        <v>44</v>
      </c>
      <c r="S4242" s="566" t="s">
        <v>25</v>
      </c>
      <c r="T4242" s="567" t="s">
        <v>4157</v>
      </c>
      <c r="U4242" s="625" t="s">
        <v>57</v>
      </c>
      <c r="V4242" s="568">
        <v>297500</v>
      </c>
      <c r="W4242" s="17"/>
      <c r="X4242" s="554"/>
    </row>
    <row r="4243" spans="14:24" ht="50.1" customHeight="1">
      <c r="N4243" s="9">
        <v>4</v>
      </c>
      <c r="O4243" s="565" t="str">
        <f t="shared" si="786"/>
        <v>040505تهيه، حمل و ريختن شن نقلي در معابر، محوطه‌ها و يا هر محل ديگري كه لازم باشد، به ‌انضمام پخش و تسطيح آن‌ها در ضخامت‌هاي لازم.</v>
      </c>
      <c r="P4243" s="431" t="s">
        <v>274</v>
      </c>
      <c r="Q4243" s="566">
        <v>4</v>
      </c>
      <c r="R4243" s="566" t="s">
        <v>44</v>
      </c>
      <c r="S4243" s="566" t="s">
        <v>25</v>
      </c>
      <c r="T4243" s="567" t="s">
        <v>4158</v>
      </c>
      <c r="U4243" s="625" t="s">
        <v>57</v>
      </c>
      <c r="V4243" s="568">
        <v>299000</v>
      </c>
      <c r="W4243" s="17"/>
      <c r="X4243" s="554"/>
    </row>
    <row r="4244" spans="14:24" ht="50.1" customHeight="1">
      <c r="N4244" s="9">
        <v>4</v>
      </c>
      <c r="O4244" s="565" t="str">
        <f t="shared" si="786"/>
        <v>040506تهيه، حمل و ريختن ماسه بادي، در داخل كانال‌ها، اطراف پي‌ها و لوله‌ها كف ساختمان‌ها، روي بام‌ها، معابر، محوطه‌ها و ياهر محل ديگري كه لازم باشد، به ‌انضمام پخش و تسطيح آن‌ها در ضخامت‌هاي لازم.</v>
      </c>
      <c r="P4244" s="431" t="s">
        <v>275</v>
      </c>
      <c r="Q4244" s="566">
        <v>4</v>
      </c>
      <c r="R4244" s="566" t="s">
        <v>44</v>
      </c>
      <c r="S4244" s="566" t="s">
        <v>25</v>
      </c>
      <c r="T4244" s="567" t="s">
        <v>4159</v>
      </c>
      <c r="U4244" s="625" t="s">
        <v>57</v>
      </c>
      <c r="V4244" s="568">
        <v>283500</v>
      </c>
      <c r="W4244" s="17"/>
      <c r="X4244" s="554"/>
    </row>
    <row r="4245" spans="14:24" ht="50.1" customHeight="1">
      <c r="N4245" s="91" t="s">
        <v>554</v>
      </c>
      <c r="O4245" s="565" t="str">
        <f t="shared" si="786"/>
        <v>040507سنگ چینی</v>
      </c>
      <c r="P4245" s="597" t="s">
        <v>550</v>
      </c>
      <c r="Q4245" s="566">
        <v>4</v>
      </c>
      <c r="R4245" s="566" t="s">
        <v>44</v>
      </c>
      <c r="S4245" s="566" t="s">
        <v>25</v>
      </c>
      <c r="T4245" s="571" t="s">
        <v>553</v>
      </c>
      <c r="U4245" s="626" t="s">
        <v>29</v>
      </c>
      <c r="V4245" s="90">
        <v>10000</v>
      </c>
      <c r="W4245" s="17"/>
    </row>
    <row r="4246" spans="14:24" ht="50.1" customHeight="1">
      <c r="N4246" s="91" t="s">
        <v>554</v>
      </c>
      <c r="O4246" s="565" t="str">
        <f t="shared" si="786"/>
        <v>040508سنگ چینی 1</v>
      </c>
      <c r="P4246" s="597" t="s">
        <v>551</v>
      </c>
      <c r="Q4246" s="566">
        <v>4</v>
      </c>
      <c r="R4246" s="566" t="s">
        <v>44</v>
      </c>
      <c r="S4246" s="566" t="s">
        <v>25</v>
      </c>
      <c r="T4246" s="571" t="s">
        <v>7041</v>
      </c>
      <c r="U4246" s="626" t="s">
        <v>29</v>
      </c>
      <c r="V4246" s="90">
        <v>10000</v>
      </c>
      <c r="W4246" s="17"/>
    </row>
    <row r="4247" spans="14:24" ht="50.1" customHeight="1">
      <c r="N4247" s="91" t="s">
        <v>554</v>
      </c>
      <c r="O4247" s="565" t="str">
        <f t="shared" si="786"/>
        <v>040509سنگ چینی 2</v>
      </c>
      <c r="P4247" s="597" t="s">
        <v>552</v>
      </c>
      <c r="Q4247" s="566">
        <v>4</v>
      </c>
      <c r="R4247" s="566" t="s">
        <v>44</v>
      </c>
      <c r="S4247" s="566" t="s">
        <v>25</v>
      </c>
      <c r="T4247" s="571" t="s">
        <v>7042</v>
      </c>
      <c r="U4247" s="626" t="s">
        <v>29</v>
      </c>
      <c r="V4247" s="90">
        <v>10000</v>
      </c>
      <c r="W4247" s="17"/>
    </row>
    <row r="4248" spans="14:24" ht="50.1" customHeight="1">
      <c r="N4248" s="9">
        <v>5</v>
      </c>
      <c r="O4248" s="565" t="str">
        <f t="shared" si="786"/>
        <v>050101تهيه وسايل و قالب‌بندي با استفاده از تخته نراد خارجي، درپي‌ها و شناژهاي مربوط به آن.</v>
      </c>
      <c r="P4248" s="630" t="s">
        <v>276</v>
      </c>
      <c r="Q4248" s="566">
        <v>5</v>
      </c>
      <c r="R4248" s="566" t="s">
        <v>45</v>
      </c>
      <c r="S4248" s="566" t="s">
        <v>25</v>
      </c>
      <c r="T4248" s="567" t="s">
        <v>4163</v>
      </c>
      <c r="U4248" s="625" t="s">
        <v>23</v>
      </c>
      <c r="V4248" s="568">
        <v>208000</v>
      </c>
      <c r="W4248" s="17"/>
    </row>
    <row r="4249" spans="14:24" ht="50.1" customHeight="1">
      <c r="N4249" s="9">
        <v>5</v>
      </c>
      <c r="O4249" s="565" t="str">
        <f t="shared" si="786"/>
        <v>050201تهيه وسايل و قالب‌بندي با استفاده تخته نراد خارجي، در ديوارهاي بتني كه ارتفاع ديوار حداكثر 3/5 متر باشد.</v>
      </c>
      <c r="P4249" s="620" t="s">
        <v>277</v>
      </c>
      <c r="Q4249" s="566">
        <v>5</v>
      </c>
      <c r="R4249" s="566" t="s">
        <v>45</v>
      </c>
      <c r="S4249" s="566" t="s">
        <v>25</v>
      </c>
      <c r="T4249" s="567" t="s">
        <v>4164</v>
      </c>
      <c r="U4249" s="625" t="s">
        <v>23</v>
      </c>
      <c r="V4249" s="568">
        <v>313000</v>
      </c>
      <c r="W4249" s="17"/>
      <c r="X4249" s="554"/>
    </row>
    <row r="4250" spans="14:24" ht="50.1" customHeight="1">
      <c r="N4250" s="9">
        <v>5</v>
      </c>
      <c r="O4250" s="565" t="str">
        <f t="shared" si="786"/>
        <v>050202تهيه وسايل و قالب‌بندي با استفاده از تخته نراد خارجي در ديوارهاي بتني كه ارتفاع ديوار بيش از 3/5 متر و حداكثر 5/5 متر باشد.</v>
      </c>
      <c r="P4250" s="620" t="s">
        <v>278</v>
      </c>
      <c r="Q4250" s="566">
        <v>5</v>
      </c>
      <c r="R4250" s="566" t="s">
        <v>45</v>
      </c>
      <c r="S4250" s="566" t="s">
        <v>25</v>
      </c>
      <c r="T4250" s="567" t="s">
        <v>4165</v>
      </c>
      <c r="U4250" s="625" t="s">
        <v>23</v>
      </c>
      <c r="V4250" s="568">
        <v>339500</v>
      </c>
      <c r="W4250" s="17"/>
      <c r="X4250" s="554"/>
    </row>
    <row r="4251" spans="14:24" ht="50.1" customHeight="1">
      <c r="N4251" s="9">
        <v>5</v>
      </c>
      <c r="O4251" s="565" t="str">
        <f t="shared" si="786"/>
        <v>050203تهيه وسايل و قالب‌بندي با استفاده از تخته نراد خارجي در ديوار‌هاي بتني كه ارتفاع ديوار بيش از 5/5 متر و حداكثر 7/5 متر باشد.</v>
      </c>
      <c r="P4251" s="620" t="s">
        <v>279</v>
      </c>
      <c r="Q4251" s="566">
        <v>5</v>
      </c>
      <c r="R4251" s="566" t="s">
        <v>45</v>
      </c>
      <c r="S4251" s="566" t="s">
        <v>25</v>
      </c>
      <c r="T4251" s="567" t="s">
        <v>4166</v>
      </c>
      <c r="U4251" s="625" t="s">
        <v>23</v>
      </c>
      <c r="V4251" s="568">
        <v>357500</v>
      </c>
      <c r="W4251" s="17"/>
      <c r="X4251" s="554"/>
    </row>
    <row r="4252" spans="14:24" ht="50.1" customHeight="1">
      <c r="N4252" s="9">
        <v>5</v>
      </c>
      <c r="O4252" s="565" t="str">
        <f t="shared" ref="O4252:O4315" si="787">LEFT(CONCATENATE(P4252,T4252),252)</f>
        <v>050204تهيه وسايل و قالب‌بندي با استفاده از تخته نراد خارجي در ديوار‌هاي بتني كه ارتفاع ديوار بيش از 7/5 متر و حداكثر10 متر باشد.</v>
      </c>
      <c r="P4252" s="620" t="s">
        <v>280</v>
      </c>
      <c r="Q4252" s="566">
        <v>5</v>
      </c>
      <c r="R4252" s="566" t="s">
        <v>45</v>
      </c>
      <c r="S4252" s="566" t="s">
        <v>25</v>
      </c>
      <c r="T4252" s="567" t="s">
        <v>4167</v>
      </c>
      <c r="U4252" s="625" t="s">
        <v>23</v>
      </c>
      <c r="V4252" s="568">
        <v>381500</v>
      </c>
      <c r="W4252" s="17"/>
      <c r="X4252" s="554"/>
    </row>
    <row r="4253" spans="14:24" ht="50.1" customHeight="1">
      <c r="N4253" s="9">
        <v>5</v>
      </c>
      <c r="O4253" s="565" t="str">
        <f t="shared" si="787"/>
        <v>050301تهيه وسايل و قالب‌بندي با استفاده از تخته نراد خارجي، در ستون‌ها و شناژهاي قايم با مقطع چهار ضلعي تا ارتفاع حداكثر 3/5 متر.</v>
      </c>
      <c r="P4253" s="620" t="s">
        <v>281</v>
      </c>
      <c r="Q4253" s="566">
        <v>5</v>
      </c>
      <c r="R4253" s="566" t="s">
        <v>45</v>
      </c>
      <c r="S4253" s="566" t="s">
        <v>25</v>
      </c>
      <c r="T4253" s="567" t="s">
        <v>4168</v>
      </c>
      <c r="U4253" s="625" t="s">
        <v>23</v>
      </c>
      <c r="V4253" s="568">
        <v>320000</v>
      </c>
      <c r="W4253" s="17"/>
      <c r="X4253" s="554"/>
    </row>
    <row r="4254" spans="14:24" ht="50.1" customHeight="1">
      <c r="N4254" s="9">
        <v>5</v>
      </c>
      <c r="O4254" s="565" t="str">
        <f t="shared" si="787"/>
        <v>050302تهيه وسايل و قالب‌بندي با استفاده از تخته نراد خارجي، در ستون‌ها و شناژهاي قايم با مقطع چهار ضلعي كه ارتفاع آن بيش از 3/5 متر و حداكثر 5/5 متر باشد.</v>
      </c>
      <c r="P4254" s="620" t="s">
        <v>282</v>
      </c>
      <c r="Q4254" s="566">
        <v>5</v>
      </c>
      <c r="R4254" s="566" t="s">
        <v>45</v>
      </c>
      <c r="S4254" s="566" t="s">
        <v>25</v>
      </c>
      <c r="T4254" s="567" t="s">
        <v>4169</v>
      </c>
      <c r="U4254" s="625" t="s">
        <v>23</v>
      </c>
      <c r="V4254" s="568">
        <v>341500</v>
      </c>
      <c r="W4254" s="17"/>
      <c r="X4254" s="554"/>
    </row>
    <row r="4255" spans="14:24" ht="50.1" customHeight="1">
      <c r="N4255" s="9">
        <v>5</v>
      </c>
      <c r="O4255" s="565" t="str">
        <f t="shared" si="787"/>
        <v>050303تهيه وسايل و قالب‌بندي با استفاده از تخته نراد خارجي، در ستون‌ها و شناژهاي قايم با مقطع چهار ضلعي كه ارتفاع آن بيش از 5/5 متر و حداكثر 7/5 متر باشد.</v>
      </c>
      <c r="P4255" s="620" t="s">
        <v>283</v>
      </c>
      <c r="Q4255" s="566">
        <v>5</v>
      </c>
      <c r="R4255" s="566" t="s">
        <v>45</v>
      </c>
      <c r="S4255" s="566" t="s">
        <v>25</v>
      </c>
      <c r="T4255" s="567" t="s">
        <v>4170</v>
      </c>
      <c r="U4255" s="625" t="s">
        <v>23</v>
      </c>
      <c r="V4255" s="568">
        <v>372000</v>
      </c>
      <c r="W4255" s="17"/>
      <c r="X4255" s="554"/>
    </row>
    <row r="4256" spans="14:24" ht="50.1" customHeight="1">
      <c r="N4256" s="9">
        <v>5</v>
      </c>
      <c r="O4256" s="565" t="str">
        <f t="shared" si="787"/>
        <v>050304تهيه وسايل و قالب‌بندي با استفاده از تخته نراد خارجي، در ستون‌ها و شناژهاي قايم با مقطع چهار ضلعي كه ارتفاع آن بيش از 7/5 متر و حداكثر10 متر باشد.</v>
      </c>
      <c r="P4256" s="620" t="s">
        <v>284</v>
      </c>
      <c r="Q4256" s="566">
        <v>5</v>
      </c>
      <c r="R4256" s="566" t="s">
        <v>45</v>
      </c>
      <c r="S4256" s="566" t="s">
        <v>25</v>
      </c>
      <c r="T4256" s="567" t="s">
        <v>4171</v>
      </c>
      <c r="U4256" s="625" t="s">
        <v>23</v>
      </c>
      <c r="V4256" s="568">
        <v>384000</v>
      </c>
      <c r="W4256" s="17"/>
      <c r="X4256" s="554"/>
    </row>
    <row r="4257" spans="14:24" ht="50.1" customHeight="1">
      <c r="N4257" s="9">
        <v>5</v>
      </c>
      <c r="O4257" s="565" t="str">
        <f t="shared" si="787"/>
        <v>050401تهيه وسايل و قالب‌بندي با استفاده از تخته نراد خارجي، در تاوه‌ها (دال‌ها) تا ارتفاع حداكثر 3/5 متر.</v>
      </c>
      <c r="P4257" s="620" t="s">
        <v>285</v>
      </c>
      <c r="Q4257" s="566">
        <v>5</v>
      </c>
      <c r="R4257" s="566" t="s">
        <v>45</v>
      </c>
      <c r="S4257" s="566" t="s">
        <v>25</v>
      </c>
      <c r="T4257" s="567" t="s">
        <v>4172</v>
      </c>
      <c r="U4257" s="625" t="s">
        <v>23</v>
      </c>
      <c r="V4257" s="568">
        <v>314000</v>
      </c>
      <c r="W4257" s="17"/>
      <c r="X4257" s="554"/>
    </row>
    <row r="4258" spans="14:24" ht="50.1" customHeight="1">
      <c r="N4258" s="9">
        <v>5</v>
      </c>
      <c r="O4258" s="565" t="str">
        <f t="shared" si="787"/>
        <v>050402تهيه وسايل و قالب‌بندي با استفاده از تخته نراد خارجي، در تاوه‌ها (دال‌ها) در صورتي كه ارتفاع بيش از 3/5 متر و حداكثر 5/5 متر باشد.</v>
      </c>
      <c r="P4258" s="620" t="s">
        <v>286</v>
      </c>
      <c r="Q4258" s="566">
        <v>5</v>
      </c>
      <c r="R4258" s="566" t="s">
        <v>45</v>
      </c>
      <c r="S4258" s="566" t="s">
        <v>25</v>
      </c>
      <c r="T4258" s="567" t="s">
        <v>4173</v>
      </c>
      <c r="U4258" s="625" t="s">
        <v>23</v>
      </c>
      <c r="V4258" s="568">
        <v>383500</v>
      </c>
      <c r="W4258" s="17"/>
      <c r="X4258" s="554"/>
    </row>
    <row r="4259" spans="14:24" ht="50.1" customHeight="1">
      <c r="N4259" s="9">
        <v>5</v>
      </c>
      <c r="O4259" s="565" t="str">
        <f t="shared" si="787"/>
        <v>050403تهيه وسايل و قالب‌بندي با استفاده از تخته نراد خارجي، در تاوه‌ها (دال‌ها) در صورتي كه ارتفاع بيش از 5/5 متر و حداكثر 7/5 متر باشد.</v>
      </c>
      <c r="P4259" s="620" t="s">
        <v>287</v>
      </c>
      <c r="Q4259" s="566">
        <v>5</v>
      </c>
      <c r="R4259" s="566" t="s">
        <v>45</v>
      </c>
      <c r="S4259" s="566" t="s">
        <v>25</v>
      </c>
      <c r="T4259" s="567" t="s">
        <v>4174</v>
      </c>
      <c r="U4259" s="625" t="s">
        <v>23</v>
      </c>
      <c r="V4259" s="568">
        <v>441500</v>
      </c>
      <c r="W4259" s="17"/>
      <c r="X4259" s="554"/>
    </row>
    <row r="4260" spans="14:24" ht="50.1" customHeight="1">
      <c r="N4260" s="9">
        <v>5</v>
      </c>
      <c r="O4260" s="565" t="str">
        <f t="shared" si="787"/>
        <v>050404تهيه وسايل و قالب‌بندي با استفاده از تخته نراد خارجي، در تاوه‌ها (دال‌ها) در صورتي كه ارتفاع بيش از 7/5 متر و حداكثر10 متر باشد.</v>
      </c>
      <c r="P4260" s="620" t="s">
        <v>288</v>
      </c>
      <c r="Q4260" s="566">
        <v>5</v>
      </c>
      <c r="R4260" s="566" t="s">
        <v>45</v>
      </c>
      <c r="S4260" s="566" t="s">
        <v>25</v>
      </c>
      <c r="T4260" s="567" t="s">
        <v>4175</v>
      </c>
      <c r="U4260" s="625" t="s">
        <v>23</v>
      </c>
      <c r="V4260" s="568">
        <v>536500</v>
      </c>
      <c r="W4260" s="17"/>
      <c r="X4260" s="554"/>
    </row>
    <row r="4261" spans="14:24" ht="50.1" customHeight="1">
      <c r="N4261" s="9">
        <v>5</v>
      </c>
      <c r="O4261" s="565" t="str">
        <f t="shared" si="787"/>
        <v>050405تهيه وسايل و جاگذاري قالب‌هاي قابلمه‌اي (وافل) و برداشت آن‌ها پس از بتن‌ريزي در سقف‌هاي بتني با تيرچه‌هاي دو طرفه بر حسب مترمربع تصوير افقي آن قسمت از سقف که در آن وافل به کار رفته باشد.</v>
      </c>
      <c r="P4261" s="620" t="s">
        <v>289</v>
      </c>
      <c r="Q4261" s="566">
        <v>5</v>
      </c>
      <c r="R4261" s="566" t="s">
        <v>45</v>
      </c>
      <c r="S4261" s="566" t="s">
        <v>25</v>
      </c>
      <c r="T4261" s="567" t="s">
        <v>4176</v>
      </c>
      <c r="U4261" s="625" t="s">
        <v>23</v>
      </c>
      <c r="V4261" s="568">
        <v>191000</v>
      </c>
      <c r="W4261" s="17"/>
      <c r="X4261" s="554"/>
    </row>
    <row r="4262" spans="14:24" ht="50.1" customHeight="1">
      <c r="N4262" s="9">
        <v>5</v>
      </c>
      <c r="O4262" s="565" t="str">
        <f t="shared" si="787"/>
        <v>050406تهيه وسايل و قالب‌بندي با استفاده از تخته نراد خارجي براي سقف‌هاي مركب (composite).</v>
      </c>
      <c r="P4262" s="620" t="s">
        <v>290</v>
      </c>
      <c r="Q4262" s="566">
        <v>5</v>
      </c>
      <c r="R4262" s="566" t="s">
        <v>45</v>
      </c>
      <c r="S4262" s="566" t="s">
        <v>25</v>
      </c>
      <c r="T4262" s="567" t="s">
        <v>4177</v>
      </c>
      <c r="U4262" s="625" t="s">
        <v>23</v>
      </c>
      <c r="V4262" s="568">
        <v>247000</v>
      </c>
      <c r="W4262" s="17"/>
      <c r="X4262" s="554"/>
    </row>
    <row r="4263" spans="14:24" ht="50.1" customHeight="1">
      <c r="N4263" s="9">
        <v>5</v>
      </c>
      <c r="O4263" s="565" t="str">
        <f t="shared" si="787"/>
        <v>050501تهيه وسايل و قالب‌بندي با استفاده از تخته نراد خارجي، در تيرهاي بتني تا ارتفاع حداكثر 3/5 متر.</v>
      </c>
      <c r="P4263" s="620" t="s">
        <v>291</v>
      </c>
      <c r="Q4263" s="566">
        <v>5</v>
      </c>
      <c r="R4263" s="566" t="s">
        <v>45</v>
      </c>
      <c r="S4263" s="566" t="s">
        <v>25</v>
      </c>
      <c r="T4263" s="567" t="s">
        <v>4178</v>
      </c>
      <c r="U4263" s="625" t="s">
        <v>23</v>
      </c>
      <c r="V4263" s="568">
        <v>404500</v>
      </c>
      <c r="W4263" s="17"/>
      <c r="X4263" s="554"/>
    </row>
    <row r="4264" spans="14:24" ht="50.1" customHeight="1">
      <c r="N4264" s="9">
        <v>5</v>
      </c>
      <c r="O4264" s="565" t="str">
        <f t="shared" si="787"/>
        <v>050502تهيه وسايل و قالب‌بندي با استفاده از تخته نراد خارجي، در تيرهاي بتني در صورتي كه ارتفاع بيش از 3/5 متر و حداكثر 5/5 متر باشد.</v>
      </c>
      <c r="P4264" s="620" t="s">
        <v>292</v>
      </c>
      <c r="Q4264" s="566">
        <v>5</v>
      </c>
      <c r="R4264" s="566" t="s">
        <v>45</v>
      </c>
      <c r="S4264" s="566" t="s">
        <v>25</v>
      </c>
      <c r="T4264" s="567" t="s">
        <v>4179</v>
      </c>
      <c r="U4264" s="625" t="s">
        <v>23</v>
      </c>
      <c r="V4264" s="568">
        <v>473500</v>
      </c>
      <c r="W4264" s="17"/>
      <c r="X4264" s="554"/>
    </row>
    <row r="4265" spans="14:24" ht="50.1" customHeight="1">
      <c r="N4265" s="9">
        <v>5</v>
      </c>
      <c r="O4265" s="565" t="str">
        <f t="shared" si="787"/>
        <v>050503تهيه وسايل و قالب‌بندي با استفاده از تخته نراد خارجي، در تيرهاي بتني در صورتي كه ارتفاع بيش از 5/5 متر و حداكثر 7/5 متر باشد.</v>
      </c>
      <c r="P4265" s="620" t="s">
        <v>293</v>
      </c>
      <c r="Q4265" s="566">
        <v>5</v>
      </c>
      <c r="R4265" s="566" t="s">
        <v>45</v>
      </c>
      <c r="S4265" s="566" t="s">
        <v>25</v>
      </c>
      <c r="T4265" s="567" t="s">
        <v>4180</v>
      </c>
      <c r="U4265" s="625" t="s">
        <v>23</v>
      </c>
      <c r="V4265" s="568">
        <v>582000</v>
      </c>
      <c r="W4265" s="17"/>
      <c r="X4265" s="554"/>
    </row>
    <row r="4266" spans="14:24" ht="50.1" customHeight="1">
      <c r="N4266" s="9">
        <v>5</v>
      </c>
      <c r="O4266" s="565" t="str">
        <f t="shared" si="787"/>
        <v>050504تهيه وسايل و قالب‌بندي با استفاده از تخته نراد خارجي، در تيرهاي بتني در صورتي كه ارتفاع بيش از 7/5 متر و حداكثر10 متر باشد.</v>
      </c>
      <c r="P4266" s="620" t="s">
        <v>294</v>
      </c>
      <c r="Q4266" s="566">
        <v>5</v>
      </c>
      <c r="R4266" s="566" t="s">
        <v>45</v>
      </c>
      <c r="S4266" s="566" t="s">
        <v>25</v>
      </c>
      <c r="T4266" s="567" t="s">
        <v>4181</v>
      </c>
      <c r="U4266" s="625" t="s">
        <v>23</v>
      </c>
      <c r="V4266" s="568">
        <v>708500</v>
      </c>
      <c r="W4266" s="17"/>
      <c r="X4266" s="554"/>
    </row>
    <row r="4267" spans="14:24" ht="50.1" customHeight="1">
      <c r="N4267" s="9">
        <v>5</v>
      </c>
      <c r="O4267" s="565" t="str">
        <f t="shared" si="787"/>
        <v>050601تهيه وسايل و قالب‌بندي با استفاده از تخته نراد خارجي، در شناژهاي افقي روي ديوار، در هر ارتفاع.</v>
      </c>
      <c r="P4267" s="620" t="s">
        <v>295</v>
      </c>
      <c r="Q4267" s="566">
        <v>5</v>
      </c>
      <c r="R4267" s="566" t="s">
        <v>45</v>
      </c>
      <c r="S4267" s="566" t="s">
        <v>25</v>
      </c>
      <c r="T4267" s="567" t="s">
        <v>4182</v>
      </c>
      <c r="U4267" s="625" t="s">
        <v>23</v>
      </c>
      <c r="V4267" s="568">
        <v>377500</v>
      </c>
      <c r="W4267" s="17"/>
      <c r="X4267" s="554"/>
    </row>
    <row r="4268" spans="14:24" ht="50.1" customHeight="1">
      <c r="N4268" s="9">
        <v>5</v>
      </c>
      <c r="O4268" s="565" t="str">
        <f t="shared" si="787"/>
        <v>050701تهيه وسايل و قالب‌بندي با استفاده از تخته نراد خارجي، در پله‌هاي بتني شامل تير، دال، دست انداز، كف پله و مانندآن به طور كامل در هر ارتفاع و به هرشكل.</v>
      </c>
      <c r="P4268" s="620" t="s">
        <v>296</v>
      </c>
      <c r="Q4268" s="566">
        <v>5</v>
      </c>
      <c r="R4268" s="566" t="s">
        <v>45</v>
      </c>
      <c r="S4268" s="566" t="s">
        <v>25</v>
      </c>
      <c r="T4268" s="567" t="s">
        <v>4183</v>
      </c>
      <c r="U4268" s="625" t="s">
        <v>23</v>
      </c>
      <c r="V4268" s="568">
        <v>401000</v>
      </c>
      <c r="W4268" s="17"/>
      <c r="X4268" s="554"/>
    </row>
    <row r="4269" spans="14:24" ht="50.1" customHeight="1">
      <c r="N4269" s="9">
        <v>5</v>
      </c>
      <c r="O4269" s="565" t="str">
        <f t="shared" si="787"/>
        <v>050801اضافه بها براي قالب‌بندي جدار خارجي ديوارها، تيرها و ستون‌ها، با استفاده از تخته نراد خارجي .</v>
      </c>
      <c r="P4269" s="620" t="s">
        <v>297</v>
      </c>
      <c r="Q4269" s="566">
        <v>5</v>
      </c>
      <c r="R4269" s="566" t="s">
        <v>45</v>
      </c>
      <c r="S4269" s="566" t="s">
        <v>25</v>
      </c>
      <c r="T4269" s="567" t="s">
        <v>4184</v>
      </c>
      <c r="U4269" s="625" t="s">
        <v>23</v>
      </c>
      <c r="V4269" s="568">
        <v>80400</v>
      </c>
      <c r="W4269" s="17"/>
      <c r="X4269" s="554"/>
    </row>
    <row r="4270" spans="14:24" ht="50.1" customHeight="1">
      <c r="N4270" s="9">
        <v>5</v>
      </c>
      <c r="O4270" s="565" t="str">
        <f t="shared" si="787"/>
        <v>050802اضافه بها به رديف‌هاي 050201 تا 050204، در صورتي كه به‌جاي بولت از فاصله نگهدارهاي مخصوص با صفحه آب بند استفاده شود.</v>
      </c>
      <c r="P4270" s="620" t="s">
        <v>298</v>
      </c>
      <c r="Q4270" s="566">
        <v>5</v>
      </c>
      <c r="R4270" s="566" t="s">
        <v>45</v>
      </c>
      <c r="S4270" s="566" t="s">
        <v>25</v>
      </c>
      <c r="T4270" s="567" t="s">
        <v>4185</v>
      </c>
      <c r="U4270" s="625" t="s">
        <v>23</v>
      </c>
      <c r="V4270" s="568">
        <v>5470</v>
      </c>
      <c r="W4270" s="17"/>
      <c r="X4270" s="554"/>
    </row>
    <row r="4271" spans="14:24" ht="50.1" customHeight="1">
      <c r="N4271" s="9">
        <v>5</v>
      </c>
      <c r="O4271" s="565" t="str">
        <f t="shared" si="787"/>
        <v>050803اضافه بها به رديف‌هاي قالب‌بندي با استفاده از تخته نراد خارجي براي سطوح منحني، به استثناي ستون‌ها.</v>
      </c>
      <c r="P4271" s="620" t="s">
        <v>299</v>
      </c>
      <c r="Q4271" s="566">
        <v>5</v>
      </c>
      <c r="R4271" s="566" t="s">
        <v>45</v>
      </c>
      <c r="S4271" s="566" t="s">
        <v>25</v>
      </c>
      <c r="T4271" s="567" t="s">
        <v>4186</v>
      </c>
      <c r="U4271" s="625" t="s">
        <v>23</v>
      </c>
      <c r="V4271" s="568">
        <v>96900</v>
      </c>
      <c r="W4271" s="17"/>
      <c r="X4271" s="554"/>
    </row>
    <row r="4272" spans="14:24" ht="50.1" customHeight="1">
      <c r="N4272" s="9">
        <v>5</v>
      </c>
      <c r="O4272" s="565" t="str">
        <f t="shared" si="787"/>
        <v>050804اضافه بها به رديف‌هاي 050301 تا 050304، ولي با مقطع منحني و غير چهار ضلعي.</v>
      </c>
      <c r="P4272" s="620" t="s">
        <v>300</v>
      </c>
      <c r="Q4272" s="566">
        <v>5</v>
      </c>
      <c r="R4272" s="566" t="s">
        <v>45</v>
      </c>
      <c r="S4272" s="566" t="s">
        <v>25</v>
      </c>
      <c r="T4272" s="567" t="s">
        <v>4187</v>
      </c>
      <c r="U4272" s="625" t="s">
        <v>23</v>
      </c>
      <c r="V4272" s="568">
        <v>197500</v>
      </c>
      <c r="W4272" s="17"/>
      <c r="X4272" s="554"/>
    </row>
    <row r="4273" spans="14:24" ht="50.1" customHeight="1">
      <c r="N4273" s="9">
        <v>5</v>
      </c>
      <c r="O4273" s="565" t="str">
        <f t="shared" si="787"/>
        <v>050805اضافه بهاي قالب‌بندي در سطوح شيبدار با استفاده از تخته نراد خارجي در صورتيكه شيب بيش از 5 درصد باشد.</v>
      </c>
      <c r="P4273" s="620" t="s">
        <v>301</v>
      </c>
      <c r="Q4273" s="566">
        <v>5</v>
      </c>
      <c r="R4273" s="566" t="s">
        <v>45</v>
      </c>
      <c r="S4273" s="566" t="s">
        <v>25</v>
      </c>
      <c r="T4273" s="567" t="s">
        <v>4188</v>
      </c>
      <c r="U4273" s="625" t="s">
        <v>23</v>
      </c>
      <c r="V4273" s="568">
        <v>17600</v>
      </c>
      <c r="W4273" s="17"/>
      <c r="X4273" s="554"/>
    </row>
    <row r="4274" spans="14:24" ht="50.1" customHeight="1">
      <c r="N4274" s="9">
        <v>5</v>
      </c>
      <c r="O4274" s="565" t="str">
        <f t="shared" si="787"/>
        <v>050806اضافه بها براي حكمي بودن قالب‌بندي، با استفاده از تخته نراد خارجي، براي بتن نمايان (اكسپوز).</v>
      </c>
      <c r="P4274" s="620" t="s">
        <v>302</v>
      </c>
      <c r="Q4274" s="566">
        <v>5</v>
      </c>
      <c r="R4274" s="566" t="s">
        <v>45</v>
      </c>
      <c r="S4274" s="566" t="s">
        <v>25</v>
      </c>
      <c r="T4274" s="567" t="s">
        <v>4189</v>
      </c>
      <c r="U4274" s="625" t="s">
        <v>23</v>
      </c>
      <c r="V4274" s="568">
        <v>132500</v>
      </c>
      <c r="W4274" s="17"/>
      <c r="X4274" s="554"/>
    </row>
    <row r="4275" spans="14:24" ht="50.1" customHeight="1">
      <c r="N4275" s="9">
        <v>5</v>
      </c>
      <c r="O4275" s="565" t="str">
        <f t="shared" si="787"/>
        <v>050807اضافه بها به رديف‌هاي قالب‌بندي با استفاده از تخته نراد خارجي، در صورتي كه عمليات قالب‌بندي زير تراز آب‌هاي زيرزميني انجام شود و آبكشي با تلمبه موتوري در حين اجراي كار، ضروري باشد.</v>
      </c>
      <c r="P4275" s="620" t="s">
        <v>303</v>
      </c>
      <c r="Q4275" s="566">
        <v>5</v>
      </c>
      <c r="R4275" s="566" t="s">
        <v>45</v>
      </c>
      <c r="S4275" s="566" t="s">
        <v>25</v>
      </c>
      <c r="T4275" s="567" t="s">
        <v>4190</v>
      </c>
      <c r="U4275" s="625" t="s">
        <v>23</v>
      </c>
      <c r="V4275" s="568">
        <v>60800</v>
      </c>
      <c r="W4275" s="17"/>
      <c r="X4275" s="554"/>
    </row>
    <row r="4276" spans="14:24" ht="50.1" customHeight="1">
      <c r="N4276" s="9">
        <v>5</v>
      </c>
      <c r="O4276" s="565" t="str">
        <f t="shared" si="787"/>
        <v>050808اضافه بهاي قالب‌بندي، با استفاده از تخته نراد خارجي، در صورتي كه قالب الزاما در كار باقي بماند (قالب گم شده).</v>
      </c>
      <c r="P4276" s="620" t="s">
        <v>304</v>
      </c>
      <c r="Q4276" s="566">
        <v>5</v>
      </c>
      <c r="R4276" s="566" t="s">
        <v>45</v>
      </c>
      <c r="S4276" s="566" t="s">
        <v>25</v>
      </c>
      <c r="T4276" s="567" t="s">
        <v>4191</v>
      </c>
      <c r="U4276" s="625" t="s">
        <v>23</v>
      </c>
      <c r="V4276" s="568">
        <v>67300</v>
      </c>
      <c r="W4276" s="17"/>
      <c r="X4276" s="554"/>
    </row>
    <row r="4277" spans="14:24" ht="50.1" customHeight="1">
      <c r="N4277" s="9">
        <v>5</v>
      </c>
      <c r="O4277" s="565" t="str">
        <f t="shared" si="787"/>
        <v>050809اضافه بها به ردیفهای قالب بندی سطوح نمایان دیوارها،تیرها،ستون ها و تاوه ها (دال ها)، در صورتی که به جای تخته نراد خارجی از تخته چند لایه با روکش لاکی از جنس پلیمتر(ply wood)استفاده شود.</v>
      </c>
      <c r="P4277" s="620" t="s">
        <v>4160</v>
      </c>
      <c r="Q4277" s="566">
        <v>5</v>
      </c>
      <c r="R4277" s="566" t="s">
        <v>45</v>
      </c>
      <c r="S4277" s="566" t="s">
        <v>25</v>
      </c>
      <c r="T4277" s="567" t="s">
        <v>4192</v>
      </c>
      <c r="U4277" s="625" t="s">
        <v>23</v>
      </c>
      <c r="V4277" s="568">
        <v>80000</v>
      </c>
      <c r="W4277" s="17"/>
      <c r="X4277" s="554"/>
    </row>
    <row r="4278" spans="14:24" ht="50.1" customHeight="1">
      <c r="N4278" s="9">
        <v>5</v>
      </c>
      <c r="O4278" s="565" t="str">
        <f t="shared" si="787"/>
        <v>050810اضافه بها بابت قالب بندی دال های داخلی سازه های فرآیندی تصفیه خانه های آب و فاضلاب ، که دارای انحنا  یا شکست در ارتفاع بوده و مجموع سطوح  قالب بندی هر یک از آنها تا 25 متر مربع باشد.</v>
      </c>
      <c r="P4278" s="620" t="s">
        <v>4161</v>
      </c>
      <c r="Q4278" s="566">
        <v>5</v>
      </c>
      <c r="R4278" s="566" t="s">
        <v>45</v>
      </c>
      <c r="S4278" s="566" t="s">
        <v>25</v>
      </c>
      <c r="T4278" s="567" t="s">
        <v>4193</v>
      </c>
      <c r="U4278" s="625" t="s">
        <v>23</v>
      </c>
      <c r="V4278" s="568">
        <v>57000</v>
      </c>
      <c r="W4278" s="17"/>
      <c r="X4278" s="554"/>
    </row>
    <row r="4279" spans="14:24" ht="50.1" customHeight="1">
      <c r="N4279" s="9">
        <v>5</v>
      </c>
      <c r="O4279" s="565" t="str">
        <f t="shared" si="787"/>
        <v>050901قالب‌بندي درز انبساط در بتن با استفاده از تخته نرادخارجي، با تمام وسايل لازم به استثناي كف‌سازي‌هاي بتني برحسب حجم درز.</v>
      </c>
      <c r="P4279" s="620" t="s">
        <v>305</v>
      </c>
      <c r="Q4279" s="566">
        <v>5</v>
      </c>
      <c r="R4279" s="566" t="s">
        <v>45</v>
      </c>
      <c r="S4279" s="566" t="s">
        <v>25</v>
      </c>
      <c r="T4279" s="567" t="s">
        <v>4194</v>
      </c>
      <c r="U4279" s="625" t="s">
        <v>4195</v>
      </c>
      <c r="V4279" s="568">
        <v>23300</v>
      </c>
      <c r="W4279" s="17"/>
      <c r="X4279" s="554"/>
    </row>
    <row r="4280" spans="14:24" ht="50.1" customHeight="1">
      <c r="N4280" s="9">
        <v>5</v>
      </c>
      <c r="O4280" s="565" t="str">
        <f t="shared" si="787"/>
        <v>050902تعبيه انواع درز در كف سازي‌هاي بتني درموقع اجرا با استفاده از تخته نرادخارجي، با تمام وسايل لازم بدون پركردن آن برحسب حجم درز.</v>
      </c>
      <c r="P4280" s="620" t="s">
        <v>306</v>
      </c>
      <c r="Q4280" s="566">
        <v>5</v>
      </c>
      <c r="R4280" s="566" t="s">
        <v>45</v>
      </c>
      <c r="S4280" s="566" t="s">
        <v>25</v>
      </c>
      <c r="T4280" s="567" t="s">
        <v>4196</v>
      </c>
      <c r="U4280" s="625" t="s">
        <v>4195</v>
      </c>
      <c r="V4280" s="568">
        <v>13600</v>
      </c>
      <c r="W4280" s="17"/>
      <c r="X4280" s="554"/>
    </row>
    <row r="4281" spans="14:24" ht="50.1" customHeight="1">
      <c r="N4281" s="9">
        <v>5</v>
      </c>
      <c r="O4281" s="565" t="str">
        <f t="shared" si="787"/>
        <v>050903تهيه وسايل، ساخت قالب چوبي و تعبيه بازشو   و جايگذاري آن براي بتن‌ريزي و خارج کردن آن. اندازه‌گيري بر حسب سطح جانبي بتن محل باز شو.</v>
      </c>
      <c r="P4281" s="620" t="s">
        <v>307</v>
      </c>
      <c r="Q4281" s="566">
        <v>5</v>
      </c>
      <c r="R4281" s="566" t="s">
        <v>45</v>
      </c>
      <c r="S4281" s="566" t="s">
        <v>25</v>
      </c>
      <c r="T4281" s="567" t="s">
        <v>4197</v>
      </c>
      <c r="U4281" s="625" t="s">
        <v>23</v>
      </c>
      <c r="V4281" s="568">
        <v>278500</v>
      </c>
      <c r="W4281" s="17"/>
      <c r="X4281" s="554"/>
    </row>
    <row r="4282" spans="14:24" ht="50.1" customHeight="1">
      <c r="N4282" s="9"/>
      <c r="O4282" s="565" t="str">
        <f t="shared" si="787"/>
        <v>050904تهیه وسایل ، ساخت قالب و قالب بندی درزهای انقباضی بتن، و خارج کردن آن، اندازه گیری بر حسب سطح جانبی بتن درز.</v>
      </c>
      <c r="P4282" s="620" t="s">
        <v>4162</v>
      </c>
      <c r="Q4282" s="566"/>
      <c r="R4282" s="566"/>
      <c r="S4282" s="566"/>
      <c r="T4282" s="567" t="s">
        <v>4198</v>
      </c>
      <c r="U4282" s="625" t="s">
        <v>23</v>
      </c>
      <c r="V4282" s="568">
        <v>280000</v>
      </c>
      <c r="W4282" s="17"/>
      <c r="X4282" s="554"/>
    </row>
    <row r="4283" spans="14:24" ht="50.1" customHeight="1">
      <c r="N4283" s="9">
        <v>5</v>
      </c>
      <c r="O4283" s="565" t="str">
        <f t="shared" si="787"/>
        <v>051001تهيه وسايل، چوب‌بست و تخته‌كوبي براي جلوگيري از ريزش خاك در پي‌ها، گودها و كانال‌ها در هر عمق.</v>
      </c>
      <c r="P4283" s="620" t="s">
        <v>308</v>
      </c>
      <c r="Q4283" s="566">
        <v>5</v>
      </c>
      <c r="R4283" s="566" t="s">
        <v>45</v>
      </c>
      <c r="S4283" s="566" t="s">
        <v>25</v>
      </c>
      <c r="T4283" s="567" t="s">
        <v>4199</v>
      </c>
      <c r="U4283" s="625" t="s">
        <v>23</v>
      </c>
      <c r="V4283" s="568">
        <v>234000</v>
      </c>
      <c r="W4283" s="17"/>
      <c r="X4283" s="554"/>
    </row>
    <row r="4284" spans="14:24" ht="50.1" customHeight="1">
      <c r="N4284" s="91" t="s">
        <v>560</v>
      </c>
      <c r="O4284" s="565" t="str">
        <f t="shared" si="787"/>
        <v>051002قالب چوبی</v>
      </c>
      <c r="P4284" s="597" t="s">
        <v>555</v>
      </c>
      <c r="Q4284" s="566">
        <v>5</v>
      </c>
      <c r="R4284" s="566" t="s">
        <v>45</v>
      </c>
      <c r="S4284" s="566" t="s">
        <v>25</v>
      </c>
      <c r="T4284" s="571" t="s">
        <v>558</v>
      </c>
      <c r="U4284" s="626" t="s">
        <v>23</v>
      </c>
      <c r="V4284" s="90">
        <v>10000</v>
      </c>
      <c r="W4284" s="17"/>
      <c r="X4284" s="554"/>
    </row>
    <row r="4285" spans="14:24" ht="50.1" customHeight="1">
      <c r="N4285" s="91" t="s">
        <v>560</v>
      </c>
      <c r="O4285" s="565" t="str">
        <f t="shared" si="787"/>
        <v>051003قالب چوبی 1</v>
      </c>
      <c r="P4285" s="597" t="s">
        <v>556</v>
      </c>
      <c r="Q4285" s="566">
        <v>5</v>
      </c>
      <c r="R4285" s="566" t="s">
        <v>45</v>
      </c>
      <c r="S4285" s="566" t="s">
        <v>25</v>
      </c>
      <c r="T4285" s="571" t="s">
        <v>7043</v>
      </c>
      <c r="U4285" s="626" t="s">
        <v>23</v>
      </c>
      <c r="V4285" s="90">
        <v>10000</v>
      </c>
      <c r="W4285" s="17"/>
      <c r="X4285" s="554"/>
    </row>
    <row r="4286" spans="14:24" ht="50.1" customHeight="1">
      <c r="N4286" s="91" t="s">
        <v>560</v>
      </c>
      <c r="O4286" s="565" t="str">
        <f t="shared" si="787"/>
        <v>051004قالب چوبی 2</v>
      </c>
      <c r="P4286" s="597" t="s">
        <v>557</v>
      </c>
      <c r="Q4286" s="566">
        <v>5</v>
      </c>
      <c r="R4286" s="566" t="s">
        <v>45</v>
      </c>
      <c r="S4286" s="566" t="s">
        <v>25</v>
      </c>
      <c r="T4286" s="571" t="s">
        <v>7044</v>
      </c>
      <c r="U4286" s="626" t="s">
        <v>23</v>
      </c>
      <c r="V4286" s="90">
        <v>10000</v>
      </c>
      <c r="W4286" s="17"/>
      <c r="X4286" s="554"/>
    </row>
    <row r="4287" spans="14:24" ht="50.1" customHeight="1">
      <c r="N4287" s="9">
        <v>6</v>
      </c>
      <c r="O4287" s="565" t="str">
        <f t="shared" si="787"/>
        <v>060101تهيه وسايل و قالب‌بندي با استفاده از قالب فلزي درپي‌ها و شناژهاي پي.</v>
      </c>
      <c r="P4287" s="630" t="s">
        <v>309</v>
      </c>
      <c r="Q4287" s="566">
        <v>6</v>
      </c>
      <c r="R4287" s="566" t="s">
        <v>46</v>
      </c>
      <c r="S4287" s="566" t="s">
        <v>25</v>
      </c>
      <c r="T4287" s="567" t="s">
        <v>4212</v>
      </c>
      <c r="U4287" s="625" t="s">
        <v>23</v>
      </c>
      <c r="V4287" s="568">
        <v>178500</v>
      </c>
      <c r="W4287" s="17"/>
    </row>
    <row r="4288" spans="14:24" ht="50.1" customHeight="1">
      <c r="N4288" s="9">
        <v>6</v>
      </c>
      <c r="O4288" s="565" t="str">
        <f t="shared" si="787"/>
        <v>060102تهيه وسايل و قالب‌بندي جداول به هر ارتفاع براي بتن‌ريزي درجا.</v>
      </c>
      <c r="P4288" s="620" t="s">
        <v>310</v>
      </c>
      <c r="Q4288" s="566">
        <v>6</v>
      </c>
      <c r="R4288" s="566" t="s">
        <v>46</v>
      </c>
      <c r="S4288" s="566" t="s">
        <v>25</v>
      </c>
      <c r="T4288" s="567" t="s">
        <v>4213</v>
      </c>
      <c r="U4288" s="625" t="s">
        <v>23</v>
      </c>
      <c r="V4288" s="568">
        <v>122500</v>
      </c>
      <c r="W4288" s="17"/>
      <c r="X4288" s="554"/>
    </row>
    <row r="4289" spans="14:24" ht="50.1" customHeight="1">
      <c r="N4289" s="9">
        <v>6</v>
      </c>
      <c r="O4289" s="565" t="str">
        <f t="shared" si="787"/>
        <v>060201تهيه وسايل و قالب‌بندي با استفاده از قالب فلزي در ديوارهاي بتني كه ارتفاع ديوار حداكثر 3/5 متر باشد.</v>
      </c>
      <c r="P4289" s="620" t="s">
        <v>311</v>
      </c>
      <c r="Q4289" s="566">
        <v>6</v>
      </c>
      <c r="R4289" s="566" t="s">
        <v>46</v>
      </c>
      <c r="S4289" s="566" t="s">
        <v>25</v>
      </c>
      <c r="T4289" s="567" t="s">
        <v>4214</v>
      </c>
      <c r="U4289" s="625" t="s">
        <v>23</v>
      </c>
      <c r="V4289" s="568">
        <v>246000</v>
      </c>
      <c r="W4289" s="17"/>
      <c r="X4289" s="554"/>
    </row>
    <row r="4290" spans="14:24" ht="50.1" customHeight="1">
      <c r="N4290" s="9">
        <v>6</v>
      </c>
      <c r="O4290" s="565" t="str">
        <f t="shared" si="787"/>
        <v>060202تهيه وسايل و قالب‌بندي با استفاده از قالب فلزي در ديوارهاي بتني كه ارتفاع ديوار بيش از 3/5 متر و حداكثر 5/5 متر باشد.</v>
      </c>
      <c r="P4290" s="620" t="s">
        <v>312</v>
      </c>
      <c r="Q4290" s="566">
        <v>6</v>
      </c>
      <c r="R4290" s="566" t="s">
        <v>46</v>
      </c>
      <c r="S4290" s="566" t="s">
        <v>25</v>
      </c>
      <c r="T4290" s="567" t="s">
        <v>4215</v>
      </c>
      <c r="U4290" s="625" t="s">
        <v>23</v>
      </c>
      <c r="V4290" s="568">
        <v>277000</v>
      </c>
      <c r="W4290" s="17"/>
      <c r="X4290" s="554"/>
    </row>
    <row r="4291" spans="14:24" ht="50.1" customHeight="1">
      <c r="N4291" s="9">
        <v>6</v>
      </c>
      <c r="O4291" s="565" t="str">
        <f t="shared" si="787"/>
        <v>060203تهيه وسايل و قالب‌بندي با استفاده از قالب فلزي در ديوارهاي بتني كه ارتفاع ديوار بيش از 5/5 متر و حداكثر 7/5 متر باشد.</v>
      </c>
      <c r="P4291" s="620" t="s">
        <v>313</v>
      </c>
      <c r="Q4291" s="566">
        <v>6</v>
      </c>
      <c r="R4291" s="566" t="s">
        <v>46</v>
      </c>
      <c r="S4291" s="566" t="s">
        <v>25</v>
      </c>
      <c r="T4291" s="567" t="s">
        <v>4216</v>
      </c>
      <c r="U4291" s="625" t="s">
        <v>23</v>
      </c>
      <c r="V4291" s="568">
        <v>309500</v>
      </c>
      <c r="W4291" s="17"/>
      <c r="X4291" s="554"/>
    </row>
    <row r="4292" spans="14:24" ht="50.1" customHeight="1">
      <c r="N4292" s="9">
        <v>6</v>
      </c>
      <c r="O4292" s="565" t="str">
        <f t="shared" si="787"/>
        <v>060204تهيه وسايل و قالب‌بندي با استفاده از قالب فلزي در ديوارهاي بتني كه ارتفاع ديوار بيش از 7/5 متر و حداكثر10 متر باشد.</v>
      </c>
      <c r="P4292" s="620" t="s">
        <v>314</v>
      </c>
      <c r="Q4292" s="566">
        <v>6</v>
      </c>
      <c r="R4292" s="566" t="s">
        <v>46</v>
      </c>
      <c r="S4292" s="566" t="s">
        <v>25</v>
      </c>
      <c r="T4292" s="567" t="s">
        <v>4217</v>
      </c>
      <c r="U4292" s="625" t="s">
        <v>23</v>
      </c>
      <c r="V4292" s="568">
        <v>345500</v>
      </c>
      <c r="W4292" s="17"/>
      <c r="X4292" s="554"/>
    </row>
    <row r="4293" spans="14:24" ht="50.1" customHeight="1">
      <c r="N4293" s="9">
        <v>6</v>
      </c>
      <c r="O4293" s="565" t="str">
        <f t="shared" si="787"/>
        <v>060301تهيه وسايل و قالب‌بندي با استفاده از قالب فلزي در ستون‌ها و شناژهاي قايم با مقطع چهار ضلعي تا ارتفاع حداكثر 3/5 متر.</v>
      </c>
      <c r="P4293" s="620" t="s">
        <v>315</v>
      </c>
      <c r="Q4293" s="566">
        <v>6</v>
      </c>
      <c r="R4293" s="566" t="s">
        <v>46</v>
      </c>
      <c r="S4293" s="566" t="s">
        <v>25</v>
      </c>
      <c r="T4293" s="567" t="s">
        <v>4218</v>
      </c>
      <c r="U4293" s="625" t="s">
        <v>23</v>
      </c>
      <c r="V4293" s="568">
        <v>245000</v>
      </c>
      <c r="W4293" s="17"/>
      <c r="X4293" s="554"/>
    </row>
    <row r="4294" spans="14:24" ht="50.1" customHeight="1">
      <c r="N4294" s="9">
        <v>6</v>
      </c>
      <c r="O4294" s="565" t="str">
        <f t="shared" si="787"/>
        <v>060302تهيه وسايل و قالب‌بندي با استفاده از قالب فلزي در ستون‌ها و شناژهاي قايم با مقطع چهار ضلعي كه ارتفاع بيش از 3/5 متر و حداكثر 5/5 متر باشد.</v>
      </c>
      <c r="P4294" s="620" t="s">
        <v>316</v>
      </c>
      <c r="Q4294" s="566">
        <v>6</v>
      </c>
      <c r="R4294" s="566" t="s">
        <v>46</v>
      </c>
      <c r="S4294" s="566" t="s">
        <v>25</v>
      </c>
      <c r="T4294" s="567" t="s">
        <v>4219</v>
      </c>
      <c r="U4294" s="625" t="s">
        <v>23</v>
      </c>
      <c r="V4294" s="568">
        <v>271000</v>
      </c>
      <c r="W4294" s="17"/>
      <c r="X4294" s="554"/>
    </row>
    <row r="4295" spans="14:24" ht="50.1" customHeight="1">
      <c r="N4295" s="9">
        <v>6</v>
      </c>
      <c r="O4295" s="565" t="str">
        <f t="shared" si="787"/>
        <v>060303تهيه وسايل و قالب‌بندي با استفاده از قالب فلزي در ستون‌ها و شناژهاي قايم با مقطع چهار ضلعي كه ارتفاع بيش از 5/5 متر و حداكثر 7/5 متر باشد.</v>
      </c>
      <c r="P4295" s="620" t="s">
        <v>317</v>
      </c>
      <c r="Q4295" s="566">
        <v>6</v>
      </c>
      <c r="R4295" s="566" t="s">
        <v>46</v>
      </c>
      <c r="S4295" s="566" t="s">
        <v>25</v>
      </c>
      <c r="T4295" s="567" t="s">
        <v>4220</v>
      </c>
      <c r="U4295" s="625" t="s">
        <v>23</v>
      </c>
      <c r="V4295" s="568">
        <v>300000</v>
      </c>
      <c r="W4295" s="17"/>
      <c r="X4295" s="554"/>
    </row>
    <row r="4296" spans="14:24" ht="50.1" customHeight="1">
      <c r="N4296" s="9">
        <v>6</v>
      </c>
      <c r="O4296" s="565" t="str">
        <f t="shared" si="787"/>
        <v>060304تهيه وسايل و قالب‌بندي با استفاده از قالب فلزي در ستون‌ها و شناژهاي قايم با مقطع چهار ضلعي كه ارتفاع بيش از 7/5 متر و حداكثر 10 متر باشد.</v>
      </c>
      <c r="P4296" s="620" t="s">
        <v>318</v>
      </c>
      <c r="Q4296" s="566">
        <v>6</v>
      </c>
      <c r="R4296" s="566" t="s">
        <v>46</v>
      </c>
      <c r="S4296" s="566" t="s">
        <v>25</v>
      </c>
      <c r="T4296" s="567" t="s">
        <v>4221</v>
      </c>
      <c r="U4296" s="625" t="s">
        <v>23</v>
      </c>
      <c r="V4296" s="568">
        <v>335500</v>
      </c>
      <c r="W4296" s="17"/>
      <c r="X4296" s="554"/>
    </row>
    <row r="4297" spans="14:24" ht="50.1" customHeight="1">
      <c r="N4297" s="9">
        <v>6</v>
      </c>
      <c r="O4297" s="565" t="str">
        <f t="shared" si="787"/>
        <v>060401تهيه وسايل و قالب‌بندي با استفاده از قالب فلزي در تاوه‌ها (دال‌ها) تا ارتفاع حداكثر 3/5 متر.</v>
      </c>
      <c r="P4297" s="620" t="s">
        <v>319</v>
      </c>
      <c r="Q4297" s="566">
        <v>6</v>
      </c>
      <c r="R4297" s="566" t="s">
        <v>46</v>
      </c>
      <c r="S4297" s="566" t="s">
        <v>25</v>
      </c>
      <c r="T4297" s="567" t="s">
        <v>4222</v>
      </c>
      <c r="U4297" s="625" t="s">
        <v>23</v>
      </c>
      <c r="V4297" s="568">
        <v>256000</v>
      </c>
      <c r="W4297" s="17"/>
      <c r="X4297" s="554"/>
    </row>
    <row r="4298" spans="14:24" ht="50.1" customHeight="1">
      <c r="N4298" s="9">
        <v>6</v>
      </c>
      <c r="O4298" s="565" t="str">
        <f t="shared" si="787"/>
        <v>060402تهيه وسايل و قالب‌بندي با استفاده از قالب فلزي در تاوه‌ها (دال‌ها) كه ارتفاع بيش از 3/5 متر و حداكثر 5/5 متر باشد.</v>
      </c>
      <c r="P4298" s="620" t="s">
        <v>320</v>
      </c>
      <c r="Q4298" s="566">
        <v>6</v>
      </c>
      <c r="R4298" s="566" t="s">
        <v>46</v>
      </c>
      <c r="S4298" s="566" t="s">
        <v>25</v>
      </c>
      <c r="T4298" s="567" t="s">
        <v>4223</v>
      </c>
      <c r="U4298" s="625" t="s">
        <v>23</v>
      </c>
      <c r="V4298" s="568">
        <v>286500</v>
      </c>
      <c r="W4298" s="17"/>
      <c r="X4298" s="554"/>
    </row>
    <row r="4299" spans="14:24" ht="50.1" customHeight="1">
      <c r="N4299" s="9">
        <v>6</v>
      </c>
      <c r="O4299" s="565" t="str">
        <f t="shared" si="787"/>
        <v>060403تهيه وسايل و قالب‌بندي با استفاده از قالب فلزي در تاوه‌ها (دال‌ها) كه ارتفاع بيش از 5/5 متر و حداكثر 7/5 متر باشد.</v>
      </c>
      <c r="P4299" s="620" t="s">
        <v>321</v>
      </c>
      <c r="Q4299" s="566">
        <v>6</v>
      </c>
      <c r="R4299" s="566" t="s">
        <v>46</v>
      </c>
      <c r="S4299" s="566" t="s">
        <v>25</v>
      </c>
      <c r="T4299" s="567" t="s">
        <v>4224</v>
      </c>
      <c r="U4299" s="625" t="s">
        <v>23</v>
      </c>
      <c r="V4299" s="568">
        <v>352000</v>
      </c>
      <c r="W4299" s="17"/>
      <c r="X4299" s="554"/>
    </row>
    <row r="4300" spans="14:24" ht="50.1" customHeight="1">
      <c r="N4300" s="9">
        <v>6</v>
      </c>
      <c r="O4300" s="565" t="str">
        <f t="shared" si="787"/>
        <v>060404تهيه وسايل و قالب‌بندي با استفاده از قالب فلزي در تاوه‌ها (دال‌ها) كه ارتفاع بيش از 7/5 متر و حداكثر10 متر باشد.</v>
      </c>
      <c r="P4300" s="620" t="s">
        <v>322</v>
      </c>
      <c r="Q4300" s="566">
        <v>6</v>
      </c>
      <c r="R4300" s="566" t="s">
        <v>46</v>
      </c>
      <c r="S4300" s="566" t="s">
        <v>25</v>
      </c>
      <c r="T4300" s="567" t="s">
        <v>4225</v>
      </c>
      <c r="U4300" s="625" t="s">
        <v>23</v>
      </c>
      <c r="V4300" s="568">
        <v>447500</v>
      </c>
      <c r="W4300" s="17"/>
      <c r="X4300" s="554"/>
    </row>
    <row r="4301" spans="14:24" ht="50.1" customHeight="1">
      <c r="N4301" s="9">
        <v>6</v>
      </c>
      <c r="O4301" s="565" t="str">
        <f t="shared" si="787"/>
        <v>060405تهيه وسايل و قالب‌بندي با استفاده از قالب فلزي براي سقف‌هاي مركب(composite).</v>
      </c>
      <c r="P4301" s="620" t="s">
        <v>323</v>
      </c>
      <c r="Q4301" s="566">
        <v>6</v>
      </c>
      <c r="R4301" s="566" t="s">
        <v>46</v>
      </c>
      <c r="S4301" s="566" t="s">
        <v>25</v>
      </c>
      <c r="T4301" s="567" t="s">
        <v>4226</v>
      </c>
      <c r="U4301" s="625" t="s">
        <v>23</v>
      </c>
      <c r="V4301" s="568">
        <v>209000</v>
      </c>
      <c r="W4301" s="17"/>
      <c r="X4301" s="554"/>
    </row>
    <row r="4302" spans="14:24" ht="50.1" customHeight="1">
      <c r="N4302" s="9">
        <v>6</v>
      </c>
      <c r="O4302" s="565" t="str">
        <f t="shared" si="787"/>
        <v>060501تهيه وسايل و قالب‌بندي با استفاده از قالب فلزي در تيرهاي بتني تا ارتفاع حداكثر 3/5 متر.</v>
      </c>
      <c r="P4302" s="620" t="s">
        <v>324</v>
      </c>
      <c r="Q4302" s="566">
        <v>6</v>
      </c>
      <c r="R4302" s="566" t="s">
        <v>46</v>
      </c>
      <c r="S4302" s="566" t="s">
        <v>25</v>
      </c>
      <c r="T4302" s="567" t="s">
        <v>4227</v>
      </c>
      <c r="U4302" s="625" t="s">
        <v>23</v>
      </c>
      <c r="V4302" s="568">
        <v>342000</v>
      </c>
      <c r="W4302" s="17"/>
      <c r="X4302" s="554"/>
    </row>
    <row r="4303" spans="14:24" ht="50.1" customHeight="1">
      <c r="N4303" s="9">
        <v>6</v>
      </c>
      <c r="O4303" s="565" t="str">
        <f t="shared" si="787"/>
        <v>060502تهيه وسايل و قالب‌بندي با استفاده از قالب فلزي در تيرهاي بتني كه ارتفاع بيش از 3/5 متر و حداكثر 5/5 متر باشد.</v>
      </c>
      <c r="P4303" s="620" t="s">
        <v>325</v>
      </c>
      <c r="Q4303" s="566">
        <v>6</v>
      </c>
      <c r="R4303" s="566" t="s">
        <v>46</v>
      </c>
      <c r="S4303" s="566" t="s">
        <v>25</v>
      </c>
      <c r="T4303" s="567" t="s">
        <v>4228</v>
      </c>
      <c r="U4303" s="625" t="s">
        <v>23</v>
      </c>
      <c r="V4303" s="568">
        <v>365000</v>
      </c>
      <c r="W4303" s="17"/>
      <c r="X4303" s="554"/>
    </row>
    <row r="4304" spans="14:24" ht="50.1" customHeight="1">
      <c r="N4304" s="9">
        <v>6</v>
      </c>
      <c r="O4304" s="565" t="str">
        <f t="shared" si="787"/>
        <v>060503تهيه وسايل و قالب‌بندي با استفاده از قالب فلزي در تيرهاي بتني كه ارتفاع بيش از 5/5 متر و حداكثر 7/5 متر باشد.</v>
      </c>
      <c r="P4304" s="620" t="s">
        <v>326</v>
      </c>
      <c r="Q4304" s="566">
        <v>6</v>
      </c>
      <c r="R4304" s="566" t="s">
        <v>46</v>
      </c>
      <c r="S4304" s="566" t="s">
        <v>25</v>
      </c>
      <c r="T4304" s="567" t="s">
        <v>4229</v>
      </c>
      <c r="U4304" s="625" t="s">
        <v>23</v>
      </c>
      <c r="V4304" s="568">
        <v>458000</v>
      </c>
      <c r="W4304" s="17"/>
      <c r="X4304" s="554"/>
    </row>
    <row r="4305" spans="14:24" ht="50.1" customHeight="1">
      <c r="N4305" s="9">
        <v>6</v>
      </c>
      <c r="O4305" s="565" t="str">
        <f t="shared" si="787"/>
        <v>060504تهيه وسايل و قالب‌بندي با استفاده از قالب فلزي در تيرهاي بتني كه ارتفاع بيش از 7/5 متر و حداكثر 10 متر باشد.</v>
      </c>
      <c r="P4305" s="620" t="s">
        <v>327</v>
      </c>
      <c r="Q4305" s="566">
        <v>6</v>
      </c>
      <c r="R4305" s="566" t="s">
        <v>46</v>
      </c>
      <c r="S4305" s="566" t="s">
        <v>25</v>
      </c>
      <c r="T4305" s="567" t="s">
        <v>4230</v>
      </c>
      <c r="U4305" s="625" t="s">
        <v>23</v>
      </c>
      <c r="V4305" s="568">
        <v>605000</v>
      </c>
      <c r="W4305" s="17"/>
      <c r="X4305" s="554"/>
    </row>
    <row r="4306" spans="14:24" ht="50.1" customHeight="1">
      <c r="N4306" s="9">
        <v>6</v>
      </c>
      <c r="O4306" s="565" t="str">
        <f t="shared" si="787"/>
        <v>060601تهيه وسايل و قالب‌بندي با استفاده از قالب فلزي در شناژهاي افقي روي ديوار در هر ارتفاع.</v>
      </c>
      <c r="P4306" s="620" t="s">
        <v>328</v>
      </c>
      <c r="Q4306" s="566">
        <v>6</v>
      </c>
      <c r="R4306" s="566" t="s">
        <v>46</v>
      </c>
      <c r="S4306" s="566" t="s">
        <v>25</v>
      </c>
      <c r="T4306" s="567" t="s">
        <v>4231</v>
      </c>
      <c r="U4306" s="625" t="s">
        <v>23</v>
      </c>
      <c r="V4306" s="568">
        <v>302500</v>
      </c>
      <c r="W4306" s="17"/>
      <c r="X4306" s="554"/>
    </row>
    <row r="4307" spans="14:24" ht="50.1" customHeight="1">
      <c r="N4307" s="9">
        <v>6</v>
      </c>
      <c r="O4307" s="565" t="str">
        <f t="shared" si="787"/>
        <v>060701تهيه وسايل و قالب‌بندي با استفاده از قالب فلزي در پله‌هاي بتني شامل تير، تاوه، دست انداز، كف پله و مانند آن به طور كامل در هر ارتفاع و به هرشكل.</v>
      </c>
      <c r="P4307" s="620" t="s">
        <v>329</v>
      </c>
      <c r="Q4307" s="566">
        <v>6</v>
      </c>
      <c r="R4307" s="566" t="s">
        <v>46</v>
      </c>
      <c r="S4307" s="566" t="s">
        <v>25</v>
      </c>
      <c r="T4307" s="567" t="s">
        <v>4232</v>
      </c>
      <c r="U4307" s="625" t="s">
        <v>23</v>
      </c>
      <c r="V4307" s="568">
        <v>328000</v>
      </c>
      <c r="W4307" s="17"/>
      <c r="X4307" s="554"/>
    </row>
    <row r="4308" spans="14:24" ht="50.1" customHeight="1">
      <c r="N4308" s="9">
        <v>6</v>
      </c>
      <c r="O4308" s="565" t="str">
        <f t="shared" si="787"/>
        <v>060801اضافه بها براي قالب‌بندي جدار خارجي ديوارها، تيرها و ستون‌ها، با استفاده از قالب فلزي.</v>
      </c>
      <c r="P4308" s="620" t="s">
        <v>330</v>
      </c>
      <c r="Q4308" s="566">
        <v>6</v>
      </c>
      <c r="R4308" s="566" t="s">
        <v>46</v>
      </c>
      <c r="S4308" s="566" t="s">
        <v>25</v>
      </c>
      <c r="T4308" s="567" t="s">
        <v>4233</v>
      </c>
      <c r="U4308" s="625" t="s">
        <v>23</v>
      </c>
      <c r="V4308" s="568">
        <v>69000</v>
      </c>
      <c r="W4308" s="17"/>
      <c r="X4308" s="554"/>
    </row>
    <row r="4309" spans="14:24" ht="50.1" customHeight="1">
      <c r="N4309" s="9">
        <v>6</v>
      </c>
      <c r="O4309" s="565" t="str">
        <f t="shared" si="787"/>
        <v>060802اضافه بها به رديف‌هاي 060201 تا 060204، در صورتي كه به جاي بولت از فاصله نگهدارهاي مخصوص با صفحه آب بند استفاده شود.</v>
      </c>
      <c r="P4309" s="620" t="s">
        <v>331</v>
      </c>
      <c r="Q4309" s="566">
        <v>6</v>
      </c>
      <c r="R4309" s="566" t="s">
        <v>46</v>
      </c>
      <c r="S4309" s="566" t="s">
        <v>25</v>
      </c>
      <c r="T4309" s="567" t="s">
        <v>4234</v>
      </c>
      <c r="U4309" s="625" t="s">
        <v>23</v>
      </c>
      <c r="V4309" s="568">
        <v>6140</v>
      </c>
      <c r="W4309" s="17"/>
      <c r="X4309" s="554"/>
    </row>
    <row r="4310" spans="14:24" ht="50.1" customHeight="1">
      <c r="N4310" s="9">
        <v>6</v>
      </c>
      <c r="O4310" s="565" t="str">
        <f t="shared" si="787"/>
        <v>060803اضافه بها به رديف‌هاي قالب‌بندي با استفاده از قالب فلزي، براي سطوح منحني به استثناي ستون‌ها.</v>
      </c>
      <c r="P4310" s="620" t="s">
        <v>332</v>
      </c>
      <c r="Q4310" s="566">
        <v>6</v>
      </c>
      <c r="R4310" s="566" t="s">
        <v>46</v>
      </c>
      <c r="S4310" s="566" t="s">
        <v>25</v>
      </c>
      <c r="T4310" s="567" t="s">
        <v>4235</v>
      </c>
      <c r="U4310" s="625" t="s">
        <v>23</v>
      </c>
      <c r="V4310" s="568">
        <v>109500</v>
      </c>
      <c r="W4310" s="17"/>
      <c r="X4310" s="554"/>
    </row>
    <row r="4311" spans="14:24" ht="50.1" customHeight="1">
      <c r="N4311" s="9">
        <v>6</v>
      </c>
      <c r="O4311" s="565" t="str">
        <f t="shared" si="787"/>
        <v>060804اضافه بها به رديف‌هاي 060301 تا 060304، ولي با مقاطع منحني و غير چهار ضلعي.</v>
      </c>
      <c r="P4311" s="620" t="s">
        <v>333</v>
      </c>
      <c r="Q4311" s="566">
        <v>6</v>
      </c>
      <c r="R4311" s="566" t="s">
        <v>46</v>
      </c>
      <c r="S4311" s="566" t="s">
        <v>25</v>
      </c>
      <c r="T4311" s="567" t="s">
        <v>4236</v>
      </c>
      <c r="U4311" s="625" t="s">
        <v>23</v>
      </c>
      <c r="V4311" s="568">
        <v>172500</v>
      </c>
      <c r="W4311" s="17"/>
      <c r="X4311" s="554"/>
    </row>
    <row r="4312" spans="14:24" ht="50.1" customHeight="1">
      <c r="N4312" s="9">
        <v>6</v>
      </c>
      <c r="O4312" s="565" t="str">
        <f t="shared" si="787"/>
        <v>060805اضافه بها قالب‌بندي براي سطوح شيبدار با استفاده از قالب فلزي درصورتيكه شيب بيش از 5 درصد باشد.</v>
      </c>
      <c r="P4312" s="620" t="s">
        <v>334</v>
      </c>
      <c r="Q4312" s="566">
        <v>6</v>
      </c>
      <c r="R4312" s="566" t="s">
        <v>46</v>
      </c>
      <c r="S4312" s="566" t="s">
        <v>25</v>
      </c>
      <c r="T4312" s="567" t="s">
        <v>4237</v>
      </c>
      <c r="U4312" s="625" t="s">
        <v>23</v>
      </c>
      <c r="V4312" s="568">
        <v>13900</v>
      </c>
      <c r="W4312" s="17"/>
      <c r="X4312" s="554"/>
    </row>
    <row r="4313" spans="14:24" ht="50.1" customHeight="1">
      <c r="N4313" s="9">
        <v>6</v>
      </c>
      <c r="O4313" s="565" t="str">
        <f t="shared" si="787"/>
        <v>060806اضافه بها به رديف‌هاي قالب‌بندي با استفاده ازقالب فلزي درصورتي كه عمليات قالب‌بندي زير تراز آبهاي زيرزميني انجام شود و آبكشي با تلمبه موتوري در حين اجراي كار ضروري باشد.</v>
      </c>
      <c r="P4313" s="620" t="s">
        <v>335</v>
      </c>
      <c r="Q4313" s="566">
        <v>6</v>
      </c>
      <c r="R4313" s="566" t="s">
        <v>46</v>
      </c>
      <c r="S4313" s="566" t="s">
        <v>25</v>
      </c>
      <c r="T4313" s="567" t="s">
        <v>4238</v>
      </c>
      <c r="U4313" s="625" t="s">
        <v>23</v>
      </c>
      <c r="V4313" s="568">
        <v>58700</v>
      </c>
      <c r="W4313" s="17"/>
      <c r="X4313" s="554"/>
    </row>
    <row r="4314" spans="14:24" ht="50.1" customHeight="1">
      <c r="N4314" s="9"/>
      <c r="O4314" s="565" t="str">
        <f t="shared" si="787"/>
        <v>060807اضافه بها به ردیفهای قالب بندی دیوارها ، تیرها، ستون ها، تاوه ها (دال ها)در صورتی که به جای ورق فلزی در تماس با بتن از تخته چند لایه با روکش لاکی از جنس پلیمر (ply wood) استفاده شود.</v>
      </c>
      <c r="P4314" s="620" t="s">
        <v>4210</v>
      </c>
      <c r="Q4314" s="566">
        <v>7</v>
      </c>
      <c r="R4314" s="566" t="s">
        <v>46</v>
      </c>
      <c r="S4314" s="566" t="s">
        <v>25</v>
      </c>
      <c r="T4314" s="567" t="s">
        <v>4239</v>
      </c>
      <c r="U4314" s="625" t="s">
        <v>23</v>
      </c>
      <c r="V4314" s="568">
        <v>120000</v>
      </c>
      <c r="W4314" s="17"/>
      <c r="X4314" s="554"/>
    </row>
    <row r="4315" spans="14:24" ht="50.1" customHeight="1">
      <c r="N4315" s="9"/>
      <c r="O4315" s="565" t="str">
        <f t="shared" si="787"/>
        <v>060808اضافه بها بابت قالب بندی دال های داخلی سازه های فرآیندی تصفیه خانه های آب و فاضلاب، که دارای انحنا یا شکست در ارتفاع بوده و مجموع سطوح قالب بنندی هر یک از آنها تا 25 متر مربع باشد.</v>
      </c>
      <c r="P4315" s="620" t="s">
        <v>4211</v>
      </c>
      <c r="Q4315" s="566">
        <v>8</v>
      </c>
      <c r="R4315" s="566" t="s">
        <v>46</v>
      </c>
      <c r="S4315" s="566" t="s">
        <v>25</v>
      </c>
      <c r="T4315" s="567" t="s">
        <v>4240</v>
      </c>
      <c r="U4315" s="625" t="s">
        <v>23</v>
      </c>
      <c r="V4315" s="568">
        <v>52000</v>
      </c>
      <c r="W4315" s="17"/>
      <c r="X4315" s="554"/>
    </row>
    <row r="4316" spans="14:24" ht="50.1" customHeight="1">
      <c r="N4316" s="9">
        <v>6</v>
      </c>
      <c r="O4316" s="565" t="str">
        <f t="shared" ref="O4316:O4379" si="788">LEFT(CONCATENATE(P4316,T4316),252)</f>
        <v>060901قالب‌بندي درز انبساط دربتن با قالب فلزي، با تمام وسايل لازم به استثناي كف‌سازي‌هاي بتني برحسب حجم درز.</v>
      </c>
      <c r="P4316" s="620" t="s">
        <v>336</v>
      </c>
      <c r="Q4316" s="566">
        <v>6</v>
      </c>
      <c r="R4316" s="566" t="s">
        <v>46</v>
      </c>
      <c r="S4316" s="566" t="s">
        <v>25</v>
      </c>
      <c r="T4316" s="567" t="s">
        <v>4241</v>
      </c>
      <c r="U4316" s="625" t="s">
        <v>4195</v>
      </c>
      <c r="V4316" s="568">
        <v>17700</v>
      </c>
      <c r="W4316" s="17"/>
      <c r="X4316" s="554"/>
    </row>
    <row r="4317" spans="14:24" ht="50.1" customHeight="1">
      <c r="N4317" s="9">
        <v>6</v>
      </c>
      <c r="O4317" s="565" t="str">
        <f t="shared" si="788"/>
        <v>060902تعبيه انواع درزكف سازي‌هاي بتني درموقع اجرا با قالب فلزي، با تمام وسايل لازم بدون پركردن آن برحسب حجم درز.</v>
      </c>
      <c r="P4317" s="620" t="s">
        <v>337</v>
      </c>
      <c r="Q4317" s="566">
        <v>6</v>
      </c>
      <c r="R4317" s="566" t="s">
        <v>46</v>
      </c>
      <c r="S4317" s="566" t="s">
        <v>25</v>
      </c>
      <c r="T4317" s="567" t="s">
        <v>4242</v>
      </c>
      <c r="U4317" s="625" t="s">
        <v>4195</v>
      </c>
      <c r="V4317" s="568">
        <v>12000</v>
      </c>
      <c r="W4317" s="17"/>
      <c r="X4317" s="554"/>
    </row>
    <row r="4318" spans="14:24" ht="50.1" customHeight="1">
      <c r="N4318" s="9">
        <v>6</v>
      </c>
      <c r="O4318" s="565" t="str">
        <f t="shared" si="788"/>
        <v>060903تهيه وسايل، ساخت قالب به منظور تعبيه بازشو (openning) و جايگذاري آن براي بتن‌ريزي و خارج کردن آن. اندازه‌گيري بر حسب سطح جانبي بتن محل باز شو.</v>
      </c>
      <c r="P4318" s="620" t="s">
        <v>338</v>
      </c>
      <c r="Q4318" s="566">
        <v>6</v>
      </c>
      <c r="R4318" s="566" t="s">
        <v>46</v>
      </c>
      <c r="S4318" s="566" t="s">
        <v>25</v>
      </c>
      <c r="T4318" s="567" t="s">
        <v>4243</v>
      </c>
      <c r="U4318" s="625" t="s">
        <v>23</v>
      </c>
      <c r="V4318" s="568">
        <v>197000</v>
      </c>
      <c r="W4318" s="17"/>
      <c r="X4318" s="554"/>
    </row>
    <row r="4319" spans="14:24" ht="50.1" customHeight="1">
      <c r="N4319" s="9">
        <v>6</v>
      </c>
      <c r="O4319" s="565" t="str">
        <f t="shared" si="788"/>
        <v>060904نصب نازل در قطعات بتني پيش‌ساخته براي کارهاي تصفيه آب.</v>
      </c>
      <c r="P4319" s="620" t="s">
        <v>339</v>
      </c>
      <c r="Q4319" s="566">
        <v>6</v>
      </c>
      <c r="R4319" s="566" t="s">
        <v>46</v>
      </c>
      <c r="S4319" s="566" t="s">
        <v>25</v>
      </c>
      <c r="T4319" s="567" t="s">
        <v>4244</v>
      </c>
      <c r="U4319" s="625" t="s">
        <v>30</v>
      </c>
      <c r="V4319" s="568">
        <v>5010</v>
      </c>
      <c r="W4319" s="17"/>
      <c r="X4319" s="554"/>
    </row>
    <row r="4320" spans="14:24" ht="50.1" customHeight="1">
      <c r="N4320" s="9">
        <v>6</v>
      </c>
      <c r="O4320" s="565" t="str">
        <f t="shared" si="788"/>
        <v>061001قالب‌بندي با استفاده از قالب فلزي، پشت بند، چوب‌بست، داربست، سکوها و تمام تجهيزات لازم براي قالب‌هاي لغزنده قايم، با سطح مقطع ثابت.</v>
      </c>
      <c r="P4320" s="620" t="s">
        <v>340</v>
      </c>
      <c r="Q4320" s="566">
        <v>6</v>
      </c>
      <c r="R4320" s="566" t="s">
        <v>46</v>
      </c>
      <c r="S4320" s="566" t="s">
        <v>25</v>
      </c>
      <c r="T4320" s="567" t="s">
        <v>4245</v>
      </c>
      <c r="U4320" s="625" t="s">
        <v>23</v>
      </c>
      <c r="V4320" s="568">
        <v>204000</v>
      </c>
      <c r="W4320" s="17"/>
      <c r="X4320" s="554"/>
    </row>
    <row r="4321" spans="14:24" ht="50.1" customHeight="1">
      <c r="N4321" s="9">
        <v>6</v>
      </c>
      <c r="O4321" s="565" t="str">
        <f t="shared" si="788"/>
        <v>061002قالب‌بندي با استفاده از قالب فلزي، پشت بند، چوب‌بست و داربست و سكوها و تمام تجهيزات لازم براي قالب لغزنده قايم در صورتي كه سطح مقطع سازه متغير باشد.</v>
      </c>
      <c r="P4321" s="620" t="s">
        <v>341</v>
      </c>
      <c r="Q4321" s="566">
        <v>6</v>
      </c>
      <c r="R4321" s="566" t="s">
        <v>46</v>
      </c>
      <c r="S4321" s="566" t="s">
        <v>25</v>
      </c>
      <c r="T4321" s="567" t="s">
        <v>4246</v>
      </c>
      <c r="U4321" s="625" t="s">
        <v>23</v>
      </c>
      <c r="V4321" s="569">
        <v>0</v>
      </c>
      <c r="W4321" s="17"/>
      <c r="X4321" s="554"/>
    </row>
    <row r="4322" spans="14:24" ht="50.1" customHeight="1">
      <c r="N4322" s="9">
        <v>6</v>
      </c>
      <c r="O4322" s="565" t="str">
        <f t="shared" si="788"/>
        <v>061003اضافه بها به رديف‌هاي قالب‌بندي ديوارها در صورتي‌که قالب به شکل هرمي يا مخروطي در سيلوها، تصفيه‌خانه‌ها و مانند آن‌ها اجرا شود.</v>
      </c>
      <c r="P4322" s="620" t="s">
        <v>342</v>
      </c>
      <c r="Q4322" s="566">
        <v>6</v>
      </c>
      <c r="R4322" s="566" t="s">
        <v>46</v>
      </c>
      <c r="S4322" s="566" t="s">
        <v>25</v>
      </c>
      <c r="T4322" s="567" t="s">
        <v>4247</v>
      </c>
      <c r="U4322" s="625" t="s">
        <v>23</v>
      </c>
      <c r="V4322" s="568">
        <v>78800</v>
      </c>
      <c r="W4322" s="17"/>
      <c r="X4322" s="554"/>
    </row>
    <row r="4323" spans="14:24" ht="50.1" customHeight="1">
      <c r="N4323" s="91" t="s">
        <v>559</v>
      </c>
      <c r="O4323" s="565" t="str">
        <f t="shared" si="788"/>
        <v>061004قالب فلزی</v>
      </c>
      <c r="P4323" s="597" t="s">
        <v>561</v>
      </c>
      <c r="Q4323" s="566">
        <v>6</v>
      </c>
      <c r="R4323" s="566" t="s">
        <v>46</v>
      </c>
      <c r="S4323" s="566" t="s">
        <v>25</v>
      </c>
      <c r="T4323" s="571" t="s">
        <v>564</v>
      </c>
      <c r="U4323" s="626" t="s">
        <v>23</v>
      </c>
      <c r="V4323" s="90">
        <v>10000</v>
      </c>
      <c r="W4323" s="17"/>
      <c r="X4323" s="554"/>
    </row>
    <row r="4324" spans="14:24" ht="50.1" customHeight="1">
      <c r="N4324" s="91" t="s">
        <v>559</v>
      </c>
      <c r="O4324" s="565" t="str">
        <f t="shared" si="788"/>
        <v>061005قالب فلزی 1</v>
      </c>
      <c r="P4324" s="597" t="s">
        <v>562</v>
      </c>
      <c r="Q4324" s="566">
        <v>6</v>
      </c>
      <c r="R4324" s="566" t="s">
        <v>46</v>
      </c>
      <c r="S4324" s="566" t="s">
        <v>25</v>
      </c>
      <c r="T4324" s="571" t="s">
        <v>7045</v>
      </c>
      <c r="U4324" s="626" t="s">
        <v>23</v>
      </c>
      <c r="V4324" s="90">
        <v>10000</v>
      </c>
      <c r="W4324" s="17"/>
      <c r="X4324" s="554"/>
    </row>
    <row r="4325" spans="14:24" ht="50.1" customHeight="1">
      <c r="N4325" s="91" t="s">
        <v>559</v>
      </c>
      <c r="O4325" s="565" t="str">
        <f t="shared" si="788"/>
        <v>061006قالب فلزی 2</v>
      </c>
      <c r="P4325" s="597" t="s">
        <v>563</v>
      </c>
      <c r="Q4325" s="566">
        <v>6</v>
      </c>
      <c r="R4325" s="566" t="s">
        <v>46</v>
      </c>
      <c r="S4325" s="566" t="s">
        <v>25</v>
      </c>
      <c r="T4325" s="571" t="s">
        <v>7046</v>
      </c>
      <c r="U4325" s="626" t="s">
        <v>23</v>
      </c>
      <c r="V4325" s="90">
        <v>10000</v>
      </c>
      <c r="W4325" s="17"/>
    </row>
    <row r="4326" spans="14:24" ht="50.1" customHeight="1">
      <c r="N4326" s="9">
        <v>7</v>
      </c>
      <c r="O4326" s="565" t="str">
        <f t="shared" si="788"/>
        <v>070101تهيه، بريدن، خم كردن و كار گذاشتن ميل گرد ساده به قطر تا 10 ميلي‌متر، براي بتن مسلح با سيم پيچي لازم.</v>
      </c>
      <c r="P4326" s="630" t="s">
        <v>343</v>
      </c>
      <c r="Q4326" s="566">
        <v>7</v>
      </c>
      <c r="R4326" s="566" t="s">
        <v>4</v>
      </c>
      <c r="S4326" s="566" t="s">
        <v>25</v>
      </c>
      <c r="T4326" s="567" t="s">
        <v>4248</v>
      </c>
      <c r="U4326" s="625" t="s">
        <v>2837</v>
      </c>
      <c r="V4326" s="568">
        <v>23500</v>
      </c>
      <c r="W4326" s="17"/>
    </row>
    <row r="4327" spans="14:24" ht="50.1" customHeight="1">
      <c r="N4327" s="9">
        <v>7</v>
      </c>
      <c r="O4327" s="565" t="str">
        <f t="shared" si="788"/>
        <v>070102تهيه، بريدن، خم كردن و كار گذاشتن ميل گرد ساده به قطر 12 تا 18 ميلي‌متر براي بتن مسلح با سيم پيچي لازم.</v>
      </c>
      <c r="P4327" s="620" t="s">
        <v>344</v>
      </c>
      <c r="Q4327" s="566">
        <v>7</v>
      </c>
      <c r="R4327" s="566" t="s">
        <v>4</v>
      </c>
      <c r="S4327" s="566" t="s">
        <v>25</v>
      </c>
      <c r="T4327" s="567" t="s">
        <v>4249</v>
      </c>
      <c r="U4327" s="625" t="s">
        <v>2837</v>
      </c>
      <c r="V4327" s="568">
        <v>20700</v>
      </c>
      <c r="W4327" s="17"/>
      <c r="X4327" s="554"/>
    </row>
    <row r="4328" spans="14:24" ht="50.1" customHeight="1">
      <c r="N4328" s="9">
        <v>7</v>
      </c>
      <c r="O4328" s="565" t="str">
        <f t="shared" si="788"/>
        <v>070103تهيه، بريدن، خم كردن و كار گذاشتن ميل گرد ساده به قطر20 و بيش از 20 ميلي‌متر براي بتن مسلح با سيم پيچي لازم.</v>
      </c>
      <c r="P4328" s="620" t="s">
        <v>345</v>
      </c>
      <c r="Q4328" s="566">
        <v>7</v>
      </c>
      <c r="R4328" s="566" t="s">
        <v>4</v>
      </c>
      <c r="S4328" s="566" t="s">
        <v>25</v>
      </c>
      <c r="T4328" s="567" t="s">
        <v>4250</v>
      </c>
      <c r="U4328" s="625" t="s">
        <v>2837</v>
      </c>
      <c r="V4328" s="568">
        <v>19500</v>
      </c>
      <c r="W4328" s="17"/>
      <c r="X4328" s="554"/>
    </row>
    <row r="4329" spans="14:24" ht="50.1" customHeight="1">
      <c r="N4329" s="9">
        <v>7</v>
      </c>
      <c r="O4329" s="565" t="str">
        <f t="shared" si="788"/>
        <v>070201تهيه، بريدن، خم كردن و كار گذاشتن ميل گرد آجدار از نوع AII به قطر تا 10 ميلي‌متر، براي بتن مسلح با سيم پيچي لازم .</v>
      </c>
      <c r="P4329" s="620" t="s">
        <v>346</v>
      </c>
      <c r="Q4329" s="566">
        <v>7</v>
      </c>
      <c r="R4329" s="566" t="s">
        <v>4</v>
      </c>
      <c r="S4329" s="566" t="s">
        <v>25</v>
      </c>
      <c r="T4329" s="567" t="s">
        <v>4251</v>
      </c>
      <c r="U4329" s="625" t="s">
        <v>2837</v>
      </c>
      <c r="V4329" s="568">
        <v>22300</v>
      </c>
      <c r="W4329" s="17"/>
      <c r="X4329" s="554"/>
    </row>
    <row r="4330" spans="14:24" ht="50.1" customHeight="1">
      <c r="N4330" s="9">
        <v>7</v>
      </c>
      <c r="O4330" s="565" t="str">
        <f t="shared" si="788"/>
        <v>070202تهيه، بريدن، خم كردن و كار گذاشتن ميل گرد آجدار از نوع AII به قطر 12 تا 18 ميلي‌متر، براي بتن مسلح با سيم پيچي لازم.</v>
      </c>
      <c r="P4330" s="620" t="s">
        <v>347</v>
      </c>
      <c r="Q4330" s="566">
        <v>7</v>
      </c>
      <c r="R4330" s="566" t="s">
        <v>4</v>
      </c>
      <c r="S4330" s="566" t="s">
        <v>25</v>
      </c>
      <c r="T4330" s="567" t="s">
        <v>4252</v>
      </c>
      <c r="U4330" s="625" t="s">
        <v>2837</v>
      </c>
      <c r="V4330" s="568">
        <v>16500</v>
      </c>
      <c r="W4330" s="17"/>
      <c r="X4330" s="554"/>
    </row>
    <row r="4331" spans="14:24" ht="50.1" customHeight="1">
      <c r="N4331" s="9">
        <v>7</v>
      </c>
      <c r="O4331" s="565" t="str">
        <f t="shared" si="788"/>
        <v>070203تهيه، بريدن، خم كردن و كار گذاشتن ميل گرد آجدار از نوع AII به قطر20 و بيش از20 ميلي‌متر، براي بتن مسلح با سيم پيچي لازم.</v>
      </c>
      <c r="P4331" s="620" t="s">
        <v>348</v>
      </c>
      <c r="Q4331" s="566">
        <v>7</v>
      </c>
      <c r="R4331" s="566" t="s">
        <v>4</v>
      </c>
      <c r="S4331" s="566" t="s">
        <v>25</v>
      </c>
      <c r="T4331" s="567" t="s">
        <v>4253</v>
      </c>
      <c r="U4331" s="625" t="s">
        <v>2837</v>
      </c>
      <c r="V4331" s="568">
        <v>15200</v>
      </c>
      <c r="W4331" s="17"/>
      <c r="X4331" s="554"/>
    </row>
    <row r="4332" spans="14:24" ht="50.1" customHeight="1">
      <c r="N4332" s="9">
        <v>7</v>
      </c>
      <c r="O4332" s="565" t="str">
        <f t="shared" si="788"/>
        <v>070204تهيه، بريدن، خم كردن و كار گذاشتن ميل گردآجدار از نوع AIII به قطر تا10 ميلي‌متر، براي بتن مسلح با سيم پيچي لازم .</v>
      </c>
      <c r="P4332" s="620" t="s">
        <v>349</v>
      </c>
      <c r="Q4332" s="566">
        <v>7</v>
      </c>
      <c r="R4332" s="566" t="s">
        <v>4</v>
      </c>
      <c r="S4332" s="566" t="s">
        <v>25</v>
      </c>
      <c r="T4332" s="567" t="s">
        <v>4254</v>
      </c>
      <c r="U4332" s="625" t="s">
        <v>2837</v>
      </c>
      <c r="V4332" s="568">
        <v>22500</v>
      </c>
      <c r="W4332" s="17"/>
      <c r="X4332" s="554"/>
    </row>
    <row r="4333" spans="14:24" ht="50.1" customHeight="1">
      <c r="N4333" s="9">
        <v>7</v>
      </c>
      <c r="O4333" s="565" t="str">
        <f t="shared" si="788"/>
        <v>070205تهيه، بريدن، خم كردن و كار گذاشتن ميل گردآجدار از نوع AIII به قطر 12 تا 18 ميلي‌متر، براي بتن مسلح با سيم پيچي لازم .</v>
      </c>
      <c r="P4333" s="620" t="s">
        <v>350</v>
      </c>
      <c r="Q4333" s="566">
        <v>7</v>
      </c>
      <c r="R4333" s="566" t="s">
        <v>4</v>
      </c>
      <c r="S4333" s="566" t="s">
        <v>25</v>
      </c>
      <c r="T4333" s="567" t="s">
        <v>4255</v>
      </c>
      <c r="U4333" s="625" t="s">
        <v>2837</v>
      </c>
      <c r="V4333" s="568">
        <v>16600</v>
      </c>
      <c r="W4333" s="17"/>
      <c r="X4333" s="554"/>
    </row>
    <row r="4334" spans="14:24" ht="50.1" customHeight="1">
      <c r="N4334" s="9">
        <v>7</v>
      </c>
      <c r="O4334" s="565" t="str">
        <f t="shared" si="788"/>
        <v>070206تهيه، بريدن، خم كردن و كار گذاشتن ميل گردآجدار از نوع AIII به قطر20 و بيش از20 ميلي‌متر، براي بتن مسلح با سيم پيچي لازم .</v>
      </c>
      <c r="P4334" s="620" t="s">
        <v>351</v>
      </c>
      <c r="Q4334" s="566">
        <v>7</v>
      </c>
      <c r="R4334" s="566" t="s">
        <v>4</v>
      </c>
      <c r="S4334" s="566" t="s">
        <v>25</v>
      </c>
      <c r="T4334" s="567" t="s">
        <v>4256</v>
      </c>
      <c r="U4334" s="625" t="s">
        <v>2837</v>
      </c>
      <c r="V4334" s="568">
        <v>15300</v>
      </c>
      <c r="W4334" s="17"/>
      <c r="X4334" s="554"/>
    </row>
    <row r="4335" spans="14:24" ht="50.1" customHeight="1">
      <c r="N4335" s="9"/>
      <c r="O4335" s="565" t="str">
        <f t="shared" si="788"/>
        <v>070208تهيه، بريدن، خم كردن و كار گذاشتن ميل گردآجدار از نوع A4 به قطر14 تا 18 ميلي‌متر، براي بتن مسلح با سيم پيچي لازم .</v>
      </c>
      <c r="P4335" s="620" t="s">
        <v>779</v>
      </c>
      <c r="Q4335" s="566">
        <v>8</v>
      </c>
      <c r="R4335" s="566" t="s">
        <v>4</v>
      </c>
      <c r="S4335" s="566" t="s">
        <v>25</v>
      </c>
      <c r="T4335" s="567" t="s">
        <v>4257</v>
      </c>
      <c r="U4335" s="625" t="s">
        <v>2837</v>
      </c>
      <c r="V4335" s="568">
        <v>18900</v>
      </c>
      <c r="W4335" s="17"/>
      <c r="X4335" s="554"/>
    </row>
    <row r="4336" spans="14:24" ht="50.1" customHeight="1">
      <c r="N4336" s="9"/>
      <c r="O4336" s="565" t="str">
        <f t="shared" si="788"/>
        <v>070209تهيه، بريدن، خم كردن و كار گذاشتن ميل گردآجدار از نوع A4 به قطر20 و بيش از20 ميلي‌متر، براي بتن مسلح با سيم پيچي لازم .</v>
      </c>
      <c r="P4336" s="620" t="s">
        <v>780</v>
      </c>
      <c r="Q4336" s="566">
        <v>9</v>
      </c>
      <c r="R4336" s="566" t="s">
        <v>4</v>
      </c>
      <c r="S4336" s="566" t="s">
        <v>25</v>
      </c>
      <c r="T4336" s="567" t="s">
        <v>4258</v>
      </c>
      <c r="U4336" s="625" t="s">
        <v>2837</v>
      </c>
      <c r="V4336" s="568">
        <v>17400</v>
      </c>
      <c r="W4336" s="17"/>
      <c r="X4336" s="554"/>
    </row>
    <row r="4337" spans="14:24" ht="50.1" customHeight="1">
      <c r="N4337" s="9">
        <v>7</v>
      </c>
      <c r="O4337" s="565" t="str">
        <f t="shared" si="788"/>
        <v>070301اضافه بهاي مصرف ميل گرد، وقتي به صورت خرپا در تيرچه‌هاي پيش ساخته سقف سبك بتني مصرف شود.</v>
      </c>
      <c r="P4337" s="620" t="s">
        <v>352</v>
      </c>
      <c r="Q4337" s="566">
        <v>7</v>
      </c>
      <c r="R4337" s="566" t="s">
        <v>4</v>
      </c>
      <c r="S4337" s="566" t="s">
        <v>25</v>
      </c>
      <c r="T4337" s="567" t="s">
        <v>4259</v>
      </c>
      <c r="U4337" s="625" t="s">
        <v>2837</v>
      </c>
      <c r="V4337" s="568">
        <v>725</v>
      </c>
      <c r="W4337" s="17"/>
      <c r="X4337" s="554"/>
    </row>
    <row r="4338" spans="14:24" ht="50.1" customHeight="1">
      <c r="N4338" s="9">
        <v>7</v>
      </c>
      <c r="O4338" s="565" t="str">
        <f t="shared" si="788"/>
        <v>070302تهيه و اجراي ميل‌گرد، سپري، ناوداني يا نبشي ، مقاطع ساخته شدهاز ورق یا سایر موارد مشابه در ديوارهاي بنايي غير باربر براي مهار ديوار به ستون‌ها يا تير.</v>
      </c>
      <c r="P4338" s="620" t="s">
        <v>353</v>
      </c>
      <c r="Q4338" s="566">
        <v>7</v>
      </c>
      <c r="R4338" s="566" t="s">
        <v>4</v>
      </c>
      <c r="S4338" s="566" t="s">
        <v>25</v>
      </c>
      <c r="T4338" s="567" t="s">
        <v>4260</v>
      </c>
      <c r="U4338" s="625" t="s">
        <v>2837</v>
      </c>
      <c r="V4338" s="568">
        <v>21000</v>
      </c>
      <c r="W4338" s="17"/>
      <c r="X4338" s="554"/>
    </row>
    <row r="4339" spans="14:24" ht="50.1" customHeight="1">
      <c r="N4339" s="9">
        <v>7</v>
      </c>
      <c r="O4339" s="565" t="str">
        <f t="shared" si="788"/>
        <v>070501اضافه بها به رديف‌هاي ميل‌گرد، چنانچه عمليات پايين تراز آب‌هاي زيرزميني انجام شود و آبكشي با تلمبه موتوري در حين اجراي كار ضروري باشد.</v>
      </c>
      <c r="P4339" s="620" t="s">
        <v>354</v>
      </c>
      <c r="Q4339" s="566">
        <v>7</v>
      </c>
      <c r="R4339" s="566" t="s">
        <v>4</v>
      </c>
      <c r="S4339" s="566" t="s">
        <v>25</v>
      </c>
      <c r="T4339" s="567" t="s">
        <v>4261</v>
      </c>
      <c r="U4339" s="625" t="s">
        <v>2837</v>
      </c>
      <c r="V4339" s="568">
        <v>1540</v>
      </c>
      <c r="W4339" s="17"/>
      <c r="X4339" s="554"/>
    </row>
    <row r="4340" spans="14:24" ht="50.1" customHeight="1">
      <c r="N4340" s="9">
        <v>7</v>
      </c>
      <c r="O4340" s="565" t="str">
        <f t="shared" si="788"/>
        <v>070601تهيه و نصب ميل مهار با جوشكاري لازم.</v>
      </c>
      <c r="P4340" s="620" t="s">
        <v>355</v>
      </c>
      <c r="Q4340" s="566">
        <v>7</v>
      </c>
      <c r="R4340" s="566" t="s">
        <v>4</v>
      </c>
      <c r="S4340" s="566" t="s">
        <v>25</v>
      </c>
      <c r="T4340" s="567" t="s">
        <v>4262</v>
      </c>
      <c r="U4340" s="625" t="s">
        <v>2837</v>
      </c>
      <c r="V4340" s="568">
        <v>31300</v>
      </c>
      <c r="W4340" s="17"/>
      <c r="X4340" s="554"/>
    </row>
    <row r="4341" spans="14:24" ht="50.1" customHeight="1">
      <c r="N4341" s="9">
        <v>7</v>
      </c>
      <c r="O4341" s="565" t="str">
        <f t="shared" si="788"/>
        <v>070602تهيه و نصب ميل مهار با پيچ و مهره.</v>
      </c>
      <c r="P4341" s="620" t="s">
        <v>356</v>
      </c>
      <c r="Q4341" s="566">
        <v>7</v>
      </c>
      <c r="R4341" s="566" t="s">
        <v>4</v>
      </c>
      <c r="S4341" s="566" t="s">
        <v>25</v>
      </c>
      <c r="T4341" s="567" t="s">
        <v>4263</v>
      </c>
      <c r="U4341" s="625" t="s">
        <v>2837</v>
      </c>
      <c r="V4341" s="568">
        <v>43800</v>
      </c>
      <c r="W4341" s="17"/>
      <c r="X4341" s="554"/>
    </row>
    <row r="4342" spans="14:24" ht="50.1" customHeight="1">
      <c r="N4342" s="9">
        <v>7</v>
      </c>
      <c r="O4342" s="565" t="str">
        <f t="shared" si="788"/>
        <v>070603تهيه، ساخت و نصب، ميل مهار دنده شده (بولت) از هر نوع ميل گرد، با پيچ و مهره مربوط و كارگذاري در محل‌هاي لازم، قبل از بتن‌ريزي.</v>
      </c>
      <c r="P4342" s="620" t="s">
        <v>357</v>
      </c>
      <c r="Q4342" s="566">
        <v>7</v>
      </c>
      <c r="R4342" s="566" t="s">
        <v>4</v>
      </c>
      <c r="S4342" s="566" t="s">
        <v>25</v>
      </c>
      <c r="T4342" s="567" t="s">
        <v>4264</v>
      </c>
      <c r="U4342" s="625" t="s">
        <v>2837</v>
      </c>
      <c r="V4342" s="568">
        <v>40800</v>
      </c>
      <c r="W4342" s="17"/>
      <c r="X4342" s="554"/>
    </row>
    <row r="4343" spans="14:24" ht="50.1" customHeight="1">
      <c r="N4343" s="9">
        <v>7</v>
      </c>
      <c r="O4343" s="565" t="str">
        <f t="shared" si="788"/>
        <v>070604تهيه مصالح و وسايل و اجرا ي بست به‌وسيله تپانچه.</v>
      </c>
      <c r="P4343" s="620" t="s">
        <v>358</v>
      </c>
      <c r="Q4343" s="566">
        <v>7</v>
      </c>
      <c r="R4343" s="566" t="s">
        <v>4</v>
      </c>
      <c r="S4343" s="566" t="s">
        <v>25</v>
      </c>
      <c r="T4343" s="567" t="s">
        <v>4265</v>
      </c>
      <c r="U4343" s="625" t="s">
        <v>30</v>
      </c>
      <c r="V4343" s="568">
        <v>13300</v>
      </c>
      <c r="W4343" s="17"/>
      <c r="X4343" s="554"/>
    </row>
    <row r="4344" spans="14:24" ht="50.1" customHeight="1">
      <c r="N4344" s="9">
        <v>7</v>
      </c>
      <c r="O4344" s="565" t="str">
        <f t="shared" si="788"/>
        <v>070605تهيه و نصب ميل مهار دو سر رزوه با مهره تا قطر 50 میلی متر.</v>
      </c>
      <c r="P4344" s="620" t="s">
        <v>359</v>
      </c>
      <c r="Q4344" s="566">
        <v>7</v>
      </c>
      <c r="R4344" s="566" t="s">
        <v>4</v>
      </c>
      <c r="S4344" s="566" t="s">
        <v>25</v>
      </c>
      <c r="T4344" s="567" t="s">
        <v>4266</v>
      </c>
      <c r="U4344" s="625" t="s">
        <v>2837</v>
      </c>
      <c r="V4344" s="568">
        <v>56200</v>
      </c>
      <c r="W4344" s="17"/>
      <c r="X4344" s="554"/>
    </row>
    <row r="4345" spans="14:24" ht="50.1" customHeight="1">
      <c r="N4345" s="9">
        <v>7</v>
      </c>
      <c r="O4345" s="565" t="str">
        <f t="shared" si="788"/>
        <v>070606تهيه و نصب انکربولت، ميل‌مهار و استاد (stud bolt) با مهره مربوط از فولاد ST52 تا ST90 تا قطر 50 میلی متر.</v>
      </c>
      <c r="P4345" s="620" t="s">
        <v>360</v>
      </c>
      <c r="Q4345" s="566">
        <v>7</v>
      </c>
      <c r="R4345" s="566" t="s">
        <v>4</v>
      </c>
      <c r="S4345" s="566" t="s">
        <v>25</v>
      </c>
      <c r="T4345" s="567" t="s">
        <v>4267</v>
      </c>
      <c r="U4345" s="625" t="s">
        <v>2837</v>
      </c>
      <c r="V4345" s="568">
        <v>38600</v>
      </c>
      <c r="W4345" s="17"/>
      <c r="X4345" s="554"/>
    </row>
    <row r="4346" spans="14:24" ht="50.1" customHeight="1">
      <c r="N4346" s="9">
        <v>7</v>
      </c>
      <c r="O4346" s="565" t="str">
        <f t="shared" si="788"/>
        <v>070607اضافه بها به رديف‌هاي 070605 و 070606 در صورتي که قطر بولت بيش از 50 ميلي‌متر باشد.</v>
      </c>
      <c r="P4346" s="620" t="s">
        <v>361</v>
      </c>
      <c r="Q4346" s="566">
        <v>7</v>
      </c>
      <c r="R4346" s="566" t="s">
        <v>4</v>
      </c>
      <c r="S4346" s="566" t="s">
        <v>25</v>
      </c>
      <c r="T4346" s="567" t="s">
        <v>4268</v>
      </c>
      <c r="U4346" s="625" t="s">
        <v>2837</v>
      </c>
      <c r="V4346" s="568">
        <v>2610</v>
      </c>
      <c r="W4346" s="17"/>
      <c r="X4346" s="554"/>
    </row>
    <row r="4347" spans="14:24" ht="50.1" customHeight="1">
      <c r="N4347" s="9">
        <v>7</v>
      </c>
      <c r="O4347" s="565" t="str">
        <f t="shared" si="788"/>
        <v>070701تهيه كابل ساده براي اجراي مهار تنيده.</v>
      </c>
      <c r="P4347" s="620" t="s">
        <v>521</v>
      </c>
      <c r="Q4347" s="566">
        <v>7</v>
      </c>
      <c r="R4347" s="566" t="s">
        <v>4</v>
      </c>
      <c r="S4347" s="566" t="s">
        <v>25</v>
      </c>
      <c r="T4347" s="567" t="s">
        <v>4269</v>
      </c>
      <c r="U4347" s="625" t="s">
        <v>2837</v>
      </c>
      <c r="V4347" s="568">
        <v>25600</v>
      </c>
      <c r="W4347" s="17"/>
      <c r="X4347" s="554"/>
    </row>
    <row r="4348" spans="14:24" ht="50.1" customHeight="1">
      <c r="N4348" s="9">
        <v>7</v>
      </c>
      <c r="O4348" s="565" t="str">
        <f t="shared" si="788"/>
        <v>070702تهيه كابل روكش دار براي اجراي مهار تنيده.</v>
      </c>
      <c r="P4348" s="620" t="s">
        <v>522</v>
      </c>
      <c r="Q4348" s="566">
        <v>7</v>
      </c>
      <c r="R4348" s="566" t="s">
        <v>4</v>
      </c>
      <c r="S4348" s="566" t="s">
        <v>25</v>
      </c>
      <c r="T4348" s="567" t="s">
        <v>4270</v>
      </c>
      <c r="U4348" s="625" t="s">
        <v>2837</v>
      </c>
      <c r="V4348" s="568">
        <v>32000</v>
      </c>
      <c r="W4348" s="17"/>
      <c r="X4348" s="554"/>
    </row>
    <row r="4349" spans="14:24" ht="50.1" customHeight="1">
      <c r="N4349" s="9">
        <v>7</v>
      </c>
      <c r="O4349" s="565" t="str">
        <f t="shared" si="788"/>
        <v>070703اجراي عمليات كشش مهار ناتنيده (ميل مهار) به ازاي هر مهار.</v>
      </c>
      <c r="P4349" s="620" t="s">
        <v>523</v>
      </c>
      <c r="Q4349" s="566">
        <v>7</v>
      </c>
      <c r="R4349" s="566" t="s">
        <v>4</v>
      </c>
      <c r="S4349" s="566" t="s">
        <v>25</v>
      </c>
      <c r="T4349" s="567" t="s">
        <v>4271</v>
      </c>
      <c r="U4349" s="625" t="s">
        <v>30</v>
      </c>
      <c r="V4349" s="568">
        <v>1980000</v>
      </c>
      <c r="W4349" s="17"/>
      <c r="X4349" s="554"/>
    </row>
    <row r="4350" spans="14:24" ht="50.1" customHeight="1">
      <c r="N4350" s="9">
        <v>7</v>
      </c>
      <c r="O4350" s="565" t="str">
        <f t="shared" si="788"/>
        <v>070704اجراي عمليات كشش مهار تنيده دو رشته اي به ازاي هر مهار.</v>
      </c>
      <c r="P4350" s="620" t="s">
        <v>524</v>
      </c>
      <c r="Q4350" s="566">
        <v>7</v>
      </c>
      <c r="R4350" s="566" t="s">
        <v>4</v>
      </c>
      <c r="S4350" s="566" t="s">
        <v>25</v>
      </c>
      <c r="T4350" s="567" t="s">
        <v>4272</v>
      </c>
      <c r="U4350" s="625" t="s">
        <v>30</v>
      </c>
      <c r="V4350" s="568">
        <v>1980000</v>
      </c>
      <c r="W4350" s="17"/>
      <c r="X4350" s="554"/>
    </row>
    <row r="4351" spans="14:24" ht="50.1" customHeight="1">
      <c r="N4351" s="9">
        <v>7</v>
      </c>
      <c r="O4351" s="565" t="str">
        <f t="shared" si="788"/>
        <v>070705اضافه بها به رديف 070704 به ازاي هر رشته كابل مازاد بر دو رشته كه در مهار تنيده افزوده مي شود تا 5 رشته.</v>
      </c>
      <c r="P4351" s="620" t="s">
        <v>525</v>
      </c>
      <c r="Q4351" s="566">
        <v>7</v>
      </c>
      <c r="R4351" s="566" t="s">
        <v>4</v>
      </c>
      <c r="S4351" s="566" t="s">
        <v>25</v>
      </c>
      <c r="T4351" s="567" t="s">
        <v>4273</v>
      </c>
      <c r="U4351" s="625" t="s">
        <v>93</v>
      </c>
      <c r="V4351" s="568">
        <v>200000</v>
      </c>
      <c r="W4351" s="17"/>
      <c r="X4351" s="554"/>
    </row>
    <row r="4352" spans="14:24" ht="50.1" customHeight="1">
      <c r="N4352" s="91" t="s">
        <v>565</v>
      </c>
      <c r="O4352" s="565" t="str">
        <f t="shared" si="788"/>
        <v>070706میلگرد</v>
      </c>
      <c r="P4352" s="597" t="s">
        <v>566</v>
      </c>
      <c r="Q4352" s="566">
        <v>7</v>
      </c>
      <c r="R4352" s="566" t="s">
        <v>4</v>
      </c>
      <c r="S4352" s="566" t="s">
        <v>25</v>
      </c>
      <c r="T4352" s="571" t="s">
        <v>569</v>
      </c>
      <c r="U4352" s="626" t="s">
        <v>53</v>
      </c>
      <c r="V4352" s="90">
        <v>1000</v>
      </c>
      <c r="W4352" s="17"/>
      <c r="X4352" s="554"/>
    </row>
    <row r="4353" spans="14:24" ht="50.1" customHeight="1">
      <c r="N4353" s="91" t="s">
        <v>565</v>
      </c>
      <c r="O4353" s="565" t="str">
        <f t="shared" si="788"/>
        <v>070707میلگرد 1</v>
      </c>
      <c r="P4353" s="597" t="s">
        <v>567</v>
      </c>
      <c r="Q4353" s="566">
        <v>7</v>
      </c>
      <c r="R4353" s="566" t="s">
        <v>4</v>
      </c>
      <c r="S4353" s="566" t="s">
        <v>25</v>
      </c>
      <c r="T4353" s="571" t="s">
        <v>7047</v>
      </c>
      <c r="U4353" s="626" t="s">
        <v>53</v>
      </c>
      <c r="V4353" s="90">
        <v>1001</v>
      </c>
      <c r="W4353" s="17"/>
      <c r="X4353" s="554"/>
    </row>
    <row r="4354" spans="14:24" ht="50.1" customHeight="1">
      <c r="N4354" s="91" t="s">
        <v>565</v>
      </c>
      <c r="O4354" s="565" t="str">
        <f t="shared" si="788"/>
        <v>070708میلگرد 2</v>
      </c>
      <c r="P4354" s="597" t="s">
        <v>568</v>
      </c>
      <c r="Q4354" s="566">
        <v>7</v>
      </c>
      <c r="R4354" s="566" t="s">
        <v>4</v>
      </c>
      <c r="S4354" s="566" t="s">
        <v>25</v>
      </c>
      <c r="T4354" s="571" t="s">
        <v>7048</v>
      </c>
      <c r="U4354" s="626" t="s">
        <v>53</v>
      </c>
      <c r="V4354" s="90">
        <v>1002</v>
      </c>
      <c r="W4354" s="17"/>
    </row>
    <row r="4355" spans="14:24" ht="50.1" customHeight="1">
      <c r="N4355" s="9">
        <v>8</v>
      </c>
      <c r="O4355" s="565" t="str">
        <f t="shared" si="788"/>
        <v>080101تهيه و اجراي بتن با شن و ماسه شسته طبيعي يا شكسته، با 100 كيلو گرم سيمان در متر مكعب بتن.</v>
      </c>
      <c r="P4355" s="630" t="s">
        <v>362</v>
      </c>
      <c r="Q4355" s="566">
        <v>8</v>
      </c>
      <c r="R4355" s="566" t="s">
        <v>5</v>
      </c>
      <c r="S4355" s="566" t="s">
        <v>25</v>
      </c>
      <c r="T4355" s="567" t="s">
        <v>4274</v>
      </c>
      <c r="U4355" s="625" t="s">
        <v>57</v>
      </c>
      <c r="V4355" s="568">
        <v>774500</v>
      </c>
      <c r="W4355" s="17"/>
    </row>
    <row r="4356" spans="14:24" ht="50.1" customHeight="1">
      <c r="N4356" s="9">
        <v>8</v>
      </c>
      <c r="O4356" s="565" t="str">
        <f t="shared" si="788"/>
        <v>080102تهيه و اجراي بتن با شن و ماسه شسته طبيعي يا شكسته، با 150 كيلو گرم سيمان در متر مكعب بتن.</v>
      </c>
      <c r="P4356" s="620" t="s">
        <v>363</v>
      </c>
      <c r="Q4356" s="566">
        <v>8</v>
      </c>
      <c r="R4356" s="566" t="s">
        <v>5</v>
      </c>
      <c r="S4356" s="566" t="s">
        <v>25</v>
      </c>
      <c r="T4356" s="567" t="s">
        <v>4275</v>
      </c>
      <c r="U4356" s="625" t="s">
        <v>57</v>
      </c>
      <c r="V4356" s="568">
        <v>824000</v>
      </c>
      <c r="W4356" s="17"/>
      <c r="X4356" s="554"/>
    </row>
    <row r="4357" spans="14:24" ht="50.1" customHeight="1">
      <c r="N4357" s="9">
        <v>8</v>
      </c>
      <c r="O4357" s="565" t="str">
        <f t="shared" si="788"/>
        <v>080103تهيه و اجراي بتن با شن و ماسه شسته طبيعي يا شکسته با مقاومت فشاري مشخصه 12 مگاپاسكال.</v>
      </c>
      <c r="P4357" s="620" t="s">
        <v>364</v>
      </c>
      <c r="Q4357" s="566">
        <v>8</v>
      </c>
      <c r="R4357" s="566" t="s">
        <v>5</v>
      </c>
      <c r="S4357" s="566" t="s">
        <v>25</v>
      </c>
      <c r="T4357" s="567" t="s">
        <v>4276</v>
      </c>
      <c r="U4357" s="625" t="s">
        <v>57</v>
      </c>
      <c r="V4357" s="568">
        <v>903000</v>
      </c>
      <c r="W4357" s="17"/>
      <c r="X4357" s="554"/>
    </row>
    <row r="4358" spans="14:24" ht="50.1" customHeight="1">
      <c r="N4358" s="9">
        <v>8</v>
      </c>
      <c r="O4358" s="565" t="str">
        <f t="shared" si="788"/>
        <v>080104تهيه و اجراي بتن با شن و ماسه شسته طبيعي يا شکسته با مقاومت فشاري مشخصه 16 مگاپاسكال.</v>
      </c>
      <c r="P4358" s="620" t="s">
        <v>365</v>
      </c>
      <c r="Q4358" s="566">
        <v>8</v>
      </c>
      <c r="R4358" s="566" t="s">
        <v>5</v>
      </c>
      <c r="S4358" s="566" t="s">
        <v>25</v>
      </c>
      <c r="T4358" s="567" t="s">
        <v>4277</v>
      </c>
      <c r="U4358" s="625" t="s">
        <v>57</v>
      </c>
      <c r="V4358" s="568">
        <v>955500</v>
      </c>
      <c r="W4358" s="17"/>
      <c r="X4358" s="554"/>
    </row>
    <row r="4359" spans="14:24" ht="50.1" customHeight="1">
      <c r="N4359" s="9">
        <v>8</v>
      </c>
      <c r="O4359" s="565" t="str">
        <f t="shared" si="788"/>
        <v>080105تهيه و اجراي بتن با شن و ماسه شسته طبيعي يا شکسته با مقاومت فشاري مشخصه 20 مگاپاسكال.</v>
      </c>
      <c r="P4359" s="620" t="s">
        <v>366</v>
      </c>
      <c r="Q4359" s="566">
        <v>8</v>
      </c>
      <c r="R4359" s="566" t="s">
        <v>5</v>
      </c>
      <c r="S4359" s="566" t="s">
        <v>25</v>
      </c>
      <c r="T4359" s="567" t="s">
        <v>4278</v>
      </c>
      <c r="U4359" s="625" t="s">
        <v>57</v>
      </c>
      <c r="V4359" s="568">
        <v>993500</v>
      </c>
      <c r="W4359" s="17"/>
      <c r="X4359" s="554"/>
    </row>
    <row r="4360" spans="14:24" ht="50.1" customHeight="1">
      <c r="N4360" s="9">
        <v>8</v>
      </c>
      <c r="O4360" s="565" t="str">
        <f t="shared" si="788"/>
        <v>080106تهيه و اجراي بتن با شن و ماسه شسته طبيعي يا شکسته با مقاومت فشاري مشخصه 25 مگاپاسكال.</v>
      </c>
      <c r="P4360" s="620" t="s">
        <v>367</v>
      </c>
      <c r="Q4360" s="566">
        <v>8</v>
      </c>
      <c r="R4360" s="566" t="s">
        <v>5</v>
      </c>
      <c r="S4360" s="566" t="s">
        <v>25</v>
      </c>
      <c r="T4360" s="567" t="s">
        <v>4279</v>
      </c>
      <c r="U4360" s="625" t="s">
        <v>57</v>
      </c>
      <c r="V4360" s="568">
        <v>1046000</v>
      </c>
      <c r="W4360" s="17"/>
      <c r="X4360" s="554"/>
    </row>
    <row r="4361" spans="14:24" ht="50.1" customHeight="1">
      <c r="N4361" s="9">
        <v>8</v>
      </c>
      <c r="O4361" s="565" t="str">
        <f t="shared" si="788"/>
        <v>080107تهيه و اجراي بتن با شن و ماسه شسته طبيعي يا شکسته با مقاومت فشاري مشخصه 30 مگاپاسكال.</v>
      </c>
      <c r="P4361" s="620" t="s">
        <v>368</v>
      </c>
      <c r="Q4361" s="566">
        <v>8</v>
      </c>
      <c r="R4361" s="566" t="s">
        <v>5</v>
      </c>
      <c r="S4361" s="566" t="s">
        <v>25</v>
      </c>
      <c r="T4361" s="567" t="s">
        <v>4280</v>
      </c>
      <c r="U4361" s="625" t="s">
        <v>57</v>
      </c>
      <c r="V4361" s="568">
        <v>1119000</v>
      </c>
      <c r="W4361" s="82"/>
      <c r="X4361" s="554"/>
    </row>
    <row r="4362" spans="14:24" ht="50.1" customHeight="1">
      <c r="N4362" s="9">
        <v>8</v>
      </c>
      <c r="O4362" s="565" t="str">
        <f t="shared" si="788"/>
        <v>080108تهيه و اجراي بتن با شن و ماسه شسته طبيعي يا شکسته با مقاومت فشاري مشخصه 35 مگاپاسكال.</v>
      </c>
      <c r="P4362" s="620" t="s">
        <v>512</v>
      </c>
      <c r="Q4362" s="566">
        <v>8</v>
      </c>
      <c r="R4362" s="566" t="s">
        <v>5</v>
      </c>
      <c r="S4362" s="566"/>
      <c r="T4362" s="567" t="s">
        <v>4281</v>
      </c>
      <c r="U4362" s="625" t="s">
        <v>57</v>
      </c>
      <c r="V4362" s="568">
        <v>1196000</v>
      </c>
      <c r="W4362" s="82"/>
      <c r="X4362" s="554"/>
    </row>
    <row r="4363" spans="14:24" ht="50.1" customHeight="1">
      <c r="N4363" s="9">
        <v>8</v>
      </c>
      <c r="O4363" s="565" t="str">
        <f t="shared" si="788"/>
        <v>080109تهيه و اجراي بتن با شن و ماسه شسته طبيعي يا شکسته با مقاومت فشاري مشخصه 40 مگاپاسكال.</v>
      </c>
      <c r="P4363" s="620" t="s">
        <v>513</v>
      </c>
      <c r="Q4363" s="566">
        <v>8</v>
      </c>
      <c r="R4363" s="566" t="s">
        <v>5</v>
      </c>
      <c r="S4363" s="566"/>
      <c r="T4363" s="567" t="s">
        <v>4282</v>
      </c>
      <c r="U4363" s="625" t="s">
        <v>57</v>
      </c>
      <c r="V4363" s="568">
        <v>1255000</v>
      </c>
      <c r="W4363" s="82"/>
      <c r="X4363" s="554"/>
    </row>
    <row r="4364" spans="14:24" ht="50.1" customHeight="1">
      <c r="N4364" s="9">
        <v>8</v>
      </c>
      <c r="O4364" s="565" t="str">
        <f t="shared" si="788"/>
        <v>080110تهيه و اجراي بتن با شن و ماسه شسته طبيعي يا شکسته با مقاومت فشاري مشخصه بيش از 40 مگاپاسكال.</v>
      </c>
      <c r="P4364" s="620" t="s">
        <v>514</v>
      </c>
      <c r="Q4364" s="566">
        <v>8</v>
      </c>
      <c r="R4364" s="566" t="s">
        <v>5</v>
      </c>
      <c r="S4364" s="566"/>
      <c r="T4364" s="567" t="s">
        <v>4283</v>
      </c>
      <c r="U4364" s="625" t="s">
        <v>57</v>
      </c>
      <c r="V4364" s="569">
        <v>0</v>
      </c>
      <c r="W4364" s="82"/>
      <c r="X4364" s="554"/>
    </row>
    <row r="4365" spans="14:24" ht="50.1" customHeight="1">
      <c r="N4365" s="9">
        <v>8</v>
      </c>
      <c r="O4365" s="565" t="str">
        <f t="shared" si="788"/>
        <v>080111اضافه بها به رديف‌هاي 080101 تا 080110، در صورتي كه از سنگ شكسته كوهي استفاده شده باشد.</v>
      </c>
      <c r="P4365" s="620" t="s">
        <v>515</v>
      </c>
      <c r="Q4365" s="566">
        <v>8</v>
      </c>
      <c r="R4365" s="566" t="s">
        <v>5</v>
      </c>
      <c r="S4365" s="566"/>
      <c r="T4365" s="567" t="s">
        <v>4284</v>
      </c>
      <c r="U4365" s="625" t="s">
        <v>57</v>
      </c>
      <c r="V4365" s="569">
        <v>0</v>
      </c>
      <c r="W4365" s="82"/>
      <c r="X4365" s="554"/>
    </row>
    <row r="4366" spans="14:24" ht="50.1" customHeight="1">
      <c r="N4366" s="9">
        <v>8</v>
      </c>
      <c r="O4366" s="565" t="str">
        <f t="shared" si="788"/>
        <v>080201تهيه و اجراي بتن سبك با پوكه معدني و 150 كيلوگرم سيمان در متر مكعب بتن.</v>
      </c>
      <c r="P4366" s="620" t="s">
        <v>369</v>
      </c>
      <c r="Q4366" s="566">
        <v>8</v>
      </c>
      <c r="R4366" s="566" t="s">
        <v>5</v>
      </c>
      <c r="S4366" s="566" t="s">
        <v>25</v>
      </c>
      <c r="T4366" s="567" t="s">
        <v>4285</v>
      </c>
      <c r="U4366" s="625" t="s">
        <v>57</v>
      </c>
      <c r="V4366" s="568">
        <v>885000</v>
      </c>
      <c r="W4366" s="17"/>
      <c r="X4366" s="554"/>
    </row>
    <row r="4367" spans="14:24" ht="50.1" customHeight="1">
      <c r="N4367" s="9">
        <v>8</v>
      </c>
      <c r="O4367" s="565" t="str">
        <f t="shared" si="788"/>
        <v>080202تهيه و اجراي بتن سبك با پوكه صنعتي و 150 كيلوگرم سيمان در متر مكعب بتن.</v>
      </c>
      <c r="P4367" s="620" t="s">
        <v>370</v>
      </c>
      <c r="Q4367" s="566">
        <v>8</v>
      </c>
      <c r="R4367" s="566" t="s">
        <v>5</v>
      </c>
      <c r="S4367" s="566" t="s">
        <v>25</v>
      </c>
      <c r="T4367" s="567" t="s">
        <v>4286</v>
      </c>
      <c r="U4367" s="625" t="s">
        <v>57</v>
      </c>
      <c r="V4367" s="568">
        <v>1568000</v>
      </c>
      <c r="W4367" s="17"/>
      <c r="X4367" s="554"/>
    </row>
    <row r="4368" spans="14:24" ht="50.1" customHeight="1">
      <c r="N4368" s="9">
        <v>8</v>
      </c>
      <c r="O4368" s="565" t="str">
        <f t="shared" si="788"/>
        <v>080203تهيه و اجراي بتن سبك با خرده آجر حاصل از آجرچيني و150 كيلوگرم سيمان در متر مكعب بتن.</v>
      </c>
      <c r="P4368" s="620" t="s">
        <v>371</v>
      </c>
      <c r="Q4368" s="566">
        <v>8</v>
      </c>
      <c r="R4368" s="566" t="s">
        <v>5</v>
      </c>
      <c r="S4368" s="566" t="s">
        <v>25</v>
      </c>
      <c r="T4368" s="567" t="s">
        <v>4287</v>
      </c>
      <c r="U4368" s="625" t="s">
        <v>57</v>
      </c>
      <c r="V4368" s="568">
        <v>986000</v>
      </c>
      <c r="W4368" s="17"/>
      <c r="X4368" s="554"/>
    </row>
    <row r="4369" spans="14:24" ht="50.1" customHeight="1">
      <c r="N4369" s="9">
        <v>8</v>
      </c>
      <c r="O4369" s="565" t="str">
        <f t="shared" si="788"/>
        <v>080204تهيه و اجراي بتن سبك، با مواد شيميايي كف‌زا يا مشابه آن، با 150 كيلوگرم سيمان در مترمكعب بتن با وزن مخصوص حداكثر800 كيلوگرم در متر مكعب (وزن مخصوص بتن سخت شده ملاك است).</v>
      </c>
      <c r="P4369" s="620" t="s">
        <v>372</v>
      </c>
      <c r="Q4369" s="566">
        <v>8</v>
      </c>
      <c r="R4369" s="566" t="s">
        <v>5</v>
      </c>
      <c r="S4369" s="566" t="s">
        <v>25</v>
      </c>
      <c r="T4369" s="567" t="s">
        <v>4288</v>
      </c>
      <c r="U4369" s="625" t="s">
        <v>57</v>
      </c>
      <c r="V4369" s="568">
        <v>892500</v>
      </c>
      <c r="W4369" s="17"/>
      <c r="X4369" s="554"/>
    </row>
    <row r="4370" spans="14:24" ht="50.1" customHeight="1">
      <c r="N4370" s="9">
        <v>8</v>
      </c>
      <c r="O4370" s="565" t="str">
        <f t="shared" si="788"/>
        <v>080205اضافه بها به رديف 080203 براي آن بخش از بتن سبک که خرده آجر آن از خارج از کارگاه تهيه شود.</v>
      </c>
      <c r="P4370" s="620" t="s">
        <v>373</v>
      </c>
      <c r="Q4370" s="566">
        <v>8</v>
      </c>
      <c r="R4370" s="566" t="s">
        <v>5</v>
      </c>
      <c r="S4370" s="566" t="s">
        <v>25</v>
      </c>
      <c r="T4370" s="567" t="s">
        <v>4289</v>
      </c>
      <c r="U4370" s="625" t="s">
        <v>57</v>
      </c>
      <c r="V4370" s="568">
        <v>575</v>
      </c>
      <c r="W4370" s="17"/>
      <c r="X4370" s="554"/>
    </row>
    <row r="4371" spans="14:24" ht="50.1" customHeight="1">
      <c r="N4371" s="9">
        <v>8</v>
      </c>
      <c r="O4371" s="565" t="str">
        <f t="shared" si="788"/>
        <v>080301اضافه بها براي بتن‌ريزي ستون‌ها، ديوارها و همچنين شناژها و تيرهايي كه جدا از سقف بتن‌ريزي شوند.</v>
      </c>
      <c r="P4371" s="620" t="s">
        <v>374</v>
      </c>
      <c r="Q4371" s="566">
        <v>8</v>
      </c>
      <c r="R4371" s="566" t="s">
        <v>5</v>
      </c>
      <c r="S4371" s="566" t="s">
        <v>25</v>
      </c>
      <c r="T4371" s="567" t="s">
        <v>4290</v>
      </c>
      <c r="U4371" s="625" t="s">
        <v>57</v>
      </c>
      <c r="V4371" s="568">
        <v>209500</v>
      </c>
      <c r="W4371" s="17"/>
      <c r="X4371" s="554"/>
    </row>
    <row r="4372" spans="14:24" ht="50.1" customHeight="1">
      <c r="N4372" s="9">
        <v>8</v>
      </c>
      <c r="O4372" s="565" t="str">
        <f t="shared" si="788"/>
        <v>080302اضافه بها براي بتن‌ريزي سقف‌ها و تيرها و شناژهايي كه همراه سقف بتن‌ريزي شوند.</v>
      </c>
      <c r="P4372" s="620" t="s">
        <v>375</v>
      </c>
      <c r="Q4372" s="566">
        <v>8</v>
      </c>
      <c r="R4372" s="566" t="s">
        <v>5</v>
      </c>
      <c r="S4372" s="566" t="s">
        <v>25</v>
      </c>
      <c r="T4372" s="567" t="s">
        <v>4291</v>
      </c>
      <c r="U4372" s="625" t="s">
        <v>57</v>
      </c>
      <c r="V4372" s="568">
        <v>145000</v>
      </c>
      <c r="W4372" s="17"/>
      <c r="X4372" s="554"/>
    </row>
    <row r="4373" spans="14:24" ht="50.1" customHeight="1">
      <c r="N4373" s="9">
        <v>8</v>
      </c>
      <c r="O4373" s="565" t="str">
        <f t="shared" si="788"/>
        <v>080303اضافه بها براي بتن‌ريزي سقف‌ها، تير و شناژهايي كه همراه سقف بتن‌ريزي مي‌شوند در سقف‌هاي شيب‌دار با شيب بيش از20 درصد نسبت به افق، يا سقف‌هاي قوسي كه سطح روي آن‌ها نياز به قالب‌بندي نداشته باشد.</v>
      </c>
      <c r="P4373" s="620" t="s">
        <v>376</v>
      </c>
      <c r="Q4373" s="566">
        <v>8</v>
      </c>
      <c r="R4373" s="566" t="s">
        <v>5</v>
      </c>
      <c r="S4373" s="566" t="s">
        <v>25</v>
      </c>
      <c r="T4373" s="567" t="s">
        <v>4292</v>
      </c>
      <c r="U4373" s="625" t="s">
        <v>57</v>
      </c>
      <c r="V4373" s="568">
        <v>222000</v>
      </c>
      <c r="W4373" s="17"/>
      <c r="X4373" s="554"/>
    </row>
    <row r="4374" spans="14:24" ht="50.1" customHeight="1">
      <c r="N4374" s="9">
        <v>8</v>
      </c>
      <c r="O4374" s="565" t="str">
        <f t="shared" si="788"/>
        <v>080304اضافه بها به رديف‌هاي بتن‌ريزي، هرگاه ضخامت، بتن برابر 15 سانتي‌متر يا كمتر باشد.</v>
      </c>
      <c r="P4374" s="620" t="s">
        <v>377</v>
      </c>
      <c r="Q4374" s="566">
        <v>8</v>
      </c>
      <c r="R4374" s="566" t="s">
        <v>5</v>
      </c>
      <c r="S4374" s="566" t="s">
        <v>25</v>
      </c>
      <c r="T4374" s="567" t="s">
        <v>4293</v>
      </c>
      <c r="U4374" s="625" t="s">
        <v>57</v>
      </c>
      <c r="V4374" s="568">
        <v>62300</v>
      </c>
      <c r="W4374" s="17"/>
      <c r="X4374" s="554"/>
    </row>
    <row r="4375" spans="14:24" ht="50.1" customHeight="1">
      <c r="N4375" s="9">
        <v>8</v>
      </c>
      <c r="O4375" s="565" t="str">
        <f t="shared" si="788"/>
        <v>080305اضافه بها براي كرم‌بندي به منظور هدايت آب (حجم كل بتن كه براي آن كرم‌بندي انجام شده ملاك محاسبه است).</v>
      </c>
      <c r="P4375" s="620" t="s">
        <v>378</v>
      </c>
      <c r="Q4375" s="566">
        <v>8</v>
      </c>
      <c r="R4375" s="566" t="s">
        <v>5</v>
      </c>
      <c r="S4375" s="566" t="s">
        <v>25</v>
      </c>
      <c r="T4375" s="567" t="s">
        <v>4294</v>
      </c>
      <c r="U4375" s="625" t="s">
        <v>57</v>
      </c>
      <c r="V4375" s="568">
        <v>24000</v>
      </c>
      <c r="W4375" s="17"/>
      <c r="X4375" s="554"/>
    </row>
    <row r="4376" spans="14:24" ht="50.1" customHeight="1">
      <c r="N4376" s="9">
        <v>8</v>
      </c>
      <c r="O4376" s="565" t="str">
        <f t="shared" si="788"/>
        <v>080306اضافه بها براي بتن كف‌سازي‌ها با هر وسيله و به هر ضخامت.</v>
      </c>
      <c r="P4376" s="620" t="s">
        <v>379</v>
      </c>
      <c r="Q4376" s="566">
        <v>8</v>
      </c>
      <c r="R4376" s="566" t="s">
        <v>5</v>
      </c>
      <c r="S4376" s="566" t="s">
        <v>25</v>
      </c>
      <c r="T4376" s="567" t="s">
        <v>4295</v>
      </c>
      <c r="U4376" s="625" t="s">
        <v>57</v>
      </c>
      <c r="V4376" s="568">
        <v>69000</v>
      </c>
      <c r="W4376" s="17"/>
      <c r="X4376" s="554"/>
    </row>
    <row r="4377" spans="14:24" ht="50.1" customHeight="1">
      <c r="N4377" s="9">
        <v>8</v>
      </c>
      <c r="O4377" s="565" t="str">
        <f t="shared" si="788"/>
        <v>080307اضافه بها براي هرنوع بتن‌ريزي كه پايين تراز آب انجام شود و آبكشي حين انجام كار با تلمبه موتوري الزامي باشد.</v>
      </c>
      <c r="P4377" s="620" t="s">
        <v>380</v>
      </c>
      <c r="Q4377" s="566">
        <v>8</v>
      </c>
      <c r="R4377" s="566" t="s">
        <v>5</v>
      </c>
      <c r="S4377" s="566" t="s">
        <v>25</v>
      </c>
      <c r="T4377" s="567" t="s">
        <v>4296</v>
      </c>
      <c r="U4377" s="625" t="s">
        <v>57</v>
      </c>
      <c r="V4377" s="568">
        <v>94100</v>
      </c>
      <c r="W4377" s="17"/>
      <c r="X4377" s="554"/>
    </row>
    <row r="4378" spans="14:24" ht="50.1" customHeight="1">
      <c r="N4378" s="9">
        <v>8</v>
      </c>
      <c r="O4378" s="565" t="str">
        <f t="shared" si="788"/>
        <v>080308ليسه‌اي كردن و پرداخت سطوح بتني در صورت لزوم.</v>
      </c>
      <c r="P4378" s="620" t="s">
        <v>381</v>
      </c>
      <c r="Q4378" s="566">
        <v>8</v>
      </c>
      <c r="R4378" s="566" t="s">
        <v>5</v>
      </c>
      <c r="S4378" s="566" t="s">
        <v>25</v>
      </c>
      <c r="T4378" s="567" t="s">
        <v>4297</v>
      </c>
      <c r="U4378" s="625" t="s">
        <v>23</v>
      </c>
      <c r="V4378" s="568">
        <v>26700</v>
      </c>
      <c r="W4378" s="17"/>
      <c r="X4378" s="554"/>
    </row>
    <row r="4379" spans="14:24" ht="50.1" customHeight="1">
      <c r="N4379" s="9">
        <v>8</v>
      </c>
      <c r="O4379" s="565" t="str">
        <f t="shared" si="788"/>
        <v>080309مضرس كردن، آجدار كردن يا راه‌راه كردن سطوح بتني رامپ‌ها و موارد مشابه.</v>
      </c>
      <c r="P4379" s="620" t="s">
        <v>382</v>
      </c>
      <c r="Q4379" s="566">
        <v>8</v>
      </c>
      <c r="R4379" s="566" t="s">
        <v>5</v>
      </c>
      <c r="S4379" s="566" t="s">
        <v>25</v>
      </c>
      <c r="T4379" s="567" t="s">
        <v>4298</v>
      </c>
      <c r="U4379" s="625" t="s">
        <v>23</v>
      </c>
      <c r="V4379" s="568">
        <v>23700</v>
      </c>
      <c r="W4379" s="17"/>
      <c r="X4379" s="554"/>
    </row>
    <row r="4380" spans="14:24" ht="50.1" customHeight="1">
      <c r="N4380" s="9">
        <v>8</v>
      </c>
      <c r="O4380" s="565" t="str">
        <f t="shared" ref="O4380:O4443" si="789">LEFT(CONCATENATE(P4380,T4380),252)</f>
        <v>080310اضافه بها به رديف‌هاي بتن‌ريزي، در صورت مصرف بتن در بتن مسلح.</v>
      </c>
      <c r="P4380" s="620" t="s">
        <v>383</v>
      </c>
      <c r="Q4380" s="566">
        <v>8</v>
      </c>
      <c r="R4380" s="566" t="s">
        <v>5</v>
      </c>
      <c r="S4380" s="566" t="s">
        <v>25</v>
      </c>
      <c r="T4380" s="567" t="s">
        <v>4299</v>
      </c>
      <c r="U4380" s="625" t="s">
        <v>57</v>
      </c>
      <c r="V4380" s="568">
        <v>30700</v>
      </c>
      <c r="W4380" s="17"/>
      <c r="X4380" s="554"/>
    </row>
    <row r="4381" spans="14:24" ht="50.1" customHeight="1">
      <c r="N4381" s="9">
        <v>8</v>
      </c>
      <c r="O4381" s="565" t="str">
        <f t="shared" si="789"/>
        <v>080311اضافه بها به رديف‌هاي بتن‌ريزي براي سختي ارتعاش بتن، در صورتي که ميل‌گرد به کار رفته بيش از 180 کيلو گرم در متر مکعب بتن باشد.</v>
      </c>
      <c r="P4381" s="620" t="s">
        <v>384</v>
      </c>
      <c r="Q4381" s="566">
        <v>8</v>
      </c>
      <c r="R4381" s="566" t="s">
        <v>5</v>
      </c>
      <c r="S4381" s="566" t="s">
        <v>25</v>
      </c>
      <c r="T4381" s="567" t="s">
        <v>4300</v>
      </c>
      <c r="U4381" s="625" t="s">
        <v>57</v>
      </c>
      <c r="V4381" s="568">
        <v>33700</v>
      </c>
      <c r="W4381" s="17"/>
      <c r="X4381" s="554"/>
    </row>
    <row r="4382" spans="14:24" ht="50.1" customHeight="1">
      <c r="N4382" s="9">
        <v>8</v>
      </c>
      <c r="O4382" s="565" t="str">
        <f t="shared" si="789"/>
        <v>080312تهيه مصالح و اجراي ملات روي بتن کف به ضخامت يک سانتي‌متر به منظور سخت سازي بتن براي افزايش مقاومت در مقابل سايش.</v>
      </c>
      <c r="P4382" s="620" t="s">
        <v>385</v>
      </c>
      <c r="Q4382" s="566">
        <v>8</v>
      </c>
      <c r="R4382" s="566" t="s">
        <v>5</v>
      </c>
      <c r="S4382" s="566" t="s">
        <v>25</v>
      </c>
      <c r="T4382" s="567" t="s">
        <v>4301</v>
      </c>
      <c r="U4382" s="625" t="s">
        <v>23</v>
      </c>
      <c r="V4382" s="568">
        <v>209000</v>
      </c>
      <c r="W4382" s="17"/>
      <c r="X4382" s="554"/>
    </row>
    <row r="4383" spans="14:24" ht="50.1" customHeight="1">
      <c r="N4383" s="9">
        <v>8</v>
      </c>
      <c r="O4383" s="565" t="str">
        <f t="shared" si="789"/>
        <v>080313تهيه مصالح و اجراي ملات روي بتن کف به ضخامت دو سانتي‌متر به منظور سخت سازي بتن براي افزايش مقاومت در مقابل سايش.</v>
      </c>
      <c r="P4383" s="620" t="s">
        <v>386</v>
      </c>
      <c r="Q4383" s="566">
        <v>8</v>
      </c>
      <c r="R4383" s="566" t="s">
        <v>5</v>
      </c>
      <c r="S4383" s="566" t="s">
        <v>25</v>
      </c>
      <c r="T4383" s="567" t="s">
        <v>4302</v>
      </c>
      <c r="U4383" s="625" t="s">
        <v>23</v>
      </c>
      <c r="V4383" s="568">
        <v>365000</v>
      </c>
      <c r="W4383" s="17"/>
      <c r="X4383" s="554"/>
    </row>
    <row r="4384" spans="14:24" ht="50.1" customHeight="1">
      <c r="N4384" s="9">
        <v>8</v>
      </c>
      <c r="O4384" s="565" t="str">
        <f t="shared" si="789"/>
        <v>080314اضافه بها براي بتن‌ريزي پي‌ها با دقت پرداخت يک ميلي‌متر بر متر (1 mm/m) و يا دقت بيشتر.</v>
      </c>
      <c r="P4384" s="620" t="s">
        <v>387</v>
      </c>
      <c r="Q4384" s="566">
        <v>8</v>
      </c>
      <c r="R4384" s="566" t="s">
        <v>5</v>
      </c>
      <c r="S4384" s="566" t="s">
        <v>25</v>
      </c>
      <c r="T4384" s="567" t="s">
        <v>4303</v>
      </c>
      <c r="U4384" s="625" t="s">
        <v>23</v>
      </c>
      <c r="V4384" s="568">
        <v>22400</v>
      </c>
      <c r="W4384" s="17"/>
      <c r="X4384" s="554"/>
    </row>
    <row r="4385" spans="14:24" ht="50.1" customHeight="1">
      <c r="N4385" s="9">
        <v>8</v>
      </c>
      <c r="O4385" s="565" t="str">
        <f t="shared" si="789"/>
        <v>080401اضافه بها براي مصرف سيمان اضافي، نسبت به عيار درج شده در رديف‌هاي مربوط.</v>
      </c>
      <c r="P4385" s="620" t="s">
        <v>388</v>
      </c>
      <c r="Q4385" s="566">
        <v>8</v>
      </c>
      <c r="R4385" s="566" t="s">
        <v>5</v>
      </c>
      <c r="S4385" s="566" t="s">
        <v>25</v>
      </c>
      <c r="T4385" s="567" t="s">
        <v>4304</v>
      </c>
      <c r="U4385" s="625" t="s">
        <v>2837</v>
      </c>
      <c r="V4385" s="568">
        <v>1160</v>
      </c>
      <c r="W4385" s="17"/>
      <c r="X4385" s="554"/>
    </row>
    <row r="4386" spans="14:24" ht="50.1" customHeight="1">
      <c r="N4386" s="9">
        <v>8</v>
      </c>
      <c r="O4386" s="565" t="str">
        <f t="shared" si="789"/>
        <v>080501تهيه و اجراي گروت براي زيربيس پليت و محل‌هاي لازم.</v>
      </c>
      <c r="P4386" s="620" t="s">
        <v>389</v>
      </c>
      <c r="Q4386" s="566">
        <v>8</v>
      </c>
      <c r="R4386" s="566" t="s">
        <v>5</v>
      </c>
      <c r="S4386" s="566" t="s">
        <v>25</v>
      </c>
      <c r="T4386" s="567" t="s">
        <v>4305</v>
      </c>
      <c r="U4386" s="625" t="s">
        <v>4195</v>
      </c>
      <c r="V4386" s="568">
        <v>28200</v>
      </c>
      <c r="W4386" s="17"/>
      <c r="X4386" s="554"/>
    </row>
    <row r="4387" spans="14:24" ht="50.1" customHeight="1">
      <c r="N4387" s="9">
        <v>8</v>
      </c>
      <c r="O4387" s="565" t="str">
        <f t="shared" si="789"/>
        <v>080502تهيه و اجراي گروت اپوکسي براي زيربيس پليت و محل‌هاي لازم.</v>
      </c>
      <c r="P4387" s="620" t="s">
        <v>390</v>
      </c>
      <c r="Q4387" s="566">
        <v>8</v>
      </c>
      <c r="R4387" s="566" t="s">
        <v>5</v>
      </c>
      <c r="S4387" s="566" t="s">
        <v>25</v>
      </c>
      <c r="T4387" s="567" t="s">
        <v>4306</v>
      </c>
      <c r="U4387" s="625" t="s">
        <v>4195</v>
      </c>
      <c r="V4387" s="568">
        <v>146000</v>
      </c>
      <c r="W4387" s="17"/>
      <c r="X4387" s="554"/>
    </row>
    <row r="4388" spans="14:24" ht="50.1" customHeight="1">
      <c r="N4388" s="9">
        <v>8</v>
      </c>
      <c r="O4388" s="565" t="str">
        <f t="shared" si="789"/>
        <v>080503تهیه و مصرف ژل میکروسیلیس برای آب بندی و ارتقای مشخصات پایایی بتن در مخازن آب و تصفیه خانه های آب و فاضلاب.</v>
      </c>
      <c r="P4388" s="620" t="s">
        <v>3661</v>
      </c>
      <c r="Q4388" s="566">
        <v>8</v>
      </c>
      <c r="R4388" s="566" t="s">
        <v>5</v>
      </c>
      <c r="S4388" s="566" t="s">
        <v>25</v>
      </c>
      <c r="T4388" s="567" t="s">
        <v>4307</v>
      </c>
      <c r="U4388" s="625" t="s">
        <v>2837</v>
      </c>
      <c r="V4388" s="569">
        <v>0</v>
      </c>
      <c r="W4388" s="17"/>
      <c r="X4388" s="554"/>
    </row>
    <row r="4389" spans="14:24" ht="50.1" customHeight="1">
      <c r="N4389" s="9">
        <v>8</v>
      </c>
      <c r="O4389" s="565" t="str">
        <f t="shared" si="789"/>
        <v>080601تهيه مصالح و اجراي عمليات تزريق تا 30 ليتر دوغاب در متر طول مهار.</v>
      </c>
      <c r="P4389" s="620" t="s">
        <v>526</v>
      </c>
      <c r="Q4389" s="566">
        <v>8</v>
      </c>
      <c r="R4389" s="566" t="s">
        <v>5</v>
      </c>
      <c r="S4389" s="566" t="s">
        <v>25</v>
      </c>
      <c r="T4389" s="567" t="s">
        <v>4308</v>
      </c>
      <c r="U4389" s="625" t="s">
        <v>509</v>
      </c>
      <c r="V4389" s="568">
        <v>257000</v>
      </c>
      <c r="W4389" s="17"/>
      <c r="X4389" s="554"/>
    </row>
    <row r="4390" spans="14:24" ht="50.1" customHeight="1">
      <c r="N4390" s="9">
        <v>8</v>
      </c>
      <c r="O4390" s="565" t="str">
        <f t="shared" si="789"/>
        <v>080602اضافه بها به رديف 080601 بابت تزريق بيش از 30 ليتر دوغاب در متر طول مهار به ازاي هر ليتر دوغاب.</v>
      </c>
      <c r="P4390" s="620" t="s">
        <v>527</v>
      </c>
      <c r="Q4390" s="566">
        <v>8</v>
      </c>
      <c r="R4390" s="566" t="s">
        <v>5</v>
      </c>
      <c r="S4390" s="566" t="s">
        <v>25</v>
      </c>
      <c r="T4390" s="567" t="s">
        <v>4309</v>
      </c>
      <c r="U4390" s="625" t="s">
        <v>509</v>
      </c>
      <c r="V4390" s="568">
        <v>7100</v>
      </c>
      <c r="W4390" s="17"/>
      <c r="X4390" s="554"/>
    </row>
    <row r="4391" spans="14:24" ht="50.1" customHeight="1">
      <c r="N4391" s="9">
        <v>8</v>
      </c>
      <c r="O4391" s="565" t="str">
        <f t="shared" si="789"/>
        <v>080603اضافه بها به رديف هاي 080601 و 080602 به منظور آماده سازي مهار تنيده براي تامين طول محدوده تزريق.</v>
      </c>
      <c r="P4391" s="620" t="s">
        <v>528</v>
      </c>
      <c r="Q4391" s="566">
        <v>8</v>
      </c>
      <c r="R4391" s="566" t="s">
        <v>5</v>
      </c>
      <c r="S4391" s="566" t="s">
        <v>25</v>
      </c>
      <c r="T4391" s="567" t="s">
        <v>4310</v>
      </c>
      <c r="U4391" s="625" t="s">
        <v>80</v>
      </c>
      <c r="V4391" s="568">
        <v>10</v>
      </c>
      <c r="W4391" s="17"/>
      <c r="X4391" s="554"/>
    </row>
    <row r="4392" spans="14:24" ht="50.1" customHeight="1">
      <c r="N4392" s="9">
        <v>8</v>
      </c>
      <c r="O4392" s="565" t="str">
        <f t="shared" si="789"/>
        <v>080701تهيه و اجراي بتن پاشي ديواره هاي خاكي به روش خشك با بتن عيار 400 كيلوگرم سيمان در هر مترمكعب، به ازاي هر سانتيمتر ضخامت.</v>
      </c>
      <c r="P4392" s="620" t="s">
        <v>529</v>
      </c>
      <c r="Q4392" s="566">
        <v>8</v>
      </c>
      <c r="R4392" s="566" t="s">
        <v>5</v>
      </c>
      <c r="S4392" s="566" t="s">
        <v>25</v>
      </c>
      <c r="T4392" s="567" t="s">
        <v>4311</v>
      </c>
      <c r="U4392" s="625" t="s">
        <v>23</v>
      </c>
      <c r="V4392" s="568">
        <v>42000</v>
      </c>
      <c r="W4392" s="17"/>
      <c r="X4392" s="554"/>
    </row>
    <row r="4393" spans="14:24" ht="50.1" customHeight="1">
      <c r="N4393" s="91" t="s">
        <v>574</v>
      </c>
      <c r="O4393" s="565" t="str">
        <f t="shared" si="789"/>
        <v>080702بتن درجا</v>
      </c>
      <c r="P4393" s="597" t="s">
        <v>571</v>
      </c>
      <c r="Q4393" s="566">
        <v>8</v>
      </c>
      <c r="R4393" s="566" t="s">
        <v>5</v>
      </c>
      <c r="S4393" s="566" t="s">
        <v>25</v>
      </c>
      <c r="T4393" s="571" t="s">
        <v>570</v>
      </c>
      <c r="U4393" s="626" t="s">
        <v>29</v>
      </c>
      <c r="V4393" s="90">
        <v>10000</v>
      </c>
      <c r="W4393" s="17"/>
      <c r="X4393" s="554"/>
    </row>
    <row r="4394" spans="14:24" ht="50.1" customHeight="1">
      <c r="N4394" s="91" t="s">
        <v>574</v>
      </c>
      <c r="O4394" s="565" t="str">
        <f t="shared" si="789"/>
        <v>080703بتن درجا 1</v>
      </c>
      <c r="P4394" s="597" t="s">
        <v>572</v>
      </c>
      <c r="Q4394" s="566">
        <v>8</v>
      </c>
      <c r="R4394" s="566" t="s">
        <v>5</v>
      </c>
      <c r="S4394" s="566" t="s">
        <v>25</v>
      </c>
      <c r="T4394" s="571" t="s">
        <v>7049</v>
      </c>
      <c r="U4394" s="626" t="s">
        <v>29</v>
      </c>
      <c r="V4394" s="90">
        <v>10001</v>
      </c>
      <c r="W4394" s="17"/>
      <c r="X4394" s="80"/>
    </row>
    <row r="4395" spans="14:24" ht="50.1" customHeight="1">
      <c r="N4395" s="91" t="s">
        <v>574</v>
      </c>
      <c r="O4395" s="565" t="str">
        <f t="shared" si="789"/>
        <v>080704بتن درجا 2</v>
      </c>
      <c r="P4395" s="597" t="s">
        <v>573</v>
      </c>
      <c r="Q4395" s="566">
        <v>8</v>
      </c>
      <c r="R4395" s="566" t="s">
        <v>5</v>
      </c>
      <c r="S4395" s="566" t="s">
        <v>25</v>
      </c>
      <c r="T4395" s="571" t="s">
        <v>7050</v>
      </c>
      <c r="U4395" s="626" t="s">
        <v>29</v>
      </c>
      <c r="V4395" s="90">
        <v>10002</v>
      </c>
      <c r="W4395" s="17"/>
      <c r="X4395" s="80"/>
    </row>
    <row r="4396" spans="14:24" ht="50.1" customHeight="1">
      <c r="N4396" s="9">
        <v>9</v>
      </c>
      <c r="O4396" s="565" t="str">
        <f t="shared" si="789"/>
        <v>090101تهيه، ساخت و نصب ستون از يك تيرآهن.</v>
      </c>
      <c r="P4396" s="630" t="s">
        <v>391</v>
      </c>
      <c r="Q4396" s="566">
        <v>9</v>
      </c>
      <c r="R4396" s="566" t="s">
        <v>6</v>
      </c>
      <c r="S4396" s="566" t="s">
        <v>25</v>
      </c>
      <c r="T4396" s="567" t="s">
        <v>4313</v>
      </c>
      <c r="U4396" s="625" t="s">
        <v>2837</v>
      </c>
      <c r="V4396" s="568">
        <v>24300</v>
      </c>
      <c r="W4396" s="17"/>
    </row>
    <row r="4397" spans="14:24" ht="50.1" customHeight="1">
      <c r="N4397" s="9">
        <v>9</v>
      </c>
      <c r="O4397" s="565" t="str">
        <f t="shared" si="789"/>
        <v>090102تهيه، ساخت و نصب ستون از يك قوطي و يا لوله.</v>
      </c>
      <c r="P4397" s="620" t="s">
        <v>392</v>
      </c>
      <c r="Q4397" s="566">
        <v>9</v>
      </c>
      <c r="R4397" s="566" t="s">
        <v>6</v>
      </c>
      <c r="S4397" s="566" t="s">
        <v>25</v>
      </c>
      <c r="T4397" s="567" t="s">
        <v>4314</v>
      </c>
      <c r="U4397" s="625" t="s">
        <v>2837</v>
      </c>
      <c r="V4397" s="568">
        <v>21600</v>
      </c>
      <c r="W4397" s="17"/>
      <c r="X4397" s="554"/>
    </row>
    <row r="4398" spans="14:24" ht="50.1" customHeight="1">
      <c r="N4398" s="9">
        <v>9</v>
      </c>
      <c r="O4398" s="565" t="str">
        <f t="shared" si="789"/>
        <v>090103تهيه و نصب ستون متشكل از دو يا چند تيرآهن يا ناوداني، در صورتي كه تسمه و ورق‌هاي تقويتي و وصله به كار نرفته باشد و به وسيله جوش مستقيما به يكديگر متصل شوند.</v>
      </c>
      <c r="P4398" s="620" t="s">
        <v>393</v>
      </c>
      <c r="Q4398" s="566">
        <v>9</v>
      </c>
      <c r="R4398" s="566" t="s">
        <v>6</v>
      </c>
      <c r="S4398" s="566" t="s">
        <v>25</v>
      </c>
      <c r="T4398" s="567" t="s">
        <v>4315</v>
      </c>
      <c r="U4398" s="625" t="s">
        <v>2837</v>
      </c>
      <c r="V4398" s="568">
        <v>23700</v>
      </c>
      <c r="W4398" s="17"/>
      <c r="X4398" s="554"/>
    </row>
    <row r="4399" spans="14:24" ht="50.1" customHeight="1">
      <c r="N4399" s="9">
        <v>9</v>
      </c>
      <c r="O4399" s="565" t="str">
        <f t="shared" si="789"/>
        <v>090104تهيه و نصب ستون متشكل از يك يا چند تيرآهن يا ناوداني يا نبشي، كه وصله‌هاي اتصال و يا ورق‌هاي تقويتي در آن به كار رفته باشد، به‌طور كامل.</v>
      </c>
      <c r="P4399" s="620" t="s">
        <v>394</v>
      </c>
      <c r="Q4399" s="566">
        <v>9</v>
      </c>
      <c r="R4399" s="566" t="s">
        <v>6</v>
      </c>
      <c r="S4399" s="566" t="s">
        <v>25</v>
      </c>
      <c r="T4399" s="567" t="s">
        <v>4316</v>
      </c>
      <c r="U4399" s="625" t="s">
        <v>2837</v>
      </c>
      <c r="V4399" s="568">
        <v>25100</v>
      </c>
      <c r="W4399" s="17"/>
      <c r="X4399" s="554"/>
    </row>
    <row r="4400" spans="14:24" ht="50.1" customHeight="1">
      <c r="N4400" s="9">
        <v>9</v>
      </c>
      <c r="O4400" s="565" t="str">
        <f t="shared" si="789"/>
        <v>090105تهيه، ساخت و نصب ستون‌هاي مشبك از انواع تيرآهن، ناوداني، نبشي و مانند آن، با جوشكاري، ساييدن، وصله و اتصال‌هاي مربوط به‌ساخت آن‌ها.</v>
      </c>
      <c r="P4400" s="620" t="s">
        <v>395</v>
      </c>
      <c r="Q4400" s="566">
        <v>9</v>
      </c>
      <c r="R4400" s="566" t="s">
        <v>6</v>
      </c>
      <c r="S4400" s="566" t="s">
        <v>25</v>
      </c>
      <c r="T4400" s="567" t="s">
        <v>4317</v>
      </c>
      <c r="U4400" s="625" t="s">
        <v>2837</v>
      </c>
      <c r="V4400" s="568">
        <v>25800</v>
      </c>
      <c r="W4400" s="17"/>
      <c r="X4400" s="554"/>
    </row>
    <row r="4401" spans="14:24" ht="50.1" customHeight="1">
      <c r="N4401" s="9">
        <v>9</v>
      </c>
      <c r="O4401" s="565" t="str">
        <f t="shared" si="789"/>
        <v>090106تهيه و نصب ستون از ورق با مقطع چهارگوش، H و شکل‌هاي ديگر.</v>
      </c>
      <c r="P4401" s="620" t="s">
        <v>396</v>
      </c>
      <c r="Q4401" s="566">
        <v>9</v>
      </c>
      <c r="R4401" s="566" t="s">
        <v>6</v>
      </c>
      <c r="S4401" s="566" t="s">
        <v>25</v>
      </c>
      <c r="T4401" s="567" t="s">
        <v>4318</v>
      </c>
      <c r="U4401" s="625" t="s">
        <v>2837</v>
      </c>
      <c r="V4401" s="568">
        <v>31100</v>
      </c>
      <c r="W4401" s="17"/>
      <c r="X4401" s="554"/>
    </row>
    <row r="4402" spans="14:24" ht="50.1" customHeight="1">
      <c r="N4402" s="9">
        <v>9</v>
      </c>
      <c r="O4402" s="565" t="str">
        <f t="shared" si="789"/>
        <v>090201تهيه و كار گذاشتن تير ساده (تيرريزي ساده) از يك تيرآهن.</v>
      </c>
      <c r="P4402" s="620" t="s">
        <v>397</v>
      </c>
      <c r="Q4402" s="566">
        <v>9</v>
      </c>
      <c r="R4402" s="566" t="s">
        <v>6</v>
      </c>
      <c r="S4402" s="566" t="s">
        <v>25</v>
      </c>
      <c r="T4402" s="567" t="s">
        <v>4319</v>
      </c>
      <c r="U4402" s="625" t="s">
        <v>2837</v>
      </c>
      <c r="V4402" s="568">
        <v>20100</v>
      </c>
      <c r="W4402" s="17"/>
      <c r="X4402" s="554"/>
    </row>
    <row r="4403" spans="14:24" ht="50.1" customHeight="1">
      <c r="N4403" s="9">
        <v>9</v>
      </c>
      <c r="O4403" s="565" t="str">
        <f t="shared" si="789"/>
        <v>090202تهيه، ساخت و كار گذاشتن تير، ساده (تيرريزي ساده) از دو يا چند تيرآهن با اتصال‌هاي مربوط و يا به طريق جوشكاري مستقيم به يكديگر.</v>
      </c>
      <c r="P4403" s="620" t="s">
        <v>398</v>
      </c>
      <c r="Q4403" s="566">
        <v>9</v>
      </c>
      <c r="R4403" s="566" t="s">
        <v>6</v>
      </c>
      <c r="S4403" s="566" t="s">
        <v>25</v>
      </c>
      <c r="T4403" s="567" t="s">
        <v>4320</v>
      </c>
      <c r="U4403" s="625" t="s">
        <v>2837</v>
      </c>
      <c r="V4403" s="568">
        <v>24900</v>
      </c>
      <c r="W4403" s="17"/>
      <c r="X4403" s="554"/>
    </row>
    <row r="4404" spans="14:24" ht="50.1" customHeight="1">
      <c r="N4404" s="9">
        <v>9</v>
      </c>
      <c r="O4404" s="565" t="str">
        <f t="shared" si="789"/>
        <v>090203تهيه و نصب پرلين روي سطوح شيبدار اسكلت فلزي يا خرپا از پروفيل Z با وصله‌هاي طولي پرلين‌ها به يكديگر و پيچ و مهره لازم، قطعات اتصالي به اسكلت فلزي يا خرپا.</v>
      </c>
      <c r="P4404" s="620" t="s">
        <v>399</v>
      </c>
      <c r="Q4404" s="566">
        <v>9</v>
      </c>
      <c r="R4404" s="566" t="s">
        <v>6</v>
      </c>
      <c r="S4404" s="566" t="s">
        <v>25</v>
      </c>
      <c r="T4404" s="567" t="s">
        <v>4321</v>
      </c>
      <c r="U4404" s="625" t="s">
        <v>2837</v>
      </c>
      <c r="V4404" s="568">
        <v>23900</v>
      </c>
      <c r="W4404" s="17"/>
      <c r="X4404" s="554"/>
    </row>
    <row r="4405" spans="14:24" ht="50.1" customHeight="1">
      <c r="N4405" s="9">
        <v>9</v>
      </c>
      <c r="O4405" s="565" t="str">
        <f t="shared" si="789"/>
        <v>090204تهيه و نصب پرلين روي سطوح شيبدار اسكلت فلزي يا خرپا از ناوداني با وصله‌هاي طولي پرلين‌ها به يكديگر و قطعات اتصالي به اسكلت فلزي يا خرپا.</v>
      </c>
      <c r="P4405" s="620" t="s">
        <v>400</v>
      </c>
      <c r="Q4405" s="566">
        <v>9</v>
      </c>
      <c r="R4405" s="566" t="s">
        <v>6</v>
      </c>
      <c r="S4405" s="566" t="s">
        <v>25</v>
      </c>
      <c r="T4405" s="567" t="s">
        <v>4322</v>
      </c>
      <c r="U4405" s="625" t="s">
        <v>2837</v>
      </c>
      <c r="V4405" s="568">
        <v>22700</v>
      </c>
      <c r="W4405" s="17"/>
      <c r="X4405" s="554"/>
    </row>
    <row r="4406" spans="14:24" ht="50.1" customHeight="1">
      <c r="N4406" s="9">
        <v>9</v>
      </c>
      <c r="O4406" s="565" t="str">
        <f t="shared" si="789"/>
        <v>090205تهيه و نصب پرلين روي سطوح شيبدار اسكلت فلزي يا خرپا با تيرآهن، با وصله‌هاي طولي پرلين‌ها به يكديگر و قطعات اتصالي به اسكلت فلزي يا خرپا.</v>
      </c>
      <c r="P4406" s="620" t="s">
        <v>401</v>
      </c>
      <c r="Q4406" s="566">
        <v>9</v>
      </c>
      <c r="R4406" s="566" t="s">
        <v>6</v>
      </c>
      <c r="S4406" s="566" t="s">
        <v>25</v>
      </c>
      <c r="T4406" s="567" t="s">
        <v>4323</v>
      </c>
      <c r="U4406" s="625" t="s">
        <v>2837</v>
      </c>
      <c r="V4406" s="568">
        <v>24800</v>
      </c>
      <c r="W4406" s="17"/>
      <c r="X4406" s="554"/>
    </row>
    <row r="4407" spans="14:24" ht="50.1" customHeight="1">
      <c r="N4407" s="9">
        <v>9</v>
      </c>
      <c r="O4407" s="565" t="str">
        <f t="shared" si="789"/>
        <v>090206تهيه، ساخت و نصب تير پله از تيرآهن يا ناوداني، با تمام عمليات برشكاري، جوشكاري و اتصال‌هاي مربوط همراه با وصله‌هاي لازم براي اتصال به عضو ديگر.</v>
      </c>
      <c r="P4407" s="620" t="s">
        <v>402</v>
      </c>
      <c r="Q4407" s="566">
        <v>9</v>
      </c>
      <c r="R4407" s="566" t="s">
        <v>6</v>
      </c>
      <c r="S4407" s="566" t="s">
        <v>25</v>
      </c>
      <c r="T4407" s="567" t="s">
        <v>4324</v>
      </c>
      <c r="U4407" s="625" t="s">
        <v>2837</v>
      </c>
      <c r="V4407" s="568">
        <v>29800</v>
      </c>
      <c r="W4407" s="17"/>
      <c r="X4407" s="554"/>
    </row>
    <row r="4408" spans="14:24" ht="50.1" customHeight="1">
      <c r="N4408" s="9">
        <v>9</v>
      </c>
      <c r="O4408" s="565" t="str">
        <f t="shared" si="789"/>
        <v>090207تهيه، ساخت و نصب جويست (تير مشبك سبك)، متشكل از نبشي، سپري، تسمه و ميل گرد، با جوشكاري و ساييدن.</v>
      </c>
      <c r="P4408" s="620" t="s">
        <v>403</v>
      </c>
      <c r="Q4408" s="566">
        <v>9</v>
      </c>
      <c r="R4408" s="566" t="s">
        <v>6</v>
      </c>
      <c r="S4408" s="566" t="s">
        <v>25</v>
      </c>
      <c r="T4408" s="567" t="s">
        <v>4325</v>
      </c>
      <c r="U4408" s="625" t="s">
        <v>2837</v>
      </c>
      <c r="V4408" s="568">
        <v>23700</v>
      </c>
      <c r="W4408" s="17"/>
      <c r="X4408" s="554"/>
    </row>
    <row r="4409" spans="14:24" ht="50.1" customHeight="1">
      <c r="N4409" s="9">
        <v>9</v>
      </c>
      <c r="O4409" s="565" t="str">
        <f t="shared" si="789"/>
        <v>090208تهيه، ساخت و نصب انواع پل‌هاي فلزي روي آبروها و كانال‌ها از ناوداني، تيرآهن، ورق و ساير پروفيل‌هاي لازم با جوشكاري و ساييدن.</v>
      </c>
      <c r="P4409" s="620" t="s">
        <v>404</v>
      </c>
      <c r="Q4409" s="566">
        <v>9</v>
      </c>
      <c r="R4409" s="566" t="s">
        <v>6</v>
      </c>
      <c r="S4409" s="566" t="s">
        <v>25</v>
      </c>
      <c r="T4409" s="567" t="s">
        <v>4326</v>
      </c>
      <c r="U4409" s="625" t="s">
        <v>2837</v>
      </c>
      <c r="V4409" s="568">
        <v>20600</v>
      </c>
      <c r="W4409" s="17"/>
      <c r="X4409" s="554"/>
    </row>
    <row r="4410" spans="14:24" ht="50.1" customHeight="1">
      <c r="N4410" s="9">
        <v>9</v>
      </c>
      <c r="O4410" s="565" t="str">
        <f t="shared" si="789"/>
        <v>090209تيرريزي داخل تيرهاي حمال با تيرآهن به صورت تودلي، به منظور پوشش، با برش و جوشكاري لازم. بهاي نبشي و قطعات اتصالي نيز از همين رديف پرداخت مي شود.</v>
      </c>
      <c r="P4410" s="620" t="s">
        <v>405</v>
      </c>
      <c r="Q4410" s="566">
        <v>9</v>
      </c>
      <c r="R4410" s="566" t="s">
        <v>6</v>
      </c>
      <c r="S4410" s="566" t="s">
        <v>25</v>
      </c>
      <c r="T4410" s="567" t="s">
        <v>4327</v>
      </c>
      <c r="U4410" s="625" t="s">
        <v>2837</v>
      </c>
      <c r="V4410" s="568">
        <v>23800</v>
      </c>
      <c r="W4410" s="17"/>
      <c r="X4410" s="554"/>
    </row>
    <row r="4411" spans="14:24" ht="50.1" customHeight="1">
      <c r="N4411" s="9">
        <v>9</v>
      </c>
      <c r="O4411" s="565" t="str">
        <f t="shared" si="789"/>
        <v>090210تهيه و نصب تيرحمال متشكل از يك تيرآهن يا ناوداني بدون وصله يا ورق‌هاي تقويتي، همراه با جوشكاري‌هاي لازم در محل اتصال با عضو ديگر.</v>
      </c>
      <c r="P4411" s="620" t="s">
        <v>406</v>
      </c>
      <c r="Q4411" s="566">
        <v>9</v>
      </c>
      <c r="R4411" s="566" t="s">
        <v>6</v>
      </c>
      <c r="S4411" s="566" t="s">
        <v>25</v>
      </c>
      <c r="T4411" s="567" t="s">
        <v>4328</v>
      </c>
      <c r="U4411" s="625" t="s">
        <v>2837</v>
      </c>
      <c r="V4411" s="568">
        <v>23000</v>
      </c>
      <c r="W4411" s="17"/>
      <c r="X4411" s="554"/>
    </row>
    <row r="4412" spans="14:24" ht="50.1" customHeight="1">
      <c r="N4412" s="9">
        <v>9</v>
      </c>
      <c r="O4412" s="565" t="str">
        <f t="shared" si="789"/>
        <v>090211تهيه، ساخت و نصب تير حمال، متشكل از يك تيرآهن يا ناوداني با وصله يا ورق‌هاي تقويتي، با برش، جوشكاري و ساييدن همراه با جوشكاري در محل اتصال با عضو ديگر.</v>
      </c>
      <c r="P4412" s="620" t="s">
        <v>407</v>
      </c>
      <c r="Q4412" s="566">
        <v>9</v>
      </c>
      <c r="R4412" s="566" t="s">
        <v>6</v>
      </c>
      <c r="S4412" s="566" t="s">
        <v>25</v>
      </c>
      <c r="T4412" s="567" t="s">
        <v>4329</v>
      </c>
      <c r="U4412" s="625" t="s">
        <v>2837</v>
      </c>
      <c r="V4412" s="568">
        <v>26000</v>
      </c>
      <c r="W4412" s="17"/>
      <c r="X4412" s="554"/>
    </row>
    <row r="4413" spans="14:24" ht="50.1" customHeight="1">
      <c r="N4413" s="9">
        <v>9</v>
      </c>
      <c r="O4413" s="565" t="str">
        <f t="shared" si="789"/>
        <v>090212تهيه، ساخت و نصب تير حمال، متشكل از دو يا چند تيرآهن يا ناوداني، در صورتي كه ورق‌هاي اتصال و وصله‌هاي تقويتي در آن به‌كار رفته باشد، با برشكاري، جوشكاري و ساييدن همراه با جوشكاري در محل اتصال با عضو ديگر.</v>
      </c>
      <c r="P4413" s="620" t="s">
        <v>408</v>
      </c>
      <c r="Q4413" s="566">
        <v>9</v>
      </c>
      <c r="R4413" s="566" t="s">
        <v>6</v>
      </c>
      <c r="S4413" s="566" t="s">
        <v>25</v>
      </c>
      <c r="T4413" s="567" t="s">
        <v>4330</v>
      </c>
      <c r="U4413" s="625" t="s">
        <v>2837</v>
      </c>
      <c r="V4413" s="568">
        <v>24500</v>
      </c>
      <c r="W4413" s="17"/>
      <c r="X4413" s="554"/>
    </row>
    <row r="4414" spans="14:24" ht="50.1" customHeight="1">
      <c r="N4414" s="9">
        <v>9</v>
      </c>
      <c r="O4414" s="565" t="str">
        <f t="shared" si="789"/>
        <v>090213تهيه و ساخت تيرهاي مشبك به اشكال مختلف، متشكل از تيرآهن، ناوداني، نبشي، سپري، ورق و تسمه و نصب آن براي دهانه تا20 متر در هر ارتفاع، شامل شابلون سازي، بريدن، جوشكاري و ساييدن با وصله‌هاي اتصال و قطعات اتصالي به اعضاي ديگر.</v>
      </c>
      <c r="P4414" s="620" t="s">
        <v>409</v>
      </c>
      <c r="Q4414" s="566">
        <v>9</v>
      </c>
      <c r="R4414" s="566" t="s">
        <v>6</v>
      </c>
      <c r="S4414" s="566" t="s">
        <v>25</v>
      </c>
      <c r="T4414" s="567" t="s">
        <v>4331</v>
      </c>
      <c r="U4414" s="625" t="s">
        <v>2837</v>
      </c>
      <c r="V4414" s="568">
        <v>22600</v>
      </c>
      <c r="W4414" s="17"/>
      <c r="X4414" s="554"/>
    </row>
    <row r="4415" spans="14:24" ht="50.1" customHeight="1">
      <c r="N4415" s="9">
        <v>9</v>
      </c>
      <c r="O4415" s="565" t="str">
        <f t="shared" si="789"/>
        <v>090214تهيه و ساخت تيرهاي مشبك به اشكال مختلف، متشكل از تيرآهن، ناوداني نبشي، سپري، ورق و تسمه و نصب آن براي دهانه بيش از 20 متر تا 30 متر در هر ارتفاع، شامل شابلون سازي بريدن، جوشكاري و ساييدن با وصله‌هاي اتصال و قطعات اتصالي به اعضاي ديگر.</v>
      </c>
      <c r="P4415" s="620" t="s">
        <v>410</v>
      </c>
      <c r="Q4415" s="566">
        <v>9</v>
      </c>
      <c r="R4415" s="566" t="s">
        <v>6</v>
      </c>
      <c r="S4415" s="566" t="s">
        <v>25</v>
      </c>
      <c r="T4415" s="567" t="s">
        <v>4332</v>
      </c>
      <c r="U4415" s="625" t="s">
        <v>2837</v>
      </c>
      <c r="V4415" s="568">
        <v>24200</v>
      </c>
      <c r="W4415" s="17"/>
      <c r="X4415" s="554"/>
    </row>
    <row r="4416" spans="14:24" ht="50.1" customHeight="1">
      <c r="N4416" s="9">
        <v>9</v>
      </c>
      <c r="O4416" s="565" t="str">
        <f t="shared" si="789"/>
        <v>090215تهيه، ساخت و نصب تير و يا تيرهاي حمال از ورق به شکل تير آهن يا اشکال ديگر با ورق‌هاي اتصالي وصله‌هاي تقويتي لازم با برشکاري، جوش‌کاري و ساييدن همراه با جوش‌کاري در محل اتصال با عضو ديگر.</v>
      </c>
      <c r="P4416" s="620" t="s">
        <v>411</v>
      </c>
      <c r="Q4416" s="566">
        <v>9</v>
      </c>
      <c r="R4416" s="566" t="s">
        <v>6</v>
      </c>
      <c r="S4416" s="566" t="s">
        <v>25</v>
      </c>
      <c r="T4416" s="567" t="s">
        <v>4333</v>
      </c>
      <c r="U4416" s="625" t="s">
        <v>2837</v>
      </c>
      <c r="V4416" s="568">
        <v>31000</v>
      </c>
      <c r="W4416" s="17"/>
      <c r="X4416" s="554"/>
    </row>
    <row r="4417" spans="14:24" ht="50.1" customHeight="1">
      <c r="N4417" s="9">
        <v>9</v>
      </c>
      <c r="O4417" s="565" t="str">
        <f t="shared" si="789"/>
        <v>090216اضافه بها به رديف‌هاي 090106، 090214 و 090215 در صورتي که براي نصب اسکلت به جاي جوش از پيچ و مهره استفاده شود همراه با سوراخ کاري.</v>
      </c>
      <c r="P4417" s="620" t="s">
        <v>412</v>
      </c>
      <c r="Q4417" s="566">
        <v>9</v>
      </c>
      <c r="R4417" s="566" t="s">
        <v>6</v>
      </c>
      <c r="S4417" s="566" t="s">
        <v>25</v>
      </c>
      <c r="T4417" s="567" t="s">
        <v>4334</v>
      </c>
      <c r="U4417" s="625" t="s">
        <v>2837</v>
      </c>
      <c r="V4417" s="568">
        <v>2000</v>
      </c>
      <c r="W4417" s="17"/>
      <c r="X4417" s="554"/>
    </row>
    <row r="4418" spans="14:24" ht="50.1" customHeight="1">
      <c r="N4418" s="9">
        <v>9</v>
      </c>
      <c r="O4418" s="565" t="str">
        <f t="shared" si="789"/>
        <v>090217اضافه بها به رديف 090204 در صورتي که پرلين به صورت قايم (girt) نصب شود.</v>
      </c>
      <c r="P4418" s="620" t="s">
        <v>413</v>
      </c>
      <c r="Q4418" s="566">
        <v>9</v>
      </c>
      <c r="R4418" s="566" t="s">
        <v>6</v>
      </c>
      <c r="S4418" s="566" t="s">
        <v>25</v>
      </c>
      <c r="T4418" s="567" t="s">
        <v>4335</v>
      </c>
      <c r="U4418" s="625" t="s">
        <v>2837</v>
      </c>
      <c r="V4418" s="568">
        <v>3890</v>
      </c>
      <c r="W4418" s="17"/>
      <c r="X4418" s="554"/>
    </row>
    <row r="4419" spans="14:24" ht="50.1" customHeight="1">
      <c r="N4419" s="9">
        <v>9</v>
      </c>
      <c r="O4419" s="565" t="str">
        <f t="shared" si="789"/>
        <v>090218اضافه بها به رديف 090216، در صورتي که از پيچ و مهره مخصوص که نياز به "ترک‌متر" ندارند استفاده شود.</v>
      </c>
      <c r="P4419" s="620" t="s">
        <v>414</v>
      </c>
      <c r="Q4419" s="566">
        <v>9</v>
      </c>
      <c r="R4419" s="566" t="s">
        <v>6</v>
      </c>
      <c r="S4419" s="566" t="s">
        <v>25</v>
      </c>
      <c r="T4419" s="567" t="s">
        <v>4336</v>
      </c>
      <c r="U4419" s="625" t="s">
        <v>2837</v>
      </c>
      <c r="V4419" s="569">
        <v>0</v>
      </c>
      <c r="W4419" s="17"/>
      <c r="X4419" s="554"/>
    </row>
    <row r="4420" spans="14:24" ht="50.1" customHeight="1">
      <c r="N4420" s="9">
        <v>9</v>
      </c>
      <c r="O4420" s="565" t="str">
        <f t="shared" si="789"/>
        <v>090301تهيه و ساخت خرپاهاي فلزي به اشكال مختلف، مركب از تيرآهن، ناوداني، نبشي، ورق، تسمه و غيره و نصب آن براي دهانه تا 20 متر در هر ارتفاع، شامل شابلون سازي، بريدن، جوشكاري، ساييدن با وصله‌هاي اتصال.</v>
      </c>
      <c r="P4420" s="620" t="s">
        <v>415</v>
      </c>
      <c r="Q4420" s="566">
        <v>9</v>
      </c>
      <c r="R4420" s="566" t="s">
        <v>6</v>
      </c>
      <c r="S4420" s="566" t="s">
        <v>25</v>
      </c>
      <c r="T4420" s="567" t="s">
        <v>4337</v>
      </c>
      <c r="U4420" s="625" t="s">
        <v>2837</v>
      </c>
      <c r="V4420" s="568">
        <v>24500</v>
      </c>
      <c r="W4420" s="17"/>
      <c r="X4420" s="554"/>
    </row>
    <row r="4421" spans="14:24" ht="50.1" customHeight="1">
      <c r="N4421" s="9">
        <v>9</v>
      </c>
      <c r="O4421" s="565" t="str">
        <f t="shared" si="789"/>
        <v>090302تهيه و ساخت خرپاهاي فلزي به اشكال مختلف، مركب از تيرآهن، ناوداني، نبشي، ورق، تسمه و غيره و نصب آن براي دهانه بيش از20 متر تا 30 متر در هر ارتفاع شامل شابلون‌سازي، بريدن، جوشكاري، ساييدن با وصله‌هاي اتصال.</v>
      </c>
      <c r="P4421" s="620" t="s">
        <v>416</v>
      </c>
      <c r="Q4421" s="566">
        <v>9</v>
      </c>
      <c r="R4421" s="566" t="s">
        <v>6</v>
      </c>
      <c r="S4421" s="566" t="s">
        <v>25</v>
      </c>
      <c r="T4421" s="567" t="s">
        <v>4338</v>
      </c>
      <c r="U4421" s="625" t="s">
        <v>2837</v>
      </c>
      <c r="V4421" s="568">
        <v>26300</v>
      </c>
      <c r="W4421" s="17"/>
      <c r="X4421" s="554"/>
    </row>
    <row r="4422" spans="14:24" ht="50.1" customHeight="1">
      <c r="N4422" s="9">
        <v>9</v>
      </c>
      <c r="O4422" s="565" t="str">
        <f t="shared" si="789"/>
        <v>090303اضافه بها به رديف‌هاي 090301 و 090302 چنانچه براي ساخت خرپا بجاي پروفيل‌هاي ياد شده از ورق استفاده شود.</v>
      </c>
      <c r="P4422" s="620" t="s">
        <v>417</v>
      </c>
      <c r="Q4422" s="566">
        <v>9</v>
      </c>
      <c r="R4422" s="566" t="s">
        <v>6</v>
      </c>
      <c r="S4422" s="566" t="s">
        <v>25</v>
      </c>
      <c r="T4422" s="567" t="s">
        <v>4339</v>
      </c>
      <c r="U4422" s="625" t="s">
        <v>2837</v>
      </c>
      <c r="V4422" s="568">
        <v>17500</v>
      </c>
      <c r="W4422" s="17"/>
      <c r="X4422" s="554"/>
    </row>
    <row r="4423" spans="14:24" ht="50.1" customHeight="1">
      <c r="N4423" s="9">
        <v>9</v>
      </c>
      <c r="O4423" s="565" t="str">
        <f t="shared" si="789"/>
        <v>090304تهیه ، ساخت و نصب نگهدارنده لوله ها در تصفیه خانه های آب و فاضلاب یا ابنیه آبی با استفاده از تیر آهن ، ناودانی، نبشی،لوله ، ورق ، تسمه و غیره به ارتفاع تا 4 متر شامل: برشکاری ، ساییدن، جوشکاری و اتصالات مربوط.</v>
      </c>
      <c r="P4423" s="620" t="s">
        <v>4312</v>
      </c>
      <c r="Q4423" s="566">
        <v>9</v>
      </c>
      <c r="R4423" s="566" t="s">
        <v>6</v>
      </c>
      <c r="S4423" s="566" t="s">
        <v>25</v>
      </c>
      <c r="T4423" s="567" t="s">
        <v>4340</v>
      </c>
      <c r="U4423" s="625" t="s">
        <v>2837</v>
      </c>
      <c r="V4423" s="568">
        <v>27000</v>
      </c>
      <c r="W4423" s="17"/>
      <c r="X4423" s="554"/>
    </row>
    <row r="4424" spans="14:24" ht="50.1" customHeight="1">
      <c r="N4424" s="9">
        <v>9</v>
      </c>
      <c r="O4424" s="565" t="str">
        <f t="shared" si="789"/>
        <v>090401تهيه، ساخت و نصب قا‌ب‌ها (تا دهانه30 متر)، كه جان و بال آن‌ها از ورق بريده و ساخته شده‌اند، (با ارتفاع جان متغير) با كف‌ستون‌ها، انواع ورق‌هاي اتصالي، تقويتي و اتصال‌هاي واسطه با پيچ و مهره، همراه با برشكاري، سوراخکاري، جوش‌کاري و ساييدن.</v>
      </c>
      <c r="P4424" s="620" t="s">
        <v>418</v>
      </c>
      <c r="Q4424" s="566">
        <v>9</v>
      </c>
      <c r="R4424" s="566" t="s">
        <v>6</v>
      </c>
      <c r="S4424" s="566" t="s">
        <v>25</v>
      </c>
      <c r="T4424" s="567" t="s">
        <v>4341</v>
      </c>
      <c r="U4424" s="625" t="s">
        <v>2837</v>
      </c>
      <c r="V4424" s="568">
        <v>33100</v>
      </c>
      <c r="W4424" s="17"/>
      <c r="X4424" s="554"/>
    </row>
    <row r="4425" spans="14:24" ht="50.1" customHeight="1">
      <c r="N4425" s="9">
        <v>9</v>
      </c>
      <c r="O4425" s="565" t="str">
        <f t="shared" si="789"/>
        <v>090402تهيه و نصب باد بند كه هر عضو آن از يك يا چند پروفيل (نبشي، تيرآهن، ناوداني و مانند آن) تشكيل شده باشد با تمام قطعات اتصال به ستون يا تير يا اعضاي باد بند به يکديگر، برشكاري، جوشكاري و ساييدن.</v>
      </c>
      <c r="P4425" s="620" t="s">
        <v>419</v>
      </c>
      <c r="Q4425" s="566">
        <v>9</v>
      </c>
      <c r="R4425" s="566" t="s">
        <v>6</v>
      </c>
      <c r="S4425" s="566" t="s">
        <v>25</v>
      </c>
      <c r="T4425" s="567" t="s">
        <v>4342</v>
      </c>
      <c r="U4425" s="625" t="s">
        <v>2837</v>
      </c>
      <c r="V4425" s="568">
        <v>26100</v>
      </c>
      <c r="W4425" s="17"/>
      <c r="X4425" s="554"/>
    </row>
    <row r="4426" spans="14:24" ht="50.1" customHeight="1">
      <c r="N4426" s="9">
        <v>9</v>
      </c>
      <c r="O4426" s="565" t="str">
        <f t="shared" si="789"/>
        <v>090403تهيه و نصب باد بند كه هر عضو آن از پروفيل لوله  تشكيل شده باشد با تمام قطعات اتصال به ستون يا تير يا اعضاي باد بند به يکديگر، برشكاري، جوشكاري و ساييدن.</v>
      </c>
      <c r="P4426" s="620" t="s">
        <v>530</v>
      </c>
      <c r="Q4426" s="566">
        <v>9</v>
      </c>
      <c r="R4426" s="566" t="s">
        <v>6</v>
      </c>
      <c r="S4426" s="566" t="s">
        <v>25</v>
      </c>
      <c r="T4426" s="567" t="s">
        <v>4343</v>
      </c>
      <c r="U4426" s="625" t="s">
        <v>2837</v>
      </c>
      <c r="V4426" s="569">
        <v>0</v>
      </c>
      <c r="W4426" s="17"/>
      <c r="X4426" s="554"/>
    </row>
    <row r="4427" spans="14:24" ht="50.1" customHeight="1">
      <c r="N4427" s="9">
        <v>9</v>
      </c>
      <c r="O4427" s="565" t="str">
        <f t="shared" si="789"/>
        <v>090501تهيه، ساخت و نصب برج‌هاي فلزي مرتفع آب، با جوشكاري، برشكاري و ساييدن و پيچ و مهره لازم به طور كامل.</v>
      </c>
      <c r="P4427" s="620" t="s">
        <v>420</v>
      </c>
      <c r="Q4427" s="566">
        <v>9</v>
      </c>
      <c r="R4427" s="566" t="s">
        <v>6</v>
      </c>
      <c r="S4427" s="566" t="s">
        <v>25</v>
      </c>
      <c r="T4427" s="567" t="s">
        <v>4344</v>
      </c>
      <c r="U4427" s="625" t="s">
        <v>2837</v>
      </c>
      <c r="V4427" s="568">
        <v>40400</v>
      </c>
      <c r="W4427" s="17"/>
      <c r="X4427" s="554"/>
    </row>
    <row r="4428" spans="14:24" ht="50.1" customHeight="1">
      <c r="N4428" s="9">
        <v>9</v>
      </c>
      <c r="O4428" s="565" t="str">
        <f t="shared" si="789"/>
        <v>090601اضافه بها به رديف‌هاي تير و تيرحمال در صورت تغيير ارتفاع جان تيرآهن به روش لانه زنبوري بدون استفاده از ورق براي افزايش ارتفاع جان، با ورق‌هاي تقويتي لازم، برشكاري، جوشكاري و ساييدن.</v>
      </c>
      <c r="P4428" s="620" t="s">
        <v>421</v>
      </c>
      <c r="Q4428" s="566">
        <v>9</v>
      </c>
      <c r="R4428" s="566" t="s">
        <v>6</v>
      </c>
      <c r="S4428" s="566" t="s">
        <v>25</v>
      </c>
      <c r="T4428" s="567" t="s">
        <v>4345</v>
      </c>
      <c r="U4428" s="625" t="s">
        <v>2837</v>
      </c>
      <c r="V4428" s="568">
        <v>6170</v>
      </c>
      <c r="W4428" s="17"/>
      <c r="X4428" s="554"/>
    </row>
    <row r="4429" spans="14:24" ht="50.1" customHeight="1">
      <c r="N4429" s="9">
        <v>9</v>
      </c>
      <c r="O4429" s="565" t="str">
        <f t="shared" si="789"/>
        <v>090602اضافه بها به رديف‌هاي تير و تيرحمال در صورت تغيير ارتفاع جان تيرآهن به روش لانه زنبوري، با استفاده از ورق براي افزايش جان تيرآهن، با ورق‌هاي تقويتي لازم، برشكاري، جوشكاري و ساييدن.</v>
      </c>
      <c r="P4429" s="620" t="s">
        <v>422</v>
      </c>
      <c r="Q4429" s="566">
        <v>9</v>
      </c>
      <c r="R4429" s="566" t="s">
        <v>6</v>
      </c>
      <c r="S4429" s="566" t="s">
        <v>25</v>
      </c>
      <c r="T4429" s="567" t="s">
        <v>4346</v>
      </c>
      <c r="U4429" s="625" t="s">
        <v>2837</v>
      </c>
      <c r="V4429" s="568">
        <v>10700</v>
      </c>
      <c r="W4429" s="17"/>
      <c r="X4429" s="554"/>
    </row>
    <row r="4430" spans="14:24" ht="50.1" customHeight="1">
      <c r="N4430" s="9">
        <v>9</v>
      </c>
      <c r="O4430" s="565" t="str">
        <f t="shared" si="789"/>
        <v>090603اضافه بها به رديف‌هاي تير و تير حمال در صورت تغيير ارتفاع جان تيرآهن با برش به خط مستقيم در جان تيرآهن، بدون استفاده از ورق براي تغيير ارتفاع جان تيرآهن، همراه با برشكاري، جوشكاري و ساييدن لازم.</v>
      </c>
      <c r="P4430" s="620" t="s">
        <v>423</v>
      </c>
      <c r="Q4430" s="566">
        <v>9</v>
      </c>
      <c r="R4430" s="566" t="s">
        <v>6</v>
      </c>
      <c r="S4430" s="566" t="s">
        <v>25</v>
      </c>
      <c r="T4430" s="567" t="s">
        <v>4347</v>
      </c>
      <c r="U4430" s="625" t="s">
        <v>2837</v>
      </c>
      <c r="V4430" s="568">
        <v>6240</v>
      </c>
      <c r="W4430" s="17"/>
      <c r="X4430" s="554"/>
    </row>
    <row r="4431" spans="14:24" ht="50.1" customHeight="1">
      <c r="N4431" s="9">
        <v>9</v>
      </c>
      <c r="O4431" s="565" t="str">
        <f t="shared" si="789"/>
        <v>090604اضافه بها به رديف‌هاي تير و تيرحمال در صورت تغيير ارتفاع جان تيرآهن با برش مستقيم در جان تيرآهن، با استفاده از ورق براي افزايش ارتفاع جان تيرآهن، همراه با برشكاري، جوشكاري و ساييدن لازم.</v>
      </c>
      <c r="P4431" s="620" t="s">
        <v>424</v>
      </c>
      <c r="Q4431" s="566">
        <v>9</v>
      </c>
      <c r="R4431" s="566" t="s">
        <v>6</v>
      </c>
      <c r="S4431" s="566" t="s">
        <v>25</v>
      </c>
      <c r="T4431" s="567" t="s">
        <v>4348</v>
      </c>
      <c r="U4431" s="625" t="s">
        <v>2837</v>
      </c>
      <c r="V4431" s="568">
        <v>8350</v>
      </c>
      <c r="W4431" s="17"/>
      <c r="X4431" s="554"/>
    </row>
    <row r="4432" spans="14:24" ht="50.1" customHeight="1">
      <c r="N4432" s="9">
        <v>9</v>
      </c>
      <c r="O4432" s="565" t="str">
        <f t="shared" si="789"/>
        <v>090605اضافه بها در صورت مصرف تيرآهن بال پهن، به جاي تيرآهن معمولي.</v>
      </c>
      <c r="P4432" s="620" t="s">
        <v>425</v>
      </c>
      <c r="Q4432" s="566">
        <v>9</v>
      </c>
      <c r="R4432" s="566" t="s">
        <v>6</v>
      </c>
      <c r="S4432" s="566" t="s">
        <v>25</v>
      </c>
      <c r="T4432" s="567" t="s">
        <v>4349</v>
      </c>
      <c r="U4432" s="625" t="s">
        <v>2837</v>
      </c>
      <c r="V4432" s="568">
        <v>7310</v>
      </c>
      <c r="W4432" s="17"/>
      <c r="X4432" s="554"/>
    </row>
    <row r="4433" spans="14:24" ht="50.1" customHeight="1">
      <c r="N4433" s="9">
        <v>9</v>
      </c>
      <c r="O4433" s="565" t="str">
        <f t="shared" si="789"/>
        <v>090606اضافه بها در صورت خم كردن تيرآهن ناوداني و ساير پروفيل‌هاي فلزي براي تيرهاي قوسي شكل، پله‌هاي مدور و مانند آن (فقط براي قسمت قوسي شكل).</v>
      </c>
      <c r="P4433" s="620" t="s">
        <v>426</v>
      </c>
      <c r="Q4433" s="566">
        <v>9</v>
      </c>
      <c r="R4433" s="566" t="s">
        <v>6</v>
      </c>
      <c r="S4433" s="566" t="s">
        <v>25</v>
      </c>
      <c r="T4433" s="567" t="s">
        <v>4350</v>
      </c>
      <c r="U4433" s="625" t="s">
        <v>2837</v>
      </c>
      <c r="V4433" s="568">
        <v>32100</v>
      </c>
      <c r="W4433" s="17"/>
      <c r="X4433" s="554"/>
    </row>
    <row r="4434" spans="14:24" ht="50.1" customHeight="1">
      <c r="N4434" s="9">
        <v>9</v>
      </c>
      <c r="O4434" s="565" t="str">
        <f t="shared" si="789"/>
        <v>090607اضافه بها به رديف 090215 در صورت تغيير ارتفاع جان با برش خط منحني در جان، بدون استفاده از ورق براي تغيير ارتفاع جان تيرآهن، همراه با برشکاري، جوشکاري و ساييدن لازم.</v>
      </c>
      <c r="P4434" s="620" t="s">
        <v>531</v>
      </c>
      <c r="Q4434" s="566">
        <v>9</v>
      </c>
      <c r="R4434" s="566" t="s">
        <v>6</v>
      </c>
      <c r="S4434" s="566" t="s">
        <v>25</v>
      </c>
      <c r="T4434" s="567" t="s">
        <v>4351</v>
      </c>
      <c r="U4434" s="625" t="s">
        <v>2837</v>
      </c>
      <c r="V4434" s="569">
        <v>0</v>
      </c>
      <c r="W4434" s="17"/>
      <c r="X4434" s="554"/>
    </row>
    <row r="4435" spans="14:24" ht="50.1" customHeight="1">
      <c r="N4435" s="9">
        <v>9</v>
      </c>
      <c r="O4435" s="565" t="str">
        <f t="shared" si="789"/>
        <v>090701تهيه و ساخت قطعات آهني اتصالي و نصب در داخل كارهاي بتني يا بنايي قبل از اجراي كارهاي ياد شده، از نبشي، سپري، ورق، تسمه، ميل گرد، لوله و مانند آن، با شاخك‌هاي لازم، جوشكاري، برشكاري، سوراخكاري و ساييدن، به طوركامل.</v>
      </c>
      <c r="P4435" s="620" t="s">
        <v>427</v>
      </c>
      <c r="Q4435" s="566">
        <v>9</v>
      </c>
      <c r="R4435" s="566" t="s">
        <v>6</v>
      </c>
      <c r="S4435" s="566" t="s">
        <v>25</v>
      </c>
      <c r="T4435" s="567" t="s">
        <v>4352</v>
      </c>
      <c r="U4435" s="625" t="s">
        <v>2837</v>
      </c>
      <c r="V4435" s="568">
        <v>35000</v>
      </c>
      <c r="W4435" s="17"/>
      <c r="X4435" s="554"/>
    </row>
    <row r="4436" spans="14:24" ht="50.1" customHeight="1">
      <c r="N4436" s="9">
        <v>9</v>
      </c>
      <c r="O4436" s="565" t="str">
        <f t="shared" si="789"/>
        <v>090702تهيه، ساخت و نصب انواع برشگير در سقف‌هاي کامپوزيت.</v>
      </c>
      <c r="P4436" s="620" t="s">
        <v>428</v>
      </c>
      <c r="Q4436" s="566">
        <v>9</v>
      </c>
      <c r="R4436" s="566" t="s">
        <v>6</v>
      </c>
      <c r="S4436" s="566" t="s">
        <v>25</v>
      </c>
      <c r="T4436" s="567" t="s">
        <v>4353</v>
      </c>
      <c r="U4436" s="625" t="s">
        <v>2837</v>
      </c>
      <c r="V4436" s="568">
        <v>69500</v>
      </c>
      <c r="W4436" s="17"/>
      <c r="X4436" s="554"/>
    </row>
    <row r="4437" spans="14:24" ht="50.1" customHeight="1">
      <c r="N4437" s="9">
        <v>9</v>
      </c>
      <c r="O4437" s="565" t="str">
        <f t="shared" si="789"/>
        <v>090703تهيه و اجراي نبشي لبه پله، آبچكان و ساير موارد همراه با بريدن، جوشكاري و ساييدن.</v>
      </c>
      <c r="P4437" s="620" t="s">
        <v>429</v>
      </c>
      <c r="Q4437" s="566">
        <v>9</v>
      </c>
      <c r="R4437" s="566" t="s">
        <v>6</v>
      </c>
      <c r="S4437" s="566" t="s">
        <v>25</v>
      </c>
      <c r="T4437" s="567" t="s">
        <v>4354</v>
      </c>
      <c r="U4437" s="625" t="s">
        <v>2837</v>
      </c>
      <c r="V4437" s="568">
        <v>20200</v>
      </c>
      <c r="W4437" s="17"/>
      <c r="X4437" s="554"/>
    </row>
    <row r="4438" spans="14:24" ht="50.1" customHeight="1">
      <c r="N4438" s="9">
        <v>9</v>
      </c>
      <c r="O4438" s="565" t="str">
        <f t="shared" si="789"/>
        <v>090704تهیه ساخت و نصب لوله رابط فولادی (Paddle pipe) برای نصب  در داخل کارهای بتنی در تصفیه خانه های آب و فاضلاب یا ابنیه آبی ، به همراه تسمه آب بند کننده قبل از اجرای بتن ریزی ، به طور کامل.</v>
      </c>
      <c r="P4438" s="620" t="s">
        <v>2270</v>
      </c>
      <c r="Q4438" s="566">
        <v>9</v>
      </c>
      <c r="R4438" s="566" t="s">
        <v>6</v>
      </c>
      <c r="S4438" s="566" t="s">
        <v>25</v>
      </c>
      <c r="T4438" s="567" t="s">
        <v>4355</v>
      </c>
      <c r="U4438" s="625" t="s">
        <v>2837</v>
      </c>
      <c r="V4438" s="568">
        <v>38000</v>
      </c>
      <c r="W4438" s="17"/>
      <c r="X4438" s="554"/>
    </row>
    <row r="4439" spans="14:24" ht="50.1" customHeight="1">
      <c r="N4439" s="9">
        <v>9</v>
      </c>
      <c r="O4439" s="565" t="str">
        <f t="shared" si="789"/>
        <v>090705اضافه بها به ردیف 90704 0 در صورتی که از فولاد زنگ نزن استفاده شود.</v>
      </c>
      <c r="P4439" s="620" t="s">
        <v>2271</v>
      </c>
      <c r="Q4439" s="566">
        <v>9</v>
      </c>
      <c r="R4439" s="566" t="s">
        <v>6</v>
      </c>
      <c r="S4439" s="566" t="s">
        <v>25</v>
      </c>
      <c r="T4439" s="567" t="s">
        <v>4356</v>
      </c>
      <c r="U4439" s="625" t="s">
        <v>2837</v>
      </c>
      <c r="V4439" s="568">
        <v>90000</v>
      </c>
      <c r="W4439" s="17"/>
      <c r="X4439" s="554"/>
    </row>
    <row r="4440" spans="14:24" ht="50.1" customHeight="1">
      <c r="N4440" s="9">
        <v>9</v>
      </c>
      <c r="O4440" s="565" t="str">
        <f t="shared" si="789"/>
        <v>090801جوشكاري با بعد موثر تا 5 ميلي‌متر، با ساييدن. با توجه به بند 7 مقدمه فصل.</v>
      </c>
      <c r="P4440" s="620" t="s">
        <v>430</v>
      </c>
      <c r="Q4440" s="566">
        <v>9</v>
      </c>
      <c r="R4440" s="566" t="s">
        <v>6</v>
      </c>
      <c r="S4440" s="566" t="s">
        <v>25</v>
      </c>
      <c r="T4440" s="567" t="s">
        <v>4357</v>
      </c>
      <c r="U4440" s="625" t="s">
        <v>28</v>
      </c>
      <c r="V4440" s="568">
        <v>128500</v>
      </c>
      <c r="W4440" s="17"/>
      <c r="X4440" s="554"/>
    </row>
    <row r="4441" spans="14:24" ht="50.1" customHeight="1">
      <c r="N4441" s="9">
        <v>9</v>
      </c>
      <c r="O4441" s="565" t="str">
        <f t="shared" si="789"/>
        <v>090802جوشكاري براي بعد موثر بيش از 5 ميلي‌متر تا 7 ميلي‌متر با ساييدن. با توجه به بند 7 مقدمه فصل.</v>
      </c>
      <c r="P4441" s="620" t="s">
        <v>431</v>
      </c>
      <c r="Q4441" s="566">
        <v>9</v>
      </c>
      <c r="R4441" s="566" t="s">
        <v>6</v>
      </c>
      <c r="S4441" s="566" t="s">
        <v>25</v>
      </c>
      <c r="T4441" s="567" t="s">
        <v>4358</v>
      </c>
      <c r="U4441" s="625" t="s">
        <v>28</v>
      </c>
      <c r="V4441" s="568">
        <v>156500</v>
      </c>
      <c r="W4441" s="17"/>
      <c r="X4441" s="554"/>
    </row>
    <row r="4442" spans="14:24" ht="50.1" customHeight="1">
      <c r="N4442" s="9">
        <v>9</v>
      </c>
      <c r="O4442" s="565" t="str">
        <f t="shared" si="789"/>
        <v>090803جوشكاري براي بعد موثر بيش از 7 ميلي‌متر تا10 ميلي‌متر با ساييدن. با توجه به بند 7 مقدمه فصل.</v>
      </c>
      <c r="P4442" s="620" t="s">
        <v>432</v>
      </c>
      <c r="Q4442" s="566">
        <v>9</v>
      </c>
      <c r="R4442" s="566" t="s">
        <v>6</v>
      </c>
      <c r="S4442" s="566" t="s">
        <v>25</v>
      </c>
      <c r="T4442" s="567" t="s">
        <v>4359</v>
      </c>
      <c r="U4442" s="625" t="s">
        <v>28</v>
      </c>
      <c r="V4442" s="568">
        <v>252500</v>
      </c>
      <c r="W4442" s="17"/>
      <c r="X4442" s="554"/>
    </row>
    <row r="4443" spans="14:24" ht="50.1" customHeight="1">
      <c r="N4443" s="9">
        <v>9</v>
      </c>
      <c r="O4443" s="565" t="str">
        <f t="shared" si="789"/>
        <v>090804جوشكاري براي بعد موثر بيش از 10 ميلي‌متر تا 15 ميلي‌متر با ساييدن. با توجه به بند 7 مقدمه فصل.</v>
      </c>
      <c r="P4443" s="620" t="s">
        <v>433</v>
      </c>
      <c r="Q4443" s="566">
        <v>9</v>
      </c>
      <c r="R4443" s="566" t="s">
        <v>6</v>
      </c>
      <c r="S4443" s="566" t="s">
        <v>25</v>
      </c>
      <c r="T4443" s="567" t="s">
        <v>4360</v>
      </c>
      <c r="U4443" s="625" t="s">
        <v>28</v>
      </c>
      <c r="V4443" s="568">
        <v>429500</v>
      </c>
      <c r="W4443" s="82"/>
      <c r="X4443" s="554"/>
    </row>
    <row r="4444" spans="14:24" ht="50.1" customHeight="1">
      <c r="N4444" s="9">
        <v>9</v>
      </c>
      <c r="O4444" s="565" t="str">
        <f t="shared" ref="O4444:O4507" si="790">LEFT(CONCATENATE(P4444,T4444),252)</f>
        <v>090805اضافه بها نسبت به رديف‌هاي 090801 تا 090804 در صورت استفاده از روش جوش‌کاري با گاز محافظ.</v>
      </c>
      <c r="P4444" s="620" t="s">
        <v>516</v>
      </c>
      <c r="Q4444" s="566">
        <v>9</v>
      </c>
      <c r="R4444" s="566" t="s">
        <v>6</v>
      </c>
      <c r="S4444" s="566" t="s">
        <v>25</v>
      </c>
      <c r="T4444" s="567" t="s">
        <v>4361</v>
      </c>
      <c r="U4444" s="625" t="s">
        <v>28</v>
      </c>
      <c r="V4444" s="569">
        <v>0</v>
      </c>
      <c r="W4444" s="82"/>
      <c r="X4444" s="554"/>
    </row>
    <row r="4445" spans="14:24" ht="50.1" customHeight="1">
      <c r="N4445" s="9">
        <v>9</v>
      </c>
      <c r="O4445" s="565" t="str">
        <f t="shared" si="790"/>
        <v>090901تهيه، ساخت و نصب اسكلت فلزي براي زيرسازي نصب سنگ پلاك به ‌طريق خشك شامل نبشي، ناوداني، تيرآهن و قوطي با جوشكاري لازم.</v>
      </c>
      <c r="P4445" s="620" t="s">
        <v>434</v>
      </c>
      <c r="Q4445" s="566">
        <v>9</v>
      </c>
      <c r="R4445" s="566" t="s">
        <v>6</v>
      </c>
      <c r="S4445" s="566" t="s">
        <v>25</v>
      </c>
      <c r="T4445" s="567" t="s">
        <v>4362</v>
      </c>
      <c r="U4445" s="625" t="s">
        <v>2837</v>
      </c>
      <c r="V4445" s="568">
        <v>23500</v>
      </c>
      <c r="W4445" s="17"/>
      <c r="X4445" s="554"/>
    </row>
    <row r="4446" spans="14:24" ht="50.1" customHeight="1">
      <c r="N4446" s="9">
        <v>9</v>
      </c>
      <c r="O4446" s="565" t="str">
        <f t="shared" si="790"/>
        <v>091001تهيه و نصب پيچ و مهره با توجه به بند 7 مقدمه اين فصل.</v>
      </c>
      <c r="P4446" s="620" t="s">
        <v>435</v>
      </c>
      <c r="Q4446" s="566">
        <v>9</v>
      </c>
      <c r="R4446" s="566" t="s">
        <v>6</v>
      </c>
      <c r="S4446" s="566" t="s">
        <v>25</v>
      </c>
      <c r="T4446" s="567" t="s">
        <v>4363</v>
      </c>
      <c r="U4446" s="625" t="s">
        <v>2837</v>
      </c>
      <c r="V4446" s="568">
        <v>50200</v>
      </c>
      <c r="W4446" s="17"/>
      <c r="X4446" s="554"/>
    </row>
    <row r="4447" spans="14:24" ht="50.1" customHeight="1">
      <c r="N4447" s="9">
        <v>9</v>
      </c>
      <c r="O4447" s="565" t="str">
        <f t="shared" si="790"/>
        <v>091101تهيه قطعات كوبن‌كاري با ماشين‌كاري لازم براي سازه‌هاي فضاكار با وزن قطعات تا 150 گرم.</v>
      </c>
      <c r="P4447" s="620" t="s">
        <v>436</v>
      </c>
      <c r="Q4447" s="566">
        <v>9</v>
      </c>
      <c r="R4447" s="566" t="s">
        <v>6</v>
      </c>
      <c r="S4447" s="566" t="s">
        <v>25</v>
      </c>
      <c r="T4447" s="567" t="s">
        <v>4364</v>
      </c>
      <c r="U4447" s="625" t="s">
        <v>30</v>
      </c>
      <c r="V4447" s="568">
        <v>25100</v>
      </c>
      <c r="W4447" s="17"/>
      <c r="X4447" s="554"/>
    </row>
    <row r="4448" spans="14:24" ht="50.1" customHeight="1">
      <c r="N4448" s="9">
        <v>9</v>
      </c>
      <c r="O4448" s="565" t="str">
        <f t="shared" si="790"/>
        <v>091102تهيه قطعات كوبن‌كاري با ضخامت جدار متغير بيش از 5 ميلي‌متر با ماشين‌كاري اصلاحي مانند قطعات سرلوله‌ها و پيونده‌هاي کاسان و همچنين قطعات حجيم (مثلاً کروي) با وزن بيش از 150 گرم تا يک ‌كيلوگرم.</v>
      </c>
      <c r="P4448" s="620" t="s">
        <v>437</v>
      </c>
      <c r="Q4448" s="566">
        <v>9</v>
      </c>
      <c r="R4448" s="566" t="s">
        <v>6</v>
      </c>
      <c r="S4448" s="566" t="s">
        <v>25</v>
      </c>
      <c r="T4448" s="567" t="s">
        <v>4365</v>
      </c>
      <c r="U4448" s="625" t="s">
        <v>2837</v>
      </c>
      <c r="V4448" s="568">
        <v>83200</v>
      </c>
      <c r="W4448" s="17"/>
      <c r="X4448" s="554"/>
    </row>
    <row r="4449" spans="14:24" ht="50.1" customHeight="1">
      <c r="N4449" s="9">
        <v>9</v>
      </c>
      <c r="O4449" s="565" t="str">
        <f t="shared" si="790"/>
        <v>091103تهيه قطعات كوبن‌كاري حجيم (مثلاً کروي) با ماشين‌كاري اصلاحي با وزن قطعات بيش از يک ‌كيلوگرم.</v>
      </c>
      <c r="P4449" s="620" t="s">
        <v>438</v>
      </c>
      <c r="Q4449" s="566">
        <v>9</v>
      </c>
      <c r="R4449" s="566" t="s">
        <v>6</v>
      </c>
      <c r="S4449" s="566" t="s">
        <v>25</v>
      </c>
      <c r="T4449" s="567" t="s">
        <v>4366</v>
      </c>
      <c r="U4449" s="625" t="s">
        <v>2837</v>
      </c>
      <c r="V4449" s="568">
        <v>55200</v>
      </c>
      <c r="W4449" s="17"/>
      <c r="X4449" s="554"/>
    </row>
    <row r="4450" spans="14:24" ht="50.1" customHeight="1">
      <c r="N4450" s="9">
        <v>9</v>
      </c>
      <c r="O4450" s="565" t="str">
        <f t="shared" si="790"/>
        <v>091104تهيه قطعات كوبن‌كاري با ماشين‌كاري اصلاحي براي سازه‌هاي فضاكار با وزن قطعات بيش از 150 گرم تا يك كيلوگرم.</v>
      </c>
      <c r="P4450" s="620" t="s">
        <v>532</v>
      </c>
      <c r="Q4450" s="566">
        <v>9</v>
      </c>
      <c r="R4450" s="566" t="s">
        <v>6</v>
      </c>
      <c r="S4450" s="566" t="s">
        <v>25</v>
      </c>
      <c r="T4450" s="567" t="s">
        <v>4367</v>
      </c>
      <c r="U4450" s="625" t="s">
        <v>2837</v>
      </c>
      <c r="V4450" s="569">
        <v>0</v>
      </c>
      <c r="W4450" s="17"/>
      <c r="X4450" s="554"/>
    </row>
    <row r="4451" spans="14:24" ht="50.1" customHeight="1">
      <c r="N4451" s="9">
        <v>9</v>
      </c>
      <c r="O4451" s="565" t="str">
        <f t="shared" si="790"/>
        <v>091201اضافه بها براي رديف‌هاي 091101 تا 091104 براي استفاده از فولاد St52.</v>
      </c>
      <c r="P4451" s="620" t="s">
        <v>439</v>
      </c>
      <c r="Q4451" s="566">
        <v>9</v>
      </c>
      <c r="R4451" s="566" t="s">
        <v>6</v>
      </c>
      <c r="S4451" s="566" t="s">
        <v>25</v>
      </c>
      <c r="T4451" s="567" t="s">
        <v>7377</v>
      </c>
      <c r="U4451" s="625" t="s">
        <v>2837</v>
      </c>
      <c r="V4451" s="568">
        <v>2820</v>
      </c>
      <c r="W4451" s="17"/>
      <c r="X4451" s="554"/>
    </row>
    <row r="4452" spans="14:24" ht="50.1" customHeight="1">
      <c r="N4452" s="9">
        <v>9</v>
      </c>
      <c r="O4452" s="565" t="str">
        <f t="shared" si="790"/>
        <v xml:space="preserve">091301اضافه بها براي ماشين‌كاري استاندارد قطعات كوبن‌كاري رديف‌هاي 091102 تا 091104 (براي پيونده‌هاي استاندارد) </v>
      </c>
      <c r="P4452" s="620" t="s">
        <v>440</v>
      </c>
      <c r="Q4452" s="566">
        <v>9</v>
      </c>
      <c r="R4452" s="566" t="s">
        <v>6</v>
      </c>
      <c r="S4452" s="566" t="s">
        <v>25</v>
      </c>
      <c r="T4452" s="567" t="s">
        <v>7374</v>
      </c>
      <c r="U4452" s="625" t="s">
        <v>2837</v>
      </c>
      <c r="V4452" s="568">
        <v>74700</v>
      </c>
      <c r="W4452" s="17"/>
      <c r="X4452" s="554"/>
    </row>
    <row r="4453" spans="14:24" ht="50.1" customHeight="1">
      <c r="N4453" s="9">
        <v>9</v>
      </c>
      <c r="O4453" s="565" t="str">
        <f t="shared" si="790"/>
        <v xml:space="preserve">091401اضافه بها براي ماشين‌كاري سنگين قطعات كوبن‌كاري رديف‌هاي 091101 تا 091104 </v>
      </c>
      <c r="P4453" s="620" t="s">
        <v>441</v>
      </c>
      <c r="Q4453" s="566">
        <v>9</v>
      </c>
      <c r="R4453" s="566" t="s">
        <v>6</v>
      </c>
      <c r="S4453" s="566" t="s">
        <v>25</v>
      </c>
      <c r="T4453" s="567" t="s">
        <v>7375</v>
      </c>
      <c r="U4453" s="625" t="s">
        <v>2837</v>
      </c>
      <c r="V4453" s="568">
        <v>130000</v>
      </c>
      <c r="W4453" s="17"/>
      <c r="X4453" s="554"/>
    </row>
    <row r="4454" spans="14:24" ht="50.1" customHeight="1">
      <c r="N4454" s="9">
        <v>9</v>
      </c>
      <c r="O4454" s="565" t="str">
        <f t="shared" si="790"/>
        <v>091501اضافه بها براي رديف‌هاي 091101 تا 091104 براي گالوانيزه کردن قطعات.</v>
      </c>
      <c r="P4454" s="620" t="s">
        <v>442</v>
      </c>
      <c r="Q4454" s="566">
        <v>9</v>
      </c>
      <c r="R4454" s="566" t="s">
        <v>6</v>
      </c>
      <c r="S4454" s="566" t="s">
        <v>25</v>
      </c>
      <c r="T4454" s="567" t="s">
        <v>7376</v>
      </c>
      <c r="U4454" s="625" t="s">
        <v>2837</v>
      </c>
      <c r="V4454" s="568">
        <v>18300</v>
      </c>
      <c r="W4454" s="17"/>
      <c r="X4454" s="554"/>
    </row>
    <row r="4455" spans="14:24" ht="50.1" customHeight="1">
      <c r="N4455" s="9">
        <v>9</v>
      </c>
      <c r="O4455" s="565" t="str">
        <f t="shared" si="790"/>
        <v>091601تهيه و آماده‌سازي واحدهاي سازه‌ فضاكار از پروفيل‌هاي مختلف از فولاد St37 شامل بريدن اجزا به اندازه‌هاي معين و پليسه‌گيري و سنگ‌زدن و مونتاژ آن‌ها در داخل جيگ و آماده‌كردن براي جوشكاري.</v>
      </c>
      <c r="P4455" s="620" t="s">
        <v>443</v>
      </c>
      <c r="Q4455" s="566">
        <v>9</v>
      </c>
      <c r="R4455" s="566" t="s">
        <v>6</v>
      </c>
      <c r="S4455" s="566" t="s">
        <v>25</v>
      </c>
      <c r="T4455" s="567" t="s">
        <v>4368</v>
      </c>
      <c r="U4455" s="625" t="s">
        <v>2837</v>
      </c>
      <c r="V4455" s="568">
        <v>44200</v>
      </c>
      <c r="W4455" s="17"/>
      <c r="X4455" s="554"/>
    </row>
    <row r="4456" spans="14:24" ht="50.1" customHeight="1">
      <c r="N4456" s="9">
        <v>9</v>
      </c>
      <c r="O4456" s="565" t="str">
        <f t="shared" si="790"/>
        <v>091801اضافه بها نسبت به رديف‌ 091601 در صورتيكه وزن پروفيل يا لوله عضو كمتر از دو كيلوگرم باشد.</v>
      </c>
      <c r="P4456" s="620" t="s">
        <v>444</v>
      </c>
      <c r="Q4456" s="566">
        <v>9</v>
      </c>
      <c r="R4456" s="566" t="s">
        <v>6</v>
      </c>
      <c r="S4456" s="566" t="s">
        <v>25</v>
      </c>
      <c r="T4456" s="567" t="s">
        <v>4369</v>
      </c>
      <c r="U4456" s="625" t="s">
        <v>2837</v>
      </c>
      <c r="V4456" s="568">
        <v>4330</v>
      </c>
      <c r="W4456" s="17"/>
      <c r="X4456" s="554"/>
    </row>
    <row r="4457" spans="14:24" ht="50.1" customHeight="1">
      <c r="N4457" s="9">
        <v>9</v>
      </c>
      <c r="O4457" s="565" t="str">
        <f t="shared" si="790"/>
        <v>091901اضافه بها نسبت به رديف‌ 091601 براي اضلاع حاصل از پرسكاري و نورد سرد (بجز لوله).</v>
      </c>
      <c r="P4457" s="620" t="s">
        <v>445</v>
      </c>
      <c r="Q4457" s="566">
        <v>9</v>
      </c>
      <c r="R4457" s="566" t="s">
        <v>6</v>
      </c>
      <c r="S4457" s="566" t="s">
        <v>25</v>
      </c>
      <c r="T4457" s="567" t="s">
        <v>4370</v>
      </c>
      <c r="U4457" s="625" t="s">
        <v>2837</v>
      </c>
      <c r="V4457" s="569">
        <v>0</v>
      </c>
      <c r="W4457" s="17"/>
      <c r="X4457" s="554"/>
    </row>
    <row r="4458" spans="14:24" ht="50.1" customHeight="1">
      <c r="N4458" s="9">
        <v>9</v>
      </c>
      <c r="O4458" s="565" t="str">
        <f t="shared" si="790"/>
        <v>092001اضافه بها نسبت به رديف 091601 براي استفاده از فولاد St52.</v>
      </c>
      <c r="P4458" s="620" t="s">
        <v>446</v>
      </c>
      <c r="Q4458" s="566">
        <v>9</v>
      </c>
      <c r="R4458" s="566" t="s">
        <v>6</v>
      </c>
      <c r="S4458" s="566" t="s">
        <v>25</v>
      </c>
      <c r="T4458" s="567" t="s">
        <v>4371</v>
      </c>
      <c r="U4458" s="625" t="s">
        <v>2837</v>
      </c>
      <c r="V4458" s="568">
        <v>2820</v>
      </c>
      <c r="W4458" s="17"/>
      <c r="X4458" s="554"/>
    </row>
    <row r="4459" spans="14:24" ht="50.1" customHeight="1">
      <c r="N4459" s="9">
        <v>9</v>
      </c>
      <c r="O4459" s="565" t="str">
        <f t="shared" si="790"/>
        <v>092101اضافه بها نسبت به رديف 091601 براي استفاده از لوله‌هاي با ضخامت جدار بيش از 7 ميلي‌متر.</v>
      </c>
      <c r="P4459" s="620" t="s">
        <v>447</v>
      </c>
      <c r="Q4459" s="566">
        <v>9</v>
      </c>
      <c r="R4459" s="566" t="s">
        <v>6</v>
      </c>
      <c r="S4459" s="566" t="s">
        <v>25</v>
      </c>
      <c r="T4459" s="567" t="s">
        <v>4372</v>
      </c>
      <c r="U4459" s="625" t="s">
        <v>2837</v>
      </c>
      <c r="V4459" s="568">
        <v>19200</v>
      </c>
      <c r="W4459" s="17"/>
      <c r="X4459" s="554"/>
    </row>
    <row r="4460" spans="14:24" ht="50.1" customHeight="1">
      <c r="N4460" s="9">
        <v>9</v>
      </c>
      <c r="O4460" s="565" t="str">
        <f t="shared" si="790"/>
        <v>092201اضافه بها نسبت به رديف 091601  براي آماده‌سازي سر اضلاع براي جوش‌کاري مستقيم به يکديگر با برشكاري طبق الگو و سنگ‌زدن.</v>
      </c>
      <c r="P4460" s="620" t="s">
        <v>448</v>
      </c>
      <c r="Q4460" s="566">
        <v>9</v>
      </c>
      <c r="R4460" s="566" t="s">
        <v>6</v>
      </c>
      <c r="S4460" s="566" t="s">
        <v>25</v>
      </c>
      <c r="T4460" s="567" t="s">
        <v>4373</v>
      </c>
      <c r="U4460" s="625" t="s">
        <v>2837</v>
      </c>
      <c r="V4460" s="568">
        <v>3360</v>
      </c>
      <c r="W4460" s="17"/>
      <c r="X4460" s="554"/>
    </row>
    <row r="4461" spans="14:24" ht="50.1" customHeight="1">
      <c r="N4461" s="9">
        <v>9</v>
      </c>
      <c r="O4461" s="565" t="str">
        <f t="shared" si="790"/>
        <v>092202اضافه بها نسبت به رديف 091601 بابت دوپهن كردن سر پروفيل لوله فولادي.</v>
      </c>
      <c r="P4461" s="620" t="s">
        <v>533</v>
      </c>
      <c r="Q4461" s="566">
        <v>9</v>
      </c>
      <c r="R4461" s="566" t="s">
        <v>6</v>
      </c>
      <c r="S4461" s="566" t="s">
        <v>25</v>
      </c>
      <c r="T4461" s="567" t="s">
        <v>4374</v>
      </c>
      <c r="U4461" s="625" t="s">
        <v>2837</v>
      </c>
      <c r="V4461" s="568">
        <v>3200</v>
      </c>
      <c r="W4461" s="17"/>
      <c r="X4461" s="554"/>
    </row>
    <row r="4462" spans="14:24" ht="50.1" customHeight="1">
      <c r="N4462" s="9">
        <v>9</v>
      </c>
      <c r="O4462" s="565" t="str">
        <f t="shared" si="790"/>
        <v>092301اضافه بها نسبت به رديف 091601 براي استفاده از لوله گالوانيزه.</v>
      </c>
      <c r="P4462" s="620" t="s">
        <v>449</v>
      </c>
      <c r="Q4462" s="566">
        <v>9</v>
      </c>
      <c r="R4462" s="566" t="s">
        <v>6</v>
      </c>
      <c r="S4462" s="566" t="s">
        <v>25</v>
      </c>
      <c r="T4462" s="567" t="s">
        <v>4375</v>
      </c>
      <c r="U4462" s="625" t="s">
        <v>2837</v>
      </c>
      <c r="V4462" s="568">
        <v>10700</v>
      </c>
      <c r="W4462" s="17"/>
      <c r="X4462" s="554"/>
    </row>
    <row r="4463" spans="14:24" ht="50.1" customHeight="1">
      <c r="N4463" s="9">
        <v>9</v>
      </c>
      <c r="O4463" s="565" t="str">
        <f t="shared" si="790"/>
        <v>092401تهيه پيچ از رده 8/8 براي پيچ‌هاي تا قطر 24 ميلميتر و مهره از رده 8 و آماده‌ سازي آن‌ها به شکل‌هاي استاندارد در سازه فضاکار (و پين مربوط).</v>
      </c>
      <c r="P4463" s="620" t="s">
        <v>450</v>
      </c>
      <c r="Q4463" s="566">
        <v>9</v>
      </c>
      <c r="R4463" s="566" t="s">
        <v>6</v>
      </c>
      <c r="S4463" s="566" t="s">
        <v>25</v>
      </c>
      <c r="T4463" s="567" t="s">
        <v>4376</v>
      </c>
      <c r="U4463" s="625" t="s">
        <v>2837</v>
      </c>
      <c r="V4463" s="568">
        <v>48700</v>
      </c>
      <c r="W4463" s="17"/>
      <c r="X4463" s="554"/>
    </row>
    <row r="4464" spans="14:24" ht="50.1" customHeight="1">
      <c r="N4464" s="9">
        <v>9</v>
      </c>
      <c r="O4464" s="565" t="str">
        <f t="shared" si="790"/>
        <v>092402تهيه پيچ از رده 8/8 براي پيچ‌هاي با قطر بيش از 24 ميلميتر و مهره از رده 8 و آماده ‌سازي آن‌ها به شکل‌هاي استاندارد در سازه فضاکار (و پين مربوط).</v>
      </c>
      <c r="P4464" s="620" t="s">
        <v>451</v>
      </c>
      <c r="Q4464" s="566">
        <v>9</v>
      </c>
      <c r="R4464" s="566" t="s">
        <v>6</v>
      </c>
      <c r="S4464" s="566" t="s">
        <v>25</v>
      </c>
      <c r="T4464" s="567" t="s">
        <v>4377</v>
      </c>
      <c r="U4464" s="625" t="s">
        <v>2837</v>
      </c>
      <c r="V4464" s="568">
        <v>63200</v>
      </c>
      <c r="W4464" s="17"/>
      <c r="X4464" s="554"/>
    </row>
    <row r="4465" spans="14:24" ht="50.1" customHeight="1">
      <c r="N4465" s="9">
        <v>9</v>
      </c>
      <c r="O4465" s="565" t="str">
        <f t="shared" si="790"/>
        <v>092403اضافه بها نسبت به رديف‌هاي 092401 و 092402 براي استفاده از پيچ از رده 9/10 (و مهره رده 10).</v>
      </c>
      <c r="P4465" s="620" t="s">
        <v>452</v>
      </c>
      <c r="Q4465" s="566">
        <v>9</v>
      </c>
      <c r="R4465" s="566" t="s">
        <v>6</v>
      </c>
      <c r="S4465" s="566" t="s">
        <v>25</v>
      </c>
      <c r="T4465" s="567" t="s">
        <v>4378</v>
      </c>
      <c r="U4465" s="625" t="s">
        <v>2837</v>
      </c>
      <c r="V4465" s="569">
        <v>0</v>
      </c>
      <c r="W4465" s="17"/>
      <c r="X4465" s="554"/>
    </row>
    <row r="4466" spans="14:24" ht="50.1" customHeight="1">
      <c r="N4466" s="9">
        <v>9</v>
      </c>
      <c r="O4466" s="565" t="str">
        <f t="shared" si="790"/>
        <v>092501اضافه بها نسبت به رديف‌هاي 092401 و 092402 براي استفاده از پيچ‌هاي با گالوانيزه پودري.</v>
      </c>
      <c r="P4466" s="620" t="s">
        <v>453</v>
      </c>
      <c r="Q4466" s="566">
        <v>9</v>
      </c>
      <c r="R4466" s="566" t="s">
        <v>6</v>
      </c>
      <c r="S4466" s="566" t="s">
        <v>25</v>
      </c>
      <c r="T4466" s="567" t="s">
        <v>4379</v>
      </c>
      <c r="U4466" s="625" t="s">
        <v>2837</v>
      </c>
      <c r="V4466" s="568">
        <v>24400</v>
      </c>
      <c r="W4466" s="17"/>
      <c r="X4466" s="554"/>
    </row>
    <row r="4467" spans="14:24" ht="50.1" customHeight="1">
      <c r="N4467" s="9">
        <v>9</v>
      </c>
      <c r="O4467" s="565" t="str">
        <f t="shared" si="790"/>
        <v>092601اضافه بها نسبت به رديف‌هاي 092401 و 092402 براي استفاده از پيچ‌هاي به شکل خاص (غير استاندارد).</v>
      </c>
      <c r="P4467" s="620" t="s">
        <v>454</v>
      </c>
      <c r="Q4467" s="566">
        <v>9</v>
      </c>
      <c r="R4467" s="566" t="s">
        <v>6</v>
      </c>
      <c r="S4467" s="566" t="s">
        <v>25</v>
      </c>
      <c r="T4467" s="567" t="s">
        <v>4380</v>
      </c>
      <c r="U4467" s="625" t="s">
        <v>2837</v>
      </c>
      <c r="V4467" s="569">
        <v>0</v>
      </c>
      <c r="W4467" s="17"/>
      <c r="X4467" s="554"/>
    </row>
    <row r="4468" spans="14:24" ht="50.1" customHeight="1">
      <c r="N4468" s="9">
        <v>9</v>
      </c>
      <c r="O4468" s="565" t="str">
        <f t="shared" si="790"/>
        <v>092701تهيه قطعات ريخته‌گري شده از فولاد براي پيونده‌هاي  تا 50 كيلوگرم و ماشين‌كاري آن‌ها.</v>
      </c>
      <c r="P4468" s="620" t="s">
        <v>455</v>
      </c>
      <c r="Q4468" s="566">
        <v>9</v>
      </c>
      <c r="R4468" s="566" t="s">
        <v>6</v>
      </c>
      <c r="S4468" s="566" t="s">
        <v>25</v>
      </c>
      <c r="T4468" s="567" t="s">
        <v>7378</v>
      </c>
      <c r="U4468" s="625" t="s">
        <v>2837</v>
      </c>
      <c r="V4468" s="569">
        <v>0</v>
      </c>
      <c r="W4468" s="17"/>
      <c r="X4468" s="554"/>
    </row>
    <row r="4469" spans="14:24" ht="50.1" customHeight="1">
      <c r="N4469" s="9">
        <v>9</v>
      </c>
      <c r="O4469" s="565" t="str">
        <f t="shared" si="790"/>
        <v>092702تهيه قطعات ريخته‌گري شده از فولاد براي پيونده‌هاي  بیش از50 كيلوگرم و ماشين‌كاري آن‌ها.</v>
      </c>
      <c r="P4469" s="620" t="s">
        <v>456</v>
      </c>
      <c r="Q4469" s="566">
        <v>9</v>
      </c>
      <c r="R4469" s="566" t="s">
        <v>6</v>
      </c>
      <c r="S4469" s="566" t="s">
        <v>25</v>
      </c>
      <c r="T4469" s="567" t="s">
        <v>7379</v>
      </c>
      <c r="U4469" s="625" t="s">
        <v>2837</v>
      </c>
      <c r="V4469" s="569">
        <v>0</v>
      </c>
      <c r="W4469" s="17"/>
      <c r="X4469" s="554"/>
    </row>
    <row r="4470" spans="14:24" ht="50.1" customHeight="1">
      <c r="N4470" s="9">
        <v>9</v>
      </c>
      <c r="O4470" s="565" t="str">
        <f t="shared" si="790"/>
        <v>092801هزينه بافت و نصب شبکه‌هاي سازه فضا کار دو لايه يا چند لايه تخت نسبت به هزينه تهيه و آماده سازي قطعات.</v>
      </c>
      <c r="P4470" s="620" t="s">
        <v>457</v>
      </c>
      <c r="Q4470" s="566">
        <v>9</v>
      </c>
      <c r="R4470" s="566" t="s">
        <v>6</v>
      </c>
      <c r="S4470" s="566" t="s">
        <v>25</v>
      </c>
      <c r="T4470" s="567" t="s">
        <v>4381</v>
      </c>
      <c r="U4470" s="625" t="s">
        <v>80</v>
      </c>
      <c r="V4470" s="568">
        <v>15</v>
      </c>
      <c r="W4470" s="17"/>
      <c r="X4470" s="554"/>
    </row>
    <row r="4471" spans="14:24" ht="50.1" customHeight="1">
      <c r="N4471" s="9">
        <v>9</v>
      </c>
      <c r="O4471" s="565" t="str">
        <f t="shared" si="790"/>
        <v>092802هزينه بافت و نصب شبکه‌هاي سازه فضا کار دو لايه يا چند لايه با انحنا در يک امتداد (چليک‌ها) نسبت به هزينه تهيه و آماده سازي قطعات.</v>
      </c>
      <c r="P4471" s="620" t="s">
        <v>458</v>
      </c>
      <c r="Q4471" s="566">
        <v>9</v>
      </c>
      <c r="R4471" s="566" t="s">
        <v>6</v>
      </c>
      <c r="S4471" s="566" t="s">
        <v>25</v>
      </c>
      <c r="T4471" s="567" t="s">
        <v>4382</v>
      </c>
      <c r="U4471" s="625" t="s">
        <v>80</v>
      </c>
      <c r="V4471" s="568">
        <v>18</v>
      </c>
      <c r="W4471" s="17"/>
      <c r="X4471" s="554"/>
    </row>
    <row r="4472" spans="14:24" ht="50.1" customHeight="1">
      <c r="N4472" s="9">
        <v>9</v>
      </c>
      <c r="O4472" s="565" t="str">
        <f t="shared" si="790"/>
        <v>092803هزينه بافت و نصب شبکه‌هاي سازه فضا کار دو لايه يا چند لايه با انحنا در دو امتداد (گنبدها) نسبت به هزينه تهيه و آماده سازي قطعات.</v>
      </c>
      <c r="P4472" s="620" t="s">
        <v>460</v>
      </c>
      <c r="Q4472" s="566">
        <v>9</v>
      </c>
      <c r="R4472" s="566" t="s">
        <v>6</v>
      </c>
      <c r="S4472" s="566" t="s">
        <v>25</v>
      </c>
      <c r="T4472" s="567" t="s">
        <v>4383</v>
      </c>
      <c r="U4472" s="625" t="s">
        <v>80</v>
      </c>
      <c r="V4472" s="568">
        <v>25</v>
      </c>
      <c r="W4472" s="17"/>
      <c r="X4472" s="554"/>
    </row>
    <row r="4473" spans="14:24" ht="50.1" customHeight="1">
      <c r="N4473" s="9">
        <v>9</v>
      </c>
      <c r="O4473" s="565" t="str">
        <f t="shared" si="790"/>
        <v>092804هزينه بافت و نصب شبکه‌هاي سازه فضا کار دو لايه داراي فرم‌هاي آزاد نسبت به هزينه تهيه و آماده سازي قطعات.</v>
      </c>
      <c r="P4473" s="620" t="s">
        <v>459</v>
      </c>
      <c r="Q4473" s="566">
        <v>9</v>
      </c>
      <c r="R4473" s="573" t="s">
        <v>6</v>
      </c>
      <c r="S4473" s="566" t="s">
        <v>25</v>
      </c>
      <c r="T4473" s="567" t="s">
        <v>4384</v>
      </c>
      <c r="U4473" s="625" t="s">
        <v>80</v>
      </c>
      <c r="V4473" s="568">
        <v>30</v>
      </c>
      <c r="W4473" s="17"/>
      <c r="X4473" s="554"/>
    </row>
    <row r="4474" spans="14:24" ht="50.1" customHeight="1">
      <c r="N4474" s="91" t="s">
        <v>579</v>
      </c>
      <c r="O4474" s="565" t="str">
        <f t="shared" si="790"/>
        <v>092805فولادی سنگین</v>
      </c>
      <c r="P4474" s="597" t="s">
        <v>576</v>
      </c>
      <c r="Q4474" s="566">
        <v>9</v>
      </c>
      <c r="R4474" s="573" t="s">
        <v>6</v>
      </c>
      <c r="S4474" s="566" t="s">
        <v>25</v>
      </c>
      <c r="T4474" s="88" t="s">
        <v>575</v>
      </c>
      <c r="U4474" s="626" t="s">
        <v>79</v>
      </c>
      <c r="V4474" s="90">
        <v>10000</v>
      </c>
      <c r="W4474" s="17"/>
      <c r="X4474" s="554"/>
    </row>
    <row r="4475" spans="14:24" ht="50.1" customHeight="1">
      <c r="N4475" s="91" t="s">
        <v>579</v>
      </c>
      <c r="O4475" s="565" t="str">
        <f t="shared" si="790"/>
        <v>092806فولادی سنگین 1</v>
      </c>
      <c r="P4475" s="597" t="s">
        <v>577</v>
      </c>
      <c r="Q4475" s="566">
        <v>9</v>
      </c>
      <c r="R4475" s="573" t="s">
        <v>6</v>
      </c>
      <c r="S4475" s="566" t="s">
        <v>25</v>
      </c>
      <c r="T4475" s="88" t="s">
        <v>7051</v>
      </c>
      <c r="U4475" s="626" t="s">
        <v>79</v>
      </c>
      <c r="V4475" s="90">
        <v>10001</v>
      </c>
      <c r="W4475" s="17"/>
      <c r="X4475" s="554"/>
    </row>
    <row r="4476" spans="14:24" ht="50.1" customHeight="1">
      <c r="N4476" s="91" t="s">
        <v>579</v>
      </c>
      <c r="O4476" s="565" t="str">
        <f t="shared" si="790"/>
        <v>092807فولادی سنگین 2</v>
      </c>
      <c r="P4476" s="597" t="s">
        <v>578</v>
      </c>
      <c r="Q4476" s="566">
        <v>9</v>
      </c>
      <c r="R4476" s="573" t="s">
        <v>6</v>
      </c>
      <c r="S4476" s="566" t="s">
        <v>25</v>
      </c>
      <c r="T4476" s="88" t="s">
        <v>7052</v>
      </c>
      <c r="U4476" s="626" t="s">
        <v>79</v>
      </c>
      <c r="V4476" s="90">
        <v>10002</v>
      </c>
      <c r="W4476" s="17"/>
      <c r="X4476" s="554"/>
    </row>
    <row r="4477" spans="14:24" ht="50.1" customHeight="1">
      <c r="N4477" s="9">
        <v>10</v>
      </c>
      <c r="O4477" s="565" t="str">
        <f t="shared" si="790"/>
        <v>100101اجراي سقف بتني به ضخامت 21 سانتي‌متر با تيرچه و بلوك توخالي بتني، شامل تهيه تمام مصالح به استثناي ميل‌گرد، و همچنين تهيه تجهيزات مورد لزوم به طور كامل.</v>
      </c>
      <c r="P4477" s="630" t="s">
        <v>461</v>
      </c>
      <c r="Q4477" s="566">
        <v>10</v>
      </c>
      <c r="R4477" s="566" t="s">
        <v>50</v>
      </c>
      <c r="S4477" s="566" t="s">
        <v>25</v>
      </c>
      <c r="T4477" s="567" t="s">
        <v>4385</v>
      </c>
      <c r="U4477" s="625" t="s">
        <v>23</v>
      </c>
      <c r="V4477" s="568">
        <v>401000</v>
      </c>
      <c r="W4477" s="17"/>
    </row>
    <row r="4478" spans="14:24" ht="50.1" customHeight="1">
      <c r="N4478" s="9">
        <v>10</v>
      </c>
      <c r="O4478" s="565" t="str">
        <f t="shared" si="790"/>
        <v>100102اجراي سقف بتني به ضخامت 25 سانتي‌متر با تيرچه و بلوك توخالي بتني، شامل تهيه تمام مصالح به استثناي ميل‌گرد، و همچنين تهيه تجهيزات مورد لزوم به طور كامل.</v>
      </c>
      <c r="P4478" s="620">
        <v>100102</v>
      </c>
      <c r="Q4478" s="566">
        <v>10</v>
      </c>
      <c r="R4478" s="566" t="s">
        <v>50</v>
      </c>
      <c r="S4478" s="566" t="s">
        <v>25</v>
      </c>
      <c r="T4478" s="567" t="s">
        <v>4386</v>
      </c>
      <c r="U4478" s="625" t="s">
        <v>23</v>
      </c>
      <c r="V4478" s="568">
        <v>428000</v>
      </c>
      <c r="W4478" s="17"/>
      <c r="X4478" s="554"/>
    </row>
    <row r="4479" spans="14:24" ht="50.1" customHeight="1">
      <c r="N4479" s="9">
        <v>10</v>
      </c>
      <c r="O4479" s="565" t="str">
        <f t="shared" si="790"/>
        <v>100103اجراي سقف بتني به ضخامت 30 سانتي‌متر با تيرچه و بلوك توخالي بتني، شامل تهيه تمام مصالح به استثناي ميل‌گرد، و همچنين تهيه تجهيزات مورد لزوم به طور كامل.</v>
      </c>
      <c r="P4479" s="620">
        <v>100103</v>
      </c>
      <c r="Q4479" s="566">
        <v>10</v>
      </c>
      <c r="R4479" s="566" t="s">
        <v>50</v>
      </c>
      <c r="S4479" s="566" t="s">
        <v>25</v>
      </c>
      <c r="T4479" s="567" t="s">
        <v>4387</v>
      </c>
      <c r="U4479" s="625" t="s">
        <v>23</v>
      </c>
      <c r="V4479" s="568">
        <v>458500</v>
      </c>
      <c r="W4479" s="17"/>
      <c r="X4479" s="554"/>
    </row>
    <row r="4480" spans="14:24" ht="50.1" customHeight="1">
      <c r="N4480" s="9">
        <v>10</v>
      </c>
      <c r="O4480" s="565" t="str">
        <f t="shared" si="790"/>
        <v>100104اجراي سقف بتني به ضخامت 35 سانتي‌متر با تيرچه و بلوك توخالي بتني، شامل تهيه تمام مصالح به استثناي ميل‌گرد، و همچنين تهيه تجهيزات مورد لزوم به طور كامل.</v>
      </c>
      <c r="P4480" s="620">
        <v>100104</v>
      </c>
      <c r="Q4480" s="566">
        <v>10</v>
      </c>
      <c r="R4480" s="566" t="s">
        <v>50</v>
      </c>
      <c r="S4480" s="566" t="s">
        <v>25</v>
      </c>
      <c r="T4480" s="567" t="s">
        <v>4388</v>
      </c>
      <c r="U4480" s="625" t="s">
        <v>23</v>
      </c>
      <c r="V4480" s="568">
        <v>573500</v>
      </c>
      <c r="W4480" s="17"/>
      <c r="X4480" s="554"/>
    </row>
    <row r="4481" spans="14:24" ht="50.1" customHeight="1">
      <c r="N4481" s="9">
        <v>10</v>
      </c>
      <c r="O4481" s="565" t="str">
        <f t="shared" si="790"/>
        <v>100105اجراي سقف بتني به ضخامت 40 سانتي‌متر با تيرچه و بلوك توخالي بتني، شامل تهيه تمام مصالح به استثناي ميل‌گرد، و همچنين تهيه تجهيزات مورد لزوم به طور كامل.</v>
      </c>
      <c r="P4481" s="620">
        <v>100105</v>
      </c>
      <c r="Q4481" s="566">
        <v>10</v>
      </c>
      <c r="R4481" s="566" t="s">
        <v>50</v>
      </c>
      <c r="S4481" s="566" t="s">
        <v>25</v>
      </c>
      <c r="T4481" s="567" t="s">
        <v>4389</v>
      </c>
      <c r="U4481" s="625" t="s">
        <v>23</v>
      </c>
      <c r="V4481" s="568">
        <v>673500</v>
      </c>
      <c r="W4481" s="17"/>
      <c r="X4481" s="554"/>
    </row>
    <row r="4482" spans="14:24" ht="50.1" customHeight="1">
      <c r="N4482" s="9">
        <v>10</v>
      </c>
      <c r="O4482" s="565" t="str">
        <f t="shared" si="790"/>
        <v>100201اجراي سقف بتني به ضخامت 21 سانتي‌متر با تيرچه و بلوك توخالي سفالي، شامل تهيه تمام مصالح به استثناي ميل‌گرد، و همچنين تهيه تجهيزات مورد لزوم به طور كامل.</v>
      </c>
      <c r="P4482" s="620">
        <v>100201</v>
      </c>
      <c r="Q4482" s="566">
        <v>10</v>
      </c>
      <c r="R4482" s="566" t="s">
        <v>50</v>
      </c>
      <c r="S4482" s="566" t="s">
        <v>25</v>
      </c>
      <c r="T4482" s="567" t="s">
        <v>4390</v>
      </c>
      <c r="U4482" s="625" t="s">
        <v>23</v>
      </c>
      <c r="V4482" s="568">
        <v>360000</v>
      </c>
      <c r="W4482" s="17"/>
      <c r="X4482" s="554"/>
    </row>
    <row r="4483" spans="14:24" ht="50.1" customHeight="1">
      <c r="N4483" s="9">
        <v>10</v>
      </c>
      <c r="O4483" s="565" t="str">
        <f t="shared" si="790"/>
        <v>100202اجراي سقف بتني به ضخامت 25 سانتي‌متر با تيرچه و بلوك توخالي سفالي، شامل تهيه تمام مصالح به استثناي ميل‌گرد، و همچنين تهيه تجهيزات مورد لزوم به طور كامل.</v>
      </c>
      <c r="P4483" s="620">
        <v>100202</v>
      </c>
      <c r="Q4483" s="566">
        <v>10</v>
      </c>
      <c r="R4483" s="566" t="s">
        <v>50</v>
      </c>
      <c r="S4483" s="566" t="s">
        <v>25</v>
      </c>
      <c r="T4483" s="567" t="s">
        <v>4391</v>
      </c>
      <c r="U4483" s="625" t="s">
        <v>23</v>
      </c>
      <c r="V4483" s="568">
        <v>399000</v>
      </c>
      <c r="W4483" s="17"/>
      <c r="X4483" s="554"/>
    </row>
    <row r="4484" spans="14:24" ht="50.1" customHeight="1">
      <c r="N4484" s="9">
        <v>10</v>
      </c>
      <c r="O4484" s="565" t="str">
        <f t="shared" si="790"/>
        <v>100203اجراي سقف بتني به ضخامت 30 سانتي‌متر با تيرچه و بلوك توخالي سفالي، شامل تهيه تمام مصالح به استثناي ميل‌گرد، و همچنين تهيه تجهيزات مورد لزوم به طور كامل.</v>
      </c>
      <c r="P4484" s="620">
        <v>100203</v>
      </c>
      <c r="Q4484" s="566">
        <v>10</v>
      </c>
      <c r="R4484" s="566" t="s">
        <v>50</v>
      </c>
      <c r="S4484" s="566" t="s">
        <v>25</v>
      </c>
      <c r="T4484" s="567" t="s">
        <v>4392</v>
      </c>
      <c r="U4484" s="625" t="s">
        <v>23</v>
      </c>
      <c r="V4484" s="568">
        <v>478000</v>
      </c>
      <c r="W4484" s="17"/>
      <c r="X4484" s="554"/>
    </row>
    <row r="4485" spans="14:24" ht="50.1" customHeight="1">
      <c r="N4485" s="9">
        <v>10</v>
      </c>
      <c r="O4485" s="565" t="str">
        <f t="shared" si="790"/>
        <v>100204اجراي سقف بتني به ضخامت 35 سانتي‌متر با تيرچه و بلوك توخالي سفالي، شامل تهيه تمام مصالح به استثناي ميل‌گرد، و همچنين تهيه تجهيزات مورد لزوم به طور كامل.</v>
      </c>
      <c r="P4485" s="620">
        <v>100204</v>
      </c>
      <c r="Q4485" s="566">
        <v>10</v>
      </c>
      <c r="R4485" s="566" t="s">
        <v>50</v>
      </c>
      <c r="S4485" s="566" t="s">
        <v>25</v>
      </c>
      <c r="T4485" s="567" t="s">
        <v>4393</v>
      </c>
      <c r="U4485" s="625" t="s">
        <v>23</v>
      </c>
      <c r="V4485" s="568">
        <v>556500</v>
      </c>
      <c r="W4485" s="17"/>
      <c r="X4485" s="554"/>
    </row>
    <row r="4486" spans="14:24" ht="50.1" customHeight="1">
      <c r="N4486" s="9">
        <v>10</v>
      </c>
      <c r="O4486" s="565" t="str">
        <f t="shared" si="790"/>
        <v>100205اجراي سقف بتني به ضخامت 40 سانتي‌متر با تيرچه و بلوك توخالي سفالي، شامل تهيه تمام مصالح به استثناي ميل‌گرد، و همچنين تهيه تجهيزات مورد لزوم به طور كامل.</v>
      </c>
      <c r="P4486" s="620">
        <v>100205</v>
      </c>
      <c r="Q4486" s="566">
        <v>10</v>
      </c>
      <c r="R4486" s="566" t="s">
        <v>50</v>
      </c>
      <c r="S4486" s="566" t="s">
        <v>25</v>
      </c>
      <c r="T4486" s="567" t="s">
        <v>4394</v>
      </c>
      <c r="U4486" s="625" t="s">
        <v>23</v>
      </c>
      <c r="V4486" s="568">
        <v>572000</v>
      </c>
      <c r="W4486" s="17"/>
      <c r="X4486" s="554"/>
    </row>
    <row r="4487" spans="14:24" ht="50.1" customHeight="1">
      <c r="N4487" s="9">
        <v>10</v>
      </c>
      <c r="O4487" s="565" t="str">
        <f t="shared" si="790"/>
        <v>100301اضافه بها به رديف‌هاي سقف بتني با تيرچه و بلوك، در صورتي كه از تيرچه با كفشك سفالي (تيرچه فوندوله‌اي) استفاده شود.</v>
      </c>
      <c r="P4487" s="620">
        <v>100301</v>
      </c>
      <c r="Q4487" s="566">
        <v>10</v>
      </c>
      <c r="R4487" s="566" t="s">
        <v>50</v>
      </c>
      <c r="S4487" s="566" t="s">
        <v>25</v>
      </c>
      <c r="T4487" s="567" t="s">
        <v>4395</v>
      </c>
      <c r="U4487" s="625" t="s">
        <v>23</v>
      </c>
      <c r="V4487" s="568">
        <v>8730</v>
      </c>
      <c r="W4487" s="17"/>
      <c r="X4487" s="554"/>
    </row>
    <row r="4488" spans="14:24" ht="50.1" customHeight="1">
      <c r="N4488" s="9">
        <v>10</v>
      </c>
      <c r="O4488" s="565" t="str">
        <f t="shared" si="790"/>
        <v>100401اجراي سقف بتني به ضخامت 21 سانتي‌متر با تيرچه مشبك فلزي سبك و بلوك توخالي بتني شامل تهيه تمام مصالح به استثناي تيرچه فلزي وآرماتور و همچنين تهيه تجهيزات مورد لزوم به طور كامل.</v>
      </c>
      <c r="P4488" s="620">
        <v>100401</v>
      </c>
      <c r="Q4488" s="566">
        <v>10</v>
      </c>
      <c r="R4488" s="566" t="s">
        <v>50</v>
      </c>
      <c r="S4488" s="566" t="s">
        <v>25</v>
      </c>
      <c r="T4488" s="567" t="s">
        <v>4396</v>
      </c>
      <c r="U4488" s="625" t="s">
        <v>23</v>
      </c>
      <c r="V4488" s="568">
        <v>344500</v>
      </c>
      <c r="W4488" s="17"/>
      <c r="X4488" s="554"/>
    </row>
    <row r="4489" spans="14:24" ht="50.1" customHeight="1">
      <c r="N4489" s="9">
        <v>10</v>
      </c>
      <c r="O4489" s="565" t="str">
        <f t="shared" si="790"/>
        <v>100402اجراي سقف بتني به ضخامت 25 سانتي‌متر با تيرچه مشبك فلزي سبك و بلوك توخالي بتني شامل تهيه تمام مصالح به استثناي تيرچه فلزي و آرماتور و همچنين تهيه تجهيزات مورد لزوم به طور كامل.</v>
      </c>
      <c r="P4489" s="620">
        <v>100402</v>
      </c>
      <c r="Q4489" s="566">
        <v>10</v>
      </c>
      <c r="R4489" s="566" t="s">
        <v>50</v>
      </c>
      <c r="S4489" s="566" t="s">
        <v>25</v>
      </c>
      <c r="T4489" s="567" t="s">
        <v>4397</v>
      </c>
      <c r="U4489" s="625" t="s">
        <v>23</v>
      </c>
      <c r="V4489" s="568">
        <v>373000</v>
      </c>
      <c r="W4489" s="17"/>
      <c r="X4489" s="554"/>
    </row>
    <row r="4490" spans="14:24" ht="50.1" customHeight="1">
      <c r="N4490" s="9">
        <v>10</v>
      </c>
      <c r="O4490" s="565" t="str">
        <f t="shared" si="790"/>
        <v>100403اجراي سقف بتني به ضخامت 30 سانتي‌متر با تيرچه مشبك فلزي سبك و بلوك توخالي بتني شامل تهيه تمام مصالح به استثناي تيرچه فلزي و آرماتور و همچنين تهيه تجهيزات مورد لزوم به طور كامل.</v>
      </c>
      <c r="P4490" s="620">
        <v>100403</v>
      </c>
      <c r="Q4490" s="566">
        <v>10</v>
      </c>
      <c r="R4490" s="566" t="s">
        <v>50</v>
      </c>
      <c r="S4490" s="566" t="s">
        <v>25</v>
      </c>
      <c r="T4490" s="567" t="s">
        <v>4398</v>
      </c>
      <c r="U4490" s="625" t="s">
        <v>23</v>
      </c>
      <c r="V4490" s="568">
        <v>423000</v>
      </c>
      <c r="W4490" s="17"/>
      <c r="X4490" s="554"/>
    </row>
    <row r="4491" spans="14:24" ht="50.1" customHeight="1">
      <c r="N4491" s="9">
        <v>10</v>
      </c>
      <c r="O4491" s="565" t="str">
        <f t="shared" si="790"/>
        <v>100404اضافه بها به رديف‌هاي سقف سبك با بلوك بتني در صورتي كه در تهيه بلوك از پوكه استفاده شده باشد.</v>
      </c>
      <c r="P4491" s="620">
        <v>100404</v>
      </c>
      <c r="Q4491" s="566">
        <v>10</v>
      </c>
      <c r="R4491" s="573" t="s">
        <v>50</v>
      </c>
      <c r="S4491" s="566" t="s">
        <v>25</v>
      </c>
      <c r="T4491" s="567" t="s">
        <v>4399</v>
      </c>
      <c r="U4491" s="625" t="s">
        <v>23</v>
      </c>
      <c r="V4491" s="568">
        <v>40400</v>
      </c>
      <c r="W4491" s="17"/>
      <c r="X4491" s="554"/>
    </row>
    <row r="4492" spans="14:24" ht="50.1" customHeight="1">
      <c r="N4492" s="91" t="s">
        <v>584</v>
      </c>
      <c r="O4492" s="565" t="str">
        <f t="shared" si="790"/>
        <v>100405سقف سبک بتنی</v>
      </c>
      <c r="P4492" s="597" t="s">
        <v>581</v>
      </c>
      <c r="Q4492" s="566">
        <v>10</v>
      </c>
      <c r="R4492" s="573" t="s">
        <v>50</v>
      </c>
      <c r="S4492" s="566" t="s">
        <v>25</v>
      </c>
      <c r="T4492" s="571" t="s">
        <v>580</v>
      </c>
      <c r="U4492" s="626" t="s">
        <v>23</v>
      </c>
      <c r="V4492" s="90">
        <v>10000</v>
      </c>
      <c r="W4492" s="17"/>
    </row>
    <row r="4493" spans="14:24" ht="50.1" customHeight="1">
      <c r="N4493" s="91" t="s">
        <v>584</v>
      </c>
      <c r="O4493" s="565" t="str">
        <f t="shared" si="790"/>
        <v>100406سقف سبک بتنی 1</v>
      </c>
      <c r="P4493" s="597" t="s">
        <v>582</v>
      </c>
      <c r="Q4493" s="566">
        <v>10</v>
      </c>
      <c r="R4493" s="573" t="s">
        <v>50</v>
      </c>
      <c r="S4493" s="566" t="s">
        <v>25</v>
      </c>
      <c r="T4493" s="571" t="s">
        <v>7053</v>
      </c>
      <c r="U4493" s="626" t="s">
        <v>23</v>
      </c>
      <c r="V4493" s="90">
        <v>10001</v>
      </c>
      <c r="W4493" s="17"/>
    </row>
    <row r="4494" spans="14:24" ht="50.1" customHeight="1">
      <c r="N4494" s="91" t="s">
        <v>584</v>
      </c>
      <c r="O4494" s="565" t="str">
        <f t="shared" si="790"/>
        <v>100407سقف سبک بتنی 2</v>
      </c>
      <c r="P4494" s="597" t="s">
        <v>583</v>
      </c>
      <c r="Q4494" s="566">
        <v>10</v>
      </c>
      <c r="R4494" s="573" t="s">
        <v>50</v>
      </c>
      <c r="S4494" s="566" t="s">
        <v>25</v>
      </c>
      <c r="T4494" s="571" t="s">
        <v>7054</v>
      </c>
      <c r="U4494" s="626" t="s">
        <v>23</v>
      </c>
      <c r="V4494" s="90">
        <v>10002</v>
      </c>
      <c r="W4494" s="17"/>
    </row>
    <row r="4495" spans="14:24" ht="50.1" customHeight="1">
      <c r="N4495" s="9">
        <v>11</v>
      </c>
      <c r="O4495" s="565" t="str">
        <f t="shared" si="790"/>
        <v>110101آجركاري با آجر ماسه اهكي (سيليكاتي)، به ابعاد آجر فشاري با ضخامت يك و نيم آجر و بيشتر و ملات ماسه سيمان 1:6.</v>
      </c>
      <c r="P4495" s="630" t="s">
        <v>462</v>
      </c>
      <c r="Q4495" s="566">
        <v>11</v>
      </c>
      <c r="R4495" s="566" t="s">
        <v>51</v>
      </c>
      <c r="S4495" s="566" t="s">
        <v>25</v>
      </c>
      <c r="T4495" s="567" t="s">
        <v>4400</v>
      </c>
      <c r="U4495" s="625" t="s">
        <v>57</v>
      </c>
      <c r="V4495" s="568">
        <v>1771000</v>
      </c>
      <c r="W4495" s="17"/>
    </row>
    <row r="4496" spans="14:24" ht="50.1" customHeight="1">
      <c r="N4496" s="9">
        <v>11</v>
      </c>
      <c r="O4496" s="565" t="str">
        <f t="shared" si="790"/>
        <v>110102آجر كاري باآجرماسه آهكي (سيليكاتي)، به ابعاد آجرفشاري با ضخامت يك و نيم آجر و بيشتر و ملات باتارد 1:2:8.</v>
      </c>
      <c r="P4496" s="620">
        <v>110102</v>
      </c>
      <c r="Q4496" s="566">
        <v>11</v>
      </c>
      <c r="R4496" s="566" t="s">
        <v>51</v>
      </c>
      <c r="S4496" s="566" t="s">
        <v>25</v>
      </c>
      <c r="T4496" s="567" t="s">
        <v>4401</v>
      </c>
      <c r="U4496" s="625" t="s">
        <v>57</v>
      </c>
      <c r="V4496" s="568">
        <v>1776000</v>
      </c>
      <c r="W4496" s="17"/>
      <c r="X4496" s="554"/>
    </row>
    <row r="4497" spans="14:24" ht="50.1" customHeight="1">
      <c r="N4497" s="9">
        <v>11</v>
      </c>
      <c r="O4497" s="565" t="str">
        <f t="shared" si="790"/>
        <v>110103آجركاري با آجر ماسه آهكي (سيليكاتي)، به ابعادآجرفشاري باضخامت يك ونيم آجر و بيشتر و ملات ماسه آهك 1:3.</v>
      </c>
      <c r="P4497" s="620">
        <v>110103</v>
      </c>
      <c r="Q4497" s="566">
        <v>11</v>
      </c>
      <c r="R4497" s="566" t="s">
        <v>51</v>
      </c>
      <c r="S4497" s="566" t="s">
        <v>25</v>
      </c>
      <c r="T4497" s="567" t="s">
        <v>4402</v>
      </c>
      <c r="U4497" s="625" t="s">
        <v>57</v>
      </c>
      <c r="V4497" s="568">
        <v>1738000</v>
      </c>
      <c r="W4497" s="17"/>
      <c r="X4497" s="554"/>
    </row>
    <row r="4498" spans="14:24" ht="50.1" customHeight="1">
      <c r="N4498" s="9">
        <v>11</v>
      </c>
      <c r="O4498" s="565" t="str">
        <f t="shared" si="790"/>
        <v>110104ديوار يك آجره با آجر ماسه آهكي (سيليكاتي)، به ابعاد آجر فشاري و ملات ماسه سيمان 1:6.</v>
      </c>
      <c r="P4498" s="620">
        <v>110104</v>
      </c>
      <c r="Q4498" s="566">
        <v>11</v>
      </c>
      <c r="R4498" s="566" t="s">
        <v>51</v>
      </c>
      <c r="S4498" s="566" t="s">
        <v>25</v>
      </c>
      <c r="T4498" s="567" t="s">
        <v>4403</v>
      </c>
      <c r="U4498" s="625" t="s">
        <v>23</v>
      </c>
      <c r="V4498" s="568">
        <v>397500</v>
      </c>
      <c r="W4498" s="17"/>
      <c r="X4498" s="554"/>
    </row>
    <row r="4499" spans="14:24" ht="50.1" customHeight="1">
      <c r="N4499" s="9">
        <v>11</v>
      </c>
      <c r="O4499" s="565" t="str">
        <f t="shared" si="790"/>
        <v>110105ديوار يك آجره با آجر ماسه آهكي (سيليكاتي)، به ابعاد آجر فشاري با ملات، باتارد 1:2:8.</v>
      </c>
      <c r="P4499" s="620">
        <v>110105</v>
      </c>
      <c r="Q4499" s="566">
        <v>11</v>
      </c>
      <c r="R4499" s="566" t="s">
        <v>51</v>
      </c>
      <c r="S4499" s="566" t="s">
        <v>25</v>
      </c>
      <c r="T4499" s="567" t="s">
        <v>4404</v>
      </c>
      <c r="U4499" s="625" t="s">
        <v>23</v>
      </c>
      <c r="V4499" s="568">
        <v>398500</v>
      </c>
      <c r="W4499" s="17"/>
      <c r="X4499" s="554"/>
    </row>
    <row r="4500" spans="14:24" ht="50.1" customHeight="1">
      <c r="N4500" s="9">
        <v>11</v>
      </c>
      <c r="O4500" s="565" t="str">
        <f t="shared" si="790"/>
        <v>110106ديوار يك آجره باآجر ماسه آهكي (سيليكاتي)، به ابعاد آجر فشاري و ملات ماسه آهك 1:3.</v>
      </c>
      <c r="P4500" s="620">
        <v>110106</v>
      </c>
      <c r="Q4500" s="566">
        <v>11</v>
      </c>
      <c r="R4500" s="566" t="s">
        <v>51</v>
      </c>
      <c r="S4500" s="566" t="s">
        <v>25</v>
      </c>
      <c r="T4500" s="567" t="s">
        <v>4405</v>
      </c>
      <c r="U4500" s="625" t="s">
        <v>23</v>
      </c>
      <c r="V4500" s="568">
        <v>391500</v>
      </c>
      <c r="W4500" s="17"/>
      <c r="X4500" s="554"/>
    </row>
    <row r="4501" spans="14:24" ht="50.1" customHeight="1">
      <c r="N4501" s="9">
        <v>11</v>
      </c>
      <c r="O4501" s="565" t="str">
        <f t="shared" si="790"/>
        <v>110107ديوار نيم آجره با آجرماسه آهكي (سيليكاتي)، به ابعادآجر فشاري و ملات ماسه سيمان 1:6.</v>
      </c>
      <c r="P4501" s="620">
        <v>110107</v>
      </c>
      <c r="Q4501" s="566">
        <v>11</v>
      </c>
      <c r="R4501" s="566" t="s">
        <v>51</v>
      </c>
      <c r="S4501" s="566" t="s">
        <v>25</v>
      </c>
      <c r="T4501" s="567" t="s">
        <v>4406</v>
      </c>
      <c r="U4501" s="625" t="s">
        <v>23</v>
      </c>
      <c r="V4501" s="568">
        <v>205500</v>
      </c>
      <c r="W4501" s="17"/>
      <c r="X4501" s="554"/>
    </row>
    <row r="4502" spans="14:24" ht="50.1" customHeight="1">
      <c r="N4502" s="9">
        <v>11</v>
      </c>
      <c r="O4502" s="565" t="str">
        <f t="shared" si="790"/>
        <v>110108ديوار نيم آجره با آجرماسه آهكي (سيليكاتي)، به ابعادآجر فشاري و ملات باتارد 1:2:8.</v>
      </c>
      <c r="P4502" s="620">
        <v>110108</v>
      </c>
      <c r="Q4502" s="566">
        <v>11</v>
      </c>
      <c r="R4502" s="566" t="s">
        <v>51</v>
      </c>
      <c r="S4502" s="566" t="s">
        <v>25</v>
      </c>
      <c r="T4502" s="567" t="s">
        <v>4407</v>
      </c>
      <c r="U4502" s="625" t="s">
        <v>23</v>
      </c>
      <c r="V4502" s="568">
        <v>206000</v>
      </c>
      <c r="W4502" s="17"/>
      <c r="X4502" s="554"/>
    </row>
    <row r="4503" spans="14:24" ht="50.1" customHeight="1">
      <c r="N4503" s="9">
        <v>11</v>
      </c>
      <c r="O4503" s="565" t="str">
        <f t="shared" si="790"/>
        <v>110109ديوار نيم آجره با آجر ماسه آهكي (سيليكاتي)، به ابعاد آجر فشاري و ملات ماسه آهك 1:3.</v>
      </c>
      <c r="P4503" s="620">
        <v>110109</v>
      </c>
      <c r="Q4503" s="566">
        <v>11</v>
      </c>
      <c r="R4503" s="566" t="s">
        <v>51</v>
      </c>
      <c r="S4503" s="566" t="s">
        <v>25</v>
      </c>
      <c r="T4503" s="567" t="s">
        <v>4408</v>
      </c>
      <c r="U4503" s="625" t="s">
        <v>23</v>
      </c>
      <c r="V4503" s="568">
        <v>204000</v>
      </c>
      <c r="W4503" s="17"/>
      <c r="X4503" s="554"/>
    </row>
    <row r="4504" spans="14:24" ht="50.1" customHeight="1">
      <c r="N4504" s="9">
        <v>11</v>
      </c>
      <c r="O4504" s="565" t="str">
        <f t="shared" si="790"/>
        <v>110110تيغه آجري با آجر ماسه آهكي (سيليكاتي)، به ضخامت 5 تا 6 سانتي‌متر، با ملات گچ و خاك.</v>
      </c>
      <c r="P4504" s="620">
        <v>110110</v>
      </c>
      <c r="Q4504" s="566">
        <v>11</v>
      </c>
      <c r="R4504" s="566" t="s">
        <v>51</v>
      </c>
      <c r="S4504" s="566" t="s">
        <v>25</v>
      </c>
      <c r="T4504" s="567" t="s">
        <v>4409</v>
      </c>
      <c r="U4504" s="625" t="s">
        <v>23</v>
      </c>
      <c r="V4504" s="568">
        <v>119500</v>
      </c>
      <c r="W4504" s="17"/>
      <c r="X4504" s="554"/>
    </row>
    <row r="4505" spans="14:24" ht="50.1" customHeight="1">
      <c r="N4505" s="9">
        <v>11</v>
      </c>
      <c r="O4505" s="565" t="str">
        <f t="shared" si="790"/>
        <v>110201آجركاري با آجر فشاري به ضخامت يك و نيم آجر و بيشتر و ملات ماسه سيمان 1:6.</v>
      </c>
      <c r="P4505" s="620">
        <v>110201</v>
      </c>
      <c r="Q4505" s="566">
        <v>11</v>
      </c>
      <c r="R4505" s="566" t="s">
        <v>51</v>
      </c>
      <c r="S4505" s="566" t="s">
        <v>25</v>
      </c>
      <c r="T4505" s="567" t="s">
        <v>4410</v>
      </c>
      <c r="U4505" s="625" t="s">
        <v>57</v>
      </c>
      <c r="V4505" s="568">
        <v>1597000</v>
      </c>
      <c r="W4505" s="17"/>
      <c r="X4505" s="554"/>
    </row>
    <row r="4506" spans="14:24" ht="50.1" customHeight="1">
      <c r="N4506" s="9">
        <v>11</v>
      </c>
      <c r="O4506" s="565" t="str">
        <f t="shared" si="790"/>
        <v>110202آجركاري با آجر فشاري به ضخامت يك و نيم آجر و بيشتر و ملات باتارد 1:2:8.</v>
      </c>
      <c r="P4506" s="620">
        <v>110202</v>
      </c>
      <c r="Q4506" s="566">
        <v>11</v>
      </c>
      <c r="R4506" s="566" t="s">
        <v>51</v>
      </c>
      <c r="S4506" s="566" t="s">
        <v>25</v>
      </c>
      <c r="T4506" s="567" t="s">
        <v>4411</v>
      </c>
      <c r="U4506" s="625" t="s">
        <v>57</v>
      </c>
      <c r="V4506" s="568">
        <v>1592000</v>
      </c>
      <c r="W4506" s="17"/>
      <c r="X4506" s="554"/>
    </row>
    <row r="4507" spans="14:24" ht="50.1" customHeight="1">
      <c r="N4507" s="9">
        <v>11</v>
      </c>
      <c r="O4507" s="565" t="str">
        <f t="shared" si="790"/>
        <v>110203آجر كاري با آجر فشاري به ضخامت يك و نيم آجر و بيشتر و ملات ماسه آهك 1:3.</v>
      </c>
      <c r="P4507" s="620">
        <v>110203</v>
      </c>
      <c r="Q4507" s="566">
        <v>11</v>
      </c>
      <c r="R4507" s="566" t="s">
        <v>51</v>
      </c>
      <c r="S4507" s="566" t="s">
        <v>25</v>
      </c>
      <c r="T4507" s="567" t="s">
        <v>4412</v>
      </c>
      <c r="U4507" s="625" t="s">
        <v>57</v>
      </c>
      <c r="V4507" s="568">
        <v>1564000</v>
      </c>
      <c r="W4507" s="17"/>
      <c r="X4507" s="554"/>
    </row>
    <row r="4508" spans="14:24" ht="50.1" customHeight="1">
      <c r="N4508" s="9">
        <v>11</v>
      </c>
      <c r="O4508" s="565" t="str">
        <f t="shared" ref="O4508:O4571" si="791">LEFT(CONCATENATE(P4508,T4508),252)</f>
        <v>110204آجركاري با آجرفشاري به ضخامت يك و نيم آجر و بيشتر با ملات گل آهك (100 كيلو آهك در مترمكعب ملات).</v>
      </c>
      <c r="P4508" s="620">
        <v>110204</v>
      </c>
      <c r="Q4508" s="566">
        <v>11</v>
      </c>
      <c r="R4508" s="566" t="s">
        <v>51</v>
      </c>
      <c r="S4508" s="566" t="s">
        <v>25</v>
      </c>
      <c r="T4508" s="567" t="s">
        <v>4413</v>
      </c>
      <c r="U4508" s="625" t="s">
        <v>57</v>
      </c>
      <c r="V4508" s="568">
        <v>1497000</v>
      </c>
      <c r="W4508" s="17"/>
      <c r="X4508" s="554"/>
    </row>
    <row r="4509" spans="14:24" ht="50.1" customHeight="1">
      <c r="N4509" s="9">
        <v>11</v>
      </c>
      <c r="O4509" s="565" t="str">
        <f t="shared" si="791"/>
        <v>110205ديوار يك آجره با آجر فشاري و ملات ماسه سيمان 1:6.</v>
      </c>
      <c r="P4509" s="620">
        <v>110205</v>
      </c>
      <c r="Q4509" s="566">
        <v>11</v>
      </c>
      <c r="R4509" s="566" t="s">
        <v>51</v>
      </c>
      <c r="S4509" s="566" t="s">
        <v>25</v>
      </c>
      <c r="T4509" s="567" t="s">
        <v>4414</v>
      </c>
      <c r="U4509" s="625" t="s">
        <v>23</v>
      </c>
      <c r="V4509" s="568">
        <v>359500</v>
      </c>
      <c r="W4509" s="17"/>
      <c r="X4509" s="554"/>
    </row>
    <row r="4510" spans="14:24" ht="50.1" customHeight="1">
      <c r="N4510" s="9">
        <v>11</v>
      </c>
      <c r="O4510" s="565" t="str">
        <f t="shared" si="791"/>
        <v>110206ديوار يك آجره با آجر فشاري و ملات باتارد 1:2:8.</v>
      </c>
      <c r="P4510" s="620">
        <v>110206</v>
      </c>
      <c r="Q4510" s="566">
        <v>11</v>
      </c>
      <c r="R4510" s="566" t="s">
        <v>51</v>
      </c>
      <c r="S4510" s="566" t="s">
        <v>25</v>
      </c>
      <c r="T4510" s="567" t="s">
        <v>4415</v>
      </c>
      <c r="U4510" s="625" t="s">
        <v>23</v>
      </c>
      <c r="V4510" s="568">
        <v>360500</v>
      </c>
      <c r="W4510" s="17"/>
      <c r="X4510" s="554"/>
    </row>
    <row r="4511" spans="14:24" ht="50.1" customHeight="1">
      <c r="N4511" s="9">
        <v>11</v>
      </c>
      <c r="O4511" s="565" t="str">
        <f t="shared" si="791"/>
        <v>110207ديوار يك آجره با آجر فشاري و ملات ماسه آهك 1:3.</v>
      </c>
      <c r="P4511" s="620">
        <v>110207</v>
      </c>
      <c r="Q4511" s="566">
        <v>11</v>
      </c>
      <c r="R4511" s="566" t="s">
        <v>51</v>
      </c>
      <c r="S4511" s="566" t="s">
        <v>25</v>
      </c>
      <c r="T4511" s="567" t="s">
        <v>4416</v>
      </c>
      <c r="U4511" s="625" t="s">
        <v>23</v>
      </c>
      <c r="V4511" s="568">
        <v>353500</v>
      </c>
      <c r="W4511" s="17"/>
      <c r="X4511" s="554"/>
    </row>
    <row r="4512" spans="14:24" ht="50.1" customHeight="1">
      <c r="N4512" s="9">
        <v>11</v>
      </c>
      <c r="O4512" s="565" t="str">
        <f t="shared" si="791"/>
        <v>110208ديوار نيم آجره با آجر فشاري و ملات ماسه سيمان 1:6.</v>
      </c>
      <c r="P4512" s="620">
        <v>110208</v>
      </c>
      <c r="Q4512" s="566">
        <v>11</v>
      </c>
      <c r="R4512" s="566" t="s">
        <v>51</v>
      </c>
      <c r="S4512" s="566" t="s">
        <v>25</v>
      </c>
      <c r="T4512" s="567" t="s">
        <v>4417</v>
      </c>
      <c r="U4512" s="625" t="s">
        <v>23</v>
      </c>
      <c r="V4512" s="568">
        <v>186000</v>
      </c>
      <c r="W4512" s="17"/>
      <c r="X4512" s="554"/>
    </row>
    <row r="4513" spans="14:24" ht="50.1" customHeight="1">
      <c r="N4513" s="9">
        <v>11</v>
      </c>
      <c r="O4513" s="565" t="str">
        <f t="shared" si="791"/>
        <v>110209ديوار نيم آجره با آجر فشاري و ملات باتارد 1:2:8.</v>
      </c>
      <c r="P4513" s="620">
        <v>110209</v>
      </c>
      <c r="Q4513" s="566">
        <v>11</v>
      </c>
      <c r="R4513" s="566" t="s">
        <v>51</v>
      </c>
      <c r="S4513" s="566" t="s">
        <v>25</v>
      </c>
      <c r="T4513" s="567" t="s">
        <v>4418</v>
      </c>
      <c r="U4513" s="625" t="s">
        <v>23</v>
      </c>
      <c r="V4513" s="568">
        <v>186500</v>
      </c>
      <c r="W4513" s="17"/>
      <c r="X4513" s="554"/>
    </row>
    <row r="4514" spans="14:24" ht="50.1" customHeight="1">
      <c r="N4514" s="9">
        <v>11</v>
      </c>
      <c r="O4514" s="565" t="str">
        <f t="shared" si="791"/>
        <v>110210ديوار نيم آجره با آجر فشاري و ملات ماسه آهك 1:3.</v>
      </c>
      <c r="P4514" s="620">
        <v>110210</v>
      </c>
      <c r="Q4514" s="566">
        <v>11</v>
      </c>
      <c r="R4514" s="566" t="s">
        <v>51</v>
      </c>
      <c r="S4514" s="566" t="s">
        <v>25</v>
      </c>
      <c r="T4514" s="567" t="s">
        <v>4419</v>
      </c>
      <c r="U4514" s="625" t="s">
        <v>23</v>
      </c>
      <c r="V4514" s="568">
        <v>183500</v>
      </c>
      <c r="W4514" s="17"/>
      <c r="X4514" s="554"/>
    </row>
    <row r="4515" spans="14:24" ht="50.1" customHeight="1">
      <c r="N4515" s="9">
        <v>11</v>
      </c>
      <c r="O4515" s="565" t="str">
        <f t="shared" si="791"/>
        <v>110211ديوار نيم آجره با آجرفشاري و ملات گچ و خاك.</v>
      </c>
      <c r="P4515" s="620">
        <v>110211</v>
      </c>
      <c r="Q4515" s="566">
        <v>11</v>
      </c>
      <c r="R4515" s="566" t="s">
        <v>51</v>
      </c>
      <c r="S4515" s="566" t="s">
        <v>25</v>
      </c>
      <c r="T4515" s="567" t="s">
        <v>4420</v>
      </c>
      <c r="U4515" s="625" t="s">
        <v>23</v>
      </c>
      <c r="V4515" s="568">
        <v>187500</v>
      </c>
      <c r="W4515" s="17"/>
      <c r="X4515" s="554"/>
    </row>
    <row r="4516" spans="14:24" ht="50.1" customHeight="1">
      <c r="N4516" s="9">
        <v>11</v>
      </c>
      <c r="O4516" s="565" t="str">
        <f t="shared" si="791"/>
        <v>110212تيغه آجري به ضخامت 5 تا 6 سانتي‌متر، با آجر فشاري و ملات گچ و خاك.</v>
      </c>
      <c r="P4516" s="620">
        <v>110212</v>
      </c>
      <c r="Q4516" s="566">
        <v>11</v>
      </c>
      <c r="R4516" s="566" t="s">
        <v>51</v>
      </c>
      <c r="S4516" s="566" t="s">
        <v>25</v>
      </c>
      <c r="T4516" s="567" t="s">
        <v>4421</v>
      </c>
      <c r="U4516" s="625" t="s">
        <v>23</v>
      </c>
      <c r="V4516" s="568">
        <v>108000</v>
      </c>
      <c r="W4516" s="17"/>
      <c r="X4516" s="554"/>
    </row>
    <row r="4517" spans="14:24" ht="50.1" customHeight="1">
      <c r="N4517" s="9">
        <v>11</v>
      </c>
      <c r="O4517" s="565" t="str">
        <f t="shared" si="791"/>
        <v>110301طاق زني بين تيرآهن (طاق ضربي)، با آجر فشاري يا ماشيني سوراخ‌دار.</v>
      </c>
      <c r="P4517" s="620">
        <v>110301</v>
      </c>
      <c r="Q4517" s="566">
        <v>11</v>
      </c>
      <c r="R4517" s="566" t="s">
        <v>51</v>
      </c>
      <c r="S4517" s="566" t="s">
        <v>25</v>
      </c>
      <c r="T4517" s="567" t="s">
        <v>4422</v>
      </c>
      <c r="U4517" s="625" t="s">
        <v>23</v>
      </c>
      <c r="V4517" s="568">
        <v>109500</v>
      </c>
      <c r="W4517" s="17"/>
      <c r="X4517" s="554"/>
    </row>
    <row r="4518" spans="14:24" ht="50.1" customHeight="1">
      <c r="N4518" s="9">
        <v>11</v>
      </c>
      <c r="O4518" s="565" t="str">
        <f t="shared" si="791"/>
        <v>110302دوغاب ريزي روي طاق آجري با دوغاب سيمان.</v>
      </c>
      <c r="P4518" s="620">
        <v>110302</v>
      </c>
      <c r="Q4518" s="566">
        <v>11</v>
      </c>
      <c r="R4518" s="566" t="s">
        <v>51</v>
      </c>
      <c r="S4518" s="566" t="s">
        <v>25</v>
      </c>
      <c r="T4518" s="567" t="s">
        <v>4423</v>
      </c>
      <c r="U4518" s="625" t="s">
        <v>23</v>
      </c>
      <c r="V4518" s="568">
        <v>5670</v>
      </c>
      <c r="W4518" s="17"/>
      <c r="X4518" s="554"/>
    </row>
    <row r="4519" spans="14:24" ht="50.1" customHeight="1">
      <c r="N4519" s="9">
        <v>11</v>
      </c>
      <c r="O4519" s="565" t="str">
        <f t="shared" si="791"/>
        <v>110303دوغاب ريزي روي طاق آجري با دوغاب گچ.</v>
      </c>
      <c r="P4519" s="620">
        <v>110303</v>
      </c>
      <c r="Q4519" s="566">
        <v>11</v>
      </c>
      <c r="R4519" s="566" t="s">
        <v>51</v>
      </c>
      <c r="S4519" s="566" t="s">
        <v>25</v>
      </c>
      <c r="T4519" s="567" t="s">
        <v>4424</v>
      </c>
      <c r="U4519" s="625" t="s">
        <v>23</v>
      </c>
      <c r="V4519" s="568">
        <v>6230</v>
      </c>
      <c r="W4519" s="17"/>
      <c r="X4519" s="554"/>
    </row>
    <row r="4520" spans="14:24" ht="50.1" customHeight="1">
      <c r="N4520" s="9">
        <v>11</v>
      </c>
      <c r="O4520" s="565" t="str">
        <f t="shared" si="791"/>
        <v>110304اضافه بهاي سقف سازي آجري به صورت آهن گم براي نماي آجري ، نسبت به رديف‌هاي طاق زني.</v>
      </c>
      <c r="P4520" s="620">
        <v>110304</v>
      </c>
      <c r="Q4520" s="566">
        <v>11</v>
      </c>
      <c r="R4520" s="566" t="s">
        <v>51</v>
      </c>
      <c r="S4520" s="566" t="s">
        <v>25</v>
      </c>
      <c r="T4520" s="567" t="s">
        <v>4425</v>
      </c>
      <c r="U4520" s="625" t="s">
        <v>23</v>
      </c>
      <c r="V4520" s="568">
        <v>90200</v>
      </c>
      <c r="W4520" s="17"/>
      <c r="X4520" s="554"/>
    </row>
    <row r="4521" spans="14:24" ht="50.1" customHeight="1">
      <c r="N4521" s="9">
        <v>11</v>
      </c>
      <c r="O4521" s="565" t="str">
        <f t="shared" si="791"/>
        <v>110401آجر كاري با بلوك سفالي (آجر تيغه‌اي) به ضخامت 8 تا11 سانتي‌متر و ملات ماسه سيمان 1:6.</v>
      </c>
      <c r="P4521" s="620">
        <v>110401</v>
      </c>
      <c r="Q4521" s="566">
        <v>11</v>
      </c>
      <c r="R4521" s="566" t="s">
        <v>51</v>
      </c>
      <c r="S4521" s="566" t="s">
        <v>25</v>
      </c>
      <c r="T4521" s="567" t="s">
        <v>4426</v>
      </c>
      <c r="U4521" s="625" t="s">
        <v>57</v>
      </c>
      <c r="V4521" s="568">
        <v>1496000</v>
      </c>
      <c r="W4521" s="17"/>
      <c r="X4521" s="554"/>
    </row>
    <row r="4522" spans="14:24" ht="50.1" customHeight="1">
      <c r="N4522" s="9">
        <v>11</v>
      </c>
      <c r="O4522" s="565" t="str">
        <f t="shared" si="791"/>
        <v>110402آجر كاري با بلوك سفالي (آجر تيغه‌اي) به ضخامت 12 تا 22 سانتي‌متر و ملات ماسه سيمان 1:6.</v>
      </c>
      <c r="P4522" s="620">
        <v>110402</v>
      </c>
      <c r="Q4522" s="566">
        <v>11</v>
      </c>
      <c r="R4522" s="566" t="s">
        <v>51</v>
      </c>
      <c r="S4522" s="566" t="s">
        <v>25</v>
      </c>
      <c r="T4522" s="567" t="s">
        <v>4427</v>
      </c>
      <c r="U4522" s="625" t="s">
        <v>57</v>
      </c>
      <c r="V4522" s="568">
        <v>1438000</v>
      </c>
      <c r="W4522" s="17"/>
      <c r="X4522" s="554"/>
    </row>
    <row r="4523" spans="14:24" ht="50.1" customHeight="1">
      <c r="N4523" s="9">
        <v>11</v>
      </c>
      <c r="O4523" s="565" t="str">
        <f t="shared" si="791"/>
        <v>110403آجركاري با بلوك سفالي (آجر تيغه‌اي) به ضخامت بيش از 22 سانتي‌متر و ملات ماسه سيمان 1:6.</v>
      </c>
      <c r="P4523" s="620">
        <v>110403</v>
      </c>
      <c r="Q4523" s="566">
        <v>11</v>
      </c>
      <c r="R4523" s="566" t="s">
        <v>51</v>
      </c>
      <c r="S4523" s="566" t="s">
        <v>25</v>
      </c>
      <c r="T4523" s="567" t="s">
        <v>4428</v>
      </c>
      <c r="U4523" s="625" t="s">
        <v>57</v>
      </c>
      <c r="V4523" s="568">
        <v>1384000</v>
      </c>
      <c r="W4523" s="17"/>
      <c r="X4523" s="554"/>
    </row>
    <row r="4524" spans="14:24" ht="50.1" customHeight="1">
      <c r="N4524" s="9">
        <v>11</v>
      </c>
      <c r="O4524" s="565" t="str">
        <f t="shared" si="791"/>
        <v>110501آجر كاري با آجر ماشيني سوراخ‌دار به ابعاد آجر فشاري به ضخامت يك و نيم آجر و بيشتر، با ملات ماسه سيمان 1:6.</v>
      </c>
      <c r="P4524" s="620">
        <v>110501</v>
      </c>
      <c r="Q4524" s="566">
        <v>11</v>
      </c>
      <c r="R4524" s="566" t="s">
        <v>51</v>
      </c>
      <c r="S4524" s="566" t="s">
        <v>25</v>
      </c>
      <c r="T4524" s="567" t="s">
        <v>4429</v>
      </c>
      <c r="U4524" s="625" t="s">
        <v>57</v>
      </c>
      <c r="V4524" s="568">
        <v>1594000</v>
      </c>
      <c r="W4524" s="17"/>
      <c r="X4524" s="554"/>
    </row>
    <row r="4525" spans="14:24" ht="50.1" customHeight="1">
      <c r="N4525" s="9">
        <v>11</v>
      </c>
      <c r="O4525" s="565" t="str">
        <f t="shared" si="791"/>
        <v>110502ديوار يك آجره با آجر ماشيني سوراخ‌دار به ابعاد آجر فشاري، با ملات ماسه سيمان 1:6.</v>
      </c>
      <c r="P4525" s="620">
        <v>110502</v>
      </c>
      <c r="Q4525" s="566">
        <v>11</v>
      </c>
      <c r="R4525" s="566" t="s">
        <v>51</v>
      </c>
      <c r="S4525" s="566" t="s">
        <v>25</v>
      </c>
      <c r="T4525" s="567" t="s">
        <v>4430</v>
      </c>
      <c r="U4525" s="625" t="s">
        <v>23</v>
      </c>
      <c r="V4525" s="568">
        <v>358000</v>
      </c>
      <c r="W4525" s="17"/>
      <c r="X4525" s="554"/>
    </row>
    <row r="4526" spans="14:24" ht="50.1" customHeight="1">
      <c r="N4526" s="9">
        <v>11</v>
      </c>
      <c r="O4526" s="565" t="str">
        <f t="shared" si="791"/>
        <v>110503ديوار نيم آجره با آجر ماشيني سوراخ‌دار به ابعاد آجر فشاري، با ملات ماسه سيمان 1:6.</v>
      </c>
      <c r="P4526" s="620">
        <v>110503</v>
      </c>
      <c r="Q4526" s="566">
        <v>11</v>
      </c>
      <c r="R4526" s="566" t="s">
        <v>51</v>
      </c>
      <c r="S4526" s="566" t="s">
        <v>25</v>
      </c>
      <c r="T4526" s="567" t="s">
        <v>4431</v>
      </c>
      <c r="U4526" s="625" t="s">
        <v>23</v>
      </c>
      <c r="V4526" s="568">
        <v>185500</v>
      </c>
      <c r="W4526" s="17"/>
      <c r="X4526" s="554"/>
    </row>
    <row r="4527" spans="14:24" ht="50.1" customHeight="1">
      <c r="N4527" s="9">
        <v>11</v>
      </c>
      <c r="O4527" s="565" t="str">
        <f t="shared" si="791"/>
        <v>110504تيغه آجري به ضخامت 5 تا 6 سانتي‌متر با آجر ماشيني سوراخ‌دار به ابعاد آجر فشاري، با ملات گچ و خاك.</v>
      </c>
      <c r="P4527" s="620">
        <v>110504</v>
      </c>
      <c r="Q4527" s="566">
        <v>11</v>
      </c>
      <c r="R4527" s="566" t="s">
        <v>51</v>
      </c>
      <c r="S4527" s="566" t="s">
        <v>25</v>
      </c>
      <c r="T4527" s="567" t="s">
        <v>4432</v>
      </c>
      <c r="U4527" s="625" t="s">
        <v>23</v>
      </c>
      <c r="V4527" s="568">
        <v>108000</v>
      </c>
      <c r="W4527" s="17"/>
      <c r="X4527" s="554"/>
    </row>
    <row r="4528" spans="14:24" ht="50.1" customHeight="1">
      <c r="N4528" s="9">
        <v>11</v>
      </c>
      <c r="O4528" s="565" t="str">
        <f t="shared" si="791"/>
        <v>110601نماچيني با آجر ماشيني سوراخدار (سفال) به ابعاد آجرفشاري به ‌صورت نيم آجره و ملات ماسه سيمان 1:6 .</v>
      </c>
      <c r="P4528" s="620">
        <v>110601</v>
      </c>
      <c r="Q4528" s="566">
        <v>11</v>
      </c>
      <c r="R4528" s="566" t="s">
        <v>51</v>
      </c>
      <c r="S4528" s="566" t="s">
        <v>25</v>
      </c>
      <c r="T4528" s="567" t="s">
        <v>4433</v>
      </c>
      <c r="U4528" s="625" t="s">
        <v>23</v>
      </c>
      <c r="V4528" s="568">
        <v>482000</v>
      </c>
      <c r="W4528" s="17"/>
      <c r="X4528" s="554"/>
    </row>
    <row r="4529" spans="14:24" ht="50.1" customHeight="1">
      <c r="N4529" s="9">
        <v>11</v>
      </c>
      <c r="O4529" s="565" t="str">
        <f t="shared" si="791"/>
        <v>110602نماچيني با آجر ماشيني سوراخ‌دار (سفال) به ضخامت حدود 4 سانتي‌متر، به‌صورت نيم آجره و ملات ماسه سيمان 1:6 .</v>
      </c>
      <c r="P4529" s="620">
        <v>110602</v>
      </c>
      <c r="Q4529" s="566">
        <v>11</v>
      </c>
      <c r="R4529" s="566" t="s">
        <v>51</v>
      </c>
      <c r="S4529" s="566" t="s">
        <v>25</v>
      </c>
      <c r="T4529" s="567" t="s">
        <v>4434</v>
      </c>
      <c r="U4529" s="625" t="s">
        <v>23</v>
      </c>
      <c r="V4529" s="568">
        <v>562000</v>
      </c>
      <c r="W4529" s="17"/>
      <c r="X4529" s="554"/>
    </row>
    <row r="4530" spans="14:24" ht="50.1" customHeight="1">
      <c r="N4530" s="9">
        <v>11</v>
      </c>
      <c r="O4530" s="565" t="str">
        <f t="shared" si="791"/>
        <v>110603نماچيني باآجرماشيني سوراخ‌دار (سفال) به ضخامت حدود 3 سانتي‌متر، به‌صورت نيم آجره و ملات ماسه سيمان 1:6 .</v>
      </c>
      <c r="P4530" s="620">
        <v>110603</v>
      </c>
      <c r="Q4530" s="566">
        <v>11</v>
      </c>
      <c r="R4530" s="566" t="s">
        <v>51</v>
      </c>
      <c r="S4530" s="566" t="s">
        <v>25</v>
      </c>
      <c r="T4530" s="567" t="s">
        <v>4435</v>
      </c>
      <c r="U4530" s="625" t="s">
        <v>23</v>
      </c>
      <c r="V4530" s="568">
        <v>680500</v>
      </c>
      <c r="W4530" s="17"/>
      <c r="X4530" s="554"/>
    </row>
    <row r="4531" spans="14:24" ht="50.1" customHeight="1">
      <c r="N4531" s="9">
        <v>11</v>
      </c>
      <c r="O4531" s="565" t="str">
        <f t="shared" si="791"/>
        <v>110701نما چيني با آجر قزاقي، به ابعاد آجر فشاري، به ‌صورت نيم آجره و ملات ماسه سيمان 1:6 .</v>
      </c>
      <c r="P4531" s="620">
        <v>110701</v>
      </c>
      <c r="Q4531" s="566">
        <v>11</v>
      </c>
      <c r="R4531" s="566" t="s">
        <v>51</v>
      </c>
      <c r="S4531" s="566" t="s">
        <v>25</v>
      </c>
      <c r="T4531" s="567" t="s">
        <v>4436</v>
      </c>
      <c r="U4531" s="625" t="s">
        <v>23</v>
      </c>
      <c r="V4531" s="568">
        <v>544000</v>
      </c>
      <c r="W4531" s="17"/>
      <c r="X4531" s="554"/>
    </row>
    <row r="4532" spans="14:24" ht="50.1" customHeight="1">
      <c r="N4532" s="9">
        <v>11</v>
      </c>
      <c r="O4532" s="565" t="str">
        <f t="shared" si="791"/>
        <v>110702نماچيني با آجر قزاقي، به ضخامت حدود 4 سانتي‌متر، به ‌صورت نيم آجره و ملات ماسه سيمان 1:6 .</v>
      </c>
      <c r="P4532" s="620">
        <v>110702</v>
      </c>
      <c r="Q4532" s="566">
        <v>11</v>
      </c>
      <c r="R4532" s="566" t="s">
        <v>51</v>
      </c>
      <c r="S4532" s="566" t="s">
        <v>25</v>
      </c>
      <c r="T4532" s="567" t="s">
        <v>4437</v>
      </c>
      <c r="U4532" s="625" t="s">
        <v>23</v>
      </c>
      <c r="V4532" s="568">
        <v>698000</v>
      </c>
      <c r="W4532" s="17"/>
      <c r="X4532" s="554"/>
    </row>
    <row r="4533" spans="14:24" ht="50.1" customHeight="1">
      <c r="N4533" s="9">
        <v>11</v>
      </c>
      <c r="O4533" s="565" t="str">
        <f t="shared" si="791"/>
        <v>110703نما چيني با آجر قزاقي ، به ضخامت حدود 3 سانتي‌متر، به ‌صورت نيم آجره و ملات ماسه سيمان 1:6 .</v>
      </c>
      <c r="P4533" s="620">
        <v>110703</v>
      </c>
      <c r="Q4533" s="566">
        <v>11</v>
      </c>
      <c r="R4533" s="566" t="s">
        <v>51</v>
      </c>
      <c r="S4533" s="566" t="s">
        <v>25</v>
      </c>
      <c r="T4533" s="567" t="s">
        <v>4438</v>
      </c>
      <c r="U4533" s="625" t="s">
        <v>23</v>
      </c>
      <c r="V4533" s="568">
        <v>844000</v>
      </c>
      <c r="W4533" s="17"/>
      <c r="X4533" s="554"/>
    </row>
    <row r="4534" spans="14:24" ht="50.1" customHeight="1">
      <c r="N4534" s="9">
        <v>11</v>
      </c>
      <c r="O4534" s="565" t="str">
        <f t="shared" si="791"/>
        <v>110801اضافه بهاي نماسازي نسبت به رديف‌هاي آجرچيني با آجر فشاري ، آجر ماسه آهكي و آجر ماشيني سوراخ‌دار.</v>
      </c>
      <c r="P4534" s="620">
        <v>110801</v>
      </c>
      <c r="Q4534" s="566">
        <v>11</v>
      </c>
      <c r="R4534" s="566" t="s">
        <v>51</v>
      </c>
      <c r="S4534" s="566" t="s">
        <v>25</v>
      </c>
      <c r="T4534" s="567" t="s">
        <v>4439</v>
      </c>
      <c r="U4534" s="625" t="s">
        <v>23</v>
      </c>
      <c r="V4534" s="568">
        <v>116500</v>
      </c>
      <c r="W4534" s="17"/>
      <c r="X4534" s="554"/>
    </row>
    <row r="4535" spans="14:24" ht="50.1" customHeight="1">
      <c r="N4535" s="9">
        <v>11</v>
      </c>
      <c r="O4535" s="565" t="str">
        <f t="shared" si="791"/>
        <v>110802اضافه بهاي نماسازي نسبت به رديف‌هاي آجر چيني با آجرفشاري ، درصورتي كه در نما از آجر سفال سوراخ‌دار ماشيني به ابعاد آجر فشاري استفاده شود.</v>
      </c>
      <c r="P4535" s="620">
        <v>110802</v>
      </c>
      <c r="Q4535" s="566">
        <v>11</v>
      </c>
      <c r="R4535" s="566" t="s">
        <v>51</v>
      </c>
      <c r="S4535" s="566" t="s">
        <v>25</v>
      </c>
      <c r="T4535" s="567" t="s">
        <v>4440</v>
      </c>
      <c r="U4535" s="625" t="s">
        <v>23</v>
      </c>
      <c r="V4535" s="568">
        <v>111000</v>
      </c>
      <c r="W4535" s="17"/>
      <c r="X4535" s="554"/>
    </row>
    <row r="4536" spans="14:24" ht="50.1" customHeight="1">
      <c r="N4536" s="9">
        <v>11</v>
      </c>
      <c r="O4536" s="565" t="str">
        <f t="shared" si="791"/>
        <v>110803اضافه بهاي نماسازي نسبت به رديف‌هاي آجر چيني با آجر ماسه آهكي، در صورتي كه در نما از آجر سفال سوراخ‌دار ماشيني به ابعاد آجر فشاري استفاده شود.</v>
      </c>
      <c r="P4536" s="620">
        <v>110803</v>
      </c>
      <c r="Q4536" s="566">
        <v>11</v>
      </c>
      <c r="R4536" s="566" t="s">
        <v>51</v>
      </c>
      <c r="S4536" s="566" t="s">
        <v>25</v>
      </c>
      <c r="T4536" s="567" t="s">
        <v>4441</v>
      </c>
      <c r="U4536" s="625" t="s">
        <v>23</v>
      </c>
      <c r="V4536" s="568">
        <v>81500</v>
      </c>
      <c r="W4536" s="17"/>
      <c r="X4536" s="554"/>
    </row>
    <row r="4537" spans="14:24" ht="50.1" customHeight="1">
      <c r="N4537" s="9">
        <v>11</v>
      </c>
      <c r="O4537" s="565" t="str">
        <f t="shared" si="791"/>
        <v>110804اضافه بهاي نما سازي نسبت به رديف‌هاي آجر چيني با آجر فشاري، در صورتي كه در نما از آجر قزاقي، به ابعاد آجر فشاري استفاده شود.</v>
      </c>
      <c r="P4537" s="620">
        <v>110804</v>
      </c>
      <c r="Q4537" s="566">
        <v>11</v>
      </c>
      <c r="R4537" s="566" t="s">
        <v>51</v>
      </c>
      <c r="S4537" s="566" t="s">
        <v>25</v>
      </c>
      <c r="T4537" s="567" t="s">
        <v>4442</v>
      </c>
      <c r="U4537" s="625" t="s">
        <v>23</v>
      </c>
      <c r="V4537" s="568">
        <v>238500</v>
      </c>
      <c r="W4537" s="17"/>
      <c r="X4537" s="554"/>
    </row>
    <row r="4538" spans="14:24" ht="50.1" customHeight="1">
      <c r="N4538" s="9">
        <v>11</v>
      </c>
      <c r="O4538" s="565" t="str">
        <f t="shared" si="791"/>
        <v>110805اضافه بهاي نما سازي به رديف‌هاي آجر چيني با آجر ماسه آهكي، در صورتي كه در نما از آجر قزاقي، به ابعاد آجر فشاري استفاده شود.</v>
      </c>
      <c r="P4538" s="620">
        <v>110805</v>
      </c>
      <c r="Q4538" s="566">
        <v>11</v>
      </c>
      <c r="R4538" s="566" t="s">
        <v>51</v>
      </c>
      <c r="S4538" s="566" t="s">
        <v>25</v>
      </c>
      <c r="T4538" s="567" t="s">
        <v>4443</v>
      </c>
      <c r="U4538" s="625" t="s">
        <v>23</v>
      </c>
      <c r="V4538" s="568">
        <v>215000</v>
      </c>
      <c r="W4538" s="17"/>
      <c r="X4538" s="554"/>
    </row>
    <row r="4539" spans="14:24" ht="50.1" customHeight="1">
      <c r="N4539" s="9">
        <v>11</v>
      </c>
      <c r="O4539" s="565" t="str">
        <f t="shared" si="791"/>
        <v>110806اضافه بها به رديف‌هاي نماچيني بابت آب ساب نمودن آجر.</v>
      </c>
      <c r="P4539" s="620">
        <v>110806</v>
      </c>
      <c r="Q4539" s="566">
        <v>11</v>
      </c>
      <c r="R4539" s="566" t="s">
        <v>51</v>
      </c>
      <c r="S4539" s="566" t="s">
        <v>25</v>
      </c>
      <c r="T4539" s="567" t="s">
        <v>4444</v>
      </c>
      <c r="U4539" s="625" t="s">
        <v>23</v>
      </c>
      <c r="V4539" s="568">
        <v>137500</v>
      </c>
      <c r="W4539" s="17"/>
      <c r="X4539" s="554"/>
    </row>
    <row r="4540" spans="14:24" ht="50.1" customHeight="1">
      <c r="N4540" s="9">
        <v>11</v>
      </c>
      <c r="O4540" s="565" t="str">
        <f t="shared" si="791"/>
        <v>110807اضافه بها به رديف‌هاي نما چيني بابت تراش و كشويي نمودن آجر.</v>
      </c>
      <c r="P4540" s="620">
        <v>110807</v>
      </c>
      <c r="Q4540" s="566">
        <v>11</v>
      </c>
      <c r="R4540" s="566" t="s">
        <v>51</v>
      </c>
      <c r="S4540" s="566" t="s">
        <v>25</v>
      </c>
      <c r="T4540" s="567" t="s">
        <v>4445</v>
      </c>
      <c r="U4540" s="625" t="s">
        <v>23</v>
      </c>
      <c r="V4540" s="568">
        <v>107500</v>
      </c>
      <c r="W4540" s="17"/>
      <c r="X4540" s="554"/>
    </row>
    <row r="4541" spans="14:24" ht="50.1" customHeight="1">
      <c r="N4541" s="9">
        <v>11</v>
      </c>
      <c r="O4541" s="565" t="str">
        <f t="shared" si="791"/>
        <v>110808اضافه بها به رديف‌هاي نماچيني، در صورتي كه آجرها به صورت هره چيده شود (اندازه گيري روي سطح قابل رويت).</v>
      </c>
      <c r="P4541" s="620">
        <v>110808</v>
      </c>
      <c r="Q4541" s="566">
        <v>11</v>
      </c>
      <c r="R4541" s="566" t="s">
        <v>51</v>
      </c>
      <c r="S4541" s="566" t="s">
        <v>25</v>
      </c>
      <c r="T4541" s="567" t="s">
        <v>4446</v>
      </c>
      <c r="U4541" s="625" t="s">
        <v>23</v>
      </c>
      <c r="V4541" s="568">
        <v>208000</v>
      </c>
      <c r="W4541" s="17"/>
      <c r="X4541" s="554"/>
    </row>
    <row r="4542" spans="14:24" ht="50.1" customHeight="1">
      <c r="N4542" s="9">
        <v>11</v>
      </c>
      <c r="O4542" s="565" t="str">
        <f t="shared" si="791"/>
        <v>110809اضافه بهاي ديوار چيني به صورت ديوار دو جداره، به ازاي هر متر مربع ديوار دو جداره كه هم زمان چيده شود. (يک طرف اندازه‌گيري مي‌شود).</v>
      </c>
      <c r="P4542" s="620">
        <v>110809</v>
      </c>
      <c r="Q4542" s="566">
        <v>11</v>
      </c>
      <c r="R4542" s="566" t="s">
        <v>51</v>
      </c>
      <c r="S4542" s="566" t="s">
        <v>25</v>
      </c>
      <c r="T4542" s="567" t="s">
        <v>4447</v>
      </c>
      <c r="U4542" s="625" t="s">
        <v>23</v>
      </c>
      <c r="V4542" s="568">
        <v>19700</v>
      </c>
      <c r="W4542" s="17"/>
      <c r="X4542" s="554"/>
    </row>
    <row r="4543" spans="14:24" ht="50.1" customHeight="1">
      <c r="N4543" s="9">
        <v>11</v>
      </c>
      <c r="O4543" s="565" t="str">
        <f t="shared" si="791"/>
        <v>110810اضافه بها براي هر نوع آجر كاري كه در پايين تراز آب انجام شود و آبكشي حين انجام كار با تلمبه موتوري الزامي باشد.</v>
      </c>
      <c r="P4543" s="620">
        <v>110810</v>
      </c>
      <c r="Q4543" s="566">
        <v>11</v>
      </c>
      <c r="R4543" s="566" t="s">
        <v>51</v>
      </c>
      <c r="S4543" s="566" t="s">
        <v>25</v>
      </c>
      <c r="T4543" s="567" t="s">
        <v>4448</v>
      </c>
      <c r="U4543" s="625" t="s">
        <v>57</v>
      </c>
      <c r="V4543" s="568">
        <v>175500</v>
      </c>
      <c r="W4543" s="17"/>
      <c r="X4543" s="554"/>
    </row>
    <row r="4544" spans="14:24" ht="50.1" customHeight="1">
      <c r="N4544" s="9">
        <v>11</v>
      </c>
      <c r="O4544" s="565" t="str">
        <f t="shared" si="791"/>
        <v>110811اضافه بها به هر نوع آجر كاري، براي كار در داخل چاه يا قنات يا مجاري زيرزميني در هر عمق و به هر طول.</v>
      </c>
      <c r="P4544" s="620">
        <v>110811</v>
      </c>
      <c r="Q4544" s="566">
        <v>11</v>
      </c>
      <c r="R4544" s="566" t="s">
        <v>51</v>
      </c>
      <c r="S4544" s="566" t="s">
        <v>25</v>
      </c>
      <c r="T4544" s="567" t="s">
        <v>4449</v>
      </c>
      <c r="U4544" s="625" t="s">
        <v>57</v>
      </c>
      <c r="V4544" s="568">
        <v>927000</v>
      </c>
      <c r="W4544" s="17"/>
      <c r="X4544" s="554"/>
    </row>
    <row r="4545" spans="14:24" ht="50.1" customHeight="1">
      <c r="N4545" s="9">
        <v>11</v>
      </c>
      <c r="O4545" s="565" t="str">
        <f t="shared" si="791"/>
        <v>110901شفته ريزي با خاك محل و 150 كيلوگرم آهك شكفته در مترمكعب شفته.</v>
      </c>
      <c r="P4545" s="620">
        <v>110901</v>
      </c>
      <c r="Q4545" s="566">
        <v>11</v>
      </c>
      <c r="R4545" s="566" t="s">
        <v>51</v>
      </c>
      <c r="S4545" s="566" t="s">
        <v>25</v>
      </c>
      <c r="T4545" s="567" t="s">
        <v>4450</v>
      </c>
      <c r="U4545" s="625" t="s">
        <v>57</v>
      </c>
      <c r="V4545" s="568">
        <v>318500</v>
      </c>
      <c r="W4545" s="17"/>
      <c r="X4545" s="554"/>
    </row>
    <row r="4546" spans="14:24" ht="50.1" customHeight="1">
      <c r="N4546" s="9">
        <v>11</v>
      </c>
      <c r="O4546" s="565" t="str">
        <f t="shared" si="791"/>
        <v>110902شفته ريزي با خاك تهيه شده مناسب شن دار از خارج محل به هر فاصله، با 150 كيلوگرم آهك شكفته در مترمكعب شفته.</v>
      </c>
      <c r="P4546" s="620">
        <v>110902</v>
      </c>
      <c r="Q4546" s="566">
        <v>11</v>
      </c>
      <c r="R4546" s="566" t="s">
        <v>51</v>
      </c>
      <c r="S4546" s="566" t="s">
        <v>25</v>
      </c>
      <c r="T4546" s="567" t="s">
        <v>4451</v>
      </c>
      <c r="U4546" s="625" t="s">
        <v>57</v>
      </c>
      <c r="V4546" s="568">
        <v>472000</v>
      </c>
      <c r="W4546" s="17"/>
      <c r="X4546" s="554"/>
    </row>
    <row r="4547" spans="14:24" ht="50.1" customHeight="1">
      <c r="N4547" s="9">
        <v>11</v>
      </c>
      <c r="O4547" s="565" t="str">
        <f t="shared" si="791"/>
        <v>110903اضافه بها به رديف 110901، براي اضافه كردن شن و ماسه، به اندازه هر ده درصد كه به حجم خاك محل اضافه شود.</v>
      </c>
      <c r="P4547" s="620">
        <v>110903</v>
      </c>
      <c r="Q4547" s="566">
        <v>11</v>
      </c>
      <c r="R4547" s="566" t="s">
        <v>51</v>
      </c>
      <c r="S4547" s="566" t="s">
        <v>25</v>
      </c>
      <c r="T4547" s="567" t="s">
        <v>4452</v>
      </c>
      <c r="U4547" s="625" t="s">
        <v>57</v>
      </c>
      <c r="V4547" s="568">
        <v>26500</v>
      </c>
      <c r="W4547" s="17"/>
      <c r="X4547" s="554"/>
    </row>
    <row r="4548" spans="14:24" ht="50.1" customHeight="1">
      <c r="N4548" s="9">
        <v>11</v>
      </c>
      <c r="O4548" s="565" t="str">
        <f t="shared" si="791"/>
        <v>110904اضافه بها به رديف‌هاي 110901 و 110902، براي افزايش هر50 كيلو گرم آهك شكفته در مترمكعب شفته. كسر50 كيلو به تناسب محاسبه مي‌شود.</v>
      </c>
      <c r="P4548" s="620">
        <v>110904</v>
      </c>
      <c r="Q4548" s="566">
        <v>11</v>
      </c>
      <c r="R4548" s="566" t="s">
        <v>51</v>
      </c>
      <c r="S4548" s="566" t="s">
        <v>25</v>
      </c>
      <c r="T4548" s="567" t="s">
        <v>4453</v>
      </c>
      <c r="U4548" s="625" t="s">
        <v>57</v>
      </c>
      <c r="V4548" s="568">
        <v>34200</v>
      </c>
      <c r="W4548" s="17"/>
      <c r="X4548" s="554"/>
    </row>
    <row r="4549" spans="14:24" ht="50.1" customHeight="1">
      <c r="N4549" s="9">
        <v>11</v>
      </c>
      <c r="O4549" s="565" t="str">
        <f t="shared" si="791"/>
        <v>110905كسربها به رديف‌هاي 110901 و 110902، براي كاهش هر 50 كيلو گرم، آهك شكفته در متر مكعب شفته. كسر 50 كيلو به تناسب محاسبه مي شود.</v>
      </c>
      <c r="P4549" s="620">
        <v>110905</v>
      </c>
      <c r="Q4549" s="566">
        <v>11</v>
      </c>
      <c r="R4549" s="566" t="s">
        <v>51</v>
      </c>
      <c r="S4549" s="566" t="s">
        <v>25</v>
      </c>
      <c r="T4549" s="567" t="s">
        <v>4454</v>
      </c>
      <c r="U4549" s="625" t="s">
        <v>57</v>
      </c>
      <c r="V4549" s="574">
        <v>-34200</v>
      </c>
      <c r="W4549" s="17"/>
      <c r="X4549" s="554"/>
    </row>
    <row r="4550" spans="14:24" ht="50.1" customHeight="1">
      <c r="N4550" s="9">
        <v>11</v>
      </c>
      <c r="O4550" s="565" t="str">
        <f t="shared" si="791"/>
        <v>111001نماچيني با آجر پلاك (دوغابي) با سطح مقطع تا 10 سانتي‌متر مربع باملات ماسه سيمان 1:5، شامل دوغاب‌ريزي در پشت آجر.</v>
      </c>
      <c r="P4550" s="620">
        <v>111001</v>
      </c>
      <c r="Q4550" s="566">
        <v>11</v>
      </c>
      <c r="R4550" s="566" t="s">
        <v>51</v>
      </c>
      <c r="S4550" s="566" t="s">
        <v>25</v>
      </c>
      <c r="T4550" s="567" t="s">
        <v>4455</v>
      </c>
      <c r="U4550" s="625" t="s">
        <v>23</v>
      </c>
      <c r="V4550" s="568">
        <v>502500</v>
      </c>
      <c r="W4550" s="17"/>
      <c r="X4550" s="554"/>
    </row>
    <row r="4551" spans="14:24" ht="50.1" customHeight="1">
      <c r="N4551" s="9">
        <v>11</v>
      </c>
      <c r="O4551" s="565" t="str">
        <f t="shared" si="791"/>
        <v>111002نماچيني با آجر پلاك (دوغابي) با سطح مقطع بيش از 10 سانتي‌متر مربع باملات ماسه سيمان 1:5، شامل دوغاب‌ريزي در پشت آجر.</v>
      </c>
      <c r="P4551" s="620">
        <v>111002</v>
      </c>
      <c r="Q4551" s="573">
        <v>11</v>
      </c>
      <c r="R4551" s="573" t="s">
        <v>51</v>
      </c>
      <c r="S4551" s="566" t="s">
        <v>25</v>
      </c>
      <c r="T4551" s="567" t="s">
        <v>4456</v>
      </c>
      <c r="U4551" s="625" t="s">
        <v>23</v>
      </c>
      <c r="V4551" s="568">
        <v>546500</v>
      </c>
      <c r="W4551" s="17"/>
      <c r="X4551" s="554"/>
    </row>
    <row r="4552" spans="14:24" ht="50.1" customHeight="1">
      <c r="N4552" s="91" t="s">
        <v>589</v>
      </c>
      <c r="O4552" s="565" t="str">
        <f t="shared" si="791"/>
        <v>111003آجرکاری</v>
      </c>
      <c r="P4552" s="597" t="s">
        <v>586</v>
      </c>
      <c r="Q4552" s="573">
        <v>11</v>
      </c>
      <c r="R4552" s="573" t="s">
        <v>51</v>
      </c>
      <c r="S4552" s="566" t="s">
        <v>25</v>
      </c>
      <c r="T4552" s="571" t="s">
        <v>585</v>
      </c>
      <c r="U4552" s="626" t="s">
        <v>29</v>
      </c>
      <c r="V4552" s="90">
        <v>1000</v>
      </c>
      <c r="W4552" s="17"/>
    </row>
    <row r="4553" spans="14:24" ht="50.1" customHeight="1">
      <c r="N4553" s="91" t="s">
        <v>589</v>
      </c>
      <c r="O4553" s="565" t="str">
        <f t="shared" si="791"/>
        <v>111004آجرکاری 1</v>
      </c>
      <c r="P4553" s="597" t="s">
        <v>587</v>
      </c>
      <c r="Q4553" s="573">
        <v>11</v>
      </c>
      <c r="R4553" s="573" t="s">
        <v>51</v>
      </c>
      <c r="S4553" s="566" t="s">
        <v>25</v>
      </c>
      <c r="T4553" s="571" t="s">
        <v>7055</v>
      </c>
      <c r="U4553" s="626" t="s">
        <v>29</v>
      </c>
      <c r="V4553" s="90">
        <v>1001</v>
      </c>
      <c r="W4553" s="17"/>
    </row>
    <row r="4554" spans="14:24" ht="50.1" customHeight="1">
      <c r="N4554" s="91" t="s">
        <v>589</v>
      </c>
      <c r="O4554" s="565" t="str">
        <f t="shared" si="791"/>
        <v>111005آجرکاری 2</v>
      </c>
      <c r="P4554" s="597" t="s">
        <v>588</v>
      </c>
      <c r="Q4554" s="573">
        <v>11</v>
      </c>
      <c r="R4554" s="573" t="s">
        <v>51</v>
      </c>
      <c r="S4554" s="566" t="s">
        <v>25</v>
      </c>
      <c r="T4554" s="571" t="s">
        <v>7056</v>
      </c>
      <c r="U4554" s="626" t="s">
        <v>29</v>
      </c>
      <c r="V4554" s="90">
        <v>1002</v>
      </c>
      <c r="W4554" s="17"/>
    </row>
    <row r="4555" spans="14:24" ht="50.1" customHeight="1">
      <c r="N4555" s="9">
        <v>12</v>
      </c>
      <c r="O4555" s="565" t="str">
        <f t="shared" si="791"/>
        <v>120101تهيه و نصب جدول‌هاي بتني پيش ساخته با سطح مقطع تا 0/05 مترمربع با بتن به عيار250 كيلوگرم سيمان در مترمكعب و ملات ماسه سيمان 1:5.</v>
      </c>
      <c r="P4555" s="630" t="s">
        <v>463</v>
      </c>
      <c r="Q4555" s="566">
        <v>12</v>
      </c>
      <c r="R4555" s="566" t="s">
        <v>52</v>
      </c>
      <c r="S4555" s="566" t="s">
        <v>25</v>
      </c>
      <c r="T4555" s="567" t="s">
        <v>4457</v>
      </c>
      <c r="U4555" s="625" t="s">
        <v>57</v>
      </c>
      <c r="V4555" s="568">
        <v>2647000</v>
      </c>
      <c r="W4555" s="17"/>
    </row>
    <row r="4556" spans="14:24" ht="50.1" customHeight="1">
      <c r="N4556" s="9">
        <v>12</v>
      </c>
      <c r="O4556" s="565" t="str">
        <f t="shared" si="791"/>
        <v>120102تهيه و نصب جدول‌هاي بتني پيش ساخته با سطح مقطع بيش از 0/05 تا 0/1 مترمربع با بتن به عيار250 كيلو گرم سيمان در مترمكعب و ملات ماسه سيمان 1:5.</v>
      </c>
      <c r="P4556" s="620">
        <v>120102</v>
      </c>
      <c r="Q4556" s="566">
        <v>12</v>
      </c>
      <c r="R4556" s="566" t="s">
        <v>52</v>
      </c>
      <c r="S4556" s="566" t="s">
        <v>25</v>
      </c>
      <c r="T4556" s="567" t="s">
        <v>4458</v>
      </c>
      <c r="U4556" s="625" t="s">
        <v>57</v>
      </c>
      <c r="V4556" s="568">
        <v>2274000</v>
      </c>
      <c r="W4556" s="17"/>
      <c r="X4556" s="554"/>
    </row>
    <row r="4557" spans="14:24" ht="50.1" customHeight="1">
      <c r="N4557" s="9">
        <v>12</v>
      </c>
      <c r="O4557" s="565" t="str">
        <f t="shared" si="791"/>
        <v>120103تهيه و نصب جدول‌هاي بتني پيش ساخته با سطح مقطع بيش از 0/1 متر مربع با بتن به عيار250 كيلو گرم سيمان در متر مكعب و ملات ماسه سيمان 1:5.</v>
      </c>
      <c r="P4557" s="620">
        <v>120103</v>
      </c>
      <c r="Q4557" s="566">
        <v>12</v>
      </c>
      <c r="R4557" s="566" t="s">
        <v>52</v>
      </c>
      <c r="S4557" s="566" t="s">
        <v>25</v>
      </c>
      <c r="T4557" s="567" t="s">
        <v>4459</v>
      </c>
      <c r="U4557" s="625" t="s">
        <v>57</v>
      </c>
      <c r="V4557" s="568">
        <v>1824000</v>
      </c>
      <c r="W4557" s="17"/>
      <c r="X4557" s="554"/>
    </row>
    <row r="4558" spans="14:24" ht="50.1" customHeight="1">
      <c r="N4558" s="9">
        <v>12</v>
      </c>
      <c r="O4558" s="565" t="str">
        <f t="shared" si="791"/>
        <v>120104تهيه و نصب جدول‌هاي پيش‌ساخته پرسي، با سطح مقطع تا 30/6 مترمربع و با حداقل مقاومت استوانه‌اي استاندارد، 280 كيلوگرم بر سانتي‌متر مربع، به همراه بند كشي و اجراي بتن تقويت جدول.</v>
      </c>
      <c r="P4558" s="620">
        <v>120104</v>
      </c>
      <c r="Q4558" s="566">
        <v>12</v>
      </c>
      <c r="R4558" s="566" t="s">
        <v>52</v>
      </c>
      <c r="S4558" s="566" t="s">
        <v>25</v>
      </c>
      <c r="T4558" s="567" t="s">
        <v>4460</v>
      </c>
      <c r="U4558" s="625" t="s">
        <v>57</v>
      </c>
      <c r="V4558" s="568">
        <v>2136000</v>
      </c>
      <c r="W4558" s="17"/>
      <c r="X4558" s="554"/>
    </row>
    <row r="4559" spans="14:24" ht="50.1" customHeight="1">
      <c r="N4559" s="9">
        <v>12</v>
      </c>
      <c r="O4559" s="565" t="str">
        <f t="shared" si="791"/>
        <v>120105تهيه و نصب جدول‌‌هاي پيش‌ساخته پرسي، با سطح مقطع بيش از 30/6 مترمربع و با حداقل مقاومت استوانه‌اي استاندارد، 280 كيلوگرم بر سانتي‌متر مربع، به همراه بند كشي و اجراي بتن تقويت جدول.</v>
      </c>
      <c r="P4559" s="620">
        <v>120105</v>
      </c>
      <c r="Q4559" s="566"/>
      <c r="R4559" s="566" t="s">
        <v>52</v>
      </c>
      <c r="S4559" s="566" t="s">
        <v>25</v>
      </c>
      <c r="T4559" s="567" t="s">
        <v>4461</v>
      </c>
      <c r="U4559" s="625" t="s">
        <v>57</v>
      </c>
      <c r="V4559" s="568">
        <v>1993000</v>
      </c>
      <c r="W4559" s="17"/>
      <c r="X4559" s="554"/>
    </row>
    <row r="4560" spans="14:24" ht="50.1" customHeight="1">
      <c r="N4560" s="9">
        <v>12</v>
      </c>
      <c r="O4560" s="565" t="str">
        <f t="shared" si="791"/>
        <v>120201تهيه و نصب دال بتني پيش ساخته (مسلح)، با عيار300 كيلو سيمان در متر مكعب، براي دال روي کانال‌ها، نهرها و يا به عنوان پل روي جوي‌ها و موارد مشابه.</v>
      </c>
      <c r="P4560" s="620">
        <v>120201</v>
      </c>
      <c r="Q4560" s="566">
        <v>12</v>
      </c>
      <c r="R4560" s="566" t="s">
        <v>52</v>
      </c>
      <c r="S4560" s="566" t="s">
        <v>25</v>
      </c>
      <c r="T4560" s="567" t="s">
        <v>4462</v>
      </c>
      <c r="U4560" s="625" t="s">
        <v>57</v>
      </c>
      <c r="V4560" s="568">
        <v>2410000</v>
      </c>
      <c r="W4560" s="17"/>
      <c r="X4560" s="554"/>
    </row>
    <row r="4561" spans="14:24" ht="50.1" customHeight="1">
      <c r="N4561" s="9">
        <v>12</v>
      </c>
      <c r="O4561" s="565" t="str">
        <f t="shared" si="791"/>
        <v>120202تهيه، ساخت و نصب قطعات بتني پيش ساخته براي تکيه گاه لوله (pipe sleeper) و كارهاي مشابه، با عيار 300 كيلو سيمان در متر مكعب بتن.</v>
      </c>
      <c r="P4561" s="620">
        <v>120202</v>
      </c>
      <c r="Q4561" s="566">
        <v>12</v>
      </c>
      <c r="R4561" s="566" t="s">
        <v>52</v>
      </c>
      <c r="S4561" s="566" t="s">
        <v>25</v>
      </c>
      <c r="T4561" s="567" t="s">
        <v>4463</v>
      </c>
      <c r="U4561" s="625" t="s">
        <v>57</v>
      </c>
      <c r="V4561" s="568">
        <v>2478000</v>
      </c>
      <c r="W4561" s="17"/>
      <c r="X4561" s="554"/>
    </row>
    <row r="4562" spans="14:24" ht="50.1" customHeight="1">
      <c r="N4562" s="9">
        <v>12</v>
      </c>
      <c r="O4562" s="565" t="str">
        <f t="shared" si="791"/>
        <v>120203تهيه و نصب قطعات بتني پيـش ساخته با عيار350 كيلو سيمان در متر مكعب و حجم تا 1/02 متر مكعب براي مسلح كردن خاك.</v>
      </c>
      <c r="P4562" s="620">
        <v>120203</v>
      </c>
      <c r="Q4562" s="566">
        <v>12</v>
      </c>
      <c r="R4562" s="566" t="s">
        <v>52</v>
      </c>
      <c r="S4562" s="566" t="s">
        <v>25</v>
      </c>
      <c r="T4562" s="567" t="s">
        <v>4464</v>
      </c>
      <c r="U4562" s="625" t="s">
        <v>57</v>
      </c>
      <c r="V4562" s="568">
        <v>4070000</v>
      </c>
      <c r="W4562" s="17"/>
      <c r="X4562" s="554"/>
    </row>
    <row r="4563" spans="14:24" ht="50.1" customHeight="1">
      <c r="N4563" s="9">
        <v>12</v>
      </c>
      <c r="O4563" s="565" t="str">
        <f t="shared" si="791"/>
        <v>120204تهيه و نصب قطعات بتني پيش ساخته باعيار350 كيلو سيمان در متر مكعب و حجم بيش از 1/02 تا 0/06 متر مكعب براي مسلح كردن خاك.</v>
      </c>
      <c r="P4563" s="620">
        <v>120204</v>
      </c>
      <c r="Q4563" s="566">
        <v>12</v>
      </c>
      <c r="R4563" s="566" t="s">
        <v>52</v>
      </c>
      <c r="S4563" s="566" t="s">
        <v>25</v>
      </c>
      <c r="T4563" s="567" t="s">
        <v>4465</v>
      </c>
      <c r="U4563" s="625" t="s">
        <v>57</v>
      </c>
      <c r="V4563" s="568">
        <v>3538000</v>
      </c>
      <c r="W4563" s="17"/>
      <c r="X4563" s="554"/>
    </row>
    <row r="4564" spans="14:24" ht="50.1" customHeight="1">
      <c r="N4564" s="9">
        <v>12</v>
      </c>
      <c r="O4564" s="565" t="str">
        <f t="shared" si="791"/>
        <v>120301تهيه و نصب لوله سيماني، به قطر داخلي 10 سانتي‌متر، با بتن به‌عيار300 كيلو سيمان در متر مكعب بتن.</v>
      </c>
      <c r="P4564" s="620">
        <v>120301</v>
      </c>
      <c r="Q4564" s="566">
        <v>12</v>
      </c>
      <c r="R4564" s="566" t="s">
        <v>52</v>
      </c>
      <c r="S4564" s="566" t="s">
        <v>25</v>
      </c>
      <c r="T4564" s="567" t="s">
        <v>4466</v>
      </c>
      <c r="U4564" s="625" t="s">
        <v>28</v>
      </c>
      <c r="V4564" s="568">
        <v>113500</v>
      </c>
      <c r="W4564" s="17"/>
      <c r="X4564" s="554"/>
    </row>
    <row r="4565" spans="14:24" ht="50.1" customHeight="1">
      <c r="N4565" s="9">
        <v>12</v>
      </c>
      <c r="O4565" s="565" t="str">
        <f t="shared" si="791"/>
        <v>120302تهيه و نصب لوله سيماني، به قطر داخلي 15 سانتي‌متر، با بتن به عيار 300 كيلو سيمان در متر مكعب بتن.</v>
      </c>
      <c r="P4565" s="620">
        <v>120302</v>
      </c>
      <c r="Q4565" s="566">
        <v>12</v>
      </c>
      <c r="R4565" s="566" t="s">
        <v>52</v>
      </c>
      <c r="S4565" s="566" t="s">
        <v>25</v>
      </c>
      <c r="T4565" s="567" t="s">
        <v>4467</v>
      </c>
      <c r="U4565" s="625" t="s">
        <v>28</v>
      </c>
      <c r="V4565" s="568">
        <v>119500</v>
      </c>
      <c r="W4565" s="17"/>
      <c r="X4565" s="554"/>
    </row>
    <row r="4566" spans="14:24" ht="50.1" customHeight="1">
      <c r="N4566" s="9">
        <v>12</v>
      </c>
      <c r="O4566" s="565" t="str">
        <f t="shared" si="791"/>
        <v>120303تهيه و نصب لوله سيماني، به قطر داخلي 20 سانتي‌متر، با بتن به‌عيار 300 كيلو سيمان در متر مكعب بتن.</v>
      </c>
      <c r="P4566" s="620">
        <v>120303</v>
      </c>
      <c r="Q4566" s="566">
        <v>12</v>
      </c>
      <c r="R4566" s="566" t="s">
        <v>52</v>
      </c>
      <c r="S4566" s="566" t="s">
        <v>25</v>
      </c>
      <c r="T4566" s="567" t="s">
        <v>4468</v>
      </c>
      <c r="U4566" s="625" t="s">
        <v>28</v>
      </c>
      <c r="V4566" s="568">
        <v>155500</v>
      </c>
      <c r="W4566" s="17"/>
      <c r="X4566" s="554"/>
    </row>
    <row r="4567" spans="14:24" ht="50.1" customHeight="1">
      <c r="N4567" s="9">
        <v>12</v>
      </c>
      <c r="O4567" s="565" t="str">
        <f t="shared" si="791"/>
        <v>120304تهيه و نصب لوله سيماني، به قطر داخلي 25 سانتي‌متر، با بتن به‌عيار300 كيلو سيمان در متر مكعب بتن.</v>
      </c>
      <c r="P4567" s="620">
        <v>120304</v>
      </c>
      <c r="Q4567" s="566">
        <v>12</v>
      </c>
      <c r="R4567" s="566" t="s">
        <v>52</v>
      </c>
      <c r="S4567" s="566" t="s">
        <v>25</v>
      </c>
      <c r="T4567" s="567" t="s">
        <v>4469</v>
      </c>
      <c r="U4567" s="625" t="s">
        <v>28</v>
      </c>
      <c r="V4567" s="568">
        <v>180000</v>
      </c>
      <c r="W4567" s="17"/>
      <c r="X4567" s="554"/>
    </row>
    <row r="4568" spans="14:24" ht="50.1" customHeight="1">
      <c r="N4568" s="9">
        <v>12</v>
      </c>
      <c r="O4568" s="565" t="str">
        <f t="shared" si="791"/>
        <v>120305تهيه و نصب لوله بتني به قطر داخلي 30 سانتي‌متر و ضخامت 6 سانتي‌متر، با بتن به‌عيار300 كيلو سيمان در متر مكعب بتن.</v>
      </c>
      <c r="P4568" s="620">
        <v>120305</v>
      </c>
      <c r="Q4568" s="566">
        <v>12</v>
      </c>
      <c r="R4568" s="566" t="s">
        <v>52</v>
      </c>
      <c r="S4568" s="566" t="s">
        <v>25</v>
      </c>
      <c r="T4568" s="567" t="s">
        <v>4470</v>
      </c>
      <c r="U4568" s="625" t="s">
        <v>28</v>
      </c>
      <c r="V4568" s="568">
        <v>267000</v>
      </c>
      <c r="W4568" s="17"/>
      <c r="X4568" s="554"/>
    </row>
    <row r="4569" spans="14:24" ht="50.1" customHeight="1">
      <c r="N4569" s="9">
        <v>12</v>
      </c>
      <c r="O4569" s="565" t="str">
        <f t="shared" si="791"/>
        <v>120306تهيه و نصب لوله بتني به قطر داخلي 40 سانتي‌متر و ضخامت 6 سانتي‌متر، با بتن به‌عيار300 كيلو سيمان در مترمكعب بتن.</v>
      </c>
      <c r="P4569" s="620">
        <v>120306</v>
      </c>
      <c r="Q4569" s="566">
        <v>12</v>
      </c>
      <c r="R4569" s="566" t="s">
        <v>52</v>
      </c>
      <c r="S4569" s="566" t="s">
        <v>25</v>
      </c>
      <c r="T4569" s="567" t="s">
        <v>4471</v>
      </c>
      <c r="U4569" s="625" t="s">
        <v>28</v>
      </c>
      <c r="V4569" s="568">
        <v>341500</v>
      </c>
      <c r="W4569" s="17"/>
      <c r="X4569" s="554"/>
    </row>
    <row r="4570" spans="14:24" ht="50.1" customHeight="1">
      <c r="N4570" s="9">
        <v>12</v>
      </c>
      <c r="O4570" s="565" t="str">
        <f t="shared" si="791"/>
        <v>120307تهيه و نصب لوله بتني به قطر داخلي 50 سانتي‌متر و ضخامت 6 سانتي‌متر، با بتن به‌عيار300 كيلو سيمان در متر مكعب بتن.</v>
      </c>
      <c r="P4570" s="620">
        <v>120307</v>
      </c>
      <c r="Q4570" s="566">
        <v>12</v>
      </c>
      <c r="R4570" s="566" t="s">
        <v>52</v>
      </c>
      <c r="S4570" s="566" t="s">
        <v>25</v>
      </c>
      <c r="T4570" s="567" t="s">
        <v>4472</v>
      </c>
      <c r="U4570" s="625" t="s">
        <v>28</v>
      </c>
      <c r="V4570" s="568">
        <v>448000</v>
      </c>
      <c r="W4570" s="17"/>
      <c r="X4570" s="554"/>
    </row>
    <row r="4571" spans="14:24" ht="50.1" customHeight="1">
      <c r="N4571" s="9">
        <v>12</v>
      </c>
      <c r="O4571" s="565" t="str">
        <f t="shared" si="791"/>
        <v>120308تهيه و نصب لوله بتني به قطر داخلي 60 سانتي‌متر و ضخامت 8 سانتي‌متر، با بتن به‌عيار300 كيلو سيمان در متر مكعب بتن.</v>
      </c>
      <c r="P4571" s="620">
        <v>120308</v>
      </c>
      <c r="Q4571" s="566">
        <v>12</v>
      </c>
      <c r="R4571" s="566" t="s">
        <v>52</v>
      </c>
      <c r="S4571" s="566" t="s">
        <v>25</v>
      </c>
      <c r="T4571" s="567" t="s">
        <v>4473</v>
      </c>
      <c r="U4571" s="625" t="s">
        <v>28</v>
      </c>
      <c r="V4571" s="568">
        <v>530500</v>
      </c>
      <c r="W4571" s="17"/>
      <c r="X4571" s="554"/>
    </row>
    <row r="4572" spans="14:24" ht="50.1" customHeight="1">
      <c r="N4572" s="9">
        <v>12</v>
      </c>
      <c r="O4572" s="565" t="str">
        <f t="shared" ref="O4572:O4635" si="792">LEFT(CONCATENATE(P4572,T4572),252)</f>
        <v>120309تهيه و نصب لوله بتني مسلح، به قطر داخلي 60 سانتي‌متر و ضخامت 8 سانتي‌متر با بتن به‌عيار300 كيلو سيمان در متر مكعب بتن.</v>
      </c>
      <c r="P4572" s="620">
        <v>120309</v>
      </c>
      <c r="Q4572" s="566">
        <v>12</v>
      </c>
      <c r="R4572" s="566" t="s">
        <v>52</v>
      </c>
      <c r="S4572" s="566" t="s">
        <v>25</v>
      </c>
      <c r="T4572" s="567" t="s">
        <v>4474</v>
      </c>
      <c r="U4572" s="625" t="s">
        <v>28</v>
      </c>
      <c r="V4572" s="568">
        <v>455500</v>
      </c>
      <c r="W4572" s="17"/>
      <c r="X4572" s="554"/>
    </row>
    <row r="4573" spans="14:24" ht="50.1" customHeight="1">
      <c r="N4573" s="9">
        <v>12</v>
      </c>
      <c r="O4573" s="565" t="str">
        <f t="shared" si="792"/>
        <v>120310تهيه و نصب لوله بتني مسلح، به قطر داخلي 80 سانتي‌متر و ضخامت 10 سانتي‌متر با بتن به‌عيار300 كيلو سيمان در متر مكعب بتن.</v>
      </c>
      <c r="P4573" s="620">
        <v>120310</v>
      </c>
      <c r="Q4573" s="566">
        <v>12</v>
      </c>
      <c r="R4573" s="566" t="s">
        <v>52</v>
      </c>
      <c r="S4573" s="566" t="s">
        <v>25</v>
      </c>
      <c r="T4573" s="567" t="s">
        <v>4475</v>
      </c>
      <c r="U4573" s="625" t="s">
        <v>28</v>
      </c>
      <c r="V4573" s="568">
        <v>609500</v>
      </c>
      <c r="W4573" s="17"/>
      <c r="X4573" s="554"/>
    </row>
    <row r="4574" spans="14:24" ht="50.1" customHeight="1">
      <c r="N4574" s="9">
        <v>12</v>
      </c>
      <c r="O4574" s="565" t="str">
        <f t="shared" si="792"/>
        <v>120311تهيه و نصب لوله بتني مسلح، به قطر داخلي 1 متر و ضخامت 10 سانتي‌متر با بتن به‌عيار300 كيلو سيمان در متر مكعب بتن.</v>
      </c>
      <c r="P4574" s="620">
        <v>120311</v>
      </c>
      <c r="Q4574" s="566">
        <v>12</v>
      </c>
      <c r="R4574" s="566" t="s">
        <v>52</v>
      </c>
      <c r="S4574" s="566" t="s">
        <v>25</v>
      </c>
      <c r="T4574" s="567" t="s">
        <v>4476</v>
      </c>
      <c r="U4574" s="625" t="s">
        <v>28</v>
      </c>
      <c r="V4574" s="568">
        <v>718500</v>
      </c>
      <c r="W4574" s="17"/>
      <c r="X4574" s="554"/>
    </row>
    <row r="4575" spans="14:24" ht="50.1" customHeight="1">
      <c r="N4575" s="9">
        <v>12</v>
      </c>
      <c r="O4575" s="565" t="str">
        <f t="shared" si="792"/>
        <v>120401تهيه و نصب كول‌هاي بتني مسلح پيش ساخته متشكل از سه قطعه در هر عمق، به منظور تحكيم قنات‌ها با بتن به‌عيار 300 كيلو سيمان در متر مكعب بتن و با مقطع تخم مرغي به ابعاد حدود120×80 سانتي‌متر، با پر كردن پشت كول.</v>
      </c>
      <c r="P4575" s="620">
        <v>120401</v>
      </c>
      <c r="Q4575" s="566">
        <v>12</v>
      </c>
      <c r="R4575" s="566" t="s">
        <v>52</v>
      </c>
      <c r="S4575" s="566" t="s">
        <v>25</v>
      </c>
      <c r="T4575" s="567" t="s">
        <v>4477</v>
      </c>
      <c r="U4575" s="625" t="s">
        <v>28</v>
      </c>
      <c r="V4575" s="568">
        <v>1530000</v>
      </c>
      <c r="W4575" s="17"/>
      <c r="X4575" s="554"/>
    </row>
    <row r="4576" spans="14:24" ht="50.1" customHeight="1">
      <c r="N4576" s="9">
        <v>12</v>
      </c>
      <c r="O4576" s="565" t="str">
        <f t="shared" si="792"/>
        <v>120501بنايي با بلوك سيماني توخالي و ملات ماسه سيمان 1:5.</v>
      </c>
      <c r="P4576" s="620">
        <v>120501</v>
      </c>
      <c r="Q4576" s="566">
        <v>12</v>
      </c>
      <c r="R4576" s="566" t="s">
        <v>52</v>
      </c>
      <c r="S4576" s="566" t="s">
        <v>25</v>
      </c>
      <c r="T4576" s="567" t="s">
        <v>4478</v>
      </c>
      <c r="U4576" s="625" t="s">
        <v>57</v>
      </c>
      <c r="V4576" s="568">
        <v>1155000</v>
      </c>
      <c r="W4576" s="17"/>
      <c r="X4576" s="554"/>
    </row>
    <row r="4577" spans="14:24" ht="50.1" customHeight="1">
      <c r="N4577" s="9">
        <v>12</v>
      </c>
      <c r="O4577" s="565" t="str">
        <f t="shared" si="792"/>
        <v>120502بنايي با بلوك سيماني تو خالي كف پر و ملات ماسه سيمان 1:5.</v>
      </c>
      <c r="P4577" s="620">
        <v>120502</v>
      </c>
      <c r="Q4577" s="566">
        <v>12</v>
      </c>
      <c r="R4577" s="566" t="s">
        <v>52</v>
      </c>
      <c r="S4577" s="566" t="s">
        <v>25</v>
      </c>
      <c r="T4577" s="567" t="s">
        <v>4479</v>
      </c>
      <c r="U4577" s="625" t="s">
        <v>57</v>
      </c>
      <c r="V4577" s="568">
        <v>1228000</v>
      </c>
      <c r="W4577" s="17"/>
      <c r="X4577" s="554"/>
    </row>
    <row r="4578" spans="14:24" ht="50.1" customHeight="1">
      <c r="N4578" s="9">
        <v>12</v>
      </c>
      <c r="O4578" s="565" t="str">
        <f t="shared" si="792"/>
        <v>120503بنايي با بلوك سيماني تو خالي به ضخامت حدود20 سانتي‌متر و ملات ماسه سيمان 1:5.</v>
      </c>
      <c r="P4578" s="620">
        <v>120503</v>
      </c>
      <c r="Q4578" s="566">
        <v>12</v>
      </c>
      <c r="R4578" s="566" t="s">
        <v>52</v>
      </c>
      <c r="S4578" s="566" t="s">
        <v>25</v>
      </c>
      <c r="T4578" s="567" t="s">
        <v>4480</v>
      </c>
      <c r="U4578" s="625" t="s">
        <v>23</v>
      </c>
      <c r="V4578" s="568">
        <v>246000</v>
      </c>
      <c r="W4578" s="17"/>
      <c r="X4578" s="554"/>
    </row>
    <row r="4579" spans="14:24" ht="50.1" customHeight="1">
      <c r="N4579" s="9">
        <v>12</v>
      </c>
      <c r="O4579" s="565" t="str">
        <f t="shared" si="792"/>
        <v>120504بنايي با بلوك سيماني توخالي كف پر به ضخامت حدود20 سانتي‌متر و ملات ماسه سيمان 1:5.</v>
      </c>
      <c r="P4579" s="620">
        <v>120504</v>
      </c>
      <c r="Q4579" s="566">
        <v>12</v>
      </c>
      <c r="R4579" s="566" t="s">
        <v>52</v>
      </c>
      <c r="S4579" s="566" t="s">
        <v>25</v>
      </c>
      <c r="T4579" s="567" t="s">
        <v>4481</v>
      </c>
      <c r="U4579" s="625" t="s">
        <v>23</v>
      </c>
      <c r="V4579" s="568">
        <v>269500</v>
      </c>
      <c r="W4579" s="17"/>
      <c r="X4579" s="554"/>
    </row>
    <row r="4580" spans="14:24" ht="50.1" customHeight="1">
      <c r="N4580" s="9">
        <v>12</v>
      </c>
      <c r="O4580" s="565" t="str">
        <f t="shared" si="792"/>
        <v>120505بنايي با بلوك سيماني تو خالي به ضخامت حدود10 سانتي‌متر و ملات ماسه سيمان 1:5.</v>
      </c>
      <c r="P4580" s="620">
        <v>120505</v>
      </c>
      <c r="Q4580" s="566">
        <v>12</v>
      </c>
      <c r="R4580" s="566" t="s">
        <v>52</v>
      </c>
      <c r="S4580" s="566" t="s">
        <v>25</v>
      </c>
      <c r="T4580" s="567" t="s">
        <v>4482</v>
      </c>
      <c r="U4580" s="625" t="s">
        <v>23</v>
      </c>
      <c r="V4580" s="568">
        <v>151000</v>
      </c>
      <c r="W4580" s="17"/>
      <c r="X4580" s="554"/>
    </row>
    <row r="4581" spans="14:24" ht="50.1" customHeight="1">
      <c r="N4581" s="9">
        <v>12</v>
      </c>
      <c r="O4581" s="565" t="str">
        <f t="shared" si="792"/>
        <v>120506بنايي با بلوك سيماني توخالي كف پر به ضخامت حدود 10 سانتي‌متر و ملات ماسه سيمان 1:5.</v>
      </c>
      <c r="P4581" s="620">
        <v>120506</v>
      </c>
      <c r="Q4581" s="566">
        <v>12</v>
      </c>
      <c r="R4581" s="566" t="s">
        <v>52</v>
      </c>
      <c r="S4581" s="566" t="s">
        <v>25</v>
      </c>
      <c r="T4581" s="567" t="s">
        <v>4483</v>
      </c>
      <c r="U4581" s="625" t="s">
        <v>23</v>
      </c>
      <c r="V4581" s="568">
        <v>157500</v>
      </c>
      <c r="W4581" s="17"/>
      <c r="X4581" s="554"/>
    </row>
    <row r="4582" spans="14:24" ht="50.1" customHeight="1">
      <c r="N4582" s="9">
        <v>12</v>
      </c>
      <c r="O4582" s="565" t="str">
        <f t="shared" si="792"/>
        <v>120507اضافه بها به رديف‌هاي بنايي با بلوک، در صورتي که ديوار با ميل مهار تقويت شده باشد.</v>
      </c>
      <c r="P4582" s="620">
        <v>120507</v>
      </c>
      <c r="Q4582" s="566">
        <v>12</v>
      </c>
      <c r="R4582" s="566" t="s">
        <v>52</v>
      </c>
      <c r="S4582" s="566" t="s">
        <v>25</v>
      </c>
      <c r="T4582" s="567" t="s">
        <v>4484</v>
      </c>
      <c r="U4582" s="625" t="s">
        <v>57</v>
      </c>
      <c r="V4582" s="568">
        <v>20500</v>
      </c>
      <c r="W4582" s="17"/>
      <c r="X4582" s="554"/>
    </row>
    <row r="4583" spans="14:24" ht="50.1" customHeight="1">
      <c r="N4583" s="9">
        <v>12</v>
      </c>
      <c r="O4583" s="565" t="str">
        <f t="shared" si="792"/>
        <v>120601بنايي باآجر سيماني به ابعاد آجر فشاري و ملات ماسه سيمان 1:5، به ضخامت 1/5 آجر و بيشتر.</v>
      </c>
      <c r="P4583" s="620">
        <v>120601</v>
      </c>
      <c r="Q4583" s="566">
        <v>12</v>
      </c>
      <c r="R4583" s="566" t="s">
        <v>52</v>
      </c>
      <c r="S4583" s="566" t="s">
        <v>25</v>
      </c>
      <c r="T4583" s="567" t="s">
        <v>4485</v>
      </c>
      <c r="U4583" s="625" t="s">
        <v>57</v>
      </c>
      <c r="V4583" s="568">
        <v>2261000</v>
      </c>
      <c r="W4583" s="17"/>
      <c r="X4583" s="554"/>
    </row>
    <row r="4584" spans="14:24" ht="50.1" customHeight="1">
      <c r="N4584" s="9">
        <v>12</v>
      </c>
      <c r="O4584" s="565" t="str">
        <f t="shared" si="792"/>
        <v>120602بنايي باآجر سيماني به ابعاد آجر فشاري، براي ديوارسازي به ضخامت يك آجر با ملات ماسه سيمان 1:5.</v>
      </c>
      <c r="P4584" s="620">
        <v>120602</v>
      </c>
      <c r="Q4584" s="566">
        <v>12</v>
      </c>
      <c r="R4584" s="566" t="s">
        <v>52</v>
      </c>
      <c r="S4584" s="566" t="s">
        <v>25</v>
      </c>
      <c r="T4584" s="567" t="s">
        <v>4486</v>
      </c>
      <c r="U4584" s="625" t="s">
        <v>23</v>
      </c>
      <c r="V4584" s="568">
        <v>502500</v>
      </c>
      <c r="W4584" s="17"/>
      <c r="X4584" s="554"/>
    </row>
    <row r="4585" spans="14:24" ht="50.1" customHeight="1">
      <c r="N4585" s="9">
        <v>12</v>
      </c>
      <c r="O4585" s="565" t="str">
        <f t="shared" si="792"/>
        <v>120603بنايي با آجر سيماني به ابعاد آجر فشاري، براي ديوار سازي به‌ضخامت نيم آجر با ملات ماسه سيمان 1:5.</v>
      </c>
      <c r="P4585" s="620">
        <v>120603</v>
      </c>
      <c r="Q4585" s="566">
        <v>12</v>
      </c>
      <c r="R4585" s="566" t="s">
        <v>52</v>
      </c>
      <c r="S4585" s="566" t="s">
        <v>25</v>
      </c>
      <c r="T4585" s="567" t="s">
        <v>4487</v>
      </c>
      <c r="U4585" s="625" t="s">
        <v>23</v>
      </c>
      <c r="V4585" s="568">
        <v>259500</v>
      </c>
      <c r="W4585" s="17"/>
      <c r="X4585" s="554"/>
    </row>
    <row r="4586" spans="14:24" ht="50.1" customHeight="1">
      <c r="N4586" s="9">
        <v>12</v>
      </c>
      <c r="O4586" s="565" t="str">
        <f t="shared" si="792"/>
        <v>120701پر كردن حفره‌هاي بلوك‌هاي سيماني تو خالي با ملات ماسه سيمان 1:5 به ازاي هر متر مكعب حجم بلوك چيني.</v>
      </c>
      <c r="P4586" s="620">
        <v>120701</v>
      </c>
      <c r="Q4586" s="566">
        <v>12</v>
      </c>
      <c r="R4586" s="566" t="s">
        <v>52</v>
      </c>
      <c r="S4586" s="566" t="s">
        <v>25</v>
      </c>
      <c r="T4586" s="567" t="s">
        <v>4488</v>
      </c>
      <c r="U4586" s="625" t="s">
        <v>57</v>
      </c>
      <c r="V4586" s="568">
        <v>619000</v>
      </c>
      <c r="W4586" s="17"/>
      <c r="X4586" s="554"/>
    </row>
    <row r="4587" spans="14:24" ht="50.1" customHeight="1">
      <c r="N4587" s="9">
        <v>12</v>
      </c>
      <c r="O4587" s="565" t="str">
        <f t="shared" si="792"/>
        <v>120702اضافه بها به رديف‌هاي بلوك چيني كه در پايين تراز آب انجام شود و استفاده از تلمبه موتوري حين اجراي عمليات الزامي باشد.</v>
      </c>
      <c r="P4587" s="620">
        <v>120702</v>
      </c>
      <c r="Q4587" s="566">
        <v>12</v>
      </c>
      <c r="R4587" s="566" t="s">
        <v>52</v>
      </c>
      <c r="S4587" s="566" t="s">
        <v>25</v>
      </c>
      <c r="T4587" s="567" t="s">
        <v>4489</v>
      </c>
      <c r="U4587" s="625" t="s">
        <v>57</v>
      </c>
      <c r="V4587" s="568">
        <v>122000</v>
      </c>
      <c r="W4587" s="17"/>
      <c r="X4587" s="554"/>
    </row>
    <row r="4588" spans="14:24" ht="50.1" customHeight="1">
      <c r="N4588" s="9">
        <v>12</v>
      </c>
      <c r="O4588" s="565" t="str">
        <f t="shared" si="792"/>
        <v>120703اضافه بهاي نما چيني با بلوك سيماني.</v>
      </c>
      <c r="P4588" s="620">
        <v>120703</v>
      </c>
      <c r="Q4588" s="566">
        <v>12</v>
      </c>
      <c r="R4588" s="566" t="s">
        <v>52</v>
      </c>
      <c r="S4588" s="566" t="s">
        <v>25</v>
      </c>
      <c r="T4588" s="567" t="s">
        <v>4490</v>
      </c>
      <c r="U4588" s="625" t="s">
        <v>23</v>
      </c>
      <c r="V4588" s="568">
        <v>53300</v>
      </c>
      <c r="W4588" s="17"/>
      <c r="X4588" s="554"/>
    </row>
    <row r="4589" spans="14:24" ht="50.1" customHeight="1">
      <c r="N4589" s="9">
        <v>12</v>
      </c>
      <c r="O4589" s="565" t="str">
        <f t="shared" si="792"/>
        <v>120704اضافه بهاي نماچيني با آجر سيماني به ابعاد آجر فشاري.</v>
      </c>
      <c r="P4589" s="620">
        <v>120704</v>
      </c>
      <c r="Q4589" s="566">
        <v>12</v>
      </c>
      <c r="R4589" s="566" t="s">
        <v>52</v>
      </c>
      <c r="S4589" s="566" t="s">
        <v>25</v>
      </c>
      <c r="T4589" s="567" t="s">
        <v>4491</v>
      </c>
      <c r="U4589" s="625" t="s">
        <v>23</v>
      </c>
      <c r="V4589" s="568">
        <v>121500</v>
      </c>
      <c r="W4589" s="17"/>
      <c r="X4589" s="554"/>
    </row>
    <row r="4590" spans="14:24" ht="50.1" customHeight="1">
      <c r="N4590" s="9">
        <v>12</v>
      </c>
      <c r="O4590" s="565" t="str">
        <f t="shared" si="792"/>
        <v>120801بنايي با بلوك‌هاي بتني پيش ساخته از بتن سبك (بتن گازي) باملات مخصوص یا ملات ماسه سيمان 1:5 به ضخامت تا10 سانتي‌متر.</v>
      </c>
      <c r="P4590" s="620">
        <v>120801</v>
      </c>
      <c r="Q4590" s="566">
        <v>12</v>
      </c>
      <c r="R4590" s="566" t="s">
        <v>52</v>
      </c>
      <c r="S4590" s="566" t="s">
        <v>25</v>
      </c>
      <c r="T4590" s="567" t="s">
        <v>4492</v>
      </c>
      <c r="U4590" s="625" t="s">
        <v>23</v>
      </c>
      <c r="V4590" s="568">
        <v>199000</v>
      </c>
      <c r="W4590" s="17"/>
      <c r="X4590" s="554"/>
    </row>
    <row r="4591" spans="14:24" ht="50.1" customHeight="1">
      <c r="N4591" s="9">
        <v>12</v>
      </c>
      <c r="O4591" s="565" t="str">
        <f t="shared" si="792"/>
        <v>120802بنايي با بلوك‌هاي بتني پيش ساخته از بتن سبك (بتن گازي) با ملات  مخصوص یا ملات ماسه سيمان 1:5 به ضخامت بيشتر از 10 سانتي‌متر تا 15 سانتي‌متر.</v>
      </c>
      <c r="P4591" s="620">
        <v>120802</v>
      </c>
      <c r="Q4591" s="566">
        <v>12</v>
      </c>
      <c r="R4591" s="566" t="s">
        <v>52</v>
      </c>
      <c r="S4591" s="566" t="s">
        <v>25</v>
      </c>
      <c r="T4591" s="567" t="s">
        <v>4493</v>
      </c>
      <c r="U4591" s="625" t="s">
        <v>23</v>
      </c>
      <c r="V4591" s="568">
        <v>276000</v>
      </c>
      <c r="W4591" s="17"/>
      <c r="X4591" s="554"/>
    </row>
    <row r="4592" spans="14:24" ht="50.1" customHeight="1">
      <c r="N4592" s="9">
        <v>12</v>
      </c>
      <c r="O4592" s="565" t="str">
        <f t="shared" si="792"/>
        <v>120803بنايي با بلوك‌هاي بتني پيش ساخته از بتن سبك (بتن گازي) باملات مخصوص یا ملات ماسه سيمان 1:5 به ضخامت بيشتر از 15 سانتي‌متر تا20 سانتي‌متر.</v>
      </c>
      <c r="P4592" s="620">
        <v>120803</v>
      </c>
      <c r="Q4592" s="566">
        <v>12</v>
      </c>
      <c r="R4592" s="566" t="s">
        <v>52</v>
      </c>
      <c r="S4592" s="566" t="s">
        <v>25</v>
      </c>
      <c r="T4592" s="567" t="s">
        <v>4494</v>
      </c>
      <c r="U4592" s="625" t="s">
        <v>23</v>
      </c>
      <c r="V4592" s="568">
        <v>324500</v>
      </c>
      <c r="W4592" s="17"/>
      <c r="X4592" s="554"/>
    </row>
    <row r="4593" spans="14:24" ht="50.1" customHeight="1">
      <c r="N4593" s="9">
        <v>12</v>
      </c>
      <c r="O4593" s="565" t="str">
        <f t="shared" si="792"/>
        <v>120804بنايي با بلوك‌هاي بتني پيش ساخته از بتن سبك (بتن گازي) باملات مخصوص  یا ملات ماسه سيمان 1:5 به ضخامت بيشتر از 20 سانتي‌متر تا 25 سانتي‌متر.</v>
      </c>
      <c r="P4593" s="620">
        <v>120804</v>
      </c>
      <c r="Q4593" s="566">
        <v>12</v>
      </c>
      <c r="R4593" s="566" t="s">
        <v>52</v>
      </c>
      <c r="S4593" s="566" t="s">
        <v>25</v>
      </c>
      <c r="T4593" s="567" t="s">
        <v>4495</v>
      </c>
      <c r="U4593" s="625" t="s">
        <v>23</v>
      </c>
      <c r="V4593" s="568">
        <v>378500</v>
      </c>
      <c r="W4593" s="17"/>
      <c r="X4593" s="554"/>
    </row>
    <row r="4594" spans="14:24" ht="50.1" customHeight="1">
      <c r="N4594" s="9">
        <v>12</v>
      </c>
      <c r="O4594" s="565" t="str">
        <f t="shared" si="792"/>
        <v>120805بنايي با بلوك‌هاي بتني پيش ساخته از بتن سبك (بتن گازي) باملات مخصوص یا ملات ماسه سيمان 1:5 به ضخامت بيشتر از 25 سانتي‌متر تا30 سانتي‌متر.</v>
      </c>
      <c r="P4594" s="620">
        <v>120805</v>
      </c>
      <c r="Q4594" s="566">
        <v>12</v>
      </c>
      <c r="R4594" s="566" t="s">
        <v>52</v>
      </c>
      <c r="S4594" s="566" t="s">
        <v>25</v>
      </c>
      <c r="T4594" s="567" t="s">
        <v>4496</v>
      </c>
      <c r="U4594" s="625" t="s">
        <v>23</v>
      </c>
      <c r="V4594" s="568">
        <v>437500</v>
      </c>
      <c r="W4594" s="17"/>
      <c r="X4594" s="554"/>
    </row>
    <row r="4595" spans="14:24" ht="50.1" customHeight="1">
      <c r="N4595" s="9">
        <v>12</v>
      </c>
      <c r="O4595" s="565" t="str">
        <f t="shared" si="792"/>
        <v>120901تهيه مصالح، حمل و اجراي كفپوش‌هاي بتني پيش‌ساخته پرسي، به ضخامت 4 تا 5 سانتي‌متر و به سطح تا 16 دسي‌مترمربع، براي هر كفپوش، با هر نوع ملات ماسه سيمان.</v>
      </c>
      <c r="P4595" s="620">
        <v>120901</v>
      </c>
      <c r="Q4595" s="566">
        <v>12</v>
      </c>
      <c r="R4595" s="566" t="s">
        <v>52</v>
      </c>
      <c r="S4595" s="566" t="s">
        <v>25</v>
      </c>
      <c r="T4595" s="567" t="s">
        <v>4497</v>
      </c>
      <c r="U4595" s="625" t="s">
        <v>23</v>
      </c>
      <c r="V4595" s="568">
        <v>252500</v>
      </c>
      <c r="W4595" s="17"/>
      <c r="X4595" s="554"/>
    </row>
    <row r="4596" spans="14:24" ht="50.1" customHeight="1">
      <c r="N4596" s="9">
        <v>12</v>
      </c>
      <c r="O4596" s="565" t="str">
        <f t="shared" si="792"/>
        <v>120902تهيه مصالح، حمل و اجراي كفپوش‌هاي بتني پيش‌ساخته پرسي، به ضخامت 4 تا 5 سانتي‌متر و به سطح بيش از 16 دسي‌مترمربع، براي هر كفپوش، با هر نوع ملات ماسه سيمان.</v>
      </c>
      <c r="P4596" s="620">
        <v>120902</v>
      </c>
      <c r="Q4596" s="566">
        <v>12</v>
      </c>
      <c r="R4596" s="566" t="s">
        <v>52</v>
      </c>
      <c r="S4596" s="566"/>
      <c r="T4596" s="567" t="s">
        <v>4498</v>
      </c>
      <c r="U4596" s="625" t="s">
        <v>23</v>
      </c>
      <c r="V4596" s="568">
        <v>259000</v>
      </c>
      <c r="W4596" s="17"/>
      <c r="X4596" s="554"/>
    </row>
    <row r="4597" spans="14:24" ht="50.1" customHeight="1">
      <c r="N4597" s="9">
        <v>12</v>
      </c>
      <c r="O4597" s="565" t="str">
        <f t="shared" si="792"/>
        <v>120903تهيه مصالح، حمل و اجراي كفپوش‌هاي بتني پيش‌ساخته ويبره‌اي، به ضخامت 4 تا 5 سانتي‌متر و به سطح تا 16 دسي‌مترمربع، براي هر كفپوش، با هر نوع ملات ماسه سيمان.</v>
      </c>
      <c r="P4597" s="620">
        <v>120903</v>
      </c>
      <c r="Q4597" s="566">
        <v>12</v>
      </c>
      <c r="R4597" s="566" t="s">
        <v>52</v>
      </c>
      <c r="S4597" s="566"/>
      <c r="T4597" s="567" t="s">
        <v>4499</v>
      </c>
      <c r="U4597" s="625" t="s">
        <v>23</v>
      </c>
      <c r="V4597" s="568">
        <v>247500</v>
      </c>
      <c r="W4597" s="17"/>
      <c r="X4597" s="554"/>
    </row>
    <row r="4598" spans="14:24" ht="50.1" customHeight="1">
      <c r="N4598" s="9">
        <v>12</v>
      </c>
      <c r="O4598" s="565" t="str">
        <f t="shared" si="792"/>
        <v>120904تهيه مصالح، حمل و اجراي كفپوش‌هاي بتني پيش‌ساخته ويبره‌اي، به ضخامت 4 تا 5 سانتي‌متر و به سطح بيش از 16 دسي‌مترمربع، براي هر كفپوش، با هر نوع ملات ماسه سيمان.</v>
      </c>
      <c r="P4598" s="620">
        <v>120904</v>
      </c>
      <c r="Q4598" s="566">
        <v>12</v>
      </c>
      <c r="R4598" s="566" t="s">
        <v>52</v>
      </c>
      <c r="S4598" s="566"/>
      <c r="T4598" s="567" t="s">
        <v>4500</v>
      </c>
      <c r="U4598" s="625" t="s">
        <v>23</v>
      </c>
      <c r="V4598" s="568">
        <v>254000</v>
      </c>
      <c r="W4598" s="17"/>
      <c r="X4598" s="554"/>
    </row>
    <row r="4599" spans="14:24" ht="50.1" customHeight="1">
      <c r="N4599" s="9">
        <v>12</v>
      </c>
      <c r="O4599" s="565" t="str">
        <f t="shared" si="792"/>
        <v>120905اضافه بهاي طرح‌دار بودن كفپوش بتني پيش‌ساخته پرسي.</v>
      </c>
      <c r="P4599" s="620">
        <v>120905</v>
      </c>
      <c r="Q4599" s="566">
        <v>12</v>
      </c>
      <c r="R4599" s="566" t="s">
        <v>52</v>
      </c>
      <c r="S4599" s="566"/>
      <c r="T4599" s="567" t="s">
        <v>4501</v>
      </c>
      <c r="U4599" s="625" t="s">
        <v>23</v>
      </c>
      <c r="V4599" s="568">
        <v>39100</v>
      </c>
      <c r="W4599" s="17"/>
      <c r="X4599" s="554"/>
    </row>
    <row r="4600" spans="14:24" ht="50.1" customHeight="1">
      <c r="N4600" s="9">
        <v>12</v>
      </c>
      <c r="O4600" s="565" t="str">
        <f t="shared" si="792"/>
        <v>120906اضافه بهاي رنگي بودن كفپوش بتني پيش‌ساخته  پرسي.</v>
      </c>
      <c r="P4600" s="620">
        <v>120906</v>
      </c>
      <c r="Q4600" s="566">
        <v>12</v>
      </c>
      <c r="R4600" s="566" t="s">
        <v>52</v>
      </c>
      <c r="S4600" s="566"/>
      <c r="T4600" s="567" t="s">
        <v>4502</v>
      </c>
      <c r="U4600" s="625" t="s">
        <v>23</v>
      </c>
      <c r="V4600" s="568">
        <v>19600</v>
      </c>
      <c r="W4600" s="17"/>
      <c r="X4600" s="554"/>
    </row>
    <row r="4601" spans="14:24" ht="50.1" customHeight="1">
      <c r="N4601" s="9">
        <v>12</v>
      </c>
      <c r="O4601" s="565" t="str">
        <f t="shared" si="792"/>
        <v>121001بنايي با بلوك سيماني توخالي كف پر تهيه شده با دانه رس منبسط شده‏، به ضخامت تا 10 سانتي‌متر با ملات ماسه و سيمان 1:5.</v>
      </c>
      <c r="P4601" s="620">
        <v>121001</v>
      </c>
      <c r="Q4601" s="566">
        <v>12</v>
      </c>
      <c r="R4601" s="566" t="s">
        <v>52</v>
      </c>
      <c r="S4601" s="566" t="s">
        <v>25</v>
      </c>
      <c r="T4601" s="567" t="s">
        <v>4503</v>
      </c>
      <c r="U4601" s="625" t="s">
        <v>23</v>
      </c>
      <c r="V4601" s="568">
        <v>186000</v>
      </c>
      <c r="W4601" s="17"/>
      <c r="X4601" s="554"/>
    </row>
    <row r="4602" spans="14:24" ht="50.1" customHeight="1">
      <c r="N4602" s="9">
        <v>12</v>
      </c>
      <c r="O4602" s="565" t="str">
        <f t="shared" si="792"/>
        <v>121002بنايي با بلوك سيماني توخالي كف پر تهيه شده با دانه رس منبسط شده، به ضخامت حدود 15 سانتي‌متر با ملات ماسه و سيمان 1:5.</v>
      </c>
      <c r="P4602" s="620">
        <v>121002</v>
      </c>
      <c r="Q4602" s="566">
        <v>12</v>
      </c>
      <c r="R4602" s="566" t="s">
        <v>52</v>
      </c>
      <c r="S4602" s="566" t="s">
        <v>25</v>
      </c>
      <c r="T4602" s="567" t="s">
        <v>4504</v>
      </c>
      <c r="U4602" s="625" t="s">
        <v>23</v>
      </c>
      <c r="V4602" s="568">
        <v>273500</v>
      </c>
      <c r="W4602" s="17"/>
      <c r="X4602" s="554"/>
    </row>
    <row r="4603" spans="14:24" ht="50.1" customHeight="1">
      <c r="N4603" s="9">
        <v>12</v>
      </c>
      <c r="O4603" s="565" t="str">
        <f t="shared" si="792"/>
        <v>121003بنايي با بلوك سيماني توخالي كف پر تهيه شده با دانه رس منبسط شده‏‏‏، به ضخامت حدود 20 سانتي‌متر با ملات ماسه و سيمان 1:5.</v>
      </c>
      <c r="P4603" s="620">
        <v>121003</v>
      </c>
      <c r="Q4603" s="566">
        <v>12</v>
      </c>
      <c r="R4603" s="573" t="s">
        <v>52</v>
      </c>
      <c r="S4603" s="566" t="s">
        <v>25</v>
      </c>
      <c r="T4603" s="567" t="s">
        <v>4505</v>
      </c>
      <c r="U4603" s="625" t="s">
        <v>23</v>
      </c>
      <c r="V4603" s="568">
        <v>366500</v>
      </c>
      <c r="W4603" s="17"/>
      <c r="X4603" s="554"/>
    </row>
    <row r="4604" spans="14:24" ht="50.1" customHeight="1">
      <c r="N4604" s="9">
        <v>12</v>
      </c>
      <c r="O4604" s="565" t="str">
        <f t="shared" si="792"/>
        <v>121004اضافه بها به رديف‌هاي 121002 و 121003 در صورت سه جداره بودن بلوك‌هاي مصرفي.</v>
      </c>
      <c r="P4604" s="620">
        <v>121004</v>
      </c>
      <c r="Q4604" s="566">
        <v>12</v>
      </c>
      <c r="R4604" s="573" t="s">
        <v>52</v>
      </c>
      <c r="S4604" s="566" t="s">
        <v>25</v>
      </c>
      <c r="T4604" s="567" t="s">
        <v>4506</v>
      </c>
      <c r="U4604" s="625" t="s">
        <v>23</v>
      </c>
      <c r="V4604" s="568">
        <v>34500</v>
      </c>
      <c r="W4604" s="17"/>
      <c r="X4604" s="554"/>
    </row>
    <row r="4605" spans="14:24" ht="50.1" customHeight="1">
      <c r="N4605" s="9">
        <v>12</v>
      </c>
      <c r="O4605" s="565" t="str">
        <f t="shared" si="792"/>
        <v>121005اضافه بها به رديف‌هاي 121001 تا 121003 در صورت استفاده از ملات آماده محتوي رس منبسط شده ريزدانه سبك.</v>
      </c>
      <c r="P4605" s="620">
        <v>121005</v>
      </c>
      <c r="Q4605" s="566">
        <v>12</v>
      </c>
      <c r="R4605" s="573" t="s">
        <v>52</v>
      </c>
      <c r="S4605" s="566" t="s">
        <v>25</v>
      </c>
      <c r="T4605" s="567" t="s">
        <v>4507</v>
      </c>
      <c r="U4605" s="625" t="s">
        <v>23</v>
      </c>
      <c r="V4605" s="568">
        <v>17200</v>
      </c>
      <c r="W4605" s="17"/>
      <c r="X4605" s="554"/>
    </row>
    <row r="4606" spans="14:24" ht="50.1" customHeight="1">
      <c r="N4606" s="91" t="s">
        <v>594</v>
      </c>
      <c r="O4606" s="565" t="str">
        <f t="shared" si="792"/>
        <v>121006پیش ساخته</v>
      </c>
      <c r="P4606" s="597" t="s">
        <v>591</v>
      </c>
      <c r="Q4606" s="566">
        <v>12</v>
      </c>
      <c r="R4606" s="573" t="s">
        <v>52</v>
      </c>
      <c r="S4606" s="566" t="s">
        <v>25</v>
      </c>
      <c r="T4606" s="571" t="s">
        <v>590</v>
      </c>
      <c r="U4606" s="626" t="s">
        <v>23</v>
      </c>
      <c r="V4606" s="90">
        <v>10000</v>
      </c>
      <c r="W4606" s="17"/>
    </row>
    <row r="4607" spans="14:24" ht="50.1" customHeight="1">
      <c r="N4607" s="91" t="s">
        <v>594</v>
      </c>
      <c r="O4607" s="565" t="str">
        <f t="shared" si="792"/>
        <v>121007پیش ساخته 1</v>
      </c>
      <c r="P4607" s="597" t="s">
        <v>592</v>
      </c>
      <c r="Q4607" s="566">
        <v>12</v>
      </c>
      <c r="R4607" s="573" t="s">
        <v>52</v>
      </c>
      <c r="S4607" s="566" t="s">
        <v>25</v>
      </c>
      <c r="T4607" s="571" t="s">
        <v>7057</v>
      </c>
      <c r="U4607" s="626" t="s">
        <v>23</v>
      </c>
      <c r="V4607" s="90">
        <v>10001</v>
      </c>
      <c r="W4607" s="17"/>
    </row>
    <row r="4608" spans="14:24" ht="50.1" customHeight="1">
      <c r="N4608" s="91" t="s">
        <v>594</v>
      </c>
      <c r="O4608" s="565" t="str">
        <f t="shared" si="792"/>
        <v>121008پیش ساخته 2</v>
      </c>
      <c r="P4608" s="597" t="s">
        <v>593</v>
      </c>
      <c r="Q4608" s="566">
        <v>12</v>
      </c>
      <c r="R4608" s="573" t="s">
        <v>52</v>
      </c>
      <c r="S4608" s="566" t="s">
        <v>25</v>
      </c>
      <c r="T4608" s="571" t="s">
        <v>7058</v>
      </c>
      <c r="U4608" s="626" t="s">
        <v>23</v>
      </c>
      <c r="V4608" s="90">
        <v>10002</v>
      </c>
      <c r="W4608" s="17"/>
    </row>
    <row r="4609" spans="14:24" ht="50.1" customHeight="1">
      <c r="N4609" s="9">
        <v>13</v>
      </c>
      <c r="O4609" s="565" t="str">
        <f t="shared" si="792"/>
        <v>130101عايق كاري رطوبتي با يک قشر اندود قير.</v>
      </c>
      <c r="P4609" s="630" t="s">
        <v>464</v>
      </c>
      <c r="Q4609" s="566">
        <v>13</v>
      </c>
      <c r="R4609" s="566" t="s">
        <v>9</v>
      </c>
      <c r="S4609" s="566" t="s">
        <v>25</v>
      </c>
      <c r="T4609" s="567" t="s">
        <v>4508</v>
      </c>
      <c r="U4609" s="625" t="s">
        <v>23</v>
      </c>
      <c r="V4609" s="568">
        <v>22200</v>
      </c>
      <c r="W4609" s="17"/>
    </row>
    <row r="4610" spans="14:24" ht="50.1" customHeight="1">
      <c r="N4610" s="9">
        <v>13</v>
      </c>
      <c r="O4610" s="565" t="str">
        <f t="shared" si="792"/>
        <v>130102عايق كاري رطوبتي در زير عايق‌هاي مختلف حرارتي با قير پليمري اصلاح شده.</v>
      </c>
      <c r="P4610" s="620">
        <v>130102</v>
      </c>
      <c r="Q4610" s="566">
        <v>13</v>
      </c>
      <c r="R4610" s="566" t="s">
        <v>9</v>
      </c>
      <c r="S4610" s="566" t="s">
        <v>25</v>
      </c>
      <c r="T4610" s="567" t="s">
        <v>4509</v>
      </c>
      <c r="U4610" s="625" t="s">
        <v>23</v>
      </c>
      <c r="V4610" s="568">
        <v>79400</v>
      </c>
      <c r="W4610" s="17"/>
      <c r="X4610" s="554"/>
    </row>
    <row r="4611" spans="14:24" ht="50.1" customHeight="1">
      <c r="N4611" s="9">
        <v>13</v>
      </c>
      <c r="O4611" s="565" t="str">
        <f t="shared" si="792"/>
        <v>130201عايق كاري رطوبتي، با دو قشر اندود قير و يک لايه گوني براي سطوح حمام‌ها، توالت‌ها و روي پي‌ها.</v>
      </c>
      <c r="P4611" s="620">
        <v>130201</v>
      </c>
      <c r="Q4611" s="566">
        <v>13</v>
      </c>
      <c r="R4611" s="566" t="s">
        <v>9</v>
      </c>
      <c r="S4611" s="566" t="s">
        <v>25</v>
      </c>
      <c r="T4611" s="567" t="s">
        <v>4510</v>
      </c>
      <c r="U4611" s="625" t="s">
        <v>23</v>
      </c>
      <c r="V4611" s="568">
        <v>85900</v>
      </c>
      <c r="W4611" s="17"/>
      <c r="X4611" s="554"/>
    </row>
    <row r="4612" spans="14:24" ht="50.1" customHeight="1">
      <c r="N4612" s="9">
        <v>13</v>
      </c>
      <c r="O4612" s="565" t="str">
        <f t="shared" si="792"/>
        <v>130202عايق كاري رطوبتي، با دو قشر اندود قير و يک لايه گوني براي ساير سطوح.</v>
      </c>
      <c r="P4612" s="620">
        <v>130202</v>
      </c>
      <c r="Q4612" s="566">
        <v>13</v>
      </c>
      <c r="R4612" s="566" t="s">
        <v>9</v>
      </c>
      <c r="S4612" s="566" t="s">
        <v>25</v>
      </c>
      <c r="T4612" s="567" t="s">
        <v>4511</v>
      </c>
      <c r="U4612" s="625" t="s">
        <v>23</v>
      </c>
      <c r="V4612" s="568">
        <v>77100</v>
      </c>
      <c r="W4612" s="17"/>
      <c r="X4612" s="554"/>
    </row>
    <row r="4613" spans="14:24" ht="50.1" customHeight="1">
      <c r="N4613" s="9">
        <v>13</v>
      </c>
      <c r="O4613" s="565" t="str">
        <f t="shared" si="792"/>
        <v>130203عايق كاري رطوبتي، با سه قشر اندود قير و دو لايه گوني براي سطوح حمام‌ها، توالت‌ها و روي پي‌ها.</v>
      </c>
      <c r="P4613" s="620">
        <v>130203</v>
      </c>
      <c r="Q4613" s="566">
        <v>13</v>
      </c>
      <c r="R4613" s="566" t="s">
        <v>9</v>
      </c>
      <c r="S4613" s="566" t="s">
        <v>25</v>
      </c>
      <c r="T4613" s="567" t="s">
        <v>4512</v>
      </c>
      <c r="U4613" s="625" t="s">
        <v>23</v>
      </c>
      <c r="V4613" s="568">
        <v>142500</v>
      </c>
      <c r="W4613" s="17"/>
      <c r="X4613" s="554"/>
    </row>
    <row r="4614" spans="14:24" ht="50.1" customHeight="1">
      <c r="N4614" s="9">
        <v>13</v>
      </c>
      <c r="O4614" s="565" t="str">
        <f t="shared" si="792"/>
        <v>130204عايق كاري رطوبتي، با سه قشر اندود قير و دو لايه گوني براي ساير سطوح.</v>
      </c>
      <c r="P4614" s="620">
        <v>130204</v>
      </c>
      <c r="Q4614" s="566">
        <v>13</v>
      </c>
      <c r="R4614" s="566" t="s">
        <v>9</v>
      </c>
      <c r="S4614" s="566" t="s">
        <v>25</v>
      </c>
      <c r="T4614" s="567" t="s">
        <v>4513</v>
      </c>
      <c r="U4614" s="625" t="s">
        <v>23</v>
      </c>
      <c r="V4614" s="568">
        <v>127500</v>
      </c>
      <c r="W4614" s="17"/>
      <c r="X4614" s="554"/>
    </row>
    <row r="4615" spans="14:24" ht="50.1" customHeight="1">
      <c r="N4615" s="9">
        <v>13</v>
      </c>
      <c r="O4615" s="565" t="str">
        <f t="shared" si="792"/>
        <v>130205عايق كاري رطوبتي، با چهار قشر اندود قير و سه لايه گوني براي سطوح حمام‌ها، توالت‌ها و روي پي‌ها.</v>
      </c>
      <c r="P4615" s="620">
        <v>130205</v>
      </c>
      <c r="Q4615" s="566">
        <v>13</v>
      </c>
      <c r="R4615" s="566" t="s">
        <v>9</v>
      </c>
      <c r="S4615" s="566" t="s">
        <v>25</v>
      </c>
      <c r="T4615" s="567" t="s">
        <v>4514</v>
      </c>
      <c r="U4615" s="625" t="s">
        <v>23</v>
      </c>
      <c r="V4615" s="568">
        <v>204500</v>
      </c>
      <c r="W4615" s="17"/>
      <c r="X4615" s="554"/>
    </row>
    <row r="4616" spans="14:24" ht="50.1" customHeight="1">
      <c r="N4616" s="9">
        <v>13</v>
      </c>
      <c r="O4616" s="565" t="str">
        <f t="shared" si="792"/>
        <v>130206عايق كاري رطوبتي با چهار قشر اندود قير و سه لايه گوني براي ساير سطوح.</v>
      </c>
      <c r="P4616" s="620">
        <v>130206</v>
      </c>
      <c r="Q4616" s="566">
        <v>13</v>
      </c>
      <c r="R4616" s="566" t="s">
        <v>9</v>
      </c>
      <c r="S4616" s="566" t="s">
        <v>25</v>
      </c>
      <c r="T4616" s="567" t="s">
        <v>4515</v>
      </c>
      <c r="U4616" s="625" t="s">
        <v>23</v>
      </c>
      <c r="V4616" s="568">
        <v>193500</v>
      </c>
      <c r="W4616" s="17"/>
      <c r="X4616" s="554"/>
    </row>
    <row r="4617" spans="14:24" ht="50.1" customHeight="1">
      <c r="N4617" s="9">
        <v>13</v>
      </c>
      <c r="O4617" s="565" t="str">
        <f t="shared" si="792"/>
        <v>130301عايق كاري رطوبتي، با عايق پيش ساخته درجه يك متشكل از قير و الياف پلي استر و تيشو به ضخامت 3 ميلي‌متر، به انضمام قشر آستر براي سطوح حمام‌ها، توالت‌ها و روي پي‌ها.</v>
      </c>
      <c r="P4617" s="620">
        <v>130301</v>
      </c>
      <c r="Q4617" s="566">
        <v>13</v>
      </c>
      <c r="R4617" s="566" t="s">
        <v>9</v>
      </c>
      <c r="S4617" s="566" t="s">
        <v>25</v>
      </c>
      <c r="T4617" s="567" t="s">
        <v>4516</v>
      </c>
      <c r="U4617" s="625" t="s">
        <v>23</v>
      </c>
      <c r="V4617" s="568">
        <v>105500</v>
      </c>
      <c r="W4617" s="17"/>
      <c r="X4617" s="554"/>
    </row>
    <row r="4618" spans="14:24" ht="50.1" customHeight="1">
      <c r="N4618" s="9">
        <v>13</v>
      </c>
      <c r="O4618" s="565" t="str">
        <f t="shared" si="792"/>
        <v>130302عايق كاري رطوبتي، با عايق پيش ساخته درجه يك متشكل از قير و الياف پلي استر و تيشو به ضخامت 3 ميلي‌متر، به انضمام قشرآستر براي ساير سطوح.</v>
      </c>
      <c r="P4618" s="620">
        <v>130302</v>
      </c>
      <c r="Q4618" s="566">
        <v>13</v>
      </c>
      <c r="R4618" s="566" t="s">
        <v>9</v>
      </c>
      <c r="S4618" s="566" t="s">
        <v>25</v>
      </c>
      <c r="T4618" s="567" t="s">
        <v>4517</v>
      </c>
      <c r="U4618" s="625" t="s">
        <v>23</v>
      </c>
      <c r="V4618" s="568">
        <v>95300</v>
      </c>
      <c r="W4618" s="17"/>
      <c r="X4618" s="554"/>
    </row>
    <row r="4619" spans="14:24" ht="50.1" customHeight="1">
      <c r="N4619" s="9">
        <v>13</v>
      </c>
      <c r="O4619" s="565" t="str">
        <f t="shared" si="792"/>
        <v>130303عايق كاري رطوبتي، با عايق پيش ساخته درجه يك متشكل از قير و الياف پلي استر و تيشو به ضخامت 4 ميلي‌متر، به انضمام قشرآستر براي سطوح حمام‌ها، توالت‌ها و روي پي‌ها.</v>
      </c>
      <c r="P4619" s="620">
        <v>130303</v>
      </c>
      <c r="Q4619" s="566">
        <v>13</v>
      </c>
      <c r="R4619" s="566" t="s">
        <v>9</v>
      </c>
      <c r="S4619" s="566" t="s">
        <v>25</v>
      </c>
      <c r="T4619" s="567" t="s">
        <v>4518</v>
      </c>
      <c r="U4619" s="625" t="s">
        <v>23</v>
      </c>
      <c r="V4619" s="568">
        <v>107000</v>
      </c>
      <c r="W4619" s="17"/>
      <c r="X4619" s="554"/>
    </row>
    <row r="4620" spans="14:24" ht="50.1" customHeight="1">
      <c r="N4620" s="9">
        <v>13</v>
      </c>
      <c r="O4620" s="565" t="str">
        <f t="shared" si="792"/>
        <v>130304عايق كاري رطوبتي، با عايق پيش ساخته درجه يك متشكل از قير و الياف پلي استر و تيشو به ضخامت 4 ميلي‌متر، به انضمام قشرآستر براي ساير سطوح.</v>
      </c>
      <c r="P4620" s="620">
        <v>130304</v>
      </c>
      <c r="Q4620" s="566">
        <v>13</v>
      </c>
      <c r="R4620" s="566" t="s">
        <v>9</v>
      </c>
      <c r="S4620" s="566" t="s">
        <v>25</v>
      </c>
      <c r="T4620" s="567" t="s">
        <v>4519</v>
      </c>
      <c r="U4620" s="625" t="s">
        <v>23</v>
      </c>
      <c r="V4620" s="568">
        <v>96500</v>
      </c>
      <c r="W4620" s="17"/>
      <c r="X4620" s="554"/>
    </row>
    <row r="4621" spans="14:24" ht="50.1" customHeight="1">
      <c r="N4621" s="9">
        <v>13</v>
      </c>
      <c r="O4621" s="565" t="str">
        <f t="shared" si="792"/>
        <v>130305اضافه بها به رديف هاي 130302 و 130304 در صورت استفاده از عايق پيش ساخته درجه يك فويل دار متشكل از قير و الياف پلي‌استر و تيشو و روكش آلومينيومي مطابق مشخصات فني</v>
      </c>
      <c r="P4621" s="620">
        <v>130305</v>
      </c>
      <c r="Q4621" s="566">
        <v>13</v>
      </c>
      <c r="R4621" s="566" t="s">
        <v>9</v>
      </c>
      <c r="S4621" s="566" t="s">
        <v>25</v>
      </c>
      <c r="T4621" s="567" t="s">
        <v>4520</v>
      </c>
      <c r="U4621" s="625" t="s">
        <v>23</v>
      </c>
      <c r="V4621" s="568">
        <v>5280</v>
      </c>
      <c r="W4621" s="17"/>
      <c r="X4621" s="554"/>
    </row>
    <row r="4622" spans="14:24" ht="50.1" customHeight="1">
      <c r="N4622" s="9">
        <v>13</v>
      </c>
      <c r="O4622" s="565" t="str">
        <f t="shared" si="792"/>
        <v>130401تهيه و ريختن قشر رويه محافظ عايق پيش ساخته، با مايع مخصوص به رنگ‌هاي مختلف، براي سطوح بام‌ها و محل‌هايي كه روي عايق، آسفالت يا ساير پوشش‌ها انجام نمي‌شود.‌</v>
      </c>
      <c r="P4622" s="620">
        <v>130401</v>
      </c>
      <c r="Q4622" s="566">
        <v>13</v>
      </c>
      <c r="R4622" s="573" t="s">
        <v>9</v>
      </c>
      <c r="S4622" s="566" t="s">
        <v>25</v>
      </c>
      <c r="T4622" s="567" t="s">
        <v>4521</v>
      </c>
      <c r="U4622" s="625" t="s">
        <v>23</v>
      </c>
      <c r="V4622" s="568">
        <v>5620</v>
      </c>
      <c r="W4622" s="17"/>
      <c r="X4622" s="554"/>
    </row>
    <row r="4623" spans="14:24" ht="50.1" customHeight="1">
      <c r="N4623" s="91" t="s">
        <v>599</v>
      </c>
      <c r="O4623" s="565" t="str">
        <f t="shared" si="792"/>
        <v>130402عایق رطوبتی</v>
      </c>
      <c r="P4623" s="597" t="s">
        <v>596</v>
      </c>
      <c r="Q4623" s="566">
        <v>13</v>
      </c>
      <c r="R4623" s="573" t="s">
        <v>9</v>
      </c>
      <c r="S4623" s="566" t="s">
        <v>25</v>
      </c>
      <c r="T4623" s="571" t="s">
        <v>595</v>
      </c>
      <c r="U4623" s="626" t="s">
        <v>23</v>
      </c>
      <c r="V4623" s="90">
        <v>10000</v>
      </c>
      <c r="W4623" s="17"/>
    </row>
    <row r="4624" spans="14:24" ht="50.1" customHeight="1">
      <c r="N4624" s="91" t="s">
        <v>599</v>
      </c>
      <c r="O4624" s="565" t="str">
        <f t="shared" si="792"/>
        <v>130403عایق رطوبتی 1</v>
      </c>
      <c r="P4624" s="597" t="s">
        <v>597</v>
      </c>
      <c r="Q4624" s="566">
        <v>13</v>
      </c>
      <c r="R4624" s="573" t="s">
        <v>9</v>
      </c>
      <c r="S4624" s="566" t="s">
        <v>25</v>
      </c>
      <c r="T4624" s="571" t="s">
        <v>7059</v>
      </c>
      <c r="U4624" s="626" t="s">
        <v>23</v>
      </c>
      <c r="V4624" s="90">
        <v>10001</v>
      </c>
      <c r="W4624" s="17"/>
    </row>
    <row r="4625" spans="14:24" ht="50.1" customHeight="1">
      <c r="N4625" s="91" t="s">
        <v>599</v>
      </c>
      <c r="O4625" s="565" t="str">
        <f t="shared" si="792"/>
        <v>130404عایق رطوبتی 2</v>
      </c>
      <c r="P4625" s="597" t="s">
        <v>598</v>
      </c>
      <c r="Q4625" s="566">
        <v>13</v>
      </c>
      <c r="R4625" s="573" t="s">
        <v>9</v>
      </c>
      <c r="S4625" s="566" t="s">
        <v>25</v>
      </c>
      <c r="T4625" s="571" t="s">
        <v>7060</v>
      </c>
      <c r="U4625" s="626" t="s">
        <v>23</v>
      </c>
      <c r="V4625" s="90">
        <v>10002</v>
      </c>
      <c r="W4625" s="17"/>
    </row>
    <row r="4626" spans="14:24" ht="50.1" customHeight="1">
      <c r="N4626" s="9">
        <v>14</v>
      </c>
      <c r="O4626" s="565" t="str">
        <f t="shared" si="792"/>
        <v>140101عايق كاري حرارتي با عايق پشم شيشه با روکش کاغذ کرافت به ضخامت 25 ميلي‌متر و به وزن مخصوص 16 كيلو گرم در متر مكعب.</v>
      </c>
      <c r="P4626" s="630" t="s">
        <v>465</v>
      </c>
      <c r="Q4626" s="566">
        <v>14</v>
      </c>
      <c r="R4626" s="566" t="s">
        <v>10</v>
      </c>
      <c r="S4626" s="566" t="s">
        <v>25</v>
      </c>
      <c r="T4626" s="567" t="s">
        <v>4522</v>
      </c>
      <c r="U4626" s="625" t="s">
        <v>23</v>
      </c>
      <c r="V4626" s="568">
        <v>28100</v>
      </c>
      <c r="W4626" s="17"/>
    </row>
    <row r="4627" spans="14:24" ht="50.1" customHeight="1">
      <c r="N4627" s="9">
        <v>14</v>
      </c>
      <c r="O4627" s="565" t="str">
        <f t="shared" si="792"/>
        <v>140102عايق كاري حرارتي با عايق پشم شيشه با روکش کاغذ کرافت به ضخامت 25 ميلي‌متر و به وزن مخصوص 20 كيلو گرم در متر مكعب.</v>
      </c>
      <c r="P4627" s="620">
        <v>140102</v>
      </c>
      <c r="Q4627" s="566">
        <v>14</v>
      </c>
      <c r="R4627" s="566" t="s">
        <v>10</v>
      </c>
      <c r="S4627" s="566" t="s">
        <v>25</v>
      </c>
      <c r="T4627" s="567" t="s">
        <v>4523</v>
      </c>
      <c r="U4627" s="625" t="s">
        <v>23</v>
      </c>
      <c r="V4627" s="568">
        <v>32200</v>
      </c>
      <c r="W4627" s="17"/>
      <c r="X4627" s="554"/>
    </row>
    <row r="4628" spans="14:24" ht="50.1" customHeight="1">
      <c r="N4628" s="9">
        <v>14</v>
      </c>
      <c r="O4628" s="565" t="str">
        <f t="shared" si="792"/>
        <v>140103عايق كاري حرارتي با عايق پشم شيشه با روکش کاغذ کرافت به ضخامت 30 ميلي‌متر و به وزن مخصوص 12 كيلو گرم در متر مكعب.</v>
      </c>
      <c r="P4628" s="620">
        <v>140103</v>
      </c>
      <c r="Q4628" s="566">
        <v>14</v>
      </c>
      <c r="R4628" s="566" t="s">
        <v>10</v>
      </c>
      <c r="S4628" s="566" t="s">
        <v>25</v>
      </c>
      <c r="T4628" s="567" t="s">
        <v>4524</v>
      </c>
      <c r="U4628" s="625" t="s">
        <v>23</v>
      </c>
      <c r="V4628" s="568">
        <v>24900</v>
      </c>
      <c r="W4628" s="17"/>
      <c r="X4628" s="554"/>
    </row>
    <row r="4629" spans="14:24" ht="50.1" customHeight="1">
      <c r="N4629" s="9">
        <v>14</v>
      </c>
      <c r="O4629" s="565" t="str">
        <f t="shared" si="792"/>
        <v>140104عايق كاري حرارتي با عايق پشم شيشه با روکش کاغذ کرافت به ضخامت 50 ميلي‌متر و به وزن مخصوص 12 كيلو گرم در متر مكعب.</v>
      </c>
      <c r="P4629" s="620">
        <v>140104</v>
      </c>
      <c r="Q4629" s="566">
        <v>14</v>
      </c>
      <c r="R4629" s="566" t="s">
        <v>10</v>
      </c>
      <c r="S4629" s="566" t="s">
        <v>25</v>
      </c>
      <c r="T4629" s="567" t="s">
        <v>4525</v>
      </c>
      <c r="U4629" s="625" t="s">
        <v>23</v>
      </c>
      <c r="V4629" s="568">
        <v>36400</v>
      </c>
      <c r="W4629" s="17"/>
      <c r="X4629" s="554"/>
    </row>
    <row r="4630" spans="14:24" ht="50.1" customHeight="1">
      <c r="N4630" s="9">
        <v>14</v>
      </c>
      <c r="O4630" s="565" t="str">
        <f t="shared" si="792"/>
        <v>140105عايق كاري حرارتي با عايق پشم شيشه با روکش کاغذ کرافت به ضخامت 50 ميلي‌متر و به وزن مخصوص 16 كيلو گرم در متر مكعب.</v>
      </c>
      <c r="P4630" s="620">
        <v>140105</v>
      </c>
      <c r="Q4630" s="566">
        <v>14</v>
      </c>
      <c r="R4630" s="566" t="s">
        <v>10</v>
      </c>
      <c r="S4630" s="566" t="s">
        <v>25</v>
      </c>
      <c r="T4630" s="567" t="s">
        <v>4526</v>
      </c>
      <c r="U4630" s="625" t="s">
        <v>23</v>
      </c>
      <c r="V4630" s="568">
        <v>44600</v>
      </c>
      <c r="W4630" s="17"/>
      <c r="X4630" s="554"/>
    </row>
    <row r="4631" spans="14:24" ht="50.1" customHeight="1">
      <c r="N4631" s="9">
        <v>14</v>
      </c>
      <c r="O4631" s="565" t="str">
        <f t="shared" si="792"/>
        <v>140106عايق كاري حرارتي با عايق پشم شيشه با روکش کاغذ کرافت به ضخامت 50 ميلي‌متر و به وزن مخصوص 20 كيلو گرم در متر مكعب.</v>
      </c>
      <c r="P4631" s="620">
        <v>140106</v>
      </c>
      <c r="Q4631" s="566">
        <v>14</v>
      </c>
      <c r="R4631" s="566" t="s">
        <v>10</v>
      </c>
      <c r="S4631" s="566" t="s">
        <v>25</v>
      </c>
      <c r="T4631" s="567" t="s">
        <v>4527</v>
      </c>
      <c r="U4631" s="625" t="s">
        <v>23</v>
      </c>
      <c r="V4631" s="568">
        <v>52900</v>
      </c>
      <c r="W4631" s="17"/>
      <c r="X4631" s="554"/>
    </row>
    <row r="4632" spans="14:24" ht="50.1" customHeight="1">
      <c r="N4632" s="9">
        <v>14</v>
      </c>
      <c r="O4632" s="565" t="str">
        <f t="shared" si="792"/>
        <v>140201اضافه بها به رديف‌هاي 140101 تا 140106، در صورتي كه از روکش آلومينيوم ساده بجاي كاغذ كرافت استفاده شود.</v>
      </c>
      <c r="P4632" s="620">
        <v>140201</v>
      </c>
      <c r="Q4632" s="566">
        <v>14</v>
      </c>
      <c r="R4632" s="566" t="s">
        <v>10</v>
      </c>
      <c r="S4632" s="566" t="s">
        <v>25</v>
      </c>
      <c r="T4632" s="567" t="s">
        <v>4528</v>
      </c>
      <c r="U4632" s="625" t="s">
        <v>23</v>
      </c>
      <c r="V4632" s="568">
        <v>6690</v>
      </c>
      <c r="W4632" s="17"/>
      <c r="X4632" s="554"/>
    </row>
    <row r="4633" spans="14:24" ht="50.1" customHeight="1">
      <c r="N4633" s="9">
        <v>14</v>
      </c>
      <c r="O4633" s="565" t="str">
        <f t="shared" si="792"/>
        <v>140202اضافه بها به رديف‌هاي 140101 تا 140106، در صورتي كه از روكش آلومينيوم مسلح بجاي کاغذ کرافت استفاده شود.</v>
      </c>
      <c r="P4633" s="620">
        <v>140202</v>
      </c>
      <c r="Q4633" s="566">
        <v>14</v>
      </c>
      <c r="R4633" s="566" t="s">
        <v>10</v>
      </c>
      <c r="S4633" s="566" t="s">
        <v>25</v>
      </c>
      <c r="T4633" s="567" t="s">
        <v>4529</v>
      </c>
      <c r="U4633" s="625" t="s">
        <v>23</v>
      </c>
      <c r="V4633" s="568">
        <v>10700</v>
      </c>
      <c r="W4633" s="17"/>
      <c r="X4633" s="554"/>
    </row>
    <row r="4634" spans="14:24" ht="50.1" customHeight="1">
      <c r="N4634" s="9">
        <v>14</v>
      </c>
      <c r="O4634" s="565" t="str">
        <f t="shared" si="792"/>
        <v>140301عايق كاري حرارتي با عايق پشم شيشه به صورت پانل و بدون روکش به ضخامت 25 ميلي‌متر و به وزن مخصوص 36 كيلو گرم در متر مكعب.</v>
      </c>
      <c r="P4634" s="620">
        <v>140301</v>
      </c>
      <c r="Q4634" s="566">
        <v>14</v>
      </c>
      <c r="R4634" s="566" t="s">
        <v>10</v>
      </c>
      <c r="S4634" s="566" t="s">
        <v>25</v>
      </c>
      <c r="T4634" s="567" t="s">
        <v>4530</v>
      </c>
      <c r="U4634" s="625" t="s">
        <v>23</v>
      </c>
      <c r="V4634" s="568">
        <v>64700</v>
      </c>
      <c r="W4634" s="17"/>
      <c r="X4634" s="554"/>
    </row>
    <row r="4635" spans="14:24" ht="50.1" customHeight="1">
      <c r="N4635" s="9">
        <v>14</v>
      </c>
      <c r="O4635" s="565" t="str">
        <f t="shared" si="792"/>
        <v>140302عايق كاري حرارتي با عايق پشم شيشه به صورت پانل و بدون روکش به ضخامت 25 ميلي‌متر و به وزن مخصوص 50 كيلو گرم در متر مكعب.</v>
      </c>
      <c r="P4635" s="620">
        <v>140302</v>
      </c>
      <c r="Q4635" s="566">
        <v>14</v>
      </c>
      <c r="R4635" s="566" t="s">
        <v>10</v>
      </c>
      <c r="S4635" s="566" t="s">
        <v>25</v>
      </c>
      <c r="T4635" s="567" t="s">
        <v>4531</v>
      </c>
      <c r="U4635" s="625" t="s">
        <v>23</v>
      </c>
      <c r="V4635" s="568">
        <v>81500</v>
      </c>
      <c r="W4635" s="17"/>
      <c r="X4635" s="554"/>
    </row>
    <row r="4636" spans="14:24" ht="50.1" customHeight="1">
      <c r="N4636" s="9">
        <v>14</v>
      </c>
      <c r="O4636" s="565" t="str">
        <f t="shared" ref="O4636:O4699" si="793">LEFT(CONCATENATE(P4636,T4636),252)</f>
        <v>140303عايق كاري حرارتي با عايق پشم شيشه به صورت پانل و بدون روکش به ضخامت 25 ميلي‌متر و به وزن مخصوص 100 كيلو گرم در متر مكعب.</v>
      </c>
      <c r="P4636" s="620">
        <v>140303</v>
      </c>
      <c r="Q4636" s="566">
        <v>14</v>
      </c>
      <c r="R4636" s="566" t="s">
        <v>10</v>
      </c>
      <c r="S4636" s="566" t="s">
        <v>25</v>
      </c>
      <c r="T4636" s="567" t="s">
        <v>4532</v>
      </c>
      <c r="U4636" s="625" t="s">
        <v>23</v>
      </c>
      <c r="V4636" s="568">
        <v>136500</v>
      </c>
      <c r="W4636" s="17"/>
      <c r="X4636" s="554"/>
    </row>
    <row r="4637" spans="14:24" ht="50.1" customHeight="1">
      <c r="N4637" s="9">
        <v>14</v>
      </c>
      <c r="O4637" s="565" t="str">
        <f t="shared" si="793"/>
        <v>140304عايق كاري حرارتي با عايق پشم شيشه به صورت پانل و بدون روکش، به ضخامت 50 ميلي‌متر و به وزن مخصوص 36 کيلوگرم در متر مکعب.</v>
      </c>
      <c r="P4637" s="620">
        <v>140304</v>
      </c>
      <c r="Q4637" s="566">
        <v>14</v>
      </c>
      <c r="R4637" s="566" t="s">
        <v>10</v>
      </c>
      <c r="S4637" s="566" t="s">
        <v>25</v>
      </c>
      <c r="T4637" s="567" t="s">
        <v>4533</v>
      </c>
      <c r="U4637" s="625" t="s">
        <v>23</v>
      </c>
      <c r="V4637" s="568">
        <v>104000</v>
      </c>
      <c r="W4637" s="17"/>
      <c r="X4637" s="554"/>
    </row>
    <row r="4638" spans="14:24" ht="50.1" customHeight="1">
      <c r="N4638" s="9">
        <v>14</v>
      </c>
      <c r="O4638" s="565" t="str">
        <f t="shared" si="793"/>
        <v>140305عايق كاري حرارتي با عايق پشم شيشه به صورت پانل و بدون روکش، به ضخامت 50 ميلي‌متر و به وزن مخصوص 50 کيلوگرم در متر مکعب.</v>
      </c>
      <c r="P4638" s="620">
        <v>140305</v>
      </c>
      <c r="Q4638" s="566">
        <v>14</v>
      </c>
      <c r="R4638" s="566" t="s">
        <v>10</v>
      </c>
      <c r="S4638" s="566" t="s">
        <v>25</v>
      </c>
      <c r="T4638" s="567" t="s">
        <v>4534</v>
      </c>
      <c r="U4638" s="625" t="s">
        <v>23</v>
      </c>
      <c r="V4638" s="568">
        <v>135000</v>
      </c>
      <c r="W4638" s="17"/>
      <c r="X4638" s="554"/>
    </row>
    <row r="4639" spans="14:24" ht="50.1" customHeight="1">
      <c r="N4639" s="9">
        <v>14</v>
      </c>
      <c r="O4639" s="565" t="str">
        <f t="shared" si="793"/>
        <v>140306عايق كاري حرارتي با عايق پشم شيشه به صورت پانل و بدون روکش، به ضخامت 50 ميلي‌متر و به وزن مخصوص 100 کيلوگرم در متر مکعب.</v>
      </c>
      <c r="P4639" s="620">
        <v>140306</v>
      </c>
      <c r="Q4639" s="566">
        <v>14</v>
      </c>
      <c r="R4639" s="566" t="s">
        <v>10</v>
      </c>
      <c r="S4639" s="566" t="s">
        <v>25</v>
      </c>
      <c r="T4639" s="567" t="s">
        <v>4535</v>
      </c>
      <c r="U4639" s="625" t="s">
        <v>23</v>
      </c>
      <c r="V4639" s="568">
        <v>212000</v>
      </c>
      <c r="W4639" s="17"/>
      <c r="X4639" s="554"/>
    </row>
    <row r="4640" spans="14:24" ht="50.1" customHeight="1">
      <c r="N4640" s="9">
        <v>14</v>
      </c>
      <c r="O4640" s="565" t="str">
        <f t="shared" si="793"/>
        <v>140401عايق كاري حرارتي با عايق پشم شيشه يكطرف توري‌دار به‌ضخامت 50 ميلي‌متر و وزن مخصوص 60 كيلوگرم در مترمكعب.</v>
      </c>
      <c r="P4640" s="620">
        <v>140401</v>
      </c>
      <c r="Q4640" s="566">
        <v>14</v>
      </c>
      <c r="R4640" s="566" t="s">
        <v>10</v>
      </c>
      <c r="S4640" s="566" t="s">
        <v>25</v>
      </c>
      <c r="T4640" s="567" t="s">
        <v>4536</v>
      </c>
      <c r="U4640" s="625" t="s">
        <v>23</v>
      </c>
      <c r="V4640" s="568">
        <v>213500</v>
      </c>
      <c r="W4640" s="17"/>
      <c r="X4640" s="554"/>
    </row>
    <row r="4641" spans="14:24" ht="50.1" customHeight="1">
      <c r="N4641" s="9">
        <v>14</v>
      </c>
      <c r="O4641" s="565" t="str">
        <f t="shared" si="793"/>
        <v>140402عايق كاري حرارتي با عايق پشم شيشه يكطرف توري‌دار به‌ضخامت 75 ميلي‌متر و وزن مخصوص 60 كيلوگرم در مترمكعب.</v>
      </c>
      <c r="P4641" s="620">
        <v>140402</v>
      </c>
      <c r="Q4641" s="566">
        <v>14</v>
      </c>
      <c r="R4641" s="566" t="s">
        <v>10</v>
      </c>
      <c r="S4641" s="566" t="s">
        <v>25</v>
      </c>
      <c r="T4641" s="567" t="s">
        <v>4537</v>
      </c>
      <c r="U4641" s="625" t="s">
        <v>23</v>
      </c>
      <c r="V4641" s="568">
        <v>277500</v>
      </c>
      <c r="W4641" s="17"/>
      <c r="X4641" s="554"/>
    </row>
    <row r="4642" spans="14:24" ht="50.1" customHeight="1">
      <c r="N4642" s="9">
        <v>14</v>
      </c>
      <c r="O4642" s="565" t="str">
        <f t="shared" si="793"/>
        <v>140501عايق كاري حرارتي با عايق پشم سنگ بدون روكش به‌ضخامت 50 ميلي‌متر و وزن مخصوص 30 كيلوگرم در مترمكعب.</v>
      </c>
      <c r="P4642" s="620">
        <v>140501</v>
      </c>
      <c r="Q4642" s="566">
        <v>14</v>
      </c>
      <c r="R4642" s="566" t="s">
        <v>10</v>
      </c>
      <c r="S4642" s="566" t="s">
        <v>25</v>
      </c>
      <c r="T4642" s="567" t="s">
        <v>4538</v>
      </c>
      <c r="U4642" s="625" t="s">
        <v>23</v>
      </c>
      <c r="V4642" s="568">
        <v>93500</v>
      </c>
      <c r="W4642" s="17"/>
      <c r="X4642" s="554"/>
    </row>
    <row r="4643" spans="14:24" ht="50.1" customHeight="1">
      <c r="N4643" s="9">
        <v>14</v>
      </c>
      <c r="O4643" s="565" t="str">
        <f t="shared" si="793"/>
        <v>140601عايق كاري حرارتي با عايق پشم سنگ با روكش كاغذ كرافت به‌ضخامت 50 ميلي‌متر و وزن مخصوص 30 كيلوگرم در مترمكعب.</v>
      </c>
      <c r="P4643" s="620">
        <v>140601</v>
      </c>
      <c r="Q4643" s="566">
        <v>14</v>
      </c>
      <c r="R4643" s="566" t="s">
        <v>10</v>
      </c>
      <c r="S4643" s="566" t="s">
        <v>25</v>
      </c>
      <c r="T4643" s="567" t="s">
        <v>4539</v>
      </c>
      <c r="U4643" s="625" t="s">
        <v>23</v>
      </c>
      <c r="V4643" s="568">
        <v>96600</v>
      </c>
      <c r="W4643" s="17"/>
      <c r="X4643" s="554"/>
    </row>
    <row r="4644" spans="14:24" ht="50.1" customHeight="1">
      <c r="N4644" s="9">
        <v>14</v>
      </c>
      <c r="O4644" s="565" t="str">
        <f t="shared" si="793"/>
        <v>140701اضافه بها به رديف 140601 وقتي كه از روكش آلومينيوم مسلح به‌جاي كاغذ كرافت استفاده شود.</v>
      </c>
      <c r="P4644" s="620">
        <v>140701</v>
      </c>
      <c r="Q4644" s="566">
        <v>14</v>
      </c>
      <c r="R4644" s="566" t="s">
        <v>10</v>
      </c>
      <c r="S4644" s="566" t="s">
        <v>25</v>
      </c>
      <c r="T4644" s="567" t="s">
        <v>4540</v>
      </c>
      <c r="U4644" s="625" t="s">
        <v>23</v>
      </c>
      <c r="V4644" s="568">
        <v>15400</v>
      </c>
      <c r="W4644" s="17"/>
      <c r="X4644" s="554"/>
    </row>
    <row r="4645" spans="14:24" ht="50.1" customHeight="1">
      <c r="N4645" s="9">
        <v>14</v>
      </c>
      <c r="O4645" s="565" t="str">
        <f t="shared" si="793"/>
        <v>140801عايق پشم سنگ به‌صورت پانل و بدون روكش به ضخامت 25 ميلي‌متر و وزن مخصوص 100 كيلوگرم در مترمكعب.</v>
      </c>
      <c r="P4645" s="620">
        <v>140801</v>
      </c>
      <c r="Q4645" s="566">
        <v>14</v>
      </c>
      <c r="R4645" s="566" t="s">
        <v>10</v>
      </c>
      <c r="S4645" s="566" t="s">
        <v>25</v>
      </c>
      <c r="T4645" s="567" t="s">
        <v>4541</v>
      </c>
      <c r="U4645" s="625" t="s">
        <v>23</v>
      </c>
      <c r="V4645" s="568">
        <v>146000</v>
      </c>
      <c r="W4645" s="17"/>
      <c r="X4645" s="554"/>
    </row>
    <row r="4646" spans="14:24" ht="50.1" customHeight="1">
      <c r="N4646" s="9">
        <v>14</v>
      </c>
      <c r="O4646" s="565" t="str">
        <f t="shared" si="793"/>
        <v>140802عايق پشم سنگ به‌صورت پانل و بدون روكش به ضخامت 30 ميلي‌متر و وزن مخصوص 80 كيلوگرم در مترمكعب.</v>
      </c>
      <c r="P4646" s="620">
        <v>140802</v>
      </c>
      <c r="Q4646" s="566">
        <v>14</v>
      </c>
      <c r="R4646" s="566" t="s">
        <v>10</v>
      </c>
      <c r="S4646" s="566" t="s">
        <v>25</v>
      </c>
      <c r="T4646" s="567" t="s">
        <v>4542</v>
      </c>
      <c r="U4646" s="625" t="s">
        <v>23</v>
      </c>
      <c r="V4646" s="568">
        <v>155000</v>
      </c>
      <c r="W4646" s="17"/>
      <c r="X4646" s="554"/>
    </row>
    <row r="4647" spans="14:24" ht="50.1" customHeight="1">
      <c r="N4647" s="9">
        <v>14</v>
      </c>
      <c r="O4647" s="565" t="str">
        <f t="shared" si="793"/>
        <v>140803عايق پشم سنگ به‌صورت پانل و بدون روكش به ضخامت 50 ميلي‌متر و وزن مخصوص 80 كيلوگرم در مترمكعب.</v>
      </c>
      <c r="P4647" s="620">
        <v>140803</v>
      </c>
      <c r="Q4647" s="566">
        <v>14</v>
      </c>
      <c r="R4647" s="566" t="s">
        <v>10</v>
      </c>
      <c r="S4647" s="566" t="s">
        <v>25</v>
      </c>
      <c r="T4647" s="567" t="s">
        <v>4543</v>
      </c>
      <c r="U4647" s="625" t="s">
        <v>23</v>
      </c>
      <c r="V4647" s="568">
        <v>205500</v>
      </c>
      <c r="W4647" s="17"/>
      <c r="X4647" s="554"/>
    </row>
    <row r="4648" spans="14:24" ht="50.1" customHeight="1">
      <c r="N4648" s="9">
        <v>14</v>
      </c>
      <c r="O4648" s="565" t="str">
        <f t="shared" si="793"/>
        <v>140804عايق پشم سنگ به‌صورت پانل و بدون روكش به ضخامت 50 ميلي‌متر و وزن مخصوص 100 كيلوگرم در مترمكعب.</v>
      </c>
      <c r="P4648" s="620">
        <v>140804</v>
      </c>
      <c r="Q4648" s="566">
        <v>14</v>
      </c>
      <c r="R4648" s="566" t="s">
        <v>10</v>
      </c>
      <c r="S4648" s="566" t="s">
        <v>25</v>
      </c>
      <c r="T4648" s="567" t="s">
        <v>4544</v>
      </c>
      <c r="U4648" s="625" t="s">
        <v>23</v>
      </c>
      <c r="V4648" s="568">
        <v>252500</v>
      </c>
      <c r="W4648" s="17"/>
      <c r="X4648" s="554"/>
    </row>
    <row r="4649" spans="14:24" ht="50.1" customHeight="1">
      <c r="N4649" s="9">
        <v>14</v>
      </c>
      <c r="O4649" s="565" t="str">
        <f t="shared" si="793"/>
        <v>140805عايق پشم سنگ به‌صورت پانل و بدون روكش به ضخامت 60 ميلي‌متر و وزن مخصوص 100 كيلوگرم در مترمكعب.</v>
      </c>
      <c r="P4649" s="620">
        <v>140805</v>
      </c>
      <c r="Q4649" s="566">
        <v>14</v>
      </c>
      <c r="R4649" s="566" t="s">
        <v>10</v>
      </c>
      <c r="S4649" s="566" t="s">
        <v>25</v>
      </c>
      <c r="T4649" s="567" t="s">
        <v>4545</v>
      </c>
      <c r="U4649" s="625" t="s">
        <v>23</v>
      </c>
      <c r="V4649" s="568">
        <v>284000</v>
      </c>
      <c r="W4649" s="17"/>
      <c r="X4649" s="554"/>
    </row>
    <row r="4650" spans="14:24" ht="50.1" customHeight="1">
      <c r="N4650" s="9">
        <v>14</v>
      </c>
      <c r="O4650" s="565" t="str">
        <f t="shared" si="793"/>
        <v>140806عايق پشم سنگ به‌صورت پانل و بدون روكش به ضخامت 75 ميلي‌متر و وزن مخصوص 80 كيلوگرم در مترمكعب.</v>
      </c>
      <c r="P4650" s="620">
        <v>140806</v>
      </c>
      <c r="Q4650" s="566">
        <v>14</v>
      </c>
      <c r="R4650" s="566" t="s">
        <v>10</v>
      </c>
      <c r="S4650" s="566" t="s">
        <v>25</v>
      </c>
      <c r="T4650" s="567" t="s">
        <v>4546</v>
      </c>
      <c r="U4650" s="625" t="s">
        <v>23</v>
      </c>
      <c r="V4650" s="568">
        <v>304500</v>
      </c>
      <c r="W4650" s="17"/>
      <c r="X4650" s="554"/>
    </row>
    <row r="4651" spans="14:24" ht="50.1" customHeight="1">
      <c r="N4651" s="9">
        <v>14</v>
      </c>
      <c r="O4651" s="565" t="str">
        <f t="shared" si="793"/>
        <v>140901عايق پشم سنگ يكطرف توري‌دار به ضخامت 30 ميلي‌متر و وزن مخصوص 80 كيلوگرم در مترمكعب.</v>
      </c>
      <c r="P4651" s="620">
        <v>140901</v>
      </c>
      <c r="Q4651" s="566">
        <v>14</v>
      </c>
      <c r="R4651" s="566" t="s">
        <v>10</v>
      </c>
      <c r="S4651" s="566" t="s">
        <v>25</v>
      </c>
      <c r="T4651" s="567" t="s">
        <v>4547</v>
      </c>
      <c r="U4651" s="625" t="s">
        <v>23</v>
      </c>
      <c r="V4651" s="568">
        <v>184500</v>
      </c>
      <c r="W4651" s="17"/>
      <c r="X4651" s="554"/>
    </row>
    <row r="4652" spans="14:24" ht="50.1" customHeight="1">
      <c r="N4652" s="9">
        <v>14</v>
      </c>
      <c r="O4652" s="565" t="str">
        <f t="shared" si="793"/>
        <v>140902عايق پشم سنگ يكطرف توري‌دار به ضخامت 30 ميلي‌متر و وزن مخصوص 100 كيلوگرم در مترمكعب.</v>
      </c>
      <c r="P4652" s="620">
        <v>140902</v>
      </c>
      <c r="Q4652" s="566">
        <v>14</v>
      </c>
      <c r="R4652" s="566" t="s">
        <v>10</v>
      </c>
      <c r="S4652" s="566" t="s">
        <v>25</v>
      </c>
      <c r="T4652" s="567" t="s">
        <v>4548</v>
      </c>
      <c r="U4652" s="625" t="s">
        <v>23</v>
      </c>
      <c r="V4652" s="568">
        <v>208000</v>
      </c>
      <c r="W4652" s="17"/>
      <c r="X4652" s="554"/>
    </row>
    <row r="4653" spans="14:24" ht="50.1" customHeight="1">
      <c r="N4653" s="9">
        <v>14</v>
      </c>
      <c r="O4653" s="565" t="str">
        <f t="shared" si="793"/>
        <v>140903عايق پشم سنگ يكطرف توري‌دار به ضخامت 50 ميلي‌متر و وزن مخصوص 80 كيلوگرم در مترمكعب.</v>
      </c>
      <c r="P4653" s="620">
        <v>140903</v>
      </c>
      <c r="Q4653" s="566">
        <v>14</v>
      </c>
      <c r="R4653" s="566" t="s">
        <v>10</v>
      </c>
      <c r="S4653" s="566" t="s">
        <v>25</v>
      </c>
      <c r="T4653" s="567" t="s">
        <v>4549</v>
      </c>
      <c r="U4653" s="625" t="s">
        <v>23</v>
      </c>
      <c r="V4653" s="568">
        <v>259000</v>
      </c>
      <c r="W4653" s="17"/>
      <c r="X4653" s="554"/>
    </row>
    <row r="4654" spans="14:24" ht="50.1" customHeight="1">
      <c r="N4654" s="9">
        <v>14</v>
      </c>
      <c r="O4654" s="565" t="str">
        <f t="shared" si="793"/>
        <v>140904عايق پشم سنگ يكطرف توري‌دار به ضخامت 50 ميلي‌متر و وزن مخصوص 100 كيلوگرم در مترمكعب.</v>
      </c>
      <c r="P4654" s="620">
        <v>140904</v>
      </c>
      <c r="Q4654" s="566">
        <v>14</v>
      </c>
      <c r="R4654" s="566" t="s">
        <v>10</v>
      </c>
      <c r="S4654" s="566" t="s">
        <v>25</v>
      </c>
      <c r="T4654" s="567" t="s">
        <v>4550</v>
      </c>
      <c r="U4654" s="625" t="s">
        <v>23</v>
      </c>
      <c r="V4654" s="568">
        <v>301000</v>
      </c>
      <c r="W4654" s="17"/>
      <c r="X4654" s="554"/>
    </row>
    <row r="4655" spans="14:24" ht="50.1" customHeight="1">
      <c r="N4655" s="9">
        <v>14</v>
      </c>
      <c r="O4655" s="565" t="str">
        <f t="shared" si="793"/>
        <v>140905عايق پشم سنگ يكطرف توري‌دار به ضخامت 75 ميلي‌متر و وزن مخصوص 80 كيلوگرم در مترمكعب.</v>
      </c>
      <c r="P4655" s="620">
        <v>140905</v>
      </c>
      <c r="Q4655" s="566">
        <v>14</v>
      </c>
      <c r="R4655" s="566" t="s">
        <v>10</v>
      </c>
      <c r="S4655" s="566" t="s">
        <v>25</v>
      </c>
      <c r="T4655" s="567" t="s">
        <v>4551</v>
      </c>
      <c r="U4655" s="625" t="s">
        <v>23</v>
      </c>
      <c r="V4655" s="568">
        <v>358000</v>
      </c>
      <c r="W4655" s="17"/>
      <c r="X4655" s="554"/>
    </row>
    <row r="4656" spans="14:24" ht="50.1" customHeight="1">
      <c r="N4656" s="9">
        <v>14</v>
      </c>
      <c r="O4656" s="565" t="str">
        <f t="shared" si="793"/>
        <v>140906عايق پشم سنگ يكطرف توري‌دار به ضخامت 75 ميلي‌متر و وزن مخصوص 100 كيلوگرم در مترمكعب.</v>
      </c>
      <c r="P4656" s="620">
        <v>140906</v>
      </c>
      <c r="Q4656" s="566">
        <v>14</v>
      </c>
      <c r="R4656" s="566" t="s">
        <v>10</v>
      </c>
      <c r="S4656" s="566" t="s">
        <v>25</v>
      </c>
      <c r="T4656" s="567" t="s">
        <v>4552</v>
      </c>
      <c r="U4656" s="625" t="s">
        <v>23</v>
      </c>
      <c r="V4656" s="568">
        <v>415000</v>
      </c>
      <c r="W4656" s="17"/>
      <c r="X4656" s="554"/>
    </row>
    <row r="4657" spans="14:24" ht="50.1" customHeight="1">
      <c r="N4657" s="9">
        <v>14</v>
      </c>
      <c r="O4657" s="565" t="str">
        <f t="shared" si="793"/>
        <v>140907عايق پشم سنگ يكطرف توري‌دار به ضخامت 100 ميلي‌متر و وزن مخصوص 80 كيلوگرم در مترمكعب.</v>
      </c>
      <c r="P4657" s="620">
        <v>140907</v>
      </c>
      <c r="Q4657" s="566">
        <v>14</v>
      </c>
      <c r="R4657" s="566" t="s">
        <v>10</v>
      </c>
      <c r="S4657" s="566" t="s">
        <v>25</v>
      </c>
      <c r="T4657" s="567" t="s">
        <v>4553</v>
      </c>
      <c r="U4657" s="625" t="s">
        <v>23</v>
      </c>
      <c r="V4657" s="568">
        <v>438000</v>
      </c>
      <c r="W4657" s="17"/>
      <c r="X4657" s="554"/>
    </row>
    <row r="4658" spans="14:24" ht="50.1" customHeight="1">
      <c r="N4658" s="9">
        <v>14</v>
      </c>
      <c r="O4658" s="565" t="str">
        <f t="shared" si="793"/>
        <v>140908عايق پشم سنگ يكطرف توري‌دار به ضخامت 100 ميلي‌متر و وزن مخصوص 100 كيلوگرم در مترمكعب.</v>
      </c>
      <c r="P4658" s="620">
        <v>140908</v>
      </c>
      <c r="Q4658" s="566">
        <v>14</v>
      </c>
      <c r="R4658" s="566" t="s">
        <v>10</v>
      </c>
      <c r="S4658" s="566" t="s">
        <v>25</v>
      </c>
      <c r="T4658" s="567" t="s">
        <v>4554</v>
      </c>
      <c r="U4658" s="625" t="s">
        <v>23</v>
      </c>
      <c r="V4658" s="568">
        <v>506500</v>
      </c>
      <c r="W4658" s="17"/>
      <c r="X4658" s="554"/>
    </row>
    <row r="4659" spans="14:24" ht="50.1" customHeight="1">
      <c r="N4659" s="9">
        <v>14</v>
      </c>
      <c r="O4659" s="565" t="str">
        <f t="shared" si="793"/>
        <v>141001عايق‌كاري حرارتي با عايق پلي‌اورتان به ضخامت 15 ميلي‌متر.</v>
      </c>
      <c r="P4659" s="620">
        <v>141001</v>
      </c>
      <c r="Q4659" s="566">
        <v>14</v>
      </c>
      <c r="R4659" s="566" t="s">
        <v>10</v>
      </c>
      <c r="S4659" s="566" t="s">
        <v>25</v>
      </c>
      <c r="T4659" s="567" t="s">
        <v>4555</v>
      </c>
      <c r="U4659" s="625" t="s">
        <v>23</v>
      </c>
      <c r="V4659" s="568">
        <v>93200</v>
      </c>
      <c r="W4659" s="17"/>
      <c r="X4659" s="554"/>
    </row>
    <row r="4660" spans="14:24" ht="50.1" customHeight="1">
      <c r="N4660" s="9">
        <v>14</v>
      </c>
      <c r="O4660" s="565" t="str">
        <f t="shared" si="793"/>
        <v>141002عايق‌كاري حرارتي با عايق پلي‌اورتان به ضخامت 50 ميلي‌متر.</v>
      </c>
      <c r="P4660" s="620">
        <v>141002</v>
      </c>
      <c r="Q4660" s="566">
        <v>14</v>
      </c>
      <c r="R4660" s="566" t="s">
        <v>10</v>
      </c>
      <c r="S4660" s="566" t="s">
        <v>25</v>
      </c>
      <c r="T4660" s="567" t="s">
        <v>4556</v>
      </c>
      <c r="U4660" s="625" t="s">
        <v>23</v>
      </c>
      <c r="V4660" s="568">
        <v>259500</v>
      </c>
      <c r="W4660" s="17"/>
      <c r="X4660" s="554"/>
    </row>
    <row r="4661" spans="14:24" ht="50.1" customHeight="1">
      <c r="N4661" s="9">
        <v>14</v>
      </c>
      <c r="O4661" s="565" t="str">
        <f t="shared" si="793"/>
        <v>141003عايق‌كاري حرارتي با عايق پلي‌اورتان به ضخامت 100 ميلي‌متر.</v>
      </c>
      <c r="P4661" s="620">
        <v>141003</v>
      </c>
      <c r="Q4661" s="566">
        <v>14</v>
      </c>
      <c r="R4661" s="566" t="s">
        <v>10</v>
      </c>
      <c r="S4661" s="566" t="s">
        <v>25</v>
      </c>
      <c r="T4661" s="567" t="s">
        <v>4557</v>
      </c>
      <c r="U4661" s="625" t="s">
        <v>23</v>
      </c>
      <c r="V4661" s="568">
        <v>495000</v>
      </c>
      <c r="W4661" s="17"/>
      <c r="X4661" s="554"/>
    </row>
    <row r="4662" spans="14:24" ht="50.1" customHeight="1">
      <c r="N4662" s="9">
        <v>14</v>
      </c>
      <c r="O4662" s="565" t="str">
        <f t="shared" si="793"/>
        <v>141004عايق‌كاري حرارتي با عايق پلي‌اورتان به ضخامت 150 ميلي‌متر.</v>
      </c>
      <c r="P4662" s="620">
        <v>141004</v>
      </c>
      <c r="Q4662" s="566">
        <v>14</v>
      </c>
      <c r="R4662" s="566" t="s">
        <v>10</v>
      </c>
      <c r="S4662" s="566" t="s">
        <v>25</v>
      </c>
      <c r="T4662" s="567" t="s">
        <v>4558</v>
      </c>
      <c r="U4662" s="625" t="s">
        <v>23</v>
      </c>
      <c r="V4662" s="568">
        <v>730500</v>
      </c>
      <c r="W4662" s="17"/>
      <c r="X4662" s="554"/>
    </row>
    <row r="4663" spans="14:24" ht="50.1" customHeight="1">
      <c r="N4663" s="9">
        <v>14</v>
      </c>
      <c r="O4663" s="565" t="str">
        <f t="shared" si="793"/>
        <v>141005عايق‌كاري حرارتي با عايق پلي‌اورتان به ضخامت 200 ميلي‌متر.</v>
      </c>
      <c r="P4663" s="620">
        <v>141005</v>
      </c>
      <c r="Q4663" s="566">
        <v>14</v>
      </c>
      <c r="R4663" s="566" t="s">
        <v>10</v>
      </c>
      <c r="S4663" s="566" t="s">
        <v>25</v>
      </c>
      <c r="T4663" s="567" t="s">
        <v>4559</v>
      </c>
      <c r="U4663" s="625" t="s">
        <v>23</v>
      </c>
      <c r="V4663" s="568">
        <v>965000</v>
      </c>
      <c r="W4663" s="17"/>
      <c r="X4663" s="554"/>
    </row>
    <row r="4664" spans="14:24" ht="50.1" customHeight="1">
      <c r="N4664" s="9">
        <v>14</v>
      </c>
      <c r="O4664" s="565" t="str">
        <f t="shared" si="793"/>
        <v>141101اضافه بها به رديف‌هاي 141001 تا 141005 براي هر مترمربع كاغذ كرافت كه سطح عايق را بپوشاند.</v>
      </c>
      <c r="P4664" s="620">
        <v>141101</v>
      </c>
      <c r="Q4664" s="566">
        <v>14</v>
      </c>
      <c r="R4664" s="566" t="s">
        <v>10</v>
      </c>
      <c r="S4664" s="566" t="s">
        <v>25</v>
      </c>
      <c r="T4664" s="567" t="s">
        <v>4560</v>
      </c>
      <c r="U4664" s="625" t="s">
        <v>23</v>
      </c>
      <c r="V4664" s="568">
        <v>1920</v>
      </c>
      <c r="W4664" s="17"/>
      <c r="X4664" s="554"/>
    </row>
    <row r="4665" spans="14:24" ht="50.1" customHeight="1">
      <c r="N4665" s="9">
        <v>14</v>
      </c>
      <c r="O4665" s="565" t="str">
        <f t="shared" si="793"/>
        <v>141102اضافه بها به رديف‌هاي 141001 تا 141005 براي هر مترمربع ورق نازك آلومينيوم مسلح به‌ضخامت اسمي 80 ميكرون كه سطح عايق را بپوشاند.</v>
      </c>
      <c r="P4665" s="620">
        <v>141102</v>
      </c>
      <c r="Q4665" s="566">
        <v>14</v>
      </c>
      <c r="R4665" s="566" t="s">
        <v>10</v>
      </c>
      <c r="S4665" s="566" t="s">
        <v>25</v>
      </c>
      <c r="T4665" s="567" t="s">
        <v>4561</v>
      </c>
      <c r="U4665" s="625" t="s">
        <v>23</v>
      </c>
      <c r="V4665" s="568">
        <v>13700</v>
      </c>
      <c r="W4665" s="17"/>
      <c r="X4665" s="554"/>
    </row>
    <row r="4666" spans="14:24" ht="50.1" customHeight="1">
      <c r="N4666" s="9">
        <v>14</v>
      </c>
      <c r="O4666" s="565" t="str">
        <f t="shared" si="793"/>
        <v>141201پركردن درز بين پانل‌هاي پلي‌اورتان و همچنين در محل تلاقي عايق با سطوح مختلف به‌طريق تزريق پلي‌اورتان برحسب وزن مصرفي.</v>
      </c>
      <c r="P4666" s="620">
        <v>141201</v>
      </c>
      <c r="Q4666" s="566">
        <v>14</v>
      </c>
      <c r="R4666" s="566" t="s">
        <v>10</v>
      </c>
      <c r="S4666" s="566" t="s">
        <v>25</v>
      </c>
      <c r="T4666" s="567" t="s">
        <v>4562</v>
      </c>
      <c r="U4666" s="625" t="s">
        <v>2837</v>
      </c>
      <c r="V4666" s="568">
        <v>77600</v>
      </c>
      <c r="W4666" s="17"/>
      <c r="X4666" s="554"/>
    </row>
    <row r="4667" spans="14:24" ht="50.1" customHeight="1">
      <c r="N4667" s="9">
        <v>14</v>
      </c>
      <c r="O4667" s="565" t="str">
        <f t="shared" si="793"/>
        <v>141301عايق‌كاري حرارتي با عايق پلي‌استايرن به‌ضخامت 15 ميلي‌متر.</v>
      </c>
      <c r="P4667" s="620">
        <v>141301</v>
      </c>
      <c r="Q4667" s="566">
        <v>14</v>
      </c>
      <c r="R4667" s="566" t="s">
        <v>10</v>
      </c>
      <c r="S4667" s="566" t="s">
        <v>25</v>
      </c>
      <c r="T4667" s="567" t="s">
        <v>4563</v>
      </c>
      <c r="U4667" s="625" t="s">
        <v>23</v>
      </c>
      <c r="V4667" s="568">
        <v>17500</v>
      </c>
      <c r="W4667" s="17"/>
      <c r="X4667" s="554"/>
    </row>
    <row r="4668" spans="14:24" ht="50.1" customHeight="1">
      <c r="N4668" s="9">
        <v>14</v>
      </c>
      <c r="O4668" s="565" t="str">
        <f t="shared" si="793"/>
        <v>141302عايق‌كاري حرارتي با عايق پلي‌استايرن به‌ضخامت 50 ميلي‌متر.</v>
      </c>
      <c r="P4668" s="620">
        <v>141302</v>
      </c>
      <c r="Q4668" s="566">
        <v>14</v>
      </c>
      <c r="R4668" s="566" t="s">
        <v>10</v>
      </c>
      <c r="S4668" s="566" t="s">
        <v>25</v>
      </c>
      <c r="T4668" s="567" t="s">
        <v>4564</v>
      </c>
      <c r="U4668" s="625" t="s">
        <v>23</v>
      </c>
      <c r="V4668" s="568">
        <v>41500</v>
      </c>
      <c r="W4668" s="17"/>
      <c r="X4668" s="554"/>
    </row>
    <row r="4669" spans="14:24" ht="50.1" customHeight="1">
      <c r="N4669" s="9">
        <v>14</v>
      </c>
      <c r="O4669" s="565" t="str">
        <f t="shared" si="793"/>
        <v>141303عايق‌كاري حرارتي با عايق پلي‌استايرن به‌ضخامت 100 ميلي‌متر.</v>
      </c>
      <c r="P4669" s="620">
        <v>141303</v>
      </c>
      <c r="Q4669" s="566">
        <v>14</v>
      </c>
      <c r="R4669" s="566" t="s">
        <v>10</v>
      </c>
      <c r="S4669" s="566" t="s">
        <v>25</v>
      </c>
      <c r="T4669" s="567" t="s">
        <v>4565</v>
      </c>
      <c r="U4669" s="625" t="s">
        <v>23</v>
      </c>
      <c r="V4669" s="568">
        <v>83400</v>
      </c>
      <c r="W4669" s="17"/>
      <c r="X4669" s="554"/>
    </row>
    <row r="4670" spans="14:24" ht="50.1" customHeight="1">
      <c r="N4670" s="9">
        <v>14</v>
      </c>
      <c r="O4670" s="565" t="str">
        <f t="shared" si="793"/>
        <v>141304عايق‌كاري حرارتي با عايق پلي‌استايرن به‌ضخامت 150 ميلي‌متر.</v>
      </c>
      <c r="P4670" s="620">
        <v>141304</v>
      </c>
      <c r="Q4670" s="566">
        <v>14</v>
      </c>
      <c r="R4670" s="566" t="s">
        <v>10</v>
      </c>
      <c r="S4670" s="566" t="s">
        <v>25</v>
      </c>
      <c r="T4670" s="567" t="s">
        <v>4566</v>
      </c>
      <c r="U4670" s="625" t="s">
        <v>23</v>
      </c>
      <c r="V4670" s="568">
        <v>109000</v>
      </c>
      <c r="W4670" s="17"/>
      <c r="X4670" s="554"/>
    </row>
    <row r="4671" spans="14:24" ht="50.1" customHeight="1">
      <c r="N4671" s="9">
        <v>14</v>
      </c>
      <c r="O4671" s="565" t="str">
        <f t="shared" si="793"/>
        <v>141305عايق‌كاري حرارتي با عايق پلي‌استايرن به‌ضخامت 200 ميلي‌متر.</v>
      </c>
      <c r="P4671" s="620">
        <v>141305</v>
      </c>
      <c r="Q4671" s="566">
        <v>14</v>
      </c>
      <c r="R4671" s="566" t="s">
        <v>10</v>
      </c>
      <c r="S4671" s="566" t="s">
        <v>25</v>
      </c>
      <c r="T4671" s="567" t="s">
        <v>4567</v>
      </c>
      <c r="U4671" s="625" t="s">
        <v>23</v>
      </c>
      <c r="V4671" s="568">
        <v>142500</v>
      </c>
      <c r="W4671" s="17"/>
      <c r="X4671" s="554"/>
    </row>
    <row r="4672" spans="14:24" ht="50.1" customHeight="1">
      <c r="N4672" s="9">
        <v>14</v>
      </c>
      <c r="O4672" s="565" t="str">
        <f t="shared" si="793"/>
        <v>141306عايق‌كاري حرارتي با عايق پلي‌استايرن به‌ضخامت 250 ميلي‌متر.</v>
      </c>
      <c r="P4672" s="620">
        <v>141306</v>
      </c>
      <c r="Q4672" s="566">
        <v>14</v>
      </c>
      <c r="R4672" s="573" t="s">
        <v>10</v>
      </c>
      <c r="S4672" s="566" t="s">
        <v>25</v>
      </c>
      <c r="T4672" s="567" t="s">
        <v>4568</v>
      </c>
      <c r="U4672" s="625" t="s">
        <v>23</v>
      </c>
      <c r="V4672" s="568">
        <v>176000</v>
      </c>
      <c r="W4672" s="17"/>
      <c r="X4672" s="554"/>
    </row>
    <row r="4673" spans="14:24" ht="50.1" customHeight="1">
      <c r="N4673" s="9">
        <v>14</v>
      </c>
      <c r="O4673" s="565" t="str">
        <f t="shared" si="793"/>
        <v>141307اضافه بها به‌ رديف‌هاي 141301 تا رديف 141306 در صورتي‌ كه از عايق پلي‌استايرن اكسترود شده استفاده گردد.</v>
      </c>
      <c r="P4673" s="620">
        <v>141307</v>
      </c>
      <c r="Q4673" s="566">
        <v>14</v>
      </c>
      <c r="R4673" s="573" t="s">
        <v>10</v>
      </c>
      <c r="S4673" s="566" t="s">
        <v>25</v>
      </c>
      <c r="T4673" s="567" t="s">
        <v>4569</v>
      </c>
      <c r="U4673" s="625" t="s">
        <v>80</v>
      </c>
      <c r="V4673" s="568">
        <v>200</v>
      </c>
      <c r="W4673" s="17"/>
      <c r="X4673" s="554"/>
    </row>
    <row r="4674" spans="14:24" ht="50.1" customHeight="1">
      <c r="N4674" s="91" t="s">
        <v>604</v>
      </c>
      <c r="O4674" s="565" t="str">
        <f t="shared" si="793"/>
        <v>141308عایق حرارتی</v>
      </c>
      <c r="P4674" s="597" t="s">
        <v>601</v>
      </c>
      <c r="Q4674" s="566">
        <v>14</v>
      </c>
      <c r="R4674" s="573" t="s">
        <v>10</v>
      </c>
      <c r="S4674" s="566" t="s">
        <v>25</v>
      </c>
      <c r="T4674" s="571" t="s">
        <v>600</v>
      </c>
      <c r="U4674" s="626" t="s">
        <v>23</v>
      </c>
      <c r="V4674" s="90">
        <v>10000</v>
      </c>
      <c r="W4674" s="17"/>
    </row>
    <row r="4675" spans="14:24" ht="50.1" customHeight="1">
      <c r="N4675" s="91" t="s">
        <v>604</v>
      </c>
      <c r="O4675" s="565" t="str">
        <f t="shared" si="793"/>
        <v>141309عایق حرارتی 1</v>
      </c>
      <c r="P4675" s="597" t="s">
        <v>602</v>
      </c>
      <c r="Q4675" s="566">
        <v>14</v>
      </c>
      <c r="R4675" s="573" t="s">
        <v>10</v>
      </c>
      <c r="S4675" s="566" t="s">
        <v>25</v>
      </c>
      <c r="T4675" s="571" t="s">
        <v>7061</v>
      </c>
      <c r="U4675" s="626" t="s">
        <v>23</v>
      </c>
      <c r="V4675" s="90">
        <v>10001</v>
      </c>
      <c r="W4675" s="17"/>
    </row>
    <row r="4676" spans="14:24" ht="50.1" customHeight="1">
      <c r="N4676" s="91" t="s">
        <v>604</v>
      </c>
      <c r="O4676" s="565" t="str">
        <f t="shared" si="793"/>
        <v>141310عایق حرارتی 2</v>
      </c>
      <c r="P4676" s="597" t="s">
        <v>603</v>
      </c>
      <c r="Q4676" s="566">
        <v>14</v>
      </c>
      <c r="R4676" s="573" t="s">
        <v>10</v>
      </c>
      <c r="S4676" s="566" t="s">
        <v>25</v>
      </c>
      <c r="T4676" s="571" t="s">
        <v>7062</v>
      </c>
      <c r="U4676" s="626" t="s">
        <v>23</v>
      </c>
      <c r="V4676" s="90">
        <v>10002</v>
      </c>
      <c r="W4676" s="17"/>
    </row>
    <row r="4677" spans="14:24" ht="50.1" customHeight="1">
      <c r="N4677" s="9">
        <v>15</v>
      </c>
      <c r="O4677" s="565" t="str">
        <f t="shared" si="793"/>
        <v>150101تهيه و نصب ورقهاي صاف آزبست سيمان به ‏ضخامت حدود 6 ميليمتر، براي پوشش سقف كاذب ‏با برشهاي لازم به ابعاد مختلف‎.‎</v>
      </c>
      <c r="P4677" s="630" t="s">
        <v>466</v>
      </c>
      <c r="Q4677" s="566">
        <v>15</v>
      </c>
      <c r="R4677" s="566" t="s">
        <v>12</v>
      </c>
      <c r="S4677" s="566" t="s">
        <v>25</v>
      </c>
      <c r="T4677" s="575" t="s">
        <v>11</v>
      </c>
      <c r="U4677" s="556" t="s">
        <v>23</v>
      </c>
      <c r="V4677" s="79">
        <v>0</v>
      </c>
      <c r="W4677" s="17"/>
    </row>
    <row r="4678" spans="14:24" ht="50.1" customHeight="1">
      <c r="N4678" s="9">
        <v>15</v>
      </c>
      <c r="O4678" s="565" t="str">
        <f t="shared" si="793"/>
        <v>150102تهيه و نصب ورقهاي صاف آزبست سيمان به ‏ضخامت 8 ميليمتر، براي پوشش سقف كاذب با ‏برشهاي لازم به ابعاد مختلف.‏</v>
      </c>
      <c r="P4678" s="431" t="s">
        <v>467</v>
      </c>
      <c r="Q4678" s="566">
        <v>15</v>
      </c>
      <c r="R4678" s="566" t="s">
        <v>12</v>
      </c>
      <c r="S4678" s="566" t="s">
        <v>25</v>
      </c>
      <c r="T4678" s="575" t="s">
        <v>13</v>
      </c>
      <c r="U4678" s="556" t="s">
        <v>23</v>
      </c>
      <c r="V4678" s="60">
        <v>0</v>
      </c>
      <c r="W4678" s="17"/>
    </row>
    <row r="4679" spans="14:24" ht="50.1" customHeight="1">
      <c r="N4679" s="9">
        <v>15</v>
      </c>
      <c r="O4679" s="565" t="str">
        <f t="shared" si="793"/>
        <v>150103تهيه و نصب ورقهاي صاف آزبست سيمان به ‏ضخامت 10 ميليمتر، براي پوشش سقف كاذب با ‏برشهاي لازم به ابعاد مختلف.‏</v>
      </c>
      <c r="P4679" s="431" t="s">
        <v>468</v>
      </c>
      <c r="Q4679" s="566">
        <v>15</v>
      </c>
      <c r="R4679" s="566" t="s">
        <v>12</v>
      </c>
      <c r="S4679" s="566" t="s">
        <v>25</v>
      </c>
      <c r="T4679" s="575" t="s">
        <v>14</v>
      </c>
      <c r="U4679" s="556" t="s">
        <v>23</v>
      </c>
      <c r="V4679" s="60">
        <v>0</v>
      </c>
      <c r="W4679" s="17"/>
    </row>
    <row r="4680" spans="14:24" ht="50.1" customHeight="1">
      <c r="N4680" s="9">
        <v>15</v>
      </c>
      <c r="O4680" s="565" t="str">
        <f t="shared" si="793"/>
        <v>150104تهيه و نصب ورقهاي صاف آزبست سيمان به ‏ضخامت 12 ميليمتر، براي پوشش سقف كاذب با ‏برشهاي لازم به ابعاد مختلف.‏</v>
      </c>
      <c r="P4680" s="431" t="s">
        <v>469</v>
      </c>
      <c r="Q4680" s="566">
        <v>15</v>
      </c>
      <c r="R4680" s="566" t="s">
        <v>12</v>
      </c>
      <c r="S4680" s="566" t="s">
        <v>25</v>
      </c>
      <c r="T4680" s="575" t="s">
        <v>15</v>
      </c>
      <c r="U4680" s="556" t="s">
        <v>23</v>
      </c>
      <c r="V4680" s="60">
        <v>0</v>
      </c>
      <c r="W4680" s="17"/>
    </row>
    <row r="4681" spans="14:24" ht="50.1" customHeight="1">
      <c r="N4681" s="9">
        <v>15</v>
      </c>
      <c r="O4681" s="565" t="str">
        <f t="shared" si="793"/>
        <v>150201تهيه و نصب ورقهاي صاف آزبست سيمان به ‏ضخامت 6 ميليمتر، براي پوشش سطوح قايم و نماها ‏با برشهاي لازم به ابعاد مختلف و تعبيه محل دودكش ‏و هواكش.‏</v>
      </c>
      <c r="P4681" s="431" t="s">
        <v>470</v>
      </c>
      <c r="Q4681" s="566">
        <v>15</v>
      </c>
      <c r="R4681" s="566" t="s">
        <v>12</v>
      </c>
      <c r="S4681" s="566" t="s">
        <v>25</v>
      </c>
      <c r="T4681" s="575" t="s">
        <v>35</v>
      </c>
      <c r="U4681" s="556" t="s">
        <v>23</v>
      </c>
      <c r="V4681" s="60">
        <v>0</v>
      </c>
      <c r="W4681" s="17"/>
    </row>
    <row r="4682" spans="14:24" ht="50.1" customHeight="1">
      <c r="N4682" s="9">
        <v>15</v>
      </c>
      <c r="O4682" s="565" t="str">
        <f t="shared" si="793"/>
        <v>150202تهيه و نصب ورقهاي صاف آزبست سيمان به ‏ضخامت 8 ميليمتر، براي پوشش سطوح قايم و نماها ‏با برشهاي لازم به ابعاد مختلف و تعبيه محل دودكش ‏و هواكش.‏</v>
      </c>
      <c r="P4682" s="431" t="s">
        <v>471</v>
      </c>
      <c r="Q4682" s="566">
        <v>15</v>
      </c>
      <c r="R4682" s="566" t="s">
        <v>12</v>
      </c>
      <c r="S4682" s="566" t="s">
        <v>25</v>
      </c>
      <c r="T4682" s="575" t="s">
        <v>36</v>
      </c>
      <c r="U4682" s="556" t="s">
        <v>23</v>
      </c>
      <c r="V4682" s="60">
        <v>0</v>
      </c>
      <c r="W4682" s="17"/>
    </row>
    <row r="4683" spans="14:24" ht="50.1" customHeight="1">
      <c r="N4683" s="9">
        <v>15</v>
      </c>
      <c r="O4683" s="565" t="str">
        <f t="shared" si="793"/>
        <v>150203تهيه و نصب ورقهاي صاف آزبست سيمان به ‏ضخامت 10 ميليمتر، براي پوشش سطوح قايم و ‏نماها با برشهاي لازم به ابعاد مختلف و تعبيه محل ‏دودكش و هواكش.‏</v>
      </c>
      <c r="P4683" s="431" t="s">
        <v>472</v>
      </c>
      <c r="Q4683" s="566">
        <v>15</v>
      </c>
      <c r="R4683" s="566" t="s">
        <v>12</v>
      </c>
      <c r="S4683" s="566" t="s">
        <v>25</v>
      </c>
      <c r="T4683" s="575" t="s">
        <v>37</v>
      </c>
      <c r="U4683" s="556" t="s">
        <v>23</v>
      </c>
      <c r="V4683" s="60">
        <v>0</v>
      </c>
      <c r="W4683" s="17"/>
    </row>
    <row r="4684" spans="14:24" ht="50.1" customHeight="1">
      <c r="N4684" s="9">
        <v>15</v>
      </c>
      <c r="O4684" s="565" t="str">
        <f t="shared" si="793"/>
        <v>150204تهيه و نصب ورقهاي صاف آزبست سيمان به ‏ضخامت 12 ميليمتر، براي پوشش سطوح قايم و ‏نماها با برشهاي لازم به ابعاد مختلف و تعبيه محل ‏دودكش و هواكش.‏</v>
      </c>
      <c r="P4684" s="431" t="s">
        <v>473</v>
      </c>
      <c r="Q4684" s="566">
        <v>15</v>
      </c>
      <c r="R4684" s="566" t="s">
        <v>12</v>
      </c>
      <c r="S4684" s="566" t="s">
        <v>25</v>
      </c>
      <c r="T4684" s="575" t="s">
        <v>38</v>
      </c>
      <c r="U4684" s="556" t="s">
        <v>23</v>
      </c>
      <c r="V4684" s="60">
        <v>0</v>
      </c>
      <c r="W4684" s="17"/>
    </row>
    <row r="4685" spans="14:24" ht="50.1" customHeight="1">
      <c r="N4685" s="9">
        <v>15</v>
      </c>
      <c r="O4685" s="565" t="str">
        <f t="shared" si="793"/>
        <v>150301تهيه و نصب ورقهاي موجدار آزبست سيمان با طول ‏موج حدود 175 ميليمتر براي پوشش روي سطوح ‏شيبدار با هم پوشاني لازم و برش، تعبيه محل ‏دودكش، هواكش و مصالح مورد نياز براي آب بندي.‏</v>
      </c>
      <c r="P4685" s="431" t="s">
        <v>474</v>
      </c>
      <c r="Q4685" s="566">
        <v>15</v>
      </c>
      <c r="R4685" s="566" t="s">
        <v>12</v>
      </c>
      <c r="S4685" s="566" t="s">
        <v>25</v>
      </c>
      <c r="T4685" s="575" t="s">
        <v>39</v>
      </c>
      <c r="U4685" s="556" t="s">
        <v>23</v>
      </c>
      <c r="V4685" s="60">
        <v>0</v>
      </c>
      <c r="W4685" s="17"/>
    </row>
    <row r="4686" spans="14:24" ht="50.1" customHeight="1">
      <c r="N4686" s="9">
        <v>15</v>
      </c>
      <c r="O4686" s="565" t="str">
        <f t="shared" si="793"/>
        <v>150302تهيه و نصب ورقهاي موجدار آزبست سيمان با طول ‏موج حدود 175 ميليمتر براي پوشش روي سطوح ‏قايم با هم پوشاني لازم و برش، تعبيه محل دودكش، ‏هواكش و مصالح مورد نياز براي آب بندي.‏</v>
      </c>
      <c r="P4686" s="431" t="s">
        <v>475</v>
      </c>
      <c r="Q4686" s="566">
        <v>15</v>
      </c>
      <c r="R4686" s="566" t="s">
        <v>12</v>
      </c>
      <c r="S4686" s="566" t="s">
        <v>25</v>
      </c>
      <c r="T4686" s="575" t="s">
        <v>40</v>
      </c>
      <c r="U4686" s="556" t="s">
        <v>23</v>
      </c>
      <c r="V4686" s="60">
        <v>0</v>
      </c>
      <c r="W4686" s="17"/>
    </row>
    <row r="4687" spans="14:24" ht="50.1" customHeight="1">
      <c r="N4687" s="9">
        <v>15</v>
      </c>
      <c r="O4687" s="565" t="str">
        <f t="shared" si="793"/>
        <v>150401تهيه و نصب ورقهاي آزبست سيمان (آردواز) به ‏ابعاد60×30 سانتيمتر و ضخامت حدود 3.8 ميليمتر، ‏با هم پوشاني دو سوم سطح هر اردواز، براي پوشش ‏روي سطوح شيبدار، تعبيه محل دودكش و هواكش و ‏همچنين مصالح لازم براي آب بندي.‏</v>
      </c>
      <c r="P4687" s="431" t="s">
        <v>476</v>
      </c>
      <c r="Q4687" s="566">
        <v>15</v>
      </c>
      <c r="R4687" s="566" t="s">
        <v>12</v>
      </c>
      <c r="S4687" s="566" t="s">
        <v>25</v>
      </c>
      <c r="T4687" s="575" t="s">
        <v>504</v>
      </c>
      <c r="U4687" s="556" t="s">
        <v>23</v>
      </c>
      <c r="V4687" s="60">
        <v>0</v>
      </c>
      <c r="W4687" s="17"/>
    </row>
    <row r="4688" spans="14:24" ht="50.1" customHeight="1">
      <c r="N4688" s="9">
        <v>15</v>
      </c>
      <c r="O4688" s="565" t="str">
        <f t="shared" si="793"/>
        <v>150402تهيه و نصب ورقهاي آزبست سيمان (آردواز) به ‏ابعاد20×30 سانتيمتر و ضخامت حدود 3.8 ميليمتر، ‏با هم پوشاني دو سوم سطح هر اردواز، براي پوشش ‏روي سطوح شيبدار، تعبيه محل دودكش و هواكش و ‏همچنين مصالح لازم براي آب بندي.‏</v>
      </c>
      <c r="P4688" s="431" t="s">
        <v>477</v>
      </c>
      <c r="Q4688" s="566">
        <v>15</v>
      </c>
      <c r="R4688" s="566" t="s">
        <v>12</v>
      </c>
      <c r="S4688" s="566" t="s">
        <v>25</v>
      </c>
      <c r="T4688" s="575" t="s">
        <v>505</v>
      </c>
      <c r="U4688" s="556" t="s">
        <v>23</v>
      </c>
      <c r="V4688" s="60">
        <v>0</v>
      </c>
      <c r="W4688" s="17"/>
    </row>
    <row r="4689" spans="14:24" ht="50.1" customHeight="1">
      <c r="N4689" s="9">
        <v>15</v>
      </c>
      <c r="O4689" s="565" t="str">
        <f t="shared" si="793"/>
        <v>150403تهيه و نصب ورقهاي آزبست سيمان (آردواز) به ‏ابعاد60×30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v>
      </c>
      <c r="P4689" s="431" t="s">
        <v>478</v>
      </c>
      <c r="Q4689" s="566">
        <v>15</v>
      </c>
      <c r="R4689" s="566" t="s">
        <v>12</v>
      </c>
      <c r="S4689" s="566" t="s">
        <v>25</v>
      </c>
      <c r="T4689" s="575" t="s">
        <v>506</v>
      </c>
      <c r="U4689" s="556" t="s">
        <v>23</v>
      </c>
      <c r="V4689" s="60">
        <v>0</v>
      </c>
      <c r="W4689" s="17"/>
    </row>
    <row r="4690" spans="14:24" ht="50.1" customHeight="1">
      <c r="N4690" s="9">
        <v>15</v>
      </c>
      <c r="O4690" s="565" t="str">
        <f t="shared" si="793"/>
        <v>150404تهيه و نصب ورقهاي آزبست سيمان (آردواز) به ‏ابعاد20×30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v>
      </c>
      <c r="P4690" s="431" t="s">
        <v>479</v>
      </c>
      <c r="Q4690" s="566">
        <v>15</v>
      </c>
      <c r="R4690" s="573" t="s">
        <v>12</v>
      </c>
      <c r="S4690" s="566" t="s">
        <v>25</v>
      </c>
      <c r="T4690" s="575" t="s">
        <v>507</v>
      </c>
      <c r="U4690" s="556" t="s">
        <v>23</v>
      </c>
      <c r="V4690" s="60">
        <v>0</v>
      </c>
      <c r="W4690" s="17"/>
    </row>
    <row r="4691" spans="14:24" ht="50.1" customHeight="1">
      <c r="N4691" s="9">
        <v>16</v>
      </c>
      <c r="O4691" s="565" t="str">
        <f t="shared" si="793"/>
        <v>160101تهيه، ساخت و نصب چهارچوب فلزي از ورق (با يا بدون كتيبه)، با شاخك‌هاي اتصالي مربوط و جاسازي‌ها و تقويت‌هاي لازم براي قفل و لولا.</v>
      </c>
      <c r="P4691" s="630" t="s">
        <v>480</v>
      </c>
      <c r="Q4691" s="566">
        <v>16</v>
      </c>
      <c r="R4691" s="566" t="s">
        <v>41</v>
      </c>
      <c r="S4691" s="566" t="s">
        <v>25</v>
      </c>
      <c r="T4691" s="567" t="s">
        <v>4570</v>
      </c>
      <c r="U4691" s="625" t="s">
        <v>2837</v>
      </c>
      <c r="V4691" s="568">
        <v>29700</v>
      </c>
      <c r="W4691" s="17"/>
    </row>
    <row r="4692" spans="14:24" ht="50.1" customHeight="1">
      <c r="N4692" s="9">
        <v>16</v>
      </c>
      <c r="O4692" s="565" t="str">
        <f t="shared" si="793"/>
        <v>160102تهيه، ساخت و نصب در و پنجره آهني از نبشي، سپري، ناوداني، ميل گرد ورق و مانند آن، با جاسازي و دستمزد نصب يراق آلات همراه با جوشكاري و ساييدن لازم.</v>
      </c>
      <c r="P4692" s="620">
        <v>160102</v>
      </c>
      <c r="Q4692" s="566">
        <v>16</v>
      </c>
      <c r="R4692" s="566" t="s">
        <v>41</v>
      </c>
      <c r="S4692" s="566" t="s">
        <v>25</v>
      </c>
      <c r="T4692" s="567" t="s">
        <v>4571</v>
      </c>
      <c r="U4692" s="625" t="s">
        <v>2837</v>
      </c>
      <c r="V4692" s="568">
        <v>27600</v>
      </c>
      <c r="W4692" s="17"/>
      <c r="X4692" s="554"/>
    </row>
    <row r="4693" spans="14:24" ht="50.1" customHeight="1">
      <c r="N4693" s="9">
        <v>16</v>
      </c>
      <c r="O4693" s="565" t="str">
        <f t="shared" si="793"/>
        <v>160103تهيه، ساخت و نصب حفاظ، نرده و نرده‌بان و قابسازي فلزي كف پله‌ها از نبشي، سپري، ناوداني و ميل گرد ورق و مانندآن، با جاسازي و دستمزد نصب يراق آلات همراه با جوشكاري و ساييدن لازم.</v>
      </c>
      <c r="P4693" s="620">
        <v>160103</v>
      </c>
      <c r="Q4693" s="566">
        <v>16</v>
      </c>
      <c r="R4693" s="566" t="s">
        <v>41</v>
      </c>
      <c r="S4693" s="566" t="s">
        <v>25</v>
      </c>
      <c r="T4693" s="567" t="s">
        <v>4572</v>
      </c>
      <c r="U4693" s="625" t="s">
        <v>2837</v>
      </c>
      <c r="V4693" s="568">
        <v>26900</v>
      </c>
      <c r="W4693" s="17"/>
      <c r="X4693" s="554"/>
    </row>
    <row r="4694" spans="14:24" ht="50.1" customHeight="1">
      <c r="N4694" s="9">
        <v>16</v>
      </c>
      <c r="O4694" s="565" t="str">
        <f t="shared" si="793"/>
        <v>160104تهيه، ساخت و نصب چهارچوب، در و پنجره آهني از پروفيل‌هاي تو خالي، با جاسازي و دستمزد نصب يراق آلات همراه با جوشكاري وساييدن لازم.</v>
      </c>
      <c r="P4694" s="620">
        <v>160104</v>
      </c>
      <c r="Q4694" s="566">
        <v>16</v>
      </c>
      <c r="R4694" s="566" t="s">
        <v>41</v>
      </c>
      <c r="S4694" s="566" t="s">
        <v>25</v>
      </c>
      <c r="T4694" s="567" t="s">
        <v>4573</v>
      </c>
      <c r="U4694" s="625" t="s">
        <v>2837</v>
      </c>
      <c r="V4694" s="568">
        <v>42300</v>
      </c>
      <c r="W4694" s="17"/>
      <c r="X4694" s="554"/>
    </row>
    <row r="4695" spans="14:24" ht="50.1" customHeight="1">
      <c r="N4695" s="9">
        <v>16</v>
      </c>
      <c r="O4695" s="565" t="str">
        <f t="shared" si="793"/>
        <v>160105تهيه، ساخت و نصب حفاظ نرده و نرده بان و قابسازي فلزي كف پله‌ها از لوله سياه و پروفيل‌هاي تو خالي، باجا سازي و دستمزد نصب يراق آلات همراه با جوشكاري وساييدن لازم.</v>
      </c>
      <c r="P4695" s="620">
        <v>160105</v>
      </c>
      <c r="Q4695" s="566">
        <v>16</v>
      </c>
      <c r="R4695" s="566" t="s">
        <v>41</v>
      </c>
      <c r="S4695" s="566" t="s">
        <v>25</v>
      </c>
      <c r="T4695" s="567" t="s">
        <v>4574</v>
      </c>
      <c r="U4695" s="625" t="s">
        <v>2837</v>
      </c>
      <c r="V4695" s="568">
        <v>37100</v>
      </c>
      <c r="W4695" s="17"/>
      <c r="X4695" s="554"/>
    </row>
    <row r="4696" spans="14:24" ht="50.1" customHeight="1">
      <c r="N4696" s="9">
        <v>16</v>
      </c>
      <c r="O4696" s="565" t="str">
        <f t="shared" si="793"/>
        <v>160106تهيه و نصب ريل و قرقره براي درها و پنجره‌هاي كشويي آهني.</v>
      </c>
      <c r="P4696" s="620">
        <v>160106</v>
      </c>
      <c r="Q4696" s="566">
        <v>16</v>
      </c>
      <c r="R4696" s="566" t="s">
        <v>41</v>
      </c>
      <c r="S4696" s="566" t="s">
        <v>25</v>
      </c>
      <c r="T4696" s="567" t="s">
        <v>4575</v>
      </c>
      <c r="U4696" s="625" t="s">
        <v>2837</v>
      </c>
      <c r="V4696" s="568">
        <v>61000</v>
      </c>
      <c r="W4696" s="17"/>
      <c r="X4696" s="554"/>
    </row>
    <row r="4697" spans="14:24" ht="50.1" customHeight="1">
      <c r="N4697" s="9">
        <v>16</v>
      </c>
      <c r="O4697" s="565" t="str">
        <f t="shared" si="793"/>
        <v>160201تهيه، ساخت و نصب دريچه‌ها، درپوش‌ها و کف‌سازي‌هاي فولادي با ورق ساده يا آجدار، همراه با سپري، نبشي، تسمه و ساير پروفيل‌هاي لازم با جوش‌کاري و ساييدن.</v>
      </c>
      <c r="P4697" s="620">
        <v>160201</v>
      </c>
      <c r="Q4697" s="566">
        <v>16</v>
      </c>
      <c r="R4697" s="566" t="s">
        <v>41</v>
      </c>
      <c r="S4697" s="566" t="s">
        <v>25</v>
      </c>
      <c r="T4697" s="567" t="s">
        <v>4576</v>
      </c>
      <c r="U4697" s="625" t="s">
        <v>2837</v>
      </c>
      <c r="V4697" s="568">
        <v>32000</v>
      </c>
      <c r="W4697" s="17"/>
      <c r="X4697" s="554"/>
    </row>
    <row r="4698" spans="14:24" ht="50.1" customHeight="1">
      <c r="N4698" s="9">
        <v>16</v>
      </c>
      <c r="O4698" s="565" t="str">
        <f t="shared" si="793"/>
        <v>160202تهيه و نصب دريچه‌هاي چدني حوضچه‌ها يا كانال‌ها، يا كارهاي مشابه آن.</v>
      </c>
      <c r="P4698" s="620">
        <v>160202</v>
      </c>
      <c r="Q4698" s="566">
        <v>16</v>
      </c>
      <c r="R4698" s="566" t="s">
        <v>41</v>
      </c>
      <c r="S4698" s="566" t="s">
        <v>25</v>
      </c>
      <c r="T4698" s="567" t="s">
        <v>4577</v>
      </c>
      <c r="U4698" s="625" t="s">
        <v>2837</v>
      </c>
      <c r="V4698" s="568">
        <v>30400</v>
      </c>
      <c r="W4698" s="17"/>
      <c r="X4698" s="554"/>
    </row>
    <row r="4699" spans="14:24" ht="50.1" customHeight="1">
      <c r="N4699" s="9">
        <v>16</v>
      </c>
      <c r="O4699" s="565" t="str">
        <f t="shared" si="793"/>
        <v>160203تهيه، برشكاري، جوشكاري، فرم دادن، ساييدن و نصب ورق‌هاي آهن، به منظور پوشش سطوح ستون‌ها، تيرها كف پنجره‌ها و مانند آن.</v>
      </c>
      <c r="P4699" s="620">
        <v>160203</v>
      </c>
      <c r="Q4699" s="566">
        <v>16</v>
      </c>
      <c r="R4699" s="566" t="s">
        <v>41</v>
      </c>
      <c r="S4699" s="566" t="s">
        <v>25</v>
      </c>
      <c r="T4699" s="567" t="s">
        <v>4578</v>
      </c>
      <c r="U4699" s="625" t="s">
        <v>2837</v>
      </c>
      <c r="V4699" s="568">
        <v>32800</v>
      </c>
      <c r="W4699" s="17"/>
      <c r="X4699" s="554"/>
    </row>
    <row r="4700" spans="14:24" ht="50.1" customHeight="1">
      <c r="N4700" s="9">
        <v>16</v>
      </c>
      <c r="O4700" s="565" t="str">
        <f t="shared" ref="O4700:O4763" si="794">LEFT(CONCATENATE(P4700,T4700),252)</f>
        <v>160204تهيه مصالح و زيرسازي سطوح كاذب و يا زيرسازي پوشش آرداواز، با نبشي، سپري، ميل گرد و مانند آن.</v>
      </c>
      <c r="P4700" s="620">
        <v>160204</v>
      </c>
      <c r="Q4700" s="566">
        <v>16</v>
      </c>
      <c r="R4700" s="566" t="s">
        <v>41</v>
      </c>
      <c r="S4700" s="566" t="s">
        <v>25</v>
      </c>
      <c r="T4700" s="567" t="s">
        <v>4579</v>
      </c>
      <c r="U4700" s="625" t="s">
        <v>2837</v>
      </c>
      <c r="V4700" s="568">
        <v>23700</v>
      </c>
      <c r="W4700" s="17"/>
      <c r="X4700" s="554"/>
    </row>
    <row r="4701" spans="14:24" ht="50.1" customHeight="1">
      <c r="N4701" s="9">
        <v>16</v>
      </c>
      <c r="O4701" s="565" t="str">
        <f t="shared" si="794"/>
        <v>160205تهيه مصالح، ساخت و نصب زيرسازي سقف‌هاي کاذب، از پروفيل‌هاي تو خالي.</v>
      </c>
      <c r="P4701" s="620">
        <v>160205</v>
      </c>
      <c r="Q4701" s="566">
        <v>16</v>
      </c>
      <c r="R4701" s="566" t="s">
        <v>41</v>
      </c>
      <c r="S4701" s="566" t="s">
        <v>25</v>
      </c>
      <c r="T4701" s="567" t="s">
        <v>4580</v>
      </c>
      <c r="U4701" s="625" t="s">
        <v>2837</v>
      </c>
      <c r="V4701" s="568">
        <v>25500</v>
      </c>
      <c r="W4701" s="17"/>
      <c r="X4701" s="554"/>
    </row>
    <row r="4702" spans="14:24" ht="50.1" customHeight="1">
      <c r="N4702" s="9">
        <v>16</v>
      </c>
      <c r="O4702" s="565" t="str">
        <f t="shared" si="794"/>
        <v>160206تهيه، ساخت و كارگذاري پايه يا دستك فلزي از، نبشي، سپري، ناوداني، تيرآهن و مانند آن، براي نصب سيم خاردار يا تور سيمي و ساير كارهاي مشابه آن.</v>
      </c>
      <c r="P4702" s="620">
        <v>160206</v>
      </c>
      <c r="Q4702" s="566">
        <v>16</v>
      </c>
      <c r="R4702" s="566" t="s">
        <v>41</v>
      </c>
      <c r="S4702" s="566" t="s">
        <v>25</v>
      </c>
      <c r="T4702" s="567" t="s">
        <v>4581</v>
      </c>
      <c r="U4702" s="625" t="s">
        <v>2837</v>
      </c>
      <c r="V4702" s="568">
        <v>23800</v>
      </c>
      <c r="W4702" s="17"/>
      <c r="X4702" s="554"/>
    </row>
    <row r="4703" spans="14:24" ht="50.1" customHeight="1">
      <c r="N4703" s="9">
        <v>16</v>
      </c>
      <c r="O4703" s="565" t="str">
        <f t="shared" si="794"/>
        <v>160207تهيه، ساخت و كارگذاري پايه يا دستك فلزي از قوطي يا لوله سياه، براي نصب سيم خاردار يا تور سيمي و ساير كارهاي مشابه آن.</v>
      </c>
      <c r="P4703" s="620">
        <v>160207</v>
      </c>
      <c r="Q4703" s="566">
        <v>16</v>
      </c>
      <c r="R4703" s="566" t="s">
        <v>41</v>
      </c>
      <c r="S4703" s="566" t="s">
        <v>25</v>
      </c>
      <c r="T4703" s="567" t="s">
        <v>4582</v>
      </c>
      <c r="U4703" s="625" t="s">
        <v>2837</v>
      </c>
      <c r="V4703" s="568">
        <v>33700</v>
      </c>
      <c r="W4703" s="17"/>
      <c r="X4703" s="554"/>
    </row>
    <row r="4704" spans="14:24" ht="50.1" customHeight="1">
      <c r="N4704" s="9">
        <v>16</v>
      </c>
      <c r="O4704" s="565" t="str">
        <f t="shared" si="794"/>
        <v>160208تهيه، ساخت و كارگذاري پايه يا دستك فلزي از، لوله گالوانيزه، براي نصب سيم خاردار يا تور سيمي و ساير كارهاي مشابه آن.</v>
      </c>
      <c r="P4704" s="620">
        <v>160208</v>
      </c>
      <c r="Q4704" s="566">
        <v>16</v>
      </c>
      <c r="R4704" s="566" t="s">
        <v>41</v>
      </c>
      <c r="S4704" s="566" t="s">
        <v>25</v>
      </c>
      <c r="T4704" s="567" t="s">
        <v>4583</v>
      </c>
      <c r="U4704" s="625" t="s">
        <v>2837</v>
      </c>
      <c r="V4704" s="568">
        <v>42300</v>
      </c>
      <c r="W4704" s="17"/>
      <c r="X4704" s="554"/>
    </row>
    <row r="4705" spans="14:24" ht="50.1" customHeight="1">
      <c r="N4705" s="9">
        <v>16</v>
      </c>
      <c r="O4705" s="565" t="str">
        <f t="shared" si="794"/>
        <v>160209تهيه، ساخت و نصب اسكلت فلزي براي زيرسازي نصب ورق‌هاي ساندويچي آلومينيومي به ‌ضخامت 3 تا 6 ميلي‌متر با لايه مياني پلي‌اتيلن يا ورق‌هاي آلومينيومي به ضخامت 4 سانتي‌متر و لايه مياني پلي‌يورتان.</v>
      </c>
      <c r="P4705" s="620">
        <v>160209</v>
      </c>
      <c r="Q4705" s="566">
        <v>16</v>
      </c>
      <c r="R4705" s="566" t="s">
        <v>41</v>
      </c>
      <c r="S4705" s="566" t="s">
        <v>25</v>
      </c>
      <c r="T4705" s="567" t="s">
        <v>4584</v>
      </c>
      <c r="U4705" s="625" t="s">
        <v>2837</v>
      </c>
      <c r="V4705" s="568">
        <v>22100</v>
      </c>
      <c r="W4705" s="17"/>
      <c r="X4705" s="554"/>
    </row>
    <row r="4706" spans="14:24" ht="50.1" customHeight="1">
      <c r="N4706" s="9">
        <v>16</v>
      </c>
      <c r="O4706" s="565" t="str">
        <f t="shared" si="794"/>
        <v>160210تهيه و نصب تسمه‌هاي آجدار فولادي به ابعاد مختلف براي مسلح كردن خاك با پيچ و مهره لازم.</v>
      </c>
      <c r="P4706" s="620">
        <v>160210</v>
      </c>
      <c r="Q4706" s="566">
        <v>16</v>
      </c>
      <c r="R4706" s="566" t="s">
        <v>41</v>
      </c>
      <c r="S4706" s="566" t="s">
        <v>25</v>
      </c>
      <c r="T4706" s="567" t="s">
        <v>4585</v>
      </c>
      <c r="U4706" s="625" t="s">
        <v>2837</v>
      </c>
      <c r="V4706" s="568">
        <v>44400</v>
      </c>
      <c r="W4706" s="17"/>
      <c r="X4706" s="554"/>
    </row>
    <row r="4707" spans="14:24" ht="50.1" customHeight="1">
      <c r="N4707" s="9">
        <v>16</v>
      </c>
      <c r="O4707" s="565" t="str">
        <f t="shared" si="794"/>
        <v>160211تهيه و جاگذاري زبانه‌هاي تسمه‌گير فولادي در قطعات بتني پيش ساخته براي مسلح كردن خاك.</v>
      </c>
      <c r="P4707" s="620">
        <v>160211</v>
      </c>
      <c r="Q4707" s="566">
        <v>16</v>
      </c>
      <c r="R4707" s="566" t="s">
        <v>41</v>
      </c>
      <c r="S4707" s="566" t="s">
        <v>25</v>
      </c>
      <c r="T4707" s="567" t="s">
        <v>4586</v>
      </c>
      <c r="U4707" s="625" t="s">
        <v>2837</v>
      </c>
      <c r="V4707" s="568">
        <v>18600</v>
      </c>
      <c r="W4707" s="17"/>
      <c r="X4707" s="554"/>
    </row>
    <row r="4708" spans="14:24" ht="50.1" customHeight="1">
      <c r="N4708" s="9">
        <v>16</v>
      </c>
      <c r="O4708" s="565" t="str">
        <f t="shared" si="794"/>
        <v>160212اضافه بها به رديف‌هاي 160210 و 160211 در صورتي كه تسمه‌ها و زبانه‌ها به‌ ميزان 100 ميكرون گالوانيزه شوند.</v>
      </c>
      <c r="P4708" s="620">
        <v>160212</v>
      </c>
      <c r="Q4708" s="566">
        <v>16</v>
      </c>
      <c r="R4708" s="566" t="s">
        <v>41</v>
      </c>
      <c r="S4708" s="566" t="s">
        <v>25</v>
      </c>
      <c r="T4708" s="567" t="s">
        <v>4587</v>
      </c>
      <c r="U4708" s="625" t="s">
        <v>2837</v>
      </c>
      <c r="V4708" s="568">
        <v>25800</v>
      </c>
      <c r="W4708" s="17"/>
      <c r="X4708" s="554"/>
    </row>
    <row r="4709" spans="14:24" ht="50.1" customHeight="1">
      <c r="N4709" s="9">
        <v>16</v>
      </c>
      <c r="O4709" s="565" t="str">
        <f t="shared" si="794"/>
        <v>160213تهيه و نصب لوله گالوانيزه به عنوان هواکش در سقف مخزن‌هاي بتني.</v>
      </c>
      <c r="P4709" s="620">
        <v>160213</v>
      </c>
      <c r="Q4709" s="566">
        <v>16</v>
      </c>
      <c r="R4709" s="566" t="s">
        <v>41</v>
      </c>
      <c r="S4709" s="566" t="s">
        <v>25</v>
      </c>
      <c r="T4709" s="567" t="s">
        <v>4588</v>
      </c>
      <c r="U4709" s="625" t="s">
        <v>2837</v>
      </c>
      <c r="V4709" s="568">
        <v>52600</v>
      </c>
      <c r="W4709" s="17"/>
      <c r="X4709" s="554"/>
    </row>
    <row r="4710" spans="14:24" ht="50.1" customHeight="1">
      <c r="N4710" s="9">
        <v>16</v>
      </c>
      <c r="O4710" s="565" t="str">
        <f t="shared" si="794"/>
        <v>160214اضافه بها به ردیف های 160105،160103 و 160201 بابت گالوانیزه گرم، و حداقل پوشش به ضخامت 60 میکرون.</v>
      </c>
      <c r="P4710" s="620">
        <v>160214</v>
      </c>
      <c r="Q4710" s="566">
        <v>16</v>
      </c>
      <c r="R4710" s="566" t="s">
        <v>41</v>
      </c>
      <c r="S4710" s="566" t="s">
        <v>25</v>
      </c>
      <c r="T4710" s="567" t="s">
        <v>4589</v>
      </c>
      <c r="U4710" s="625" t="s">
        <v>2837</v>
      </c>
      <c r="V4710" s="568">
        <v>10500</v>
      </c>
      <c r="W4710" s="17"/>
      <c r="X4710" s="554"/>
    </row>
    <row r="4711" spans="14:24" ht="50.1" customHeight="1">
      <c r="N4711" s="9">
        <v>16</v>
      </c>
      <c r="O4711" s="565" t="str">
        <f t="shared" si="794"/>
        <v>160215تهیه و نصب صفحات فلزی مشبک (Grating) در تصفیه خانه های آب و فاضلاب یا ابینه آبی با حدلقل 80 میکرون پوشش گالوانیزه گرم با تمام وسایل و اتصالات مربوط.</v>
      </c>
      <c r="P4711" s="620">
        <v>160215</v>
      </c>
      <c r="Q4711" s="566">
        <v>16</v>
      </c>
      <c r="R4711" s="566" t="s">
        <v>41</v>
      </c>
      <c r="S4711" s="566" t="s">
        <v>25</v>
      </c>
      <c r="T4711" s="567" t="s">
        <v>4590</v>
      </c>
      <c r="U4711" s="625" t="s">
        <v>2837</v>
      </c>
      <c r="V4711" s="568">
        <v>42000</v>
      </c>
      <c r="W4711" s="17"/>
      <c r="X4711" s="554"/>
    </row>
    <row r="4712" spans="14:24" ht="50.1" customHeight="1">
      <c r="N4712" s="9">
        <v>16</v>
      </c>
      <c r="O4712" s="565" t="str">
        <f t="shared" si="794"/>
        <v>160216تهیه و نصب دریچه از جنس کامپوزیت با کلاف مربوط به مساحت 0/25 تا 0/4 متر مربع.</v>
      </c>
      <c r="P4712" s="620">
        <v>160216</v>
      </c>
      <c r="Q4712" s="566">
        <v>16</v>
      </c>
      <c r="R4712" s="566" t="s">
        <v>41</v>
      </c>
      <c r="S4712" s="566" t="s">
        <v>25</v>
      </c>
      <c r="T4712" s="567" t="s">
        <v>4591</v>
      </c>
      <c r="U4712" s="625" t="s">
        <v>30</v>
      </c>
      <c r="V4712" s="568">
        <v>2500000</v>
      </c>
      <c r="W4712" s="17"/>
      <c r="X4712" s="554"/>
    </row>
    <row r="4713" spans="14:24" ht="50.1" customHeight="1">
      <c r="N4713" s="9">
        <v>16</v>
      </c>
      <c r="O4713" s="565" t="str">
        <f t="shared" si="794"/>
        <v>160301تهيه مصالح، پوشش سقف و فلاشينگ‌ها، با ورق سفيد گالوانيزه صاف، با تمام وسايل و لوازم نصب.</v>
      </c>
      <c r="P4713" s="620">
        <v>160301</v>
      </c>
      <c r="Q4713" s="566">
        <v>16</v>
      </c>
      <c r="R4713" s="566" t="s">
        <v>41</v>
      </c>
      <c r="S4713" s="566" t="s">
        <v>25</v>
      </c>
      <c r="T4713" s="567" t="s">
        <v>4592</v>
      </c>
      <c r="U4713" s="625" t="s">
        <v>2837</v>
      </c>
      <c r="V4713" s="568">
        <v>29200</v>
      </c>
      <c r="W4713" s="17"/>
      <c r="X4713" s="554"/>
    </row>
    <row r="4714" spans="14:24" ht="50.1" customHeight="1">
      <c r="N4714" s="9">
        <v>16</v>
      </c>
      <c r="O4714" s="565" t="str">
        <f t="shared" si="794"/>
        <v>160302تهيه مصالح و پوشش سقف، با ورق سفيد گالوانيزه كركره‌اي، با تمام وسايل و لوازم نصب.</v>
      </c>
      <c r="P4714" s="620">
        <v>160302</v>
      </c>
      <c r="Q4714" s="566">
        <v>16</v>
      </c>
      <c r="R4714" s="566" t="s">
        <v>41</v>
      </c>
      <c r="S4714" s="566" t="s">
        <v>25</v>
      </c>
      <c r="T4714" s="567" t="s">
        <v>4593</v>
      </c>
      <c r="U4714" s="625" t="s">
        <v>2837</v>
      </c>
      <c r="V4714" s="568">
        <v>33000</v>
      </c>
      <c r="W4714" s="17"/>
      <c r="X4714" s="554"/>
    </row>
    <row r="4715" spans="14:24" ht="50.1" customHeight="1">
      <c r="N4715" s="9">
        <v>16</v>
      </c>
      <c r="O4715" s="565" t="str">
        <f t="shared" si="794"/>
        <v>160303تهيه مصالح و پوشش سقف با ورق سفيد گالوانيزه ذوزنقه‌اي، با تمام وسايل و لوازم نصب.</v>
      </c>
      <c r="P4715" s="620">
        <v>160303</v>
      </c>
      <c r="Q4715" s="566">
        <v>16</v>
      </c>
      <c r="R4715" s="566" t="s">
        <v>41</v>
      </c>
      <c r="S4715" s="566" t="s">
        <v>25</v>
      </c>
      <c r="T4715" s="567" t="s">
        <v>4594</v>
      </c>
      <c r="U4715" s="625" t="s">
        <v>2837</v>
      </c>
      <c r="V4715" s="568">
        <v>35800</v>
      </c>
      <c r="W4715" s="17"/>
      <c r="X4715" s="554"/>
    </row>
    <row r="4716" spans="14:24" ht="50.1" customHeight="1">
      <c r="N4716" s="9">
        <v>16</v>
      </c>
      <c r="O4716" s="565" t="str">
        <f t="shared" si="794"/>
        <v>160304اضافه بها به رديف‌هاي 160301 تا 160303، در صورتي كه ورق در يك‌ رو رنگي باشد.</v>
      </c>
      <c r="P4716" s="620">
        <v>160304</v>
      </c>
      <c r="Q4716" s="566">
        <v>16</v>
      </c>
      <c r="R4716" s="566" t="s">
        <v>41</v>
      </c>
      <c r="S4716" s="566" t="s">
        <v>25</v>
      </c>
      <c r="T4716" s="567" t="s">
        <v>4595</v>
      </c>
      <c r="U4716" s="625" t="s">
        <v>2837</v>
      </c>
      <c r="V4716" s="568">
        <v>10300</v>
      </c>
      <c r="W4716" s="17"/>
      <c r="X4716" s="554"/>
    </row>
    <row r="4717" spans="14:24" ht="50.1" customHeight="1">
      <c r="N4717" s="9">
        <v>16</v>
      </c>
      <c r="O4717" s="565" t="str">
        <f t="shared" si="794"/>
        <v>160305تهيه و نصب كف خواب سر ناودان، كاسه ناودان، كلاهك دودكش و مانند آن با ورق سفيد گالوانيزه، لحيم كاري، پرچ و ساير كارهاي لازم روي آن.</v>
      </c>
      <c r="P4717" s="620">
        <v>160305</v>
      </c>
      <c r="Q4717" s="566">
        <v>16</v>
      </c>
      <c r="R4717" s="566" t="s">
        <v>41</v>
      </c>
      <c r="S4717" s="566" t="s">
        <v>25</v>
      </c>
      <c r="T4717" s="567" t="s">
        <v>4596</v>
      </c>
      <c r="U4717" s="625" t="s">
        <v>2837</v>
      </c>
      <c r="V4717" s="568">
        <v>61000</v>
      </c>
      <c r="W4717" s="17"/>
      <c r="X4717" s="554"/>
    </row>
    <row r="4718" spans="14:24" ht="50.1" customHeight="1">
      <c r="N4718" s="9">
        <v>16</v>
      </c>
      <c r="O4718" s="565" t="str">
        <f t="shared" si="794"/>
        <v>160306تهيه، ساخت و نصب آبروي لندني با ورق سفيد گالوانيزه، با تمام وسايل و لوازم نصب.</v>
      </c>
      <c r="P4718" s="620">
        <v>160306</v>
      </c>
      <c r="Q4718" s="566">
        <v>16</v>
      </c>
      <c r="R4718" s="566" t="s">
        <v>41</v>
      </c>
      <c r="S4718" s="566" t="s">
        <v>25</v>
      </c>
      <c r="T4718" s="567" t="s">
        <v>4597</v>
      </c>
      <c r="U4718" s="625" t="s">
        <v>2837</v>
      </c>
      <c r="V4718" s="568">
        <v>38400</v>
      </c>
      <c r="W4718" s="17"/>
      <c r="X4718" s="554"/>
    </row>
    <row r="4719" spans="14:24" ht="50.1" customHeight="1">
      <c r="N4719" s="9">
        <v>16</v>
      </c>
      <c r="O4719" s="565" t="str">
        <f t="shared" si="794"/>
        <v>160307تهيه، ساخت و نصب لوله ناودان و دودكش به قطر 10 سانتي‌متر از ورق گالوانيزه سفيد به ضخامت 0/6 ميلي‌متر، با اتصالات مربوط و تمام وسايل و لوازم نصب.</v>
      </c>
      <c r="P4719" s="620">
        <v>160307</v>
      </c>
      <c r="Q4719" s="566">
        <v>16</v>
      </c>
      <c r="R4719" s="566" t="s">
        <v>41</v>
      </c>
      <c r="S4719" s="566" t="s">
        <v>25</v>
      </c>
      <c r="T4719" s="567" t="s">
        <v>4598</v>
      </c>
      <c r="U4719" s="625" t="s">
        <v>28</v>
      </c>
      <c r="V4719" s="568">
        <v>107000</v>
      </c>
      <c r="W4719" s="17"/>
      <c r="X4719" s="554"/>
    </row>
    <row r="4720" spans="14:24" ht="50.1" customHeight="1">
      <c r="N4720" s="9">
        <v>16</v>
      </c>
      <c r="O4720" s="565" t="str">
        <f t="shared" si="794"/>
        <v>160308تهيه، ساخت و نصب لوله ناودان و دودكش به قطر 15 سانتي‌متر از ورق گالوانيزه سفيد به ضخامت 0/6 ميلي‌متر، با اتصالات مربوط و تمام وسايل و لوازم نصب.</v>
      </c>
      <c r="P4720" s="620">
        <v>160308</v>
      </c>
      <c r="Q4720" s="566">
        <v>16</v>
      </c>
      <c r="R4720" s="566" t="s">
        <v>41</v>
      </c>
      <c r="S4720" s="566" t="s">
        <v>25</v>
      </c>
      <c r="T4720" s="567" t="s">
        <v>4599</v>
      </c>
      <c r="U4720" s="625" t="s">
        <v>28</v>
      </c>
      <c r="V4720" s="568">
        <v>133500</v>
      </c>
      <c r="W4720" s="17"/>
      <c r="X4720" s="554"/>
    </row>
    <row r="4721" spans="14:24" ht="50.1" customHeight="1">
      <c r="N4721" s="9">
        <v>16</v>
      </c>
      <c r="O4721" s="565" t="str">
        <f t="shared" si="794"/>
        <v>160309تهيه و نصب، در پوش لوله بخاري به قطر10 سانتي‌متر از آهن سفيد.</v>
      </c>
      <c r="P4721" s="620">
        <v>160309</v>
      </c>
      <c r="Q4721" s="566">
        <v>16</v>
      </c>
      <c r="R4721" s="566" t="s">
        <v>41</v>
      </c>
      <c r="S4721" s="566" t="s">
        <v>25</v>
      </c>
      <c r="T4721" s="567" t="s">
        <v>4600</v>
      </c>
      <c r="U4721" s="625" t="s">
        <v>30</v>
      </c>
      <c r="V4721" s="568">
        <v>63900</v>
      </c>
      <c r="W4721" s="17"/>
      <c r="X4721" s="554"/>
    </row>
    <row r="4722" spans="14:24" ht="50.1" customHeight="1">
      <c r="N4722" s="9">
        <v>16</v>
      </c>
      <c r="O4722" s="565" t="str">
        <f t="shared" si="794"/>
        <v>160310تهيه و نصب، در پوش لوله بخاري به قطر 15 سانتي‌متر از آهن سفيد.</v>
      </c>
      <c r="P4722" s="620">
        <v>160310</v>
      </c>
      <c r="Q4722" s="566">
        <v>16</v>
      </c>
      <c r="R4722" s="566" t="s">
        <v>41</v>
      </c>
      <c r="S4722" s="566" t="s">
        <v>25</v>
      </c>
      <c r="T4722" s="567" t="s">
        <v>4601</v>
      </c>
      <c r="U4722" s="625" t="s">
        <v>30</v>
      </c>
      <c r="V4722" s="568">
        <v>63900</v>
      </c>
      <c r="W4722" s="17"/>
      <c r="X4722" s="554"/>
    </row>
    <row r="4723" spans="14:24" ht="50.1" customHeight="1">
      <c r="N4723" s="9">
        <v>16</v>
      </c>
      <c r="O4723" s="565" t="str">
        <f t="shared" si="794"/>
        <v>160401تهيه و نصب تورسيمي گالوانيزه حصاري (فنس)، با لوازم اتصال.</v>
      </c>
      <c r="P4723" s="620">
        <v>160401</v>
      </c>
      <c r="Q4723" s="566">
        <v>16</v>
      </c>
      <c r="R4723" s="566" t="s">
        <v>41</v>
      </c>
      <c r="S4723" s="566" t="s">
        <v>25</v>
      </c>
      <c r="T4723" s="567" t="s">
        <v>4602</v>
      </c>
      <c r="U4723" s="625" t="s">
        <v>2837</v>
      </c>
      <c r="V4723" s="568">
        <v>38200</v>
      </c>
      <c r="W4723" s="17"/>
      <c r="X4723" s="554"/>
    </row>
    <row r="4724" spans="14:24" ht="50.1" customHeight="1">
      <c r="N4724" s="9">
        <v>16</v>
      </c>
      <c r="O4724" s="565" t="str">
        <f t="shared" si="794"/>
        <v>160402تهيه تور سيمي گالوانيزه پشه گير و نصب تور سيمي درون قاب مربوط.</v>
      </c>
      <c r="P4724" s="620">
        <v>160402</v>
      </c>
      <c r="Q4724" s="566">
        <v>16</v>
      </c>
      <c r="R4724" s="566" t="s">
        <v>41</v>
      </c>
      <c r="S4724" s="566" t="s">
        <v>25</v>
      </c>
      <c r="T4724" s="567" t="s">
        <v>4603</v>
      </c>
      <c r="U4724" s="625" t="s">
        <v>23</v>
      </c>
      <c r="V4724" s="568">
        <v>79700</v>
      </c>
      <c r="W4724" s="17"/>
      <c r="X4724" s="554"/>
    </row>
    <row r="4725" spans="14:24" ht="50.1" customHeight="1">
      <c r="N4725" s="9">
        <v>16</v>
      </c>
      <c r="O4725" s="565" t="str">
        <f t="shared" si="794"/>
        <v>160403تهيه و نصب تور سيمي گالوانيزه زير اندود.</v>
      </c>
      <c r="P4725" s="620">
        <v>160403</v>
      </c>
      <c r="Q4725" s="566">
        <v>16</v>
      </c>
      <c r="R4725" s="566" t="s">
        <v>41</v>
      </c>
      <c r="S4725" s="566" t="s">
        <v>25</v>
      </c>
      <c r="T4725" s="567" t="s">
        <v>4604</v>
      </c>
      <c r="U4725" s="625" t="s">
        <v>23</v>
      </c>
      <c r="V4725" s="568">
        <v>39200</v>
      </c>
      <c r="W4725" s="17"/>
      <c r="X4725" s="554"/>
    </row>
    <row r="4726" spans="14:24" ht="50.1" customHeight="1">
      <c r="N4726" s="9">
        <v>16</v>
      </c>
      <c r="O4726" s="565" t="str">
        <f t="shared" si="794"/>
        <v>160404تهيه و نصب شبكه پيش جوش شده براي نرده و حصار محوطه.</v>
      </c>
      <c r="P4726" s="620">
        <v>160404</v>
      </c>
      <c r="Q4726" s="566">
        <v>16</v>
      </c>
      <c r="R4726" s="566" t="s">
        <v>41</v>
      </c>
      <c r="S4726" s="566" t="s">
        <v>25</v>
      </c>
      <c r="T4726" s="567" t="s">
        <v>4605</v>
      </c>
      <c r="U4726" s="625" t="s">
        <v>2837</v>
      </c>
      <c r="V4726" s="568">
        <v>25600</v>
      </c>
      <c r="W4726" s="17"/>
      <c r="X4726" s="554"/>
    </row>
    <row r="4727" spans="14:24" ht="50.1" customHeight="1">
      <c r="N4727" s="9">
        <v>16</v>
      </c>
      <c r="O4727" s="565" t="str">
        <f t="shared" si="794"/>
        <v>160405تهيه و نصب توري پرسي با مفتول سياه براي نرده و حصار محوطه.</v>
      </c>
      <c r="P4727" s="620">
        <v>160405</v>
      </c>
      <c r="Q4727" s="566">
        <v>16</v>
      </c>
      <c r="R4727" s="566" t="s">
        <v>41</v>
      </c>
      <c r="S4727" s="566" t="s">
        <v>25</v>
      </c>
      <c r="T4727" s="567" t="s">
        <v>4606</v>
      </c>
      <c r="U4727" s="625" t="s">
        <v>2837</v>
      </c>
      <c r="V4727" s="568">
        <v>31900</v>
      </c>
      <c r="W4727" s="17"/>
      <c r="X4727" s="554"/>
    </row>
    <row r="4728" spans="14:24" ht="50.1" customHeight="1">
      <c r="N4728" s="9">
        <v>16</v>
      </c>
      <c r="O4728" s="565" t="str">
        <f t="shared" si="794"/>
        <v>160406تهيه و نصب صفحات رابيتس براي سطوح كاذب.</v>
      </c>
      <c r="P4728" s="620">
        <v>160406</v>
      </c>
      <c r="Q4728" s="566">
        <v>16</v>
      </c>
      <c r="R4728" s="566" t="s">
        <v>41</v>
      </c>
      <c r="S4728" s="566" t="s">
        <v>25</v>
      </c>
      <c r="T4728" s="567" t="s">
        <v>4607</v>
      </c>
      <c r="U4728" s="625" t="s">
        <v>23</v>
      </c>
      <c r="V4728" s="568">
        <v>41400</v>
      </c>
      <c r="W4728" s="17"/>
      <c r="X4728" s="554"/>
    </row>
    <row r="4729" spans="14:24" ht="50.1" customHeight="1">
      <c r="N4729" s="9">
        <v>16</v>
      </c>
      <c r="O4729" s="565" t="str">
        <f t="shared" si="794"/>
        <v>160407تهيه و نصب سيم خاردار با اتصالات لازم.</v>
      </c>
      <c r="P4729" s="620">
        <v>160407</v>
      </c>
      <c r="Q4729" s="566">
        <v>16</v>
      </c>
      <c r="R4729" s="566" t="s">
        <v>41</v>
      </c>
      <c r="S4729" s="566" t="s">
        <v>25</v>
      </c>
      <c r="T4729" s="567" t="s">
        <v>4608</v>
      </c>
      <c r="U4729" s="625" t="s">
        <v>2837</v>
      </c>
      <c r="V4729" s="568">
        <v>37300</v>
      </c>
      <c r="W4729" s="17"/>
      <c r="X4729" s="554"/>
    </row>
    <row r="4730" spans="14:24" ht="50.1" customHeight="1">
      <c r="N4730" s="9">
        <v>16</v>
      </c>
      <c r="O4730" s="565" t="str">
        <f t="shared" si="794"/>
        <v>160408تهيه و نصب توري گالوانيزه زير سقف براي نگهداري عايق حرارتي.</v>
      </c>
      <c r="P4730" s="620">
        <v>160408</v>
      </c>
      <c r="Q4730" s="566">
        <v>16</v>
      </c>
      <c r="R4730" s="566" t="s">
        <v>41</v>
      </c>
      <c r="S4730" s="566" t="s">
        <v>25</v>
      </c>
      <c r="T4730" s="567" t="s">
        <v>4609</v>
      </c>
      <c r="U4730" s="625" t="s">
        <v>23</v>
      </c>
      <c r="V4730" s="569">
        <v>0</v>
      </c>
      <c r="W4730" s="17"/>
      <c r="X4730" s="554"/>
    </row>
    <row r="4731" spans="14:24" ht="50.1" customHeight="1">
      <c r="N4731" s="9">
        <v>16</v>
      </c>
      <c r="O4731" s="565" t="str">
        <f t="shared" si="794"/>
        <v>160409تهيه شبكه ميل‌گرد پيش جوش ساخته شده (مش) از ميل‌گرد ساده به انضمام بريدن و كار گذاشتن آن همراه با سيم‌پيچي لازم.</v>
      </c>
      <c r="P4731" s="620">
        <v>160409</v>
      </c>
      <c r="Q4731" s="566">
        <v>16</v>
      </c>
      <c r="R4731" s="566" t="s">
        <v>41</v>
      </c>
      <c r="S4731" s="566" t="s">
        <v>25</v>
      </c>
      <c r="T4731" s="567" t="s">
        <v>4610</v>
      </c>
      <c r="U4731" s="625" t="s">
        <v>2837</v>
      </c>
      <c r="V4731" s="568">
        <v>23400</v>
      </c>
      <c r="W4731" s="17"/>
      <c r="X4731" s="554"/>
    </row>
    <row r="4732" spans="14:24" ht="50.1" customHeight="1">
      <c r="N4732" s="9">
        <v>16</v>
      </c>
      <c r="O4732" s="565" t="str">
        <f t="shared" si="794"/>
        <v>160410تهيه شبكه ميل‌گرد پيش جوش ساخته شده (مش) از ميل‌گرد آجدار به انضمام بريدن و كار گذاشتن آن همراه با سيم‌پيچي لازم.</v>
      </c>
      <c r="P4732" s="620">
        <v>160410</v>
      </c>
      <c r="Q4732" s="566">
        <v>16</v>
      </c>
      <c r="R4732" s="566" t="s">
        <v>41</v>
      </c>
      <c r="S4732" s="566" t="s">
        <v>25</v>
      </c>
      <c r="T4732" s="567" t="s">
        <v>4611</v>
      </c>
      <c r="U4732" s="625" t="s">
        <v>2837</v>
      </c>
      <c r="V4732" s="568">
        <v>21300</v>
      </c>
      <c r="W4732" s="17"/>
      <c r="X4732" s="554"/>
    </row>
    <row r="4733" spans="14:24" ht="50.1" customHeight="1">
      <c r="N4733" s="9">
        <v>16</v>
      </c>
      <c r="O4733" s="565" t="str">
        <f t="shared" si="794"/>
        <v>160411اضافه بها به رديف 160406 براي قسمت‌هاي دکوراتيو.</v>
      </c>
      <c r="P4733" s="620">
        <v>160411</v>
      </c>
      <c r="Q4733" s="566">
        <v>16</v>
      </c>
      <c r="R4733" s="566" t="s">
        <v>41</v>
      </c>
      <c r="S4733" s="566" t="s">
        <v>25</v>
      </c>
      <c r="T4733" s="567" t="s">
        <v>4612</v>
      </c>
      <c r="U4733" s="625" t="s">
        <v>23</v>
      </c>
      <c r="V4733" s="568">
        <v>48300</v>
      </c>
      <c r="W4733" s="17"/>
      <c r="X4733" s="554"/>
    </row>
    <row r="4734" spans="14:24" ht="50.1" customHeight="1">
      <c r="N4734" s="9">
        <v>16</v>
      </c>
      <c r="O4734" s="565" t="str">
        <f t="shared" si="794"/>
        <v>160412تهيه و نصب رابيتس براي قطع بتن در محل درز اجرايي.</v>
      </c>
      <c r="P4734" s="620">
        <v>160412</v>
      </c>
      <c r="Q4734" s="566">
        <v>16</v>
      </c>
      <c r="R4734" s="566" t="s">
        <v>41</v>
      </c>
      <c r="S4734" s="566" t="s">
        <v>25</v>
      </c>
      <c r="T4734" s="567" t="s">
        <v>4613</v>
      </c>
      <c r="U4734" s="625" t="s">
        <v>23</v>
      </c>
      <c r="V4734" s="568">
        <v>33600</v>
      </c>
      <c r="W4734" s="17"/>
      <c r="X4734" s="554"/>
    </row>
    <row r="4735" spans="14:24" ht="50.1" customHeight="1">
      <c r="N4735" s="9">
        <v>16</v>
      </c>
      <c r="O4735" s="565" t="str">
        <f t="shared" si="794"/>
        <v>160501تهيه و نصب پنجره از ورق گالوانيزه فرم داده شده و پيچ و رنگ پخته در كوره با يراق آلات تا مساحت 1 متر مربع.</v>
      </c>
      <c r="P4735" s="620">
        <v>160501</v>
      </c>
      <c r="Q4735" s="566">
        <v>16</v>
      </c>
      <c r="R4735" s="566" t="s">
        <v>41</v>
      </c>
      <c r="S4735" s="566" t="s">
        <v>25</v>
      </c>
      <c r="T4735" s="567" t="s">
        <v>4614</v>
      </c>
      <c r="U4735" s="625" t="s">
        <v>23</v>
      </c>
      <c r="V4735" s="569">
        <v>0</v>
      </c>
      <c r="W4735" s="17"/>
      <c r="X4735" s="554"/>
    </row>
    <row r="4736" spans="14:24" ht="50.1" customHeight="1">
      <c r="N4736" s="9">
        <v>16</v>
      </c>
      <c r="O4736" s="565" t="str">
        <f t="shared" si="794"/>
        <v>160502تهيه و نصب در و پنجره از ورق گالوانيزه فرم داده شده و پيچ و رنگ پخته شده در كوره با يراق آلات به مساحت بيش از 1 تا 3 مترمربع.</v>
      </c>
      <c r="P4736" s="620">
        <v>160502</v>
      </c>
      <c r="Q4736" s="566">
        <v>16</v>
      </c>
      <c r="R4736" s="566" t="s">
        <v>41</v>
      </c>
      <c r="S4736" s="566" t="s">
        <v>25</v>
      </c>
      <c r="T4736" s="567" t="s">
        <v>4615</v>
      </c>
      <c r="U4736" s="625" t="s">
        <v>23</v>
      </c>
      <c r="V4736" s="569">
        <v>0</v>
      </c>
      <c r="W4736" s="17"/>
      <c r="X4736" s="554"/>
    </row>
    <row r="4737" spans="14:24" ht="50.1" customHeight="1">
      <c r="N4737" s="9">
        <v>16</v>
      </c>
      <c r="O4737" s="565" t="str">
        <f t="shared" si="794"/>
        <v>160503تهيه و نصب در و پنجره از ورق گالوانيزه فرم داده شده و پيچ و رنگ پخته شده در كوره با يراق آلات به مساحت بيش از 3 مترمربع.</v>
      </c>
      <c r="P4737" s="620">
        <v>160503</v>
      </c>
      <c r="Q4737" s="566">
        <v>16</v>
      </c>
      <c r="R4737" s="566" t="s">
        <v>41</v>
      </c>
      <c r="S4737" s="566" t="s">
        <v>25</v>
      </c>
      <c r="T4737" s="567" t="s">
        <v>4616</v>
      </c>
      <c r="U4737" s="625" t="s">
        <v>23</v>
      </c>
      <c r="V4737" s="569">
        <v>0</v>
      </c>
      <c r="W4737" s="17"/>
      <c r="X4737" s="554"/>
    </row>
    <row r="4738" spans="14:24" ht="50.1" customHeight="1">
      <c r="N4738" s="9">
        <v>16</v>
      </c>
      <c r="O4738" s="565" t="str">
        <f t="shared" si="794"/>
        <v>160601تهيه و نصب پانل مشبک عايق‌دار به ضخامت 7 سانتي‌متر و ضخامت تمام شده ديوار 10 سانتي‌متر با عايق پلي‌استايرن نسوز، به ضخامت 4 سانتي‌متر و شبکه‌هاي مفتول 5×5 سانتي‌متر به قطر حداقل 2 ميلي‌متر همراه با اجراي بازشو (به مساحت کمتر از يک متر مربع) و نصب</v>
      </c>
      <c r="P4738" s="620">
        <v>160601</v>
      </c>
      <c r="Q4738" s="566">
        <v>16</v>
      </c>
      <c r="R4738" s="566" t="s">
        <v>41</v>
      </c>
      <c r="S4738" s="566" t="s">
        <v>25</v>
      </c>
      <c r="T4738" s="567" t="s">
        <v>4617</v>
      </c>
      <c r="U4738" s="625" t="s">
        <v>23</v>
      </c>
      <c r="V4738" s="568">
        <v>326500</v>
      </c>
      <c r="W4738" s="17"/>
      <c r="X4738" s="554"/>
    </row>
    <row r="4739" spans="14:24" ht="50.1" customHeight="1">
      <c r="N4739" s="9">
        <v>16</v>
      </c>
      <c r="O4739" s="565" t="str">
        <f t="shared" si="794"/>
        <v>160602تهيه و نصب پانل مشبک عايق‌دار به ضخامت 7 سانتي‌متر و ضخامت تمام شده ديوار 10 سانتي‌متر با عايق پلي‌استايرن نسوز، به ضخامت 4 سانتي‌متر و شبکه‌هاي مفتول 5×5 سانتي‌متر به قطر حداقل 2 ميلي‌متر همراه با اجراي بازشو (به مساحت کمتر از يک متر مربع) و نصب</v>
      </c>
      <c r="P4739" s="620">
        <v>160602</v>
      </c>
      <c r="Q4739" s="566">
        <v>16</v>
      </c>
      <c r="R4739" s="566" t="s">
        <v>41</v>
      </c>
      <c r="S4739" s="566" t="s">
        <v>25</v>
      </c>
      <c r="T4739" s="567" t="s">
        <v>4617</v>
      </c>
      <c r="U4739" s="625" t="s">
        <v>23</v>
      </c>
      <c r="V4739" s="568">
        <v>331000</v>
      </c>
      <c r="W4739" s="17"/>
      <c r="X4739" s="554"/>
    </row>
    <row r="4740" spans="14:24" ht="50.1" customHeight="1">
      <c r="N4740" s="9">
        <v>16</v>
      </c>
      <c r="O4740" s="565" t="str">
        <f t="shared" si="794"/>
        <v>160603اضافه بها به رديف‌ 160601 به ازاي هر يک سانتي‌متر افزايش ضخامت هسته عايق.</v>
      </c>
      <c r="P4740" s="620">
        <v>160603</v>
      </c>
      <c r="Q4740" s="566">
        <v>16</v>
      </c>
      <c r="R4740" s="566" t="s">
        <v>41</v>
      </c>
      <c r="S4740" s="566" t="s">
        <v>25</v>
      </c>
      <c r="T4740" s="567" t="s">
        <v>4618</v>
      </c>
      <c r="U4740" s="625" t="s">
        <v>23</v>
      </c>
      <c r="V4740" s="568">
        <v>11700</v>
      </c>
      <c r="W4740" s="17"/>
      <c r="X4740" s="554"/>
    </row>
    <row r="4741" spans="14:24" ht="50.1" customHeight="1">
      <c r="N4741" s="9">
        <v>16</v>
      </c>
      <c r="O4741" s="565" t="str">
        <f t="shared" si="794"/>
        <v>160604اضافه بها به رديف‌ 160601 در صورتي که از مفتول گالوانيزه استفاده شود.</v>
      </c>
      <c r="P4741" s="620">
        <v>160604</v>
      </c>
      <c r="Q4741" s="566">
        <v>16</v>
      </c>
      <c r="R4741" s="566" t="s">
        <v>41</v>
      </c>
      <c r="S4741" s="566" t="s">
        <v>25</v>
      </c>
      <c r="T4741" s="567" t="s">
        <v>4619</v>
      </c>
      <c r="U4741" s="625" t="s">
        <v>23</v>
      </c>
      <c r="V4741" s="568">
        <v>84400</v>
      </c>
      <c r="W4741" s="17"/>
      <c r="X4741" s="554"/>
    </row>
    <row r="4742" spans="14:24" ht="50.1" customHeight="1">
      <c r="N4742" s="9">
        <v>16</v>
      </c>
      <c r="O4742" s="565" t="str">
        <f t="shared" si="794"/>
        <v>160605اضافه بها به رديف‌ 160601 براي اجراي بازشوها با مساحت بيش از يک متر مربع. (بدون احتساب متراژ بازشو).</v>
      </c>
      <c r="P4742" s="620">
        <v>160605</v>
      </c>
      <c r="Q4742" s="566">
        <v>16</v>
      </c>
      <c r="R4742" s="576" t="s">
        <v>41</v>
      </c>
      <c r="S4742" s="566" t="s">
        <v>25</v>
      </c>
      <c r="T4742" s="567" t="s">
        <v>4620</v>
      </c>
      <c r="U4742" s="625" t="s">
        <v>23</v>
      </c>
      <c r="V4742" s="568">
        <v>37500</v>
      </c>
      <c r="W4742" s="17"/>
      <c r="X4742" s="554"/>
    </row>
    <row r="4743" spans="14:24" ht="50.1" customHeight="1">
      <c r="N4743" s="9">
        <v>16</v>
      </c>
      <c r="O4743" s="565" t="str">
        <f t="shared" si="794"/>
        <v>160606اضافه بها به رديف 160602 در صورتي كه از پانل سقفي براي ساخت سقف پانلي استفاده شود.</v>
      </c>
      <c r="P4743" s="620">
        <v>160606</v>
      </c>
      <c r="Q4743" s="566">
        <v>16</v>
      </c>
      <c r="R4743" s="576" t="s">
        <v>41</v>
      </c>
      <c r="S4743" s="566"/>
      <c r="T4743" s="567" t="s">
        <v>4621</v>
      </c>
      <c r="U4743" s="625" t="s">
        <v>23</v>
      </c>
      <c r="V4743" s="568">
        <v>4060</v>
      </c>
      <c r="W4743" s="17"/>
      <c r="X4743" s="554"/>
    </row>
    <row r="4744" spans="14:24" ht="50.1" customHeight="1">
      <c r="N4744" s="9">
        <v>16</v>
      </c>
      <c r="O4744" s="565" t="str">
        <f t="shared" si="794"/>
        <v>160701تهيه و اجراي پانل ساختمان از نوع ديوارهاي باربر، از جنس فولاد سرد نورد شده گالوانيزه سبک (LSF)، متشکل از اعضاي ,runner stud و بادبند (در صورت لزوم) به همراه نعل‌درگاه، اتصالات و تقويتي‌هاي مربوط، مطابق مشخصات فني.</v>
      </c>
      <c r="P4744" s="620">
        <v>160701</v>
      </c>
      <c r="Q4744" s="566">
        <v>16</v>
      </c>
      <c r="R4744" s="576" t="s">
        <v>41</v>
      </c>
      <c r="S4744" s="566" t="s">
        <v>25</v>
      </c>
      <c r="T4744" s="567" t="s">
        <v>4622</v>
      </c>
      <c r="U4744" s="625" t="s">
        <v>2837</v>
      </c>
      <c r="V4744" s="568">
        <v>101000</v>
      </c>
      <c r="W4744" s="17"/>
      <c r="X4744" s="554"/>
    </row>
    <row r="4745" spans="14:24" ht="50.1" customHeight="1">
      <c r="N4745" s="9">
        <v>16</v>
      </c>
      <c r="O4745" s="565" t="str">
        <f t="shared" si="794"/>
        <v>160703اضافه بها نسبت به رديف‌ 160701 و 160702 در حالتي که نصب پانل به حالت افقي باشد (پانل سقفي).</v>
      </c>
      <c r="P4745" s="620">
        <v>160703</v>
      </c>
      <c r="Q4745" s="566">
        <v>16</v>
      </c>
      <c r="R4745" s="576" t="s">
        <v>41</v>
      </c>
      <c r="S4745" s="566" t="s">
        <v>25</v>
      </c>
      <c r="T4745" s="567" t="s">
        <v>4623</v>
      </c>
      <c r="U4745" s="625" t="s">
        <v>2837</v>
      </c>
      <c r="V4745" s="568">
        <v>96500</v>
      </c>
      <c r="W4745" s="17"/>
      <c r="X4745" s="554"/>
    </row>
    <row r="4746" spans="14:24" ht="50.1" customHeight="1">
      <c r="N4746" s="9">
        <v>16</v>
      </c>
      <c r="O4746" s="565" t="str">
        <f t="shared" si="794"/>
        <v>160704تهيه و اجراي تاوه فلزي ماندگار (Metal Deck)، براي پوشش سقف، به همراه گل‌ميخ‌ها و اتصالات مربوط، مطابق مشخصات فني در کارهاي LSF.</v>
      </c>
      <c r="P4746" s="620">
        <v>160704</v>
      </c>
      <c r="Q4746" s="566">
        <v>16</v>
      </c>
      <c r="R4746" s="576" t="s">
        <v>41</v>
      </c>
      <c r="S4746" s="566" t="s">
        <v>25</v>
      </c>
      <c r="T4746" s="567" t="s">
        <v>4624</v>
      </c>
      <c r="U4746" s="625" t="s">
        <v>2837</v>
      </c>
      <c r="V4746" s="568">
        <v>42000</v>
      </c>
      <c r="W4746" s="17"/>
      <c r="X4746" s="554"/>
    </row>
    <row r="4747" spans="14:24" ht="50.1" customHeight="1">
      <c r="N4747" s="9">
        <v>16</v>
      </c>
      <c r="O4747" s="565" t="str">
        <f t="shared" si="794"/>
        <v>160705اضافه بها به رديف 160701 براي اجراي ديوارهاي پانلي قوس‌دار از جنس فولاد سرد نورد شده گالوانيزه.</v>
      </c>
      <c r="P4747" s="620">
        <v>160705</v>
      </c>
      <c r="Q4747" s="566">
        <v>16</v>
      </c>
      <c r="R4747" s="573" t="s">
        <v>41</v>
      </c>
      <c r="S4747" s="566" t="s">
        <v>25</v>
      </c>
      <c r="T4747" s="567" t="s">
        <v>4625</v>
      </c>
      <c r="U4747" s="625" t="s">
        <v>2837</v>
      </c>
      <c r="V4747" s="568">
        <v>3660</v>
      </c>
      <c r="W4747" s="17"/>
      <c r="X4747" s="554"/>
    </row>
    <row r="4748" spans="14:24" ht="50.1" customHeight="1">
      <c r="N4748" s="91" t="s">
        <v>606</v>
      </c>
      <c r="O4748" s="565" t="str">
        <f t="shared" si="794"/>
        <v>160706فولادی سبک</v>
      </c>
      <c r="P4748" s="597" t="s">
        <v>607</v>
      </c>
      <c r="Q4748" s="566">
        <v>16</v>
      </c>
      <c r="R4748" s="573" t="s">
        <v>41</v>
      </c>
      <c r="S4748" s="566" t="s">
        <v>25</v>
      </c>
      <c r="T4748" s="571" t="s">
        <v>605</v>
      </c>
      <c r="U4748" s="626" t="s">
        <v>53</v>
      </c>
      <c r="V4748" s="90">
        <v>10000</v>
      </c>
      <c r="W4748" s="17"/>
      <c r="X4748" s="554"/>
    </row>
    <row r="4749" spans="14:24" ht="50.1" customHeight="1">
      <c r="N4749" s="91" t="s">
        <v>606</v>
      </c>
      <c r="O4749" s="565" t="str">
        <f t="shared" si="794"/>
        <v>160707فولادی سبک 1</v>
      </c>
      <c r="P4749" s="597" t="s">
        <v>608</v>
      </c>
      <c r="Q4749" s="566">
        <v>16</v>
      </c>
      <c r="R4749" s="573" t="s">
        <v>41</v>
      </c>
      <c r="S4749" s="566" t="s">
        <v>25</v>
      </c>
      <c r="T4749" s="571" t="s">
        <v>7063</v>
      </c>
      <c r="U4749" s="626" t="s">
        <v>53</v>
      </c>
      <c r="V4749" s="90">
        <v>10001</v>
      </c>
      <c r="W4749" s="17"/>
      <c r="X4749" s="554"/>
    </row>
    <row r="4750" spans="14:24" ht="50.1" customHeight="1">
      <c r="N4750" s="91" t="s">
        <v>606</v>
      </c>
      <c r="O4750" s="565" t="str">
        <f t="shared" si="794"/>
        <v>160708فولادی سبک 2</v>
      </c>
      <c r="P4750" s="597" t="s">
        <v>609</v>
      </c>
      <c r="Q4750" s="566">
        <v>16</v>
      </c>
      <c r="R4750" s="573" t="s">
        <v>41</v>
      </c>
      <c r="S4750" s="566" t="s">
        <v>25</v>
      </c>
      <c r="T4750" s="571" t="s">
        <v>7064</v>
      </c>
      <c r="U4750" s="626" t="s">
        <v>53</v>
      </c>
      <c r="V4750" s="90">
        <v>10002</v>
      </c>
      <c r="W4750" s="17"/>
      <c r="X4750" s="554"/>
    </row>
    <row r="4751" spans="14:24" ht="50.1" customHeight="1">
      <c r="N4751" s="9">
        <v>17</v>
      </c>
      <c r="O4751" s="565" t="str">
        <f t="shared" si="794"/>
        <v>170101تهيه، ساخت و نصب در و پنجره آلومينيومي يک جداره و يا دو جداره كه در آن از ميل گرد فولادي استفاده شده باشد.</v>
      </c>
      <c r="P4751" s="630" t="s">
        <v>484</v>
      </c>
      <c r="Q4751" s="566">
        <v>17</v>
      </c>
      <c r="R4751" s="566" t="s">
        <v>42</v>
      </c>
      <c r="S4751" s="566" t="s">
        <v>25</v>
      </c>
      <c r="T4751" s="567" t="s">
        <v>4626</v>
      </c>
      <c r="U4751" s="625" t="s">
        <v>2837</v>
      </c>
      <c r="V4751" s="568">
        <v>113500</v>
      </c>
      <c r="W4751" s="17"/>
    </row>
    <row r="4752" spans="14:24" ht="50.1" customHeight="1">
      <c r="N4752" s="9">
        <v>17</v>
      </c>
      <c r="O4752" s="565" t="str">
        <f t="shared" si="794"/>
        <v>170102تهيه، ساخت و نصب در و پنجره آلومينيومي يک جداره و يا دو جداره از پروفيل اس تي كه در آن از ميل گرد فولادي استفاده نشده باشد.</v>
      </c>
      <c r="P4752" s="620">
        <v>170102</v>
      </c>
      <c r="Q4752" s="566">
        <v>17</v>
      </c>
      <c r="R4752" s="566" t="s">
        <v>42</v>
      </c>
      <c r="S4752" s="566" t="s">
        <v>25</v>
      </c>
      <c r="T4752" s="567" t="s">
        <v>4627</v>
      </c>
      <c r="U4752" s="625" t="s">
        <v>2837</v>
      </c>
      <c r="V4752" s="568">
        <v>130000</v>
      </c>
      <c r="W4752" s="17"/>
      <c r="X4752" s="554"/>
    </row>
    <row r="4753" spans="14:24" ht="50.1" customHeight="1">
      <c r="N4753" s="9">
        <v>17</v>
      </c>
      <c r="O4753" s="565" t="str">
        <f t="shared" si="794"/>
        <v>170103تهيه، ساخت و نصب در و پنجره آلومينيومي يک جداره از پروفيل کرونت كه در آن از ميل گرد فولادي استفاده نشده باشد.</v>
      </c>
      <c r="P4753" s="620">
        <v>170103</v>
      </c>
      <c r="Q4753" s="566">
        <v>17</v>
      </c>
      <c r="R4753" s="566" t="s">
        <v>42</v>
      </c>
      <c r="S4753" s="566" t="s">
        <v>25</v>
      </c>
      <c r="T4753" s="567" t="s">
        <v>4628</v>
      </c>
      <c r="U4753" s="625" t="s">
        <v>2837</v>
      </c>
      <c r="V4753" s="568">
        <v>130000</v>
      </c>
      <c r="W4753" s="17"/>
      <c r="X4753" s="554"/>
    </row>
    <row r="4754" spans="14:24" ht="50.1" customHeight="1">
      <c r="N4754" s="9">
        <v>17</v>
      </c>
      <c r="O4754" s="565" t="str">
        <f t="shared" si="794"/>
        <v>170104تهيه، ساخت و نصب نرده و شبكه آلومينيومي و مانند آن از پروفيل‌هاي قوطي آلومينيومي.</v>
      </c>
      <c r="P4754" s="620">
        <v>170104</v>
      </c>
      <c r="Q4754" s="566">
        <v>17</v>
      </c>
      <c r="R4754" s="566" t="s">
        <v>42</v>
      </c>
      <c r="S4754" s="566" t="s">
        <v>25</v>
      </c>
      <c r="T4754" s="567" t="s">
        <v>4629</v>
      </c>
      <c r="U4754" s="625" t="s">
        <v>2837</v>
      </c>
      <c r="V4754" s="568">
        <v>103000</v>
      </c>
      <c r="W4754" s="17"/>
      <c r="X4754" s="554"/>
    </row>
    <row r="4755" spans="14:24" ht="50.1" customHeight="1">
      <c r="N4755" s="9">
        <v>17</v>
      </c>
      <c r="O4755" s="565" t="str">
        <f t="shared" si="794"/>
        <v>170105تهيه و نصب روكش ستون‌ها از ورق نماي آلومينيوم.</v>
      </c>
      <c r="P4755" s="620">
        <v>170105</v>
      </c>
      <c r="Q4755" s="566">
        <v>17</v>
      </c>
      <c r="R4755" s="566" t="s">
        <v>42</v>
      </c>
      <c r="S4755" s="566" t="s">
        <v>25</v>
      </c>
      <c r="T4755" s="567" t="s">
        <v>4630</v>
      </c>
      <c r="U4755" s="625" t="s">
        <v>2837</v>
      </c>
      <c r="V4755" s="568">
        <v>155500</v>
      </c>
      <c r="W4755" s="17"/>
      <c r="X4755" s="554"/>
    </row>
    <row r="4756" spans="14:24" ht="50.1" customHeight="1">
      <c r="N4756" s="9">
        <v>17</v>
      </c>
      <c r="O4756" s="565" t="str">
        <f t="shared" si="794"/>
        <v>170106تهيه و نصب روكش ديوارها از قطعات و ورق نماي آلومينيوم.</v>
      </c>
      <c r="P4756" s="620">
        <v>170106</v>
      </c>
      <c r="Q4756" s="566">
        <v>17</v>
      </c>
      <c r="R4756" s="566" t="s">
        <v>42</v>
      </c>
      <c r="S4756" s="566" t="s">
        <v>25</v>
      </c>
      <c r="T4756" s="567" t="s">
        <v>4631</v>
      </c>
      <c r="U4756" s="625" t="s">
        <v>2837</v>
      </c>
      <c r="V4756" s="568">
        <v>152000</v>
      </c>
      <c r="W4756" s="17"/>
      <c r="X4756" s="554"/>
    </row>
    <row r="4757" spans="14:24" ht="50.1" customHeight="1">
      <c r="N4757" s="9">
        <v>17</v>
      </c>
      <c r="O4757" s="565" t="str">
        <f t="shared" si="794"/>
        <v>170107تهيه و نصب پروفيل‌هاي آلومينيومي، جهت اتصال ورق‌هاي ساندويچي به زيرسازي اسكلت فلزي و نيز تقويت لازم براي ورق‌هاي ساندويچي به ضخامت 3 تا 6 ميلي‌متر با لايه مياني پلي‌اتيلن.</v>
      </c>
      <c r="P4757" s="620">
        <v>170107</v>
      </c>
      <c r="Q4757" s="566">
        <v>17</v>
      </c>
      <c r="R4757" s="566" t="s">
        <v>42</v>
      </c>
      <c r="S4757" s="566" t="s">
        <v>25</v>
      </c>
      <c r="T4757" s="567" t="s">
        <v>4632</v>
      </c>
      <c r="U4757" s="625" t="s">
        <v>2837</v>
      </c>
      <c r="V4757" s="568">
        <v>120000</v>
      </c>
      <c r="W4757" s="17"/>
      <c r="X4757" s="554"/>
    </row>
    <row r="4758" spans="14:24" ht="50.1" customHeight="1">
      <c r="N4758" s="9">
        <v>17</v>
      </c>
      <c r="O4758" s="565" t="str">
        <f t="shared" si="794"/>
        <v>170201تهيه و نصب سقف كاذب آلومينيومي از ورق آلومينيومي فرم داده شده به ضخامت 0/5 تا 5/05 ميلي‌متر، با رنگ پخته و زير سازي استاندارد.</v>
      </c>
      <c r="P4758" s="620">
        <v>170201</v>
      </c>
      <c r="Q4758" s="566">
        <v>17</v>
      </c>
      <c r="R4758" s="566" t="s">
        <v>42</v>
      </c>
      <c r="S4758" s="566" t="s">
        <v>25</v>
      </c>
      <c r="T4758" s="567" t="s">
        <v>4633</v>
      </c>
      <c r="U4758" s="625" t="s">
        <v>23</v>
      </c>
      <c r="V4758" s="568">
        <v>581000</v>
      </c>
      <c r="W4758" s="17"/>
      <c r="X4758" s="554"/>
    </row>
    <row r="4759" spans="14:24" ht="50.1" customHeight="1">
      <c r="N4759" s="9">
        <v>17</v>
      </c>
      <c r="O4759" s="565" t="str">
        <f t="shared" si="794"/>
        <v>170202تهيه و نصب سقف كاذب آلومينيومي از ورق آلومينيومي سوراخ دار فرم داده شده، به‌ضخامت 0/5 تا 5/05 ميلي‌متر، با رنگ پخته كه پشت آن با لايه نمدي به ضخامت 0/2 ميلي‌متر پوشانده شده است، با زيرسازي استاندارد.</v>
      </c>
      <c r="P4759" s="620">
        <v>170202</v>
      </c>
      <c r="Q4759" s="566">
        <v>17</v>
      </c>
      <c r="R4759" s="566" t="s">
        <v>42</v>
      </c>
      <c r="S4759" s="566" t="s">
        <v>25</v>
      </c>
      <c r="T4759" s="567" t="s">
        <v>4634</v>
      </c>
      <c r="U4759" s="625" t="s">
        <v>23</v>
      </c>
      <c r="V4759" s="568">
        <v>695500</v>
      </c>
      <c r="W4759" s="17"/>
      <c r="X4759" s="554"/>
    </row>
    <row r="4760" spans="14:24" ht="50.1" customHeight="1">
      <c r="N4760" s="9">
        <v>17</v>
      </c>
      <c r="O4760" s="565" t="str">
        <f t="shared" si="794"/>
        <v>170301تهيه مصالح و پوشش سقف، با ورق آلومينيومي با هر نوع موج به ضخامت تا 0/7 ميلي‌متر.</v>
      </c>
      <c r="P4760" s="620">
        <v>170301</v>
      </c>
      <c r="Q4760" s="566">
        <v>17</v>
      </c>
      <c r="R4760" s="566" t="s">
        <v>42</v>
      </c>
      <c r="S4760" s="566" t="s">
        <v>25</v>
      </c>
      <c r="T4760" s="567" t="s">
        <v>4635</v>
      </c>
      <c r="U4760" s="625" t="s">
        <v>2837</v>
      </c>
      <c r="V4760" s="568">
        <v>112000</v>
      </c>
      <c r="W4760" s="17"/>
      <c r="X4760" s="554"/>
    </row>
    <row r="4761" spans="14:24" ht="50.1" customHeight="1">
      <c r="N4761" s="9">
        <v>17</v>
      </c>
      <c r="O4761" s="565" t="str">
        <f t="shared" si="794"/>
        <v>170302تهيه مصالح و پوشش سقف، با ورق آلومينيومي با هرنوع موج به ضخامت بيش از 0/7 ميلي‌متر.</v>
      </c>
      <c r="P4761" s="620">
        <v>170302</v>
      </c>
      <c r="Q4761" s="566">
        <v>17</v>
      </c>
      <c r="R4761" s="566" t="s">
        <v>42</v>
      </c>
      <c r="S4761" s="566" t="s">
        <v>25</v>
      </c>
      <c r="T4761" s="567" t="s">
        <v>4636</v>
      </c>
      <c r="U4761" s="625" t="s">
        <v>2837</v>
      </c>
      <c r="V4761" s="568">
        <v>107000</v>
      </c>
      <c r="W4761" s="17"/>
      <c r="X4761" s="554"/>
    </row>
    <row r="4762" spans="14:24" ht="50.1" customHeight="1">
      <c r="N4762" s="9">
        <v>17</v>
      </c>
      <c r="O4762" s="565" t="str">
        <f t="shared" si="794"/>
        <v>170303تهيه مصالح و پوشش ديوار با ورق آلومينيومي با هر نوع موج به ضخامت تا 0/7 ميلي‌متر.</v>
      </c>
      <c r="P4762" s="620">
        <v>170303</v>
      </c>
      <c r="Q4762" s="566">
        <v>17</v>
      </c>
      <c r="R4762" s="566" t="s">
        <v>42</v>
      </c>
      <c r="S4762" s="566" t="s">
        <v>25</v>
      </c>
      <c r="T4762" s="567" t="s">
        <v>4637</v>
      </c>
      <c r="U4762" s="625" t="s">
        <v>2837</v>
      </c>
      <c r="V4762" s="568">
        <v>129000</v>
      </c>
      <c r="W4762" s="17"/>
      <c r="X4762" s="554"/>
    </row>
    <row r="4763" spans="14:24" ht="50.1" customHeight="1">
      <c r="N4763" s="9">
        <v>17</v>
      </c>
      <c r="O4763" s="565" t="str">
        <f t="shared" si="794"/>
        <v>170304تهيه مصالح و پوشش ديوار با ورق آلومينيومي با هر نوع موج به ضخامت بيش از 0/7 ميلي‌متر.</v>
      </c>
      <c r="P4763" s="620">
        <v>170304</v>
      </c>
      <c r="Q4763" s="566">
        <v>17</v>
      </c>
      <c r="R4763" s="566" t="s">
        <v>42</v>
      </c>
      <c r="S4763" s="566" t="s">
        <v>25</v>
      </c>
      <c r="T4763" s="567" t="s">
        <v>4638</v>
      </c>
      <c r="U4763" s="625" t="s">
        <v>2837</v>
      </c>
      <c r="V4763" s="568">
        <v>120000</v>
      </c>
      <c r="W4763" s="17"/>
      <c r="X4763" s="554"/>
    </row>
    <row r="4764" spans="14:24" ht="50.1" customHeight="1">
      <c r="N4764" s="9">
        <v>17</v>
      </c>
      <c r="O4764" s="565" t="str">
        <f t="shared" ref="O4764:O4827" si="795">LEFT(CONCATENATE(P4764,T4764),252)</f>
        <v>170305تهيه مصالح و اجراي فلاشينگ با ورق آلومينيومي به هر ضخامت.</v>
      </c>
      <c r="P4764" s="620">
        <v>170305</v>
      </c>
      <c r="Q4764" s="566">
        <v>17</v>
      </c>
      <c r="R4764" s="566" t="s">
        <v>42</v>
      </c>
      <c r="S4764" s="566" t="s">
        <v>25</v>
      </c>
      <c r="T4764" s="567" t="s">
        <v>4639</v>
      </c>
      <c r="U4764" s="625" t="s">
        <v>2837</v>
      </c>
      <c r="V4764" s="568">
        <v>113500</v>
      </c>
      <c r="W4764" s="17"/>
      <c r="X4764" s="554"/>
    </row>
    <row r="4765" spans="14:24" ht="50.1" customHeight="1">
      <c r="N4765" s="9">
        <v>17</v>
      </c>
      <c r="O4765" s="565" t="str">
        <f t="shared" si="795"/>
        <v>170306تهيه مصالح و اجراي ديوار با ورق آلومينيومي دو رو رنگ شده با هر نوع موج به ضخامت تا 0/7 ميلي‌متر.</v>
      </c>
      <c r="P4765" s="620">
        <v>170306</v>
      </c>
      <c r="Q4765" s="566">
        <v>17</v>
      </c>
      <c r="R4765" s="566" t="s">
        <v>42</v>
      </c>
      <c r="S4765" s="566" t="s">
        <v>25</v>
      </c>
      <c r="T4765" s="567" t="s">
        <v>4640</v>
      </c>
      <c r="U4765" s="625" t="s">
        <v>2837</v>
      </c>
      <c r="V4765" s="568">
        <v>130000</v>
      </c>
      <c r="W4765" s="17"/>
      <c r="X4765" s="554"/>
    </row>
    <row r="4766" spans="14:24" ht="50.1" customHeight="1">
      <c r="N4766" s="9">
        <v>17</v>
      </c>
      <c r="O4766" s="565" t="str">
        <f t="shared" si="795"/>
        <v>170307تهيه مصالح و اجراي ديوار با ورق آلومينيومي دو رو رنگ شده با هر نوع موج به ضخامت بيش از 0/7 ميلي‌متر.</v>
      </c>
      <c r="P4766" s="620">
        <v>170307</v>
      </c>
      <c r="Q4766" s="566">
        <v>17</v>
      </c>
      <c r="R4766" s="566" t="s">
        <v>42</v>
      </c>
      <c r="S4766" s="566" t="s">
        <v>25</v>
      </c>
      <c r="T4766" s="567" t="s">
        <v>4641</v>
      </c>
      <c r="U4766" s="625" t="s">
        <v>2837</v>
      </c>
      <c r="V4766" s="568">
        <v>121000</v>
      </c>
      <c r="W4766" s="17"/>
      <c r="X4766" s="554"/>
    </row>
    <row r="4767" spans="14:24" ht="50.1" customHeight="1">
      <c r="N4767" s="9">
        <v>17</v>
      </c>
      <c r="O4767" s="565" t="str">
        <f t="shared" si="795"/>
        <v>170401تهيه و نصب نبشي از آلومينيوم، براي لبه‌هاي تيز و كارهاي مشابه آن.</v>
      </c>
      <c r="P4767" s="620">
        <v>170401</v>
      </c>
      <c r="Q4767" s="566">
        <v>17</v>
      </c>
      <c r="R4767" s="566" t="s">
        <v>42</v>
      </c>
      <c r="S4767" s="566" t="s">
        <v>25</v>
      </c>
      <c r="T4767" s="567" t="s">
        <v>4642</v>
      </c>
      <c r="U4767" s="625" t="s">
        <v>2837</v>
      </c>
      <c r="V4767" s="568">
        <v>132500</v>
      </c>
      <c r="W4767" s="17"/>
      <c r="X4767" s="554"/>
    </row>
    <row r="4768" spans="14:24" ht="50.1" customHeight="1">
      <c r="N4768" s="9">
        <v>17</v>
      </c>
      <c r="O4768" s="565" t="str">
        <f t="shared" si="795"/>
        <v>170402تهيه مصالح و پوشش درز انبساط با قطعات آلومينيومي.</v>
      </c>
      <c r="P4768" s="620">
        <v>170402</v>
      </c>
      <c r="Q4768" s="566">
        <v>17</v>
      </c>
      <c r="R4768" s="566" t="s">
        <v>42</v>
      </c>
      <c r="S4768" s="566" t="s">
        <v>25</v>
      </c>
      <c r="T4768" s="567" t="s">
        <v>4643</v>
      </c>
      <c r="U4768" s="625" t="s">
        <v>2837</v>
      </c>
      <c r="V4768" s="568">
        <v>168000</v>
      </c>
      <c r="W4768" s="17"/>
      <c r="X4768" s="554"/>
    </row>
    <row r="4769" spans="14:24" ht="50.1" customHeight="1">
      <c r="N4769" s="9">
        <v>17</v>
      </c>
      <c r="O4769" s="565" t="str">
        <f t="shared" si="795"/>
        <v>170403تهيه و نصب پاخور درهاي چوبي، از آلومينيوم.</v>
      </c>
      <c r="P4769" s="620">
        <v>170403</v>
      </c>
      <c r="Q4769" s="566">
        <v>17</v>
      </c>
      <c r="R4769" s="566" t="s">
        <v>42</v>
      </c>
      <c r="S4769" s="566" t="s">
        <v>25</v>
      </c>
      <c r="T4769" s="567" t="s">
        <v>4644</v>
      </c>
      <c r="U4769" s="625" t="s">
        <v>2837</v>
      </c>
      <c r="V4769" s="568">
        <v>187500</v>
      </c>
      <c r="W4769" s="17"/>
      <c r="X4769" s="554"/>
    </row>
    <row r="4770" spans="14:24" ht="50.1" customHeight="1">
      <c r="N4770" s="9">
        <v>17</v>
      </c>
      <c r="O4770" s="565" t="str">
        <f t="shared" si="795"/>
        <v>170404تهيه و نصب ريل آلومينيومي توري پشه گير آلومينيومي.</v>
      </c>
      <c r="P4770" s="620">
        <v>170404</v>
      </c>
      <c r="Q4770" s="566">
        <v>17</v>
      </c>
      <c r="R4770" s="566" t="s">
        <v>42</v>
      </c>
      <c r="S4770" s="566" t="s">
        <v>25</v>
      </c>
      <c r="T4770" s="567" t="s">
        <v>4645</v>
      </c>
      <c r="U4770" s="625" t="s">
        <v>2837</v>
      </c>
      <c r="V4770" s="568">
        <v>137500</v>
      </c>
      <c r="W4770" s="17"/>
      <c r="X4770" s="554"/>
    </row>
    <row r="4771" spans="14:24" ht="50.1" customHeight="1">
      <c r="N4771" s="9">
        <v>17</v>
      </c>
      <c r="O4771" s="565" t="str">
        <f t="shared" si="795"/>
        <v>170405تهيه و نصب در پوش لوله‌هاي بخاري به قطر 10 سانتي‌متر از آلومينيوم.</v>
      </c>
      <c r="P4771" s="620">
        <v>170405</v>
      </c>
      <c r="Q4771" s="566">
        <v>17</v>
      </c>
      <c r="R4771" s="566" t="s">
        <v>42</v>
      </c>
      <c r="S4771" s="566" t="s">
        <v>25</v>
      </c>
      <c r="T4771" s="567" t="s">
        <v>4646</v>
      </c>
      <c r="U4771" s="625" t="s">
        <v>30</v>
      </c>
      <c r="V4771" s="568">
        <v>76100</v>
      </c>
      <c r="W4771" s="17"/>
      <c r="X4771" s="554"/>
    </row>
    <row r="4772" spans="14:24" ht="50.1" customHeight="1">
      <c r="N4772" s="9">
        <v>17</v>
      </c>
      <c r="O4772" s="565" t="str">
        <f t="shared" si="795"/>
        <v>170406تهيه و نصب در پوش لوله‌هاي بخاري به قطر 15 سانتي‌متر از آلومينيوم.</v>
      </c>
      <c r="P4772" s="620">
        <v>170406</v>
      </c>
      <c r="Q4772" s="566">
        <v>17</v>
      </c>
      <c r="R4772" s="566" t="s">
        <v>42</v>
      </c>
      <c r="S4772" s="566" t="s">
        <v>25</v>
      </c>
      <c r="T4772" s="567" t="s">
        <v>4647</v>
      </c>
      <c r="U4772" s="625" t="s">
        <v>30</v>
      </c>
      <c r="V4772" s="568">
        <v>78800</v>
      </c>
      <c r="W4772" s="17"/>
      <c r="X4772" s="554"/>
    </row>
    <row r="4773" spans="14:24" ht="50.1" customHeight="1">
      <c r="N4773" s="9">
        <v>17</v>
      </c>
      <c r="O4773" s="565" t="str">
        <f t="shared" si="795"/>
        <v>170501تهيه و نصب توري پشه گير آلومينيومي، با قاب آلومينيومي ثابت.</v>
      </c>
      <c r="P4773" s="620">
        <v>170501</v>
      </c>
      <c r="Q4773" s="566">
        <v>17</v>
      </c>
      <c r="R4773" s="566" t="s">
        <v>42</v>
      </c>
      <c r="S4773" s="566" t="s">
        <v>25</v>
      </c>
      <c r="T4773" s="567" t="s">
        <v>4648</v>
      </c>
      <c r="U4773" s="625" t="s">
        <v>23</v>
      </c>
      <c r="V4773" s="568">
        <v>225000</v>
      </c>
      <c r="W4773" s="17"/>
      <c r="X4773" s="554"/>
    </row>
    <row r="4774" spans="14:24" ht="50.1" customHeight="1">
      <c r="N4774" s="9">
        <v>17</v>
      </c>
      <c r="O4774" s="565" t="str">
        <f t="shared" si="795"/>
        <v>170502تهيه و نصب توري پشه گيرآلومينيومي متحرك ، با قاب آلومينيومي بدون ريل كشويي.</v>
      </c>
      <c r="P4774" s="620">
        <v>170502</v>
      </c>
      <c r="Q4774" s="566">
        <v>17</v>
      </c>
      <c r="R4774" s="566" t="s">
        <v>42</v>
      </c>
      <c r="S4774" s="566" t="s">
        <v>25</v>
      </c>
      <c r="T4774" s="567" t="s">
        <v>4649</v>
      </c>
      <c r="U4774" s="625" t="s">
        <v>23</v>
      </c>
      <c r="V4774" s="568">
        <v>452500</v>
      </c>
      <c r="W4774" s="17"/>
      <c r="X4774" s="554"/>
    </row>
    <row r="4775" spans="14:24" ht="50.1" customHeight="1">
      <c r="N4775" s="9">
        <v>17</v>
      </c>
      <c r="O4775" s="565" t="str">
        <f t="shared" si="795"/>
        <v>170503تهيه و نصب توري پشه گير آلومينيومي لولايي با قاب آلومينيومي بدون چهارچوب.</v>
      </c>
      <c r="P4775" s="620">
        <v>170503</v>
      </c>
      <c r="Q4775" s="566">
        <v>17</v>
      </c>
      <c r="R4775" s="566" t="s">
        <v>42</v>
      </c>
      <c r="S4775" s="566" t="s">
        <v>25</v>
      </c>
      <c r="T4775" s="567" t="s">
        <v>4650</v>
      </c>
      <c r="U4775" s="625" t="s">
        <v>23</v>
      </c>
      <c r="V4775" s="568">
        <v>452500</v>
      </c>
      <c r="W4775" s="17"/>
      <c r="X4775" s="554"/>
    </row>
    <row r="4776" spans="14:24" ht="50.1" customHeight="1">
      <c r="N4776" s="9">
        <v>17</v>
      </c>
      <c r="O4776" s="565" t="str">
        <f t="shared" si="795"/>
        <v>170601اضافه بها به تمام كارهاي آلومينيومي غير رنگي،</v>
      </c>
      <c r="P4776" s="620">
        <v>170601</v>
      </c>
      <c r="Q4776" s="566">
        <v>17</v>
      </c>
      <c r="R4776" s="566" t="s">
        <v>42</v>
      </c>
      <c r="S4776" s="566" t="s">
        <v>25</v>
      </c>
      <c r="T4776" s="567" t="s">
        <v>4651</v>
      </c>
      <c r="U4776" s="625" t="s">
        <v>2837</v>
      </c>
      <c r="V4776" s="568">
        <v>29400</v>
      </c>
      <c r="W4776" s="17"/>
      <c r="X4776" s="554"/>
    </row>
    <row r="4777" spans="14:24" ht="50.1" customHeight="1">
      <c r="N4777" s="9">
        <v>17</v>
      </c>
      <c r="O4777" s="565" t="str">
        <f t="shared" si="795"/>
        <v>170602اضافه بها براي آنادايز كردن به ضخامت بيش از 5 ميكرون به ازاي هر 5 ميكرون.</v>
      </c>
      <c r="P4777" s="620">
        <v>170602</v>
      </c>
      <c r="Q4777" s="566">
        <v>17</v>
      </c>
      <c r="R4777" s="566" t="s">
        <v>42</v>
      </c>
      <c r="S4777" s="566" t="s">
        <v>25</v>
      </c>
      <c r="T4777" s="567" t="s">
        <v>4652</v>
      </c>
      <c r="U4777" s="625" t="s">
        <v>2837</v>
      </c>
      <c r="V4777" s="568">
        <v>11500</v>
      </c>
      <c r="W4777" s="17"/>
      <c r="X4777" s="554"/>
    </row>
    <row r="4778" spans="14:24" ht="50.1" customHeight="1">
      <c r="N4778" s="9">
        <v>17</v>
      </c>
      <c r="O4778" s="565" t="str">
        <f t="shared" si="795"/>
        <v>170701تهيه و نصب قرنيز برنزي پاي ديوار.</v>
      </c>
      <c r="P4778" s="620">
        <v>170701</v>
      </c>
      <c r="Q4778" s="566">
        <v>17</v>
      </c>
      <c r="R4778" s="566" t="s">
        <v>42</v>
      </c>
      <c r="S4778" s="566" t="s">
        <v>25</v>
      </c>
      <c r="T4778" s="567" t="s">
        <v>4653</v>
      </c>
      <c r="U4778" s="625" t="s">
        <v>2837</v>
      </c>
      <c r="V4778" s="568">
        <v>194500</v>
      </c>
      <c r="W4778" s="17"/>
      <c r="X4778" s="554"/>
    </row>
    <row r="4779" spans="14:24" ht="50.1" customHeight="1">
      <c r="N4779" s="9">
        <v>17</v>
      </c>
      <c r="O4779" s="565" t="str">
        <f t="shared" si="795"/>
        <v>170702تهيه و نصب نرده، شبكه يا قطعات ساخته شده از برنز.</v>
      </c>
      <c r="P4779" s="620">
        <v>170702</v>
      </c>
      <c r="Q4779" s="566">
        <v>17</v>
      </c>
      <c r="R4779" s="566" t="s">
        <v>42</v>
      </c>
      <c r="S4779" s="566" t="s">
        <v>25</v>
      </c>
      <c r="T4779" s="567" t="s">
        <v>4654</v>
      </c>
      <c r="U4779" s="625" t="s">
        <v>2837</v>
      </c>
      <c r="V4779" s="568">
        <v>293000</v>
      </c>
      <c r="W4779" s="17"/>
      <c r="X4779" s="554"/>
    </row>
    <row r="4780" spans="14:24" ht="50.1" customHeight="1">
      <c r="N4780" s="9">
        <v>17</v>
      </c>
      <c r="O4780" s="565" t="str">
        <f t="shared" si="795"/>
        <v>170901تهيه و نصب هر نوع ورق يا قطعات مسي.</v>
      </c>
      <c r="P4780" s="620">
        <v>170901</v>
      </c>
      <c r="Q4780" s="566">
        <v>17</v>
      </c>
      <c r="R4780" s="566" t="s">
        <v>42</v>
      </c>
      <c r="S4780" s="566" t="s">
        <v>25</v>
      </c>
      <c r="T4780" s="567" t="s">
        <v>4655</v>
      </c>
      <c r="U4780" s="625" t="s">
        <v>2837</v>
      </c>
      <c r="V4780" s="568">
        <v>286500</v>
      </c>
      <c r="W4780" s="17"/>
      <c r="X4780" s="554"/>
    </row>
    <row r="4781" spans="14:24" ht="50.1" customHeight="1">
      <c r="N4781" s="9">
        <v>17</v>
      </c>
      <c r="O4781" s="565" t="str">
        <f t="shared" si="795"/>
        <v>171001تهيه مصالح و نصب پانل ساندويچي سقفي به ضخامت 4 سانتي‌متر شامل دو رو ورق آلومينيوم رنگي به ضخامت 0/7 ميلي‌متر كه بين آن‌ها فوم پلي يورتان پر شده باشد.</v>
      </c>
      <c r="P4781" s="620">
        <v>171001</v>
      </c>
      <c r="Q4781" s="566">
        <v>17</v>
      </c>
      <c r="R4781" s="566" t="s">
        <v>42</v>
      </c>
      <c r="S4781" s="566" t="s">
        <v>25</v>
      </c>
      <c r="T4781" s="567" t="s">
        <v>4656</v>
      </c>
      <c r="U4781" s="625" t="s">
        <v>23</v>
      </c>
      <c r="V4781" s="568">
        <v>696000</v>
      </c>
      <c r="W4781" s="17"/>
      <c r="X4781" s="554"/>
    </row>
    <row r="4782" spans="14:24" ht="50.1" customHeight="1">
      <c r="N4782" s="9">
        <v>17</v>
      </c>
      <c r="O4782" s="565" t="str">
        <f t="shared" si="795"/>
        <v>171002تهيه مصالح و نصب پانل ساندويچي ديواري به ضخامت 4 سانتي‌متر شامل دو رو ورق آلومينيوم رنگي به ضخامت 0/7 ميلي‌متر كه بين آن‌ها فوم پلي يورتان پر شده باشد.</v>
      </c>
      <c r="P4782" s="620">
        <v>171002</v>
      </c>
      <c r="Q4782" s="566">
        <v>17</v>
      </c>
      <c r="R4782" s="566" t="s">
        <v>42</v>
      </c>
      <c r="S4782" s="566" t="s">
        <v>25</v>
      </c>
      <c r="T4782" s="567" t="s">
        <v>4657</v>
      </c>
      <c r="U4782" s="625" t="s">
        <v>23</v>
      </c>
      <c r="V4782" s="568">
        <v>645500</v>
      </c>
      <c r="W4782" s="17"/>
      <c r="X4782" s="554"/>
    </row>
    <row r="4783" spans="14:24" ht="50.1" customHeight="1">
      <c r="N4783" s="9">
        <v>17</v>
      </c>
      <c r="O4783" s="565" t="str">
        <f t="shared" si="795"/>
        <v>171003تهيه و نصب پوشش‌هاي ساندويچي به ضخامت 4 ميلي‌متر، شامل دو رو ورق آلومينيوم هر يك به ضخامت 0/5 ميلي‌متر با لايه مياني پلي‌اتيلن‏ براي نماسازي.</v>
      </c>
      <c r="P4783" s="620">
        <v>171003</v>
      </c>
      <c r="Q4783" s="566">
        <v>17</v>
      </c>
      <c r="R4783" s="566" t="s">
        <v>42</v>
      </c>
      <c r="S4783" s="566" t="s">
        <v>25</v>
      </c>
      <c r="T4783" s="567" t="s">
        <v>4658</v>
      </c>
      <c r="U4783" s="625" t="s">
        <v>23</v>
      </c>
      <c r="V4783" s="568">
        <v>958000</v>
      </c>
      <c r="W4783" s="17"/>
      <c r="X4783" s="554"/>
    </row>
    <row r="4784" spans="14:24" ht="50.1" customHeight="1">
      <c r="N4784" s="9">
        <v>17</v>
      </c>
      <c r="O4784" s="565" t="str">
        <f t="shared" si="795"/>
        <v>171004اضافه بها به رديف‌هاي 171001 و 171002 به ازاي هر سانتي‌متر اضافه ضخامت نسبت به چهار سانتي‌متر، بابت افزايش ضخامت فوم پلي‌يورتان.</v>
      </c>
      <c r="P4784" s="620">
        <v>171004</v>
      </c>
      <c r="Q4784" s="566">
        <v>17</v>
      </c>
      <c r="R4784" s="566" t="s">
        <v>42</v>
      </c>
      <c r="S4784" s="566" t="s">
        <v>25</v>
      </c>
      <c r="T4784" s="567" t="s">
        <v>4659</v>
      </c>
      <c r="U4784" s="625" t="s">
        <v>23</v>
      </c>
      <c r="V4784" s="568">
        <v>48100</v>
      </c>
      <c r="W4784" s="17"/>
      <c r="X4784" s="554"/>
    </row>
    <row r="4785" spans="14:24" ht="50.1" customHeight="1">
      <c r="N4785" s="9">
        <v>17</v>
      </c>
      <c r="O4785" s="565" t="str">
        <f t="shared" si="795"/>
        <v>171101تهيه و نصب پنجره آلومينيوم تا مساحت 1 متر مربع با يراق آلات كه درآن از پروفيل‌هايي به غير از</v>
      </c>
      <c r="P4785" s="620">
        <v>171101</v>
      </c>
      <c r="Q4785" s="566">
        <v>17</v>
      </c>
      <c r="R4785" s="566" t="s">
        <v>42</v>
      </c>
      <c r="S4785" s="566" t="s">
        <v>25</v>
      </c>
      <c r="T4785" s="567" t="s">
        <v>4660</v>
      </c>
      <c r="U4785" s="625" t="s">
        <v>23</v>
      </c>
      <c r="V4785" s="569">
        <v>0</v>
      </c>
      <c r="W4785" s="17"/>
      <c r="X4785" s="554"/>
    </row>
    <row r="4786" spans="14:24" ht="50.1" customHeight="1">
      <c r="N4786" s="9">
        <v>17</v>
      </c>
      <c r="O4786" s="565" t="str">
        <f t="shared" si="795"/>
        <v>171102تهيه و نصب در و پنجره آلومينيوم به مساحت بيش از 1 تا 3 متر مربع با يراق آلات كه درآن از پروفيل‌هايي به غير از اس تي و كرونت و قوطي استفاده شده باشد.</v>
      </c>
      <c r="P4786" s="620">
        <v>171102</v>
      </c>
      <c r="Q4786" s="566">
        <v>17</v>
      </c>
      <c r="R4786" s="566" t="s">
        <v>42</v>
      </c>
      <c r="S4786" s="566" t="s">
        <v>25</v>
      </c>
      <c r="T4786" s="567" t="s">
        <v>4661</v>
      </c>
      <c r="U4786" s="625" t="s">
        <v>23</v>
      </c>
      <c r="V4786" s="569">
        <v>0</v>
      </c>
      <c r="W4786" s="17"/>
      <c r="X4786" s="554"/>
    </row>
    <row r="4787" spans="14:24" ht="50.1" customHeight="1">
      <c r="N4787" s="9">
        <v>17</v>
      </c>
      <c r="O4787" s="565" t="str">
        <f t="shared" si="795"/>
        <v>171103تهيه و نصب در و پنجره آلومينيوم به مساحت بيش از 3 مترمربع با يراق آلات كه درآن از پروفيل‌هايي به غير از اس تي و كرونت و قوطي استفاده شده باشد.</v>
      </c>
      <c r="P4787" s="620">
        <v>171103</v>
      </c>
      <c r="Q4787" s="566">
        <v>17</v>
      </c>
      <c r="R4787" s="566" t="s">
        <v>42</v>
      </c>
      <c r="S4787" s="566" t="s">
        <v>25</v>
      </c>
      <c r="T4787" s="567" t="s">
        <v>4662</v>
      </c>
      <c r="U4787" s="625" t="s">
        <v>23</v>
      </c>
      <c r="V4787" s="569">
        <v>0</v>
      </c>
      <c r="W4787" s="17"/>
      <c r="X4787" s="554"/>
    </row>
    <row r="4788" spans="14:24" ht="50.1" customHeight="1">
      <c r="N4788" s="91" t="s">
        <v>611</v>
      </c>
      <c r="O4788" s="565" t="str">
        <f t="shared" si="795"/>
        <v>171104آلومینیم</v>
      </c>
      <c r="P4788" s="597" t="s">
        <v>612</v>
      </c>
      <c r="Q4788" s="566">
        <v>17</v>
      </c>
      <c r="R4788" s="566" t="s">
        <v>42</v>
      </c>
      <c r="S4788" s="566" t="s">
        <v>25</v>
      </c>
      <c r="T4788" s="571" t="s">
        <v>610</v>
      </c>
      <c r="U4788" s="626" t="s">
        <v>53</v>
      </c>
      <c r="V4788" s="125">
        <v>10000</v>
      </c>
      <c r="W4788" s="17"/>
    </row>
    <row r="4789" spans="14:24" ht="50.1" customHeight="1">
      <c r="N4789" s="91" t="s">
        <v>611</v>
      </c>
      <c r="O4789" s="565" t="str">
        <f t="shared" si="795"/>
        <v>171105آلومینیم 1</v>
      </c>
      <c r="P4789" s="597" t="s">
        <v>613</v>
      </c>
      <c r="Q4789" s="566">
        <v>17</v>
      </c>
      <c r="R4789" s="566" t="s">
        <v>42</v>
      </c>
      <c r="S4789" s="566" t="s">
        <v>25</v>
      </c>
      <c r="T4789" s="571" t="s">
        <v>7065</v>
      </c>
      <c r="U4789" s="626" t="s">
        <v>53</v>
      </c>
      <c r="V4789" s="125">
        <v>10001</v>
      </c>
      <c r="W4789" s="17"/>
    </row>
    <row r="4790" spans="14:24" ht="50.1" customHeight="1">
      <c r="N4790" s="91" t="s">
        <v>611</v>
      </c>
      <c r="O4790" s="565" t="str">
        <f t="shared" si="795"/>
        <v>171106آلومینیم 2</v>
      </c>
      <c r="P4790" s="597" t="s">
        <v>614</v>
      </c>
      <c r="Q4790" s="566">
        <v>17</v>
      </c>
      <c r="R4790" s="566" t="s">
        <v>42</v>
      </c>
      <c r="S4790" s="566" t="s">
        <v>25</v>
      </c>
      <c r="T4790" s="571" t="s">
        <v>7066</v>
      </c>
      <c r="U4790" s="626" t="s">
        <v>53</v>
      </c>
      <c r="V4790" s="125">
        <v>10002</v>
      </c>
      <c r="W4790" s="17"/>
    </row>
    <row r="4791" spans="14:24" ht="50.1" customHeight="1">
      <c r="N4791" s="9">
        <v>18</v>
      </c>
      <c r="O4791" s="565" t="str">
        <f t="shared" si="795"/>
        <v>180101اندود كاهگل روي هر نوع سطح، با شيب‌بندي در صورت لزوم، به ازاي هر يک سانتي‌متر ضخامت.</v>
      </c>
      <c r="P4791" s="630" t="s">
        <v>489</v>
      </c>
      <c r="Q4791" s="566">
        <v>18</v>
      </c>
      <c r="R4791" s="566" t="s">
        <v>0</v>
      </c>
      <c r="S4791" s="566" t="s">
        <v>25</v>
      </c>
      <c r="T4791" s="567" t="s">
        <v>4663</v>
      </c>
      <c r="U4791" s="625" t="s">
        <v>23</v>
      </c>
      <c r="V4791" s="568">
        <v>12100</v>
      </c>
      <c r="W4791" s="17"/>
    </row>
    <row r="4792" spans="14:24" ht="50.1" customHeight="1">
      <c r="N4792" s="9">
        <v>18</v>
      </c>
      <c r="O4792" s="565" t="str">
        <f t="shared" si="795"/>
        <v>180201شمشه گيري سطوح قايم و سقف‌ها، با ملات گچ و خاك.</v>
      </c>
      <c r="P4792" s="620">
        <v>180201</v>
      </c>
      <c r="Q4792" s="566">
        <v>18</v>
      </c>
      <c r="R4792" s="566" t="s">
        <v>0</v>
      </c>
      <c r="S4792" s="566" t="s">
        <v>25</v>
      </c>
      <c r="T4792" s="567" t="s">
        <v>4664</v>
      </c>
      <c r="U4792" s="625" t="s">
        <v>23</v>
      </c>
      <c r="V4792" s="568">
        <v>22300</v>
      </c>
      <c r="W4792" s="17"/>
      <c r="X4792" s="554"/>
    </row>
    <row r="4793" spans="14:24" ht="50.1" customHeight="1">
      <c r="N4793" s="9">
        <v>18</v>
      </c>
      <c r="O4793" s="565" t="str">
        <f t="shared" si="795"/>
        <v>180202اندود گچ و خاك به ضخامت تا 2/5 سانتي‌متر، روي سطوح قايم.</v>
      </c>
      <c r="P4793" s="620">
        <v>180202</v>
      </c>
      <c r="Q4793" s="566">
        <v>18</v>
      </c>
      <c r="R4793" s="566" t="s">
        <v>0</v>
      </c>
      <c r="S4793" s="566" t="s">
        <v>25</v>
      </c>
      <c r="T4793" s="567" t="s">
        <v>4665</v>
      </c>
      <c r="U4793" s="625" t="s">
        <v>23</v>
      </c>
      <c r="V4793" s="568">
        <v>65800</v>
      </c>
      <c r="W4793" s="17"/>
      <c r="X4793" s="554"/>
    </row>
    <row r="4794" spans="14:24" ht="50.1" customHeight="1">
      <c r="N4794" s="9">
        <v>18</v>
      </c>
      <c r="O4794" s="565" t="str">
        <f t="shared" si="795"/>
        <v>180203اندود گچ و خاك به ضخامت تا 2/5 سانتي‌متر، براي زير سقف‌ها.</v>
      </c>
      <c r="P4794" s="620">
        <v>180203</v>
      </c>
      <c r="Q4794" s="566">
        <v>18</v>
      </c>
      <c r="R4794" s="566" t="s">
        <v>0</v>
      </c>
      <c r="S4794" s="566" t="s">
        <v>25</v>
      </c>
      <c r="T4794" s="567" t="s">
        <v>4666</v>
      </c>
      <c r="U4794" s="625" t="s">
        <v>23</v>
      </c>
      <c r="V4794" s="568">
        <v>88600</v>
      </c>
      <c r="W4794" s="17"/>
      <c r="X4794" s="554"/>
    </row>
    <row r="4795" spans="14:24" ht="50.1" customHeight="1">
      <c r="N4795" s="9">
        <v>18</v>
      </c>
      <c r="O4795" s="565" t="str">
        <f t="shared" si="795"/>
        <v>180204سفيد كاري روي سطوح قايم و پرداخت آن با گچ كشته.</v>
      </c>
      <c r="P4795" s="620">
        <v>180204</v>
      </c>
      <c r="Q4795" s="566">
        <v>18</v>
      </c>
      <c r="R4795" s="566" t="s">
        <v>0</v>
      </c>
      <c r="S4795" s="566" t="s">
        <v>25</v>
      </c>
      <c r="T4795" s="567" t="s">
        <v>4667</v>
      </c>
      <c r="U4795" s="625" t="s">
        <v>23</v>
      </c>
      <c r="V4795" s="568">
        <v>59700</v>
      </c>
      <c r="W4795" s="17"/>
      <c r="X4795" s="554"/>
    </row>
    <row r="4796" spans="14:24" ht="50.1" customHeight="1">
      <c r="N4796" s="9">
        <v>18</v>
      </c>
      <c r="O4796" s="565" t="str">
        <f t="shared" si="795"/>
        <v>180205سفيد كاري زير سقف‌ها و پرداخت آن با گچ كشته.</v>
      </c>
      <c r="P4796" s="620">
        <v>180205</v>
      </c>
      <c r="Q4796" s="566">
        <v>18</v>
      </c>
      <c r="R4796" s="566" t="s">
        <v>0</v>
      </c>
      <c r="S4796" s="566" t="s">
        <v>25</v>
      </c>
      <c r="T4796" s="567" t="s">
        <v>4668</v>
      </c>
      <c r="U4796" s="625" t="s">
        <v>23</v>
      </c>
      <c r="V4796" s="568">
        <v>78800</v>
      </c>
      <c r="W4796" s="17"/>
      <c r="X4796" s="554"/>
    </row>
    <row r="4797" spans="14:24" ht="50.1" customHeight="1">
      <c r="N4797" s="9">
        <v>18</v>
      </c>
      <c r="O4797" s="565" t="str">
        <f t="shared" si="795"/>
        <v>180206در آوردن چفت در سطوح گچ كاري.</v>
      </c>
      <c r="P4797" s="620">
        <v>180206</v>
      </c>
      <c r="Q4797" s="566">
        <v>18</v>
      </c>
      <c r="R4797" s="566" t="s">
        <v>0</v>
      </c>
      <c r="S4797" s="566" t="s">
        <v>25</v>
      </c>
      <c r="T4797" s="567" t="s">
        <v>4669</v>
      </c>
      <c r="U4797" s="625" t="s">
        <v>28</v>
      </c>
      <c r="V4797" s="568">
        <v>8750</v>
      </c>
      <c r="W4797" s="17"/>
      <c r="X4797" s="554"/>
    </row>
    <row r="4798" spans="14:24" ht="50.1" customHeight="1">
      <c r="N4798" s="9">
        <v>18</v>
      </c>
      <c r="O4798" s="565" t="str">
        <f t="shared" si="795"/>
        <v>180207سفيد كاري با گچ گيبتن روي سطوح بتني.</v>
      </c>
      <c r="P4798" s="620">
        <v>180207</v>
      </c>
      <c r="Q4798" s="566">
        <v>18</v>
      </c>
      <c r="R4798" s="566" t="s">
        <v>0</v>
      </c>
      <c r="S4798" s="566" t="s">
        <v>25</v>
      </c>
      <c r="T4798" s="567" t="s">
        <v>4670</v>
      </c>
      <c r="U4798" s="625" t="s">
        <v>23</v>
      </c>
      <c r="V4798" s="568">
        <v>70400</v>
      </c>
      <c r="W4798" s="17"/>
      <c r="X4798" s="554"/>
    </row>
    <row r="4799" spans="14:24" ht="50.1" customHeight="1">
      <c r="N4799" s="9">
        <v>18</v>
      </c>
      <c r="O4799" s="565" t="str">
        <f t="shared" si="795"/>
        <v>180301زخمي كردن يا ملات پاشي روي سطوح بتني به منظور اجراي اندود.</v>
      </c>
      <c r="P4799" s="620">
        <v>180301</v>
      </c>
      <c r="Q4799" s="566">
        <v>18</v>
      </c>
      <c r="R4799" s="566" t="s">
        <v>0</v>
      </c>
      <c r="S4799" s="566" t="s">
        <v>25</v>
      </c>
      <c r="T4799" s="567" t="s">
        <v>4671</v>
      </c>
      <c r="U4799" s="625" t="s">
        <v>23</v>
      </c>
      <c r="V4799" s="568">
        <v>9780</v>
      </c>
      <c r="W4799" s="17"/>
      <c r="X4799" s="554"/>
    </row>
    <row r="4800" spans="14:24" ht="50.1" customHeight="1">
      <c r="N4800" s="9">
        <v>18</v>
      </c>
      <c r="O4800" s="565" t="str">
        <f t="shared" si="795"/>
        <v>180302شمشه گيري سطوح قايم و سقف‌ها، با ملات ماسه سيمان1:4.</v>
      </c>
      <c r="P4800" s="620">
        <v>180302</v>
      </c>
      <c r="Q4800" s="566">
        <v>18</v>
      </c>
      <c r="R4800" s="566" t="s">
        <v>0</v>
      </c>
      <c r="S4800" s="566" t="s">
        <v>25</v>
      </c>
      <c r="T4800" s="567" t="s">
        <v>4672</v>
      </c>
      <c r="U4800" s="625" t="s">
        <v>23</v>
      </c>
      <c r="V4800" s="568">
        <v>20200</v>
      </c>
      <c r="W4800" s="17"/>
      <c r="X4800" s="554"/>
    </row>
    <row r="4801" spans="14:24" ht="50.1" customHeight="1">
      <c r="N4801" s="9">
        <v>18</v>
      </c>
      <c r="O4801" s="565" t="str">
        <f t="shared" si="795"/>
        <v>180303اندود سيماني به ضخامت حدود يك سانتي‌متر روي سطوح قايم، با ملات ماسه سيمان 1:4.</v>
      </c>
      <c r="P4801" s="620">
        <v>180303</v>
      </c>
      <c r="Q4801" s="566">
        <v>18</v>
      </c>
      <c r="R4801" s="566" t="s">
        <v>0</v>
      </c>
      <c r="S4801" s="566" t="s">
        <v>25</v>
      </c>
      <c r="T4801" s="567" t="s">
        <v>4673</v>
      </c>
      <c r="U4801" s="625" t="s">
        <v>23</v>
      </c>
      <c r="V4801" s="568">
        <v>63800</v>
      </c>
      <c r="W4801" s="17"/>
      <c r="X4801" s="554"/>
    </row>
    <row r="4802" spans="14:24" ht="50.1" customHeight="1">
      <c r="N4802" s="9">
        <v>18</v>
      </c>
      <c r="O4802" s="565" t="str">
        <f t="shared" si="795"/>
        <v>180304اندود سيماني به ضخامت حدود 2 سانتي‌متر، روي سطوح قايم، با ملات ماسه سيمان 1:4.</v>
      </c>
      <c r="P4802" s="620">
        <v>180304</v>
      </c>
      <c r="Q4802" s="566">
        <v>18</v>
      </c>
      <c r="R4802" s="566" t="s">
        <v>0</v>
      </c>
      <c r="S4802" s="566" t="s">
        <v>25</v>
      </c>
      <c r="T4802" s="567" t="s">
        <v>4674</v>
      </c>
      <c r="U4802" s="625" t="s">
        <v>23</v>
      </c>
      <c r="V4802" s="568">
        <v>82700</v>
      </c>
      <c r="W4802" s="17"/>
      <c r="X4802" s="554"/>
    </row>
    <row r="4803" spans="14:24" ht="50.1" customHeight="1">
      <c r="N4803" s="9">
        <v>18</v>
      </c>
      <c r="O4803" s="565" t="str">
        <f t="shared" si="795"/>
        <v>180305اندود سيماني به ضخامت حدود 3 سانتي‌متر، روي سطوح قايم، با ملات ماسه سيمان 1:4.</v>
      </c>
      <c r="P4803" s="620">
        <v>180305</v>
      </c>
      <c r="Q4803" s="566">
        <v>18</v>
      </c>
      <c r="R4803" s="566" t="s">
        <v>0</v>
      </c>
      <c r="S4803" s="566" t="s">
        <v>25</v>
      </c>
      <c r="T4803" s="567" t="s">
        <v>4675</v>
      </c>
      <c r="U4803" s="625" t="s">
        <v>23</v>
      </c>
      <c r="V4803" s="568">
        <v>98800</v>
      </c>
      <c r="W4803" s="17"/>
      <c r="X4803" s="554"/>
    </row>
    <row r="4804" spans="14:24" ht="50.1" customHeight="1">
      <c r="N4804" s="9">
        <v>18</v>
      </c>
      <c r="O4804" s="565" t="str">
        <f t="shared" si="795"/>
        <v>180306اندود سيماني به ضخامت حدود 4 سانتي‌متر، روي سطوح قايم، با ملات ماسه سيمان 1:4.</v>
      </c>
      <c r="P4804" s="620">
        <v>180306</v>
      </c>
      <c r="Q4804" s="566">
        <v>18</v>
      </c>
      <c r="R4804" s="566" t="s">
        <v>0</v>
      </c>
      <c r="S4804" s="566" t="s">
        <v>25</v>
      </c>
      <c r="T4804" s="567" t="s">
        <v>4676</v>
      </c>
      <c r="U4804" s="625" t="s">
        <v>23</v>
      </c>
      <c r="V4804" s="568">
        <v>117500</v>
      </c>
      <c r="W4804" s="17"/>
      <c r="X4804" s="554"/>
    </row>
    <row r="4805" spans="14:24" ht="50.1" customHeight="1">
      <c r="N4805" s="9">
        <v>18</v>
      </c>
      <c r="O4805" s="565" t="str">
        <f t="shared" si="795"/>
        <v>180307اندود سيماني با ملات ماسه سيمان 1:4 به ضخامت حدود يك سانتي‌متر، روي سطوح افقي.</v>
      </c>
      <c r="P4805" s="620">
        <v>180307</v>
      </c>
      <c r="Q4805" s="566">
        <v>18</v>
      </c>
      <c r="R4805" s="566" t="s">
        <v>0</v>
      </c>
      <c r="S4805" s="566" t="s">
        <v>25</v>
      </c>
      <c r="T4805" s="567" t="s">
        <v>4677</v>
      </c>
      <c r="U4805" s="625" t="s">
        <v>23</v>
      </c>
      <c r="V4805" s="568">
        <v>52200</v>
      </c>
      <c r="W4805" s="17"/>
      <c r="X4805" s="554"/>
    </row>
    <row r="4806" spans="14:24" ht="50.1" customHeight="1">
      <c r="N4806" s="9">
        <v>18</v>
      </c>
      <c r="O4806" s="565" t="str">
        <f t="shared" si="795"/>
        <v>180308اندود سيماني با ملات ماسه سيمان 1:4 به ضخامت حدود 2 سانتي‌متر، روي سطوح افقي.</v>
      </c>
      <c r="P4806" s="620">
        <v>180308</v>
      </c>
      <c r="Q4806" s="566">
        <v>18</v>
      </c>
      <c r="R4806" s="566" t="s">
        <v>0</v>
      </c>
      <c r="S4806" s="566" t="s">
        <v>25</v>
      </c>
      <c r="T4806" s="567" t="s">
        <v>4678</v>
      </c>
      <c r="U4806" s="625" t="s">
        <v>23</v>
      </c>
      <c r="V4806" s="568">
        <v>67100</v>
      </c>
      <c r="W4806" s="17"/>
      <c r="X4806" s="554"/>
    </row>
    <row r="4807" spans="14:24" ht="50.1" customHeight="1">
      <c r="N4807" s="9">
        <v>18</v>
      </c>
      <c r="O4807" s="565" t="str">
        <f t="shared" si="795"/>
        <v>180309اندود سيماني با ملات ماسه سيمان 1:4 به ضخامت حدود 3 سانتي‌متر، روي سطوح افقي.</v>
      </c>
      <c r="P4807" s="620">
        <v>180309</v>
      </c>
      <c r="Q4807" s="566">
        <v>18</v>
      </c>
      <c r="R4807" s="566" t="s">
        <v>0</v>
      </c>
      <c r="S4807" s="566" t="s">
        <v>25</v>
      </c>
      <c r="T4807" s="567" t="s">
        <v>4679</v>
      </c>
      <c r="U4807" s="625" t="s">
        <v>23</v>
      </c>
      <c r="V4807" s="568">
        <v>81600</v>
      </c>
      <c r="W4807" s="17"/>
      <c r="X4807" s="554"/>
    </row>
    <row r="4808" spans="14:24" ht="50.1" customHeight="1">
      <c r="N4808" s="9">
        <v>18</v>
      </c>
      <c r="O4808" s="565" t="str">
        <f t="shared" si="795"/>
        <v>180310اندود سيماني با ملات ماسه سيمان 1:4 به ضخامت حدود 4 سانتي‌متر، روي سطوح افقي.</v>
      </c>
      <c r="P4808" s="620">
        <v>180310</v>
      </c>
      <c r="Q4808" s="566">
        <v>18</v>
      </c>
      <c r="R4808" s="566" t="s">
        <v>0</v>
      </c>
      <c r="S4808" s="566" t="s">
        <v>25</v>
      </c>
      <c r="T4808" s="567" t="s">
        <v>4680</v>
      </c>
      <c r="U4808" s="625" t="s">
        <v>23</v>
      </c>
      <c r="V4808" s="568">
        <v>99300</v>
      </c>
      <c r="W4808" s="17"/>
      <c r="X4808" s="554"/>
    </row>
    <row r="4809" spans="14:24" ht="50.1" customHeight="1">
      <c r="N4809" s="9">
        <v>18</v>
      </c>
      <c r="O4809" s="565" t="str">
        <f t="shared" si="795"/>
        <v>180311اندود سيماني با ملات ماسه سيمان 1:4 به ضخامت حدود يك سانتي‌متر، براي زير سقف.</v>
      </c>
      <c r="P4809" s="620">
        <v>180311</v>
      </c>
      <c r="Q4809" s="566">
        <v>18</v>
      </c>
      <c r="R4809" s="566" t="s">
        <v>0</v>
      </c>
      <c r="S4809" s="566" t="s">
        <v>25</v>
      </c>
      <c r="T4809" s="567" t="s">
        <v>4681</v>
      </c>
      <c r="U4809" s="625" t="s">
        <v>23</v>
      </c>
      <c r="V4809" s="568">
        <v>95300</v>
      </c>
      <c r="W4809" s="17"/>
      <c r="X4809" s="554"/>
    </row>
    <row r="4810" spans="14:24" ht="50.1" customHeight="1">
      <c r="N4810" s="9">
        <v>18</v>
      </c>
      <c r="O4810" s="565" t="str">
        <f t="shared" si="795"/>
        <v>180312اندود سيماني با ملات ماسه سيمان 1:4 به ضخامت حدود 2 سانتي‌متر، براي زير سقف.</v>
      </c>
      <c r="P4810" s="620">
        <v>180312</v>
      </c>
      <c r="Q4810" s="566">
        <v>18</v>
      </c>
      <c r="R4810" s="566" t="s">
        <v>0</v>
      </c>
      <c r="S4810" s="566" t="s">
        <v>25</v>
      </c>
      <c r="T4810" s="567" t="s">
        <v>4682</v>
      </c>
      <c r="U4810" s="625" t="s">
        <v>23</v>
      </c>
      <c r="V4810" s="568">
        <v>121000</v>
      </c>
      <c r="W4810" s="17"/>
      <c r="X4810" s="554"/>
    </row>
    <row r="4811" spans="14:24" ht="50.1" customHeight="1">
      <c r="N4811" s="9">
        <v>18</v>
      </c>
      <c r="O4811" s="565" t="str">
        <f t="shared" si="795"/>
        <v>180313اندود سيماني با ملات ماسه سيمان 1:4 به ضخامت حدود 3 سانتي‌متر، براي زير سقف.</v>
      </c>
      <c r="P4811" s="620">
        <v>180313</v>
      </c>
      <c r="Q4811" s="566">
        <v>18</v>
      </c>
      <c r="R4811" s="566" t="s">
        <v>0</v>
      </c>
      <c r="S4811" s="566" t="s">
        <v>25</v>
      </c>
      <c r="T4811" s="567" t="s">
        <v>4683</v>
      </c>
      <c r="U4811" s="625" t="s">
        <v>23</v>
      </c>
      <c r="V4811" s="568">
        <v>150500</v>
      </c>
      <c r="W4811" s="17"/>
      <c r="X4811" s="554"/>
    </row>
    <row r="4812" spans="14:24" ht="50.1" customHeight="1">
      <c r="N4812" s="9">
        <v>18</v>
      </c>
      <c r="O4812" s="565" t="str">
        <f t="shared" si="795"/>
        <v>180314اندود سيماني با ملات ماسه سيمان 1:4 به ضخامت حدود 4 سانتي‌متر، براي زير سقف.</v>
      </c>
      <c r="P4812" s="620">
        <v>180314</v>
      </c>
      <c r="Q4812" s="566">
        <v>18</v>
      </c>
      <c r="R4812" s="566" t="s">
        <v>0</v>
      </c>
      <c r="S4812" s="566" t="s">
        <v>25</v>
      </c>
      <c r="T4812" s="567" t="s">
        <v>4684</v>
      </c>
      <c r="U4812" s="625" t="s">
        <v>23</v>
      </c>
      <c r="V4812" s="568">
        <v>203500</v>
      </c>
      <c r="W4812" s="17"/>
      <c r="X4812" s="554"/>
    </row>
    <row r="4813" spans="14:24" ht="50.1" customHeight="1">
      <c r="N4813" s="9">
        <v>18</v>
      </c>
      <c r="O4813" s="565" t="str">
        <f t="shared" si="795"/>
        <v>180315اضافه بها نسبت به رديف‌هاي 180303 تا180310، چنانچه ملات با تارد 1:2:8 به جاي ملات ماسه سيمان 1:4 مصرف شود، براي هر يك سانتي‌متر ضخامت اندود يك مرتبه.</v>
      </c>
      <c r="P4813" s="620">
        <v>180315</v>
      </c>
      <c r="Q4813" s="566">
        <v>18</v>
      </c>
      <c r="R4813" s="566" t="s">
        <v>0</v>
      </c>
      <c r="S4813" s="566" t="s">
        <v>25</v>
      </c>
      <c r="T4813" s="567" t="s">
        <v>4685</v>
      </c>
      <c r="U4813" s="625" t="s">
        <v>23</v>
      </c>
      <c r="V4813" s="568">
        <v>1</v>
      </c>
      <c r="W4813" s="17"/>
      <c r="X4813" s="554"/>
    </row>
    <row r="4814" spans="14:24" ht="50.1" customHeight="1">
      <c r="N4814" s="9">
        <v>18</v>
      </c>
      <c r="O4814" s="565" t="str">
        <f t="shared" si="795"/>
        <v>180316اضافه بها نسبت به رديف‌هاي 180303 تا180310س، چنانچه ملات ماسه آهك 1:3 به جاي ملات ماسه سيمان 1:4 مصرف شود، براي هر يك سانتي‌متر ضخامت اندود يك مرتبه.</v>
      </c>
      <c r="P4814" s="620">
        <v>180316</v>
      </c>
      <c r="Q4814" s="566">
        <v>18</v>
      </c>
      <c r="R4814" s="566" t="s">
        <v>0</v>
      </c>
      <c r="S4814" s="566" t="s">
        <v>25</v>
      </c>
      <c r="T4814" s="567" t="s">
        <v>4686</v>
      </c>
      <c r="U4814" s="625" t="s">
        <v>23</v>
      </c>
      <c r="V4814" s="568">
        <v>1</v>
      </c>
      <c r="W4814" s="17"/>
      <c r="X4814" s="554"/>
    </row>
    <row r="4815" spans="14:24" ht="50.1" customHeight="1">
      <c r="N4815" s="9">
        <v>18</v>
      </c>
      <c r="O4815" s="565" t="str">
        <f t="shared" si="795"/>
        <v>180317اضافه بها براي اندودهاي با ملات ماسه سيمان يا با تارد، در صورتي كه سطح روي آن ليسه‌اي و پرداخت شود.</v>
      </c>
      <c r="P4815" s="620">
        <v>180317</v>
      </c>
      <c r="Q4815" s="566">
        <v>18</v>
      </c>
      <c r="R4815" s="566" t="s">
        <v>0</v>
      </c>
      <c r="S4815" s="566" t="s">
        <v>25</v>
      </c>
      <c r="T4815" s="567" t="s">
        <v>4687</v>
      </c>
      <c r="U4815" s="625" t="s">
        <v>23</v>
      </c>
      <c r="V4815" s="568">
        <v>10500</v>
      </c>
      <c r="W4815" s="17"/>
      <c r="X4815" s="554"/>
    </row>
    <row r="4816" spans="14:24" ht="50.1" customHeight="1">
      <c r="N4816" s="9">
        <v>18</v>
      </c>
      <c r="O4816" s="565" t="str">
        <f t="shared" si="795"/>
        <v>180318تهيه و اجراي بتن به عيار 350 کيلوگرم سيمان با روش پاششي با دستگاه، به ازاي هر يک سانتي‌متر تا ضخامت سه سانتي‌متر.</v>
      </c>
      <c r="P4816" s="620">
        <v>180318</v>
      </c>
      <c r="Q4816" s="566">
        <v>18</v>
      </c>
      <c r="R4816" s="566" t="s">
        <v>0</v>
      </c>
      <c r="S4816" s="566" t="s">
        <v>25</v>
      </c>
      <c r="T4816" s="567" t="s">
        <v>4688</v>
      </c>
      <c r="U4816" s="625" t="s">
        <v>23</v>
      </c>
      <c r="V4816" s="568">
        <v>34900</v>
      </c>
      <c r="W4816" s="17"/>
      <c r="X4816" s="554"/>
    </row>
    <row r="4817" spans="14:24" ht="50.1" customHeight="1">
      <c r="N4817" s="9">
        <v>18</v>
      </c>
      <c r="O4817" s="565" t="str">
        <f t="shared" si="795"/>
        <v>180319اضافه بها به رديف 180318 براي ضخامت‌هاي بيش از سه سانتي‌متر، به ازاي هر يک سانتي‌مترتا 10 سانتي‌متر.</v>
      </c>
      <c r="P4817" s="620">
        <v>180319</v>
      </c>
      <c r="Q4817" s="566">
        <v>18</v>
      </c>
      <c r="R4817" s="566" t="s">
        <v>0</v>
      </c>
      <c r="S4817" s="566" t="s">
        <v>25</v>
      </c>
      <c r="T4817" s="567" t="s">
        <v>4689</v>
      </c>
      <c r="U4817" s="625" t="s">
        <v>23</v>
      </c>
      <c r="V4817" s="568">
        <v>25100</v>
      </c>
      <c r="W4817" s="17"/>
      <c r="X4817" s="554"/>
    </row>
    <row r="4818" spans="14:24" ht="50.1" customHeight="1">
      <c r="N4818" s="9">
        <v>18</v>
      </c>
      <c r="O4818" s="565" t="str">
        <f t="shared" si="795"/>
        <v>180401اندود تخته ماله‌اي (قشر رويه) در يكدست، به ضخامت حدود 0/5 سانتي‌متر، روي سطوح قايم و افقي با ملات سيمان، پودر و خاك سنگ 1:1:3.</v>
      </c>
      <c r="P4818" s="620">
        <v>180401</v>
      </c>
      <c r="Q4818" s="566">
        <v>18</v>
      </c>
      <c r="R4818" s="566" t="s">
        <v>0</v>
      </c>
      <c r="S4818" s="566" t="s">
        <v>25</v>
      </c>
      <c r="T4818" s="567" t="s">
        <v>4690</v>
      </c>
      <c r="U4818" s="625" t="s">
        <v>23</v>
      </c>
      <c r="V4818" s="568">
        <v>56900</v>
      </c>
      <c r="W4818" s="17"/>
      <c r="X4818" s="554"/>
    </row>
    <row r="4819" spans="14:24" ht="50.1" customHeight="1">
      <c r="N4819" s="9">
        <v>18</v>
      </c>
      <c r="O4819" s="565" t="str">
        <f t="shared" si="795"/>
        <v>180402اندود تخته ماله‌اي (قشر رويه) در يك دست، به ضخامت حدود 0/5 سانتي‌متر، زير سقف‌ها با ملات سيمان، پودر و خاك، سنگ 1:1:3.</v>
      </c>
      <c r="P4819" s="620">
        <v>180402</v>
      </c>
      <c r="Q4819" s="566">
        <v>18</v>
      </c>
      <c r="R4819" s="566" t="s">
        <v>0</v>
      </c>
      <c r="S4819" s="566" t="s">
        <v>25</v>
      </c>
      <c r="T4819" s="567" t="s">
        <v>4691</v>
      </c>
      <c r="U4819" s="625" t="s">
        <v>23</v>
      </c>
      <c r="V4819" s="568">
        <v>84600</v>
      </c>
      <c r="W4819" s="17"/>
      <c r="X4819" s="554"/>
    </row>
    <row r="4820" spans="14:24" ht="50.1" customHeight="1">
      <c r="N4820" s="9">
        <v>18</v>
      </c>
      <c r="O4820" s="565" t="str">
        <f t="shared" si="795"/>
        <v>180403اضافه بها نسبت به رديف‌هاي 180401 و 180402، در صورتي كه، به جاي سيمان پرتلند از سيمان سفيد استفاده شود.</v>
      </c>
      <c r="P4820" s="620">
        <v>180403</v>
      </c>
      <c r="Q4820" s="566">
        <v>18</v>
      </c>
      <c r="R4820" s="566" t="s">
        <v>0</v>
      </c>
      <c r="S4820" s="566" t="s">
        <v>25</v>
      </c>
      <c r="T4820" s="567" t="s">
        <v>4692</v>
      </c>
      <c r="U4820" s="625" t="s">
        <v>23</v>
      </c>
      <c r="V4820" s="568">
        <v>1430</v>
      </c>
      <c r="W4820" s="17"/>
      <c r="X4820" s="554"/>
    </row>
    <row r="4821" spans="14:24" ht="50.1" customHeight="1">
      <c r="N4821" s="9">
        <v>18</v>
      </c>
      <c r="O4821" s="565" t="str">
        <f t="shared" si="795"/>
        <v>180404اضافه بها به رديف‌هاي 180401 و180402، در صورت مصرف سيمان رنگي، به غير از سيمان سفيد.</v>
      </c>
      <c r="P4821" s="620">
        <v>180404</v>
      </c>
      <c r="Q4821" s="566">
        <v>18</v>
      </c>
      <c r="R4821" s="566" t="s">
        <v>0</v>
      </c>
      <c r="S4821" s="566" t="s">
        <v>25</v>
      </c>
      <c r="T4821" s="567" t="s">
        <v>4693</v>
      </c>
      <c r="U4821" s="625" t="s">
        <v>23</v>
      </c>
      <c r="V4821" s="568">
        <v>1130</v>
      </c>
      <c r="W4821" s="17"/>
      <c r="X4821" s="554"/>
    </row>
    <row r="4822" spans="14:24" ht="50.1" customHeight="1">
      <c r="N4822" s="9">
        <v>18</v>
      </c>
      <c r="O4822" s="565" t="str">
        <f t="shared" si="795"/>
        <v>180501اندود تگرگي (قشر رويه)، در يك دست به ضخامت حدود 2 ميلي‌متر با ملات سيمان و پودر و خاك سنگ 1:1:3 براي سطوح قايم و افقي و يا زير سقف.</v>
      </c>
      <c r="P4822" s="620">
        <v>180501</v>
      </c>
      <c r="Q4822" s="566">
        <v>18</v>
      </c>
      <c r="R4822" s="566" t="s">
        <v>0</v>
      </c>
      <c r="S4822" s="566" t="s">
        <v>25</v>
      </c>
      <c r="T4822" s="567" t="s">
        <v>4694</v>
      </c>
      <c r="U4822" s="625" t="s">
        <v>23</v>
      </c>
      <c r="V4822" s="568">
        <v>41300</v>
      </c>
      <c r="W4822" s="17"/>
      <c r="X4822" s="554"/>
    </row>
    <row r="4823" spans="14:24" ht="50.1" customHeight="1">
      <c r="N4823" s="9">
        <v>18</v>
      </c>
      <c r="O4823" s="565" t="str">
        <f t="shared" si="795"/>
        <v>180502اندود تگرگي (قشررويه)، در يك دست به ضخامت حدود 2 ميلي‌متر با ملات سيمان سفيد و پودر و خاك سنگ 1:1:3 براي سطوح قايم و افقي و يا زير سقف، با استفاده از مواد رنگي در صورت لزوم.</v>
      </c>
      <c r="P4823" s="620">
        <v>180502</v>
      </c>
      <c r="Q4823" s="566">
        <v>18</v>
      </c>
      <c r="R4823" s="566" t="s">
        <v>0</v>
      </c>
      <c r="S4823" s="566" t="s">
        <v>25</v>
      </c>
      <c r="T4823" s="567" t="s">
        <v>4695</v>
      </c>
      <c r="U4823" s="625" t="s">
        <v>23</v>
      </c>
      <c r="V4823" s="568">
        <v>47300</v>
      </c>
      <c r="W4823" s="17"/>
      <c r="X4823" s="554"/>
    </row>
    <row r="4824" spans="14:24" ht="50.1" customHeight="1">
      <c r="N4824" s="9">
        <v>18</v>
      </c>
      <c r="O4824" s="565" t="str">
        <f t="shared" si="795"/>
        <v>180503اندود تگرگي (قشر رويه)، در يك دست به ضخامت حدود 2 ميلي‌متر با ملات سيمان رنگي (غيرازسفيد) و پودر و خاك سنگ 1:1:3 براي سطوح قايم و افقي و يا زير سقف.</v>
      </c>
      <c r="P4824" s="620">
        <v>180503</v>
      </c>
      <c r="Q4824" s="566">
        <v>18</v>
      </c>
      <c r="R4824" s="566" t="s">
        <v>0</v>
      </c>
      <c r="S4824" s="566" t="s">
        <v>25</v>
      </c>
      <c r="T4824" s="567" t="s">
        <v>4696</v>
      </c>
      <c r="U4824" s="625" t="s">
        <v>23</v>
      </c>
      <c r="V4824" s="568">
        <v>36500</v>
      </c>
      <c r="W4824" s="17"/>
      <c r="X4824" s="554"/>
    </row>
    <row r="4825" spans="14:24" ht="50.1" customHeight="1">
      <c r="N4825" s="9">
        <v>18</v>
      </c>
      <c r="O4825" s="565" t="str">
        <f t="shared" si="795"/>
        <v>180504تهيه مصالح و اجراي نما سازي رزيني تركيبي از نوع روغني (آلكيدي بلند روغن).</v>
      </c>
      <c r="P4825" s="620">
        <v>180504</v>
      </c>
      <c r="Q4825" s="566">
        <v>18</v>
      </c>
      <c r="R4825" s="566" t="s">
        <v>0</v>
      </c>
      <c r="S4825" s="566" t="s">
        <v>25</v>
      </c>
      <c r="T4825" s="567" t="s">
        <v>4697</v>
      </c>
      <c r="U4825" s="625" t="s">
        <v>23</v>
      </c>
      <c r="V4825" s="568">
        <v>65200</v>
      </c>
      <c r="W4825" s="17"/>
      <c r="X4825" s="554"/>
    </row>
    <row r="4826" spans="14:24" ht="50.1" customHeight="1">
      <c r="N4826" s="9">
        <v>18</v>
      </c>
      <c r="O4826" s="565" t="str">
        <f t="shared" si="795"/>
        <v>180505تهيه مصالح و اجراي نما سازي رزيني تركيبي از نوع امولزيوني هم‌ بسپار (كوپليمر) براي داخل ساختمان.</v>
      </c>
      <c r="P4826" s="620">
        <v>180505</v>
      </c>
      <c r="Q4826" s="566">
        <v>18</v>
      </c>
      <c r="R4826" s="566" t="s">
        <v>0</v>
      </c>
      <c r="S4826" s="566" t="s">
        <v>25</v>
      </c>
      <c r="T4826" s="567" t="s">
        <v>4698</v>
      </c>
      <c r="U4826" s="625" t="s">
        <v>23</v>
      </c>
      <c r="V4826" s="568">
        <v>58200</v>
      </c>
      <c r="W4826" s="17"/>
      <c r="X4826" s="554"/>
    </row>
    <row r="4827" spans="14:24" ht="50.1" customHeight="1">
      <c r="N4827" s="9">
        <v>18</v>
      </c>
      <c r="O4827" s="565" t="str">
        <f t="shared" si="795"/>
        <v>180601نماسازي چكشي سطوح قايم و افقي (قشر رويه)، به ضخامت 1 تا 1/5 سانتي‌متر، با ملات موزاييك</v>
      </c>
      <c r="P4827" s="620">
        <v>180601</v>
      </c>
      <c r="Q4827" s="566">
        <v>18</v>
      </c>
      <c r="R4827" s="566" t="s">
        <v>0</v>
      </c>
      <c r="S4827" s="566" t="s">
        <v>25</v>
      </c>
      <c r="T4827" s="567" t="s">
        <v>4699</v>
      </c>
      <c r="U4827" s="625" t="s">
        <v>23</v>
      </c>
      <c r="V4827" s="568">
        <v>353500</v>
      </c>
      <c r="W4827" s="17"/>
      <c r="X4827" s="554"/>
    </row>
    <row r="4828" spans="14:24" ht="50.1" customHeight="1">
      <c r="N4828" s="9">
        <v>18</v>
      </c>
      <c r="O4828" s="565" t="str">
        <f t="shared" ref="O4828:O4891" si="796">LEFT(CONCATENATE(P4828,T4828),252)</f>
        <v>180602نماسازي چكشي سطوح قايم و افقي (قشر رويه) به ضخامت 1 تا 1/5 سانتي‌متر، با ملات سيمان، پودر و خاك سنگ 1:1:3.</v>
      </c>
      <c r="P4828" s="620">
        <v>180602</v>
      </c>
      <c r="Q4828" s="566">
        <v>18</v>
      </c>
      <c r="R4828" s="566" t="s">
        <v>0</v>
      </c>
      <c r="S4828" s="566" t="s">
        <v>25</v>
      </c>
      <c r="T4828" s="567" t="s">
        <v>4700</v>
      </c>
      <c r="U4828" s="625" t="s">
        <v>23</v>
      </c>
      <c r="V4828" s="568">
        <v>351500</v>
      </c>
      <c r="W4828" s="17"/>
      <c r="X4828" s="554"/>
    </row>
    <row r="4829" spans="14:24" ht="50.1" customHeight="1">
      <c r="N4829" s="9">
        <v>18</v>
      </c>
      <c r="O4829" s="565" t="str">
        <f t="shared" si="796"/>
        <v>180603نما سازي موزاييكي روي سطوح قايم و افقي (قشر رويه)، به ضخامت 1 تا 1/5 سانتي‌متر با ملات موزاييك 2/5:2/5:1 همراه با شمشه‌گيري شيشه‌اي با شيشه حدود 6 ميلي‌متر و ساييدن آن.</v>
      </c>
      <c r="P4829" s="620">
        <v>180603</v>
      </c>
      <c r="Q4829" s="566">
        <v>18</v>
      </c>
      <c r="R4829" s="566" t="s">
        <v>0</v>
      </c>
      <c r="S4829" s="566" t="s">
        <v>25</v>
      </c>
      <c r="T4829" s="567" t="s">
        <v>4701</v>
      </c>
      <c r="U4829" s="625" t="s">
        <v>23</v>
      </c>
      <c r="V4829" s="568">
        <v>453000</v>
      </c>
      <c r="W4829" s="17"/>
      <c r="X4829" s="554"/>
    </row>
    <row r="4830" spans="14:24" ht="50.1" customHeight="1">
      <c r="N4830" s="9">
        <v>18</v>
      </c>
      <c r="O4830" s="565" t="str">
        <f t="shared" si="796"/>
        <v>180604نما سازي موزاييكي شسته (قشر رويه) روي سطوح قايم و افقي به ضخامت 1 تا 1/5 سانتي‌متر با ملات موزاييك 2/5:2/5:1 و شمشه‌گيري شيشه‌اي با شيشه حدود 6 ميلي‌متري و شستن آن.</v>
      </c>
      <c r="P4830" s="620">
        <v>180604</v>
      </c>
      <c r="Q4830" s="566">
        <v>18</v>
      </c>
      <c r="R4830" s="566" t="s">
        <v>0</v>
      </c>
      <c r="S4830" s="566" t="s">
        <v>25</v>
      </c>
      <c r="T4830" s="567" t="s">
        <v>4702</v>
      </c>
      <c r="U4830" s="625" t="s">
        <v>23</v>
      </c>
      <c r="V4830" s="568">
        <v>354500</v>
      </c>
      <c r="W4830" s="17"/>
      <c r="X4830" s="554"/>
    </row>
    <row r="4831" spans="14:24" ht="50.1" customHeight="1">
      <c r="N4831" s="9">
        <v>18</v>
      </c>
      <c r="O4831" s="565" t="str">
        <f t="shared" si="796"/>
        <v>180605اضافه بها به رديف‌هاي 180601 تا 180604، در صورتي كه به جاي سيمان پرتلند سيمان سفيد مصرف شود.</v>
      </c>
      <c r="P4831" s="620">
        <v>180605</v>
      </c>
      <c r="Q4831" s="566">
        <v>18</v>
      </c>
      <c r="R4831" s="566" t="s">
        <v>0</v>
      </c>
      <c r="S4831" s="566" t="s">
        <v>25</v>
      </c>
      <c r="T4831" s="567" t="s">
        <v>4703</v>
      </c>
      <c r="U4831" s="625" t="s">
        <v>23</v>
      </c>
      <c r="V4831" s="568">
        <v>4000</v>
      </c>
      <c r="W4831" s="17"/>
      <c r="X4831" s="554"/>
    </row>
    <row r="4832" spans="14:24" ht="50.1" customHeight="1">
      <c r="N4832" s="9">
        <v>18</v>
      </c>
      <c r="O4832" s="565" t="str">
        <f t="shared" si="796"/>
        <v>180606اضافه بها به رديف‌هاي 180601 تا 180604، در صورت مصرف سيمان رنگي به غير از سيمان سفيد.</v>
      </c>
      <c r="P4832" s="620">
        <v>180606</v>
      </c>
      <c r="Q4832" s="566">
        <v>18</v>
      </c>
      <c r="R4832" s="566" t="s">
        <v>0</v>
      </c>
      <c r="S4832" s="566" t="s">
        <v>25</v>
      </c>
      <c r="T4832" s="567" t="s">
        <v>4704</v>
      </c>
      <c r="U4832" s="625" t="s">
        <v>23</v>
      </c>
      <c r="V4832" s="568">
        <v>3260</v>
      </c>
      <c r="W4832" s="17"/>
      <c r="X4832" s="554"/>
    </row>
    <row r="4833" spans="14:24" ht="50.1" customHeight="1">
      <c r="N4833" s="9">
        <v>18</v>
      </c>
      <c r="O4833" s="565" t="str">
        <f t="shared" si="796"/>
        <v>180607كف سازي موزاييكي (قشررويه)، به ضخامت 1 تا 1/5 سانتي‌متر، با ملات موزاييكي 2‌:1/5:1 و ساييدن آن.</v>
      </c>
      <c r="P4833" s="620">
        <v>180607</v>
      </c>
      <c r="Q4833" s="566">
        <v>18</v>
      </c>
      <c r="R4833" s="566" t="s">
        <v>0</v>
      </c>
      <c r="S4833" s="566" t="s">
        <v>25</v>
      </c>
      <c r="T4833" s="567" t="s">
        <v>4705</v>
      </c>
      <c r="U4833" s="625" t="s">
        <v>23</v>
      </c>
      <c r="V4833" s="568">
        <v>114000</v>
      </c>
      <c r="W4833" s="17"/>
      <c r="X4833" s="554"/>
    </row>
    <row r="4834" spans="14:24" ht="50.1" customHeight="1">
      <c r="N4834" s="9">
        <v>18</v>
      </c>
      <c r="O4834" s="565" t="str">
        <f t="shared" si="796"/>
        <v>180701تهيه مصالح و ساختن در پوش روي ديوار (يک طرفه يا دو طرفه)، کف پنجره (داخل يا خارج)، با تعبيه آب چكان، درز انبساط و قالب‌بندي، با ملات ماسه سيمان 1:6.</v>
      </c>
      <c r="P4834" s="620">
        <v>180701</v>
      </c>
      <c r="Q4834" s="566">
        <v>18</v>
      </c>
      <c r="R4834" s="566" t="s">
        <v>0</v>
      </c>
      <c r="S4834" s="566" t="s">
        <v>25</v>
      </c>
      <c r="T4834" s="567" t="s">
        <v>4706</v>
      </c>
      <c r="U4834" s="625" t="s">
        <v>57</v>
      </c>
      <c r="V4834" s="568">
        <v>5115000</v>
      </c>
      <c r="W4834" s="17"/>
      <c r="X4834" s="554"/>
    </row>
    <row r="4835" spans="14:24" ht="50.1" customHeight="1">
      <c r="N4835" s="9">
        <v>18</v>
      </c>
      <c r="O4835" s="565" t="str">
        <f t="shared" si="796"/>
        <v>180704تهيه مصالح و ساختن سايه‌بان بتني بالاي پنجره به عيار250 كيلو سيمان در متر مكعب، با تعبيه آب چكان و قالب‌بندي، به طور كامل (ميل گرد مصرفي از رديف مربوط پرداخت مي‌شود).</v>
      </c>
      <c r="P4835" s="620">
        <v>180704</v>
      </c>
      <c r="Q4835" s="566">
        <v>18</v>
      </c>
      <c r="R4835" s="566" t="s">
        <v>0</v>
      </c>
      <c r="S4835" s="566" t="s">
        <v>25</v>
      </c>
      <c r="T4835" s="567" t="s">
        <v>4707</v>
      </c>
      <c r="U4835" s="625" t="s">
        <v>57</v>
      </c>
      <c r="V4835" s="568">
        <v>7666000</v>
      </c>
      <c r="W4835" s="17"/>
      <c r="X4835" s="554"/>
    </row>
    <row r="4836" spans="14:24" ht="50.1" customHeight="1">
      <c r="N4836" s="9">
        <v>18</v>
      </c>
      <c r="O4836" s="565" t="str">
        <f t="shared" si="796"/>
        <v>180801بند كشي توپر نماي آجري با ملات گچ و خاك.</v>
      </c>
      <c r="P4836" s="620">
        <v>180801</v>
      </c>
      <c r="Q4836" s="566">
        <v>18</v>
      </c>
      <c r="R4836" s="566" t="s">
        <v>0</v>
      </c>
      <c r="S4836" s="566" t="s">
        <v>25</v>
      </c>
      <c r="T4836" s="567" t="s">
        <v>4708</v>
      </c>
      <c r="U4836" s="625" t="s">
        <v>23</v>
      </c>
      <c r="V4836" s="568">
        <v>55500</v>
      </c>
      <c r="W4836" s="17"/>
      <c r="X4836" s="554"/>
    </row>
    <row r="4837" spans="14:24" ht="50.1" customHeight="1">
      <c r="N4837" s="9">
        <v>18</v>
      </c>
      <c r="O4837" s="565" t="str">
        <f t="shared" si="796"/>
        <v>180802بند كشي تو خالي نماي آجري با ملات گچ و خاك.</v>
      </c>
      <c r="P4837" s="620">
        <v>180802</v>
      </c>
      <c r="Q4837" s="566">
        <v>18</v>
      </c>
      <c r="R4837" s="566" t="s">
        <v>0</v>
      </c>
      <c r="S4837" s="566" t="s">
        <v>25</v>
      </c>
      <c r="T4837" s="567" t="s">
        <v>4709</v>
      </c>
      <c r="U4837" s="625" t="s">
        <v>23</v>
      </c>
      <c r="V4837" s="568">
        <v>51200</v>
      </c>
      <c r="W4837" s="17"/>
      <c r="X4837" s="554"/>
    </row>
    <row r="4838" spans="14:24" ht="50.1" customHeight="1">
      <c r="N4838" s="9">
        <v>18</v>
      </c>
      <c r="O4838" s="565" t="str">
        <f t="shared" si="796"/>
        <v>180803بند كشي توپر نماي آجري با ملات ماسه سيمان 1:4.</v>
      </c>
      <c r="P4838" s="620">
        <v>180803</v>
      </c>
      <c r="Q4838" s="566">
        <v>18</v>
      </c>
      <c r="R4838" s="566" t="s">
        <v>0</v>
      </c>
      <c r="S4838" s="566" t="s">
        <v>25</v>
      </c>
      <c r="T4838" s="567" t="s">
        <v>4710</v>
      </c>
      <c r="U4838" s="625" t="s">
        <v>23</v>
      </c>
      <c r="V4838" s="568">
        <v>55700</v>
      </c>
      <c r="W4838" s="17"/>
      <c r="X4838" s="554"/>
    </row>
    <row r="4839" spans="14:24" ht="50.1" customHeight="1">
      <c r="N4839" s="9">
        <v>18</v>
      </c>
      <c r="O4839" s="565" t="str">
        <f t="shared" si="796"/>
        <v>180804بند كشي توخالي نماي آجري با ملات ماسه سيمان 1:4.</v>
      </c>
      <c r="P4839" s="620">
        <v>180804</v>
      </c>
      <c r="Q4839" s="566">
        <v>18</v>
      </c>
      <c r="R4839" s="566" t="s">
        <v>0</v>
      </c>
      <c r="S4839" s="566" t="s">
        <v>25</v>
      </c>
      <c r="T4839" s="567" t="s">
        <v>4711</v>
      </c>
      <c r="U4839" s="625" t="s">
        <v>23</v>
      </c>
      <c r="V4839" s="568">
        <v>48200</v>
      </c>
      <c r="W4839" s="17"/>
      <c r="X4839" s="554"/>
    </row>
    <row r="4840" spans="14:24" ht="50.1" customHeight="1">
      <c r="N4840" s="9">
        <v>18</v>
      </c>
      <c r="O4840" s="565" t="str">
        <f t="shared" si="796"/>
        <v>180805بند كشي نماي بلوك سيماني با ملات ماسه سيمان 1:4.</v>
      </c>
      <c r="P4840" s="620">
        <v>180805</v>
      </c>
      <c r="Q4840" s="566">
        <v>18</v>
      </c>
      <c r="R4840" s="566" t="s">
        <v>0</v>
      </c>
      <c r="S4840" s="566" t="s">
        <v>25</v>
      </c>
      <c r="T4840" s="567" t="s">
        <v>4712</v>
      </c>
      <c r="U4840" s="625" t="s">
        <v>23</v>
      </c>
      <c r="V4840" s="568">
        <v>31500</v>
      </c>
      <c r="W4840" s="17"/>
      <c r="X4840" s="554"/>
    </row>
    <row r="4841" spans="14:24" ht="50.1" customHeight="1">
      <c r="N4841" s="9">
        <v>18</v>
      </c>
      <c r="O4841" s="565" t="str">
        <f t="shared" si="796"/>
        <v>180806بند كشي نماي سنگي باسنگ لاشه و ملات ماسه سيمان 1:4.</v>
      </c>
      <c r="P4841" s="620">
        <v>180806</v>
      </c>
      <c r="Q4841" s="566">
        <v>18</v>
      </c>
      <c r="R4841" s="566" t="s">
        <v>0</v>
      </c>
      <c r="S4841" s="566" t="s">
        <v>25</v>
      </c>
      <c r="T4841" s="567" t="s">
        <v>4713</v>
      </c>
      <c r="U4841" s="625" t="s">
        <v>23</v>
      </c>
      <c r="V4841" s="568">
        <v>55900</v>
      </c>
      <c r="W4841" s="17"/>
      <c r="X4841" s="554"/>
    </row>
    <row r="4842" spans="14:24" ht="50.1" customHeight="1">
      <c r="N4842" s="9">
        <v>18</v>
      </c>
      <c r="O4842" s="565" t="str">
        <f t="shared" si="796"/>
        <v>180807بندكشي نماي سنگي با سنگ لاشه موزاييك، به صورت درز شده يا بادبر و يا مشابه آن و ملات ماسه سيمان 1:4.</v>
      </c>
      <c r="P4842" s="620">
        <v>180807</v>
      </c>
      <c r="Q4842" s="566">
        <v>18</v>
      </c>
      <c r="R4842" s="566" t="s">
        <v>0</v>
      </c>
      <c r="S4842" s="566" t="s">
        <v>25</v>
      </c>
      <c r="T4842" s="567" t="s">
        <v>4714</v>
      </c>
      <c r="U4842" s="625" t="s">
        <v>23</v>
      </c>
      <c r="V4842" s="568">
        <v>32700</v>
      </c>
      <c r="W4842" s="17"/>
      <c r="X4842" s="554"/>
    </row>
    <row r="4843" spans="14:24" ht="50.1" customHeight="1">
      <c r="N4843" s="9">
        <v>18</v>
      </c>
      <c r="O4843" s="565" t="str">
        <f t="shared" si="796"/>
        <v>180808بند كشي نماي سنگي با سنگ پلاك و ملات ماسه سيمان 1:4، در صورتي كه ضخامت بند 6 ميلي‌متر و بيشتر باشد.</v>
      </c>
      <c r="P4843" s="620">
        <v>180808</v>
      </c>
      <c r="Q4843" s="566">
        <v>18</v>
      </c>
      <c r="R4843" s="566" t="s">
        <v>0</v>
      </c>
      <c r="S4843" s="566" t="s">
        <v>25</v>
      </c>
      <c r="T4843" s="567" t="s">
        <v>4715</v>
      </c>
      <c r="U4843" s="625" t="s">
        <v>23</v>
      </c>
      <c r="V4843" s="568">
        <v>40100</v>
      </c>
      <c r="W4843" s="17"/>
      <c r="X4843" s="554"/>
    </row>
    <row r="4844" spans="14:24" ht="50.1" customHeight="1">
      <c r="N4844" s="9">
        <v>18</v>
      </c>
      <c r="O4844" s="565" t="str">
        <f t="shared" si="796"/>
        <v>180901تهيه و نصب صفحات گچي به ضخامت 12 ميلي‌متر به صورت دو جداره و از دو طرف روي پانل ديواري از جنس فولاد گالوانيزه سرد نورد شده سبک با بطانه به انضمام تمام وسايل نصب و نوار مربوط.</v>
      </c>
      <c r="P4844" s="620">
        <v>180901</v>
      </c>
      <c r="Q4844" s="566">
        <v>18</v>
      </c>
      <c r="R4844" s="566" t="s">
        <v>0</v>
      </c>
      <c r="S4844" s="566" t="s">
        <v>25</v>
      </c>
      <c r="T4844" s="567" t="s">
        <v>4716</v>
      </c>
      <c r="U4844" s="625" t="s">
        <v>23</v>
      </c>
      <c r="V4844" s="568">
        <v>372500</v>
      </c>
      <c r="W4844" s="17"/>
      <c r="X4844" s="554"/>
    </row>
    <row r="4845" spans="14:24" ht="50.1" customHeight="1">
      <c r="N4845" s="9">
        <v>18</v>
      </c>
      <c r="O4845" s="565" t="str">
        <f t="shared" si="796"/>
        <v>180902تهيه و نصب سقف گچي بدون ملات با بطانه و تمام وسايل نصب و نوار مربوط.</v>
      </c>
      <c r="P4845" s="620">
        <v>180902</v>
      </c>
      <c r="Q4845" s="566">
        <v>18</v>
      </c>
      <c r="R4845" s="566" t="s">
        <v>0</v>
      </c>
      <c r="S4845" s="566" t="s">
        <v>25</v>
      </c>
      <c r="T4845" s="567" t="s">
        <v>4717</v>
      </c>
      <c r="U4845" s="625" t="s">
        <v>23</v>
      </c>
      <c r="V4845" s="568">
        <v>285000</v>
      </c>
      <c r="W4845" s="17"/>
      <c r="X4845" s="554"/>
    </row>
    <row r="4846" spans="14:24" ht="50.1" customHeight="1">
      <c r="N4846" s="9">
        <v>18</v>
      </c>
      <c r="O4846" s="565" t="str">
        <f t="shared" si="796"/>
        <v>180903اضافه بها به رديف‌هاي 180901 و 180902 چنانچه صفحات گچي از نوع مقاوم در مقابل رطوبت باشد.</v>
      </c>
      <c r="P4846" s="620">
        <v>180903</v>
      </c>
      <c r="Q4846" s="566">
        <v>18</v>
      </c>
      <c r="R4846" s="566" t="s">
        <v>0</v>
      </c>
      <c r="S4846" s="566" t="s">
        <v>25</v>
      </c>
      <c r="T4846" s="567" t="s">
        <v>4718</v>
      </c>
      <c r="U4846" s="625" t="s">
        <v>23</v>
      </c>
      <c r="V4846" s="568">
        <v>121000</v>
      </c>
      <c r="W4846" s="17"/>
      <c r="X4846" s="554"/>
    </row>
    <row r="4847" spans="14:24" ht="50.1" customHeight="1">
      <c r="N4847" s="9">
        <v>18</v>
      </c>
      <c r="O4847" s="565" t="str">
        <f t="shared" si="796"/>
        <v>180904دستمزد تعبيه و جاسازي محل چهارچوب، پنجره و دريچه در ديوارهاي با صفحات گچي (dry wall).</v>
      </c>
      <c r="P4847" s="620">
        <v>180904</v>
      </c>
      <c r="Q4847" s="566">
        <v>18</v>
      </c>
      <c r="R4847" s="566" t="s">
        <v>0</v>
      </c>
      <c r="S4847" s="566" t="s">
        <v>25</v>
      </c>
      <c r="T4847" s="567" t="s">
        <v>4719</v>
      </c>
      <c r="U4847" s="625" t="s">
        <v>23</v>
      </c>
      <c r="V4847" s="568">
        <v>125000</v>
      </c>
      <c r="W4847" s="17"/>
      <c r="X4847" s="554"/>
    </row>
    <row r="4848" spans="14:24" ht="50.1" customHeight="1">
      <c r="N4848" s="9">
        <v>18</v>
      </c>
      <c r="O4848" s="565" t="str">
        <f t="shared" si="796"/>
        <v>180909اضافه بها به ردیف های 180901 و 180902 چنانچه صفحات گچی از نوع مقاوم در برابر آتش باشد.</v>
      </c>
      <c r="P4848" s="620">
        <v>180909</v>
      </c>
      <c r="Q4848" s="566">
        <v>18</v>
      </c>
      <c r="R4848" s="566" t="s">
        <v>0</v>
      </c>
      <c r="S4848" s="566" t="s">
        <v>25</v>
      </c>
      <c r="T4848" s="567" t="s">
        <v>4720</v>
      </c>
      <c r="U4848" s="625" t="s">
        <v>23</v>
      </c>
      <c r="V4848" s="568">
        <v>17500</v>
      </c>
      <c r="W4848" s="17"/>
      <c r="X4848" s="554"/>
    </row>
    <row r="4849" spans="14:24" ht="50.1" customHeight="1">
      <c r="N4849" s="9">
        <v>18</v>
      </c>
      <c r="O4849" s="565" t="str">
        <f t="shared" si="796"/>
        <v>180910اضافه بها به ردیف های 180901 و 180902 چنانچه صفحات گچی توا ما  در برابر آتش و رطوبت مقاوم باشد.</v>
      </c>
      <c r="P4849" s="620">
        <v>180910</v>
      </c>
      <c r="Q4849" s="566">
        <v>18</v>
      </c>
      <c r="R4849" s="566" t="s">
        <v>0</v>
      </c>
      <c r="S4849" s="566" t="s">
        <v>25</v>
      </c>
      <c r="T4849" s="567" t="s">
        <v>4721</v>
      </c>
      <c r="U4849" s="625" t="s">
        <v>23</v>
      </c>
      <c r="V4849" s="568">
        <v>75000</v>
      </c>
      <c r="W4849" s="17"/>
      <c r="X4849" s="554"/>
    </row>
    <row r="4850" spans="14:24" ht="50.1" customHeight="1">
      <c r="N4850" s="9">
        <v>18</v>
      </c>
      <c r="O4850" s="565" t="str">
        <f t="shared" si="796"/>
        <v>181001آماده سازي، تهيه مصالح و اجراي نازک‌کاري رويه با پوشش سلولزي به ضخامت 2 تا 3 ميلي‌متر، به هر رنگ در سطوح قائم و افقي.</v>
      </c>
      <c r="P4850" s="620">
        <v>181001</v>
      </c>
      <c r="Q4850" s="566">
        <v>18</v>
      </c>
      <c r="R4850" s="566" t="s">
        <v>0</v>
      </c>
      <c r="S4850" s="566" t="s">
        <v>25</v>
      </c>
      <c r="T4850" s="567" t="s">
        <v>4722</v>
      </c>
      <c r="U4850" s="625" t="s">
        <v>23</v>
      </c>
      <c r="V4850" s="568">
        <v>54200</v>
      </c>
      <c r="W4850" s="17"/>
      <c r="X4850" s="554"/>
    </row>
    <row r="4851" spans="14:24" ht="50.1" customHeight="1">
      <c r="N4851" s="9">
        <v>18</v>
      </c>
      <c r="O4851" s="565" t="str">
        <f t="shared" si="796"/>
        <v>181002اضافه بها به رديف 181001، در صورت استفاده از پوشش‌هاي سلولزي مرکب با الياف مصنوعي پروپيلن.</v>
      </c>
      <c r="P4851" s="620">
        <v>181002</v>
      </c>
      <c r="Q4851" s="566">
        <v>18</v>
      </c>
      <c r="R4851" s="566" t="s">
        <v>0</v>
      </c>
      <c r="S4851" s="566" t="s">
        <v>25</v>
      </c>
      <c r="T4851" s="567" t="s">
        <v>4723</v>
      </c>
      <c r="U4851" s="625" t="s">
        <v>23</v>
      </c>
      <c r="V4851" s="568">
        <v>6470</v>
      </c>
      <c r="W4851" s="17"/>
      <c r="X4851" s="554"/>
    </row>
    <row r="4852" spans="14:24" ht="50.1" customHeight="1">
      <c r="N4852" s="9">
        <v>18</v>
      </c>
      <c r="O4852" s="565" t="str">
        <f t="shared" si="796"/>
        <v>181003اضافه بها به رديف 181001، در صورت استفاده از پوشش‌هاي سلولزي مرکب با ميکا.</v>
      </c>
      <c r="P4852" s="620">
        <v>181003</v>
      </c>
      <c r="Q4852" s="566">
        <v>18</v>
      </c>
      <c r="R4852" s="566" t="s">
        <v>0</v>
      </c>
      <c r="S4852" s="566" t="s">
        <v>25</v>
      </c>
      <c r="T4852" s="567" t="s">
        <v>4724</v>
      </c>
      <c r="U4852" s="625" t="s">
        <v>23</v>
      </c>
      <c r="V4852" s="568">
        <v>3230</v>
      </c>
      <c r="W4852" s="17"/>
      <c r="X4852" s="554"/>
    </row>
    <row r="4853" spans="14:24" ht="50.1" customHeight="1">
      <c r="N4853" s="9">
        <v>18</v>
      </c>
      <c r="O4853" s="565" t="str">
        <f t="shared" si="796"/>
        <v>181101تهيه و نصب نماي پيش‌ساخته با سيمان الياف‌دار، با ضخامت 8 تا 12 ميلي‌متر، با هر رنگ و سطح صاف.</v>
      </c>
      <c r="P4853" s="620">
        <v>181101</v>
      </c>
      <c r="Q4853" s="566">
        <v>18</v>
      </c>
      <c r="R4853" s="566" t="s">
        <v>0</v>
      </c>
      <c r="S4853" s="566" t="s">
        <v>25</v>
      </c>
      <c r="T4853" s="567" t="s">
        <v>4725</v>
      </c>
      <c r="U4853" s="625" t="s">
        <v>23</v>
      </c>
      <c r="V4853" s="569">
        <v>0</v>
      </c>
      <c r="W4853" s="17"/>
      <c r="X4853" s="554"/>
    </row>
    <row r="4854" spans="14:24" ht="50.1" customHeight="1">
      <c r="N4854" s="9">
        <v>18</v>
      </c>
      <c r="O4854" s="565" t="str">
        <f t="shared" si="796"/>
        <v>181102تهيه و نصب نماي پيش‌ساخته با سيمان الياف‌دار، با ضخامت 8 تا 12 ميلي‌متر، با هر رنگ و سطح برجسته.</v>
      </c>
      <c r="P4854" s="620">
        <v>181102</v>
      </c>
      <c r="Q4854" s="566">
        <v>18</v>
      </c>
      <c r="R4854" s="566" t="s">
        <v>0</v>
      </c>
      <c r="S4854" s="566" t="s">
        <v>25</v>
      </c>
      <c r="T4854" s="567" t="s">
        <v>4726</v>
      </c>
      <c r="U4854" s="625" t="s">
        <v>23</v>
      </c>
      <c r="V4854" s="569">
        <v>0</v>
      </c>
      <c r="W4854" s="17"/>
      <c r="X4854" s="554"/>
    </row>
    <row r="4855" spans="14:24" ht="50.1" customHeight="1">
      <c r="N4855" s="91" t="s">
        <v>616</v>
      </c>
      <c r="O4855" s="565" t="str">
        <f t="shared" si="796"/>
        <v>181103اندود</v>
      </c>
      <c r="P4855" s="597" t="s">
        <v>617</v>
      </c>
      <c r="Q4855" s="566">
        <v>19</v>
      </c>
      <c r="R4855" s="566" t="s">
        <v>0</v>
      </c>
      <c r="S4855" s="566" t="s">
        <v>25</v>
      </c>
      <c r="T4855" s="571" t="s">
        <v>615</v>
      </c>
      <c r="U4855" s="626" t="s">
        <v>23</v>
      </c>
      <c r="V4855" s="90">
        <v>10000</v>
      </c>
      <c r="W4855" s="17"/>
      <c r="X4855" s="554"/>
    </row>
    <row r="4856" spans="14:24" ht="50.1" customHeight="1">
      <c r="N4856" s="91" t="s">
        <v>616</v>
      </c>
      <c r="O4856" s="565" t="str">
        <f t="shared" si="796"/>
        <v>181104اندود 1</v>
      </c>
      <c r="P4856" s="597" t="s">
        <v>618</v>
      </c>
      <c r="Q4856" s="566">
        <v>20</v>
      </c>
      <c r="R4856" s="566" t="s">
        <v>0</v>
      </c>
      <c r="S4856" s="566" t="s">
        <v>25</v>
      </c>
      <c r="T4856" s="571" t="s">
        <v>7067</v>
      </c>
      <c r="U4856" s="626" t="s">
        <v>23</v>
      </c>
      <c r="V4856" s="90">
        <v>10001</v>
      </c>
      <c r="W4856" s="17"/>
      <c r="X4856" s="554"/>
    </row>
    <row r="4857" spans="14:24" ht="50.1" customHeight="1">
      <c r="N4857" s="91" t="s">
        <v>616</v>
      </c>
      <c r="O4857" s="565" t="str">
        <f t="shared" si="796"/>
        <v>181105اندود 2</v>
      </c>
      <c r="P4857" s="597" t="s">
        <v>619</v>
      </c>
      <c r="Q4857" s="566">
        <v>21</v>
      </c>
      <c r="R4857" s="566" t="s">
        <v>0</v>
      </c>
      <c r="S4857" s="566" t="s">
        <v>25</v>
      </c>
      <c r="T4857" s="571" t="s">
        <v>7068</v>
      </c>
      <c r="U4857" s="626" t="s">
        <v>23</v>
      </c>
      <c r="V4857" s="90">
        <v>10002</v>
      </c>
      <c r="W4857" s="17"/>
    </row>
    <row r="4858" spans="14:24" ht="50.1" customHeight="1">
      <c r="N4858" s="9">
        <v>19</v>
      </c>
      <c r="O4858" s="565" t="str">
        <f t="shared" si="796"/>
        <v>190101تهيه و نصب چهارچوب در، از چوب داخلي به ابعاد اسمي 7×16 سانتي‌متر يا مقطع معادل آن، با تمام مشتي‌هاي پيش بيني شده و زهوار لازم براي كتيبه.</v>
      </c>
      <c r="P4858" s="630" t="s">
        <v>491</v>
      </c>
      <c r="Q4858" s="566">
        <v>19</v>
      </c>
      <c r="R4858" s="566" t="s">
        <v>58</v>
      </c>
      <c r="S4858" s="566" t="s">
        <v>25</v>
      </c>
      <c r="T4858" s="567" t="s">
        <v>4727</v>
      </c>
      <c r="U4858" s="625" t="s">
        <v>28</v>
      </c>
      <c r="V4858" s="568">
        <v>240000</v>
      </c>
      <c r="W4858" s="17"/>
    </row>
    <row r="4859" spans="14:24" ht="50.1" customHeight="1">
      <c r="N4859" s="9">
        <v>19</v>
      </c>
      <c r="O4859" s="565" t="str">
        <f t="shared" si="796"/>
        <v>190102تهيه و نصب چهارچوب در، از چوب نراد خارجي به ابعاد اسمي 7×16 سانتي‌متر يا مقطع معادل آن، با تمام مشتي‌هاي پيش بيني شده و زهوار لازم براي كتيبه.</v>
      </c>
      <c r="P4859" s="620">
        <v>190102</v>
      </c>
      <c r="Q4859" s="566">
        <v>19</v>
      </c>
      <c r="R4859" s="566" t="s">
        <v>58</v>
      </c>
      <c r="S4859" s="566" t="s">
        <v>25</v>
      </c>
      <c r="T4859" s="567" t="s">
        <v>4728</v>
      </c>
      <c r="U4859" s="625" t="s">
        <v>28</v>
      </c>
      <c r="V4859" s="568">
        <v>271000</v>
      </c>
      <c r="W4859" s="17"/>
      <c r="X4859" s="554"/>
    </row>
    <row r="4860" spans="14:24" ht="50.1" customHeight="1">
      <c r="N4860" s="9">
        <v>19</v>
      </c>
      <c r="O4860" s="565" t="str">
        <f t="shared" si="796"/>
        <v>190103تهيه و نصب چهارچوب در، از چوب داخلي به ابعاد اسمي 6×12 سانتي‌متر يا مقطع معادل آن، با تمام مشتي‌هاي پيش بيني شده و زهوار لازم براي كتيبه.</v>
      </c>
      <c r="P4860" s="620">
        <v>190103</v>
      </c>
      <c r="Q4860" s="566">
        <v>19</v>
      </c>
      <c r="R4860" s="566" t="s">
        <v>58</v>
      </c>
      <c r="S4860" s="566" t="s">
        <v>25</v>
      </c>
      <c r="T4860" s="567" t="s">
        <v>4729</v>
      </c>
      <c r="U4860" s="625" t="s">
        <v>28</v>
      </c>
      <c r="V4860" s="568">
        <v>182500</v>
      </c>
      <c r="W4860" s="17"/>
      <c r="X4860" s="554"/>
    </row>
    <row r="4861" spans="14:24" ht="50.1" customHeight="1">
      <c r="N4861" s="9">
        <v>19</v>
      </c>
      <c r="O4861" s="565" t="str">
        <f t="shared" si="796"/>
        <v>190104تهيه و نصب چهارچوب در، از چوب نراد خارجي به ابعاد اسمي 6×12 سانتي‌متر يا مقطع معادل آن، با تمام مشتي‌هاي پيش بيني شده و زهوار لازم براي كتيبه.</v>
      </c>
      <c r="P4861" s="620">
        <v>190104</v>
      </c>
      <c r="Q4861" s="566">
        <v>19</v>
      </c>
      <c r="R4861" s="566" t="s">
        <v>58</v>
      </c>
      <c r="S4861" s="566" t="s">
        <v>25</v>
      </c>
      <c r="T4861" s="567" t="s">
        <v>4730</v>
      </c>
      <c r="U4861" s="625" t="s">
        <v>28</v>
      </c>
      <c r="V4861" s="568">
        <v>199000</v>
      </c>
      <c r="W4861" s="17"/>
      <c r="X4861" s="554"/>
    </row>
    <row r="4862" spans="14:24" ht="50.1" customHeight="1">
      <c r="N4862" s="9">
        <v>19</v>
      </c>
      <c r="O4862" s="565" t="str">
        <f t="shared" si="796"/>
        <v>190201تهيه و ساخت كلاف در چوبي به ابعاد 6×8/3 سانتي‌متر يا مقطع معادل آن، با چوب داخلي، همراه با دو قيد چوبي به ابعاد 6×8/3 سانتي‌متر يا مقطع معادل آن، به طول 20 سانتي‌متر براي نصب قفل.</v>
      </c>
      <c r="P4862" s="620">
        <v>190201</v>
      </c>
      <c r="Q4862" s="566">
        <v>19</v>
      </c>
      <c r="R4862" s="566" t="s">
        <v>58</v>
      </c>
      <c r="S4862" s="566" t="s">
        <v>25</v>
      </c>
      <c r="T4862" s="567" t="s">
        <v>4731</v>
      </c>
      <c r="U4862" s="625" t="s">
        <v>23</v>
      </c>
      <c r="V4862" s="568">
        <v>169500</v>
      </c>
      <c r="W4862" s="17"/>
      <c r="X4862" s="554"/>
    </row>
    <row r="4863" spans="14:24" ht="50.1" customHeight="1">
      <c r="N4863" s="9">
        <v>19</v>
      </c>
      <c r="O4863" s="565" t="str">
        <f t="shared" si="796"/>
        <v>190202تهيه و ساخت كلاف در چوبي به ابعاد 6×8/3 سانتي‌متر يا مقطع معادل آن، با چوب نراد خارجي، همراه با دو قيد چوبي به ابعاد 6×8/3 سانتي‌متر يا مقطع معادل آن، به طول 20 سانتي‌متر براي نصب قفل.</v>
      </c>
      <c r="P4863" s="620">
        <v>190202</v>
      </c>
      <c r="Q4863" s="566">
        <v>19</v>
      </c>
      <c r="R4863" s="566" t="s">
        <v>58</v>
      </c>
      <c r="S4863" s="566" t="s">
        <v>25</v>
      </c>
      <c r="T4863" s="567" t="s">
        <v>4732</v>
      </c>
      <c r="U4863" s="625" t="s">
        <v>23</v>
      </c>
      <c r="V4863" s="568">
        <v>176000</v>
      </c>
      <c r="W4863" s="17"/>
      <c r="X4863" s="554"/>
    </row>
    <row r="4864" spans="14:24" ht="50.1" customHeight="1">
      <c r="N4864" s="9">
        <v>19</v>
      </c>
      <c r="O4864" s="565" t="str">
        <f t="shared" si="796"/>
        <v>190301تهيه، ساخت و جاگذاري شبكه به ابعاد 7×7 سانتي‌متر داخل كلاف چوبي در، از فيبر به ضخامت حدود 3 ميلي‌متر.</v>
      </c>
      <c r="P4864" s="620">
        <v>190301</v>
      </c>
      <c r="Q4864" s="566">
        <v>19</v>
      </c>
      <c r="R4864" s="566" t="s">
        <v>58</v>
      </c>
      <c r="S4864" s="566" t="s">
        <v>25</v>
      </c>
      <c r="T4864" s="567" t="s">
        <v>4733</v>
      </c>
      <c r="U4864" s="625" t="s">
        <v>23</v>
      </c>
      <c r="V4864" s="568">
        <v>64100</v>
      </c>
      <c r="W4864" s="17"/>
      <c r="X4864" s="554"/>
    </row>
    <row r="4865" spans="14:24" ht="50.1" customHeight="1">
      <c r="N4865" s="9">
        <v>19</v>
      </c>
      <c r="O4865" s="565" t="str">
        <f t="shared" si="796"/>
        <v>190302تهيه، ساخت و جا گذاري شبكه به ابعاد 7×7سانتي‌متر داخل كلاف چوبي در، از سه لايي داخلي به ضخامت حدود 4 ميلي‌متر.</v>
      </c>
      <c r="P4865" s="620">
        <v>190302</v>
      </c>
      <c r="Q4865" s="566">
        <v>19</v>
      </c>
      <c r="R4865" s="566" t="s">
        <v>58</v>
      </c>
      <c r="S4865" s="566" t="s">
        <v>25</v>
      </c>
      <c r="T4865" s="567" t="s">
        <v>4734</v>
      </c>
      <c r="U4865" s="625" t="s">
        <v>23</v>
      </c>
      <c r="V4865" s="568">
        <v>173500</v>
      </c>
      <c r="W4865" s="17"/>
      <c r="X4865" s="554"/>
    </row>
    <row r="4866" spans="14:24" ht="50.1" customHeight="1">
      <c r="N4866" s="9">
        <v>19</v>
      </c>
      <c r="O4866" s="565" t="str">
        <f t="shared" si="796"/>
        <v>190303تهيه، ساخت و جا گذاري شبكه به ابعاد 7×7 سانتي‌متر داخل كلاف چوبي در، از چوب داخلي به ضخامت 6 ميلي‌متر.</v>
      </c>
      <c r="P4866" s="620">
        <v>190303</v>
      </c>
      <c r="Q4866" s="566">
        <v>19</v>
      </c>
      <c r="R4866" s="566" t="s">
        <v>58</v>
      </c>
      <c r="S4866" s="566" t="s">
        <v>25</v>
      </c>
      <c r="T4866" s="567" t="s">
        <v>4735</v>
      </c>
      <c r="U4866" s="625" t="s">
        <v>23</v>
      </c>
      <c r="V4866" s="568">
        <v>187500</v>
      </c>
      <c r="W4866" s="17"/>
      <c r="X4866" s="554"/>
    </row>
    <row r="4867" spans="14:24" ht="50.1" customHeight="1">
      <c r="N4867" s="9">
        <v>19</v>
      </c>
      <c r="O4867" s="565" t="str">
        <f t="shared" si="796"/>
        <v>190304تهيه، ساخت و جا گذاري شبكه به ابعاد 7×7 سانتي‌متر داخل كلاف چوبي در، از چوب نراد خارجي به ضخامت 6 ميلي‌متر.</v>
      </c>
      <c r="P4867" s="620">
        <v>190304</v>
      </c>
      <c r="Q4867" s="566">
        <v>19</v>
      </c>
      <c r="R4867" s="566" t="s">
        <v>58</v>
      </c>
      <c r="S4867" s="566" t="s">
        <v>25</v>
      </c>
      <c r="T4867" s="567" t="s">
        <v>4736</v>
      </c>
      <c r="U4867" s="625" t="s">
        <v>23</v>
      </c>
      <c r="V4867" s="568">
        <v>168500</v>
      </c>
      <c r="W4867" s="17"/>
      <c r="X4867" s="554"/>
    </row>
    <row r="4868" spans="14:24" ht="50.1" customHeight="1">
      <c r="N4868" s="9">
        <v>19</v>
      </c>
      <c r="O4868" s="565" t="str">
        <f t="shared" si="796"/>
        <v>190305تهيه، ساخت و جا گذاري شبكه داخل كلاف چوبي در، با شبكه مقوايي لانه زنبوري.</v>
      </c>
      <c r="P4868" s="620">
        <v>190305</v>
      </c>
      <c r="Q4868" s="566">
        <v>19</v>
      </c>
      <c r="R4868" s="566" t="s">
        <v>58</v>
      </c>
      <c r="S4868" s="566" t="s">
        <v>25</v>
      </c>
      <c r="T4868" s="567" t="s">
        <v>4737</v>
      </c>
      <c r="U4868" s="625" t="s">
        <v>23</v>
      </c>
      <c r="V4868" s="568">
        <v>23700</v>
      </c>
      <c r="W4868" s="17"/>
      <c r="X4868" s="554"/>
    </row>
    <row r="4869" spans="14:24" ht="50.1" customHeight="1">
      <c r="N4869" s="9">
        <v>19</v>
      </c>
      <c r="O4869" s="565" t="str">
        <f t="shared" si="796"/>
        <v>190401تهيه و نصب پوشش دو روي در، با تخته سه لايي داخلي به ضخامت 4 ميلي‌متر، با پرس كردن.</v>
      </c>
      <c r="P4869" s="620">
        <v>190401</v>
      </c>
      <c r="Q4869" s="566">
        <v>19</v>
      </c>
      <c r="R4869" s="566" t="s">
        <v>58</v>
      </c>
      <c r="S4869" s="566" t="s">
        <v>25</v>
      </c>
      <c r="T4869" s="567" t="s">
        <v>4738</v>
      </c>
      <c r="U4869" s="625" t="s">
        <v>23</v>
      </c>
      <c r="V4869" s="568">
        <v>391000</v>
      </c>
      <c r="W4869" s="17"/>
      <c r="X4869" s="554"/>
    </row>
    <row r="4870" spans="14:24" ht="50.1" customHeight="1">
      <c r="N4870" s="9">
        <v>19</v>
      </c>
      <c r="O4870" s="565" t="str">
        <f t="shared" si="796"/>
        <v>190402تهيه و نصب پوشش دو روي در، از فيبر به ضخامت حدود 3 ميلي‌متر، با پرس كردن.</v>
      </c>
      <c r="P4870" s="620">
        <v>190402</v>
      </c>
      <c r="Q4870" s="566">
        <v>19</v>
      </c>
      <c r="R4870" s="566" t="s">
        <v>58</v>
      </c>
      <c r="S4870" s="566" t="s">
        <v>25</v>
      </c>
      <c r="T4870" s="567" t="s">
        <v>4739</v>
      </c>
      <c r="U4870" s="625" t="s">
        <v>23</v>
      </c>
      <c r="V4870" s="568">
        <v>136500</v>
      </c>
      <c r="W4870" s="17"/>
      <c r="X4870" s="554"/>
    </row>
    <row r="4871" spans="14:24" ht="50.1" customHeight="1">
      <c r="N4871" s="9">
        <v>19</v>
      </c>
      <c r="O4871" s="565" t="str">
        <f t="shared" si="796"/>
        <v>190403تهيه و نصب پوشش دو روي در، از نئوپان به ضخامت حدود 4 ميلي‌متر، با پرس كردن.</v>
      </c>
      <c r="P4871" s="620">
        <v>190403</v>
      </c>
      <c r="Q4871" s="566">
        <v>19</v>
      </c>
      <c r="R4871" s="566" t="s">
        <v>58</v>
      </c>
      <c r="S4871" s="566" t="s">
        <v>25</v>
      </c>
      <c r="T4871" s="567" t="s">
        <v>4740</v>
      </c>
      <c r="U4871" s="625" t="s">
        <v>23</v>
      </c>
      <c r="V4871" s="568">
        <v>106000</v>
      </c>
      <c r="W4871" s="17"/>
      <c r="X4871" s="554"/>
    </row>
    <row r="4872" spans="14:24" ht="50.1" customHeight="1">
      <c r="N4872" s="9">
        <v>19</v>
      </c>
      <c r="O4872" s="565" t="str">
        <f t="shared" si="796"/>
        <v>190404تهيه و نصب پوشش دو روي در، از ام. دي. اف (MDF) رنگي به ضخامت حدود 3 ميلي‌متر، با پرس كردن.</v>
      </c>
      <c r="P4872" s="620">
        <v>190404</v>
      </c>
      <c r="Q4872" s="566">
        <v>19</v>
      </c>
      <c r="R4872" s="566" t="s">
        <v>58</v>
      </c>
      <c r="S4872" s="566" t="s">
        <v>25</v>
      </c>
      <c r="T4872" s="567" t="s">
        <v>4741</v>
      </c>
      <c r="U4872" s="625" t="s">
        <v>23</v>
      </c>
      <c r="V4872" s="568">
        <v>178500</v>
      </c>
      <c r="W4872" s="17"/>
      <c r="X4872" s="554"/>
    </row>
    <row r="4873" spans="14:24" ht="50.1" customHeight="1">
      <c r="N4873" s="9">
        <v>19</v>
      </c>
      <c r="O4873" s="565" t="str">
        <f t="shared" si="796"/>
        <v>190501نصب در چوبي و يراق كوبي آن (بدون بهاي يراق‌آلات).</v>
      </c>
      <c r="P4873" s="620">
        <v>190501</v>
      </c>
      <c r="Q4873" s="566">
        <v>19</v>
      </c>
      <c r="R4873" s="566" t="s">
        <v>58</v>
      </c>
      <c r="S4873" s="566" t="s">
        <v>25</v>
      </c>
      <c r="T4873" s="567" t="s">
        <v>4742</v>
      </c>
      <c r="U4873" s="625" t="s">
        <v>43</v>
      </c>
      <c r="V4873" s="568">
        <v>144500</v>
      </c>
      <c r="W4873" s="17"/>
      <c r="X4873" s="554"/>
    </row>
    <row r="4874" spans="14:24" ht="50.1" customHeight="1">
      <c r="N4874" s="9">
        <v>19</v>
      </c>
      <c r="O4874" s="565" t="str">
        <f t="shared" si="796"/>
        <v>190502دستمزد قابلمه‌اي كردن در، به ازاي متر طول قابلمه.</v>
      </c>
      <c r="P4874" s="620">
        <v>190502</v>
      </c>
      <c r="Q4874" s="566">
        <v>19</v>
      </c>
      <c r="R4874" s="566" t="s">
        <v>58</v>
      </c>
      <c r="S4874" s="566" t="s">
        <v>25</v>
      </c>
      <c r="T4874" s="567" t="s">
        <v>4743</v>
      </c>
      <c r="U4874" s="625" t="s">
        <v>28</v>
      </c>
      <c r="V4874" s="568">
        <v>9140</v>
      </c>
      <c r="W4874" s="17"/>
      <c r="X4874" s="554"/>
    </row>
    <row r="4875" spans="14:24" ht="50.1" customHeight="1">
      <c r="N4875" s="9">
        <v>19</v>
      </c>
      <c r="O4875" s="565" t="str">
        <f t="shared" si="796"/>
        <v>190601تهيه و نصب روكوب چوبي چهارچوب به عرض 5 تا 7 سانتي‌متر و ضخامت 12 تا 16 ميلي‌متر، از چوب داخلي.</v>
      </c>
      <c r="P4875" s="620">
        <v>190601</v>
      </c>
      <c r="Q4875" s="566">
        <v>19</v>
      </c>
      <c r="R4875" s="566" t="s">
        <v>58</v>
      </c>
      <c r="S4875" s="566" t="s">
        <v>25</v>
      </c>
      <c r="T4875" s="567" t="s">
        <v>4744</v>
      </c>
      <c r="U4875" s="625" t="s">
        <v>28</v>
      </c>
      <c r="V4875" s="568">
        <v>51700</v>
      </c>
      <c r="W4875" s="17"/>
      <c r="X4875" s="554"/>
    </row>
    <row r="4876" spans="14:24" ht="50.1" customHeight="1">
      <c r="N4876" s="9">
        <v>19</v>
      </c>
      <c r="O4876" s="565" t="str">
        <f t="shared" si="796"/>
        <v>190602تهيه و نصب روكوب چوبي چهارچوب به عرض 5 تا 7 سانتي‌متر و ضخامت 12 تا 16 ميلي‌متر، از چوب نراد خارجي.</v>
      </c>
      <c r="P4876" s="620">
        <v>190602</v>
      </c>
      <c r="Q4876" s="566">
        <v>19</v>
      </c>
      <c r="R4876" s="566" t="s">
        <v>58</v>
      </c>
      <c r="S4876" s="566" t="s">
        <v>25</v>
      </c>
      <c r="T4876" s="567" t="s">
        <v>4745</v>
      </c>
      <c r="U4876" s="625" t="s">
        <v>28</v>
      </c>
      <c r="V4876" s="568">
        <v>45700</v>
      </c>
      <c r="W4876" s="17"/>
      <c r="X4876" s="554"/>
    </row>
    <row r="4877" spans="14:24" ht="50.1" customHeight="1">
      <c r="N4877" s="9">
        <v>19</v>
      </c>
      <c r="O4877" s="565" t="str">
        <f t="shared" si="796"/>
        <v>190603تهيه و نصب فتيله چوبي به ابعاد 1×1 سانتي‌متر يا مقطع معادل آن، از چوب داخلي.</v>
      </c>
      <c r="P4877" s="620">
        <v>190603</v>
      </c>
      <c r="Q4877" s="566">
        <v>19</v>
      </c>
      <c r="R4877" s="566" t="s">
        <v>58</v>
      </c>
      <c r="S4877" s="566" t="s">
        <v>25</v>
      </c>
      <c r="T4877" s="567" t="s">
        <v>4746</v>
      </c>
      <c r="U4877" s="625" t="s">
        <v>28</v>
      </c>
      <c r="V4877" s="568">
        <v>25600</v>
      </c>
      <c r="W4877" s="17"/>
      <c r="X4877" s="554"/>
    </row>
    <row r="4878" spans="14:24" ht="50.1" customHeight="1">
      <c r="N4878" s="9">
        <v>19</v>
      </c>
      <c r="O4878" s="565" t="str">
        <f t="shared" si="796"/>
        <v>190604تهيه و نصب فتيله چوبي به ابعاد 2×2 سانتي‌متر يا مقطع معادل آن، از چوب داخلي.</v>
      </c>
      <c r="P4878" s="620">
        <v>190604</v>
      </c>
      <c r="Q4878" s="566">
        <v>19</v>
      </c>
      <c r="R4878" s="566" t="s">
        <v>58</v>
      </c>
      <c r="S4878" s="566" t="s">
        <v>25</v>
      </c>
      <c r="T4878" s="567" t="s">
        <v>4747</v>
      </c>
      <c r="U4878" s="625" t="s">
        <v>28</v>
      </c>
      <c r="V4878" s="568">
        <v>31000</v>
      </c>
      <c r="W4878" s="17"/>
      <c r="X4878" s="554"/>
    </row>
    <row r="4879" spans="14:24" ht="50.1" customHeight="1">
      <c r="N4879" s="9">
        <v>19</v>
      </c>
      <c r="O4879" s="565" t="str">
        <f t="shared" si="796"/>
        <v>190605تهيه و نصب فتيله چوبي به ابعاد 4×4 سانتي‌متر يا مقطع معادل آن، از چوب داخلي.</v>
      </c>
      <c r="P4879" s="620">
        <v>190605</v>
      </c>
      <c r="Q4879" s="566">
        <v>19</v>
      </c>
      <c r="R4879" s="566" t="s">
        <v>58</v>
      </c>
      <c r="S4879" s="566" t="s">
        <v>25</v>
      </c>
      <c r="T4879" s="567" t="s">
        <v>4748</v>
      </c>
      <c r="U4879" s="625" t="s">
        <v>28</v>
      </c>
      <c r="V4879" s="568">
        <v>55400</v>
      </c>
      <c r="W4879" s="17"/>
      <c r="X4879" s="554"/>
    </row>
    <row r="4880" spans="14:24" ht="50.1" customHeight="1">
      <c r="N4880" s="9">
        <v>19</v>
      </c>
      <c r="O4880" s="565" t="str">
        <f t="shared" si="796"/>
        <v>190701تهيه، ساخت و نصب چهارچوب كمد و گنجه از چوب نرادخارجي، به ابعاد اسمي 7×5 سانتي‌متر يا مقطع معادل آن‌ها، با تمام مشتي‌هاي پيش بيني شده.</v>
      </c>
      <c r="P4880" s="620">
        <v>190701</v>
      </c>
      <c r="Q4880" s="566">
        <v>19</v>
      </c>
      <c r="R4880" s="566" t="s">
        <v>58</v>
      </c>
      <c r="S4880" s="566" t="s">
        <v>25</v>
      </c>
      <c r="T4880" s="567" t="s">
        <v>4749</v>
      </c>
      <c r="U4880" s="625" t="s">
        <v>28</v>
      </c>
      <c r="V4880" s="568">
        <v>109000</v>
      </c>
      <c r="W4880" s="17"/>
      <c r="X4880" s="554"/>
    </row>
    <row r="4881" spans="14:24" ht="50.1" customHeight="1">
      <c r="N4881" s="9">
        <v>19</v>
      </c>
      <c r="O4881" s="565" t="str">
        <f t="shared" si="796"/>
        <v>190702تهيه و ساخت در كمد و گنجه از نئوپان به ضخامت 18 ميلي‌متر و نصب زهوار چوبي درمحيط آن به ابعاد 2×1/8 سانتي‌متر.</v>
      </c>
      <c r="P4881" s="620">
        <v>190702</v>
      </c>
      <c r="Q4881" s="566">
        <v>19</v>
      </c>
      <c r="R4881" s="566" t="s">
        <v>58</v>
      </c>
      <c r="S4881" s="566" t="s">
        <v>25</v>
      </c>
      <c r="T4881" s="567" t="s">
        <v>4750</v>
      </c>
      <c r="U4881" s="625" t="s">
        <v>23</v>
      </c>
      <c r="V4881" s="568">
        <v>223500</v>
      </c>
      <c r="W4881" s="17"/>
      <c r="X4881" s="554"/>
    </row>
    <row r="4882" spans="14:24" ht="50.1" customHeight="1">
      <c r="N4882" s="9">
        <v>19</v>
      </c>
      <c r="O4882" s="565" t="str">
        <f t="shared" si="796"/>
        <v>190703تهيه وساخت در كمد و گنجه به ضخامت نهايي حدود 3/3 سانتي‌متر، با كلاف ازچوب نراد خارجي به ابعاد 2/5×5 سانتي‌متر يا مقطع معادل آن و شبكه گذاري و پوشش دور و با تخته سه لاي 4 ميلي‌متري داخلي.</v>
      </c>
      <c r="P4882" s="620">
        <v>190703</v>
      </c>
      <c r="Q4882" s="566">
        <v>19</v>
      </c>
      <c r="R4882" s="566" t="s">
        <v>58</v>
      </c>
      <c r="S4882" s="566" t="s">
        <v>25</v>
      </c>
      <c r="T4882" s="567" t="s">
        <v>4751</v>
      </c>
      <c r="U4882" s="625" t="s">
        <v>23</v>
      </c>
      <c r="V4882" s="568">
        <v>678000</v>
      </c>
      <c r="W4882" s="17"/>
      <c r="X4882" s="554"/>
    </row>
    <row r="4883" spans="14:24" ht="50.1" customHeight="1">
      <c r="N4883" s="9">
        <v>19</v>
      </c>
      <c r="O4883" s="565" t="str">
        <f t="shared" si="796"/>
        <v>190704تهيه و ساخت در كمد و گنجه به ضخامت نهايي حدود 3/3 سانتي‌متر، با كلاف از چوب نراد خارجي به ابعاد 2/5×5 سانتي‌متر يا مقطع معادل آن و شبكه گذاري و پوشش دورو با فيبربه ضخامت حدود3 ميلي‌متر.</v>
      </c>
      <c r="P4883" s="620">
        <v>190704</v>
      </c>
      <c r="Q4883" s="566">
        <v>19</v>
      </c>
      <c r="R4883" s="566" t="s">
        <v>58</v>
      </c>
      <c r="S4883" s="566" t="s">
        <v>25</v>
      </c>
      <c r="T4883" s="567" t="s">
        <v>4752</v>
      </c>
      <c r="U4883" s="625" t="s">
        <v>23</v>
      </c>
      <c r="V4883" s="568">
        <v>420500</v>
      </c>
      <c r="W4883" s="17"/>
      <c r="X4883" s="554"/>
    </row>
    <row r="4884" spans="14:24" ht="50.1" customHeight="1">
      <c r="N4884" s="9">
        <v>19</v>
      </c>
      <c r="O4884" s="565" t="str">
        <f t="shared" si="796"/>
        <v>190705تهيه و ساخت در كمد و گنجه به ضخامت نهايي حدود 3/3 سانتي‌متر، با كلاف از چوب نراد خارجي به ابعاد 2/5×5 سانتي‌متر يا مقطع معادل آن و شبكه گذاري و پوشش دور و با نئوپان به ضخامت 4 ميلي‌متر.</v>
      </c>
      <c r="P4884" s="620">
        <v>190705</v>
      </c>
      <c r="Q4884" s="566">
        <v>19</v>
      </c>
      <c r="R4884" s="566" t="s">
        <v>58</v>
      </c>
      <c r="S4884" s="566" t="s">
        <v>25</v>
      </c>
      <c r="T4884" s="567" t="s">
        <v>4753</v>
      </c>
      <c r="U4884" s="625" t="s">
        <v>23</v>
      </c>
      <c r="V4884" s="568">
        <v>380000</v>
      </c>
      <c r="W4884" s="17"/>
      <c r="X4884" s="554"/>
    </row>
    <row r="4885" spans="14:24" ht="50.1" customHeight="1">
      <c r="N4885" s="9">
        <v>19</v>
      </c>
      <c r="O4885" s="565" t="str">
        <f t="shared" si="796"/>
        <v>190706تهيه و ساخت در كمد و گنجه از ام. دي. اف (MDF) رنگي به ضخامت 16 ميلي‌متر و نصب نوار PVC  در محيط آن.</v>
      </c>
      <c r="P4885" s="620">
        <v>190706</v>
      </c>
      <c r="Q4885" s="566">
        <v>19</v>
      </c>
      <c r="R4885" s="566" t="s">
        <v>58</v>
      </c>
      <c r="S4885" s="566" t="s">
        <v>25</v>
      </c>
      <c r="T4885" s="567" t="s">
        <v>4754</v>
      </c>
      <c r="U4885" s="625" t="s">
        <v>23</v>
      </c>
      <c r="V4885" s="568">
        <v>469500</v>
      </c>
      <c r="W4885" s="17"/>
      <c r="X4885" s="554"/>
    </row>
    <row r="4886" spans="14:24" ht="50.1" customHeight="1">
      <c r="N4886" s="9">
        <v>19</v>
      </c>
      <c r="O4886" s="565" t="str">
        <f t="shared" si="796"/>
        <v>190707تهيه و ساخت در كمد و گنجه به ضخامت‌هايي حدود 3 سانتي متر با کلاف از چوب نراد خارجي به ابعاد 2/5×5 سانتي متر يا مقطع معادل آن و شبکه گذاري و پوشش دو رو با ام. دي. اف (MDF) رنگي به ضخامت حدود 3 ميلي‌متر.</v>
      </c>
      <c r="P4886" s="620">
        <v>190707</v>
      </c>
      <c r="Q4886" s="566">
        <v>19</v>
      </c>
      <c r="R4886" s="566" t="s">
        <v>58</v>
      </c>
      <c r="S4886" s="566" t="s">
        <v>25</v>
      </c>
      <c r="T4886" s="567" t="s">
        <v>4755</v>
      </c>
      <c r="U4886" s="625" t="s">
        <v>23</v>
      </c>
      <c r="V4886" s="568">
        <v>443500</v>
      </c>
      <c r="W4886" s="17"/>
      <c r="X4886" s="554"/>
    </row>
    <row r="4887" spans="14:24" ht="50.1" customHeight="1">
      <c r="N4887" s="9">
        <v>19</v>
      </c>
      <c r="O4887" s="565" t="str">
        <f t="shared" si="796"/>
        <v>190801تهيه مصالح و طبقه بندي و تقسيمات داخلي عمودي و افقي كمدها و گنجه‌ها با نئوپان به ضخامت 18 ميلي‌متر با تكيه گاه‌هاي لازم و نصب زهوار جلوي تقسيمات به ابعاد 1/5×1/8 ازچوب نراد خارجي، بر حسب سطوح طبقات و تقسيمات داخلي.</v>
      </c>
      <c r="P4887" s="620">
        <v>190801</v>
      </c>
      <c r="Q4887" s="566">
        <v>19</v>
      </c>
      <c r="R4887" s="566" t="s">
        <v>58</v>
      </c>
      <c r="S4887" s="566" t="s">
        <v>25</v>
      </c>
      <c r="T4887" s="567" t="s">
        <v>4756</v>
      </c>
      <c r="U4887" s="625" t="s">
        <v>23</v>
      </c>
      <c r="V4887" s="568">
        <v>286000</v>
      </c>
      <c r="W4887" s="17"/>
      <c r="X4887" s="554"/>
    </row>
    <row r="4888" spans="14:24" ht="50.1" customHeight="1">
      <c r="N4888" s="9">
        <v>19</v>
      </c>
      <c r="O4888" s="565" t="str">
        <f t="shared" si="796"/>
        <v>190802تهيه مصالح و طبقه بندي و تقسيمات داخلي كمدها و گنجه‌ها با ام. دي. اف (MDF) رنگي به ضخامت 16 ميلي‌متر با تکيه‌گاه‌هاي لازم برحسب سطوح طبقات و تقسيمات داخلي و نيز نصب نوار پي. وي. سي.</v>
      </c>
      <c r="P4888" s="620">
        <v>190802</v>
      </c>
      <c r="Q4888" s="566">
        <v>19</v>
      </c>
      <c r="R4888" s="566" t="s">
        <v>58</v>
      </c>
      <c r="S4888" s="566" t="s">
        <v>25</v>
      </c>
      <c r="T4888" s="567" t="s">
        <v>4757</v>
      </c>
      <c r="U4888" s="625" t="s">
        <v>23</v>
      </c>
      <c r="V4888" s="568">
        <v>543000</v>
      </c>
      <c r="W4888" s="17"/>
      <c r="X4888" s="554"/>
    </row>
    <row r="4889" spans="14:24" ht="50.1" customHeight="1">
      <c r="N4889" s="9">
        <v>19</v>
      </c>
      <c r="O4889" s="565" t="str">
        <f t="shared" si="796"/>
        <v>190803تهيه مصالح و پوشش ديوارهاي داخلي كمد و گنجه‌هاشامل زيرسازي از چوب نراد خارجي، به فاصله 50 سانتي‌متر و ابعاد 2/5×5 سانتي‌متر و پوشش با فيبر به ضخامت حدود 3 ميلي‌متر.</v>
      </c>
      <c r="P4889" s="620">
        <v>190803</v>
      </c>
      <c r="Q4889" s="566">
        <v>19</v>
      </c>
      <c r="R4889" s="566" t="s">
        <v>58</v>
      </c>
      <c r="S4889" s="566" t="s">
        <v>25</v>
      </c>
      <c r="T4889" s="567" t="s">
        <v>4758</v>
      </c>
      <c r="U4889" s="625" t="s">
        <v>23</v>
      </c>
      <c r="V4889" s="568">
        <v>231000</v>
      </c>
      <c r="W4889" s="17"/>
      <c r="X4889" s="554"/>
    </row>
    <row r="4890" spans="14:24" ht="50.1" customHeight="1">
      <c r="N4890" s="9">
        <v>19</v>
      </c>
      <c r="O4890" s="565" t="str">
        <f t="shared" si="796"/>
        <v>190804تهيه مصالح و پوشش ديوارهاي داخلي كمد و گنجه‌ها شامل زيرسازي از چوب نراد خارجي، به فاصله 50 سانتي‌متر و ابعاد 2/5×5 سانتي‌متر و پوشش با ام. دي. اف (MDF) رنگي به ضخامت 3 ميلي‌متر و نصب نوار PVC.</v>
      </c>
      <c r="P4890" s="620">
        <v>190804</v>
      </c>
      <c r="Q4890" s="566">
        <v>19</v>
      </c>
      <c r="R4890" s="566" t="s">
        <v>58</v>
      </c>
      <c r="S4890" s="566" t="s">
        <v>25</v>
      </c>
      <c r="T4890" s="567" t="s">
        <v>4759</v>
      </c>
      <c r="U4890" s="625" t="s">
        <v>23</v>
      </c>
      <c r="V4890" s="568">
        <v>302000</v>
      </c>
      <c r="W4890" s="17"/>
      <c r="X4890" s="554"/>
    </row>
    <row r="4891" spans="14:24" ht="50.1" customHeight="1">
      <c r="N4891" s="9">
        <v>19</v>
      </c>
      <c r="O4891" s="565" t="str">
        <f t="shared" si="796"/>
        <v>190901تهيه و ساخت كلاف چوبي از چوب داخلي به ابعاد 4×3 سانتي‌متر يا مقطع معادل آن، براي توري پشه گير درها، با واداروسطو تهيه و كوبيدن زهوار 1/5×3 سانتي‌متر يا مقطع معادل آن، روي چهارچوب.</v>
      </c>
      <c r="P4891" s="620">
        <v>190901</v>
      </c>
      <c r="Q4891" s="566">
        <v>19</v>
      </c>
      <c r="R4891" s="566" t="s">
        <v>58</v>
      </c>
      <c r="S4891" s="566" t="s">
        <v>25</v>
      </c>
      <c r="T4891" s="567" t="s">
        <v>4760</v>
      </c>
      <c r="U4891" s="625" t="s">
        <v>23</v>
      </c>
      <c r="V4891" s="568">
        <v>196500</v>
      </c>
      <c r="W4891" s="17"/>
      <c r="X4891" s="554"/>
    </row>
    <row r="4892" spans="14:24" ht="50.1" customHeight="1">
      <c r="N4892" s="9">
        <v>19</v>
      </c>
      <c r="O4892" s="565" t="str">
        <f t="shared" ref="O4892:O4955" si="797">LEFT(CONCATENATE(P4892,T4892),252)</f>
        <v>190902تهيه و ساخت كلاف چوبي از چوب نراد خارجي به ابعاد 4×3 سانتي‌متر يا مقطع معادل آن، براي توري پشه گيردرها، با وادار وسط و تهيه و كوبيدن زهوار 1/5×3 سانتي‌متر يا مقطع معادل آن، از چوب نراد خارجي، روي چهارچوب.</v>
      </c>
      <c r="P4892" s="620">
        <v>190902</v>
      </c>
      <c r="Q4892" s="566">
        <v>19</v>
      </c>
      <c r="R4892" s="566" t="s">
        <v>58</v>
      </c>
      <c r="S4892" s="566" t="s">
        <v>25</v>
      </c>
      <c r="T4892" s="567" t="s">
        <v>4761</v>
      </c>
      <c r="U4892" s="625" t="s">
        <v>23</v>
      </c>
      <c r="V4892" s="568">
        <v>191000</v>
      </c>
      <c r="W4892" s="17"/>
      <c r="X4892" s="554"/>
    </row>
    <row r="4893" spans="14:24" ht="50.1" customHeight="1">
      <c r="N4893" s="9">
        <v>19</v>
      </c>
      <c r="O4893" s="565" t="str">
        <f t="shared" si="797"/>
        <v>190903تهيه، ساخت و نصب كلاف براي توري پشه گير روي پنجره‌ها به ابعاد 3×2 سانتي‌متر يا مقطع معادل آن، از چوب نراد خارجي و كوبيدن زهوار 1/5×3 سانتي‌متر يا مقطع معادل آن، از چوب نراد خارجي، روي چهارچوب.</v>
      </c>
      <c r="P4893" s="620">
        <v>190903</v>
      </c>
      <c r="Q4893" s="566">
        <v>19</v>
      </c>
      <c r="R4893" s="566" t="s">
        <v>58</v>
      </c>
      <c r="S4893" s="566" t="s">
        <v>25</v>
      </c>
      <c r="T4893" s="567" t="s">
        <v>4762</v>
      </c>
      <c r="U4893" s="625" t="s">
        <v>23</v>
      </c>
      <c r="V4893" s="568">
        <v>358000</v>
      </c>
      <c r="W4893" s="17"/>
      <c r="X4893" s="554"/>
    </row>
    <row r="4894" spans="14:24" ht="50.1" customHeight="1">
      <c r="N4894" s="9">
        <v>19</v>
      </c>
      <c r="O4894" s="565" t="str">
        <f t="shared" si="797"/>
        <v>191001تهيه و نصب شبكه‌هاي چوبي از چوب نراد خارجي، براي زيرسازي سقف‌هاي كاذب، به منظور نصب قطعات اكوستيك.</v>
      </c>
      <c r="P4894" s="620">
        <v>191001</v>
      </c>
      <c r="Q4894" s="566">
        <v>19</v>
      </c>
      <c r="R4894" s="566" t="s">
        <v>58</v>
      </c>
      <c r="S4894" s="566" t="s">
        <v>25</v>
      </c>
      <c r="T4894" s="567" t="s">
        <v>4763</v>
      </c>
      <c r="U4894" s="625" t="s">
        <v>23</v>
      </c>
      <c r="V4894" s="568">
        <v>220000</v>
      </c>
      <c r="W4894" s="17"/>
      <c r="X4894" s="554"/>
    </row>
    <row r="4895" spans="14:24" ht="50.1" customHeight="1">
      <c r="N4895" s="9">
        <v>19</v>
      </c>
      <c r="O4895" s="565" t="str">
        <f t="shared" si="797"/>
        <v>191002تهيه و نصب شبكه‌هاي چوبي از چوب نراد خارجي، براي زيرسازي سقف‌هاي كاذب، به منظور اجراي لمبه‌كوبي.</v>
      </c>
      <c r="P4895" s="620">
        <v>191002</v>
      </c>
      <c r="Q4895" s="566">
        <v>19</v>
      </c>
      <c r="R4895" s="566" t="s">
        <v>58</v>
      </c>
      <c r="S4895" s="566" t="s">
        <v>25</v>
      </c>
      <c r="T4895" s="567" t="s">
        <v>4764</v>
      </c>
      <c r="U4895" s="625" t="s">
        <v>23</v>
      </c>
      <c r="V4895" s="568">
        <v>199000</v>
      </c>
      <c r="W4895" s="17"/>
      <c r="X4895" s="554"/>
    </row>
    <row r="4896" spans="14:24" ht="50.1" customHeight="1">
      <c r="N4896" s="9">
        <v>19</v>
      </c>
      <c r="O4896" s="565" t="str">
        <f t="shared" si="797"/>
        <v>191003تهيه مصالح و زير سازي به صورت شبكه عمود بر هم و اتصال نيم و نيم صليبي با چوب نراد خارجي، به ابعاد 6×4 سانتي‌متر به فاصله يك متر از يكديگر، به منظور نصب صفحات صاف آزبست سيمان درنما.</v>
      </c>
      <c r="P4896" s="620">
        <v>191003</v>
      </c>
      <c r="Q4896" s="566">
        <v>19</v>
      </c>
      <c r="R4896" s="566" t="s">
        <v>58</v>
      </c>
      <c r="S4896" s="566" t="s">
        <v>25</v>
      </c>
      <c r="T4896" s="567" t="s">
        <v>4765</v>
      </c>
      <c r="U4896" s="625" t="s">
        <v>23</v>
      </c>
      <c r="V4896" s="568">
        <v>128000</v>
      </c>
      <c r="W4896" s="17"/>
      <c r="X4896" s="554"/>
    </row>
    <row r="4897" spans="14:24" ht="50.1" customHeight="1">
      <c r="N4897" s="9">
        <v>19</v>
      </c>
      <c r="O4897" s="565" t="str">
        <f t="shared" si="797"/>
        <v>191004تهيه مصالح و زير سازي با چوب نراد خارجي، براي نصب اردواز 30×60 سانتي‌متر شامل چوب‌هاي اصلي به ابعاد 4×6 سانتي‌متر و به فاصله 80 سانتي‌متر و چوب‌هاي فرعي به ابعاد 4×3 سانتي‌متر به فاصله 20 سانتي‌متر از يكديگر.</v>
      </c>
      <c r="P4897" s="620">
        <v>191004</v>
      </c>
      <c r="Q4897" s="566">
        <v>19</v>
      </c>
      <c r="R4897" s="566" t="s">
        <v>58</v>
      </c>
      <c r="S4897" s="566" t="s">
        <v>25</v>
      </c>
      <c r="T4897" s="567" t="s">
        <v>4766</v>
      </c>
      <c r="U4897" s="625" t="s">
        <v>23</v>
      </c>
      <c r="V4897" s="568">
        <v>212000</v>
      </c>
      <c r="W4897" s="17"/>
      <c r="X4897" s="554"/>
    </row>
    <row r="4898" spans="14:24" ht="50.1" customHeight="1">
      <c r="N4898" s="9">
        <v>19</v>
      </c>
      <c r="O4898" s="565" t="str">
        <f t="shared" si="797"/>
        <v>191005تهيه مصالح و زير سازي با چوب نراد خارجي، براي نصب اردواز 30×20 سانتي‌مترشامل چوب‌هاي اصلي به ابعاد 6×4 سانتي‌متر و به فاصله 80 سانتي‌متر و چوب‌هاي فرعي به ابعاد 4×3 سانتي‌متر و به فاصله 10 سانتي‌متر از يكديگر.</v>
      </c>
      <c r="P4898" s="620">
        <v>191005</v>
      </c>
      <c r="Q4898" s="566">
        <v>19</v>
      </c>
      <c r="R4898" s="566" t="s">
        <v>58</v>
      </c>
      <c r="S4898" s="566" t="s">
        <v>25</v>
      </c>
      <c r="T4898" s="567" t="s">
        <v>4767</v>
      </c>
      <c r="U4898" s="625" t="s">
        <v>23</v>
      </c>
      <c r="V4898" s="568">
        <v>354000</v>
      </c>
      <c r="W4898" s="17"/>
      <c r="X4898" s="554"/>
    </row>
    <row r="4899" spans="14:24" ht="50.1" customHeight="1">
      <c r="N4899" s="9">
        <v>19</v>
      </c>
      <c r="O4899" s="565" t="str">
        <f t="shared" si="797"/>
        <v>191101تهيه و نصب چوب روي دست انداز پله به ضخامت حدود 6 سانتي‌متر و عرض 8 تا 12 سانتي‌متر، با لوازم اتصالي مربوط از چوب داخلي.</v>
      </c>
      <c r="P4899" s="620">
        <v>191101</v>
      </c>
      <c r="Q4899" s="566">
        <v>19</v>
      </c>
      <c r="R4899" s="566" t="s">
        <v>58</v>
      </c>
      <c r="S4899" s="566" t="s">
        <v>25</v>
      </c>
      <c r="T4899" s="567" t="s">
        <v>4768</v>
      </c>
      <c r="U4899" s="625" t="s">
        <v>28</v>
      </c>
      <c r="V4899" s="568">
        <v>203000</v>
      </c>
      <c r="W4899" s="17"/>
      <c r="X4899" s="554"/>
    </row>
    <row r="4900" spans="14:24" ht="50.1" customHeight="1">
      <c r="N4900" s="9">
        <v>19</v>
      </c>
      <c r="O4900" s="565" t="str">
        <f t="shared" si="797"/>
        <v>191102تهيه و نصب چوب روي دست انداز پله به ضخامت حدود 6 سانتي‌متر و عرض 8 تا 12 سانتي‌متر، با لوازم اتصالي مربوط ازچوب نراد خارجي.</v>
      </c>
      <c r="P4900" s="620">
        <v>191102</v>
      </c>
      <c r="Q4900" s="566">
        <v>19</v>
      </c>
      <c r="R4900" s="566" t="s">
        <v>58</v>
      </c>
      <c r="S4900" s="566" t="s">
        <v>25</v>
      </c>
      <c r="T4900" s="567" t="s">
        <v>4769</v>
      </c>
      <c r="U4900" s="625" t="s">
        <v>28</v>
      </c>
      <c r="V4900" s="568">
        <v>214500</v>
      </c>
      <c r="W4900" s="17"/>
      <c r="X4900" s="554"/>
    </row>
    <row r="4901" spans="14:24" ht="50.1" customHeight="1">
      <c r="N4901" s="9">
        <v>19</v>
      </c>
      <c r="O4901" s="565" t="str">
        <f t="shared" si="797"/>
        <v>191103تهيه و نصب قرنيز چوبي به ضخامت 1 تا 1/5 سانتي‌متر، از چوب داخلي كه لبه آن ابزار خورده باشد.</v>
      </c>
      <c r="P4901" s="620">
        <v>191103</v>
      </c>
      <c r="Q4901" s="566">
        <v>19</v>
      </c>
      <c r="R4901" s="566" t="s">
        <v>58</v>
      </c>
      <c r="S4901" s="566" t="s">
        <v>25</v>
      </c>
      <c r="T4901" s="567" t="s">
        <v>4770</v>
      </c>
      <c r="U4901" s="625" t="s">
        <v>23</v>
      </c>
      <c r="V4901" s="568">
        <v>775500</v>
      </c>
      <c r="W4901" s="17"/>
      <c r="X4901" s="554"/>
    </row>
    <row r="4902" spans="14:24" ht="50.1" customHeight="1">
      <c r="N4902" s="9">
        <v>19</v>
      </c>
      <c r="O4902" s="565" t="str">
        <f t="shared" si="797"/>
        <v>191104تهيه و نصب قرنيز چوبي به ضخامت 1 تا 1/5 سانتي‌متر، از چوب نراد خارجي كه لبه آن ابزار خورده باشد.</v>
      </c>
      <c r="P4902" s="620">
        <v>191104</v>
      </c>
      <c r="Q4902" s="566">
        <v>19</v>
      </c>
      <c r="R4902" s="566" t="s">
        <v>58</v>
      </c>
      <c r="S4902" s="566" t="s">
        <v>25</v>
      </c>
      <c r="T4902" s="567" t="s">
        <v>4771</v>
      </c>
      <c r="U4902" s="625" t="s">
        <v>23</v>
      </c>
      <c r="V4902" s="568">
        <v>692000</v>
      </c>
      <c r="W4902" s="17"/>
      <c r="X4902" s="554"/>
    </row>
    <row r="4903" spans="14:24" ht="50.1" customHeight="1">
      <c r="N4903" s="9">
        <v>19</v>
      </c>
      <c r="O4903" s="565" t="str">
        <f t="shared" si="797"/>
        <v>191105تهيه و نصب قرنيز چوبي از جنس ام. دي. اف (MDF) رنگي  به ضخامت حدود 1/5 سانتي‌متر، لبه آن ابزار خورده باشد.</v>
      </c>
      <c r="P4903" s="620">
        <v>191105</v>
      </c>
      <c r="Q4903" s="566">
        <v>19</v>
      </c>
      <c r="R4903" s="566" t="s">
        <v>58</v>
      </c>
      <c r="S4903" s="566" t="s">
        <v>25</v>
      </c>
      <c r="T4903" s="567" t="s">
        <v>4772</v>
      </c>
      <c r="U4903" s="625" t="s">
        <v>23</v>
      </c>
      <c r="V4903" s="568">
        <v>654000</v>
      </c>
      <c r="W4903" s="17"/>
      <c r="X4903" s="554"/>
    </row>
    <row r="4904" spans="14:24" ht="50.1" customHeight="1">
      <c r="N4904" s="9">
        <v>19</v>
      </c>
      <c r="O4904" s="565" t="str">
        <f t="shared" si="797"/>
        <v>191201تهيه مصالح و پوشش ديوارها با نئوپان به ضخامت 18 ميلي‌متر.</v>
      </c>
      <c r="P4904" s="620">
        <v>191201</v>
      </c>
      <c r="Q4904" s="566">
        <v>19</v>
      </c>
      <c r="R4904" s="566" t="s">
        <v>58</v>
      </c>
      <c r="S4904" s="566" t="s">
        <v>25</v>
      </c>
      <c r="T4904" s="567" t="s">
        <v>4773</v>
      </c>
      <c r="U4904" s="625" t="s">
        <v>23</v>
      </c>
      <c r="V4904" s="568">
        <v>405000</v>
      </c>
      <c r="W4904" s="17"/>
      <c r="X4904" s="554"/>
    </row>
    <row r="4905" spans="14:24" ht="50.1" customHeight="1">
      <c r="N4905" s="9">
        <v>19</v>
      </c>
      <c r="O4905" s="565" t="str">
        <f t="shared" si="797"/>
        <v>191202اضافه بها نسبت به رديف 191201، چنانچه در محيط قطعات نئوپان زهوار از چوب نراد خارجي به ابعاد 1/8×1/5 سانتي‌متر نصب شده باشد.</v>
      </c>
      <c r="P4905" s="620">
        <v>191202</v>
      </c>
      <c r="Q4905" s="566">
        <v>19</v>
      </c>
      <c r="R4905" s="566" t="s">
        <v>58</v>
      </c>
      <c r="S4905" s="566" t="s">
        <v>25</v>
      </c>
      <c r="T4905" s="567" t="s">
        <v>4774</v>
      </c>
      <c r="U4905" s="625" t="s">
        <v>23</v>
      </c>
      <c r="V4905" s="568">
        <v>70100</v>
      </c>
      <c r="W4905" s="17"/>
      <c r="X4905" s="554"/>
    </row>
    <row r="4906" spans="14:24" ht="50.1" customHeight="1">
      <c r="N4906" s="9">
        <v>19</v>
      </c>
      <c r="O4906" s="565" t="str">
        <f t="shared" si="797"/>
        <v>191203تهيه مصالح و پوشش نرده از ورق نئوپان به ضخامت 2 سانتي‌متر، كه درمحيط آن زهوار از چوب نراد خارجي به ابعاد 2×1/5 سانتي‌متر نصب شده باشد.</v>
      </c>
      <c r="P4906" s="620">
        <v>191203</v>
      </c>
      <c r="Q4906" s="566">
        <v>19</v>
      </c>
      <c r="R4906" s="566" t="s">
        <v>58</v>
      </c>
      <c r="S4906" s="566" t="s">
        <v>25</v>
      </c>
      <c r="T4906" s="567" t="s">
        <v>4775</v>
      </c>
      <c r="U4906" s="625" t="s">
        <v>23</v>
      </c>
      <c r="V4906" s="568">
        <v>336500</v>
      </c>
      <c r="W4906" s="17"/>
      <c r="X4906" s="554"/>
    </row>
    <row r="4907" spans="14:24" ht="50.1" customHeight="1">
      <c r="N4907" s="9">
        <v>19</v>
      </c>
      <c r="O4907" s="565" t="str">
        <f t="shared" si="797"/>
        <v>191301تهيه و نصب خرپاي چوبي با چهار تراش از چوب داخلي شامل كش، لنگ (كلاف‌هاي تحتاني و فوقاني خرپا)، لاپه (پرلين)، شاخه، تو حلقي، ركاب ، كلاف روي ديوار، چوب دار و ساير اعضاي مشابه، به استثناي تخته‌كوبي‌ها، بر حسب حجم چوب نصب شده.</v>
      </c>
      <c r="P4907" s="620">
        <v>191301</v>
      </c>
      <c r="Q4907" s="566">
        <v>19</v>
      </c>
      <c r="R4907" s="566" t="s">
        <v>58</v>
      </c>
      <c r="S4907" s="566" t="s">
        <v>25</v>
      </c>
      <c r="T4907" s="567" t="s">
        <v>4776</v>
      </c>
      <c r="U4907" s="625" t="s">
        <v>57</v>
      </c>
      <c r="V4907" s="568">
        <v>13348000</v>
      </c>
      <c r="W4907" s="17"/>
      <c r="X4907" s="554"/>
    </row>
    <row r="4908" spans="14:24" ht="50.1" customHeight="1">
      <c r="N4908" s="9">
        <v>19</v>
      </c>
      <c r="O4908" s="565" t="str">
        <f t="shared" si="797"/>
        <v>191302تهيه و نصب خرپاي چوبي با چهار تراش از چوب نراد خارجي شامل كش، لنگ (كلاف‌هاي تحتاني و فوقاني خرپا)، لاپه (پرلين)، شاخه، تو حلقي، ركاب، كلاف روي ديوار، چوب دار و ساير اعضاي مشابه، به استثناي تخته‌كوبي‌ها، بر حسب حجم چوب نصب شده.</v>
      </c>
      <c r="P4908" s="620">
        <v>191302</v>
      </c>
      <c r="Q4908" s="566">
        <v>19</v>
      </c>
      <c r="R4908" s="566" t="s">
        <v>58</v>
      </c>
      <c r="S4908" s="566" t="s">
        <v>25</v>
      </c>
      <c r="T4908" s="567" t="s">
        <v>4777</v>
      </c>
      <c r="U4908" s="625" t="s">
        <v>57</v>
      </c>
      <c r="V4908" s="568">
        <v>16132000</v>
      </c>
      <c r="W4908" s="17"/>
      <c r="X4908" s="554"/>
    </row>
    <row r="4909" spans="14:24" ht="50.1" customHeight="1">
      <c r="N4909" s="9">
        <v>19</v>
      </c>
      <c r="O4909" s="565" t="str">
        <f t="shared" si="797"/>
        <v>191303تهيه مصالح و كوبيدن توفال در زير شيرواني با هر نوع چوب.</v>
      </c>
      <c r="P4909" s="620">
        <v>191303</v>
      </c>
      <c r="Q4909" s="566">
        <v>19</v>
      </c>
      <c r="R4909" s="566" t="s">
        <v>58</v>
      </c>
      <c r="S4909" s="566" t="s">
        <v>25</v>
      </c>
      <c r="T4909" s="567" t="s">
        <v>4778</v>
      </c>
      <c r="U4909" s="625" t="s">
        <v>23</v>
      </c>
      <c r="V4909" s="568">
        <v>145000</v>
      </c>
      <c r="W4909" s="17"/>
      <c r="X4909" s="554"/>
    </row>
    <row r="4910" spans="14:24" ht="50.1" customHeight="1">
      <c r="N4910" s="9">
        <v>19</v>
      </c>
      <c r="O4910" s="565" t="str">
        <f t="shared" si="797"/>
        <v>191304تهيه مصالح و كوبيدن تخته زير ابروي شيرواني و تخته‌هاي دستكي زير كاه گل از تخته 3 سانتي‌متري داخلي.</v>
      </c>
      <c r="P4910" s="620">
        <v>191304</v>
      </c>
      <c r="Q4910" s="566">
        <v>19</v>
      </c>
      <c r="R4910" s="566" t="s">
        <v>58</v>
      </c>
      <c r="S4910" s="566" t="s">
        <v>25</v>
      </c>
      <c r="T4910" s="567" t="s">
        <v>4779</v>
      </c>
      <c r="U4910" s="625" t="s">
        <v>23</v>
      </c>
      <c r="V4910" s="568">
        <v>476500</v>
      </c>
      <c r="W4910" s="17"/>
      <c r="X4910" s="554"/>
    </row>
    <row r="4911" spans="14:24" ht="50.1" customHeight="1">
      <c r="N4911" s="9">
        <v>19</v>
      </c>
      <c r="O4911" s="565" t="str">
        <f t="shared" si="797"/>
        <v>191305تهيه مصالح و كوبيدن تخته زير ابروي شيرواني و تخته‌هاي دستكي زير كاه گل ازچوب 3 سانتي‌متري نراد خارجي.</v>
      </c>
      <c r="P4911" s="620">
        <v>191305</v>
      </c>
      <c r="Q4911" s="566">
        <v>19</v>
      </c>
      <c r="R4911" s="566" t="s">
        <v>58</v>
      </c>
      <c r="S4911" s="566" t="s">
        <v>25</v>
      </c>
      <c r="T4911" s="567" t="s">
        <v>4780</v>
      </c>
      <c r="U4911" s="625" t="s">
        <v>23</v>
      </c>
      <c r="V4911" s="568">
        <v>541500</v>
      </c>
      <c r="W4911" s="17"/>
      <c r="X4911" s="554"/>
    </row>
    <row r="4912" spans="14:24" ht="50.1" customHeight="1">
      <c r="N4912" s="9">
        <v>19</v>
      </c>
      <c r="O4912" s="565" t="str">
        <f t="shared" si="797"/>
        <v>191306تهيه و اجراي تير ريزي سقف با تيرهاي چوبي از نوع چهار تراش داخلي به ابعاد 20×10 سانتي‌متر، با تمام لوازم و متعلقات مربوط.</v>
      </c>
      <c r="P4912" s="620">
        <v>191306</v>
      </c>
      <c r="Q4912" s="566">
        <v>19</v>
      </c>
      <c r="R4912" s="566" t="s">
        <v>58</v>
      </c>
      <c r="S4912" s="566" t="s">
        <v>25</v>
      </c>
      <c r="T4912" s="567" t="s">
        <v>4781</v>
      </c>
      <c r="U4912" s="625" t="s">
        <v>28</v>
      </c>
      <c r="V4912" s="568">
        <v>281000</v>
      </c>
      <c r="W4912" s="17"/>
      <c r="X4912" s="554"/>
    </row>
    <row r="4913" spans="14:24" ht="50.1" customHeight="1">
      <c r="N4913" s="9">
        <v>19</v>
      </c>
      <c r="O4913" s="565" t="str">
        <f t="shared" si="797"/>
        <v>191307تهيه و اجراي تير ريزي سقف با تيرهاي چوبي از نوع چهار تراش نراد خارجي به ابعاد 20×10 سانتي‌متر با تمام لوازم و متعلقات مربوط.</v>
      </c>
      <c r="P4913" s="620">
        <v>191307</v>
      </c>
      <c r="Q4913" s="566">
        <v>19</v>
      </c>
      <c r="R4913" s="566" t="s">
        <v>58</v>
      </c>
      <c r="S4913" s="566" t="s">
        <v>25</v>
      </c>
      <c r="T4913" s="567" t="s">
        <v>4782</v>
      </c>
      <c r="U4913" s="625" t="s">
        <v>28</v>
      </c>
      <c r="V4913" s="568">
        <v>352500</v>
      </c>
      <c r="W4913" s="17"/>
      <c r="X4913" s="554"/>
    </row>
    <row r="4914" spans="14:24" ht="50.1" customHeight="1">
      <c r="N4914" s="9">
        <v>19</v>
      </c>
      <c r="O4914" s="565" t="str">
        <f t="shared" si="797"/>
        <v>191401تهيه مصالح و كوبيدن لمبه با چوب نراد خارجي روي زيرسازي چوبي.</v>
      </c>
      <c r="P4914" s="620">
        <v>191401</v>
      </c>
      <c r="Q4914" s="566">
        <v>19</v>
      </c>
      <c r="R4914" s="566" t="s">
        <v>58</v>
      </c>
      <c r="S4914" s="566" t="s">
        <v>25</v>
      </c>
      <c r="T4914" s="567" t="s">
        <v>4783</v>
      </c>
      <c r="U4914" s="625" t="s">
        <v>23</v>
      </c>
      <c r="V4914" s="568">
        <v>198500</v>
      </c>
      <c r="W4914" s="17"/>
      <c r="X4914" s="554"/>
    </row>
    <row r="4915" spans="14:24" ht="50.1" customHeight="1">
      <c r="N4915" s="9">
        <v>19</v>
      </c>
      <c r="O4915" s="565" t="str">
        <f t="shared" si="797"/>
        <v>191501نصب انواع پاركت چوبي روي سطوح آماده شده با ساب و لاك لازم.</v>
      </c>
      <c r="P4915" s="620">
        <v>191501</v>
      </c>
      <c r="Q4915" s="566">
        <v>19</v>
      </c>
      <c r="R4915" s="566" t="s">
        <v>58</v>
      </c>
      <c r="S4915" s="566" t="s">
        <v>25</v>
      </c>
      <c r="T4915" s="567" t="s">
        <v>4784</v>
      </c>
      <c r="U4915" s="625" t="s">
        <v>23</v>
      </c>
      <c r="V4915" s="568">
        <v>125500</v>
      </c>
      <c r="W4915" s="17"/>
      <c r="X4915" s="554"/>
    </row>
    <row r="4916" spans="14:24" ht="50.1" customHeight="1">
      <c r="N4916" s="9">
        <v>19</v>
      </c>
      <c r="O4916" s="565" t="str">
        <f t="shared" si="797"/>
        <v>191601اجراي روكش روي كارهاي چوبي، همراه با پرداخت سطح روكش شده، به طور كامل.</v>
      </c>
      <c r="P4916" s="620">
        <v>191601</v>
      </c>
      <c r="Q4916" s="566">
        <v>19</v>
      </c>
      <c r="R4916" s="566" t="s">
        <v>58</v>
      </c>
      <c r="S4916" s="566" t="s">
        <v>25</v>
      </c>
      <c r="T4916" s="567" t="s">
        <v>4785</v>
      </c>
      <c r="U4916" s="625" t="s">
        <v>23</v>
      </c>
      <c r="V4916" s="568">
        <v>65800</v>
      </c>
      <c r="W4916" s="17"/>
      <c r="X4916" s="554"/>
    </row>
    <row r="4917" spans="14:24" ht="50.1" customHeight="1">
      <c r="N4917" s="9">
        <v>19</v>
      </c>
      <c r="O4917" s="565" t="str">
        <f t="shared" si="797"/>
        <v>191701تهيه و نصب چوب‌هاي ضربه گير لبه سكوها، همراه با چوب‌هاي صليبي داخل سكو، از چوب نراد خارجي بر حسب حجم چوب‌هاي نصب شده.</v>
      </c>
      <c r="P4917" s="620">
        <v>191701</v>
      </c>
      <c r="Q4917" s="566">
        <v>19</v>
      </c>
      <c r="R4917" s="566" t="s">
        <v>58</v>
      </c>
      <c r="S4917" s="566" t="s">
        <v>25</v>
      </c>
      <c r="T4917" s="567" t="s">
        <v>4786</v>
      </c>
      <c r="U4917" s="625" t="s">
        <v>57</v>
      </c>
      <c r="V4917" s="568">
        <v>16080000</v>
      </c>
      <c r="W4917" s="17"/>
      <c r="X4917" s="554"/>
    </row>
    <row r="4918" spans="14:24" ht="50.1" customHeight="1">
      <c r="N4918" s="91" t="s">
        <v>622</v>
      </c>
      <c r="O4918" s="565" t="str">
        <f t="shared" si="797"/>
        <v>191702چوبی</v>
      </c>
      <c r="P4918" s="597" t="s">
        <v>623</v>
      </c>
      <c r="Q4918" s="566">
        <v>19</v>
      </c>
      <c r="R4918" s="566" t="s">
        <v>58</v>
      </c>
      <c r="S4918" s="566" t="s">
        <v>25</v>
      </c>
      <c r="T4918" s="571" t="s">
        <v>620</v>
      </c>
      <c r="U4918" s="626" t="s">
        <v>23</v>
      </c>
      <c r="V4918" s="90">
        <v>10000</v>
      </c>
      <c r="W4918" s="17"/>
    </row>
    <row r="4919" spans="14:24" ht="50.1" customHeight="1">
      <c r="N4919" s="91" t="s">
        <v>622</v>
      </c>
      <c r="O4919" s="565" t="str">
        <f t="shared" si="797"/>
        <v>191703چوبی 1</v>
      </c>
      <c r="P4919" s="597" t="s">
        <v>624</v>
      </c>
      <c r="Q4919" s="566">
        <v>19</v>
      </c>
      <c r="R4919" s="566" t="s">
        <v>58</v>
      </c>
      <c r="S4919" s="566" t="s">
        <v>25</v>
      </c>
      <c r="T4919" s="571" t="s">
        <v>7069</v>
      </c>
      <c r="U4919" s="626" t="s">
        <v>23</v>
      </c>
      <c r="V4919" s="90">
        <v>10001</v>
      </c>
      <c r="W4919" s="17"/>
    </row>
    <row r="4920" spans="14:24" ht="50.1" customHeight="1">
      <c r="N4920" s="91" t="s">
        <v>622</v>
      </c>
      <c r="O4920" s="565" t="str">
        <f t="shared" si="797"/>
        <v>191704چوبی 2</v>
      </c>
      <c r="P4920" s="597" t="s">
        <v>625</v>
      </c>
      <c r="Q4920" s="566">
        <v>19</v>
      </c>
      <c r="R4920" s="566" t="s">
        <v>58</v>
      </c>
      <c r="S4920" s="566" t="s">
        <v>25</v>
      </c>
      <c r="T4920" s="571" t="s">
        <v>7070</v>
      </c>
      <c r="U4920" s="626" t="s">
        <v>23</v>
      </c>
      <c r="V4920" s="90">
        <v>10002</v>
      </c>
      <c r="W4920" s="17"/>
    </row>
    <row r="4921" spans="14:24" ht="50.1" customHeight="1">
      <c r="N4921" s="9">
        <v>20</v>
      </c>
      <c r="O4921" s="565" t="str">
        <f t="shared" si="797"/>
        <v>200101كاشي كاري با كاشي لعابي با سطح تا 2/5 دسيمتر مربع.</v>
      </c>
      <c r="P4921" s="630" t="s">
        <v>495</v>
      </c>
      <c r="Q4921" s="566">
        <v>20</v>
      </c>
      <c r="R4921" s="566" t="s">
        <v>1</v>
      </c>
      <c r="S4921" s="566" t="s">
        <v>25</v>
      </c>
      <c r="T4921" s="567" t="s">
        <v>4787</v>
      </c>
      <c r="U4921" s="625" t="s">
        <v>23</v>
      </c>
      <c r="V4921" s="568">
        <v>275500</v>
      </c>
      <c r="W4921" s="17"/>
    </row>
    <row r="4922" spans="14:24" ht="50.1" customHeight="1">
      <c r="N4922" s="9">
        <v>20</v>
      </c>
      <c r="O4922" s="565" t="str">
        <f t="shared" si="797"/>
        <v>200102كاشي كاري با كاشي لعابي با سطح بيش از 2/5 تا 3/5 دسيمتر مربع.</v>
      </c>
      <c r="P4922" s="620">
        <v>200102</v>
      </c>
      <c r="Q4922" s="566">
        <v>20</v>
      </c>
      <c r="R4922" s="566" t="s">
        <v>1</v>
      </c>
      <c r="S4922" s="566" t="s">
        <v>25</v>
      </c>
      <c r="T4922" s="567" t="s">
        <v>4788</v>
      </c>
      <c r="U4922" s="625" t="s">
        <v>23</v>
      </c>
      <c r="V4922" s="568">
        <v>317500</v>
      </c>
      <c r="W4922" s="17"/>
      <c r="X4922" s="554"/>
    </row>
    <row r="4923" spans="14:24" ht="50.1" customHeight="1">
      <c r="N4923" s="9">
        <v>20</v>
      </c>
      <c r="O4923" s="565" t="str">
        <f t="shared" si="797"/>
        <v>200103كاشي كاري با كاشي لعابي با سطح بيش از 3/5 تا 4 دسيمتر مربع.</v>
      </c>
      <c r="P4923" s="620">
        <v>200103</v>
      </c>
      <c r="Q4923" s="566">
        <v>20</v>
      </c>
      <c r="R4923" s="566" t="s">
        <v>1</v>
      </c>
      <c r="S4923" s="566" t="s">
        <v>25</v>
      </c>
      <c r="T4923" s="567" t="s">
        <v>4789</v>
      </c>
      <c r="U4923" s="625" t="s">
        <v>23</v>
      </c>
      <c r="V4923" s="568">
        <v>319500</v>
      </c>
      <c r="W4923" s="17"/>
      <c r="X4923" s="554"/>
    </row>
    <row r="4924" spans="14:24" ht="50.1" customHeight="1">
      <c r="N4924" s="9">
        <v>20</v>
      </c>
      <c r="O4924" s="565" t="str">
        <f t="shared" si="797"/>
        <v>200104كاشي كاري با كاشي لعابي با سطح بيش از 4 تا 4/5 دسيمتر مربع.</v>
      </c>
      <c r="P4924" s="620">
        <v>200104</v>
      </c>
      <c r="Q4924" s="566">
        <v>20</v>
      </c>
      <c r="R4924" s="566" t="s">
        <v>1</v>
      </c>
      <c r="S4924" s="566" t="s">
        <v>25</v>
      </c>
      <c r="T4924" s="567" t="s">
        <v>4790</v>
      </c>
      <c r="U4924" s="625" t="s">
        <v>23</v>
      </c>
      <c r="V4924" s="568">
        <v>317000</v>
      </c>
      <c r="W4924" s="17"/>
      <c r="X4924" s="554"/>
    </row>
    <row r="4925" spans="14:24" ht="50.1" customHeight="1">
      <c r="N4925" s="9">
        <v>20</v>
      </c>
      <c r="O4925" s="565" t="str">
        <f t="shared" si="797"/>
        <v>200105كاشي كاري با كاشي لعابي با سطح بيش از 4/5 تا 5 دسيمتر مربع.</v>
      </c>
      <c r="P4925" s="620">
        <v>200105</v>
      </c>
      <c r="Q4925" s="566">
        <v>20</v>
      </c>
      <c r="R4925" s="566" t="s">
        <v>1</v>
      </c>
      <c r="S4925" s="566" t="s">
        <v>25</v>
      </c>
      <c r="T4925" s="567" t="s">
        <v>4791</v>
      </c>
      <c r="U4925" s="625" t="s">
        <v>23</v>
      </c>
      <c r="V4925" s="568">
        <v>313000</v>
      </c>
      <c r="W4925" s="17"/>
      <c r="X4925" s="554"/>
    </row>
    <row r="4926" spans="14:24" ht="50.1" customHeight="1">
      <c r="N4926" s="9">
        <v>20</v>
      </c>
      <c r="O4926" s="565" t="str">
        <f t="shared" si="797"/>
        <v>200106كاشي كاري با كاشي لعابي با سطح بيش از 5 تا 6 دسيمتر مربع.</v>
      </c>
      <c r="P4926" s="620">
        <v>200106</v>
      </c>
      <c r="Q4926" s="566">
        <v>20</v>
      </c>
      <c r="R4926" s="566" t="s">
        <v>1</v>
      </c>
      <c r="S4926" s="566" t="s">
        <v>25</v>
      </c>
      <c r="T4926" s="567" t="s">
        <v>4792</v>
      </c>
      <c r="U4926" s="625" t="s">
        <v>23</v>
      </c>
      <c r="V4926" s="568">
        <v>309000</v>
      </c>
      <c r="W4926" s="17"/>
      <c r="X4926" s="554"/>
    </row>
    <row r="4927" spans="14:24" ht="50.1" customHeight="1">
      <c r="N4927" s="9">
        <v>20</v>
      </c>
      <c r="O4927" s="565" t="str">
        <f t="shared" si="797"/>
        <v>200107كاشي كاري با كاشي لعابي با سطح بيش از 6 تا 9 دسيمتر مربع.</v>
      </c>
      <c r="P4927" s="620">
        <v>200107</v>
      </c>
      <c r="Q4927" s="566">
        <v>20</v>
      </c>
      <c r="R4927" s="566" t="s">
        <v>1</v>
      </c>
      <c r="S4927" s="566" t="s">
        <v>25</v>
      </c>
      <c r="T4927" s="567" t="s">
        <v>4793</v>
      </c>
      <c r="U4927" s="625" t="s">
        <v>23</v>
      </c>
      <c r="V4927" s="568">
        <v>286000</v>
      </c>
      <c r="W4927" s="17"/>
      <c r="X4927" s="554"/>
    </row>
    <row r="4928" spans="14:24" ht="50.1" customHeight="1">
      <c r="N4928" s="9">
        <v>20</v>
      </c>
      <c r="O4928" s="565" t="str">
        <f t="shared" si="797"/>
        <v>200108كاشي كاري با كاشي لعابي با سطح بيش از 9 دسيمتر مربع.</v>
      </c>
      <c r="P4928" s="620">
        <v>200108</v>
      </c>
      <c r="Q4928" s="566">
        <v>20</v>
      </c>
      <c r="R4928" s="566" t="s">
        <v>1</v>
      </c>
      <c r="S4928" s="566" t="s">
        <v>25</v>
      </c>
      <c r="T4928" s="567" t="s">
        <v>4794</v>
      </c>
      <c r="U4928" s="625" t="s">
        <v>23</v>
      </c>
      <c r="V4928" s="568">
        <v>310500</v>
      </c>
      <c r="W4928" s="17"/>
      <c r="X4928" s="554"/>
    </row>
    <row r="4929" spans="14:24" ht="50.1" customHeight="1">
      <c r="N4929" s="9">
        <v>20</v>
      </c>
      <c r="O4929" s="565" t="str">
        <f t="shared" si="797"/>
        <v>200109کاشی کاری با کاشی لعابی استخری.</v>
      </c>
      <c r="P4929" s="620">
        <v>200109</v>
      </c>
      <c r="Q4929" s="566">
        <v>20</v>
      </c>
      <c r="R4929" s="566" t="s">
        <v>1</v>
      </c>
      <c r="S4929" s="566" t="s">
        <v>25</v>
      </c>
      <c r="T4929" s="567" t="s">
        <v>4795</v>
      </c>
      <c r="U4929" s="625" t="s">
        <v>23</v>
      </c>
      <c r="V4929" s="568">
        <v>470000</v>
      </c>
      <c r="W4929" s="17"/>
      <c r="X4929" s="554"/>
    </row>
    <row r="4930" spans="14:24" ht="50.1" customHeight="1">
      <c r="N4930" s="9">
        <v>20</v>
      </c>
      <c r="O4930" s="565" t="str">
        <f t="shared" si="797"/>
        <v>200201اضافه‌ بها به رديف‌هاي 200101 تا 200108 چنانچه در رديف‌هاي كاشي بجاي ملات از چسب استفاده شود.</v>
      </c>
      <c r="P4930" s="620">
        <v>200201</v>
      </c>
      <c r="Q4930" s="566">
        <v>20</v>
      </c>
      <c r="R4930" s="566" t="s">
        <v>1</v>
      </c>
      <c r="S4930" s="566" t="s">
        <v>25</v>
      </c>
      <c r="T4930" s="567" t="s">
        <v>4796</v>
      </c>
      <c r="U4930" s="625" t="s">
        <v>23</v>
      </c>
      <c r="V4930" s="568">
        <v>140000</v>
      </c>
      <c r="W4930" s="17"/>
      <c r="X4930" s="554"/>
    </row>
    <row r="4931" spans="14:24" ht="50.1" customHeight="1">
      <c r="N4931" s="9">
        <v>20</v>
      </c>
      <c r="O4931" s="565" t="str">
        <f t="shared" si="797"/>
        <v>200301نصب سراميك لعابدار با سطح 1 تا 2/5 دسيمتر مربع.</v>
      </c>
      <c r="P4931" s="620">
        <v>200301</v>
      </c>
      <c r="Q4931" s="566">
        <v>20</v>
      </c>
      <c r="R4931" s="566" t="s">
        <v>1</v>
      </c>
      <c r="S4931" s="566" t="s">
        <v>25</v>
      </c>
      <c r="T4931" s="567" t="s">
        <v>4797</v>
      </c>
      <c r="U4931" s="625" t="s">
        <v>23</v>
      </c>
      <c r="V4931" s="568">
        <v>274000</v>
      </c>
      <c r="W4931" s="17"/>
      <c r="X4931" s="554"/>
    </row>
    <row r="4932" spans="14:24" ht="50.1" customHeight="1">
      <c r="N4932" s="9">
        <v>20</v>
      </c>
      <c r="O4932" s="565" t="str">
        <f t="shared" si="797"/>
        <v>200302نصب سراميك لعابدار با سطح 2/5 تا 4 دسيمتر مربع.</v>
      </c>
      <c r="P4932" s="620">
        <v>200302</v>
      </c>
      <c r="Q4932" s="566">
        <v>20</v>
      </c>
      <c r="R4932" s="566" t="s">
        <v>1</v>
      </c>
      <c r="S4932" s="566" t="s">
        <v>25</v>
      </c>
      <c r="T4932" s="567" t="s">
        <v>4798</v>
      </c>
      <c r="U4932" s="625" t="s">
        <v>23</v>
      </c>
      <c r="V4932" s="568">
        <v>271500</v>
      </c>
      <c r="W4932" s="17"/>
      <c r="X4932" s="554"/>
    </row>
    <row r="4933" spans="14:24" ht="50.1" customHeight="1">
      <c r="N4933" s="9">
        <v>20</v>
      </c>
      <c r="O4933" s="565" t="str">
        <f t="shared" si="797"/>
        <v>200303نصب سراميك لعابدار با سطح 4 تا 5 دسيمتر مربع.</v>
      </c>
      <c r="P4933" s="620">
        <v>200303</v>
      </c>
      <c r="Q4933" s="566">
        <v>20</v>
      </c>
      <c r="R4933" s="566" t="s">
        <v>1</v>
      </c>
      <c r="S4933" s="566" t="s">
        <v>25</v>
      </c>
      <c r="T4933" s="567" t="s">
        <v>4799</v>
      </c>
      <c r="U4933" s="625" t="s">
        <v>23</v>
      </c>
      <c r="V4933" s="568">
        <v>266000</v>
      </c>
      <c r="W4933" s="17"/>
      <c r="X4933" s="554"/>
    </row>
    <row r="4934" spans="14:24" ht="50.1" customHeight="1">
      <c r="N4934" s="9">
        <v>20</v>
      </c>
      <c r="O4934" s="565" t="str">
        <f t="shared" si="797"/>
        <v>200304نصب سراميك لعابدار با سطح بيش از 5 تا 6 دسيمتر مربع.</v>
      </c>
      <c r="P4934" s="620">
        <v>200304</v>
      </c>
      <c r="Q4934" s="566">
        <v>20</v>
      </c>
      <c r="R4934" s="566" t="s">
        <v>1</v>
      </c>
      <c r="S4934" s="566" t="s">
        <v>25</v>
      </c>
      <c r="T4934" s="567" t="s">
        <v>4800</v>
      </c>
      <c r="U4934" s="625" t="s">
        <v>23</v>
      </c>
      <c r="V4934" s="568">
        <v>265000</v>
      </c>
      <c r="W4934" s="17"/>
      <c r="X4934" s="554"/>
    </row>
    <row r="4935" spans="14:24" ht="50.1" customHeight="1">
      <c r="N4935" s="9">
        <v>20</v>
      </c>
      <c r="O4935" s="565" t="str">
        <f t="shared" si="797"/>
        <v>200305نصب سراميك لعابدار با سطح بيش از 6 تا 8 دسيمتر مربع.</v>
      </c>
      <c r="P4935" s="620">
        <v>200305</v>
      </c>
      <c r="Q4935" s="566">
        <v>20</v>
      </c>
      <c r="R4935" s="566" t="s">
        <v>1</v>
      </c>
      <c r="S4935" s="566" t="s">
        <v>25</v>
      </c>
      <c r="T4935" s="567" t="s">
        <v>4801</v>
      </c>
      <c r="U4935" s="625" t="s">
        <v>23</v>
      </c>
      <c r="V4935" s="568">
        <v>239500</v>
      </c>
      <c r="W4935" s="17"/>
      <c r="X4935" s="554"/>
    </row>
    <row r="4936" spans="14:24" ht="50.1" customHeight="1">
      <c r="N4936" s="9">
        <v>20</v>
      </c>
      <c r="O4936" s="565" t="str">
        <f t="shared" si="797"/>
        <v>200306نصب سراميك لعابدار با سطح بيش از 8 تا 9 دسيمتر مربع.</v>
      </c>
      <c r="P4936" s="620">
        <v>200306</v>
      </c>
      <c r="Q4936" s="566">
        <v>20</v>
      </c>
      <c r="R4936" s="566" t="s">
        <v>1</v>
      </c>
      <c r="S4936" s="566" t="s">
        <v>25</v>
      </c>
      <c r="T4936" s="567" t="s">
        <v>4802</v>
      </c>
      <c r="U4936" s="625" t="s">
        <v>23</v>
      </c>
      <c r="V4936" s="568">
        <v>259000</v>
      </c>
      <c r="W4936" s="17"/>
      <c r="X4936" s="554"/>
    </row>
    <row r="4937" spans="14:24" ht="50.1" customHeight="1">
      <c r="N4937" s="9">
        <v>20</v>
      </c>
      <c r="O4937" s="565" t="str">
        <f t="shared" si="797"/>
        <v>200307نصب سراميك لعابدار با سطح بيش از 9 تا 11 دسيمتر مربع.</v>
      </c>
      <c r="P4937" s="620">
        <v>200307</v>
      </c>
      <c r="Q4937" s="566">
        <v>20</v>
      </c>
      <c r="R4937" s="566" t="s">
        <v>1</v>
      </c>
      <c r="S4937" s="566" t="s">
        <v>25</v>
      </c>
      <c r="T4937" s="567" t="s">
        <v>4803</v>
      </c>
      <c r="U4937" s="625" t="s">
        <v>23</v>
      </c>
      <c r="V4937" s="568">
        <v>261000</v>
      </c>
      <c r="W4937" s="17"/>
      <c r="X4937" s="554"/>
    </row>
    <row r="4938" spans="14:24" ht="50.1" customHeight="1">
      <c r="N4938" s="9">
        <v>20</v>
      </c>
      <c r="O4938" s="565" t="str">
        <f t="shared" si="797"/>
        <v>200308نصب سراميك لعابدار با سطح بيش از 11 تا 16 دسيمتر مربع.</v>
      </c>
      <c r="P4938" s="620">
        <v>200308</v>
      </c>
      <c r="Q4938" s="566">
        <v>20</v>
      </c>
      <c r="R4938" s="566" t="s">
        <v>1</v>
      </c>
      <c r="S4938" s="566" t="s">
        <v>25</v>
      </c>
      <c r="T4938" s="567" t="s">
        <v>4804</v>
      </c>
      <c r="U4938" s="625" t="s">
        <v>23</v>
      </c>
      <c r="V4938" s="568">
        <v>264500</v>
      </c>
      <c r="W4938" s="17"/>
      <c r="X4938" s="554"/>
    </row>
    <row r="4939" spans="14:24" ht="50.1" customHeight="1">
      <c r="N4939" s="9">
        <v>20</v>
      </c>
      <c r="O4939" s="565" t="str">
        <f t="shared" si="797"/>
        <v>200309نصب سراميك لعابدار با سطح بيش از 16 تا 22 دسيمتر مربع.</v>
      </c>
      <c r="P4939" s="620">
        <v>200309</v>
      </c>
      <c r="Q4939" s="566">
        <v>20</v>
      </c>
      <c r="R4939" s="566" t="s">
        <v>1</v>
      </c>
      <c r="S4939" s="566" t="s">
        <v>25</v>
      </c>
      <c r="T4939" s="567" t="s">
        <v>4805</v>
      </c>
      <c r="U4939" s="625" t="s">
        <v>23</v>
      </c>
      <c r="V4939" s="568">
        <v>262500</v>
      </c>
      <c r="W4939" s="17"/>
      <c r="X4939" s="554"/>
    </row>
    <row r="4940" spans="14:24" ht="50.1" customHeight="1">
      <c r="N4940" s="9">
        <v>20</v>
      </c>
      <c r="O4940" s="565" t="str">
        <f t="shared" si="797"/>
        <v>200401نصب سراميك ضد اسيد بدون لعاب.</v>
      </c>
      <c r="P4940" s="620">
        <v>200401</v>
      </c>
      <c r="Q4940" s="566">
        <v>20</v>
      </c>
      <c r="R4940" s="566" t="s">
        <v>1</v>
      </c>
      <c r="S4940" s="566" t="s">
        <v>25</v>
      </c>
      <c r="T4940" s="567" t="s">
        <v>4806</v>
      </c>
      <c r="U4940" s="625" t="s">
        <v>23</v>
      </c>
      <c r="V4940" s="568">
        <v>353500</v>
      </c>
      <c r="W4940" s="17"/>
      <c r="X4940" s="554"/>
    </row>
    <row r="4941" spans="14:24" ht="50.1" customHeight="1">
      <c r="N4941" s="9">
        <v>20</v>
      </c>
      <c r="O4941" s="565" t="str">
        <f t="shared" si="797"/>
        <v>200402نصب سراميك ضد اسيد لعابدار.</v>
      </c>
      <c r="P4941" s="620">
        <v>200402</v>
      </c>
      <c r="Q4941" s="566">
        <v>20</v>
      </c>
      <c r="R4941" s="566" t="s">
        <v>1</v>
      </c>
      <c r="S4941" s="566" t="s">
        <v>25</v>
      </c>
      <c r="T4941" s="567" t="s">
        <v>4807</v>
      </c>
      <c r="U4941" s="625" t="s">
        <v>23</v>
      </c>
      <c r="V4941" s="568">
        <v>364500</v>
      </c>
      <c r="W4941" s="17"/>
      <c r="X4941" s="554"/>
    </row>
    <row r="4942" spans="14:24" ht="50.1" customHeight="1">
      <c r="N4942" s="9">
        <v>20</v>
      </c>
      <c r="O4942" s="565" t="str">
        <f t="shared" si="797"/>
        <v>200501نصب سراميك گرانيتي مات.</v>
      </c>
      <c r="P4942" s="620">
        <v>200501</v>
      </c>
      <c r="Q4942" s="566">
        <v>20</v>
      </c>
      <c r="R4942" s="566" t="s">
        <v>1</v>
      </c>
      <c r="S4942" s="566" t="s">
        <v>25</v>
      </c>
      <c r="T4942" s="567" t="s">
        <v>4808</v>
      </c>
      <c r="U4942" s="625" t="s">
        <v>23</v>
      </c>
      <c r="V4942" s="568">
        <v>326500</v>
      </c>
      <c r="W4942" s="17"/>
      <c r="X4942" s="554"/>
    </row>
    <row r="4943" spans="14:24" ht="50.1" customHeight="1">
      <c r="N4943" s="9">
        <v>20</v>
      </c>
      <c r="O4943" s="565" t="str">
        <f t="shared" si="797"/>
        <v>200502اضافه بها به رديف 200501 چنانچه از سراميك كاليبره استفاده شود.</v>
      </c>
      <c r="P4943" s="620">
        <v>200502</v>
      </c>
      <c r="Q4943" s="566">
        <v>20</v>
      </c>
      <c r="R4943" s="566" t="s">
        <v>1</v>
      </c>
      <c r="S4943" s="566" t="s">
        <v>25</v>
      </c>
      <c r="T4943" s="567" t="s">
        <v>4809</v>
      </c>
      <c r="U4943" s="625" t="s">
        <v>23</v>
      </c>
      <c r="V4943" s="568">
        <v>153500</v>
      </c>
      <c r="W4943" s="17"/>
      <c r="X4943" s="554"/>
    </row>
    <row r="4944" spans="14:24" ht="50.1" customHeight="1">
      <c r="N4944" s="91" t="s">
        <v>621</v>
      </c>
      <c r="O4944" s="565" t="str">
        <f t="shared" si="797"/>
        <v>200503اضافه بها به رديف‌هاي 200501 و 200502 چنانچه سراميك ساب خورده سطح آن صيقلي باشد.</v>
      </c>
      <c r="P4944" s="620">
        <v>200503</v>
      </c>
      <c r="Q4944" s="566">
        <v>20</v>
      </c>
      <c r="R4944" s="566" t="s">
        <v>1</v>
      </c>
      <c r="S4944" s="566" t="s">
        <v>25</v>
      </c>
      <c r="T4944" s="567" t="s">
        <v>4810</v>
      </c>
      <c r="U4944" s="625" t="s">
        <v>23</v>
      </c>
      <c r="V4944" s="568">
        <v>264500</v>
      </c>
      <c r="W4944" s="17"/>
      <c r="X4944" s="554"/>
    </row>
    <row r="4945" spans="14:24" ht="50.1" customHeight="1">
      <c r="N4945" s="91" t="s">
        <v>621</v>
      </c>
      <c r="O4945" s="565" t="str">
        <f t="shared" si="797"/>
        <v>200504کاشی</v>
      </c>
      <c r="P4945" s="620">
        <v>200504</v>
      </c>
      <c r="Q4945" s="566">
        <v>20</v>
      </c>
      <c r="R4945" s="566" t="s">
        <v>1</v>
      </c>
      <c r="S4945" s="566" t="s">
        <v>25</v>
      </c>
      <c r="T4945" s="571" t="s">
        <v>626</v>
      </c>
      <c r="U4945" s="626" t="s">
        <v>23</v>
      </c>
      <c r="V4945" s="90">
        <v>10001</v>
      </c>
      <c r="W4945" s="17"/>
      <c r="X4945" s="554"/>
    </row>
    <row r="4946" spans="14:24" ht="50.1" customHeight="1">
      <c r="N4946" s="91" t="s">
        <v>621</v>
      </c>
      <c r="O4946" s="565" t="str">
        <f t="shared" si="797"/>
        <v>200505کاشی 1</v>
      </c>
      <c r="P4946" s="597" t="s">
        <v>627</v>
      </c>
      <c r="Q4946" s="566">
        <v>20</v>
      </c>
      <c r="R4946" s="566" t="s">
        <v>1</v>
      </c>
      <c r="S4946" s="566" t="s">
        <v>25</v>
      </c>
      <c r="T4946" s="571" t="s">
        <v>7071</v>
      </c>
      <c r="U4946" s="626" t="s">
        <v>23</v>
      </c>
      <c r="V4946" s="90">
        <v>10001</v>
      </c>
      <c r="W4946" s="17"/>
    </row>
    <row r="4947" spans="14:24" ht="50.1" customHeight="1">
      <c r="N4947" s="91" t="s">
        <v>621</v>
      </c>
      <c r="O4947" s="565" t="str">
        <f t="shared" si="797"/>
        <v>200506کاشی 2</v>
      </c>
      <c r="P4947" s="597" t="s">
        <v>628</v>
      </c>
      <c r="Q4947" s="566">
        <v>20</v>
      </c>
      <c r="R4947" s="566" t="s">
        <v>1</v>
      </c>
      <c r="S4947" s="566" t="s">
        <v>25</v>
      </c>
      <c r="T4947" s="571" t="s">
        <v>7072</v>
      </c>
      <c r="U4947" s="626" t="s">
        <v>23</v>
      </c>
      <c r="V4947" s="90">
        <v>10002</v>
      </c>
      <c r="W4947" s="17"/>
    </row>
    <row r="4948" spans="14:24" ht="50.1" customHeight="1">
      <c r="N4948" s="9">
        <v>21</v>
      </c>
      <c r="O4948" s="565" t="str">
        <f t="shared" si="797"/>
        <v>210101فرش كف با موزاييك سيماني ساده به ابعاد 25×25 سانتي‌متر، با 2/5 سانتي‌متر ماسه نرم زير آن و دوغاب‌ريزي.</v>
      </c>
      <c r="P4948" s="630" t="s">
        <v>496</v>
      </c>
      <c r="Q4948" s="566">
        <v>21</v>
      </c>
      <c r="R4948" s="566" t="s">
        <v>2</v>
      </c>
      <c r="S4948" s="566" t="s">
        <v>25</v>
      </c>
      <c r="T4948" s="567" t="s">
        <v>4811</v>
      </c>
      <c r="U4948" s="625" t="s">
        <v>23</v>
      </c>
      <c r="V4948" s="568">
        <v>160000</v>
      </c>
      <c r="W4948" s="17"/>
    </row>
    <row r="4949" spans="14:24" ht="50.1" customHeight="1">
      <c r="N4949" s="9">
        <v>21</v>
      </c>
      <c r="O4949" s="565" t="str">
        <f t="shared" si="797"/>
        <v>210102فرش كف با موزاييك سيماني ساده به ابعاد 30×30 سانتي‌متر، با 2/5 سانتي‌متر ماسه نرم زيرآن و دوغاب‌ريزي.</v>
      </c>
      <c r="P4949" s="620">
        <v>210102</v>
      </c>
      <c r="Q4949" s="566">
        <v>21</v>
      </c>
      <c r="R4949" s="566" t="s">
        <v>2</v>
      </c>
      <c r="S4949" s="566" t="s">
        <v>25</v>
      </c>
      <c r="T4949" s="567" t="s">
        <v>4812</v>
      </c>
      <c r="U4949" s="625" t="s">
        <v>23</v>
      </c>
      <c r="V4949" s="568">
        <v>155000</v>
      </c>
      <c r="W4949" s="17"/>
      <c r="X4949" s="554"/>
    </row>
    <row r="4950" spans="14:24" ht="50.1" customHeight="1">
      <c r="N4950" s="9">
        <v>21</v>
      </c>
      <c r="O4950" s="565" t="str">
        <f t="shared" si="797"/>
        <v>210103فرش كف باموزاييك سيماني ساده به ابعاد 25×25 سانتي‌متر.</v>
      </c>
      <c r="P4950" s="620">
        <v>210103</v>
      </c>
      <c r="Q4950" s="566">
        <v>21</v>
      </c>
      <c r="R4950" s="566" t="s">
        <v>2</v>
      </c>
      <c r="S4950" s="566" t="s">
        <v>25</v>
      </c>
      <c r="T4950" s="567" t="s">
        <v>4813</v>
      </c>
      <c r="U4950" s="625" t="s">
        <v>23</v>
      </c>
      <c r="V4950" s="568">
        <v>177500</v>
      </c>
      <c r="W4950" s="17"/>
      <c r="X4950" s="554"/>
    </row>
    <row r="4951" spans="14:24" ht="50.1" customHeight="1">
      <c r="N4951" s="9">
        <v>21</v>
      </c>
      <c r="O4951" s="565" t="str">
        <f t="shared" si="797"/>
        <v>210104فرش كف با موزاييك سيماني ساده به ابعاد 30×30 سانتي‌متر.</v>
      </c>
      <c r="P4951" s="620">
        <v>210104</v>
      </c>
      <c r="Q4951" s="566">
        <v>21</v>
      </c>
      <c r="R4951" s="566" t="s">
        <v>2</v>
      </c>
      <c r="S4951" s="566" t="s">
        <v>25</v>
      </c>
      <c r="T4951" s="567" t="s">
        <v>4814</v>
      </c>
      <c r="U4951" s="625" t="s">
        <v>23</v>
      </c>
      <c r="V4951" s="568">
        <v>173000</v>
      </c>
      <c r="W4951" s="17"/>
      <c r="X4951" s="554"/>
    </row>
    <row r="4952" spans="14:24" ht="50.1" customHeight="1">
      <c r="N4952" s="9">
        <v>21</v>
      </c>
      <c r="O4952" s="565" t="str">
        <f t="shared" si="797"/>
        <v>210201فرش كف با موزاييك ايراني به ابعاد 15×15 سانتي‌متر.</v>
      </c>
      <c r="P4952" s="620">
        <v>210201</v>
      </c>
      <c r="Q4952" s="566">
        <v>21</v>
      </c>
      <c r="R4952" s="566" t="s">
        <v>2</v>
      </c>
      <c r="S4952" s="566" t="s">
        <v>25</v>
      </c>
      <c r="T4952" s="567" t="s">
        <v>4815</v>
      </c>
      <c r="U4952" s="625" t="s">
        <v>23</v>
      </c>
      <c r="V4952" s="568">
        <v>251000</v>
      </c>
      <c r="W4952" s="17"/>
      <c r="X4952" s="554"/>
    </row>
    <row r="4953" spans="14:24" ht="50.1" customHeight="1">
      <c r="N4953" s="9">
        <v>21</v>
      </c>
      <c r="O4953" s="565" t="str">
        <f t="shared" si="797"/>
        <v>210202فرش كف با موزاييك ايراني به ابعاد 25×25 سانتي‌متر.</v>
      </c>
      <c r="P4953" s="620">
        <v>210202</v>
      </c>
      <c r="Q4953" s="566">
        <v>21</v>
      </c>
      <c r="R4953" s="566" t="s">
        <v>2</v>
      </c>
      <c r="S4953" s="566" t="s">
        <v>25</v>
      </c>
      <c r="T4953" s="567" t="s">
        <v>4816</v>
      </c>
      <c r="U4953" s="625" t="s">
        <v>23</v>
      </c>
      <c r="V4953" s="568">
        <v>198500</v>
      </c>
      <c r="W4953" s="17"/>
      <c r="X4953" s="554"/>
    </row>
    <row r="4954" spans="14:24" ht="50.1" customHeight="1">
      <c r="N4954" s="9">
        <v>21</v>
      </c>
      <c r="O4954" s="565" t="str">
        <f t="shared" si="797"/>
        <v>210203فرش كف با موزاييك ايراني به ابعاد 30×30 سانتي‌متر.</v>
      </c>
      <c r="P4954" s="620">
        <v>210203</v>
      </c>
      <c r="Q4954" s="566">
        <v>21</v>
      </c>
      <c r="R4954" s="566" t="s">
        <v>2</v>
      </c>
      <c r="S4954" s="566" t="s">
        <v>25</v>
      </c>
      <c r="T4954" s="567" t="s">
        <v>4817</v>
      </c>
      <c r="U4954" s="625" t="s">
        <v>23</v>
      </c>
      <c r="V4954" s="568">
        <v>193500</v>
      </c>
      <c r="W4954" s="17"/>
      <c r="X4954" s="554"/>
    </row>
    <row r="4955" spans="14:24" ht="50.1" customHeight="1">
      <c r="N4955" s="9">
        <v>21</v>
      </c>
      <c r="O4955" s="565" t="str">
        <f t="shared" si="797"/>
        <v>210204فرش كف با موزاييك ايراني به ابعاد 40×40 سانتي‌متر.</v>
      </c>
      <c r="P4955" s="620">
        <v>210204</v>
      </c>
      <c r="Q4955" s="566">
        <v>21</v>
      </c>
      <c r="R4955" s="566" t="s">
        <v>2</v>
      </c>
      <c r="S4955" s="566" t="s">
        <v>25</v>
      </c>
      <c r="T4955" s="567" t="s">
        <v>4818</v>
      </c>
      <c r="U4955" s="625" t="s">
        <v>23</v>
      </c>
      <c r="V4955" s="568">
        <v>199000</v>
      </c>
      <c r="W4955" s="17"/>
      <c r="X4955" s="554"/>
    </row>
    <row r="4956" spans="14:24" ht="50.1" customHeight="1">
      <c r="N4956" s="9">
        <v>21</v>
      </c>
      <c r="O4956" s="565" t="str">
        <f t="shared" ref="O4956:O5019" si="798">LEFT(CONCATENATE(P4956,T4956),252)</f>
        <v>210301فرش كف با موزاييك فرنگي با خرده سنگ‌هاي تا نمره 4 به ابعاد 15×15 سانتي‌متر.</v>
      </c>
      <c r="P4956" s="620">
        <v>210301</v>
      </c>
      <c r="Q4956" s="566">
        <v>21</v>
      </c>
      <c r="R4956" s="566" t="s">
        <v>2</v>
      </c>
      <c r="S4956" s="566" t="s">
        <v>25</v>
      </c>
      <c r="T4956" s="567" t="s">
        <v>4819</v>
      </c>
      <c r="U4956" s="625" t="s">
        <v>23</v>
      </c>
      <c r="V4956" s="568">
        <v>261000</v>
      </c>
      <c r="W4956" s="17"/>
      <c r="X4956" s="554"/>
    </row>
    <row r="4957" spans="14:24" ht="50.1" customHeight="1">
      <c r="N4957" s="9">
        <v>21</v>
      </c>
      <c r="O4957" s="565" t="str">
        <f t="shared" si="798"/>
        <v>210302فرش كف با موزاييك فرنگي با خرده سنگ‌هاي تا نمره 4 به ابعاد 25×25 سانتي‌متر.</v>
      </c>
      <c r="P4957" s="620">
        <v>210302</v>
      </c>
      <c r="Q4957" s="566">
        <v>21</v>
      </c>
      <c r="R4957" s="566" t="s">
        <v>2</v>
      </c>
      <c r="S4957" s="566" t="s">
        <v>25</v>
      </c>
      <c r="T4957" s="567" t="s">
        <v>4820</v>
      </c>
      <c r="U4957" s="625" t="s">
        <v>23</v>
      </c>
      <c r="V4957" s="568">
        <v>207000</v>
      </c>
      <c r="W4957" s="17"/>
      <c r="X4957" s="554"/>
    </row>
    <row r="4958" spans="14:24" ht="50.1" customHeight="1">
      <c r="N4958" s="9">
        <v>21</v>
      </c>
      <c r="O4958" s="565" t="str">
        <f t="shared" si="798"/>
        <v>210303فرش كف با موزاييك فرنگي با خرده سنگ‌هاي تا نمره 4 به ابعاد30×30 سانتي‌متر.</v>
      </c>
      <c r="P4958" s="620">
        <v>210303</v>
      </c>
      <c r="Q4958" s="566">
        <v>21</v>
      </c>
      <c r="R4958" s="566" t="s">
        <v>2</v>
      </c>
      <c r="S4958" s="566" t="s">
        <v>25</v>
      </c>
      <c r="T4958" s="567" t="s">
        <v>4821</v>
      </c>
      <c r="U4958" s="625" t="s">
        <v>23</v>
      </c>
      <c r="V4958" s="568">
        <v>202000</v>
      </c>
      <c r="W4958" s="17"/>
      <c r="X4958" s="554"/>
    </row>
    <row r="4959" spans="14:24" ht="50.1" customHeight="1">
      <c r="N4959" s="9">
        <v>21</v>
      </c>
      <c r="O4959" s="565" t="str">
        <f t="shared" si="798"/>
        <v>210304فرش كف با موزاييك فرنگي با خرده سنگ‌هاي تا نمره 4 به ابعاد 40×40 سانتي‌متر.</v>
      </c>
      <c r="P4959" s="620">
        <v>210304</v>
      </c>
      <c r="Q4959" s="566">
        <v>21</v>
      </c>
      <c r="R4959" s="566" t="s">
        <v>2</v>
      </c>
      <c r="S4959" s="566" t="s">
        <v>25</v>
      </c>
      <c r="T4959" s="567" t="s">
        <v>4822</v>
      </c>
      <c r="U4959" s="625" t="s">
        <v>23</v>
      </c>
      <c r="V4959" s="568">
        <v>218000</v>
      </c>
      <c r="W4959" s="17"/>
      <c r="X4959" s="554"/>
    </row>
    <row r="4960" spans="14:24" ht="50.1" customHeight="1">
      <c r="N4960" s="9">
        <v>21</v>
      </c>
      <c r="O4960" s="565" t="str">
        <f t="shared" si="798"/>
        <v>210401اضافه بها به رديف‌هاي 210301 تا 210304، در صورتي كه سنگ‌هاي نمره 5 يا بيشتردر آن‌ها به كار رود.</v>
      </c>
      <c r="P4960" s="620">
        <v>210401</v>
      </c>
      <c r="Q4960" s="566">
        <v>21</v>
      </c>
      <c r="R4960" s="566" t="s">
        <v>2</v>
      </c>
      <c r="S4960" s="566" t="s">
        <v>25</v>
      </c>
      <c r="T4960" s="567" t="s">
        <v>4823</v>
      </c>
      <c r="U4960" s="625" t="s">
        <v>23</v>
      </c>
      <c r="V4960" s="568">
        <v>34000</v>
      </c>
      <c r="W4960" s="17"/>
      <c r="X4960" s="554"/>
    </row>
    <row r="4961" spans="14:24" ht="50.1" customHeight="1">
      <c r="N4961" s="9">
        <v>21</v>
      </c>
      <c r="O4961" s="565" t="str">
        <f t="shared" si="798"/>
        <v>210402اضافه بها به رديف‌هاي 210303 و 210304، در صورتي كه لاشه سنگ‌هاي درشت مرمر يا مرمريت در آن به كاررود.</v>
      </c>
      <c r="P4961" s="620">
        <v>210402</v>
      </c>
      <c r="Q4961" s="566">
        <v>21</v>
      </c>
      <c r="R4961" s="566" t="s">
        <v>2</v>
      </c>
      <c r="S4961" s="566" t="s">
        <v>25</v>
      </c>
      <c r="T4961" s="567" t="s">
        <v>4824</v>
      </c>
      <c r="U4961" s="625" t="s">
        <v>23</v>
      </c>
      <c r="V4961" s="568">
        <v>26300</v>
      </c>
      <c r="W4961" s="17"/>
      <c r="X4961" s="554"/>
    </row>
    <row r="4962" spans="14:24" ht="50.1" customHeight="1">
      <c r="N4962" s="9">
        <v>21</v>
      </c>
      <c r="O4962" s="565" t="str">
        <f t="shared" si="798"/>
        <v>210501فرش كف با موزاييك ماشيني ايراني.</v>
      </c>
      <c r="P4962" s="620">
        <v>210501</v>
      </c>
      <c r="Q4962" s="566">
        <v>21</v>
      </c>
      <c r="R4962" s="566" t="s">
        <v>2</v>
      </c>
      <c r="S4962" s="566" t="s">
        <v>25</v>
      </c>
      <c r="T4962" s="567" t="s">
        <v>4825</v>
      </c>
      <c r="U4962" s="625" t="s">
        <v>23</v>
      </c>
      <c r="V4962" s="568">
        <v>193000</v>
      </c>
      <c r="W4962" s="17"/>
      <c r="X4962" s="554"/>
    </row>
    <row r="4963" spans="14:24" ht="50.1" customHeight="1">
      <c r="N4963" s="9">
        <v>21</v>
      </c>
      <c r="O4963" s="565" t="str">
        <f t="shared" si="798"/>
        <v>210502فرش كف با موزاييك ماشيني فرنگي.</v>
      </c>
      <c r="P4963" s="620">
        <v>210502</v>
      </c>
      <c r="Q4963" s="566">
        <v>21</v>
      </c>
      <c r="R4963" s="566" t="s">
        <v>2</v>
      </c>
      <c r="S4963" s="566" t="s">
        <v>25</v>
      </c>
      <c r="T4963" s="567" t="s">
        <v>4826</v>
      </c>
      <c r="U4963" s="625" t="s">
        <v>23</v>
      </c>
      <c r="V4963" s="568">
        <v>231500</v>
      </c>
      <c r="W4963" s="17"/>
      <c r="X4963" s="554"/>
    </row>
    <row r="4964" spans="14:24" ht="50.1" customHeight="1">
      <c r="N4964" s="9">
        <v>21</v>
      </c>
      <c r="O4964" s="565" t="str">
        <f t="shared" si="798"/>
        <v>210503فرش كف با موزاييك ماشيني طرح گرانيت.</v>
      </c>
      <c r="P4964" s="620">
        <v>210503</v>
      </c>
      <c r="Q4964" s="566">
        <v>21</v>
      </c>
      <c r="R4964" s="566" t="s">
        <v>2</v>
      </c>
      <c r="S4964" s="566" t="s">
        <v>25</v>
      </c>
      <c r="T4964" s="567" t="s">
        <v>4827</v>
      </c>
      <c r="U4964" s="625" t="s">
        <v>23</v>
      </c>
      <c r="V4964" s="568">
        <v>231500</v>
      </c>
      <c r="W4964" s="17"/>
      <c r="X4964" s="554"/>
    </row>
    <row r="4965" spans="14:24" ht="50.1" customHeight="1">
      <c r="N4965" s="9">
        <v>21</v>
      </c>
      <c r="O4965" s="565" t="str">
        <f t="shared" si="798"/>
        <v>210504فرش كف با موزاييك ماشيني آجدار ايراني.</v>
      </c>
      <c r="P4965" s="620">
        <v>210504</v>
      </c>
      <c r="Q4965" s="566">
        <v>21</v>
      </c>
      <c r="R4965" s="566" t="s">
        <v>2</v>
      </c>
      <c r="S4965" s="566" t="s">
        <v>25</v>
      </c>
      <c r="T4965" s="567" t="s">
        <v>4828</v>
      </c>
      <c r="U4965" s="625" t="s">
        <v>23</v>
      </c>
      <c r="V4965" s="568">
        <v>193000</v>
      </c>
      <c r="W4965" s="17"/>
      <c r="X4965" s="554"/>
    </row>
    <row r="4966" spans="14:24" ht="50.1" customHeight="1">
      <c r="N4966" s="9">
        <v>21</v>
      </c>
      <c r="O4966" s="565" t="str">
        <f t="shared" si="798"/>
        <v>210505فرش كف با موزاييك ماشيني آجدار فرنگي.</v>
      </c>
      <c r="P4966" s="620">
        <v>210505</v>
      </c>
      <c r="Q4966" s="566">
        <v>21</v>
      </c>
      <c r="R4966" s="566" t="s">
        <v>2</v>
      </c>
      <c r="S4966" s="566" t="s">
        <v>25</v>
      </c>
      <c r="T4966" s="567" t="s">
        <v>4829</v>
      </c>
      <c r="U4966" s="625" t="s">
        <v>23</v>
      </c>
      <c r="V4966" s="568">
        <v>221000</v>
      </c>
      <c r="W4966" s="17"/>
      <c r="X4966" s="554"/>
    </row>
    <row r="4967" spans="14:24" ht="50.1" customHeight="1">
      <c r="N4967" s="9">
        <v>21</v>
      </c>
      <c r="O4967" s="565" t="str">
        <f t="shared" si="798"/>
        <v>210506تهيه مصالح و اجراي موزاييك ويبره‌اي كارخانه‌اي (واش بتن) با هر نوع ملات.</v>
      </c>
      <c r="P4967" s="620">
        <v>210506</v>
      </c>
      <c r="Q4967" s="566">
        <v>21</v>
      </c>
      <c r="R4967" s="566" t="s">
        <v>2</v>
      </c>
      <c r="S4967" s="566" t="s">
        <v>25</v>
      </c>
      <c r="T4967" s="567" t="s">
        <v>4830</v>
      </c>
      <c r="U4967" s="625" t="s">
        <v>23</v>
      </c>
      <c r="V4967" s="568">
        <v>251000</v>
      </c>
      <c r="W4967" s="17"/>
      <c r="X4967" s="554"/>
    </row>
    <row r="4968" spans="14:24" ht="50.1" customHeight="1">
      <c r="N4968" s="91" t="s">
        <v>630</v>
      </c>
      <c r="O4968" s="565" t="str">
        <f t="shared" si="798"/>
        <v>210507موزاییک</v>
      </c>
      <c r="P4968" s="620">
        <v>210507</v>
      </c>
      <c r="Q4968" s="566">
        <v>21</v>
      </c>
      <c r="R4968" s="566" t="s">
        <v>2</v>
      </c>
      <c r="S4968" s="566" t="s">
        <v>25</v>
      </c>
      <c r="T4968" s="571" t="s">
        <v>629</v>
      </c>
      <c r="U4968" s="626" t="s">
        <v>23</v>
      </c>
      <c r="V4968" s="90">
        <v>10000</v>
      </c>
      <c r="W4968" s="17"/>
    </row>
    <row r="4969" spans="14:24" ht="50.1" customHeight="1">
      <c r="N4969" s="91" t="s">
        <v>630</v>
      </c>
      <c r="O4969" s="565" t="str">
        <f t="shared" si="798"/>
        <v>210508موزاییک 1</v>
      </c>
      <c r="P4969" s="620">
        <v>210508</v>
      </c>
      <c r="Q4969" s="566">
        <v>21</v>
      </c>
      <c r="R4969" s="566" t="s">
        <v>2</v>
      </c>
      <c r="S4969" s="566" t="s">
        <v>25</v>
      </c>
      <c r="T4969" s="571" t="s">
        <v>7007</v>
      </c>
      <c r="U4969" s="626" t="s">
        <v>23</v>
      </c>
      <c r="V4969" s="90">
        <v>10001</v>
      </c>
      <c r="W4969" s="17"/>
    </row>
    <row r="4970" spans="14:24" ht="50.1" customHeight="1">
      <c r="N4970" s="91" t="s">
        <v>630</v>
      </c>
      <c r="O4970" s="565" t="str">
        <f t="shared" si="798"/>
        <v>210509موزاییک 2</v>
      </c>
      <c r="P4970" s="620">
        <v>210509</v>
      </c>
      <c r="Q4970" s="566">
        <v>21</v>
      </c>
      <c r="R4970" s="566" t="s">
        <v>2</v>
      </c>
      <c r="S4970" s="566" t="s">
        <v>25</v>
      </c>
      <c r="T4970" s="571" t="s">
        <v>7008</v>
      </c>
      <c r="U4970" s="626" t="s">
        <v>23</v>
      </c>
      <c r="V4970" s="90">
        <v>10002</v>
      </c>
      <c r="W4970" s="17"/>
    </row>
    <row r="4971" spans="14:24" ht="50.1" customHeight="1">
      <c r="N4971" s="9">
        <v>22</v>
      </c>
      <c r="O4971" s="565" t="str">
        <f t="shared" si="798"/>
        <v>220101تهيه و نصب سنگ پلاك در سطوح افقي از نوع تراورتن سفيد به ‌ضخامت 1/5 تا 2 سانتي‌متر.</v>
      </c>
      <c r="P4971" s="621">
        <v>220101</v>
      </c>
      <c r="Q4971" s="566">
        <v>22</v>
      </c>
      <c r="R4971" s="566" t="s">
        <v>3</v>
      </c>
      <c r="S4971" s="566" t="s">
        <v>25</v>
      </c>
      <c r="T4971" s="567" t="s">
        <v>4831</v>
      </c>
      <c r="U4971" s="625" t="s">
        <v>23</v>
      </c>
      <c r="V4971" s="568">
        <v>1053000</v>
      </c>
      <c r="W4971" s="17"/>
    </row>
    <row r="4972" spans="14:24" ht="50.1" customHeight="1">
      <c r="N4972" s="9">
        <v>22</v>
      </c>
      <c r="O4972" s="565" t="str">
        <f t="shared" si="798"/>
        <v>220102تهيه و نصب سنگ پلاك در سطوح افقي از نوع تراورتن ليمويي آذرشهر به‌ ضخامت 1/5 تا 2 سانتي‌متر.</v>
      </c>
      <c r="P4972" s="620">
        <v>220102</v>
      </c>
      <c r="Q4972" s="566">
        <v>22</v>
      </c>
      <c r="R4972" s="566" t="s">
        <v>3</v>
      </c>
      <c r="S4972" s="566" t="s">
        <v>25</v>
      </c>
      <c r="T4972" s="567" t="s">
        <v>4832</v>
      </c>
      <c r="U4972" s="625" t="s">
        <v>23</v>
      </c>
      <c r="V4972" s="568">
        <v>722500</v>
      </c>
      <c r="W4972" s="17"/>
      <c r="X4972" s="554"/>
    </row>
    <row r="4973" spans="14:24" ht="50.1" customHeight="1">
      <c r="N4973" s="9">
        <v>22</v>
      </c>
      <c r="O4973" s="565" t="str">
        <f t="shared" si="798"/>
        <v>220103تهيه و نصب سنگ پلاك در سطوح افقي از نوع تراورتن قرمز آذر شهر به ‌ضخامت 1/5 تا 2 سانتي‌متر.</v>
      </c>
      <c r="P4973" s="620">
        <v>220103</v>
      </c>
      <c r="Q4973" s="566">
        <v>22</v>
      </c>
      <c r="R4973" s="566" t="s">
        <v>3</v>
      </c>
      <c r="S4973" s="566" t="s">
        <v>25</v>
      </c>
      <c r="T4973" s="567" t="s">
        <v>4833</v>
      </c>
      <c r="U4973" s="625" t="s">
        <v>23</v>
      </c>
      <c r="V4973" s="568">
        <v>720500</v>
      </c>
      <c r="W4973" s="17"/>
      <c r="X4973" s="554"/>
    </row>
    <row r="4974" spans="14:24" ht="50.1" customHeight="1">
      <c r="N4974" s="9">
        <v>22</v>
      </c>
      <c r="O4974" s="565" t="str">
        <f t="shared" si="798"/>
        <v>220104تهيه و نصب سنگ پلاك لاشه تراورتن براي كف.</v>
      </c>
      <c r="P4974" s="620">
        <v>220104</v>
      </c>
      <c r="Q4974" s="566">
        <v>22</v>
      </c>
      <c r="R4974" s="566" t="s">
        <v>3</v>
      </c>
      <c r="S4974" s="566" t="s">
        <v>25</v>
      </c>
      <c r="T4974" s="567" t="s">
        <v>4834</v>
      </c>
      <c r="U4974" s="625" t="s">
        <v>23</v>
      </c>
      <c r="V4974" s="568">
        <v>294500</v>
      </c>
      <c r="W4974" s="17"/>
      <c r="X4974" s="554"/>
    </row>
    <row r="4975" spans="14:24" ht="50.1" customHeight="1">
      <c r="N4975" s="9">
        <v>22</v>
      </c>
      <c r="O4975" s="565" t="str">
        <f t="shared" si="798"/>
        <v>220201تهيه و نصب سنگ پلاك سياه لاشتر اصفهان در سطوح افقي، به ضخامت 1/5 تا 2 سانتي‌متر.</v>
      </c>
      <c r="P4975" s="620">
        <v>220201</v>
      </c>
      <c r="Q4975" s="566">
        <v>22</v>
      </c>
      <c r="R4975" s="566" t="s">
        <v>3</v>
      </c>
      <c r="S4975" s="566" t="s">
        <v>25</v>
      </c>
      <c r="T4975" s="567" t="s">
        <v>4835</v>
      </c>
      <c r="U4975" s="625" t="s">
        <v>23</v>
      </c>
      <c r="V4975" s="568">
        <v>423000</v>
      </c>
      <c r="W4975" s="17"/>
      <c r="X4975" s="554"/>
    </row>
    <row r="4976" spans="14:24" ht="50.1" customHeight="1">
      <c r="N4976" s="9">
        <v>22</v>
      </c>
      <c r="O4976" s="565" t="str">
        <f t="shared" si="798"/>
        <v>220202تهيه و نصب سنگ پلاك سياه نجف آباد در سطوح افقي به ضخامت 1/5 تا 2 سانتي‌متر.</v>
      </c>
      <c r="P4976" s="620">
        <v>220202</v>
      </c>
      <c r="Q4976" s="566">
        <v>22</v>
      </c>
      <c r="R4976" s="566" t="s">
        <v>3</v>
      </c>
      <c r="S4976" s="566" t="s">
        <v>25</v>
      </c>
      <c r="T4976" s="567" t="s">
        <v>4836</v>
      </c>
      <c r="U4976" s="625" t="s">
        <v>23</v>
      </c>
      <c r="V4976" s="568">
        <v>685500</v>
      </c>
      <c r="W4976" s="17"/>
      <c r="X4976" s="554"/>
    </row>
    <row r="4977" spans="14:24" ht="50.1" customHeight="1">
      <c r="N4977" s="9">
        <v>22</v>
      </c>
      <c r="O4977" s="565" t="str">
        <f t="shared" si="798"/>
        <v>220301تهيه و نصب سنگ پلاك مرمريت گوهره خرم آباد در سطوح افقي به ضخامت 1/5 تا 2 سانتي‌متر.</v>
      </c>
      <c r="P4977" s="620">
        <v>220301</v>
      </c>
      <c r="Q4977" s="566">
        <v>22</v>
      </c>
      <c r="R4977" s="566" t="s">
        <v>3</v>
      </c>
      <c r="S4977" s="566" t="s">
        <v>25</v>
      </c>
      <c r="T4977" s="567" t="s">
        <v>4837</v>
      </c>
      <c r="U4977" s="625" t="s">
        <v>23</v>
      </c>
      <c r="V4977" s="568">
        <v>450500</v>
      </c>
      <c r="W4977" s="17"/>
      <c r="X4977" s="554"/>
    </row>
    <row r="4978" spans="14:24" ht="50.1" customHeight="1">
      <c r="N4978" s="9">
        <v>22</v>
      </c>
      <c r="O4978" s="565" t="str">
        <f t="shared" si="798"/>
        <v>220302تهيه و نصب سنگ پلاك قرمز سنندج در سطوح افقي به ضخامت 1/5 تا 2 سانتي‌متر.</v>
      </c>
      <c r="P4978" s="620">
        <v>220302</v>
      </c>
      <c r="Q4978" s="566">
        <v>22</v>
      </c>
      <c r="R4978" s="566" t="s">
        <v>3</v>
      </c>
      <c r="S4978" s="566" t="s">
        <v>25</v>
      </c>
      <c r="T4978" s="567" t="s">
        <v>4838</v>
      </c>
      <c r="U4978" s="625" t="s">
        <v>23</v>
      </c>
      <c r="V4978" s="568">
        <v>595000</v>
      </c>
      <c r="W4978" s="17"/>
      <c r="X4978" s="554"/>
    </row>
    <row r="4979" spans="14:24" ht="50.1" customHeight="1">
      <c r="N4979" s="9">
        <v>22</v>
      </c>
      <c r="O4979" s="565" t="str">
        <f t="shared" si="798"/>
        <v>220303تهيه و نصب سنگ پلاك مرمريت كرم و يا صورتي آباده در سطوح افقي به ضخامت 1/5 تا 2 سانتي‌متر.</v>
      </c>
      <c r="P4979" s="620">
        <v>220303</v>
      </c>
      <c r="Q4979" s="566">
        <v>22</v>
      </c>
      <c r="R4979" s="566" t="s">
        <v>3</v>
      </c>
      <c r="S4979" s="566" t="s">
        <v>25</v>
      </c>
      <c r="T4979" s="567" t="s">
        <v>4839</v>
      </c>
      <c r="U4979" s="625" t="s">
        <v>23</v>
      </c>
      <c r="V4979" s="568">
        <v>529000</v>
      </c>
      <c r="W4979" s="17"/>
      <c r="X4979" s="554"/>
    </row>
    <row r="4980" spans="14:24" ht="50.1" customHeight="1">
      <c r="N4980" s="9">
        <v>22</v>
      </c>
      <c r="O4980" s="565" t="str">
        <f t="shared" si="798"/>
        <v>220304تهيه و نصب سنگ پلاك مرمريت كرم و يا صورتي كرمان در سطوح افقي به ضخامت 1/5 تا 2 سانتي‌متر.</v>
      </c>
      <c r="P4980" s="620">
        <v>220304</v>
      </c>
      <c r="Q4980" s="566">
        <v>22</v>
      </c>
      <c r="R4980" s="566" t="s">
        <v>3</v>
      </c>
      <c r="S4980" s="566" t="s">
        <v>25</v>
      </c>
      <c r="T4980" s="567" t="s">
        <v>4840</v>
      </c>
      <c r="U4980" s="625" t="s">
        <v>23</v>
      </c>
      <c r="V4980" s="568">
        <v>570000</v>
      </c>
      <c r="W4980" s="17"/>
      <c r="X4980" s="554"/>
    </row>
    <row r="4981" spans="14:24" ht="50.1" customHeight="1">
      <c r="N4981" s="9">
        <v>22</v>
      </c>
      <c r="O4981" s="565" t="str">
        <f t="shared" si="798"/>
        <v>220305تهيه و نصب سنگ پلاك مرمريت صورتي بجستان يا انارک در سطوح افقي به ضخامت 1/5 تا 2 سانتي‌متر.</v>
      </c>
      <c r="P4981" s="620">
        <v>220305</v>
      </c>
      <c r="Q4981" s="566">
        <v>22</v>
      </c>
      <c r="R4981" s="566" t="s">
        <v>3</v>
      </c>
      <c r="S4981" s="566" t="s">
        <v>25</v>
      </c>
      <c r="T4981" s="567" t="s">
        <v>4841</v>
      </c>
      <c r="U4981" s="625" t="s">
        <v>23</v>
      </c>
      <c r="V4981" s="568">
        <v>489500</v>
      </c>
      <c r="W4981" s="17"/>
      <c r="X4981" s="554"/>
    </row>
    <row r="4982" spans="14:24" ht="50.1" customHeight="1">
      <c r="N4982" s="9">
        <v>22</v>
      </c>
      <c r="O4982" s="565" t="str">
        <f t="shared" si="798"/>
        <v>220306تهيه و نصب سنگ پلاك مرمريت جوشقان در سطوح افقي به ضخامت 1/5 تا 2 سانتي‌متر.</v>
      </c>
      <c r="P4982" s="620">
        <v>220306</v>
      </c>
      <c r="Q4982" s="566">
        <v>22</v>
      </c>
      <c r="R4982" s="566" t="s">
        <v>3</v>
      </c>
      <c r="S4982" s="566" t="s">
        <v>25</v>
      </c>
      <c r="T4982" s="567" t="s">
        <v>4842</v>
      </c>
      <c r="U4982" s="625" t="s">
        <v>23</v>
      </c>
      <c r="V4982" s="568">
        <v>542000</v>
      </c>
      <c r="W4982" s="17"/>
      <c r="X4982" s="554"/>
    </row>
    <row r="4983" spans="14:24" ht="50.1" customHeight="1">
      <c r="N4983" s="9">
        <v>22</v>
      </c>
      <c r="O4983" s="565" t="str">
        <f t="shared" si="798"/>
        <v>220307تهيه و نصب سنگ پلاك مرمريت سميرم درسطوح افقي به ضخامت 1/5 تا 2 سانتي‌متر.</v>
      </c>
      <c r="P4983" s="620">
        <v>220307</v>
      </c>
      <c r="Q4983" s="566">
        <v>22</v>
      </c>
      <c r="R4983" s="566" t="s">
        <v>3</v>
      </c>
      <c r="S4983" s="566" t="s">
        <v>25</v>
      </c>
      <c r="T4983" s="567" t="s">
        <v>4843</v>
      </c>
      <c r="U4983" s="625" t="s">
        <v>23</v>
      </c>
      <c r="V4983" s="568">
        <v>443000</v>
      </c>
      <c r="W4983" s="17"/>
      <c r="X4983" s="554"/>
    </row>
    <row r="4984" spans="14:24" ht="50.1" customHeight="1">
      <c r="N4984" s="9">
        <v>22</v>
      </c>
      <c r="O4984" s="565" t="str">
        <f t="shared" si="798"/>
        <v>220308تهيه و نصب سنگ پلاك مرمريت بوژان در سطوح افقي به ضخامت 1/5 تا 2 سانتي‌متر.</v>
      </c>
      <c r="P4984" s="620">
        <v>220308</v>
      </c>
      <c r="Q4984" s="566">
        <v>22</v>
      </c>
      <c r="R4984" s="566" t="s">
        <v>3</v>
      </c>
      <c r="S4984" s="566" t="s">
        <v>25</v>
      </c>
      <c r="T4984" s="567" t="s">
        <v>4844</v>
      </c>
      <c r="U4984" s="625" t="s">
        <v>23</v>
      </c>
      <c r="V4984" s="568">
        <v>413500</v>
      </c>
      <c r="W4984" s="17"/>
      <c r="X4984" s="554"/>
    </row>
    <row r="4985" spans="14:24" ht="50.1" customHeight="1">
      <c r="N4985" s="9">
        <v>22</v>
      </c>
      <c r="O4985" s="565" t="str">
        <f t="shared" si="798"/>
        <v>220309تهيه و نصب سنگ پلاك مرمريت گندمك در سطوح افقي به ضخامت 1/5 تا 2 سانتي‌متر.</v>
      </c>
      <c r="P4985" s="620">
        <v>220309</v>
      </c>
      <c r="Q4985" s="566">
        <v>22</v>
      </c>
      <c r="R4985" s="566" t="s">
        <v>3</v>
      </c>
      <c r="S4985" s="566" t="s">
        <v>25</v>
      </c>
      <c r="T4985" s="567" t="s">
        <v>4845</v>
      </c>
      <c r="U4985" s="625" t="s">
        <v>23</v>
      </c>
      <c r="V4985" s="568">
        <v>508500</v>
      </c>
      <c r="W4985" s="17"/>
      <c r="X4985" s="554"/>
    </row>
    <row r="4986" spans="14:24" ht="50.1" customHeight="1">
      <c r="N4986" s="9">
        <v>22</v>
      </c>
      <c r="O4986" s="565" t="str">
        <f t="shared" si="798"/>
        <v>220310تهيه و نصب سنگ پلاك مرمريت کاشمر يا خور و بيابانک در سطوح افقي به ضخامت 1/5 تا 2 سانتي‌متر.</v>
      </c>
      <c r="P4986" s="620">
        <v>220310</v>
      </c>
      <c r="Q4986" s="566">
        <v>22</v>
      </c>
      <c r="R4986" s="566" t="s">
        <v>3</v>
      </c>
      <c r="S4986" s="566" t="s">
        <v>25</v>
      </c>
      <c r="T4986" s="567" t="s">
        <v>4846</v>
      </c>
      <c r="U4986" s="625" t="s">
        <v>23</v>
      </c>
      <c r="V4986" s="568">
        <v>516000</v>
      </c>
      <c r="W4986" s="17"/>
      <c r="X4986" s="554"/>
    </row>
    <row r="4987" spans="14:24" ht="50.1" customHeight="1">
      <c r="N4987" s="9">
        <v>22</v>
      </c>
      <c r="O4987" s="565" t="str">
        <f t="shared" si="798"/>
        <v>220401تهيه و نصب سنگ پلاك چيني سفيد قروه در سطوح افقي به ضخامت 1/5 تا 2 سانتي‌متر.</v>
      </c>
      <c r="P4987" s="620">
        <v>220401</v>
      </c>
      <c r="Q4987" s="566">
        <v>22</v>
      </c>
      <c r="R4987" s="566" t="s">
        <v>3</v>
      </c>
      <c r="S4987" s="566" t="s">
        <v>25</v>
      </c>
      <c r="T4987" s="567" t="s">
        <v>4847</v>
      </c>
      <c r="U4987" s="625" t="s">
        <v>23</v>
      </c>
      <c r="V4987" s="568">
        <v>634000</v>
      </c>
      <c r="W4987" s="17"/>
      <c r="X4987" s="554"/>
    </row>
    <row r="4988" spans="14:24" ht="50.1" customHeight="1">
      <c r="N4988" s="9">
        <v>22</v>
      </c>
      <c r="O4988" s="565" t="str">
        <f t="shared" si="798"/>
        <v>220402تهيه و نصب سنگ پلاك چيني كريستال قروه درسطوح افقي به ضخامت 1/5 تا 2 سانتي‌متر.</v>
      </c>
      <c r="P4988" s="620">
        <v>220402</v>
      </c>
      <c r="Q4988" s="566">
        <v>22</v>
      </c>
      <c r="R4988" s="566" t="s">
        <v>3</v>
      </c>
      <c r="S4988" s="566" t="s">
        <v>25</v>
      </c>
      <c r="T4988" s="567" t="s">
        <v>4848</v>
      </c>
      <c r="U4988" s="625" t="s">
        <v>23</v>
      </c>
      <c r="V4988" s="568">
        <v>581500</v>
      </c>
      <c r="W4988" s="17"/>
      <c r="X4988" s="554"/>
    </row>
    <row r="4989" spans="14:24" ht="50.1" customHeight="1">
      <c r="N4989" s="9">
        <v>22</v>
      </c>
      <c r="O4989" s="565" t="str">
        <f t="shared" si="798"/>
        <v>220403تهيه ونصب سنگ پلاك چيني نيريز در سطوح افقي به ضخامت 1/5 تا 2 سانتي‌متر.</v>
      </c>
      <c r="P4989" s="620">
        <v>220403</v>
      </c>
      <c r="Q4989" s="566">
        <v>22</v>
      </c>
      <c r="R4989" s="566" t="s">
        <v>3</v>
      </c>
      <c r="S4989" s="566" t="s">
        <v>25</v>
      </c>
      <c r="T4989" s="567" t="s">
        <v>4849</v>
      </c>
      <c r="U4989" s="625" t="s">
        <v>23</v>
      </c>
      <c r="V4989" s="568">
        <v>595000</v>
      </c>
      <c r="W4989" s="17"/>
      <c r="X4989" s="554"/>
    </row>
    <row r="4990" spans="14:24" ht="50.1" customHeight="1">
      <c r="N4990" s="9">
        <v>22</v>
      </c>
      <c r="O4990" s="565" t="str">
        <f t="shared" si="798"/>
        <v>220404تهيه و نصب سنگ پلاك چيني اليگودرز در سطوح افقي به ضخامت 1/5 تا 2 سانتي‌متر.</v>
      </c>
      <c r="P4990" s="620">
        <v>220404</v>
      </c>
      <c r="Q4990" s="566">
        <v>22</v>
      </c>
      <c r="R4990" s="566" t="s">
        <v>3</v>
      </c>
      <c r="S4990" s="566" t="s">
        <v>25</v>
      </c>
      <c r="T4990" s="567" t="s">
        <v>4850</v>
      </c>
      <c r="U4990" s="625" t="s">
        <v>23</v>
      </c>
      <c r="V4990" s="568">
        <v>581500</v>
      </c>
      <c r="W4990" s="17"/>
      <c r="X4990" s="554"/>
    </row>
    <row r="4991" spans="14:24" ht="50.1" customHeight="1">
      <c r="N4991" s="9">
        <v>22</v>
      </c>
      <c r="O4991" s="565" t="str">
        <f t="shared" si="798"/>
        <v>220405تهيه و نصب سنگ پلاك چيني ازنا در سطوح افقي به ضخامت 1/5 تا 2 سانتي‌متر.</v>
      </c>
      <c r="P4991" s="620">
        <v>220405</v>
      </c>
      <c r="Q4991" s="566">
        <v>22</v>
      </c>
      <c r="R4991" s="566" t="s">
        <v>3</v>
      </c>
      <c r="S4991" s="566" t="s">
        <v>25</v>
      </c>
      <c r="T4991" s="567" t="s">
        <v>4851</v>
      </c>
      <c r="U4991" s="625" t="s">
        <v>23</v>
      </c>
      <c r="V4991" s="568">
        <v>595000</v>
      </c>
      <c r="W4991" s="17"/>
      <c r="X4991" s="554"/>
    </row>
    <row r="4992" spans="14:24" ht="50.1" customHeight="1">
      <c r="N4992" s="9">
        <v>22</v>
      </c>
      <c r="O4992" s="565" t="str">
        <f t="shared" si="798"/>
        <v>220406تهيه و نصب سنگ پلاك چيني ابري لايبيد در سطوح افقي به ضخامت 1/5 تا 2 سانتي‌متر.</v>
      </c>
      <c r="P4992" s="620">
        <v>220406</v>
      </c>
      <c r="Q4992" s="566">
        <v>22</v>
      </c>
      <c r="R4992" s="566" t="s">
        <v>3</v>
      </c>
      <c r="S4992" s="566" t="s">
        <v>25</v>
      </c>
      <c r="T4992" s="567" t="s">
        <v>4852</v>
      </c>
      <c r="U4992" s="625" t="s">
        <v>23</v>
      </c>
      <c r="V4992" s="568">
        <v>476500</v>
      </c>
      <c r="W4992" s="17"/>
      <c r="X4992" s="554"/>
    </row>
    <row r="4993" spans="14:24" ht="50.1" customHeight="1">
      <c r="N4993" s="9">
        <v>22</v>
      </c>
      <c r="O4993" s="565" t="str">
        <f t="shared" si="798"/>
        <v>220407تهيه و نصب سنگ پلاك چيني سفيد سيرجان درسطوح افقي به ضخامت 1/5 تا 2 سانتي‌متر.</v>
      </c>
      <c r="P4993" s="620">
        <v>220407</v>
      </c>
      <c r="Q4993" s="566">
        <v>22</v>
      </c>
      <c r="R4993" s="566" t="s">
        <v>3</v>
      </c>
      <c r="S4993" s="566" t="s">
        <v>25</v>
      </c>
      <c r="T4993" s="567" t="s">
        <v>4853</v>
      </c>
      <c r="U4993" s="625" t="s">
        <v>23</v>
      </c>
      <c r="V4993" s="568">
        <v>694000</v>
      </c>
      <c r="W4993" s="17"/>
      <c r="X4993" s="554"/>
    </row>
    <row r="4994" spans="14:24" ht="50.1" customHeight="1">
      <c r="N4994" s="9">
        <v>22</v>
      </c>
      <c r="O4994" s="565" t="str">
        <f t="shared" si="798"/>
        <v>220408تهيه و نصب سنگ بادبر به ابعاد 30×15 از تراورتن قرمز اصفهان و يا تراورتن سفيد.</v>
      </c>
      <c r="P4994" s="620">
        <v>220408</v>
      </c>
      <c r="Q4994" s="566">
        <v>22</v>
      </c>
      <c r="R4994" s="566" t="s">
        <v>3</v>
      </c>
      <c r="S4994" s="566" t="s">
        <v>25</v>
      </c>
      <c r="T4994" s="567" t="s">
        <v>4854</v>
      </c>
      <c r="U4994" s="625" t="s">
        <v>23</v>
      </c>
      <c r="V4994" s="568">
        <v>430500</v>
      </c>
      <c r="W4994" s="17"/>
      <c r="X4994" s="554"/>
    </row>
    <row r="4995" spans="14:24" ht="50.1" customHeight="1">
      <c r="N4995" s="9">
        <v>22</v>
      </c>
      <c r="O4995" s="565" t="str">
        <f t="shared" si="798"/>
        <v>220409تهيه و نصب سنگ بادبر به ابعاد 30×15 از سنگ مرمريت جوشقان.</v>
      </c>
      <c r="P4995" s="620">
        <v>220409</v>
      </c>
      <c r="Q4995" s="566">
        <v>22</v>
      </c>
      <c r="R4995" s="566" t="s">
        <v>3</v>
      </c>
      <c r="S4995" s="566" t="s">
        <v>25</v>
      </c>
      <c r="T4995" s="567" t="s">
        <v>4855</v>
      </c>
      <c r="U4995" s="625" t="s">
        <v>23</v>
      </c>
      <c r="V4995" s="568">
        <v>377500</v>
      </c>
      <c r="W4995" s="17"/>
      <c r="X4995" s="554"/>
    </row>
    <row r="4996" spans="14:24" ht="50.1" customHeight="1">
      <c r="N4996" s="9">
        <v>22</v>
      </c>
      <c r="O4996" s="565" t="str">
        <f t="shared" si="798"/>
        <v>220501تهيه و نصب سنگ گرانيت شكلاتي خرم دره در سطوح افقي به ضخامت 1/5 تا 2 سانتي‌متر.</v>
      </c>
      <c r="P4996" s="620">
        <v>220501</v>
      </c>
      <c r="Q4996" s="566">
        <v>22</v>
      </c>
      <c r="R4996" s="566" t="s">
        <v>3</v>
      </c>
      <c r="S4996" s="566" t="s">
        <v>25</v>
      </c>
      <c r="T4996" s="567" t="s">
        <v>4856</v>
      </c>
      <c r="U4996" s="625" t="s">
        <v>23</v>
      </c>
      <c r="V4996" s="568">
        <v>522000</v>
      </c>
      <c r="W4996" s="17"/>
      <c r="X4996" s="554"/>
    </row>
    <row r="4997" spans="14:24" ht="50.1" customHeight="1">
      <c r="N4997" s="9">
        <v>22</v>
      </c>
      <c r="O4997" s="565" t="str">
        <f t="shared" si="798"/>
        <v>220502تهيه و نصب گرانيت سبز پيرانشهر در سطوح افقي به ضخامت 1/5 تا 2 سانتي‌متر.</v>
      </c>
      <c r="P4997" s="620">
        <v>220502</v>
      </c>
      <c r="Q4997" s="566">
        <v>22</v>
      </c>
      <c r="R4997" s="566" t="s">
        <v>3</v>
      </c>
      <c r="S4997" s="566" t="s">
        <v>25</v>
      </c>
      <c r="T4997" s="567" t="s">
        <v>4857</v>
      </c>
      <c r="U4997" s="625" t="s">
        <v>23</v>
      </c>
      <c r="V4997" s="568">
        <v>863000</v>
      </c>
      <c r="W4997" s="17"/>
      <c r="X4997" s="554"/>
    </row>
    <row r="4998" spans="14:24" ht="50.1" customHeight="1">
      <c r="N4998" s="9">
        <v>22</v>
      </c>
      <c r="O4998" s="565" t="str">
        <f t="shared" si="798"/>
        <v>220503تهيه و نصب گرانيت سبز بيرجند در سطوح افقي به ضخامت 1/5 تا 2 سانتي‌متر.</v>
      </c>
      <c r="P4998" s="620">
        <v>220503</v>
      </c>
      <c r="Q4998" s="566">
        <v>22</v>
      </c>
      <c r="R4998" s="566" t="s">
        <v>3</v>
      </c>
      <c r="S4998" s="566" t="s">
        <v>25</v>
      </c>
      <c r="T4998" s="567" t="s">
        <v>4858</v>
      </c>
      <c r="U4998" s="625" t="s">
        <v>23</v>
      </c>
      <c r="V4998" s="568">
        <v>862000</v>
      </c>
      <c r="W4998" s="17"/>
      <c r="X4998" s="554"/>
    </row>
    <row r="4999" spans="14:24" ht="50.1" customHeight="1">
      <c r="N4999" s="9">
        <v>22</v>
      </c>
      <c r="O4999" s="565" t="str">
        <f t="shared" si="798"/>
        <v>220504تهيه و نصب سنگ گرانيت گل پنبه‌اي در سطوح افقي به ضخامت 1/5 تا 2 سانتي‌متر.</v>
      </c>
      <c r="P4999" s="620">
        <v>220504</v>
      </c>
      <c r="Q4999" s="566">
        <v>22</v>
      </c>
      <c r="R4999" s="566" t="s">
        <v>3</v>
      </c>
      <c r="S4999" s="566" t="s">
        <v>25</v>
      </c>
      <c r="T4999" s="567" t="s">
        <v>4859</v>
      </c>
      <c r="U4999" s="625" t="s">
        <v>23</v>
      </c>
      <c r="V4999" s="568">
        <v>556000</v>
      </c>
      <c r="W4999" s="17"/>
      <c r="X4999" s="554"/>
    </row>
    <row r="5000" spans="14:24" ht="50.1" customHeight="1">
      <c r="N5000" s="9">
        <v>22</v>
      </c>
      <c r="O5000" s="565" t="str">
        <f t="shared" si="798"/>
        <v>220505تهيه و نصب سنگ گرانيت سفيد نطنز در سطوح افقي به ضخامت 1/5 تا 2 سانتي‌متر.</v>
      </c>
      <c r="P5000" s="620">
        <v>220505</v>
      </c>
      <c r="Q5000" s="566">
        <v>22</v>
      </c>
      <c r="R5000" s="566" t="s">
        <v>3</v>
      </c>
      <c r="S5000" s="566" t="s">
        <v>25</v>
      </c>
      <c r="T5000" s="567" t="s">
        <v>4860</v>
      </c>
      <c r="U5000" s="625" t="s">
        <v>23</v>
      </c>
      <c r="V5000" s="568">
        <v>558500</v>
      </c>
      <c r="W5000" s="17"/>
      <c r="X5000" s="554"/>
    </row>
    <row r="5001" spans="14:24" ht="50.1" customHeight="1">
      <c r="N5001" s="9">
        <v>22</v>
      </c>
      <c r="O5001" s="565" t="str">
        <f t="shared" si="798"/>
        <v>220506تهيه و نصب سنگ گرانيت مشکي نطنز در سطوح افقي به ضخامت 1/5 تا 2 سانتي‌متر.</v>
      </c>
      <c r="P5001" s="620">
        <v>220506</v>
      </c>
      <c r="Q5001" s="566">
        <v>22</v>
      </c>
      <c r="R5001" s="566" t="s">
        <v>3</v>
      </c>
      <c r="S5001" s="566" t="s">
        <v>25</v>
      </c>
      <c r="T5001" s="567" t="s">
        <v>4861</v>
      </c>
      <c r="U5001" s="625" t="s">
        <v>23</v>
      </c>
      <c r="V5001" s="568">
        <v>747000</v>
      </c>
      <c r="W5001" s="17"/>
      <c r="X5001" s="554"/>
    </row>
    <row r="5002" spans="14:24" ht="50.1" customHeight="1">
      <c r="N5002" s="9">
        <v>22</v>
      </c>
      <c r="O5002" s="565" t="str">
        <f t="shared" si="798"/>
        <v>220507تهيه و نصب سنگ گرانيت مشکي تويسرکان در سطوح افقي به ضخامت 1/5 تا 2 سانتي‌متر.</v>
      </c>
      <c r="P5002" s="620">
        <v>220507</v>
      </c>
      <c r="Q5002" s="566">
        <v>22</v>
      </c>
      <c r="R5002" s="566" t="s">
        <v>3</v>
      </c>
      <c r="S5002" s="566" t="s">
        <v>25</v>
      </c>
      <c r="T5002" s="567" t="s">
        <v>4862</v>
      </c>
      <c r="U5002" s="625" t="s">
        <v>23</v>
      </c>
      <c r="V5002" s="568">
        <v>1424000</v>
      </c>
      <c r="W5002" s="17"/>
      <c r="X5002" s="554"/>
    </row>
    <row r="5003" spans="14:24" ht="50.1" customHeight="1">
      <c r="N5003" s="9">
        <v>22</v>
      </c>
      <c r="O5003" s="565" t="str">
        <f t="shared" si="798"/>
        <v>220508تهيه و نصب سنگ گرانيت يزد در سطوح افقي به ضخامت 1/5 تا 2 سانتي‌متر.</v>
      </c>
      <c r="P5003" s="620">
        <v>220508</v>
      </c>
      <c r="Q5003" s="566">
        <v>22</v>
      </c>
      <c r="R5003" s="566" t="s">
        <v>3</v>
      </c>
      <c r="S5003" s="566" t="s">
        <v>25</v>
      </c>
      <c r="T5003" s="567" t="s">
        <v>4863</v>
      </c>
      <c r="U5003" s="625" t="s">
        <v>23</v>
      </c>
      <c r="V5003" s="568">
        <v>1025000</v>
      </c>
      <c r="W5003" s="17"/>
      <c r="X5003" s="554"/>
    </row>
    <row r="5004" spans="14:24" ht="50.1" customHeight="1">
      <c r="N5004" s="9">
        <v>22</v>
      </c>
      <c r="O5004" s="565" t="str">
        <f t="shared" si="798"/>
        <v>220509تهيه و نصب سنگ گرانيت کرم نهبندان در سطوح افقي به ضخامت 1/5 تا 2 سانتي‌متر.</v>
      </c>
      <c r="P5004" s="620">
        <v>220509</v>
      </c>
      <c r="Q5004" s="566">
        <v>22</v>
      </c>
      <c r="R5004" s="566" t="s">
        <v>3</v>
      </c>
      <c r="S5004" s="566" t="s">
        <v>25</v>
      </c>
      <c r="T5004" s="567" t="s">
        <v>4864</v>
      </c>
      <c r="U5004" s="625" t="s">
        <v>23</v>
      </c>
      <c r="V5004" s="568">
        <v>670500</v>
      </c>
      <c r="W5004" s="17"/>
      <c r="X5004" s="554"/>
    </row>
    <row r="5005" spans="14:24" ht="50.1" customHeight="1">
      <c r="N5005" s="9">
        <v>22</v>
      </c>
      <c r="O5005" s="565" t="str">
        <f t="shared" si="798"/>
        <v>220601اضافه بها نسبت به رديف‌هاي تهيه و نصب سنگ پلاك در سطوح افقي، در صورتي كه سنگ‌هاي پلاك در سطوح قايم نصب شوند.</v>
      </c>
      <c r="P5005" s="620">
        <v>220601</v>
      </c>
      <c r="Q5005" s="566">
        <v>22</v>
      </c>
      <c r="R5005" s="566" t="s">
        <v>3</v>
      </c>
      <c r="S5005" s="566" t="s">
        <v>25</v>
      </c>
      <c r="T5005" s="567" t="s">
        <v>4865</v>
      </c>
      <c r="U5005" s="625" t="s">
        <v>23</v>
      </c>
      <c r="V5005" s="568">
        <v>33000</v>
      </c>
      <c r="W5005" s="17"/>
      <c r="X5005" s="554"/>
    </row>
    <row r="5006" spans="14:24" ht="50.1" customHeight="1">
      <c r="N5006" s="9">
        <v>22</v>
      </c>
      <c r="O5006" s="565" t="str">
        <f t="shared" si="798"/>
        <v>220602اضافه بها نسبت به رديف‌هاي تهيه و نصب سنگ پلاك براي تهيه واجراي كامل اسكوپ در سنگ‌هاي پلاك بجز سنگ‌هاي گرانيت براي سطوح قايم.</v>
      </c>
      <c r="P5006" s="620">
        <v>220602</v>
      </c>
      <c r="Q5006" s="566">
        <v>22</v>
      </c>
      <c r="R5006" s="566" t="s">
        <v>3</v>
      </c>
      <c r="S5006" s="566" t="s">
        <v>25</v>
      </c>
      <c r="T5006" s="567" t="s">
        <v>4866</v>
      </c>
      <c r="U5006" s="625" t="s">
        <v>23</v>
      </c>
      <c r="V5006" s="568">
        <v>36100</v>
      </c>
      <c r="W5006" s="17"/>
      <c r="X5006" s="554"/>
    </row>
    <row r="5007" spans="14:24" ht="50.1" customHeight="1">
      <c r="N5007" s="9">
        <v>22</v>
      </c>
      <c r="O5007" s="565" t="str">
        <f t="shared" si="798"/>
        <v>220603اضافه بهابه رديف‌هاي تهيه و نصب سنگ پلاك ، براي تهيه و اجراي كامل اسكوپ در سنگ‌هاي گرانيت براي سطوح قايم.</v>
      </c>
      <c r="P5007" s="620">
        <v>220603</v>
      </c>
      <c r="Q5007" s="566">
        <v>22</v>
      </c>
      <c r="R5007" s="566" t="s">
        <v>3</v>
      </c>
      <c r="S5007" s="566" t="s">
        <v>25</v>
      </c>
      <c r="T5007" s="567" t="s">
        <v>4867</v>
      </c>
      <c r="U5007" s="625" t="s">
        <v>23</v>
      </c>
      <c r="V5007" s="568">
        <v>61500</v>
      </c>
      <c r="W5007" s="17"/>
      <c r="X5007" s="554"/>
    </row>
    <row r="5008" spans="14:24" ht="50.1" customHeight="1">
      <c r="N5008" s="9">
        <v>22</v>
      </c>
      <c r="O5008" s="565" t="str">
        <f t="shared" si="798"/>
        <v>220604اضافه بها به رديف‌هاي سنگ كاري قائم در صورتي كه سطح كار داراي انحنا باشد.</v>
      </c>
      <c r="P5008" s="620">
        <v>220604</v>
      </c>
      <c r="Q5008" s="566">
        <v>22</v>
      </c>
      <c r="R5008" s="566" t="s">
        <v>3</v>
      </c>
      <c r="S5008" s="566" t="s">
        <v>25</v>
      </c>
      <c r="T5008" s="567" t="s">
        <v>4868</v>
      </c>
      <c r="U5008" s="625" t="s">
        <v>23</v>
      </c>
      <c r="V5008" s="568">
        <v>78500</v>
      </c>
      <c r="W5008" s="17"/>
      <c r="X5008" s="554"/>
    </row>
    <row r="5009" spans="14:24" ht="50.1" customHeight="1">
      <c r="N5009" s="9">
        <v>22</v>
      </c>
      <c r="O5009" s="565" t="str">
        <f t="shared" si="798"/>
        <v>220605اضافه بها به سنگ كاري سطوح افقي در صورتي كه سنگ در سقف درگاهي و پنجره نصب شود.</v>
      </c>
      <c r="P5009" s="620">
        <v>220605</v>
      </c>
      <c r="Q5009" s="566">
        <v>22</v>
      </c>
      <c r="R5009" s="566" t="s">
        <v>3</v>
      </c>
      <c r="S5009" s="566" t="s">
        <v>25</v>
      </c>
      <c r="T5009" s="567" t="s">
        <v>4869</v>
      </c>
      <c r="U5009" s="625" t="s">
        <v>23</v>
      </c>
      <c r="V5009" s="568">
        <v>98100</v>
      </c>
      <c r="W5009" s="17"/>
      <c r="X5009" s="554"/>
    </row>
    <row r="5010" spans="14:24" ht="50.1" customHeight="1">
      <c r="N5010" s="9">
        <v>22</v>
      </c>
      <c r="O5010" s="565" t="str">
        <f t="shared" si="798"/>
        <v>220606اضافه بها به رديف‌هاي سنگ كاري سنگ‌هاي پلاك در سطوح قائم وقتي بدون استفاده از ملات و به صورت خشك نصب شوند.</v>
      </c>
      <c r="P5010" s="620">
        <v>220606</v>
      </c>
      <c r="Q5010" s="566">
        <v>22</v>
      </c>
      <c r="R5010" s="566" t="s">
        <v>3</v>
      </c>
      <c r="S5010" s="566" t="s">
        <v>25</v>
      </c>
      <c r="T5010" s="567" t="s">
        <v>4870</v>
      </c>
      <c r="U5010" s="625" t="s">
        <v>23</v>
      </c>
      <c r="V5010" s="568">
        <v>498000</v>
      </c>
      <c r="W5010" s="17"/>
      <c r="X5010" s="554"/>
    </row>
    <row r="5011" spans="14:24" ht="50.1" customHeight="1">
      <c r="N5011" s="9">
        <v>22</v>
      </c>
      <c r="O5011" s="565" t="str">
        <f t="shared" si="798"/>
        <v>220607اضافه بها براي تيشه‌اي كردن يا كلنگي كردن سنگ‌هاي پلاك.</v>
      </c>
      <c r="P5011" s="620">
        <v>220607</v>
      </c>
      <c r="Q5011" s="566">
        <v>22</v>
      </c>
      <c r="R5011" s="566" t="s">
        <v>3</v>
      </c>
      <c r="S5011" s="566" t="s">
        <v>25</v>
      </c>
      <c r="T5011" s="567" t="s">
        <v>4871</v>
      </c>
      <c r="U5011" s="625" t="s">
        <v>23</v>
      </c>
      <c r="V5011" s="568">
        <v>62600</v>
      </c>
      <c r="W5011" s="17"/>
      <c r="X5011" s="554"/>
    </row>
    <row r="5012" spans="14:24" ht="50.1" customHeight="1">
      <c r="N5012" s="9">
        <v>22</v>
      </c>
      <c r="O5012" s="565" t="str">
        <f t="shared" si="798"/>
        <v>220608گرد كردن لبه سنگ، تعبيه شيار‏‏‏، چفت و آبچكان سنگ‌هاي پلاك بجز گرانيت براي هر مورد.</v>
      </c>
      <c r="P5012" s="620">
        <v>220608</v>
      </c>
      <c r="Q5012" s="566">
        <v>22</v>
      </c>
      <c r="R5012" s="566" t="s">
        <v>3</v>
      </c>
      <c r="S5012" s="566" t="s">
        <v>25</v>
      </c>
      <c r="T5012" s="567" t="s">
        <v>4872</v>
      </c>
      <c r="U5012" s="625" t="s">
        <v>28</v>
      </c>
      <c r="V5012" s="568">
        <v>29300</v>
      </c>
      <c r="W5012" s="17"/>
      <c r="X5012" s="554"/>
    </row>
    <row r="5013" spans="14:24" ht="50.1" customHeight="1">
      <c r="N5013" s="9">
        <v>22</v>
      </c>
      <c r="O5013" s="565" t="str">
        <f t="shared" si="798"/>
        <v>220609گرد كردن لبه سنگ، تعبيه شيار‏‏‏، چفت و آبچكان سنگ‌هاي پلاك گرانيت براي هر مورد.</v>
      </c>
      <c r="P5013" s="620">
        <v>220609</v>
      </c>
      <c r="Q5013" s="566">
        <v>22</v>
      </c>
      <c r="R5013" s="566" t="s">
        <v>3</v>
      </c>
      <c r="S5013" s="566" t="s">
        <v>25</v>
      </c>
      <c r="T5013" s="567" t="s">
        <v>4873</v>
      </c>
      <c r="U5013" s="625" t="s">
        <v>28</v>
      </c>
      <c r="V5013" s="568">
        <v>64700</v>
      </c>
      <c r="W5013" s="17"/>
      <c r="X5013" s="554"/>
    </row>
    <row r="5014" spans="14:24" ht="50.1" customHeight="1">
      <c r="N5014" s="9">
        <v>22</v>
      </c>
      <c r="O5014" s="565" t="str">
        <f t="shared" si="798"/>
        <v>220701تهيه و نصب قرنيز به ارتفاع 10 سانتي‌متر و به ضخامت 1 سانتي‌متر از انواع سنگ تراورتن سفيد.</v>
      </c>
      <c r="P5014" s="620">
        <v>220701</v>
      </c>
      <c r="Q5014" s="566">
        <v>22</v>
      </c>
      <c r="R5014" s="566" t="s">
        <v>3</v>
      </c>
      <c r="S5014" s="566" t="s">
        <v>25</v>
      </c>
      <c r="T5014" s="567" t="s">
        <v>4874</v>
      </c>
      <c r="U5014" s="625" t="s">
        <v>28</v>
      </c>
      <c r="V5014" s="568">
        <v>82400</v>
      </c>
      <c r="W5014" s="17"/>
      <c r="X5014" s="554"/>
    </row>
    <row r="5015" spans="14:24" ht="50.1" customHeight="1">
      <c r="N5015" s="9">
        <v>22</v>
      </c>
      <c r="O5015" s="565" t="str">
        <f t="shared" si="798"/>
        <v>220702تهيه و نصب قرنيز به ارتفاع 10 سانتي‌متر و به ضخامت 1 سانتي‌متر از انواع سنگ مرمريت.</v>
      </c>
      <c r="P5015" s="620">
        <v>220702</v>
      </c>
      <c r="Q5015" s="566">
        <v>22</v>
      </c>
      <c r="R5015" s="566" t="s">
        <v>3</v>
      </c>
      <c r="S5015" s="566" t="s">
        <v>25</v>
      </c>
      <c r="T5015" s="567" t="s">
        <v>4875</v>
      </c>
      <c r="U5015" s="625" t="s">
        <v>28</v>
      </c>
      <c r="V5015" s="568">
        <v>40400</v>
      </c>
      <c r="W5015" s="17"/>
      <c r="X5015" s="554"/>
    </row>
    <row r="5016" spans="14:24" ht="50.1" customHeight="1">
      <c r="N5016" s="9">
        <v>22</v>
      </c>
      <c r="O5016" s="565" t="str">
        <f t="shared" si="798"/>
        <v>220703تهيه و نصب قرنيز به ارتفاع 10 سانتي‌متر و به ضخامت 1 سانتي‌متر از انواع سنگ چيني.</v>
      </c>
      <c r="P5016" s="620">
        <v>220703</v>
      </c>
      <c r="Q5016" s="566">
        <v>22</v>
      </c>
      <c r="R5016" s="566" t="s">
        <v>3</v>
      </c>
      <c r="S5016" s="566" t="s">
        <v>25</v>
      </c>
      <c r="T5016" s="567" t="s">
        <v>4876</v>
      </c>
      <c r="U5016" s="625" t="s">
        <v>28</v>
      </c>
      <c r="V5016" s="568">
        <v>61400</v>
      </c>
      <c r="W5016" s="17"/>
      <c r="X5016" s="554"/>
    </row>
    <row r="5017" spans="14:24" ht="50.1" customHeight="1">
      <c r="N5017" s="9">
        <v>22</v>
      </c>
      <c r="O5017" s="565" t="str">
        <f t="shared" si="798"/>
        <v>220704تهيه و نصب قرنيز به ارتفاع 10 سانتي‌متر و به ضخامت 1 سانتي‌متر از سنگ گرانيت کرم نهبندان.</v>
      </c>
      <c r="P5017" s="620">
        <v>220704</v>
      </c>
      <c r="Q5017" s="566">
        <v>22</v>
      </c>
      <c r="R5017" s="566" t="s">
        <v>3</v>
      </c>
      <c r="S5017" s="566" t="s">
        <v>25</v>
      </c>
      <c r="T5017" s="567" t="s">
        <v>4877</v>
      </c>
      <c r="U5017" s="625" t="s">
        <v>28</v>
      </c>
      <c r="V5017" s="568">
        <v>56900</v>
      </c>
      <c r="W5017" s="17"/>
      <c r="X5017" s="554"/>
    </row>
    <row r="5018" spans="14:24" ht="50.1" customHeight="1">
      <c r="N5018" s="9">
        <v>22</v>
      </c>
      <c r="O5018" s="565" t="str">
        <f t="shared" si="798"/>
        <v>220801تهيه، حمل و نصب جدول‌هاي سنگي با سنگ تراورتن سفيد، به ضخامت 6 سانتي‌متر به همراه اجراي بتن تقويت و بند كشي با ملات ماسه سيمان.</v>
      </c>
      <c r="P5018" s="620">
        <v>220801</v>
      </c>
      <c r="Q5018" s="566">
        <v>22</v>
      </c>
      <c r="R5018" s="566" t="s">
        <v>3</v>
      </c>
      <c r="S5018" s="566" t="s">
        <v>25</v>
      </c>
      <c r="T5018" s="567" t="s">
        <v>4878</v>
      </c>
      <c r="U5018" s="625" t="s">
        <v>23</v>
      </c>
      <c r="V5018" s="568">
        <v>454500</v>
      </c>
      <c r="W5018" s="17"/>
      <c r="X5018" s="554"/>
    </row>
    <row r="5019" spans="14:24" ht="50.1" customHeight="1">
      <c r="N5019" s="9">
        <v>22</v>
      </c>
      <c r="O5019" s="565" t="str">
        <f t="shared" si="798"/>
        <v>220802اضافه بهاي افزايش ضخامت به رديف 220801، به ازاي هر سانتي‌متر اضافه ضخامت.</v>
      </c>
      <c r="P5019" s="620">
        <v>220802</v>
      </c>
      <c r="Q5019" s="566">
        <v>22</v>
      </c>
      <c r="R5019" s="566" t="s">
        <v>3</v>
      </c>
      <c r="S5019" s="566" t="s">
        <v>25</v>
      </c>
      <c r="T5019" s="567" t="s">
        <v>4879</v>
      </c>
      <c r="U5019" s="625" t="s">
        <v>23</v>
      </c>
      <c r="V5019" s="568">
        <v>33800</v>
      </c>
      <c r="W5019" s="17"/>
      <c r="X5019" s="554"/>
    </row>
    <row r="5020" spans="14:24" ht="50.1" customHeight="1">
      <c r="N5020" s="9">
        <v>22</v>
      </c>
      <c r="O5020" s="565" t="str">
        <f t="shared" ref="O5020:O5083" si="799">LEFT(CONCATENATE(P5020,T5020),252)</f>
        <v>220803تهيه، حمل و نصب جدول‌هاي سنگي با سنگ چيني لايبيد، به ضخامت 6 سانتي‌متر به همراه اجراي بتن تقويت و بند كشي با ملات ماسه سيمان.</v>
      </c>
      <c r="P5020" s="620">
        <v>220803</v>
      </c>
      <c r="Q5020" s="566">
        <v>22</v>
      </c>
      <c r="R5020" s="566" t="s">
        <v>3</v>
      </c>
      <c r="S5020" s="566" t="s">
        <v>25</v>
      </c>
      <c r="T5020" s="567" t="s">
        <v>4880</v>
      </c>
      <c r="U5020" s="625" t="s">
        <v>23</v>
      </c>
      <c r="V5020" s="568">
        <v>619000</v>
      </c>
      <c r="W5020" s="17"/>
      <c r="X5020" s="554"/>
    </row>
    <row r="5021" spans="14:24" ht="50.1" customHeight="1">
      <c r="N5021" s="9">
        <v>22</v>
      </c>
      <c r="O5021" s="565" t="str">
        <f t="shared" si="799"/>
        <v>220804اضافه بهاي افزايش ضخامت به رديف 220803، به ازاي هر سانتي‌متر اضافه ضخامت.</v>
      </c>
      <c r="P5021" s="620">
        <v>220804</v>
      </c>
      <c r="Q5021" s="566">
        <v>22</v>
      </c>
      <c r="R5021" s="566" t="s">
        <v>3</v>
      </c>
      <c r="S5021" s="566" t="s">
        <v>25</v>
      </c>
      <c r="T5021" s="567" t="s">
        <v>4881</v>
      </c>
      <c r="U5021" s="625" t="s">
        <v>23</v>
      </c>
      <c r="V5021" s="568">
        <v>64600</v>
      </c>
      <c r="W5021" s="17"/>
      <c r="X5021" s="554"/>
    </row>
    <row r="5022" spans="14:24" ht="50.1" customHeight="1">
      <c r="N5022" s="9">
        <v>22</v>
      </c>
      <c r="O5022" s="565" t="str">
        <f t="shared" si="799"/>
        <v>220805تهيه، حمل و نصب جدول‌هاي سنگي با سنگ لاشتر خاكستري (سياه)، به ضخامت 6 سانتي‌متر به همراه اجراي بتن تقويت و بند كشي با ملات ماسه سيمان.</v>
      </c>
      <c r="P5022" s="620">
        <v>220805</v>
      </c>
      <c r="Q5022" s="566">
        <v>22</v>
      </c>
      <c r="R5022" s="566" t="s">
        <v>3</v>
      </c>
      <c r="S5022" s="566" t="s">
        <v>25</v>
      </c>
      <c r="T5022" s="567" t="s">
        <v>4882</v>
      </c>
      <c r="U5022" s="625" t="s">
        <v>23</v>
      </c>
      <c r="V5022" s="568">
        <v>373500</v>
      </c>
      <c r="W5022" s="17"/>
      <c r="X5022" s="554"/>
    </row>
    <row r="5023" spans="14:24" ht="50.1" customHeight="1">
      <c r="N5023" s="9">
        <v>22</v>
      </c>
      <c r="O5023" s="565" t="str">
        <f t="shared" si="799"/>
        <v>220806اضافه بهاي افزايش ضخامت به رديف 220805، به ازاي هر سانتي‌متر اضافه ضخامت.</v>
      </c>
      <c r="P5023" s="620">
        <v>220806</v>
      </c>
      <c r="Q5023" s="566">
        <v>22</v>
      </c>
      <c r="R5023" s="566" t="s">
        <v>3</v>
      </c>
      <c r="S5023" s="566" t="s">
        <v>25</v>
      </c>
      <c r="T5023" s="567" t="s">
        <v>4883</v>
      </c>
      <c r="U5023" s="625" t="s">
        <v>23</v>
      </c>
      <c r="V5023" s="568">
        <v>30800</v>
      </c>
      <c r="W5023" s="17"/>
      <c r="X5023" s="554"/>
    </row>
    <row r="5024" spans="14:24" ht="50.1" customHeight="1">
      <c r="N5024" s="9">
        <v>22</v>
      </c>
      <c r="O5024" s="565" t="str">
        <f t="shared" si="799"/>
        <v>220901تهيه، حمل و نصب سنگ مكعبي (كيوبيك) به ابعاد 10×10×10 سانتي‌متر در كف با سنگ تراورتن سفيد، با ملات ماسه سيمان.</v>
      </c>
      <c r="P5024" s="620">
        <v>220901</v>
      </c>
      <c r="Q5024" s="566">
        <v>22</v>
      </c>
      <c r="R5024" s="566" t="s">
        <v>3</v>
      </c>
      <c r="S5024" s="566" t="s">
        <v>25</v>
      </c>
      <c r="T5024" s="567" t="s">
        <v>4884</v>
      </c>
      <c r="U5024" s="625" t="s">
        <v>23</v>
      </c>
      <c r="V5024" s="568">
        <v>341500</v>
      </c>
      <c r="W5024" s="17"/>
      <c r="X5024" s="554"/>
    </row>
    <row r="5025" spans="14:24" ht="50.1" customHeight="1">
      <c r="N5025" s="9">
        <v>22</v>
      </c>
      <c r="O5025" s="565" t="str">
        <f t="shared" si="799"/>
        <v>220902تهيه، حمل و نصب سنگ مكعبي (كيوبيك) به ابعاد 10×10×10 سانتي‌متر در كف با سنگ گرانيت شكلاتي خرم‌دره، با ملات ماسه سيمان.</v>
      </c>
      <c r="P5025" s="620">
        <v>220902</v>
      </c>
      <c r="Q5025" s="566">
        <v>22</v>
      </c>
      <c r="R5025" s="566" t="s">
        <v>3</v>
      </c>
      <c r="S5025" s="566" t="s">
        <v>25</v>
      </c>
      <c r="T5025" s="567" t="s">
        <v>4885</v>
      </c>
      <c r="U5025" s="625" t="s">
        <v>23</v>
      </c>
      <c r="V5025" s="568">
        <v>341500</v>
      </c>
      <c r="W5025" s="17"/>
      <c r="X5025" s="554"/>
    </row>
    <row r="5026" spans="14:24" ht="50.1" customHeight="1">
      <c r="N5026" s="9">
        <v>22</v>
      </c>
      <c r="O5026" s="565" t="str">
        <f t="shared" si="799"/>
        <v>220903تهيه، حمل و نصب سنگ مكعبي (كيوبيك) به ابعاد 10×10×10 سانتي‌متر در كف با سنگ گرانيت كرم نهبندان، با ملات ماسه سيمان.</v>
      </c>
      <c r="P5026" s="620">
        <v>220903</v>
      </c>
      <c r="Q5026" s="566">
        <v>22</v>
      </c>
      <c r="R5026" s="566" t="s">
        <v>3</v>
      </c>
      <c r="S5026" s="566" t="s">
        <v>25</v>
      </c>
      <c r="T5026" s="567" t="s">
        <v>4886</v>
      </c>
      <c r="U5026" s="625" t="s">
        <v>23</v>
      </c>
      <c r="V5026" s="568">
        <v>336000</v>
      </c>
      <c r="W5026" s="17"/>
      <c r="X5026" s="554"/>
    </row>
    <row r="5027" spans="14:24" ht="50.1" customHeight="1">
      <c r="N5027" s="9">
        <v>22</v>
      </c>
      <c r="O5027" s="565" t="str">
        <f t="shared" si="799"/>
        <v>220904تهيه، حمل و نصب سنگ مكعبي (كيوبيك) به ابعاد 10×10×10 سانتي‌متر در كف با سنگ گرانيت يزد، با ملات ماسه سيمان.</v>
      </c>
      <c r="P5027" s="620">
        <v>220904</v>
      </c>
      <c r="Q5027" s="566">
        <v>22</v>
      </c>
      <c r="R5027" s="566" t="s">
        <v>3</v>
      </c>
      <c r="S5027" s="566" t="s">
        <v>25</v>
      </c>
      <c r="T5027" s="567" t="s">
        <v>4887</v>
      </c>
      <c r="U5027" s="625" t="s">
        <v>23</v>
      </c>
      <c r="V5027" s="568">
        <v>429000</v>
      </c>
      <c r="W5027" s="17"/>
      <c r="X5027" s="554"/>
    </row>
    <row r="5028" spans="14:24" ht="50.1" customHeight="1">
      <c r="N5028" s="91" t="s">
        <v>632</v>
      </c>
      <c r="O5028" s="565" t="str">
        <f t="shared" si="799"/>
        <v>220905سنگ پلاک</v>
      </c>
      <c r="P5028" s="597" t="s">
        <v>633</v>
      </c>
      <c r="Q5028" s="566">
        <v>23</v>
      </c>
      <c r="R5028" s="566" t="s">
        <v>3</v>
      </c>
      <c r="S5028" s="566" t="s">
        <v>25</v>
      </c>
      <c r="T5028" s="571" t="s">
        <v>631</v>
      </c>
      <c r="U5028" s="626" t="s">
        <v>23</v>
      </c>
      <c r="V5028" s="90">
        <v>10000</v>
      </c>
      <c r="W5028" s="17"/>
    </row>
    <row r="5029" spans="14:24" ht="50.1" customHeight="1">
      <c r="N5029" s="91" t="s">
        <v>632</v>
      </c>
      <c r="O5029" s="565" t="str">
        <f t="shared" si="799"/>
        <v>220906سنگ پلاک 1</v>
      </c>
      <c r="P5029" s="597" t="s">
        <v>634</v>
      </c>
      <c r="Q5029" s="566">
        <v>24</v>
      </c>
      <c r="R5029" s="566" t="s">
        <v>3</v>
      </c>
      <c r="S5029" s="566" t="s">
        <v>25</v>
      </c>
      <c r="T5029" s="571" t="s">
        <v>7073</v>
      </c>
      <c r="U5029" s="626" t="s">
        <v>23</v>
      </c>
      <c r="V5029" s="90">
        <v>10001</v>
      </c>
      <c r="W5029" s="17"/>
    </row>
    <row r="5030" spans="14:24" ht="50.1" customHeight="1">
      <c r="N5030" s="91" t="s">
        <v>632</v>
      </c>
      <c r="O5030" s="565" t="str">
        <f t="shared" si="799"/>
        <v>220907سنگ پلاک 2</v>
      </c>
      <c r="P5030" s="597" t="s">
        <v>635</v>
      </c>
      <c r="Q5030" s="566">
        <v>25</v>
      </c>
      <c r="R5030" s="566" t="s">
        <v>3</v>
      </c>
      <c r="S5030" s="566" t="s">
        <v>25</v>
      </c>
      <c r="T5030" s="571" t="s">
        <v>7074</v>
      </c>
      <c r="U5030" s="626" t="s">
        <v>23</v>
      </c>
      <c r="V5030" s="90">
        <v>10002</v>
      </c>
      <c r="W5030" s="17"/>
    </row>
    <row r="5031" spans="14:24" ht="50.1" customHeight="1">
      <c r="N5031" s="9">
        <v>23</v>
      </c>
      <c r="O5031" s="565" t="str">
        <f t="shared" si="799"/>
        <v>230101تهيه و نصب كف پوش پلاستيكي (از نوع وينيل)، به صورت رول و با ضخامت 1/5 ميلي‌متر.</v>
      </c>
      <c r="P5031" s="630" t="s">
        <v>498</v>
      </c>
      <c r="Q5031" s="566">
        <v>23</v>
      </c>
      <c r="R5031" s="566" t="s">
        <v>47</v>
      </c>
      <c r="S5031" s="566" t="s">
        <v>25</v>
      </c>
      <c r="T5031" s="567" t="s">
        <v>4888</v>
      </c>
      <c r="U5031" s="625" t="s">
        <v>23</v>
      </c>
      <c r="V5031" s="568">
        <v>230000</v>
      </c>
      <c r="W5031" s="17"/>
    </row>
    <row r="5032" spans="14:24" ht="50.1" customHeight="1">
      <c r="N5032" s="9">
        <v>23</v>
      </c>
      <c r="O5032" s="565" t="str">
        <f t="shared" si="799"/>
        <v>230102تهيه و نصب كف پوش پلاستيكي (از نوع وينيل)، به صورت رول و با ضخامت 2 ميلي‌متر.</v>
      </c>
      <c r="P5032" s="620">
        <v>230102</v>
      </c>
      <c r="Q5032" s="566">
        <v>23</v>
      </c>
      <c r="R5032" s="566" t="s">
        <v>47</v>
      </c>
      <c r="S5032" s="566" t="s">
        <v>25</v>
      </c>
      <c r="T5032" s="567" t="s">
        <v>4889</v>
      </c>
      <c r="U5032" s="625" t="s">
        <v>23</v>
      </c>
      <c r="V5032" s="568">
        <v>252000</v>
      </c>
      <c r="W5032" s="17"/>
      <c r="X5032" s="554"/>
    </row>
    <row r="5033" spans="14:24" ht="50.1" customHeight="1">
      <c r="N5033" s="9">
        <v>23</v>
      </c>
      <c r="O5033" s="565" t="str">
        <f t="shared" si="799"/>
        <v>230103تهيه و نصب كف پوش پلاستيكي (از نوع وينيل)، به صورت تايل به ابعادمختلف و ضخامت 7/1 ميلي‌متر.</v>
      </c>
      <c r="P5033" s="620">
        <v>230103</v>
      </c>
      <c r="Q5033" s="566">
        <v>23</v>
      </c>
      <c r="R5033" s="566" t="s">
        <v>47</v>
      </c>
      <c r="S5033" s="566" t="s">
        <v>25</v>
      </c>
      <c r="T5033" s="567" t="s">
        <v>4890</v>
      </c>
      <c r="U5033" s="625" t="s">
        <v>23</v>
      </c>
      <c r="V5033" s="568">
        <v>251500</v>
      </c>
      <c r="W5033" s="17"/>
      <c r="X5033" s="554"/>
    </row>
    <row r="5034" spans="14:24" ht="50.1" customHeight="1">
      <c r="N5034" s="9">
        <v>23</v>
      </c>
      <c r="O5034" s="565" t="str">
        <f t="shared" si="799"/>
        <v>230104تهيه و نصب كف پوش پلاستيكي (از نوع وينيل)، به صورت تايل به ابعاد مختلف و ضخامت 2 ميلي‌متر.</v>
      </c>
      <c r="P5034" s="620">
        <v>230104</v>
      </c>
      <c r="Q5034" s="566">
        <v>23</v>
      </c>
      <c r="R5034" s="566" t="s">
        <v>47</v>
      </c>
      <c r="S5034" s="566" t="s">
        <v>25</v>
      </c>
      <c r="T5034" s="567" t="s">
        <v>4891</v>
      </c>
      <c r="U5034" s="625" t="s">
        <v>23</v>
      </c>
      <c r="V5034" s="568">
        <v>272500</v>
      </c>
      <c r="W5034" s="17"/>
      <c r="X5034" s="554"/>
    </row>
    <row r="5035" spans="14:24" ht="50.1" customHeight="1">
      <c r="N5035" s="9">
        <v>23</v>
      </c>
      <c r="O5035" s="565" t="str">
        <f t="shared" si="799"/>
        <v>230201تهيه و نصـب كـف پوش پلاستيكي (از نوع وينيل)، به صورت رول با طرح پولكي و با ضخامـت 2 ميلي‌متر.</v>
      </c>
      <c r="P5035" s="620">
        <v>230201</v>
      </c>
      <c r="Q5035" s="566">
        <v>23</v>
      </c>
      <c r="R5035" s="566" t="s">
        <v>47</v>
      </c>
      <c r="S5035" s="566" t="s">
        <v>25</v>
      </c>
      <c r="T5035" s="567" t="s">
        <v>4892</v>
      </c>
      <c r="U5035" s="625" t="s">
        <v>23</v>
      </c>
      <c r="V5035" s="568">
        <v>254000</v>
      </c>
      <c r="W5035" s="17"/>
      <c r="X5035" s="554"/>
    </row>
    <row r="5036" spans="14:24" ht="50.1" customHeight="1">
      <c r="N5036" s="9">
        <v>23</v>
      </c>
      <c r="O5036" s="565" t="str">
        <f t="shared" si="799"/>
        <v>230202تهيه و نصـب كـف پوش پلاستيكي (از نوع وينيل)، به صورت رول با طرح پولكي و با ضخامـت 2/5 ميلي‌متر.</v>
      </c>
      <c r="P5036" s="620">
        <v>230202</v>
      </c>
      <c r="Q5036" s="566">
        <v>23</v>
      </c>
      <c r="R5036" s="566" t="s">
        <v>47</v>
      </c>
      <c r="S5036" s="566" t="s">
        <v>25</v>
      </c>
      <c r="T5036" s="567" t="s">
        <v>4893</v>
      </c>
      <c r="U5036" s="625" t="s">
        <v>23</v>
      </c>
      <c r="V5036" s="568">
        <v>276000</v>
      </c>
      <c r="W5036" s="17"/>
      <c r="X5036" s="554"/>
    </row>
    <row r="5037" spans="14:24" ht="50.1" customHeight="1">
      <c r="N5037" s="9">
        <v>23</v>
      </c>
      <c r="O5037" s="565" t="str">
        <f t="shared" si="799"/>
        <v>230203تهيه و نصـب كـف پوش پلاستيكي (از نوع وينيل)، به صورت رول با طرح پولكي و با ضخامـت 3 ميلي‌متر.</v>
      </c>
      <c r="P5037" s="620">
        <v>230203</v>
      </c>
      <c r="Q5037" s="566">
        <v>23</v>
      </c>
      <c r="R5037" s="566" t="s">
        <v>47</v>
      </c>
      <c r="S5037" s="566" t="s">
        <v>25</v>
      </c>
      <c r="T5037" s="567" t="s">
        <v>4894</v>
      </c>
      <c r="U5037" s="625" t="s">
        <v>23</v>
      </c>
      <c r="V5037" s="568">
        <v>298500</v>
      </c>
      <c r="W5037" s="17"/>
      <c r="X5037" s="554"/>
    </row>
    <row r="5038" spans="14:24" ht="50.1" customHeight="1">
      <c r="N5038" s="9">
        <v>23</v>
      </c>
      <c r="O5038" s="565" t="str">
        <f t="shared" si="799"/>
        <v>230204تهيه و نصـب كـف پوش پلاستيكي (از نوع وينيل)، به صورت تايل به ابعاد مختلف با طرح پولكي و ضخامـت 2 ميلي‌متر.</v>
      </c>
      <c r="P5038" s="620">
        <v>230204</v>
      </c>
      <c r="Q5038" s="566">
        <v>23</v>
      </c>
      <c r="R5038" s="566" t="s">
        <v>47</v>
      </c>
      <c r="S5038" s="566" t="s">
        <v>25</v>
      </c>
      <c r="T5038" s="567" t="s">
        <v>4895</v>
      </c>
      <c r="U5038" s="625" t="s">
        <v>23</v>
      </c>
      <c r="V5038" s="568">
        <v>268500</v>
      </c>
      <c r="W5038" s="17"/>
      <c r="X5038" s="554"/>
    </row>
    <row r="5039" spans="14:24" ht="50.1" customHeight="1">
      <c r="N5039" s="9">
        <v>23</v>
      </c>
      <c r="O5039" s="565" t="str">
        <f t="shared" si="799"/>
        <v>230205تهيه و نصـب كـف پوش پلاستيكي (از نوع وينيل)، به صورت تايل به ابعاد مختلف با طرح پولكي و ضخامـت 3 ميلي‌متر.</v>
      </c>
      <c r="P5039" s="620">
        <v>230205</v>
      </c>
      <c r="Q5039" s="566">
        <v>23</v>
      </c>
      <c r="R5039" s="566" t="s">
        <v>47</v>
      </c>
      <c r="S5039" s="566" t="s">
        <v>25</v>
      </c>
      <c r="T5039" s="567" t="s">
        <v>4896</v>
      </c>
      <c r="U5039" s="625" t="s">
        <v>23</v>
      </c>
      <c r="V5039" s="568">
        <v>312500</v>
      </c>
      <c r="W5039" s="17"/>
      <c r="X5039" s="554"/>
    </row>
    <row r="5040" spans="14:24" ht="50.1" customHeight="1">
      <c r="N5040" s="9">
        <v>23</v>
      </c>
      <c r="O5040" s="565" t="str">
        <f t="shared" si="799"/>
        <v>230301تهيه و نصب كف پوش لاستيكي آجدار، به صورت رول و با ضخامت 2/5 ميلي‌متر.</v>
      </c>
      <c r="P5040" s="620">
        <v>230301</v>
      </c>
      <c r="Q5040" s="566">
        <v>23</v>
      </c>
      <c r="R5040" s="566" t="s">
        <v>47</v>
      </c>
      <c r="S5040" s="566" t="s">
        <v>25</v>
      </c>
      <c r="T5040" s="567" t="s">
        <v>4897</v>
      </c>
      <c r="U5040" s="625" t="s">
        <v>23</v>
      </c>
      <c r="V5040" s="568">
        <v>300500</v>
      </c>
      <c r="W5040" s="17"/>
      <c r="X5040" s="554"/>
    </row>
    <row r="5041" spans="14:24" ht="50.1" customHeight="1">
      <c r="N5041" s="9">
        <v>23</v>
      </c>
      <c r="O5041" s="565" t="str">
        <f t="shared" si="799"/>
        <v>230302تهيه و نصب كف پوش لاستيكي آجدار، به صورت رول و با ضخامت 3 ميلي‌متر.</v>
      </c>
      <c r="P5041" s="620">
        <v>230302</v>
      </c>
      <c r="Q5041" s="566">
        <v>23</v>
      </c>
      <c r="R5041" s="566" t="s">
        <v>47</v>
      </c>
      <c r="S5041" s="566" t="s">
        <v>25</v>
      </c>
      <c r="T5041" s="567" t="s">
        <v>4898</v>
      </c>
      <c r="U5041" s="625" t="s">
        <v>23</v>
      </c>
      <c r="V5041" s="568">
        <v>324000</v>
      </c>
      <c r="W5041" s="17"/>
      <c r="X5041" s="554"/>
    </row>
    <row r="5042" spans="14:24" ht="50.1" customHeight="1">
      <c r="N5042" s="9">
        <v>23</v>
      </c>
      <c r="O5042" s="565" t="str">
        <f t="shared" si="799"/>
        <v>230303تهيه و نصب كف پوش لاستيكي آجدار، به صورت رول و با ضخامت 4 ميلي‌متر.</v>
      </c>
      <c r="P5042" s="620">
        <v>230303</v>
      </c>
      <c r="Q5042" s="566">
        <v>23</v>
      </c>
      <c r="R5042" s="566" t="s">
        <v>47</v>
      </c>
      <c r="S5042" s="566" t="s">
        <v>25</v>
      </c>
      <c r="T5042" s="567" t="s">
        <v>4899</v>
      </c>
      <c r="U5042" s="625" t="s">
        <v>23</v>
      </c>
      <c r="V5042" s="568">
        <v>365000</v>
      </c>
      <c r="W5042" s="17"/>
      <c r="X5042" s="554"/>
    </row>
    <row r="5043" spans="14:24" ht="50.1" customHeight="1">
      <c r="N5043" s="9">
        <v>23</v>
      </c>
      <c r="O5043" s="565" t="str">
        <f t="shared" si="799"/>
        <v>230304تهيه و نصب كف پوش لاستيكي، به صورت تايل به ابعاد مختلف و ضخامت 1/5 ميلي‌متر.</v>
      </c>
      <c r="P5043" s="620">
        <v>230304</v>
      </c>
      <c r="Q5043" s="566">
        <v>23</v>
      </c>
      <c r="R5043" s="566" t="s">
        <v>47</v>
      </c>
      <c r="S5043" s="566" t="s">
        <v>25</v>
      </c>
      <c r="T5043" s="567" t="s">
        <v>4900</v>
      </c>
      <c r="U5043" s="625" t="s">
        <v>23</v>
      </c>
      <c r="V5043" s="568">
        <v>299000</v>
      </c>
      <c r="W5043" s="17"/>
      <c r="X5043" s="554"/>
    </row>
    <row r="5044" spans="14:24" ht="50.1" customHeight="1">
      <c r="N5044" s="9">
        <v>23</v>
      </c>
      <c r="O5044" s="565" t="str">
        <f t="shared" si="799"/>
        <v>230401تهيه و نصب پوشش پلاستيكي ديوارها از نوع پروفيل پي. وي. سي، به عرض 10 سانتي‌متر.</v>
      </c>
      <c r="P5044" s="620">
        <v>230401</v>
      </c>
      <c r="Q5044" s="566">
        <v>23</v>
      </c>
      <c r="R5044" s="566" t="s">
        <v>47</v>
      </c>
      <c r="S5044" s="566" t="s">
        <v>25</v>
      </c>
      <c r="T5044" s="567" t="s">
        <v>4901</v>
      </c>
      <c r="U5044" s="625" t="s">
        <v>23</v>
      </c>
      <c r="V5044" s="568">
        <v>158500</v>
      </c>
      <c r="W5044" s="17"/>
      <c r="X5044" s="554"/>
    </row>
    <row r="5045" spans="14:24" ht="50.1" customHeight="1">
      <c r="N5045" s="9">
        <v>23</v>
      </c>
      <c r="O5045" s="565" t="str">
        <f t="shared" si="799"/>
        <v>230402تهيه و نصب لبه پوشش پلاستيكي، از نوع پروفيل پي. وي. سي.</v>
      </c>
      <c r="P5045" s="620">
        <v>230402</v>
      </c>
      <c r="Q5045" s="566">
        <v>23</v>
      </c>
      <c r="R5045" s="566" t="s">
        <v>47</v>
      </c>
      <c r="S5045" s="566" t="s">
        <v>25</v>
      </c>
      <c r="T5045" s="567" t="s">
        <v>4902</v>
      </c>
      <c r="U5045" s="625" t="s">
        <v>28</v>
      </c>
      <c r="V5045" s="568">
        <v>16200</v>
      </c>
      <c r="W5045" s="17"/>
      <c r="X5045" s="554"/>
    </row>
    <row r="5046" spans="14:24" ht="50.1" customHeight="1">
      <c r="N5046" s="9">
        <v>23</v>
      </c>
      <c r="O5046" s="565" t="str">
        <f t="shared" si="799"/>
        <v>230403تهيه و نصب نبشي پلاستيكي، از نوع پروفيل پي. وي. سي.</v>
      </c>
      <c r="P5046" s="620">
        <v>230403</v>
      </c>
      <c r="Q5046" s="566">
        <v>23</v>
      </c>
      <c r="R5046" s="566" t="s">
        <v>47</v>
      </c>
      <c r="S5046" s="566" t="s">
        <v>25</v>
      </c>
      <c r="T5046" s="567" t="s">
        <v>4903</v>
      </c>
      <c r="U5046" s="625" t="s">
        <v>28</v>
      </c>
      <c r="V5046" s="568">
        <v>23300</v>
      </c>
      <c r="W5046" s="17"/>
      <c r="X5046" s="554"/>
    </row>
    <row r="5047" spans="14:24" ht="50.1" customHeight="1">
      <c r="N5047" s="9">
        <v>23</v>
      </c>
      <c r="O5047" s="565" t="str">
        <f t="shared" si="799"/>
        <v>230404تهيه و نصب قرنيز پي وي سي فشرده به ارتفاع 10 سانتي‌متر و ضخامت 5 ميلي‌متر.</v>
      </c>
      <c r="P5047" s="620">
        <v>230404</v>
      </c>
      <c r="Q5047" s="566">
        <v>23</v>
      </c>
      <c r="R5047" s="566" t="s">
        <v>47</v>
      </c>
      <c r="S5047" s="566" t="s">
        <v>25</v>
      </c>
      <c r="T5047" s="567" t="s">
        <v>4904</v>
      </c>
      <c r="U5047" s="625" t="s">
        <v>28</v>
      </c>
      <c r="V5047" s="568">
        <v>39100</v>
      </c>
      <c r="W5047" s="17"/>
      <c r="X5047" s="554"/>
    </row>
    <row r="5048" spans="14:24" ht="50.1" customHeight="1">
      <c r="N5048" s="9">
        <v>23</v>
      </c>
      <c r="O5048" s="565" t="str">
        <f t="shared" si="799"/>
        <v>230405تهیه ، ساخت و نصب لوله ناودانی از حنس پی وی سی برای مصرف روکار به قطر 90 تا 125 میلی متر.</v>
      </c>
      <c r="P5048" s="620">
        <v>230405</v>
      </c>
      <c r="Q5048" s="566">
        <v>23</v>
      </c>
      <c r="R5048" s="566" t="s">
        <v>47</v>
      </c>
      <c r="S5048" s="566" t="s">
        <v>25</v>
      </c>
      <c r="T5048" s="567" t="s">
        <v>4905</v>
      </c>
      <c r="U5048" s="625" t="s">
        <v>28</v>
      </c>
      <c r="V5048" s="568">
        <v>100000</v>
      </c>
      <c r="W5048" s="17"/>
      <c r="X5048" s="554"/>
    </row>
    <row r="5049" spans="14:24" ht="50.1" customHeight="1">
      <c r="N5049" s="9">
        <v>23</v>
      </c>
      <c r="O5049" s="565" t="str">
        <f t="shared" si="799"/>
        <v>230501تهيه و نصب ورق‌هاي موجدار پي. وي. سي به ضخامت حدود 2 ميلي‌متر.</v>
      </c>
      <c r="P5049" s="620">
        <v>230501</v>
      </c>
      <c r="Q5049" s="566">
        <v>23</v>
      </c>
      <c r="R5049" s="566" t="s">
        <v>47</v>
      </c>
      <c r="S5049" s="566" t="s">
        <v>25</v>
      </c>
      <c r="T5049" s="567" t="s">
        <v>4906</v>
      </c>
      <c r="U5049" s="625" t="s">
        <v>23</v>
      </c>
      <c r="V5049" s="568">
        <v>133500</v>
      </c>
      <c r="W5049" s="17"/>
      <c r="X5049" s="554"/>
    </row>
    <row r="5050" spans="14:24" ht="50.1" customHeight="1">
      <c r="N5050" s="9">
        <v>23</v>
      </c>
      <c r="O5050" s="565" t="str">
        <f t="shared" si="799"/>
        <v>230502تهيه و نصب ورق‌هاي بدون موج پلي استايرن به ضخامت حدود 3 ميلي‌متر.</v>
      </c>
      <c r="P5050" s="620">
        <v>230502</v>
      </c>
      <c r="Q5050" s="566">
        <v>23</v>
      </c>
      <c r="R5050" s="566" t="s">
        <v>47</v>
      </c>
      <c r="S5050" s="566" t="s">
        <v>25</v>
      </c>
      <c r="T5050" s="567" t="s">
        <v>4907</v>
      </c>
      <c r="U5050" s="625" t="s">
        <v>23</v>
      </c>
      <c r="V5050" s="568">
        <v>52100</v>
      </c>
      <c r="W5050" s="17"/>
      <c r="X5050" s="554"/>
    </row>
    <row r="5051" spans="14:24" ht="50.1" customHeight="1">
      <c r="N5051" s="9">
        <v>23</v>
      </c>
      <c r="O5051" s="565" t="str">
        <f t="shared" si="799"/>
        <v>230503تهيه و نصب ورق‌هاي بدون موج آكريليك به ضخامت حدود 3 ميلي‌متر .</v>
      </c>
      <c r="P5051" s="620">
        <v>230503</v>
      </c>
      <c r="Q5051" s="566">
        <v>23</v>
      </c>
      <c r="R5051" s="566" t="s">
        <v>47</v>
      </c>
      <c r="S5051" s="566" t="s">
        <v>25</v>
      </c>
      <c r="T5051" s="567" t="s">
        <v>4908</v>
      </c>
      <c r="U5051" s="625" t="s">
        <v>23</v>
      </c>
      <c r="V5051" s="568">
        <v>686500</v>
      </c>
      <c r="W5051" s="17"/>
      <c r="X5051" s="554"/>
    </row>
    <row r="5052" spans="14:24" ht="50.1" customHeight="1">
      <c r="N5052" s="9">
        <v>23</v>
      </c>
      <c r="O5052" s="565" t="str">
        <f t="shared" si="799"/>
        <v>230601تهيه ونصب پلاستوفوم (يونوليت) با هر چگالي، سفيد يا الوان به ضخامت يك سانتي‌متر، باتمام وسايل نصب بدون زيرسازي.</v>
      </c>
      <c r="P5052" s="620">
        <v>230601</v>
      </c>
      <c r="Q5052" s="566">
        <v>23</v>
      </c>
      <c r="R5052" s="566" t="s">
        <v>47</v>
      </c>
      <c r="S5052" s="566" t="s">
        <v>25</v>
      </c>
      <c r="T5052" s="567" t="s">
        <v>4909</v>
      </c>
      <c r="U5052" s="625" t="s">
        <v>23</v>
      </c>
      <c r="V5052" s="568">
        <v>41300</v>
      </c>
      <c r="W5052" s="17"/>
      <c r="X5052" s="554"/>
    </row>
    <row r="5053" spans="14:24" ht="50.1" customHeight="1">
      <c r="N5053" s="9">
        <v>23</v>
      </c>
      <c r="O5053" s="565" t="str">
        <f t="shared" si="799"/>
        <v>230602اضافه بها به رديف 230601 به ازاي هر سانتي‌متر كه به ضخامت يك سانتي‌متر اضافه شود، كسر سانتي‌متر به تناسب محاسبه مي شود.</v>
      </c>
      <c r="P5053" s="620">
        <v>230602</v>
      </c>
      <c r="Q5053" s="566">
        <v>23</v>
      </c>
      <c r="R5053" s="566" t="s">
        <v>47</v>
      </c>
      <c r="S5053" s="566" t="s">
        <v>25</v>
      </c>
      <c r="T5053" s="567" t="s">
        <v>4910</v>
      </c>
      <c r="U5053" s="625" t="s">
        <v>23</v>
      </c>
      <c r="V5053" s="568">
        <v>10600</v>
      </c>
      <c r="W5053" s="17"/>
      <c r="X5053" s="554"/>
    </row>
    <row r="5054" spans="14:24" ht="50.1" customHeight="1">
      <c r="N5054" s="9">
        <v>23</v>
      </c>
      <c r="O5054" s="565" t="str">
        <f t="shared" si="799"/>
        <v>230701تهيه و نصب نايلون (فيلم پلي اتيلن) به وزن حدود150 گرم در متر مربع ، براي اطراف بتن و يا كارهاي مشابه آن، كه نايلون الزاما در كارباقي بماند.</v>
      </c>
      <c r="P5054" s="620">
        <v>230701</v>
      </c>
      <c r="Q5054" s="566">
        <v>23</v>
      </c>
      <c r="R5054" s="566" t="s">
        <v>47</v>
      </c>
      <c r="S5054" s="566" t="s">
        <v>25</v>
      </c>
      <c r="T5054" s="567" t="s">
        <v>4911</v>
      </c>
      <c r="U5054" s="625" t="s">
        <v>23</v>
      </c>
      <c r="V5054" s="568">
        <v>6480</v>
      </c>
      <c r="W5054" s="17"/>
      <c r="X5054" s="554"/>
    </row>
    <row r="5055" spans="14:24" ht="50.1" customHeight="1">
      <c r="N5055" s="9">
        <v>23</v>
      </c>
      <c r="O5055" s="565" t="str">
        <f t="shared" si="799"/>
        <v>230801تهيه و نصب ورق‌هاي پلاستيك تقويت شده با فايبرگلاس موج‌دار به ضخامت حدود 9/0 ميلي‌متر.</v>
      </c>
      <c r="P5055" s="620">
        <v>230801</v>
      </c>
      <c r="Q5055" s="566">
        <v>23</v>
      </c>
      <c r="R5055" s="566" t="s">
        <v>47</v>
      </c>
      <c r="S5055" s="566" t="s">
        <v>25</v>
      </c>
      <c r="T5055" s="567" t="s">
        <v>4912</v>
      </c>
      <c r="U5055" s="625" t="s">
        <v>23</v>
      </c>
      <c r="V5055" s="568">
        <v>122500</v>
      </c>
      <c r="W5055" s="17"/>
      <c r="X5055" s="554"/>
    </row>
    <row r="5056" spans="14:24" ht="50.1" customHeight="1">
      <c r="N5056" s="9">
        <v>23</v>
      </c>
      <c r="O5056" s="565" t="str">
        <f t="shared" si="799"/>
        <v>230802تهيه و نصب ورق‌هاي پلاستيك تقويت شده با فايبرگلاس بدون موج به ضخامت حدود 1/5 ميلي‌متر.</v>
      </c>
      <c r="P5056" s="620">
        <v>230802</v>
      </c>
      <c r="Q5056" s="566">
        <v>23</v>
      </c>
      <c r="R5056" s="566" t="s">
        <v>47</v>
      </c>
      <c r="S5056" s="566" t="s">
        <v>25</v>
      </c>
      <c r="T5056" s="567" t="s">
        <v>4913</v>
      </c>
      <c r="U5056" s="625" t="s">
        <v>23</v>
      </c>
      <c r="V5056" s="568">
        <v>153500</v>
      </c>
      <c r="W5056" s="17"/>
      <c r="X5056" s="554"/>
    </row>
    <row r="5057" spans="14:24" ht="50.1" customHeight="1">
      <c r="N5057" s="9">
        <v>23</v>
      </c>
      <c r="O5057" s="565" t="str">
        <f t="shared" si="799"/>
        <v>230804تهيه و نصـب ورق‌هاي پلاستيـك تقويـت شده با فايبرگلاس موج‌دار به ضخامـت حدود 1/5 ميلي‌متر.</v>
      </c>
      <c r="P5057" s="620">
        <v>230804</v>
      </c>
      <c r="Q5057" s="566">
        <v>23</v>
      </c>
      <c r="R5057" s="566" t="s">
        <v>47</v>
      </c>
      <c r="S5057" s="566" t="s">
        <v>25</v>
      </c>
      <c r="T5057" s="567" t="s">
        <v>4914</v>
      </c>
      <c r="U5057" s="625" t="s">
        <v>23</v>
      </c>
      <c r="V5057" s="568">
        <v>147500</v>
      </c>
      <c r="W5057" s="17"/>
      <c r="X5057" s="554"/>
    </row>
    <row r="5058" spans="14:24" ht="50.1" customHeight="1">
      <c r="N5058" s="9">
        <v>23</v>
      </c>
      <c r="O5058" s="565" t="str">
        <f t="shared" si="799"/>
        <v>230901تهيه و نصب واتر استاپ به عرض 15 سانتي‌متر، ازجنس پي. وي. سي.</v>
      </c>
      <c r="P5058" s="620">
        <v>230901</v>
      </c>
      <c r="Q5058" s="566">
        <v>23</v>
      </c>
      <c r="R5058" s="566" t="s">
        <v>47</v>
      </c>
      <c r="S5058" s="566" t="s">
        <v>25</v>
      </c>
      <c r="T5058" s="567" t="s">
        <v>4915</v>
      </c>
      <c r="U5058" s="625" t="s">
        <v>28</v>
      </c>
      <c r="V5058" s="568">
        <v>127000</v>
      </c>
      <c r="W5058" s="17"/>
      <c r="X5058" s="554"/>
    </row>
    <row r="5059" spans="14:24" ht="50.1" customHeight="1">
      <c r="N5059" s="9">
        <v>23</v>
      </c>
      <c r="O5059" s="565" t="str">
        <f t="shared" si="799"/>
        <v>230902اضافه بها به رديف 230901، براي هر سانتي‌متر اضافه بر 15 سانتي‌متر.</v>
      </c>
      <c r="P5059" s="620">
        <v>230902</v>
      </c>
      <c r="Q5059" s="566">
        <v>23</v>
      </c>
      <c r="R5059" s="566" t="s">
        <v>47</v>
      </c>
      <c r="S5059" s="566" t="s">
        <v>25</v>
      </c>
      <c r="T5059" s="567" t="s">
        <v>4916</v>
      </c>
      <c r="U5059" s="625" t="s">
        <v>28</v>
      </c>
      <c r="V5059" s="568">
        <v>4670</v>
      </c>
      <c r="W5059" s="17"/>
      <c r="X5059" s="554"/>
    </row>
    <row r="5060" spans="14:24" ht="50.1" customHeight="1">
      <c r="N5060" s="9">
        <v>23</v>
      </c>
      <c r="O5060" s="565" t="str">
        <f t="shared" si="799"/>
        <v>230903تهيه و نصب واتر استاپ به عرض 15 سانتي‌متر، ازجنس لاستيك.</v>
      </c>
      <c r="P5060" s="620">
        <v>230903</v>
      </c>
      <c r="Q5060" s="566">
        <v>23</v>
      </c>
      <c r="R5060" s="566" t="s">
        <v>47</v>
      </c>
      <c r="S5060" s="566" t="s">
        <v>25</v>
      </c>
      <c r="T5060" s="567" t="s">
        <v>4917</v>
      </c>
      <c r="U5060" s="625" t="s">
        <v>28</v>
      </c>
      <c r="V5060" s="568">
        <v>134500</v>
      </c>
      <c r="W5060" s="17"/>
      <c r="X5060" s="554"/>
    </row>
    <row r="5061" spans="14:24" ht="50.1" customHeight="1">
      <c r="N5061" s="9">
        <v>23</v>
      </c>
      <c r="O5061" s="565" t="str">
        <f t="shared" si="799"/>
        <v>230904اضافه بها به رديف 230903، براي هر سانتي‌متر اضافه بر 15 سانتي‌متر.</v>
      </c>
      <c r="P5061" s="620">
        <v>230904</v>
      </c>
      <c r="Q5061" s="566">
        <v>23</v>
      </c>
      <c r="R5061" s="566" t="s">
        <v>47</v>
      </c>
      <c r="S5061" s="566" t="s">
        <v>25</v>
      </c>
      <c r="T5061" s="567" t="s">
        <v>4918</v>
      </c>
      <c r="U5061" s="625" t="s">
        <v>28</v>
      </c>
      <c r="V5061" s="568">
        <v>5130</v>
      </c>
      <c r="W5061" s="17"/>
      <c r="X5061" s="554"/>
    </row>
    <row r="5062" spans="14:24" ht="50.1" customHeight="1">
      <c r="N5062" s="9">
        <v>23</v>
      </c>
      <c r="O5062" s="565" t="str">
        <f t="shared" si="799"/>
        <v>230905تهیه و اجرای واتر استاپ بنتونیتی به طور کامل بر حسب متر طول درز.</v>
      </c>
      <c r="P5062" s="620">
        <v>230905</v>
      </c>
      <c r="Q5062" s="566">
        <v>23</v>
      </c>
      <c r="R5062" s="566" t="s">
        <v>47</v>
      </c>
      <c r="S5062" s="566" t="s">
        <v>25</v>
      </c>
      <c r="T5062" s="567" t="s">
        <v>4919</v>
      </c>
      <c r="U5062" s="625" t="s">
        <v>28</v>
      </c>
      <c r="V5062" s="568">
        <v>164000</v>
      </c>
      <c r="W5062" s="17"/>
      <c r="X5062" s="554"/>
    </row>
    <row r="5063" spans="14:24" ht="50.1" customHeight="1">
      <c r="N5063" s="9">
        <v>23</v>
      </c>
      <c r="O5063" s="565" t="str">
        <f t="shared" si="799"/>
        <v>230906تهیه و اجرای ماستیک آب بند پلی یورتان برای مصرف در درزها با پرداخت سطح به طور کامل.</v>
      </c>
      <c r="P5063" s="620">
        <v>230906</v>
      </c>
      <c r="Q5063" s="566">
        <v>23</v>
      </c>
      <c r="R5063" s="566" t="s">
        <v>47</v>
      </c>
      <c r="S5063" s="566" t="s">
        <v>25</v>
      </c>
      <c r="T5063" s="567" t="s">
        <v>4920</v>
      </c>
      <c r="U5063" s="625" t="s">
        <v>4921</v>
      </c>
      <c r="V5063" s="568">
        <v>300000</v>
      </c>
      <c r="W5063" s="17"/>
      <c r="X5063" s="554"/>
    </row>
    <row r="5064" spans="14:24" ht="50.1" customHeight="1">
      <c r="N5064" s="9">
        <v>23</v>
      </c>
      <c r="O5064" s="565" t="str">
        <f t="shared" si="799"/>
        <v>231001تهيه و جاگذاري غلاف پلاستيكي در بتن براي عبور لوله و ساير مصارف.</v>
      </c>
      <c r="P5064" s="620">
        <v>231001</v>
      </c>
      <c r="Q5064" s="566">
        <v>23</v>
      </c>
      <c r="R5064" s="566" t="s">
        <v>47</v>
      </c>
      <c r="S5064" s="566" t="s">
        <v>25</v>
      </c>
      <c r="T5064" s="567" t="s">
        <v>4922</v>
      </c>
      <c r="U5064" s="625" t="s">
        <v>2837</v>
      </c>
      <c r="V5064" s="568">
        <v>256000</v>
      </c>
      <c r="W5064" s="17"/>
      <c r="X5064" s="554"/>
    </row>
    <row r="5065" spans="14:24" ht="50.1" customHeight="1">
      <c r="N5065" s="9">
        <v>23</v>
      </c>
      <c r="O5065" s="565" t="str">
        <f t="shared" si="799"/>
        <v>231002تهيه، سوراخ‌کاري و جاگذاري لوله پلاستيكي براي زهکشي.</v>
      </c>
      <c r="P5065" s="620">
        <v>231002</v>
      </c>
      <c r="Q5065" s="566">
        <v>23</v>
      </c>
      <c r="R5065" s="566" t="s">
        <v>47</v>
      </c>
      <c r="S5065" s="566" t="s">
        <v>25</v>
      </c>
      <c r="T5065" s="567" t="s">
        <v>4923</v>
      </c>
      <c r="U5065" s="625" t="s">
        <v>2837</v>
      </c>
      <c r="V5065" s="568">
        <v>140500</v>
      </c>
      <c r="W5065" s="17"/>
      <c r="X5065" s="554"/>
    </row>
    <row r="5066" spans="14:24" ht="50.1" customHeight="1">
      <c r="N5066" s="9">
        <v>23</v>
      </c>
      <c r="O5066" s="565" t="str">
        <f t="shared" si="799"/>
        <v>231003تهيه و نصب پله فولادي با روکش پروپيلن.</v>
      </c>
      <c r="P5066" s="620">
        <v>231003</v>
      </c>
      <c r="Q5066" s="566">
        <v>23</v>
      </c>
      <c r="R5066" s="566" t="s">
        <v>47</v>
      </c>
      <c r="S5066" s="566" t="s">
        <v>25</v>
      </c>
      <c r="T5066" s="567" t="s">
        <v>4924</v>
      </c>
      <c r="U5066" s="625" t="s">
        <v>30</v>
      </c>
      <c r="V5066" s="568">
        <v>125000</v>
      </c>
      <c r="W5066" s="17"/>
      <c r="X5066" s="554"/>
    </row>
    <row r="5067" spans="14:24" ht="50.1" customHeight="1">
      <c r="N5067" s="9">
        <v>23</v>
      </c>
      <c r="O5067" s="565" t="str">
        <f t="shared" si="799"/>
        <v>231101تهيه، ساخت و نصب پنجره با پروفيل U.P.V.C، تا مساحت 75/. متر مربع.</v>
      </c>
      <c r="P5067" s="620">
        <v>231101</v>
      </c>
      <c r="Q5067" s="566">
        <v>23</v>
      </c>
      <c r="R5067" s="566" t="s">
        <v>47</v>
      </c>
      <c r="S5067" s="566" t="s">
        <v>25</v>
      </c>
      <c r="T5067" s="567" t="s">
        <v>4925</v>
      </c>
      <c r="U5067" s="625" t="s">
        <v>23</v>
      </c>
      <c r="V5067" s="568">
        <v>2862000</v>
      </c>
      <c r="W5067" s="17"/>
      <c r="X5067" s="554"/>
    </row>
    <row r="5068" spans="14:24" ht="50.1" customHeight="1">
      <c r="N5068" s="9">
        <v>23</v>
      </c>
      <c r="O5068" s="565" t="str">
        <f t="shared" si="799"/>
        <v>231102تهيه، ساخت و نصب پنجره با پروفيل U.P.V.C، به مساحت بيش از 75/. تا 2 متر مربع.</v>
      </c>
      <c r="P5068" s="620">
        <v>231102</v>
      </c>
      <c r="Q5068" s="566">
        <v>23</v>
      </c>
      <c r="R5068" s="566" t="s">
        <v>47</v>
      </c>
      <c r="S5068" s="566" t="s">
        <v>25</v>
      </c>
      <c r="T5068" s="567" t="s">
        <v>4926</v>
      </c>
      <c r="U5068" s="625" t="s">
        <v>23</v>
      </c>
      <c r="V5068" s="568">
        <v>1911000</v>
      </c>
      <c r="W5068" s="17"/>
      <c r="X5068" s="554"/>
    </row>
    <row r="5069" spans="14:24" ht="50.1" customHeight="1">
      <c r="N5069" s="9">
        <v>23</v>
      </c>
      <c r="O5069" s="565" t="str">
        <f t="shared" si="799"/>
        <v>231103تهيه، ساخت و نصب پنجره با پروفيل U.P.V.C، به مساحت بيش از 2 متر مربع.</v>
      </c>
      <c r="P5069" s="620">
        <v>231103</v>
      </c>
      <c r="Q5069" s="566">
        <v>23</v>
      </c>
      <c r="R5069" s="566" t="s">
        <v>47</v>
      </c>
      <c r="S5069" s="566" t="s">
        <v>25</v>
      </c>
      <c r="T5069" s="567" t="s">
        <v>4927</v>
      </c>
      <c r="U5069" s="625" t="s">
        <v>23</v>
      </c>
      <c r="V5069" s="568">
        <v>1487000</v>
      </c>
      <c r="W5069" s="17"/>
      <c r="X5069" s="554"/>
    </row>
    <row r="5070" spans="14:24" ht="50.1" customHeight="1">
      <c r="N5070" s="9">
        <v>23</v>
      </c>
      <c r="O5070" s="565" t="str">
        <f t="shared" si="799"/>
        <v>231201تهيه مصالح و اجراي ژئوگريد تک سويه مسلح کننده خاک داراي مقاومت نهايي (LTDS) 120 ساله در محيط خاکي (9 &gt; PH و PH &gt; 4) به ميزان KN/m 20 جهت ساخت ديوارهاي حايل خاک مسلح و تسليح شيب‌ها.</v>
      </c>
      <c r="P5070" s="620">
        <v>231201</v>
      </c>
      <c r="Q5070" s="566">
        <v>23</v>
      </c>
      <c r="R5070" s="566" t="s">
        <v>47</v>
      </c>
      <c r="S5070" s="566" t="s">
        <v>25</v>
      </c>
      <c r="T5070" s="567" t="s">
        <v>4928</v>
      </c>
      <c r="U5070" s="625" t="s">
        <v>23</v>
      </c>
      <c r="V5070" s="568">
        <v>78400</v>
      </c>
      <c r="W5070" s="17"/>
      <c r="X5070" s="554"/>
    </row>
    <row r="5071" spans="14:24" ht="50.1" customHeight="1">
      <c r="N5071" s="9">
        <v>23</v>
      </c>
      <c r="O5071" s="565" t="str">
        <f t="shared" si="799"/>
        <v>231202تهيه مصالح و اجراي ژئوگريد دو سويه مسلح کننده خاک داراي مقاومت نهايي (LTDS) 120 ساله در محيط خاکي (9 &gt; PH و PH &gt; 4) به ميزان KN/m   5جهت تثبیت بسترای سست ، باتلاقی و غیره.</v>
      </c>
      <c r="P5071" s="620">
        <v>231202</v>
      </c>
      <c r="Q5071" s="566">
        <v>23</v>
      </c>
      <c r="R5071" s="566" t="s">
        <v>47</v>
      </c>
      <c r="S5071" s="566" t="s">
        <v>25</v>
      </c>
      <c r="T5071" s="567" t="s">
        <v>4929</v>
      </c>
      <c r="U5071" s="625" t="s">
        <v>23</v>
      </c>
      <c r="V5071" s="568">
        <v>67400</v>
      </c>
      <c r="W5071" s="17"/>
      <c r="X5071" s="554"/>
    </row>
    <row r="5072" spans="14:24" ht="50.1" customHeight="1">
      <c r="N5072" s="9">
        <v>23</v>
      </c>
      <c r="O5072" s="565" t="str">
        <f t="shared" si="799"/>
        <v>231203اضافه بها به رديف‌هاي 231201 و 231202 به ازاي هر  KN/m5 افزايش در مقاومت کششي نهايي (LTDS) 120 ساله.</v>
      </c>
      <c r="P5072" s="620">
        <v>231203</v>
      </c>
      <c r="Q5072" s="566">
        <v>23</v>
      </c>
      <c r="R5072" s="566" t="s">
        <v>47</v>
      </c>
      <c r="S5072" s="566" t="s">
        <v>25</v>
      </c>
      <c r="T5072" s="567" t="s">
        <v>4930</v>
      </c>
      <c r="U5072" s="625" t="s">
        <v>23</v>
      </c>
      <c r="V5072" s="568">
        <v>3000</v>
      </c>
      <c r="W5072" s="17"/>
      <c r="X5072" s="554"/>
    </row>
    <row r="5073" spans="14:24" ht="50.1" customHeight="1">
      <c r="N5073" s="9">
        <v>23</v>
      </c>
      <c r="O5073" s="565" t="str">
        <f t="shared" si="799"/>
        <v>231204اضافه بها به رديف هاي 231201 و 231202 زماني که  ژئوگريد در محيط قليايي PH &gt; 9  يا  محیط اسيدي  PH &lt; 4 استفاده گردد.</v>
      </c>
      <c r="P5073" s="620">
        <v>231204</v>
      </c>
      <c r="Q5073" s="566">
        <v>23</v>
      </c>
      <c r="R5073" s="566" t="s">
        <v>47</v>
      </c>
      <c r="S5073" s="566" t="s">
        <v>25</v>
      </c>
      <c r="T5073" s="567" t="s">
        <v>4931</v>
      </c>
      <c r="U5073" s="625" t="s">
        <v>23</v>
      </c>
      <c r="V5073" s="569">
        <v>0</v>
      </c>
      <c r="W5073" s="17"/>
      <c r="X5073" s="554">
        <v>0</v>
      </c>
    </row>
    <row r="5074" spans="14:24" ht="50.1" customHeight="1">
      <c r="N5074" s="9">
        <v>23</v>
      </c>
      <c r="O5074" s="565" t="str">
        <f t="shared" si="799"/>
        <v>231205اضافه بها نصب ژئوگريد در نماهاي Wrap-around بابت متراژي که در نما ديده مي‌شود.</v>
      </c>
      <c r="P5074" s="620">
        <v>231205</v>
      </c>
      <c r="Q5074" s="566">
        <v>23</v>
      </c>
      <c r="R5074" s="566" t="s">
        <v>47</v>
      </c>
      <c r="S5074" s="566" t="s">
        <v>25</v>
      </c>
      <c r="T5074" s="567" t="s">
        <v>4932</v>
      </c>
      <c r="U5074" s="625" t="s">
        <v>23</v>
      </c>
      <c r="V5074" s="568">
        <v>103000</v>
      </c>
      <c r="W5074" s="17"/>
      <c r="X5074" s="554"/>
    </row>
    <row r="5075" spans="14:24" ht="50.1" customHeight="1">
      <c r="N5075" s="9">
        <v>23</v>
      </c>
      <c r="O5075" s="565" t="str">
        <f t="shared" si="799"/>
        <v>231206تهيه مصالح و اجراي ژئوممبراين (زمين غشا) از جنس پلي اتيلن سنگين (high density poly ethylene) به ضخامت 1 ميلي‌متر براي عايق کاري سطوح و سازه‌هاي مختلف، مانند مخازن آب، سدها، حوضچه‌هاي فاضلاب و استخرهاي کشاورزي.</v>
      </c>
      <c r="P5075" s="620">
        <v>231206</v>
      </c>
      <c r="Q5075" s="566">
        <v>23</v>
      </c>
      <c r="R5075" s="566" t="s">
        <v>47</v>
      </c>
      <c r="S5075" s="566" t="s">
        <v>25</v>
      </c>
      <c r="T5075" s="567" t="s">
        <v>4933</v>
      </c>
      <c r="U5075" s="625" t="s">
        <v>23</v>
      </c>
      <c r="V5075" s="568">
        <v>126500</v>
      </c>
      <c r="W5075" s="17"/>
      <c r="X5075" s="554"/>
    </row>
    <row r="5076" spans="14:24" ht="50.1" customHeight="1">
      <c r="N5076" s="9">
        <v>23</v>
      </c>
      <c r="O5076" s="565" t="str">
        <f t="shared" si="799"/>
        <v>231207تهيه مصالح و اجراي ژئوتكستايل بافته (زمين پارچه) با مقاومت کششي 100 كيلو نيوتن بر متر طول و کرنش حداکثر 12% به منظور افزايش ظرفيت باربري و تسليح خاك.</v>
      </c>
      <c r="P5076" s="620">
        <v>231207</v>
      </c>
      <c r="Q5076" s="566">
        <v>23</v>
      </c>
      <c r="R5076" s="566" t="s">
        <v>47</v>
      </c>
      <c r="S5076" s="566" t="s">
        <v>25</v>
      </c>
      <c r="T5076" s="567" t="s">
        <v>4934</v>
      </c>
      <c r="U5076" s="625" t="s">
        <v>23</v>
      </c>
      <c r="V5076" s="568">
        <v>78900</v>
      </c>
      <c r="W5076" s="17"/>
      <c r="X5076" s="554"/>
    </row>
    <row r="5077" spans="14:24" ht="50.1" customHeight="1">
      <c r="N5077" s="9">
        <v>23</v>
      </c>
      <c r="O5077" s="565" t="str">
        <f t="shared" si="799"/>
        <v>231208اضافه ‌بها به رديف 231207 به ازاي هر 50 كيلونيوتن افزايش در مقاومت كششي در هر جهت.</v>
      </c>
      <c r="P5077" s="620">
        <v>231208</v>
      </c>
      <c r="Q5077" s="566">
        <v>23</v>
      </c>
      <c r="R5077" s="566" t="s">
        <v>47</v>
      </c>
      <c r="S5077" s="566" t="s">
        <v>25</v>
      </c>
      <c r="T5077" s="567" t="s">
        <v>4935</v>
      </c>
      <c r="U5077" s="625" t="s">
        <v>23</v>
      </c>
      <c r="V5077" s="568">
        <v>1750</v>
      </c>
      <c r="W5077" s="17"/>
      <c r="X5077" s="554"/>
    </row>
    <row r="5078" spans="14:24" ht="50.1" customHeight="1">
      <c r="N5078" s="9">
        <v>23</v>
      </c>
      <c r="O5078" s="565" t="str">
        <f t="shared" si="799"/>
        <v>231301اضافه بها به رديف 180901 در صورتي‌كه بين صفحات گچي يك لايه پوشش عايق از جنس پلي‌استايرن اكسترود شده به ضخامت 70 تا 85 ميلي‌متر قرار گيرد.</v>
      </c>
      <c r="P5078" s="620">
        <v>231301</v>
      </c>
      <c r="Q5078" s="566">
        <v>23</v>
      </c>
      <c r="R5078" s="566" t="s">
        <v>47</v>
      </c>
      <c r="S5078" s="566" t="s">
        <v>25</v>
      </c>
      <c r="T5078" s="567" t="s">
        <v>4936</v>
      </c>
      <c r="U5078" s="625" t="s">
        <v>4937</v>
      </c>
      <c r="V5078" s="568">
        <v>331000</v>
      </c>
      <c r="W5078" s="17"/>
      <c r="X5078" s="554"/>
    </row>
    <row r="5079" spans="14:24" ht="50.1" customHeight="1">
      <c r="N5079" s="9">
        <v>23</v>
      </c>
      <c r="O5079" s="565" t="str">
        <f t="shared" si="799"/>
        <v>231302اضافه بها به رديف 180901 در صورتي‌كه به‌ جاي صفحات گچي از صفحات پلي‌استايرن اكسترود شده به ضخامت 70 تا 85 ميلي‌متر استفاده شود.</v>
      </c>
      <c r="P5079" s="620">
        <v>231302</v>
      </c>
      <c r="Q5079" s="566">
        <v>23</v>
      </c>
      <c r="R5079" s="566" t="s">
        <v>47</v>
      </c>
      <c r="S5079" s="566" t="s">
        <v>25</v>
      </c>
      <c r="T5079" s="567" t="s">
        <v>4938</v>
      </c>
      <c r="U5079" s="625" t="s">
        <v>4937</v>
      </c>
      <c r="V5079" s="568">
        <v>86000</v>
      </c>
      <c r="W5079" s="17"/>
      <c r="X5079" s="554"/>
    </row>
    <row r="5080" spans="14:24" ht="50.1" customHeight="1">
      <c r="N5080" s="9">
        <v>23</v>
      </c>
      <c r="O5080" s="565" t="str">
        <f t="shared" si="799"/>
        <v>231401تهيه و نصب نماي پيش‌ساخته از جنس پلي‌استايرن با پوشش سيمان پليمري و سيليس به ضخامت پوشش 3 تا 5 ميلي‌متر و ضخامت كل تا 55 ميلي‌متر، با هر رنگ و سطح صاف.</v>
      </c>
      <c r="P5080" s="620">
        <v>231401</v>
      </c>
      <c r="Q5080" s="566">
        <v>23</v>
      </c>
      <c r="R5080" s="566" t="s">
        <v>47</v>
      </c>
      <c r="S5080" s="566" t="s">
        <v>25</v>
      </c>
      <c r="T5080" s="567" t="s">
        <v>4939</v>
      </c>
      <c r="U5080" s="625" t="s">
        <v>23</v>
      </c>
      <c r="V5080" s="568">
        <v>540000</v>
      </c>
      <c r="W5080" s="17"/>
      <c r="X5080" s="554"/>
    </row>
    <row r="5081" spans="14:24" ht="50.1" customHeight="1">
      <c r="N5081" s="9">
        <v>23</v>
      </c>
      <c r="O5081" s="565" t="str">
        <f t="shared" si="799"/>
        <v>231402تهيه و نصب ابزارهاي تزييني پيش‌ساخته از جنس پلي‌استايرن با پوشش سيمان پليمري و سيليس به ضخامت پوشش 3 تا 5 ميلي‌متر و ضخامت كل تا 55 ميلي‌متر به عرض تا 200 ميلي‌متر، با هر رنگ و سطح صاف.</v>
      </c>
      <c r="P5081" s="620">
        <v>231402</v>
      </c>
      <c r="Q5081" s="566">
        <v>23</v>
      </c>
      <c r="R5081" s="566" t="s">
        <v>47</v>
      </c>
      <c r="S5081" s="566" t="s">
        <v>25</v>
      </c>
      <c r="T5081" s="567" t="s">
        <v>4940</v>
      </c>
      <c r="U5081" s="625" t="s">
        <v>28</v>
      </c>
      <c r="V5081" s="568">
        <v>360000</v>
      </c>
      <c r="W5081" s="17"/>
      <c r="X5081" s="554"/>
    </row>
    <row r="5082" spans="14:24" ht="50.1" customHeight="1">
      <c r="N5082" s="9">
        <v>23</v>
      </c>
      <c r="O5082" s="565" t="str">
        <f t="shared" si="799"/>
        <v>231403اضافه بها به رديف 231402 به‌ازاي هر 100 ميلي‌متر افزايش عرض ابزار .</v>
      </c>
      <c r="P5082" s="620">
        <v>231403</v>
      </c>
      <c r="Q5082" s="566">
        <v>23</v>
      </c>
      <c r="R5082" s="566" t="s">
        <v>47</v>
      </c>
      <c r="S5082" s="566" t="s">
        <v>25</v>
      </c>
      <c r="T5082" s="567" t="s">
        <v>4941</v>
      </c>
      <c r="U5082" s="625" t="s">
        <v>28</v>
      </c>
      <c r="V5082" s="568">
        <v>120000</v>
      </c>
      <c r="W5082" s="17"/>
      <c r="X5082" s="554"/>
    </row>
    <row r="5083" spans="14:24" ht="50.1" customHeight="1">
      <c r="N5083" s="9">
        <v>23</v>
      </c>
      <c r="O5083" s="565" t="str">
        <f t="shared" si="799"/>
        <v>231501تهيه و نصب ابزارهاي تزييني پيش‌ساخته گوشه سقف،‌ ديوار و چارچوب‌ها از جنس پلي‌استايرن اكسترود شده با ضخامت 8 تا 15 ميلي‌متر به‌ عرض تا 175 ميلي‌متر، با هر رنگ و سطح صاف.</v>
      </c>
      <c r="P5083" s="620">
        <v>231501</v>
      </c>
      <c r="Q5083" s="566">
        <v>23</v>
      </c>
      <c r="R5083" s="566" t="s">
        <v>47</v>
      </c>
      <c r="S5083" s="566" t="s">
        <v>25</v>
      </c>
      <c r="T5083" s="567" t="s">
        <v>4942</v>
      </c>
      <c r="U5083" s="625" t="s">
        <v>28</v>
      </c>
      <c r="V5083" s="568">
        <v>89000</v>
      </c>
      <c r="W5083" s="17"/>
      <c r="X5083" s="554"/>
    </row>
    <row r="5084" spans="14:24" ht="50.1" customHeight="1">
      <c r="N5084" s="9">
        <v>23</v>
      </c>
      <c r="O5084" s="565" t="str">
        <f t="shared" ref="O5084:O5147" si="800">LEFT(CONCATENATE(P5084,T5084),252)</f>
        <v>231502اضافه بها به رديف 231501 براي ابزار به‌ عرض بيش از 175 ميلي‌متر  تا 350 ميلي‌متر.</v>
      </c>
      <c r="P5084" s="620">
        <v>231502</v>
      </c>
      <c r="Q5084" s="566">
        <v>23</v>
      </c>
      <c r="R5084" s="566" t="s">
        <v>47</v>
      </c>
      <c r="S5084" s="566" t="s">
        <v>25</v>
      </c>
      <c r="T5084" s="567" t="s">
        <v>4943</v>
      </c>
      <c r="U5084" s="625" t="s">
        <v>28</v>
      </c>
      <c r="V5084" s="568">
        <v>69000</v>
      </c>
      <c r="W5084" s="17"/>
      <c r="X5084" s="554"/>
    </row>
    <row r="5085" spans="14:24" ht="50.1" customHeight="1">
      <c r="N5085" s="9">
        <v>23</v>
      </c>
      <c r="O5085" s="565" t="str">
        <f t="shared" si="800"/>
        <v>231601تهیه مصالح و اجرای کف پوش اپوکسی با بنیان رزین اپوکسی و سخت کننده مربوط برای پوشش کف سازی های بتنی تا ضخامت 3 میلی متر در تصفیه خانه های آب و فاضلاب یا ابنیه آبی.</v>
      </c>
      <c r="P5085" s="620">
        <v>231601</v>
      </c>
      <c r="Q5085" s="566">
        <v>23</v>
      </c>
      <c r="R5085" s="566" t="s">
        <v>47</v>
      </c>
      <c r="S5085" s="566" t="s">
        <v>25</v>
      </c>
      <c r="T5085" s="567" t="s">
        <v>4944</v>
      </c>
      <c r="U5085" s="625" t="s">
        <v>23</v>
      </c>
      <c r="V5085" s="568">
        <v>450000</v>
      </c>
      <c r="W5085" s="17"/>
      <c r="X5085" s="554"/>
    </row>
    <row r="5086" spans="14:24" ht="50.1" customHeight="1">
      <c r="N5086" s="9">
        <v>23</v>
      </c>
      <c r="O5086" s="565" t="str">
        <f t="shared" si="800"/>
        <v>231602اضافه بها به ردیف 231601 به ازای هر میلی متر افزایش ضخامت تا 5 میی متر.</v>
      </c>
      <c r="P5086" s="620">
        <v>231602</v>
      </c>
      <c r="Q5086" s="566">
        <v>23</v>
      </c>
      <c r="R5086" s="566" t="s">
        <v>47</v>
      </c>
      <c r="S5086" s="566" t="s">
        <v>25</v>
      </c>
      <c r="T5086" s="567" t="s">
        <v>4945</v>
      </c>
      <c r="U5086" s="625" t="s">
        <v>23</v>
      </c>
      <c r="V5086" s="568">
        <v>110000</v>
      </c>
      <c r="W5086" s="17"/>
      <c r="X5086" s="554"/>
    </row>
    <row r="5087" spans="14:24" ht="50.1" customHeight="1">
      <c r="N5087" s="91" t="s">
        <v>637</v>
      </c>
      <c r="O5087" s="565" t="str">
        <f t="shared" si="800"/>
        <v>231603پلاستیک</v>
      </c>
      <c r="P5087" s="631" t="s">
        <v>4946</v>
      </c>
      <c r="Q5087" s="566">
        <v>23</v>
      </c>
      <c r="R5087" s="566" t="s">
        <v>47</v>
      </c>
      <c r="S5087" s="566" t="s">
        <v>25</v>
      </c>
      <c r="T5087" s="577" t="s">
        <v>636</v>
      </c>
      <c r="U5087" s="626" t="s">
        <v>23</v>
      </c>
      <c r="V5087" s="90">
        <v>10000</v>
      </c>
      <c r="W5087" s="17"/>
      <c r="X5087" s="554"/>
    </row>
    <row r="5088" spans="14:24" ht="50.1" customHeight="1">
      <c r="N5088" s="91" t="s">
        <v>637</v>
      </c>
      <c r="O5088" s="565" t="str">
        <f t="shared" si="800"/>
        <v>231604پلاستیک 1</v>
      </c>
      <c r="P5088" s="631" t="s">
        <v>4947</v>
      </c>
      <c r="Q5088" s="566">
        <v>23</v>
      </c>
      <c r="R5088" s="566" t="s">
        <v>47</v>
      </c>
      <c r="S5088" s="566" t="s">
        <v>25</v>
      </c>
      <c r="T5088" s="577" t="s">
        <v>7075</v>
      </c>
      <c r="U5088" s="626" t="s">
        <v>23</v>
      </c>
      <c r="V5088" s="90">
        <v>10001</v>
      </c>
      <c r="W5088" s="17"/>
      <c r="X5088" s="554"/>
    </row>
    <row r="5089" spans="14:24" ht="50.1" customHeight="1">
      <c r="N5089" s="91" t="s">
        <v>637</v>
      </c>
      <c r="O5089" s="565" t="str">
        <f t="shared" si="800"/>
        <v>231605پلاستیک 2</v>
      </c>
      <c r="P5089" s="631" t="s">
        <v>4948</v>
      </c>
      <c r="Q5089" s="566">
        <v>23</v>
      </c>
      <c r="R5089" s="566" t="s">
        <v>47</v>
      </c>
      <c r="S5089" s="566" t="s">
        <v>25</v>
      </c>
      <c r="T5089" s="577" t="s">
        <v>7076</v>
      </c>
      <c r="U5089" s="626" t="s">
        <v>23</v>
      </c>
      <c r="V5089" s="90">
        <v>10002</v>
      </c>
      <c r="W5089" s="17"/>
      <c r="X5089" s="554"/>
    </row>
    <row r="5090" spans="14:24" ht="50.1" customHeight="1">
      <c r="N5090" s="9">
        <v>24</v>
      </c>
      <c r="O5090" s="565" t="str">
        <f t="shared" si="800"/>
        <v>240101تهيه و نصب شيشه 3 ميلي‌متري ساده با چسب سيليکون.</v>
      </c>
      <c r="P5090" s="630" t="s">
        <v>499</v>
      </c>
      <c r="Q5090" s="566">
        <v>24</v>
      </c>
      <c r="R5090" s="566" t="s">
        <v>48</v>
      </c>
      <c r="S5090" s="566" t="s">
        <v>25</v>
      </c>
      <c r="T5090" s="567" t="s">
        <v>4949</v>
      </c>
      <c r="U5090" s="625" t="s">
        <v>23</v>
      </c>
      <c r="V5090" s="568">
        <v>173000</v>
      </c>
      <c r="W5090" s="17"/>
      <c r="X5090" s="554"/>
    </row>
    <row r="5091" spans="14:24" ht="50.1" customHeight="1">
      <c r="N5091" s="9">
        <v>24</v>
      </c>
      <c r="O5091" s="565" t="str">
        <f t="shared" si="800"/>
        <v>240102تهيه و نصب شيشه 4 ميلي‌متري ساده با چسب سيليکون.</v>
      </c>
      <c r="P5091" s="620">
        <v>240102</v>
      </c>
      <c r="Q5091" s="566">
        <v>24</v>
      </c>
      <c r="R5091" s="566" t="s">
        <v>48</v>
      </c>
      <c r="S5091" s="566" t="s">
        <v>25</v>
      </c>
      <c r="T5091" s="567" t="s">
        <v>4950</v>
      </c>
      <c r="U5091" s="625" t="s">
        <v>23</v>
      </c>
      <c r="V5091" s="568">
        <v>178000</v>
      </c>
      <c r="W5091" s="17"/>
      <c r="X5091" s="554"/>
    </row>
    <row r="5092" spans="14:24" ht="50.1" customHeight="1">
      <c r="N5092" s="9">
        <v>24</v>
      </c>
      <c r="O5092" s="565" t="str">
        <f t="shared" si="800"/>
        <v>240103تهيه و نصب شيشه 5 ميلي‌متري ساده با چسب سيليکون.</v>
      </c>
      <c r="P5092" s="620">
        <v>240103</v>
      </c>
      <c r="Q5092" s="566">
        <v>24</v>
      </c>
      <c r="R5092" s="566" t="s">
        <v>48</v>
      </c>
      <c r="S5092" s="566" t="s">
        <v>25</v>
      </c>
      <c r="T5092" s="567" t="s">
        <v>4951</v>
      </c>
      <c r="U5092" s="625" t="s">
        <v>23</v>
      </c>
      <c r="V5092" s="568">
        <v>252500</v>
      </c>
      <c r="W5092" s="17"/>
      <c r="X5092" s="554"/>
    </row>
    <row r="5093" spans="14:24" ht="50.1" customHeight="1">
      <c r="N5093" s="9">
        <v>24</v>
      </c>
      <c r="O5093" s="565" t="str">
        <f t="shared" si="800"/>
        <v>240104تهيه و نصب شيشه 6 ميلي‌متري ساده با چسب سيليکون.</v>
      </c>
      <c r="P5093" s="620">
        <v>240104</v>
      </c>
      <c r="Q5093" s="566">
        <v>24</v>
      </c>
      <c r="R5093" s="566" t="s">
        <v>48</v>
      </c>
      <c r="S5093" s="566" t="s">
        <v>25</v>
      </c>
      <c r="T5093" s="567" t="s">
        <v>4952</v>
      </c>
      <c r="U5093" s="625" t="s">
        <v>23</v>
      </c>
      <c r="V5093" s="568">
        <v>280500</v>
      </c>
      <c r="W5093" s="17"/>
      <c r="X5093" s="554"/>
    </row>
    <row r="5094" spans="14:24" ht="50.1" customHeight="1">
      <c r="N5094" s="9">
        <v>24</v>
      </c>
      <c r="O5094" s="565" t="str">
        <f t="shared" si="800"/>
        <v>240105تهيه و نصب شيشه 8 ميلي‌متري ساده با چسب سيليکون.</v>
      </c>
      <c r="P5094" s="620">
        <v>240105</v>
      </c>
      <c r="Q5094" s="566">
        <v>24</v>
      </c>
      <c r="R5094" s="566" t="s">
        <v>48</v>
      </c>
      <c r="S5094" s="566" t="s">
        <v>25</v>
      </c>
      <c r="T5094" s="567" t="s">
        <v>4953</v>
      </c>
      <c r="U5094" s="625" t="s">
        <v>23</v>
      </c>
      <c r="V5094" s="568">
        <v>332000</v>
      </c>
      <c r="W5094" s="17"/>
      <c r="X5094" s="554"/>
    </row>
    <row r="5095" spans="14:24" ht="50.1" customHeight="1">
      <c r="N5095" s="9">
        <v>24</v>
      </c>
      <c r="O5095" s="565" t="str">
        <f t="shared" si="800"/>
        <v>240106تهيه و نصب شيشه 10 ميلي‌متري ساده با چسب سيليکون.</v>
      </c>
      <c r="P5095" s="620">
        <v>240106</v>
      </c>
      <c r="Q5095" s="566">
        <v>24</v>
      </c>
      <c r="R5095" s="566" t="s">
        <v>48</v>
      </c>
      <c r="S5095" s="566" t="s">
        <v>25</v>
      </c>
      <c r="T5095" s="567" t="s">
        <v>4954</v>
      </c>
      <c r="U5095" s="625" t="s">
        <v>23</v>
      </c>
      <c r="V5095" s="568">
        <v>364000</v>
      </c>
      <c r="W5095" s="17"/>
      <c r="X5095" s="554"/>
    </row>
    <row r="5096" spans="14:24" ht="50.1" customHeight="1">
      <c r="N5096" s="9">
        <v>24</v>
      </c>
      <c r="O5096" s="565" t="str">
        <f t="shared" si="800"/>
        <v>240201تهيه و نصب شيشه 4 ميلي‌متري مشجر با چسب سيليکون.</v>
      </c>
      <c r="P5096" s="620">
        <v>240201</v>
      </c>
      <c r="Q5096" s="566">
        <v>24</v>
      </c>
      <c r="R5096" s="566" t="s">
        <v>48</v>
      </c>
      <c r="S5096" s="566" t="s">
        <v>25</v>
      </c>
      <c r="T5096" s="567" t="s">
        <v>4955</v>
      </c>
      <c r="U5096" s="625" t="s">
        <v>23</v>
      </c>
      <c r="V5096" s="568">
        <v>200500</v>
      </c>
      <c r="W5096" s="17"/>
      <c r="X5096" s="554"/>
    </row>
    <row r="5097" spans="14:24" ht="50.1" customHeight="1">
      <c r="N5097" s="9">
        <v>24</v>
      </c>
      <c r="O5097" s="565" t="str">
        <f t="shared" si="800"/>
        <v>240202تهيه و نصب شيشه 6 ميلي‌متري مشجر با چسب سيليکون.</v>
      </c>
      <c r="P5097" s="620">
        <v>240202</v>
      </c>
      <c r="Q5097" s="566">
        <v>24</v>
      </c>
      <c r="R5097" s="566" t="s">
        <v>48</v>
      </c>
      <c r="S5097" s="566" t="s">
        <v>25</v>
      </c>
      <c r="T5097" s="567" t="s">
        <v>4956</v>
      </c>
      <c r="U5097" s="625" t="s">
        <v>23</v>
      </c>
      <c r="V5097" s="568">
        <v>309500</v>
      </c>
      <c r="W5097" s="17"/>
      <c r="X5097" s="554"/>
    </row>
    <row r="5098" spans="14:24" ht="50.1" customHeight="1">
      <c r="N5098" s="9">
        <v>24</v>
      </c>
      <c r="O5098" s="565" t="str">
        <f t="shared" si="800"/>
        <v>240203تهيه و نصب شيشه 10 ميلي‌متري مشجر با چسب سيليکون.</v>
      </c>
      <c r="P5098" s="620">
        <v>240203</v>
      </c>
      <c r="Q5098" s="566">
        <v>24</v>
      </c>
      <c r="R5098" s="566" t="s">
        <v>48</v>
      </c>
      <c r="S5098" s="566" t="s">
        <v>25</v>
      </c>
      <c r="T5098" s="567" t="s">
        <v>4957</v>
      </c>
      <c r="U5098" s="625" t="s">
        <v>23</v>
      </c>
      <c r="V5098" s="568">
        <v>566500</v>
      </c>
      <c r="W5098" s="17"/>
      <c r="X5098" s="554"/>
    </row>
    <row r="5099" spans="14:24" ht="50.1" customHeight="1">
      <c r="N5099" s="9">
        <v>24</v>
      </c>
      <c r="O5099" s="565" t="str">
        <f t="shared" si="800"/>
        <v>240301تهيه و نصب شيشه نشکن (سکوريت) به ضخامت 4 ميلي‌متر با نوار پلاستيکي.</v>
      </c>
      <c r="P5099" s="620">
        <v>240301</v>
      </c>
      <c r="Q5099" s="566">
        <v>24</v>
      </c>
      <c r="R5099" s="566" t="s">
        <v>48</v>
      </c>
      <c r="S5099" s="566" t="s">
        <v>25</v>
      </c>
      <c r="T5099" s="567" t="s">
        <v>4958</v>
      </c>
      <c r="U5099" s="625" t="s">
        <v>23</v>
      </c>
      <c r="V5099" s="568">
        <v>336000</v>
      </c>
      <c r="W5099" s="17"/>
      <c r="X5099" s="554"/>
    </row>
    <row r="5100" spans="14:24" ht="50.1" customHeight="1">
      <c r="N5100" s="9">
        <v>24</v>
      </c>
      <c r="O5100" s="565" t="str">
        <f t="shared" si="800"/>
        <v>240302تهيه و نصب شيشه نشکن (سکوريت) به ضخامت 5 ميلي‌متر با نوار پلاستيکي.</v>
      </c>
      <c r="P5100" s="620">
        <v>240302</v>
      </c>
      <c r="Q5100" s="566">
        <v>24</v>
      </c>
      <c r="R5100" s="566" t="s">
        <v>48</v>
      </c>
      <c r="S5100" s="566" t="s">
        <v>25</v>
      </c>
      <c r="T5100" s="567" t="s">
        <v>4959</v>
      </c>
      <c r="U5100" s="625" t="s">
        <v>23</v>
      </c>
      <c r="V5100" s="568">
        <v>394000</v>
      </c>
      <c r="W5100" s="17"/>
      <c r="X5100" s="554"/>
    </row>
    <row r="5101" spans="14:24" ht="50.1" customHeight="1">
      <c r="N5101" s="9">
        <v>24</v>
      </c>
      <c r="O5101" s="565" t="str">
        <f t="shared" si="800"/>
        <v>240303تهيه و نصب شيشه نشکن (سکوريت) به ضخامت 6 ميلي‌متر با نوار پلاستيکي.</v>
      </c>
      <c r="P5101" s="620">
        <v>240303</v>
      </c>
      <c r="Q5101" s="566">
        <v>24</v>
      </c>
      <c r="R5101" s="566" t="s">
        <v>48</v>
      </c>
      <c r="S5101" s="566" t="s">
        <v>25</v>
      </c>
      <c r="T5101" s="567" t="s">
        <v>4960</v>
      </c>
      <c r="U5101" s="625" t="s">
        <v>23</v>
      </c>
      <c r="V5101" s="568">
        <v>421000</v>
      </c>
      <c r="W5101" s="17"/>
      <c r="X5101" s="554"/>
    </row>
    <row r="5102" spans="14:24" ht="50.1" customHeight="1">
      <c r="N5102" s="9">
        <v>24</v>
      </c>
      <c r="O5102" s="565" t="str">
        <f t="shared" si="800"/>
        <v>240304تهيه و نصـب شيشه نشكن (سكوريت) به ضخامت 8 ميلي‌متر با نوار پلاستيكي.</v>
      </c>
      <c r="P5102" s="620">
        <v>240304</v>
      </c>
      <c r="Q5102" s="566">
        <v>24</v>
      </c>
      <c r="R5102" s="566" t="s">
        <v>48</v>
      </c>
      <c r="S5102" s="566" t="s">
        <v>25</v>
      </c>
      <c r="T5102" s="567" t="s">
        <v>4961</v>
      </c>
      <c r="U5102" s="625" t="s">
        <v>23</v>
      </c>
      <c r="V5102" s="568">
        <v>483000</v>
      </c>
      <c r="W5102" s="17"/>
      <c r="X5102" s="554"/>
    </row>
    <row r="5103" spans="14:24" ht="50.1" customHeight="1">
      <c r="N5103" s="9">
        <v>24</v>
      </c>
      <c r="O5103" s="565" t="str">
        <f t="shared" si="800"/>
        <v>240305تهيه و نصـب شيشه نشكن (سكوريت) به ضخامت 10 ميلي‌متر با نوار پلاستيكي.</v>
      </c>
      <c r="P5103" s="620">
        <v>240305</v>
      </c>
      <c r="Q5103" s="566">
        <v>24</v>
      </c>
      <c r="R5103" s="566" t="s">
        <v>48</v>
      </c>
      <c r="S5103" s="566" t="s">
        <v>25</v>
      </c>
      <c r="T5103" s="567" t="s">
        <v>4962</v>
      </c>
      <c r="U5103" s="625" t="s">
        <v>23</v>
      </c>
      <c r="V5103" s="568">
        <v>587000</v>
      </c>
      <c r="W5103" s="17"/>
      <c r="X5103" s="554"/>
    </row>
    <row r="5104" spans="14:24" ht="50.1" customHeight="1">
      <c r="N5104" s="9">
        <v>24</v>
      </c>
      <c r="O5104" s="565" t="str">
        <f t="shared" si="800"/>
        <v>240306تهيه و نصـب شيشه نشكن (سكوريت) اعم از ثابت با بازشو به ضخامت 10 ميلي‌متر كه در داخل قاب نصب نمي‌شود بدون لولا، يراق‌آلات و اتصالات.</v>
      </c>
      <c r="P5104" s="620">
        <v>240306</v>
      </c>
      <c r="Q5104" s="566">
        <v>24</v>
      </c>
      <c r="R5104" s="566" t="s">
        <v>48</v>
      </c>
      <c r="S5104" s="566" t="s">
        <v>25</v>
      </c>
      <c r="T5104" s="567" t="s">
        <v>4963</v>
      </c>
      <c r="U5104" s="625" t="s">
        <v>23</v>
      </c>
      <c r="V5104" s="568">
        <v>530500</v>
      </c>
      <c r="W5104" s="17"/>
      <c r="X5104" s="554"/>
    </row>
    <row r="5105" spans="14:24" ht="50.1" customHeight="1">
      <c r="N5105" s="9">
        <v>24</v>
      </c>
      <c r="O5105" s="565" t="str">
        <f t="shared" si="800"/>
        <v>240401تهيه و نصب شيشه 4 ميلي‌متري رفلکتيو (بازتابنده) رنگي.</v>
      </c>
      <c r="P5105" s="620">
        <v>240401</v>
      </c>
      <c r="Q5105" s="566">
        <v>24</v>
      </c>
      <c r="R5105" s="566" t="s">
        <v>48</v>
      </c>
      <c r="S5105" s="566" t="s">
        <v>25</v>
      </c>
      <c r="T5105" s="567" t="s">
        <v>4964</v>
      </c>
      <c r="U5105" s="625" t="s">
        <v>23</v>
      </c>
      <c r="V5105" s="568">
        <v>245500</v>
      </c>
      <c r="W5105" s="17"/>
      <c r="X5105" s="554"/>
    </row>
    <row r="5106" spans="14:24" ht="50.1" customHeight="1">
      <c r="N5106" s="9">
        <v>24</v>
      </c>
      <c r="O5106" s="565" t="str">
        <f t="shared" si="800"/>
        <v>240402تهيه و نصب شيشه 6 ميلي‌متري رفلکتيو (بازتابنده) رنگي.</v>
      </c>
      <c r="P5106" s="620">
        <v>240402</v>
      </c>
      <c r="Q5106" s="566">
        <v>24</v>
      </c>
      <c r="R5106" s="566" t="s">
        <v>48</v>
      </c>
      <c r="S5106" s="566" t="s">
        <v>25</v>
      </c>
      <c r="T5106" s="567" t="s">
        <v>4965</v>
      </c>
      <c r="U5106" s="625" t="s">
        <v>23</v>
      </c>
      <c r="V5106" s="568">
        <v>465000</v>
      </c>
      <c r="W5106" s="17"/>
      <c r="X5106" s="554"/>
    </row>
    <row r="5107" spans="14:24" ht="50.1" customHeight="1">
      <c r="N5107" s="9">
        <v>24</v>
      </c>
      <c r="O5107" s="565" t="str">
        <f t="shared" si="800"/>
        <v>240501تهيه و نصب آجر شيشه‌اي به ابعاد 15×15 سانتي‌متر با ملات دوغاب مربوط در كف (شبكه فلزي جداگانه پرداخت مي‌شود).</v>
      </c>
      <c r="P5107" s="620">
        <v>240501</v>
      </c>
      <c r="Q5107" s="566">
        <v>24</v>
      </c>
      <c r="R5107" s="566" t="s">
        <v>48</v>
      </c>
      <c r="S5107" s="566" t="s">
        <v>25</v>
      </c>
      <c r="T5107" s="567" t="s">
        <v>4966</v>
      </c>
      <c r="U5107" s="625" t="s">
        <v>23</v>
      </c>
      <c r="V5107" s="568">
        <v>1093000</v>
      </c>
      <c r="W5107" s="17"/>
      <c r="X5107" s="554"/>
    </row>
    <row r="5108" spans="14:24" ht="50.1" customHeight="1">
      <c r="N5108" s="9">
        <v>24</v>
      </c>
      <c r="O5108" s="565" t="str">
        <f t="shared" si="800"/>
        <v>240502تهيه و نصب آجر شيشه‌اي به ابعاد 20×20 سانتي‌متر با ملات دوغاب مربوط در كف (شبكه فلزي جداگانه پرداخت مي‌شود).</v>
      </c>
      <c r="P5108" s="620">
        <v>240502</v>
      </c>
      <c r="Q5108" s="566">
        <v>24</v>
      </c>
      <c r="R5108" s="566" t="s">
        <v>48</v>
      </c>
      <c r="S5108" s="566" t="s">
        <v>25</v>
      </c>
      <c r="T5108" s="567" t="s">
        <v>4967</v>
      </c>
      <c r="U5108" s="625" t="s">
        <v>23</v>
      </c>
      <c r="V5108" s="568">
        <v>651500</v>
      </c>
      <c r="W5108" s="17"/>
      <c r="X5108" s="554"/>
    </row>
    <row r="5109" spans="14:24" ht="50.1" customHeight="1">
      <c r="N5109" s="9">
        <v>24</v>
      </c>
      <c r="O5109" s="565" t="str">
        <f t="shared" si="800"/>
        <v>240503تهيه و نصب بلوك‌هاي شيشه‌اي تو خالي مخصوص نما به ابعاد مختلف و ضخامت 8 سانتي‌متر.</v>
      </c>
      <c r="P5109" s="620">
        <v>240503</v>
      </c>
      <c r="Q5109" s="566">
        <v>24</v>
      </c>
      <c r="R5109" s="566" t="s">
        <v>48</v>
      </c>
      <c r="S5109" s="566" t="s">
        <v>25</v>
      </c>
      <c r="T5109" s="567" t="s">
        <v>4968</v>
      </c>
      <c r="U5109" s="625" t="s">
        <v>23</v>
      </c>
      <c r="V5109" s="568">
        <v>3015000</v>
      </c>
      <c r="W5109" s="17"/>
      <c r="X5109" s="554"/>
    </row>
    <row r="5110" spans="14:24" ht="50.1" customHeight="1">
      <c r="N5110" s="9">
        <v>24</v>
      </c>
      <c r="O5110" s="565" t="str">
        <f t="shared" si="800"/>
        <v>240601سند بلاست کردن شيشه (مات کردن شيشه به طريق ماسه پاشي).</v>
      </c>
      <c r="P5110" s="620">
        <v>240601</v>
      </c>
      <c r="Q5110" s="566">
        <v>24</v>
      </c>
      <c r="R5110" s="566" t="s">
        <v>48</v>
      </c>
      <c r="S5110" s="566" t="s">
        <v>25</v>
      </c>
      <c r="T5110" s="567" t="s">
        <v>4969</v>
      </c>
      <c r="U5110" s="625" t="s">
        <v>23</v>
      </c>
      <c r="V5110" s="568">
        <v>98600</v>
      </c>
      <c r="W5110" s="17"/>
      <c r="X5110" s="554"/>
    </row>
    <row r="5111" spans="14:24" ht="50.1" customHeight="1">
      <c r="N5111" s="9">
        <v>24</v>
      </c>
      <c r="O5111" s="565" t="str">
        <f t="shared" si="800"/>
        <v>240701اضافه بها به رديف‌هاي 240101 تا 240106‏، اگر شيشه به صورت فلوت باشد.</v>
      </c>
      <c r="P5111" s="620">
        <v>240701</v>
      </c>
      <c r="Q5111" s="566">
        <v>24</v>
      </c>
      <c r="R5111" s="566" t="s">
        <v>48</v>
      </c>
      <c r="S5111" s="566" t="s">
        <v>25</v>
      </c>
      <c r="T5111" s="567" t="s">
        <v>4970</v>
      </c>
      <c r="U5111" s="625" t="s">
        <v>23</v>
      </c>
      <c r="V5111" s="568">
        <v>500</v>
      </c>
      <c r="W5111" s="17"/>
      <c r="X5111" s="554"/>
    </row>
    <row r="5112" spans="14:24" ht="50.1" customHeight="1">
      <c r="N5112" s="9">
        <v>24</v>
      </c>
      <c r="O5112" s="565" t="str">
        <f t="shared" si="800"/>
        <v>240702اضافه بها به رديف‌هاي 240101 تا 240106‏، 240201 و 240202 در صورتي‌ كه شيشه‌ها رنگي باشد.</v>
      </c>
      <c r="P5112" s="620">
        <v>240702</v>
      </c>
      <c r="Q5112" s="566">
        <v>24</v>
      </c>
      <c r="R5112" s="566" t="s">
        <v>48</v>
      </c>
      <c r="S5112" s="566" t="s">
        <v>25</v>
      </c>
      <c r="T5112" s="567" t="s">
        <v>4971</v>
      </c>
      <c r="U5112" s="625" t="s">
        <v>23</v>
      </c>
      <c r="V5112" s="568">
        <v>65800</v>
      </c>
      <c r="W5112" s="17"/>
      <c r="X5112" s="554"/>
    </row>
    <row r="5113" spans="14:24" ht="50.1" customHeight="1">
      <c r="N5113" s="9">
        <v>24</v>
      </c>
      <c r="O5113" s="565" t="str">
        <f t="shared" si="800"/>
        <v>240703اضافه بها به رديف‌هاي 240301 تا 240305‏، اگر شيشه‌هاي سكوريت رنگي باشند.</v>
      </c>
      <c r="P5113" s="620">
        <v>240703</v>
      </c>
      <c r="Q5113" s="566">
        <v>24</v>
      </c>
      <c r="R5113" s="566" t="s">
        <v>48</v>
      </c>
      <c r="S5113" s="566" t="s">
        <v>25</v>
      </c>
      <c r="T5113" s="567" t="s">
        <v>4972</v>
      </c>
      <c r="U5113" s="625" t="s">
        <v>23</v>
      </c>
      <c r="V5113" s="568">
        <v>21600</v>
      </c>
      <c r="W5113" s="17"/>
      <c r="X5113" s="554"/>
    </row>
    <row r="5114" spans="14:24" ht="50.1" customHeight="1">
      <c r="N5114" s="9">
        <v>24</v>
      </c>
      <c r="O5114" s="565" t="str">
        <f t="shared" si="800"/>
        <v>240704اضافه بها به رديف‌هاي 240306‏، در صورتي كه شيشه رنگي باشد.</v>
      </c>
      <c r="P5114" s="620">
        <v>240704</v>
      </c>
      <c r="Q5114" s="566">
        <v>24</v>
      </c>
      <c r="R5114" s="566" t="s">
        <v>48</v>
      </c>
      <c r="S5114" s="566" t="s">
        <v>25</v>
      </c>
      <c r="T5114" s="567" t="s">
        <v>4973</v>
      </c>
      <c r="U5114" s="625" t="s">
        <v>23</v>
      </c>
      <c r="V5114" s="568">
        <v>113500</v>
      </c>
      <c r="W5114" s="17"/>
      <c r="X5114" s="554"/>
    </row>
    <row r="5115" spans="14:24" ht="50.1" customHeight="1">
      <c r="N5115" s="9">
        <v>24</v>
      </c>
      <c r="O5115" s="565" t="str">
        <f t="shared" si="800"/>
        <v>240705اضافه بها به رديف‌هاي 240301 تا 240305‏، در صورتي كه در نصب شيشه بجاي نوار، از چسب سيليكون استفاده شود.</v>
      </c>
      <c r="P5115" s="620">
        <v>240705</v>
      </c>
      <c r="Q5115" s="566">
        <v>24</v>
      </c>
      <c r="R5115" s="566" t="s">
        <v>48</v>
      </c>
      <c r="S5115" s="566" t="s">
        <v>25</v>
      </c>
      <c r="T5115" s="567" t="s">
        <v>4974</v>
      </c>
      <c r="U5115" s="625" t="s">
        <v>2837</v>
      </c>
      <c r="V5115" s="568">
        <v>7520</v>
      </c>
      <c r="W5115" s="17"/>
      <c r="X5115" s="554"/>
    </row>
    <row r="5116" spans="14:24" ht="50.1" customHeight="1">
      <c r="N5116" s="9">
        <v>24</v>
      </c>
      <c r="O5116" s="565" t="str">
        <f t="shared" si="800"/>
        <v>240706اضافه بها نسبت به رديف‌هاي تهيه و نصب شيشه اگر شيشه به صورت دوجداره تهيه و مصرف شود، برحسب محيط شيشه دوجداره شده.</v>
      </c>
      <c r="P5116" s="620">
        <v>240706</v>
      </c>
      <c r="Q5116" s="566">
        <v>24</v>
      </c>
      <c r="R5116" s="566" t="s">
        <v>48</v>
      </c>
      <c r="S5116" s="566" t="s">
        <v>25</v>
      </c>
      <c r="T5116" s="567" t="s">
        <v>4975</v>
      </c>
      <c r="U5116" s="625" t="s">
        <v>28</v>
      </c>
      <c r="V5116" s="568">
        <v>107000</v>
      </c>
      <c r="W5116" s="17"/>
      <c r="X5116" s="554"/>
    </row>
    <row r="5117" spans="14:24" ht="50.1" customHeight="1">
      <c r="N5117" s="9">
        <v>24</v>
      </c>
      <c r="O5117" s="565" t="str">
        <f t="shared" si="800"/>
        <v>240707كسر بها به رديف‌هاي 240101 تا 240106 و 240201 تا 240203، در صورتي كه بجاي چسب سيليكون از نوار پلاستيكي استفاده شود.</v>
      </c>
      <c r="P5117" s="620">
        <v>240707</v>
      </c>
      <c r="Q5117" s="566">
        <v>24</v>
      </c>
      <c r="R5117" s="566" t="s">
        <v>48</v>
      </c>
      <c r="S5117" s="566" t="s">
        <v>25</v>
      </c>
      <c r="T5117" s="567" t="s">
        <v>4976</v>
      </c>
      <c r="U5117" s="625" t="s">
        <v>23</v>
      </c>
      <c r="V5117" s="578">
        <v>-10200</v>
      </c>
      <c r="W5117" s="17"/>
      <c r="X5117" s="554"/>
    </row>
    <row r="5118" spans="14:24" ht="50.1" customHeight="1">
      <c r="N5118" s="9">
        <v>24</v>
      </c>
      <c r="O5118" s="565" t="str">
        <f t="shared" si="800"/>
        <v>240708كسر بها به رديف‌هاي 240101 تا 240106 و 240201 تا 240203، در صورتي كه بجاي چسب سيليكون از بطانه استفاده شود.</v>
      </c>
      <c r="P5118" s="620">
        <v>240708</v>
      </c>
      <c r="Q5118" s="566">
        <v>24</v>
      </c>
      <c r="R5118" s="566" t="s">
        <v>48</v>
      </c>
      <c r="S5118" s="566" t="s">
        <v>25</v>
      </c>
      <c r="T5118" s="567" t="s">
        <v>4977</v>
      </c>
      <c r="U5118" s="625" t="s">
        <v>23</v>
      </c>
      <c r="V5118" s="578">
        <v>-28300</v>
      </c>
      <c r="W5118" s="17"/>
      <c r="X5118" s="554"/>
    </row>
    <row r="5119" spans="14:24" ht="50.1" customHeight="1">
      <c r="N5119" s="9">
        <v>24</v>
      </c>
      <c r="O5119" s="565" t="str">
        <f t="shared" si="800"/>
        <v>240801لايه کاري (Lamination) دو شيشه مسطح.</v>
      </c>
      <c r="P5119" s="620">
        <v>240801</v>
      </c>
      <c r="Q5119" s="566">
        <v>24</v>
      </c>
      <c r="R5119" s="566" t="s">
        <v>48</v>
      </c>
      <c r="S5119" s="566" t="s">
        <v>25</v>
      </c>
      <c r="T5119" s="567" t="s">
        <v>4978</v>
      </c>
      <c r="U5119" s="625" t="s">
        <v>23</v>
      </c>
      <c r="V5119" s="568">
        <v>201000</v>
      </c>
      <c r="W5119" s="17"/>
      <c r="X5119" s="554"/>
    </row>
    <row r="5120" spans="14:24" ht="50.1" customHeight="1">
      <c r="N5120" s="91" t="s">
        <v>639</v>
      </c>
      <c r="O5120" s="565" t="str">
        <f t="shared" si="800"/>
        <v>240802شیشه</v>
      </c>
      <c r="P5120" s="597" t="s">
        <v>640</v>
      </c>
      <c r="Q5120" s="566">
        <v>24</v>
      </c>
      <c r="R5120" s="566" t="s">
        <v>48</v>
      </c>
      <c r="S5120" s="566" t="s">
        <v>25</v>
      </c>
      <c r="T5120" s="571" t="s">
        <v>638</v>
      </c>
      <c r="U5120" s="626" t="s">
        <v>23</v>
      </c>
      <c r="V5120" s="90">
        <v>10000</v>
      </c>
      <c r="W5120" s="17"/>
    </row>
    <row r="5121" spans="14:24" ht="50.1" customHeight="1">
      <c r="N5121" s="91" t="s">
        <v>639</v>
      </c>
      <c r="O5121" s="565" t="str">
        <f t="shared" si="800"/>
        <v>240803شیشه 1</v>
      </c>
      <c r="P5121" s="597" t="s">
        <v>641</v>
      </c>
      <c r="Q5121" s="566">
        <v>24</v>
      </c>
      <c r="R5121" s="566" t="s">
        <v>48</v>
      </c>
      <c r="S5121" s="566" t="s">
        <v>25</v>
      </c>
      <c r="T5121" s="571" t="s">
        <v>7077</v>
      </c>
      <c r="U5121" s="626" t="s">
        <v>23</v>
      </c>
      <c r="V5121" s="90">
        <v>10001</v>
      </c>
      <c r="W5121" s="17"/>
    </row>
    <row r="5122" spans="14:24" ht="50.1" customHeight="1">
      <c r="N5122" s="91" t="s">
        <v>639</v>
      </c>
      <c r="O5122" s="565" t="str">
        <f t="shared" si="800"/>
        <v>240804شیشه 2</v>
      </c>
      <c r="P5122" s="597" t="s">
        <v>642</v>
      </c>
      <c r="Q5122" s="566">
        <v>24</v>
      </c>
      <c r="R5122" s="566" t="s">
        <v>48</v>
      </c>
      <c r="S5122" s="566" t="s">
        <v>25</v>
      </c>
      <c r="T5122" s="571" t="s">
        <v>7078</v>
      </c>
      <c r="U5122" s="626" t="s">
        <v>23</v>
      </c>
      <c r="V5122" s="90">
        <v>10002</v>
      </c>
      <c r="W5122" s="17"/>
    </row>
    <row r="5123" spans="14:24" ht="50.1" customHeight="1">
      <c r="N5123" s="9">
        <v>25</v>
      </c>
      <c r="O5123" s="565" t="str">
        <f t="shared" si="800"/>
        <v>250101سمباده يا برس زدن (زنگ زدايي) اسكلت‌هاي فلزي و يا ميل‌گرد.</v>
      </c>
      <c r="P5123" s="630" t="s">
        <v>500</v>
      </c>
      <c r="Q5123" s="566">
        <v>25</v>
      </c>
      <c r="R5123" s="566" t="s">
        <v>49</v>
      </c>
      <c r="S5123" s="566" t="s">
        <v>25</v>
      </c>
      <c r="T5123" s="567" t="s">
        <v>4979</v>
      </c>
      <c r="U5123" s="625" t="s">
        <v>2837</v>
      </c>
      <c r="V5123" s="568">
        <v>785</v>
      </c>
      <c r="W5123" s="17"/>
    </row>
    <row r="5124" spans="14:24" ht="50.1" customHeight="1">
      <c r="N5124" s="9">
        <v>25</v>
      </c>
      <c r="O5124" s="565" t="str">
        <f t="shared" si="800"/>
        <v>250102سمباده يا برس زدن (زنگ زدايي) كارهاي فلزي به استثناي اسكلت‌هاي فلزي و ميل‌گرد.</v>
      </c>
      <c r="P5124" s="620">
        <v>250102</v>
      </c>
      <c r="Q5124" s="566">
        <v>25</v>
      </c>
      <c r="R5124" s="566" t="s">
        <v>49</v>
      </c>
      <c r="S5124" s="566" t="s">
        <v>25</v>
      </c>
      <c r="T5124" s="567" t="s">
        <v>4980</v>
      </c>
      <c r="U5124" s="625" t="s">
        <v>23</v>
      </c>
      <c r="V5124" s="568">
        <v>21000</v>
      </c>
      <c r="W5124" s="17"/>
      <c r="X5124" s="554"/>
    </row>
    <row r="5125" spans="14:24" ht="50.1" customHeight="1">
      <c r="N5125" s="9">
        <v>25</v>
      </c>
      <c r="O5125" s="565" t="str">
        <f t="shared" si="800"/>
        <v>250201زنگ زدايي اسكلت‌هاي فلزي و يا ميل‌گرد به روش ماسه پاشي (سندبلاست).</v>
      </c>
      <c r="P5125" s="620">
        <v>250201</v>
      </c>
      <c r="Q5125" s="566">
        <v>25</v>
      </c>
      <c r="R5125" s="566" t="s">
        <v>49</v>
      </c>
      <c r="S5125" s="566" t="s">
        <v>25</v>
      </c>
      <c r="T5125" s="567" t="s">
        <v>4981</v>
      </c>
      <c r="U5125" s="625" t="s">
        <v>2837</v>
      </c>
      <c r="V5125" s="568">
        <v>3150</v>
      </c>
      <c r="W5125" s="17"/>
      <c r="X5125" s="554"/>
    </row>
    <row r="5126" spans="14:24" ht="50.1" customHeight="1">
      <c r="N5126" s="9">
        <v>25</v>
      </c>
      <c r="O5126" s="565" t="str">
        <f t="shared" si="800"/>
        <v>250202زنگ زدايي كارهاي فلزي به استثناي اسكلت‌هاي فلزي و ميل‌گرد، به روش ماسه پاشي (سندبلاست).</v>
      </c>
      <c r="P5126" s="620">
        <v>250202</v>
      </c>
      <c r="Q5126" s="566">
        <v>25</v>
      </c>
      <c r="R5126" s="566" t="s">
        <v>49</v>
      </c>
      <c r="S5126" s="566" t="s">
        <v>25</v>
      </c>
      <c r="T5126" s="567" t="s">
        <v>4982</v>
      </c>
      <c r="U5126" s="625" t="s">
        <v>23</v>
      </c>
      <c r="V5126" s="568">
        <v>69800</v>
      </c>
      <c r="W5126" s="17"/>
      <c r="X5126" s="554"/>
    </row>
    <row r="5127" spans="14:24" ht="50.1" customHeight="1">
      <c r="N5127" s="9">
        <v>25</v>
      </c>
      <c r="O5127" s="565" t="str">
        <f t="shared" si="800"/>
        <v>250203زنگ زدايي اسكلت‌هاي فلزي، به روش ساچمه پاشي (شات بلاست).</v>
      </c>
      <c r="P5127" s="620">
        <v>250203</v>
      </c>
      <c r="Q5127" s="566">
        <v>25</v>
      </c>
      <c r="R5127" s="566" t="s">
        <v>49</v>
      </c>
      <c r="S5127" s="566" t="s">
        <v>25</v>
      </c>
      <c r="T5127" s="567" t="s">
        <v>4983</v>
      </c>
      <c r="U5127" s="625" t="s">
        <v>2837</v>
      </c>
      <c r="V5127" s="568">
        <v>3890</v>
      </c>
      <c r="W5127" s="17"/>
      <c r="X5127" s="554"/>
    </row>
    <row r="5128" spans="14:24" ht="50.1" customHeight="1">
      <c r="N5128" s="9">
        <v>25</v>
      </c>
      <c r="O5128" s="565" t="str">
        <f t="shared" si="800"/>
        <v>250204زنگ زدايي كارهاي فلزي به استثناي اسكلت‌هاي فلزي، به روش ساچمه پاشي (شات بلاست).</v>
      </c>
      <c r="P5128" s="620">
        <v>250204</v>
      </c>
      <c r="Q5128" s="566">
        <v>25</v>
      </c>
      <c r="R5128" s="566" t="s">
        <v>49</v>
      </c>
      <c r="S5128" s="566" t="s">
        <v>25</v>
      </c>
      <c r="T5128" s="567" t="s">
        <v>4984</v>
      </c>
      <c r="U5128" s="625" t="s">
        <v>23</v>
      </c>
      <c r="V5128" s="568">
        <v>86700</v>
      </c>
      <c r="W5128" s="17"/>
      <c r="X5128" s="554"/>
    </row>
    <row r="5129" spans="14:24" ht="50.1" customHeight="1">
      <c r="N5129" s="9">
        <v>25</v>
      </c>
      <c r="O5129" s="565" t="str">
        <f t="shared" si="800"/>
        <v>250301تهيه مصالح و اجراي يك دست رنگ ضد زنگ روي اسكلت فلزي.</v>
      </c>
      <c r="P5129" s="620">
        <v>250301</v>
      </c>
      <c r="Q5129" s="566">
        <v>25</v>
      </c>
      <c r="R5129" s="566" t="s">
        <v>49</v>
      </c>
      <c r="S5129" s="566" t="s">
        <v>25</v>
      </c>
      <c r="T5129" s="567" t="s">
        <v>4985</v>
      </c>
      <c r="U5129" s="625" t="s">
        <v>2837</v>
      </c>
      <c r="V5129" s="568">
        <v>1180</v>
      </c>
      <c r="W5129" s="17"/>
      <c r="X5129" s="554"/>
    </row>
    <row r="5130" spans="14:24" ht="50.1" customHeight="1">
      <c r="N5130" s="9">
        <v>25</v>
      </c>
      <c r="O5130" s="565" t="str">
        <f t="shared" si="800"/>
        <v>250302تهيه مصالح و اجراي يك دست رنگ ضد زنگ روي كارهاي فلزي به استثناي اسكلت‌هاي فلزي.</v>
      </c>
      <c r="P5130" s="620">
        <v>250302</v>
      </c>
      <c r="Q5130" s="566">
        <v>25</v>
      </c>
      <c r="R5130" s="566" t="s">
        <v>49</v>
      </c>
      <c r="S5130" s="566" t="s">
        <v>25</v>
      </c>
      <c r="T5130" s="567" t="s">
        <v>4986</v>
      </c>
      <c r="U5130" s="625" t="s">
        <v>23</v>
      </c>
      <c r="V5130" s="568">
        <v>36200</v>
      </c>
      <c r="W5130" s="17"/>
      <c r="X5130" s="554"/>
    </row>
    <row r="5131" spans="14:24" ht="50.1" customHeight="1">
      <c r="N5131" s="9">
        <v>25</v>
      </c>
      <c r="O5131" s="565" t="str">
        <f t="shared" si="800"/>
        <v>250303تهيه مصالح و اجراي رنگ اپوكسي براي مخازن و ساير كارهاي فلزي، شامل دوقشر ضد زنگ براي اپوكسي، يك قشرآستر و يك قشر رويه.</v>
      </c>
      <c r="P5131" s="620">
        <v>250303</v>
      </c>
      <c r="Q5131" s="566">
        <v>25</v>
      </c>
      <c r="R5131" s="566" t="s">
        <v>49</v>
      </c>
      <c r="S5131" s="566" t="s">
        <v>25</v>
      </c>
      <c r="T5131" s="567" t="s">
        <v>4987</v>
      </c>
      <c r="U5131" s="625" t="s">
        <v>23</v>
      </c>
      <c r="V5131" s="568">
        <v>155500</v>
      </c>
      <c r="W5131" s="17"/>
      <c r="X5131" s="554"/>
    </row>
    <row r="5132" spans="14:24" ht="50.1" customHeight="1">
      <c r="N5132" s="9">
        <v>25</v>
      </c>
      <c r="O5132" s="565" t="str">
        <f t="shared" si="800"/>
        <v>250304تهيه مصالح و اجراي رنگ روغني كامل روي كارهاي فلزي.</v>
      </c>
      <c r="P5132" s="620">
        <v>250304</v>
      </c>
      <c r="Q5132" s="566">
        <v>25</v>
      </c>
      <c r="R5132" s="566" t="s">
        <v>49</v>
      </c>
      <c r="S5132" s="566" t="s">
        <v>25</v>
      </c>
      <c r="T5132" s="567" t="s">
        <v>4988</v>
      </c>
      <c r="U5132" s="625" t="s">
        <v>23</v>
      </c>
      <c r="V5132" s="568">
        <v>131000</v>
      </c>
      <c r="W5132" s="17"/>
      <c r="X5132" s="554"/>
    </row>
    <row r="5133" spans="14:24" ht="50.1" customHeight="1">
      <c r="N5133" s="9">
        <v>25</v>
      </c>
      <c r="O5133" s="565" t="str">
        <f t="shared" si="800"/>
        <v>250305تهيه مصالح و اجراي رنگ اكليلي كامل روي كارهاي فلزي.</v>
      </c>
      <c r="P5133" s="620">
        <v>250305</v>
      </c>
      <c r="Q5133" s="566">
        <v>25</v>
      </c>
      <c r="R5133" s="566" t="s">
        <v>49</v>
      </c>
      <c r="S5133" s="566" t="s">
        <v>25</v>
      </c>
      <c r="T5133" s="567" t="s">
        <v>4989</v>
      </c>
      <c r="U5133" s="625" t="s">
        <v>23</v>
      </c>
      <c r="V5133" s="568">
        <v>136000</v>
      </c>
      <c r="W5133" s="17"/>
      <c r="X5133" s="554"/>
    </row>
    <row r="5134" spans="14:24" ht="50.1" customHeight="1">
      <c r="N5134" s="9">
        <v>25</v>
      </c>
      <c r="O5134" s="565" t="str">
        <f t="shared" si="800"/>
        <v>250306تهيه مصالح و اجراي رنگ اپوکسي به طريق بدون هوا (air less)، روي کارهاي فلزي در سه قشر، هر قشر به ضخامت خشک 25 ميکرون.</v>
      </c>
      <c r="P5134" s="620">
        <v>250306</v>
      </c>
      <c r="Q5134" s="566">
        <v>25</v>
      </c>
      <c r="R5134" s="566" t="s">
        <v>49</v>
      </c>
      <c r="S5134" s="566" t="s">
        <v>25</v>
      </c>
      <c r="T5134" s="567" t="s">
        <v>4990</v>
      </c>
      <c r="U5134" s="625" t="s">
        <v>23</v>
      </c>
      <c r="V5134" s="568">
        <v>181500</v>
      </c>
      <c r="W5134" s="17"/>
      <c r="X5134" s="554"/>
    </row>
    <row r="5135" spans="14:24" ht="50.1" customHeight="1">
      <c r="N5135" s="9">
        <v>25</v>
      </c>
      <c r="O5135" s="565" t="str">
        <f t="shared" si="800"/>
        <v>250307اضافه بها به رديف 250306 به ازاي هر سه ميکرون اضافه ضخامت، به ازاي هر قشر.</v>
      </c>
      <c r="P5135" s="620">
        <v>250307</v>
      </c>
      <c r="Q5135" s="566">
        <v>25</v>
      </c>
      <c r="R5135" s="566" t="s">
        <v>49</v>
      </c>
      <c r="S5135" s="566" t="s">
        <v>25</v>
      </c>
      <c r="T5135" s="567" t="s">
        <v>4991</v>
      </c>
      <c r="U5135" s="625" t="s">
        <v>23</v>
      </c>
      <c r="V5135" s="568">
        <v>6460</v>
      </c>
      <c r="W5135" s="17"/>
      <c r="X5135" s="554"/>
    </row>
    <row r="5136" spans="14:24" ht="50.1" customHeight="1">
      <c r="N5136" s="9">
        <v>25</v>
      </c>
      <c r="O5136" s="565" t="str">
        <f t="shared" si="800"/>
        <v>250308تهيه مصالح و اجراي رنگ زينک ريچ به طريق بدون هوا (air less)، روي کارهاي فلزي در سه قشر، هر قشر به ضخامت خشک 25 ميکرون.</v>
      </c>
      <c r="P5136" s="620">
        <v>250308</v>
      </c>
      <c r="Q5136" s="566">
        <v>25</v>
      </c>
      <c r="R5136" s="566" t="s">
        <v>49</v>
      </c>
      <c r="S5136" s="566" t="s">
        <v>25</v>
      </c>
      <c r="T5136" s="567" t="s">
        <v>4992</v>
      </c>
      <c r="U5136" s="625" t="s">
        <v>23</v>
      </c>
      <c r="V5136" s="568">
        <v>181500</v>
      </c>
      <c r="W5136" s="17"/>
      <c r="X5136" s="554"/>
    </row>
    <row r="5137" spans="14:24" ht="50.1" customHeight="1">
      <c r="N5137" s="9">
        <v>25</v>
      </c>
      <c r="O5137" s="565" t="str">
        <f t="shared" si="800"/>
        <v>250309اضافه بها به رديف 250308 به ازاي هر سه ميکرون اضافه ضخامت، به ازاي هر قشر.</v>
      </c>
      <c r="P5137" s="620">
        <v>250309</v>
      </c>
      <c r="Q5137" s="566">
        <v>25</v>
      </c>
      <c r="R5137" s="566" t="s">
        <v>49</v>
      </c>
      <c r="S5137" s="566" t="s">
        <v>25</v>
      </c>
      <c r="T5137" s="567" t="s">
        <v>4993</v>
      </c>
      <c r="U5137" s="625" t="s">
        <v>23</v>
      </c>
      <c r="V5137" s="568">
        <v>6470</v>
      </c>
      <c r="W5137" s="17"/>
      <c r="X5137" s="554"/>
    </row>
    <row r="5138" spans="14:24" ht="50.1" customHeight="1">
      <c r="N5138" s="9">
        <v>25</v>
      </c>
      <c r="O5138" s="565" t="str">
        <f t="shared" si="800"/>
        <v>250310تهيه مصالح و اجراي رنگ الکيدي به طريق بدون هوا (air less)، روي کارهاي فلزي در سه قشر، هر قشر به ضخامت خشک 25 ميکرون.</v>
      </c>
      <c r="P5138" s="620">
        <v>250310</v>
      </c>
      <c r="Q5138" s="566">
        <v>25</v>
      </c>
      <c r="R5138" s="566" t="s">
        <v>49</v>
      </c>
      <c r="S5138" s="566" t="s">
        <v>25</v>
      </c>
      <c r="T5138" s="567" t="s">
        <v>4994</v>
      </c>
      <c r="U5138" s="625" t="s">
        <v>23</v>
      </c>
      <c r="V5138" s="568">
        <v>195000</v>
      </c>
      <c r="W5138" s="17"/>
      <c r="X5138" s="554"/>
    </row>
    <row r="5139" spans="14:24" ht="50.1" customHeight="1">
      <c r="N5139" s="9">
        <v>25</v>
      </c>
      <c r="O5139" s="565" t="str">
        <f t="shared" si="800"/>
        <v>250311اضافه بها به رديف 250310 به ازاي هر سه ميکرون اضافه ضخامت، به ازاي قشر.</v>
      </c>
      <c r="P5139" s="620">
        <v>250311</v>
      </c>
      <c r="Q5139" s="566">
        <v>25</v>
      </c>
      <c r="R5139" s="566" t="s">
        <v>49</v>
      </c>
      <c r="S5139" s="566" t="s">
        <v>25</v>
      </c>
      <c r="T5139" s="567" t="s">
        <v>4995</v>
      </c>
      <c r="U5139" s="625" t="s">
        <v>23</v>
      </c>
      <c r="V5139" s="568">
        <v>6410</v>
      </c>
      <c r="W5139" s="17"/>
      <c r="X5139" s="554"/>
    </row>
    <row r="5140" spans="14:24" ht="50.1" customHeight="1">
      <c r="N5140" s="9">
        <v>25</v>
      </c>
      <c r="O5140" s="565" t="str">
        <f t="shared" si="800"/>
        <v>250401تهيه مصالح و اجراي رنگ روغني كامل روي در و ساير كارهاي چوبي.</v>
      </c>
      <c r="P5140" s="620">
        <v>250401</v>
      </c>
      <c r="Q5140" s="566">
        <v>25</v>
      </c>
      <c r="R5140" s="566" t="s">
        <v>49</v>
      </c>
      <c r="S5140" s="566" t="s">
        <v>25</v>
      </c>
      <c r="T5140" s="567" t="s">
        <v>4996</v>
      </c>
      <c r="U5140" s="625" t="s">
        <v>23</v>
      </c>
      <c r="V5140" s="568">
        <v>135500</v>
      </c>
      <c r="W5140" s="17"/>
      <c r="X5140" s="554"/>
    </row>
    <row r="5141" spans="14:24" ht="50.1" customHeight="1">
      <c r="N5141" s="9">
        <v>25</v>
      </c>
      <c r="O5141" s="565" t="str">
        <f t="shared" si="800"/>
        <v>250402تهيه مصالح و رنگ آميزي كارهاي چوبي با رنگ پلي استر كامل.</v>
      </c>
      <c r="P5141" s="620">
        <v>250402</v>
      </c>
      <c r="Q5141" s="566">
        <v>25</v>
      </c>
      <c r="R5141" s="566" t="s">
        <v>49</v>
      </c>
      <c r="S5141" s="566" t="s">
        <v>25</v>
      </c>
      <c r="T5141" s="567" t="s">
        <v>4997</v>
      </c>
      <c r="U5141" s="625" t="s">
        <v>23</v>
      </c>
      <c r="V5141" s="568">
        <v>673000</v>
      </c>
      <c r="W5141" s="17"/>
      <c r="X5141" s="554"/>
    </row>
    <row r="5142" spans="14:24" ht="50.1" customHeight="1">
      <c r="N5142" s="9">
        <v>25</v>
      </c>
      <c r="O5142" s="565" t="str">
        <f t="shared" si="800"/>
        <v>250403تهيه مصالح و اجراي رنگ لاك الكل روي كارهاي چوبي.</v>
      </c>
      <c r="P5142" s="620">
        <v>250403</v>
      </c>
      <c r="Q5142" s="566">
        <v>25</v>
      </c>
      <c r="R5142" s="566" t="s">
        <v>49</v>
      </c>
      <c r="S5142" s="566" t="s">
        <v>25</v>
      </c>
      <c r="T5142" s="567" t="s">
        <v>4998</v>
      </c>
      <c r="U5142" s="625" t="s">
        <v>23</v>
      </c>
      <c r="V5142" s="568">
        <v>162500</v>
      </c>
      <c r="W5142" s="17"/>
      <c r="X5142" s="554"/>
    </row>
    <row r="5143" spans="14:24" ht="50.1" customHeight="1">
      <c r="N5143" s="9">
        <v>25</v>
      </c>
      <c r="O5143" s="565" t="str">
        <f t="shared" si="800"/>
        <v>250404تهيه مصالح و اجراي سيلر و كليركاري كامل روي كارهاي چوبي.</v>
      </c>
      <c r="P5143" s="620">
        <v>250404</v>
      </c>
      <c r="Q5143" s="566">
        <v>25</v>
      </c>
      <c r="R5143" s="566" t="s">
        <v>49</v>
      </c>
      <c r="S5143" s="566" t="s">
        <v>25</v>
      </c>
      <c r="T5143" s="567" t="s">
        <v>4999</v>
      </c>
      <c r="U5143" s="625" t="s">
        <v>23</v>
      </c>
      <c r="V5143" s="568">
        <v>150500</v>
      </c>
      <c r="W5143" s="17"/>
      <c r="X5143" s="554"/>
    </row>
    <row r="5144" spans="14:24" ht="50.1" customHeight="1">
      <c r="N5144" s="9">
        <v>25</v>
      </c>
      <c r="O5144" s="565" t="str">
        <f t="shared" si="800"/>
        <v>250501تهيه مصالح و اجراي رنگ روغني كامل روي اندود گچي ديوارها و سقف‌ها.</v>
      </c>
      <c r="P5144" s="620">
        <v>250501</v>
      </c>
      <c r="Q5144" s="566">
        <v>25</v>
      </c>
      <c r="R5144" s="566" t="s">
        <v>49</v>
      </c>
      <c r="S5144" s="566" t="s">
        <v>25</v>
      </c>
      <c r="T5144" s="567" t="s">
        <v>5000</v>
      </c>
      <c r="U5144" s="625" t="s">
        <v>23</v>
      </c>
      <c r="V5144" s="568">
        <v>103500</v>
      </c>
      <c r="W5144" s="17"/>
      <c r="X5144" s="554"/>
    </row>
    <row r="5145" spans="14:24" ht="50.1" customHeight="1">
      <c r="N5145" s="9">
        <v>25</v>
      </c>
      <c r="O5145" s="565" t="str">
        <f t="shared" si="800"/>
        <v>250502تهيه مصالح و اجراي رنگ پلاستيك كامل روي اندود گچي ديوارها و سقف‌ها.</v>
      </c>
      <c r="P5145" s="620">
        <v>250502</v>
      </c>
      <c r="Q5145" s="566">
        <v>25</v>
      </c>
      <c r="R5145" s="566" t="s">
        <v>49</v>
      </c>
      <c r="S5145" s="566" t="s">
        <v>25</v>
      </c>
      <c r="T5145" s="567" t="s">
        <v>5001</v>
      </c>
      <c r="U5145" s="625" t="s">
        <v>23</v>
      </c>
      <c r="V5145" s="568">
        <v>83900</v>
      </c>
      <c r="W5145" s="17"/>
      <c r="X5145" s="554"/>
    </row>
    <row r="5146" spans="14:24" ht="50.1" customHeight="1">
      <c r="N5146" s="9">
        <v>25</v>
      </c>
      <c r="O5146" s="565" t="str">
        <f t="shared" si="800"/>
        <v>250503تهيه مصالح و اجراي رنگ نيم پلاستيك كامل روي اندود گچي ديوارها و سقف‌ها.</v>
      </c>
      <c r="P5146" s="620">
        <v>250503</v>
      </c>
      <c r="Q5146" s="566">
        <v>25</v>
      </c>
      <c r="R5146" s="566" t="s">
        <v>49</v>
      </c>
      <c r="S5146" s="566" t="s">
        <v>25</v>
      </c>
      <c r="T5146" s="567" t="s">
        <v>5002</v>
      </c>
      <c r="U5146" s="625" t="s">
        <v>23</v>
      </c>
      <c r="V5146" s="568">
        <v>28100</v>
      </c>
      <c r="W5146" s="17"/>
      <c r="X5146" s="554"/>
    </row>
    <row r="5147" spans="14:24" ht="50.1" customHeight="1">
      <c r="N5147" s="9">
        <v>25</v>
      </c>
      <c r="O5147" s="565" t="str">
        <f t="shared" si="800"/>
        <v>250504تهيه مصالح و اجراي رنگ پلاستيك ماهوتي كامل روي اندود گچي ديوارها و سقف‌ها.</v>
      </c>
      <c r="P5147" s="620">
        <v>250504</v>
      </c>
      <c r="Q5147" s="566">
        <v>25</v>
      </c>
      <c r="R5147" s="566" t="s">
        <v>49</v>
      </c>
      <c r="S5147" s="566" t="s">
        <v>25</v>
      </c>
      <c r="T5147" s="567" t="s">
        <v>5003</v>
      </c>
      <c r="U5147" s="625" t="s">
        <v>23</v>
      </c>
      <c r="V5147" s="568">
        <v>104500</v>
      </c>
      <c r="W5147" s="17"/>
      <c r="X5147" s="554"/>
    </row>
    <row r="5148" spans="14:24" ht="50.1" customHeight="1">
      <c r="N5148" s="9">
        <v>25</v>
      </c>
      <c r="O5148" s="565" t="str">
        <f t="shared" ref="O5148:O5211" si="801">LEFT(CONCATENATE(P5148,T5148),252)</f>
        <v>250505تهيه مصالح و اجراي رنگ روغني ماهوتي كامل روي اندود گچي ديوارها و سقف‌ها.</v>
      </c>
      <c r="P5148" s="620">
        <v>250505</v>
      </c>
      <c r="Q5148" s="566">
        <v>25</v>
      </c>
      <c r="R5148" s="566" t="s">
        <v>49</v>
      </c>
      <c r="S5148" s="566" t="s">
        <v>25</v>
      </c>
      <c r="T5148" s="567" t="s">
        <v>5004</v>
      </c>
      <c r="U5148" s="625" t="s">
        <v>23</v>
      </c>
      <c r="V5148" s="568">
        <v>129000</v>
      </c>
      <c r="W5148" s="17"/>
      <c r="X5148" s="554"/>
    </row>
    <row r="5149" spans="14:24" ht="50.1" customHeight="1">
      <c r="N5149" s="9">
        <v>25</v>
      </c>
      <c r="O5149" s="565" t="str">
        <f t="shared" si="801"/>
        <v>250506تهيه مصالح و اجراي رنگ آميزي با رنگ اكليل نسوز، شامل آستر و رويه.</v>
      </c>
      <c r="P5149" s="620">
        <v>250506</v>
      </c>
      <c r="Q5149" s="566">
        <v>25</v>
      </c>
      <c r="R5149" s="566" t="s">
        <v>49</v>
      </c>
      <c r="S5149" s="566" t="s">
        <v>25</v>
      </c>
      <c r="T5149" s="567" t="s">
        <v>5005</v>
      </c>
      <c r="U5149" s="625" t="s">
        <v>23</v>
      </c>
      <c r="V5149" s="568">
        <v>48300</v>
      </c>
      <c r="W5149" s="17"/>
      <c r="X5149" s="554"/>
    </row>
    <row r="5150" spans="14:24" ht="50.1" customHeight="1">
      <c r="N5150" s="9">
        <v>25</v>
      </c>
      <c r="O5150" s="565" t="str">
        <f t="shared" si="801"/>
        <v>250601تهيه مصالح و اجراي خط كشي منقطع و متناوب به عرض 12 سانتي‌متر، با رنگ‌هاي ترافيك.</v>
      </c>
      <c r="P5150" s="620">
        <v>250601</v>
      </c>
      <c r="Q5150" s="566">
        <v>25</v>
      </c>
      <c r="R5150" s="566" t="s">
        <v>49</v>
      </c>
      <c r="S5150" s="566" t="s">
        <v>25</v>
      </c>
      <c r="T5150" s="567" t="s">
        <v>5006</v>
      </c>
      <c r="U5150" s="625" t="s">
        <v>28</v>
      </c>
      <c r="V5150" s="568">
        <v>11000</v>
      </c>
      <c r="W5150" s="17"/>
      <c r="X5150" s="554"/>
    </row>
    <row r="5151" spans="14:24" ht="50.1" customHeight="1">
      <c r="N5151" s="9">
        <v>25</v>
      </c>
      <c r="O5151" s="565" t="str">
        <f t="shared" si="801"/>
        <v>250602تهيه مصالح و اجراي خط كشي متصل و مداوم به عرض 12 سانتي‌متر، با رنگ‌هاي ترافيك.</v>
      </c>
      <c r="P5151" s="620">
        <v>250602</v>
      </c>
      <c r="Q5151" s="566">
        <v>25</v>
      </c>
      <c r="R5151" s="566" t="s">
        <v>49</v>
      </c>
      <c r="S5151" s="566" t="s">
        <v>25</v>
      </c>
      <c r="T5151" s="567" t="s">
        <v>5007</v>
      </c>
      <c r="U5151" s="625" t="s">
        <v>28</v>
      </c>
      <c r="V5151" s="568">
        <v>10800</v>
      </c>
      <c r="W5151" s="17"/>
      <c r="X5151" s="554"/>
    </row>
    <row r="5152" spans="14:24" ht="50.1" customHeight="1">
      <c r="N5152" s="9">
        <v>25</v>
      </c>
      <c r="O5152" s="565" t="str">
        <f t="shared" si="801"/>
        <v>250603تهيه مصالح و اجراي رنگ آميزي سطوح آسفالت و بتن با رنگ دوجزئي مانند خط عابر پياده.</v>
      </c>
      <c r="P5152" s="620">
        <v>250603</v>
      </c>
      <c r="Q5152" s="566">
        <v>25</v>
      </c>
      <c r="R5152" s="566" t="s">
        <v>49</v>
      </c>
      <c r="S5152" s="566" t="s">
        <v>25</v>
      </c>
      <c r="T5152" s="567" t="s">
        <v>5008</v>
      </c>
      <c r="U5152" s="625" t="s">
        <v>23</v>
      </c>
      <c r="V5152" s="568">
        <v>385500</v>
      </c>
      <c r="W5152" s="17"/>
      <c r="X5152" s="554"/>
    </row>
    <row r="5153" spans="14:24" ht="50.1" customHeight="1">
      <c r="N5153" s="9">
        <v>25</v>
      </c>
      <c r="O5153" s="565" t="str">
        <f t="shared" si="801"/>
        <v>250701تهيه مصالح و اجراي رنگ آميزي روي سطوح صفحات سيمان و پنبه نسوز (آزبست)، با رنگ روغني شامل آستر و رويه.</v>
      </c>
      <c r="P5153" s="620">
        <v>250701</v>
      </c>
      <c r="Q5153" s="566">
        <v>25</v>
      </c>
      <c r="R5153" s="566" t="s">
        <v>49</v>
      </c>
      <c r="S5153" s="566" t="s">
        <v>25</v>
      </c>
      <c r="T5153" s="567" t="s">
        <v>5009</v>
      </c>
      <c r="U5153" s="625" t="s">
        <v>23</v>
      </c>
      <c r="V5153" s="568">
        <v>40100</v>
      </c>
      <c r="W5153" s="17"/>
      <c r="X5153" s="554"/>
    </row>
    <row r="5154" spans="14:24" ht="50.1" customHeight="1">
      <c r="N5154" s="9">
        <v>25</v>
      </c>
      <c r="O5154" s="565" t="str">
        <f t="shared" si="801"/>
        <v>250702تهيه مصالح و اجراي رنـگ آميزي در نماهاي سيماني و بتني با رنگ امولسیوني هم بسپار (كوپليمر)، شامل دو قشر آستر و يك قشر رويه.</v>
      </c>
      <c r="P5154" s="620">
        <v>250702</v>
      </c>
      <c r="Q5154" s="566">
        <v>25</v>
      </c>
      <c r="R5154" s="566" t="s">
        <v>49</v>
      </c>
      <c r="S5154" s="566" t="s">
        <v>25</v>
      </c>
      <c r="T5154" s="567" t="s">
        <v>5010</v>
      </c>
      <c r="U5154" s="625" t="s">
        <v>23</v>
      </c>
      <c r="V5154" s="568">
        <v>64000</v>
      </c>
      <c r="W5154" s="17"/>
      <c r="X5154" s="554"/>
    </row>
    <row r="5155" spans="14:24" ht="50.1" customHeight="1">
      <c r="N5155" s="9">
        <v>25</v>
      </c>
      <c r="O5155" s="565" t="str">
        <f t="shared" si="801"/>
        <v>250703تهيه مصالح و اجراي رنـگ آميزي در نماهاي سيماني و بتني با رنگ رزيني اکريليک و حلال آب شامل يک قشر پرايمر يک قشر آستر و يك قشر رويه.</v>
      </c>
      <c r="P5155" s="620">
        <v>250703</v>
      </c>
      <c r="Q5155" s="566">
        <v>25</v>
      </c>
      <c r="R5155" s="566" t="s">
        <v>49</v>
      </c>
      <c r="S5155" s="566" t="s">
        <v>25</v>
      </c>
      <c r="T5155" s="567" t="s">
        <v>5011</v>
      </c>
      <c r="U5155" s="625" t="s">
        <v>23</v>
      </c>
      <c r="V5155" s="568">
        <v>62900</v>
      </c>
      <c r="W5155" s="17"/>
      <c r="X5155" s="554"/>
    </row>
    <row r="5156" spans="14:24" ht="50.1" customHeight="1">
      <c r="N5156" s="91" t="s">
        <v>644</v>
      </c>
      <c r="O5156" s="565" t="str">
        <f t="shared" si="801"/>
        <v>250704رنگ</v>
      </c>
      <c r="P5156" s="620">
        <v>250704</v>
      </c>
      <c r="Q5156" s="566">
        <v>25</v>
      </c>
      <c r="R5156" s="566" t="s">
        <v>49</v>
      </c>
      <c r="S5156" s="566" t="s">
        <v>25</v>
      </c>
      <c r="T5156" s="571" t="s">
        <v>643</v>
      </c>
      <c r="U5156" s="626" t="s">
        <v>23</v>
      </c>
      <c r="V5156" s="90">
        <v>10000</v>
      </c>
      <c r="W5156" s="17"/>
    </row>
    <row r="5157" spans="14:24" ht="50.1" customHeight="1">
      <c r="N5157" s="91" t="s">
        <v>644</v>
      </c>
      <c r="O5157" s="565" t="str">
        <f t="shared" si="801"/>
        <v>250705رنگ 1</v>
      </c>
      <c r="P5157" s="620">
        <v>250705</v>
      </c>
      <c r="Q5157" s="566">
        <v>25</v>
      </c>
      <c r="R5157" s="566" t="s">
        <v>49</v>
      </c>
      <c r="S5157" s="566" t="s">
        <v>25</v>
      </c>
      <c r="T5157" s="571" t="s">
        <v>7011</v>
      </c>
      <c r="U5157" s="626" t="s">
        <v>23</v>
      </c>
      <c r="V5157" s="90">
        <v>10001</v>
      </c>
      <c r="W5157" s="17"/>
    </row>
    <row r="5158" spans="14:24" ht="50.1" customHeight="1">
      <c r="N5158" s="91" t="s">
        <v>644</v>
      </c>
      <c r="O5158" s="565" t="str">
        <f t="shared" si="801"/>
        <v>250706رنگ 2</v>
      </c>
      <c r="P5158" s="620">
        <v>250706</v>
      </c>
      <c r="Q5158" s="566">
        <v>25</v>
      </c>
      <c r="R5158" s="566" t="s">
        <v>49</v>
      </c>
      <c r="S5158" s="566" t="s">
        <v>25</v>
      </c>
      <c r="T5158" s="571" t="s">
        <v>7012</v>
      </c>
      <c r="U5158" s="626" t="s">
        <v>23</v>
      </c>
      <c r="V5158" s="90">
        <v>10002</v>
      </c>
      <c r="W5158" s="17"/>
    </row>
    <row r="5159" spans="14:24" ht="50.1" customHeight="1">
      <c r="N5159" s="9">
        <v>26</v>
      </c>
      <c r="O5159" s="565" t="str">
        <f t="shared" si="801"/>
        <v>260101تهيه مصالح زيراساس ازمصالح رودخانه‌اي با دانه بندي صفر تا 50 ميلي‌متر.</v>
      </c>
      <c r="P5159" s="621">
        <v>260101</v>
      </c>
      <c r="Q5159" s="566">
        <v>26</v>
      </c>
      <c r="R5159" s="566" t="s">
        <v>7</v>
      </c>
      <c r="S5159" s="566" t="s">
        <v>25</v>
      </c>
      <c r="T5159" s="567" t="s">
        <v>5012</v>
      </c>
      <c r="U5159" s="625" t="s">
        <v>57</v>
      </c>
      <c r="V5159" s="568">
        <v>166000</v>
      </c>
      <c r="W5159" s="17"/>
    </row>
    <row r="5160" spans="14:24" ht="50.1" customHeight="1">
      <c r="N5160" s="9">
        <v>26</v>
      </c>
      <c r="O5160" s="565" t="str">
        <f t="shared" si="801"/>
        <v>260102تهيه مصالح زير اساس از مصالح رودخانه‌اي با دانه بندي صفر تا 38 ميلي‌متر.</v>
      </c>
      <c r="P5160" s="620">
        <v>260102</v>
      </c>
      <c r="Q5160" s="566">
        <v>26</v>
      </c>
      <c r="R5160" s="566" t="s">
        <v>7</v>
      </c>
      <c r="S5160" s="566" t="s">
        <v>25</v>
      </c>
      <c r="T5160" s="567" t="s">
        <v>5013</v>
      </c>
      <c r="U5160" s="625" t="s">
        <v>57</v>
      </c>
      <c r="V5160" s="568">
        <v>168000</v>
      </c>
      <c r="W5160" s="17"/>
      <c r="X5160" s="554"/>
    </row>
    <row r="5161" spans="14:24" ht="50.1" customHeight="1">
      <c r="N5161" s="9">
        <v>26</v>
      </c>
      <c r="O5161" s="565" t="str">
        <f t="shared" si="801"/>
        <v>260103تهيه مصالح زير اساس از مصالح رودخانه‌اي با دانه بندي صفر تا 25 ميلي‌متر.</v>
      </c>
      <c r="P5161" s="620">
        <v>260103</v>
      </c>
      <c r="Q5161" s="566">
        <v>26</v>
      </c>
      <c r="R5161" s="566" t="s">
        <v>7</v>
      </c>
      <c r="S5161" s="566" t="s">
        <v>25</v>
      </c>
      <c r="T5161" s="567" t="s">
        <v>5014</v>
      </c>
      <c r="U5161" s="625" t="s">
        <v>57</v>
      </c>
      <c r="V5161" s="568">
        <v>170000</v>
      </c>
      <c r="W5161" s="17"/>
      <c r="X5161" s="554"/>
    </row>
    <row r="5162" spans="14:24" ht="50.1" customHeight="1">
      <c r="N5162" s="9">
        <v>26</v>
      </c>
      <c r="O5162" s="565" t="str">
        <f t="shared" si="801"/>
        <v>260301تهيه مصالح اساس از مصالح رودخانه‌اي با دانه بندي صفر تا50 ميلي‌متر، وقتي كه حداقل 50 درصد مصالح مانده روي الك نمره 4 در يك وجه شكسته باشد.</v>
      </c>
      <c r="P5162" s="620">
        <v>260301</v>
      </c>
      <c r="Q5162" s="566">
        <v>26</v>
      </c>
      <c r="R5162" s="566" t="s">
        <v>7</v>
      </c>
      <c r="S5162" s="566" t="s">
        <v>25</v>
      </c>
      <c r="T5162" s="567" t="s">
        <v>5015</v>
      </c>
      <c r="U5162" s="625" t="s">
        <v>57</v>
      </c>
      <c r="V5162" s="568">
        <v>219500</v>
      </c>
      <c r="W5162" s="17"/>
      <c r="X5162" s="554"/>
    </row>
    <row r="5163" spans="14:24" ht="50.1" customHeight="1">
      <c r="N5163" s="9">
        <v>26</v>
      </c>
      <c r="O5163" s="565" t="str">
        <f t="shared" si="801"/>
        <v>260302تهيه مصالح اساس از مصالح رودخانه‌اي با دانه بندي صفر تا 38 ميلي‌متر، وقتي كه حداقل 50 درصد مصالح مانده روي الك نمره 4 در يك وجه شكسته باشد.</v>
      </c>
      <c r="P5163" s="620">
        <v>260302</v>
      </c>
      <c r="Q5163" s="566">
        <v>26</v>
      </c>
      <c r="R5163" s="566" t="s">
        <v>7</v>
      </c>
      <c r="S5163" s="566" t="s">
        <v>25</v>
      </c>
      <c r="T5163" s="567" t="s">
        <v>5016</v>
      </c>
      <c r="U5163" s="625" t="s">
        <v>57</v>
      </c>
      <c r="V5163" s="568">
        <v>219500</v>
      </c>
      <c r="W5163" s="17"/>
      <c r="X5163" s="554"/>
    </row>
    <row r="5164" spans="14:24" ht="50.1" customHeight="1">
      <c r="N5164" s="9">
        <v>26</v>
      </c>
      <c r="O5164" s="565" t="str">
        <f t="shared" si="801"/>
        <v>260303تهيه مصالح اساس از مصالح رودخانه‌اي با دانه بندي صفر تا 25 ميلي‌متر، وقتي كه حداقل 50 درصد مصالح مانده روي الك نمره 4 در يك وجه شكسته باشد.</v>
      </c>
      <c r="P5164" s="620">
        <v>260303</v>
      </c>
      <c r="Q5164" s="566">
        <v>26</v>
      </c>
      <c r="R5164" s="566" t="s">
        <v>7</v>
      </c>
      <c r="S5164" s="566" t="s">
        <v>25</v>
      </c>
      <c r="T5164" s="567" t="s">
        <v>5017</v>
      </c>
      <c r="U5164" s="625" t="s">
        <v>57</v>
      </c>
      <c r="V5164" s="568">
        <v>231000</v>
      </c>
      <c r="W5164" s="17"/>
      <c r="X5164" s="554"/>
    </row>
    <row r="5165" spans="14:24" ht="50.1" customHeight="1">
      <c r="N5165" s="9">
        <v>26</v>
      </c>
      <c r="O5165" s="565" t="str">
        <f t="shared" si="801"/>
        <v>260401اضافه بها به رديف‌هاي 260301 تا 260303 ، در صورتي كه درصد شكستگي مصالح روي الك نمره 4 بيشتر از 50 درصد باشد (به ازاي هر 5 درصد اضافه درصد شكستگي يك بار).</v>
      </c>
      <c r="P5165" s="620">
        <v>260401</v>
      </c>
      <c r="Q5165" s="566">
        <v>26</v>
      </c>
      <c r="R5165" s="566" t="s">
        <v>7</v>
      </c>
      <c r="S5165" s="566" t="s">
        <v>25</v>
      </c>
      <c r="T5165" s="567" t="s">
        <v>5018</v>
      </c>
      <c r="U5165" s="625" t="s">
        <v>57</v>
      </c>
      <c r="V5165" s="568">
        <v>7000</v>
      </c>
      <c r="W5165" s="17"/>
      <c r="X5165" s="554"/>
    </row>
    <row r="5166" spans="14:24" ht="50.1" customHeight="1">
      <c r="N5166" s="9">
        <v>26</v>
      </c>
      <c r="O5166" s="565" t="str">
        <f t="shared" si="801"/>
        <v>260601پخش، آب پاشي، تسطيح و كوبيدن قشرهاي زير اساس به ضخامت تا 15 سانتي‌متر، با حداقل 100 درصد تراكم به روش آشو اصلاحي.</v>
      </c>
      <c r="P5166" s="620">
        <v>260601</v>
      </c>
      <c r="Q5166" s="566">
        <v>26</v>
      </c>
      <c r="R5166" s="566" t="s">
        <v>7</v>
      </c>
      <c r="S5166" s="566" t="s">
        <v>25</v>
      </c>
      <c r="T5166" s="567" t="s">
        <v>5019</v>
      </c>
      <c r="U5166" s="625" t="s">
        <v>57</v>
      </c>
      <c r="V5166" s="568">
        <v>31000</v>
      </c>
      <c r="W5166" s="17"/>
      <c r="X5166" s="554"/>
    </row>
    <row r="5167" spans="14:24" ht="50.1" customHeight="1">
      <c r="N5167" s="9">
        <v>26</v>
      </c>
      <c r="O5167" s="565" t="str">
        <f t="shared" si="801"/>
        <v>260602پخش، آب پاشي، تسطيح و كوبيدن قشرهاي زير اساس به ضخامت تا 15 سانتي‌متر، با حداقل 95 درصد تراكم به روش آشو اصلاحي.</v>
      </c>
      <c r="P5167" s="620">
        <v>260602</v>
      </c>
      <c r="Q5167" s="566">
        <v>26</v>
      </c>
      <c r="R5167" s="566" t="s">
        <v>7</v>
      </c>
      <c r="S5167" s="566" t="s">
        <v>25</v>
      </c>
      <c r="T5167" s="567" t="s">
        <v>5020</v>
      </c>
      <c r="U5167" s="625" t="s">
        <v>57</v>
      </c>
      <c r="V5167" s="568">
        <v>23100</v>
      </c>
      <c r="W5167" s="17"/>
      <c r="X5167" s="554"/>
    </row>
    <row r="5168" spans="14:24" ht="50.1" customHeight="1">
      <c r="N5168" s="9">
        <v>26</v>
      </c>
      <c r="O5168" s="565" t="str">
        <f t="shared" si="801"/>
        <v>260603پخش، آب پاشي، تسطيح و كوبيدن قشرهاي زير اساس به ضخامت بيشتر از 15 سانتي‌متر، با حداقل 100 درصد تراكم به روش آشو اصلاحي.</v>
      </c>
      <c r="P5168" s="620">
        <v>260603</v>
      </c>
      <c r="Q5168" s="566">
        <v>26</v>
      </c>
      <c r="R5168" s="566" t="s">
        <v>7</v>
      </c>
      <c r="S5168" s="566" t="s">
        <v>25</v>
      </c>
      <c r="T5168" s="567" t="s">
        <v>5021</v>
      </c>
      <c r="U5168" s="625" t="s">
        <v>57</v>
      </c>
      <c r="V5168" s="568">
        <v>27300</v>
      </c>
      <c r="W5168" s="17"/>
      <c r="X5168" s="554"/>
    </row>
    <row r="5169" spans="14:24" ht="50.1" customHeight="1">
      <c r="N5169" s="9">
        <v>26</v>
      </c>
      <c r="O5169" s="565" t="str">
        <f t="shared" si="801"/>
        <v>260604پخش، آب پاشي، تسطيح و كوبيدن قشرهاي اساس به ضخامت تا 10 سانتي‌متر، با حداقل 100 درصد تراكم به روش آشو اصلاحي.</v>
      </c>
      <c r="P5169" s="620">
        <v>260604</v>
      </c>
      <c r="Q5169" s="566">
        <v>26</v>
      </c>
      <c r="R5169" s="566" t="s">
        <v>7</v>
      </c>
      <c r="S5169" s="566" t="s">
        <v>25</v>
      </c>
      <c r="T5169" s="567" t="s">
        <v>5022</v>
      </c>
      <c r="U5169" s="625" t="s">
        <v>57</v>
      </c>
      <c r="V5169" s="568">
        <v>41100</v>
      </c>
      <c r="W5169" s="17"/>
      <c r="X5169" s="554"/>
    </row>
    <row r="5170" spans="14:24" ht="50.1" customHeight="1">
      <c r="N5170" s="9">
        <v>26</v>
      </c>
      <c r="O5170" s="565" t="str">
        <f t="shared" si="801"/>
        <v>260605پخش، آب پاشي، تسطيح و كوبيدن قشرهاي اساس به ضخامت بيشتر از 10 تا 15 سانتي‌متر، با حداقل 100 درصد تراكم به روش آشو اصلاحي.</v>
      </c>
      <c r="P5170" s="620">
        <v>260605</v>
      </c>
      <c r="Q5170" s="566">
        <v>26</v>
      </c>
      <c r="R5170" s="566" t="s">
        <v>7</v>
      </c>
      <c r="S5170" s="566" t="s">
        <v>25</v>
      </c>
      <c r="T5170" s="567" t="s">
        <v>5023</v>
      </c>
      <c r="U5170" s="625" t="s">
        <v>57</v>
      </c>
      <c r="V5170" s="568">
        <v>37500</v>
      </c>
      <c r="W5170" s="17"/>
      <c r="X5170" s="554"/>
    </row>
    <row r="5171" spans="14:24" ht="50.1" customHeight="1">
      <c r="N5171" s="9">
        <v>26</v>
      </c>
      <c r="O5171" s="565" t="str">
        <f t="shared" si="801"/>
        <v>260701تهيه مصالح رودخانه‌اي (تونان) براي تحكيم بستر راه و محوطه، يا اجراي قشر تقويتي در زير سازي راه و محوطه.</v>
      </c>
      <c r="P5171" s="620">
        <v>260701</v>
      </c>
      <c r="Q5171" s="566">
        <v>26</v>
      </c>
      <c r="R5171" s="566" t="s">
        <v>7</v>
      </c>
      <c r="S5171" s="566" t="s">
        <v>25</v>
      </c>
      <c r="T5171" s="567" t="s">
        <v>5024</v>
      </c>
      <c r="U5171" s="625" t="s">
        <v>57</v>
      </c>
      <c r="V5171" s="568">
        <v>131500</v>
      </c>
      <c r="W5171" s="17"/>
      <c r="X5171" s="554"/>
    </row>
    <row r="5172" spans="14:24" ht="50.1" customHeight="1">
      <c r="N5172" s="91" t="s">
        <v>646</v>
      </c>
      <c r="O5172" s="565" t="str">
        <f t="shared" si="801"/>
        <v>260702زیراساس</v>
      </c>
      <c r="P5172" s="597" t="s">
        <v>647</v>
      </c>
      <c r="Q5172" s="566">
        <v>26</v>
      </c>
      <c r="R5172" s="566" t="s">
        <v>7</v>
      </c>
      <c r="S5172" s="566" t="s">
        <v>25</v>
      </c>
      <c r="T5172" s="571" t="s">
        <v>645</v>
      </c>
      <c r="U5172" s="626" t="s">
        <v>57</v>
      </c>
      <c r="V5172" s="90">
        <v>10000</v>
      </c>
      <c r="W5172" s="17"/>
    </row>
    <row r="5173" spans="14:24" ht="50.1" customHeight="1">
      <c r="N5173" s="91" t="s">
        <v>646</v>
      </c>
      <c r="O5173" s="565" t="str">
        <f t="shared" si="801"/>
        <v>260703زیراساس 1</v>
      </c>
      <c r="P5173" s="597" t="s">
        <v>648</v>
      </c>
      <c r="Q5173" s="566">
        <v>26</v>
      </c>
      <c r="R5173" s="566" t="s">
        <v>7</v>
      </c>
      <c r="S5173" s="566" t="s">
        <v>25</v>
      </c>
      <c r="T5173" s="571" t="s">
        <v>7079</v>
      </c>
      <c r="U5173" s="626" t="s">
        <v>57</v>
      </c>
      <c r="V5173" s="90">
        <v>10001</v>
      </c>
      <c r="W5173" s="17"/>
    </row>
    <row r="5174" spans="14:24" ht="50.1" customHeight="1">
      <c r="N5174" s="91" t="s">
        <v>646</v>
      </c>
      <c r="O5174" s="565" t="str">
        <f t="shared" si="801"/>
        <v>260704زیراساس 2</v>
      </c>
      <c r="P5174" s="597" t="s">
        <v>649</v>
      </c>
      <c r="Q5174" s="566">
        <v>26</v>
      </c>
      <c r="R5174" s="566" t="s">
        <v>7</v>
      </c>
      <c r="S5174" s="566" t="s">
        <v>25</v>
      </c>
      <c r="T5174" s="571" t="s">
        <v>7080</v>
      </c>
      <c r="U5174" s="626" t="s">
        <v>57</v>
      </c>
      <c r="V5174" s="90">
        <v>10002</v>
      </c>
      <c r="W5174" s="17"/>
    </row>
    <row r="5175" spans="14:24" ht="50.1" customHeight="1">
      <c r="N5175" s="9">
        <v>27</v>
      </c>
      <c r="O5175" s="565" t="str">
        <f t="shared" si="801"/>
        <v>270101تهيه مصالح و اجراي اندود نفوذي (پريمكت) با قير محلول.</v>
      </c>
      <c r="P5175" s="630" t="s">
        <v>501</v>
      </c>
      <c r="Q5175" s="566">
        <v>27</v>
      </c>
      <c r="R5175" s="566" t="s">
        <v>8</v>
      </c>
      <c r="S5175" s="566" t="s">
        <v>25</v>
      </c>
      <c r="T5175" s="567" t="s">
        <v>5025</v>
      </c>
      <c r="U5175" s="625" t="s">
        <v>2837</v>
      </c>
      <c r="V5175" s="568">
        <v>10300</v>
      </c>
      <c r="W5175" s="17"/>
    </row>
    <row r="5176" spans="14:24" ht="50.1" customHeight="1">
      <c r="N5176" s="9">
        <v>27</v>
      </c>
      <c r="O5176" s="565" t="str">
        <f t="shared" si="801"/>
        <v>270201تهيه مصالح و اجراي اندود سطحي (تك كت) با قير محلول.</v>
      </c>
      <c r="P5176" s="620">
        <v>270201</v>
      </c>
      <c r="Q5176" s="566">
        <v>27</v>
      </c>
      <c r="R5176" s="566" t="s">
        <v>8</v>
      </c>
      <c r="S5176" s="566" t="s">
        <v>25</v>
      </c>
      <c r="T5176" s="567" t="s">
        <v>5026</v>
      </c>
      <c r="U5176" s="625" t="s">
        <v>2837</v>
      </c>
      <c r="V5176" s="568">
        <v>10700</v>
      </c>
      <c r="W5176" s="17"/>
      <c r="X5176" s="554"/>
    </row>
    <row r="5177" spans="14:24" ht="50.1" customHeight="1">
      <c r="N5177" s="9">
        <v>27</v>
      </c>
      <c r="O5177" s="565" t="str">
        <f t="shared" si="801"/>
        <v>270301تهيه و اجراي بتن آسفالتي باسنگ شكسته ازمصالح رودخانه‌اي براي قشر اساس قيري، هر گاه دانه‌بندي مصالح صفر تا 3/57 ميلي‌متر باشد، به ازاي هر سانتي‌مترضخامت آسفالت.</v>
      </c>
      <c r="P5177" s="620">
        <v>270301</v>
      </c>
      <c r="Q5177" s="566">
        <v>27</v>
      </c>
      <c r="R5177" s="566" t="s">
        <v>8</v>
      </c>
      <c r="S5177" s="566" t="s">
        <v>25</v>
      </c>
      <c r="T5177" s="567" t="s">
        <v>5027</v>
      </c>
      <c r="U5177" s="625" t="s">
        <v>23</v>
      </c>
      <c r="V5177" s="568">
        <v>24600</v>
      </c>
      <c r="W5177" s="17"/>
      <c r="X5177" s="554"/>
    </row>
    <row r="5178" spans="14:24" ht="50.1" customHeight="1">
      <c r="N5178" s="9">
        <v>27</v>
      </c>
      <c r="O5178" s="565" t="str">
        <f t="shared" si="801"/>
        <v>270302تهيه و اجراي بتن آسفالتي با سنگ شكسته از مصالح رودخانه‌اي براي قشر اساس قيري، هر گاه دانه بندي مصالح صفر تا 25 ميلي‌متر باشد، به ازاي هر سانتي‌متر ضخامت آسفالت.</v>
      </c>
      <c r="P5178" s="620">
        <v>270302</v>
      </c>
      <c r="Q5178" s="566">
        <v>27</v>
      </c>
      <c r="R5178" s="566" t="s">
        <v>8</v>
      </c>
      <c r="S5178" s="566" t="s">
        <v>25</v>
      </c>
      <c r="T5178" s="567" t="s">
        <v>5028</v>
      </c>
      <c r="U5178" s="625" t="s">
        <v>23</v>
      </c>
      <c r="V5178" s="568">
        <v>25000</v>
      </c>
      <c r="W5178" s="17"/>
      <c r="X5178" s="554"/>
    </row>
    <row r="5179" spans="14:24" ht="50.1" customHeight="1">
      <c r="N5179" s="9">
        <v>27</v>
      </c>
      <c r="O5179" s="565" t="str">
        <f t="shared" si="801"/>
        <v>270303تهيه و اجراي بتن آسفالتي با سنگ شكسته از مصالح رودخانه‌اي براي قشر آستر (بيندر)، هر گاه دانه بندي مصالح صفر تا 25 ميلي‌متر باشد، به‌ازاي هر سانتي‌متر ضخامت آسفالت.</v>
      </c>
      <c r="P5179" s="620">
        <v>270303</v>
      </c>
      <c r="Q5179" s="566">
        <v>27</v>
      </c>
      <c r="R5179" s="566" t="s">
        <v>8</v>
      </c>
      <c r="S5179" s="566" t="s">
        <v>25</v>
      </c>
      <c r="T5179" s="567" t="s">
        <v>5029</v>
      </c>
      <c r="U5179" s="625" t="s">
        <v>23</v>
      </c>
      <c r="V5179" s="568">
        <v>26300</v>
      </c>
      <c r="W5179" s="17"/>
      <c r="X5179" s="554"/>
    </row>
    <row r="5180" spans="14:24" ht="50.1" customHeight="1">
      <c r="N5180" s="9">
        <v>27</v>
      </c>
      <c r="O5180" s="565" t="str">
        <f t="shared" si="801"/>
        <v>270304تهيه و اجراي بتن آسفالتي با سنگ شكسته از مصالح رودخانه‌اي براي قشر آستر (بيندر)، هر گاه دانه بندي مصالح صفر تا 19 ميلي‌متر باشد، به‌ازاي هر سانتي‌متر ضخامت آسفالت.</v>
      </c>
      <c r="P5180" s="620">
        <v>270304</v>
      </c>
      <c r="Q5180" s="566">
        <v>27</v>
      </c>
      <c r="R5180" s="566" t="s">
        <v>8</v>
      </c>
      <c r="S5180" s="566" t="s">
        <v>25</v>
      </c>
      <c r="T5180" s="567" t="s">
        <v>5030</v>
      </c>
      <c r="U5180" s="625" t="s">
        <v>23</v>
      </c>
      <c r="V5180" s="568">
        <v>26400</v>
      </c>
      <c r="W5180" s="17"/>
      <c r="X5180" s="554"/>
    </row>
    <row r="5181" spans="14:24" ht="50.1" customHeight="1">
      <c r="N5181" s="9">
        <v>27</v>
      </c>
      <c r="O5181" s="565" t="str">
        <f t="shared" si="801"/>
        <v>270305تهيه و اجراي بتن آسفالتي با سنگ شكسته ازمصالح رودخانه‌اي براي قشر رويه (توپكا)، هر گاه دانه بندي مصالح صفر تا 19 ميلي‌متر باشد، به ازاي هر سانتي‌متر ضخامت آسفالت.</v>
      </c>
      <c r="P5181" s="620">
        <v>270305</v>
      </c>
      <c r="Q5181" s="566">
        <v>27</v>
      </c>
      <c r="R5181" s="566" t="s">
        <v>8</v>
      </c>
      <c r="S5181" s="566" t="s">
        <v>25</v>
      </c>
      <c r="T5181" s="567" t="s">
        <v>5031</v>
      </c>
      <c r="U5181" s="625" t="s">
        <v>23</v>
      </c>
      <c r="V5181" s="568">
        <v>28200</v>
      </c>
      <c r="W5181" s="17"/>
      <c r="X5181" s="554"/>
    </row>
    <row r="5182" spans="14:24" ht="50.1" customHeight="1">
      <c r="N5182" s="9">
        <v>27</v>
      </c>
      <c r="O5182" s="565" t="str">
        <f t="shared" si="801"/>
        <v>270306تهيه و اجراي بتن آسفالتي با سنگ شكسته از مصالح رودخانه‌اي براي قشر رويه (توپكا)، هر گاه دانه بندي مصالح صفر تا 1/52 ميلي‌متر باشد، به‌ازاي هر سانتي‌متر ضخامت آسفالت.</v>
      </c>
      <c r="P5182" s="620">
        <v>270306</v>
      </c>
      <c r="Q5182" s="566">
        <v>27</v>
      </c>
      <c r="R5182" s="566" t="s">
        <v>8</v>
      </c>
      <c r="S5182" s="566" t="s">
        <v>25</v>
      </c>
      <c r="T5182" s="567" t="s">
        <v>5032</v>
      </c>
      <c r="U5182" s="625" t="s">
        <v>23</v>
      </c>
      <c r="V5182" s="568">
        <v>28600</v>
      </c>
      <c r="W5182" s="17"/>
      <c r="X5182" s="554"/>
    </row>
    <row r="5183" spans="14:24" ht="50.1" customHeight="1">
      <c r="N5183" s="9">
        <v>27</v>
      </c>
      <c r="O5183" s="565" t="str">
        <f t="shared" si="801"/>
        <v>270402اضافه بها نسبت به رديف‌هاي 270301 تا 270306، بابت اضافه هر 0/1 كيلوگرم قير مصرفي در هر متر مربع آسفالت، به ازاي هر سانتي‌متر ضخامت.</v>
      </c>
      <c r="P5183" s="620">
        <v>270402</v>
      </c>
      <c r="Q5183" s="566">
        <v>27</v>
      </c>
      <c r="R5183" s="566" t="s">
        <v>8</v>
      </c>
      <c r="S5183" s="566" t="s">
        <v>25</v>
      </c>
      <c r="T5183" s="567" t="s">
        <v>5033</v>
      </c>
      <c r="U5183" s="625" t="s">
        <v>23</v>
      </c>
      <c r="V5183" s="568">
        <v>490</v>
      </c>
      <c r="W5183" s="17"/>
      <c r="X5183" s="554"/>
    </row>
    <row r="5184" spans="14:24" ht="50.1" customHeight="1">
      <c r="N5184" s="9">
        <v>27</v>
      </c>
      <c r="O5184" s="565" t="str">
        <f t="shared" si="801"/>
        <v>270403كسربها به رديف‌هاي 270301 تا 270306، بابت كسر هر 0/1 كيلوگرم قير مصرفي در هر مترمربع آسفالت به ازاي هر سانتي‌متر ضخامت.</v>
      </c>
      <c r="P5184" s="620">
        <v>270403</v>
      </c>
      <c r="Q5184" s="566">
        <v>27</v>
      </c>
      <c r="R5184" s="566" t="s">
        <v>8</v>
      </c>
      <c r="S5184" s="566" t="s">
        <v>25</v>
      </c>
      <c r="T5184" s="567" t="s">
        <v>5034</v>
      </c>
      <c r="U5184" s="625" t="s">
        <v>23</v>
      </c>
      <c r="V5184" s="574">
        <v>-490</v>
      </c>
      <c r="W5184" s="17"/>
      <c r="X5184" s="554"/>
    </row>
    <row r="5185" spans="14:24" ht="50.1" customHeight="1">
      <c r="N5185" s="9">
        <v>27</v>
      </c>
      <c r="O5185" s="565" t="str">
        <f t="shared" si="801"/>
        <v>270404اضافه بها به رديف‌هاي 270303 تا270306، در صورتي كه آسفالت در پياده‌روها و معابر با عرض كمتر از 2 متر اجرا شود.</v>
      </c>
      <c r="P5185" s="620">
        <v>270404</v>
      </c>
      <c r="Q5185" s="566">
        <v>27</v>
      </c>
      <c r="R5185" s="566" t="s">
        <v>8</v>
      </c>
      <c r="S5185" s="566" t="s">
        <v>25</v>
      </c>
      <c r="T5185" s="567" t="s">
        <v>5035</v>
      </c>
      <c r="U5185" s="625" t="s">
        <v>23</v>
      </c>
      <c r="V5185" s="568">
        <v>14200</v>
      </c>
      <c r="W5185" s="17"/>
      <c r="X5185" s="554"/>
    </row>
    <row r="5186" spans="14:24" ht="50.1" customHeight="1">
      <c r="N5186" s="9">
        <v>27</v>
      </c>
      <c r="O5186" s="565" t="str">
        <f t="shared" si="801"/>
        <v>270501تهيه و اجراي آسفالت بام، به انضمام پخش و كوبيدن آن به ضخامت 2 سانتي‌متر.</v>
      </c>
      <c r="P5186" s="620">
        <v>270501</v>
      </c>
      <c r="Q5186" s="566">
        <v>27</v>
      </c>
      <c r="R5186" s="566" t="s">
        <v>8</v>
      </c>
      <c r="S5186" s="566" t="s">
        <v>25</v>
      </c>
      <c r="T5186" s="567" t="s">
        <v>5036</v>
      </c>
      <c r="U5186" s="625" t="s">
        <v>23</v>
      </c>
      <c r="V5186" s="568">
        <v>92900</v>
      </c>
      <c r="W5186" s="17"/>
      <c r="X5186" s="554"/>
    </row>
    <row r="5187" spans="14:24" ht="50.1" customHeight="1">
      <c r="N5187" s="9">
        <v>27</v>
      </c>
      <c r="O5187" s="565" t="str">
        <f t="shared" si="801"/>
        <v>270502اضافه بها به رديف 270501 براي هر يك سانتي‌متر افزايش ضخامت.</v>
      </c>
      <c r="P5187" s="620">
        <v>270502</v>
      </c>
      <c r="Q5187" s="566">
        <v>27</v>
      </c>
      <c r="R5187" s="566" t="s">
        <v>8</v>
      </c>
      <c r="S5187" s="566" t="s">
        <v>25</v>
      </c>
      <c r="T5187" s="567" t="s">
        <v>5037</v>
      </c>
      <c r="U5187" s="625" t="s">
        <v>23</v>
      </c>
      <c r="V5187" s="568">
        <v>27400</v>
      </c>
      <c r="W5187" s="17"/>
      <c r="X5187" s="554"/>
    </row>
    <row r="5188" spans="14:24" ht="50.1" customHeight="1">
      <c r="N5188" s="9">
        <v>27</v>
      </c>
      <c r="O5188" s="565" t="str">
        <f t="shared" si="801"/>
        <v>270503تهيه مصالح و پركردن درزهاي كف سازي‌هاي بتني با ماسه آسفالت.</v>
      </c>
      <c r="P5188" s="620">
        <v>270503</v>
      </c>
      <c r="Q5188" s="566">
        <v>27</v>
      </c>
      <c r="R5188" s="566" t="s">
        <v>8</v>
      </c>
      <c r="S5188" s="566" t="s">
        <v>25</v>
      </c>
      <c r="T5188" s="567" t="s">
        <v>5038</v>
      </c>
      <c r="U5188" s="625" t="s">
        <v>4195</v>
      </c>
      <c r="V5188" s="568">
        <v>10300</v>
      </c>
      <c r="W5188" s="17"/>
      <c r="X5188" s="554"/>
    </row>
    <row r="5189" spans="14:24" ht="50.1" customHeight="1">
      <c r="N5189" s="91" t="s">
        <v>651</v>
      </c>
      <c r="O5189" s="565" t="str">
        <f t="shared" si="801"/>
        <v>270504آسفالت</v>
      </c>
      <c r="P5189" s="597" t="s">
        <v>652</v>
      </c>
      <c r="Q5189" s="566">
        <v>27</v>
      </c>
      <c r="R5189" s="566" t="s">
        <v>8</v>
      </c>
      <c r="S5189" s="566" t="s">
        <v>25</v>
      </c>
      <c r="T5189" s="571" t="s">
        <v>650</v>
      </c>
      <c r="U5189" s="626" t="s">
        <v>23</v>
      </c>
      <c r="V5189" s="90">
        <v>10000</v>
      </c>
      <c r="W5189" s="17"/>
    </row>
    <row r="5190" spans="14:24" ht="50.1" customHeight="1">
      <c r="N5190" s="91" t="s">
        <v>651</v>
      </c>
      <c r="O5190" s="565" t="str">
        <f t="shared" si="801"/>
        <v>270505آسفالت 1</v>
      </c>
      <c r="P5190" s="597" t="s">
        <v>653</v>
      </c>
      <c r="Q5190" s="566">
        <v>27</v>
      </c>
      <c r="R5190" s="566" t="s">
        <v>8</v>
      </c>
      <c r="S5190" s="566" t="s">
        <v>25</v>
      </c>
      <c r="T5190" s="571" t="s">
        <v>7081</v>
      </c>
      <c r="U5190" s="626" t="s">
        <v>23</v>
      </c>
      <c r="V5190" s="90">
        <v>10001</v>
      </c>
      <c r="W5190" s="17"/>
    </row>
    <row r="5191" spans="14:24" ht="50.1" customHeight="1">
      <c r="N5191" s="91" t="s">
        <v>651</v>
      </c>
      <c r="O5191" s="565" t="str">
        <f t="shared" si="801"/>
        <v>270506آسفالت 2</v>
      </c>
      <c r="P5191" s="597" t="s">
        <v>654</v>
      </c>
      <c r="Q5191" s="566">
        <v>27</v>
      </c>
      <c r="R5191" s="566" t="s">
        <v>8</v>
      </c>
      <c r="S5191" s="566" t="s">
        <v>25</v>
      </c>
      <c r="T5191" s="571" t="s">
        <v>7082</v>
      </c>
      <c r="U5191" s="626" t="s">
        <v>23</v>
      </c>
      <c r="V5191" s="90">
        <v>10002</v>
      </c>
      <c r="W5191" s="17"/>
    </row>
    <row r="5192" spans="14:24" ht="50.1" customHeight="1">
      <c r="N5192" s="9">
        <v>28</v>
      </c>
      <c r="O5192" s="565" t="str">
        <f t="shared" si="801"/>
        <v>280101حمل آهن آلات و سيمان پاكتي، نسبت به مازاد بر30 كيلومتر تا فاصله 75 كيلومتر.</v>
      </c>
      <c r="P5192" s="630" t="s">
        <v>502</v>
      </c>
      <c r="Q5192" s="566">
        <v>28</v>
      </c>
      <c r="R5192" s="566" t="s">
        <v>31</v>
      </c>
      <c r="S5192" s="566" t="s">
        <v>25</v>
      </c>
      <c r="T5192" s="567" t="s">
        <v>5042</v>
      </c>
      <c r="U5192" s="625" t="s">
        <v>5043</v>
      </c>
      <c r="V5192" s="568">
        <v>1040</v>
      </c>
      <c r="W5192" s="17"/>
    </row>
    <row r="5193" spans="14:24" ht="50.1" customHeight="1">
      <c r="N5193" s="9">
        <v>28</v>
      </c>
      <c r="O5193" s="565" t="str">
        <f t="shared" si="801"/>
        <v>280102حمل آهن آلات و سيمان پاكتي، نسبت به مازاد بر 75 كيلومتر تا فاصله 150 كيلومتر.</v>
      </c>
      <c r="P5193" s="620">
        <v>280102</v>
      </c>
      <c r="Q5193" s="566">
        <v>28</v>
      </c>
      <c r="R5193" s="566" t="s">
        <v>31</v>
      </c>
      <c r="S5193" s="566" t="s">
        <v>25</v>
      </c>
      <c r="T5193" s="567" t="s">
        <v>5044</v>
      </c>
      <c r="U5193" s="625" t="s">
        <v>5043</v>
      </c>
      <c r="V5193" s="568">
        <v>700</v>
      </c>
      <c r="W5193" s="17"/>
      <c r="X5193" s="554"/>
    </row>
    <row r="5194" spans="14:24" ht="50.1" customHeight="1">
      <c r="N5194" s="9">
        <v>28</v>
      </c>
      <c r="O5194" s="565" t="str">
        <f t="shared" si="801"/>
        <v>280103حمل آهن آلات و سيمان پاكتي، نسبت به مازاد بر150 كيلومتر تا فاصله 300 كيلومتر.</v>
      </c>
      <c r="P5194" s="620">
        <v>280103</v>
      </c>
      <c r="Q5194" s="566">
        <v>28</v>
      </c>
      <c r="R5194" s="566" t="s">
        <v>31</v>
      </c>
      <c r="S5194" s="566" t="s">
        <v>25</v>
      </c>
      <c r="T5194" s="567" t="s">
        <v>5045</v>
      </c>
      <c r="U5194" s="625" t="s">
        <v>5043</v>
      </c>
      <c r="V5194" s="568">
        <v>440</v>
      </c>
      <c r="W5194" s="17"/>
      <c r="X5194" s="554"/>
    </row>
    <row r="5195" spans="14:24" ht="50.1" customHeight="1">
      <c r="N5195" s="9">
        <v>28</v>
      </c>
      <c r="O5195" s="565" t="str">
        <f t="shared" si="801"/>
        <v>280104حمل آهن آلات و سيمان پاكتي، نسبت به مازاد بر 300 كيلومتر تا فاصله450 كيلومتر.</v>
      </c>
      <c r="P5195" s="620">
        <v>280104</v>
      </c>
      <c r="Q5195" s="566">
        <v>28</v>
      </c>
      <c r="R5195" s="566" t="s">
        <v>31</v>
      </c>
      <c r="S5195" s="566" t="s">
        <v>25</v>
      </c>
      <c r="T5195" s="567" t="s">
        <v>5046</v>
      </c>
      <c r="U5195" s="625" t="s">
        <v>5043</v>
      </c>
      <c r="V5195" s="568">
        <v>365</v>
      </c>
      <c r="W5195" s="17"/>
      <c r="X5195" s="554"/>
    </row>
    <row r="5196" spans="14:24" ht="50.1" customHeight="1">
      <c r="N5196" s="9">
        <v>28</v>
      </c>
      <c r="O5196" s="565" t="str">
        <f t="shared" si="801"/>
        <v>280105حمل آهن آلات و سيمان پاكتي، نسبت به مازاد بر450 كيلومتر تا فاصله 750 كيلومتر.</v>
      </c>
      <c r="P5196" s="620">
        <v>280105</v>
      </c>
      <c r="Q5196" s="566">
        <v>28</v>
      </c>
      <c r="R5196" s="566" t="s">
        <v>31</v>
      </c>
      <c r="S5196" s="566" t="s">
        <v>25</v>
      </c>
      <c r="T5196" s="567" t="s">
        <v>5047</v>
      </c>
      <c r="U5196" s="625" t="s">
        <v>5043</v>
      </c>
      <c r="V5196" s="568">
        <v>310</v>
      </c>
      <c r="W5196" s="17"/>
      <c r="X5196" s="554"/>
    </row>
    <row r="5197" spans="14:24" ht="50.1" customHeight="1">
      <c r="N5197" s="9">
        <v>28</v>
      </c>
      <c r="O5197" s="565" t="str">
        <f t="shared" si="801"/>
        <v>280106حمل آهن آلات و سيمان پاكتي، نسبت به مازاد بر750 كيلومتر.</v>
      </c>
      <c r="P5197" s="620">
        <v>280106</v>
      </c>
      <c r="Q5197" s="566">
        <v>28</v>
      </c>
      <c r="R5197" s="566" t="s">
        <v>31</v>
      </c>
      <c r="S5197" s="566" t="s">
        <v>25</v>
      </c>
      <c r="T5197" s="567" t="s">
        <v>5048</v>
      </c>
      <c r="U5197" s="625" t="s">
        <v>5043</v>
      </c>
      <c r="V5197" s="568">
        <v>260</v>
      </c>
      <c r="W5197" s="17"/>
      <c r="X5197" s="554"/>
    </row>
    <row r="5198" spans="14:24" ht="50.1" customHeight="1">
      <c r="N5198" s="9">
        <v>28</v>
      </c>
      <c r="O5198" s="565" t="str">
        <f t="shared" si="801"/>
        <v>280201حمل آجر و مصالح سنگي نسبت به مازاد بر 30 كيلومتر تا فاصله 75 كيلومتر.</v>
      </c>
      <c r="P5198" s="620">
        <v>280201</v>
      </c>
      <c r="Q5198" s="566">
        <v>28</v>
      </c>
      <c r="R5198" s="566" t="s">
        <v>31</v>
      </c>
      <c r="S5198" s="566" t="s">
        <v>25</v>
      </c>
      <c r="T5198" s="567" t="s">
        <v>5049</v>
      </c>
      <c r="U5198" s="625" t="s">
        <v>5043</v>
      </c>
      <c r="V5198" s="568">
        <v>1130</v>
      </c>
      <c r="W5198" s="17"/>
      <c r="X5198" s="554"/>
    </row>
    <row r="5199" spans="14:24" ht="50.1" customHeight="1">
      <c r="N5199" s="9">
        <v>28</v>
      </c>
      <c r="O5199" s="565" t="str">
        <f t="shared" si="801"/>
        <v>280202حمل آجر و مصالح سنگي نسبت به مازاد بر 75 كيلومتر تا فاصله 150 كيلومتر.</v>
      </c>
      <c r="P5199" s="620">
        <v>280202</v>
      </c>
      <c r="Q5199" s="566">
        <v>28</v>
      </c>
      <c r="R5199" s="566" t="s">
        <v>31</v>
      </c>
      <c r="S5199" s="566" t="s">
        <v>25</v>
      </c>
      <c r="T5199" s="567" t="s">
        <v>5050</v>
      </c>
      <c r="U5199" s="625" t="s">
        <v>5043</v>
      </c>
      <c r="V5199" s="568">
        <v>765</v>
      </c>
      <c r="W5199" s="17"/>
      <c r="X5199" s="554"/>
    </row>
    <row r="5200" spans="14:24" ht="50.1" customHeight="1">
      <c r="N5200" s="9">
        <v>28</v>
      </c>
      <c r="O5200" s="565" t="str">
        <f t="shared" si="801"/>
        <v>280203حمل آجر و مصالح سنگي نسبت به مازاد بر 150 كيلومتر تا فاصله 300 كيلومتر.</v>
      </c>
      <c r="P5200" s="620">
        <v>280203</v>
      </c>
      <c r="Q5200" s="566">
        <v>28</v>
      </c>
      <c r="R5200" s="566" t="s">
        <v>31</v>
      </c>
      <c r="S5200" s="566" t="s">
        <v>25</v>
      </c>
      <c r="T5200" s="567" t="s">
        <v>5051</v>
      </c>
      <c r="U5200" s="625" t="s">
        <v>5043</v>
      </c>
      <c r="V5200" s="568">
        <v>480</v>
      </c>
      <c r="W5200" s="17"/>
      <c r="X5200" s="554"/>
    </row>
    <row r="5201" spans="14:24" ht="50.1" customHeight="1">
      <c r="N5201" s="9">
        <v>28</v>
      </c>
      <c r="O5201" s="565" t="str">
        <f t="shared" si="801"/>
        <v>280204حمل آجر و مصالح سنگي نسبت به مازاد بر 300 كيلومتر تا فاصله 450 كيلومتر.</v>
      </c>
      <c r="P5201" s="620">
        <v>280204</v>
      </c>
      <c r="Q5201" s="566">
        <v>28</v>
      </c>
      <c r="R5201" s="566" t="s">
        <v>31</v>
      </c>
      <c r="S5201" s="566" t="s">
        <v>25</v>
      </c>
      <c r="T5201" s="567" t="s">
        <v>5052</v>
      </c>
      <c r="U5201" s="625" t="s">
        <v>5043</v>
      </c>
      <c r="V5201" s="568">
        <v>395</v>
      </c>
      <c r="W5201" s="17"/>
      <c r="X5201" s="554"/>
    </row>
    <row r="5202" spans="14:24" ht="50.1" customHeight="1">
      <c r="N5202" s="9">
        <v>28</v>
      </c>
      <c r="O5202" s="565" t="str">
        <f t="shared" si="801"/>
        <v>280205حمل آجر ومصالح سنگي نسبت به مازاد بر 450 كيلومتر تا فاصله 750 كيلومتر.</v>
      </c>
      <c r="P5202" s="620">
        <v>280205</v>
      </c>
      <c r="Q5202" s="566">
        <v>28</v>
      </c>
      <c r="R5202" s="566" t="s">
        <v>31</v>
      </c>
      <c r="S5202" s="566" t="s">
        <v>25</v>
      </c>
      <c r="T5202" s="567" t="s">
        <v>5053</v>
      </c>
      <c r="U5202" s="625" t="s">
        <v>5043</v>
      </c>
      <c r="V5202" s="568">
        <v>340</v>
      </c>
      <c r="W5202" s="17"/>
      <c r="X5202" s="554"/>
    </row>
    <row r="5203" spans="14:24" ht="50.1" customHeight="1">
      <c r="N5203" s="9">
        <v>28</v>
      </c>
      <c r="O5203" s="565" t="str">
        <f t="shared" si="801"/>
        <v>280206حمل آجر و مصالح سنگي نسبت به مازاد بر750 كيلومتر.</v>
      </c>
      <c r="P5203" s="620">
        <v>280206</v>
      </c>
      <c r="Q5203" s="566">
        <v>28</v>
      </c>
      <c r="R5203" s="566" t="s">
        <v>31</v>
      </c>
      <c r="S5203" s="566" t="s">
        <v>25</v>
      </c>
      <c r="T5203" s="567" t="s">
        <v>5054</v>
      </c>
      <c r="U5203" s="625" t="s">
        <v>5043</v>
      </c>
      <c r="V5203" s="568">
        <v>285</v>
      </c>
      <c r="W5203" s="17"/>
      <c r="X5203" s="554"/>
    </row>
    <row r="5204" spans="14:24" ht="50.1" customHeight="1">
      <c r="N5204" s="9">
        <v>28</v>
      </c>
      <c r="O5204" s="565" t="str">
        <f t="shared" si="801"/>
        <v>280301حمل آسفالت نسبت به مازاد30 كيلو متر تا فاصله 75 كيلومتر.</v>
      </c>
      <c r="P5204" s="620">
        <v>280301</v>
      </c>
      <c r="Q5204" s="566">
        <v>28</v>
      </c>
      <c r="R5204" s="566" t="s">
        <v>31</v>
      </c>
      <c r="S5204" s="566" t="s">
        <v>25</v>
      </c>
      <c r="T5204" s="567" t="s">
        <v>5055</v>
      </c>
      <c r="U5204" s="625" t="s">
        <v>5043</v>
      </c>
      <c r="V5204" s="568">
        <v>1860</v>
      </c>
      <c r="W5204" s="17"/>
      <c r="X5204" s="554"/>
    </row>
    <row r="5205" spans="14:24" ht="50.1" customHeight="1">
      <c r="N5205" s="9">
        <v>28</v>
      </c>
      <c r="O5205" s="565" t="str">
        <f t="shared" si="801"/>
        <v>280401حمل آب نسبت به مازاد 2 کیلومتر تا فاصله 50 کیلومتر.</v>
      </c>
      <c r="P5205" s="620">
        <v>280401</v>
      </c>
      <c r="Q5205" s="566">
        <v>28</v>
      </c>
      <c r="R5205" s="566" t="s">
        <v>31</v>
      </c>
      <c r="S5205" s="566" t="s">
        <v>25</v>
      </c>
      <c r="T5205" s="567" t="s">
        <v>5056</v>
      </c>
      <c r="U5205" s="625" t="s">
        <v>5057</v>
      </c>
      <c r="V5205" s="568">
        <v>4600</v>
      </c>
      <c r="W5205" s="17"/>
      <c r="X5205" s="554"/>
    </row>
    <row r="5206" spans="14:24" ht="50.1" customHeight="1">
      <c r="N5206" s="9">
        <v>28</v>
      </c>
      <c r="O5206" s="565" t="str">
        <f t="shared" si="801"/>
        <v>280501حمل دریایی مصالح سنگی ؛ قیر؛ آهن آلات و سیمان پاکتی تا فاصله 10 مایل دریایی.</v>
      </c>
      <c r="P5206" s="620">
        <v>280501</v>
      </c>
      <c r="Q5206" s="566">
        <v>28</v>
      </c>
      <c r="R5206" s="566" t="s">
        <v>31</v>
      </c>
      <c r="S5206" s="566" t="s">
        <v>25</v>
      </c>
      <c r="T5206" s="567" t="s">
        <v>5058</v>
      </c>
      <c r="U5206" s="625" t="s">
        <v>5059</v>
      </c>
      <c r="V5206" s="568">
        <v>8100</v>
      </c>
      <c r="W5206" s="17"/>
      <c r="X5206" s="554"/>
    </row>
    <row r="5207" spans="14:24" ht="50.1" customHeight="1">
      <c r="N5207" s="9">
        <v>28</v>
      </c>
      <c r="O5207" s="565" t="str">
        <f t="shared" si="801"/>
        <v>280502حمل دریایی مصالح سنگی ؛ قیر؛ آهن آلات و سیمان پاکتی مازاد بر 10 مایل  تا فاصله 30 مایل دریایی.</v>
      </c>
      <c r="P5207" s="620">
        <v>280502</v>
      </c>
      <c r="Q5207" s="566">
        <v>28</v>
      </c>
      <c r="R5207" s="566" t="s">
        <v>31</v>
      </c>
      <c r="S5207" s="566" t="s">
        <v>25</v>
      </c>
      <c r="T5207" s="567" t="s">
        <v>5060</v>
      </c>
      <c r="U5207" s="625" t="s">
        <v>5059</v>
      </c>
      <c r="V5207" s="568">
        <v>3750</v>
      </c>
      <c r="W5207" s="17"/>
      <c r="X5207" s="554"/>
    </row>
    <row r="5208" spans="14:24" ht="50.1" customHeight="1">
      <c r="N5208" s="9">
        <v>28</v>
      </c>
      <c r="O5208" s="565" t="str">
        <f t="shared" si="801"/>
        <v>280503حمل دریایی مصالح سنگی ؛ قیر؛ آهن آلات و سیمان پاکتی مازاد بر 30 مایل  تا فاصله 60 مایل دریایی.</v>
      </c>
      <c r="P5208" s="620">
        <v>280503</v>
      </c>
      <c r="Q5208" s="566">
        <v>28</v>
      </c>
      <c r="R5208" s="566" t="s">
        <v>31</v>
      </c>
      <c r="S5208" s="566" t="s">
        <v>25</v>
      </c>
      <c r="T5208" s="567" t="s">
        <v>5061</v>
      </c>
      <c r="U5208" s="625" t="s">
        <v>5059</v>
      </c>
      <c r="V5208" s="568">
        <v>2750</v>
      </c>
      <c r="W5208" s="17"/>
      <c r="X5208" s="554"/>
    </row>
    <row r="5209" spans="14:24" ht="50.1" customHeight="1">
      <c r="N5209" s="9">
        <v>28</v>
      </c>
      <c r="O5209" s="565" t="str">
        <f t="shared" si="801"/>
        <v>280504حمل دریایی مصالح سنگی ؛ قیر؛ آهن آلات و سیمان پاکتی مازاد بر 60 مایل  تا فاصله 90 مایل دریایی.</v>
      </c>
      <c r="P5209" s="620">
        <v>280504</v>
      </c>
      <c r="Q5209" s="566">
        <v>28</v>
      </c>
      <c r="R5209" s="566" t="s">
        <v>31</v>
      </c>
      <c r="S5209" s="566" t="s">
        <v>25</v>
      </c>
      <c r="T5209" s="567" t="s">
        <v>5062</v>
      </c>
      <c r="U5209" s="625" t="s">
        <v>5059</v>
      </c>
      <c r="V5209" s="568">
        <v>2400</v>
      </c>
      <c r="W5209" s="17"/>
      <c r="X5209" s="554"/>
    </row>
    <row r="5210" spans="14:24" ht="50.1" customHeight="1">
      <c r="N5210" s="9">
        <v>28</v>
      </c>
      <c r="O5210" s="565" t="str">
        <f t="shared" si="801"/>
        <v>280505حمل دریایی مصالح سنگی ؛ قیر؛ آهن آلات و سیمان پاکتی مازاد بر 90 مایل  تا فاصله 150 مایل دریایی.</v>
      </c>
      <c r="P5210" s="620">
        <v>280505</v>
      </c>
      <c r="Q5210" s="566">
        <v>28</v>
      </c>
      <c r="R5210" s="566" t="s">
        <v>31</v>
      </c>
      <c r="S5210" s="566" t="s">
        <v>25</v>
      </c>
      <c r="T5210" s="567" t="s">
        <v>5063</v>
      </c>
      <c r="U5210" s="625" t="s">
        <v>5059</v>
      </c>
      <c r="V5210" s="568">
        <v>2200</v>
      </c>
      <c r="W5210" s="17"/>
      <c r="X5210" s="554"/>
    </row>
    <row r="5211" spans="14:24" ht="50.1" customHeight="1">
      <c r="N5211" s="91" t="s">
        <v>656</v>
      </c>
      <c r="O5211" s="565" t="str">
        <f t="shared" si="801"/>
        <v>280506حمل</v>
      </c>
      <c r="P5211" s="597" t="s">
        <v>5039</v>
      </c>
      <c r="Q5211" s="566">
        <v>28</v>
      </c>
      <c r="R5211" s="566" t="s">
        <v>31</v>
      </c>
      <c r="S5211" s="566" t="s">
        <v>25</v>
      </c>
      <c r="T5211" s="571" t="s">
        <v>655</v>
      </c>
      <c r="U5211" s="626" t="s">
        <v>508</v>
      </c>
      <c r="V5211" s="90">
        <v>10000</v>
      </c>
      <c r="W5211" s="17"/>
      <c r="X5211" s="554"/>
    </row>
    <row r="5212" spans="14:24" ht="50.1" customHeight="1">
      <c r="N5212" s="91" t="s">
        <v>656</v>
      </c>
      <c r="O5212" s="565" t="str">
        <f t="shared" ref="O5212:O5275" si="802">LEFT(CONCATENATE(P5212,T5212),252)</f>
        <v>280507حمل 1</v>
      </c>
      <c r="P5212" s="597" t="s">
        <v>5040</v>
      </c>
      <c r="Q5212" s="566">
        <v>28</v>
      </c>
      <c r="R5212" s="566" t="s">
        <v>31</v>
      </c>
      <c r="S5212" s="566" t="s">
        <v>25</v>
      </c>
      <c r="T5212" s="571" t="s">
        <v>7083</v>
      </c>
      <c r="U5212" s="626" t="s">
        <v>508</v>
      </c>
      <c r="V5212" s="90">
        <v>10001</v>
      </c>
      <c r="W5212" s="17"/>
      <c r="X5212" s="554"/>
    </row>
    <row r="5213" spans="14:24" ht="50.1" customHeight="1">
      <c r="N5213" s="91" t="s">
        <v>656</v>
      </c>
      <c r="O5213" s="565" t="str">
        <f t="shared" si="802"/>
        <v>280508حمل 2</v>
      </c>
      <c r="P5213" s="597" t="s">
        <v>5041</v>
      </c>
      <c r="Q5213" s="566">
        <v>28</v>
      </c>
      <c r="R5213" s="566" t="s">
        <v>31</v>
      </c>
      <c r="S5213" s="566" t="s">
        <v>25</v>
      </c>
      <c r="T5213" s="571" t="s">
        <v>7084</v>
      </c>
      <c r="U5213" s="626" t="s">
        <v>508</v>
      </c>
      <c r="V5213" s="90">
        <v>10002</v>
      </c>
      <c r="W5213" s="17"/>
      <c r="X5213" s="554"/>
    </row>
    <row r="5214" spans="14:24" ht="50.1" customHeight="1">
      <c r="N5214" s="9">
        <v>29</v>
      </c>
      <c r="O5214" s="565" t="str">
        <f t="shared" si="802"/>
        <v>290101تهیه آب برای شستشو و ضدعفونی کردن یا آزمون آب بندی واحدهای فرآیندی تصفیه خانه های آب و فاضلاب.</v>
      </c>
      <c r="P5214" s="621">
        <v>290101</v>
      </c>
      <c r="Q5214" s="566">
        <v>29</v>
      </c>
      <c r="R5214" s="566" t="s">
        <v>31</v>
      </c>
      <c r="S5214" s="566" t="s">
        <v>25</v>
      </c>
      <c r="T5214" s="567" t="s">
        <v>5064</v>
      </c>
      <c r="U5214" s="625" t="s">
        <v>57</v>
      </c>
      <c r="V5214" s="568">
        <v>8150</v>
      </c>
      <c r="W5214" s="17"/>
      <c r="X5214" s="554"/>
    </row>
    <row r="5215" spans="14:24" ht="50.1" customHeight="1">
      <c r="N5215" s="9">
        <v>29</v>
      </c>
      <c r="O5215" s="565" t="str">
        <f t="shared" si="802"/>
        <v>290201تهیه پودر کلر برای شستشو و ضد عفونی کردن تصفیه خانه های آب و فاضلاب و مخازن ذخیره آب مطابق مشخصات فنی.</v>
      </c>
      <c r="P5215" s="620">
        <v>290201</v>
      </c>
      <c r="Q5215" s="566">
        <v>29</v>
      </c>
      <c r="R5215" s="566" t="s">
        <v>31</v>
      </c>
      <c r="S5215" s="566" t="s">
        <v>25</v>
      </c>
      <c r="T5215" s="567" t="s">
        <v>5065</v>
      </c>
      <c r="U5215" s="625" t="s">
        <v>2837</v>
      </c>
      <c r="V5215" s="568">
        <v>98200</v>
      </c>
      <c r="W5215" s="17"/>
      <c r="X5215" s="554"/>
    </row>
    <row r="5216" spans="14:24" ht="50.1" customHeight="1">
      <c r="N5216" s="9">
        <v>29</v>
      </c>
      <c r="O5216" s="565" t="str">
        <f t="shared" si="802"/>
        <v>290301عملیات شستشو و ضدعفونی کردن سطوح بتنی در تماس با آب اعم از کف ، دیوار، ستون و سقف .</v>
      </c>
      <c r="P5216" s="620">
        <v>290301</v>
      </c>
      <c r="Q5216" s="566">
        <v>29</v>
      </c>
      <c r="R5216" s="566" t="s">
        <v>31</v>
      </c>
      <c r="S5216" s="566" t="s">
        <v>25</v>
      </c>
      <c r="T5216" s="567" t="s">
        <v>5066</v>
      </c>
      <c r="U5216" s="625" t="s">
        <v>23</v>
      </c>
      <c r="V5216" s="568">
        <v>2500</v>
      </c>
      <c r="W5216" s="17"/>
      <c r="X5216" s="554"/>
    </row>
    <row r="5217" spans="14:24" ht="50.1" customHeight="1">
      <c r="N5217" s="9">
        <v>29</v>
      </c>
      <c r="O5217" s="565" t="str">
        <f t="shared" si="802"/>
        <v>290401پمپاژ آب بین واحدهای فرآیندی تصفیه خانه های آب و فاضلاب برای شستشو و ضد عفونی کردن یا آزمون آب بندی .</v>
      </c>
      <c r="P5217" s="620">
        <v>290401</v>
      </c>
      <c r="Q5217" s="566">
        <v>29</v>
      </c>
      <c r="R5217" s="566" t="s">
        <v>31</v>
      </c>
      <c r="S5217" s="566" t="s">
        <v>25</v>
      </c>
      <c r="T5217" s="567" t="s">
        <v>5067</v>
      </c>
      <c r="U5217" s="625" t="s">
        <v>57</v>
      </c>
      <c r="V5217" s="568">
        <v>922</v>
      </c>
      <c r="W5217" s="17"/>
      <c r="X5217" s="554"/>
    </row>
    <row r="5218" spans="14:24" ht="50.1" customHeight="1">
      <c r="N5218" s="91" t="s">
        <v>1024</v>
      </c>
      <c r="O5218" s="565" t="str">
        <f t="shared" si="802"/>
        <v>290402تهیه پودر .</v>
      </c>
      <c r="P5218" s="622">
        <v>290402</v>
      </c>
      <c r="Q5218" s="566">
        <v>29</v>
      </c>
      <c r="R5218" s="566" t="s">
        <v>31</v>
      </c>
      <c r="S5218" s="566" t="s">
        <v>25</v>
      </c>
      <c r="T5218" s="579" t="s">
        <v>5068</v>
      </c>
      <c r="U5218" s="627" t="s">
        <v>2837</v>
      </c>
      <c r="V5218" s="90">
        <v>10000</v>
      </c>
      <c r="W5218" s="17"/>
      <c r="X5218" s="554"/>
    </row>
    <row r="5219" spans="14:24" ht="50.1" customHeight="1">
      <c r="N5219" s="91" t="s">
        <v>1024</v>
      </c>
      <c r="O5219" s="565" t="str">
        <f t="shared" si="802"/>
        <v>290403تهیه پودر  1</v>
      </c>
      <c r="P5219" s="622">
        <v>290403</v>
      </c>
      <c r="Q5219" s="566">
        <v>29</v>
      </c>
      <c r="R5219" s="566" t="s">
        <v>31</v>
      </c>
      <c r="S5219" s="566" t="s">
        <v>25</v>
      </c>
      <c r="T5219" s="579" t="s">
        <v>7085</v>
      </c>
      <c r="U5219" s="627" t="s">
        <v>2837</v>
      </c>
      <c r="V5219" s="90">
        <v>10000</v>
      </c>
      <c r="W5219" s="17"/>
      <c r="X5219" s="554"/>
    </row>
    <row r="5220" spans="14:24" ht="50.1" customHeight="1">
      <c r="N5220" s="91" t="s">
        <v>1024</v>
      </c>
      <c r="O5220" s="565" t="str">
        <f t="shared" si="802"/>
        <v>290404تهیه پودر 2</v>
      </c>
      <c r="P5220" s="622">
        <v>290404</v>
      </c>
      <c r="Q5220" s="566">
        <v>29</v>
      </c>
      <c r="R5220" s="566" t="s">
        <v>31</v>
      </c>
      <c r="S5220" s="566" t="s">
        <v>25</v>
      </c>
      <c r="T5220" s="579" t="s">
        <v>7086</v>
      </c>
      <c r="U5220" s="627" t="s">
        <v>2837</v>
      </c>
      <c r="V5220" s="90">
        <v>10000</v>
      </c>
      <c r="W5220" s="17"/>
      <c r="X5220" s="554"/>
    </row>
    <row r="5221" spans="14:24" ht="50.1" customHeight="1">
      <c r="N5221" s="9">
        <v>41</v>
      </c>
      <c r="O5221" s="565" t="str">
        <f t="shared" si="802"/>
        <v>410202ماسه شسته.</v>
      </c>
      <c r="P5221" s="623">
        <v>410202</v>
      </c>
      <c r="Q5221" s="566">
        <v>41</v>
      </c>
      <c r="R5221" s="566" t="s">
        <v>32</v>
      </c>
      <c r="S5221" s="566" t="s">
        <v>25</v>
      </c>
      <c r="T5221" s="567" t="s">
        <v>5069</v>
      </c>
      <c r="U5221" s="625" t="s">
        <v>57</v>
      </c>
      <c r="V5221" s="568">
        <v>264500</v>
      </c>
      <c r="W5221" s="17"/>
      <c r="X5221" s="554"/>
    </row>
    <row r="5222" spans="14:24" ht="50.1" customHeight="1">
      <c r="N5222" s="9">
        <v>41</v>
      </c>
      <c r="O5222" s="565" t="str">
        <f t="shared" si="802"/>
        <v>410203شن شسته.</v>
      </c>
      <c r="P5222" s="620">
        <v>410203</v>
      </c>
      <c r="Q5222" s="566">
        <v>41</v>
      </c>
      <c r="R5222" s="566" t="s">
        <v>32</v>
      </c>
      <c r="S5222" s="566" t="s">
        <v>25</v>
      </c>
      <c r="T5222" s="567" t="s">
        <v>5070</v>
      </c>
      <c r="U5222" s="625" t="s">
        <v>57</v>
      </c>
      <c r="V5222" s="568">
        <v>177500</v>
      </c>
      <c r="W5222" s="17"/>
      <c r="X5222" s="554"/>
    </row>
    <row r="5223" spans="14:24" ht="50.1" customHeight="1">
      <c r="N5223" s="9">
        <v>41</v>
      </c>
      <c r="O5223" s="565" t="str">
        <f t="shared" si="802"/>
        <v>410204سنگ قلوه.</v>
      </c>
      <c r="P5223" s="620">
        <v>410204</v>
      </c>
      <c r="Q5223" s="566">
        <v>41</v>
      </c>
      <c r="R5223" s="566" t="s">
        <v>32</v>
      </c>
      <c r="S5223" s="566" t="s">
        <v>25</v>
      </c>
      <c r="T5223" s="567" t="s">
        <v>5071</v>
      </c>
      <c r="U5223" s="625" t="s">
        <v>57</v>
      </c>
      <c r="V5223" s="568">
        <v>133000</v>
      </c>
      <c r="W5223" s="17"/>
      <c r="X5223" s="554"/>
    </row>
    <row r="5224" spans="14:24" ht="50.1" customHeight="1">
      <c r="N5224" s="9">
        <v>41</v>
      </c>
      <c r="O5224" s="565" t="str">
        <f t="shared" si="802"/>
        <v>410205مصالح زير اساس از مصالح رودخانه‌اي.</v>
      </c>
      <c r="P5224" s="620">
        <v>410205</v>
      </c>
      <c r="Q5224" s="566">
        <v>41</v>
      </c>
      <c r="R5224" s="566" t="s">
        <v>32</v>
      </c>
      <c r="S5224" s="566" t="s">
        <v>25</v>
      </c>
      <c r="T5224" s="567" t="s">
        <v>5072</v>
      </c>
      <c r="U5224" s="625" t="s">
        <v>57</v>
      </c>
      <c r="V5224" s="568">
        <v>150000</v>
      </c>
      <c r="W5224" s="17"/>
    </row>
    <row r="5225" spans="14:24" ht="50.1" customHeight="1">
      <c r="N5225" s="9">
        <v>41</v>
      </c>
      <c r="O5225" s="565" t="str">
        <f t="shared" si="802"/>
        <v>410206مصالح اساس شكسته از مصالح رودخانه‌اي.</v>
      </c>
      <c r="P5225" s="620">
        <v>410206</v>
      </c>
      <c r="Q5225" s="566">
        <v>41</v>
      </c>
      <c r="R5225" s="566" t="s">
        <v>32</v>
      </c>
      <c r="S5225" s="566" t="s">
        <v>25</v>
      </c>
      <c r="T5225" s="567" t="s">
        <v>5073</v>
      </c>
      <c r="U5225" s="625" t="s">
        <v>57</v>
      </c>
      <c r="V5225" s="568">
        <v>196500</v>
      </c>
      <c r="W5225" s="17"/>
    </row>
    <row r="5226" spans="14:24" ht="50.1" customHeight="1">
      <c r="N5226" s="9">
        <v>41</v>
      </c>
      <c r="O5226" s="565" t="str">
        <f t="shared" si="802"/>
        <v>410301سنگ لاشه.</v>
      </c>
      <c r="P5226" s="620">
        <v>410301</v>
      </c>
      <c r="Q5226" s="566">
        <v>41</v>
      </c>
      <c r="R5226" s="566" t="s">
        <v>32</v>
      </c>
      <c r="S5226" s="566" t="s">
        <v>25</v>
      </c>
      <c r="T5226" s="567" t="s">
        <v>5074</v>
      </c>
      <c r="U5226" s="625" t="s">
        <v>57</v>
      </c>
      <c r="V5226" s="568">
        <v>270000</v>
      </c>
      <c r="W5226" s="17"/>
    </row>
    <row r="5227" spans="14:24" ht="50.1" customHeight="1">
      <c r="N5227" s="9">
        <v>41</v>
      </c>
      <c r="O5227" s="565" t="str">
        <f t="shared" si="802"/>
        <v>410302سنگ لاشه قواره شده موزاييكي.</v>
      </c>
      <c r="P5227" s="620">
        <v>410302</v>
      </c>
      <c r="Q5227" s="566">
        <v>41</v>
      </c>
      <c r="R5227" s="566" t="s">
        <v>32</v>
      </c>
      <c r="S5227" s="566" t="s">
        <v>25</v>
      </c>
      <c r="T5227" s="567" t="s">
        <v>5075</v>
      </c>
      <c r="U5227" s="625" t="s">
        <v>57</v>
      </c>
      <c r="V5227" s="568">
        <v>304500</v>
      </c>
      <c r="W5227" s="17"/>
    </row>
    <row r="5228" spans="14:24" ht="50.1" customHeight="1">
      <c r="N5228" s="9">
        <v>41</v>
      </c>
      <c r="O5228" s="565" t="str">
        <f t="shared" si="802"/>
        <v>410303سنگ لاشه قواره شده موزاييكي درز شده.</v>
      </c>
      <c r="P5228" s="620">
        <v>410303</v>
      </c>
      <c r="Q5228" s="566">
        <v>41</v>
      </c>
      <c r="R5228" s="566" t="s">
        <v>32</v>
      </c>
      <c r="S5228" s="566" t="s">
        <v>25</v>
      </c>
      <c r="T5228" s="567" t="s">
        <v>5076</v>
      </c>
      <c r="U5228" s="625" t="s">
        <v>57</v>
      </c>
      <c r="V5228" s="568">
        <v>304500</v>
      </c>
      <c r="W5228" s="17"/>
    </row>
    <row r="5229" spans="14:24" ht="50.1" customHeight="1">
      <c r="N5229" s="9">
        <v>41</v>
      </c>
      <c r="O5229" s="565" t="str">
        <f t="shared" si="802"/>
        <v>410305سنگ بادبر.</v>
      </c>
      <c r="P5229" s="620">
        <v>410305</v>
      </c>
      <c r="Q5229" s="566">
        <v>41</v>
      </c>
      <c r="R5229" s="566" t="s">
        <v>32</v>
      </c>
      <c r="S5229" s="566" t="s">
        <v>25</v>
      </c>
      <c r="T5229" s="567" t="s">
        <v>5077</v>
      </c>
      <c r="U5229" s="625" t="s">
        <v>57</v>
      </c>
      <c r="V5229" s="568">
        <v>292000</v>
      </c>
      <c r="W5229" s="17"/>
    </row>
    <row r="5230" spans="14:24" ht="50.1" customHeight="1">
      <c r="N5230" s="9">
        <v>41</v>
      </c>
      <c r="O5230" s="565" t="str">
        <f t="shared" si="802"/>
        <v>410306انواع سنگ دوتيشه ريشه دار.</v>
      </c>
      <c r="P5230" s="620">
        <v>410306</v>
      </c>
      <c r="Q5230" s="566">
        <v>41</v>
      </c>
      <c r="R5230" s="566" t="s">
        <v>32</v>
      </c>
      <c r="S5230" s="566" t="s">
        <v>25</v>
      </c>
      <c r="T5230" s="567" t="s">
        <v>5078</v>
      </c>
      <c r="U5230" s="625" t="s">
        <v>23</v>
      </c>
      <c r="V5230" s="568">
        <v>165500</v>
      </c>
      <c r="W5230" s="17"/>
    </row>
    <row r="5231" spans="14:24" ht="50.1" customHeight="1">
      <c r="N5231" s="9">
        <v>41</v>
      </c>
      <c r="O5231" s="565" t="str">
        <f t="shared" si="802"/>
        <v>410401انواع سنگ پلاك تراورتن سفيد به ‌ضخامت 2 سانتي‌متر.</v>
      </c>
      <c r="P5231" s="620">
        <v>410401</v>
      </c>
      <c r="Q5231" s="566">
        <v>41</v>
      </c>
      <c r="R5231" s="566" t="s">
        <v>32</v>
      </c>
      <c r="S5231" s="566" t="s">
        <v>25</v>
      </c>
      <c r="T5231" s="567" t="s">
        <v>5079</v>
      </c>
      <c r="U5231" s="625" t="s">
        <v>23</v>
      </c>
      <c r="V5231" s="568">
        <v>859500</v>
      </c>
      <c r="W5231" s="17"/>
    </row>
    <row r="5232" spans="14:24" ht="50.1" customHeight="1">
      <c r="N5232" s="9">
        <v>41</v>
      </c>
      <c r="O5232" s="565" t="str">
        <f t="shared" si="802"/>
        <v>410402انواع سنگ پلاك تراورتن رنگي به ‌ضخامت 2 سانتي‌متر.</v>
      </c>
      <c r="P5232" s="620">
        <v>410402</v>
      </c>
      <c r="Q5232" s="566">
        <v>41</v>
      </c>
      <c r="R5232" s="566" t="s">
        <v>32</v>
      </c>
      <c r="S5232" s="566" t="s">
        <v>25</v>
      </c>
      <c r="T5232" s="567" t="s">
        <v>5080</v>
      </c>
      <c r="U5232" s="625" t="s">
        <v>23</v>
      </c>
      <c r="V5232" s="568">
        <v>566000</v>
      </c>
      <c r="W5232" s="17"/>
    </row>
    <row r="5233" spans="14:23" ht="50.1" customHeight="1">
      <c r="N5233" s="9">
        <v>41</v>
      </c>
      <c r="O5233" s="565" t="str">
        <f t="shared" si="802"/>
        <v>410403انواع سنگ پلاك لاشتر به‌ضخامت 2 سانتي‌متر.</v>
      </c>
      <c r="P5233" s="620">
        <v>410403</v>
      </c>
      <c r="Q5233" s="566">
        <v>41</v>
      </c>
      <c r="R5233" s="566" t="s">
        <v>32</v>
      </c>
      <c r="S5233" s="566" t="s">
        <v>25</v>
      </c>
      <c r="T5233" s="567" t="s">
        <v>5081</v>
      </c>
      <c r="U5233" s="625" t="s">
        <v>23</v>
      </c>
      <c r="V5233" s="568">
        <v>259500</v>
      </c>
      <c r="W5233" s="17"/>
    </row>
    <row r="5234" spans="14:23" ht="50.1" customHeight="1">
      <c r="N5234" s="9">
        <v>41</v>
      </c>
      <c r="O5234" s="565" t="str">
        <f t="shared" si="802"/>
        <v>410404انواع سنگ پلاك سياه به‌ضخامت 2 سانتي‌متر.</v>
      </c>
      <c r="P5234" s="620">
        <v>410404</v>
      </c>
      <c r="Q5234" s="566">
        <v>41</v>
      </c>
      <c r="R5234" s="566" t="s">
        <v>32</v>
      </c>
      <c r="S5234" s="566" t="s">
        <v>25</v>
      </c>
      <c r="T5234" s="567" t="s">
        <v>5082</v>
      </c>
      <c r="U5234" s="625" t="s">
        <v>23</v>
      </c>
      <c r="V5234" s="568">
        <v>509500</v>
      </c>
      <c r="W5234" s="17"/>
    </row>
    <row r="5235" spans="14:23" ht="50.1" customHeight="1">
      <c r="N5235" s="9">
        <v>41</v>
      </c>
      <c r="O5235" s="565" t="str">
        <f t="shared" si="802"/>
        <v>410405انواع سنگ پلاك مرمريت به‌ضخامت 2 سانتي‌متر.</v>
      </c>
      <c r="P5235" s="620">
        <v>410405</v>
      </c>
      <c r="Q5235" s="566">
        <v>41</v>
      </c>
      <c r="R5235" s="566" t="s">
        <v>32</v>
      </c>
      <c r="S5235" s="566" t="s">
        <v>25</v>
      </c>
      <c r="T5235" s="567" t="s">
        <v>5083</v>
      </c>
      <c r="U5235" s="625" t="s">
        <v>23</v>
      </c>
      <c r="V5235" s="568">
        <v>349500</v>
      </c>
      <c r="W5235" s="17"/>
    </row>
    <row r="5236" spans="14:23" ht="50.1" customHeight="1">
      <c r="N5236" s="9">
        <v>41</v>
      </c>
      <c r="O5236" s="565" t="str">
        <f t="shared" si="802"/>
        <v>410406انواع سنگ پلاك چيني به‌ضخامت 2 سانتي‌متر.</v>
      </c>
      <c r="P5236" s="620">
        <v>410406</v>
      </c>
      <c r="Q5236" s="566">
        <v>41</v>
      </c>
      <c r="R5236" s="566" t="s">
        <v>32</v>
      </c>
      <c r="S5236" s="566" t="s">
        <v>25</v>
      </c>
      <c r="T5236" s="567" t="s">
        <v>5084</v>
      </c>
      <c r="U5236" s="625" t="s">
        <v>23</v>
      </c>
      <c r="V5236" s="568">
        <v>442500</v>
      </c>
      <c r="W5236" s="17"/>
    </row>
    <row r="5237" spans="14:23" ht="50.1" customHeight="1">
      <c r="N5237" s="9">
        <v>41</v>
      </c>
      <c r="O5237" s="565" t="str">
        <f t="shared" si="802"/>
        <v>410407انواع سنگ لاشه تراورتن به‌ضخامت 2 سانتي‌متر.</v>
      </c>
      <c r="P5237" s="620">
        <v>410407</v>
      </c>
      <c r="Q5237" s="566">
        <v>41</v>
      </c>
      <c r="R5237" s="566" t="s">
        <v>32</v>
      </c>
      <c r="S5237" s="566" t="s">
        <v>25</v>
      </c>
      <c r="T5237" s="567" t="s">
        <v>5085</v>
      </c>
      <c r="U5237" s="625" t="s">
        <v>33</v>
      </c>
      <c r="V5237" s="568">
        <v>900000</v>
      </c>
      <c r="W5237" s="17"/>
    </row>
    <row r="5238" spans="14:23" ht="50.1" customHeight="1">
      <c r="N5238" s="9">
        <v>41</v>
      </c>
      <c r="O5238" s="565" t="str">
        <f t="shared" si="802"/>
        <v>410408انواع سنگ قرنيز به‌ضخامت 2 سانتي‌متر.</v>
      </c>
      <c r="P5238" s="620">
        <v>410408</v>
      </c>
      <c r="Q5238" s="566">
        <v>41</v>
      </c>
      <c r="R5238" s="566" t="s">
        <v>32</v>
      </c>
      <c r="S5238" s="566" t="s">
        <v>25</v>
      </c>
      <c r="T5238" s="567" t="s">
        <v>5086</v>
      </c>
      <c r="U5238" s="625" t="s">
        <v>28</v>
      </c>
      <c r="V5238" s="568">
        <v>85000</v>
      </c>
      <c r="W5238" s="17"/>
    </row>
    <row r="5239" spans="14:23" ht="50.1" customHeight="1">
      <c r="N5239" s="9">
        <v>41</v>
      </c>
      <c r="O5239" s="565" t="str">
        <f t="shared" si="802"/>
        <v>410501سيمان پرتلند پاكتي.</v>
      </c>
      <c r="P5239" s="620">
        <v>410501</v>
      </c>
      <c r="Q5239" s="566">
        <v>41</v>
      </c>
      <c r="R5239" s="566" t="s">
        <v>32</v>
      </c>
      <c r="S5239" s="566" t="s">
        <v>25</v>
      </c>
      <c r="T5239" s="567" t="s">
        <v>5087</v>
      </c>
      <c r="U5239" s="625" t="s">
        <v>33</v>
      </c>
      <c r="V5239" s="568">
        <v>1085000</v>
      </c>
      <c r="W5239" s="17"/>
    </row>
    <row r="5240" spans="14:23" ht="50.1" customHeight="1">
      <c r="N5240" s="9">
        <v>41</v>
      </c>
      <c r="O5240" s="565" t="str">
        <f t="shared" si="802"/>
        <v>410502سيمان پرتلند فله.</v>
      </c>
      <c r="P5240" s="620">
        <v>410502</v>
      </c>
      <c r="Q5240" s="566">
        <v>41</v>
      </c>
      <c r="R5240" s="566" t="s">
        <v>32</v>
      </c>
      <c r="S5240" s="566" t="s">
        <v>25</v>
      </c>
      <c r="T5240" s="567" t="s">
        <v>5088</v>
      </c>
      <c r="U5240" s="625" t="s">
        <v>33</v>
      </c>
      <c r="V5240" s="568">
        <v>940500</v>
      </c>
      <c r="W5240" s="17"/>
    </row>
    <row r="5241" spans="14:23" ht="50.1" customHeight="1">
      <c r="N5241" s="9">
        <v>41</v>
      </c>
      <c r="O5241" s="565" t="str">
        <f t="shared" si="802"/>
        <v>410508سيمان سفيد پاكتي.</v>
      </c>
      <c r="P5241" s="620">
        <v>410508</v>
      </c>
      <c r="Q5241" s="566">
        <v>41</v>
      </c>
      <c r="R5241" s="566" t="s">
        <v>32</v>
      </c>
      <c r="S5241" s="566" t="s">
        <v>25</v>
      </c>
      <c r="T5241" s="567" t="s">
        <v>5089</v>
      </c>
      <c r="U5241" s="625" t="s">
        <v>33</v>
      </c>
      <c r="V5241" s="568">
        <v>2054000</v>
      </c>
      <c r="W5241" s="17"/>
    </row>
    <row r="5242" spans="14:23" ht="50.1" customHeight="1">
      <c r="N5242" s="9">
        <v>41</v>
      </c>
      <c r="O5242" s="565" t="str">
        <f t="shared" si="802"/>
        <v>410601گچ پاكتي.</v>
      </c>
      <c r="P5242" s="620">
        <v>410601</v>
      </c>
      <c r="Q5242" s="566">
        <v>41</v>
      </c>
      <c r="R5242" s="566" t="s">
        <v>32</v>
      </c>
      <c r="S5242" s="566" t="s">
        <v>25</v>
      </c>
      <c r="T5242" s="567" t="s">
        <v>5090</v>
      </c>
      <c r="U5242" s="625" t="s">
        <v>33</v>
      </c>
      <c r="V5242" s="568">
        <v>654500</v>
      </c>
      <c r="W5242" s="17"/>
    </row>
    <row r="5243" spans="14:23" ht="50.1" customHeight="1">
      <c r="N5243" s="9">
        <v>41</v>
      </c>
      <c r="O5243" s="565" t="str">
        <f t="shared" si="802"/>
        <v>410602گچ فله.</v>
      </c>
      <c r="P5243" s="620">
        <v>410602</v>
      </c>
      <c r="Q5243" s="566">
        <v>41</v>
      </c>
      <c r="R5243" s="566" t="s">
        <v>32</v>
      </c>
      <c r="S5243" s="566" t="s">
        <v>25</v>
      </c>
      <c r="T5243" s="567" t="s">
        <v>5091</v>
      </c>
      <c r="U5243" s="625" t="s">
        <v>33</v>
      </c>
      <c r="V5243" s="568">
        <v>480500</v>
      </c>
      <c r="W5243" s="17"/>
    </row>
    <row r="5244" spans="14:23" ht="50.1" customHeight="1">
      <c r="N5244" s="9">
        <v>41</v>
      </c>
      <c r="O5244" s="565" t="str">
        <f t="shared" si="802"/>
        <v>410603كلوخه آهك زنده.</v>
      </c>
      <c r="P5244" s="620">
        <v>410603</v>
      </c>
      <c r="Q5244" s="566">
        <v>41</v>
      </c>
      <c r="R5244" s="566" t="s">
        <v>32</v>
      </c>
      <c r="S5244" s="566" t="s">
        <v>25</v>
      </c>
      <c r="T5244" s="567" t="s">
        <v>5092</v>
      </c>
      <c r="U5244" s="625" t="s">
        <v>33</v>
      </c>
      <c r="V5244" s="568">
        <v>495500</v>
      </c>
      <c r="W5244" s="17"/>
    </row>
    <row r="5245" spans="14:23" ht="50.1" customHeight="1">
      <c r="N5245" s="9">
        <v>41</v>
      </c>
      <c r="O5245" s="565" t="str">
        <f t="shared" si="802"/>
        <v>410701آجر فشاري.</v>
      </c>
      <c r="P5245" s="620">
        <v>410701</v>
      </c>
      <c r="Q5245" s="566">
        <v>41</v>
      </c>
      <c r="R5245" s="566" t="s">
        <v>32</v>
      </c>
      <c r="S5245" s="566" t="s">
        <v>25</v>
      </c>
      <c r="T5245" s="567" t="s">
        <v>3584</v>
      </c>
      <c r="U5245" s="625" t="s">
        <v>34</v>
      </c>
      <c r="V5245" s="568">
        <v>1200</v>
      </c>
      <c r="W5245" s="17"/>
    </row>
    <row r="5246" spans="14:23" ht="50.1" customHeight="1">
      <c r="N5246" s="9">
        <v>41</v>
      </c>
      <c r="O5246" s="565" t="str">
        <f t="shared" si="802"/>
        <v>410702انواع آجر ماشيني سوراخدار.</v>
      </c>
      <c r="P5246" s="620">
        <v>410702</v>
      </c>
      <c r="Q5246" s="566">
        <v>41</v>
      </c>
      <c r="R5246" s="566" t="s">
        <v>32</v>
      </c>
      <c r="S5246" s="566" t="s">
        <v>25</v>
      </c>
      <c r="T5246" s="567" t="s">
        <v>5093</v>
      </c>
      <c r="U5246" s="625" t="s">
        <v>34</v>
      </c>
      <c r="V5246" s="568">
        <v>1130</v>
      </c>
      <c r="W5246" s="17"/>
    </row>
    <row r="5247" spans="14:23" ht="50.1" customHeight="1">
      <c r="N5247" s="9">
        <v>41</v>
      </c>
      <c r="O5247" s="565" t="str">
        <f t="shared" si="802"/>
        <v>410703انواع آجر قزاقي.</v>
      </c>
      <c r="P5247" s="620">
        <v>410703</v>
      </c>
      <c r="Q5247" s="566">
        <v>41</v>
      </c>
      <c r="R5247" s="566" t="s">
        <v>32</v>
      </c>
      <c r="S5247" s="566" t="s">
        <v>25</v>
      </c>
      <c r="T5247" s="567" t="s">
        <v>5094</v>
      </c>
      <c r="U5247" s="625" t="s">
        <v>34</v>
      </c>
      <c r="V5247" s="568">
        <v>2720</v>
      </c>
      <c r="W5247" s="17"/>
    </row>
    <row r="5248" spans="14:23" ht="50.1" customHeight="1">
      <c r="N5248" s="9">
        <v>41</v>
      </c>
      <c r="O5248" s="565" t="str">
        <f t="shared" si="802"/>
        <v>410801انواع بلوك سفال (آجر تيغه).</v>
      </c>
      <c r="P5248" s="620">
        <v>410801</v>
      </c>
      <c r="Q5248" s="566">
        <v>41</v>
      </c>
      <c r="R5248" s="566" t="s">
        <v>32</v>
      </c>
      <c r="S5248" s="566" t="s">
        <v>25</v>
      </c>
      <c r="T5248" s="567" t="s">
        <v>5095</v>
      </c>
      <c r="U5248" s="625" t="s">
        <v>34</v>
      </c>
      <c r="V5248" s="568">
        <v>2530</v>
      </c>
      <c r="W5248" s="17"/>
    </row>
    <row r="5249" spans="14:23" ht="50.1" customHeight="1">
      <c r="N5249" s="9">
        <v>41</v>
      </c>
      <c r="O5249" s="565" t="str">
        <f t="shared" si="802"/>
        <v>410802انواع بلوك سفال (سقفي).</v>
      </c>
      <c r="P5249" s="620">
        <v>410802</v>
      </c>
      <c r="Q5249" s="566">
        <v>41</v>
      </c>
      <c r="R5249" s="566" t="s">
        <v>32</v>
      </c>
      <c r="S5249" s="566" t="s">
        <v>25</v>
      </c>
      <c r="T5249" s="567" t="s">
        <v>5096</v>
      </c>
      <c r="U5249" s="625" t="s">
        <v>34</v>
      </c>
      <c r="V5249" s="568">
        <v>11600</v>
      </c>
      <c r="W5249" s="17"/>
    </row>
    <row r="5250" spans="14:23" ht="50.1" customHeight="1">
      <c r="N5250" s="9">
        <v>41</v>
      </c>
      <c r="O5250" s="565" t="str">
        <f t="shared" si="802"/>
        <v>410803انواع بلوك سيماني ديواري.</v>
      </c>
      <c r="P5250" s="620">
        <v>410803</v>
      </c>
      <c r="Q5250" s="566">
        <v>41</v>
      </c>
      <c r="R5250" s="566" t="s">
        <v>32</v>
      </c>
      <c r="S5250" s="566" t="s">
        <v>25</v>
      </c>
      <c r="T5250" s="567" t="s">
        <v>5097</v>
      </c>
      <c r="U5250" s="625" t="s">
        <v>34</v>
      </c>
      <c r="V5250" s="568">
        <v>9480</v>
      </c>
      <c r="W5250" s="17"/>
    </row>
    <row r="5251" spans="14:23" ht="50.1" customHeight="1">
      <c r="N5251" s="9">
        <v>41</v>
      </c>
      <c r="O5251" s="565" t="str">
        <f t="shared" si="802"/>
        <v>410804انواع بلوك سيماني سقفي.</v>
      </c>
      <c r="P5251" s="620">
        <v>410804</v>
      </c>
      <c r="Q5251" s="566">
        <v>41</v>
      </c>
      <c r="R5251" s="566" t="s">
        <v>32</v>
      </c>
      <c r="S5251" s="566" t="s">
        <v>25</v>
      </c>
      <c r="T5251" s="567" t="s">
        <v>5098</v>
      </c>
      <c r="U5251" s="625" t="s">
        <v>34</v>
      </c>
      <c r="V5251" s="568">
        <v>8370</v>
      </c>
      <c r="W5251" s="17"/>
    </row>
    <row r="5252" spans="14:23" ht="50.1" customHeight="1">
      <c r="N5252" s="9">
        <v>41</v>
      </c>
      <c r="O5252" s="565" t="str">
        <f t="shared" si="802"/>
        <v>410901انواع تيرآهن.</v>
      </c>
      <c r="P5252" s="620">
        <v>410901</v>
      </c>
      <c r="Q5252" s="566">
        <v>41</v>
      </c>
      <c r="R5252" s="566" t="s">
        <v>32</v>
      </c>
      <c r="S5252" s="566" t="s">
        <v>25</v>
      </c>
      <c r="T5252" s="567" t="s">
        <v>5099</v>
      </c>
      <c r="U5252" s="625" t="s">
        <v>2837</v>
      </c>
      <c r="V5252" s="568">
        <v>16500</v>
      </c>
      <c r="W5252" s="17"/>
    </row>
    <row r="5253" spans="14:23" ht="50.1" customHeight="1">
      <c r="N5253" s="9">
        <v>41</v>
      </c>
      <c r="O5253" s="565" t="str">
        <f t="shared" si="802"/>
        <v>410902انواع تيرآهن بال پهن.</v>
      </c>
      <c r="P5253" s="620">
        <v>410902</v>
      </c>
      <c r="Q5253" s="566">
        <v>41</v>
      </c>
      <c r="R5253" s="566" t="s">
        <v>32</v>
      </c>
      <c r="S5253" s="566" t="s">
        <v>25</v>
      </c>
      <c r="T5253" s="567" t="s">
        <v>5100</v>
      </c>
      <c r="U5253" s="625" t="s">
        <v>2837</v>
      </c>
      <c r="V5253" s="568">
        <v>23500</v>
      </c>
      <c r="W5253" s="17"/>
    </row>
    <row r="5254" spans="14:23" ht="50.1" customHeight="1">
      <c r="N5254" s="9">
        <v>41</v>
      </c>
      <c r="O5254" s="565" t="str">
        <f t="shared" si="802"/>
        <v>410903انواع ناوداني.</v>
      </c>
      <c r="P5254" s="620">
        <v>410903</v>
      </c>
      <c r="Q5254" s="566">
        <v>41</v>
      </c>
      <c r="R5254" s="566" t="s">
        <v>32</v>
      </c>
      <c r="S5254" s="566" t="s">
        <v>25</v>
      </c>
      <c r="T5254" s="567" t="s">
        <v>5101</v>
      </c>
      <c r="U5254" s="625" t="s">
        <v>2837</v>
      </c>
      <c r="V5254" s="568">
        <v>15300</v>
      </c>
      <c r="W5254" s="17"/>
    </row>
    <row r="5255" spans="14:23" ht="50.1" customHeight="1">
      <c r="N5255" s="9">
        <v>41</v>
      </c>
      <c r="O5255" s="565" t="str">
        <f t="shared" si="802"/>
        <v>410904انواع نبشي.</v>
      </c>
      <c r="P5255" s="620">
        <v>410904</v>
      </c>
      <c r="Q5255" s="566">
        <v>41</v>
      </c>
      <c r="R5255" s="566" t="s">
        <v>32</v>
      </c>
      <c r="S5255" s="566" t="s">
        <v>25</v>
      </c>
      <c r="T5255" s="567" t="s">
        <v>5102</v>
      </c>
      <c r="U5255" s="625" t="s">
        <v>2837</v>
      </c>
      <c r="V5255" s="568">
        <v>12900</v>
      </c>
      <c r="W5255" s="17"/>
    </row>
    <row r="5256" spans="14:23" ht="50.1" customHeight="1">
      <c r="N5256" s="9">
        <v>41</v>
      </c>
      <c r="O5256" s="565" t="str">
        <f t="shared" si="802"/>
        <v>410905انواع سپري.</v>
      </c>
      <c r="P5256" s="620">
        <v>410905</v>
      </c>
      <c r="Q5256" s="566">
        <v>41</v>
      </c>
      <c r="R5256" s="566" t="s">
        <v>32</v>
      </c>
      <c r="S5256" s="566" t="s">
        <v>25</v>
      </c>
      <c r="T5256" s="567" t="s">
        <v>5103</v>
      </c>
      <c r="U5256" s="625" t="s">
        <v>2837</v>
      </c>
      <c r="V5256" s="568">
        <v>15300</v>
      </c>
      <c r="W5256" s="17"/>
    </row>
    <row r="5257" spans="14:23" ht="50.1" customHeight="1">
      <c r="N5257" s="9">
        <v>41</v>
      </c>
      <c r="O5257" s="565" t="str">
        <f t="shared" si="802"/>
        <v>410906انواع قوطي.</v>
      </c>
      <c r="P5257" s="620">
        <v>410906</v>
      </c>
      <c r="Q5257" s="566">
        <v>41</v>
      </c>
      <c r="R5257" s="566" t="s">
        <v>32</v>
      </c>
      <c r="S5257" s="566" t="s">
        <v>25</v>
      </c>
      <c r="T5257" s="567" t="s">
        <v>5104</v>
      </c>
      <c r="U5257" s="625" t="s">
        <v>2837</v>
      </c>
      <c r="V5257" s="568">
        <v>13500</v>
      </c>
      <c r="W5257" s="17"/>
    </row>
    <row r="5258" spans="14:23" ht="50.1" customHeight="1">
      <c r="N5258" s="9">
        <v>41</v>
      </c>
      <c r="O5258" s="565" t="str">
        <f t="shared" si="802"/>
        <v>410907انواع تسمه.</v>
      </c>
      <c r="P5258" s="620">
        <v>410907</v>
      </c>
      <c r="Q5258" s="566">
        <v>41</v>
      </c>
      <c r="R5258" s="566" t="s">
        <v>32</v>
      </c>
      <c r="S5258" s="566" t="s">
        <v>25</v>
      </c>
      <c r="T5258" s="567" t="s">
        <v>5105</v>
      </c>
      <c r="U5258" s="625" t="s">
        <v>2837</v>
      </c>
      <c r="V5258" s="568">
        <v>13900</v>
      </c>
      <c r="W5258" s="17"/>
    </row>
    <row r="5259" spans="14:23" ht="50.1" customHeight="1">
      <c r="N5259" s="9">
        <v>41</v>
      </c>
      <c r="O5259" s="565" t="str">
        <f t="shared" si="802"/>
        <v>410908انواع ورق سياه.</v>
      </c>
      <c r="P5259" s="620">
        <v>410908</v>
      </c>
      <c r="Q5259" s="566">
        <v>41</v>
      </c>
      <c r="R5259" s="566" t="s">
        <v>32</v>
      </c>
      <c r="S5259" s="566" t="s">
        <v>25</v>
      </c>
      <c r="T5259" s="567" t="s">
        <v>5106</v>
      </c>
      <c r="U5259" s="625" t="s">
        <v>2837</v>
      </c>
      <c r="V5259" s="568">
        <v>13900</v>
      </c>
      <c r="W5259" s="17"/>
    </row>
    <row r="5260" spans="14:23" ht="50.1" customHeight="1">
      <c r="N5260" s="9">
        <v>41</v>
      </c>
      <c r="O5260" s="565" t="str">
        <f t="shared" si="802"/>
        <v>411001انواع ميل گرد ساده.</v>
      </c>
      <c r="P5260" s="620">
        <v>411001</v>
      </c>
      <c r="Q5260" s="566">
        <v>41</v>
      </c>
      <c r="R5260" s="566" t="s">
        <v>32</v>
      </c>
      <c r="S5260" s="566" t="s">
        <v>25</v>
      </c>
      <c r="T5260" s="567" t="s">
        <v>5107</v>
      </c>
      <c r="U5260" s="625" t="s">
        <v>2837</v>
      </c>
      <c r="V5260" s="568">
        <v>14800</v>
      </c>
      <c r="W5260" s="17"/>
    </row>
    <row r="5261" spans="14:23" ht="50.1" customHeight="1">
      <c r="N5261" s="9">
        <v>41</v>
      </c>
      <c r="O5261" s="565" t="str">
        <f t="shared" si="802"/>
        <v>411002انواع ميل گردآجدار.</v>
      </c>
      <c r="P5261" s="620">
        <v>411002</v>
      </c>
      <c r="Q5261" s="566">
        <v>41</v>
      </c>
      <c r="R5261" s="566" t="s">
        <v>32</v>
      </c>
      <c r="S5261" s="566" t="s">
        <v>25</v>
      </c>
      <c r="T5261" s="567" t="s">
        <v>5108</v>
      </c>
      <c r="U5261" s="625" t="s">
        <v>2837</v>
      </c>
      <c r="V5261" s="568">
        <v>11500</v>
      </c>
      <c r="W5261" s="17"/>
    </row>
    <row r="5262" spans="14:23" ht="50.1" customHeight="1">
      <c r="N5262" s="9">
        <v>41</v>
      </c>
      <c r="O5262" s="565" t="str">
        <f t="shared" si="802"/>
        <v>411003انواع شبكه جوشي فولادي.</v>
      </c>
      <c r="P5262" s="620">
        <v>411003</v>
      </c>
      <c r="Q5262" s="566">
        <v>41</v>
      </c>
      <c r="R5262" s="566" t="s">
        <v>32</v>
      </c>
      <c r="S5262" s="566" t="s">
        <v>25</v>
      </c>
      <c r="T5262" s="567" t="s">
        <v>5109</v>
      </c>
      <c r="U5262" s="625" t="s">
        <v>2837</v>
      </c>
      <c r="V5262" s="568">
        <v>19300</v>
      </c>
      <c r="W5262" s="17"/>
    </row>
    <row r="5263" spans="14:23" ht="50.1" customHeight="1">
      <c r="N5263" s="9">
        <v>41</v>
      </c>
      <c r="O5263" s="565" t="str">
        <f t="shared" si="802"/>
        <v>411004انواع كابل فولادي (براي پيش تنيدگي).</v>
      </c>
      <c r="P5263" s="620">
        <v>411004</v>
      </c>
      <c r="Q5263" s="566">
        <v>41</v>
      </c>
      <c r="R5263" s="566" t="s">
        <v>32</v>
      </c>
      <c r="S5263" s="566" t="s">
        <v>25</v>
      </c>
      <c r="T5263" s="567" t="s">
        <v>5110</v>
      </c>
      <c r="U5263" s="625" t="s">
        <v>2837</v>
      </c>
      <c r="V5263" s="568">
        <v>36800</v>
      </c>
      <c r="W5263" s="17"/>
    </row>
    <row r="5264" spans="14:23" ht="50.1" customHeight="1">
      <c r="N5264" s="9">
        <v>41</v>
      </c>
      <c r="O5264" s="565" t="str">
        <f t="shared" si="802"/>
        <v>411101انواع پروفيل‌هاي توخالي، پروفيل Z و پروفيل چهارچوب.</v>
      </c>
      <c r="P5264" s="620">
        <v>411101</v>
      </c>
      <c r="Q5264" s="566">
        <v>41</v>
      </c>
      <c r="R5264" s="566" t="s">
        <v>32</v>
      </c>
      <c r="S5264" s="566" t="s">
        <v>25</v>
      </c>
      <c r="T5264" s="567" t="s">
        <v>5111</v>
      </c>
      <c r="U5264" s="625" t="s">
        <v>2837</v>
      </c>
      <c r="V5264" s="568">
        <v>16900</v>
      </c>
      <c r="W5264" s="17"/>
    </row>
    <row r="5265" spans="14:23" ht="50.1" customHeight="1">
      <c r="N5265" s="9">
        <v>41</v>
      </c>
      <c r="O5265" s="565" t="str">
        <f t="shared" si="802"/>
        <v>411202انواع ورق‌هاي گالوانيزه.</v>
      </c>
      <c r="P5265" s="620">
        <v>411202</v>
      </c>
      <c r="Q5265" s="566">
        <v>41</v>
      </c>
      <c r="R5265" s="566" t="s">
        <v>32</v>
      </c>
      <c r="S5265" s="566" t="s">
        <v>25</v>
      </c>
      <c r="T5265" s="567" t="s">
        <v>5112</v>
      </c>
      <c r="U5265" s="625" t="s">
        <v>2837</v>
      </c>
      <c r="V5265" s="568">
        <v>22800</v>
      </c>
      <c r="W5265" s="17"/>
    </row>
    <row r="5266" spans="14:23" ht="50.1" customHeight="1">
      <c r="N5266" s="9">
        <v>41</v>
      </c>
      <c r="O5266" s="565" t="str">
        <f t="shared" si="802"/>
        <v>411303انواع توري سيمي.</v>
      </c>
      <c r="P5266" s="620">
        <v>411303</v>
      </c>
      <c r="Q5266" s="566">
        <v>41</v>
      </c>
      <c r="R5266" s="566" t="s">
        <v>32</v>
      </c>
      <c r="S5266" s="566" t="s">
        <v>25</v>
      </c>
      <c r="T5266" s="567" t="s">
        <v>5113</v>
      </c>
      <c r="U5266" s="625" t="s">
        <v>2837</v>
      </c>
      <c r="V5266" s="568">
        <v>25100</v>
      </c>
      <c r="W5266" s="17"/>
    </row>
    <row r="5267" spans="14:23" ht="50.1" customHeight="1">
      <c r="N5267" s="9">
        <v>41</v>
      </c>
      <c r="O5267" s="565" t="str">
        <f t="shared" si="802"/>
        <v>411304انواع رابيتس.</v>
      </c>
      <c r="P5267" s="620">
        <v>411304</v>
      </c>
      <c r="Q5267" s="566">
        <v>41</v>
      </c>
      <c r="R5267" s="566" t="s">
        <v>32</v>
      </c>
      <c r="S5267" s="566" t="s">
        <v>25</v>
      </c>
      <c r="T5267" s="567" t="s">
        <v>5114</v>
      </c>
      <c r="U5267" s="625" t="s">
        <v>23</v>
      </c>
      <c r="V5267" s="568">
        <v>24200</v>
      </c>
      <c r="W5267" s="17"/>
    </row>
    <row r="5268" spans="14:23" ht="50.1" customHeight="1">
      <c r="N5268" s="9">
        <v>41</v>
      </c>
      <c r="O5268" s="565" t="str">
        <f t="shared" si="802"/>
        <v>411405انواع پروفيل آلومينيومي.</v>
      </c>
      <c r="P5268" s="620">
        <v>411405</v>
      </c>
      <c r="Q5268" s="566">
        <v>41</v>
      </c>
      <c r="R5268" s="566" t="s">
        <v>32</v>
      </c>
      <c r="S5268" s="566" t="s">
        <v>25</v>
      </c>
      <c r="T5268" s="567" t="s">
        <v>5115</v>
      </c>
      <c r="U5268" s="625" t="s">
        <v>2837</v>
      </c>
      <c r="V5268" s="568">
        <v>88600</v>
      </c>
      <c r="W5268" s="17"/>
    </row>
    <row r="5269" spans="14:23" ht="50.1" customHeight="1">
      <c r="N5269" s="9">
        <v>41</v>
      </c>
      <c r="O5269" s="565" t="str">
        <f t="shared" si="802"/>
        <v>411406انواع ورق آلومينيومي.</v>
      </c>
      <c r="P5269" s="620">
        <v>411406</v>
      </c>
      <c r="Q5269" s="566">
        <v>41</v>
      </c>
      <c r="R5269" s="566" t="s">
        <v>32</v>
      </c>
      <c r="S5269" s="566" t="s">
        <v>25</v>
      </c>
      <c r="T5269" s="567" t="s">
        <v>5116</v>
      </c>
      <c r="U5269" s="625" t="s">
        <v>2837</v>
      </c>
      <c r="V5269" s="568">
        <v>87200</v>
      </c>
      <c r="W5269" s="17"/>
    </row>
    <row r="5270" spans="14:23" ht="50.1" customHeight="1">
      <c r="N5270" s="9">
        <v>41</v>
      </c>
      <c r="O5270" s="565" t="str">
        <f t="shared" si="802"/>
        <v>411407انواع در و پنجره آلومينيومي.</v>
      </c>
      <c r="P5270" s="620">
        <v>411407</v>
      </c>
      <c r="Q5270" s="566">
        <v>41</v>
      </c>
      <c r="R5270" s="566" t="s">
        <v>32</v>
      </c>
      <c r="S5270" s="566" t="s">
        <v>25</v>
      </c>
      <c r="T5270" s="567" t="s">
        <v>5117</v>
      </c>
      <c r="U5270" s="625" t="s">
        <v>2837</v>
      </c>
      <c r="V5270" s="568">
        <v>110500</v>
      </c>
      <c r="W5270" s="17"/>
    </row>
    <row r="5271" spans="14:23" ht="50.1" customHeight="1">
      <c r="N5271" s="9">
        <v>41</v>
      </c>
      <c r="O5271" s="565" t="str">
        <f t="shared" si="802"/>
        <v>411501انواع ورق‌هاي صاف آزبست سيمان.</v>
      </c>
      <c r="P5271" s="620">
        <v>411501</v>
      </c>
      <c r="Q5271" s="566">
        <v>41</v>
      </c>
      <c r="R5271" s="566" t="s">
        <v>32</v>
      </c>
      <c r="S5271" s="566" t="s">
        <v>25</v>
      </c>
      <c r="T5271" s="567" t="s">
        <v>5118</v>
      </c>
      <c r="U5271" s="625" t="s">
        <v>2837</v>
      </c>
      <c r="V5271" s="568">
        <v>8330</v>
      </c>
      <c r="W5271" s="17"/>
    </row>
    <row r="5272" spans="14:23" ht="50.1" customHeight="1">
      <c r="N5272" s="9">
        <v>41</v>
      </c>
      <c r="O5272" s="565" t="str">
        <f t="shared" si="802"/>
        <v>411502انواع ورق‌هاي موجدارآزبست سيمان.</v>
      </c>
      <c r="P5272" s="620">
        <v>411502</v>
      </c>
      <c r="Q5272" s="566">
        <v>41</v>
      </c>
      <c r="R5272" s="566" t="s">
        <v>32</v>
      </c>
      <c r="S5272" s="566" t="s">
        <v>25</v>
      </c>
      <c r="T5272" s="567" t="s">
        <v>5119</v>
      </c>
      <c r="U5272" s="625" t="s">
        <v>2837</v>
      </c>
      <c r="V5272" s="568">
        <v>6280</v>
      </c>
      <c r="W5272" s="17"/>
    </row>
    <row r="5273" spans="14:23" ht="50.1" customHeight="1">
      <c r="N5273" s="9">
        <v>41</v>
      </c>
      <c r="O5273" s="565" t="str">
        <f t="shared" si="802"/>
        <v>411601انواع موزاييك سيماني ساده.</v>
      </c>
      <c r="P5273" s="620">
        <v>411601</v>
      </c>
      <c r="Q5273" s="566">
        <v>41</v>
      </c>
      <c r="R5273" s="566" t="s">
        <v>32</v>
      </c>
      <c r="S5273" s="566" t="s">
        <v>25</v>
      </c>
      <c r="T5273" s="567" t="s">
        <v>5120</v>
      </c>
      <c r="U5273" s="625" t="s">
        <v>23</v>
      </c>
      <c r="V5273" s="568">
        <v>73000</v>
      </c>
      <c r="W5273" s="17"/>
    </row>
    <row r="5274" spans="14:23" ht="50.1" customHeight="1">
      <c r="N5274" s="9">
        <v>41</v>
      </c>
      <c r="O5274" s="565" t="str">
        <f t="shared" si="802"/>
        <v>411602انواع موزاييك ايراني.</v>
      </c>
      <c r="P5274" s="620">
        <v>411602</v>
      </c>
      <c r="Q5274" s="566">
        <v>41</v>
      </c>
      <c r="R5274" s="566" t="s">
        <v>32</v>
      </c>
      <c r="S5274" s="566" t="s">
        <v>25</v>
      </c>
      <c r="T5274" s="567" t="s">
        <v>5121</v>
      </c>
      <c r="U5274" s="625" t="s">
        <v>23</v>
      </c>
      <c r="V5274" s="568">
        <v>96800</v>
      </c>
      <c r="W5274" s="17"/>
    </row>
    <row r="5275" spans="14:23" ht="50.1" customHeight="1">
      <c r="N5275" s="9">
        <v>41</v>
      </c>
      <c r="O5275" s="565" t="str">
        <f t="shared" si="802"/>
        <v>411603انواع موزاييك فرنگي.</v>
      </c>
      <c r="P5275" s="620">
        <v>411603</v>
      </c>
      <c r="Q5275" s="566">
        <v>41</v>
      </c>
      <c r="R5275" s="566" t="s">
        <v>32</v>
      </c>
      <c r="S5275" s="566" t="s">
        <v>25</v>
      </c>
      <c r="T5275" s="567" t="s">
        <v>5122</v>
      </c>
      <c r="U5275" s="625" t="s">
        <v>23</v>
      </c>
      <c r="V5275" s="568">
        <v>105000</v>
      </c>
      <c r="W5275" s="17"/>
    </row>
    <row r="5276" spans="14:23" ht="50.1" customHeight="1">
      <c r="N5276" s="9">
        <v>41</v>
      </c>
      <c r="O5276" s="565" t="str">
        <f t="shared" ref="O5276:O5297" si="803">LEFT(CONCATENATE(P5276,T5276),252)</f>
        <v>411701انواع عايق‌هاي پيش ساخته رطوبتي.</v>
      </c>
      <c r="P5276" s="620">
        <v>411701</v>
      </c>
      <c r="Q5276" s="566">
        <v>41</v>
      </c>
      <c r="R5276" s="566" t="s">
        <v>32</v>
      </c>
      <c r="S5276" s="566" t="s">
        <v>25</v>
      </c>
      <c r="T5276" s="567" t="s">
        <v>5123</v>
      </c>
      <c r="U5276" s="625" t="s">
        <v>23</v>
      </c>
      <c r="V5276" s="568">
        <v>57800</v>
      </c>
      <c r="W5276" s="17"/>
    </row>
    <row r="5277" spans="14:23" ht="50.1" customHeight="1">
      <c r="N5277" s="9">
        <v>41</v>
      </c>
      <c r="O5277" s="565" t="str">
        <f t="shared" si="803"/>
        <v>411801انواع كاشي ديواري.</v>
      </c>
      <c r="P5277" s="620">
        <v>411801</v>
      </c>
      <c r="Q5277" s="566">
        <v>41</v>
      </c>
      <c r="R5277" s="566" t="s">
        <v>32</v>
      </c>
      <c r="S5277" s="566" t="s">
        <v>25</v>
      </c>
      <c r="T5277" s="567" t="s">
        <v>5124</v>
      </c>
      <c r="U5277" s="625" t="s">
        <v>23</v>
      </c>
      <c r="V5277" s="568">
        <v>121500</v>
      </c>
      <c r="W5277" s="17"/>
    </row>
    <row r="5278" spans="14:23" ht="50.1" customHeight="1">
      <c r="N5278" s="9">
        <v>41</v>
      </c>
      <c r="O5278" s="565" t="str">
        <f t="shared" si="803"/>
        <v>411802انواع كاشي كفي (سراميك).</v>
      </c>
      <c r="P5278" s="620">
        <v>411802</v>
      </c>
      <c r="Q5278" s="566">
        <v>41</v>
      </c>
      <c r="R5278" s="566" t="s">
        <v>32</v>
      </c>
      <c r="S5278" s="566" t="s">
        <v>25</v>
      </c>
      <c r="T5278" s="567" t="s">
        <v>5125</v>
      </c>
      <c r="U5278" s="625" t="s">
        <v>23</v>
      </c>
      <c r="V5278" s="568">
        <v>118000</v>
      </c>
      <c r="W5278" s="17"/>
    </row>
    <row r="5279" spans="14:23" ht="50.1" customHeight="1">
      <c r="N5279" s="9">
        <v>41</v>
      </c>
      <c r="O5279" s="565" t="str">
        <f t="shared" si="803"/>
        <v>411901تراورس خارجي.</v>
      </c>
      <c r="P5279" s="620">
        <v>411901</v>
      </c>
      <c r="Q5279" s="566">
        <v>41</v>
      </c>
      <c r="R5279" s="566" t="s">
        <v>32</v>
      </c>
      <c r="S5279" s="566" t="s">
        <v>25</v>
      </c>
      <c r="T5279" s="567" t="s">
        <v>5126</v>
      </c>
      <c r="U5279" s="625" t="s">
        <v>57</v>
      </c>
      <c r="V5279" s="568">
        <v>12603000</v>
      </c>
      <c r="W5279" s="17"/>
    </row>
    <row r="5280" spans="14:23" ht="50.1" customHeight="1">
      <c r="N5280" s="9">
        <v>41</v>
      </c>
      <c r="O5280" s="565" t="str">
        <f t="shared" si="803"/>
        <v>411902تخته نراد خارجي.</v>
      </c>
      <c r="P5280" s="620">
        <v>411902</v>
      </c>
      <c r="Q5280" s="566">
        <v>41</v>
      </c>
      <c r="R5280" s="566" t="s">
        <v>32</v>
      </c>
      <c r="S5280" s="566" t="s">
        <v>25</v>
      </c>
      <c r="T5280" s="567" t="s">
        <v>5127</v>
      </c>
      <c r="U5280" s="625" t="s">
        <v>57</v>
      </c>
      <c r="V5280" s="568">
        <v>12103000</v>
      </c>
      <c r="W5280" s="17"/>
    </row>
    <row r="5281" spans="14:23" ht="50.1" customHeight="1">
      <c r="N5281" s="9">
        <v>41</v>
      </c>
      <c r="O5281" s="565" t="str">
        <f t="shared" si="803"/>
        <v>412001تراورس ايراني.</v>
      </c>
      <c r="P5281" s="620">
        <v>412001</v>
      </c>
      <c r="Q5281" s="566">
        <v>41</v>
      </c>
      <c r="R5281" s="566" t="s">
        <v>32</v>
      </c>
      <c r="S5281" s="566" t="s">
        <v>25</v>
      </c>
      <c r="T5281" s="567" t="s">
        <v>5128</v>
      </c>
      <c r="U5281" s="625" t="s">
        <v>57</v>
      </c>
      <c r="V5281" s="568">
        <v>8153000</v>
      </c>
      <c r="W5281" s="17"/>
    </row>
    <row r="5282" spans="14:23" ht="50.1" customHeight="1">
      <c r="N5282" s="9">
        <v>41</v>
      </c>
      <c r="O5282" s="565" t="str">
        <f t="shared" si="803"/>
        <v>412002تخته و الوار ايراني.</v>
      </c>
      <c r="P5282" s="620">
        <v>412002</v>
      </c>
      <c r="Q5282" s="566">
        <v>41</v>
      </c>
      <c r="R5282" s="566" t="s">
        <v>32</v>
      </c>
      <c r="S5282" s="566" t="s">
        <v>25</v>
      </c>
      <c r="T5282" s="567" t="s">
        <v>5129</v>
      </c>
      <c r="U5282" s="625" t="s">
        <v>57</v>
      </c>
      <c r="V5282" s="568">
        <v>6753000</v>
      </c>
      <c r="W5282" s="17"/>
    </row>
    <row r="5283" spans="14:23" ht="50.1" customHeight="1">
      <c r="N5283" s="9">
        <v>41</v>
      </c>
      <c r="O5283" s="565" t="str">
        <f t="shared" si="803"/>
        <v>412101انواع فيبر.</v>
      </c>
      <c r="P5283" s="620">
        <v>412101</v>
      </c>
      <c r="Q5283" s="566">
        <v>41</v>
      </c>
      <c r="R5283" s="566" t="s">
        <v>32</v>
      </c>
      <c r="S5283" s="566" t="s">
        <v>25</v>
      </c>
      <c r="T5283" s="567" t="s">
        <v>5130</v>
      </c>
      <c r="U5283" s="625" t="s">
        <v>57</v>
      </c>
      <c r="V5283" s="568">
        <v>11103000</v>
      </c>
      <c r="W5283" s="17"/>
    </row>
    <row r="5284" spans="14:23" ht="50.1" customHeight="1">
      <c r="N5284" s="9">
        <v>41</v>
      </c>
      <c r="O5284" s="565" t="str">
        <f t="shared" si="803"/>
        <v>412201انواع نئوپان.</v>
      </c>
      <c r="P5284" s="620">
        <v>412201</v>
      </c>
      <c r="Q5284" s="566">
        <v>41</v>
      </c>
      <c r="R5284" s="566" t="s">
        <v>32</v>
      </c>
      <c r="S5284" s="566" t="s">
        <v>25</v>
      </c>
      <c r="T5284" s="567" t="s">
        <v>5131</v>
      </c>
      <c r="U5284" s="625" t="s">
        <v>57</v>
      </c>
      <c r="V5284" s="568">
        <v>5780000</v>
      </c>
      <c r="W5284" s="17"/>
    </row>
    <row r="5285" spans="14:23" ht="50.1" customHeight="1">
      <c r="N5285" s="9">
        <v>41</v>
      </c>
      <c r="O5285" s="565" t="str">
        <f t="shared" si="803"/>
        <v>412301انواع تخته سه لايي ايراني.</v>
      </c>
      <c r="P5285" s="620">
        <v>412301</v>
      </c>
      <c r="Q5285" s="566">
        <v>41</v>
      </c>
      <c r="R5285" s="566" t="s">
        <v>32</v>
      </c>
      <c r="S5285" s="566" t="s">
        <v>25</v>
      </c>
      <c r="T5285" s="567" t="s">
        <v>5132</v>
      </c>
      <c r="U5285" s="625" t="s">
        <v>57</v>
      </c>
      <c r="V5285" s="568">
        <v>37853000</v>
      </c>
      <c r="W5285" s="17"/>
    </row>
    <row r="5286" spans="14:23" ht="50.1" customHeight="1">
      <c r="N5286" s="9">
        <v>41</v>
      </c>
      <c r="O5286" s="565" t="str">
        <f t="shared" si="803"/>
        <v>412401انواع قير.</v>
      </c>
      <c r="P5286" s="620">
        <v>412401</v>
      </c>
      <c r="Q5286" s="566">
        <v>41</v>
      </c>
      <c r="R5286" s="566" t="s">
        <v>32</v>
      </c>
      <c r="S5286" s="566" t="s">
        <v>25</v>
      </c>
      <c r="T5286" s="567" t="s">
        <v>5133</v>
      </c>
      <c r="U5286" s="625" t="s">
        <v>2837</v>
      </c>
      <c r="V5286" s="568">
        <v>5230</v>
      </c>
      <c r="W5286" s="17"/>
    </row>
    <row r="5287" spans="14:23" ht="50.1" customHeight="1">
      <c r="N5287" s="9">
        <v>41</v>
      </c>
      <c r="O5287" s="565" t="str">
        <f t="shared" si="803"/>
        <v>412501انواع درچوبي پيش ساخته.</v>
      </c>
      <c r="P5287" s="620">
        <v>412501</v>
      </c>
      <c r="Q5287" s="566">
        <v>41</v>
      </c>
      <c r="R5287" s="566" t="s">
        <v>32</v>
      </c>
      <c r="S5287" s="566" t="s">
        <v>25</v>
      </c>
      <c r="T5287" s="567" t="s">
        <v>5134</v>
      </c>
      <c r="U5287" s="625" t="s">
        <v>23</v>
      </c>
      <c r="V5287" s="568">
        <v>203500</v>
      </c>
      <c r="W5287" s="17"/>
    </row>
    <row r="5288" spans="14:23" ht="50.1" customHeight="1">
      <c r="N5288" s="9">
        <v>41</v>
      </c>
      <c r="O5288" s="565" t="str">
        <f t="shared" si="803"/>
        <v>412502انواع چهارچوب چوبي.</v>
      </c>
      <c r="P5288" s="620">
        <v>412502</v>
      </c>
      <c r="Q5288" s="566">
        <v>41</v>
      </c>
      <c r="R5288" s="566" t="s">
        <v>32</v>
      </c>
      <c r="S5288" s="566" t="s">
        <v>25</v>
      </c>
      <c r="T5288" s="567" t="s">
        <v>5135</v>
      </c>
      <c r="U5288" s="625" t="s">
        <v>28</v>
      </c>
      <c r="V5288" s="568">
        <v>159500</v>
      </c>
      <c r="W5288" s="17"/>
    </row>
    <row r="5289" spans="14:23" ht="50.1" customHeight="1">
      <c r="N5289" s="9">
        <v>41</v>
      </c>
      <c r="O5289" s="565" t="str">
        <f t="shared" si="803"/>
        <v>412601انواع كف پوش پلاستيكي.</v>
      </c>
      <c r="P5289" s="620">
        <v>412601</v>
      </c>
      <c r="Q5289" s="566">
        <v>41</v>
      </c>
      <c r="R5289" s="566" t="s">
        <v>32</v>
      </c>
      <c r="S5289" s="566" t="s">
        <v>25</v>
      </c>
      <c r="T5289" s="567" t="s">
        <v>5136</v>
      </c>
      <c r="U5289" s="625" t="s">
        <v>23</v>
      </c>
      <c r="V5289" s="568">
        <v>193500</v>
      </c>
      <c r="W5289" s="17"/>
    </row>
    <row r="5290" spans="14:23" ht="50.1" customHeight="1">
      <c r="N5290" s="9">
        <v>41</v>
      </c>
      <c r="O5290" s="565" t="str">
        <f t="shared" si="803"/>
        <v>412701انواع كف پوش لاستيكي.</v>
      </c>
      <c r="P5290" s="620">
        <v>412701</v>
      </c>
      <c r="Q5290" s="566">
        <v>41</v>
      </c>
      <c r="R5290" s="566" t="s">
        <v>32</v>
      </c>
      <c r="S5290" s="566" t="s">
        <v>25</v>
      </c>
      <c r="T5290" s="567" t="s">
        <v>5137</v>
      </c>
      <c r="U5290" s="625" t="s">
        <v>23</v>
      </c>
      <c r="V5290" s="568">
        <v>252500</v>
      </c>
      <c r="W5290" s="17"/>
    </row>
    <row r="5291" spans="14:23" ht="50.1" customHeight="1">
      <c r="N5291" s="9">
        <v>41</v>
      </c>
      <c r="O5291" s="565" t="str">
        <f t="shared" si="803"/>
        <v>412801انواع پوكه.</v>
      </c>
      <c r="P5291" s="620">
        <v>412801</v>
      </c>
      <c r="Q5291" s="566">
        <v>41</v>
      </c>
      <c r="R5291" s="566" t="s">
        <v>32</v>
      </c>
      <c r="S5291" s="566" t="s">
        <v>25</v>
      </c>
      <c r="T5291" s="567" t="s">
        <v>5138</v>
      </c>
      <c r="U5291" s="625" t="s">
        <v>57</v>
      </c>
      <c r="V5291" s="568">
        <v>186000</v>
      </c>
      <c r="W5291" s="17"/>
    </row>
    <row r="5292" spans="14:23" ht="50.1" customHeight="1">
      <c r="N5292" s="9">
        <v>41</v>
      </c>
      <c r="O5292" s="565" t="str">
        <f t="shared" si="803"/>
        <v>412901انواع چتايي.</v>
      </c>
      <c r="P5292" s="620">
        <v>412901</v>
      </c>
      <c r="Q5292" s="566">
        <v>41</v>
      </c>
      <c r="R5292" s="566" t="s">
        <v>32</v>
      </c>
      <c r="S5292" s="566" t="s">
        <v>25</v>
      </c>
      <c r="T5292" s="567" t="s">
        <v>5139</v>
      </c>
      <c r="U5292" s="625" t="s">
        <v>23</v>
      </c>
      <c r="V5292" s="568">
        <v>15300</v>
      </c>
      <c r="W5292" s="17"/>
    </row>
    <row r="5293" spans="14:23" ht="50.1" customHeight="1">
      <c r="N5293" s="9">
        <v>41</v>
      </c>
      <c r="O5293" s="565" t="str">
        <f t="shared" si="803"/>
        <v>413001انواع شيشه به‌ضخامت 3 ميلي‌متر و كمتر.</v>
      </c>
      <c r="P5293" s="620">
        <v>413001</v>
      </c>
      <c r="Q5293" s="566">
        <v>41</v>
      </c>
      <c r="R5293" s="566" t="s">
        <v>32</v>
      </c>
      <c r="S5293" s="566" t="s">
        <v>25</v>
      </c>
      <c r="T5293" s="567" t="s">
        <v>5140</v>
      </c>
      <c r="U5293" s="625" t="s">
        <v>23</v>
      </c>
      <c r="V5293" s="568">
        <v>57000</v>
      </c>
      <c r="W5293" s="17"/>
    </row>
    <row r="5294" spans="14:23" ht="50.1" customHeight="1">
      <c r="N5294" s="9">
        <v>41</v>
      </c>
      <c r="O5294" s="565" t="str">
        <f t="shared" si="803"/>
        <v>413002انواع شيشه به‌ضخامت 4 ميلي‌متر.</v>
      </c>
      <c r="P5294" s="620">
        <v>413002</v>
      </c>
      <c r="Q5294" s="566">
        <v>41</v>
      </c>
      <c r="R5294" s="566" t="s">
        <v>32</v>
      </c>
      <c r="S5294" s="566" t="s">
        <v>25</v>
      </c>
      <c r="T5294" s="567" t="s">
        <v>5141</v>
      </c>
      <c r="U5294" s="625" t="s">
        <v>23</v>
      </c>
      <c r="V5294" s="568">
        <v>91100</v>
      </c>
      <c r="W5294" s="17"/>
    </row>
    <row r="5295" spans="14:23" ht="50.1" customHeight="1">
      <c r="N5295" s="9">
        <v>41</v>
      </c>
      <c r="O5295" s="565" t="str">
        <f t="shared" si="803"/>
        <v>413003انواع شيشه به‌ضخامت 6 ميلي‌متر و بيشتر.</v>
      </c>
      <c r="P5295" s="620">
        <v>413003</v>
      </c>
      <c r="Q5295" s="566">
        <v>41</v>
      </c>
      <c r="R5295" s="566" t="s">
        <v>32</v>
      </c>
      <c r="S5295" s="566" t="s">
        <v>25</v>
      </c>
      <c r="T5295" s="567" t="s">
        <v>5142</v>
      </c>
      <c r="U5295" s="625" t="s">
        <v>23</v>
      </c>
      <c r="V5295" s="568">
        <v>164000</v>
      </c>
      <c r="W5295" s="17"/>
    </row>
    <row r="5296" spans="14:23" ht="50.1" customHeight="1">
      <c r="N5296" s="9">
        <v>41</v>
      </c>
      <c r="O5296" s="565" t="str">
        <f t="shared" si="803"/>
        <v>413101انواع رنگ روغني.</v>
      </c>
      <c r="P5296" s="620">
        <v>413101</v>
      </c>
      <c r="Q5296" s="566">
        <v>41</v>
      </c>
      <c r="R5296" s="566" t="s">
        <v>32</v>
      </c>
      <c r="S5296" s="580"/>
      <c r="T5296" s="567" t="s">
        <v>5143</v>
      </c>
      <c r="U5296" s="625" t="s">
        <v>2837</v>
      </c>
      <c r="V5296" s="568">
        <v>99300</v>
      </c>
      <c r="W5296" s="17"/>
    </row>
    <row r="5297" spans="14:23" ht="50.1" customHeight="1">
      <c r="N5297" s="9">
        <v>41</v>
      </c>
      <c r="O5297" s="565" t="str">
        <f t="shared" si="803"/>
        <v>413102انواع رنگ پلاستيك.</v>
      </c>
      <c r="P5297" s="620">
        <v>413102</v>
      </c>
      <c r="Q5297" s="566">
        <v>41</v>
      </c>
      <c r="R5297" s="566" t="s">
        <v>32</v>
      </c>
      <c r="S5297" s="581"/>
      <c r="T5297" s="567" t="s">
        <v>5144</v>
      </c>
      <c r="U5297" s="625" t="s">
        <v>2837</v>
      </c>
      <c r="V5297" s="568">
        <v>60300</v>
      </c>
      <c r="W5297" s="17"/>
    </row>
    <row r="5298" spans="14:23" ht="24.95" customHeight="1">
      <c r="N5298" s="9"/>
      <c r="O5298" s="181"/>
      <c r="P5298" s="632"/>
      <c r="Q5298" s="76"/>
      <c r="R5298" s="76"/>
      <c r="S5298" s="186"/>
      <c r="T5298" s="559"/>
      <c r="U5298" s="628"/>
      <c r="V5298" s="560"/>
      <c r="W5298" s="17"/>
    </row>
    <row r="5299" spans="14:23" ht="24.95" customHeight="1">
      <c r="N5299" s="9"/>
      <c r="O5299" s="181"/>
      <c r="P5299" s="632"/>
      <c r="Q5299" s="76"/>
      <c r="R5299" s="76"/>
      <c r="S5299" s="186"/>
      <c r="T5299" s="559"/>
      <c r="U5299" s="628"/>
      <c r="V5299" s="560"/>
      <c r="W5299" s="17"/>
    </row>
    <row r="5300" spans="14:23" ht="24.95" customHeight="1">
      <c r="N5300" s="9"/>
      <c r="O5300" s="181"/>
      <c r="P5300" s="632"/>
      <c r="Q5300" s="76"/>
      <c r="R5300" s="76"/>
      <c r="S5300" s="186"/>
      <c r="T5300" s="559"/>
      <c r="U5300" s="628"/>
      <c r="V5300" s="560"/>
      <c r="W5300" s="17"/>
    </row>
    <row r="5301" spans="14:23" ht="24.95" customHeight="1">
      <c r="N5301" s="9"/>
      <c r="O5301" s="181"/>
      <c r="P5301" s="632"/>
      <c r="Q5301" s="76"/>
      <c r="R5301" s="76"/>
      <c r="S5301" s="186"/>
      <c r="T5301" s="559"/>
      <c r="U5301" s="628"/>
      <c r="V5301" s="560"/>
      <c r="W5301" s="17"/>
    </row>
    <row r="5302" spans="14:23" ht="24.95" customHeight="1">
      <c r="O5302" s="186"/>
      <c r="P5302" s="186"/>
      <c r="Q5302" s="186"/>
      <c r="R5302" s="186"/>
      <c r="S5302" s="186"/>
      <c r="T5302" s="561"/>
      <c r="U5302" s="186"/>
      <c r="V5302" s="187"/>
      <c r="W5302" s="17"/>
    </row>
    <row r="5303" spans="14:23" ht="24.95" customHeight="1">
      <c r="O5303" s="186"/>
      <c r="P5303" s="186"/>
      <c r="Q5303" s="186"/>
      <c r="R5303" s="186"/>
      <c r="S5303" s="186"/>
      <c r="T5303" s="561"/>
      <c r="U5303" s="186"/>
      <c r="V5303" s="187"/>
      <c r="W5303" s="17"/>
    </row>
    <row r="5304" spans="14:23" ht="24.95" customHeight="1">
      <c r="O5304" s="186"/>
      <c r="P5304" s="186"/>
      <c r="Q5304" s="186"/>
      <c r="R5304" s="186"/>
      <c r="S5304" s="186"/>
      <c r="T5304" s="561"/>
      <c r="U5304" s="186"/>
      <c r="V5304" s="187"/>
      <c r="W5304" s="17"/>
    </row>
    <row r="5305" spans="14:23" ht="24.95" customHeight="1">
      <c r="O5305" s="186"/>
      <c r="P5305" s="186"/>
      <c r="Q5305" s="186"/>
      <c r="R5305" s="186"/>
      <c r="S5305" s="186"/>
      <c r="T5305" s="561"/>
      <c r="U5305" s="186"/>
      <c r="V5305" s="187"/>
      <c r="W5305" s="17"/>
    </row>
    <row r="5306" spans="14:23" ht="24.95" customHeight="1">
      <c r="O5306" s="186"/>
      <c r="P5306" s="186"/>
      <c r="Q5306" s="186"/>
      <c r="R5306" s="186"/>
      <c r="S5306" s="186"/>
      <c r="T5306" s="561"/>
      <c r="U5306" s="186"/>
      <c r="V5306" s="187"/>
      <c r="W5306" s="184"/>
    </row>
    <row r="5307" spans="14:23" ht="24.95" customHeight="1">
      <c r="O5307" s="186"/>
      <c r="P5307" s="186"/>
      <c r="Q5307" s="186"/>
      <c r="R5307" s="186"/>
      <c r="S5307" s="186"/>
      <c r="T5307" s="561"/>
      <c r="U5307" s="186"/>
      <c r="V5307" s="187"/>
      <c r="W5307" s="186"/>
    </row>
    <row r="5308" spans="14:23" ht="24.95" customHeight="1">
      <c r="O5308" s="186"/>
      <c r="P5308" s="186"/>
      <c r="Q5308" s="186"/>
      <c r="R5308" s="186"/>
      <c r="S5308" s="186"/>
      <c r="T5308" s="562"/>
      <c r="U5308" s="186"/>
      <c r="V5308" s="187"/>
      <c r="W5308" s="186"/>
    </row>
    <row r="5309" spans="14:23" ht="24.95" customHeight="1">
      <c r="O5309" s="186"/>
      <c r="P5309" s="186"/>
      <c r="Q5309" s="186"/>
      <c r="R5309" s="186"/>
      <c r="S5309" s="186"/>
      <c r="T5309" s="561"/>
      <c r="U5309" s="186"/>
      <c r="V5309" s="187"/>
      <c r="W5309" s="186"/>
    </row>
    <row r="5310" spans="14:23" ht="24.95" customHeight="1">
      <c r="O5310" s="186"/>
      <c r="P5310" s="186"/>
      <c r="Q5310" s="186"/>
      <c r="R5310" s="186"/>
      <c r="S5310" s="186"/>
      <c r="T5310" s="561"/>
      <c r="U5310" s="186"/>
      <c r="V5310" s="187"/>
      <c r="W5310" s="186"/>
    </row>
    <row r="5311" spans="14:23" ht="24.95" customHeight="1">
      <c r="O5311" s="186"/>
      <c r="P5311" s="186"/>
      <c r="Q5311" s="186"/>
      <c r="R5311" s="186"/>
      <c r="S5311" s="186"/>
      <c r="T5311" s="561"/>
      <c r="U5311" s="186"/>
      <c r="V5311" s="187"/>
      <c r="W5311" s="186"/>
    </row>
    <row r="5312" spans="14:23" ht="24.95" customHeight="1">
      <c r="O5312" s="186"/>
      <c r="P5312" s="186"/>
      <c r="Q5312" s="186"/>
      <c r="R5312" s="186"/>
      <c r="S5312" s="186"/>
      <c r="T5312" s="561"/>
      <c r="U5312" s="186"/>
      <c r="V5312" s="187"/>
      <c r="W5312" s="186"/>
    </row>
    <row r="5313" spans="15:23" ht="24.95" customHeight="1">
      <c r="O5313" s="186"/>
      <c r="P5313" s="186"/>
      <c r="Q5313" s="186"/>
      <c r="R5313" s="186"/>
      <c r="S5313" s="186"/>
      <c r="T5313" s="561"/>
      <c r="U5313" s="186"/>
      <c r="V5313" s="187"/>
      <c r="W5313" s="186"/>
    </row>
    <row r="5314" spans="15:23" ht="24.95" customHeight="1">
      <c r="O5314" s="186"/>
      <c r="P5314" s="186"/>
      <c r="Q5314" s="186"/>
      <c r="R5314" s="186"/>
      <c r="S5314" s="186"/>
      <c r="T5314" s="561"/>
      <c r="U5314" s="186"/>
      <c r="V5314" s="187"/>
      <c r="W5314" s="186"/>
    </row>
    <row r="5315" spans="15:23" ht="24.95" customHeight="1">
      <c r="O5315" s="186"/>
      <c r="P5315" s="186"/>
      <c r="Q5315" s="186"/>
      <c r="R5315" s="186"/>
      <c r="S5315" s="186"/>
      <c r="T5315" s="561"/>
      <c r="U5315" s="186"/>
      <c r="V5315" s="187"/>
      <c r="W5315" s="186"/>
    </row>
    <row r="5316" spans="15:23" ht="24.95" customHeight="1">
      <c r="O5316" s="186"/>
      <c r="P5316" s="186"/>
      <c r="Q5316" s="186"/>
      <c r="R5316" s="186"/>
      <c r="S5316" s="186"/>
      <c r="T5316" s="561"/>
      <c r="U5316" s="186"/>
      <c r="V5316" s="186"/>
      <c r="W5316" s="186"/>
    </row>
    <row r="5317" spans="15:23" ht="24.95" customHeight="1">
      <c r="O5317" s="186"/>
      <c r="P5317" s="186"/>
      <c r="Q5317" s="186"/>
      <c r="R5317" s="186"/>
      <c r="S5317" s="186"/>
      <c r="T5317" s="561"/>
      <c r="U5317" s="186"/>
      <c r="V5317" s="186"/>
      <c r="W5317" s="186"/>
    </row>
    <row r="5318" spans="15:23" ht="24.95" customHeight="1">
      <c r="O5318" s="186"/>
      <c r="P5318" s="186"/>
      <c r="Q5318" s="186"/>
      <c r="R5318" s="186"/>
      <c r="S5318" s="186"/>
      <c r="T5318" s="561"/>
      <c r="U5318" s="186"/>
      <c r="V5318" s="186"/>
      <c r="W5318" s="186"/>
    </row>
    <row r="5319" spans="15:23" ht="24.95" customHeight="1">
      <c r="O5319" s="186"/>
      <c r="P5319" s="186"/>
      <c r="Q5319" s="186"/>
      <c r="R5319" s="186"/>
      <c r="S5319" s="186"/>
      <c r="T5319" s="561"/>
      <c r="U5319" s="186"/>
      <c r="V5319" s="186"/>
      <c r="W5319" s="186"/>
    </row>
    <row r="5320" spans="15:23" ht="24.95" customHeight="1">
      <c r="O5320" s="186"/>
      <c r="P5320" s="186"/>
      <c r="Q5320" s="186"/>
      <c r="R5320" s="186"/>
      <c r="S5320" s="186"/>
      <c r="T5320" s="561"/>
      <c r="U5320" s="186"/>
      <c r="V5320" s="186"/>
      <c r="W5320" s="186"/>
    </row>
    <row r="5400" spans="1:1" ht="24.95" customHeight="1">
      <c r="A5400" s="635" t="s">
        <v>7343</v>
      </c>
    </row>
  </sheetData>
  <protectedRanges>
    <protectedRange sqref="M1" name="Range1_1_2"/>
  </protectedRanges>
  <dataConsolidate/>
  <mergeCells count="790">
    <mergeCell ref="J1:K1"/>
    <mergeCell ref="J2:K2"/>
    <mergeCell ref="M1:N4"/>
    <mergeCell ref="B514:G514"/>
    <mergeCell ref="B515:G515"/>
    <mergeCell ref="B524:G524"/>
    <mergeCell ref="B444:G444"/>
    <mergeCell ref="B445:G445"/>
    <mergeCell ref="B454:G454"/>
    <mergeCell ref="B455:G455"/>
    <mergeCell ref="B484:G484"/>
    <mergeCell ref="B485:G485"/>
    <mergeCell ref="B385:G385"/>
    <mergeCell ref="B464:G464"/>
    <mergeCell ref="B465:G465"/>
    <mergeCell ref="B474:G474"/>
    <mergeCell ref="B414:G414"/>
    <mergeCell ref="B415:G415"/>
    <mergeCell ref="B424:G424"/>
    <mergeCell ref="B425:G425"/>
    <mergeCell ref="B334:G334"/>
    <mergeCell ref="B335:G335"/>
    <mergeCell ref="B304:G304"/>
    <mergeCell ref="B305:G305"/>
    <mergeCell ref="A1:B1"/>
    <mergeCell ref="C1:H1"/>
    <mergeCell ref="C2:H2"/>
    <mergeCell ref="B505:G505"/>
    <mergeCell ref="B535:G535"/>
    <mergeCell ref="B544:G544"/>
    <mergeCell ref="B545:G545"/>
    <mergeCell ref="B404:G404"/>
    <mergeCell ref="B344:G344"/>
    <mergeCell ref="B355:G355"/>
    <mergeCell ref="B364:G364"/>
    <mergeCell ref="B384:G384"/>
    <mergeCell ref="B324:G324"/>
    <mergeCell ref="B325:G325"/>
    <mergeCell ref="B354:G354"/>
    <mergeCell ref="B365:G365"/>
    <mergeCell ref="B374:G374"/>
    <mergeCell ref="B375:G375"/>
    <mergeCell ref="B275:G275"/>
    <mergeCell ref="B345:G345"/>
    <mergeCell ref="B314:G314"/>
    <mergeCell ref="B315:G315"/>
    <mergeCell ref="B285:G285"/>
    <mergeCell ref="B294:G294"/>
    <mergeCell ref="B434:G434"/>
    <mergeCell ref="B435:G435"/>
    <mergeCell ref="B405:G405"/>
    <mergeCell ref="B495:G495"/>
    <mergeCell ref="B504:G504"/>
    <mergeCell ref="B475:G475"/>
    <mergeCell ref="B494:G494"/>
    <mergeCell ref="B534:G534"/>
    <mergeCell ref="B554:G554"/>
    <mergeCell ref="B125:G125"/>
    <mergeCell ref="B144:G144"/>
    <mergeCell ref="B295:G295"/>
    <mergeCell ref="B264:G264"/>
    <mergeCell ref="B265:G265"/>
    <mergeCell ref="B274:G274"/>
    <mergeCell ref="B195:G195"/>
    <mergeCell ref="B204:G204"/>
    <mergeCell ref="B234:G234"/>
    <mergeCell ref="B235:G235"/>
    <mergeCell ref="B244:G244"/>
    <mergeCell ref="B245:G245"/>
    <mergeCell ref="B225:G225"/>
    <mergeCell ref="B205:G205"/>
    <mergeCell ref="B214:G214"/>
    <mergeCell ref="B215:G215"/>
    <mergeCell ref="B255:G255"/>
    <mergeCell ref="B224:G224"/>
    <mergeCell ref="B254:G254"/>
    <mergeCell ref="B25:G25"/>
    <mergeCell ref="B34:G34"/>
    <mergeCell ref="B15:G15"/>
    <mergeCell ref="B24:G24"/>
    <mergeCell ref="C3:H3"/>
    <mergeCell ref="B14:G14"/>
    <mergeCell ref="B5:G5"/>
    <mergeCell ref="B95:G95"/>
    <mergeCell ref="B124:G124"/>
    <mergeCell ref="A2:B2"/>
    <mergeCell ref="B585:G585"/>
    <mergeCell ref="B84:G84"/>
    <mergeCell ref="B85:G85"/>
    <mergeCell ref="B94:G94"/>
    <mergeCell ref="B164:G164"/>
    <mergeCell ref="B35:G35"/>
    <mergeCell ref="B175:G175"/>
    <mergeCell ref="B154:G154"/>
    <mergeCell ref="B135:G135"/>
    <mergeCell ref="B44:G44"/>
    <mergeCell ref="B45:G45"/>
    <mergeCell ref="B54:G54"/>
    <mergeCell ref="B55:G55"/>
    <mergeCell ref="B64:G64"/>
    <mergeCell ref="B145:G145"/>
    <mergeCell ref="B65:G65"/>
    <mergeCell ref="B74:G74"/>
    <mergeCell ref="B134:G134"/>
    <mergeCell ref="B104:G104"/>
    <mergeCell ref="B105:G105"/>
    <mergeCell ref="B114:G114"/>
    <mergeCell ref="B115:G115"/>
    <mergeCell ref="B75:G75"/>
    <mergeCell ref="B605:G605"/>
    <mergeCell ref="B614:G614"/>
    <mergeCell ref="B615:G615"/>
    <mergeCell ref="B624:G624"/>
    <mergeCell ref="B625:G625"/>
    <mergeCell ref="B594:G594"/>
    <mergeCell ref="B595:G595"/>
    <mergeCell ref="B604:G604"/>
    <mergeCell ref="B155:G155"/>
    <mergeCell ref="B165:G165"/>
    <mergeCell ref="B174:G174"/>
    <mergeCell ref="B184:G184"/>
    <mergeCell ref="B194:G194"/>
    <mergeCell ref="B185:G185"/>
    <mergeCell ref="B284:G284"/>
    <mergeCell ref="B584:G584"/>
    <mergeCell ref="B555:G555"/>
    <mergeCell ref="B564:G564"/>
    <mergeCell ref="B565:G565"/>
    <mergeCell ref="B574:G574"/>
    <mergeCell ref="B575:G575"/>
    <mergeCell ref="B525:G525"/>
    <mergeCell ref="B394:G394"/>
    <mergeCell ref="B395:G395"/>
    <mergeCell ref="B634:G634"/>
    <mergeCell ref="B635:G635"/>
    <mergeCell ref="B644:G644"/>
    <mergeCell ref="B645:G645"/>
    <mergeCell ref="B654:G654"/>
    <mergeCell ref="B655:G655"/>
    <mergeCell ref="B664:G664"/>
    <mergeCell ref="B665:G665"/>
    <mergeCell ref="B674:G674"/>
    <mergeCell ref="B754:G754"/>
    <mergeCell ref="B755:G755"/>
    <mergeCell ref="B764:G764"/>
    <mergeCell ref="B675:G675"/>
    <mergeCell ref="B684:G684"/>
    <mergeCell ref="B685:G685"/>
    <mergeCell ref="B694:G694"/>
    <mergeCell ref="B695:G695"/>
    <mergeCell ref="B704:G704"/>
    <mergeCell ref="B705:G705"/>
    <mergeCell ref="B724:G724"/>
    <mergeCell ref="B725:G725"/>
    <mergeCell ref="B734:G734"/>
    <mergeCell ref="B735:G735"/>
    <mergeCell ref="B744:G744"/>
    <mergeCell ref="B745:G745"/>
    <mergeCell ref="B714:G714"/>
    <mergeCell ref="B715:G715"/>
    <mergeCell ref="B765:G765"/>
    <mergeCell ref="B894:G894"/>
    <mergeCell ref="B895:G895"/>
    <mergeCell ref="B774:G774"/>
    <mergeCell ref="B775:G775"/>
    <mergeCell ref="B784:G784"/>
    <mergeCell ref="B785:G785"/>
    <mergeCell ref="B794:G794"/>
    <mergeCell ref="B795:G795"/>
    <mergeCell ref="B804:G804"/>
    <mergeCell ref="B805:G805"/>
    <mergeCell ref="B874:G874"/>
    <mergeCell ref="B924:G924"/>
    <mergeCell ref="B945:G945"/>
    <mergeCell ref="B954:G954"/>
    <mergeCell ref="B915:G915"/>
    <mergeCell ref="B814:G814"/>
    <mergeCell ref="B815:G815"/>
    <mergeCell ref="B824:G824"/>
    <mergeCell ref="B825:G825"/>
    <mergeCell ref="B864:G864"/>
    <mergeCell ref="B865:G865"/>
    <mergeCell ref="B885:G885"/>
    <mergeCell ref="B875:G875"/>
    <mergeCell ref="B884:G884"/>
    <mergeCell ref="B914:G914"/>
    <mergeCell ref="B834:G834"/>
    <mergeCell ref="B835:G835"/>
    <mergeCell ref="B844:G844"/>
    <mergeCell ref="B845:G845"/>
    <mergeCell ref="B905:G905"/>
    <mergeCell ref="B904:G904"/>
    <mergeCell ref="B854:G854"/>
    <mergeCell ref="B855:G855"/>
    <mergeCell ref="B965:G965"/>
    <mergeCell ref="B955:G955"/>
    <mergeCell ref="B935:G935"/>
    <mergeCell ref="B944:G944"/>
    <mergeCell ref="B934:G934"/>
    <mergeCell ref="B964:G964"/>
    <mergeCell ref="B925:G925"/>
    <mergeCell ref="B974:G974"/>
    <mergeCell ref="B975:G975"/>
    <mergeCell ref="B986:G986"/>
    <mergeCell ref="B987:G987"/>
    <mergeCell ref="B996:G996"/>
    <mergeCell ref="B997:G997"/>
    <mergeCell ref="B1006:G1006"/>
    <mergeCell ref="B1007:G1007"/>
    <mergeCell ref="B1016:G1016"/>
    <mergeCell ref="B1017:G1017"/>
    <mergeCell ref="B1026:G1026"/>
    <mergeCell ref="B1027:G1027"/>
    <mergeCell ref="B1036:G1036"/>
    <mergeCell ref="B1117:G1117"/>
    <mergeCell ref="B1118:G1118"/>
    <mergeCell ref="B1127:G1127"/>
    <mergeCell ref="B1037:G1037"/>
    <mergeCell ref="B1046:G1046"/>
    <mergeCell ref="B1047:G1047"/>
    <mergeCell ref="B1056:G1056"/>
    <mergeCell ref="B1057:G1057"/>
    <mergeCell ref="B1066:G1066"/>
    <mergeCell ref="B1067:G1067"/>
    <mergeCell ref="B1086:G1086"/>
    <mergeCell ref="B1087:G1087"/>
    <mergeCell ref="B1097:G1097"/>
    <mergeCell ref="B1098:G1098"/>
    <mergeCell ref="B1107:G1107"/>
    <mergeCell ref="B1108:G1108"/>
    <mergeCell ref="B1076:G1076"/>
    <mergeCell ref="B1077:G1077"/>
    <mergeCell ref="B1128:G1128"/>
    <mergeCell ref="B1137:G1137"/>
    <mergeCell ref="B1208:G1208"/>
    <mergeCell ref="B1138:G1138"/>
    <mergeCell ref="B1147:G1147"/>
    <mergeCell ref="B1148:G1148"/>
    <mergeCell ref="B1157:G1157"/>
    <mergeCell ref="B1158:G1158"/>
    <mergeCell ref="B1167:G1167"/>
    <mergeCell ref="B1168:G1168"/>
    <mergeCell ref="B1177:G1177"/>
    <mergeCell ref="B1178:G1178"/>
    <mergeCell ref="B1187:G1187"/>
    <mergeCell ref="B1188:G1188"/>
    <mergeCell ref="B1227:G1227"/>
    <mergeCell ref="B1197:G1197"/>
    <mergeCell ref="B1198:G1198"/>
    <mergeCell ref="B1207:G1207"/>
    <mergeCell ref="B1217:G1217"/>
    <mergeCell ref="B1218:G1218"/>
    <mergeCell ref="B1248:G1248"/>
    <mergeCell ref="B1238:G1238"/>
    <mergeCell ref="B1247:G1247"/>
    <mergeCell ref="B1268:G1268"/>
    <mergeCell ref="B1278:G1278"/>
    <mergeCell ref="B1258:G1258"/>
    <mergeCell ref="B1228:G1228"/>
    <mergeCell ref="B1237:G1237"/>
    <mergeCell ref="B1277:G1277"/>
    <mergeCell ref="B1257:G1257"/>
    <mergeCell ref="B1327:G1327"/>
    <mergeCell ref="B1328:G1328"/>
    <mergeCell ref="B1288:G1288"/>
    <mergeCell ref="B1308:G1308"/>
    <mergeCell ref="B1267:G1267"/>
    <mergeCell ref="B1287:G1287"/>
    <mergeCell ref="B1318:G1318"/>
    <mergeCell ref="B1298:G1298"/>
    <mergeCell ref="B1307:G1307"/>
    <mergeCell ref="B1297:G1297"/>
    <mergeCell ref="B1317:G1317"/>
    <mergeCell ref="B1368:G1368"/>
    <mergeCell ref="B1377:G1377"/>
    <mergeCell ref="B1428:G1428"/>
    <mergeCell ref="B1447:G1447"/>
    <mergeCell ref="B1448:G1448"/>
    <mergeCell ref="B1378:G1378"/>
    <mergeCell ref="B1387:G1387"/>
    <mergeCell ref="B1388:G1388"/>
    <mergeCell ref="B1397:G1397"/>
    <mergeCell ref="B1398:G1398"/>
    <mergeCell ref="B1407:G1407"/>
    <mergeCell ref="B1538:G1538"/>
    <mergeCell ref="B1547:G1547"/>
    <mergeCell ref="B1548:G1548"/>
    <mergeCell ref="B1508:G1508"/>
    <mergeCell ref="B1337:G1337"/>
    <mergeCell ref="B1338:G1338"/>
    <mergeCell ref="B1487:G1487"/>
    <mergeCell ref="B1477:G1477"/>
    <mergeCell ref="B1478:G1478"/>
    <mergeCell ref="B1408:G1408"/>
    <mergeCell ref="B1417:G1417"/>
    <mergeCell ref="B1418:G1418"/>
    <mergeCell ref="B1427:G1427"/>
    <mergeCell ref="B1437:G1437"/>
    <mergeCell ref="B1438:G1438"/>
    <mergeCell ref="B1457:G1457"/>
    <mergeCell ref="B1467:G1467"/>
    <mergeCell ref="B1468:G1468"/>
    <mergeCell ref="B1347:G1347"/>
    <mergeCell ref="B1458:G1458"/>
    <mergeCell ref="B1348:G1348"/>
    <mergeCell ref="B1357:G1357"/>
    <mergeCell ref="B1358:G1358"/>
    <mergeCell ref="B1367:G1367"/>
    <mergeCell ref="B1517:G1517"/>
    <mergeCell ref="B1518:G1518"/>
    <mergeCell ref="B1527:G1527"/>
    <mergeCell ref="B1528:G1528"/>
    <mergeCell ref="B1488:G1488"/>
    <mergeCell ref="B1497:G1497"/>
    <mergeCell ref="B1498:G1498"/>
    <mergeCell ref="B1507:G1507"/>
    <mergeCell ref="B1537:G1537"/>
    <mergeCell ref="B1648:G1648"/>
    <mergeCell ref="B1647:G1647"/>
    <mergeCell ref="B1668:G1668"/>
    <mergeCell ref="B1677:G1677"/>
    <mergeCell ref="B1628:G1628"/>
    <mergeCell ref="B1638:G1638"/>
    <mergeCell ref="B1597:G1597"/>
    <mergeCell ref="B1557:G1557"/>
    <mergeCell ref="B1558:G1558"/>
    <mergeCell ref="B1567:G1567"/>
    <mergeCell ref="B1568:G1568"/>
    <mergeCell ref="B1637:G1637"/>
    <mergeCell ref="B1577:G1577"/>
    <mergeCell ref="B1578:G1578"/>
    <mergeCell ref="B1587:G1587"/>
    <mergeCell ref="B1588:G1588"/>
    <mergeCell ref="B1608:G1608"/>
    <mergeCell ref="B1598:G1598"/>
    <mergeCell ref="B1607:G1607"/>
    <mergeCell ref="B1617:G1617"/>
    <mergeCell ref="B1618:G1618"/>
    <mergeCell ref="B1627:G1627"/>
    <mergeCell ref="B1688:G1688"/>
    <mergeCell ref="B1697:G1697"/>
    <mergeCell ref="B1698:G1698"/>
    <mergeCell ref="B1707:G1707"/>
    <mergeCell ref="B1678:G1678"/>
    <mergeCell ref="B1658:G1658"/>
    <mergeCell ref="B1667:G1667"/>
    <mergeCell ref="B1657:G1657"/>
    <mergeCell ref="B1708:G1708"/>
    <mergeCell ref="B1687:G1687"/>
    <mergeCell ref="B1817:G1817"/>
    <mergeCell ref="B1818:G1818"/>
    <mergeCell ref="B1797:G1797"/>
    <mergeCell ref="B1798:G1798"/>
    <mergeCell ref="B1717:G1717"/>
    <mergeCell ref="B1718:G1718"/>
    <mergeCell ref="B1727:G1727"/>
    <mergeCell ref="B1728:G1728"/>
    <mergeCell ref="B1737:G1737"/>
    <mergeCell ref="B1738:G1738"/>
    <mergeCell ref="B1747:G1747"/>
    <mergeCell ref="B1748:G1748"/>
    <mergeCell ref="B1757:G1757"/>
    <mergeCell ref="B1758:G1758"/>
    <mergeCell ref="B1767:G1767"/>
    <mergeCell ref="B1768:G1768"/>
    <mergeCell ref="B1777:G1777"/>
    <mergeCell ref="B1778:G1778"/>
    <mergeCell ref="B1787:G1787"/>
    <mergeCell ref="B1788:G1788"/>
    <mergeCell ref="B1807:G1807"/>
    <mergeCell ref="B1808:G1808"/>
    <mergeCell ref="B1888:G1888"/>
    <mergeCell ref="B1868:G1868"/>
    <mergeCell ref="B1877:G1877"/>
    <mergeCell ref="B1878:G1878"/>
    <mergeCell ref="B1887:G1887"/>
    <mergeCell ref="B1897:G1897"/>
    <mergeCell ref="B1898:G1898"/>
    <mergeCell ref="B1827:G1827"/>
    <mergeCell ref="B1828:G1828"/>
    <mergeCell ref="B1848:G1848"/>
    <mergeCell ref="B1857:G1857"/>
    <mergeCell ref="B1858:G1858"/>
    <mergeCell ref="B1867:G1867"/>
    <mergeCell ref="B1837:G1837"/>
    <mergeCell ref="B1838:G1838"/>
    <mergeCell ref="B1847:G1847"/>
    <mergeCell ref="B1907:G1907"/>
    <mergeCell ref="B1908:G1908"/>
    <mergeCell ref="B1947:G1947"/>
    <mergeCell ref="B1917:G1917"/>
    <mergeCell ref="B1918:G1918"/>
    <mergeCell ref="B1927:G1927"/>
    <mergeCell ref="B1937:G1937"/>
    <mergeCell ref="B1938:G1938"/>
    <mergeCell ref="B1928:G1928"/>
    <mergeCell ref="B1968:G1968"/>
    <mergeCell ref="B1958:G1958"/>
    <mergeCell ref="B1967:G1967"/>
    <mergeCell ref="B1988:G1988"/>
    <mergeCell ref="B1998:G1998"/>
    <mergeCell ref="B1978:G1978"/>
    <mergeCell ref="B1948:G1948"/>
    <mergeCell ref="B1957:G1957"/>
    <mergeCell ref="B1997:G1997"/>
    <mergeCell ref="B1977:G1977"/>
    <mergeCell ref="B2008:G2008"/>
    <mergeCell ref="B2028:G2028"/>
    <mergeCell ref="B1987:G1987"/>
    <mergeCell ref="B2007:G2007"/>
    <mergeCell ref="B2057:G2057"/>
    <mergeCell ref="B2058:G2058"/>
    <mergeCell ref="B2038:G2038"/>
    <mergeCell ref="B2018:G2018"/>
    <mergeCell ref="B2027:G2027"/>
    <mergeCell ref="B2017:G2017"/>
    <mergeCell ref="B2067:G2067"/>
    <mergeCell ref="B2037:G2037"/>
    <mergeCell ref="B2178:G2178"/>
    <mergeCell ref="B2187:G2187"/>
    <mergeCell ref="B2188:G2188"/>
    <mergeCell ref="B2068:G2068"/>
    <mergeCell ref="B2077:G2077"/>
    <mergeCell ref="B2078:G2078"/>
    <mergeCell ref="B2087:G2087"/>
    <mergeCell ref="B2088:G2088"/>
    <mergeCell ref="B2097:G2097"/>
    <mergeCell ref="B2148:G2148"/>
    <mergeCell ref="B2167:G2167"/>
    <mergeCell ref="B2168:G2168"/>
    <mergeCell ref="B2098:G2098"/>
    <mergeCell ref="B2107:G2107"/>
    <mergeCell ref="B2108:G2108"/>
    <mergeCell ref="B2117:G2117"/>
    <mergeCell ref="B2118:G2118"/>
    <mergeCell ref="B2127:G2127"/>
    <mergeCell ref="B2047:G2047"/>
    <mergeCell ref="B2048:G2048"/>
    <mergeCell ref="B2257:G2257"/>
    <mergeCell ref="B2258:G2258"/>
    <mergeCell ref="B2267:G2267"/>
    <mergeCell ref="B2268:G2268"/>
    <mergeCell ref="B2207:G2207"/>
    <mergeCell ref="B2197:G2197"/>
    <mergeCell ref="B2198:G2198"/>
    <mergeCell ref="B2128:G2128"/>
    <mergeCell ref="B2137:G2137"/>
    <mergeCell ref="B2138:G2138"/>
    <mergeCell ref="B2147:G2147"/>
    <mergeCell ref="B2157:G2157"/>
    <mergeCell ref="B2158:G2158"/>
    <mergeCell ref="B2177:G2177"/>
    <mergeCell ref="B2228:G2228"/>
    <mergeCell ref="B2237:G2237"/>
    <mergeCell ref="B2238:G2238"/>
    <mergeCell ref="B2247:G2247"/>
    <mergeCell ref="B2248:G2248"/>
    <mergeCell ref="B2208:G2208"/>
    <mergeCell ref="B2217:G2217"/>
    <mergeCell ref="B2218:G2218"/>
    <mergeCell ref="B2227:G2227"/>
    <mergeCell ref="B2348:G2348"/>
    <mergeCell ref="B2358:G2358"/>
    <mergeCell ref="B2317:G2317"/>
    <mergeCell ref="B2277:G2277"/>
    <mergeCell ref="B2278:G2278"/>
    <mergeCell ref="B2287:G2287"/>
    <mergeCell ref="B2288:G2288"/>
    <mergeCell ref="B2357:G2357"/>
    <mergeCell ref="B2297:G2297"/>
    <mergeCell ref="B2298:G2298"/>
    <mergeCell ref="B2307:G2307"/>
    <mergeCell ref="B2308:G2308"/>
    <mergeCell ref="B2328:G2328"/>
    <mergeCell ref="B2318:G2318"/>
    <mergeCell ref="B2327:G2327"/>
    <mergeCell ref="B2337:G2337"/>
    <mergeCell ref="B2338:G2338"/>
    <mergeCell ref="B2347:G2347"/>
    <mergeCell ref="B2407:G2407"/>
    <mergeCell ref="B2368:G2368"/>
    <mergeCell ref="B2367:G2367"/>
    <mergeCell ref="B2388:G2388"/>
    <mergeCell ref="B2397:G2397"/>
    <mergeCell ref="B2408:G2408"/>
    <mergeCell ref="B2417:G2417"/>
    <mergeCell ref="B2418:G2418"/>
    <mergeCell ref="B2427:G2427"/>
    <mergeCell ref="B2398:G2398"/>
    <mergeCell ref="B2378:G2378"/>
    <mergeCell ref="B2387:G2387"/>
    <mergeCell ref="B2377:G2377"/>
    <mergeCell ref="B2428:G2428"/>
    <mergeCell ref="B2437:G2437"/>
    <mergeCell ref="B2438:G2438"/>
    <mergeCell ref="B2447:G2447"/>
    <mergeCell ref="B2448:G2448"/>
    <mergeCell ref="B2457:G2457"/>
    <mergeCell ref="B2458:G2458"/>
    <mergeCell ref="B2467:G2467"/>
    <mergeCell ref="B2468:G2468"/>
    <mergeCell ref="B2477:G2477"/>
    <mergeCell ref="B2557:G2557"/>
    <mergeCell ref="B2558:G2558"/>
    <mergeCell ref="B2567:G2567"/>
    <mergeCell ref="B2478:G2478"/>
    <mergeCell ref="B2487:G2487"/>
    <mergeCell ref="B2488:G2488"/>
    <mergeCell ref="B2497:G2497"/>
    <mergeCell ref="B2498:G2498"/>
    <mergeCell ref="B2507:G2507"/>
    <mergeCell ref="B2508:G2508"/>
    <mergeCell ref="B2527:G2527"/>
    <mergeCell ref="B2528:G2528"/>
    <mergeCell ref="B2537:G2537"/>
    <mergeCell ref="B2538:G2538"/>
    <mergeCell ref="B2517:G2517"/>
    <mergeCell ref="B2518:G2518"/>
    <mergeCell ref="B2608:G2608"/>
    <mergeCell ref="B2588:G2588"/>
    <mergeCell ref="B2597:G2597"/>
    <mergeCell ref="B2598:G2598"/>
    <mergeCell ref="B2607:G2607"/>
    <mergeCell ref="B2617:G2617"/>
    <mergeCell ref="B2618:G2618"/>
    <mergeCell ref="B2547:G2547"/>
    <mergeCell ref="B2548:G2548"/>
    <mergeCell ref="B2568:G2568"/>
    <mergeCell ref="B2577:G2577"/>
    <mergeCell ref="B2578:G2578"/>
    <mergeCell ref="B2587:G2587"/>
    <mergeCell ref="B2627:G2627"/>
    <mergeCell ref="B2628:G2628"/>
    <mergeCell ref="B2667:G2667"/>
    <mergeCell ref="B2637:G2637"/>
    <mergeCell ref="B2638:G2638"/>
    <mergeCell ref="B2647:G2647"/>
    <mergeCell ref="B2657:G2657"/>
    <mergeCell ref="B2658:G2658"/>
    <mergeCell ref="B2648:G2648"/>
    <mergeCell ref="B2688:G2688"/>
    <mergeCell ref="B2678:G2678"/>
    <mergeCell ref="B2687:G2687"/>
    <mergeCell ref="B2708:G2708"/>
    <mergeCell ref="B2718:G2718"/>
    <mergeCell ref="B2698:G2698"/>
    <mergeCell ref="B2668:G2668"/>
    <mergeCell ref="B2677:G2677"/>
    <mergeCell ref="B2717:G2717"/>
    <mergeCell ref="B2697:G2697"/>
    <mergeCell ref="B2728:G2728"/>
    <mergeCell ref="B2748:G2748"/>
    <mergeCell ref="B2707:G2707"/>
    <mergeCell ref="B2727:G2727"/>
    <mergeCell ref="B2777:G2777"/>
    <mergeCell ref="B2778:G2778"/>
    <mergeCell ref="B2758:G2758"/>
    <mergeCell ref="B2738:G2738"/>
    <mergeCell ref="B2747:G2747"/>
    <mergeCell ref="B2737:G2737"/>
    <mergeCell ref="B2787:G2787"/>
    <mergeCell ref="B2757:G2757"/>
    <mergeCell ref="B2898:G2898"/>
    <mergeCell ref="B2907:G2907"/>
    <mergeCell ref="B2908:G2908"/>
    <mergeCell ref="B2788:G2788"/>
    <mergeCell ref="B2797:G2797"/>
    <mergeCell ref="B2798:G2798"/>
    <mergeCell ref="B2807:G2807"/>
    <mergeCell ref="B2808:G2808"/>
    <mergeCell ref="B2817:G2817"/>
    <mergeCell ref="B2868:G2868"/>
    <mergeCell ref="B2887:G2887"/>
    <mergeCell ref="B2888:G2888"/>
    <mergeCell ref="B2818:G2818"/>
    <mergeCell ref="B2827:G2827"/>
    <mergeCell ref="B2828:G2828"/>
    <mergeCell ref="B2837:G2837"/>
    <mergeCell ref="B2838:G2838"/>
    <mergeCell ref="B2847:G2847"/>
    <mergeCell ref="B2767:G2767"/>
    <mergeCell ref="B2768:G2768"/>
    <mergeCell ref="B2977:G2977"/>
    <mergeCell ref="B2978:G2978"/>
    <mergeCell ref="B2987:G2987"/>
    <mergeCell ref="B2988:G2988"/>
    <mergeCell ref="B2927:G2927"/>
    <mergeCell ref="B2917:G2917"/>
    <mergeCell ref="B2918:G2918"/>
    <mergeCell ref="B2848:G2848"/>
    <mergeCell ref="B2857:G2857"/>
    <mergeCell ref="B2858:G2858"/>
    <mergeCell ref="B2867:G2867"/>
    <mergeCell ref="B2877:G2877"/>
    <mergeCell ref="B2878:G2878"/>
    <mergeCell ref="B2897:G2897"/>
    <mergeCell ref="B2948:G2948"/>
    <mergeCell ref="B2957:G2957"/>
    <mergeCell ref="B2958:G2958"/>
    <mergeCell ref="B2967:G2967"/>
    <mergeCell ref="B2968:G2968"/>
    <mergeCell ref="B2928:G2928"/>
    <mergeCell ref="B2937:G2937"/>
    <mergeCell ref="B2938:G2938"/>
    <mergeCell ref="B2947:G2947"/>
    <mergeCell ref="B3068:G3068"/>
    <mergeCell ref="B3078:G3078"/>
    <mergeCell ref="B3037:G3037"/>
    <mergeCell ref="B2997:G2997"/>
    <mergeCell ref="B2998:G2998"/>
    <mergeCell ref="B3007:G3007"/>
    <mergeCell ref="B3008:G3008"/>
    <mergeCell ref="B3077:G3077"/>
    <mergeCell ref="B3017:G3017"/>
    <mergeCell ref="B3018:G3018"/>
    <mergeCell ref="B3027:G3027"/>
    <mergeCell ref="B3028:G3028"/>
    <mergeCell ref="B3048:G3048"/>
    <mergeCell ref="B3038:G3038"/>
    <mergeCell ref="B3047:G3047"/>
    <mergeCell ref="B3057:G3057"/>
    <mergeCell ref="B3058:G3058"/>
    <mergeCell ref="B3067:G3067"/>
    <mergeCell ref="B3129:G3129"/>
    <mergeCell ref="B3089:G3089"/>
    <mergeCell ref="B3088:G3088"/>
    <mergeCell ref="B3109:G3109"/>
    <mergeCell ref="B3119:G3119"/>
    <mergeCell ref="B3130:G3130"/>
    <mergeCell ref="B3139:G3139"/>
    <mergeCell ref="B3140:G3140"/>
    <mergeCell ref="B3149:G3149"/>
    <mergeCell ref="B3120:G3120"/>
    <mergeCell ref="B3099:G3099"/>
    <mergeCell ref="B3108:G3108"/>
    <mergeCell ref="B3098:G3098"/>
    <mergeCell ref="B3150:G3150"/>
    <mergeCell ref="B3159:G3159"/>
    <mergeCell ref="B3160:G3160"/>
    <mergeCell ref="B3169:G3169"/>
    <mergeCell ref="B3170:G3170"/>
    <mergeCell ref="B3179:G3179"/>
    <mergeCell ref="B3180:G3180"/>
    <mergeCell ref="B3189:G3189"/>
    <mergeCell ref="B3190:G3190"/>
    <mergeCell ref="B3199:G3199"/>
    <mergeCell ref="B3279:G3279"/>
    <mergeCell ref="B3280:G3280"/>
    <mergeCell ref="B3289:G3289"/>
    <mergeCell ref="B3200:G3200"/>
    <mergeCell ref="B3209:G3209"/>
    <mergeCell ref="B3210:G3210"/>
    <mergeCell ref="B3219:G3219"/>
    <mergeCell ref="B3220:G3220"/>
    <mergeCell ref="B3229:G3229"/>
    <mergeCell ref="B3230:G3230"/>
    <mergeCell ref="B3249:G3249"/>
    <mergeCell ref="B3250:G3250"/>
    <mergeCell ref="B3259:G3259"/>
    <mergeCell ref="B3260:G3260"/>
    <mergeCell ref="B3239:G3239"/>
    <mergeCell ref="B3240:G3240"/>
    <mergeCell ref="B3330:G3330"/>
    <mergeCell ref="B3310:G3310"/>
    <mergeCell ref="B3319:G3319"/>
    <mergeCell ref="B3320:G3320"/>
    <mergeCell ref="B3329:G3329"/>
    <mergeCell ref="B3339:G3339"/>
    <mergeCell ref="B3340:G3340"/>
    <mergeCell ref="B3269:G3269"/>
    <mergeCell ref="B3270:G3270"/>
    <mergeCell ref="B3290:G3290"/>
    <mergeCell ref="B3299:G3299"/>
    <mergeCell ref="B3300:G3300"/>
    <mergeCell ref="B3309:G3309"/>
    <mergeCell ref="B3349:G3349"/>
    <mergeCell ref="B3350:G3350"/>
    <mergeCell ref="B3389:G3389"/>
    <mergeCell ref="B3359:G3359"/>
    <mergeCell ref="B3360:G3360"/>
    <mergeCell ref="B3369:G3369"/>
    <mergeCell ref="B3379:G3379"/>
    <mergeCell ref="B3380:G3380"/>
    <mergeCell ref="B3370:G3370"/>
    <mergeCell ref="B3410:G3410"/>
    <mergeCell ref="B3400:G3400"/>
    <mergeCell ref="B3409:G3409"/>
    <mergeCell ref="B3430:G3430"/>
    <mergeCell ref="B3440:G3440"/>
    <mergeCell ref="B3420:G3420"/>
    <mergeCell ref="B3390:G3390"/>
    <mergeCell ref="B3399:G3399"/>
    <mergeCell ref="B3439:G3439"/>
    <mergeCell ref="B3419:G3419"/>
    <mergeCell ref="B3450:G3450"/>
    <mergeCell ref="B3470:G3470"/>
    <mergeCell ref="B3429:G3429"/>
    <mergeCell ref="B3449:G3449"/>
    <mergeCell ref="B3499:G3499"/>
    <mergeCell ref="B3500:G3500"/>
    <mergeCell ref="B3480:G3480"/>
    <mergeCell ref="B3460:G3460"/>
    <mergeCell ref="B3469:G3469"/>
    <mergeCell ref="B3459:G3459"/>
    <mergeCell ref="B3509:G3509"/>
    <mergeCell ref="B3479:G3479"/>
    <mergeCell ref="B3620:G3620"/>
    <mergeCell ref="B3629:G3629"/>
    <mergeCell ref="B3630:G3630"/>
    <mergeCell ref="B3510:G3510"/>
    <mergeCell ref="B3519:G3519"/>
    <mergeCell ref="B3520:G3520"/>
    <mergeCell ref="B3529:G3529"/>
    <mergeCell ref="B3530:G3530"/>
    <mergeCell ref="B3539:G3539"/>
    <mergeCell ref="B3590:G3590"/>
    <mergeCell ref="B3609:G3609"/>
    <mergeCell ref="B3610:G3610"/>
    <mergeCell ref="B3540:G3540"/>
    <mergeCell ref="B3549:G3549"/>
    <mergeCell ref="B3550:G3550"/>
    <mergeCell ref="B3559:G3559"/>
    <mergeCell ref="B3560:G3560"/>
    <mergeCell ref="B3569:G3569"/>
    <mergeCell ref="B3489:G3489"/>
    <mergeCell ref="B3490:G3490"/>
    <mergeCell ref="B3649:G3649"/>
    <mergeCell ref="B3639:G3639"/>
    <mergeCell ref="B3640:G3640"/>
    <mergeCell ref="B3570:G3570"/>
    <mergeCell ref="B3579:G3579"/>
    <mergeCell ref="B3580:G3580"/>
    <mergeCell ref="B3589:G3589"/>
    <mergeCell ref="B3599:G3599"/>
    <mergeCell ref="B3600:G3600"/>
    <mergeCell ref="B3619:G3619"/>
    <mergeCell ref="B3710:G3710"/>
    <mergeCell ref="B3719:G3719"/>
    <mergeCell ref="B3720:G3720"/>
    <mergeCell ref="B3729:G3729"/>
    <mergeCell ref="B3730:G3730"/>
    <mergeCell ref="B3650:G3650"/>
    <mergeCell ref="B3659:G3659"/>
    <mergeCell ref="B3660:G3660"/>
    <mergeCell ref="B3669:G3669"/>
    <mergeCell ref="B3670:G3670"/>
    <mergeCell ref="B3679:G3679"/>
    <mergeCell ref="B3680:G3680"/>
    <mergeCell ref="B3689:G3689"/>
    <mergeCell ref="B3690:G3690"/>
    <mergeCell ref="B3699:G3699"/>
    <mergeCell ref="B3700:G3700"/>
    <mergeCell ref="B3709:G3709"/>
    <mergeCell ref="B3739:G3739"/>
    <mergeCell ref="B3740:G3740"/>
    <mergeCell ref="B3749:G3749"/>
    <mergeCell ref="B3750:G3750"/>
    <mergeCell ref="B3789:G3789"/>
    <mergeCell ref="B3790:G3790"/>
    <mergeCell ref="B3759:G3759"/>
    <mergeCell ref="B3760:G3760"/>
    <mergeCell ref="B3769:G3769"/>
    <mergeCell ref="B3770:G3770"/>
    <mergeCell ref="B3799:G3799"/>
    <mergeCell ref="B3780:G3780"/>
    <mergeCell ref="B3840:G3840"/>
    <mergeCell ref="B3810:G3810"/>
    <mergeCell ref="B3800:G3800"/>
    <mergeCell ref="B3809:G3809"/>
    <mergeCell ref="B3839:G3839"/>
    <mergeCell ref="B3779:G3779"/>
    <mergeCell ref="B3850:G3850"/>
    <mergeCell ref="B3819:G3819"/>
    <mergeCell ref="B3820:G3820"/>
    <mergeCell ref="B3860:G3860"/>
    <mergeCell ref="B3870:G3870"/>
    <mergeCell ref="B3859:G3859"/>
    <mergeCell ref="B3830:G3830"/>
    <mergeCell ref="B3829:G3829"/>
    <mergeCell ref="B3849:G3849"/>
    <mergeCell ref="B3920:G3920"/>
    <mergeCell ref="B3871:G3871"/>
    <mergeCell ref="B3880:G3880"/>
    <mergeCell ref="B3881:G3881"/>
    <mergeCell ref="B3890:G3890"/>
    <mergeCell ref="B3891:G3891"/>
    <mergeCell ref="B3900:G3900"/>
    <mergeCell ref="B3901:G3901"/>
    <mergeCell ref="B3910:G3910"/>
    <mergeCell ref="B3911:G3911"/>
  </mergeCells>
  <dataValidations count="33">
    <dataValidation type="list" allowBlank="1" showInputMessage="1" showErrorMessage="1" sqref="B1968:G1968 B1908:G1908 B1918:G1918 B1928:G1928 B1938:G1938 B1948:G1948 B1958:G1958">
      <formula1>$O$4677:$O$4690</formula1>
    </dataValidation>
    <dataValidation type="list" allowBlank="1" showInputMessage="1" showErrorMessage="1" sqref="B3830:G3830 B3840:G3840 B3850:G3850 B3860:G3860 B3871:G3871 B3911:G3911 B3891:G3891 B3901:G3901 B3881:G3881">
      <formula1>$O$5302:$O$5322</formula1>
    </dataValidation>
    <dataValidation type="list" allowBlank="1" showInputMessage="1" showErrorMessage="1" sqref="B3820:G3820">
      <formula1>$O$5302:$O$5323</formula1>
    </dataValidation>
    <dataValidation type="list" allowBlank="1" showInputMessage="1" showErrorMessage="1" sqref="B3810:G3810 B3780:G3780 B3790:G3790 B3800:G3800">
      <formula1>$O$5302:$O$5324</formula1>
    </dataValidation>
    <dataValidation type="list" allowBlank="1" showInputMessage="1" showErrorMessage="1" sqref="B195:G195 B205:G205 B215:G215 B225:G225 B235:G235 B245:G245 B255:G255 B265:G265 B275:G275 B285:G285 B295:G295 B305:G305 B315:G315 B325:G325 B335:G335 B345:G345 B355:G355 B365:G365 B375:G375">
      <formula1>$O$4146:$O$4165</formula1>
    </dataValidation>
    <dataValidation type="list" allowBlank="1" showInputMessage="1" showErrorMessage="1" sqref="B385:G385 B395:G395 B405:G405 B415:G415 B425:G425 B435:G435 B455:G455 B445:G445 B465:G465 B475:G475 B485:G485 B495:G495 B505:G505 B515:G515 B525:G525 B535:G535 B545:G545 B555:G555 B565:G565">
      <formula1>$O$4166:$O$4213</formula1>
    </dataValidation>
    <dataValidation type="list" allowBlank="1" showInputMessage="1" showErrorMessage="1" sqref="B575:G575 B585:G585 B595:G595 B605:G605 B615:G615 B625:G625 B635:G635 B645:G645 B655:G655 B665:G665 B675:G675 B685:G685 B695:G695 B705:G705 B715:G715">
      <formula1>$O$4214:$O$4247</formula1>
    </dataValidation>
    <dataValidation type="list" allowBlank="1" showInputMessage="1" showErrorMessage="1" sqref="B725:G725 B835:G835 B825:G825 B815:G815 B805:G805 B795:G795 B785:G785 B775:G775 B765:G765 B755:G755 B745:G745 B735:G735">
      <formula1>$O$4248:$O$4286</formula1>
    </dataValidation>
    <dataValidation type="list" allowBlank="1" showInputMessage="1" showErrorMessage="1" sqref="B845:G845 B965:G965 B955:G955 B945:G945 B935:G935 B925:G925 B915:G915 B905:G905 B895:G895 B885:G885 B875:G875 B865:G865 B855:G855">
      <formula1>$O$4287:$O$4325</formula1>
    </dataValidation>
    <dataValidation type="list" allowBlank="1" showInputMessage="1" showErrorMessage="1" sqref="B975:G975 B1057:G1057 B1047:G1047 B1037:G1037 B1027:G1027 B1017:G1017 B1007:G1007 B997:G997 B987:G987">
      <formula1>$O$4326:$O$4354</formula1>
    </dataValidation>
    <dataValidation type="list" allowBlank="1" showInputMessage="1" showErrorMessage="1" sqref="B1067:G1067 B1077:G1077 B1087:G1087 B1098:G1098 B1108:G1108 B1118:G1118 B1128:G1128 B1138:G1138 B1148:G1148 B1158:G1158 B1168:G1168 B1178:G1178 B1188:G1188 B1198:G1198 B1208:G1208 B1218:G1218">
      <formula1>$O$4355:$O$4395</formula1>
    </dataValidation>
    <dataValidation type="list" allowBlank="1" showInputMessage="1" showErrorMessage="1" sqref="B1228:G1228 B1368:G1368 B1358:G1358 B1348:G1348 B1338:G1338 B1328:G1328 B1318:G1318 B1308:G1308 B1298:G1298 B1288:G1288 B1278:G1278 B1268:G1268 B1258:G1258 B1248:G1248 B1238:G1238">
      <formula1>$O$4396:$O$4476</formula1>
    </dataValidation>
    <dataValidation type="list" allowBlank="1" showInputMessage="1" showErrorMessage="1" sqref="B1378:G1378 B1418:G1418 B1408:G1408 B1398:G1398 B1388:G1388">
      <formula1>$O$4477:$O$4494</formula1>
    </dataValidation>
    <dataValidation type="list" allowBlank="1" showInputMessage="1" showErrorMessage="1" sqref="B1428:G1428 B1568:G1568 B1558:G1558 B1548:G1548 B1538:G1538 B1528:G1528 B1518:G1518 B1508:G1508 B1498:G1498 B1488:G1488 B1478:G1478 B1468:G1468 B1458:G1458 B1448:G1448 B1438:G1438">
      <formula1>$O$4495:$O$4554</formula1>
    </dataValidation>
    <dataValidation type="list" allowBlank="1" showInputMessage="1" showErrorMessage="1" sqref="B1578:G1578 B1698:G1698 B1688:G1688 B1678:G1678 B1668:G1668 B1658:G1658 B1648:G1648 B1638:G1638 B1628:G1628 B1618:G1618 B1608:G1608 B1598:G1598 B1588:G1588">
      <formula1>$O$4555:$O$4608</formula1>
    </dataValidation>
    <dataValidation type="list" allowBlank="1" showInputMessage="1" showErrorMessage="1" sqref="B1708:G1708 B1758:G1758 B1748:G1748 B1738:G1738 B1728:G1728 B1718:G1718">
      <formula1>$O$4609:$O$4625</formula1>
    </dataValidation>
    <dataValidation type="list" allowBlank="1" showInputMessage="1" showErrorMessage="1" sqref="B1768:G1768 B1898:G1898 B1888:G1888 B1878:G1878 B1868:G1868 B1858:G1858 B1848:G1848 B1838:G1838 B1828:G1828 B1818:G1818 B1808:G1808 B1798:G1798 B1788:G1788 B1778:G1778">
      <formula1>$O$4626:$O$4676</formula1>
    </dataValidation>
    <dataValidation type="list" allowBlank="1" showInputMessage="1" showErrorMessage="1" sqref="B1978:G1978 B2008:G2008 B1988:G1988 B1998:G1998 B2018:G2018 B2028:G2028 B2038:G2038 B2048:G2048 B2058:G2058 B2068:G2068 B2078:G2078 B2088:G2088 B2098:G2098 B2108:G2108">
      <formula1>$O$4691:$O$4750</formula1>
    </dataValidation>
    <dataValidation type="list" allowBlank="1" showInputMessage="1" showErrorMessage="1" sqref="B2268:G2268 B2428:G2428 B2418:G2418 B2408:G2408 B2398:G2398 B2388:G2388 B2378:G2378 B2368:G2368 B2358:G2358 B2348:G2348 B2338:G2338 B2328:G2328 B2318:G2318 B2308:G2308 B2298:G2298 B2288:G2288 B2278:G2278">
      <formula1>$O$4791:$O$4857</formula1>
    </dataValidation>
    <dataValidation type="list" allowBlank="1" showInputMessage="1" showErrorMessage="1" sqref="B2438:G2438 B2568:G2568 B2558:G2558 B2548:G2548 B2538:G2538 B2528:G2528 B2518:G2518 B2508:G2508 B2498:G2498 B2488:G2488 B2478:G2478 B2468:G2468 B2458:G2458 B2448:G2448">
      <formula1>$O$4858:$O$4920</formula1>
    </dataValidation>
    <dataValidation type="list" allowBlank="1" showInputMessage="1" showErrorMessage="1" sqref="B2578:G2578 B2588:G2588 B2598:G2598 B2608:G2608 B2618:G2618 B2628:G2628 B2638:G2638 B2648:G2648 B2658:G2658 B2668:G2668 B2678:G2678">
      <formula1>$O$4921:$O$4947</formula1>
    </dataValidation>
    <dataValidation type="list" allowBlank="1" showInputMessage="1" showErrorMessage="1" sqref="B2688:G2688 B2698:G2698 B2708:G2708 B2718:G2718 B2728:G2728 B2738:G2738 B2748:G2748 B2758:G2758 B2768:G2768 B2778:G2778 B2788:G2788 B2798:G2798">
      <formula1>$O$4948:$O$4970</formula1>
    </dataValidation>
    <dataValidation type="list" allowBlank="1" showInputMessage="1" showErrorMessage="1" sqref="B2808:G2808 B2818:G2818 B2828:G2828 B2838:G2838 B2848:G2848 B2858:G2858 B2868:G2868 B2878:G2878 B2888:G2888 B2898:G2898 B2908:G2908 B2918:G2918">
      <formula1>$O$4971:$O$5030</formula1>
    </dataValidation>
    <dataValidation type="list" allowBlank="1" showInputMessage="1" showErrorMessage="1" sqref="B2928:G2928 B2938:G2938 B2948:G2948 B2958:G2958 B2968:G2968 B2978:G2978 B2988:G2988 B2998:G2998 B3008:G3008 B3018:G3018 B3028:G3028 B3038:G3038 B3048:G3048 B3058:G3058">
      <formula1>$O$5031:$O$5089</formula1>
    </dataValidation>
    <dataValidation type="list" allowBlank="1" showInputMessage="1" showErrorMessage="1" sqref="B3068:G3068 B3078:G3078 B3089:G3089 B3099:G3099 B3109:G3109 B3120:G3120 B3130:G3130 B3140:G3140 B3150:G3150 B3160:G3160 B3170:G3170 B3180:G3180 B3190:G3190 B3200:G3200">
      <formula1>$O$5090:$O$5122</formula1>
    </dataValidation>
    <dataValidation type="list" allowBlank="1" showInputMessage="1" showErrorMessage="1" sqref="B3210:G3210 B3220:G3220 B3230:G3230 B3240:G3240 B3250:G3250 B3260:G3260 B3270:G3270 B3280:G3280 B3290:G3290 B3300:G3300 B3310:G3310 B3320:G3320 B3330:G3330 B3340:G3340">
      <formula1>$O$5123:$O$5158</formula1>
    </dataValidation>
    <dataValidation type="list" allowBlank="1" showInputMessage="1" showErrorMessage="1" sqref="B3350:G3350 B3360:G3360 B3370:G3370 B3380:G3380 B3390:G3390 B3400:G3400 B3410:G3410 B3420:G3420 B3430:G3430 B3440:G3440">
      <formula1>$O$5159:$O$5174</formula1>
    </dataValidation>
    <dataValidation type="list" allowBlank="1" showInputMessage="1" showErrorMessage="1" sqref="B3450:G3450 B3460:G3460 B3470:G3470 B3480:G3480 B3490:G3490 B3500:G3500 B3510:G3510 B3520:G3520 B3530:G3530">
      <formula1>$O$5175:$O$5191</formula1>
    </dataValidation>
    <dataValidation type="list" allowBlank="1" showInputMessage="1" showErrorMessage="1" sqref="B3540:G3540 B3630:G3630 B3640:G3640 B3650:G3650 B3660:G3660 B3550:G3550 B3560:G3560 B3570:G3570 B3580:G3580 B3590:G3590 B3600:G3600 B3610:G3610 B3620:G3620">
      <formula1>$O$5192:$O$5213</formula1>
    </dataValidation>
    <dataValidation type="list" allowBlank="1" showInputMessage="1" showErrorMessage="1" sqref="B5:G5 B15:G15 B25:G25 B35:G35 B45:G45 B55:G55 B65:G65 B75:G75 B85:G85 B95:G95 B105:G105 B115:G115 B125:G125 B135:G135 B145:G145 B155:G155 B165:G165 B175:G175 B185:G185">
      <formula1>$O$4058:$O$4145</formula1>
    </dataValidation>
    <dataValidation type="list" allowBlank="1" showInputMessage="1" showErrorMessage="1" sqref="B2118:G2118 B2258:G2258 B2248:G2248 B2238:G2238 B2228:G2228 B2218:G2218 B2208:G2208 B2198:G2198 B2188:G2188 B2178:G2178 B2168:G2168 B2158:G2158 B2148:G2148 B2138:G2138 B2128:G2128">
      <formula1>$O$4751:$O$4790</formula1>
    </dataValidation>
    <dataValidation type="list" allowBlank="1" showInputMessage="1" showErrorMessage="1" sqref="B3670:G3670 B3680:G3680 B3690:G3690 B3700:G3700">
      <formula1>$O$5214:$O$5220</formula1>
    </dataValidation>
    <dataValidation type="list" allowBlank="1" showInputMessage="1" showErrorMessage="1" sqref="B3710:G3710 B3720:G3720 B3730:G3730 B3740:G3740 B3750:G3750 B3760:G3760 B3770:G3770">
      <formula1>$O$5221:$O$5297</formula1>
    </dataValidation>
  </dataValidations>
  <printOptions horizontalCentered="1"/>
  <pageMargins left="0.39370078740157483" right="0.39370078740157483" top="0.98425196850393704" bottom="0.59055118110236227" header="0.74803149606299213" footer="0.51181102362204722"/>
  <pageSetup paperSize="9" scale="97" fitToHeight="0" orientation="landscape" verticalDpi="300" r:id="rId1"/>
  <headerFooter scaleWithDoc="0" alignWithMargins="0">
    <oddHeader xml:space="preserve">&amp;L&amp;"B Badr,Bold"&amp;12صفحه &amp;P از &amp;N صفحه    </oddHeader>
    <oddFooter>&amp;Lhttp://analyze.blogfa.com</oddFooter>
  </headerFooter>
  <rowBreaks count="3" manualBreakCount="3">
    <brk id="194" max="9" man="1"/>
    <brk id="384" max="9" man="1"/>
    <brk id="574" max="9" man="1"/>
  </rowBreaks>
  <colBreaks count="1" manualBreakCount="1">
    <brk id="10" max="72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48"/>
  <sheetViews>
    <sheetView rightToLeft="1" workbookViewId="0"/>
  </sheetViews>
  <sheetFormatPr defaultColWidth="9.140625" defaultRowHeight="24.75"/>
  <cols>
    <col min="1" max="1" width="6.5703125" style="346" customWidth="1"/>
    <col min="2" max="7" width="9.140625" style="346"/>
    <col min="8" max="8" width="3" style="369" customWidth="1"/>
    <col min="9" max="13" width="9.140625" style="346"/>
    <col min="14" max="14" width="2.42578125" style="369" customWidth="1"/>
    <col min="15" max="19" width="9.140625" style="346"/>
    <col min="20" max="20" width="2.140625" style="369" customWidth="1"/>
    <col min="21" max="25" width="9.140625" style="346"/>
    <col min="26" max="26" width="2.140625" style="369" customWidth="1"/>
    <col min="27" max="31" width="9.140625" style="346"/>
    <col min="32" max="32" width="1.85546875" style="369" customWidth="1"/>
    <col min="33" max="37" width="9.140625" style="346"/>
    <col min="38" max="38" width="2.28515625" style="369" customWidth="1"/>
    <col min="39" max="43" width="9.140625" style="346"/>
    <col min="44" max="44" width="2.5703125" style="369" customWidth="1"/>
    <col min="45" max="49" width="9.140625" style="346"/>
    <col min="50" max="50" width="2.28515625" style="522" customWidth="1"/>
    <col min="51" max="55" width="9.140625" style="346"/>
    <col min="56" max="56" width="2.7109375" style="522" customWidth="1"/>
    <col min="57" max="61" width="9.140625" style="346"/>
    <col min="62" max="62" width="3" style="522" customWidth="1"/>
    <col min="63" max="67" width="9.140625" style="346"/>
    <col min="68" max="68" width="2.7109375" style="369" customWidth="1"/>
    <col min="69" max="73" width="9.140625" style="346"/>
    <col min="74" max="74" width="2.5703125" style="369" customWidth="1"/>
    <col min="75" max="16384" width="9.140625" style="346"/>
  </cols>
  <sheetData>
    <row r="1" spans="1:79">
      <c r="A1" s="343" t="s">
        <v>3750</v>
      </c>
      <c r="B1" s="343" t="s">
        <v>3811</v>
      </c>
      <c r="C1" s="344" t="s">
        <v>3812</v>
      </c>
      <c r="D1" s="344" t="s">
        <v>3813</v>
      </c>
      <c r="E1" s="344" t="s">
        <v>3814</v>
      </c>
      <c r="F1" s="344" t="s">
        <v>3815</v>
      </c>
      <c r="G1" s="344" t="s">
        <v>3816</v>
      </c>
      <c r="H1" s="345"/>
      <c r="I1" s="343" t="s">
        <v>3817</v>
      </c>
      <c r="J1" s="343" t="s">
        <v>3818</v>
      </c>
      <c r="K1" s="343" t="s">
        <v>3819</v>
      </c>
      <c r="L1" s="343" t="s">
        <v>3820</v>
      </c>
      <c r="M1" s="344" t="s">
        <v>3816</v>
      </c>
      <c r="N1" s="345"/>
      <c r="O1" s="344" t="s">
        <v>3821</v>
      </c>
      <c r="P1" s="344" t="s">
        <v>3822</v>
      </c>
      <c r="Q1" s="344" t="s">
        <v>3795</v>
      </c>
      <c r="R1" s="344" t="s">
        <v>3823</v>
      </c>
      <c r="S1" s="344" t="s">
        <v>3816</v>
      </c>
      <c r="T1" s="345"/>
      <c r="U1" s="343" t="s">
        <v>3824</v>
      </c>
      <c r="V1" s="343" t="s">
        <v>3825</v>
      </c>
      <c r="W1" s="343" t="s">
        <v>3826</v>
      </c>
      <c r="X1" s="343" t="s">
        <v>3827</v>
      </c>
      <c r="Y1" s="344" t="s">
        <v>3816</v>
      </c>
      <c r="Z1" s="345"/>
      <c r="AA1" s="344" t="s">
        <v>3828</v>
      </c>
      <c r="AB1" s="344" t="s">
        <v>3762</v>
      </c>
      <c r="AC1" s="344" t="s">
        <v>3763</v>
      </c>
      <c r="AD1" s="344" t="s">
        <v>3829</v>
      </c>
      <c r="AE1" s="344" t="s">
        <v>3816</v>
      </c>
      <c r="AF1" s="345"/>
      <c r="AG1" s="343" t="s">
        <v>3830</v>
      </c>
      <c r="AH1" s="343" t="s">
        <v>3831</v>
      </c>
      <c r="AI1" s="343" t="s">
        <v>3832</v>
      </c>
      <c r="AJ1" s="343" t="s">
        <v>3833</v>
      </c>
      <c r="AK1" s="344" t="s">
        <v>3816</v>
      </c>
      <c r="AL1" s="345"/>
      <c r="AM1" s="344" t="s">
        <v>3834</v>
      </c>
      <c r="AN1" s="344" t="s">
        <v>3764</v>
      </c>
      <c r="AO1" s="344" t="s">
        <v>3809</v>
      </c>
      <c r="AP1" s="344" t="s">
        <v>3810</v>
      </c>
      <c r="AQ1" s="344" t="s">
        <v>3816</v>
      </c>
      <c r="AR1" s="345"/>
      <c r="AS1" s="344" t="s">
        <v>3958</v>
      </c>
      <c r="AT1" s="344" t="s">
        <v>3959</v>
      </c>
      <c r="AU1" s="344" t="s">
        <v>3960</v>
      </c>
      <c r="AV1" s="344" t="s">
        <v>3961</v>
      </c>
      <c r="AW1" s="344" t="s">
        <v>3816</v>
      </c>
      <c r="AX1" s="344"/>
      <c r="AY1" s="344" t="s">
        <v>3962</v>
      </c>
      <c r="AZ1" s="344" t="s">
        <v>3963</v>
      </c>
      <c r="BA1" s="344" t="s">
        <v>3964</v>
      </c>
      <c r="BB1" s="344" t="s">
        <v>3965</v>
      </c>
      <c r="BC1" s="344" t="s">
        <v>3816</v>
      </c>
      <c r="BD1" s="344"/>
      <c r="BE1" s="344" t="s">
        <v>3966</v>
      </c>
      <c r="BF1" s="344" t="s">
        <v>3967</v>
      </c>
      <c r="BG1" s="344" t="s">
        <v>3968</v>
      </c>
      <c r="BH1" s="344" t="s">
        <v>3969</v>
      </c>
      <c r="BI1" s="344" t="s">
        <v>3816</v>
      </c>
      <c r="BJ1" s="344"/>
      <c r="BK1" s="344" t="s">
        <v>7358</v>
      </c>
      <c r="BL1" s="344" t="s">
        <v>7359</v>
      </c>
      <c r="BM1" s="344" t="s">
        <v>7360</v>
      </c>
      <c r="BN1" s="344" t="s">
        <v>7361</v>
      </c>
      <c r="BO1" s="344" t="s">
        <v>3816</v>
      </c>
      <c r="BP1" s="345"/>
      <c r="BQ1" s="344" t="s">
        <v>7362</v>
      </c>
      <c r="BR1" s="344" t="s">
        <v>7363</v>
      </c>
      <c r="BS1" s="344" t="s">
        <v>7364</v>
      </c>
      <c r="BT1" s="344" t="s">
        <v>7365</v>
      </c>
      <c r="BU1" s="344" t="s">
        <v>3816</v>
      </c>
      <c r="BV1" s="345"/>
      <c r="BW1" s="344" t="s">
        <v>7366</v>
      </c>
      <c r="BX1" s="344" t="s">
        <v>7367</v>
      </c>
      <c r="BY1" s="344" t="s">
        <v>7368</v>
      </c>
      <c r="BZ1" s="344" t="s">
        <v>7369</v>
      </c>
      <c r="CA1" s="344" t="s">
        <v>3816</v>
      </c>
    </row>
    <row r="2" spans="1:79">
      <c r="A2" s="343">
        <v>1</v>
      </c>
      <c r="B2" s="343"/>
      <c r="C2" s="343"/>
      <c r="D2" s="343"/>
      <c r="E2" s="343"/>
      <c r="F2" s="343">
        <v>246.8</v>
      </c>
      <c r="G2" s="343"/>
      <c r="H2" s="345"/>
      <c r="I2" s="343">
        <v>271.3</v>
      </c>
      <c r="J2" s="343">
        <v>273.8</v>
      </c>
      <c r="K2" s="343">
        <v>246.8</v>
      </c>
      <c r="L2" s="343">
        <v>281.2</v>
      </c>
      <c r="M2" s="348">
        <f>AVERAGE(I2:L2)</f>
        <v>268.27500000000003</v>
      </c>
      <c r="N2" s="345"/>
      <c r="O2" s="347">
        <v>299.5</v>
      </c>
      <c r="P2" s="347">
        <v>300.89999999999998</v>
      </c>
      <c r="Q2" s="347">
        <v>311.60000000000002</v>
      </c>
      <c r="R2" s="347">
        <v>319.8</v>
      </c>
      <c r="S2" s="348">
        <f>AVERAGE(O2:R2)</f>
        <v>307.95</v>
      </c>
      <c r="T2" s="345"/>
      <c r="U2" s="343">
        <v>344.6</v>
      </c>
      <c r="V2" s="343">
        <v>354.4</v>
      </c>
      <c r="W2" s="343">
        <v>358.3</v>
      </c>
      <c r="X2" s="343">
        <v>362</v>
      </c>
      <c r="Y2" s="348">
        <f>AVERAGE(U2:X2)</f>
        <v>354.82499999999999</v>
      </c>
      <c r="Z2" s="345"/>
      <c r="AA2" s="343">
        <v>406.7</v>
      </c>
      <c r="AB2" s="343">
        <v>423.4</v>
      </c>
      <c r="AC2" s="343">
        <v>442.6</v>
      </c>
      <c r="AD2" s="343">
        <v>450.5</v>
      </c>
      <c r="AE2" s="348">
        <f>AVERAGE(AA2:AD2)</f>
        <v>430.79999999999995</v>
      </c>
      <c r="AF2" s="345"/>
      <c r="AG2" s="343">
        <v>516.79999999999995</v>
      </c>
      <c r="AH2" s="343">
        <v>526</v>
      </c>
      <c r="AI2" s="343">
        <v>537.20000000000005</v>
      </c>
      <c r="AJ2" s="343">
        <v>547.1</v>
      </c>
      <c r="AK2" s="348">
        <f>AVERAGE(AG2:AJ2)</f>
        <v>531.77499999999998</v>
      </c>
      <c r="AL2" s="345"/>
      <c r="AM2" s="349">
        <v>649.1</v>
      </c>
      <c r="AN2" s="349">
        <v>660.1</v>
      </c>
      <c r="AO2" s="350">
        <v>670.8</v>
      </c>
      <c r="AP2" s="350">
        <v>681.5</v>
      </c>
      <c r="AQ2" s="348">
        <f>AVERAGE(AM2:AP2)</f>
        <v>665.375</v>
      </c>
      <c r="AR2" s="345"/>
      <c r="AS2" s="343">
        <v>755.6</v>
      </c>
      <c r="AT2" s="343">
        <v>762.3</v>
      </c>
      <c r="AU2" s="343"/>
      <c r="AV2" s="343"/>
      <c r="AW2" s="343"/>
      <c r="AX2" s="344"/>
      <c r="AY2" s="343"/>
      <c r="AZ2" s="343"/>
      <c r="BA2" s="343"/>
      <c r="BB2" s="343"/>
      <c r="BC2" s="343"/>
      <c r="BD2" s="344"/>
      <c r="BE2" s="343"/>
      <c r="BF2" s="343"/>
      <c r="BG2" s="343"/>
      <c r="BH2" s="343"/>
      <c r="BI2" s="343"/>
      <c r="BJ2" s="344"/>
      <c r="BK2" s="343"/>
      <c r="BL2" s="343"/>
      <c r="BM2" s="343"/>
      <c r="BN2" s="343"/>
      <c r="BO2" s="343"/>
      <c r="BP2" s="345"/>
      <c r="BQ2" s="343"/>
      <c r="BR2" s="343"/>
      <c r="BS2" s="343"/>
      <c r="BT2" s="343"/>
      <c r="BU2" s="343"/>
      <c r="BV2" s="345"/>
      <c r="BW2" s="343"/>
      <c r="BX2" s="343"/>
      <c r="BY2" s="343"/>
      <c r="BZ2" s="343"/>
    </row>
    <row r="3" spans="1:79">
      <c r="A3" s="343">
        <v>2</v>
      </c>
      <c r="B3" s="343"/>
      <c r="C3" s="343"/>
      <c r="D3" s="343"/>
      <c r="E3" s="343"/>
      <c r="F3" s="343">
        <v>232.6</v>
      </c>
      <c r="G3" s="343"/>
      <c r="H3" s="345"/>
      <c r="I3" s="343">
        <v>251.1</v>
      </c>
      <c r="J3" s="343">
        <v>254.1</v>
      </c>
      <c r="K3" s="343">
        <v>258</v>
      </c>
      <c r="L3" s="343">
        <v>261.3</v>
      </c>
      <c r="M3" s="348">
        <f t="shared" ref="M3:M31" si="0">AVERAGE(I3:L3)</f>
        <v>256.125</v>
      </c>
      <c r="N3" s="345"/>
      <c r="O3" s="347">
        <v>279.39999999999998</v>
      </c>
      <c r="P3" s="347">
        <v>281.10000000000002</v>
      </c>
      <c r="Q3" s="347">
        <v>287.10000000000002</v>
      </c>
      <c r="R3" s="347">
        <v>303.2</v>
      </c>
      <c r="S3" s="348">
        <f t="shared" ref="S3:S31" si="1">AVERAGE(O3:R3)</f>
        <v>287.7</v>
      </c>
      <c r="T3" s="345"/>
      <c r="U3" s="343">
        <v>323.8</v>
      </c>
      <c r="V3" s="343">
        <v>331.5</v>
      </c>
      <c r="W3" s="343">
        <v>287.2</v>
      </c>
      <c r="X3" s="343">
        <v>344.4</v>
      </c>
      <c r="Y3" s="348">
        <f t="shared" ref="Y3:Y31" si="2">AVERAGE(U3:X3)</f>
        <v>321.72500000000002</v>
      </c>
      <c r="Z3" s="345"/>
      <c r="AA3" s="343">
        <v>381.9</v>
      </c>
      <c r="AB3" s="343">
        <v>397.6</v>
      </c>
      <c r="AC3" s="343">
        <v>423</v>
      </c>
      <c r="AD3" s="343">
        <v>433.5</v>
      </c>
      <c r="AE3" s="348">
        <f t="shared" ref="AE3:AE31" si="3">AVERAGE(AA3:AD3)</f>
        <v>409</v>
      </c>
      <c r="AF3" s="345"/>
      <c r="AG3" s="343">
        <v>489.3</v>
      </c>
      <c r="AH3" s="343">
        <v>497.4</v>
      </c>
      <c r="AI3" s="343">
        <v>506.4</v>
      </c>
      <c r="AJ3" s="343">
        <v>518.1</v>
      </c>
      <c r="AK3" s="348">
        <f t="shared" ref="AK3:AK31" si="4">AVERAGE(AG3:AJ3)</f>
        <v>502.79999999999995</v>
      </c>
      <c r="AL3" s="345"/>
      <c r="AM3" s="349">
        <v>599.1</v>
      </c>
      <c r="AN3" s="349">
        <v>608.29999999999995</v>
      </c>
      <c r="AO3" s="350">
        <v>617</v>
      </c>
      <c r="AP3" s="350">
        <v>625</v>
      </c>
      <c r="AQ3" s="348">
        <f t="shared" ref="AQ3:AQ31" si="5">AVERAGE(AM3:AP3)</f>
        <v>612.35</v>
      </c>
      <c r="AR3" s="345"/>
      <c r="AS3" s="343">
        <v>682.2</v>
      </c>
      <c r="AT3" s="343">
        <v>688</v>
      </c>
      <c r="AU3" s="343"/>
      <c r="AV3" s="343"/>
      <c r="AW3" s="343"/>
      <c r="AX3" s="344"/>
      <c r="AY3" s="343"/>
      <c r="AZ3" s="343"/>
      <c r="BA3" s="343"/>
      <c r="BB3" s="343"/>
      <c r="BC3" s="343"/>
      <c r="BD3" s="344"/>
      <c r="BE3" s="343"/>
      <c r="BF3" s="343"/>
      <c r="BG3" s="343"/>
      <c r="BH3" s="343"/>
      <c r="BI3" s="343"/>
      <c r="BJ3" s="344"/>
      <c r="BK3" s="343"/>
      <c r="BL3" s="343"/>
      <c r="BM3" s="343"/>
      <c r="BN3" s="343"/>
      <c r="BO3" s="343"/>
      <c r="BP3" s="345"/>
      <c r="BQ3" s="343"/>
      <c r="BR3" s="343"/>
      <c r="BS3" s="343"/>
      <c r="BT3" s="343"/>
      <c r="BU3" s="343"/>
      <c r="BV3" s="345"/>
      <c r="BW3" s="343"/>
      <c r="BX3" s="343"/>
      <c r="BY3" s="343"/>
      <c r="BZ3" s="343"/>
    </row>
    <row r="4" spans="1:79">
      <c r="A4" s="343">
        <v>3</v>
      </c>
      <c r="B4" s="343"/>
      <c r="C4" s="343"/>
      <c r="D4" s="343"/>
      <c r="E4" s="343"/>
      <c r="F4" s="343">
        <v>251</v>
      </c>
      <c r="G4" s="343"/>
      <c r="H4" s="345"/>
      <c r="I4" s="343">
        <v>259.89999999999998</v>
      </c>
      <c r="J4" s="343">
        <v>265.60000000000002</v>
      </c>
      <c r="K4" s="343">
        <v>266.60000000000002</v>
      </c>
      <c r="L4" s="343">
        <v>267.39999999999998</v>
      </c>
      <c r="M4" s="348">
        <f t="shared" si="0"/>
        <v>264.875</v>
      </c>
      <c r="N4" s="345"/>
      <c r="O4" s="347">
        <v>282.10000000000002</v>
      </c>
      <c r="P4" s="347">
        <v>283.5</v>
      </c>
      <c r="Q4" s="347">
        <v>283.5</v>
      </c>
      <c r="R4" s="347">
        <v>365</v>
      </c>
      <c r="S4" s="348">
        <f t="shared" si="1"/>
        <v>303.52499999999998</v>
      </c>
      <c r="T4" s="345"/>
      <c r="U4" s="343">
        <v>368.7</v>
      </c>
      <c r="V4" s="343">
        <v>386.9</v>
      </c>
      <c r="W4" s="343">
        <v>276.8</v>
      </c>
      <c r="X4" s="343">
        <v>436</v>
      </c>
      <c r="Y4" s="348">
        <f t="shared" si="2"/>
        <v>367.09999999999997</v>
      </c>
      <c r="Z4" s="345"/>
      <c r="AA4" s="343">
        <v>471</v>
      </c>
      <c r="AB4" s="343">
        <v>503.2</v>
      </c>
      <c r="AC4" s="343">
        <v>566.6</v>
      </c>
      <c r="AD4" s="343">
        <v>597</v>
      </c>
      <c r="AE4" s="348">
        <f t="shared" si="3"/>
        <v>534.45000000000005</v>
      </c>
      <c r="AF4" s="345"/>
      <c r="AG4" s="343">
        <v>645</v>
      </c>
      <c r="AH4" s="343">
        <v>662.9</v>
      </c>
      <c r="AI4" s="343">
        <v>674.8</v>
      </c>
      <c r="AJ4" s="343">
        <v>686.8</v>
      </c>
      <c r="AK4" s="348">
        <f t="shared" si="4"/>
        <v>667.375</v>
      </c>
      <c r="AL4" s="345"/>
      <c r="AM4" s="349">
        <v>755.7</v>
      </c>
      <c r="AN4" s="349">
        <v>771.5</v>
      </c>
      <c r="AO4" s="350">
        <v>776.4</v>
      </c>
      <c r="AP4" s="350">
        <v>783.3</v>
      </c>
      <c r="AQ4" s="348">
        <f t="shared" si="5"/>
        <v>771.72499999999991</v>
      </c>
      <c r="AR4" s="345"/>
      <c r="AS4" s="343">
        <v>835.1</v>
      </c>
      <c r="AT4" s="343">
        <v>839.1</v>
      </c>
      <c r="AU4" s="343"/>
      <c r="AV4" s="343"/>
      <c r="AW4" s="343"/>
      <c r="AX4" s="344"/>
      <c r="AY4" s="343"/>
      <c r="AZ4" s="343"/>
      <c r="BA4" s="343"/>
      <c r="BB4" s="343"/>
      <c r="BC4" s="343"/>
      <c r="BD4" s="344"/>
      <c r="BE4" s="343"/>
      <c r="BF4" s="343"/>
      <c r="BG4" s="343"/>
      <c r="BH4" s="343"/>
      <c r="BI4" s="343"/>
      <c r="BJ4" s="344"/>
      <c r="BK4" s="343"/>
      <c r="BL4" s="343"/>
      <c r="BM4" s="343"/>
      <c r="BN4" s="343"/>
      <c r="BO4" s="343"/>
      <c r="BP4" s="345"/>
      <c r="BQ4" s="343"/>
      <c r="BR4" s="343"/>
      <c r="BS4" s="343"/>
      <c r="BT4" s="343"/>
      <c r="BU4" s="343"/>
      <c r="BV4" s="345"/>
      <c r="BW4" s="343"/>
      <c r="BX4" s="343"/>
      <c r="BY4" s="343"/>
      <c r="BZ4" s="343"/>
    </row>
    <row r="5" spans="1:79">
      <c r="A5" s="343">
        <v>4</v>
      </c>
      <c r="B5" s="343"/>
      <c r="C5" s="343"/>
      <c r="D5" s="343"/>
      <c r="E5" s="343"/>
      <c r="F5" s="343">
        <v>214.5</v>
      </c>
      <c r="G5" s="343"/>
      <c r="H5" s="345"/>
      <c r="I5" s="343">
        <v>227.3</v>
      </c>
      <c r="J5" s="343">
        <v>228.5</v>
      </c>
      <c r="K5" s="343">
        <v>232.1</v>
      </c>
      <c r="L5" s="343">
        <v>233.9</v>
      </c>
      <c r="M5" s="348">
        <f t="shared" si="0"/>
        <v>230.45</v>
      </c>
      <c r="N5" s="345"/>
      <c r="O5" s="347">
        <v>243.4</v>
      </c>
      <c r="P5" s="347">
        <v>244.5</v>
      </c>
      <c r="Q5" s="347">
        <v>247</v>
      </c>
      <c r="R5" s="347">
        <v>263.89999999999998</v>
      </c>
      <c r="S5" s="348">
        <f t="shared" si="1"/>
        <v>249.7</v>
      </c>
      <c r="T5" s="345"/>
      <c r="U5" s="343">
        <v>278.89999999999998</v>
      </c>
      <c r="V5" s="343">
        <v>285.2</v>
      </c>
      <c r="W5" s="343">
        <v>296.5</v>
      </c>
      <c r="X5" s="343">
        <v>318.39999999999998</v>
      </c>
      <c r="Y5" s="348">
        <f t="shared" si="2"/>
        <v>294.75</v>
      </c>
      <c r="Z5" s="345"/>
      <c r="AA5" s="343">
        <v>341.3</v>
      </c>
      <c r="AB5" s="343">
        <v>355</v>
      </c>
      <c r="AC5" s="343">
        <v>371.8</v>
      </c>
      <c r="AD5" s="343">
        <v>385.8</v>
      </c>
      <c r="AE5" s="348">
        <f t="shared" si="3"/>
        <v>363.47499999999997</v>
      </c>
      <c r="AF5" s="345"/>
      <c r="AG5" s="343">
        <v>423.7</v>
      </c>
      <c r="AH5" s="343">
        <v>428.9</v>
      </c>
      <c r="AI5" s="343">
        <v>445.5</v>
      </c>
      <c r="AJ5" s="343">
        <v>453.7</v>
      </c>
      <c r="AK5" s="348">
        <f t="shared" si="4"/>
        <v>437.95</v>
      </c>
      <c r="AL5" s="345"/>
      <c r="AM5" s="349">
        <v>500.7</v>
      </c>
      <c r="AN5" s="349">
        <v>518.29999999999995</v>
      </c>
      <c r="AO5" s="350">
        <v>535.4</v>
      </c>
      <c r="AP5" s="350">
        <v>537.20000000000005</v>
      </c>
      <c r="AQ5" s="348">
        <f t="shared" si="5"/>
        <v>522.90000000000009</v>
      </c>
      <c r="AR5" s="345"/>
      <c r="AS5" s="343">
        <v>558.79999999999995</v>
      </c>
      <c r="AT5" s="343">
        <v>564.29999999999995</v>
      </c>
      <c r="AU5" s="343"/>
      <c r="AV5" s="343"/>
      <c r="AW5" s="343"/>
      <c r="AX5" s="344"/>
      <c r="AY5" s="343"/>
      <c r="AZ5" s="343"/>
      <c r="BA5" s="343"/>
      <c r="BB5" s="343"/>
      <c r="BC5" s="343"/>
      <c r="BD5" s="344"/>
      <c r="BE5" s="343"/>
      <c r="BF5" s="343"/>
      <c r="BG5" s="343"/>
      <c r="BH5" s="343"/>
      <c r="BI5" s="343"/>
      <c r="BJ5" s="344"/>
      <c r="BK5" s="343"/>
      <c r="BL5" s="343"/>
      <c r="BM5" s="343"/>
      <c r="BN5" s="343"/>
      <c r="BO5" s="343"/>
      <c r="BP5" s="345"/>
      <c r="BQ5" s="343"/>
      <c r="BR5" s="343"/>
      <c r="BS5" s="343"/>
      <c r="BT5" s="343"/>
      <c r="BU5" s="343"/>
      <c r="BV5" s="345"/>
      <c r="BW5" s="343"/>
      <c r="BX5" s="343"/>
      <c r="BY5" s="343"/>
      <c r="BZ5" s="343"/>
    </row>
    <row r="6" spans="1:79" s="356" customFormat="1">
      <c r="A6" s="351">
        <v>5</v>
      </c>
      <c r="B6" s="351"/>
      <c r="C6" s="351"/>
      <c r="D6" s="351"/>
      <c r="E6" s="351"/>
      <c r="F6" s="351">
        <v>210.2</v>
      </c>
      <c r="G6" s="351"/>
      <c r="H6" s="351"/>
      <c r="I6" s="351">
        <v>215.7</v>
      </c>
      <c r="J6" s="351">
        <v>216.4</v>
      </c>
      <c r="K6" s="351">
        <v>218.2</v>
      </c>
      <c r="L6" s="351">
        <v>219.5</v>
      </c>
      <c r="M6" s="348">
        <f t="shared" si="0"/>
        <v>217.45</v>
      </c>
      <c r="N6" s="351"/>
      <c r="O6" s="352">
        <v>247.3</v>
      </c>
      <c r="P6" s="352">
        <v>248.3</v>
      </c>
      <c r="Q6" s="352">
        <v>249.8</v>
      </c>
      <c r="R6" s="352">
        <v>255.2</v>
      </c>
      <c r="S6" s="353">
        <f t="shared" si="1"/>
        <v>250.15000000000003</v>
      </c>
      <c r="T6" s="351"/>
      <c r="U6" s="351">
        <v>268.89999999999998</v>
      </c>
      <c r="V6" s="351">
        <v>271.10000000000002</v>
      </c>
      <c r="W6" s="351">
        <v>300.2</v>
      </c>
      <c r="X6" s="351">
        <v>288.5</v>
      </c>
      <c r="Y6" s="353">
        <f t="shared" si="2"/>
        <v>282.17500000000001</v>
      </c>
      <c r="Z6" s="351"/>
      <c r="AA6" s="351">
        <v>308.8</v>
      </c>
      <c r="AB6" s="351">
        <v>327.60000000000002</v>
      </c>
      <c r="AC6" s="351">
        <v>342.8</v>
      </c>
      <c r="AD6" s="351">
        <v>348.4</v>
      </c>
      <c r="AE6" s="353">
        <f t="shared" si="3"/>
        <v>331.9</v>
      </c>
      <c r="AF6" s="351"/>
      <c r="AG6" s="351">
        <v>378.4</v>
      </c>
      <c r="AH6" s="351">
        <v>382</v>
      </c>
      <c r="AI6" s="351">
        <v>393.1</v>
      </c>
      <c r="AJ6" s="351">
        <v>397.5</v>
      </c>
      <c r="AK6" s="353">
        <f t="shared" si="4"/>
        <v>387.75</v>
      </c>
      <c r="AL6" s="351"/>
      <c r="AM6" s="354">
        <v>440.9</v>
      </c>
      <c r="AN6" s="354">
        <v>448.4</v>
      </c>
      <c r="AO6" s="355">
        <v>452.8</v>
      </c>
      <c r="AP6" s="355">
        <v>456.3</v>
      </c>
      <c r="AQ6" s="353">
        <f t="shared" si="5"/>
        <v>449.59999999999997</v>
      </c>
      <c r="AR6" s="351"/>
      <c r="AS6" s="351">
        <v>479.8</v>
      </c>
      <c r="AT6" s="351">
        <v>482.1</v>
      </c>
      <c r="AU6" s="351"/>
      <c r="AV6" s="351"/>
      <c r="AW6" s="351"/>
      <c r="AX6" s="344"/>
      <c r="AY6" s="351"/>
      <c r="AZ6" s="351"/>
      <c r="BA6" s="351"/>
      <c r="BB6" s="351"/>
      <c r="BC6" s="351"/>
      <c r="BD6" s="344"/>
      <c r="BE6" s="351"/>
      <c r="BF6" s="351"/>
      <c r="BG6" s="351"/>
      <c r="BH6" s="351"/>
      <c r="BI6" s="351"/>
      <c r="BJ6" s="344"/>
      <c r="BK6" s="351"/>
      <c r="BL6" s="351"/>
      <c r="BM6" s="351"/>
      <c r="BN6" s="351"/>
      <c r="BO6" s="351"/>
      <c r="BP6" s="345"/>
      <c r="BQ6" s="351"/>
      <c r="BR6" s="351"/>
      <c r="BS6" s="351"/>
      <c r="BT6" s="351"/>
      <c r="BU6" s="351"/>
      <c r="BV6" s="345"/>
      <c r="BW6" s="351"/>
      <c r="BX6" s="351"/>
      <c r="BY6" s="351"/>
      <c r="BZ6" s="351"/>
    </row>
    <row r="7" spans="1:79">
      <c r="A7" s="343">
        <v>6</v>
      </c>
      <c r="B7" s="343"/>
      <c r="C7" s="343"/>
      <c r="D7" s="343"/>
      <c r="E7" s="343"/>
      <c r="F7" s="343">
        <v>206.1</v>
      </c>
      <c r="G7" s="343"/>
      <c r="H7" s="345"/>
      <c r="I7" s="343">
        <v>205.5</v>
      </c>
      <c r="J7" s="343">
        <v>215</v>
      </c>
      <c r="K7" s="343">
        <v>215.5</v>
      </c>
      <c r="L7" s="343">
        <v>218</v>
      </c>
      <c r="M7" s="348">
        <f t="shared" si="0"/>
        <v>213.5</v>
      </c>
      <c r="N7" s="345"/>
      <c r="O7" s="347">
        <v>234.1</v>
      </c>
      <c r="P7" s="347">
        <v>237.5</v>
      </c>
      <c r="Q7" s="347">
        <v>251.9</v>
      </c>
      <c r="R7" s="347">
        <v>256.2</v>
      </c>
      <c r="S7" s="348">
        <f t="shared" si="1"/>
        <v>244.92500000000001</v>
      </c>
      <c r="T7" s="345"/>
      <c r="U7" s="343">
        <v>269.60000000000002</v>
      </c>
      <c r="V7" s="343">
        <v>281.7</v>
      </c>
      <c r="W7" s="343">
        <v>309.8</v>
      </c>
      <c r="X7" s="343">
        <v>313.89999999999998</v>
      </c>
      <c r="Y7" s="348">
        <f t="shared" si="2"/>
        <v>293.75</v>
      </c>
      <c r="Z7" s="345"/>
      <c r="AA7" s="343">
        <v>342.3</v>
      </c>
      <c r="AB7" s="343">
        <v>381.8</v>
      </c>
      <c r="AC7" s="343">
        <v>430.6</v>
      </c>
      <c r="AD7" s="343">
        <v>446.5</v>
      </c>
      <c r="AE7" s="348">
        <f t="shared" si="3"/>
        <v>400.3</v>
      </c>
      <c r="AF7" s="345"/>
      <c r="AG7" s="343">
        <v>464.7</v>
      </c>
      <c r="AH7" s="343">
        <v>464.6</v>
      </c>
      <c r="AI7" s="343">
        <v>508.8</v>
      </c>
      <c r="AJ7" s="343">
        <v>510</v>
      </c>
      <c r="AK7" s="348">
        <f t="shared" si="4"/>
        <v>487.02499999999998</v>
      </c>
      <c r="AL7" s="345"/>
      <c r="AM7" s="349">
        <v>563.79999999999995</v>
      </c>
      <c r="AN7" s="349">
        <v>559.70000000000005</v>
      </c>
      <c r="AO7" s="350">
        <v>560.20000000000005</v>
      </c>
      <c r="AP7" s="350">
        <v>540.79999999999995</v>
      </c>
      <c r="AQ7" s="348">
        <f t="shared" si="5"/>
        <v>556.125</v>
      </c>
      <c r="AR7" s="345"/>
      <c r="AS7" s="343">
        <v>554.5</v>
      </c>
      <c r="AT7" s="343">
        <v>553.5</v>
      </c>
      <c r="AU7" s="343"/>
      <c r="AV7" s="343"/>
      <c r="AW7" s="343"/>
      <c r="AX7" s="344"/>
      <c r="AY7" s="343"/>
      <c r="AZ7" s="343"/>
      <c r="BA7" s="343"/>
      <c r="BB7" s="343"/>
      <c r="BC7" s="343"/>
      <c r="BD7" s="344"/>
      <c r="BE7" s="343"/>
      <c r="BF7" s="343"/>
      <c r="BG7" s="343"/>
      <c r="BH7" s="343"/>
      <c r="BI7" s="343"/>
      <c r="BJ7" s="344"/>
      <c r="BK7" s="343"/>
      <c r="BL7" s="343"/>
      <c r="BM7" s="343"/>
      <c r="BN7" s="343"/>
      <c r="BO7" s="343"/>
      <c r="BP7" s="345"/>
      <c r="BQ7" s="343"/>
      <c r="BR7" s="343"/>
      <c r="BS7" s="343"/>
      <c r="BT7" s="343"/>
      <c r="BU7" s="343"/>
      <c r="BV7" s="345"/>
      <c r="BW7" s="343"/>
      <c r="BX7" s="343"/>
      <c r="BY7" s="343"/>
      <c r="BZ7" s="343"/>
    </row>
    <row r="8" spans="1:79">
      <c r="A8" s="343">
        <v>7</v>
      </c>
      <c r="B8" s="343"/>
      <c r="C8" s="343"/>
      <c r="D8" s="343"/>
      <c r="E8" s="343"/>
      <c r="F8" s="343">
        <v>204</v>
      </c>
      <c r="G8" s="343"/>
      <c r="H8" s="345"/>
      <c r="I8" s="343">
        <v>188.9</v>
      </c>
      <c r="J8" s="343">
        <v>194.7</v>
      </c>
      <c r="K8" s="343">
        <v>189.5</v>
      </c>
      <c r="L8" s="343">
        <v>218.8</v>
      </c>
      <c r="M8" s="348">
        <f t="shared" si="0"/>
        <v>197.97500000000002</v>
      </c>
      <c r="N8" s="345"/>
      <c r="O8" s="347">
        <v>240.5</v>
      </c>
      <c r="P8" s="347">
        <v>249.1</v>
      </c>
      <c r="Q8" s="347">
        <v>271.39999999999998</v>
      </c>
      <c r="R8" s="347">
        <v>266.60000000000002</v>
      </c>
      <c r="S8" s="348">
        <f t="shared" si="1"/>
        <v>256.89999999999998</v>
      </c>
      <c r="T8" s="345"/>
      <c r="U8" s="343">
        <v>273</v>
      </c>
      <c r="V8" s="343">
        <v>289.7</v>
      </c>
      <c r="W8" s="343">
        <v>318.89999999999998</v>
      </c>
      <c r="X8" s="343">
        <v>350.4</v>
      </c>
      <c r="Y8" s="348">
        <f t="shared" si="2"/>
        <v>308</v>
      </c>
      <c r="Z8" s="345"/>
      <c r="AA8" s="343">
        <v>406.3</v>
      </c>
      <c r="AB8" s="343">
        <v>507.2</v>
      </c>
      <c r="AC8" s="343">
        <v>584.20000000000005</v>
      </c>
      <c r="AD8" s="343">
        <v>583.9</v>
      </c>
      <c r="AE8" s="348">
        <f t="shared" si="3"/>
        <v>520.4</v>
      </c>
      <c r="AF8" s="345"/>
      <c r="AG8" s="343">
        <v>586.70000000000005</v>
      </c>
      <c r="AH8" s="343">
        <v>585.5</v>
      </c>
      <c r="AI8" s="343">
        <v>576.5</v>
      </c>
      <c r="AJ8" s="343">
        <v>540.1</v>
      </c>
      <c r="AK8" s="348">
        <f t="shared" si="4"/>
        <v>572.20000000000005</v>
      </c>
      <c r="AL8" s="345"/>
      <c r="AM8" s="349">
        <v>587.1</v>
      </c>
      <c r="AN8" s="349">
        <v>569.70000000000005</v>
      </c>
      <c r="AO8" s="350">
        <v>566.70000000000005</v>
      </c>
      <c r="AP8" s="350">
        <v>523.20000000000005</v>
      </c>
      <c r="AQ8" s="348">
        <f t="shared" si="5"/>
        <v>561.67500000000007</v>
      </c>
      <c r="AR8" s="345"/>
      <c r="AS8" s="343">
        <v>492.1</v>
      </c>
      <c r="AT8" s="343">
        <v>475.4</v>
      </c>
      <c r="AU8" s="343"/>
      <c r="AV8" s="343"/>
      <c r="AW8" s="343"/>
      <c r="AX8" s="344"/>
      <c r="AY8" s="343"/>
      <c r="AZ8" s="343"/>
      <c r="BA8" s="343"/>
      <c r="BB8" s="343"/>
      <c r="BC8" s="343"/>
      <c r="BD8" s="344"/>
      <c r="BE8" s="343"/>
      <c r="BF8" s="343"/>
      <c r="BG8" s="343"/>
      <c r="BH8" s="343"/>
      <c r="BI8" s="343"/>
      <c r="BJ8" s="344"/>
      <c r="BK8" s="343"/>
      <c r="BL8" s="343"/>
      <c r="BM8" s="343"/>
      <c r="BN8" s="343"/>
      <c r="BO8" s="343"/>
      <c r="BP8" s="345"/>
      <c r="BQ8" s="343"/>
      <c r="BR8" s="343"/>
      <c r="BS8" s="343"/>
      <c r="BT8" s="343"/>
      <c r="BU8" s="343"/>
      <c r="BV8" s="345"/>
      <c r="BW8" s="343"/>
      <c r="BX8" s="343"/>
      <c r="BY8" s="343"/>
      <c r="BZ8" s="343"/>
    </row>
    <row r="9" spans="1:79">
      <c r="A9" s="343">
        <v>8</v>
      </c>
      <c r="B9" s="343"/>
      <c r="C9" s="343"/>
      <c r="D9" s="343"/>
      <c r="E9" s="343"/>
      <c r="F9" s="343">
        <v>241.3</v>
      </c>
      <c r="G9" s="343"/>
      <c r="H9" s="345"/>
      <c r="I9" s="343">
        <v>246.5</v>
      </c>
      <c r="J9" s="343">
        <v>247.5</v>
      </c>
      <c r="K9" s="343">
        <v>249.3</v>
      </c>
      <c r="L9" s="343">
        <v>250.3</v>
      </c>
      <c r="M9" s="348">
        <f t="shared" si="0"/>
        <v>248.39999999999998</v>
      </c>
      <c r="N9" s="345"/>
      <c r="O9" s="347">
        <v>257.10000000000002</v>
      </c>
      <c r="P9" s="347">
        <v>258.10000000000002</v>
      </c>
      <c r="Q9" s="347">
        <v>261.7</v>
      </c>
      <c r="R9" s="347">
        <v>279.5</v>
      </c>
      <c r="S9" s="348">
        <f t="shared" si="1"/>
        <v>264.10000000000002</v>
      </c>
      <c r="T9" s="345"/>
      <c r="U9" s="343">
        <v>288.10000000000002</v>
      </c>
      <c r="V9" s="343">
        <v>306</v>
      </c>
      <c r="W9" s="343">
        <v>293.3</v>
      </c>
      <c r="X9" s="343">
        <v>326.60000000000002</v>
      </c>
      <c r="Y9" s="348">
        <f t="shared" si="2"/>
        <v>303.5</v>
      </c>
      <c r="Z9" s="345"/>
      <c r="AA9" s="343">
        <v>345.8</v>
      </c>
      <c r="AB9" s="343">
        <v>357.3</v>
      </c>
      <c r="AC9" s="343">
        <v>398.2</v>
      </c>
      <c r="AD9" s="343">
        <v>406.7</v>
      </c>
      <c r="AE9" s="348">
        <f t="shared" si="3"/>
        <v>377</v>
      </c>
      <c r="AF9" s="345"/>
      <c r="AG9" s="343">
        <v>441.9</v>
      </c>
      <c r="AH9" s="343">
        <v>459.7</v>
      </c>
      <c r="AI9" s="343">
        <v>472.5</v>
      </c>
      <c r="AJ9" s="343">
        <v>478.7</v>
      </c>
      <c r="AK9" s="348">
        <f t="shared" si="4"/>
        <v>463.2</v>
      </c>
      <c r="AL9" s="345"/>
      <c r="AM9" s="349">
        <v>511.3</v>
      </c>
      <c r="AN9" s="349">
        <v>559.20000000000005</v>
      </c>
      <c r="AO9" s="350">
        <v>558.29999999999995</v>
      </c>
      <c r="AP9" s="350">
        <v>560.5</v>
      </c>
      <c r="AQ9" s="348">
        <f t="shared" si="5"/>
        <v>547.32500000000005</v>
      </c>
      <c r="AR9" s="345"/>
      <c r="AS9" s="343">
        <v>577.79999999999995</v>
      </c>
      <c r="AT9" s="343">
        <v>580.5</v>
      </c>
      <c r="AU9" s="343"/>
      <c r="AV9" s="343"/>
      <c r="AW9" s="343"/>
      <c r="AX9" s="344"/>
      <c r="AY9" s="343"/>
      <c r="AZ9" s="343"/>
      <c r="BA9" s="343"/>
      <c r="BB9" s="343"/>
      <c r="BC9" s="343"/>
      <c r="BD9" s="344"/>
      <c r="BE9" s="343"/>
      <c r="BF9" s="343"/>
      <c r="BG9" s="343"/>
      <c r="BH9" s="343"/>
      <c r="BI9" s="343"/>
      <c r="BJ9" s="344"/>
      <c r="BK9" s="343"/>
      <c r="BL9" s="343"/>
      <c r="BM9" s="343"/>
      <c r="BN9" s="343"/>
      <c r="BO9" s="343"/>
      <c r="BP9" s="345"/>
      <c r="BQ9" s="343"/>
      <c r="BR9" s="343"/>
      <c r="BS9" s="343"/>
      <c r="BT9" s="343"/>
      <c r="BU9" s="343"/>
      <c r="BV9" s="345"/>
      <c r="BW9" s="343"/>
      <c r="BX9" s="343"/>
      <c r="BY9" s="343"/>
      <c r="BZ9" s="343"/>
    </row>
    <row r="10" spans="1:79">
      <c r="A10" s="343">
        <v>9</v>
      </c>
      <c r="B10" s="343"/>
      <c r="C10" s="343"/>
      <c r="D10" s="343"/>
      <c r="E10" s="343"/>
      <c r="F10" s="343">
        <v>201</v>
      </c>
      <c r="G10" s="343"/>
      <c r="H10" s="345"/>
      <c r="I10" s="343">
        <v>196.9</v>
      </c>
      <c r="J10" s="343">
        <v>213.4</v>
      </c>
      <c r="K10" s="343">
        <v>211.7</v>
      </c>
      <c r="L10" s="343">
        <v>218.4</v>
      </c>
      <c r="M10" s="348">
        <f t="shared" si="0"/>
        <v>210.1</v>
      </c>
      <c r="N10" s="345"/>
      <c r="O10" s="347">
        <v>231.1</v>
      </c>
      <c r="P10" s="347">
        <v>234.7</v>
      </c>
      <c r="Q10" s="347">
        <v>247.7</v>
      </c>
      <c r="R10" s="347">
        <v>257.60000000000002</v>
      </c>
      <c r="S10" s="348">
        <f t="shared" si="1"/>
        <v>242.77500000000001</v>
      </c>
      <c r="T10" s="345"/>
      <c r="U10" s="343">
        <v>275.2</v>
      </c>
      <c r="V10" s="343">
        <v>302.3</v>
      </c>
      <c r="W10" s="343">
        <v>418.7</v>
      </c>
      <c r="X10" s="343">
        <v>335.8</v>
      </c>
      <c r="Y10" s="348">
        <f t="shared" si="2"/>
        <v>333</v>
      </c>
      <c r="Z10" s="345"/>
      <c r="AA10" s="343">
        <v>352.4</v>
      </c>
      <c r="AB10" s="343">
        <v>404.1</v>
      </c>
      <c r="AC10" s="343">
        <v>498.1</v>
      </c>
      <c r="AD10" s="343">
        <v>546.79999999999995</v>
      </c>
      <c r="AE10" s="348">
        <f t="shared" si="3"/>
        <v>450.34999999999997</v>
      </c>
      <c r="AF10" s="345"/>
      <c r="AG10" s="343">
        <v>577</v>
      </c>
      <c r="AH10" s="343">
        <v>572.4</v>
      </c>
      <c r="AI10" s="343">
        <v>568.29999999999995</v>
      </c>
      <c r="AJ10" s="343">
        <v>561.70000000000005</v>
      </c>
      <c r="AK10" s="348">
        <f t="shared" si="4"/>
        <v>569.85</v>
      </c>
      <c r="AL10" s="345"/>
      <c r="AM10" s="349">
        <v>594.79999999999995</v>
      </c>
      <c r="AN10" s="349">
        <v>588.4</v>
      </c>
      <c r="AO10" s="350">
        <v>588.6</v>
      </c>
      <c r="AP10" s="350">
        <v>580.1</v>
      </c>
      <c r="AQ10" s="348">
        <f t="shared" si="5"/>
        <v>587.97499999999991</v>
      </c>
      <c r="AR10" s="345"/>
      <c r="AS10" s="343">
        <v>583.79999999999995</v>
      </c>
      <c r="AT10" s="343">
        <v>570</v>
      </c>
      <c r="AU10" s="343"/>
      <c r="AV10" s="343"/>
      <c r="AW10" s="343"/>
      <c r="AX10" s="344"/>
      <c r="AY10" s="343"/>
      <c r="AZ10" s="343"/>
      <c r="BA10" s="343"/>
      <c r="BB10" s="343"/>
      <c r="BC10" s="343"/>
      <c r="BD10" s="344"/>
      <c r="BE10" s="343"/>
      <c r="BF10" s="343"/>
      <c r="BG10" s="343"/>
      <c r="BH10" s="343"/>
      <c r="BI10" s="343"/>
      <c r="BJ10" s="344"/>
      <c r="BK10" s="343"/>
      <c r="BL10" s="343"/>
      <c r="BM10" s="343"/>
      <c r="BN10" s="343"/>
      <c r="BO10" s="343"/>
      <c r="BP10" s="345"/>
      <c r="BQ10" s="343"/>
      <c r="BR10" s="343"/>
      <c r="BS10" s="343"/>
      <c r="BT10" s="343"/>
      <c r="BU10" s="343"/>
      <c r="BV10" s="345"/>
      <c r="BW10" s="343"/>
      <c r="BX10" s="343"/>
      <c r="BY10" s="343"/>
      <c r="BZ10" s="343"/>
    </row>
    <row r="11" spans="1:79" s="362" customFormat="1">
      <c r="A11" s="357">
        <v>10</v>
      </c>
      <c r="B11" s="357"/>
      <c r="C11" s="357"/>
      <c r="D11" s="357"/>
      <c r="E11" s="357"/>
      <c r="F11" s="357">
        <v>223.3</v>
      </c>
      <c r="G11" s="357"/>
      <c r="H11" s="357"/>
      <c r="I11" s="357">
        <v>223.1</v>
      </c>
      <c r="J11" s="357">
        <v>222.4</v>
      </c>
      <c r="K11" s="357">
        <v>224.4</v>
      </c>
      <c r="L11" s="357">
        <v>225.8</v>
      </c>
      <c r="M11" s="348">
        <f t="shared" si="0"/>
        <v>223.92500000000001</v>
      </c>
      <c r="N11" s="357"/>
      <c r="O11" s="358">
        <v>241.9</v>
      </c>
      <c r="P11" s="358">
        <v>243.3</v>
      </c>
      <c r="Q11" s="358">
        <v>248.2</v>
      </c>
      <c r="R11" s="358">
        <v>266.2</v>
      </c>
      <c r="S11" s="359">
        <f t="shared" si="1"/>
        <v>249.90000000000003</v>
      </c>
      <c r="T11" s="357"/>
      <c r="U11" s="357">
        <v>277.2</v>
      </c>
      <c r="V11" s="357">
        <v>289.60000000000002</v>
      </c>
      <c r="W11" s="357">
        <v>350.8</v>
      </c>
      <c r="X11" s="357">
        <v>303.2</v>
      </c>
      <c r="Y11" s="359">
        <f t="shared" si="2"/>
        <v>305.2</v>
      </c>
      <c r="Z11" s="357"/>
      <c r="AA11" s="357">
        <v>323.60000000000002</v>
      </c>
      <c r="AB11" s="357">
        <v>339.7</v>
      </c>
      <c r="AC11" s="357">
        <v>368.5</v>
      </c>
      <c r="AD11" s="357">
        <v>376</v>
      </c>
      <c r="AE11" s="359">
        <f t="shared" si="3"/>
        <v>351.95</v>
      </c>
      <c r="AF11" s="357"/>
      <c r="AG11" s="357">
        <v>408.8</v>
      </c>
      <c r="AH11" s="357">
        <v>420.5</v>
      </c>
      <c r="AI11" s="357">
        <v>430.7</v>
      </c>
      <c r="AJ11" s="357">
        <v>436.5</v>
      </c>
      <c r="AK11" s="359">
        <f t="shared" si="4"/>
        <v>424.125</v>
      </c>
      <c r="AL11" s="357"/>
      <c r="AM11" s="360">
        <v>474.3</v>
      </c>
      <c r="AN11" s="360">
        <v>503.2</v>
      </c>
      <c r="AO11" s="361">
        <v>508.6</v>
      </c>
      <c r="AP11" s="361">
        <v>511.9</v>
      </c>
      <c r="AQ11" s="359">
        <f t="shared" si="5"/>
        <v>499.5</v>
      </c>
      <c r="AR11" s="357"/>
      <c r="AS11" s="357">
        <v>536.5</v>
      </c>
      <c r="AT11" s="357">
        <v>539.5</v>
      </c>
      <c r="AU11" s="357"/>
      <c r="AV11" s="357"/>
      <c r="AW11" s="357"/>
      <c r="AX11" s="344"/>
      <c r="AY11" s="357"/>
      <c r="AZ11" s="357"/>
      <c r="BA11" s="357"/>
      <c r="BB11" s="357"/>
      <c r="BC11" s="357"/>
      <c r="BD11" s="344"/>
      <c r="BE11" s="357"/>
      <c r="BF11" s="357"/>
      <c r="BG11" s="357"/>
      <c r="BH11" s="357"/>
      <c r="BI11" s="357"/>
      <c r="BJ11" s="344"/>
      <c r="BK11" s="357"/>
      <c r="BL11" s="357"/>
      <c r="BM11" s="357"/>
      <c r="BN11" s="357"/>
      <c r="BO11" s="357"/>
      <c r="BP11" s="345"/>
      <c r="BQ11" s="357"/>
      <c r="BR11" s="357"/>
      <c r="BS11" s="357"/>
      <c r="BT11" s="357"/>
      <c r="BU11" s="357"/>
      <c r="BV11" s="345"/>
      <c r="BW11" s="357"/>
      <c r="BX11" s="357"/>
      <c r="BY11" s="357"/>
      <c r="BZ11" s="357"/>
    </row>
    <row r="12" spans="1:79">
      <c r="A12" s="343">
        <v>11</v>
      </c>
      <c r="B12" s="343"/>
      <c r="C12" s="343"/>
      <c r="D12" s="343"/>
      <c r="E12" s="343"/>
      <c r="F12" s="343">
        <v>297.8</v>
      </c>
      <c r="G12" s="343"/>
      <c r="H12" s="345"/>
      <c r="I12" s="343">
        <v>283.8</v>
      </c>
      <c r="J12" s="343">
        <v>277.89999999999998</v>
      </c>
      <c r="K12" s="343">
        <v>279.8</v>
      </c>
      <c r="L12" s="343">
        <v>281.2</v>
      </c>
      <c r="M12" s="348">
        <f t="shared" si="0"/>
        <v>280.67500000000001</v>
      </c>
      <c r="N12" s="345"/>
      <c r="O12" s="347">
        <v>264.2</v>
      </c>
      <c r="P12" s="347">
        <v>268.3</v>
      </c>
      <c r="Q12" s="347">
        <v>284.10000000000002</v>
      </c>
      <c r="R12" s="347">
        <v>370</v>
      </c>
      <c r="S12" s="348">
        <f t="shared" si="1"/>
        <v>296.64999999999998</v>
      </c>
      <c r="T12" s="345"/>
      <c r="U12" s="343">
        <v>410.6</v>
      </c>
      <c r="V12" s="343">
        <v>425.3</v>
      </c>
      <c r="W12" s="343">
        <v>363.7</v>
      </c>
      <c r="X12" s="343">
        <v>426.3</v>
      </c>
      <c r="Y12" s="348">
        <f t="shared" si="2"/>
        <v>406.47500000000002</v>
      </c>
      <c r="Z12" s="345"/>
      <c r="AA12" s="343">
        <v>451.8</v>
      </c>
      <c r="AB12" s="343">
        <v>479.8</v>
      </c>
      <c r="AC12" s="343">
        <v>510.5</v>
      </c>
      <c r="AD12" s="343">
        <v>525.5</v>
      </c>
      <c r="AE12" s="348">
        <f t="shared" si="3"/>
        <v>491.9</v>
      </c>
      <c r="AF12" s="345"/>
      <c r="AG12" s="343">
        <v>571.20000000000005</v>
      </c>
      <c r="AH12" s="343">
        <v>578.29999999999995</v>
      </c>
      <c r="AI12" s="343">
        <v>580</v>
      </c>
      <c r="AJ12" s="343">
        <v>587.6</v>
      </c>
      <c r="AK12" s="348">
        <f t="shared" si="4"/>
        <v>579.27499999999998</v>
      </c>
      <c r="AL12" s="345"/>
      <c r="AM12" s="349">
        <v>640.6</v>
      </c>
      <c r="AN12" s="349">
        <v>658.9</v>
      </c>
      <c r="AO12" s="350">
        <v>661.8</v>
      </c>
      <c r="AP12" s="350">
        <v>663.2</v>
      </c>
      <c r="AQ12" s="348">
        <f t="shared" si="5"/>
        <v>656.125</v>
      </c>
      <c r="AR12" s="345"/>
      <c r="AS12" s="343">
        <v>682.7</v>
      </c>
      <c r="AT12" s="343">
        <v>688.1</v>
      </c>
      <c r="AU12" s="343"/>
      <c r="AV12" s="343"/>
      <c r="AW12" s="343"/>
      <c r="AX12" s="344"/>
      <c r="AY12" s="343"/>
      <c r="AZ12" s="343"/>
      <c r="BA12" s="343"/>
      <c r="BB12" s="343"/>
      <c r="BC12" s="343"/>
      <c r="BD12" s="344"/>
      <c r="BE12" s="343"/>
      <c r="BF12" s="343"/>
      <c r="BG12" s="343"/>
      <c r="BH12" s="343"/>
      <c r="BI12" s="343"/>
      <c r="BJ12" s="344"/>
      <c r="BK12" s="343"/>
      <c r="BL12" s="343"/>
      <c r="BM12" s="343"/>
      <c r="BN12" s="343"/>
      <c r="BO12" s="343"/>
      <c r="BP12" s="345"/>
      <c r="BQ12" s="343"/>
      <c r="BR12" s="343"/>
      <c r="BS12" s="343"/>
      <c r="BT12" s="343"/>
      <c r="BU12" s="343"/>
      <c r="BV12" s="345"/>
      <c r="BW12" s="343"/>
      <c r="BX12" s="343"/>
      <c r="BY12" s="343"/>
      <c r="BZ12" s="343"/>
    </row>
    <row r="13" spans="1:79">
      <c r="A13" s="343">
        <v>12</v>
      </c>
      <c r="B13" s="343"/>
      <c r="C13" s="343"/>
      <c r="D13" s="343"/>
      <c r="E13" s="343"/>
      <c r="F13" s="343">
        <v>277</v>
      </c>
      <c r="G13" s="343"/>
      <c r="H13" s="345"/>
      <c r="I13" s="343">
        <v>283</v>
      </c>
      <c r="J13" s="343">
        <v>284.10000000000002</v>
      </c>
      <c r="K13" s="343">
        <v>285.8</v>
      </c>
      <c r="L13" s="343">
        <v>287.10000000000002</v>
      </c>
      <c r="M13" s="348">
        <f t="shared" si="0"/>
        <v>285</v>
      </c>
      <c r="N13" s="345"/>
      <c r="O13" s="347">
        <v>297.2</v>
      </c>
      <c r="P13" s="347">
        <v>298.10000000000002</v>
      </c>
      <c r="Q13" s="347">
        <v>311.8</v>
      </c>
      <c r="R13" s="347">
        <v>324</v>
      </c>
      <c r="S13" s="348">
        <f t="shared" si="1"/>
        <v>307.77499999999998</v>
      </c>
      <c r="T13" s="345"/>
      <c r="U13" s="343">
        <v>339.7</v>
      </c>
      <c r="V13" s="343">
        <v>346.3</v>
      </c>
      <c r="W13" s="343">
        <v>208.3</v>
      </c>
      <c r="X13" s="343">
        <v>364.4</v>
      </c>
      <c r="Y13" s="348">
        <f t="shared" si="2"/>
        <v>314.67499999999995</v>
      </c>
      <c r="Z13" s="345"/>
      <c r="AA13" s="343">
        <v>381.9</v>
      </c>
      <c r="AB13" s="343">
        <v>400.4</v>
      </c>
      <c r="AC13" s="343">
        <v>444.7</v>
      </c>
      <c r="AD13" s="343">
        <v>458.7</v>
      </c>
      <c r="AE13" s="348">
        <f t="shared" si="3"/>
        <v>421.42500000000001</v>
      </c>
      <c r="AF13" s="345"/>
      <c r="AG13" s="343">
        <v>514.79999999999995</v>
      </c>
      <c r="AH13" s="343">
        <v>522</v>
      </c>
      <c r="AI13" s="343">
        <v>531.70000000000005</v>
      </c>
      <c r="AJ13" s="343">
        <v>537</v>
      </c>
      <c r="AK13" s="348">
        <f t="shared" si="4"/>
        <v>526.375</v>
      </c>
      <c r="AL13" s="345"/>
      <c r="AM13" s="349">
        <v>601.1</v>
      </c>
      <c r="AN13" s="349">
        <v>615.79999999999995</v>
      </c>
      <c r="AO13" s="350">
        <v>620.20000000000005</v>
      </c>
      <c r="AP13" s="350">
        <v>623.20000000000005</v>
      </c>
      <c r="AQ13" s="348">
        <f t="shared" si="5"/>
        <v>615.07500000000005</v>
      </c>
      <c r="AR13" s="345"/>
      <c r="AS13" s="343">
        <v>646.20000000000005</v>
      </c>
      <c r="AT13" s="343">
        <v>649.4</v>
      </c>
      <c r="AU13" s="343"/>
      <c r="AV13" s="343"/>
      <c r="AW13" s="343"/>
      <c r="AX13" s="344"/>
      <c r="AY13" s="343"/>
      <c r="AZ13" s="343"/>
      <c r="BA13" s="343"/>
      <c r="BB13" s="343"/>
      <c r="BC13" s="343"/>
      <c r="BD13" s="344"/>
      <c r="BE13" s="343"/>
      <c r="BF13" s="343"/>
      <c r="BG13" s="343"/>
      <c r="BH13" s="343"/>
      <c r="BI13" s="343"/>
      <c r="BJ13" s="344"/>
      <c r="BK13" s="343"/>
      <c r="BL13" s="343"/>
      <c r="BM13" s="343"/>
      <c r="BN13" s="343"/>
      <c r="BO13" s="343"/>
      <c r="BP13" s="345"/>
      <c r="BQ13" s="343"/>
      <c r="BR13" s="343"/>
      <c r="BS13" s="343"/>
      <c r="BT13" s="343"/>
      <c r="BU13" s="343"/>
      <c r="BV13" s="345"/>
      <c r="BW13" s="343"/>
      <c r="BX13" s="343"/>
      <c r="BY13" s="343"/>
      <c r="BZ13" s="343"/>
    </row>
    <row r="14" spans="1:79">
      <c r="A14" s="343">
        <v>13</v>
      </c>
      <c r="B14" s="343"/>
      <c r="C14" s="343"/>
      <c r="D14" s="343"/>
      <c r="E14" s="343"/>
      <c r="F14" s="343">
        <v>251.6</v>
      </c>
      <c r="G14" s="343"/>
      <c r="H14" s="345"/>
      <c r="I14" s="343">
        <v>242.6</v>
      </c>
      <c r="J14" s="343">
        <v>251.3</v>
      </c>
      <c r="K14" s="343">
        <v>264.39999999999998</v>
      </c>
      <c r="L14" s="343">
        <v>266.60000000000002</v>
      </c>
      <c r="M14" s="348">
        <f t="shared" si="0"/>
        <v>256.22500000000002</v>
      </c>
      <c r="N14" s="345"/>
      <c r="O14" s="347">
        <v>279</v>
      </c>
      <c r="P14" s="347">
        <v>277.89999999999998</v>
      </c>
      <c r="Q14" s="347">
        <v>282.8</v>
      </c>
      <c r="R14" s="347">
        <v>301.2</v>
      </c>
      <c r="S14" s="348">
        <f t="shared" si="1"/>
        <v>285.22500000000002</v>
      </c>
      <c r="T14" s="345"/>
      <c r="U14" s="343">
        <v>332.8</v>
      </c>
      <c r="V14" s="343">
        <v>347</v>
      </c>
      <c r="W14" s="343">
        <v>270</v>
      </c>
      <c r="X14" s="343">
        <v>377.6</v>
      </c>
      <c r="Y14" s="348">
        <f t="shared" si="2"/>
        <v>331.85</v>
      </c>
      <c r="Z14" s="345"/>
      <c r="AA14" s="343">
        <v>423.6</v>
      </c>
      <c r="AB14" s="343">
        <v>443.8</v>
      </c>
      <c r="AC14" s="343">
        <v>482.6</v>
      </c>
      <c r="AD14" s="343">
        <v>622.70000000000005</v>
      </c>
      <c r="AE14" s="348">
        <f t="shared" si="3"/>
        <v>493.17500000000001</v>
      </c>
      <c r="AF14" s="345"/>
      <c r="AG14" s="343">
        <v>675.9</v>
      </c>
      <c r="AH14" s="343">
        <v>676.7</v>
      </c>
      <c r="AI14" s="343">
        <v>693.4</v>
      </c>
      <c r="AJ14" s="343">
        <v>691.2</v>
      </c>
      <c r="AK14" s="348">
        <f t="shared" si="4"/>
        <v>684.3</v>
      </c>
      <c r="AL14" s="345"/>
      <c r="AM14" s="349">
        <v>735.8</v>
      </c>
      <c r="AN14" s="349">
        <v>744.9</v>
      </c>
      <c r="AO14" s="350">
        <v>714.2</v>
      </c>
      <c r="AP14" s="350">
        <v>685.2</v>
      </c>
      <c r="AQ14" s="348">
        <f t="shared" si="5"/>
        <v>720.02499999999986</v>
      </c>
      <c r="AR14" s="345"/>
      <c r="AS14" s="343">
        <v>700.3</v>
      </c>
      <c r="AT14" s="343">
        <v>698.4</v>
      </c>
      <c r="AU14" s="343"/>
      <c r="AV14" s="343"/>
      <c r="AW14" s="343"/>
      <c r="AX14" s="344"/>
      <c r="AY14" s="343"/>
      <c r="AZ14" s="343"/>
      <c r="BA14" s="343"/>
      <c r="BB14" s="343"/>
      <c r="BC14" s="343"/>
      <c r="BD14" s="344"/>
      <c r="BE14" s="343"/>
      <c r="BF14" s="343"/>
      <c r="BG14" s="343"/>
      <c r="BH14" s="343"/>
      <c r="BI14" s="343"/>
      <c r="BJ14" s="344"/>
      <c r="BK14" s="343"/>
      <c r="BL14" s="343"/>
      <c r="BM14" s="343"/>
      <c r="BN14" s="343"/>
      <c r="BO14" s="343"/>
      <c r="BP14" s="345"/>
      <c r="BQ14" s="343"/>
      <c r="BR14" s="343"/>
      <c r="BS14" s="343"/>
      <c r="BT14" s="343"/>
      <c r="BU14" s="343"/>
      <c r="BV14" s="345"/>
      <c r="BW14" s="343"/>
      <c r="BX14" s="343"/>
      <c r="BY14" s="343"/>
      <c r="BZ14" s="343"/>
    </row>
    <row r="15" spans="1:79">
      <c r="A15" s="343">
        <v>14</v>
      </c>
      <c r="B15" s="343"/>
      <c r="C15" s="343"/>
      <c r="D15" s="343"/>
      <c r="E15" s="343"/>
      <c r="F15" s="343">
        <v>168.3</v>
      </c>
      <c r="G15" s="343"/>
      <c r="H15" s="345"/>
      <c r="I15" s="343">
        <v>181.8</v>
      </c>
      <c r="J15" s="343">
        <v>188.1</v>
      </c>
      <c r="K15" s="343">
        <v>187.6</v>
      </c>
      <c r="L15" s="343">
        <v>184.3</v>
      </c>
      <c r="M15" s="348">
        <f t="shared" si="0"/>
        <v>185.45</v>
      </c>
      <c r="N15" s="345"/>
      <c r="O15" s="347">
        <v>177.6</v>
      </c>
      <c r="P15" s="347">
        <v>195.3</v>
      </c>
      <c r="Q15" s="347">
        <v>195.6</v>
      </c>
      <c r="R15" s="347">
        <v>197.2</v>
      </c>
      <c r="S15" s="348">
        <f t="shared" si="1"/>
        <v>191.42500000000001</v>
      </c>
      <c r="T15" s="345"/>
      <c r="U15" s="343">
        <v>199.5</v>
      </c>
      <c r="V15" s="343">
        <v>200.1</v>
      </c>
      <c r="W15" s="343">
        <v>296.2</v>
      </c>
      <c r="X15" s="343">
        <v>225.1</v>
      </c>
      <c r="Y15" s="348">
        <f t="shared" si="2"/>
        <v>230.22499999999999</v>
      </c>
      <c r="Z15" s="345"/>
      <c r="AA15" s="343">
        <v>243.4</v>
      </c>
      <c r="AB15" s="343">
        <v>258.60000000000002</v>
      </c>
      <c r="AC15" s="343">
        <v>299.8</v>
      </c>
      <c r="AD15" s="343">
        <v>305.8</v>
      </c>
      <c r="AE15" s="348">
        <f t="shared" si="3"/>
        <v>276.89999999999998</v>
      </c>
      <c r="AF15" s="345"/>
      <c r="AG15" s="343">
        <v>311.60000000000002</v>
      </c>
      <c r="AH15" s="343">
        <v>312.60000000000002</v>
      </c>
      <c r="AI15" s="343">
        <v>317.39999999999998</v>
      </c>
      <c r="AJ15" s="343">
        <v>318.5</v>
      </c>
      <c r="AK15" s="348">
        <f t="shared" si="4"/>
        <v>315.02499999999998</v>
      </c>
      <c r="AL15" s="345"/>
      <c r="AM15" s="349">
        <v>328.4</v>
      </c>
      <c r="AN15" s="349">
        <v>329.7</v>
      </c>
      <c r="AO15" s="350">
        <v>333.8</v>
      </c>
      <c r="AP15" s="350">
        <v>334.4</v>
      </c>
      <c r="AQ15" s="348">
        <f t="shared" si="5"/>
        <v>331.57499999999993</v>
      </c>
      <c r="AR15" s="345"/>
      <c r="AS15" s="343">
        <v>335.8</v>
      </c>
      <c r="AT15" s="343">
        <v>336.7</v>
      </c>
      <c r="AU15" s="343"/>
      <c r="AV15" s="343"/>
      <c r="AW15" s="343"/>
      <c r="AX15" s="344"/>
      <c r="AY15" s="343"/>
      <c r="AZ15" s="343"/>
      <c r="BA15" s="343"/>
      <c r="BB15" s="343"/>
      <c r="BC15" s="343"/>
      <c r="BD15" s="344"/>
      <c r="BE15" s="343"/>
      <c r="BF15" s="343"/>
      <c r="BG15" s="343"/>
      <c r="BH15" s="343"/>
      <c r="BI15" s="343"/>
      <c r="BJ15" s="344"/>
      <c r="BK15" s="343"/>
      <c r="BL15" s="343"/>
      <c r="BM15" s="343"/>
      <c r="BN15" s="343"/>
      <c r="BO15" s="343"/>
      <c r="BP15" s="345"/>
      <c r="BQ15" s="343"/>
      <c r="BR15" s="343"/>
      <c r="BS15" s="343"/>
      <c r="BT15" s="343"/>
      <c r="BU15" s="343"/>
      <c r="BV15" s="345"/>
      <c r="BW15" s="343"/>
      <c r="BX15" s="343"/>
      <c r="BY15" s="343"/>
      <c r="BZ15" s="343"/>
    </row>
    <row r="16" spans="1:79" s="356" customFormat="1">
      <c r="A16" s="351">
        <v>15</v>
      </c>
      <c r="B16" s="351"/>
      <c r="C16" s="351"/>
      <c r="D16" s="351"/>
      <c r="E16" s="351"/>
      <c r="F16" s="351">
        <v>252.3</v>
      </c>
      <c r="G16" s="351"/>
      <c r="H16" s="351"/>
      <c r="I16" s="351">
        <v>255.4</v>
      </c>
      <c r="J16" s="351">
        <v>255.8</v>
      </c>
      <c r="K16" s="351">
        <v>256.89999999999998</v>
      </c>
      <c r="L16" s="351">
        <v>257.7</v>
      </c>
      <c r="M16" s="348">
        <f t="shared" si="0"/>
        <v>256.45</v>
      </c>
      <c r="N16" s="351"/>
      <c r="O16" s="352">
        <v>261.39999999999998</v>
      </c>
      <c r="P16" s="352">
        <v>261.89999999999998</v>
      </c>
      <c r="Q16" s="352">
        <v>262.5</v>
      </c>
      <c r="R16" s="352">
        <v>264.10000000000002</v>
      </c>
      <c r="S16" s="353">
        <f t="shared" si="1"/>
        <v>262.47500000000002</v>
      </c>
      <c r="T16" s="351"/>
      <c r="U16" s="351">
        <v>268.39999999999998</v>
      </c>
      <c r="V16" s="351">
        <v>269</v>
      </c>
      <c r="W16" s="351">
        <v>234.9</v>
      </c>
      <c r="X16" s="351">
        <v>271</v>
      </c>
      <c r="Y16" s="353">
        <f t="shared" si="2"/>
        <v>260.82499999999999</v>
      </c>
      <c r="Z16" s="351"/>
      <c r="AA16" s="351">
        <v>277.7</v>
      </c>
      <c r="AB16" s="351">
        <v>282.60000000000002</v>
      </c>
      <c r="AC16" s="351">
        <v>286.2</v>
      </c>
      <c r="AD16" s="351">
        <v>288.2</v>
      </c>
      <c r="AE16" s="353">
        <f t="shared" si="3"/>
        <v>283.67500000000001</v>
      </c>
      <c r="AF16" s="351"/>
      <c r="AG16" s="351">
        <v>298.5</v>
      </c>
      <c r="AH16" s="351">
        <v>300.2</v>
      </c>
      <c r="AI16" s="351">
        <v>302.10000000000002</v>
      </c>
      <c r="AJ16" s="351">
        <v>304.3</v>
      </c>
      <c r="AK16" s="353">
        <f t="shared" si="4"/>
        <v>301.27500000000003</v>
      </c>
      <c r="AL16" s="351"/>
      <c r="AM16" s="354">
        <v>318.8</v>
      </c>
      <c r="AN16" s="354">
        <v>320.8</v>
      </c>
      <c r="AO16" s="355">
        <v>322</v>
      </c>
      <c r="AP16" s="355">
        <v>323</v>
      </c>
      <c r="AQ16" s="353">
        <f t="shared" si="5"/>
        <v>321.14999999999998</v>
      </c>
      <c r="AR16" s="351"/>
      <c r="AS16" s="351">
        <v>324</v>
      </c>
      <c r="AT16" s="351">
        <v>325</v>
      </c>
      <c r="AU16" s="351"/>
      <c r="AV16" s="351"/>
      <c r="AW16" s="351"/>
      <c r="AX16" s="344"/>
      <c r="AY16" s="351"/>
      <c r="AZ16" s="351"/>
      <c r="BA16" s="351"/>
      <c r="BB16" s="351"/>
      <c r="BC16" s="351"/>
      <c r="BD16" s="344"/>
      <c r="BE16" s="351"/>
      <c r="BF16" s="351"/>
      <c r="BG16" s="351"/>
      <c r="BH16" s="351"/>
      <c r="BI16" s="351"/>
      <c r="BJ16" s="344"/>
      <c r="BK16" s="351"/>
      <c r="BL16" s="351"/>
      <c r="BM16" s="351"/>
      <c r="BN16" s="351"/>
      <c r="BO16" s="351"/>
      <c r="BP16" s="345"/>
      <c r="BQ16" s="351"/>
      <c r="BR16" s="351"/>
      <c r="BS16" s="351"/>
      <c r="BT16" s="351"/>
      <c r="BU16" s="351"/>
      <c r="BV16" s="345"/>
      <c r="BW16" s="351"/>
      <c r="BX16" s="351"/>
      <c r="BY16" s="351"/>
      <c r="BZ16" s="351"/>
    </row>
    <row r="17" spans="1:78">
      <c r="A17" s="343">
        <v>16</v>
      </c>
      <c r="B17" s="343"/>
      <c r="C17" s="343"/>
      <c r="D17" s="343"/>
      <c r="E17" s="343"/>
      <c r="F17" s="343">
        <v>203.9</v>
      </c>
      <c r="G17" s="343"/>
      <c r="H17" s="345"/>
      <c r="I17" s="343">
        <v>193.9</v>
      </c>
      <c r="J17" s="343">
        <v>205.9</v>
      </c>
      <c r="K17" s="343">
        <v>204.2</v>
      </c>
      <c r="L17" s="343">
        <v>213.3</v>
      </c>
      <c r="M17" s="348">
        <f t="shared" si="0"/>
        <v>204.32499999999999</v>
      </c>
      <c r="N17" s="345"/>
      <c r="O17" s="347">
        <v>227.9</v>
      </c>
      <c r="P17" s="347">
        <v>234.4</v>
      </c>
      <c r="Q17" s="347">
        <v>247.7</v>
      </c>
      <c r="R17" s="347">
        <v>252.3</v>
      </c>
      <c r="S17" s="348">
        <f t="shared" si="1"/>
        <v>240.57499999999999</v>
      </c>
      <c r="T17" s="345"/>
      <c r="U17" s="343">
        <v>272.5</v>
      </c>
      <c r="V17" s="343">
        <v>289.2</v>
      </c>
      <c r="W17" s="343">
        <v>297.3</v>
      </c>
      <c r="X17" s="343">
        <v>318.3</v>
      </c>
      <c r="Y17" s="348">
        <f t="shared" si="2"/>
        <v>294.32499999999999</v>
      </c>
      <c r="Z17" s="345"/>
      <c r="AA17" s="343">
        <v>345.1</v>
      </c>
      <c r="AB17" s="343">
        <v>407.8</v>
      </c>
      <c r="AC17" s="343">
        <v>486.6</v>
      </c>
      <c r="AD17" s="343">
        <v>507.7</v>
      </c>
      <c r="AE17" s="348">
        <f t="shared" si="3"/>
        <v>436.8</v>
      </c>
      <c r="AF17" s="345"/>
      <c r="AG17" s="343">
        <v>533.29999999999995</v>
      </c>
      <c r="AH17" s="343">
        <v>521.29999999999995</v>
      </c>
      <c r="AI17" s="343">
        <v>510.7</v>
      </c>
      <c r="AJ17" s="343">
        <v>503.7</v>
      </c>
      <c r="AK17" s="348">
        <f t="shared" si="4"/>
        <v>517.25</v>
      </c>
      <c r="AL17" s="345"/>
      <c r="AM17" s="349">
        <v>549.79999999999995</v>
      </c>
      <c r="AN17" s="349">
        <v>541</v>
      </c>
      <c r="AO17" s="350">
        <v>547.6</v>
      </c>
      <c r="AP17" s="350">
        <v>523.79999999999995</v>
      </c>
      <c r="AQ17" s="348">
        <f t="shared" si="5"/>
        <v>540.54999999999995</v>
      </c>
      <c r="AR17" s="345"/>
      <c r="AS17" s="343">
        <v>504.7</v>
      </c>
      <c r="AT17" s="343">
        <v>490.9</v>
      </c>
      <c r="AU17" s="343"/>
      <c r="AV17" s="343"/>
      <c r="AW17" s="343"/>
      <c r="AX17" s="344"/>
      <c r="AY17" s="343"/>
      <c r="AZ17" s="343"/>
      <c r="BA17" s="343"/>
      <c r="BB17" s="343"/>
      <c r="BC17" s="343"/>
      <c r="BD17" s="344"/>
      <c r="BE17" s="343"/>
      <c r="BF17" s="343"/>
      <c r="BG17" s="343"/>
      <c r="BH17" s="343"/>
      <c r="BI17" s="343"/>
      <c r="BJ17" s="344"/>
      <c r="BK17" s="343"/>
      <c r="BL17" s="343"/>
      <c r="BM17" s="343"/>
      <c r="BN17" s="343"/>
      <c r="BO17" s="343"/>
      <c r="BP17" s="345"/>
      <c r="BQ17" s="343"/>
      <c r="BR17" s="343"/>
      <c r="BS17" s="343"/>
      <c r="BT17" s="343"/>
      <c r="BU17" s="343"/>
      <c r="BV17" s="345"/>
      <c r="BW17" s="343"/>
      <c r="BX17" s="343"/>
      <c r="BY17" s="343"/>
      <c r="BZ17" s="343"/>
    </row>
    <row r="18" spans="1:78">
      <c r="A18" s="343">
        <v>17</v>
      </c>
      <c r="B18" s="343"/>
      <c r="C18" s="343"/>
      <c r="D18" s="343"/>
      <c r="E18" s="343"/>
      <c r="F18" s="343">
        <v>185.1</v>
      </c>
      <c r="G18" s="343"/>
      <c r="H18" s="345"/>
      <c r="I18" s="343">
        <v>198.2</v>
      </c>
      <c r="J18" s="343">
        <v>198.6</v>
      </c>
      <c r="K18" s="343">
        <v>209.4</v>
      </c>
      <c r="L18" s="343">
        <v>210.3</v>
      </c>
      <c r="M18" s="348">
        <f t="shared" si="0"/>
        <v>204.125</v>
      </c>
      <c r="N18" s="345"/>
      <c r="O18" s="347">
        <v>212.8</v>
      </c>
      <c r="P18" s="347">
        <v>213.5</v>
      </c>
      <c r="Q18" s="347">
        <v>214.4</v>
      </c>
      <c r="R18" s="347">
        <v>214.8</v>
      </c>
      <c r="S18" s="348">
        <f t="shared" si="1"/>
        <v>213.875</v>
      </c>
      <c r="T18" s="345"/>
      <c r="U18" s="343">
        <v>227.8</v>
      </c>
      <c r="V18" s="343">
        <v>227.4</v>
      </c>
      <c r="W18" s="343">
        <v>250.1</v>
      </c>
      <c r="X18" s="343">
        <v>235.3</v>
      </c>
      <c r="Y18" s="348">
        <f t="shared" si="2"/>
        <v>235.15000000000003</v>
      </c>
      <c r="Z18" s="345"/>
      <c r="AA18" s="343">
        <v>241.3</v>
      </c>
      <c r="AB18" s="343">
        <v>276.3</v>
      </c>
      <c r="AC18" s="343">
        <v>332.2</v>
      </c>
      <c r="AD18" s="343">
        <v>349.6</v>
      </c>
      <c r="AE18" s="348">
        <f t="shared" si="3"/>
        <v>299.85000000000002</v>
      </c>
      <c r="AF18" s="345"/>
      <c r="AG18" s="343">
        <v>354.8</v>
      </c>
      <c r="AH18" s="343">
        <v>355.1</v>
      </c>
      <c r="AI18" s="343">
        <v>341.9</v>
      </c>
      <c r="AJ18" s="343">
        <v>342.5</v>
      </c>
      <c r="AK18" s="348">
        <f t="shared" si="4"/>
        <v>348.57500000000005</v>
      </c>
      <c r="AL18" s="345"/>
      <c r="AM18" s="349">
        <v>353.4</v>
      </c>
      <c r="AN18" s="349">
        <v>361.3</v>
      </c>
      <c r="AO18" s="350">
        <v>375.8</v>
      </c>
      <c r="AP18" s="350">
        <v>376.2</v>
      </c>
      <c r="AQ18" s="348">
        <f t="shared" si="5"/>
        <v>366.67500000000001</v>
      </c>
      <c r="AR18" s="345"/>
      <c r="AS18" s="343">
        <v>368.6</v>
      </c>
      <c r="AT18" s="343">
        <v>360.9</v>
      </c>
      <c r="AU18" s="343"/>
      <c r="AV18" s="343"/>
      <c r="AW18" s="343"/>
      <c r="AX18" s="344"/>
      <c r="AY18" s="343"/>
      <c r="AZ18" s="343"/>
      <c r="BA18" s="343"/>
      <c r="BB18" s="343"/>
      <c r="BC18" s="343"/>
      <c r="BD18" s="344"/>
      <c r="BE18" s="343"/>
      <c r="BF18" s="343"/>
      <c r="BG18" s="343"/>
      <c r="BH18" s="343"/>
      <c r="BI18" s="343"/>
      <c r="BJ18" s="344"/>
      <c r="BK18" s="343"/>
      <c r="BL18" s="343"/>
      <c r="BM18" s="343"/>
      <c r="BN18" s="343"/>
      <c r="BO18" s="343"/>
      <c r="BP18" s="345"/>
      <c r="BQ18" s="343"/>
      <c r="BR18" s="343"/>
      <c r="BS18" s="343"/>
      <c r="BT18" s="343"/>
      <c r="BU18" s="343"/>
      <c r="BV18" s="345"/>
      <c r="BW18" s="343"/>
      <c r="BX18" s="343"/>
      <c r="BY18" s="343"/>
      <c r="BZ18" s="343"/>
    </row>
    <row r="19" spans="1:78">
      <c r="A19" s="343">
        <v>18</v>
      </c>
      <c r="B19" s="343"/>
      <c r="C19" s="343"/>
      <c r="D19" s="343"/>
      <c r="E19" s="343"/>
      <c r="F19" s="343">
        <v>218.4</v>
      </c>
      <c r="G19" s="343"/>
      <c r="H19" s="345"/>
      <c r="I19" s="343">
        <v>227.5</v>
      </c>
      <c r="J19" s="343">
        <v>229.3</v>
      </c>
      <c r="K19" s="343">
        <v>233.9</v>
      </c>
      <c r="L19" s="343">
        <v>237.9</v>
      </c>
      <c r="M19" s="348">
        <f t="shared" si="0"/>
        <v>232.15</v>
      </c>
      <c r="N19" s="345"/>
      <c r="O19" s="347">
        <v>252.8</v>
      </c>
      <c r="P19" s="347">
        <v>254.4</v>
      </c>
      <c r="Q19" s="347">
        <v>257.3</v>
      </c>
      <c r="R19" s="347">
        <v>268.39999999999998</v>
      </c>
      <c r="S19" s="348">
        <f t="shared" si="1"/>
        <v>258.22500000000002</v>
      </c>
      <c r="T19" s="345"/>
      <c r="U19" s="343">
        <v>285.7</v>
      </c>
      <c r="V19" s="343">
        <v>292.2</v>
      </c>
      <c r="W19" s="343">
        <v>202.9</v>
      </c>
      <c r="X19" s="343">
        <v>304.10000000000002</v>
      </c>
      <c r="Y19" s="348">
        <f t="shared" si="2"/>
        <v>271.22500000000002</v>
      </c>
      <c r="Z19" s="345"/>
      <c r="AA19" s="343">
        <v>332.7</v>
      </c>
      <c r="AB19" s="343">
        <v>348.2</v>
      </c>
      <c r="AC19" s="343">
        <v>373.1</v>
      </c>
      <c r="AD19" s="343">
        <v>381.5</v>
      </c>
      <c r="AE19" s="348">
        <f t="shared" si="3"/>
        <v>358.875</v>
      </c>
      <c r="AF19" s="345"/>
      <c r="AG19" s="343">
        <v>428.7</v>
      </c>
      <c r="AH19" s="343">
        <v>438</v>
      </c>
      <c r="AI19" s="343">
        <v>447.6</v>
      </c>
      <c r="AJ19" s="343">
        <v>456.9</v>
      </c>
      <c r="AK19" s="348">
        <f t="shared" si="4"/>
        <v>442.80000000000007</v>
      </c>
      <c r="AL19" s="345"/>
      <c r="AM19" s="349">
        <v>520.1</v>
      </c>
      <c r="AN19" s="349">
        <v>538.4</v>
      </c>
      <c r="AO19" s="350">
        <v>545.5</v>
      </c>
      <c r="AP19" s="350">
        <v>552.29999999999995</v>
      </c>
      <c r="AQ19" s="348">
        <f t="shared" si="5"/>
        <v>539.07500000000005</v>
      </c>
      <c r="AR19" s="345"/>
      <c r="AS19" s="343">
        <v>598.79999999999995</v>
      </c>
      <c r="AT19" s="343">
        <v>603.29999999999995</v>
      </c>
      <c r="AU19" s="343"/>
      <c r="AV19" s="343"/>
      <c r="AW19" s="343"/>
      <c r="AX19" s="344"/>
      <c r="AY19" s="343"/>
      <c r="AZ19" s="343"/>
      <c r="BA19" s="343"/>
      <c r="BB19" s="343"/>
      <c r="BC19" s="343"/>
      <c r="BD19" s="344"/>
      <c r="BE19" s="343"/>
      <c r="BF19" s="343"/>
      <c r="BG19" s="343"/>
      <c r="BH19" s="343"/>
      <c r="BI19" s="343"/>
      <c r="BJ19" s="344"/>
      <c r="BK19" s="343"/>
      <c r="BL19" s="343"/>
      <c r="BM19" s="343"/>
      <c r="BN19" s="343"/>
      <c r="BO19" s="343"/>
      <c r="BP19" s="345"/>
      <c r="BQ19" s="343"/>
      <c r="BR19" s="343"/>
      <c r="BS19" s="343"/>
      <c r="BT19" s="343"/>
      <c r="BU19" s="343"/>
      <c r="BV19" s="345"/>
      <c r="BW19" s="343"/>
      <c r="BX19" s="343"/>
      <c r="BY19" s="343"/>
      <c r="BZ19" s="343"/>
    </row>
    <row r="20" spans="1:78">
      <c r="A20" s="343">
        <v>19</v>
      </c>
      <c r="B20" s="343"/>
      <c r="C20" s="343"/>
      <c r="D20" s="343"/>
      <c r="E20" s="343"/>
      <c r="F20" s="343">
        <v>195.2</v>
      </c>
      <c r="G20" s="343"/>
      <c r="H20" s="345"/>
      <c r="I20" s="343">
        <v>200.4</v>
      </c>
      <c r="J20" s="343">
        <v>201.1</v>
      </c>
      <c r="K20" s="343">
        <v>203</v>
      </c>
      <c r="L20" s="343">
        <v>204.3</v>
      </c>
      <c r="M20" s="348">
        <f t="shared" si="0"/>
        <v>202.2</v>
      </c>
      <c r="N20" s="345"/>
      <c r="O20" s="347">
        <v>227.3</v>
      </c>
      <c r="P20" s="347">
        <v>227.8</v>
      </c>
      <c r="Q20" s="347">
        <v>228.5</v>
      </c>
      <c r="R20" s="347">
        <v>230.7</v>
      </c>
      <c r="S20" s="348">
        <f t="shared" si="1"/>
        <v>228.57499999999999</v>
      </c>
      <c r="T20" s="345"/>
      <c r="U20" s="343">
        <v>236</v>
      </c>
      <c r="V20" s="343">
        <v>236.8</v>
      </c>
      <c r="W20" s="343">
        <v>284.2</v>
      </c>
      <c r="X20" s="343">
        <v>279.3</v>
      </c>
      <c r="Y20" s="348">
        <f t="shared" si="2"/>
        <v>259.07499999999999</v>
      </c>
      <c r="Z20" s="345"/>
      <c r="AA20" s="343">
        <v>293</v>
      </c>
      <c r="AB20" s="343">
        <v>316.10000000000002</v>
      </c>
      <c r="AC20" s="343">
        <v>363.6</v>
      </c>
      <c r="AD20" s="343">
        <v>378.4</v>
      </c>
      <c r="AE20" s="348">
        <f t="shared" si="3"/>
        <v>337.77499999999998</v>
      </c>
      <c r="AF20" s="345"/>
      <c r="AG20" s="343">
        <v>401.3</v>
      </c>
      <c r="AH20" s="343">
        <v>403</v>
      </c>
      <c r="AI20" s="343">
        <v>397.2</v>
      </c>
      <c r="AJ20" s="343">
        <v>399.5</v>
      </c>
      <c r="AK20" s="348">
        <f t="shared" si="4"/>
        <v>400.25</v>
      </c>
      <c r="AL20" s="345"/>
      <c r="AM20" s="349">
        <v>425.9</v>
      </c>
      <c r="AN20" s="349">
        <v>428</v>
      </c>
      <c r="AO20" s="350">
        <v>433.2</v>
      </c>
      <c r="AP20" s="350">
        <v>435</v>
      </c>
      <c r="AQ20" s="348">
        <f t="shared" si="5"/>
        <v>430.52499999999998</v>
      </c>
      <c r="AR20" s="345"/>
      <c r="AS20" s="343">
        <v>447</v>
      </c>
      <c r="AT20" s="343">
        <v>448.2</v>
      </c>
      <c r="AU20" s="343"/>
      <c r="AV20" s="343"/>
      <c r="AW20" s="343"/>
      <c r="AX20" s="344"/>
      <c r="AY20" s="343"/>
      <c r="AZ20" s="343"/>
      <c r="BA20" s="343"/>
      <c r="BB20" s="343"/>
      <c r="BC20" s="343"/>
      <c r="BD20" s="344"/>
      <c r="BE20" s="343"/>
      <c r="BF20" s="343"/>
      <c r="BG20" s="343"/>
      <c r="BH20" s="343"/>
      <c r="BI20" s="343"/>
      <c r="BJ20" s="344"/>
      <c r="BK20" s="343"/>
      <c r="BL20" s="343"/>
      <c r="BM20" s="343"/>
      <c r="BN20" s="343"/>
      <c r="BO20" s="343"/>
      <c r="BP20" s="345"/>
      <c r="BQ20" s="343"/>
      <c r="BR20" s="343"/>
      <c r="BS20" s="343"/>
      <c r="BT20" s="343"/>
      <c r="BU20" s="343"/>
      <c r="BV20" s="345"/>
      <c r="BW20" s="343"/>
      <c r="BX20" s="343"/>
      <c r="BY20" s="343"/>
      <c r="BZ20" s="343"/>
    </row>
    <row r="21" spans="1:78" s="362" customFormat="1">
      <c r="A21" s="357">
        <v>20</v>
      </c>
      <c r="B21" s="357"/>
      <c r="C21" s="357"/>
      <c r="D21" s="357"/>
      <c r="E21" s="357"/>
      <c r="F21" s="357">
        <v>164.6</v>
      </c>
      <c r="G21" s="357"/>
      <c r="H21" s="357"/>
      <c r="I21" s="357">
        <v>169.3</v>
      </c>
      <c r="J21" s="357">
        <v>169.9</v>
      </c>
      <c r="K21" s="357">
        <v>171.7</v>
      </c>
      <c r="L21" s="357">
        <v>172.8</v>
      </c>
      <c r="M21" s="348">
        <f t="shared" si="0"/>
        <v>170.92500000000001</v>
      </c>
      <c r="N21" s="357"/>
      <c r="O21" s="358">
        <v>186.3</v>
      </c>
      <c r="P21" s="358">
        <v>191.4</v>
      </c>
      <c r="Q21" s="358">
        <v>192.3</v>
      </c>
      <c r="R21" s="358">
        <v>195</v>
      </c>
      <c r="S21" s="359">
        <f t="shared" si="1"/>
        <v>191.25</v>
      </c>
      <c r="T21" s="357"/>
      <c r="U21" s="357">
        <v>200</v>
      </c>
      <c r="V21" s="357">
        <v>201.7</v>
      </c>
      <c r="W21" s="357">
        <v>242.9</v>
      </c>
      <c r="X21" s="357">
        <v>210.6</v>
      </c>
      <c r="Y21" s="359">
        <f t="shared" si="2"/>
        <v>213.8</v>
      </c>
      <c r="Z21" s="357"/>
      <c r="AA21" s="357">
        <v>225.2</v>
      </c>
      <c r="AB21" s="357">
        <v>241.2</v>
      </c>
      <c r="AC21" s="357">
        <v>279.2</v>
      </c>
      <c r="AD21" s="357">
        <v>287.3</v>
      </c>
      <c r="AE21" s="359">
        <f t="shared" si="3"/>
        <v>258.22499999999997</v>
      </c>
      <c r="AF21" s="357"/>
      <c r="AG21" s="357">
        <v>330.3</v>
      </c>
      <c r="AH21" s="357">
        <v>332.9</v>
      </c>
      <c r="AI21" s="357">
        <v>337</v>
      </c>
      <c r="AJ21" s="357">
        <v>339.7</v>
      </c>
      <c r="AK21" s="359">
        <f t="shared" si="4"/>
        <v>334.97500000000002</v>
      </c>
      <c r="AL21" s="357"/>
      <c r="AM21" s="360">
        <v>380.6</v>
      </c>
      <c r="AN21" s="360">
        <v>389.6</v>
      </c>
      <c r="AO21" s="361">
        <v>393.1</v>
      </c>
      <c r="AP21" s="361">
        <v>395</v>
      </c>
      <c r="AQ21" s="359">
        <f t="shared" si="5"/>
        <v>389.57500000000005</v>
      </c>
      <c r="AR21" s="357"/>
      <c r="AS21" s="357">
        <v>408.7</v>
      </c>
      <c r="AT21" s="357">
        <v>410.1</v>
      </c>
      <c r="AU21" s="357"/>
      <c r="AV21" s="357"/>
      <c r="AW21" s="357"/>
      <c r="AX21" s="344"/>
      <c r="AY21" s="357"/>
      <c r="AZ21" s="357"/>
      <c r="BA21" s="357"/>
      <c r="BB21" s="357"/>
      <c r="BC21" s="357"/>
      <c r="BD21" s="344"/>
      <c r="BE21" s="357"/>
      <c r="BF21" s="357"/>
      <c r="BG21" s="357"/>
      <c r="BH21" s="357"/>
      <c r="BI21" s="357"/>
      <c r="BJ21" s="344"/>
      <c r="BK21" s="357"/>
      <c r="BL21" s="357"/>
      <c r="BM21" s="357"/>
      <c r="BN21" s="357"/>
      <c r="BO21" s="357"/>
      <c r="BP21" s="345"/>
      <c r="BQ21" s="357"/>
      <c r="BR21" s="357"/>
      <c r="BS21" s="357"/>
      <c r="BT21" s="357"/>
      <c r="BU21" s="357"/>
      <c r="BV21" s="345"/>
      <c r="BW21" s="357"/>
      <c r="BX21" s="357"/>
      <c r="BY21" s="357"/>
      <c r="BZ21" s="357"/>
    </row>
    <row r="22" spans="1:78">
      <c r="A22" s="343">
        <v>21</v>
      </c>
      <c r="B22" s="343"/>
      <c r="C22" s="343"/>
      <c r="D22" s="343"/>
      <c r="E22" s="343"/>
      <c r="F22" s="343">
        <v>226.5</v>
      </c>
      <c r="G22" s="343"/>
      <c r="H22" s="345"/>
      <c r="I22" s="343">
        <v>225.7</v>
      </c>
      <c r="J22" s="343">
        <v>226.4</v>
      </c>
      <c r="K22" s="343">
        <v>233.5</v>
      </c>
      <c r="L22" s="343">
        <v>234.6</v>
      </c>
      <c r="M22" s="348">
        <f t="shared" si="0"/>
        <v>230.05</v>
      </c>
      <c r="N22" s="345"/>
      <c r="O22" s="347">
        <v>252.9</v>
      </c>
      <c r="P22" s="347">
        <v>253.5</v>
      </c>
      <c r="Q22" s="347">
        <v>254.8</v>
      </c>
      <c r="R22" s="347">
        <v>260.8</v>
      </c>
      <c r="S22" s="348">
        <f t="shared" si="1"/>
        <v>255.5</v>
      </c>
      <c r="T22" s="345"/>
      <c r="U22" s="343">
        <v>272.2</v>
      </c>
      <c r="V22" s="343">
        <v>275.8</v>
      </c>
      <c r="W22" s="343">
        <v>244.7</v>
      </c>
      <c r="X22" s="343">
        <v>291.2</v>
      </c>
      <c r="Y22" s="348">
        <f t="shared" si="2"/>
        <v>270.97500000000002</v>
      </c>
      <c r="Z22" s="345"/>
      <c r="AA22" s="343">
        <v>302.60000000000002</v>
      </c>
      <c r="AB22" s="343">
        <v>309.5</v>
      </c>
      <c r="AC22" s="343">
        <v>386.2</v>
      </c>
      <c r="AD22" s="343">
        <v>397.8</v>
      </c>
      <c r="AE22" s="348">
        <f t="shared" si="3"/>
        <v>349.02499999999998</v>
      </c>
      <c r="AF22" s="345"/>
      <c r="AG22" s="343">
        <v>466.3</v>
      </c>
      <c r="AH22" s="343">
        <v>470.3</v>
      </c>
      <c r="AI22" s="343">
        <v>476.6</v>
      </c>
      <c r="AJ22" s="343">
        <v>479.8</v>
      </c>
      <c r="AK22" s="348">
        <f t="shared" si="4"/>
        <v>473.25</v>
      </c>
      <c r="AL22" s="345"/>
      <c r="AM22" s="349">
        <v>532.29999999999995</v>
      </c>
      <c r="AN22" s="349">
        <v>556.29999999999995</v>
      </c>
      <c r="AO22" s="350">
        <v>560.29999999999995</v>
      </c>
      <c r="AP22" s="350">
        <v>562</v>
      </c>
      <c r="AQ22" s="348">
        <f t="shared" si="5"/>
        <v>552.72499999999991</v>
      </c>
      <c r="AR22" s="345"/>
      <c r="AS22" s="343">
        <v>576.4</v>
      </c>
      <c r="AT22" s="343">
        <v>578.6</v>
      </c>
      <c r="AU22" s="343"/>
      <c r="AV22" s="343"/>
      <c r="AW22" s="343"/>
      <c r="AX22" s="344"/>
      <c r="AY22" s="343"/>
      <c r="AZ22" s="343"/>
      <c r="BA22" s="343"/>
      <c r="BB22" s="343"/>
      <c r="BC22" s="343"/>
      <c r="BD22" s="344"/>
      <c r="BE22" s="343"/>
      <c r="BF22" s="343"/>
      <c r="BG22" s="343"/>
      <c r="BH22" s="343"/>
      <c r="BI22" s="343"/>
      <c r="BJ22" s="344"/>
      <c r="BK22" s="343"/>
      <c r="BL22" s="343"/>
      <c r="BM22" s="343"/>
      <c r="BN22" s="343"/>
      <c r="BO22" s="343"/>
      <c r="BP22" s="345"/>
      <c r="BQ22" s="343"/>
      <c r="BR22" s="343"/>
      <c r="BS22" s="343"/>
      <c r="BT22" s="343"/>
      <c r="BU22" s="343"/>
      <c r="BV22" s="345"/>
      <c r="BW22" s="343"/>
      <c r="BX22" s="343"/>
      <c r="BY22" s="343"/>
      <c r="BZ22" s="343"/>
    </row>
    <row r="23" spans="1:78">
      <c r="A23" s="343">
        <v>22</v>
      </c>
      <c r="B23" s="343"/>
      <c r="C23" s="343"/>
      <c r="D23" s="343"/>
      <c r="E23" s="343"/>
      <c r="F23" s="343">
        <v>198.5</v>
      </c>
      <c r="G23" s="343"/>
      <c r="H23" s="345"/>
      <c r="I23" s="343">
        <v>200.8</v>
      </c>
      <c r="J23" s="343">
        <v>201.3</v>
      </c>
      <c r="K23" s="343">
        <v>202.3</v>
      </c>
      <c r="L23" s="343">
        <v>202.9</v>
      </c>
      <c r="M23" s="348">
        <f t="shared" si="0"/>
        <v>201.82500000000002</v>
      </c>
      <c r="N23" s="345"/>
      <c r="O23" s="347">
        <v>205</v>
      </c>
      <c r="P23" s="347">
        <v>205.3</v>
      </c>
      <c r="Q23" s="347">
        <v>204.9</v>
      </c>
      <c r="R23" s="347">
        <v>217.2</v>
      </c>
      <c r="S23" s="348">
        <f t="shared" si="1"/>
        <v>208.10000000000002</v>
      </c>
      <c r="T23" s="345"/>
      <c r="U23" s="343">
        <v>219.5</v>
      </c>
      <c r="V23" s="343">
        <v>230.3</v>
      </c>
      <c r="W23" s="343">
        <v>180.9</v>
      </c>
      <c r="X23" s="343">
        <v>248</v>
      </c>
      <c r="Y23" s="348">
        <f t="shared" si="2"/>
        <v>219.67500000000001</v>
      </c>
      <c r="Z23" s="345"/>
      <c r="AA23" s="343">
        <v>258.5</v>
      </c>
      <c r="AB23" s="343">
        <v>264.60000000000002</v>
      </c>
      <c r="AC23" s="343">
        <v>295.2</v>
      </c>
      <c r="AD23" s="343">
        <v>321.7</v>
      </c>
      <c r="AE23" s="348">
        <f t="shared" si="3"/>
        <v>285</v>
      </c>
      <c r="AF23" s="345"/>
      <c r="AG23" s="343">
        <v>352.3</v>
      </c>
      <c r="AH23" s="343">
        <v>353.9</v>
      </c>
      <c r="AI23" s="343">
        <v>361.4</v>
      </c>
      <c r="AJ23" s="343">
        <v>367.2</v>
      </c>
      <c r="AK23" s="348">
        <f t="shared" si="4"/>
        <v>358.7</v>
      </c>
      <c r="AL23" s="345"/>
      <c r="AM23" s="349">
        <v>404.2</v>
      </c>
      <c r="AN23" s="349">
        <v>409.1</v>
      </c>
      <c r="AO23" s="350">
        <v>420</v>
      </c>
      <c r="AP23" s="350">
        <v>420.8</v>
      </c>
      <c r="AQ23" s="348">
        <f t="shared" si="5"/>
        <v>413.52499999999998</v>
      </c>
      <c r="AR23" s="345"/>
      <c r="AS23" s="343">
        <v>427.5</v>
      </c>
      <c r="AT23" s="343">
        <v>428.4</v>
      </c>
      <c r="AU23" s="343"/>
      <c r="AV23" s="343"/>
      <c r="AW23" s="343"/>
      <c r="AX23" s="344"/>
      <c r="AY23" s="343"/>
      <c r="AZ23" s="343"/>
      <c r="BA23" s="343"/>
      <c r="BB23" s="343"/>
      <c r="BC23" s="343"/>
      <c r="BD23" s="344"/>
      <c r="BE23" s="343"/>
      <c r="BF23" s="343"/>
      <c r="BG23" s="343"/>
      <c r="BH23" s="343"/>
      <c r="BI23" s="343"/>
      <c r="BJ23" s="344"/>
      <c r="BK23" s="343"/>
      <c r="BL23" s="343"/>
      <c r="BM23" s="343"/>
      <c r="BN23" s="343"/>
      <c r="BO23" s="343"/>
      <c r="BP23" s="345"/>
      <c r="BQ23" s="343"/>
      <c r="BR23" s="343"/>
      <c r="BS23" s="343"/>
      <c r="BT23" s="343"/>
      <c r="BU23" s="343"/>
      <c r="BV23" s="345"/>
      <c r="BW23" s="343"/>
      <c r="BX23" s="343"/>
      <c r="BY23" s="343"/>
      <c r="BZ23" s="343"/>
    </row>
    <row r="24" spans="1:78">
      <c r="A24" s="343">
        <v>23</v>
      </c>
      <c r="B24" s="343"/>
      <c r="C24" s="343"/>
      <c r="D24" s="343"/>
      <c r="E24" s="343"/>
      <c r="F24" s="343">
        <v>185.3</v>
      </c>
      <c r="G24" s="343"/>
      <c r="H24" s="345"/>
      <c r="I24" s="343">
        <v>186.2</v>
      </c>
      <c r="J24" s="343">
        <v>191.3</v>
      </c>
      <c r="K24" s="343">
        <v>192.5</v>
      </c>
      <c r="L24" s="343">
        <v>193.2</v>
      </c>
      <c r="M24" s="348">
        <f t="shared" si="0"/>
        <v>190.8</v>
      </c>
      <c r="N24" s="345"/>
      <c r="O24" s="347">
        <v>206.1</v>
      </c>
      <c r="P24" s="347">
        <v>214</v>
      </c>
      <c r="Q24" s="347">
        <v>216.4</v>
      </c>
      <c r="R24" s="347">
        <v>219.6</v>
      </c>
      <c r="S24" s="348">
        <f t="shared" si="1"/>
        <v>214.02500000000001</v>
      </c>
      <c r="T24" s="345"/>
      <c r="U24" s="343">
        <v>230.4</v>
      </c>
      <c r="V24" s="343">
        <v>233.9</v>
      </c>
      <c r="W24" s="343">
        <v>281.39999999999998</v>
      </c>
      <c r="X24" s="343">
        <v>250.5</v>
      </c>
      <c r="Y24" s="348">
        <f t="shared" si="2"/>
        <v>249.05</v>
      </c>
      <c r="Z24" s="345"/>
      <c r="AA24" s="343">
        <v>278.10000000000002</v>
      </c>
      <c r="AB24" s="343">
        <v>292.8</v>
      </c>
      <c r="AC24" s="343">
        <v>339.5</v>
      </c>
      <c r="AD24" s="343">
        <v>341</v>
      </c>
      <c r="AE24" s="348">
        <f t="shared" si="3"/>
        <v>312.85000000000002</v>
      </c>
      <c r="AF24" s="345"/>
      <c r="AG24" s="343">
        <v>364.5</v>
      </c>
      <c r="AH24" s="343">
        <v>361.2</v>
      </c>
      <c r="AI24" s="343">
        <v>375.7</v>
      </c>
      <c r="AJ24" s="343">
        <v>374.4</v>
      </c>
      <c r="AK24" s="348">
        <f t="shared" si="4"/>
        <v>368.95000000000005</v>
      </c>
      <c r="AL24" s="345"/>
      <c r="AM24" s="349">
        <v>419.5</v>
      </c>
      <c r="AN24" s="349">
        <v>421.3</v>
      </c>
      <c r="AO24" s="350">
        <v>428.7</v>
      </c>
      <c r="AP24" s="350">
        <v>429.7</v>
      </c>
      <c r="AQ24" s="348">
        <f t="shared" si="5"/>
        <v>424.8</v>
      </c>
      <c r="AR24" s="345"/>
      <c r="AS24" s="343">
        <v>435.5</v>
      </c>
      <c r="AT24" s="343">
        <v>432.9</v>
      </c>
      <c r="AU24" s="343"/>
      <c r="AV24" s="343"/>
      <c r="AW24" s="343"/>
      <c r="AX24" s="344"/>
      <c r="AY24" s="343"/>
      <c r="AZ24" s="343"/>
      <c r="BA24" s="343"/>
      <c r="BB24" s="343"/>
      <c r="BC24" s="343"/>
      <c r="BD24" s="344"/>
      <c r="BE24" s="343"/>
      <c r="BF24" s="343"/>
      <c r="BG24" s="343"/>
      <c r="BH24" s="343"/>
      <c r="BI24" s="343"/>
      <c r="BJ24" s="344"/>
      <c r="BK24" s="343"/>
      <c r="BL24" s="343"/>
      <c r="BM24" s="343"/>
      <c r="BN24" s="343"/>
      <c r="BO24" s="343"/>
      <c r="BP24" s="345"/>
      <c r="BQ24" s="343"/>
      <c r="BR24" s="343"/>
      <c r="BS24" s="343"/>
      <c r="BT24" s="343"/>
      <c r="BU24" s="343"/>
      <c r="BV24" s="345"/>
      <c r="BW24" s="343"/>
      <c r="BX24" s="343"/>
      <c r="BY24" s="343"/>
      <c r="BZ24" s="343"/>
    </row>
    <row r="25" spans="1:78">
      <c r="A25" s="343">
        <v>24</v>
      </c>
      <c r="B25" s="343"/>
      <c r="C25" s="343"/>
      <c r="D25" s="343"/>
      <c r="E25" s="343"/>
      <c r="F25" s="343">
        <v>151.6</v>
      </c>
      <c r="G25" s="343"/>
      <c r="H25" s="345"/>
      <c r="I25" s="343">
        <v>149.1</v>
      </c>
      <c r="J25" s="343">
        <v>145.69999999999999</v>
      </c>
      <c r="K25" s="343">
        <v>145</v>
      </c>
      <c r="L25" s="343">
        <v>145</v>
      </c>
      <c r="M25" s="348">
        <f t="shared" si="0"/>
        <v>146.19999999999999</v>
      </c>
      <c r="N25" s="345"/>
      <c r="O25" s="347">
        <v>153.1</v>
      </c>
      <c r="P25" s="347">
        <v>153.80000000000001</v>
      </c>
      <c r="Q25" s="347">
        <v>154.80000000000001</v>
      </c>
      <c r="R25" s="347">
        <v>157.30000000000001</v>
      </c>
      <c r="S25" s="348">
        <f t="shared" si="1"/>
        <v>154.75</v>
      </c>
      <c r="T25" s="345"/>
      <c r="U25" s="343">
        <v>166.2</v>
      </c>
      <c r="V25" s="343">
        <v>169.5</v>
      </c>
      <c r="W25" s="343">
        <v>293.2</v>
      </c>
      <c r="X25" s="343">
        <v>194.6</v>
      </c>
      <c r="Y25" s="348">
        <f t="shared" si="2"/>
        <v>205.875</v>
      </c>
      <c r="Z25" s="345"/>
      <c r="AA25" s="343">
        <v>209.7</v>
      </c>
      <c r="AB25" s="343">
        <v>218.8</v>
      </c>
      <c r="AC25" s="343">
        <v>236.6</v>
      </c>
      <c r="AD25" s="343">
        <v>239.3</v>
      </c>
      <c r="AE25" s="348">
        <f t="shared" si="3"/>
        <v>226.10000000000002</v>
      </c>
      <c r="AF25" s="345"/>
      <c r="AG25" s="343">
        <v>263.2</v>
      </c>
      <c r="AH25" s="343">
        <v>265.5</v>
      </c>
      <c r="AI25" s="343">
        <v>267.8</v>
      </c>
      <c r="AJ25" s="343">
        <v>271.10000000000002</v>
      </c>
      <c r="AK25" s="348">
        <f t="shared" si="4"/>
        <v>266.89999999999998</v>
      </c>
      <c r="AL25" s="345"/>
      <c r="AM25" s="347">
        <v>293.60000000000002</v>
      </c>
      <c r="AN25" s="347">
        <v>296.5</v>
      </c>
      <c r="AO25" s="350">
        <v>304.7</v>
      </c>
      <c r="AP25" s="350">
        <v>307.10000000000002</v>
      </c>
      <c r="AQ25" s="348">
        <f t="shared" si="5"/>
        <v>300.47500000000002</v>
      </c>
      <c r="AR25" s="345"/>
      <c r="AS25" s="343">
        <v>324.8</v>
      </c>
      <c r="AT25" s="343">
        <v>326.7</v>
      </c>
      <c r="AU25" s="343"/>
      <c r="AV25" s="343"/>
      <c r="AW25" s="343"/>
      <c r="AX25" s="344"/>
      <c r="AY25" s="343"/>
      <c r="AZ25" s="343"/>
      <c r="BA25" s="343"/>
      <c r="BB25" s="343"/>
      <c r="BC25" s="343"/>
      <c r="BD25" s="344"/>
      <c r="BE25" s="343"/>
      <c r="BF25" s="343"/>
      <c r="BG25" s="343"/>
      <c r="BH25" s="343"/>
      <c r="BI25" s="343"/>
      <c r="BJ25" s="344"/>
      <c r="BK25" s="343"/>
      <c r="BL25" s="343"/>
      <c r="BM25" s="343"/>
      <c r="BN25" s="343"/>
      <c r="BO25" s="343"/>
      <c r="BP25" s="345"/>
      <c r="BQ25" s="343"/>
      <c r="BR25" s="343"/>
      <c r="BS25" s="343"/>
      <c r="BT25" s="343"/>
      <c r="BU25" s="343"/>
      <c r="BV25" s="345"/>
      <c r="BW25" s="343"/>
      <c r="BX25" s="343"/>
      <c r="BY25" s="343"/>
      <c r="BZ25" s="343"/>
    </row>
    <row r="26" spans="1:78" s="356" customFormat="1">
      <c r="A26" s="351">
        <v>25</v>
      </c>
      <c r="B26" s="351"/>
      <c r="C26" s="351"/>
      <c r="D26" s="351"/>
      <c r="E26" s="351"/>
      <c r="F26" s="351">
        <v>204.3</v>
      </c>
      <c r="G26" s="351"/>
      <c r="H26" s="351"/>
      <c r="I26" s="351">
        <v>214.8</v>
      </c>
      <c r="J26" s="351">
        <v>216.3</v>
      </c>
      <c r="K26" s="351">
        <v>219.5</v>
      </c>
      <c r="L26" s="351">
        <v>231.5</v>
      </c>
      <c r="M26" s="348">
        <f t="shared" si="0"/>
        <v>220.52500000000001</v>
      </c>
      <c r="N26" s="351"/>
      <c r="O26" s="352">
        <v>243.2</v>
      </c>
      <c r="P26" s="352">
        <v>244.4</v>
      </c>
      <c r="Q26" s="352">
        <v>246.1</v>
      </c>
      <c r="R26" s="352">
        <v>252.6</v>
      </c>
      <c r="S26" s="353">
        <f t="shared" si="1"/>
        <v>246.57500000000002</v>
      </c>
      <c r="T26" s="351"/>
      <c r="U26" s="351">
        <v>263.2</v>
      </c>
      <c r="V26" s="351">
        <v>272.5</v>
      </c>
      <c r="W26" s="351">
        <v>495.7</v>
      </c>
      <c r="X26" s="351">
        <v>284.7</v>
      </c>
      <c r="Y26" s="353">
        <f t="shared" si="2"/>
        <v>329.02500000000003</v>
      </c>
      <c r="Z26" s="351"/>
      <c r="AA26" s="351">
        <v>317.5</v>
      </c>
      <c r="AB26" s="351">
        <v>336.2</v>
      </c>
      <c r="AC26" s="351">
        <v>358.6</v>
      </c>
      <c r="AD26" s="351">
        <v>364</v>
      </c>
      <c r="AE26" s="353">
        <f t="shared" si="3"/>
        <v>344.07500000000005</v>
      </c>
      <c r="AF26" s="351"/>
      <c r="AG26" s="351">
        <v>411.7</v>
      </c>
      <c r="AH26" s="351">
        <v>416.7</v>
      </c>
      <c r="AI26" s="351">
        <v>423.6</v>
      </c>
      <c r="AJ26" s="351">
        <v>431.4</v>
      </c>
      <c r="AK26" s="353">
        <f t="shared" si="4"/>
        <v>420.85</v>
      </c>
      <c r="AL26" s="351"/>
      <c r="AM26" s="354">
        <v>471.6</v>
      </c>
      <c r="AN26" s="354">
        <v>477.4</v>
      </c>
      <c r="AO26" s="355">
        <v>484.1</v>
      </c>
      <c r="AP26" s="355">
        <v>488.9</v>
      </c>
      <c r="AQ26" s="353">
        <f t="shared" si="5"/>
        <v>480.5</v>
      </c>
      <c r="AR26" s="351"/>
      <c r="AS26" s="351">
        <v>521.29999999999995</v>
      </c>
      <c r="AT26" s="351">
        <v>524.20000000000005</v>
      </c>
      <c r="AU26" s="351"/>
      <c r="AV26" s="351"/>
      <c r="AW26" s="351"/>
      <c r="AX26" s="344"/>
      <c r="AY26" s="351"/>
      <c r="AZ26" s="351"/>
      <c r="BA26" s="351"/>
      <c r="BB26" s="351"/>
      <c r="BC26" s="351"/>
      <c r="BD26" s="344"/>
      <c r="BE26" s="351"/>
      <c r="BF26" s="351"/>
      <c r="BG26" s="351"/>
      <c r="BH26" s="351"/>
      <c r="BI26" s="351"/>
      <c r="BJ26" s="344"/>
      <c r="BK26" s="351"/>
      <c r="BL26" s="351"/>
      <c r="BM26" s="351"/>
      <c r="BN26" s="351"/>
      <c r="BO26" s="351"/>
      <c r="BP26" s="345"/>
      <c r="BQ26" s="351"/>
      <c r="BR26" s="351"/>
      <c r="BS26" s="351"/>
      <c r="BT26" s="351"/>
      <c r="BU26" s="351"/>
      <c r="BV26" s="345"/>
      <c r="BW26" s="351"/>
      <c r="BX26" s="351"/>
      <c r="BY26" s="351"/>
      <c r="BZ26" s="351"/>
    </row>
    <row r="27" spans="1:78">
      <c r="A27" s="343">
        <v>26</v>
      </c>
      <c r="B27" s="343"/>
      <c r="C27" s="343"/>
      <c r="D27" s="343"/>
      <c r="E27" s="343"/>
      <c r="F27" s="343">
        <v>220.2</v>
      </c>
      <c r="G27" s="343"/>
      <c r="H27" s="345"/>
      <c r="I27" s="343">
        <v>220.5</v>
      </c>
      <c r="J27" s="343">
        <v>221.2</v>
      </c>
      <c r="K27" s="343">
        <v>226.5</v>
      </c>
      <c r="L27" s="343">
        <v>227.8</v>
      </c>
      <c r="M27" s="348">
        <f t="shared" si="0"/>
        <v>224</v>
      </c>
      <c r="N27" s="345"/>
      <c r="O27" s="347">
        <v>237.7</v>
      </c>
      <c r="P27" s="347">
        <v>239.1</v>
      </c>
      <c r="Q27" s="347">
        <v>239.1</v>
      </c>
      <c r="R27" s="347">
        <v>273.89999999999998</v>
      </c>
      <c r="S27" s="348">
        <f t="shared" si="1"/>
        <v>247.45</v>
      </c>
      <c r="T27" s="345"/>
      <c r="U27" s="343">
        <v>284.39999999999998</v>
      </c>
      <c r="V27" s="343">
        <v>291.39999999999998</v>
      </c>
      <c r="W27" s="343">
        <v>315.39999999999998</v>
      </c>
      <c r="X27" s="343">
        <v>325.7</v>
      </c>
      <c r="Y27" s="348">
        <f t="shared" si="2"/>
        <v>304.22499999999997</v>
      </c>
      <c r="Z27" s="345"/>
      <c r="AA27" s="343">
        <v>361.4</v>
      </c>
      <c r="AB27" s="343">
        <v>383.8</v>
      </c>
      <c r="AC27" s="343">
        <v>394.1</v>
      </c>
      <c r="AD27" s="343">
        <v>421.5</v>
      </c>
      <c r="AE27" s="348">
        <f t="shared" si="3"/>
        <v>390.20000000000005</v>
      </c>
      <c r="AF27" s="345"/>
      <c r="AG27" s="343">
        <v>429.3</v>
      </c>
      <c r="AH27" s="343">
        <v>429.3</v>
      </c>
      <c r="AI27" s="343">
        <v>442.2</v>
      </c>
      <c r="AJ27" s="343">
        <v>470.5</v>
      </c>
      <c r="AK27" s="348">
        <f t="shared" si="4"/>
        <v>442.82499999999999</v>
      </c>
      <c r="AL27" s="345"/>
      <c r="AM27" s="349">
        <v>520.1</v>
      </c>
      <c r="AN27" s="349">
        <v>531.9</v>
      </c>
      <c r="AO27" s="350">
        <v>558.29999999999995</v>
      </c>
      <c r="AP27" s="350">
        <v>556</v>
      </c>
      <c r="AQ27" s="348">
        <f t="shared" si="5"/>
        <v>541.57500000000005</v>
      </c>
      <c r="AR27" s="345"/>
      <c r="AS27" s="343">
        <v>559.4</v>
      </c>
      <c r="AT27" s="343">
        <v>568</v>
      </c>
      <c r="AU27" s="343"/>
      <c r="AV27" s="343"/>
      <c r="AW27" s="343"/>
      <c r="AX27" s="344"/>
      <c r="AY27" s="343"/>
      <c r="AZ27" s="343"/>
      <c r="BA27" s="343"/>
      <c r="BB27" s="343"/>
      <c r="BC27" s="343"/>
      <c r="BD27" s="344"/>
      <c r="BE27" s="343"/>
      <c r="BF27" s="343"/>
      <c r="BG27" s="343"/>
      <c r="BH27" s="343"/>
      <c r="BI27" s="343"/>
      <c r="BJ27" s="344"/>
      <c r="BK27" s="343"/>
      <c r="BL27" s="343"/>
      <c r="BM27" s="343"/>
      <c r="BN27" s="343"/>
      <c r="BO27" s="343"/>
      <c r="BP27" s="345"/>
      <c r="BQ27" s="343"/>
      <c r="BR27" s="343"/>
      <c r="BS27" s="343"/>
      <c r="BT27" s="343"/>
      <c r="BU27" s="343"/>
      <c r="BV27" s="345"/>
      <c r="BW27" s="343"/>
      <c r="BX27" s="343"/>
      <c r="BY27" s="343"/>
      <c r="BZ27" s="343"/>
    </row>
    <row r="28" spans="1:78">
      <c r="A28" s="343">
        <v>27</v>
      </c>
      <c r="B28" s="343"/>
      <c r="C28" s="343"/>
      <c r="D28" s="343"/>
      <c r="E28" s="343"/>
      <c r="F28" s="343">
        <v>312.3</v>
      </c>
      <c r="G28" s="343"/>
      <c r="H28" s="345"/>
      <c r="I28" s="343">
        <v>313.2</v>
      </c>
      <c r="J28" s="343">
        <v>315.5</v>
      </c>
      <c r="K28" s="343">
        <v>322.3</v>
      </c>
      <c r="L28" s="343">
        <v>323.39999999999998</v>
      </c>
      <c r="M28" s="348">
        <f t="shared" si="0"/>
        <v>318.60000000000002</v>
      </c>
      <c r="N28" s="345"/>
      <c r="O28" s="347">
        <v>339.5</v>
      </c>
      <c r="P28" s="347">
        <v>339.2</v>
      </c>
      <c r="Q28" s="347">
        <v>340.3</v>
      </c>
      <c r="R28" s="347">
        <v>361.4</v>
      </c>
      <c r="S28" s="348">
        <f t="shared" si="1"/>
        <v>345.1</v>
      </c>
      <c r="T28" s="345"/>
      <c r="U28" s="343">
        <v>412.1</v>
      </c>
      <c r="V28" s="343">
        <v>416.2</v>
      </c>
      <c r="W28" s="343">
        <v>337.1</v>
      </c>
      <c r="X28" s="343">
        <v>538.9</v>
      </c>
      <c r="Y28" s="348">
        <f t="shared" si="2"/>
        <v>426.07500000000005</v>
      </c>
      <c r="Z28" s="345"/>
      <c r="AA28" s="343">
        <v>594.9</v>
      </c>
      <c r="AB28" s="343">
        <v>640</v>
      </c>
      <c r="AC28" s="343">
        <v>668.1</v>
      </c>
      <c r="AD28" s="343">
        <v>783.3</v>
      </c>
      <c r="AE28" s="348">
        <f t="shared" si="3"/>
        <v>671.57500000000005</v>
      </c>
      <c r="AF28" s="345"/>
      <c r="AG28" s="343">
        <v>803</v>
      </c>
      <c r="AH28" s="343">
        <v>808.5</v>
      </c>
      <c r="AI28" s="343">
        <v>846</v>
      </c>
      <c r="AJ28" s="343">
        <v>848.5</v>
      </c>
      <c r="AK28" s="348">
        <f t="shared" si="4"/>
        <v>826.5</v>
      </c>
      <c r="AL28" s="345"/>
      <c r="AM28" s="349">
        <v>864.3</v>
      </c>
      <c r="AN28" s="349">
        <v>870.5</v>
      </c>
      <c r="AO28" s="350">
        <v>825.9</v>
      </c>
      <c r="AP28" s="350">
        <v>814</v>
      </c>
      <c r="AQ28" s="348">
        <f t="shared" si="5"/>
        <v>843.67499999999995</v>
      </c>
      <c r="AR28" s="345"/>
      <c r="AS28" s="343">
        <v>821.4</v>
      </c>
      <c r="AT28" s="343">
        <v>821.6</v>
      </c>
      <c r="AU28" s="343"/>
      <c r="AV28" s="343"/>
      <c r="AW28" s="343"/>
      <c r="AX28" s="344"/>
      <c r="AY28" s="343"/>
      <c r="AZ28" s="343"/>
      <c r="BA28" s="343"/>
      <c r="BB28" s="343"/>
      <c r="BC28" s="343"/>
      <c r="BD28" s="344"/>
      <c r="BE28" s="343"/>
      <c r="BF28" s="343"/>
      <c r="BG28" s="343"/>
      <c r="BH28" s="343"/>
      <c r="BI28" s="343"/>
      <c r="BJ28" s="344"/>
      <c r="BK28" s="343"/>
      <c r="BL28" s="343"/>
      <c r="BM28" s="343"/>
      <c r="BN28" s="343"/>
      <c r="BO28" s="343"/>
      <c r="BP28" s="345"/>
      <c r="BQ28" s="343"/>
      <c r="BR28" s="343"/>
      <c r="BS28" s="343"/>
      <c r="BT28" s="343"/>
      <c r="BU28" s="343"/>
      <c r="BV28" s="345"/>
      <c r="BW28" s="343"/>
      <c r="BX28" s="343"/>
      <c r="BY28" s="343"/>
      <c r="BZ28" s="343"/>
    </row>
    <row r="29" spans="1:78">
      <c r="A29" s="343">
        <v>28</v>
      </c>
      <c r="B29" s="343"/>
      <c r="C29" s="343"/>
      <c r="D29" s="343"/>
      <c r="E29" s="343"/>
      <c r="F29" s="343">
        <v>214.9</v>
      </c>
      <c r="G29" s="343"/>
      <c r="H29" s="345"/>
      <c r="I29" s="343">
        <v>217.1</v>
      </c>
      <c r="J29" s="343">
        <v>217.9</v>
      </c>
      <c r="K29" s="343">
        <v>226.9</v>
      </c>
      <c r="L29" s="343">
        <v>228</v>
      </c>
      <c r="M29" s="348">
        <f t="shared" si="0"/>
        <v>222.47499999999999</v>
      </c>
      <c r="N29" s="345"/>
      <c r="O29" s="347">
        <v>245.6</v>
      </c>
      <c r="P29" s="347">
        <v>247.1</v>
      </c>
      <c r="Q29" s="347">
        <v>247.1</v>
      </c>
      <c r="R29" s="347">
        <v>284.2</v>
      </c>
      <c r="S29" s="348">
        <f t="shared" si="1"/>
        <v>256</v>
      </c>
      <c r="T29" s="345"/>
      <c r="U29" s="343">
        <v>297</v>
      </c>
      <c r="V29" s="343">
        <v>307.39999999999998</v>
      </c>
      <c r="W29" s="343">
        <v>338.7</v>
      </c>
      <c r="X29" s="343">
        <v>335.3</v>
      </c>
      <c r="Y29" s="348">
        <f t="shared" si="2"/>
        <v>319.59999999999997</v>
      </c>
      <c r="Z29" s="345"/>
      <c r="AA29" s="343">
        <v>373.1</v>
      </c>
      <c r="AB29" s="343">
        <v>396.1</v>
      </c>
      <c r="AC29" s="343">
        <v>402.4</v>
      </c>
      <c r="AD29" s="343">
        <v>419.1</v>
      </c>
      <c r="AE29" s="348">
        <f t="shared" si="3"/>
        <v>397.67499999999995</v>
      </c>
      <c r="AF29" s="345"/>
      <c r="AG29" s="343">
        <v>474.3</v>
      </c>
      <c r="AH29" s="343">
        <v>491.3</v>
      </c>
      <c r="AI29" s="343">
        <v>499.9</v>
      </c>
      <c r="AJ29" s="343">
        <v>505.6</v>
      </c>
      <c r="AK29" s="348">
        <f t="shared" si="4"/>
        <v>492.77499999999998</v>
      </c>
      <c r="AL29" s="345"/>
      <c r="AM29" s="349">
        <v>559.70000000000005</v>
      </c>
      <c r="AN29" s="349">
        <v>573.9</v>
      </c>
      <c r="AO29" s="350">
        <v>587</v>
      </c>
      <c r="AP29" s="350">
        <v>584</v>
      </c>
      <c r="AQ29" s="348">
        <f t="shared" si="5"/>
        <v>576.15</v>
      </c>
      <c r="AR29" s="345"/>
      <c r="AS29" s="343">
        <v>594</v>
      </c>
      <c r="AT29" s="343">
        <v>608.6</v>
      </c>
      <c r="AU29" s="343"/>
      <c r="AV29" s="343"/>
      <c r="AW29" s="343"/>
      <c r="AX29" s="344"/>
      <c r="AY29" s="343"/>
      <c r="AZ29" s="343"/>
      <c r="BA29" s="343"/>
      <c r="BB29" s="343"/>
      <c r="BC29" s="343"/>
      <c r="BD29" s="344"/>
      <c r="BE29" s="343"/>
      <c r="BF29" s="343"/>
      <c r="BG29" s="343"/>
      <c r="BH29" s="343"/>
      <c r="BI29" s="343"/>
      <c r="BJ29" s="344"/>
      <c r="BK29" s="343"/>
      <c r="BL29" s="343"/>
      <c r="BM29" s="343"/>
      <c r="BN29" s="343"/>
      <c r="BO29" s="343"/>
      <c r="BP29" s="345"/>
      <c r="BQ29" s="343"/>
      <c r="BR29" s="343"/>
      <c r="BS29" s="343"/>
      <c r="BT29" s="343"/>
      <c r="BU29" s="343"/>
      <c r="BV29" s="345"/>
      <c r="BW29" s="343"/>
      <c r="BX29" s="343"/>
      <c r="BY29" s="343"/>
      <c r="BZ29" s="343"/>
    </row>
    <row r="30" spans="1:78" s="368" customFormat="1">
      <c r="A30" s="363">
        <v>29</v>
      </c>
      <c r="B30" s="363"/>
      <c r="C30" s="363"/>
      <c r="D30" s="363"/>
      <c r="E30" s="363"/>
      <c r="F30" s="363">
        <v>234.3</v>
      </c>
      <c r="G30" s="363"/>
      <c r="H30" s="345"/>
      <c r="I30" s="363">
        <v>251.6</v>
      </c>
      <c r="J30" s="363">
        <v>255.7</v>
      </c>
      <c r="K30" s="363">
        <v>259.39999999999998</v>
      </c>
      <c r="L30" s="363">
        <v>264.5</v>
      </c>
      <c r="M30" s="348">
        <f t="shared" si="0"/>
        <v>257.79999999999995</v>
      </c>
      <c r="N30" s="345"/>
      <c r="O30" s="364">
        <v>283.5</v>
      </c>
      <c r="P30" s="364">
        <v>285.5</v>
      </c>
      <c r="Q30" s="364">
        <v>290.89999999999998</v>
      </c>
      <c r="R30" s="364">
        <v>302.10000000000002</v>
      </c>
      <c r="S30" s="365">
        <f t="shared" si="1"/>
        <v>290.5</v>
      </c>
      <c r="T30" s="345"/>
      <c r="U30" s="363">
        <v>323.10000000000002</v>
      </c>
      <c r="V30" s="363">
        <v>329.7</v>
      </c>
      <c r="W30" s="363">
        <v>412.4</v>
      </c>
      <c r="X30" s="363">
        <v>342.6</v>
      </c>
      <c r="Y30" s="365">
        <f t="shared" si="2"/>
        <v>351.94999999999993</v>
      </c>
      <c r="Z30" s="345"/>
      <c r="AA30" s="363">
        <v>380.3</v>
      </c>
      <c r="AB30" s="363">
        <v>399.9</v>
      </c>
      <c r="AC30" s="363">
        <v>420.3</v>
      </c>
      <c r="AD30" s="363">
        <v>429.7</v>
      </c>
      <c r="AE30" s="365">
        <f t="shared" si="3"/>
        <v>407.55</v>
      </c>
      <c r="AF30" s="345"/>
      <c r="AG30" s="363">
        <v>486.1</v>
      </c>
      <c r="AH30" s="363">
        <v>495.3</v>
      </c>
      <c r="AI30" s="363">
        <v>505.7</v>
      </c>
      <c r="AJ30" s="363">
        <v>517</v>
      </c>
      <c r="AK30" s="365">
        <f t="shared" si="4"/>
        <v>501.02500000000003</v>
      </c>
      <c r="AL30" s="345"/>
      <c r="AM30" s="366">
        <v>599.70000000000005</v>
      </c>
      <c r="AN30" s="366">
        <v>610.20000000000005</v>
      </c>
      <c r="AO30" s="367">
        <v>619.6</v>
      </c>
      <c r="AP30" s="367">
        <v>629.20000000000005</v>
      </c>
      <c r="AQ30" s="348">
        <f t="shared" si="5"/>
        <v>614.67499999999995</v>
      </c>
      <c r="AR30" s="345"/>
      <c r="AS30" s="363">
        <v>694.3</v>
      </c>
      <c r="AT30" s="363">
        <v>700.2</v>
      </c>
      <c r="AU30" s="363"/>
      <c r="AV30" s="363"/>
      <c r="AW30" s="363"/>
      <c r="AX30" s="344"/>
      <c r="AY30" s="363"/>
      <c r="AZ30" s="363"/>
      <c r="BA30" s="363"/>
      <c r="BB30" s="363"/>
      <c r="BC30" s="363"/>
      <c r="BD30" s="344"/>
      <c r="BE30" s="363"/>
      <c r="BF30" s="363"/>
      <c r="BG30" s="363"/>
      <c r="BH30" s="363"/>
      <c r="BI30" s="363"/>
      <c r="BJ30" s="344"/>
      <c r="BK30" s="363"/>
      <c r="BL30" s="363"/>
      <c r="BM30" s="363"/>
      <c r="BN30" s="363"/>
      <c r="BO30" s="363"/>
      <c r="BP30" s="345"/>
      <c r="BQ30" s="363"/>
      <c r="BR30" s="363"/>
      <c r="BS30" s="363"/>
      <c r="BT30" s="363"/>
      <c r="BU30" s="363"/>
      <c r="BV30" s="345"/>
      <c r="BW30" s="363"/>
      <c r="BX30" s="363"/>
      <c r="BY30" s="363"/>
      <c r="BZ30" s="363"/>
    </row>
    <row r="31" spans="1:78" s="362" customFormat="1">
      <c r="A31" s="357" t="s">
        <v>3765</v>
      </c>
      <c r="B31" s="357"/>
      <c r="C31" s="357"/>
      <c r="D31" s="357"/>
      <c r="E31" s="357"/>
      <c r="F31" s="357">
        <v>220.1</v>
      </c>
      <c r="G31" s="357"/>
      <c r="H31" s="357"/>
      <c r="I31" s="357">
        <v>219.7</v>
      </c>
      <c r="J31" s="357">
        <v>224.7</v>
      </c>
      <c r="K31" s="357">
        <v>225.6</v>
      </c>
      <c r="L31" s="357">
        <v>232.7</v>
      </c>
      <c r="M31" s="348">
        <f t="shared" si="0"/>
        <v>225.67500000000001</v>
      </c>
      <c r="N31" s="357"/>
      <c r="O31" s="358">
        <v>244.6</v>
      </c>
      <c r="P31" s="358">
        <v>248.5</v>
      </c>
      <c r="Q31" s="358">
        <v>258.5</v>
      </c>
      <c r="R31" s="358">
        <v>271.10000000000002</v>
      </c>
      <c r="S31" s="359">
        <f t="shared" si="1"/>
        <v>255.67500000000001</v>
      </c>
      <c r="T31" s="357"/>
      <c r="U31" s="358">
        <v>284.3</v>
      </c>
      <c r="V31" s="358">
        <v>299.39999999999998</v>
      </c>
      <c r="W31" s="358">
        <v>309.60000000000002</v>
      </c>
      <c r="X31" s="358">
        <v>330.3</v>
      </c>
      <c r="Y31" s="359">
        <f t="shared" si="2"/>
        <v>305.90000000000003</v>
      </c>
      <c r="Z31" s="357"/>
      <c r="AA31" s="358">
        <v>358.3</v>
      </c>
      <c r="AB31" s="358">
        <v>403.4</v>
      </c>
      <c r="AC31" s="358">
        <v>462.4</v>
      </c>
      <c r="AD31" s="358">
        <v>481.9</v>
      </c>
      <c r="AE31" s="359">
        <f t="shared" si="3"/>
        <v>426.5</v>
      </c>
      <c r="AF31" s="357"/>
      <c r="AG31" s="358">
        <v>510.3</v>
      </c>
      <c r="AH31" s="358">
        <v>512.70000000000005</v>
      </c>
      <c r="AI31" s="358">
        <v>513.29999999999995</v>
      </c>
      <c r="AJ31" s="358">
        <v>507.5</v>
      </c>
      <c r="AK31" s="359">
        <f t="shared" si="4"/>
        <v>510.95</v>
      </c>
      <c r="AL31" s="357"/>
      <c r="AM31" s="358">
        <v>549.5</v>
      </c>
      <c r="AN31" s="358">
        <v>554.29999999999995</v>
      </c>
      <c r="AO31" s="361">
        <v>557.20000000000005</v>
      </c>
      <c r="AP31" s="361">
        <v>545.4</v>
      </c>
      <c r="AQ31" s="359">
        <f t="shared" si="5"/>
        <v>551.6</v>
      </c>
      <c r="AR31" s="357"/>
      <c r="AS31" s="357">
        <v>549.5</v>
      </c>
      <c r="AT31" s="357">
        <v>543.9</v>
      </c>
      <c r="AU31" s="357"/>
      <c r="AV31" s="357"/>
      <c r="AW31" s="357"/>
      <c r="AX31" s="344"/>
      <c r="AY31" s="357"/>
      <c r="AZ31" s="357"/>
      <c r="BA31" s="357"/>
      <c r="BB31" s="357"/>
      <c r="BC31" s="357"/>
      <c r="BD31" s="344"/>
      <c r="BE31" s="357"/>
      <c r="BF31" s="357"/>
      <c r="BG31" s="357"/>
      <c r="BH31" s="357"/>
      <c r="BI31" s="357"/>
      <c r="BJ31" s="344"/>
      <c r="BK31" s="357"/>
      <c r="BL31" s="357"/>
      <c r="BM31" s="357"/>
      <c r="BN31" s="357"/>
      <c r="BO31" s="357"/>
      <c r="BP31" s="345"/>
      <c r="BQ31" s="357"/>
      <c r="BR31" s="357"/>
      <c r="BS31" s="357"/>
      <c r="BT31" s="357"/>
      <c r="BU31" s="357"/>
      <c r="BV31" s="345"/>
      <c r="BW31" s="357"/>
      <c r="BX31" s="357"/>
      <c r="BY31" s="357"/>
      <c r="BZ31" s="357"/>
    </row>
    <row r="32" spans="1:78">
      <c r="A32" s="516"/>
      <c r="B32" s="516"/>
      <c r="C32" s="516"/>
      <c r="D32" s="516"/>
      <c r="E32" s="516"/>
      <c r="F32" s="516"/>
      <c r="G32" s="516"/>
      <c r="H32" s="517"/>
      <c r="I32" s="516"/>
      <c r="J32" s="516"/>
      <c r="K32" s="516"/>
      <c r="L32" s="516"/>
      <c r="M32" s="516"/>
      <c r="N32" s="517"/>
      <c r="O32" s="516"/>
      <c r="P32" s="516"/>
      <c r="Q32" s="516"/>
      <c r="R32" s="516"/>
      <c r="S32" s="516"/>
      <c r="T32" s="517"/>
      <c r="U32" s="516"/>
      <c r="V32" s="516"/>
      <c r="W32" s="516"/>
      <c r="X32" s="516"/>
      <c r="Y32" s="516"/>
      <c r="Z32" s="517"/>
      <c r="AA32" s="516"/>
      <c r="AB32" s="516"/>
      <c r="AC32" s="516"/>
      <c r="AD32" s="516"/>
      <c r="AE32" s="516"/>
      <c r="AF32" s="517"/>
      <c r="AG32" s="516"/>
      <c r="AH32" s="516"/>
      <c r="AI32" s="516"/>
      <c r="AJ32" s="516"/>
      <c r="AK32" s="516"/>
      <c r="AL32" s="517"/>
      <c r="AM32" s="516"/>
      <c r="AN32" s="516"/>
      <c r="AO32" s="516"/>
      <c r="AP32" s="516"/>
      <c r="AQ32" s="516"/>
      <c r="AR32" s="517"/>
      <c r="AS32" s="516"/>
      <c r="AT32" s="516"/>
      <c r="AU32" s="343"/>
      <c r="AV32" s="343"/>
      <c r="AW32" s="343"/>
      <c r="AX32" s="344"/>
      <c r="AY32" s="343"/>
      <c r="AZ32" s="343"/>
      <c r="BA32" s="343"/>
      <c r="BB32" s="343"/>
      <c r="BC32" s="343"/>
      <c r="BD32" s="344"/>
      <c r="BE32" s="343"/>
      <c r="BF32" s="343"/>
      <c r="BG32" s="343"/>
      <c r="BH32" s="343"/>
      <c r="BI32" s="343"/>
      <c r="BJ32" s="344"/>
      <c r="BK32" s="343"/>
      <c r="BL32" s="343"/>
      <c r="BM32" s="343"/>
      <c r="BN32" s="343"/>
      <c r="BO32" s="343"/>
      <c r="BP32" s="345"/>
      <c r="BQ32" s="343"/>
      <c r="BR32" s="343"/>
      <c r="BS32" s="343"/>
      <c r="BT32" s="343"/>
      <c r="BU32" s="343"/>
      <c r="BV32" s="345"/>
      <c r="BW32" s="343"/>
      <c r="BX32" s="343"/>
      <c r="BY32" s="343"/>
      <c r="BZ32" s="343"/>
    </row>
    <row r="33" spans="1:46">
      <c r="A33" s="520"/>
      <c r="B33" s="520"/>
      <c r="C33" s="520"/>
      <c r="D33" s="520"/>
      <c r="E33" s="520"/>
      <c r="F33" s="520"/>
      <c r="G33" s="520"/>
      <c r="H33" s="521"/>
      <c r="I33" s="520"/>
      <c r="J33" s="520"/>
      <c r="K33" s="520"/>
      <c r="L33" s="520"/>
      <c r="M33" s="520"/>
      <c r="N33" s="521"/>
      <c r="O33" s="520"/>
      <c r="P33" s="520"/>
      <c r="Q33" s="520"/>
      <c r="R33" s="520"/>
      <c r="S33" s="520"/>
      <c r="T33" s="521"/>
      <c r="U33" s="520"/>
      <c r="V33" s="520"/>
      <c r="W33" s="520"/>
      <c r="X33" s="520"/>
      <c r="Y33" s="520"/>
      <c r="Z33" s="521"/>
      <c r="AA33" s="520"/>
      <c r="AB33" s="520"/>
      <c r="AC33" s="520"/>
      <c r="AD33" s="520"/>
      <c r="AE33" s="520"/>
      <c r="AF33" s="521"/>
      <c r="AG33" s="520"/>
      <c r="AH33" s="520"/>
      <c r="AI33" s="520"/>
      <c r="AJ33" s="520"/>
      <c r="AK33" s="520"/>
      <c r="AL33" s="521"/>
      <c r="AM33" s="520"/>
      <c r="AN33" s="520"/>
      <c r="AO33" s="520"/>
      <c r="AP33" s="520"/>
      <c r="AQ33" s="520"/>
      <c r="AR33" s="521"/>
      <c r="AS33" s="520"/>
      <c r="AT33" s="520"/>
    </row>
    <row r="34" spans="1:46">
      <c r="A34" s="518"/>
      <c r="B34" s="518"/>
      <c r="C34" s="518"/>
      <c r="D34" s="518"/>
      <c r="E34" s="518"/>
      <c r="F34" s="518"/>
      <c r="G34" s="518"/>
      <c r="H34" s="519"/>
      <c r="I34" s="518"/>
      <c r="J34" s="518"/>
      <c r="K34" s="518"/>
      <c r="L34" s="518"/>
      <c r="M34" s="518"/>
      <c r="N34" s="519"/>
      <c r="O34" s="518"/>
      <c r="P34" s="518"/>
      <c r="Q34" s="518"/>
      <c r="R34" s="518"/>
      <c r="S34" s="518"/>
      <c r="T34" s="519"/>
      <c r="U34" s="518"/>
      <c r="V34" s="518"/>
      <c r="W34" s="518"/>
      <c r="X34" s="518"/>
      <c r="Y34" s="518"/>
      <c r="Z34" s="519"/>
      <c r="AA34" s="518"/>
      <c r="AB34" s="518"/>
      <c r="AC34" s="518"/>
      <c r="AD34" s="518"/>
      <c r="AE34" s="518"/>
      <c r="AF34" s="519"/>
      <c r="AG34" s="518"/>
      <c r="AH34" s="518"/>
      <c r="AI34" s="518"/>
      <c r="AJ34" s="518"/>
      <c r="AK34" s="518"/>
      <c r="AL34" s="519"/>
      <c r="AM34" s="518"/>
      <c r="AN34" s="518"/>
      <c r="AO34" s="518"/>
      <c r="AP34" s="518"/>
      <c r="AQ34" s="518"/>
      <c r="AR34" s="519"/>
      <c r="AS34" s="518"/>
      <c r="AT34" s="518"/>
    </row>
    <row r="35" spans="1:46">
      <c r="A35" s="518"/>
      <c r="B35" s="518"/>
      <c r="C35" s="518"/>
      <c r="D35" s="518"/>
      <c r="E35" s="518"/>
      <c r="F35" s="518"/>
      <c r="G35" s="518"/>
      <c r="H35" s="519"/>
      <c r="I35" s="518"/>
      <c r="J35" s="518"/>
      <c r="K35" s="518"/>
      <c r="L35" s="518"/>
      <c r="M35" s="518"/>
      <c r="N35" s="519"/>
      <c r="O35" s="518"/>
      <c r="P35" s="518"/>
      <c r="Q35" s="518"/>
      <c r="R35" s="518"/>
      <c r="S35" s="518"/>
      <c r="T35" s="519"/>
      <c r="U35" s="518"/>
      <c r="V35" s="518"/>
      <c r="W35" s="518"/>
      <c r="X35" s="518"/>
      <c r="Y35" s="518"/>
      <c r="Z35" s="519"/>
      <c r="AA35" s="518"/>
      <c r="AB35" s="518"/>
      <c r="AC35" s="518"/>
      <c r="AD35" s="518"/>
      <c r="AE35" s="518"/>
      <c r="AF35" s="519"/>
      <c r="AG35" s="518"/>
      <c r="AH35" s="518"/>
      <c r="AI35" s="518"/>
      <c r="AJ35" s="518"/>
      <c r="AK35" s="518"/>
      <c r="AL35" s="519"/>
      <c r="AM35" s="518"/>
      <c r="AN35" s="518"/>
      <c r="AO35" s="518"/>
      <c r="AP35" s="518"/>
      <c r="AQ35" s="518"/>
      <c r="AR35" s="519"/>
      <c r="AS35" s="518"/>
      <c r="AT35" s="518"/>
    </row>
    <row r="36" spans="1:46">
      <c r="A36" s="518"/>
      <c r="B36" s="518"/>
      <c r="C36" s="518"/>
      <c r="D36" s="518"/>
      <c r="E36" s="518"/>
      <c r="F36" s="518"/>
      <c r="G36" s="518"/>
      <c r="H36" s="519"/>
      <c r="I36" s="518"/>
      <c r="J36" s="518"/>
      <c r="K36" s="518"/>
      <c r="L36" s="518"/>
      <c r="M36" s="518"/>
      <c r="N36" s="519"/>
      <c r="O36" s="518"/>
      <c r="P36" s="518"/>
      <c r="Q36" s="518"/>
      <c r="R36" s="518"/>
      <c r="S36" s="518"/>
      <c r="T36" s="519"/>
      <c r="U36" s="518"/>
      <c r="V36" s="518"/>
      <c r="W36" s="518"/>
      <c r="X36" s="518"/>
      <c r="Y36" s="518"/>
      <c r="Z36" s="519"/>
      <c r="AA36" s="518"/>
      <c r="AB36" s="518"/>
      <c r="AC36" s="518"/>
      <c r="AD36" s="518"/>
      <c r="AE36" s="518"/>
      <c r="AF36" s="519"/>
      <c r="AG36" s="518"/>
      <c r="AH36" s="518"/>
      <c r="AI36" s="518"/>
      <c r="AJ36" s="518"/>
      <c r="AK36" s="518"/>
      <c r="AL36" s="519"/>
      <c r="AM36" s="518"/>
      <c r="AN36" s="518"/>
      <c r="AO36" s="518"/>
      <c r="AP36" s="518"/>
      <c r="AQ36" s="518"/>
      <c r="AR36" s="519"/>
      <c r="AS36" s="518"/>
      <c r="AT36" s="518"/>
    </row>
    <row r="37" spans="1:46">
      <c r="A37" s="518"/>
      <c r="B37" s="518"/>
      <c r="C37" s="518"/>
      <c r="D37" s="518"/>
      <c r="E37" s="518"/>
      <c r="F37" s="518"/>
      <c r="G37" s="518"/>
      <c r="H37" s="519"/>
      <c r="I37" s="518"/>
      <c r="J37" s="518"/>
      <c r="K37" s="518"/>
      <c r="L37" s="518"/>
      <c r="M37" s="518"/>
      <c r="N37" s="519"/>
      <c r="O37" s="518"/>
      <c r="P37" s="518"/>
      <c r="Q37" s="518"/>
      <c r="R37" s="518"/>
      <c r="S37" s="518"/>
      <c r="T37" s="519"/>
      <c r="U37" s="518"/>
      <c r="V37" s="518"/>
      <c r="W37" s="518"/>
      <c r="X37" s="518"/>
      <c r="Y37" s="518"/>
      <c r="Z37" s="519"/>
      <c r="AA37" s="518"/>
      <c r="AB37" s="518"/>
      <c r="AC37" s="518"/>
      <c r="AD37" s="518"/>
      <c r="AE37" s="518"/>
      <c r="AF37" s="519"/>
      <c r="AG37" s="518"/>
      <c r="AH37" s="518"/>
      <c r="AI37" s="518"/>
      <c r="AJ37" s="518"/>
      <c r="AK37" s="518"/>
      <c r="AL37" s="519"/>
      <c r="AM37" s="518"/>
      <c r="AN37" s="518"/>
      <c r="AO37" s="518"/>
      <c r="AP37" s="518"/>
      <c r="AQ37" s="518"/>
      <c r="AR37" s="519"/>
      <c r="AS37" s="518"/>
      <c r="AT37" s="518"/>
    </row>
    <row r="38" spans="1:46">
      <c r="A38" s="518"/>
      <c r="B38" s="518"/>
      <c r="C38" s="518"/>
      <c r="D38" s="518"/>
      <c r="E38" s="518"/>
      <c r="F38" s="518"/>
      <c r="G38" s="518"/>
      <c r="H38" s="519"/>
      <c r="I38" s="518"/>
      <c r="J38" s="518"/>
      <c r="K38" s="518"/>
      <c r="L38" s="518"/>
      <c r="M38" s="518"/>
      <c r="N38" s="519"/>
      <c r="O38" s="518"/>
      <c r="P38" s="518"/>
      <c r="Q38" s="518"/>
      <c r="R38" s="518"/>
      <c r="S38" s="518"/>
      <c r="T38" s="519"/>
      <c r="U38" s="518"/>
      <c r="V38" s="518"/>
      <c r="W38" s="518"/>
      <c r="X38" s="518"/>
      <c r="Y38" s="518"/>
      <c r="Z38" s="519"/>
      <c r="AA38" s="518"/>
      <c r="AB38" s="518"/>
      <c r="AC38" s="518"/>
      <c r="AD38" s="518"/>
      <c r="AE38" s="518"/>
      <c r="AF38" s="519"/>
      <c r="AG38" s="518"/>
      <c r="AH38" s="518"/>
      <c r="AI38" s="518"/>
      <c r="AJ38" s="518"/>
      <c r="AK38" s="518"/>
      <c r="AL38" s="519"/>
      <c r="AM38" s="518"/>
      <c r="AN38" s="518"/>
      <c r="AO38" s="518"/>
      <c r="AP38" s="518"/>
      <c r="AQ38" s="518"/>
      <c r="AR38" s="519"/>
      <c r="AS38" s="518"/>
      <c r="AT38" s="518"/>
    </row>
    <row r="39" spans="1:46">
      <c r="A39" s="518"/>
      <c r="B39" s="518"/>
      <c r="C39" s="518"/>
      <c r="D39" s="518"/>
      <c r="E39" s="518"/>
      <c r="F39" s="518"/>
      <c r="G39" s="518"/>
      <c r="H39" s="519"/>
      <c r="I39" s="518"/>
      <c r="J39" s="518"/>
      <c r="K39" s="518"/>
      <c r="L39" s="518"/>
      <c r="M39" s="518"/>
      <c r="N39" s="519"/>
      <c r="O39" s="518"/>
      <c r="P39" s="518"/>
      <c r="Q39" s="518"/>
      <c r="R39" s="518"/>
      <c r="S39" s="518"/>
      <c r="T39" s="519"/>
      <c r="U39" s="518"/>
      <c r="V39" s="518"/>
      <c r="W39" s="518"/>
      <c r="X39" s="518"/>
      <c r="Y39" s="518"/>
      <c r="Z39" s="519"/>
      <c r="AA39" s="518"/>
      <c r="AB39" s="518"/>
      <c r="AC39" s="518"/>
      <c r="AD39" s="518"/>
      <c r="AE39" s="518"/>
      <c r="AF39" s="519"/>
      <c r="AG39" s="518"/>
      <c r="AH39" s="518"/>
      <c r="AI39" s="518"/>
      <c r="AJ39" s="518"/>
      <c r="AK39" s="518"/>
      <c r="AL39" s="519"/>
      <c r="AM39" s="518"/>
      <c r="AN39" s="518"/>
      <c r="AO39" s="518"/>
      <c r="AP39" s="518"/>
      <c r="AQ39" s="518"/>
      <c r="AR39" s="519"/>
      <c r="AS39" s="518"/>
      <c r="AT39" s="518"/>
    </row>
    <row r="40" spans="1:46">
      <c r="A40" s="518"/>
      <c r="B40" s="518"/>
      <c r="C40" s="518"/>
      <c r="D40" s="518"/>
      <c r="E40" s="518"/>
      <c r="F40" s="518"/>
      <c r="G40" s="518"/>
      <c r="H40" s="519"/>
      <c r="I40" s="518"/>
      <c r="J40" s="518"/>
      <c r="K40" s="518"/>
      <c r="L40" s="518"/>
      <c r="M40" s="518"/>
      <c r="N40" s="519"/>
      <c r="O40" s="518"/>
      <c r="P40" s="518"/>
      <c r="Q40" s="518"/>
      <c r="R40" s="518"/>
      <c r="S40" s="518"/>
      <c r="T40" s="519"/>
      <c r="U40" s="518"/>
      <c r="V40" s="518"/>
      <c r="W40" s="518"/>
      <c r="X40" s="518"/>
      <c r="Y40" s="518"/>
      <c r="Z40" s="519"/>
      <c r="AA40" s="518"/>
      <c r="AB40" s="518"/>
      <c r="AC40" s="518"/>
      <c r="AD40" s="518"/>
      <c r="AE40" s="518"/>
      <c r="AF40" s="519"/>
      <c r="AG40" s="518"/>
      <c r="AH40" s="518"/>
      <c r="AI40" s="518"/>
      <c r="AJ40" s="518"/>
      <c r="AK40" s="518"/>
      <c r="AL40" s="519"/>
      <c r="AM40" s="518"/>
      <c r="AN40" s="518"/>
      <c r="AO40" s="518"/>
      <c r="AP40" s="518"/>
      <c r="AQ40" s="518"/>
      <c r="AR40" s="519"/>
      <c r="AS40" s="518"/>
      <c r="AT40" s="518"/>
    </row>
    <row r="41" spans="1:46">
      <c r="A41" s="518"/>
      <c r="B41" s="518"/>
      <c r="C41" s="518"/>
      <c r="D41" s="518"/>
      <c r="E41" s="518"/>
      <c r="F41" s="518"/>
      <c r="G41" s="518"/>
      <c r="H41" s="519"/>
      <c r="I41" s="518"/>
      <c r="J41" s="518"/>
      <c r="K41" s="518"/>
      <c r="L41" s="518"/>
      <c r="M41" s="518"/>
      <c r="N41" s="519"/>
      <c r="O41" s="518"/>
      <c r="P41" s="518"/>
      <c r="Q41" s="518"/>
      <c r="R41" s="518"/>
      <c r="S41" s="518"/>
      <c r="T41" s="519"/>
      <c r="U41" s="518"/>
      <c r="V41" s="518"/>
      <c r="W41" s="518"/>
      <c r="X41" s="518"/>
      <c r="Y41" s="518"/>
      <c r="Z41" s="519"/>
      <c r="AA41" s="518"/>
      <c r="AB41" s="518"/>
      <c r="AC41" s="518"/>
      <c r="AD41" s="518"/>
      <c r="AE41" s="518"/>
      <c r="AF41" s="519"/>
      <c r="AG41" s="518"/>
      <c r="AH41" s="518"/>
      <c r="AI41" s="518"/>
      <c r="AJ41" s="518"/>
      <c r="AK41" s="518"/>
      <c r="AL41" s="519"/>
      <c r="AM41" s="518"/>
      <c r="AN41" s="518"/>
      <c r="AO41" s="518"/>
      <c r="AP41" s="518"/>
      <c r="AQ41" s="518"/>
      <c r="AR41" s="519"/>
      <c r="AS41" s="518"/>
      <c r="AT41" s="518"/>
    </row>
    <row r="42" spans="1:46">
      <c r="A42" s="518"/>
      <c r="B42" s="518"/>
      <c r="C42" s="518"/>
      <c r="D42" s="518"/>
      <c r="E42" s="518"/>
      <c r="F42" s="518"/>
      <c r="G42" s="518"/>
      <c r="H42" s="519"/>
      <c r="I42" s="518"/>
      <c r="J42" s="518"/>
      <c r="K42" s="518"/>
      <c r="L42" s="518"/>
      <c r="M42" s="518"/>
      <c r="N42" s="519"/>
      <c r="O42" s="518"/>
      <c r="P42" s="518"/>
      <c r="Q42" s="518"/>
      <c r="R42" s="518"/>
      <c r="S42" s="518"/>
      <c r="T42" s="519"/>
      <c r="U42" s="518"/>
      <c r="V42" s="518"/>
      <c r="W42" s="518"/>
      <c r="X42" s="518"/>
      <c r="Y42" s="518"/>
      <c r="Z42" s="519"/>
      <c r="AA42" s="518"/>
      <c r="AB42" s="518"/>
      <c r="AC42" s="518"/>
      <c r="AD42" s="518"/>
      <c r="AE42" s="518"/>
      <c r="AF42" s="519"/>
      <c r="AG42" s="518"/>
      <c r="AH42" s="518"/>
      <c r="AI42" s="518"/>
      <c r="AJ42" s="518"/>
      <c r="AK42" s="518"/>
      <c r="AL42" s="519"/>
      <c r="AM42" s="518"/>
      <c r="AN42" s="518"/>
      <c r="AO42" s="518"/>
      <c r="AP42" s="518"/>
      <c r="AQ42" s="518"/>
      <c r="AR42" s="519"/>
      <c r="AS42" s="518"/>
      <c r="AT42" s="518"/>
    </row>
    <row r="43" spans="1:46">
      <c r="A43" s="518"/>
      <c r="B43" s="518"/>
      <c r="C43" s="518"/>
      <c r="D43" s="518"/>
      <c r="E43" s="518"/>
      <c r="F43" s="518"/>
      <c r="G43" s="518"/>
      <c r="H43" s="519"/>
      <c r="I43" s="518"/>
      <c r="J43" s="518"/>
      <c r="K43" s="518"/>
      <c r="L43" s="518"/>
      <c r="M43" s="518"/>
      <c r="N43" s="519"/>
      <c r="O43" s="518"/>
      <c r="P43" s="518"/>
      <c r="Q43" s="518"/>
      <c r="R43" s="518"/>
      <c r="S43" s="518"/>
      <c r="T43" s="519"/>
      <c r="U43" s="518"/>
      <c r="V43" s="518"/>
      <c r="W43" s="518"/>
      <c r="X43" s="518"/>
      <c r="Y43" s="518"/>
      <c r="Z43" s="519"/>
      <c r="AA43" s="518"/>
      <c r="AB43" s="518"/>
      <c r="AC43" s="518"/>
      <c r="AD43" s="518"/>
      <c r="AE43" s="518"/>
      <c r="AF43" s="519"/>
      <c r="AG43" s="518"/>
      <c r="AH43" s="518"/>
      <c r="AI43" s="518"/>
      <c r="AJ43" s="518"/>
      <c r="AK43" s="518"/>
      <c r="AL43" s="519"/>
      <c r="AM43" s="518"/>
      <c r="AN43" s="518"/>
      <c r="AO43" s="518"/>
      <c r="AP43" s="518"/>
      <c r="AQ43" s="518"/>
      <c r="AR43" s="519"/>
      <c r="AS43" s="518"/>
      <c r="AT43" s="518"/>
    </row>
    <row r="44" spans="1:46">
      <c r="A44" s="518"/>
      <c r="B44" s="518"/>
      <c r="C44" s="518"/>
      <c r="D44" s="518"/>
      <c r="E44" s="518"/>
      <c r="F44" s="518"/>
      <c r="G44" s="518"/>
      <c r="H44" s="519"/>
      <c r="I44" s="518"/>
      <c r="J44" s="518"/>
      <c r="K44" s="518"/>
      <c r="L44" s="518"/>
      <c r="M44" s="518"/>
      <c r="N44" s="519"/>
      <c r="O44" s="518"/>
      <c r="P44" s="518"/>
      <c r="Q44" s="518"/>
      <c r="R44" s="518"/>
      <c r="S44" s="518"/>
      <c r="T44" s="519"/>
      <c r="U44" s="518"/>
      <c r="V44" s="518"/>
      <c r="W44" s="518"/>
      <c r="X44" s="518"/>
      <c r="Y44" s="518"/>
      <c r="Z44" s="519"/>
      <c r="AA44" s="518"/>
      <c r="AB44" s="518"/>
      <c r="AC44" s="518"/>
      <c r="AD44" s="518"/>
      <c r="AE44" s="518"/>
      <c r="AF44" s="519"/>
      <c r="AG44" s="518"/>
      <c r="AH44" s="518"/>
      <c r="AI44" s="518"/>
      <c r="AJ44" s="518"/>
      <c r="AK44" s="518"/>
      <c r="AL44" s="519"/>
      <c r="AM44" s="518"/>
      <c r="AN44" s="518"/>
      <c r="AO44" s="518"/>
      <c r="AP44" s="518"/>
      <c r="AQ44" s="518"/>
      <c r="AR44" s="519"/>
      <c r="AS44" s="518"/>
      <c r="AT44" s="518"/>
    </row>
    <row r="45" spans="1:46">
      <c r="A45" s="518"/>
      <c r="B45" s="518"/>
      <c r="C45" s="518"/>
      <c r="D45" s="518"/>
      <c r="E45" s="518"/>
      <c r="F45" s="518"/>
      <c r="G45" s="518"/>
      <c r="H45" s="519"/>
      <c r="I45" s="518"/>
      <c r="J45" s="518"/>
      <c r="K45" s="518"/>
      <c r="L45" s="518"/>
      <c r="M45" s="518"/>
      <c r="N45" s="519"/>
      <c r="O45" s="518"/>
      <c r="P45" s="518"/>
      <c r="Q45" s="518"/>
      <c r="R45" s="518"/>
      <c r="S45" s="518"/>
      <c r="T45" s="519"/>
      <c r="U45" s="518"/>
      <c r="V45" s="518"/>
      <c r="W45" s="518"/>
      <c r="X45" s="518"/>
      <c r="Y45" s="518"/>
      <c r="Z45" s="519"/>
      <c r="AA45" s="518"/>
      <c r="AB45" s="518"/>
      <c r="AC45" s="518"/>
      <c r="AD45" s="518"/>
      <c r="AE45" s="518"/>
      <c r="AF45" s="519"/>
      <c r="AG45" s="518"/>
      <c r="AH45" s="518"/>
      <c r="AI45" s="518"/>
      <c r="AJ45" s="518"/>
      <c r="AK45" s="518"/>
      <c r="AL45" s="519"/>
      <c r="AM45" s="518"/>
      <c r="AN45" s="518"/>
      <c r="AO45" s="518"/>
      <c r="AP45" s="518"/>
      <c r="AQ45" s="518"/>
      <c r="AR45" s="519"/>
      <c r="AS45" s="518"/>
      <c r="AT45" s="518"/>
    </row>
    <row r="46" spans="1:46">
      <c r="A46" s="518"/>
      <c r="B46" s="518"/>
      <c r="C46" s="518"/>
      <c r="D46" s="518"/>
      <c r="E46" s="518"/>
      <c r="F46" s="518"/>
      <c r="G46" s="518"/>
      <c r="H46" s="519"/>
      <c r="I46" s="518"/>
      <c r="J46" s="518"/>
      <c r="K46" s="518"/>
      <c r="L46" s="518"/>
      <c r="M46" s="518"/>
      <c r="N46" s="519"/>
      <c r="O46" s="518"/>
      <c r="P46" s="518"/>
      <c r="Q46" s="518"/>
      <c r="R46" s="518"/>
      <c r="S46" s="518"/>
      <c r="T46" s="519"/>
      <c r="U46" s="518"/>
      <c r="V46" s="518"/>
      <c r="W46" s="518"/>
      <c r="X46" s="518"/>
      <c r="Y46" s="518"/>
      <c r="Z46" s="519"/>
      <c r="AA46" s="518"/>
      <c r="AB46" s="518"/>
      <c r="AC46" s="518"/>
      <c r="AD46" s="518"/>
      <c r="AE46" s="518"/>
      <c r="AF46" s="519"/>
      <c r="AG46" s="518"/>
      <c r="AH46" s="518"/>
      <c r="AI46" s="518"/>
      <c r="AJ46" s="518"/>
      <c r="AK46" s="518"/>
      <c r="AL46" s="519"/>
      <c r="AM46" s="518"/>
      <c r="AN46" s="518"/>
      <c r="AO46" s="518"/>
      <c r="AP46" s="518"/>
      <c r="AQ46" s="518"/>
      <c r="AR46" s="519"/>
      <c r="AS46" s="518"/>
      <c r="AT46" s="518"/>
    </row>
    <row r="47" spans="1:46">
      <c r="A47" s="518"/>
      <c r="B47" s="518"/>
      <c r="C47" s="518"/>
      <c r="D47" s="518"/>
      <c r="E47" s="518"/>
      <c r="F47" s="518"/>
      <c r="G47" s="518"/>
      <c r="H47" s="519"/>
      <c r="I47" s="518"/>
      <c r="J47" s="518"/>
      <c r="K47" s="518"/>
      <c r="L47" s="518"/>
      <c r="M47" s="518"/>
      <c r="N47" s="519"/>
      <c r="O47" s="518"/>
      <c r="P47" s="518"/>
      <c r="Q47" s="518"/>
      <c r="R47" s="518"/>
      <c r="S47" s="518"/>
      <c r="T47" s="519"/>
      <c r="U47" s="518"/>
      <c r="V47" s="518"/>
      <c r="W47" s="518"/>
      <c r="X47" s="518"/>
      <c r="Y47" s="518"/>
      <c r="Z47" s="519"/>
      <c r="AA47" s="518"/>
      <c r="AB47" s="518"/>
      <c r="AC47" s="518"/>
      <c r="AD47" s="518"/>
      <c r="AE47" s="518"/>
      <c r="AF47" s="519"/>
      <c r="AG47" s="518"/>
      <c r="AH47" s="518"/>
      <c r="AI47" s="518"/>
      <c r="AJ47" s="518"/>
      <c r="AK47" s="518"/>
      <c r="AL47" s="519"/>
      <c r="AM47" s="518"/>
      <c r="AN47" s="518"/>
      <c r="AO47" s="518"/>
      <c r="AP47" s="518"/>
      <c r="AQ47" s="518"/>
      <c r="AR47" s="519"/>
      <c r="AS47" s="518"/>
      <c r="AT47" s="518"/>
    </row>
    <row r="48" spans="1:46">
      <c r="A48" s="518"/>
      <c r="B48" s="518"/>
      <c r="C48" s="518"/>
      <c r="D48" s="518"/>
      <c r="E48" s="518"/>
      <c r="F48" s="518"/>
      <c r="G48" s="518"/>
      <c r="H48" s="519"/>
      <c r="I48" s="518"/>
      <c r="J48" s="518"/>
      <c r="K48" s="518"/>
      <c r="L48" s="518"/>
      <c r="M48" s="518"/>
      <c r="N48" s="519"/>
      <c r="O48" s="518"/>
      <c r="P48" s="518"/>
      <c r="Q48" s="518"/>
      <c r="R48" s="518"/>
      <c r="S48" s="518"/>
      <c r="T48" s="519"/>
      <c r="U48" s="518"/>
      <c r="V48" s="518"/>
      <c r="W48" s="518"/>
      <c r="X48" s="518"/>
      <c r="Y48" s="518"/>
      <c r="Z48" s="519"/>
      <c r="AA48" s="518"/>
      <c r="AB48" s="518"/>
      <c r="AC48" s="518"/>
      <c r="AD48" s="518"/>
      <c r="AE48" s="518"/>
      <c r="AF48" s="519"/>
      <c r="AG48" s="518"/>
      <c r="AH48" s="518"/>
      <c r="AI48" s="518"/>
      <c r="AJ48" s="518"/>
      <c r="AK48" s="518"/>
      <c r="AL48" s="519"/>
      <c r="AM48" s="518"/>
      <c r="AN48" s="518"/>
      <c r="AO48" s="518"/>
      <c r="AP48" s="518"/>
      <c r="AQ48" s="518"/>
      <c r="AR48" s="519"/>
      <c r="AS48" s="518"/>
      <c r="AT48" s="51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A48"/>
  <sheetViews>
    <sheetView rightToLeft="1" workbookViewId="0"/>
  </sheetViews>
  <sheetFormatPr defaultColWidth="9.140625" defaultRowHeight="24.75"/>
  <cols>
    <col min="1" max="1" width="6.5703125" style="346" customWidth="1"/>
    <col min="2" max="7" width="9.140625" style="346"/>
    <col min="8" max="8" width="3" style="369" customWidth="1"/>
    <col min="9" max="13" width="9.140625" style="346"/>
    <col min="14" max="14" width="2.42578125" style="369" customWidth="1"/>
    <col min="15" max="19" width="9.140625" style="346"/>
    <col min="20" max="20" width="2.140625" style="369" customWidth="1"/>
    <col min="21" max="25" width="9.140625" style="346"/>
    <col min="26" max="26" width="2.140625" style="369" customWidth="1"/>
    <col min="27" max="31" width="9.140625" style="346"/>
    <col min="32" max="32" width="1.85546875" style="369" customWidth="1"/>
    <col min="33" max="37" width="9.140625" style="346"/>
    <col min="38" max="38" width="2.28515625" style="369" customWidth="1"/>
    <col min="39" max="43" width="9.140625" style="346"/>
    <col min="44" max="44" width="2.5703125" style="369" customWidth="1"/>
    <col min="45" max="49" width="9.140625" style="346"/>
    <col min="50" max="50" width="3.140625" style="522" customWidth="1"/>
    <col min="51" max="55" width="9.140625" style="346"/>
    <col min="56" max="56" width="3.140625" style="522" customWidth="1"/>
    <col min="57" max="61" width="9.140625" style="346"/>
    <col min="62" max="62" width="3.42578125" style="522" customWidth="1"/>
    <col min="63" max="67" width="9.140625" style="346"/>
    <col min="68" max="68" width="2.85546875" style="369" customWidth="1"/>
    <col min="69" max="73" width="9.140625" style="346"/>
    <col min="74" max="74" width="3.140625" style="369" customWidth="1"/>
    <col min="75" max="16384" width="9.140625" style="346"/>
  </cols>
  <sheetData>
    <row r="1" spans="1:79">
      <c r="A1" s="343" t="s">
        <v>3750</v>
      </c>
      <c r="B1" s="343" t="s">
        <v>3811</v>
      </c>
      <c r="C1" s="344" t="s">
        <v>3812</v>
      </c>
      <c r="D1" s="344" t="s">
        <v>3813</v>
      </c>
      <c r="E1" s="344" t="s">
        <v>3814</v>
      </c>
      <c r="F1" s="344" t="s">
        <v>3815</v>
      </c>
      <c r="G1" s="344" t="s">
        <v>3816</v>
      </c>
      <c r="H1" s="345"/>
      <c r="I1" s="343" t="s">
        <v>3817</v>
      </c>
      <c r="J1" s="343" t="s">
        <v>3818</v>
      </c>
      <c r="K1" s="343" t="s">
        <v>3819</v>
      </c>
      <c r="L1" s="343" t="s">
        <v>3820</v>
      </c>
      <c r="M1" s="344" t="s">
        <v>3816</v>
      </c>
      <c r="N1" s="345"/>
      <c r="O1" s="344" t="s">
        <v>3821</v>
      </c>
      <c r="P1" s="344" t="s">
        <v>3822</v>
      </c>
      <c r="Q1" s="344" t="s">
        <v>3795</v>
      </c>
      <c r="R1" s="344" t="s">
        <v>3823</v>
      </c>
      <c r="S1" s="344" t="s">
        <v>3816</v>
      </c>
      <c r="T1" s="345"/>
      <c r="U1" s="343" t="s">
        <v>3824</v>
      </c>
      <c r="V1" s="343" t="s">
        <v>3825</v>
      </c>
      <c r="W1" s="343" t="s">
        <v>3826</v>
      </c>
      <c r="X1" s="343" t="s">
        <v>3827</v>
      </c>
      <c r="Y1" s="344" t="s">
        <v>3816</v>
      </c>
      <c r="Z1" s="345"/>
      <c r="AA1" s="344" t="s">
        <v>3828</v>
      </c>
      <c r="AB1" s="344" t="s">
        <v>3762</v>
      </c>
      <c r="AC1" s="344" t="s">
        <v>3763</v>
      </c>
      <c r="AD1" s="344" t="s">
        <v>3829</v>
      </c>
      <c r="AE1" s="344" t="s">
        <v>3816</v>
      </c>
      <c r="AF1" s="345"/>
      <c r="AG1" s="343" t="s">
        <v>3830</v>
      </c>
      <c r="AH1" s="343" t="s">
        <v>3831</v>
      </c>
      <c r="AI1" s="343" t="s">
        <v>3832</v>
      </c>
      <c r="AJ1" s="343" t="s">
        <v>3833</v>
      </c>
      <c r="AK1" s="344" t="s">
        <v>3816</v>
      </c>
      <c r="AL1" s="345"/>
      <c r="AM1" s="344" t="s">
        <v>3834</v>
      </c>
      <c r="AN1" s="344" t="s">
        <v>3764</v>
      </c>
      <c r="AO1" s="344" t="s">
        <v>3809</v>
      </c>
      <c r="AP1" s="344" t="s">
        <v>3810</v>
      </c>
      <c r="AQ1" s="344" t="s">
        <v>3816</v>
      </c>
      <c r="AR1" s="345"/>
      <c r="AS1" s="344" t="s">
        <v>3958</v>
      </c>
      <c r="AT1" s="344" t="s">
        <v>3959</v>
      </c>
      <c r="AU1" s="344" t="s">
        <v>3960</v>
      </c>
      <c r="AV1" s="344" t="s">
        <v>3961</v>
      </c>
      <c r="AW1" s="344" t="s">
        <v>3816</v>
      </c>
      <c r="AX1" s="344"/>
      <c r="AY1" s="344" t="s">
        <v>3962</v>
      </c>
      <c r="AZ1" s="344" t="s">
        <v>3963</v>
      </c>
      <c r="BA1" s="344" t="s">
        <v>3964</v>
      </c>
      <c r="BB1" s="344" t="s">
        <v>3965</v>
      </c>
      <c r="BC1" s="344" t="s">
        <v>3816</v>
      </c>
      <c r="BD1" s="344"/>
      <c r="BE1" s="344" t="s">
        <v>3966</v>
      </c>
      <c r="BF1" s="344" t="s">
        <v>3967</v>
      </c>
      <c r="BG1" s="344" t="s">
        <v>3968</v>
      </c>
      <c r="BH1" s="344" t="s">
        <v>3969</v>
      </c>
      <c r="BI1" s="344" t="s">
        <v>3816</v>
      </c>
      <c r="BJ1" s="344"/>
      <c r="BK1" s="344" t="s">
        <v>7358</v>
      </c>
      <c r="BL1" s="344" t="s">
        <v>7359</v>
      </c>
      <c r="BM1" s="344" t="s">
        <v>7360</v>
      </c>
      <c r="BN1" s="344" t="s">
        <v>7361</v>
      </c>
      <c r="BO1" s="344" t="s">
        <v>3816</v>
      </c>
      <c r="BP1" s="345"/>
      <c r="BQ1" s="344" t="s">
        <v>7362</v>
      </c>
      <c r="BR1" s="344" t="s">
        <v>7363</v>
      </c>
      <c r="BS1" s="344" t="s">
        <v>7364</v>
      </c>
      <c r="BT1" s="344" t="s">
        <v>7365</v>
      </c>
      <c r="BU1" s="344" t="s">
        <v>3816</v>
      </c>
      <c r="BV1" s="345"/>
      <c r="BW1" s="344" t="s">
        <v>7366</v>
      </c>
      <c r="BX1" s="344" t="s">
        <v>7367</v>
      </c>
      <c r="BY1" s="344" t="s">
        <v>7368</v>
      </c>
      <c r="BZ1" s="344" t="s">
        <v>7369</v>
      </c>
      <c r="CA1" s="344" t="s">
        <v>3816</v>
      </c>
    </row>
    <row r="2" spans="1:79">
      <c r="A2" s="343">
        <v>1</v>
      </c>
      <c r="B2" s="343"/>
      <c r="C2" s="343"/>
      <c r="D2" s="343"/>
      <c r="E2" s="343"/>
      <c r="F2" s="343">
        <v>223.4</v>
      </c>
      <c r="G2" s="343"/>
      <c r="H2" s="345"/>
      <c r="I2" s="343">
        <v>217.9</v>
      </c>
      <c r="J2" s="343">
        <v>222.2</v>
      </c>
      <c r="K2" s="343">
        <v>230</v>
      </c>
      <c r="L2" s="343">
        <v>230</v>
      </c>
      <c r="M2" s="370">
        <f t="shared" ref="M2:M37" si="0">AVERAGE(I2:L2)</f>
        <v>225.02500000000001</v>
      </c>
      <c r="N2" s="345"/>
      <c r="O2" s="347">
        <v>237.2</v>
      </c>
      <c r="P2" s="347">
        <v>235.9</v>
      </c>
      <c r="Q2" s="347">
        <v>249.2</v>
      </c>
      <c r="R2" s="347">
        <v>258.3</v>
      </c>
      <c r="S2" s="370">
        <f t="shared" ref="S2:S37" si="1">AVERAGE(O2:R2)</f>
        <v>245.14999999999998</v>
      </c>
      <c r="T2" s="345"/>
      <c r="U2" s="343">
        <v>269.89999999999998</v>
      </c>
      <c r="V2" s="343">
        <v>283.3</v>
      </c>
      <c r="W2" s="343">
        <v>296.5</v>
      </c>
      <c r="X2" s="343">
        <v>305.2</v>
      </c>
      <c r="Y2" s="370">
        <f t="shared" ref="Y2:Y37" si="2">AVERAGE(U2:X2)</f>
        <v>288.72500000000002</v>
      </c>
      <c r="Z2" s="345"/>
      <c r="AA2" s="343">
        <v>339.7</v>
      </c>
      <c r="AB2" s="343">
        <v>379.3</v>
      </c>
      <c r="AC2" s="343">
        <v>424.9</v>
      </c>
      <c r="AD2" s="343">
        <v>533.70000000000005</v>
      </c>
      <c r="AE2" s="370">
        <f t="shared" ref="AE2:AE37" si="3">AVERAGE(AA2:AD2)</f>
        <v>419.40000000000003</v>
      </c>
      <c r="AF2" s="345"/>
      <c r="AG2" s="343">
        <v>543.29999999999995</v>
      </c>
      <c r="AH2" s="343">
        <v>532.9</v>
      </c>
      <c r="AI2" s="343">
        <v>533.4</v>
      </c>
      <c r="AJ2" s="343">
        <v>537.20000000000005</v>
      </c>
      <c r="AK2" s="370">
        <f t="shared" ref="AK2:AK37" si="4">AVERAGE(AG2:AJ2)</f>
        <v>536.70000000000005</v>
      </c>
      <c r="AL2" s="345"/>
      <c r="AM2" s="349">
        <v>584.29999999999995</v>
      </c>
      <c r="AN2" s="349">
        <v>588.9</v>
      </c>
      <c r="AO2" s="350">
        <v>592.20000000000005</v>
      </c>
      <c r="AP2" s="350">
        <v>594.79999999999995</v>
      </c>
      <c r="AQ2" s="370">
        <f t="shared" ref="AQ2:AQ37" si="5">AVERAGE(AM2:AP2)</f>
        <v>590.04999999999995</v>
      </c>
      <c r="AR2" s="345"/>
      <c r="AS2" s="343">
        <v>598.4</v>
      </c>
      <c r="AT2" s="343">
        <v>597.79999999999995</v>
      </c>
      <c r="AU2" s="343"/>
      <c r="AV2" s="343"/>
      <c r="AW2" s="343"/>
      <c r="AX2" s="344"/>
      <c r="AY2" s="343"/>
      <c r="AZ2" s="343"/>
      <c r="BA2" s="343"/>
      <c r="BB2" s="343"/>
      <c r="BC2" s="343"/>
      <c r="BD2" s="344"/>
      <c r="BE2" s="343"/>
      <c r="BF2" s="343"/>
      <c r="BG2" s="343"/>
      <c r="BH2" s="343"/>
      <c r="BI2" s="343"/>
      <c r="BJ2" s="344"/>
      <c r="BK2" s="343"/>
      <c r="BL2" s="343"/>
      <c r="BM2" s="343"/>
      <c r="BN2" s="343"/>
      <c r="BO2" s="343"/>
      <c r="BP2" s="345"/>
      <c r="BQ2" s="343"/>
      <c r="BR2" s="343"/>
      <c r="BS2" s="343"/>
      <c r="BT2" s="343"/>
      <c r="BU2" s="343"/>
      <c r="BV2" s="345"/>
      <c r="BW2" s="343"/>
      <c r="BX2" s="343"/>
      <c r="BY2" s="343"/>
      <c r="BZ2" s="343"/>
    </row>
    <row r="3" spans="1:79">
      <c r="A3" s="343">
        <v>2</v>
      </c>
      <c r="B3" s="343"/>
      <c r="C3" s="343"/>
      <c r="D3" s="343"/>
      <c r="E3" s="343"/>
      <c r="F3" s="343">
        <v>438.4</v>
      </c>
      <c r="G3" s="343"/>
      <c r="H3" s="345"/>
      <c r="I3" s="343">
        <v>457.6</v>
      </c>
      <c r="J3" s="343">
        <v>458</v>
      </c>
      <c r="K3" s="343">
        <v>458.7</v>
      </c>
      <c r="L3" s="343">
        <v>511.5</v>
      </c>
      <c r="M3" s="370">
        <f t="shared" si="0"/>
        <v>471.45</v>
      </c>
      <c r="N3" s="345"/>
      <c r="O3" s="347">
        <v>574.70000000000005</v>
      </c>
      <c r="P3" s="347">
        <v>575</v>
      </c>
      <c r="Q3" s="347">
        <v>548.4</v>
      </c>
      <c r="R3" s="347">
        <v>551.70000000000005</v>
      </c>
      <c r="S3" s="370">
        <f t="shared" si="1"/>
        <v>562.45000000000005</v>
      </c>
      <c r="T3" s="345"/>
      <c r="U3" s="343">
        <v>559</v>
      </c>
      <c r="V3" s="343">
        <v>560.4</v>
      </c>
      <c r="W3" s="343">
        <v>581.79999999999995</v>
      </c>
      <c r="X3" s="343">
        <v>582.9</v>
      </c>
      <c r="Y3" s="370">
        <f t="shared" si="2"/>
        <v>571.02499999999998</v>
      </c>
      <c r="Z3" s="345"/>
      <c r="AA3" s="343">
        <v>588.70000000000005</v>
      </c>
      <c r="AB3" s="343">
        <v>594</v>
      </c>
      <c r="AC3" s="343">
        <v>626.20000000000005</v>
      </c>
      <c r="AD3" s="343">
        <v>715.9</v>
      </c>
      <c r="AE3" s="370">
        <f t="shared" si="3"/>
        <v>631.20000000000005</v>
      </c>
      <c r="AF3" s="345"/>
      <c r="AG3" s="343">
        <v>727.8</v>
      </c>
      <c r="AH3" s="343">
        <v>729.5</v>
      </c>
      <c r="AI3" s="343">
        <v>762.4</v>
      </c>
      <c r="AJ3" s="343">
        <v>764.3</v>
      </c>
      <c r="AK3" s="370">
        <f t="shared" si="4"/>
        <v>746</v>
      </c>
      <c r="AL3" s="345"/>
      <c r="AM3" s="349">
        <v>798.7</v>
      </c>
      <c r="AN3" s="349">
        <v>800.2</v>
      </c>
      <c r="AO3" s="350">
        <v>851</v>
      </c>
      <c r="AP3" s="350">
        <v>852.4</v>
      </c>
      <c r="AQ3" s="370">
        <f t="shared" si="5"/>
        <v>825.57500000000005</v>
      </c>
      <c r="AR3" s="345"/>
      <c r="AS3" s="343">
        <v>862.1</v>
      </c>
      <c r="AT3" s="343">
        <v>863</v>
      </c>
      <c r="AU3" s="343"/>
      <c r="AV3" s="343"/>
      <c r="AW3" s="343"/>
      <c r="AX3" s="344"/>
      <c r="AY3" s="343"/>
      <c r="AZ3" s="343"/>
      <c r="BA3" s="343"/>
      <c r="BB3" s="343"/>
      <c r="BC3" s="343"/>
      <c r="BD3" s="344"/>
      <c r="BE3" s="343"/>
      <c r="BF3" s="343"/>
      <c r="BG3" s="343"/>
      <c r="BH3" s="343"/>
      <c r="BI3" s="343"/>
      <c r="BJ3" s="344"/>
      <c r="BK3" s="343"/>
      <c r="BL3" s="343"/>
      <c r="BM3" s="343"/>
      <c r="BN3" s="343"/>
      <c r="BO3" s="343"/>
      <c r="BP3" s="345"/>
      <c r="BQ3" s="343"/>
      <c r="BR3" s="343"/>
      <c r="BS3" s="343"/>
      <c r="BT3" s="343"/>
      <c r="BU3" s="343"/>
      <c r="BV3" s="345"/>
      <c r="BW3" s="343"/>
      <c r="BX3" s="343"/>
      <c r="BY3" s="343"/>
      <c r="BZ3" s="343"/>
    </row>
    <row r="4" spans="1:79">
      <c r="A4" s="343">
        <v>3</v>
      </c>
      <c r="B4" s="343"/>
      <c r="C4" s="343"/>
      <c r="D4" s="343"/>
      <c r="E4" s="343"/>
      <c r="F4" s="343">
        <v>167</v>
      </c>
      <c r="G4" s="343"/>
      <c r="H4" s="345"/>
      <c r="I4" s="343">
        <v>185.3</v>
      </c>
      <c r="J4" s="343">
        <v>200.8</v>
      </c>
      <c r="K4" s="343">
        <v>202.1</v>
      </c>
      <c r="L4" s="343">
        <v>201.9</v>
      </c>
      <c r="M4" s="370">
        <f t="shared" si="0"/>
        <v>197.52500000000001</v>
      </c>
      <c r="N4" s="345"/>
      <c r="O4" s="347">
        <v>210.1</v>
      </c>
      <c r="P4" s="347">
        <v>210.5</v>
      </c>
      <c r="Q4" s="347">
        <v>223.6</v>
      </c>
      <c r="R4" s="347">
        <v>241.6</v>
      </c>
      <c r="S4" s="370">
        <f t="shared" si="1"/>
        <v>221.45000000000002</v>
      </c>
      <c r="T4" s="345"/>
      <c r="U4" s="343">
        <v>246.5</v>
      </c>
      <c r="V4" s="343">
        <v>248.1</v>
      </c>
      <c r="W4" s="343">
        <v>263.7</v>
      </c>
      <c r="X4" s="343">
        <v>265.3</v>
      </c>
      <c r="Y4" s="370">
        <f t="shared" si="2"/>
        <v>255.89999999999998</v>
      </c>
      <c r="Z4" s="345"/>
      <c r="AA4" s="343">
        <v>302.60000000000002</v>
      </c>
      <c r="AB4" s="343">
        <v>360.8</v>
      </c>
      <c r="AC4" s="343">
        <v>505.6</v>
      </c>
      <c r="AD4" s="343">
        <v>534.79999999999995</v>
      </c>
      <c r="AE4" s="370">
        <f t="shared" si="3"/>
        <v>425.95</v>
      </c>
      <c r="AF4" s="345"/>
      <c r="AG4" s="343">
        <v>490.4</v>
      </c>
      <c r="AH4" s="343">
        <v>492.6</v>
      </c>
      <c r="AI4" s="343">
        <v>495.9</v>
      </c>
      <c r="AJ4" s="343">
        <v>498.9</v>
      </c>
      <c r="AK4" s="370">
        <f t="shared" si="4"/>
        <v>494.45000000000005</v>
      </c>
      <c r="AL4" s="345"/>
      <c r="AM4" s="349">
        <v>587.20000000000005</v>
      </c>
      <c r="AN4" s="349">
        <v>589.6</v>
      </c>
      <c r="AO4" s="350">
        <v>616.5</v>
      </c>
      <c r="AP4" s="350">
        <v>618.5</v>
      </c>
      <c r="AQ4" s="370">
        <f t="shared" si="5"/>
        <v>602.95000000000005</v>
      </c>
      <c r="AR4" s="345"/>
      <c r="AS4" s="343">
        <v>662.3</v>
      </c>
      <c r="AT4" s="343">
        <v>663.6</v>
      </c>
      <c r="AU4" s="343"/>
      <c r="AV4" s="343"/>
      <c r="AW4" s="343"/>
      <c r="AX4" s="344"/>
      <c r="AY4" s="343"/>
      <c r="AZ4" s="343"/>
      <c r="BA4" s="343"/>
      <c r="BB4" s="343"/>
      <c r="BC4" s="343"/>
      <c r="BD4" s="344"/>
      <c r="BE4" s="343"/>
      <c r="BF4" s="343"/>
      <c r="BG4" s="343"/>
      <c r="BH4" s="343"/>
      <c r="BI4" s="343"/>
      <c r="BJ4" s="344"/>
      <c r="BK4" s="343"/>
      <c r="BL4" s="343"/>
      <c r="BM4" s="343"/>
      <c r="BN4" s="343"/>
      <c r="BO4" s="343"/>
      <c r="BP4" s="345"/>
      <c r="BQ4" s="343"/>
      <c r="BR4" s="343"/>
      <c r="BS4" s="343"/>
      <c r="BT4" s="343"/>
      <c r="BU4" s="343"/>
      <c r="BV4" s="345"/>
      <c r="BW4" s="343"/>
      <c r="BX4" s="343"/>
      <c r="BY4" s="343"/>
      <c r="BZ4" s="343"/>
    </row>
    <row r="5" spans="1:79">
      <c r="A5" s="343">
        <v>4</v>
      </c>
      <c r="B5" s="343"/>
      <c r="C5" s="343"/>
      <c r="D5" s="343"/>
      <c r="E5" s="343"/>
      <c r="F5" s="343">
        <v>142.9</v>
      </c>
      <c r="G5" s="343"/>
      <c r="H5" s="345"/>
      <c r="I5" s="343">
        <v>124.4</v>
      </c>
      <c r="J5" s="343">
        <v>124.8</v>
      </c>
      <c r="K5" s="343">
        <v>128.30000000000001</v>
      </c>
      <c r="L5" s="343">
        <v>128.69999999999999</v>
      </c>
      <c r="M5" s="370">
        <f t="shared" si="0"/>
        <v>126.55</v>
      </c>
      <c r="N5" s="345"/>
      <c r="O5" s="347">
        <v>136.6</v>
      </c>
      <c r="P5" s="347">
        <v>136.9</v>
      </c>
      <c r="Q5" s="347">
        <v>142.6</v>
      </c>
      <c r="R5" s="347">
        <v>149.9</v>
      </c>
      <c r="S5" s="370">
        <f t="shared" si="1"/>
        <v>141.5</v>
      </c>
      <c r="T5" s="345"/>
      <c r="U5" s="343">
        <v>153.80000000000001</v>
      </c>
      <c r="V5" s="343">
        <v>154.69999999999999</v>
      </c>
      <c r="W5" s="343">
        <v>144.5</v>
      </c>
      <c r="X5" s="343">
        <v>153.5</v>
      </c>
      <c r="Y5" s="370">
        <f t="shared" si="2"/>
        <v>151.625</v>
      </c>
      <c r="Z5" s="345"/>
      <c r="AA5" s="343">
        <v>175.2</v>
      </c>
      <c r="AB5" s="343">
        <v>181.8</v>
      </c>
      <c r="AC5" s="343">
        <v>244.6</v>
      </c>
      <c r="AD5" s="343">
        <v>270.5</v>
      </c>
      <c r="AE5" s="370">
        <f t="shared" si="3"/>
        <v>218.02500000000001</v>
      </c>
      <c r="AF5" s="345"/>
      <c r="AG5" s="343">
        <v>277.5</v>
      </c>
      <c r="AH5" s="343">
        <v>279</v>
      </c>
      <c r="AI5" s="343">
        <v>281.2</v>
      </c>
      <c r="AJ5" s="343">
        <v>283.2</v>
      </c>
      <c r="AK5" s="370">
        <f t="shared" si="4"/>
        <v>280.22500000000002</v>
      </c>
      <c r="AL5" s="345"/>
      <c r="AM5" s="349">
        <v>293.5</v>
      </c>
      <c r="AN5" s="349">
        <v>295.10000000000002</v>
      </c>
      <c r="AO5" s="350">
        <v>313</v>
      </c>
      <c r="AP5" s="350">
        <v>314.2</v>
      </c>
      <c r="AQ5" s="370">
        <f t="shared" si="5"/>
        <v>303.95</v>
      </c>
      <c r="AR5" s="345"/>
      <c r="AS5" s="343">
        <v>322.60000000000002</v>
      </c>
      <c r="AT5" s="343">
        <v>323.39999999999998</v>
      </c>
      <c r="AU5" s="343"/>
      <c r="AV5" s="343"/>
      <c r="AW5" s="343"/>
      <c r="AX5" s="344"/>
      <c r="AY5" s="343"/>
      <c r="AZ5" s="343"/>
      <c r="BA5" s="343"/>
      <c r="BB5" s="343"/>
      <c r="BC5" s="343"/>
      <c r="BD5" s="344"/>
      <c r="BE5" s="343"/>
      <c r="BF5" s="343"/>
      <c r="BG5" s="343"/>
      <c r="BH5" s="343"/>
      <c r="BI5" s="343"/>
      <c r="BJ5" s="344"/>
      <c r="BK5" s="343"/>
      <c r="BL5" s="343"/>
      <c r="BM5" s="343"/>
      <c r="BN5" s="343"/>
      <c r="BO5" s="343"/>
      <c r="BP5" s="345"/>
      <c r="BQ5" s="343"/>
      <c r="BR5" s="343"/>
      <c r="BS5" s="343"/>
      <c r="BT5" s="343"/>
      <c r="BU5" s="343"/>
      <c r="BV5" s="345"/>
      <c r="BW5" s="343"/>
      <c r="BX5" s="343"/>
      <c r="BY5" s="343"/>
      <c r="BZ5" s="343"/>
    </row>
    <row r="6" spans="1:79" s="356" customFormat="1">
      <c r="A6" s="351">
        <v>5</v>
      </c>
      <c r="B6" s="351"/>
      <c r="C6" s="351"/>
      <c r="D6" s="351"/>
      <c r="E6" s="351"/>
      <c r="F6" s="351">
        <v>262.39999999999998</v>
      </c>
      <c r="G6" s="351"/>
      <c r="H6" s="351"/>
      <c r="I6" s="351">
        <v>265.60000000000002</v>
      </c>
      <c r="J6" s="351">
        <v>266.3</v>
      </c>
      <c r="K6" s="351">
        <v>267.10000000000002</v>
      </c>
      <c r="L6" s="351">
        <v>267.60000000000002</v>
      </c>
      <c r="M6" s="370">
        <f t="shared" si="0"/>
        <v>266.65000000000003</v>
      </c>
      <c r="N6" s="351"/>
      <c r="O6" s="352">
        <v>292.39999999999998</v>
      </c>
      <c r="P6" s="352">
        <v>303.3</v>
      </c>
      <c r="Q6" s="352">
        <v>304.3</v>
      </c>
      <c r="R6" s="352">
        <v>310.8</v>
      </c>
      <c r="S6" s="371">
        <f t="shared" si="1"/>
        <v>302.7</v>
      </c>
      <c r="T6" s="351"/>
      <c r="U6" s="351">
        <v>317.2</v>
      </c>
      <c r="V6" s="351">
        <v>319.39999999999998</v>
      </c>
      <c r="W6" s="351">
        <v>321.8</v>
      </c>
      <c r="X6" s="351">
        <v>324.2</v>
      </c>
      <c r="Y6" s="371">
        <f t="shared" si="2"/>
        <v>320.64999999999998</v>
      </c>
      <c r="Z6" s="351"/>
      <c r="AA6" s="351">
        <v>332.6</v>
      </c>
      <c r="AB6" s="351">
        <v>336.9</v>
      </c>
      <c r="AC6" s="351">
        <v>344</v>
      </c>
      <c r="AD6" s="351">
        <v>347.2</v>
      </c>
      <c r="AE6" s="371">
        <f t="shared" si="3"/>
        <v>340.17500000000001</v>
      </c>
      <c r="AF6" s="351"/>
      <c r="AG6" s="351">
        <v>359.3</v>
      </c>
      <c r="AH6" s="351">
        <v>361.8</v>
      </c>
      <c r="AI6" s="351">
        <v>364.9</v>
      </c>
      <c r="AJ6" s="351">
        <v>367.6</v>
      </c>
      <c r="AK6" s="371">
        <f t="shared" si="4"/>
        <v>363.4</v>
      </c>
      <c r="AL6" s="351"/>
      <c r="AM6" s="354">
        <v>385.3</v>
      </c>
      <c r="AN6" s="354">
        <v>388</v>
      </c>
      <c r="AO6" s="355">
        <v>389</v>
      </c>
      <c r="AP6" s="355">
        <v>390</v>
      </c>
      <c r="AQ6" s="371">
        <f t="shared" si="5"/>
        <v>388.07499999999999</v>
      </c>
      <c r="AR6" s="351"/>
      <c r="AS6" s="351">
        <v>391</v>
      </c>
      <c r="AT6" s="351">
        <v>392</v>
      </c>
      <c r="AU6" s="351"/>
      <c r="AV6" s="351"/>
      <c r="AW6" s="351"/>
      <c r="AX6" s="344"/>
      <c r="AY6" s="351"/>
      <c r="AZ6" s="351"/>
      <c r="BA6" s="351"/>
      <c r="BB6" s="351"/>
      <c r="BC6" s="351"/>
      <c r="BD6" s="344"/>
      <c r="BE6" s="351"/>
      <c r="BF6" s="351"/>
      <c r="BG6" s="351"/>
      <c r="BH6" s="351"/>
      <c r="BI6" s="351"/>
      <c r="BJ6" s="344"/>
      <c r="BK6" s="351"/>
      <c r="BL6" s="351"/>
      <c r="BM6" s="351"/>
      <c r="BN6" s="351"/>
      <c r="BO6" s="351"/>
      <c r="BP6" s="345"/>
      <c r="BQ6" s="351"/>
      <c r="BR6" s="351"/>
      <c r="BS6" s="351"/>
      <c r="BT6" s="351"/>
      <c r="BU6" s="351"/>
      <c r="BV6" s="345"/>
      <c r="BW6" s="351"/>
      <c r="BX6" s="351"/>
      <c r="BY6" s="351"/>
      <c r="BZ6" s="351"/>
    </row>
    <row r="7" spans="1:79">
      <c r="A7" s="343">
        <v>6</v>
      </c>
      <c r="B7" s="343"/>
      <c r="C7" s="343"/>
      <c r="D7" s="343"/>
      <c r="E7" s="343"/>
      <c r="F7" s="343">
        <v>225.9</v>
      </c>
      <c r="G7" s="343"/>
      <c r="H7" s="345"/>
      <c r="I7" s="343">
        <v>260.5</v>
      </c>
      <c r="J7" s="343">
        <v>287.10000000000002</v>
      </c>
      <c r="K7" s="343">
        <v>306.10000000000002</v>
      </c>
      <c r="L7" s="343">
        <v>311.10000000000002</v>
      </c>
      <c r="M7" s="370">
        <f t="shared" si="0"/>
        <v>291.20000000000005</v>
      </c>
      <c r="N7" s="345"/>
      <c r="O7" s="347">
        <v>330.2</v>
      </c>
      <c r="P7" s="347">
        <v>329.4</v>
      </c>
      <c r="Q7" s="347">
        <v>352.8</v>
      </c>
      <c r="R7" s="347">
        <v>390.1</v>
      </c>
      <c r="S7" s="370">
        <f t="shared" si="1"/>
        <v>350.625</v>
      </c>
      <c r="T7" s="345"/>
      <c r="U7" s="343">
        <v>417.5</v>
      </c>
      <c r="V7" s="343">
        <v>422.8</v>
      </c>
      <c r="W7" s="343">
        <v>511.9</v>
      </c>
      <c r="X7" s="343">
        <v>513.29999999999995</v>
      </c>
      <c r="Y7" s="370">
        <f t="shared" si="2"/>
        <v>466.37499999999994</v>
      </c>
      <c r="Z7" s="345"/>
      <c r="AA7" s="343">
        <v>526.6</v>
      </c>
      <c r="AB7" s="343">
        <v>587.9</v>
      </c>
      <c r="AC7" s="343">
        <v>771</v>
      </c>
      <c r="AD7" s="343">
        <v>787.8</v>
      </c>
      <c r="AE7" s="370">
        <f t="shared" si="3"/>
        <v>668.32500000000005</v>
      </c>
      <c r="AF7" s="345"/>
      <c r="AG7" s="343">
        <v>796.3</v>
      </c>
      <c r="AH7" s="343">
        <v>756.8</v>
      </c>
      <c r="AI7" s="343">
        <v>745.1</v>
      </c>
      <c r="AJ7" s="343">
        <v>748</v>
      </c>
      <c r="AK7" s="370">
        <f t="shared" si="4"/>
        <v>761.55</v>
      </c>
      <c r="AL7" s="345"/>
      <c r="AM7" s="349">
        <v>821.4</v>
      </c>
      <c r="AN7" s="349">
        <v>844.9</v>
      </c>
      <c r="AO7" s="350">
        <v>811.8</v>
      </c>
      <c r="AP7" s="350">
        <v>779.1</v>
      </c>
      <c r="AQ7" s="370">
        <f t="shared" si="5"/>
        <v>814.3</v>
      </c>
      <c r="AR7" s="345"/>
      <c r="AS7" s="343">
        <v>785.8</v>
      </c>
      <c r="AT7" s="343">
        <v>731.6</v>
      </c>
      <c r="AU7" s="343"/>
      <c r="AV7" s="343"/>
      <c r="AW7" s="343"/>
      <c r="AX7" s="344"/>
      <c r="AY7" s="343"/>
      <c r="AZ7" s="343"/>
      <c r="BA7" s="343"/>
      <c r="BB7" s="343"/>
      <c r="BC7" s="343"/>
      <c r="BD7" s="344"/>
      <c r="BE7" s="343"/>
      <c r="BF7" s="343"/>
      <c r="BG7" s="343"/>
      <c r="BH7" s="343"/>
      <c r="BI7" s="343"/>
      <c r="BJ7" s="344"/>
      <c r="BK7" s="343"/>
      <c r="BL7" s="343"/>
      <c r="BM7" s="343"/>
      <c r="BN7" s="343"/>
      <c r="BO7" s="343"/>
      <c r="BP7" s="345"/>
      <c r="BQ7" s="343"/>
      <c r="BR7" s="343"/>
      <c r="BS7" s="343"/>
      <c r="BT7" s="343"/>
      <c r="BU7" s="343"/>
      <c r="BV7" s="345"/>
      <c r="BW7" s="343"/>
      <c r="BX7" s="343"/>
      <c r="BY7" s="343"/>
      <c r="BZ7" s="343"/>
    </row>
    <row r="8" spans="1:79">
      <c r="A8" s="343">
        <v>7</v>
      </c>
      <c r="B8" s="343"/>
      <c r="C8" s="343"/>
      <c r="D8" s="343"/>
      <c r="E8" s="343"/>
      <c r="F8" s="343">
        <v>250.2</v>
      </c>
      <c r="G8" s="343"/>
      <c r="H8" s="345"/>
      <c r="I8" s="343">
        <v>251.8</v>
      </c>
      <c r="J8" s="343">
        <v>252.1</v>
      </c>
      <c r="K8" s="343">
        <v>252.6</v>
      </c>
      <c r="L8" s="343">
        <v>253</v>
      </c>
      <c r="M8" s="370">
        <f t="shared" si="0"/>
        <v>252.375</v>
      </c>
      <c r="N8" s="345"/>
      <c r="O8" s="347">
        <v>275.8</v>
      </c>
      <c r="P8" s="347">
        <v>276</v>
      </c>
      <c r="Q8" s="347">
        <v>276.89999999999998</v>
      </c>
      <c r="R8" s="347">
        <v>279.5</v>
      </c>
      <c r="S8" s="370">
        <f t="shared" si="1"/>
        <v>277.04999999999995</v>
      </c>
      <c r="T8" s="345"/>
      <c r="U8" s="343">
        <v>316.10000000000002</v>
      </c>
      <c r="V8" s="343">
        <v>316.8</v>
      </c>
      <c r="W8" s="343">
        <v>342.3</v>
      </c>
      <c r="X8" s="343">
        <v>365</v>
      </c>
      <c r="Y8" s="370">
        <f t="shared" si="2"/>
        <v>335.05</v>
      </c>
      <c r="Z8" s="345"/>
      <c r="AA8" s="343">
        <v>393</v>
      </c>
      <c r="AB8" s="343">
        <v>432.5</v>
      </c>
      <c r="AC8" s="343">
        <v>652.79999999999995</v>
      </c>
      <c r="AD8" s="343">
        <v>660.2</v>
      </c>
      <c r="AE8" s="370">
        <f t="shared" si="3"/>
        <v>534.625</v>
      </c>
      <c r="AF8" s="345"/>
      <c r="AG8" s="343">
        <v>666.4</v>
      </c>
      <c r="AH8" s="343">
        <v>667.2</v>
      </c>
      <c r="AI8" s="343">
        <v>709.4</v>
      </c>
      <c r="AJ8" s="343">
        <v>710.5</v>
      </c>
      <c r="AK8" s="370">
        <f t="shared" si="4"/>
        <v>688.375</v>
      </c>
      <c r="AL8" s="345"/>
      <c r="AM8" s="349">
        <v>719</v>
      </c>
      <c r="AN8" s="349">
        <v>720.1</v>
      </c>
      <c r="AO8" s="350">
        <v>713.8</v>
      </c>
      <c r="AP8" s="350">
        <v>714.6</v>
      </c>
      <c r="AQ8" s="370">
        <f t="shared" si="5"/>
        <v>716.87499999999989</v>
      </c>
      <c r="AR8" s="345"/>
      <c r="AS8" s="343">
        <v>775.6</v>
      </c>
      <c r="AT8" s="343">
        <v>776.1</v>
      </c>
      <c r="AU8" s="343"/>
      <c r="AV8" s="343"/>
      <c r="AW8" s="343"/>
      <c r="AX8" s="344"/>
      <c r="AY8" s="343"/>
      <c r="AZ8" s="343"/>
      <c r="BA8" s="343"/>
      <c r="BB8" s="343"/>
      <c r="BC8" s="343"/>
      <c r="BD8" s="344"/>
      <c r="BE8" s="343"/>
      <c r="BF8" s="343"/>
      <c r="BG8" s="343"/>
      <c r="BH8" s="343"/>
      <c r="BI8" s="343"/>
      <c r="BJ8" s="344"/>
      <c r="BK8" s="343"/>
      <c r="BL8" s="343"/>
      <c r="BM8" s="343"/>
      <c r="BN8" s="343"/>
      <c r="BO8" s="343"/>
      <c r="BP8" s="345"/>
      <c r="BQ8" s="343"/>
      <c r="BR8" s="343"/>
      <c r="BS8" s="343"/>
      <c r="BT8" s="343"/>
      <c r="BU8" s="343"/>
      <c r="BV8" s="345"/>
      <c r="BW8" s="343"/>
      <c r="BX8" s="343"/>
      <c r="BY8" s="343"/>
      <c r="BZ8" s="343"/>
    </row>
    <row r="9" spans="1:79">
      <c r="A9" s="343">
        <v>8</v>
      </c>
      <c r="B9" s="343"/>
      <c r="C9" s="343"/>
      <c r="D9" s="343"/>
      <c r="E9" s="343"/>
      <c r="F9" s="343">
        <v>385.2</v>
      </c>
      <c r="G9" s="343"/>
      <c r="H9" s="345"/>
      <c r="I9" s="343">
        <v>555.20000000000005</v>
      </c>
      <c r="J9" s="343">
        <v>555.4</v>
      </c>
      <c r="K9" s="343">
        <v>555.9</v>
      </c>
      <c r="L9" s="343">
        <v>556.20000000000005</v>
      </c>
      <c r="M9" s="370">
        <f t="shared" si="0"/>
        <v>555.67499999999995</v>
      </c>
      <c r="N9" s="345"/>
      <c r="O9" s="347">
        <v>640.20000000000005</v>
      </c>
      <c r="P9" s="347">
        <v>640.4</v>
      </c>
      <c r="Q9" s="347">
        <v>641.20000000000005</v>
      </c>
      <c r="R9" s="347">
        <v>642.79999999999995</v>
      </c>
      <c r="S9" s="370">
        <f t="shared" si="1"/>
        <v>641.15</v>
      </c>
      <c r="T9" s="345"/>
      <c r="U9" s="343">
        <v>646.1</v>
      </c>
      <c r="V9" s="343">
        <v>646.6</v>
      </c>
      <c r="W9" s="343">
        <v>647.79999999999995</v>
      </c>
      <c r="X9" s="343">
        <v>648.70000000000005</v>
      </c>
      <c r="Y9" s="370">
        <f t="shared" si="2"/>
        <v>647.29999999999995</v>
      </c>
      <c r="Z9" s="345"/>
      <c r="AA9" s="343">
        <v>724.9</v>
      </c>
      <c r="AB9" s="343">
        <v>809.5</v>
      </c>
      <c r="AC9" s="343">
        <v>817.6</v>
      </c>
      <c r="AD9" s="343">
        <v>823.2</v>
      </c>
      <c r="AE9" s="370">
        <f t="shared" si="3"/>
        <v>793.8</v>
      </c>
      <c r="AF9" s="345"/>
      <c r="AG9" s="343">
        <v>829</v>
      </c>
      <c r="AH9" s="343">
        <v>829.6</v>
      </c>
      <c r="AI9" s="343">
        <v>832.8</v>
      </c>
      <c r="AJ9" s="343">
        <v>833.7</v>
      </c>
      <c r="AK9" s="370">
        <f t="shared" si="4"/>
        <v>831.27499999999986</v>
      </c>
      <c r="AL9" s="345"/>
      <c r="AM9" s="349">
        <v>841.2</v>
      </c>
      <c r="AN9" s="349">
        <v>842.2</v>
      </c>
      <c r="AO9" s="350">
        <v>843.5</v>
      </c>
      <c r="AP9" s="350">
        <v>844.3</v>
      </c>
      <c r="AQ9" s="370">
        <f t="shared" si="5"/>
        <v>842.8</v>
      </c>
      <c r="AR9" s="345"/>
      <c r="AS9" s="343">
        <v>971.3</v>
      </c>
      <c r="AT9" s="343">
        <v>971.8</v>
      </c>
      <c r="AU9" s="343"/>
      <c r="AV9" s="343"/>
      <c r="AW9" s="343"/>
      <c r="AX9" s="344"/>
      <c r="AY9" s="343"/>
      <c r="AZ9" s="343"/>
      <c r="BA9" s="343"/>
      <c r="BB9" s="343"/>
      <c r="BC9" s="343"/>
      <c r="BD9" s="344"/>
      <c r="BE9" s="343"/>
      <c r="BF9" s="343"/>
      <c r="BG9" s="343"/>
      <c r="BH9" s="343"/>
      <c r="BI9" s="343"/>
      <c r="BJ9" s="344"/>
      <c r="BK9" s="343"/>
      <c r="BL9" s="343"/>
      <c r="BM9" s="343"/>
      <c r="BN9" s="343"/>
      <c r="BO9" s="343"/>
      <c r="BP9" s="345"/>
      <c r="BQ9" s="343"/>
      <c r="BR9" s="343"/>
      <c r="BS9" s="343"/>
      <c r="BT9" s="343"/>
      <c r="BU9" s="343"/>
      <c r="BV9" s="345"/>
      <c r="BW9" s="343"/>
      <c r="BX9" s="343"/>
      <c r="BY9" s="343"/>
      <c r="BZ9" s="343"/>
    </row>
    <row r="10" spans="1:79">
      <c r="A10" s="343">
        <v>9</v>
      </c>
      <c r="B10" s="343"/>
      <c r="C10" s="343"/>
      <c r="D10" s="343"/>
      <c r="E10" s="343"/>
      <c r="F10" s="343">
        <v>172.5</v>
      </c>
      <c r="G10" s="343"/>
      <c r="H10" s="345"/>
      <c r="I10" s="343">
        <v>239.2</v>
      </c>
      <c r="J10" s="343">
        <v>239.4</v>
      </c>
      <c r="K10" s="343">
        <v>239.8</v>
      </c>
      <c r="L10" s="343">
        <v>240.2</v>
      </c>
      <c r="M10" s="370">
        <f t="shared" si="0"/>
        <v>239.65000000000003</v>
      </c>
      <c r="N10" s="345"/>
      <c r="O10" s="347">
        <v>279.7</v>
      </c>
      <c r="P10" s="347">
        <v>279.89999999999998</v>
      </c>
      <c r="Q10" s="347">
        <v>282</v>
      </c>
      <c r="R10" s="347">
        <v>284</v>
      </c>
      <c r="S10" s="370">
        <f t="shared" si="1"/>
        <v>281.39999999999998</v>
      </c>
      <c r="T10" s="345"/>
      <c r="U10" s="343">
        <v>290</v>
      </c>
      <c r="V10" s="343">
        <v>290.60000000000002</v>
      </c>
      <c r="W10" s="343">
        <v>292.8</v>
      </c>
      <c r="X10" s="343">
        <v>294.8</v>
      </c>
      <c r="Y10" s="370">
        <f t="shared" si="2"/>
        <v>292.05</v>
      </c>
      <c r="Z10" s="345"/>
      <c r="AA10" s="343">
        <v>401.9</v>
      </c>
      <c r="AB10" s="343">
        <v>446.1</v>
      </c>
      <c r="AC10" s="343">
        <v>550.5</v>
      </c>
      <c r="AD10" s="343">
        <v>563</v>
      </c>
      <c r="AE10" s="370">
        <f t="shared" si="3"/>
        <v>490.375</v>
      </c>
      <c r="AF10" s="345"/>
      <c r="AG10" s="343">
        <v>570.4</v>
      </c>
      <c r="AH10" s="343">
        <v>571.20000000000005</v>
      </c>
      <c r="AI10" s="343">
        <v>582</v>
      </c>
      <c r="AJ10" s="343">
        <v>583.29999999999995</v>
      </c>
      <c r="AK10" s="370">
        <f t="shared" si="4"/>
        <v>576.72499999999991</v>
      </c>
      <c r="AL10" s="345"/>
      <c r="AM10" s="349">
        <v>592.9</v>
      </c>
      <c r="AN10" s="349">
        <v>594.1</v>
      </c>
      <c r="AO10" s="350">
        <v>624.9</v>
      </c>
      <c r="AP10" s="350">
        <v>625.9</v>
      </c>
      <c r="AQ10" s="370">
        <f t="shared" si="5"/>
        <v>609.45000000000005</v>
      </c>
      <c r="AR10" s="345"/>
      <c r="AS10" s="343">
        <v>730.4</v>
      </c>
      <c r="AT10" s="343">
        <v>731.1</v>
      </c>
      <c r="AU10" s="343"/>
      <c r="AV10" s="343"/>
      <c r="AW10" s="343"/>
      <c r="AX10" s="344"/>
      <c r="AY10" s="343"/>
      <c r="AZ10" s="343"/>
      <c r="BA10" s="343"/>
      <c r="BB10" s="343"/>
      <c r="BC10" s="343"/>
      <c r="BD10" s="344"/>
      <c r="BE10" s="343"/>
      <c r="BF10" s="343"/>
      <c r="BG10" s="343"/>
      <c r="BH10" s="343"/>
      <c r="BI10" s="343"/>
      <c r="BJ10" s="344"/>
      <c r="BK10" s="343"/>
      <c r="BL10" s="343"/>
      <c r="BM10" s="343"/>
      <c r="BN10" s="343"/>
      <c r="BO10" s="343"/>
      <c r="BP10" s="345"/>
      <c r="BQ10" s="343"/>
      <c r="BR10" s="343"/>
      <c r="BS10" s="343"/>
      <c r="BT10" s="343"/>
      <c r="BU10" s="343"/>
      <c r="BV10" s="345"/>
      <c r="BW10" s="343"/>
      <c r="BX10" s="343"/>
      <c r="BY10" s="343"/>
      <c r="BZ10" s="343"/>
    </row>
    <row r="11" spans="1:79" s="362" customFormat="1">
      <c r="A11" s="357">
        <v>10</v>
      </c>
      <c r="B11" s="357"/>
      <c r="C11" s="357"/>
      <c r="D11" s="357">
        <v>0</v>
      </c>
      <c r="E11" s="357">
        <v>0</v>
      </c>
      <c r="F11" s="357">
        <v>0</v>
      </c>
      <c r="G11" s="357">
        <v>0</v>
      </c>
      <c r="H11" s="357">
        <v>0</v>
      </c>
      <c r="I11" s="357">
        <v>0</v>
      </c>
      <c r="J11" s="357">
        <v>0</v>
      </c>
      <c r="K11" s="357">
        <v>0</v>
      </c>
      <c r="L11" s="357">
        <v>0</v>
      </c>
      <c r="M11" s="370">
        <f t="shared" si="0"/>
        <v>0</v>
      </c>
      <c r="N11" s="357">
        <v>0</v>
      </c>
      <c r="O11" s="357">
        <v>0</v>
      </c>
      <c r="P11" s="357">
        <v>0</v>
      </c>
      <c r="Q11" s="357">
        <v>0</v>
      </c>
      <c r="R11" s="357">
        <v>0</v>
      </c>
      <c r="S11" s="357">
        <v>0</v>
      </c>
      <c r="T11" s="357">
        <v>0</v>
      </c>
      <c r="U11" s="357">
        <v>0</v>
      </c>
      <c r="V11" s="357">
        <v>0</v>
      </c>
      <c r="W11" s="357">
        <v>0</v>
      </c>
      <c r="X11" s="357">
        <v>0</v>
      </c>
      <c r="Y11" s="357">
        <v>0</v>
      </c>
      <c r="Z11" s="357">
        <v>0</v>
      </c>
      <c r="AA11" s="357">
        <v>0</v>
      </c>
      <c r="AB11" s="357">
        <v>0</v>
      </c>
      <c r="AC11" s="357">
        <v>0</v>
      </c>
      <c r="AD11" s="357">
        <v>0</v>
      </c>
      <c r="AE11" s="357">
        <v>0</v>
      </c>
      <c r="AF11" s="357">
        <v>0</v>
      </c>
      <c r="AG11" s="357">
        <v>0</v>
      </c>
      <c r="AH11" s="357">
        <v>0</v>
      </c>
      <c r="AI11" s="357">
        <v>0</v>
      </c>
      <c r="AJ11" s="357">
        <v>0</v>
      </c>
      <c r="AK11" s="357">
        <v>0</v>
      </c>
      <c r="AL11" s="357">
        <v>0</v>
      </c>
      <c r="AM11" s="357">
        <v>0</v>
      </c>
      <c r="AN11" s="357">
        <v>0</v>
      </c>
      <c r="AO11" s="357">
        <v>0</v>
      </c>
      <c r="AP11" s="357">
        <v>0</v>
      </c>
      <c r="AQ11" s="372">
        <f t="shared" si="5"/>
        <v>0</v>
      </c>
      <c r="AR11" s="357"/>
      <c r="AS11" s="357">
        <v>0</v>
      </c>
      <c r="AT11" s="357">
        <v>0</v>
      </c>
      <c r="AU11" s="357">
        <v>0</v>
      </c>
      <c r="AV11" s="357">
        <v>0</v>
      </c>
      <c r="AW11" s="357">
        <v>0</v>
      </c>
      <c r="AX11" s="344"/>
      <c r="AY11" s="357"/>
      <c r="AZ11" s="357"/>
      <c r="BA11" s="357"/>
      <c r="BB11" s="357"/>
      <c r="BC11" s="357"/>
      <c r="BD11" s="344"/>
      <c r="BE11" s="357"/>
      <c r="BF11" s="357"/>
      <c r="BG11" s="357"/>
      <c r="BH11" s="357"/>
      <c r="BI11" s="357"/>
      <c r="BJ11" s="344"/>
      <c r="BK11" s="357"/>
      <c r="BL11" s="357"/>
      <c r="BM11" s="357"/>
      <c r="BN11" s="357"/>
      <c r="BO11" s="357"/>
      <c r="BP11" s="345"/>
      <c r="BQ11" s="357"/>
      <c r="BR11" s="357"/>
      <c r="BS11" s="357"/>
      <c r="BT11" s="357"/>
      <c r="BU11" s="357"/>
      <c r="BV11" s="345"/>
      <c r="BW11" s="357"/>
      <c r="BX11" s="357"/>
      <c r="BY11" s="357"/>
      <c r="BZ11" s="357"/>
    </row>
    <row r="12" spans="1:79">
      <c r="A12" s="343">
        <v>11</v>
      </c>
      <c r="B12" s="343"/>
      <c r="C12" s="343"/>
      <c r="D12" s="343"/>
      <c r="E12" s="343"/>
      <c r="F12" s="343">
        <v>256.2</v>
      </c>
      <c r="G12" s="343"/>
      <c r="H12" s="345"/>
      <c r="I12" s="343">
        <v>257.5</v>
      </c>
      <c r="J12" s="343">
        <v>257.7</v>
      </c>
      <c r="K12" s="343">
        <v>258</v>
      </c>
      <c r="L12" s="343">
        <v>258.3</v>
      </c>
      <c r="M12" s="370">
        <f t="shared" si="0"/>
        <v>257.875</v>
      </c>
      <c r="N12" s="345"/>
      <c r="O12" s="347">
        <v>269.8</v>
      </c>
      <c r="P12" s="347">
        <v>269.89999999999998</v>
      </c>
      <c r="Q12" s="347">
        <v>270.89999999999998</v>
      </c>
      <c r="R12" s="347">
        <v>272.8</v>
      </c>
      <c r="S12" s="370">
        <f t="shared" si="1"/>
        <v>270.85000000000002</v>
      </c>
      <c r="T12" s="345"/>
      <c r="U12" s="343">
        <v>274.10000000000002</v>
      </c>
      <c r="V12" s="343">
        <v>274.60000000000002</v>
      </c>
      <c r="W12" s="343">
        <v>349.6</v>
      </c>
      <c r="X12" s="343">
        <v>351</v>
      </c>
      <c r="Y12" s="370">
        <f t="shared" si="2"/>
        <v>312.32500000000005</v>
      </c>
      <c r="Z12" s="345"/>
      <c r="AA12" s="343">
        <v>381.9</v>
      </c>
      <c r="AB12" s="343">
        <v>414.5</v>
      </c>
      <c r="AC12" s="343">
        <v>649.70000000000005</v>
      </c>
      <c r="AD12" s="343">
        <v>657.9</v>
      </c>
      <c r="AE12" s="370">
        <f t="shared" si="3"/>
        <v>526</v>
      </c>
      <c r="AF12" s="345"/>
      <c r="AG12" s="343">
        <v>662.7</v>
      </c>
      <c r="AH12" s="343">
        <v>663.3</v>
      </c>
      <c r="AI12" s="343">
        <v>729.5</v>
      </c>
      <c r="AJ12" s="343">
        <v>730.3</v>
      </c>
      <c r="AK12" s="370">
        <f t="shared" si="4"/>
        <v>696.45</v>
      </c>
      <c r="AL12" s="345"/>
      <c r="AM12" s="349">
        <v>736</v>
      </c>
      <c r="AN12" s="349">
        <v>736.8</v>
      </c>
      <c r="AO12" s="350">
        <v>738.3</v>
      </c>
      <c r="AP12" s="350">
        <v>738.8</v>
      </c>
      <c r="AQ12" s="370">
        <f t="shared" si="5"/>
        <v>737.47499999999991</v>
      </c>
      <c r="AR12" s="345"/>
      <c r="AS12" s="343">
        <v>836.4</v>
      </c>
      <c r="AT12" s="343">
        <v>836.8</v>
      </c>
      <c r="AU12" s="343"/>
      <c r="AV12" s="343"/>
      <c r="AW12" s="343"/>
      <c r="AX12" s="344"/>
      <c r="AY12" s="343"/>
      <c r="AZ12" s="343"/>
      <c r="BA12" s="343"/>
      <c r="BB12" s="343"/>
      <c r="BC12" s="343"/>
      <c r="BD12" s="344"/>
      <c r="BE12" s="343"/>
      <c r="BF12" s="343"/>
      <c r="BG12" s="343"/>
      <c r="BH12" s="343"/>
      <c r="BI12" s="343"/>
      <c r="BJ12" s="344"/>
      <c r="BK12" s="343"/>
      <c r="BL12" s="343"/>
      <c r="BM12" s="343"/>
      <c r="BN12" s="343"/>
      <c r="BO12" s="343"/>
      <c r="BP12" s="345"/>
      <c r="BQ12" s="343"/>
      <c r="BR12" s="343"/>
      <c r="BS12" s="343"/>
      <c r="BT12" s="343"/>
      <c r="BU12" s="343"/>
      <c r="BV12" s="345"/>
      <c r="BW12" s="343"/>
      <c r="BX12" s="343"/>
      <c r="BY12" s="343"/>
      <c r="BZ12" s="343"/>
    </row>
    <row r="13" spans="1:79">
      <c r="A13" s="343">
        <v>12</v>
      </c>
      <c r="B13" s="343"/>
      <c r="C13" s="343"/>
      <c r="D13" s="343"/>
      <c r="E13" s="343"/>
      <c r="F13" s="343">
        <v>220.3</v>
      </c>
      <c r="G13" s="343"/>
      <c r="H13" s="345"/>
      <c r="I13" s="343">
        <v>225.9</v>
      </c>
      <c r="J13" s="343">
        <v>226.3</v>
      </c>
      <c r="K13" s="343">
        <v>227.9</v>
      </c>
      <c r="L13" s="343">
        <v>231.7</v>
      </c>
      <c r="M13" s="370">
        <f t="shared" si="0"/>
        <v>227.95</v>
      </c>
      <c r="N13" s="345"/>
      <c r="O13" s="347">
        <v>257.2</v>
      </c>
      <c r="P13" s="347">
        <v>257.3</v>
      </c>
      <c r="Q13" s="347">
        <v>265.89999999999998</v>
      </c>
      <c r="R13" s="347">
        <v>273.7</v>
      </c>
      <c r="S13" s="370">
        <f t="shared" si="1"/>
        <v>263.52499999999998</v>
      </c>
      <c r="T13" s="345"/>
      <c r="U13" s="343">
        <v>299.89999999999998</v>
      </c>
      <c r="V13" s="343">
        <v>300.89999999999998</v>
      </c>
      <c r="W13" s="343">
        <v>329.7</v>
      </c>
      <c r="X13" s="343">
        <v>381.3</v>
      </c>
      <c r="Y13" s="370">
        <f t="shared" si="2"/>
        <v>327.95</v>
      </c>
      <c r="Z13" s="345"/>
      <c r="AA13" s="343">
        <v>426.4</v>
      </c>
      <c r="AB13" s="343">
        <v>446.7</v>
      </c>
      <c r="AC13" s="343">
        <v>453.7</v>
      </c>
      <c r="AD13" s="343">
        <v>474.5</v>
      </c>
      <c r="AE13" s="370">
        <f t="shared" si="3"/>
        <v>450.32499999999999</v>
      </c>
      <c r="AF13" s="345"/>
      <c r="AG13" s="343">
        <v>548</v>
      </c>
      <c r="AH13" s="343">
        <v>571.1</v>
      </c>
      <c r="AI13" s="343">
        <v>556.6</v>
      </c>
      <c r="AJ13" s="343">
        <v>557.79999999999995</v>
      </c>
      <c r="AK13" s="370">
        <f t="shared" si="4"/>
        <v>558.375</v>
      </c>
      <c r="AL13" s="345"/>
      <c r="AM13" s="349">
        <v>581.6</v>
      </c>
      <c r="AN13" s="349">
        <v>601.9</v>
      </c>
      <c r="AO13" s="350">
        <v>629.29999999999995</v>
      </c>
      <c r="AP13" s="350">
        <v>638.4</v>
      </c>
      <c r="AQ13" s="370">
        <f t="shared" si="5"/>
        <v>612.79999999999995</v>
      </c>
      <c r="AR13" s="345"/>
      <c r="AS13" s="343">
        <v>653.9</v>
      </c>
      <c r="AT13" s="343">
        <v>654.4</v>
      </c>
      <c r="AU13" s="343"/>
      <c r="AV13" s="343"/>
      <c r="AW13" s="343"/>
      <c r="AX13" s="344"/>
      <c r="AY13" s="343"/>
      <c r="AZ13" s="343"/>
      <c r="BA13" s="343"/>
      <c r="BB13" s="343"/>
      <c r="BC13" s="343"/>
      <c r="BD13" s="344"/>
      <c r="BE13" s="343"/>
      <c r="BF13" s="343"/>
      <c r="BG13" s="343"/>
      <c r="BH13" s="343"/>
      <c r="BI13" s="343"/>
      <c r="BJ13" s="344"/>
      <c r="BK13" s="343"/>
      <c r="BL13" s="343"/>
      <c r="BM13" s="343"/>
      <c r="BN13" s="343"/>
      <c r="BO13" s="343"/>
      <c r="BP13" s="345"/>
      <c r="BQ13" s="343"/>
      <c r="BR13" s="343"/>
      <c r="BS13" s="343"/>
      <c r="BT13" s="343"/>
      <c r="BU13" s="343"/>
      <c r="BV13" s="345"/>
      <c r="BW13" s="343"/>
      <c r="BX13" s="343"/>
      <c r="BY13" s="343"/>
      <c r="BZ13" s="343"/>
    </row>
    <row r="14" spans="1:79">
      <c r="A14" s="343">
        <v>13</v>
      </c>
      <c r="B14" s="343"/>
      <c r="C14" s="343"/>
      <c r="D14" s="343"/>
      <c r="E14" s="343"/>
      <c r="F14" s="343">
        <v>331.3</v>
      </c>
      <c r="G14" s="343"/>
      <c r="H14" s="345"/>
      <c r="I14" s="343">
        <v>341.5</v>
      </c>
      <c r="J14" s="343">
        <v>341.7</v>
      </c>
      <c r="K14" s="343">
        <v>332.3</v>
      </c>
      <c r="L14" s="343">
        <v>332.4</v>
      </c>
      <c r="M14" s="370">
        <f t="shared" si="0"/>
        <v>336.97500000000002</v>
      </c>
      <c r="N14" s="345"/>
      <c r="O14" s="347">
        <v>364.8</v>
      </c>
      <c r="P14" s="347">
        <v>365</v>
      </c>
      <c r="Q14" s="347">
        <v>382.1</v>
      </c>
      <c r="R14" s="347">
        <v>394.2</v>
      </c>
      <c r="S14" s="370">
        <f t="shared" si="1"/>
        <v>376.52500000000003</v>
      </c>
      <c r="T14" s="345"/>
      <c r="U14" s="343">
        <v>419.6</v>
      </c>
      <c r="V14" s="343">
        <v>420.7</v>
      </c>
      <c r="W14" s="343">
        <v>494.4</v>
      </c>
      <c r="X14" s="343">
        <v>495.6</v>
      </c>
      <c r="Y14" s="370">
        <f t="shared" si="2"/>
        <v>457.57499999999993</v>
      </c>
      <c r="Z14" s="345"/>
      <c r="AA14" s="343">
        <v>575.5</v>
      </c>
      <c r="AB14" s="343">
        <v>610.29999999999995</v>
      </c>
      <c r="AC14" s="343">
        <v>706.4</v>
      </c>
      <c r="AD14" s="343">
        <v>715.5</v>
      </c>
      <c r="AE14" s="370">
        <f t="shared" si="3"/>
        <v>651.92499999999995</v>
      </c>
      <c r="AF14" s="345"/>
      <c r="AG14" s="343">
        <v>812.4</v>
      </c>
      <c r="AH14" s="343">
        <v>822.3</v>
      </c>
      <c r="AI14" s="343">
        <v>815.3</v>
      </c>
      <c r="AJ14" s="343">
        <v>816.7</v>
      </c>
      <c r="AK14" s="370">
        <f t="shared" si="4"/>
        <v>816.67499999999995</v>
      </c>
      <c r="AL14" s="345"/>
      <c r="AM14" s="349">
        <v>900.4</v>
      </c>
      <c r="AN14" s="349">
        <v>901.7</v>
      </c>
      <c r="AO14" s="350">
        <v>902.5</v>
      </c>
      <c r="AP14" s="350">
        <v>903.5</v>
      </c>
      <c r="AQ14" s="370">
        <f t="shared" si="5"/>
        <v>902.02499999999998</v>
      </c>
      <c r="AR14" s="345"/>
      <c r="AS14" s="343">
        <v>1027.8</v>
      </c>
      <c r="AT14" s="343">
        <v>1028.4000000000001</v>
      </c>
      <c r="AU14" s="343"/>
      <c r="AV14" s="343"/>
      <c r="AW14" s="343"/>
      <c r="AX14" s="344"/>
      <c r="AY14" s="343"/>
      <c r="AZ14" s="343"/>
      <c r="BA14" s="343"/>
      <c r="BB14" s="343"/>
      <c r="BC14" s="343"/>
      <c r="BD14" s="344"/>
      <c r="BE14" s="343"/>
      <c r="BF14" s="343"/>
      <c r="BG14" s="343"/>
      <c r="BH14" s="343"/>
      <c r="BI14" s="343"/>
      <c r="BJ14" s="344"/>
      <c r="BK14" s="343"/>
      <c r="BL14" s="343"/>
      <c r="BM14" s="343"/>
      <c r="BN14" s="343"/>
      <c r="BO14" s="343"/>
      <c r="BP14" s="345"/>
      <c r="BQ14" s="343"/>
      <c r="BR14" s="343"/>
      <c r="BS14" s="343"/>
      <c r="BT14" s="343"/>
      <c r="BU14" s="343"/>
      <c r="BV14" s="345"/>
      <c r="BW14" s="343"/>
      <c r="BX14" s="343"/>
      <c r="BY14" s="343"/>
      <c r="BZ14" s="343"/>
    </row>
    <row r="15" spans="1:79">
      <c r="A15" s="343">
        <v>14</v>
      </c>
      <c r="B15" s="343"/>
      <c r="C15" s="343"/>
      <c r="D15" s="343"/>
      <c r="E15" s="343"/>
      <c r="F15" s="343">
        <v>146.69999999999999</v>
      </c>
      <c r="G15" s="343"/>
      <c r="H15" s="345"/>
      <c r="I15" s="343">
        <v>147.4</v>
      </c>
      <c r="J15" s="343">
        <v>147.5</v>
      </c>
      <c r="K15" s="343">
        <v>151.69999999999999</v>
      </c>
      <c r="L15" s="343">
        <v>152.6</v>
      </c>
      <c r="M15" s="370">
        <f t="shared" si="0"/>
        <v>149.79999999999998</v>
      </c>
      <c r="N15" s="345"/>
      <c r="O15" s="347">
        <v>156.30000000000001</v>
      </c>
      <c r="P15" s="347">
        <v>156.4</v>
      </c>
      <c r="Q15" s="347">
        <v>156.6</v>
      </c>
      <c r="R15" s="347">
        <v>157.6</v>
      </c>
      <c r="S15" s="370">
        <f t="shared" si="1"/>
        <v>156.72500000000002</v>
      </c>
      <c r="T15" s="345"/>
      <c r="U15" s="343">
        <v>168.8</v>
      </c>
      <c r="V15" s="343">
        <v>169.4</v>
      </c>
      <c r="W15" s="343">
        <v>200</v>
      </c>
      <c r="X15" s="343">
        <v>200.4</v>
      </c>
      <c r="Y15" s="370">
        <f t="shared" si="2"/>
        <v>184.65</v>
      </c>
      <c r="Z15" s="345"/>
      <c r="AA15" s="343">
        <v>265.5</v>
      </c>
      <c r="AB15" s="343">
        <v>266.3</v>
      </c>
      <c r="AC15" s="343">
        <v>286.60000000000002</v>
      </c>
      <c r="AD15" s="343">
        <v>287.10000000000002</v>
      </c>
      <c r="AE15" s="370">
        <f t="shared" si="3"/>
        <v>276.375</v>
      </c>
      <c r="AF15" s="345"/>
      <c r="AG15" s="343">
        <v>313.7</v>
      </c>
      <c r="AH15" s="343">
        <v>314.2</v>
      </c>
      <c r="AI15" s="343">
        <v>336.2</v>
      </c>
      <c r="AJ15" s="343">
        <v>336.8</v>
      </c>
      <c r="AK15" s="370">
        <f t="shared" si="4"/>
        <v>325.22499999999997</v>
      </c>
      <c r="AL15" s="345"/>
      <c r="AM15" s="349">
        <v>340.4</v>
      </c>
      <c r="AN15" s="349">
        <v>340.9</v>
      </c>
      <c r="AO15" s="350">
        <v>373.2</v>
      </c>
      <c r="AP15" s="350">
        <v>373.6</v>
      </c>
      <c r="AQ15" s="370">
        <f t="shared" si="5"/>
        <v>357.02499999999998</v>
      </c>
      <c r="AR15" s="345"/>
      <c r="AS15" s="343">
        <v>376.4</v>
      </c>
      <c r="AT15" s="343">
        <v>376.7</v>
      </c>
      <c r="AU15" s="343"/>
      <c r="AV15" s="343"/>
      <c r="AW15" s="343"/>
      <c r="AX15" s="344"/>
      <c r="AY15" s="343"/>
      <c r="AZ15" s="343"/>
      <c r="BA15" s="343"/>
      <c r="BB15" s="343"/>
      <c r="BC15" s="343"/>
      <c r="BD15" s="344"/>
      <c r="BE15" s="343"/>
      <c r="BF15" s="343"/>
      <c r="BG15" s="343"/>
      <c r="BH15" s="343"/>
      <c r="BI15" s="343"/>
      <c r="BJ15" s="344"/>
      <c r="BK15" s="343"/>
      <c r="BL15" s="343"/>
      <c r="BM15" s="343"/>
      <c r="BN15" s="343"/>
      <c r="BO15" s="343"/>
      <c r="BP15" s="345"/>
      <c r="BQ15" s="343"/>
      <c r="BR15" s="343"/>
      <c r="BS15" s="343"/>
      <c r="BT15" s="343"/>
      <c r="BU15" s="343"/>
      <c r="BV15" s="345"/>
      <c r="BW15" s="343"/>
      <c r="BX15" s="343"/>
      <c r="BY15" s="343"/>
      <c r="BZ15" s="343"/>
    </row>
    <row r="16" spans="1:79" s="356" customFormat="1">
      <c r="A16" s="351">
        <v>15</v>
      </c>
      <c r="B16" s="351"/>
      <c r="C16" s="351"/>
      <c r="D16" s="351"/>
      <c r="E16" s="351"/>
      <c r="F16" s="351">
        <v>123.9</v>
      </c>
      <c r="G16" s="351"/>
      <c r="H16" s="351"/>
      <c r="I16" s="351">
        <v>124.4</v>
      </c>
      <c r="J16" s="351">
        <v>124.5</v>
      </c>
      <c r="K16" s="351">
        <v>124.7</v>
      </c>
      <c r="L16" s="351">
        <v>124.8</v>
      </c>
      <c r="M16" s="370">
        <f t="shared" si="0"/>
        <v>124.60000000000001</v>
      </c>
      <c r="N16" s="351"/>
      <c r="O16" s="352">
        <v>132.5</v>
      </c>
      <c r="P16" s="352">
        <v>132.6</v>
      </c>
      <c r="Q16" s="352">
        <v>132.69999999999999</v>
      </c>
      <c r="R16" s="352">
        <v>133.19999999999999</v>
      </c>
      <c r="S16" s="371">
        <f t="shared" si="1"/>
        <v>132.75</v>
      </c>
      <c r="T16" s="351"/>
      <c r="U16" s="351">
        <v>134.4</v>
      </c>
      <c r="V16" s="351">
        <v>134.5</v>
      </c>
      <c r="W16" s="351">
        <v>170.8</v>
      </c>
      <c r="X16" s="351">
        <v>212.9</v>
      </c>
      <c r="Y16" s="371">
        <f t="shared" si="2"/>
        <v>163.15</v>
      </c>
      <c r="Z16" s="351"/>
      <c r="AA16" s="351">
        <v>224.4</v>
      </c>
      <c r="AB16" s="351">
        <v>254.7</v>
      </c>
      <c r="AC16" s="351">
        <v>331.1</v>
      </c>
      <c r="AD16" s="351">
        <v>383.6</v>
      </c>
      <c r="AE16" s="371">
        <f t="shared" si="3"/>
        <v>298.45000000000005</v>
      </c>
      <c r="AF16" s="351"/>
      <c r="AG16" s="351">
        <v>386</v>
      </c>
      <c r="AH16" s="351">
        <v>386.4</v>
      </c>
      <c r="AI16" s="351">
        <v>387.2</v>
      </c>
      <c r="AJ16" s="351">
        <v>387.9</v>
      </c>
      <c r="AK16" s="371">
        <f t="shared" si="4"/>
        <v>386.875</v>
      </c>
      <c r="AL16" s="351"/>
      <c r="AM16" s="354">
        <v>391.4</v>
      </c>
      <c r="AN16" s="354">
        <v>391.8</v>
      </c>
      <c r="AO16" s="355">
        <v>391.6</v>
      </c>
      <c r="AP16" s="355">
        <v>391.8</v>
      </c>
      <c r="AQ16" s="371">
        <f t="shared" si="5"/>
        <v>391.65000000000003</v>
      </c>
      <c r="AR16" s="351"/>
      <c r="AS16" s="351">
        <v>389.3</v>
      </c>
      <c r="AT16" s="351">
        <v>389.6</v>
      </c>
      <c r="AU16" s="351"/>
      <c r="AV16" s="351"/>
      <c r="AW16" s="351"/>
      <c r="AX16" s="344"/>
      <c r="AY16" s="351"/>
      <c r="AZ16" s="351"/>
      <c r="BA16" s="351"/>
      <c r="BB16" s="351"/>
      <c r="BC16" s="351"/>
      <c r="BD16" s="344"/>
      <c r="BE16" s="351"/>
      <c r="BF16" s="351"/>
      <c r="BG16" s="351"/>
      <c r="BH16" s="351"/>
      <c r="BI16" s="351"/>
      <c r="BJ16" s="344"/>
      <c r="BK16" s="351"/>
      <c r="BL16" s="351"/>
      <c r="BM16" s="351"/>
      <c r="BN16" s="351"/>
      <c r="BO16" s="351"/>
      <c r="BP16" s="345"/>
      <c r="BQ16" s="351"/>
      <c r="BR16" s="351"/>
      <c r="BS16" s="351"/>
      <c r="BT16" s="351"/>
      <c r="BU16" s="351"/>
      <c r="BV16" s="345"/>
      <c r="BW16" s="351"/>
      <c r="BX16" s="351"/>
      <c r="BY16" s="351"/>
      <c r="BZ16" s="351"/>
    </row>
    <row r="17" spans="1:78">
      <c r="A17" s="343">
        <v>16</v>
      </c>
      <c r="B17" s="343"/>
      <c r="C17" s="343"/>
      <c r="D17" s="343"/>
      <c r="E17" s="343"/>
      <c r="F17" s="343">
        <v>192</v>
      </c>
      <c r="G17" s="343"/>
      <c r="H17" s="345"/>
      <c r="I17" s="343">
        <v>193.4</v>
      </c>
      <c r="J17" s="343">
        <v>195.7</v>
      </c>
      <c r="K17" s="343">
        <v>200</v>
      </c>
      <c r="L17" s="343">
        <v>200.3</v>
      </c>
      <c r="M17" s="370">
        <f t="shared" si="0"/>
        <v>197.35000000000002</v>
      </c>
      <c r="N17" s="345"/>
      <c r="O17" s="347">
        <v>201.9</v>
      </c>
      <c r="P17" s="347">
        <v>202.1</v>
      </c>
      <c r="Q17" s="347">
        <v>221.1</v>
      </c>
      <c r="R17" s="347">
        <v>223.9</v>
      </c>
      <c r="S17" s="370">
        <f t="shared" si="1"/>
        <v>212.25</v>
      </c>
      <c r="T17" s="345"/>
      <c r="U17" s="343">
        <v>227.3</v>
      </c>
      <c r="V17" s="343">
        <v>228.1</v>
      </c>
      <c r="W17" s="343">
        <v>241.7</v>
      </c>
      <c r="X17" s="343">
        <v>242.7</v>
      </c>
      <c r="Y17" s="370">
        <f t="shared" si="2"/>
        <v>234.95</v>
      </c>
      <c r="Z17" s="345"/>
      <c r="AA17" s="343">
        <v>267</v>
      </c>
      <c r="AB17" s="343">
        <v>331.7</v>
      </c>
      <c r="AC17" s="343">
        <v>345</v>
      </c>
      <c r="AD17" s="343">
        <v>367.5</v>
      </c>
      <c r="AE17" s="370">
        <f t="shared" si="3"/>
        <v>327.8</v>
      </c>
      <c r="AF17" s="345"/>
      <c r="AG17" s="343">
        <v>372.3</v>
      </c>
      <c r="AH17" s="343">
        <v>373.4</v>
      </c>
      <c r="AI17" s="343">
        <v>409.4</v>
      </c>
      <c r="AJ17" s="343">
        <v>418.2</v>
      </c>
      <c r="AK17" s="370">
        <f t="shared" si="4"/>
        <v>393.32499999999999</v>
      </c>
      <c r="AL17" s="345"/>
      <c r="AM17" s="349">
        <v>429</v>
      </c>
      <c r="AN17" s="349">
        <v>430.1</v>
      </c>
      <c r="AO17" s="350">
        <v>454.5</v>
      </c>
      <c r="AP17" s="350">
        <v>455.1</v>
      </c>
      <c r="AQ17" s="370">
        <f t="shared" si="5"/>
        <v>442.17499999999995</v>
      </c>
      <c r="AR17" s="345"/>
      <c r="AS17" s="343">
        <v>466.9</v>
      </c>
      <c r="AT17" s="343">
        <v>467.6</v>
      </c>
      <c r="AU17" s="343"/>
      <c r="AV17" s="343"/>
      <c r="AW17" s="343"/>
      <c r="AX17" s="344"/>
      <c r="AY17" s="343"/>
      <c r="AZ17" s="343"/>
      <c r="BA17" s="343"/>
      <c r="BB17" s="343"/>
      <c r="BC17" s="343"/>
      <c r="BD17" s="344"/>
      <c r="BE17" s="343"/>
      <c r="BF17" s="343"/>
      <c r="BG17" s="343"/>
      <c r="BH17" s="343"/>
      <c r="BI17" s="343"/>
      <c r="BJ17" s="344"/>
      <c r="BK17" s="343"/>
      <c r="BL17" s="343"/>
      <c r="BM17" s="343"/>
      <c r="BN17" s="343"/>
      <c r="BO17" s="343"/>
      <c r="BP17" s="345"/>
      <c r="BQ17" s="343"/>
      <c r="BR17" s="343"/>
      <c r="BS17" s="343"/>
      <c r="BT17" s="343"/>
      <c r="BU17" s="343"/>
      <c r="BV17" s="345"/>
      <c r="BW17" s="343"/>
      <c r="BX17" s="343"/>
      <c r="BY17" s="343"/>
      <c r="BZ17" s="343"/>
    </row>
    <row r="18" spans="1:78">
      <c r="A18" s="343">
        <v>17</v>
      </c>
      <c r="B18" s="343"/>
      <c r="C18" s="343"/>
      <c r="D18" s="343"/>
      <c r="E18" s="343"/>
      <c r="F18" s="343">
        <v>260.5</v>
      </c>
      <c r="G18" s="343"/>
      <c r="H18" s="345"/>
      <c r="I18" s="343">
        <v>245.8</v>
      </c>
      <c r="J18" s="343">
        <v>260.89999999999998</v>
      </c>
      <c r="K18" s="343">
        <v>261.89999999999998</v>
      </c>
      <c r="L18" s="343">
        <v>262.2</v>
      </c>
      <c r="M18" s="370">
        <f t="shared" si="0"/>
        <v>257.7</v>
      </c>
      <c r="N18" s="345"/>
      <c r="O18" s="347">
        <v>254</v>
      </c>
      <c r="P18" s="347">
        <v>254.7</v>
      </c>
      <c r="Q18" s="347">
        <v>255.2</v>
      </c>
      <c r="R18" s="347">
        <v>256.89999999999998</v>
      </c>
      <c r="S18" s="370">
        <f t="shared" si="1"/>
        <v>255.2</v>
      </c>
      <c r="T18" s="345"/>
      <c r="U18" s="343">
        <v>277.8</v>
      </c>
      <c r="V18" s="343">
        <v>278.39999999999998</v>
      </c>
      <c r="W18" s="343">
        <v>340.9</v>
      </c>
      <c r="X18" s="343">
        <v>341.5</v>
      </c>
      <c r="Y18" s="370">
        <f t="shared" si="2"/>
        <v>309.64999999999998</v>
      </c>
      <c r="Z18" s="345"/>
      <c r="AA18" s="343">
        <v>369.4</v>
      </c>
      <c r="AB18" s="343">
        <v>372.6</v>
      </c>
      <c r="AC18" s="343">
        <v>510.4</v>
      </c>
      <c r="AD18" s="343">
        <v>511.5</v>
      </c>
      <c r="AE18" s="370">
        <f t="shared" si="3"/>
        <v>440.97500000000002</v>
      </c>
      <c r="AF18" s="345"/>
      <c r="AG18" s="343">
        <v>542.4</v>
      </c>
      <c r="AH18" s="343">
        <v>543.5</v>
      </c>
      <c r="AI18" s="343">
        <v>557.79999999999995</v>
      </c>
      <c r="AJ18" s="343">
        <v>559.6</v>
      </c>
      <c r="AK18" s="370">
        <f t="shared" si="4"/>
        <v>550.82500000000005</v>
      </c>
      <c r="AL18" s="345"/>
      <c r="AM18" s="349">
        <v>569.4</v>
      </c>
      <c r="AN18" s="349">
        <v>570.70000000000005</v>
      </c>
      <c r="AO18" s="350">
        <v>646.9</v>
      </c>
      <c r="AP18" s="350">
        <v>648</v>
      </c>
      <c r="AQ18" s="370">
        <f t="shared" si="5"/>
        <v>608.75</v>
      </c>
      <c r="AR18" s="345"/>
      <c r="AS18" s="343">
        <v>656</v>
      </c>
      <c r="AT18" s="343">
        <v>656.7</v>
      </c>
      <c r="AU18" s="343"/>
      <c r="AV18" s="343"/>
      <c r="AW18" s="343"/>
      <c r="AX18" s="344"/>
      <c r="AY18" s="343"/>
      <c r="AZ18" s="343"/>
      <c r="BA18" s="343"/>
      <c r="BB18" s="343"/>
      <c r="BC18" s="343"/>
      <c r="BD18" s="344"/>
      <c r="BE18" s="343"/>
      <c r="BF18" s="343"/>
      <c r="BG18" s="343"/>
      <c r="BH18" s="343"/>
      <c r="BI18" s="343"/>
      <c r="BJ18" s="344"/>
      <c r="BK18" s="343"/>
      <c r="BL18" s="343"/>
      <c r="BM18" s="343"/>
      <c r="BN18" s="343"/>
      <c r="BO18" s="343"/>
      <c r="BP18" s="345"/>
      <c r="BQ18" s="343"/>
      <c r="BR18" s="343"/>
      <c r="BS18" s="343"/>
      <c r="BT18" s="343"/>
      <c r="BU18" s="343"/>
      <c r="BV18" s="345"/>
      <c r="BW18" s="343"/>
      <c r="BX18" s="343"/>
      <c r="BY18" s="343"/>
      <c r="BZ18" s="343"/>
    </row>
    <row r="19" spans="1:78">
      <c r="A19" s="343">
        <v>18</v>
      </c>
      <c r="B19" s="343"/>
      <c r="C19" s="343"/>
      <c r="D19" s="343"/>
      <c r="E19" s="343"/>
      <c r="F19" s="343">
        <v>155.6</v>
      </c>
      <c r="G19" s="343"/>
      <c r="H19" s="345"/>
      <c r="I19" s="343">
        <v>156</v>
      </c>
      <c r="J19" s="343">
        <v>156.1</v>
      </c>
      <c r="K19" s="343">
        <v>156.30000000000001</v>
      </c>
      <c r="L19" s="343">
        <v>156.30000000000001</v>
      </c>
      <c r="M19" s="370">
        <f t="shared" si="0"/>
        <v>156.17500000000001</v>
      </c>
      <c r="N19" s="345"/>
      <c r="O19" s="347">
        <v>156.80000000000001</v>
      </c>
      <c r="P19" s="347">
        <v>156.80000000000001</v>
      </c>
      <c r="Q19" s="347">
        <v>156.9</v>
      </c>
      <c r="R19" s="347">
        <v>157.80000000000001</v>
      </c>
      <c r="S19" s="370">
        <f t="shared" si="1"/>
        <v>157.07499999999999</v>
      </c>
      <c r="T19" s="345"/>
      <c r="U19" s="343">
        <v>158.19999999999999</v>
      </c>
      <c r="V19" s="343">
        <v>158.5</v>
      </c>
      <c r="W19" s="343">
        <v>189</v>
      </c>
      <c r="X19" s="343">
        <v>204</v>
      </c>
      <c r="Y19" s="370">
        <f t="shared" si="2"/>
        <v>177.42500000000001</v>
      </c>
      <c r="Z19" s="345"/>
      <c r="AA19" s="343">
        <v>234.1</v>
      </c>
      <c r="AB19" s="343">
        <v>254</v>
      </c>
      <c r="AC19" s="343">
        <v>260.39999999999998</v>
      </c>
      <c r="AD19" s="343">
        <v>274</v>
      </c>
      <c r="AE19" s="370">
        <f t="shared" si="3"/>
        <v>255.625</v>
      </c>
      <c r="AF19" s="345"/>
      <c r="AG19" s="343">
        <v>275.39999999999998</v>
      </c>
      <c r="AH19" s="343">
        <v>275.7</v>
      </c>
      <c r="AI19" s="343">
        <v>276.10000000000002</v>
      </c>
      <c r="AJ19" s="343">
        <v>276.39999999999998</v>
      </c>
      <c r="AK19" s="370">
        <f t="shared" si="4"/>
        <v>275.89999999999998</v>
      </c>
      <c r="AL19" s="345"/>
      <c r="AM19" s="349">
        <v>303.5</v>
      </c>
      <c r="AN19" s="349">
        <v>298.89999999999998</v>
      </c>
      <c r="AO19" s="350">
        <v>292.10000000000002</v>
      </c>
      <c r="AP19" s="350">
        <v>292.2</v>
      </c>
      <c r="AQ19" s="370">
        <f t="shared" si="5"/>
        <v>296.67500000000001</v>
      </c>
      <c r="AR19" s="345"/>
      <c r="AS19" s="343">
        <v>295.10000000000002</v>
      </c>
      <c r="AT19" s="343">
        <v>295.2</v>
      </c>
      <c r="AU19" s="343"/>
      <c r="AV19" s="343"/>
      <c r="AW19" s="343"/>
      <c r="AX19" s="344"/>
      <c r="AY19" s="343"/>
      <c r="AZ19" s="343"/>
      <c r="BA19" s="343"/>
      <c r="BB19" s="343"/>
      <c r="BC19" s="343"/>
      <c r="BD19" s="344"/>
      <c r="BE19" s="343"/>
      <c r="BF19" s="343"/>
      <c r="BG19" s="343"/>
      <c r="BH19" s="343"/>
      <c r="BI19" s="343"/>
      <c r="BJ19" s="344"/>
      <c r="BK19" s="343"/>
      <c r="BL19" s="343"/>
      <c r="BM19" s="343"/>
      <c r="BN19" s="343"/>
      <c r="BO19" s="343"/>
      <c r="BP19" s="345"/>
      <c r="BQ19" s="343"/>
      <c r="BR19" s="343"/>
      <c r="BS19" s="343"/>
      <c r="BT19" s="343"/>
      <c r="BU19" s="343"/>
      <c r="BV19" s="345"/>
      <c r="BW19" s="343"/>
      <c r="BX19" s="343"/>
      <c r="BY19" s="343"/>
      <c r="BZ19" s="343"/>
    </row>
    <row r="20" spans="1:78">
      <c r="A20" s="343">
        <v>19</v>
      </c>
      <c r="B20" s="343"/>
      <c r="C20" s="343"/>
      <c r="D20" s="343"/>
      <c r="E20" s="343"/>
      <c r="F20" s="343">
        <v>185.5</v>
      </c>
      <c r="G20" s="343"/>
      <c r="H20" s="345"/>
      <c r="I20" s="343">
        <v>180.2</v>
      </c>
      <c r="J20" s="343">
        <v>184.3</v>
      </c>
      <c r="K20" s="343">
        <v>190.7</v>
      </c>
      <c r="L20" s="343">
        <v>198.9</v>
      </c>
      <c r="M20" s="370">
        <f t="shared" si="0"/>
        <v>188.52500000000001</v>
      </c>
      <c r="N20" s="345"/>
      <c r="O20" s="347">
        <v>210.8</v>
      </c>
      <c r="P20" s="347">
        <v>208.7</v>
      </c>
      <c r="Q20" s="347">
        <v>217.1</v>
      </c>
      <c r="R20" s="347">
        <v>231.9</v>
      </c>
      <c r="S20" s="370">
        <f t="shared" si="1"/>
        <v>217.125</v>
      </c>
      <c r="T20" s="345"/>
      <c r="U20" s="343">
        <v>257.10000000000002</v>
      </c>
      <c r="V20" s="343">
        <v>262.5</v>
      </c>
      <c r="W20" s="343">
        <v>277.89999999999998</v>
      </c>
      <c r="X20" s="343">
        <v>296.60000000000002</v>
      </c>
      <c r="Y20" s="370">
        <f t="shared" si="2"/>
        <v>273.52499999999998</v>
      </c>
      <c r="Z20" s="345"/>
      <c r="AA20" s="343">
        <v>317.7</v>
      </c>
      <c r="AB20" s="343">
        <v>355.2</v>
      </c>
      <c r="AC20" s="343">
        <v>435</v>
      </c>
      <c r="AD20" s="343">
        <v>445.6</v>
      </c>
      <c r="AE20" s="370">
        <f t="shared" si="3"/>
        <v>388.375</v>
      </c>
      <c r="AF20" s="345"/>
      <c r="AG20" s="343">
        <v>472.6</v>
      </c>
      <c r="AH20" s="343">
        <v>462.5</v>
      </c>
      <c r="AI20" s="343">
        <v>463.9</v>
      </c>
      <c r="AJ20" s="343">
        <v>457.8</v>
      </c>
      <c r="AK20" s="370">
        <f t="shared" si="4"/>
        <v>464.2</v>
      </c>
      <c r="AL20" s="345"/>
      <c r="AM20" s="349">
        <v>502.8</v>
      </c>
      <c r="AN20" s="349">
        <v>504.6</v>
      </c>
      <c r="AO20" s="350">
        <v>518.29999999999995</v>
      </c>
      <c r="AP20" s="350">
        <v>511.5</v>
      </c>
      <c r="AQ20" s="370">
        <f t="shared" si="5"/>
        <v>509.3</v>
      </c>
      <c r="AR20" s="345"/>
      <c r="AS20" s="343">
        <v>516.29999999999995</v>
      </c>
      <c r="AT20" s="343">
        <v>505.3</v>
      </c>
      <c r="AU20" s="343"/>
      <c r="AV20" s="343"/>
      <c r="AW20" s="343"/>
      <c r="AX20" s="344"/>
      <c r="AY20" s="343"/>
      <c r="AZ20" s="343"/>
      <c r="BA20" s="343"/>
      <c r="BB20" s="343"/>
      <c r="BC20" s="343"/>
      <c r="BD20" s="344"/>
      <c r="BE20" s="343"/>
      <c r="BF20" s="343"/>
      <c r="BG20" s="343"/>
      <c r="BH20" s="343"/>
      <c r="BI20" s="343"/>
      <c r="BJ20" s="344"/>
      <c r="BK20" s="343"/>
      <c r="BL20" s="343"/>
      <c r="BM20" s="343"/>
      <c r="BN20" s="343"/>
      <c r="BO20" s="343"/>
      <c r="BP20" s="345"/>
      <c r="BQ20" s="343"/>
      <c r="BR20" s="343"/>
      <c r="BS20" s="343"/>
      <c r="BT20" s="343"/>
      <c r="BU20" s="343"/>
      <c r="BV20" s="345"/>
      <c r="BW20" s="343"/>
      <c r="BX20" s="343"/>
      <c r="BY20" s="343"/>
      <c r="BZ20" s="343"/>
    </row>
    <row r="21" spans="1:78" s="362" customFormat="1">
      <c r="A21" s="357">
        <v>20</v>
      </c>
      <c r="B21" s="357"/>
      <c r="C21" s="357"/>
      <c r="D21" s="357"/>
      <c r="E21" s="357"/>
      <c r="F21" s="357">
        <v>177.2</v>
      </c>
      <c r="G21" s="357"/>
      <c r="H21" s="357"/>
      <c r="I21" s="357">
        <v>200.6</v>
      </c>
      <c r="J21" s="357">
        <v>200.8</v>
      </c>
      <c r="K21" s="357">
        <v>201</v>
      </c>
      <c r="L21" s="357">
        <v>201.1</v>
      </c>
      <c r="M21" s="370">
        <f t="shared" si="0"/>
        <v>200.875</v>
      </c>
      <c r="N21" s="357"/>
      <c r="O21" s="358">
        <v>218.6</v>
      </c>
      <c r="P21" s="358">
        <v>218.7</v>
      </c>
      <c r="Q21" s="358">
        <v>218.9</v>
      </c>
      <c r="R21" s="358">
        <v>220.1</v>
      </c>
      <c r="S21" s="372">
        <f t="shared" si="1"/>
        <v>219.07499999999999</v>
      </c>
      <c r="T21" s="357"/>
      <c r="U21" s="357">
        <v>239.7</v>
      </c>
      <c r="V21" s="357">
        <v>242</v>
      </c>
      <c r="W21" s="357">
        <v>242.5</v>
      </c>
      <c r="X21" s="357">
        <v>243</v>
      </c>
      <c r="Y21" s="372">
        <f t="shared" si="2"/>
        <v>241.8</v>
      </c>
      <c r="Z21" s="357"/>
      <c r="AA21" s="357">
        <v>276.60000000000002</v>
      </c>
      <c r="AB21" s="357">
        <v>277.39999999999998</v>
      </c>
      <c r="AC21" s="357">
        <v>290.60000000000002</v>
      </c>
      <c r="AD21" s="357">
        <v>305.5</v>
      </c>
      <c r="AE21" s="372">
        <f t="shared" si="3"/>
        <v>287.52499999999998</v>
      </c>
      <c r="AF21" s="357"/>
      <c r="AG21" s="357">
        <v>327.2</v>
      </c>
      <c r="AH21" s="357">
        <v>327.7</v>
      </c>
      <c r="AI21" s="357">
        <v>328.5</v>
      </c>
      <c r="AJ21" s="357">
        <v>329.1</v>
      </c>
      <c r="AK21" s="372">
        <f t="shared" si="4"/>
        <v>328.125</v>
      </c>
      <c r="AL21" s="357"/>
      <c r="AM21" s="360">
        <v>358.4</v>
      </c>
      <c r="AN21" s="360">
        <v>359</v>
      </c>
      <c r="AO21" s="361">
        <v>378.7</v>
      </c>
      <c r="AP21" s="361">
        <v>379.1</v>
      </c>
      <c r="AQ21" s="372">
        <f t="shared" si="5"/>
        <v>368.79999999999995</v>
      </c>
      <c r="AR21" s="357"/>
      <c r="AS21" s="357">
        <v>373.4</v>
      </c>
      <c r="AT21" s="357">
        <v>373.8</v>
      </c>
      <c r="AU21" s="357"/>
      <c r="AV21" s="357"/>
      <c r="AW21" s="357"/>
      <c r="AX21" s="344"/>
      <c r="AY21" s="357"/>
      <c r="AZ21" s="357"/>
      <c r="BA21" s="357"/>
      <c r="BB21" s="357"/>
      <c r="BC21" s="357"/>
      <c r="BD21" s="344"/>
      <c r="BE21" s="357"/>
      <c r="BF21" s="357"/>
      <c r="BG21" s="357"/>
      <c r="BH21" s="357"/>
      <c r="BI21" s="357"/>
      <c r="BJ21" s="344"/>
      <c r="BK21" s="357"/>
      <c r="BL21" s="357"/>
      <c r="BM21" s="357"/>
      <c r="BN21" s="357"/>
      <c r="BO21" s="357"/>
      <c r="BP21" s="345"/>
      <c r="BQ21" s="357"/>
      <c r="BR21" s="357"/>
      <c r="BS21" s="357"/>
      <c r="BT21" s="357"/>
      <c r="BU21" s="357"/>
      <c r="BV21" s="345"/>
      <c r="BW21" s="357"/>
      <c r="BX21" s="357"/>
      <c r="BY21" s="357"/>
      <c r="BZ21" s="357"/>
    </row>
    <row r="22" spans="1:78">
      <c r="A22" s="343">
        <v>21</v>
      </c>
      <c r="B22" s="343"/>
      <c r="C22" s="343"/>
      <c r="D22" s="343"/>
      <c r="E22" s="343"/>
      <c r="F22" s="343">
        <v>193.1</v>
      </c>
      <c r="G22" s="343"/>
      <c r="H22" s="345"/>
      <c r="I22" s="343">
        <v>205.4</v>
      </c>
      <c r="J22" s="343">
        <v>226.8</v>
      </c>
      <c r="K22" s="343">
        <v>227</v>
      </c>
      <c r="L22" s="343">
        <v>227.2</v>
      </c>
      <c r="M22" s="370">
        <f t="shared" si="0"/>
        <v>221.60000000000002</v>
      </c>
      <c r="N22" s="345"/>
      <c r="O22" s="347">
        <v>238.9</v>
      </c>
      <c r="P22" s="347">
        <v>239</v>
      </c>
      <c r="Q22" s="347">
        <v>239.3</v>
      </c>
      <c r="R22" s="347">
        <v>240.5</v>
      </c>
      <c r="S22" s="370">
        <f t="shared" si="1"/>
        <v>239.42500000000001</v>
      </c>
      <c r="T22" s="345"/>
      <c r="U22" s="343">
        <v>263.89999999999998</v>
      </c>
      <c r="V22" s="343">
        <v>264.39999999999998</v>
      </c>
      <c r="W22" s="343">
        <v>264.8</v>
      </c>
      <c r="X22" s="343">
        <v>265.3</v>
      </c>
      <c r="Y22" s="370">
        <f t="shared" si="2"/>
        <v>264.59999999999997</v>
      </c>
      <c r="Z22" s="345"/>
      <c r="AA22" s="343">
        <v>333.5</v>
      </c>
      <c r="AB22" s="343">
        <v>366</v>
      </c>
      <c r="AC22" s="343">
        <v>522.4</v>
      </c>
      <c r="AD22" s="343">
        <v>523</v>
      </c>
      <c r="AE22" s="370">
        <f t="shared" si="3"/>
        <v>436.22500000000002</v>
      </c>
      <c r="AF22" s="345"/>
      <c r="AG22" s="343">
        <v>546.20000000000005</v>
      </c>
      <c r="AH22" s="343">
        <v>546.79999999999995</v>
      </c>
      <c r="AI22" s="343">
        <v>548</v>
      </c>
      <c r="AJ22" s="343">
        <v>548.79999999999995</v>
      </c>
      <c r="AK22" s="370">
        <f t="shared" si="4"/>
        <v>547.45000000000005</v>
      </c>
      <c r="AL22" s="345"/>
      <c r="AM22" s="349">
        <v>577.70000000000005</v>
      </c>
      <c r="AN22" s="349">
        <v>578.4</v>
      </c>
      <c r="AO22" s="350">
        <v>573.29999999999995</v>
      </c>
      <c r="AP22" s="350">
        <v>573.79999999999995</v>
      </c>
      <c r="AQ22" s="370">
        <f t="shared" si="5"/>
        <v>575.79999999999995</v>
      </c>
      <c r="AR22" s="345"/>
      <c r="AS22" s="343">
        <v>595.4</v>
      </c>
      <c r="AT22" s="343">
        <v>595.79999999999995</v>
      </c>
      <c r="AU22" s="343"/>
      <c r="AV22" s="343"/>
      <c r="AW22" s="343"/>
      <c r="AX22" s="344"/>
      <c r="AY22" s="343"/>
      <c r="AZ22" s="343"/>
      <c r="BA22" s="343"/>
      <c r="BB22" s="343"/>
      <c r="BC22" s="343"/>
      <c r="BD22" s="344"/>
      <c r="BE22" s="343"/>
      <c r="BF22" s="343"/>
      <c r="BG22" s="343"/>
      <c r="BH22" s="343"/>
      <c r="BI22" s="343"/>
      <c r="BJ22" s="344"/>
      <c r="BK22" s="343"/>
      <c r="BL22" s="343"/>
      <c r="BM22" s="343"/>
      <c r="BN22" s="343"/>
      <c r="BO22" s="343"/>
      <c r="BP22" s="345"/>
      <c r="BQ22" s="343"/>
      <c r="BR22" s="343"/>
      <c r="BS22" s="343"/>
      <c r="BT22" s="343"/>
      <c r="BU22" s="343"/>
      <c r="BV22" s="345"/>
      <c r="BW22" s="343"/>
      <c r="BX22" s="343"/>
      <c r="BY22" s="343"/>
      <c r="BZ22" s="343"/>
    </row>
    <row r="23" spans="1:78">
      <c r="A23" s="343">
        <v>22</v>
      </c>
      <c r="B23" s="343"/>
      <c r="C23" s="343"/>
      <c r="D23" s="343"/>
      <c r="E23" s="343"/>
      <c r="F23" s="343">
        <v>190.1</v>
      </c>
      <c r="G23" s="343"/>
      <c r="H23" s="345"/>
      <c r="I23" s="343">
        <v>191</v>
      </c>
      <c r="J23" s="343">
        <v>185.9</v>
      </c>
      <c r="K23" s="343">
        <v>162.4</v>
      </c>
      <c r="L23" s="343">
        <v>162.5</v>
      </c>
      <c r="M23" s="370">
        <f t="shared" si="0"/>
        <v>175.45</v>
      </c>
      <c r="N23" s="345"/>
      <c r="O23" s="347">
        <v>163.5</v>
      </c>
      <c r="P23" s="347">
        <v>170.7</v>
      </c>
      <c r="Q23" s="347">
        <v>170.8</v>
      </c>
      <c r="R23" s="347">
        <v>172.4</v>
      </c>
      <c r="S23" s="370">
        <f t="shared" si="1"/>
        <v>169.35</v>
      </c>
      <c r="T23" s="345"/>
      <c r="U23" s="343">
        <v>174.9</v>
      </c>
      <c r="V23" s="343">
        <v>175.3</v>
      </c>
      <c r="W23" s="343">
        <v>189.1</v>
      </c>
      <c r="X23" s="343">
        <v>189.7</v>
      </c>
      <c r="Y23" s="370">
        <f t="shared" si="2"/>
        <v>182.25</v>
      </c>
      <c r="Z23" s="345"/>
      <c r="AA23" s="343">
        <v>241.6</v>
      </c>
      <c r="AB23" s="343">
        <v>264.5</v>
      </c>
      <c r="AC23" s="343">
        <v>354</v>
      </c>
      <c r="AD23" s="343">
        <v>412.1</v>
      </c>
      <c r="AE23" s="370">
        <f t="shared" si="3"/>
        <v>318.05</v>
      </c>
      <c r="AF23" s="345"/>
      <c r="AG23" s="343">
        <v>369.5</v>
      </c>
      <c r="AH23" s="343">
        <v>370.1</v>
      </c>
      <c r="AI23" s="343">
        <v>370.9</v>
      </c>
      <c r="AJ23" s="343">
        <v>371.6</v>
      </c>
      <c r="AK23" s="370">
        <f t="shared" si="4"/>
        <v>370.52499999999998</v>
      </c>
      <c r="AL23" s="345"/>
      <c r="AM23" s="349">
        <v>383.5</v>
      </c>
      <c r="AN23" s="349">
        <v>384.2</v>
      </c>
      <c r="AO23" s="350">
        <v>445.4</v>
      </c>
      <c r="AP23" s="350">
        <v>445.8</v>
      </c>
      <c r="AQ23" s="370">
        <f t="shared" si="5"/>
        <v>414.72499999999997</v>
      </c>
      <c r="AR23" s="345"/>
      <c r="AS23" s="343">
        <v>415.7</v>
      </c>
      <c r="AT23" s="343">
        <v>416</v>
      </c>
      <c r="AU23" s="343"/>
      <c r="AV23" s="343"/>
      <c r="AW23" s="343"/>
      <c r="AX23" s="344"/>
      <c r="AY23" s="343"/>
      <c r="AZ23" s="343"/>
      <c r="BA23" s="343"/>
      <c r="BB23" s="343"/>
      <c r="BC23" s="343"/>
      <c r="BD23" s="344"/>
      <c r="BE23" s="343"/>
      <c r="BF23" s="343"/>
      <c r="BG23" s="343"/>
      <c r="BH23" s="343"/>
      <c r="BI23" s="343"/>
      <c r="BJ23" s="344"/>
      <c r="BK23" s="343"/>
      <c r="BL23" s="343"/>
      <c r="BM23" s="343"/>
      <c r="BN23" s="343"/>
      <c r="BO23" s="343"/>
      <c r="BP23" s="345"/>
      <c r="BQ23" s="343"/>
      <c r="BR23" s="343"/>
      <c r="BS23" s="343"/>
      <c r="BT23" s="343"/>
      <c r="BU23" s="343"/>
      <c r="BV23" s="345"/>
      <c r="BW23" s="343"/>
      <c r="BX23" s="343"/>
      <c r="BY23" s="343"/>
      <c r="BZ23" s="343"/>
    </row>
    <row r="24" spans="1:78">
      <c r="A24" s="343">
        <v>23</v>
      </c>
      <c r="B24" s="343"/>
      <c r="C24" s="343"/>
      <c r="D24" s="343"/>
      <c r="E24" s="343"/>
      <c r="F24" s="343">
        <v>203.1</v>
      </c>
      <c r="G24" s="343"/>
      <c r="H24" s="345"/>
      <c r="I24" s="343">
        <v>203.9</v>
      </c>
      <c r="J24" s="343">
        <v>204.2</v>
      </c>
      <c r="K24" s="343">
        <v>204.4</v>
      </c>
      <c r="L24" s="343">
        <v>204.5</v>
      </c>
      <c r="M24" s="370">
        <f t="shared" si="0"/>
        <v>204.25</v>
      </c>
      <c r="N24" s="345"/>
      <c r="O24" s="347">
        <v>209.1</v>
      </c>
      <c r="P24" s="347">
        <v>209.7</v>
      </c>
      <c r="Q24" s="347">
        <v>210.7</v>
      </c>
      <c r="R24" s="347">
        <v>216.1</v>
      </c>
      <c r="S24" s="370">
        <f t="shared" si="1"/>
        <v>211.4</v>
      </c>
      <c r="T24" s="345"/>
      <c r="U24" s="343">
        <v>221.2</v>
      </c>
      <c r="V24" s="343">
        <v>223.1</v>
      </c>
      <c r="W24" s="343">
        <v>224.9</v>
      </c>
      <c r="X24" s="343">
        <v>269.2</v>
      </c>
      <c r="Y24" s="370">
        <f t="shared" si="2"/>
        <v>234.59999999999997</v>
      </c>
      <c r="Z24" s="345"/>
      <c r="AA24" s="343">
        <v>317.8</v>
      </c>
      <c r="AB24" s="343">
        <v>356</v>
      </c>
      <c r="AC24" s="343">
        <v>451.3</v>
      </c>
      <c r="AD24" s="343">
        <v>478.8</v>
      </c>
      <c r="AE24" s="370">
        <f t="shared" si="3"/>
        <v>400.97499999999997</v>
      </c>
      <c r="AF24" s="345"/>
      <c r="AG24" s="343">
        <v>530</v>
      </c>
      <c r="AH24" s="343">
        <v>532.5</v>
      </c>
      <c r="AI24" s="343">
        <v>536.20000000000005</v>
      </c>
      <c r="AJ24" s="343">
        <v>539.4</v>
      </c>
      <c r="AK24" s="370">
        <f t="shared" si="4"/>
        <v>534.52499999999998</v>
      </c>
      <c r="AL24" s="345"/>
      <c r="AM24" s="349">
        <v>600</v>
      </c>
      <c r="AN24" s="349">
        <v>602.9</v>
      </c>
      <c r="AO24" s="350">
        <v>605.79999999999995</v>
      </c>
      <c r="AP24" s="350">
        <v>607.5</v>
      </c>
      <c r="AQ24" s="370">
        <f t="shared" si="5"/>
        <v>604.04999999999995</v>
      </c>
      <c r="AR24" s="345"/>
      <c r="AS24" s="343">
        <v>621.1</v>
      </c>
      <c r="AT24" s="343">
        <v>623.1</v>
      </c>
      <c r="AU24" s="343"/>
      <c r="AV24" s="343"/>
      <c r="AW24" s="343"/>
      <c r="AX24" s="344"/>
      <c r="AY24" s="343"/>
      <c r="AZ24" s="343"/>
      <c r="BA24" s="343"/>
      <c r="BB24" s="343"/>
      <c r="BC24" s="343"/>
      <c r="BD24" s="344"/>
      <c r="BE24" s="343"/>
      <c r="BF24" s="343"/>
      <c r="BG24" s="343"/>
      <c r="BH24" s="343"/>
      <c r="BI24" s="343"/>
      <c r="BJ24" s="344"/>
      <c r="BK24" s="343"/>
      <c r="BL24" s="343"/>
      <c r="BM24" s="343"/>
      <c r="BN24" s="343"/>
      <c r="BO24" s="343"/>
      <c r="BP24" s="345"/>
      <c r="BQ24" s="343"/>
      <c r="BR24" s="343"/>
      <c r="BS24" s="343"/>
      <c r="BT24" s="343"/>
      <c r="BU24" s="343"/>
      <c r="BV24" s="345"/>
      <c r="BW24" s="343"/>
      <c r="BX24" s="343"/>
      <c r="BY24" s="343"/>
      <c r="BZ24" s="343"/>
    </row>
    <row r="25" spans="1:78">
      <c r="A25" s="343">
        <v>24</v>
      </c>
      <c r="B25" s="343"/>
      <c r="C25" s="343"/>
      <c r="D25" s="343"/>
      <c r="E25" s="343"/>
      <c r="F25" s="343">
        <v>216.2</v>
      </c>
      <c r="G25" s="343"/>
      <c r="H25" s="345"/>
      <c r="I25" s="343">
        <v>217.7</v>
      </c>
      <c r="J25" s="343">
        <v>217.9</v>
      </c>
      <c r="K25" s="343">
        <v>218.4</v>
      </c>
      <c r="L25" s="343">
        <v>223.9</v>
      </c>
      <c r="M25" s="370">
        <f t="shared" si="0"/>
        <v>219.47499999999999</v>
      </c>
      <c r="N25" s="345"/>
      <c r="O25" s="347">
        <v>226.4</v>
      </c>
      <c r="P25" s="347">
        <v>231</v>
      </c>
      <c r="Q25" s="347">
        <v>235.8</v>
      </c>
      <c r="R25" s="347">
        <v>239.1</v>
      </c>
      <c r="S25" s="370">
        <f t="shared" si="1"/>
        <v>233.07500000000002</v>
      </c>
      <c r="T25" s="345"/>
      <c r="U25" s="343">
        <v>255.1</v>
      </c>
      <c r="V25" s="343">
        <v>255.7</v>
      </c>
      <c r="W25" s="343">
        <v>255.5</v>
      </c>
      <c r="X25" s="343">
        <v>256.3</v>
      </c>
      <c r="Y25" s="370">
        <f t="shared" si="2"/>
        <v>255.64999999999998</v>
      </c>
      <c r="Z25" s="345"/>
      <c r="AA25" s="343">
        <v>295.60000000000002</v>
      </c>
      <c r="AB25" s="343">
        <v>306.3</v>
      </c>
      <c r="AC25" s="343">
        <v>344.5</v>
      </c>
      <c r="AD25" s="343">
        <v>346.4</v>
      </c>
      <c r="AE25" s="370">
        <f t="shared" si="3"/>
        <v>323.20000000000005</v>
      </c>
      <c r="AF25" s="345"/>
      <c r="AG25" s="343">
        <v>372</v>
      </c>
      <c r="AH25" s="343">
        <v>383</v>
      </c>
      <c r="AI25" s="343">
        <v>426.3</v>
      </c>
      <c r="AJ25" s="343">
        <v>427.7</v>
      </c>
      <c r="AK25" s="370">
        <f t="shared" si="4"/>
        <v>402.25</v>
      </c>
      <c r="AL25" s="345"/>
      <c r="AM25" s="349">
        <v>452.9</v>
      </c>
      <c r="AN25" s="349">
        <v>454</v>
      </c>
      <c r="AO25" s="350">
        <v>464.6</v>
      </c>
      <c r="AP25" s="350">
        <v>465.5</v>
      </c>
      <c r="AQ25" s="370">
        <f t="shared" si="5"/>
        <v>459.25</v>
      </c>
      <c r="AR25" s="345"/>
      <c r="AS25" s="343">
        <v>500.9</v>
      </c>
      <c r="AT25" s="343">
        <v>501.6</v>
      </c>
      <c r="AU25" s="343"/>
      <c r="AV25" s="343"/>
      <c r="AW25" s="343"/>
      <c r="AX25" s="344"/>
      <c r="AY25" s="343"/>
      <c r="AZ25" s="343"/>
      <c r="BA25" s="343"/>
      <c r="BB25" s="343"/>
      <c r="BC25" s="343"/>
      <c r="BD25" s="344"/>
      <c r="BE25" s="343"/>
      <c r="BF25" s="343"/>
      <c r="BG25" s="343"/>
      <c r="BH25" s="343"/>
      <c r="BI25" s="343"/>
      <c r="BJ25" s="344"/>
      <c r="BK25" s="343"/>
      <c r="BL25" s="343"/>
      <c r="BM25" s="343"/>
      <c r="BN25" s="343"/>
      <c r="BO25" s="343"/>
      <c r="BP25" s="345"/>
      <c r="BQ25" s="343"/>
      <c r="BR25" s="343"/>
      <c r="BS25" s="343"/>
      <c r="BT25" s="343"/>
      <c r="BU25" s="343"/>
      <c r="BV25" s="345"/>
      <c r="BW25" s="343"/>
      <c r="BX25" s="343"/>
      <c r="BY25" s="343"/>
      <c r="BZ25" s="343"/>
    </row>
    <row r="26" spans="1:78" s="356" customFormat="1">
      <c r="A26" s="351">
        <v>25</v>
      </c>
      <c r="B26" s="351"/>
      <c r="C26" s="351"/>
      <c r="D26" s="351"/>
      <c r="E26" s="351"/>
      <c r="F26" s="351">
        <v>171.8</v>
      </c>
      <c r="G26" s="351"/>
      <c r="H26" s="351"/>
      <c r="I26" s="351">
        <v>181</v>
      </c>
      <c r="J26" s="351">
        <v>184.3</v>
      </c>
      <c r="K26" s="351">
        <v>185.4</v>
      </c>
      <c r="L26" s="351">
        <v>185.6</v>
      </c>
      <c r="M26" s="370">
        <f t="shared" si="0"/>
        <v>184.07500000000002</v>
      </c>
      <c r="N26" s="351"/>
      <c r="O26" s="352">
        <v>183.7</v>
      </c>
      <c r="P26" s="352">
        <v>181.5</v>
      </c>
      <c r="Q26" s="352">
        <v>182.1</v>
      </c>
      <c r="R26" s="352">
        <v>185.1</v>
      </c>
      <c r="S26" s="371">
        <f t="shared" si="1"/>
        <v>183.1</v>
      </c>
      <c r="T26" s="351"/>
      <c r="U26" s="351">
        <v>209</v>
      </c>
      <c r="V26" s="351">
        <v>212.6</v>
      </c>
      <c r="W26" s="351">
        <v>215.8</v>
      </c>
      <c r="X26" s="351">
        <v>217.2</v>
      </c>
      <c r="Y26" s="371">
        <f t="shared" si="2"/>
        <v>213.65000000000003</v>
      </c>
      <c r="Z26" s="351"/>
      <c r="AA26" s="351">
        <v>252.1</v>
      </c>
      <c r="AB26" s="351">
        <v>261.3</v>
      </c>
      <c r="AC26" s="351">
        <v>311.89999999999998</v>
      </c>
      <c r="AD26" s="351">
        <v>313.5</v>
      </c>
      <c r="AE26" s="371">
        <f t="shared" si="3"/>
        <v>284.7</v>
      </c>
      <c r="AF26" s="351"/>
      <c r="AG26" s="351">
        <v>330</v>
      </c>
      <c r="AH26" s="351">
        <v>331.3</v>
      </c>
      <c r="AI26" s="351">
        <v>332.7</v>
      </c>
      <c r="AJ26" s="351">
        <v>335.1</v>
      </c>
      <c r="AK26" s="371">
        <f t="shared" si="4"/>
        <v>332.27499999999998</v>
      </c>
      <c r="AL26" s="351"/>
      <c r="AM26" s="354">
        <v>349.8</v>
      </c>
      <c r="AN26" s="354">
        <v>351.9</v>
      </c>
      <c r="AO26" s="355">
        <v>355.1</v>
      </c>
      <c r="AP26" s="355">
        <v>356.5</v>
      </c>
      <c r="AQ26" s="371">
        <f t="shared" si="5"/>
        <v>353.32500000000005</v>
      </c>
      <c r="AR26" s="351"/>
      <c r="AS26" s="351">
        <v>366.9</v>
      </c>
      <c r="AT26" s="351">
        <v>368.1</v>
      </c>
      <c r="AU26" s="351"/>
      <c r="AV26" s="351"/>
      <c r="AW26" s="351"/>
      <c r="AX26" s="344"/>
      <c r="AY26" s="351"/>
      <c r="AZ26" s="351"/>
      <c r="BA26" s="351"/>
      <c r="BB26" s="351"/>
      <c r="BC26" s="351"/>
      <c r="BD26" s="344"/>
      <c r="BE26" s="351"/>
      <c r="BF26" s="351"/>
      <c r="BG26" s="351"/>
      <c r="BH26" s="351"/>
      <c r="BI26" s="351"/>
      <c r="BJ26" s="344"/>
      <c r="BK26" s="351"/>
      <c r="BL26" s="351"/>
      <c r="BM26" s="351"/>
      <c r="BN26" s="351"/>
      <c r="BO26" s="351"/>
      <c r="BP26" s="345"/>
      <c r="BQ26" s="351"/>
      <c r="BR26" s="351"/>
      <c r="BS26" s="351"/>
      <c r="BT26" s="351"/>
      <c r="BU26" s="351"/>
      <c r="BV26" s="345"/>
      <c r="BW26" s="351"/>
      <c r="BX26" s="351"/>
      <c r="BY26" s="351"/>
      <c r="BZ26" s="351"/>
    </row>
    <row r="27" spans="1:78">
      <c r="A27" s="343">
        <v>26</v>
      </c>
      <c r="B27" s="343"/>
      <c r="C27" s="343"/>
      <c r="D27" s="343">
        <v>0</v>
      </c>
      <c r="E27" s="343">
        <v>0</v>
      </c>
      <c r="F27" s="343">
        <v>0</v>
      </c>
      <c r="G27" s="343">
        <v>0</v>
      </c>
      <c r="H27" s="345"/>
      <c r="I27" s="343">
        <v>0</v>
      </c>
      <c r="J27" s="343">
        <v>0</v>
      </c>
      <c r="K27" s="343">
        <v>0</v>
      </c>
      <c r="L27" s="343">
        <v>0</v>
      </c>
      <c r="M27" s="370">
        <f t="shared" si="0"/>
        <v>0</v>
      </c>
      <c r="N27" s="343">
        <v>0</v>
      </c>
      <c r="O27" s="343">
        <v>0</v>
      </c>
      <c r="P27" s="343">
        <v>0</v>
      </c>
      <c r="Q27" s="343">
        <v>0</v>
      </c>
      <c r="R27" s="343">
        <v>0</v>
      </c>
      <c r="S27" s="343">
        <v>0</v>
      </c>
      <c r="T27" s="343">
        <v>0</v>
      </c>
      <c r="U27" s="343">
        <v>0</v>
      </c>
      <c r="V27" s="343">
        <v>0</v>
      </c>
      <c r="W27" s="343">
        <v>0</v>
      </c>
      <c r="X27" s="343">
        <v>0</v>
      </c>
      <c r="Y27" s="343">
        <v>0</v>
      </c>
      <c r="Z27" s="343">
        <v>0</v>
      </c>
      <c r="AA27" s="343">
        <v>0</v>
      </c>
      <c r="AB27" s="343">
        <v>0</v>
      </c>
      <c r="AC27" s="343">
        <v>0</v>
      </c>
      <c r="AD27" s="343">
        <v>0</v>
      </c>
      <c r="AE27" s="343">
        <v>0</v>
      </c>
      <c r="AF27" s="343">
        <v>0</v>
      </c>
      <c r="AG27" s="343">
        <v>0</v>
      </c>
      <c r="AH27" s="343">
        <v>0</v>
      </c>
      <c r="AI27" s="343">
        <v>0</v>
      </c>
      <c r="AJ27" s="343">
        <v>0</v>
      </c>
      <c r="AK27" s="343">
        <v>0</v>
      </c>
      <c r="AL27" s="343">
        <v>0</v>
      </c>
      <c r="AM27" s="343">
        <v>0</v>
      </c>
      <c r="AN27" s="343">
        <v>0</v>
      </c>
      <c r="AO27" s="343">
        <v>0</v>
      </c>
      <c r="AP27" s="343">
        <v>0</v>
      </c>
      <c r="AQ27" s="370">
        <f t="shared" si="5"/>
        <v>0</v>
      </c>
      <c r="AR27" s="345"/>
      <c r="AS27" s="346">
        <v>0</v>
      </c>
      <c r="AT27" s="343">
        <v>0</v>
      </c>
      <c r="AU27" s="343">
        <v>0</v>
      </c>
      <c r="AV27" s="343">
        <v>0</v>
      </c>
      <c r="AW27" s="343">
        <v>0</v>
      </c>
      <c r="AX27" s="344">
        <v>0</v>
      </c>
      <c r="AY27" s="343">
        <v>0</v>
      </c>
      <c r="AZ27" s="343">
        <v>0</v>
      </c>
      <c r="BA27" s="343">
        <v>0</v>
      </c>
      <c r="BB27" s="343">
        <v>0</v>
      </c>
      <c r="BC27" s="343">
        <v>0</v>
      </c>
      <c r="BD27" s="344">
        <v>0</v>
      </c>
      <c r="BE27" s="343">
        <v>0</v>
      </c>
      <c r="BF27" s="343"/>
      <c r="BG27" s="343"/>
      <c r="BH27" s="343"/>
      <c r="BI27" s="343"/>
      <c r="BJ27" s="344"/>
      <c r="BK27" s="343"/>
      <c r="BL27" s="343"/>
      <c r="BM27" s="343"/>
      <c r="BN27" s="343"/>
      <c r="BO27" s="343"/>
      <c r="BP27" s="345"/>
      <c r="BQ27" s="343"/>
      <c r="BR27" s="343"/>
      <c r="BS27" s="343"/>
      <c r="BT27" s="343"/>
      <c r="BU27" s="343"/>
      <c r="BV27" s="345"/>
      <c r="BW27" s="343"/>
      <c r="BX27" s="343"/>
      <c r="BY27" s="343"/>
      <c r="BZ27" s="343"/>
    </row>
    <row r="28" spans="1:78">
      <c r="A28" s="343">
        <v>27</v>
      </c>
      <c r="B28" s="343"/>
      <c r="C28" s="343"/>
      <c r="D28" s="343"/>
      <c r="E28" s="343"/>
      <c r="F28" s="343">
        <v>168.5</v>
      </c>
      <c r="G28" s="343"/>
      <c r="H28" s="345"/>
      <c r="I28" s="343">
        <v>169.8</v>
      </c>
      <c r="J28" s="343">
        <v>173</v>
      </c>
      <c r="K28" s="343">
        <v>173.2</v>
      </c>
      <c r="L28" s="343">
        <v>173.4</v>
      </c>
      <c r="M28" s="370">
        <f t="shared" si="0"/>
        <v>172.35</v>
      </c>
      <c r="N28" s="345"/>
      <c r="O28" s="347">
        <v>186.3</v>
      </c>
      <c r="P28" s="347">
        <v>186.4</v>
      </c>
      <c r="Q28" s="347">
        <v>186.6</v>
      </c>
      <c r="R28" s="347">
        <v>187.8</v>
      </c>
      <c r="S28" s="370">
        <f t="shared" si="1"/>
        <v>186.77500000000003</v>
      </c>
      <c r="T28" s="345"/>
      <c r="U28" s="343">
        <v>208.2</v>
      </c>
      <c r="V28" s="343">
        <v>208.6</v>
      </c>
      <c r="W28" s="343">
        <v>228.4</v>
      </c>
      <c r="X28" s="343">
        <v>228.8</v>
      </c>
      <c r="Y28" s="370">
        <f t="shared" si="2"/>
        <v>218.5</v>
      </c>
      <c r="Z28" s="345"/>
      <c r="AA28" s="343">
        <v>291.7</v>
      </c>
      <c r="AB28" s="343">
        <v>308.8</v>
      </c>
      <c r="AC28" s="343">
        <v>381.3</v>
      </c>
      <c r="AD28" s="343">
        <v>465.2</v>
      </c>
      <c r="AE28" s="370">
        <f t="shared" si="3"/>
        <v>361.75</v>
      </c>
      <c r="AF28" s="345"/>
      <c r="AG28" s="343">
        <v>467.5</v>
      </c>
      <c r="AH28" s="343">
        <v>468</v>
      </c>
      <c r="AI28" s="343">
        <v>468.7</v>
      </c>
      <c r="AJ28" s="343">
        <v>469.4</v>
      </c>
      <c r="AK28" s="370">
        <f t="shared" si="4"/>
        <v>468.4</v>
      </c>
      <c r="AL28" s="345"/>
      <c r="AM28" s="349">
        <v>495</v>
      </c>
      <c r="AN28" s="349">
        <v>495.5</v>
      </c>
      <c r="AO28" s="350">
        <v>518.1</v>
      </c>
      <c r="AP28" s="350">
        <v>518.5</v>
      </c>
      <c r="AQ28" s="370">
        <f t="shared" si="5"/>
        <v>506.77499999999998</v>
      </c>
      <c r="AR28" s="345"/>
      <c r="AS28" s="343">
        <v>521.20000000000005</v>
      </c>
      <c r="AT28" s="343">
        <v>521.4</v>
      </c>
      <c r="AU28" s="343"/>
      <c r="AV28" s="343"/>
      <c r="AW28" s="343"/>
      <c r="AX28" s="344"/>
      <c r="AY28" s="343"/>
      <c r="AZ28" s="343"/>
      <c r="BA28" s="343"/>
      <c r="BB28" s="343"/>
      <c r="BC28" s="343"/>
      <c r="BD28" s="344"/>
      <c r="BE28" s="343"/>
      <c r="BF28" s="343"/>
      <c r="BG28" s="343"/>
      <c r="BH28" s="343"/>
      <c r="BI28" s="343"/>
      <c r="BJ28" s="344"/>
      <c r="BK28" s="343"/>
      <c r="BL28" s="343"/>
      <c r="BM28" s="343"/>
      <c r="BN28" s="343"/>
      <c r="BO28" s="343"/>
      <c r="BP28" s="345"/>
      <c r="BQ28" s="343"/>
      <c r="BR28" s="343"/>
      <c r="BS28" s="343"/>
      <c r="BT28" s="343"/>
      <c r="BU28" s="343"/>
      <c r="BV28" s="345"/>
      <c r="BW28" s="343"/>
      <c r="BX28" s="343"/>
      <c r="BY28" s="343"/>
      <c r="BZ28" s="343"/>
    </row>
    <row r="29" spans="1:78">
      <c r="A29" s="343">
        <v>28</v>
      </c>
      <c r="B29" s="343"/>
      <c r="C29" s="343"/>
      <c r="D29" s="343"/>
      <c r="E29" s="343"/>
      <c r="F29" s="343">
        <v>212.2</v>
      </c>
      <c r="G29" s="343"/>
      <c r="H29" s="345"/>
      <c r="I29" s="343">
        <v>277.8</v>
      </c>
      <c r="J29" s="343">
        <v>278.10000000000002</v>
      </c>
      <c r="K29" s="343">
        <v>278.5</v>
      </c>
      <c r="L29" s="343">
        <v>278.8</v>
      </c>
      <c r="M29" s="370">
        <f t="shared" si="0"/>
        <v>278.3</v>
      </c>
      <c r="N29" s="345"/>
      <c r="O29" s="347">
        <v>280.3</v>
      </c>
      <c r="P29" s="347">
        <v>280.5</v>
      </c>
      <c r="Q29" s="347">
        <v>314.2</v>
      </c>
      <c r="R29" s="347">
        <v>316.8</v>
      </c>
      <c r="S29" s="370">
        <f t="shared" si="1"/>
        <v>297.95</v>
      </c>
      <c r="T29" s="345"/>
      <c r="U29" s="343">
        <v>308</v>
      </c>
      <c r="V29" s="343">
        <v>348</v>
      </c>
      <c r="W29" s="343">
        <v>365</v>
      </c>
      <c r="X29" s="343">
        <v>365.9</v>
      </c>
      <c r="Y29" s="370">
        <f t="shared" si="2"/>
        <v>346.72500000000002</v>
      </c>
      <c r="Z29" s="345"/>
      <c r="AA29" s="343">
        <v>383.4</v>
      </c>
      <c r="AB29" s="343">
        <v>389.7</v>
      </c>
      <c r="AC29" s="343">
        <v>407.4</v>
      </c>
      <c r="AD29" s="343">
        <v>414.6</v>
      </c>
      <c r="AE29" s="370">
        <f t="shared" si="3"/>
        <v>398.77499999999998</v>
      </c>
      <c r="AF29" s="345"/>
      <c r="AG29" s="343">
        <v>456.5</v>
      </c>
      <c r="AH29" s="343">
        <v>457.4</v>
      </c>
      <c r="AI29" s="343">
        <v>454.6</v>
      </c>
      <c r="AJ29" s="343">
        <v>472.1</v>
      </c>
      <c r="AK29" s="370">
        <f t="shared" si="4"/>
        <v>460.15</v>
      </c>
      <c r="AL29" s="345"/>
      <c r="AM29" s="349">
        <v>525.29999999999995</v>
      </c>
      <c r="AN29" s="349">
        <v>526.20000000000005</v>
      </c>
      <c r="AO29" s="350">
        <v>519.9</v>
      </c>
      <c r="AP29" s="350">
        <v>544.9</v>
      </c>
      <c r="AQ29" s="370">
        <f t="shared" si="5"/>
        <v>529.07500000000005</v>
      </c>
      <c r="AR29" s="345"/>
      <c r="AS29" s="343">
        <v>574.29999999999995</v>
      </c>
      <c r="AT29" s="343">
        <v>574.70000000000005</v>
      </c>
      <c r="AU29" s="343"/>
      <c r="AV29" s="343"/>
      <c r="AW29" s="343"/>
      <c r="AX29" s="344"/>
      <c r="AY29" s="343"/>
      <c r="AZ29" s="343"/>
      <c r="BA29" s="343"/>
      <c r="BB29" s="343"/>
      <c r="BC29" s="343"/>
      <c r="BD29" s="344"/>
      <c r="BE29" s="343"/>
      <c r="BF29" s="343"/>
      <c r="BG29" s="343"/>
      <c r="BH29" s="343"/>
      <c r="BI29" s="343"/>
      <c r="BJ29" s="344"/>
      <c r="BK29" s="343"/>
      <c r="BL29" s="343"/>
      <c r="BM29" s="343"/>
      <c r="BN29" s="343"/>
      <c r="BO29" s="343"/>
      <c r="BP29" s="345"/>
      <c r="BQ29" s="343"/>
      <c r="BR29" s="343"/>
      <c r="BS29" s="343"/>
      <c r="BT29" s="343"/>
      <c r="BU29" s="343"/>
      <c r="BV29" s="345"/>
      <c r="BW29" s="343"/>
      <c r="BX29" s="343"/>
      <c r="BY29" s="343"/>
      <c r="BZ29" s="343"/>
    </row>
    <row r="30" spans="1:78">
      <c r="A30" s="343">
        <v>29</v>
      </c>
      <c r="B30" s="343"/>
      <c r="C30" s="343"/>
      <c r="D30" s="343"/>
      <c r="E30" s="343"/>
      <c r="F30" s="343">
        <v>263.39999999999998</v>
      </c>
      <c r="G30" s="343"/>
      <c r="H30" s="345"/>
      <c r="I30" s="343">
        <v>272.89999999999998</v>
      </c>
      <c r="J30" s="343">
        <v>273.5</v>
      </c>
      <c r="K30" s="343">
        <v>273.7</v>
      </c>
      <c r="L30" s="343">
        <v>274.7</v>
      </c>
      <c r="M30" s="370">
        <f t="shared" si="0"/>
        <v>273.7</v>
      </c>
      <c r="N30" s="345"/>
      <c r="O30" s="347">
        <v>280.89999999999998</v>
      </c>
      <c r="P30" s="347">
        <v>283.8</v>
      </c>
      <c r="Q30" s="347">
        <v>286</v>
      </c>
      <c r="R30" s="347">
        <v>290.39999999999998</v>
      </c>
      <c r="S30" s="370">
        <f t="shared" si="1"/>
        <v>285.27499999999998</v>
      </c>
      <c r="T30" s="345"/>
      <c r="U30" s="343">
        <v>302.3</v>
      </c>
      <c r="V30" s="343">
        <v>303.5</v>
      </c>
      <c r="W30" s="343">
        <v>333.1</v>
      </c>
      <c r="X30" s="343">
        <v>334.6</v>
      </c>
      <c r="Y30" s="370">
        <f t="shared" si="2"/>
        <v>318.375</v>
      </c>
      <c r="Z30" s="345"/>
      <c r="AA30" s="343">
        <v>355</v>
      </c>
      <c r="AB30" s="343">
        <v>399.2</v>
      </c>
      <c r="AC30" s="343">
        <v>443.6</v>
      </c>
      <c r="AD30" s="343">
        <v>482.7</v>
      </c>
      <c r="AE30" s="370">
        <f t="shared" si="3"/>
        <v>420.12500000000006</v>
      </c>
      <c r="AF30" s="345"/>
      <c r="AG30" s="343">
        <v>501.3</v>
      </c>
      <c r="AH30" s="343">
        <v>504.7</v>
      </c>
      <c r="AI30" s="343">
        <v>510</v>
      </c>
      <c r="AJ30" s="343">
        <v>511.6</v>
      </c>
      <c r="AK30" s="370">
        <f t="shared" si="4"/>
        <v>506.9</v>
      </c>
      <c r="AL30" s="345"/>
      <c r="AM30" s="349">
        <v>576.9</v>
      </c>
      <c r="AN30" s="349">
        <v>579.4</v>
      </c>
      <c r="AO30" s="350">
        <v>578.9</v>
      </c>
      <c r="AP30" s="350">
        <v>580.79999999999995</v>
      </c>
      <c r="AQ30" s="370">
        <f t="shared" si="5"/>
        <v>579</v>
      </c>
      <c r="AR30" s="345"/>
      <c r="AS30" s="343">
        <v>594.6</v>
      </c>
      <c r="AT30" s="343">
        <v>596.1</v>
      </c>
      <c r="AU30" s="343"/>
      <c r="AV30" s="343"/>
      <c r="AW30" s="343"/>
      <c r="AX30" s="344"/>
      <c r="AY30" s="343"/>
      <c r="AZ30" s="343"/>
      <c r="BA30" s="343"/>
      <c r="BB30" s="343"/>
      <c r="BC30" s="343"/>
      <c r="BD30" s="344"/>
      <c r="BE30" s="343"/>
      <c r="BF30" s="343"/>
      <c r="BG30" s="343"/>
      <c r="BH30" s="343"/>
      <c r="BI30" s="343"/>
      <c r="BJ30" s="344"/>
      <c r="BK30" s="343"/>
      <c r="BL30" s="343"/>
      <c r="BM30" s="343"/>
      <c r="BN30" s="343"/>
      <c r="BO30" s="343"/>
      <c r="BP30" s="345"/>
      <c r="BQ30" s="343"/>
      <c r="BR30" s="343"/>
      <c r="BS30" s="343"/>
      <c r="BT30" s="343"/>
      <c r="BU30" s="343"/>
      <c r="BV30" s="345"/>
      <c r="BW30" s="343"/>
      <c r="BX30" s="343"/>
      <c r="BY30" s="343"/>
      <c r="BZ30" s="343"/>
    </row>
    <row r="31" spans="1:78" s="362" customFormat="1">
      <c r="A31" s="357">
        <v>30</v>
      </c>
      <c r="B31" s="357"/>
      <c r="C31" s="357"/>
      <c r="D31" s="357"/>
      <c r="E31" s="357"/>
      <c r="F31" s="357">
        <v>217.9</v>
      </c>
      <c r="G31" s="357"/>
      <c r="H31" s="357"/>
      <c r="I31" s="357">
        <v>241.5</v>
      </c>
      <c r="J31" s="357">
        <v>248.8</v>
      </c>
      <c r="K31" s="357">
        <v>235.4</v>
      </c>
      <c r="L31" s="357">
        <v>256.89999999999998</v>
      </c>
      <c r="M31" s="370">
        <f t="shared" si="0"/>
        <v>245.65</v>
      </c>
      <c r="N31" s="357"/>
      <c r="O31" s="358">
        <v>264.3</v>
      </c>
      <c r="P31" s="358">
        <v>277.10000000000002</v>
      </c>
      <c r="Q31" s="358">
        <v>277.39999999999998</v>
      </c>
      <c r="R31" s="358">
        <v>279</v>
      </c>
      <c r="S31" s="372">
        <f t="shared" si="1"/>
        <v>274.45000000000005</v>
      </c>
      <c r="T31" s="357"/>
      <c r="U31" s="357">
        <v>277.89999999999998</v>
      </c>
      <c r="V31" s="357">
        <v>312.8</v>
      </c>
      <c r="W31" s="357">
        <v>336</v>
      </c>
      <c r="X31" s="357">
        <v>336.6</v>
      </c>
      <c r="Y31" s="372">
        <f t="shared" si="2"/>
        <v>315.82500000000005</v>
      </c>
      <c r="Z31" s="357"/>
      <c r="AA31" s="357">
        <v>378.4</v>
      </c>
      <c r="AB31" s="357">
        <v>412.2</v>
      </c>
      <c r="AC31" s="357">
        <v>478.3</v>
      </c>
      <c r="AD31" s="357">
        <v>546.79999999999995</v>
      </c>
      <c r="AE31" s="372">
        <f t="shared" si="3"/>
        <v>453.92499999999995</v>
      </c>
      <c r="AF31" s="357"/>
      <c r="AG31" s="357">
        <v>510.7</v>
      </c>
      <c r="AH31" s="357">
        <v>637.70000000000005</v>
      </c>
      <c r="AI31" s="357">
        <v>642.5</v>
      </c>
      <c r="AJ31" s="357">
        <v>643.79999999999995</v>
      </c>
      <c r="AK31" s="372">
        <f t="shared" si="4"/>
        <v>608.67499999999995</v>
      </c>
      <c r="AL31" s="357"/>
      <c r="AM31" s="360">
        <v>633.6</v>
      </c>
      <c r="AN31" s="360">
        <v>694.8</v>
      </c>
      <c r="AO31" s="361">
        <v>703</v>
      </c>
      <c r="AP31" s="361">
        <v>772.5</v>
      </c>
      <c r="AQ31" s="372">
        <f t="shared" si="5"/>
        <v>700.97500000000002</v>
      </c>
      <c r="AR31" s="357"/>
      <c r="AS31" s="357">
        <v>723.9</v>
      </c>
      <c r="AT31" s="357">
        <v>729.8</v>
      </c>
      <c r="AU31" s="357"/>
      <c r="AV31" s="357"/>
      <c r="AW31" s="357"/>
      <c r="AX31" s="344"/>
      <c r="AY31" s="357"/>
      <c r="AZ31" s="357"/>
      <c r="BA31" s="357"/>
      <c r="BB31" s="357"/>
      <c r="BC31" s="357"/>
      <c r="BD31" s="344"/>
      <c r="BE31" s="357"/>
      <c r="BF31" s="357"/>
      <c r="BG31" s="357"/>
      <c r="BH31" s="357"/>
      <c r="BI31" s="357"/>
      <c r="BJ31" s="344"/>
      <c r="BK31" s="357"/>
      <c r="BL31" s="357"/>
      <c r="BM31" s="357"/>
      <c r="BN31" s="357"/>
      <c r="BO31" s="357"/>
      <c r="BP31" s="345"/>
      <c r="BQ31" s="357"/>
      <c r="BR31" s="357"/>
      <c r="BS31" s="357"/>
      <c r="BT31" s="357"/>
      <c r="BU31" s="357"/>
      <c r="BV31" s="345"/>
      <c r="BW31" s="357"/>
      <c r="BX31" s="357"/>
      <c r="BY31" s="357"/>
      <c r="BZ31" s="357"/>
    </row>
    <row r="32" spans="1:78">
      <c r="A32" s="343">
        <v>31</v>
      </c>
      <c r="B32" s="343"/>
      <c r="C32" s="343"/>
      <c r="D32" s="343"/>
      <c r="E32" s="343"/>
      <c r="F32" s="343">
        <v>233.3</v>
      </c>
      <c r="G32" s="343"/>
      <c r="H32" s="345"/>
      <c r="I32" s="343">
        <v>236.6</v>
      </c>
      <c r="J32" s="343">
        <v>236.3</v>
      </c>
      <c r="K32" s="343">
        <v>267.2</v>
      </c>
      <c r="L32" s="343">
        <v>267.3</v>
      </c>
      <c r="M32" s="370">
        <f t="shared" si="0"/>
        <v>251.84999999999997</v>
      </c>
      <c r="N32" s="345"/>
      <c r="O32" s="347">
        <v>268.2</v>
      </c>
      <c r="P32" s="347">
        <v>268.3</v>
      </c>
      <c r="Q32" s="347">
        <v>268.39999999999998</v>
      </c>
      <c r="R32" s="347">
        <v>270</v>
      </c>
      <c r="S32" s="370">
        <f t="shared" si="1"/>
        <v>268.72500000000002</v>
      </c>
      <c r="T32" s="345"/>
      <c r="U32" s="343">
        <v>290.60000000000002</v>
      </c>
      <c r="V32" s="343">
        <v>291</v>
      </c>
      <c r="W32" s="343">
        <v>332.7</v>
      </c>
      <c r="X32" s="343">
        <v>333.2</v>
      </c>
      <c r="Y32" s="370">
        <f t="shared" si="2"/>
        <v>311.875</v>
      </c>
      <c r="Z32" s="345"/>
      <c r="AA32" s="343">
        <v>335</v>
      </c>
      <c r="AB32" s="343">
        <v>343.7</v>
      </c>
      <c r="AC32" s="343">
        <v>354.9</v>
      </c>
      <c r="AD32" s="343">
        <v>355.6</v>
      </c>
      <c r="AE32" s="370">
        <f t="shared" si="3"/>
        <v>347.29999999999995</v>
      </c>
      <c r="AF32" s="345"/>
      <c r="AG32" s="343">
        <v>358.1</v>
      </c>
      <c r="AH32" s="343">
        <v>358.7</v>
      </c>
      <c r="AI32" s="343">
        <v>359.4</v>
      </c>
      <c r="AJ32" s="343">
        <v>360.1</v>
      </c>
      <c r="AK32" s="370">
        <f t="shared" si="4"/>
        <v>359.07499999999993</v>
      </c>
      <c r="AL32" s="345"/>
      <c r="AM32" s="349">
        <v>373.7</v>
      </c>
      <c r="AN32" s="349">
        <v>374.2</v>
      </c>
      <c r="AO32" s="350">
        <v>371.6</v>
      </c>
      <c r="AP32" s="350">
        <v>372</v>
      </c>
      <c r="AQ32" s="370">
        <f t="shared" si="5"/>
        <v>372.875</v>
      </c>
      <c r="AR32" s="345"/>
      <c r="AS32" s="343">
        <v>425.8</v>
      </c>
      <c r="AT32" s="343">
        <v>426.1</v>
      </c>
      <c r="AU32" s="343"/>
      <c r="AV32" s="343"/>
      <c r="AW32" s="343"/>
      <c r="AX32" s="344"/>
      <c r="AY32" s="343"/>
      <c r="AZ32" s="343"/>
      <c r="BA32" s="343"/>
      <c r="BB32" s="343"/>
      <c r="BC32" s="343"/>
      <c r="BD32" s="344"/>
      <c r="BE32" s="343"/>
      <c r="BF32" s="343"/>
      <c r="BG32" s="343"/>
      <c r="BH32" s="343"/>
      <c r="BI32" s="343"/>
      <c r="BJ32" s="344"/>
      <c r="BK32" s="343"/>
      <c r="BL32" s="343"/>
      <c r="BM32" s="343"/>
      <c r="BN32" s="343"/>
      <c r="BO32" s="343"/>
      <c r="BP32" s="345"/>
      <c r="BQ32" s="343"/>
      <c r="BR32" s="343"/>
      <c r="BS32" s="343"/>
      <c r="BT32" s="343"/>
      <c r="BU32" s="343"/>
      <c r="BV32" s="345"/>
      <c r="BW32" s="343"/>
      <c r="BX32" s="343"/>
      <c r="BY32" s="343"/>
      <c r="BZ32" s="343"/>
    </row>
    <row r="33" spans="1:78">
      <c r="A33" s="343">
        <v>32</v>
      </c>
      <c r="B33" s="343"/>
      <c r="C33" s="343"/>
      <c r="D33" s="343"/>
      <c r="E33" s="343"/>
      <c r="F33" s="343">
        <v>213.5</v>
      </c>
      <c r="G33" s="343"/>
      <c r="H33" s="345"/>
      <c r="I33" s="343">
        <v>207.1</v>
      </c>
      <c r="J33" s="343">
        <v>207.6</v>
      </c>
      <c r="K33" s="343">
        <v>208.5</v>
      </c>
      <c r="L33" s="343">
        <v>209</v>
      </c>
      <c r="M33" s="370">
        <f t="shared" si="0"/>
        <v>208.05</v>
      </c>
      <c r="N33" s="345"/>
      <c r="O33" s="347">
        <v>220.3</v>
      </c>
      <c r="P33" s="347">
        <v>220.7</v>
      </c>
      <c r="Q33" s="347">
        <v>221.5</v>
      </c>
      <c r="R33" s="347">
        <v>226.2</v>
      </c>
      <c r="S33" s="370">
        <f t="shared" si="1"/>
        <v>222.17500000000001</v>
      </c>
      <c r="T33" s="345"/>
      <c r="U33" s="343">
        <v>240.8</v>
      </c>
      <c r="V33" s="343">
        <v>242.2</v>
      </c>
      <c r="W33" s="343">
        <v>259.8</v>
      </c>
      <c r="X33" s="343">
        <v>261.3</v>
      </c>
      <c r="Y33" s="370">
        <f t="shared" si="2"/>
        <v>251.02499999999998</v>
      </c>
      <c r="Z33" s="345"/>
      <c r="AA33" s="343">
        <v>282.3</v>
      </c>
      <c r="AB33" s="343">
        <v>292.2</v>
      </c>
      <c r="AC33" s="343">
        <v>390.4</v>
      </c>
      <c r="AD33" s="343">
        <v>392.8</v>
      </c>
      <c r="AE33" s="370">
        <f t="shared" si="3"/>
        <v>339.42500000000001</v>
      </c>
      <c r="AF33" s="345"/>
      <c r="AG33" s="343">
        <v>413.6</v>
      </c>
      <c r="AH33" s="343">
        <v>419.2</v>
      </c>
      <c r="AI33" s="343">
        <v>434.9</v>
      </c>
      <c r="AJ33" s="343">
        <v>438.1</v>
      </c>
      <c r="AK33" s="370">
        <f t="shared" si="4"/>
        <v>426.44999999999993</v>
      </c>
      <c r="AL33" s="345"/>
      <c r="AM33" s="349">
        <v>468.8</v>
      </c>
      <c r="AN33" s="349">
        <v>471.2</v>
      </c>
      <c r="AO33" s="350">
        <v>470</v>
      </c>
      <c r="AP33" s="350">
        <v>475.1</v>
      </c>
      <c r="AQ33" s="370">
        <f t="shared" si="5"/>
        <v>471.27499999999998</v>
      </c>
      <c r="AR33" s="345"/>
      <c r="AS33" s="343">
        <v>502.1</v>
      </c>
      <c r="AT33" s="343">
        <v>503.4</v>
      </c>
      <c r="AU33" s="343"/>
      <c r="AV33" s="343"/>
      <c r="AW33" s="343"/>
      <c r="AX33" s="344"/>
      <c r="AY33" s="343"/>
      <c r="AZ33" s="343"/>
      <c r="BA33" s="343"/>
      <c r="BB33" s="343"/>
      <c r="BC33" s="343"/>
      <c r="BD33" s="344"/>
      <c r="BE33" s="343"/>
      <c r="BF33" s="343"/>
      <c r="BG33" s="343"/>
      <c r="BH33" s="343"/>
      <c r="BI33" s="343"/>
      <c r="BJ33" s="344"/>
      <c r="BK33" s="343"/>
      <c r="BL33" s="343"/>
      <c r="BM33" s="343"/>
      <c r="BN33" s="343"/>
      <c r="BO33" s="343"/>
      <c r="BP33" s="345"/>
      <c r="BQ33" s="343"/>
      <c r="BR33" s="343"/>
      <c r="BS33" s="343"/>
      <c r="BT33" s="343"/>
      <c r="BU33" s="343"/>
      <c r="BV33" s="345"/>
      <c r="BW33" s="343"/>
      <c r="BX33" s="343"/>
      <c r="BY33" s="343"/>
      <c r="BZ33" s="343"/>
    </row>
    <row r="34" spans="1:78">
      <c r="A34" s="343">
        <v>33</v>
      </c>
      <c r="B34" s="343"/>
      <c r="C34" s="343"/>
      <c r="D34" s="343"/>
      <c r="E34" s="343"/>
      <c r="F34" s="343">
        <v>234.4</v>
      </c>
      <c r="G34" s="343"/>
      <c r="H34" s="345"/>
      <c r="I34" s="343">
        <v>303</v>
      </c>
      <c r="J34" s="343">
        <v>310.39999999999998</v>
      </c>
      <c r="K34" s="343">
        <v>305.5</v>
      </c>
      <c r="L34" s="343">
        <v>323.8</v>
      </c>
      <c r="M34" s="370">
        <f t="shared" si="0"/>
        <v>310.67500000000001</v>
      </c>
      <c r="N34" s="345"/>
      <c r="O34" s="347">
        <v>290.39999999999998</v>
      </c>
      <c r="P34" s="347">
        <v>285.7</v>
      </c>
      <c r="Q34" s="347">
        <v>333.9</v>
      </c>
      <c r="R34" s="347">
        <v>346.2</v>
      </c>
      <c r="S34" s="370">
        <f t="shared" si="1"/>
        <v>314.04999999999995</v>
      </c>
      <c r="T34" s="345"/>
      <c r="U34" s="343">
        <v>387.4</v>
      </c>
      <c r="V34" s="343">
        <v>404.3</v>
      </c>
      <c r="W34" s="343">
        <v>422.1</v>
      </c>
      <c r="X34" s="343">
        <v>424.3</v>
      </c>
      <c r="Y34" s="370">
        <f t="shared" si="2"/>
        <v>409.52500000000003</v>
      </c>
      <c r="Z34" s="345"/>
      <c r="AA34" s="343">
        <v>451.5</v>
      </c>
      <c r="AB34" s="343">
        <v>519.5</v>
      </c>
      <c r="AC34" s="343">
        <v>619.6</v>
      </c>
      <c r="AD34" s="343">
        <v>662.3</v>
      </c>
      <c r="AE34" s="370">
        <f t="shared" si="3"/>
        <v>563.22499999999991</v>
      </c>
      <c r="AF34" s="345"/>
      <c r="AG34" s="343">
        <v>729</v>
      </c>
      <c r="AH34" s="343">
        <v>689</v>
      </c>
      <c r="AI34" s="343">
        <v>708.9</v>
      </c>
      <c r="AJ34" s="343">
        <v>711.5</v>
      </c>
      <c r="AK34" s="370">
        <f t="shared" si="4"/>
        <v>709.6</v>
      </c>
      <c r="AL34" s="345"/>
      <c r="AM34" s="349">
        <v>781.6</v>
      </c>
      <c r="AN34" s="349">
        <v>790.2</v>
      </c>
      <c r="AO34" s="350">
        <v>795.9</v>
      </c>
      <c r="AP34" s="350">
        <v>797.2</v>
      </c>
      <c r="AQ34" s="370">
        <f t="shared" si="5"/>
        <v>791.22500000000014</v>
      </c>
      <c r="AR34" s="345"/>
      <c r="AS34" s="343">
        <v>789.3</v>
      </c>
      <c r="AT34" s="343">
        <v>784.6</v>
      </c>
      <c r="AU34" s="343"/>
      <c r="AV34" s="343"/>
      <c r="AW34" s="343"/>
      <c r="AX34" s="344"/>
      <c r="AY34" s="343"/>
      <c r="AZ34" s="343"/>
      <c r="BA34" s="343"/>
      <c r="BB34" s="343"/>
      <c r="BC34" s="343"/>
      <c r="BD34" s="344"/>
      <c r="BE34" s="343"/>
      <c r="BF34" s="343"/>
      <c r="BG34" s="343"/>
      <c r="BH34" s="343"/>
      <c r="BI34" s="343"/>
      <c r="BJ34" s="344"/>
      <c r="BK34" s="343"/>
      <c r="BL34" s="343"/>
      <c r="BM34" s="343"/>
      <c r="BN34" s="343"/>
      <c r="BO34" s="343"/>
      <c r="BP34" s="345"/>
      <c r="BQ34" s="343"/>
      <c r="BR34" s="343"/>
      <c r="BS34" s="343"/>
      <c r="BT34" s="343"/>
      <c r="BU34" s="343"/>
      <c r="BV34" s="345"/>
      <c r="BW34" s="343"/>
      <c r="BX34" s="343"/>
      <c r="BY34" s="343"/>
      <c r="BZ34" s="343"/>
    </row>
    <row r="35" spans="1:78">
      <c r="A35" s="343">
        <v>34</v>
      </c>
      <c r="B35" s="343"/>
      <c r="C35" s="343"/>
      <c r="D35" s="343"/>
      <c r="E35" s="343"/>
      <c r="F35" s="343">
        <v>195.7</v>
      </c>
      <c r="G35" s="343"/>
      <c r="H35" s="345"/>
      <c r="I35" s="343">
        <v>194.3</v>
      </c>
      <c r="J35" s="343">
        <v>199.9</v>
      </c>
      <c r="K35" s="343">
        <v>201.2</v>
      </c>
      <c r="L35" s="343">
        <v>210.8</v>
      </c>
      <c r="M35" s="370">
        <f t="shared" si="0"/>
        <v>201.55</v>
      </c>
      <c r="N35" s="345"/>
      <c r="O35" s="347">
        <v>228.8</v>
      </c>
      <c r="P35" s="347">
        <v>232</v>
      </c>
      <c r="Q35" s="347">
        <v>243.6</v>
      </c>
      <c r="R35" s="347">
        <v>248.5</v>
      </c>
      <c r="S35" s="370">
        <f t="shared" si="1"/>
        <v>238.22499999999999</v>
      </c>
      <c r="T35" s="345"/>
      <c r="U35" s="343">
        <v>258.39999999999998</v>
      </c>
      <c r="V35" s="343">
        <v>260.2</v>
      </c>
      <c r="W35" s="343">
        <v>263.5</v>
      </c>
      <c r="X35" s="343">
        <v>265.7</v>
      </c>
      <c r="Y35" s="370">
        <f t="shared" si="2"/>
        <v>261.95</v>
      </c>
      <c r="Z35" s="345"/>
      <c r="AA35" s="343">
        <v>284.60000000000002</v>
      </c>
      <c r="AB35" s="343">
        <v>319.60000000000002</v>
      </c>
      <c r="AC35" s="343">
        <v>377.6</v>
      </c>
      <c r="AD35" s="343">
        <v>397.4</v>
      </c>
      <c r="AE35" s="370">
        <f t="shared" si="3"/>
        <v>344.8</v>
      </c>
      <c r="AF35" s="345"/>
      <c r="AG35" s="343">
        <v>423.1</v>
      </c>
      <c r="AH35" s="343">
        <v>410.4</v>
      </c>
      <c r="AI35" s="343">
        <v>402.9</v>
      </c>
      <c r="AJ35" s="343">
        <v>406.4</v>
      </c>
      <c r="AK35" s="370">
        <f t="shared" si="4"/>
        <v>410.70000000000005</v>
      </c>
      <c r="AL35" s="345"/>
      <c r="AM35" s="349">
        <v>455</v>
      </c>
      <c r="AN35" s="349">
        <v>458.6</v>
      </c>
      <c r="AO35" s="350">
        <v>438.9</v>
      </c>
      <c r="AP35" s="350">
        <v>441.8</v>
      </c>
      <c r="AQ35" s="370">
        <f t="shared" si="5"/>
        <v>448.57499999999999</v>
      </c>
      <c r="AR35" s="345"/>
      <c r="AS35" s="343">
        <v>461.4</v>
      </c>
      <c r="AT35" s="343">
        <v>463.3</v>
      </c>
      <c r="AU35" s="343"/>
      <c r="AV35" s="343"/>
      <c r="AW35" s="343"/>
      <c r="AX35" s="344"/>
      <c r="AY35" s="343"/>
      <c r="AZ35" s="343"/>
      <c r="BA35" s="343"/>
      <c r="BB35" s="343"/>
      <c r="BC35" s="343"/>
      <c r="BD35" s="344"/>
      <c r="BE35" s="343"/>
      <c r="BF35" s="343"/>
      <c r="BG35" s="343"/>
      <c r="BH35" s="343"/>
      <c r="BI35" s="343"/>
      <c r="BJ35" s="344"/>
      <c r="BK35" s="343"/>
      <c r="BL35" s="343"/>
      <c r="BM35" s="343"/>
      <c r="BN35" s="343"/>
      <c r="BO35" s="343"/>
      <c r="BP35" s="345"/>
      <c r="BQ35" s="343"/>
      <c r="BR35" s="343"/>
      <c r="BS35" s="343"/>
      <c r="BT35" s="343"/>
      <c r="BU35" s="343"/>
      <c r="BV35" s="345"/>
      <c r="BW35" s="343"/>
      <c r="BX35" s="343"/>
      <c r="BY35" s="343"/>
      <c r="BZ35" s="343"/>
    </row>
    <row r="36" spans="1:78" s="356" customFormat="1">
      <c r="A36" s="351">
        <v>35</v>
      </c>
      <c r="B36" s="351"/>
      <c r="C36" s="351"/>
      <c r="D36" s="351"/>
      <c r="E36" s="351"/>
      <c r="F36" s="351">
        <v>234.3</v>
      </c>
      <c r="G36" s="351"/>
      <c r="H36" s="351"/>
      <c r="I36" s="351">
        <v>251.6</v>
      </c>
      <c r="J36" s="351">
        <v>255.7</v>
      </c>
      <c r="K36" s="351">
        <v>259.39999999999998</v>
      </c>
      <c r="L36" s="351">
        <v>264.5</v>
      </c>
      <c r="M36" s="370">
        <f t="shared" si="0"/>
        <v>257.79999999999995</v>
      </c>
      <c r="N36" s="351"/>
      <c r="O36" s="352">
        <v>283.5</v>
      </c>
      <c r="P36" s="352">
        <v>285.5</v>
      </c>
      <c r="Q36" s="352">
        <v>290.89999999999998</v>
      </c>
      <c r="R36" s="352">
        <v>302.10000000000002</v>
      </c>
      <c r="S36" s="371">
        <f t="shared" si="1"/>
        <v>290.5</v>
      </c>
      <c r="T36" s="351"/>
      <c r="U36" s="351">
        <v>323.10000000000002</v>
      </c>
      <c r="V36" s="351">
        <v>329.7</v>
      </c>
      <c r="W36" s="351">
        <v>337.1</v>
      </c>
      <c r="X36" s="351">
        <v>342.6</v>
      </c>
      <c r="Y36" s="371">
        <f t="shared" si="2"/>
        <v>333.125</v>
      </c>
      <c r="Z36" s="351"/>
      <c r="AA36" s="351">
        <v>380.3</v>
      </c>
      <c r="AB36" s="351">
        <v>399.9</v>
      </c>
      <c r="AC36" s="351">
        <v>420.3</v>
      </c>
      <c r="AD36" s="351">
        <v>429.7</v>
      </c>
      <c r="AE36" s="371">
        <f t="shared" si="3"/>
        <v>407.55</v>
      </c>
      <c r="AF36" s="351"/>
      <c r="AG36" s="351">
        <v>486.1</v>
      </c>
      <c r="AH36" s="351">
        <v>495.3</v>
      </c>
      <c r="AI36" s="351">
        <v>510.1</v>
      </c>
      <c r="AJ36" s="351">
        <v>524.1</v>
      </c>
      <c r="AK36" s="371">
        <f t="shared" si="4"/>
        <v>503.9</v>
      </c>
      <c r="AL36" s="351"/>
      <c r="AM36" s="354">
        <v>607.9</v>
      </c>
      <c r="AN36" s="354">
        <v>618.6</v>
      </c>
      <c r="AO36" s="355">
        <v>628.1</v>
      </c>
      <c r="AP36" s="355">
        <v>637.79999999999995</v>
      </c>
      <c r="AQ36" s="371">
        <f t="shared" si="5"/>
        <v>623.09999999999991</v>
      </c>
      <c r="AR36" s="351"/>
      <c r="AS36" s="351">
        <v>703.7</v>
      </c>
      <c r="AT36" s="351">
        <v>709.7</v>
      </c>
      <c r="AU36" s="351"/>
      <c r="AV36" s="351"/>
      <c r="AW36" s="351"/>
      <c r="AX36" s="344"/>
      <c r="AY36" s="351"/>
      <c r="AZ36" s="351"/>
      <c r="BA36" s="351"/>
      <c r="BB36" s="351"/>
      <c r="BC36" s="351"/>
      <c r="BD36" s="344"/>
      <c r="BE36" s="351"/>
      <c r="BF36" s="351"/>
      <c r="BG36" s="351"/>
      <c r="BH36" s="351"/>
      <c r="BI36" s="351"/>
      <c r="BJ36" s="344"/>
      <c r="BK36" s="351"/>
      <c r="BL36" s="351"/>
      <c r="BM36" s="351"/>
      <c r="BN36" s="351"/>
      <c r="BO36" s="351"/>
      <c r="BP36" s="345"/>
      <c r="BQ36" s="351"/>
      <c r="BR36" s="351"/>
      <c r="BS36" s="351"/>
      <c r="BT36" s="351"/>
      <c r="BU36" s="351"/>
      <c r="BV36" s="345"/>
      <c r="BW36" s="351"/>
      <c r="BX36" s="351"/>
      <c r="BY36" s="351"/>
      <c r="BZ36" s="351"/>
    </row>
    <row r="37" spans="1:78">
      <c r="A37" s="343" t="s">
        <v>3765</v>
      </c>
      <c r="B37" s="343"/>
      <c r="C37" s="343"/>
      <c r="D37" s="343"/>
      <c r="E37" s="343"/>
      <c r="F37" s="343">
        <v>232.2</v>
      </c>
      <c r="G37" s="343"/>
      <c r="H37" s="345"/>
      <c r="I37" s="343">
        <v>241.3</v>
      </c>
      <c r="J37" s="343">
        <v>245.5</v>
      </c>
      <c r="K37" s="343">
        <v>248.1</v>
      </c>
      <c r="L37" s="343">
        <v>256.10000000000002</v>
      </c>
      <c r="M37" s="370">
        <f t="shared" si="0"/>
        <v>247.75</v>
      </c>
      <c r="N37" s="345"/>
      <c r="O37" s="347">
        <v>269.60000000000002</v>
      </c>
      <c r="P37" s="347">
        <v>269.39999999999998</v>
      </c>
      <c r="Q37" s="347">
        <v>275</v>
      </c>
      <c r="R37" s="347">
        <v>282</v>
      </c>
      <c r="S37" s="370">
        <f t="shared" si="1"/>
        <v>274</v>
      </c>
      <c r="T37" s="345"/>
      <c r="U37" s="347">
        <v>302</v>
      </c>
      <c r="V37" s="347">
        <v>306.60000000000002</v>
      </c>
      <c r="W37" s="347">
        <v>330.1</v>
      </c>
      <c r="X37" s="347">
        <v>343.3</v>
      </c>
      <c r="Y37" s="370">
        <f t="shared" si="2"/>
        <v>320.5</v>
      </c>
      <c r="Z37" s="345"/>
      <c r="AA37" s="347">
        <v>382.4</v>
      </c>
      <c r="AB37" s="347">
        <v>412.8</v>
      </c>
      <c r="AC37" s="347">
        <v>495.7</v>
      </c>
      <c r="AD37" s="347">
        <v>539.29999999999995</v>
      </c>
      <c r="AE37" s="370">
        <f t="shared" si="3"/>
        <v>457.55</v>
      </c>
      <c r="AF37" s="345"/>
      <c r="AG37" s="347">
        <v>562.4</v>
      </c>
      <c r="AH37" s="347">
        <v>560.9</v>
      </c>
      <c r="AI37" s="347">
        <v>566.70000000000005</v>
      </c>
      <c r="AJ37" s="347">
        <v>567.6</v>
      </c>
      <c r="AK37" s="370">
        <f t="shared" si="4"/>
        <v>564.4</v>
      </c>
      <c r="AL37" s="345"/>
      <c r="AM37" s="349">
        <v>604.1</v>
      </c>
      <c r="AN37" s="349">
        <v>608.1</v>
      </c>
      <c r="AO37" s="350">
        <v>623.70000000000005</v>
      </c>
      <c r="AP37" s="350">
        <v>624.79999999999995</v>
      </c>
      <c r="AQ37" s="370">
        <f t="shared" si="5"/>
        <v>615.17499999999995</v>
      </c>
      <c r="AR37" s="345"/>
      <c r="AS37" s="343">
        <v>639.4</v>
      </c>
      <c r="AT37" s="343">
        <v>637.4</v>
      </c>
      <c r="AU37" s="343"/>
      <c r="AV37" s="343"/>
      <c r="AW37" s="343"/>
      <c r="AX37" s="344"/>
      <c r="AY37" s="343"/>
      <c r="AZ37" s="343"/>
      <c r="BA37" s="343"/>
      <c r="BB37" s="343"/>
      <c r="BC37" s="343"/>
      <c r="BD37" s="344"/>
      <c r="BE37" s="343"/>
      <c r="BF37" s="343"/>
      <c r="BG37" s="343"/>
      <c r="BH37" s="343"/>
      <c r="BI37" s="343"/>
      <c r="BJ37" s="344"/>
      <c r="BK37" s="343"/>
      <c r="BL37" s="343"/>
      <c r="BM37" s="343"/>
      <c r="BN37" s="343"/>
      <c r="BO37" s="343"/>
      <c r="BP37" s="345"/>
      <c r="BQ37" s="343"/>
      <c r="BR37" s="343"/>
      <c r="BS37" s="343"/>
      <c r="BT37" s="343"/>
      <c r="BU37" s="343"/>
      <c r="BV37" s="345"/>
      <c r="BW37" s="343"/>
      <c r="BX37" s="343"/>
      <c r="BY37" s="343"/>
      <c r="BZ37" s="343"/>
    </row>
    <row r="38" spans="1:78">
      <c r="A38" s="343"/>
      <c r="B38" s="343"/>
      <c r="C38" s="343"/>
      <c r="D38" s="343"/>
      <c r="E38" s="343"/>
      <c r="F38" s="343"/>
      <c r="G38" s="343"/>
      <c r="H38" s="345"/>
      <c r="I38" s="343"/>
      <c r="J38" s="343"/>
      <c r="K38" s="343"/>
      <c r="L38" s="343"/>
      <c r="M38" s="343"/>
      <c r="N38" s="345"/>
      <c r="O38" s="343"/>
      <c r="P38" s="343"/>
      <c r="Q38" s="343"/>
      <c r="R38" s="343"/>
      <c r="S38" s="343"/>
      <c r="T38" s="345"/>
      <c r="U38" s="343"/>
      <c r="V38" s="343"/>
      <c r="W38" s="343"/>
      <c r="X38" s="343"/>
      <c r="Y38" s="343"/>
      <c r="Z38" s="345"/>
      <c r="AA38" s="343"/>
      <c r="AB38" s="343"/>
      <c r="AC38" s="343"/>
      <c r="AD38" s="343"/>
      <c r="AE38" s="343"/>
      <c r="AF38" s="345"/>
      <c r="AG38" s="343"/>
      <c r="AH38" s="343"/>
      <c r="AI38" s="343"/>
      <c r="AJ38" s="343"/>
      <c r="AK38" s="343"/>
      <c r="AL38" s="345"/>
      <c r="AM38" s="343"/>
      <c r="AN38" s="343"/>
      <c r="AO38" s="343"/>
      <c r="AP38" s="343"/>
      <c r="AQ38" s="343"/>
      <c r="AR38" s="345"/>
      <c r="AS38" s="343"/>
      <c r="AT38" s="343"/>
      <c r="AU38" s="343"/>
      <c r="AV38" s="343"/>
      <c r="AW38" s="343"/>
      <c r="AX38" s="344"/>
      <c r="AY38" s="343"/>
      <c r="AZ38" s="343"/>
      <c r="BA38" s="343"/>
      <c r="BB38" s="343"/>
      <c r="BC38" s="343"/>
      <c r="BD38" s="344"/>
      <c r="BE38" s="343"/>
      <c r="BF38" s="343"/>
      <c r="BG38" s="343"/>
      <c r="BH38" s="343"/>
      <c r="BI38" s="343"/>
      <c r="BJ38" s="344"/>
      <c r="BK38" s="343"/>
      <c r="BL38" s="343"/>
      <c r="BM38" s="343"/>
      <c r="BN38" s="343"/>
      <c r="BO38" s="343"/>
      <c r="BP38" s="345"/>
      <c r="BQ38" s="343"/>
      <c r="BR38" s="343"/>
      <c r="BS38" s="343"/>
      <c r="BT38" s="343"/>
      <c r="BU38" s="343"/>
      <c r="BV38" s="345"/>
      <c r="BW38" s="343"/>
      <c r="BX38" s="343"/>
      <c r="BY38" s="343"/>
      <c r="BZ38" s="343"/>
    </row>
    <row r="39" spans="1:78">
      <c r="A39" s="343"/>
      <c r="B39" s="343"/>
      <c r="C39" s="343"/>
      <c r="D39" s="343"/>
      <c r="E39" s="343"/>
      <c r="F39" s="343"/>
      <c r="G39" s="343"/>
      <c r="H39" s="345"/>
      <c r="I39" s="343"/>
      <c r="J39" s="343"/>
      <c r="K39" s="343"/>
      <c r="L39" s="343"/>
      <c r="M39" s="343"/>
      <c r="N39" s="345"/>
      <c r="O39" s="343"/>
      <c r="P39" s="343"/>
      <c r="Q39" s="343"/>
      <c r="R39" s="343"/>
      <c r="S39" s="343"/>
      <c r="T39" s="345"/>
      <c r="U39" s="343"/>
      <c r="V39" s="343"/>
      <c r="W39" s="343"/>
      <c r="X39" s="343"/>
      <c r="Y39" s="343"/>
      <c r="Z39" s="345"/>
      <c r="AA39" s="343"/>
      <c r="AB39" s="343"/>
      <c r="AC39" s="343"/>
      <c r="AD39" s="343"/>
      <c r="AE39" s="343"/>
      <c r="AF39" s="345"/>
      <c r="AG39" s="343"/>
      <c r="AH39" s="343"/>
      <c r="AI39" s="343"/>
      <c r="AJ39" s="343"/>
      <c r="AK39" s="343"/>
      <c r="AL39" s="345"/>
      <c r="AM39" s="343"/>
      <c r="AN39" s="343"/>
      <c r="AO39" s="343"/>
      <c r="AP39" s="343"/>
      <c r="AQ39" s="343"/>
      <c r="AR39" s="345"/>
      <c r="AS39" s="343"/>
      <c r="AT39" s="343"/>
      <c r="AU39" s="343"/>
      <c r="AV39" s="343"/>
      <c r="AW39" s="343"/>
      <c r="AX39" s="344"/>
      <c r="AY39" s="343"/>
      <c r="AZ39" s="343"/>
      <c r="BA39" s="343"/>
      <c r="BB39" s="343"/>
      <c r="BC39" s="343"/>
      <c r="BD39" s="344"/>
      <c r="BE39" s="343"/>
      <c r="BF39" s="343"/>
      <c r="BG39" s="343"/>
      <c r="BH39" s="343"/>
      <c r="BI39" s="343"/>
      <c r="BJ39" s="344"/>
      <c r="BK39" s="343"/>
      <c r="BL39" s="343"/>
      <c r="BM39" s="343"/>
      <c r="BN39" s="343"/>
      <c r="BO39" s="343"/>
      <c r="BP39" s="345"/>
      <c r="BQ39" s="343"/>
      <c r="BR39" s="343"/>
      <c r="BS39" s="343"/>
      <c r="BT39" s="343"/>
      <c r="BU39" s="343"/>
      <c r="BV39" s="345"/>
      <c r="BW39" s="343"/>
      <c r="BX39" s="343"/>
      <c r="BY39" s="343"/>
      <c r="BZ39" s="343"/>
    </row>
    <row r="40" spans="1:78">
      <c r="A40" s="343"/>
      <c r="B40" s="343"/>
      <c r="C40" s="343"/>
      <c r="D40" s="343"/>
      <c r="E40" s="343"/>
      <c r="F40" s="343"/>
      <c r="G40" s="343"/>
      <c r="H40" s="345"/>
      <c r="I40" s="343"/>
      <c r="J40" s="343"/>
      <c r="K40" s="343"/>
      <c r="L40" s="343"/>
      <c r="M40" s="343"/>
      <c r="N40" s="345"/>
      <c r="O40" s="343"/>
      <c r="P40" s="343"/>
      <c r="Q40" s="343"/>
      <c r="R40" s="343"/>
      <c r="S40" s="343"/>
      <c r="T40" s="345"/>
      <c r="U40" s="343"/>
      <c r="V40" s="343"/>
      <c r="W40" s="343"/>
      <c r="X40" s="343"/>
      <c r="Y40" s="343"/>
      <c r="Z40" s="345"/>
      <c r="AA40" s="343"/>
      <c r="AB40" s="343"/>
      <c r="AC40" s="343"/>
      <c r="AD40" s="343"/>
      <c r="AE40" s="343"/>
      <c r="AF40" s="345"/>
      <c r="AG40" s="343"/>
      <c r="AH40" s="343"/>
      <c r="AI40" s="343"/>
      <c r="AJ40" s="343"/>
      <c r="AK40" s="343"/>
      <c r="AL40" s="345"/>
      <c r="AM40" s="343"/>
      <c r="AN40" s="343"/>
      <c r="AO40" s="343"/>
      <c r="AP40" s="343"/>
      <c r="AQ40" s="343"/>
      <c r="AR40" s="345"/>
      <c r="AS40" s="343"/>
      <c r="AT40" s="343"/>
      <c r="AU40" s="343"/>
      <c r="AV40" s="343"/>
      <c r="AW40" s="343"/>
      <c r="AX40" s="344"/>
      <c r="AY40" s="343"/>
      <c r="AZ40" s="343"/>
      <c r="BA40" s="343"/>
      <c r="BB40" s="343"/>
      <c r="BC40" s="343"/>
      <c r="BD40" s="344"/>
      <c r="BE40" s="343"/>
      <c r="BF40" s="343"/>
      <c r="BG40" s="343"/>
      <c r="BH40" s="343"/>
      <c r="BI40" s="343"/>
      <c r="BJ40" s="344"/>
      <c r="BK40" s="343"/>
      <c r="BL40" s="343"/>
      <c r="BM40" s="343"/>
      <c r="BN40" s="343"/>
      <c r="BO40" s="343"/>
      <c r="BP40" s="345"/>
      <c r="BQ40" s="343"/>
      <c r="BR40" s="343"/>
      <c r="BS40" s="343"/>
      <c r="BT40" s="343"/>
      <c r="BU40" s="343"/>
      <c r="BV40" s="345"/>
      <c r="BW40" s="343"/>
      <c r="BX40" s="343"/>
      <c r="BY40" s="343"/>
      <c r="BZ40" s="343"/>
    </row>
    <row r="41" spans="1:78">
      <c r="A41" s="343"/>
      <c r="B41" s="343"/>
      <c r="C41" s="343"/>
      <c r="D41" s="343"/>
      <c r="E41" s="343"/>
      <c r="F41" s="343"/>
      <c r="G41" s="343"/>
      <c r="H41" s="345"/>
      <c r="I41" s="343"/>
      <c r="J41" s="343"/>
      <c r="K41" s="343"/>
      <c r="L41" s="343"/>
      <c r="M41" s="343"/>
      <c r="N41" s="345"/>
      <c r="O41" s="343"/>
      <c r="P41" s="343"/>
      <c r="Q41" s="343"/>
      <c r="R41" s="343"/>
      <c r="S41" s="343"/>
      <c r="T41" s="345"/>
      <c r="U41" s="343"/>
      <c r="V41" s="343"/>
      <c r="W41" s="343"/>
      <c r="X41" s="343"/>
      <c r="Y41" s="343"/>
      <c r="Z41" s="345"/>
      <c r="AA41" s="343"/>
      <c r="AB41" s="343"/>
      <c r="AC41" s="343"/>
      <c r="AD41" s="343"/>
      <c r="AE41" s="343"/>
      <c r="AF41" s="345"/>
      <c r="AG41" s="343"/>
      <c r="AH41" s="343"/>
      <c r="AI41" s="343"/>
      <c r="AJ41" s="343"/>
      <c r="AK41" s="343"/>
      <c r="AL41" s="345"/>
      <c r="AM41" s="343"/>
      <c r="AN41" s="343"/>
      <c r="AO41" s="343"/>
      <c r="AP41" s="343"/>
      <c r="AQ41" s="343"/>
      <c r="AR41" s="345"/>
      <c r="AS41" s="343"/>
      <c r="AT41" s="343"/>
      <c r="AU41" s="343"/>
      <c r="AV41" s="343"/>
      <c r="AW41" s="343"/>
      <c r="AX41" s="344"/>
      <c r="AY41" s="343"/>
      <c r="AZ41" s="343"/>
      <c r="BA41" s="343"/>
      <c r="BB41" s="343"/>
      <c r="BC41" s="343"/>
      <c r="BD41" s="344"/>
      <c r="BE41" s="343"/>
      <c r="BF41" s="343"/>
      <c r="BG41" s="343"/>
      <c r="BH41" s="343"/>
      <c r="BI41" s="343"/>
      <c r="BJ41" s="344"/>
      <c r="BK41" s="343"/>
      <c r="BL41" s="343"/>
      <c r="BM41" s="343"/>
      <c r="BN41" s="343"/>
      <c r="BO41" s="343"/>
      <c r="BP41" s="345"/>
      <c r="BQ41" s="343"/>
      <c r="BR41" s="343"/>
      <c r="BS41" s="343"/>
      <c r="BT41" s="343"/>
      <c r="BU41" s="343"/>
      <c r="BV41" s="345"/>
      <c r="BW41" s="343"/>
      <c r="BX41" s="343"/>
      <c r="BY41" s="343"/>
      <c r="BZ41" s="343"/>
    </row>
    <row r="42" spans="1:78">
      <c r="A42" s="343"/>
      <c r="B42" s="343"/>
      <c r="C42" s="343"/>
      <c r="D42" s="343"/>
      <c r="E42" s="343"/>
      <c r="F42" s="343"/>
      <c r="G42" s="343"/>
      <c r="H42" s="345"/>
      <c r="I42" s="343"/>
      <c r="J42" s="343"/>
      <c r="K42" s="343"/>
      <c r="L42" s="343"/>
      <c r="M42" s="343"/>
      <c r="N42" s="345"/>
      <c r="O42" s="343"/>
      <c r="P42" s="343"/>
      <c r="Q42" s="343"/>
      <c r="R42" s="343"/>
      <c r="S42" s="343"/>
      <c r="T42" s="345"/>
      <c r="U42" s="343"/>
      <c r="V42" s="343"/>
      <c r="W42" s="343"/>
      <c r="X42" s="343"/>
      <c r="Y42" s="343"/>
      <c r="Z42" s="345"/>
      <c r="AA42" s="343"/>
      <c r="AB42" s="343"/>
      <c r="AC42" s="343"/>
      <c r="AD42" s="343"/>
      <c r="AE42" s="343"/>
      <c r="AF42" s="345"/>
      <c r="AG42" s="343"/>
      <c r="AH42" s="343"/>
      <c r="AI42" s="343"/>
      <c r="AJ42" s="343"/>
      <c r="AK42" s="343"/>
      <c r="AL42" s="345"/>
      <c r="AM42" s="343"/>
      <c r="AN42" s="343"/>
      <c r="AO42" s="343"/>
      <c r="AP42" s="343"/>
      <c r="AQ42" s="343"/>
      <c r="AR42" s="345"/>
      <c r="AS42" s="343"/>
      <c r="AT42" s="343"/>
      <c r="AU42" s="343"/>
      <c r="AV42" s="343"/>
      <c r="AW42" s="343"/>
      <c r="AX42" s="344"/>
      <c r="AY42" s="343"/>
      <c r="AZ42" s="343"/>
      <c r="BA42" s="343"/>
      <c r="BB42" s="343"/>
      <c r="BC42" s="343"/>
      <c r="BD42" s="344"/>
      <c r="BE42" s="343"/>
      <c r="BF42" s="343"/>
      <c r="BG42" s="343"/>
      <c r="BH42" s="343"/>
      <c r="BI42" s="343"/>
      <c r="BJ42" s="344"/>
      <c r="BK42" s="343"/>
      <c r="BL42" s="343"/>
      <c r="BM42" s="343"/>
      <c r="BN42" s="343"/>
      <c r="BO42" s="343"/>
      <c r="BP42" s="345"/>
      <c r="BQ42" s="343"/>
      <c r="BR42" s="343"/>
      <c r="BS42" s="343"/>
      <c r="BT42" s="343"/>
      <c r="BU42" s="343"/>
      <c r="BV42" s="345"/>
      <c r="BW42" s="343"/>
      <c r="BX42" s="343"/>
      <c r="BY42" s="343"/>
      <c r="BZ42" s="343"/>
    </row>
    <row r="43" spans="1:78">
      <c r="A43" s="343"/>
      <c r="B43" s="343"/>
      <c r="C43" s="343"/>
      <c r="D43" s="343"/>
      <c r="E43" s="343"/>
      <c r="F43" s="343"/>
      <c r="G43" s="343"/>
      <c r="H43" s="345"/>
      <c r="I43" s="343"/>
      <c r="J43" s="343"/>
      <c r="K43" s="343"/>
      <c r="L43" s="343"/>
      <c r="M43" s="343"/>
      <c r="N43" s="345"/>
      <c r="O43" s="343"/>
      <c r="P43" s="343"/>
      <c r="Q43" s="343"/>
      <c r="R43" s="343"/>
      <c r="S43" s="343"/>
      <c r="T43" s="345"/>
      <c r="U43" s="343"/>
      <c r="V43" s="343"/>
      <c r="W43" s="343"/>
      <c r="X43" s="343"/>
      <c r="Y43" s="343"/>
      <c r="Z43" s="345"/>
      <c r="AA43" s="343"/>
      <c r="AB43" s="343"/>
      <c r="AC43" s="343"/>
      <c r="AD43" s="343"/>
      <c r="AE43" s="343"/>
      <c r="AF43" s="345"/>
      <c r="AG43" s="343"/>
      <c r="AH43" s="343"/>
      <c r="AI43" s="343"/>
      <c r="AJ43" s="343"/>
      <c r="AK43" s="343"/>
      <c r="AL43" s="345"/>
      <c r="AM43" s="343"/>
      <c r="AN43" s="343"/>
      <c r="AO43" s="343"/>
      <c r="AP43" s="343"/>
      <c r="AQ43" s="343"/>
      <c r="AR43" s="345"/>
      <c r="AS43" s="343"/>
      <c r="AT43" s="343"/>
      <c r="AU43" s="343"/>
      <c r="AV43" s="343"/>
      <c r="AW43" s="343"/>
      <c r="AX43" s="344"/>
      <c r="AY43" s="343"/>
      <c r="AZ43" s="343"/>
      <c r="BA43" s="343"/>
      <c r="BB43" s="343"/>
      <c r="BC43" s="343"/>
      <c r="BD43" s="344"/>
      <c r="BE43" s="343"/>
      <c r="BF43" s="343"/>
      <c r="BG43" s="343"/>
      <c r="BH43" s="343"/>
      <c r="BI43" s="343"/>
      <c r="BJ43" s="344"/>
      <c r="BK43" s="343"/>
      <c r="BL43" s="343"/>
      <c r="BM43" s="343"/>
      <c r="BN43" s="343"/>
      <c r="BO43" s="343"/>
      <c r="BP43" s="345"/>
      <c r="BQ43" s="343"/>
      <c r="BR43" s="343"/>
      <c r="BS43" s="343"/>
      <c r="BT43" s="343"/>
      <c r="BU43" s="343"/>
      <c r="BV43" s="345"/>
      <c r="BW43" s="343"/>
      <c r="BX43" s="343"/>
      <c r="BY43" s="343"/>
      <c r="BZ43" s="343"/>
    </row>
    <row r="44" spans="1:78">
      <c r="A44" s="343"/>
      <c r="B44" s="343"/>
      <c r="C44" s="343"/>
      <c r="D44" s="343"/>
      <c r="E44" s="343"/>
      <c r="F44" s="343"/>
      <c r="G44" s="343"/>
      <c r="H44" s="345"/>
      <c r="I44" s="343"/>
      <c r="J44" s="343"/>
      <c r="K44" s="343"/>
      <c r="L44" s="343"/>
      <c r="M44" s="343"/>
      <c r="N44" s="345"/>
      <c r="O44" s="343"/>
      <c r="P44" s="343"/>
      <c r="Q44" s="343"/>
      <c r="R44" s="343"/>
      <c r="S44" s="343"/>
      <c r="T44" s="345"/>
      <c r="U44" s="343"/>
      <c r="V44" s="343"/>
      <c r="W44" s="343"/>
      <c r="X44" s="343"/>
      <c r="Y44" s="343"/>
      <c r="Z44" s="345"/>
      <c r="AA44" s="343"/>
      <c r="AB44" s="343"/>
      <c r="AC44" s="343"/>
      <c r="AD44" s="343"/>
      <c r="AE44" s="343"/>
      <c r="AF44" s="345"/>
      <c r="AG44" s="343"/>
      <c r="AH44" s="343"/>
      <c r="AI44" s="343"/>
      <c r="AJ44" s="343"/>
      <c r="AK44" s="343"/>
      <c r="AL44" s="345"/>
      <c r="AM44" s="343"/>
      <c r="AN44" s="343"/>
      <c r="AO44" s="343"/>
      <c r="AP44" s="343"/>
      <c r="AQ44" s="343"/>
      <c r="AR44" s="345"/>
      <c r="AS44" s="343"/>
      <c r="AT44" s="343"/>
      <c r="AU44" s="343"/>
      <c r="AV44" s="343"/>
      <c r="AW44" s="343"/>
      <c r="AX44" s="344"/>
      <c r="AY44" s="343"/>
      <c r="AZ44" s="343"/>
      <c r="BA44" s="343"/>
      <c r="BB44" s="343"/>
      <c r="BC44" s="343"/>
      <c r="BD44" s="344"/>
      <c r="BE44" s="343"/>
      <c r="BF44" s="343"/>
      <c r="BG44" s="343"/>
      <c r="BH44" s="343"/>
      <c r="BI44" s="343"/>
      <c r="BJ44" s="344"/>
      <c r="BK44" s="343"/>
      <c r="BL44" s="343"/>
      <c r="BM44" s="343"/>
      <c r="BN44" s="343"/>
      <c r="BO44" s="343"/>
      <c r="BP44" s="345"/>
      <c r="BQ44" s="343"/>
      <c r="BR44" s="343"/>
      <c r="BS44" s="343"/>
      <c r="BT44" s="343"/>
      <c r="BU44" s="343"/>
      <c r="BV44" s="345"/>
      <c r="BW44" s="343"/>
      <c r="BX44" s="343"/>
      <c r="BY44" s="343"/>
      <c r="BZ44" s="343"/>
    </row>
    <row r="45" spans="1:78">
      <c r="A45" s="343"/>
      <c r="B45" s="343"/>
      <c r="C45" s="343"/>
      <c r="D45" s="343"/>
      <c r="E45" s="343"/>
      <c r="F45" s="343"/>
      <c r="G45" s="343"/>
      <c r="H45" s="345"/>
      <c r="I45" s="343"/>
      <c r="J45" s="343"/>
      <c r="K45" s="343"/>
      <c r="L45" s="343"/>
      <c r="M45" s="343"/>
      <c r="N45" s="345"/>
      <c r="O45" s="343"/>
      <c r="P45" s="343"/>
      <c r="Q45" s="343"/>
      <c r="R45" s="343"/>
      <c r="S45" s="343"/>
      <c r="T45" s="345"/>
      <c r="U45" s="343"/>
      <c r="V45" s="343"/>
      <c r="W45" s="343"/>
      <c r="X45" s="343"/>
      <c r="Y45" s="343"/>
      <c r="Z45" s="345"/>
      <c r="AA45" s="343"/>
      <c r="AB45" s="343"/>
      <c r="AC45" s="343"/>
      <c r="AD45" s="343"/>
      <c r="AE45" s="343"/>
      <c r="AF45" s="345"/>
      <c r="AG45" s="343"/>
      <c r="AH45" s="343"/>
      <c r="AI45" s="343"/>
      <c r="AJ45" s="343"/>
      <c r="AK45" s="343"/>
      <c r="AL45" s="345"/>
      <c r="AM45" s="343"/>
      <c r="AN45" s="343"/>
      <c r="AO45" s="343"/>
      <c r="AP45" s="343"/>
      <c r="AQ45" s="343"/>
      <c r="AR45" s="345"/>
      <c r="AS45" s="343"/>
      <c r="AT45" s="343"/>
      <c r="AU45" s="343"/>
      <c r="AV45" s="343"/>
      <c r="AW45" s="343"/>
      <c r="AX45" s="344"/>
      <c r="AY45" s="343"/>
      <c r="AZ45" s="343"/>
      <c r="BA45" s="343"/>
      <c r="BB45" s="343"/>
      <c r="BC45" s="343"/>
      <c r="BD45" s="344"/>
      <c r="BE45" s="343"/>
      <c r="BF45" s="343"/>
      <c r="BG45" s="343"/>
      <c r="BH45" s="343"/>
      <c r="BI45" s="343"/>
      <c r="BJ45" s="344"/>
      <c r="BK45" s="343"/>
      <c r="BL45" s="343"/>
      <c r="BM45" s="343"/>
      <c r="BN45" s="343"/>
      <c r="BO45" s="343"/>
      <c r="BP45" s="345"/>
      <c r="BQ45" s="343"/>
      <c r="BR45" s="343"/>
      <c r="BS45" s="343"/>
      <c r="BT45" s="343"/>
      <c r="BU45" s="343"/>
      <c r="BV45" s="345"/>
      <c r="BW45" s="343"/>
      <c r="BX45" s="343"/>
      <c r="BY45" s="343"/>
      <c r="BZ45" s="343"/>
    </row>
    <row r="46" spans="1:78">
      <c r="A46" s="343"/>
      <c r="B46" s="343"/>
      <c r="C46" s="343"/>
      <c r="D46" s="343"/>
      <c r="E46" s="343"/>
      <c r="F46" s="343"/>
      <c r="G46" s="343"/>
      <c r="H46" s="345"/>
      <c r="I46" s="343"/>
      <c r="J46" s="343"/>
      <c r="K46" s="343"/>
      <c r="L46" s="343"/>
      <c r="M46" s="343"/>
      <c r="N46" s="345"/>
      <c r="O46" s="343"/>
      <c r="P46" s="343"/>
      <c r="Q46" s="343"/>
      <c r="R46" s="343"/>
      <c r="S46" s="343"/>
      <c r="T46" s="345"/>
      <c r="U46" s="343"/>
      <c r="V46" s="343"/>
      <c r="W46" s="343"/>
      <c r="X46" s="343"/>
      <c r="Y46" s="343"/>
      <c r="Z46" s="345"/>
      <c r="AA46" s="343"/>
      <c r="AB46" s="343"/>
      <c r="AC46" s="343"/>
      <c r="AD46" s="343"/>
      <c r="AE46" s="343"/>
      <c r="AF46" s="345"/>
      <c r="AG46" s="343"/>
      <c r="AH46" s="343"/>
      <c r="AI46" s="343"/>
      <c r="AJ46" s="343"/>
      <c r="AK46" s="343"/>
      <c r="AL46" s="345"/>
      <c r="AM46" s="343"/>
      <c r="AN46" s="343"/>
      <c r="AO46" s="343"/>
      <c r="AP46" s="343"/>
      <c r="AQ46" s="343"/>
      <c r="AR46" s="345"/>
      <c r="AS46" s="343"/>
      <c r="AT46" s="343"/>
      <c r="AU46" s="343"/>
      <c r="AV46" s="343"/>
      <c r="AW46" s="343"/>
      <c r="AX46" s="344"/>
      <c r="AY46" s="343"/>
      <c r="AZ46" s="343"/>
      <c r="BA46" s="343"/>
      <c r="BB46" s="343"/>
      <c r="BC46" s="343"/>
      <c r="BD46" s="344"/>
      <c r="BE46" s="343"/>
      <c r="BF46" s="343"/>
      <c r="BG46" s="343"/>
      <c r="BH46" s="343"/>
      <c r="BI46" s="343"/>
      <c r="BJ46" s="344"/>
      <c r="BK46" s="343"/>
      <c r="BL46" s="343"/>
      <c r="BM46" s="343"/>
      <c r="BN46" s="343"/>
      <c r="BO46" s="343"/>
      <c r="BP46" s="345"/>
      <c r="BQ46" s="343"/>
      <c r="BR46" s="343"/>
      <c r="BS46" s="343"/>
      <c r="BT46" s="343"/>
      <c r="BU46" s="343"/>
      <c r="BV46" s="345"/>
      <c r="BW46" s="343"/>
      <c r="BX46" s="343"/>
      <c r="BY46" s="343"/>
      <c r="BZ46" s="343"/>
    </row>
    <row r="47" spans="1:78">
      <c r="A47" s="343"/>
      <c r="B47" s="343"/>
      <c r="C47" s="343"/>
      <c r="D47" s="343"/>
      <c r="E47" s="343"/>
      <c r="F47" s="343"/>
      <c r="G47" s="343"/>
      <c r="H47" s="345"/>
      <c r="I47" s="343"/>
      <c r="J47" s="343"/>
      <c r="K47" s="343"/>
      <c r="L47" s="343"/>
      <c r="M47" s="343"/>
      <c r="N47" s="345"/>
      <c r="O47" s="343"/>
      <c r="P47" s="343"/>
      <c r="Q47" s="343"/>
      <c r="R47" s="343"/>
      <c r="S47" s="343"/>
      <c r="T47" s="345"/>
      <c r="U47" s="343"/>
      <c r="V47" s="343"/>
      <c r="W47" s="343"/>
      <c r="X47" s="343"/>
      <c r="Y47" s="343"/>
      <c r="Z47" s="345"/>
      <c r="AA47" s="343"/>
      <c r="AB47" s="343"/>
      <c r="AC47" s="343"/>
      <c r="AD47" s="343"/>
      <c r="AE47" s="343"/>
      <c r="AF47" s="345"/>
      <c r="AG47" s="343"/>
      <c r="AH47" s="343"/>
      <c r="AI47" s="343"/>
      <c r="AJ47" s="343"/>
      <c r="AK47" s="343"/>
      <c r="AL47" s="345"/>
      <c r="AM47" s="343"/>
      <c r="AN47" s="343"/>
      <c r="AO47" s="343"/>
      <c r="AP47" s="343"/>
      <c r="AQ47" s="343"/>
      <c r="AR47" s="345"/>
      <c r="AS47" s="343"/>
      <c r="AT47" s="343"/>
      <c r="AU47" s="343"/>
      <c r="AV47" s="343"/>
      <c r="AW47" s="343"/>
      <c r="AX47" s="344"/>
      <c r="AY47" s="343"/>
      <c r="AZ47" s="343"/>
      <c r="BA47" s="343"/>
      <c r="BB47" s="343"/>
      <c r="BC47" s="343"/>
      <c r="BD47" s="344"/>
      <c r="BE47" s="343"/>
      <c r="BF47" s="343"/>
      <c r="BG47" s="343"/>
      <c r="BH47" s="343"/>
      <c r="BI47" s="343"/>
      <c r="BJ47" s="344"/>
      <c r="BK47" s="343"/>
      <c r="BL47" s="343"/>
      <c r="BM47" s="343"/>
      <c r="BN47" s="343"/>
      <c r="BO47" s="343"/>
      <c r="BP47" s="345"/>
      <c r="BQ47" s="343"/>
      <c r="BR47" s="343"/>
      <c r="BS47" s="343"/>
      <c r="BT47" s="343"/>
      <c r="BU47" s="343"/>
      <c r="BV47" s="345"/>
      <c r="BW47" s="343"/>
      <c r="BX47" s="343"/>
      <c r="BY47" s="343"/>
      <c r="BZ47" s="343"/>
    </row>
    <row r="48" spans="1:78">
      <c r="A48" s="343"/>
      <c r="B48" s="343"/>
      <c r="C48" s="343"/>
      <c r="D48" s="343"/>
      <c r="E48" s="343"/>
      <c r="F48" s="343"/>
      <c r="G48" s="343"/>
      <c r="H48" s="345"/>
      <c r="I48" s="343"/>
      <c r="J48" s="343"/>
      <c r="K48" s="343"/>
      <c r="L48" s="343"/>
      <c r="M48" s="343"/>
      <c r="N48" s="345"/>
      <c r="O48" s="343"/>
      <c r="P48" s="343"/>
      <c r="Q48" s="343"/>
      <c r="R48" s="343"/>
      <c r="S48" s="343"/>
      <c r="T48" s="345"/>
      <c r="U48" s="343"/>
      <c r="V48" s="343"/>
      <c r="W48" s="343"/>
      <c r="X48" s="343"/>
      <c r="Y48" s="343"/>
      <c r="Z48" s="345"/>
      <c r="AA48" s="343"/>
      <c r="AB48" s="343"/>
      <c r="AC48" s="343"/>
      <c r="AD48" s="343"/>
      <c r="AE48" s="343"/>
      <c r="AF48" s="345"/>
      <c r="AG48" s="343"/>
      <c r="AH48" s="343"/>
      <c r="AI48" s="343"/>
      <c r="AJ48" s="343"/>
      <c r="AK48" s="343"/>
      <c r="AL48" s="345"/>
      <c r="AM48" s="343"/>
      <c r="AN48" s="343"/>
      <c r="AO48" s="343"/>
      <c r="AP48" s="343"/>
      <c r="AQ48" s="343"/>
      <c r="AR48" s="345"/>
      <c r="AS48" s="343"/>
      <c r="AT48" s="343"/>
      <c r="AU48" s="343"/>
      <c r="AV48" s="343"/>
      <c r="AW48" s="343"/>
      <c r="AX48" s="344"/>
      <c r="AY48" s="343"/>
      <c r="AZ48" s="343"/>
      <c r="BA48" s="343"/>
      <c r="BB48" s="343"/>
      <c r="BC48" s="343"/>
      <c r="BD48" s="344"/>
      <c r="BE48" s="343"/>
      <c r="BF48" s="343"/>
      <c r="BG48" s="343"/>
      <c r="BH48" s="343"/>
      <c r="BI48" s="343"/>
      <c r="BJ48" s="344"/>
      <c r="BK48" s="343"/>
      <c r="BL48" s="343"/>
      <c r="BM48" s="343"/>
      <c r="BN48" s="343"/>
      <c r="BO48" s="343"/>
      <c r="BP48" s="345"/>
      <c r="BQ48" s="343"/>
      <c r="BR48" s="343"/>
      <c r="BS48" s="343"/>
      <c r="BT48" s="343"/>
      <c r="BU48" s="343"/>
      <c r="BV48" s="345"/>
      <c r="BW48" s="343"/>
      <c r="BX48" s="343"/>
      <c r="BY48" s="343"/>
      <c r="BZ48" s="34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A49"/>
  <sheetViews>
    <sheetView rightToLeft="1" workbookViewId="0"/>
  </sheetViews>
  <sheetFormatPr defaultColWidth="9" defaultRowHeight="24.75"/>
  <cols>
    <col min="1" max="1" width="6.5703125" style="346" customWidth="1"/>
    <col min="2" max="7" width="9" style="346"/>
    <col min="8" max="8" width="3" style="369" customWidth="1"/>
    <col min="9" max="13" width="9" style="346"/>
    <col min="14" max="14" width="2.42578125" style="369" customWidth="1"/>
    <col min="15" max="19" width="9" style="346"/>
    <col min="20" max="20" width="2.140625" style="369" customWidth="1"/>
    <col min="21" max="25" width="9" style="346"/>
    <col min="26" max="26" width="2.140625" style="369" customWidth="1"/>
    <col min="27" max="31" width="9" style="346"/>
    <col min="32" max="32" width="1.85546875" style="369" customWidth="1"/>
    <col min="33" max="37" width="9" style="346"/>
    <col min="38" max="38" width="2.28515625" style="369" customWidth="1"/>
    <col min="39" max="43" width="9" style="346"/>
    <col min="44" max="44" width="2.5703125" style="369" customWidth="1"/>
    <col min="45" max="48" width="9" style="346"/>
    <col min="49" max="49" width="9" style="346" customWidth="1"/>
    <col min="50" max="50" width="2.5703125" style="522" customWidth="1"/>
    <col min="51" max="55" width="9" style="346"/>
    <col min="56" max="56" width="3.28515625" style="522" customWidth="1"/>
    <col min="57" max="60" width="9" style="346"/>
    <col min="61" max="61" width="9.140625" style="346" customWidth="1"/>
    <col min="62" max="62" width="3" style="522" customWidth="1"/>
    <col min="63" max="67" width="9" style="346"/>
    <col min="68" max="68" width="2.7109375" style="369" customWidth="1"/>
    <col min="69" max="73" width="9" style="346"/>
    <col min="74" max="74" width="2.85546875" style="369" customWidth="1"/>
    <col min="75" max="16384" width="9" style="346"/>
  </cols>
  <sheetData>
    <row r="1" spans="1:79">
      <c r="A1" s="343" t="s">
        <v>3835</v>
      </c>
      <c r="B1" s="343" t="s">
        <v>3811</v>
      </c>
      <c r="C1" s="344" t="s">
        <v>3812</v>
      </c>
      <c r="D1" s="344" t="s">
        <v>3813</v>
      </c>
      <c r="E1" s="344" t="s">
        <v>3814</v>
      </c>
      <c r="F1" s="344" t="s">
        <v>3815</v>
      </c>
      <c r="G1" s="344" t="s">
        <v>3816</v>
      </c>
      <c r="H1" s="345"/>
      <c r="I1" s="343" t="s">
        <v>3817</v>
      </c>
      <c r="J1" s="343" t="s">
        <v>3818</v>
      </c>
      <c r="K1" s="343" t="s">
        <v>3819</v>
      </c>
      <c r="L1" s="343" t="s">
        <v>3820</v>
      </c>
      <c r="M1" s="344" t="s">
        <v>3816</v>
      </c>
      <c r="N1" s="345"/>
      <c r="O1" s="344" t="s">
        <v>3821</v>
      </c>
      <c r="P1" s="344" t="s">
        <v>3822</v>
      </c>
      <c r="Q1" s="344" t="s">
        <v>3795</v>
      </c>
      <c r="R1" s="344" t="s">
        <v>3823</v>
      </c>
      <c r="S1" s="344" t="s">
        <v>3816</v>
      </c>
      <c r="T1" s="345"/>
      <c r="U1" s="343" t="s">
        <v>3824</v>
      </c>
      <c r="V1" s="343" t="s">
        <v>3825</v>
      </c>
      <c r="W1" s="343" t="s">
        <v>3826</v>
      </c>
      <c r="X1" s="343" t="s">
        <v>3827</v>
      </c>
      <c r="Y1" s="344" t="s">
        <v>3816</v>
      </c>
      <c r="Z1" s="345"/>
      <c r="AA1" s="344" t="s">
        <v>3828</v>
      </c>
      <c r="AB1" s="344" t="s">
        <v>3762</v>
      </c>
      <c r="AC1" s="344" t="s">
        <v>3763</v>
      </c>
      <c r="AD1" s="344" t="s">
        <v>3829</v>
      </c>
      <c r="AE1" s="344" t="s">
        <v>3816</v>
      </c>
      <c r="AF1" s="345"/>
      <c r="AG1" s="343" t="s">
        <v>3830</v>
      </c>
      <c r="AH1" s="343" t="s">
        <v>3831</v>
      </c>
      <c r="AI1" s="343" t="s">
        <v>3832</v>
      </c>
      <c r="AJ1" s="343" t="s">
        <v>3833</v>
      </c>
      <c r="AK1" s="344" t="s">
        <v>3816</v>
      </c>
      <c r="AL1" s="345"/>
      <c r="AM1" s="344" t="s">
        <v>3834</v>
      </c>
      <c r="AN1" s="344" t="s">
        <v>3764</v>
      </c>
      <c r="AO1" s="344" t="s">
        <v>3809</v>
      </c>
      <c r="AP1" s="344" t="s">
        <v>3810</v>
      </c>
      <c r="AQ1" s="344" t="s">
        <v>3816</v>
      </c>
      <c r="AR1" s="345"/>
      <c r="AS1" s="344" t="s">
        <v>3958</v>
      </c>
      <c r="AT1" s="344" t="s">
        <v>3959</v>
      </c>
      <c r="AU1" s="344" t="s">
        <v>3960</v>
      </c>
      <c r="AV1" s="344" t="s">
        <v>3961</v>
      </c>
      <c r="AW1" s="344" t="s">
        <v>3816</v>
      </c>
      <c r="AX1" s="344"/>
      <c r="AY1" s="344" t="s">
        <v>3962</v>
      </c>
      <c r="AZ1" s="344" t="s">
        <v>3963</v>
      </c>
      <c r="BA1" s="344" t="s">
        <v>3964</v>
      </c>
      <c r="BB1" s="344" t="s">
        <v>3965</v>
      </c>
      <c r="BC1" s="344" t="s">
        <v>3816</v>
      </c>
      <c r="BD1" s="344"/>
      <c r="BE1" s="344" t="s">
        <v>3966</v>
      </c>
      <c r="BF1" s="344" t="s">
        <v>3967</v>
      </c>
      <c r="BG1" s="344" t="s">
        <v>3968</v>
      </c>
      <c r="BH1" s="344" t="s">
        <v>3969</v>
      </c>
      <c r="BI1" s="344" t="s">
        <v>3816</v>
      </c>
      <c r="BJ1" s="344"/>
      <c r="BK1" s="344" t="s">
        <v>7358</v>
      </c>
      <c r="BL1" s="344" t="s">
        <v>7359</v>
      </c>
      <c r="BM1" s="344" t="s">
        <v>7360</v>
      </c>
      <c r="BN1" s="344" t="s">
        <v>7361</v>
      </c>
      <c r="BO1" s="344" t="s">
        <v>3816</v>
      </c>
      <c r="BP1" s="345"/>
      <c r="BQ1" s="344" t="s">
        <v>7362</v>
      </c>
      <c r="BR1" s="344" t="s">
        <v>7363</v>
      </c>
      <c r="BS1" s="344" t="s">
        <v>7364</v>
      </c>
      <c r="BT1" s="344" t="s">
        <v>7365</v>
      </c>
      <c r="BU1" s="344" t="s">
        <v>3816</v>
      </c>
      <c r="BV1" s="345"/>
      <c r="BW1" s="344" t="s">
        <v>7366</v>
      </c>
      <c r="BX1" s="344" t="s">
        <v>7367</v>
      </c>
      <c r="BY1" s="344" t="s">
        <v>7368</v>
      </c>
      <c r="BZ1" s="344" t="s">
        <v>7369</v>
      </c>
      <c r="CA1" s="344" t="s">
        <v>3816</v>
      </c>
    </row>
    <row r="2" spans="1:79">
      <c r="A2" s="343">
        <v>1</v>
      </c>
      <c r="B2" s="343"/>
      <c r="C2" s="343"/>
      <c r="D2" s="343"/>
      <c r="E2" s="343"/>
      <c r="F2" s="343">
        <v>173</v>
      </c>
      <c r="G2" s="343"/>
      <c r="H2" s="345"/>
      <c r="I2" s="343">
        <v>174.7</v>
      </c>
      <c r="J2" s="343">
        <v>174.9</v>
      </c>
      <c r="K2" s="343">
        <v>175.6</v>
      </c>
      <c r="L2" s="343">
        <v>176</v>
      </c>
      <c r="M2" s="370">
        <f t="shared" ref="M2:M32" si="0">AVERAGE(I2:L2)</f>
        <v>175.3</v>
      </c>
      <c r="N2" s="345"/>
      <c r="O2" s="347">
        <v>192</v>
      </c>
      <c r="P2" s="347">
        <v>192.2</v>
      </c>
      <c r="Q2" s="347">
        <v>192.5</v>
      </c>
      <c r="R2" s="347">
        <v>200.1</v>
      </c>
      <c r="S2" s="370">
        <f t="shared" ref="S2:S32" si="1">AVERAGE(O2:R2)</f>
        <v>194.20000000000002</v>
      </c>
      <c r="T2" s="345"/>
      <c r="U2" s="343">
        <v>219</v>
      </c>
      <c r="V2" s="343">
        <v>219.3</v>
      </c>
      <c r="W2" s="343">
        <v>219.8</v>
      </c>
      <c r="X2" s="343">
        <v>249.5</v>
      </c>
      <c r="Y2" s="370">
        <f t="shared" ref="Y2:Y32" si="2">AVERAGE(U2:X2)</f>
        <v>226.9</v>
      </c>
      <c r="Z2" s="345"/>
      <c r="AA2" s="343">
        <v>287.89999999999998</v>
      </c>
      <c r="AB2" s="343">
        <v>334.4</v>
      </c>
      <c r="AC2" s="343">
        <v>348.6</v>
      </c>
      <c r="AD2" s="343">
        <v>349.3</v>
      </c>
      <c r="AE2" s="370">
        <f t="shared" ref="AE2:AE32" si="3">AVERAGE(AA2:AD2)</f>
        <v>330.05</v>
      </c>
      <c r="AF2" s="345"/>
      <c r="AG2" s="343">
        <v>385.2</v>
      </c>
      <c r="AH2" s="343">
        <v>385.9</v>
      </c>
      <c r="AI2" s="343">
        <v>387.3</v>
      </c>
      <c r="AJ2" s="343">
        <v>388.5</v>
      </c>
      <c r="AK2" s="370">
        <f t="shared" ref="AK2:AK32" si="4">AVERAGE(AG2:AJ2)</f>
        <v>386.72499999999997</v>
      </c>
      <c r="AL2" s="345"/>
      <c r="AM2" s="349">
        <v>429.3</v>
      </c>
      <c r="AN2" s="349">
        <v>430.2</v>
      </c>
      <c r="AO2" s="350">
        <v>431.4</v>
      </c>
      <c r="AP2" s="350">
        <v>432</v>
      </c>
      <c r="AQ2" s="370">
        <f t="shared" ref="AQ2:AQ32" si="5">AVERAGE(AM2:AP2)</f>
        <v>430.72500000000002</v>
      </c>
      <c r="AR2" s="345"/>
      <c r="AS2" s="343">
        <v>449.9</v>
      </c>
      <c r="AT2" s="343">
        <v>450.5</v>
      </c>
      <c r="AU2" s="343"/>
      <c r="AV2" s="343"/>
      <c r="AW2" s="343"/>
      <c r="AX2" s="344"/>
      <c r="AY2" s="343"/>
      <c r="AZ2" s="343"/>
      <c r="BA2" s="343"/>
      <c r="BB2" s="343"/>
      <c r="BC2" s="343"/>
      <c r="BD2" s="344"/>
      <c r="BE2" s="343"/>
      <c r="BF2" s="343"/>
      <c r="BG2" s="343"/>
      <c r="BH2" s="343"/>
      <c r="BI2" s="343"/>
      <c r="BJ2" s="344"/>
      <c r="BK2" s="343"/>
      <c r="BL2" s="343"/>
      <c r="BM2" s="343"/>
      <c r="BN2" s="343"/>
      <c r="BO2" s="343"/>
      <c r="BP2" s="345"/>
      <c r="BQ2" s="343"/>
      <c r="BR2" s="343"/>
      <c r="BS2" s="343"/>
      <c r="BT2" s="343"/>
      <c r="BU2" s="343"/>
      <c r="BV2" s="345"/>
      <c r="BW2" s="343"/>
      <c r="BX2" s="343"/>
      <c r="BY2" s="343"/>
      <c r="BZ2" s="343"/>
    </row>
    <row r="3" spans="1:79">
      <c r="A3" s="343">
        <v>2</v>
      </c>
      <c r="B3" s="343"/>
      <c r="C3" s="343"/>
      <c r="D3" s="343"/>
      <c r="E3" s="343"/>
      <c r="F3" s="343">
        <v>204</v>
      </c>
      <c r="G3" s="343"/>
      <c r="H3" s="345"/>
      <c r="I3" s="343">
        <v>209.9</v>
      </c>
      <c r="J3" s="343">
        <v>210.7</v>
      </c>
      <c r="K3" s="343">
        <v>212.9</v>
      </c>
      <c r="L3" s="343">
        <v>214.4</v>
      </c>
      <c r="M3" s="370">
        <f t="shared" si="0"/>
        <v>211.97499999999999</v>
      </c>
      <c r="N3" s="345"/>
      <c r="O3" s="347">
        <v>237</v>
      </c>
      <c r="P3" s="347">
        <v>237.8</v>
      </c>
      <c r="Q3" s="347">
        <v>238.9</v>
      </c>
      <c r="R3" s="347">
        <v>246.1</v>
      </c>
      <c r="S3" s="370">
        <f t="shared" si="1"/>
        <v>239.95000000000002</v>
      </c>
      <c r="T3" s="345"/>
      <c r="U3" s="343">
        <v>268.3</v>
      </c>
      <c r="V3" s="343">
        <v>269.3</v>
      </c>
      <c r="W3" s="343">
        <v>271.10000000000002</v>
      </c>
      <c r="X3" s="343">
        <v>296.7</v>
      </c>
      <c r="Y3" s="370">
        <f t="shared" si="2"/>
        <v>276.35000000000002</v>
      </c>
      <c r="Z3" s="345"/>
      <c r="AA3" s="343">
        <v>358.4</v>
      </c>
      <c r="AB3" s="343">
        <v>397.7</v>
      </c>
      <c r="AC3" s="343">
        <v>469.7</v>
      </c>
      <c r="AD3" s="343">
        <v>471.8</v>
      </c>
      <c r="AE3" s="370">
        <f t="shared" si="3"/>
        <v>424.4</v>
      </c>
      <c r="AF3" s="345"/>
      <c r="AG3" s="343">
        <v>522.1</v>
      </c>
      <c r="AH3" s="343">
        <v>524.70000000000005</v>
      </c>
      <c r="AI3" s="343">
        <v>530.20000000000005</v>
      </c>
      <c r="AJ3" s="343">
        <v>535.1</v>
      </c>
      <c r="AK3" s="370">
        <f t="shared" si="4"/>
        <v>528.02500000000009</v>
      </c>
      <c r="AL3" s="345"/>
      <c r="AM3" s="349">
        <v>597.70000000000005</v>
      </c>
      <c r="AN3" s="349">
        <v>600.79999999999995</v>
      </c>
      <c r="AO3" s="350">
        <v>604</v>
      </c>
      <c r="AP3" s="350">
        <v>606.9</v>
      </c>
      <c r="AQ3" s="370">
        <f t="shared" si="5"/>
        <v>602.35</v>
      </c>
      <c r="AR3" s="345"/>
      <c r="AS3" s="343">
        <v>642.20000000000005</v>
      </c>
      <c r="AT3" s="343">
        <v>644.1</v>
      </c>
      <c r="AU3" s="343"/>
      <c r="AV3" s="343"/>
      <c r="AW3" s="343"/>
      <c r="AX3" s="344"/>
      <c r="AY3" s="343"/>
      <c r="AZ3" s="343"/>
      <c r="BA3" s="343"/>
      <c r="BB3" s="343"/>
      <c r="BC3" s="343"/>
      <c r="BD3" s="344"/>
      <c r="BE3" s="343"/>
      <c r="BF3" s="343"/>
      <c r="BG3" s="343"/>
      <c r="BH3" s="343"/>
      <c r="BI3" s="343"/>
      <c r="BJ3" s="344"/>
      <c r="BK3" s="343"/>
      <c r="BL3" s="343"/>
      <c r="BM3" s="343"/>
      <c r="BN3" s="343"/>
      <c r="BO3" s="343"/>
      <c r="BP3" s="345"/>
      <c r="BQ3" s="343"/>
      <c r="BR3" s="343"/>
      <c r="BS3" s="343"/>
      <c r="BT3" s="343"/>
      <c r="BU3" s="343"/>
      <c r="BV3" s="345"/>
      <c r="BW3" s="343"/>
      <c r="BX3" s="343"/>
      <c r="BY3" s="343"/>
      <c r="BZ3" s="343"/>
    </row>
    <row r="4" spans="1:79">
      <c r="A4" s="343">
        <v>3</v>
      </c>
      <c r="B4" s="343"/>
      <c r="C4" s="343"/>
      <c r="D4" s="343"/>
      <c r="E4" s="343"/>
      <c r="F4" s="343">
        <v>212.7</v>
      </c>
      <c r="G4" s="343"/>
      <c r="H4" s="345"/>
      <c r="I4" s="343">
        <v>214.7</v>
      </c>
      <c r="J4" s="343">
        <v>215</v>
      </c>
      <c r="K4" s="343">
        <v>215.8</v>
      </c>
      <c r="L4" s="343">
        <v>216.3</v>
      </c>
      <c r="M4" s="370">
        <f t="shared" si="0"/>
        <v>215.45</v>
      </c>
      <c r="N4" s="345"/>
      <c r="O4" s="347">
        <v>226.6</v>
      </c>
      <c r="P4" s="347">
        <v>226.9</v>
      </c>
      <c r="Q4" s="347">
        <v>227.3</v>
      </c>
      <c r="R4" s="347">
        <v>231.9</v>
      </c>
      <c r="S4" s="370">
        <f t="shared" si="1"/>
        <v>228.17499999999998</v>
      </c>
      <c r="T4" s="345"/>
      <c r="U4" s="343">
        <v>253.6</v>
      </c>
      <c r="V4" s="343">
        <v>254.1</v>
      </c>
      <c r="W4" s="343">
        <v>254.7</v>
      </c>
      <c r="X4" s="343">
        <v>288.10000000000002</v>
      </c>
      <c r="Y4" s="370">
        <f t="shared" si="2"/>
        <v>262.625</v>
      </c>
      <c r="Z4" s="345"/>
      <c r="AA4" s="343">
        <v>350</v>
      </c>
      <c r="AB4" s="343">
        <v>398.3</v>
      </c>
      <c r="AC4" s="343">
        <v>411.6</v>
      </c>
      <c r="AD4" s="343">
        <v>412.5</v>
      </c>
      <c r="AE4" s="370">
        <f t="shared" si="3"/>
        <v>393.1</v>
      </c>
      <c r="AF4" s="345"/>
      <c r="AG4" s="343">
        <v>455.3</v>
      </c>
      <c r="AH4" s="343">
        <v>456.4</v>
      </c>
      <c r="AI4" s="343">
        <v>458.4</v>
      </c>
      <c r="AJ4" s="343">
        <v>460.3</v>
      </c>
      <c r="AK4" s="370">
        <f t="shared" si="4"/>
        <v>457.59999999999997</v>
      </c>
      <c r="AL4" s="345"/>
      <c r="AM4" s="349">
        <v>525.1</v>
      </c>
      <c r="AN4" s="349">
        <v>526.4</v>
      </c>
      <c r="AO4" s="350">
        <v>512.20000000000005</v>
      </c>
      <c r="AP4" s="350">
        <v>513.20000000000005</v>
      </c>
      <c r="AQ4" s="370">
        <f t="shared" si="5"/>
        <v>519.22500000000002</v>
      </c>
      <c r="AR4" s="345"/>
      <c r="AS4" s="343">
        <v>536.6</v>
      </c>
      <c r="AT4" s="343">
        <v>537.5</v>
      </c>
      <c r="AU4" s="343"/>
      <c r="AV4" s="343"/>
      <c r="AW4" s="343"/>
      <c r="AX4" s="344"/>
      <c r="AY4" s="343"/>
      <c r="AZ4" s="343"/>
      <c r="BA4" s="343"/>
      <c r="BB4" s="343"/>
      <c r="BC4" s="343"/>
      <c r="BD4" s="344"/>
      <c r="BE4" s="343"/>
      <c r="BF4" s="343"/>
      <c r="BG4" s="343"/>
      <c r="BH4" s="343"/>
      <c r="BI4" s="343"/>
      <c r="BJ4" s="344"/>
      <c r="BK4" s="343"/>
      <c r="BL4" s="343"/>
      <c r="BM4" s="343"/>
      <c r="BN4" s="343"/>
      <c r="BO4" s="343"/>
      <c r="BP4" s="345"/>
      <c r="BQ4" s="343"/>
      <c r="BR4" s="343"/>
      <c r="BS4" s="343"/>
      <c r="BT4" s="343"/>
      <c r="BU4" s="343"/>
      <c r="BV4" s="345"/>
      <c r="BW4" s="343"/>
      <c r="BX4" s="343"/>
      <c r="BY4" s="343"/>
      <c r="BZ4" s="343"/>
    </row>
    <row r="5" spans="1:79">
      <c r="A5" s="343">
        <v>4</v>
      </c>
      <c r="B5" s="343"/>
      <c r="C5" s="343"/>
      <c r="D5" s="343"/>
      <c r="E5" s="343"/>
      <c r="F5" s="343">
        <v>186.1</v>
      </c>
      <c r="G5" s="343"/>
      <c r="H5" s="345"/>
      <c r="I5" s="343">
        <v>187.4</v>
      </c>
      <c r="J5" s="343">
        <v>187.8</v>
      </c>
      <c r="K5" s="343">
        <v>188.2</v>
      </c>
      <c r="L5" s="343">
        <v>188.5</v>
      </c>
      <c r="M5" s="370">
        <f t="shared" si="0"/>
        <v>187.97500000000002</v>
      </c>
      <c r="N5" s="345"/>
      <c r="O5" s="347">
        <v>210.5</v>
      </c>
      <c r="P5" s="347">
        <v>210.8</v>
      </c>
      <c r="Q5" s="347">
        <v>211</v>
      </c>
      <c r="R5" s="347">
        <v>216.3</v>
      </c>
      <c r="S5" s="370">
        <f t="shared" si="1"/>
        <v>212.14999999999998</v>
      </c>
      <c r="T5" s="345"/>
      <c r="U5" s="343">
        <v>230.8</v>
      </c>
      <c r="V5" s="343">
        <v>232.1</v>
      </c>
      <c r="W5" s="343">
        <v>233.8</v>
      </c>
      <c r="X5" s="343">
        <v>275</v>
      </c>
      <c r="Y5" s="370">
        <f t="shared" si="2"/>
        <v>242.92500000000001</v>
      </c>
      <c r="Z5" s="345"/>
      <c r="AA5" s="343">
        <v>325.8</v>
      </c>
      <c r="AB5" s="343">
        <v>364.6</v>
      </c>
      <c r="AC5" s="343">
        <v>394.2</v>
      </c>
      <c r="AD5" s="343">
        <v>396.4</v>
      </c>
      <c r="AE5" s="370">
        <f t="shared" si="3"/>
        <v>370.25</v>
      </c>
      <c r="AF5" s="345"/>
      <c r="AG5" s="343">
        <v>436.3</v>
      </c>
      <c r="AH5" s="343">
        <v>437.9</v>
      </c>
      <c r="AI5" s="343">
        <v>439.7</v>
      </c>
      <c r="AJ5" s="343">
        <v>441.3</v>
      </c>
      <c r="AK5" s="370">
        <f t="shared" si="4"/>
        <v>438.8</v>
      </c>
      <c r="AL5" s="345"/>
      <c r="AM5" s="349">
        <v>505.7</v>
      </c>
      <c r="AN5" s="349">
        <v>507.4</v>
      </c>
      <c r="AO5" s="350">
        <v>490</v>
      </c>
      <c r="AP5" s="350">
        <v>490.8</v>
      </c>
      <c r="AQ5" s="370">
        <f t="shared" si="5"/>
        <v>498.47499999999997</v>
      </c>
      <c r="AR5" s="345"/>
      <c r="AS5" s="343">
        <v>512.20000000000005</v>
      </c>
      <c r="AT5" s="343">
        <v>513</v>
      </c>
      <c r="AU5" s="343"/>
      <c r="AV5" s="343"/>
      <c r="AW5" s="343"/>
      <c r="AX5" s="344"/>
      <c r="AY5" s="343"/>
      <c r="AZ5" s="343"/>
      <c r="BA5" s="343"/>
      <c r="BB5" s="343"/>
      <c r="BC5" s="343"/>
      <c r="BD5" s="344"/>
      <c r="BE5" s="343"/>
      <c r="BF5" s="343"/>
      <c r="BG5" s="343"/>
      <c r="BH5" s="343"/>
      <c r="BI5" s="343"/>
      <c r="BJ5" s="344"/>
      <c r="BK5" s="343"/>
      <c r="BL5" s="343"/>
      <c r="BM5" s="343"/>
      <c r="BN5" s="343"/>
      <c r="BO5" s="343"/>
      <c r="BP5" s="345"/>
      <c r="BQ5" s="343"/>
      <c r="BR5" s="343"/>
      <c r="BS5" s="343"/>
      <c r="BT5" s="343"/>
      <c r="BU5" s="343"/>
      <c r="BV5" s="345"/>
      <c r="BW5" s="343"/>
      <c r="BX5" s="343"/>
      <c r="BY5" s="343"/>
      <c r="BZ5" s="343"/>
    </row>
    <row r="6" spans="1:79" s="356" customFormat="1">
      <c r="A6" s="351">
        <v>5</v>
      </c>
      <c r="B6" s="351"/>
      <c r="C6" s="351"/>
      <c r="D6" s="351"/>
      <c r="E6" s="351"/>
      <c r="F6" s="351">
        <v>187.4</v>
      </c>
      <c r="G6" s="351"/>
      <c r="H6" s="351"/>
      <c r="I6" s="351">
        <v>188.6</v>
      </c>
      <c r="J6" s="351">
        <v>188.8</v>
      </c>
      <c r="K6" s="351">
        <v>189.3</v>
      </c>
      <c r="L6" s="351">
        <v>189.6</v>
      </c>
      <c r="M6" s="370">
        <f t="shared" si="0"/>
        <v>189.07500000000002</v>
      </c>
      <c r="N6" s="351"/>
      <c r="O6" s="352">
        <v>214.9</v>
      </c>
      <c r="P6" s="352">
        <v>215</v>
      </c>
      <c r="Q6" s="352">
        <v>215.2</v>
      </c>
      <c r="R6" s="352">
        <v>219.5</v>
      </c>
      <c r="S6" s="371">
        <f t="shared" si="1"/>
        <v>216.14999999999998</v>
      </c>
      <c r="T6" s="351"/>
      <c r="U6" s="351">
        <v>238.1</v>
      </c>
      <c r="V6" s="351">
        <v>238.6</v>
      </c>
      <c r="W6" s="351">
        <v>239.1</v>
      </c>
      <c r="X6" s="351">
        <v>275.60000000000002</v>
      </c>
      <c r="Y6" s="371">
        <f t="shared" si="2"/>
        <v>247.85</v>
      </c>
      <c r="Z6" s="351"/>
      <c r="AA6" s="351">
        <v>330.8</v>
      </c>
      <c r="AB6" s="351">
        <v>391.8</v>
      </c>
      <c r="AC6" s="351">
        <v>396.3</v>
      </c>
      <c r="AD6" s="351">
        <v>409.8</v>
      </c>
      <c r="AE6" s="371">
        <f t="shared" si="3"/>
        <v>382.17500000000001</v>
      </c>
      <c r="AF6" s="351"/>
      <c r="AG6" s="351">
        <v>451.2</v>
      </c>
      <c r="AH6" s="351">
        <v>451.9</v>
      </c>
      <c r="AI6" s="351">
        <v>453.2</v>
      </c>
      <c r="AJ6" s="351">
        <v>454.1</v>
      </c>
      <c r="AK6" s="371">
        <f t="shared" si="4"/>
        <v>452.6</v>
      </c>
      <c r="AL6" s="351"/>
      <c r="AM6" s="354">
        <v>521.70000000000005</v>
      </c>
      <c r="AN6" s="354">
        <v>522.5</v>
      </c>
      <c r="AO6" s="355">
        <v>502.3</v>
      </c>
      <c r="AP6" s="355">
        <v>502.7</v>
      </c>
      <c r="AQ6" s="371">
        <f t="shared" si="5"/>
        <v>512.29999999999995</v>
      </c>
      <c r="AR6" s="351"/>
      <c r="AS6" s="351">
        <v>522.4</v>
      </c>
      <c r="AT6" s="351">
        <v>522.9</v>
      </c>
      <c r="AU6" s="351"/>
      <c r="AV6" s="351"/>
      <c r="AW6" s="351"/>
      <c r="AX6" s="344"/>
      <c r="AY6" s="351"/>
      <c r="AZ6" s="351"/>
      <c r="BA6" s="351"/>
      <c r="BB6" s="351"/>
      <c r="BC6" s="351"/>
      <c r="BD6" s="344"/>
      <c r="BE6" s="351"/>
      <c r="BF6" s="351"/>
      <c r="BG6" s="351"/>
      <c r="BH6" s="351"/>
      <c r="BI6" s="351"/>
      <c r="BJ6" s="344"/>
      <c r="BK6" s="351"/>
      <c r="BL6" s="351"/>
      <c r="BM6" s="351"/>
      <c r="BN6" s="351"/>
      <c r="BO6" s="351"/>
      <c r="BP6" s="345"/>
      <c r="BQ6" s="351"/>
      <c r="BR6" s="351"/>
      <c r="BS6" s="351"/>
      <c r="BT6" s="351"/>
      <c r="BU6" s="351"/>
      <c r="BV6" s="345"/>
      <c r="BW6" s="351"/>
      <c r="BX6" s="351"/>
      <c r="BY6" s="351"/>
      <c r="BZ6" s="351"/>
    </row>
    <row r="7" spans="1:79">
      <c r="A7" s="343">
        <v>6</v>
      </c>
      <c r="B7" s="343"/>
      <c r="C7" s="343"/>
      <c r="D7" s="343"/>
      <c r="E7" s="343"/>
      <c r="F7" s="343">
        <v>209.3</v>
      </c>
      <c r="G7" s="343"/>
      <c r="H7" s="345"/>
      <c r="I7" s="343">
        <v>225</v>
      </c>
      <c r="J7" s="343">
        <v>248.5</v>
      </c>
      <c r="K7" s="343">
        <v>260.60000000000002</v>
      </c>
      <c r="L7" s="343">
        <v>282.2</v>
      </c>
      <c r="M7" s="370">
        <f t="shared" si="0"/>
        <v>254.07499999999999</v>
      </c>
      <c r="N7" s="345"/>
      <c r="O7" s="347">
        <v>303.2</v>
      </c>
      <c r="P7" s="347">
        <v>304.10000000000002</v>
      </c>
      <c r="Q7" s="347">
        <v>328.2</v>
      </c>
      <c r="R7" s="347">
        <v>352.6</v>
      </c>
      <c r="S7" s="370">
        <f t="shared" si="1"/>
        <v>322.02499999999998</v>
      </c>
      <c r="T7" s="345"/>
      <c r="U7" s="343">
        <v>362.8</v>
      </c>
      <c r="V7" s="343">
        <v>363.9</v>
      </c>
      <c r="W7" s="343">
        <v>366</v>
      </c>
      <c r="X7" s="343">
        <v>422.4</v>
      </c>
      <c r="Y7" s="370">
        <f t="shared" si="2"/>
        <v>378.77499999999998</v>
      </c>
      <c r="Z7" s="345"/>
      <c r="AA7" s="343">
        <v>493.6</v>
      </c>
      <c r="AB7" s="343">
        <v>653.70000000000005</v>
      </c>
      <c r="AC7" s="343">
        <v>900.4</v>
      </c>
      <c r="AD7" s="343">
        <v>803.8</v>
      </c>
      <c r="AE7" s="370">
        <f t="shared" si="3"/>
        <v>712.875</v>
      </c>
      <c r="AF7" s="345"/>
      <c r="AG7" s="343">
        <v>888.2</v>
      </c>
      <c r="AH7" s="343">
        <v>850.3</v>
      </c>
      <c r="AI7" s="343">
        <v>767.5</v>
      </c>
      <c r="AJ7" s="343">
        <v>773.2</v>
      </c>
      <c r="AK7" s="370">
        <f t="shared" si="4"/>
        <v>819.8</v>
      </c>
      <c r="AL7" s="345"/>
      <c r="AM7" s="349">
        <v>868.4</v>
      </c>
      <c r="AN7" s="349">
        <v>921.6</v>
      </c>
      <c r="AO7" s="350">
        <v>832.6</v>
      </c>
      <c r="AP7" s="350">
        <v>836.1</v>
      </c>
      <c r="AQ7" s="370">
        <f t="shared" si="5"/>
        <v>864.67499999999995</v>
      </c>
      <c r="AR7" s="345"/>
      <c r="AS7" s="343">
        <v>776</v>
      </c>
      <c r="AT7" s="343">
        <v>778.2</v>
      </c>
      <c r="AU7" s="343"/>
      <c r="AV7" s="343"/>
      <c r="AW7" s="343"/>
      <c r="AX7" s="344"/>
      <c r="AY7" s="343"/>
      <c r="AZ7" s="343"/>
      <c r="BA7" s="343"/>
      <c r="BB7" s="343"/>
      <c r="BC7" s="343"/>
      <c r="BD7" s="344"/>
      <c r="BE7" s="343"/>
      <c r="BF7" s="343"/>
      <c r="BG7" s="343"/>
      <c r="BH7" s="343"/>
      <c r="BI7" s="343"/>
      <c r="BJ7" s="344"/>
      <c r="BK7" s="343"/>
      <c r="BL7" s="343"/>
      <c r="BM7" s="343"/>
      <c r="BN7" s="343"/>
      <c r="BO7" s="343"/>
      <c r="BP7" s="345"/>
      <c r="BQ7" s="343"/>
      <c r="BR7" s="343"/>
      <c r="BS7" s="343"/>
      <c r="BT7" s="343"/>
      <c r="BU7" s="343"/>
      <c r="BV7" s="345"/>
      <c r="BW7" s="343"/>
      <c r="BX7" s="343"/>
      <c r="BY7" s="343"/>
      <c r="BZ7" s="343"/>
    </row>
    <row r="8" spans="1:79">
      <c r="A8" s="343">
        <v>7</v>
      </c>
      <c r="B8" s="343"/>
      <c r="C8" s="343"/>
      <c r="D8" s="343"/>
      <c r="E8" s="343"/>
      <c r="F8" s="343">
        <v>183.6</v>
      </c>
      <c r="G8" s="343"/>
      <c r="H8" s="345"/>
      <c r="I8" s="343">
        <v>212.4</v>
      </c>
      <c r="J8" s="343">
        <v>256.8</v>
      </c>
      <c r="K8" s="343">
        <v>286.39999999999998</v>
      </c>
      <c r="L8" s="343">
        <v>310.3</v>
      </c>
      <c r="M8" s="370">
        <f t="shared" si="0"/>
        <v>266.47500000000002</v>
      </c>
      <c r="N8" s="345"/>
      <c r="O8" s="347">
        <v>340</v>
      </c>
      <c r="P8" s="347">
        <v>340.1</v>
      </c>
      <c r="Q8" s="347">
        <v>367.6</v>
      </c>
      <c r="R8" s="347">
        <v>401.7</v>
      </c>
      <c r="S8" s="370">
        <f t="shared" si="1"/>
        <v>362.35</v>
      </c>
      <c r="T8" s="345"/>
      <c r="U8" s="343">
        <v>416.7</v>
      </c>
      <c r="V8" s="343">
        <v>424.3</v>
      </c>
      <c r="W8" s="343">
        <v>424.8</v>
      </c>
      <c r="X8" s="343">
        <v>490.9</v>
      </c>
      <c r="Y8" s="370">
        <f t="shared" si="2"/>
        <v>439.17499999999995</v>
      </c>
      <c r="Z8" s="345"/>
      <c r="AA8" s="343">
        <v>569</v>
      </c>
      <c r="AB8" s="343">
        <v>704.5</v>
      </c>
      <c r="AC8" s="343">
        <v>897.2</v>
      </c>
      <c r="AD8" s="343">
        <v>866</v>
      </c>
      <c r="AE8" s="370">
        <f t="shared" si="3"/>
        <v>759.17499999999995</v>
      </c>
      <c r="AF8" s="345"/>
      <c r="AG8" s="343">
        <v>860</v>
      </c>
      <c r="AH8" s="343">
        <v>791.1</v>
      </c>
      <c r="AI8" s="343">
        <v>756.2</v>
      </c>
      <c r="AJ8" s="343">
        <v>775.6</v>
      </c>
      <c r="AK8" s="370">
        <f t="shared" si="4"/>
        <v>795.72500000000002</v>
      </c>
      <c r="AL8" s="345"/>
      <c r="AM8" s="349">
        <v>798.7</v>
      </c>
      <c r="AN8" s="349">
        <v>865.1</v>
      </c>
      <c r="AO8" s="350">
        <v>868.1</v>
      </c>
      <c r="AP8" s="350">
        <v>868.5</v>
      </c>
      <c r="AQ8" s="370">
        <f t="shared" si="5"/>
        <v>850.1</v>
      </c>
      <c r="AR8" s="345"/>
      <c r="AS8" s="343">
        <v>880.7</v>
      </c>
      <c r="AT8" s="343">
        <v>881.1</v>
      </c>
      <c r="AU8" s="343"/>
      <c r="AV8" s="343"/>
      <c r="AW8" s="343"/>
      <c r="AX8" s="344"/>
      <c r="AY8" s="343"/>
      <c r="AZ8" s="343"/>
      <c r="BA8" s="343"/>
      <c r="BB8" s="343"/>
      <c r="BC8" s="343"/>
      <c r="BD8" s="344"/>
      <c r="BE8" s="343"/>
      <c r="BF8" s="343"/>
      <c r="BG8" s="343"/>
      <c r="BH8" s="343"/>
      <c r="BI8" s="343"/>
      <c r="BJ8" s="344"/>
      <c r="BK8" s="343"/>
      <c r="BL8" s="343"/>
      <c r="BM8" s="343"/>
      <c r="BN8" s="343"/>
      <c r="BO8" s="343"/>
      <c r="BP8" s="345"/>
      <c r="BQ8" s="343"/>
      <c r="BR8" s="343"/>
      <c r="BS8" s="343"/>
      <c r="BT8" s="343"/>
      <c r="BU8" s="343"/>
      <c r="BV8" s="345"/>
      <c r="BW8" s="343"/>
      <c r="BX8" s="343"/>
      <c r="BY8" s="343"/>
      <c r="BZ8" s="343"/>
    </row>
    <row r="9" spans="1:79">
      <c r="A9" s="343">
        <v>8</v>
      </c>
      <c r="B9" s="343"/>
      <c r="C9" s="343"/>
      <c r="D9" s="343"/>
      <c r="E9" s="343"/>
      <c r="F9" s="343">
        <v>252.8</v>
      </c>
      <c r="G9" s="343"/>
      <c r="H9" s="345"/>
      <c r="I9" s="343">
        <v>271.10000000000002</v>
      </c>
      <c r="J9" s="343">
        <v>286</v>
      </c>
      <c r="K9" s="343">
        <v>296.7</v>
      </c>
      <c r="L9" s="343">
        <v>306.60000000000002</v>
      </c>
      <c r="M9" s="370">
        <f t="shared" si="0"/>
        <v>290.10000000000002</v>
      </c>
      <c r="N9" s="345"/>
      <c r="O9" s="347">
        <v>331.4</v>
      </c>
      <c r="P9" s="347">
        <v>333.7</v>
      </c>
      <c r="Q9" s="347">
        <v>346</v>
      </c>
      <c r="R9" s="347">
        <v>365</v>
      </c>
      <c r="S9" s="370">
        <f t="shared" si="1"/>
        <v>344.02499999999998</v>
      </c>
      <c r="T9" s="345"/>
      <c r="U9" s="343">
        <v>386.2</v>
      </c>
      <c r="V9" s="343">
        <v>389.2</v>
      </c>
      <c r="W9" s="343">
        <v>394.3</v>
      </c>
      <c r="X9" s="343">
        <v>426.9</v>
      </c>
      <c r="Y9" s="370">
        <f t="shared" si="2"/>
        <v>399.15</v>
      </c>
      <c r="Z9" s="345"/>
      <c r="AA9" s="343">
        <v>474.7</v>
      </c>
      <c r="AB9" s="343">
        <v>510.1</v>
      </c>
      <c r="AC9" s="343">
        <v>587</v>
      </c>
      <c r="AD9" s="343">
        <v>593.4</v>
      </c>
      <c r="AE9" s="370">
        <f t="shared" si="3"/>
        <v>541.29999999999995</v>
      </c>
      <c r="AF9" s="345"/>
      <c r="AG9" s="343">
        <v>651.1</v>
      </c>
      <c r="AH9" s="343">
        <v>658.5</v>
      </c>
      <c r="AI9" s="343">
        <v>635.29999999999995</v>
      </c>
      <c r="AJ9" s="343">
        <v>649.4</v>
      </c>
      <c r="AK9" s="370">
        <f t="shared" si="4"/>
        <v>648.57499999999993</v>
      </c>
      <c r="AL9" s="345"/>
      <c r="AM9" s="349">
        <v>735.9</v>
      </c>
      <c r="AN9" s="349">
        <v>745.1</v>
      </c>
      <c r="AO9" s="350">
        <v>754.6</v>
      </c>
      <c r="AP9" s="350">
        <v>762.8</v>
      </c>
      <c r="AQ9" s="370">
        <f t="shared" si="5"/>
        <v>749.59999999999991</v>
      </c>
      <c r="AR9" s="345"/>
      <c r="AS9" s="343">
        <v>820.1</v>
      </c>
      <c r="AT9" s="343">
        <v>826</v>
      </c>
      <c r="AU9" s="343"/>
      <c r="AV9" s="343"/>
      <c r="AW9" s="343"/>
      <c r="AX9" s="344"/>
      <c r="AY9" s="343"/>
      <c r="AZ9" s="343"/>
      <c r="BA9" s="343"/>
      <c r="BB9" s="343"/>
      <c r="BC9" s="343"/>
      <c r="BD9" s="344"/>
      <c r="BE9" s="343"/>
      <c r="BF9" s="343"/>
      <c r="BG9" s="343"/>
      <c r="BH9" s="343"/>
      <c r="BI9" s="343"/>
      <c r="BJ9" s="344"/>
      <c r="BK9" s="343"/>
      <c r="BL9" s="343"/>
      <c r="BM9" s="343"/>
      <c r="BN9" s="343"/>
      <c r="BO9" s="343"/>
      <c r="BP9" s="345"/>
      <c r="BQ9" s="343"/>
      <c r="BR9" s="343"/>
      <c r="BS9" s="343"/>
      <c r="BT9" s="343"/>
      <c r="BU9" s="343"/>
      <c r="BV9" s="345"/>
      <c r="BW9" s="343"/>
      <c r="BX9" s="343"/>
      <c r="BY9" s="343"/>
      <c r="BZ9" s="343"/>
    </row>
    <row r="10" spans="1:79">
      <c r="A10" s="343">
        <v>9</v>
      </c>
      <c r="B10" s="343"/>
      <c r="C10" s="343"/>
      <c r="D10" s="343"/>
      <c r="E10" s="343"/>
      <c r="F10" s="343">
        <v>148.1</v>
      </c>
      <c r="G10" s="343"/>
      <c r="H10" s="345"/>
      <c r="I10" s="343">
        <v>164.1</v>
      </c>
      <c r="J10" s="343">
        <v>192.8</v>
      </c>
      <c r="K10" s="343">
        <v>214.5</v>
      </c>
      <c r="L10" s="343">
        <v>231.3</v>
      </c>
      <c r="M10" s="370">
        <f t="shared" si="0"/>
        <v>200.67500000000001</v>
      </c>
      <c r="N10" s="345"/>
      <c r="O10" s="347">
        <v>233.4</v>
      </c>
      <c r="P10" s="347">
        <v>233.7</v>
      </c>
      <c r="Q10" s="347">
        <v>256.10000000000002</v>
      </c>
      <c r="R10" s="347">
        <v>272.3</v>
      </c>
      <c r="S10" s="370">
        <f t="shared" si="1"/>
        <v>248.875</v>
      </c>
      <c r="T10" s="345"/>
      <c r="U10" s="343">
        <v>278</v>
      </c>
      <c r="V10" s="343">
        <v>283.3</v>
      </c>
      <c r="W10" s="343">
        <v>284</v>
      </c>
      <c r="X10" s="343">
        <v>329.2</v>
      </c>
      <c r="Y10" s="370">
        <f t="shared" si="2"/>
        <v>293.625</v>
      </c>
      <c r="Z10" s="345"/>
      <c r="AA10" s="343">
        <v>376.9</v>
      </c>
      <c r="AB10" s="343">
        <v>450.7</v>
      </c>
      <c r="AC10" s="343">
        <v>583.9</v>
      </c>
      <c r="AD10" s="343">
        <v>574.1</v>
      </c>
      <c r="AE10" s="370">
        <f t="shared" si="3"/>
        <v>496.4</v>
      </c>
      <c r="AF10" s="345"/>
      <c r="AG10" s="343">
        <v>563.9</v>
      </c>
      <c r="AH10" s="343">
        <v>527.6</v>
      </c>
      <c r="AI10" s="343">
        <v>570.20000000000005</v>
      </c>
      <c r="AJ10" s="343">
        <v>571.79999999999995</v>
      </c>
      <c r="AK10" s="370">
        <f t="shared" si="4"/>
        <v>558.375</v>
      </c>
      <c r="AL10" s="345"/>
      <c r="AM10" s="349">
        <v>585.20000000000005</v>
      </c>
      <c r="AN10" s="349">
        <v>586.29999999999995</v>
      </c>
      <c r="AO10" s="350">
        <v>634</v>
      </c>
      <c r="AP10" s="350">
        <v>635</v>
      </c>
      <c r="AQ10" s="370">
        <f t="shared" si="5"/>
        <v>610.125</v>
      </c>
      <c r="AR10" s="345"/>
      <c r="AS10" s="343">
        <v>641.79999999999995</v>
      </c>
      <c r="AT10" s="343">
        <v>642.4</v>
      </c>
      <c r="AU10" s="343"/>
      <c r="AV10" s="343"/>
      <c r="AW10" s="343"/>
      <c r="AX10" s="344"/>
      <c r="AY10" s="343"/>
      <c r="AZ10" s="343"/>
      <c r="BA10" s="343"/>
      <c r="BB10" s="343"/>
      <c r="BC10" s="343"/>
      <c r="BD10" s="344"/>
      <c r="BE10" s="343"/>
      <c r="BF10" s="343"/>
      <c r="BG10" s="343"/>
      <c r="BH10" s="343"/>
      <c r="BI10" s="343"/>
      <c r="BJ10" s="344"/>
      <c r="BK10" s="343"/>
      <c r="BL10" s="343"/>
      <c r="BM10" s="343"/>
      <c r="BN10" s="343"/>
      <c r="BO10" s="343"/>
      <c r="BP10" s="345"/>
      <c r="BQ10" s="343"/>
      <c r="BR10" s="343"/>
      <c r="BS10" s="343"/>
      <c r="BT10" s="343"/>
      <c r="BU10" s="343"/>
      <c r="BV10" s="345"/>
      <c r="BW10" s="343"/>
      <c r="BX10" s="343"/>
      <c r="BY10" s="343"/>
      <c r="BZ10" s="343"/>
    </row>
    <row r="11" spans="1:79" s="362" customFormat="1">
      <c r="A11" s="357">
        <v>10</v>
      </c>
      <c r="B11" s="357"/>
      <c r="C11" s="357"/>
      <c r="D11" s="357"/>
      <c r="E11" s="357"/>
      <c r="F11" s="357">
        <v>154.30000000000001</v>
      </c>
      <c r="G11" s="357"/>
      <c r="H11" s="357"/>
      <c r="I11" s="357">
        <v>158.6</v>
      </c>
      <c r="J11" s="357">
        <v>159.1</v>
      </c>
      <c r="K11" s="357">
        <v>160.69999999999999</v>
      </c>
      <c r="L11" s="357">
        <v>161.80000000000001</v>
      </c>
      <c r="M11" s="370">
        <f t="shared" si="0"/>
        <v>160.05000000000001</v>
      </c>
      <c r="N11" s="357"/>
      <c r="O11" s="358">
        <v>162.6</v>
      </c>
      <c r="P11" s="358">
        <v>163.6</v>
      </c>
      <c r="Q11" s="358">
        <v>167.8</v>
      </c>
      <c r="R11" s="358">
        <v>170.6</v>
      </c>
      <c r="S11" s="372">
        <f t="shared" si="1"/>
        <v>166.15</v>
      </c>
      <c r="T11" s="357"/>
      <c r="U11" s="357">
        <v>187.9</v>
      </c>
      <c r="V11" s="357">
        <v>189.1</v>
      </c>
      <c r="W11" s="357">
        <v>191.3</v>
      </c>
      <c r="X11" s="357">
        <v>200.8</v>
      </c>
      <c r="Y11" s="372">
        <f t="shared" si="2"/>
        <v>192.27499999999998</v>
      </c>
      <c r="Z11" s="357"/>
      <c r="AA11" s="357">
        <v>219.9</v>
      </c>
      <c r="AB11" s="357">
        <v>232.8</v>
      </c>
      <c r="AC11" s="357">
        <v>240.7</v>
      </c>
      <c r="AD11" s="357">
        <v>251.7</v>
      </c>
      <c r="AE11" s="372">
        <f t="shared" si="3"/>
        <v>236.27500000000003</v>
      </c>
      <c r="AF11" s="357"/>
      <c r="AG11" s="357">
        <v>281.3</v>
      </c>
      <c r="AH11" s="357">
        <v>324.5</v>
      </c>
      <c r="AI11" s="357">
        <v>331.3</v>
      </c>
      <c r="AJ11" s="357">
        <v>337.5</v>
      </c>
      <c r="AK11" s="372">
        <f t="shared" si="4"/>
        <v>318.64999999999998</v>
      </c>
      <c r="AL11" s="357"/>
      <c r="AM11" s="360">
        <v>365</v>
      </c>
      <c r="AN11" s="360">
        <v>368.8</v>
      </c>
      <c r="AO11" s="361">
        <v>385.9</v>
      </c>
      <c r="AP11" s="361">
        <v>389.6</v>
      </c>
      <c r="AQ11" s="372">
        <f t="shared" si="5"/>
        <v>377.32499999999993</v>
      </c>
      <c r="AR11" s="357"/>
      <c r="AS11" s="357">
        <v>414.5</v>
      </c>
      <c r="AT11" s="357">
        <v>417</v>
      </c>
      <c r="AU11" s="357"/>
      <c r="AV11" s="357"/>
      <c r="AW11" s="357"/>
      <c r="AX11" s="344"/>
      <c r="AY11" s="357"/>
      <c r="AZ11" s="357"/>
      <c r="BA11" s="357"/>
      <c r="BB11" s="357"/>
      <c r="BC11" s="357"/>
      <c r="BD11" s="344"/>
      <c r="BE11" s="357"/>
      <c r="BF11" s="357"/>
      <c r="BG11" s="357"/>
      <c r="BH11" s="357"/>
      <c r="BI11" s="357"/>
      <c r="BJ11" s="344"/>
      <c r="BK11" s="357"/>
      <c r="BL11" s="357"/>
      <c r="BM11" s="357"/>
      <c r="BN11" s="357"/>
      <c r="BO11" s="357"/>
      <c r="BP11" s="345"/>
      <c r="BQ11" s="357"/>
      <c r="BR11" s="357"/>
      <c r="BS11" s="357"/>
      <c r="BT11" s="357"/>
      <c r="BU11" s="357"/>
      <c r="BV11" s="345"/>
      <c r="BW11" s="357"/>
      <c r="BX11" s="357"/>
      <c r="BY11" s="357"/>
      <c r="BZ11" s="357"/>
    </row>
    <row r="12" spans="1:79">
      <c r="A12" s="343">
        <v>11</v>
      </c>
      <c r="B12" s="343"/>
      <c r="C12" s="343"/>
      <c r="D12" s="343"/>
      <c r="E12" s="343"/>
      <c r="F12" s="343">
        <v>241.9</v>
      </c>
      <c r="G12" s="343"/>
      <c r="H12" s="345"/>
      <c r="I12" s="343">
        <v>253.2</v>
      </c>
      <c r="J12" s="343">
        <v>254.6</v>
      </c>
      <c r="K12" s="343">
        <v>258.8</v>
      </c>
      <c r="L12" s="343">
        <v>261.7</v>
      </c>
      <c r="M12" s="370">
        <f t="shared" si="0"/>
        <v>257.07499999999999</v>
      </c>
      <c r="N12" s="345"/>
      <c r="O12" s="347">
        <v>278</v>
      </c>
      <c r="P12" s="347">
        <v>279.3</v>
      </c>
      <c r="Q12" s="347">
        <v>281.2</v>
      </c>
      <c r="R12" s="347">
        <v>284.7</v>
      </c>
      <c r="S12" s="370">
        <f t="shared" si="1"/>
        <v>280.8</v>
      </c>
      <c r="T12" s="345"/>
      <c r="U12" s="343">
        <v>318.39999999999998</v>
      </c>
      <c r="V12" s="343">
        <v>319.89999999999998</v>
      </c>
      <c r="W12" s="343">
        <v>322.89999999999998</v>
      </c>
      <c r="X12" s="343">
        <v>325.10000000000002</v>
      </c>
      <c r="Y12" s="370">
        <f t="shared" si="2"/>
        <v>321.57499999999999</v>
      </c>
      <c r="Z12" s="345"/>
      <c r="AA12" s="343">
        <v>343.3</v>
      </c>
      <c r="AB12" s="343">
        <v>379.4</v>
      </c>
      <c r="AC12" s="343">
        <v>433.4</v>
      </c>
      <c r="AD12" s="343">
        <v>436.7</v>
      </c>
      <c r="AE12" s="370">
        <f t="shared" si="3"/>
        <v>398.2</v>
      </c>
      <c r="AF12" s="345"/>
      <c r="AG12" s="343">
        <v>472.9</v>
      </c>
      <c r="AH12" s="343">
        <v>477</v>
      </c>
      <c r="AI12" s="343">
        <v>479.3</v>
      </c>
      <c r="AJ12" s="343">
        <v>493.8</v>
      </c>
      <c r="AK12" s="370">
        <f t="shared" si="4"/>
        <v>480.75</v>
      </c>
      <c r="AL12" s="345"/>
      <c r="AM12" s="349">
        <v>535.1</v>
      </c>
      <c r="AN12" s="349">
        <v>540.20000000000005</v>
      </c>
      <c r="AO12" s="350">
        <v>544.29999999999995</v>
      </c>
      <c r="AP12" s="350">
        <v>549.29999999999995</v>
      </c>
      <c r="AQ12" s="370">
        <f t="shared" si="5"/>
        <v>542.22500000000002</v>
      </c>
      <c r="AR12" s="345"/>
      <c r="AS12" s="343">
        <v>583.29999999999995</v>
      </c>
      <c r="AT12" s="343">
        <v>586.4</v>
      </c>
      <c r="AU12" s="343"/>
      <c r="AV12" s="343"/>
      <c r="AW12" s="343"/>
      <c r="AX12" s="344"/>
      <c r="AY12" s="343"/>
      <c r="AZ12" s="343"/>
      <c r="BA12" s="343"/>
      <c r="BB12" s="343"/>
      <c r="BC12" s="343"/>
      <c r="BD12" s="344"/>
      <c r="BE12" s="343"/>
      <c r="BF12" s="343"/>
      <c r="BG12" s="343"/>
      <c r="BH12" s="343"/>
      <c r="BI12" s="343"/>
      <c r="BJ12" s="344"/>
      <c r="BK12" s="343"/>
      <c r="BL12" s="343"/>
      <c r="BM12" s="343"/>
      <c r="BN12" s="343"/>
      <c r="BO12" s="343"/>
      <c r="BP12" s="345"/>
      <c r="BQ12" s="343"/>
      <c r="BR12" s="343"/>
      <c r="BS12" s="343"/>
      <c r="BT12" s="343"/>
      <c r="BU12" s="343"/>
      <c r="BV12" s="345"/>
      <c r="BW12" s="343"/>
      <c r="BX12" s="343"/>
      <c r="BY12" s="343"/>
      <c r="BZ12" s="343"/>
    </row>
    <row r="13" spans="1:79">
      <c r="A13" s="343">
        <v>12</v>
      </c>
      <c r="B13" s="343"/>
      <c r="C13" s="343"/>
      <c r="D13" s="343"/>
      <c r="E13" s="343"/>
      <c r="F13" s="343">
        <v>227.3</v>
      </c>
      <c r="G13" s="343"/>
      <c r="H13" s="345"/>
      <c r="I13" s="343">
        <v>235.3</v>
      </c>
      <c r="J13" s="343">
        <v>236.3</v>
      </c>
      <c r="K13" s="343">
        <v>250.6</v>
      </c>
      <c r="L13" s="343">
        <v>252.6</v>
      </c>
      <c r="M13" s="370">
        <f t="shared" si="0"/>
        <v>243.70000000000002</v>
      </c>
      <c r="N13" s="345"/>
      <c r="O13" s="347">
        <v>260.7</v>
      </c>
      <c r="P13" s="347">
        <v>261.7</v>
      </c>
      <c r="Q13" s="347">
        <v>263.2</v>
      </c>
      <c r="R13" s="347">
        <v>267</v>
      </c>
      <c r="S13" s="370">
        <f t="shared" si="1"/>
        <v>263.14999999999998</v>
      </c>
      <c r="T13" s="345"/>
      <c r="U13" s="343">
        <v>302.89999999999998</v>
      </c>
      <c r="V13" s="343">
        <v>305.89999999999998</v>
      </c>
      <c r="W13" s="343">
        <v>316.7</v>
      </c>
      <c r="X13" s="343">
        <v>327</v>
      </c>
      <c r="Y13" s="370">
        <f t="shared" si="2"/>
        <v>313.125</v>
      </c>
      <c r="Z13" s="345"/>
      <c r="AA13" s="343">
        <v>375.8</v>
      </c>
      <c r="AB13" s="343">
        <v>408.1</v>
      </c>
      <c r="AC13" s="343">
        <v>489</v>
      </c>
      <c r="AD13" s="343">
        <v>494.4</v>
      </c>
      <c r="AE13" s="370">
        <f t="shared" si="3"/>
        <v>441.82500000000005</v>
      </c>
      <c r="AF13" s="345"/>
      <c r="AG13" s="343">
        <v>524.9</v>
      </c>
      <c r="AH13" s="343">
        <v>528.1</v>
      </c>
      <c r="AI13" s="343">
        <v>535.1</v>
      </c>
      <c r="AJ13" s="343">
        <v>541.4</v>
      </c>
      <c r="AK13" s="370">
        <f t="shared" si="4"/>
        <v>532.375</v>
      </c>
      <c r="AL13" s="345"/>
      <c r="AM13" s="349">
        <v>584.9</v>
      </c>
      <c r="AN13" s="349">
        <v>564.6</v>
      </c>
      <c r="AO13" s="350">
        <v>560.1</v>
      </c>
      <c r="AP13" s="350">
        <v>563.79999999999995</v>
      </c>
      <c r="AQ13" s="370">
        <f t="shared" si="5"/>
        <v>568.34999999999991</v>
      </c>
      <c r="AR13" s="345"/>
      <c r="AS13" s="343">
        <v>589.5</v>
      </c>
      <c r="AT13" s="343">
        <v>592</v>
      </c>
      <c r="AU13" s="343"/>
      <c r="AV13" s="343"/>
      <c r="AW13" s="343"/>
      <c r="AX13" s="344"/>
      <c r="AY13" s="343"/>
      <c r="AZ13" s="343"/>
      <c r="BA13" s="343"/>
      <c r="BB13" s="343"/>
      <c r="BC13" s="343"/>
      <c r="BD13" s="344"/>
      <c r="BE13" s="343"/>
      <c r="BF13" s="343"/>
      <c r="BG13" s="343"/>
      <c r="BH13" s="343"/>
      <c r="BI13" s="343"/>
      <c r="BJ13" s="344"/>
      <c r="BK13" s="343"/>
      <c r="BL13" s="343"/>
      <c r="BM13" s="343"/>
      <c r="BN13" s="343"/>
      <c r="BO13" s="343"/>
      <c r="BP13" s="345"/>
      <c r="BQ13" s="343"/>
      <c r="BR13" s="343"/>
      <c r="BS13" s="343"/>
      <c r="BT13" s="343"/>
      <c r="BU13" s="343"/>
      <c r="BV13" s="345"/>
      <c r="BW13" s="343"/>
      <c r="BX13" s="343"/>
      <c r="BY13" s="343"/>
      <c r="BZ13" s="343"/>
    </row>
    <row r="14" spans="1:79">
      <c r="A14" s="343">
        <v>13</v>
      </c>
      <c r="B14" s="343"/>
      <c r="C14" s="343"/>
      <c r="D14" s="343"/>
      <c r="E14" s="343"/>
      <c r="F14" s="343">
        <v>240</v>
      </c>
      <c r="G14" s="343"/>
      <c r="H14" s="345"/>
      <c r="I14" s="343">
        <v>253.3</v>
      </c>
      <c r="J14" s="343">
        <v>261.7</v>
      </c>
      <c r="K14" s="343">
        <v>266.7</v>
      </c>
      <c r="L14" s="343">
        <v>270</v>
      </c>
      <c r="M14" s="370">
        <f t="shared" si="0"/>
        <v>262.92500000000001</v>
      </c>
      <c r="N14" s="345"/>
      <c r="O14" s="347">
        <v>286.10000000000002</v>
      </c>
      <c r="P14" s="347">
        <v>288.7</v>
      </c>
      <c r="Q14" s="347">
        <v>291.7</v>
      </c>
      <c r="R14" s="347">
        <v>300.89999999999998</v>
      </c>
      <c r="S14" s="370">
        <f t="shared" si="1"/>
        <v>291.85000000000002</v>
      </c>
      <c r="T14" s="345"/>
      <c r="U14" s="343">
        <v>322.10000000000002</v>
      </c>
      <c r="V14" s="343">
        <v>324.60000000000002</v>
      </c>
      <c r="W14" s="343">
        <v>329.1</v>
      </c>
      <c r="X14" s="343">
        <v>331.7</v>
      </c>
      <c r="Y14" s="370">
        <f t="shared" si="2"/>
        <v>326.875</v>
      </c>
      <c r="Z14" s="345"/>
      <c r="AA14" s="343">
        <v>373.5</v>
      </c>
      <c r="AB14" s="343">
        <v>400.2</v>
      </c>
      <c r="AC14" s="343">
        <v>430</v>
      </c>
      <c r="AD14" s="343">
        <v>435.4</v>
      </c>
      <c r="AE14" s="370">
        <f t="shared" si="3"/>
        <v>409.77499999999998</v>
      </c>
      <c r="AF14" s="345"/>
      <c r="AG14" s="343">
        <v>474</v>
      </c>
      <c r="AH14" s="343">
        <v>480.4</v>
      </c>
      <c r="AI14" s="343">
        <v>498.4</v>
      </c>
      <c r="AJ14" s="343">
        <v>510.9</v>
      </c>
      <c r="AK14" s="370">
        <f t="shared" si="4"/>
        <v>490.92499999999995</v>
      </c>
      <c r="AL14" s="345"/>
      <c r="AM14" s="349">
        <v>579.1</v>
      </c>
      <c r="AN14" s="349">
        <v>587</v>
      </c>
      <c r="AO14" s="350">
        <v>607</v>
      </c>
      <c r="AP14" s="350">
        <v>614.5</v>
      </c>
      <c r="AQ14" s="370">
        <f t="shared" si="5"/>
        <v>596.9</v>
      </c>
      <c r="AR14" s="345"/>
      <c r="AS14" s="343">
        <v>665.8</v>
      </c>
      <c r="AT14" s="343">
        <v>670.7</v>
      </c>
      <c r="AU14" s="343"/>
      <c r="AV14" s="343"/>
      <c r="AW14" s="343"/>
      <c r="AX14" s="344"/>
      <c r="AY14" s="343"/>
      <c r="AZ14" s="343"/>
      <c r="BA14" s="343"/>
      <c r="BB14" s="343"/>
      <c r="BC14" s="343"/>
      <c r="BD14" s="344"/>
      <c r="BE14" s="343"/>
      <c r="BF14" s="343"/>
      <c r="BG14" s="343"/>
      <c r="BH14" s="343"/>
      <c r="BI14" s="343"/>
      <c r="BJ14" s="344"/>
      <c r="BK14" s="343"/>
      <c r="BL14" s="343"/>
      <c r="BM14" s="343"/>
      <c r="BN14" s="343"/>
      <c r="BO14" s="343"/>
      <c r="BP14" s="345"/>
      <c r="BQ14" s="343"/>
      <c r="BR14" s="343"/>
      <c r="BS14" s="343"/>
      <c r="BT14" s="343"/>
      <c r="BU14" s="343"/>
      <c r="BV14" s="345"/>
      <c r="BW14" s="343"/>
      <c r="BX14" s="343"/>
      <c r="BY14" s="343"/>
      <c r="BZ14" s="343"/>
    </row>
    <row r="15" spans="1:79">
      <c r="A15" s="343">
        <v>14</v>
      </c>
      <c r="B15" s="343"/>
      <c r="C15" s="343"/>
      <c r="D15" s="343"/>
      <c r="E15" s="343"/>
      <c r="F15" s="343">
        <v>263.5</v>
      </c>
      <c r="G15" s="343"/>
      <c r="H15" s="345"/>
      <c r="I15" s="343">
        <v>265.5</v>
      </c>
      <c r="J15" s="343">
        <v>268.2</v>
      </c>
      <c r="K15" s="343">
        <v>269.2</v>
      </c>
      <c r="L15" s="343">
        <v>271.5</v>
      </c>
      <c r="M15" s="370">
        <f t="shared" si="0"/>
        <v>268.60000000000002</v>
      </c>
      <c r="N15" s="345"/>
      <c r="O15" s="347">
        <v>293.5</v>
      </c>
      <c r="P15" s="347">
        <v>293.8</v>
      </c>
      <c r="Q15" s="347">
        <v>296.5</v>
      </c>
      <c r="R15" s="347">
        <v>321.60000000000002</v>
      </c>
      <c r="S15" s="370">
        <f t="shared" si="1"/>
        <v>301.35000000000002</v>
      </c>
      <c r="T15" s="345"/>
      <c r="U15" s="343">
        <v>330.6</v>
      </c>
      <c r="V15" s="343">
        <v>331.3</v>
      </c>
      <c r="W15" s="343">
        <v>332.2</v>
      </c>
      <c r="X15" s="343">
        <v>378.5</v>
      </c>
      <c r="Y15" s="370">
        <f t="shared" si="2"/>
        <v>343.15000000000003</v>
      </c>
      <c r="Z15" s="345"/>
      <c r="AA15" s="343">
        <v>450.5</v>
      </c>
      <c r="AB15" s="343">
        <v>531.20000000000005</v>
      </c>
      <c r="AC15" s="343">
        <v>627.5</v>
      </c>
      <c r="AD15" s="343">
        <v>625.79999999999995</v>
      </c>
      <c r="AE15" s="370">
        <f t="shared" si="3"/>
        <v>558.75</v>
      </c>
      <c r="AF15" s="345"/>
      <c r="AG15" s="343">
        <v>635.70000000000005</v>
      </c>
      <c r="AH15" s="343">
        <v>631.9</v>
      </c>
      <c r="AI15" s="343">
        <v>633.1</v>
      </c>
      <c r="AJ15" s="343">
        <v>635.6</v>
      </c>
      <c r="AK15" s="370">
        <f t="shared" si="4"/>
        <v>634.07499999999993</v>
      </c>
      <c r="AL15" s="345"/>
      <c r="AM15" s="349">
        <v>688.7</v>
      </c>
      <c r="AN15" s="349">
        <v>690.6</v>
      </c>
      <c r="AO15" s="350">
        <v>665.9</v>
      </c>
      <c r="AP15" s="350">
        <v>667.1</v>
      </c>
      <c r="AQ15" s="370">
        <f t="shared" si="5"/>
        <v>678.07500000000005</v>
      </c>
      <c r="AR15" s="345"/>
      <c r="AS15" s="343">
        <v>674</v>
      </c>
      <c r="AT15" s="343">
        <v>675.4</v>
      </c>
      <c r="AU15" s="343"/>
      <c r="AV15" s="343"/>
      <c r="AW15" s="343"/>
      <c r="AX15" s="344"/>
      <c r="AY15" s="343"/>
      <c r="AZ15" s="343"/>
      <c r="BA15" s="343"/>
      <c r="BB15" s="343"/>
      <c r="BC15" s="343"/>
      <c r="BD15" s="344"/>
      <c r="BE15" s="343"/>
      <c r="BF15" s="343"/>
      <c r="BG15" s="343"/>
      <c r="BH15" s="343"/>
      <c r="BI15" s="343"/>
      <c r="BJ15" s="344"/>
      <c r="BK15" s="343"/>
      <c r="BL15" s="343"/>
      <c r="BM15" s="343"/>
      <c r="BN15" s="343"/>
      <c r="BO15" s="343"/>
      <c r="BP15" s="345"/>
      <c r="BQ15" s="343"/>
      <c r="BR15" s="343"/>
      <c r="BS15" s="343"/>
      <c r="BT15" s="343"/>
      <c r="BU15" s="343"/>
      <c r="BV15" s="345"/>
      <c r="BW15" s="343"/>
      <c r="BX15" s="343"/>
      <c r="BY15" s="343"/>
      <c r="BZ15" s="343"/>
    </row>
    <row r="16" spans="1:79" s="356" customFormat="1">
      <c r="A16" s="351">
        <v>15</v>
      </c>
      <c r="B16" s="351"/>
      <c r="C16" s="351"/>
      <c r="D16" s="351"/>
      <c r="E16" s="351"/>
      <c r="F16" s="351">
        <v>195.4</v>
      </c>
      <c r="G16" s="351"/>
      <c r="H16" s="351"/>
      <c r="I16" s="351">
        <v>198.9</v>
      </c>
      <c r="J16" s="351">
        <v>199.5</v>
      </c>
      <c r="K16" s="351">
        <v>200.9</v>
      </c>
      <c r="L16" s="351">
        <v>201.8</v>
      </c>
      <c r="M16" s="370">
        <f t="shared" si="0"/>
        <v>200.27499999999998</v>
      </c>
      <c r="N16" s="351"/>
      <c r="O16" s="352">
        <v>216.7</v>
      </c>
      <c r="P16" s="352">
        <v>224.3</v>
      </c>
      <c r="Q16" s="352">
        <v>224.6</v>
      </c>
      <c r="R16" s="352">
        <v>233.4</v>
      </c>
      <c r="S16" s="371">
        <f t="shared" si="1"/>
        <v>224.75</v>
      </c>
      <c r="T16" s="351"/>
      <c r="U16" s="351">
        <v>248.6</v>
      </c>
      <c r="V16" s="351">
        <v>249.2</v>
      </c>
      <c r="W16" s="351">
        <v>249.9</v>
      </c>
      <c r="X16" s="351">
        <v>265.2</v>
      </c>
      <c r="Y16" s="371">
        <f t="shared" si="2"/>
        <v>253.22499999999997</v>
      </c>
      <c r="Z16" s="351"/>
      <c r="AA16" s="351">
        <v>320.5</v>
      </c>
      <c r="AB16" s="351">
        <v>331.4</v>
      </c>
      <c r="AC16" s="351">
        <v>376.6</v>
      </c>
      <c r="AD16" s="351">
        <v>401.6</v>
      </c>
      <c r="AE16" s="371">
        <f t="shared" si="3"/>
        <v>357.52499999999998</v>
      </c>
      <c r="AF16" s="351"/>
      <c r="AG16" s="351">
        <v>405.9</v>
      </c>
      <c r="AH16" s="351">
        <v>407</v>
      </c>
      <c r="AI16" s="351">
        <v>422.4</v>
      </c>
      <c r="AJ16" s="351">
        <v>424.2</v>
      </c>
      <c r="AK16" s="371">
        <f t="shared" si="4"/>
        <v>414.875</v>
      </c>
      <c r="AL16" s="351"/>
      <c r="AM16" s="354">
        <v>563.5</v>
      </c>
      <c r="AN16" s="354">
        <v>564.9</v>
      </c>
      <c r="AO16" s="355">
        <v>537</v>
      </c>
      <c r="AP16" s="355">
        <v>537.79999999999995</v>
      </c>
      <c r="AQ16" s="371">
        <f t="shared" si="5"/>
        <v>550.79999999999995</v>
      </c>
      <c r="AR16" s="351"/>
      <c r="AS16" s="351">
        <v>549.29999999999995</v>
      </c>
      <c r="AT16" s="351">
        <v>550.29999999999995</v>
      </c>
      <c r="AU16" s="351"/>
      <c r="AV16" s="351"/>
      <c r="AW16" s="351"/>
      <c r="AX16" s="344"/>
      <c r="AY16" s="351"/>
      <c r="AZ16" s="351"/>
      <c r="BA16" s="351"/>
      <c r="BB16" s="351"/>
      <c r="BC16" s="351"/>
      <c r="BD16" s="344"/>
      <c r="BE16" s="351"/>
      <c r="BF16" s="351"/>
      <c r="BG16" s="351"/>
      <c r="BH16" s="351"/>
      <c r="BI16" s="351"/>
      <c r="BJ16" s="344"/>
      <c r="BK16" s="351"/>
      <c r="BL16" s="351"/>
      <c r="BM16" s="351"/>
      <c r="BN16" s="351"/>
      <c r="BO16" s="351"/>
      <c r="BP16" s="345"/>
      <c r="BQ16" s="351"/>
      <c r="BR16" s="351"/>
      <c r="BS16" s="351"/>
      <c r="BT16" s="351"/>
      <c r="BU16" s="351"/>
      <c r="BV16" s="345"/>
      <c r="BW16" s="351"/>
      <c r="BX16" s="351"/>
      <c r="BY16" s="351"/>
      <c r="BZ16" s="351"/>
    </row>
    <row r="17" spans="1:78">
      <c r="A17" s="343">
        <v>16</v>
      </c>
      <c r="B17" s="343"/>
      <c r="C17" s="343"/>
      <c r="D17" s="343"/>
      <c r="E17" s="343"/>
      <c r="F17" s="343">
        <v>191.8</v>
      </c>
      <c r="G17" s="343"/>
      <c r="H17" s="345"/>
      <c r="I17" s="343">
        <v>192</v>
      </c>
      <c r="J17" s="343">
        <v>192</v>
      </c>
      <c r="K17" s="343">
        <v>192.1</v>
      </c>
      <c r="L17" s="343">
        <v>192.1</v>
      </c>
      <c r="M17" s="370">
        <f t="shared" si="0"/>
        <v>192.05</v>
      </c>
      <c r="N17" s="345"/>
      <c r="O17" s="347">
        <v>203.9</v>
      </c>
      <c r="P17" s="347">
        <v>204</v>
      </c>
      <c r="Q17" s="347">
        <v>204</v>
      </c>
      <c r="R17" s="347">
        <v>204.6</v>
      </c>
      <c r="S17" s="370">
        <f t="shared" si="1"/>
        <v>204.125</v>
      </c>
      <c r="T17" s="345"/>
      <c r="U17" s="343">
        <v>210</v>
      </c>
      <c r="V17" s="343">
        <v>210.1</v>
      </c>
      <c r="W17" s="343">
        <v>210.3</v>
      </c>
      <c r="X17" s="343">
        <v>245.1</v>
      </c>
      <c r="Y17" s="370">
        <f t="shared" si="2"/>
        <v>218.87500000000003</v>
      </c>
      <c r="Z17" s="345"/>
      <c r="AA17" s="343">
        <v>293.39999999999998</v>
      </c>
      <c r="AB17" s="343">
        <v>370.1</v>
      </c>
      <c r="AC17" s="343">
        <v>411.8</v>
      </c>
      <c r="AD17" s="343">
        <v>412</v>
      </c>
      <c r="AE17" s="370">
        <f t="shared" si="3"/>
        <v>371.82499999999999</v>
      </c>
      <c r="AF17" s="345"/>
      <c r="AG17" s="343">
        <v>413.3</v>
      </c>
      <c r="AH17" s="343">
        <v>373.4</v>
      </c>
      <c r="AI17" s="343">
        <v>413.9</v>
      </c>
      <c r="AJ17" s="343">
        <v>414.2</v>
      </c>
      <c r="AK17" s="370">
        <f t="shared" si="4"/>
        <v>403.7</v>
      </c>
      <c r="AL17" s="345"/>
      <c r="AM17" s="349">
        <v>410</v>
      </c>
      <c r="AN17" s="349">
        <v>410.3</v>
      </c>
      <c r="AO17" s="350">
        <v>432.2</v>
      </c>
      <c r="AP17" s="350">
        <v>432.4</v>
      </c>
      <c r="AQ17" s="370">
        <f t="shared" si="5"/>
        <v>421.22500000000002</v>
      </c>
      <c r="AR17" s="345"/>
      <c r="AS17" s="343">
        <v>433.6</v>
      </c>
      <c r="AT17" s="343">
        <v>433.8</v>
      </c>
      <c r="AU17" s="343"/>
      <c r="AV17" s="343"/>
      <c r="AW17" s="343"/>
      <c r="AX17" s="344"/>
      <c r="AY17" s="343"/>
      <c r="AZ17" s="343"/>
      <c r="BA17" s="343"/>
      <c r="BB17" s="343"/>
      <c r="BC17" s="343"/>
      <c r="BD17" s="344"/>
      <c r="BE17" s="343"/>
      <c r="BF17" s="343"/>
      <c r="BG17" s="343"/>
      <c r="BH17" s="343"/>
      <c r="BI17" s="343"/>
      <c r="BJ17" s="344"/>
      <c r="BK17" s="343"/>
      <c r="BL17" s="343"/>
      <c r="BM17" s="343"/>
      <c r="BN17" s="343"/>
      <c r="BO17" s="343"/>
      <c r="BP17" s="345"/>
      <c r="BQ17" s="343"/>
      <c r="BR17" s="343"/>
      <c r="BS17" s="343"/>
      <c r="BT17" s="343"/>
      <c r="BU17" s="343"/>
      <c r="BV17" s="345"/>
      <c r="BW17" s="343"/>
      <c r="BX17" s="343"/>
      <c r="BY17" s="343"/>
      <c r="BZ17" s="343"/>
    </row>
    <row r="18" spans="1:78">
      <c r="A18" s="343">
        <v>17</v>
      </c>
      <c r="B18" s="343"/>
      <c r="C18" s="343"/>
      <c r="D18" s="343"/>
      <c r="E18" s="343"/>
      <c r="F18" s="343">
        <v>133.6</v>
      </c>
      <c r="G18" s="343"/>
      <c r="H18" s="345"/>
      <c r="I18" s="343">
        <v>134</v>
      </c>
      <c r="J18" s="343">
        <v>125.7</v>
      </c>
      <c r="K18" s="343">
        <v>125.9</v>
      </c>
      <c r="L18" s="343">
        <v>125.9</v>
      </c>
      <c r="M18" s="370">
        <f t="shared" si="0"/>
        <v>127.875</v>
      </c>
      <c r="N18" s="345"/>
      <c r="O18" s="347">
        <v>126.4</v>
      </c>
      <c r="P18" s="347">
        <v>126.4</v>
      </c>
      <c r="Q18" s="347">
        <v>126.5</v>
      </c>
      <c r="R18" s="347">
        <v>127.2</v>
      </c>
      <c r="S18" s="370">
        <f t="shared" si="1"/>
        <v>126.625</v>
      </c>
      <c r="T18" s="345"/>
      <c r="U18" s="343">
        <v>151.30000000000001</v>
      </c>
      <c r="V18" s="343">
        <v>153.5</v>
      </c>
      <c r="W18" s="343">
        <v>153.80000000000001</v>
      </c>
      <c r="X18" s="343">
        <v>158.80000000000001</v>
      </c>
      <c r="Y18" s="370">
        <f t="shared" si="2"/>
        <v>154.35000000000002</v>
      </c>
      <c r="Z18" s="345"/>
      <c r="AA18" s="343">
        <v>210.5</v>
      </c>
      <c r="AB18" s="343">
        <v>306.8</v>
      </c>
      <c r="AC18" s="343">
        <v>318.8</v>
      </c>
      <c r="AD18" s="343">
        <v>339.6</v>
      </c>
      <c r="AE18" s="370">
        <f t="shared" si="3"/>
        <v>293.92499999999995</v>
      </c>
      <c r="AF18" s="345"/>
      <c r="AG18" s="343">
        <v>393.5</v>
      </c>
      <c r="AH18" s="343">
        <v>393.8</v>
      </c>
      <c r="AI18" s="343">
        <v>394.2</v>
      </c>
      <c r="AJ18" s="343">
        <v>394.5</v>
      </c>
      <c r="AK18" s="370">
        <f t="shared" si="4"/>
        <v>394</v>
      </c>
      <c r="AL18" s="345"/>
      <c r="AM18" s="349">
        <v>396.8</v>
      </c>
      <c r="AN18" s="349">
        <v>416.8</v>
      </c>
      <c r="AO18" s="350">
        <v>417.1</v>
      </c>
      <c r="AP18" s="350">
        <v>435.1</v>
      </c>
      <c r="AQ18" s="370">
        <f t="shared" si="5"/>
        <v>416.45000000000005</v>
      </c>
      <c r="AR18" s="345"/>
      <c r="AS18" s="343">
        <v>409.5</v>
      </c>
      <c r="AT18" s="343">
        <v>424.9</v>
      </c>
      <c r="AU18" s="343"/>
      <c r="AV18" s="343"/>
      <c r="AW18" s="343"/>
      <c r="AX18" s="344"/>
      <c r="AY18" s="343"/>
      <c r="AZ18" s="343"/>
      <c r="BA18" s="343"/>
      <c r="BB18" s="343"/>
      <c r="BC18" s="343"/>
      <c r="BD18" s="344"/>
      <c r="BE18" s="343"/>
      <c r="BF18" s="343"/>
      <c r="BG18" s="343"/>
      <c r="BH18" s="343"/>
      <c r="BI18" s="343"/>
      <c r="BJ18" s="344"/>
      <c r="BK18" s="343"/>
      <c r="BL18" s="343"/>
      <c r="BM18" s="343"/>
      <c r="BN18" s="343"/>
      <c r="BO18" s="343"/>
      <c r="BP18" s="345"/>
      <c r="BQ18" s="343"/>
      <c r="BR18" s="343"/>
      <c r="BS18" s="343"/>
      <c r="BT18" s="343"/>
      <c r="BU18" s="343"/>
      <c r="BV18" s="345"/>
      <c r="BW18" s="343"/>
      <c r="BX18" s="343"/>
      <c r="BY18" s="343"/>
      <c r="BZ18" s="343"/>
    </row>
    <row r="19" spans="1:78">
      <c r="A19" s="343">
        <v>18</v>
      </c>
      <c r="B19" s="343"/>
      <c r="C19" s="343"/>
      <c r="D19" s="343"/>
      <c r="E19" s="343"/>
      <c r="F19" s="343">
        <v>165.8</v>
      </c>
      <c r="G19" s="343"/>
      <c r="H19" s="345"/>
      <c r="I19" s="343">
        <v>166.4</v>
      </c>
      <c r="J19" s="343">
        <v>166.5</v>
      </c>
      <c r="K19" s="343">
        <v>174.2</v>
      </c>
      <c r="L19" s="343">
        <v>174.3</v>
      </c>
      <c r="M19" s="370">
        <f t="shared" si="0"/>
        <v>170.35</v>
      </c>
      <c r="N19" s="345"/>
      <c r="O19" s="347">
        <v>190.3</v>
      </c>
      <c r="P19" s="347">
        <v>190.5</v>
      </c>
      <c r="Q19" s="347">
        <v>190.6</v>
      </c>
      <c r="R19" s="347">
        <v>208.6</v>
      </c>
      <c r="S19" s="370">
        <f t="shared" si="1"/>
        <v>195</v>
      </c>
      <c r="T19" s="345"/>
      <c r="U19" s="343">
        <v>227.3</v>
      </c>
      <c r="V19" s="343">
        <v>227.9</v>
      </c>
      <c r="W19" s="343">
        <v>228.2</v>
      </c>
      <c r="X19" s="343">
        <v>276.8</v>
      </c>
      <c r="Y19" s="370">
        <f t="shared" si="2"/>
        <v>240.05</v>
      </c>
      <c r="Z19" s="345"/>
      <c r="AA19" s="343">
        <v>279.8</v>
      </c>
      <c r="AB19" s="343">
        <v>280.8</v>
      </c>
      <c r="AC19" s="343">
        <v>282.2</v>
      </c>
      <c r="AD19" s="343">
        <v>364.3</v>
      </c>
      <c r="AE19" s="370">
        <f t="shared" si="3"/>
        <v>301.77499999999998</v>
      </c>
      <c r="AF19" s="345"/>
      <c r="AG19" s="343">
        <v>438.2</v>
      </c>
      <c r="AH19" s="343">
        <v>510.5</v>
      </c>
      <c r="AI19" s="343">
        <v>510.9</v>
      </c>
      <c r="AJ19" s="343">
        <v>511.9</v>
      </c>
      <c r="AK19" s="370">
        <f t="shared" si="4"/>
        <v>492.875</v>
      </c>
      <c r="AL19" s="345"/>
      <c r="AM19" s="349">
        <v>546.9</v>
      </c>
      <c r="AN19" s="349">
        <v>547.9</v>
      </c>
      <c r="AO19" s="350">
        <v>547.9</v>
      </c>
      <c r="AP19" s="350">
        <v>548.1</v>
      </c>
      <c r="AQ19" s="370">
        <f t="shared" si="5"/>
        <v>547.69999999999993</v>
      </c>
      <c r="AR19" s="345"/>
      <c r="AS19" s="343">
        <v>600.70000000000005</v>
      </c>
      <c r="AT19" s="343">
        <v>601.5</v>
      </c>
      <c r="AU19" s="343"/>
      <c r="AV19" s="343"/>
      <c r="AW19" s="343"/>
      <c r="AX19" s="344"/>
      <c r="AY19" s="343"/>
      <c r="AZ19" s="343"/>
      <c r="BA19" s="343"/>
      <c r="BB19" s="343"/>
      <c r="BC19" s="343"/>
      <c r="BD19" s="344"/>
      <c r="BE19" s="343"/>
      <c r="BF19" s="343"/>
      <c r="BG19" s="343"/>
      <c r="BH19" s="343"/>
      <c r="BI19" s="343"/>
      <c r="BJ19" s="344"/>
      <c r="BK19" s="343"/>
      <c r="BL19" s="343"/>
      <c r="BM19" s="343"/>
      <c r="BN19" s="343"/>
      <c r="BO19" s="343"/>
      <c r="BP19" s="345"/>
      <c r="BQ19" s="343"/>
      <c r="BR19" s="343"/>
      <c r="BS19" s="343"/>
      <c r="BT19" s="343"/>
      <c r="BU19" s="343"/>
      <c r="BV19" s="345"/>
      <c r="BW19" s="343"/>
      <c r="BX19" s="343"/>
      <c r="BY19" s="343"/>
      <c r="BZ19" s="343"/>
    </row>
    <row r="20" spans="1:78">
      <c r="A20" s="343">
        <v>19</v>
      </c>
      <c r="B20" s="343"/>
      <c r="C20" s="343"/>
      <c r="D20" s="343"/>
      <c r="E20" s="343"/>
      <c r="F20" s="343">
        <v>241.4</v>
      </c>
      <c r="G20" s="343"/>
      <c r="H20" s="345"/>
      <c r="I20" s="343">
        <v>241.8</v>
      </c>
      <c r="J20" s="343">
        <v>241.9</v>
      </c>
      <c r="K20" s="343">
        <v>242.1</v>
      </c>
      <c r="L20" s="343">
        <v>242.2</v>
      </c>
      <c r="M20" s="370">
        <f t="shared" si="0"/>
        <v>242</v>
      </c>
      <c r="N20" s="345"/>
      <c r="O20" s="347">
        <v>242.8</v>
      </c>
      <c r="P20" s="347">
        <v>242.8</v>
      </c>
      <c r="Q20" s="347">
        <v>242.9</v>
      </c>
      <c r="R20" s="347">
        <v>243.7</v>
      </c>
      <c r="S20" s="370">
        <f t="shared" si="1"/>
        <v>243.05</v>
      </c>
      <c r="T20" s="345"/>
      <c r="U20" s="343">
        <v>246.1</v>
      </c>
      <c r="V20" s="343">
        <v>246.3</v>
      </c>
      <c r="W20" s="343">
        <v>247.7</v>
      </c>
      <c r="X20" s="343">
        <v>291.5</v>
      </c>
      <c r="Y20" s="370">
        <f t="shared" si="2"/>
        <v>257.89999999999998</v>
      </c>
      <c r="Z20" s="345"/>
      <c r="AA20" s="343">
        <v>309.3</v>
      </c>
      <c r="AB20" s="343">
        <v>424.4</v>
      </c>
      <c r="AC20" s="343">
        <v>551.70000000000005</v>
      </c>
      <c r="AD20" s="343">
        <v>612</v>
      </c>
      <c r="AE20" s="370">
        <f t="shared" si="3"/>
        <v>474.35</v>
      </c>
      <c r="AF20" s="345"/>
      <c r="AG20" s="343">
        <v>628.4</v>
      </c>
      <c r="AH20" s="343">
        <v>628.70000000000005</v>
      </c>
      <c r="AI20" s="343">
        <v>636.5</v>
      </c>
      <c r="AJ20" s="343">
        <v>636.9</v>
      </c>
      <c r="AK20" s="370">
        <f t="shared" si="4"/>
        <v>632.625</v>
      </c>
      <c r="AL20" s="345"/>
      <c r="AM20" s="349">
        <v>650.9</v>
      </c>
      <c r="AN20" s="349">
        <v>651.20000000000005</v>
      </c>
      <c r="AO20" s="350">
        <v>605.6</v>
      </c>
      <c r="AP20" s="350">
        <v>605.79999999999995</v>
      </c>
      <c r="AQ20" s="370">
        <f t="shared" si="5"/>
        <v>628.375</v>
      </c>
      <c r="AR20" s="345"/>
      <c r="AS20" s="343">
        <v>660.2</v>
      </c>
      <c r="AT20" s="343">
        <v>660.4</v>
      </c>
      <c r="AU20" s="343"/>
      <c r="AV20" s="343"/>
      <c r="AW20" s="343"/>
      <c r="AX20" s="344"/>
      <c r="AY20" s="343"/>
      <c r="AZ20" s="343"/>
      <c r="BA20" s="343"/>
      <c r="BB20" s="343"/>
      <c r="BC20" s="343"/>
      <c r="BD20" s="344"/>
      <c r="BE20" s="343"/>
      <c r="BF20" s="343"/>
      <c r="BG20" s="343"/>
      <c r="BH20" s="343"/>
      <c r="BI20" s="343"/>
      <c r="BJ20" s="344"/>
      <c r="BK20" s="343"/>
      <c r="BL20" s="343"/>
      <c r="BM20" s="343"/>
      <c r="BN20" s="343"/>
      <c r="BO20" s="343"/>
      <c r="BP20" s="345"/>
      <c r="BQ20" s="343"/>
      <c r="BR20" s="343"/>
      <c r="BS20" s="343"/>
      <c r="BT20" s="343"/>
      <c r="BU20" s="343"/>
      <c r="BV20" s="345"/>
      <c r="BW20" s="343"/>
      <c r="BX20" s="343"/>
      <c r="BY20" s="343"/>
      <c r="BZ20" s="343"/>
    </row>
    <row r="21" spans="1:78" s="362" customFormat="1">
      <c r="A21" s="357">
        <v>20</v>
      </c>
      <c r="B21" s="357"/>
      <c r="C21" s="357"/>
      <c r="D21" s="357"/>
      <c r="E21" s="357"/>
      <c r="F21" s="357">
        <v>281.5</v>
      </c>
      <c r="G21" s="357"/>
      <c r="H21" s="357"/>
      <c r="I21" s="357">
        <v>304.7</v>
      </c>
      <c r="J21" s="357">
        <v>352.7</v>
      </c>
      <c r="K21" s="357">
        <v>388.7</v>
      </c>
      <c r="L21" s="357">
        <v>416.3</v>
      </c>
      <c r="M21" s="370">
        <f t="shared" si="0"/>
        <v>365.59999999999997</v>
      </c>
      <c r="N21" s="357"/>
      <c r="O21" s="358">
        <v>436.4</v>
      </c>
      <c r="P21" s="358">
        <v>434</v>
      </c>
      <c r="Q21" s="358">
        <v>463</v>
      </c>
      <c r="R21" s="358">
        <v>505.2</v>
      </c>
      <c r="S21" s="372">
        <f t="shared" si="1"/>
        <v>459.65000000000003</v>
      </c>
      <c r="T21" s="357"/>
      <c r="U21" s="357">
        <v>525.1</v>
      </c>
      <c r="V21" s="357">
        <v>532.70000000000005</v>
      </c>
      <c r="W21" s="357">
        <v>536.20000000000005</v>
      </c>
      <c r="X21" s="357">
        <v>589.20000000000005</v>
      </c>
      <c r="Y21" s="372">
        <f t="shared" si="2"/>
        <v>545.80000000000007</v>
      </c>
      <c r="Z21" s="357"/>
      <c r="AA21" s="357">
        <v>656.7</v>
      </c>
      <c r="AB21" s="357">
        <v>723.3</v>
      </c>
      <c r="AC21" s="357">
        <v>932.1</v>
      </c>
      <c r="AD21" s="357">
        <v>951.8</v>
      </c>
      <c r="AE21" s="372">
        <f t="shared" si="3"/>
        <v>815.97499999999991</v>
      </c>
      <c r="AF21" s="357"/>
      <c r="AG21" s="357">
        <v>963</v>
      </c>
      <c r="AH21" s="357">
        <v>930.5</v>
      </c>
      <c r="AI21" s="357">
        <v>960.7</v>
      </c>
      <c r="AJ21" s="357">
        <v>967.2</v>
      </c>
      <c r="AK21" s="372">
        <f t="shared" si="4"/>
        <v>955.34999999999991</v>
      </c>
      <c r="AL21" s="357"/>
      <c r="AM21" s="360">
        <v>1075.3</v>
      </c>
      <c r="AN21" s="360">
        <v>1081.4000000000001</v>
      </c>
      <c r="AO21" s="361">
        <v>1128.7</v>
      </c>
      <c r="AP21" s="361">
        <v>1133.4000000000001</v>
      </c>
      <c r="AQ21" s="372">
        <f t="shared" si="5"/>
        <v>1104.6999999999998</v>
      </c>
      <c r="AR21" s="357"/>
      <c r="AS21" s="357">
        <v>1127.8</v>
      </c>
      <c r="AT21" s="357">
        <v>1121.5</v>
      </c>
      <c r="AU21" s="357"/>
      <c r="AV21" s="357"/>
      <c r="AW21" s="357"/>
      <c r="AX21" s="344"/>
      <c r="AY21" s="357"/>
      <c r="AZ21" s="357"/>
      <c r="BA21" s="357"/>
      <c r="BB21" s="357"/>
      <c r="BC21" s="357"/>
      <c r="BD21" s="344"/>
      <c r="BE21" s="357"/>
      <c r="BF21" s="357"/>
      <c r="BG21" s="357"/>
      <c r="BH21" s="357"/>
      <c r="BI21" s="357"/>
      <c r="BJ21" s="344"/>
      <c r="BK21" s="357"/>
      <c r="BL21" s="357"/>
      <c r="BM21" s="357"/>
      <c r="BN21" s="357"/>
      <c r="BO21" s="357"/>
      <c r="BP21" s="345"/>
      <c r="BQ21" s="357"/>
      <c r="BR21" s="357"/>
      <c r="BS21" s="357"/>
      <c r="BT21" s="357"/>
      <c r="BU21" s="357"/>
      <c r="BV21" s="345"/>
      <c r="BW21" s="357"/>
      <c r="BX21" s="357"/>
      <c r="BY21" s="357"/>
      <c r="BZ21" s="357"/>
    </row>
    <row r="22" spans="1:78">
      <c r="A22" s="343">
        <v>21</v>
      </c>
      <c r="B22" s="343"/>
      <c r="C22" s="343"/>
      <c r="D22" s="343"/>
      <c r="E22" s="343"/>
      <c r="F22" s="343">
        <v>184.6</v>
      </c>
      <c r="G22" s="343"/>
      <c r="H22" s="345"/>
      <c r="I22" s="343">
        <v>189.9</v>
      </c>
      <c r="J22" s="343">
        <v>190.6</v>
      </c>
      <c r="K22" s="343">
        <v>227.8</v>
      </c>
      <c r="L22" s="343">
        <v>248.5</v>
      </c>
      <c r="M22" s="370">
        <f t="shared" si="0"/>
        <v>214.2</v>
      </c>
      <c r="N22" s="345"/>
      <c r="O22" s="347">
        <v>253.7</v>
      </c>
      <c r="P22" s="347">
        <v>254.3</v>
      </c>
      <c r="Q22" s="347">
        <v>273.10000000000002</v>
      </c>
      <c r="R22" s="347">
        <v>290</v>
      </c>
      <c r="S22" s="370">
        <f t="shared" si="1"/>
        <v>267.77499999999998</v>
      </c>
      <c r="T22" s="345"/>
      <c r="U22" s="343">
        <v>296.2</v>
      </c>
      <c r="V22" s="343">
        <v>307.89999999999998</v>
      </c>
      <c r="W22" s="343">
        <v>328.3</v>
      </c>
      <c r="X22" s="343">
        <v>371.8</v>
      </c>
      <c r="Y22" s="370">
        <f t="shared" si="2"/>
        <v>326.04999999999995</v>
      </c>
      <c r="Z22" s="345"/>
      <c r="AA22" s="343">
        <v>416</v>
      </c>
      <c r="AB22" s="343">
        <v>497</v>
      </c>
      <c r="AC22" s="343">
        <v>615.79999999999995</v>
      </c>
      <c r="AD22" s="343">
        <v>618.20000000000005</v>
      </c>
      <c r="AE22" s="370">
        <f t="shared" si="3"/>
        <v>536.75</v>
      </c>
      <c r="AF22" s="345"/>
      <c r="AG22" s="343">
        <v>589.20000000000005</v>
      </c>
      <c r="AH22" s="343">
        <v>634.4</v>
      </c>
      <c r="AI22" s="343">
        <v>596.5</v>
      </c>
      <c r="AJ22" s="343">
        <v>600.5</v>
      </c>
      <c r="AK22" s="370">
        <f t="shared" si="4"/>
        <v>605.15</v>
      </c>
      <c r="AL22" s="345"/>
      <c r="AM22" s="349">
        <v>659.7</v>
      </c>
      <c r="AN22" s="349">
        <v>662.5</v>
      </c>
      <c r="AO22" s="350">
        <v>666.2</v>
      </c>
      <c r="AP22" s="350">
        <v>668.5</v>
      </c>
      <c r="AQ22" s="370">
        <f t="shared" si="5"/>
        <v>664.22500000000002</v>
      </c>
      <c r="AR22" s="345"/>
      <c r="AS22" s="343">
        <v>653.6</v>
      </c>
      <c r="AT22" s="343">
        <v>655.20000000000005</v>
      </c>
      <c r="AU22" s="343"/>
      <c r="AV22" s="343"/>
      <c r="AW22" s="343"/>
      <c r="AX22" s="344"/>
      <c r="AY22" s="343"/>
      <c r="AZ22" s="343"/>
      <c r="BA22" s="343"/>
      <c r="BB22" s="343"/>
      <c r="BC22" s="343"/>
      <c r="BD22" s="344"/>
      <c r="BE22" s="343"/>
      <c r="BF22" s="343"/>
      <c r="BG22" s="343"/>
      <c r="BH22" s="343"/>
      <c r="BI22" s="343"/>
      <c r="BJ22" s="344"/>
      <c r="BK22" s="343"/>
      <c r="BL22" s="343"/>
      <c r="BM22" s="343"/>
      <c r="BN22" s="343"/>
      <c r="BO22" s="343"/>
      <c r="BP22" s="345"/>
      <c r="BQ22" s="343"/>
      <c r="BR22" s="343"/>
      <c r="BS22" s="343"/>
      <c r="BT22" s="343"/>
      <c r="BU22" s="343"/>
      <c r="BV22" s="345"/>
      <c r="BW22" s="343"/>
      <c r="BX22" s="343"/>
      <c r="BY22" s="343"/>
      <c r="BZ22" s="343"/>
    </row>
    <row r="23" spans="1:78">
      <c r="A23" s="343">
        <v>22</v>
      </c>
      <c r="B23" s="343"/>
      <c r="C23" s="343"/>
      <c r="D23" s="343"/>
      <c r="E23" s="343"/>
      <c r="F23" s="343">
        <v>108.4</v>
      </c>
      <c r="G23" s="343"/>
      <c r="H23" s="345"/>
      <c r="I23" s="343">
        <v>109.2</v>
      </c>
      <c r="J23" s="343">
        <v>109.3</v>
      </c>
      <c r="K23" s="343">
        <v>109.5</v>
      </c>
      <c r="L23" s="343">
        <v>109.7</v>
      </c>
      <c r="M23" s="370">
        <f t="shared" si="0"/>
        <v>109.425</v>
      </c>
      <c r="N23" s="345"/>
      <c r="O23" s="347">
        <v>111.9</v>
      </c>
      <c r="P23" s="347">
        <v>112.1</v>
      </c>
      <c r="Q23" s="347">
        <v>112.5</v>
      </c>
      <c r="R23" s="347">
        <v>117.4</v>
      </c>
      <c r="S23" s="370">
        <f t="shared" si="1"/>
        <v>113.47499999999999</v>
      </c>
      <c r="T23" s="345"/>
      <c r="U23" s="343">
        <v>122.4</v>
      </c>
      <c r="V23" s="343">
        <v>122.8</v>
      </c>
      <c r="W23" s="343">
        <v>123.4</v>
      </c>
      <c r="X23" s="343">
        <v>133.1</v>
      </c>
      <c r="Y23" s="370">
        <f t="shared" si="2"/>
        <v>125.42500000000001</v>
      </c>
      <c r="Z23" s="345"/>
      <c r="AA23" s="343">
        <v>149.30000000000001</v>
      </c>
      <c r="AB23" s="343">
        <v>164.9</v>
      </c>
      <c r="AC23" s="343">
        <v>190.8</v>
      </c>
      <c r="AD23" s="343">
        <v>193.8</v>
      </c>
      <c r="AE23" s="370">
        <f t="shared" si="3"/>
        <v>174.70000000000002</v>
      </c>
      <c r="AF23" s="345"/>
      <c r="AG23" s="343">
        <v>200.2</v>
      </c>
      <c r="AH23" s="343">
        <v>205.4</v>
      </c>
      <c r="AI23" s="343">
        <v>202.9</v>
      </c>
      <c r="AJ23" s="343">
        <v>208.9</v>
      </c>
      <c r="AK23" s="370">
        <f t="shared" si="4"/>
        <v>204.35</v>
      </c>
      <c r="AL23" s="345"/>
      <c r="AM23" s="349">
        <v>217.2</v>
      </c>
      <c r="AN23" s="349">
        <v>218.3</v>
      </c>
      <c r="AO23" s="350">
        <v>222.4</v>
      </c>
      <c r="AP23" s="350">
        <v>223.3</v>
      </c>
      <c r="AQ23" s="370">
        <f t="shared" si="5"/>
        <v>220.3</v>
      </c>
      <c r="AR23" s="345"/>
      <c r="AS23" s="343">
        <v>229.8</v>
      </c>
      <c r="AT23" s="343">
        <v>230.5</v>
      </c>
      <c r="AU23" s="343"/>
      <c r="AV23" s="343"/>
      <c r="AW23" s="343"/>
      <c r="AX23" s="344"/>
      <c r="AY23" s="343"/>
      <c r="AZ23" s="343"/>
      <c r="BA23" s="343"/>
      <c r="BB23" s="343"/>
      <c r="BC23" s="343"/>
      <c r="BD23" s="344"/>
      <c r="BE23" s="343"/>
      <c r="BF23" s="343"/>
      <c r="BG23" s="343"/>
      <c r="BH23" s="343"/>
      <c r="BI23" s="343"/>
      <c r="BJ23" s="344"/>
      <c r="BK23" s="343"/>
      <c r="BL23" s="343"/>
      <c r="BM23" s="343"/>
      <c r="BN23" s="343"/>
      <c r="BO23" s="343"/>
      <c r="BP23" s="345"/>
      <c r="BQ23" s="343"/>
      <c r="BR23" s="343"/>
      <c r="BS23" s="343"/>
      <c r="BT23" s="343"/>
      <c r="BU23" s="343"/>
      <c r="BV23" s="345"/>
      <c r="BW23" s="343"/>
      <c r="BX23" s="343"/>
      <c r="BY23" s="343"/>
      <c r="BZ23" s="343"/>
    </row>
    <row r="24" spans="1:78">
      <c r="A24" s="343">
        <v>23</v>
      </c>
      <c r="B24" s="343"/>
      <c r="C24" s="343"/>
      <c r="D24" s="343"/>
      <c r="E24" s="343"/>
      <c r="F24" s="343">
        <v>194.2</v>
      </c>
      <c r="G24" s="343"/>
      <c r="H24" s="345"/>
      <c r="I24" s="343">
        <v>193.7</v>
      </c>
      <c r="J24" s="343">
        <v>194.3</v>
      </c>
      <c r="K24" s="343">
        <v>187.8</v>
      </c>
      <c r="L24" s="343">
        <v>189.6</v>
      </c>
      <c r="M24" s="370">
        <f t="shared" si="0"/>
        <v>191.35</v>
      </c>
      <c r="N24" s="345"/>
      <c r="O24" s="347">
        <v>208.5</v>
      </c>
      <c r="P24" s="347">
        <v>209.2</v>
      </c>
      <c r="Q24" s="347">
        <v>209.7</v>
      </c>
      <c r="R24" s="347">
        <v>230</v>
      </c>
      <c r="S24" s="370">
        <f t="shared" si="1"/>
        <v>214.35</v>
      </c>
      <c r="T24" s="345"/>
      <c r="U24" s="343">
        <v>252.4</v>
      </c>
      <c r="V24" s="343">
        <v>252.8</v>
      </c>
      <c r="W24" s="343">
        <v>253.6</v>
      </c>
      <c r="X24" s="343">
        <v>278.5</v>
      </c>
      <c r="Y24" s="370">
        <f t="shared" si="2"/>
        <v>259.32500000000005</v>
      </c>
      <c r="Z24" s="345"/>
      <c r="AA24" s="343">
        <v>314.10000000000002</v>
      </c>
      <c r="AB24" s="343">
        <v>366.4</v>
      </c>
      <c r="AC24" s="343">
        <v>376.9</v>
      </c>
      <c r="AD24" s="343">
        <v>411.5</v>
      </c>
      <c r="AE24" s="370">
        <f t="shared" si="3"/>
        <v>367.22500000000002</v>
      </c>
      <c r="AF24" s="345"/>
      <c r="AG24" s="343">
        <v>418.7</v>
      </c>
      <c r="AH24" s="343">
        <v>419.9</v>
      </c>
      <c r="AI24" s="343">
        <v>423.7</v>
      </c>
      <c r="AJ24" s="343">
        <v>425.8</v>
      </c>
      <c r="AK24" s="370">
        <f t="shared" si="4"/>
        <v>422.02499999999998</v>
      </c>
      <c r="AL24" s="345"/>
      <c r="AM24" s="349">
        <v>436.4</v>
      </c>
      <c r="AN24" s="349">
        <v>437.7</v>
      </c>
      <c r="AO24" s="350">
        <v>459.7</v>
      </c>
      <c r="AP24" s="350">
        <v>461</v>
      </c>
      <c r="AQ24" s="370">
        <f t="shared" si="5"/>
        <v>448.7</v>
      </c>
      <c r="AR24" s="345"/>
      <c r="AS24" s="343">
        <v>505.1</v>
      </c>
      <c r="AT24" s="343">
        <v>506</v>
      </c>
      <c r="AU24" s="343"/>
      <c r="AV24" s="343"/>
      <c r="AW24" s="343"/>
      <c r="AX24" s="344"/>
      <c r="AY24" s="343"/>
      <c r="AZ24" s="343"/>
      <c r="BA24" s="343"/>
      <c r="BB24" s="343"/>
      <c r="BC24" s="343"/>
      <c r="BD24" s="344"/>
      <c r="BE24" s="343"/>
      <c r="BF24" s="343"/>
      <c r="BG24" s="343"/>
      <c r="BH24" s="343"/>
      <c r="BI24" s="343"/>
      <c r="BJ24" s="344"/>
      <c r="BK24" s="343"/>
      <c r="BL24" s="343"/>
      <c r="BM24" s="343"/>
      <c r="BN24" s="343"/>
      <c r="BO24" s="343"/>
      <c r="BP24" s="345"/>
      <c r="BQ24" s="343"/>
      <c r="BR24" s="343"/>
      <c r="BS24" s="343"/>
      <c r="BT24" s="343"/>
      <c r="BU24" s="343"/>
      <c r="BV24" s="345"/>
      <c r="BW24" s="343"/>
      <c r="BX24" s="343"/>
      <c r="BY24" s="343"/>
      <c r="BZ24" s="343"/>
    </row>
    <row r="25" spans="1:78">
      <c r="A25" s="343">
        <v>24</v>
      </c>
      <c r="B25" s="343"/>
      <c r="C25" s="343"/>
      <c r="D25" s="343"/>
      <c r="E25" s="343"/>
      <c r="F25" s="343">
        <v>170.6</v>
      </c>
      <c r="G25" s="343"/>
      <c r="H25" s="345"/>
      <c r="I25" s="343">
        <v>177.1</v>
      </c>
      <c r="J25" s="343">
        <v>185.3</v>
      </c>
      <c r="K25" s="343">
        <v>187.8</v>
      </c>
      <c r="L25" s="343">
        <v>189.4</v>
      </c>
      <c r="M25" s="370">
        <f t="shared" si="0"/>
        <v>184.9</v>
      </c>
      <c r="N25" s="345"/>
      <c r="O25" s="347">
        <v>204.6</v>
      </c>
      <c r="P25" s="347">
        <v>205.5</v>
      </c>
      <c r="Q25" s="347">
        <v>206.8</v>
      </c>
      <c r="R25" s="347">
        <v>215.3</v>
      </c>
      <c r="S25" s="370">
        <f t="shared" si="1"/>
        <v>208.05</v>
      </c>
      <c r="T25" s="345"/>
      <c r="U25" s="343">
        <v>226.9</v>
      </c>
      <c r="V25" s="343">
        <v>227.9</v>
      </c>
      <c r="W25" s="343">
        <v>229.9</v>
      </c>
      <c r="X25" s="343">
        <v>248.1</v>
      </c>
      <c r="Y25" s="370">
        <f t="shared" si="2"/>
        <v>233.20000000000002</v>
      </c>
      <c r="Z25" s="345"/>
      <c r="AA25" s="343">
        <v>281</v>
      </c>
      <c r="AB25" s="343">
        <v>320.7</v>
      </c>
      <c r="AC25" s="343">
        <v>363.2</v>
      </c>
      <c r="AD25" s="343">
        <v>365.4</v>
      </c>
      <c r="AE25" s="370">
        <f t="shared" si="3"/>
        <v>332.57500000000005</v>
      </c>
      <c r="AF25" s="345"/>
      <c r="AG25" s="343">
        <v>384.1</v>
      </c>
      <c r="AH25" s="343">
        <v>386.8</v>
      </c>
      <c r="AI25" s="343">
        <v>393</v>
      </c>
      <c r="AJ25" s="343">
        <v>398.4</v>
      </c>
      <c r="AK25" s="370">
        <f t="shared" si="4"/>
        <v>390.57500000000005</v>
      </c>
      <c r="AL25" s="345"/>
      <c r="AM25" s="349">
        <v>444.1</v>
      </c>
      <c r="AN25" s="349">
        <v>447.5</v>
      </c>
      <c r="AO25" s="350">
        <v>455</v>
      </c>
      <c r="AP25" s="350">
        <v>458.3</v>
      </c>
      <c r="AQ25" s="370">
        <f t="shared" si="5"/>
        <v>451.22499999999997</v>
      </c>
      <c r="AR25" s="345"/>
      <c r="AS25" s="343">
        <v>480.8</v>
      </c>
      <c r="AT25" s="343">
        <v>482.9</v>
      </c>
      <c r="AU25" s="343"/>
      <c r="AV25" s="343"/>
      <c r="AW25" s="343"/>
      <c r="AX25" s="344"/>
      <c r="AY25" s="343"/>
      <c r="AZ25" s="343"/>
      <c r="BA25" s="343"/>
      <c r="BB25" s="343"/>
      <c r="BC25" s="343"/>
      <c r="BD25" s="344"/>
      <c r="BE25" s="343"/>
      <c r="BF25" s="343"/>
      <c r="BG25" s="343"/>
      <c r="BH25" s="343"/>
      <c r="BI25" s="343"/>
      <c r="BJ25" s="344"/>
      <c r="BK25" s="343"/>
      <c r="BL25" s="343"/>
      <c r="BM25" s="343"/>
      <c r="BN25" s="343"/>
      <c r="BO25" s="343"/>
      <c r="BP25" s="345"/>
      <c r="BQ25" s="343"/>
      <c r="BR25" s="343"/>
      <c r="BS25" s="343"/>
      <c r="BT25" s="343"/>
      <c r="BU25" s="343"/>
      <c r="BV25" s="345"/>
      <c r="BW25" s="343"/>
      <c r="BX25" s="343"/>
      <c r="BY25" s="343"/>
      <c r="BZ25" s="343"/>
    </row>
    <row r="26" spans="1:78" s="356" customFormat="1">
      <c r="A26" s="351">
        <v>25</v>
      </c>
      <c r="B26" s="351"/>
      <c r="C26" s="351"/>
      <c r="D26" s="351"/>
      <c r="E26" s="351"/>
      <c r="F26" s="351">
        <v>217.5</v>
      </c>
      <c r="G26" s="351"/>
      <c r="H26" s="351"/>
      <c r="I26" s="351">
        <v>217.8</v>
      </c>
      <c r="J26" s="351">
        <v>217.8</v>
      </c>
      <c r="K26" s="351">
        <v>231.6</v>
      </c>
      <c r="L26" s="351">
        <v>231.7</v>
      </c>
      <c r="M26" s="370">
        <f t="shared" si="0"/>
        <v>224.72500000000002</v>
      </c>
      <c r="N26" s="351"/>
      <c r="O26" s="352">
        <v>271</v>
      </c>
      <c r="P26" s="352">
        <v>271.10000000000002</v>
      </c>
      <c r="Q26" s="352">
        <v>271.10000000000002</v>
      </c>
      <c r="R26" s="352">
        <v>299.89999999999998</v>
      </c>
      <c r="S26" s="371">
        <f t="shared" si="1"/>
        <v>278.27499999999998</v>
      </c>
      <c r="T26" s="351"/>
      <c r="U26" s="351">
        <v>343.6</v>
      </c>
      <c r="V26" s="351">
        <v>343.7</v>
      </c>
      <c r="W26" s="351">
        <v>343.8</v>
      </c>
      <c r="X26" s="351">
        <v>381.2</v>
      </c>
      <c r="Y26" s="371">
        <f t="shared" si="2"/>
        <v>353.07499999999999</v>
      </c>
      <c r="Z26" s="351"/>
      <c r="AA26" s="351">
        <v>471.9</v>
      </c>
      <c r="AB26" s="351">
        <v>622.5</v>
      </c>
      <c r="AC26" s="351">
        <v>762.2</v>
      </c>
      <c r="AD26" s="351">
        <v>828</v>
      </c>
      <c r="AE26" s="371">
        <f t="shared" si="3"/>
        <v>671.15000000000009</v>
      </c>
      <c r="AF26" s="351"/>
      <c r="AG26" s="351">
        <v>971.2</v>
      </c>
      <c r="AH26" s="351">
        <v>866.9</v>
      </c>
      <c r="AI26" s="351">
        <v>914.9</v>
      </c>
      <c r="AJ26" s="351">
        <v>959.8</v>
      </c>
      <c r="AK26" s="371">
        <f t="shared" si="4"/>
        <v>928.2</v>
      </c>
      <c r="AL26" s="351"/>
      <c r="AM26" s="354">
        <v>1085.8</v>
      </c>
      <c r="AN26" s="354">
        <v>1086</v>
      </c>
      <c r="AO26" s="355">
        <v>1037.8</v>
      </c>
      <c r="AP26" s="355">
        <v>1037.9000000000001</v>
      </c>
      <c r="AQ26" s="371">
        <f t="shared" si="5"/>
        <v>1061.875</v>
      </c>
      <c r="AR26" s="351"/>
      <c r="AS26" s="351">
        <v>1039</v>
      </c>
      <c r="AT26" s="351">
        <v>1039.2</v>
      </c>
      <c r="AU26" s="351"/>
      <c r="AV26" s="351"/>
      <c r="AW26" s="351"/>
      <c r="AX26" s="344"/>
      <c r="AY26" s="351"/>
      <c r="AZ26" s="351"/>
      <c r="BA26" s="351"/>
      <c r="BB26" s="351"/>
      <c r="BC26" s="351"/>
      <c r="BD26" s="344"/>
      <c r="BE26" s="351"/>
      <c r="BF26" s="351"/>
      <c r="BG26" s="351"/>
      <c r="BH26" s="351"/>
      <c r="BI26" s="351"/>
      <c r="BJ26" s="344"/>
      <c r="BK26" s="351"/>
      <c r="BL26" s="351"/>
      <c r="BM26" s="351"/>
      <c r="BN26" s="351"/>
      <c r="BO26" s="351"/>
      <c r="BP26" s="345"/>
      <c r="BQ26" s="351"/>
      <c r="BR26" s="351"/>
      <c r="BS26" s="351"/>
      <c r="BT26" s="351"/>
      <c r="BU26" s="351"/>
      <c r="BV26" s="345"/>
      <c r="BW26" s="351"/>
      <c r="BX26" s="351"/>
      <c r="BY26" s="351"/>
      <c r="BZ26" s="351"/>
    </row>
    <row r="27" spans="1:78">
      <c r="A27" s="343">
        <v>26</v>
      </c>
      <c r="B27" s="343"/>
      <c r="C27" s="343"/>
      <c r="D27" s="343"/>
      <c r="E27" s="343"/>
      <c r="F27" s="343">
        <v>197.9</v>
      </c>
      <c r="G27" s="343"/>
      <c r="H27" s="345"/>
      <c r="I27" s="343">
        <v>200.1</v>
      </c>
      <c r="J27" s="343">
        <v>200.4</v>
      </c>
      <c r="K27" s="343">
        <v>215</v>
      </c>
      <c r="L27" s="343">
        <v>215.5</v>
      </c>
      <c r="M27" s="370">
        <f t="shared" si="0"/>
        <v>207.75</v>
      </c>
      <c r="N27" s="345"/>
      <c r="O27" s="347">
        <v>235.6</v>
      </c>
      <c r="P27" s="347">
        <v>236</v>
      </c>
      <c r="Q27" s="347">
        <v>236.5</v>
      </c>
      <c r="R27" s="347">
        <v>238.6</v>
      </c>
      <c r="S27" s="370">
        <f t="shared" si="1"/>
        <v>236.67500000000001</v>
      </c>
      <c r="T27" s="345"/>
      <c r="U27" s="343">
        <v>270.39999999999998</v>
      </c>
      <c r="V27" s="343">
        <v>270.8</v>
      </c>
      <c r="W27" s="343">
        <v>271.60000000000002</v>
      </c>
      <c r="X27" s="343">
        <v>286.60000000000002</v>
      </c>
      <c r="Y27" s="370">
        <f t="shared" si="2"/>
        <v>274.85000000000002</v>
      </c>
      <c r="Z27" s="345"/>
      <c r="AA27" s="343">
        <v>352.5</v>
      </c>
      <c r="AB27" s="343">
        <v>411.4</v>
      </c>
      <c r="AC27" s="343">
        <v>460.4</v>
      </c>
      <c r="AD27" s="343">
        <v>458.2</v>
      </c>
      <c r="AE27" s="370">
        <f t="shared" si="3"/>
        <v>420.625</v>
      </c>
      <c r="AF27" s="345"/>
      <c r="AG27" s="343">
        <v>478.3</v>
      </c>
      <c r="AH27" s="343">
        <v>503.7</v>
      </c>
      <c r="AI27" s="343">
        <v>484.2</v>
      </c>
      <c r="AJ27" s="343">
        <v>533</v>
      </c>
      <c r="AK27" s="370">
        <f t="shared" si="4"/>
        <v>499.8</v>
      </c>
      <c r="AL27" s="345"/>
      <c r="AM27" s="349">
        <v>477.9</v>
      </c>
      <c r="AN27" s="349">
        <v>479.3</v>
      </c>
      <c r="AO27" s="350">
        <v>524.5</v>
      </c>
      <c r="AP27" s="350">
        <v>525.79999999999995</v>
      </c>
      <c r="AQ27" s="370">
        <f t="shared" si="5"/>
        <v>501.875</v>
      </c>
      <c r="AR27" s="345"/>
      <c r="AS27" s="343">
        <v>541.1</v>
      </c>
      <c r="AT27" s="343">
        <v>542</v>
      </c>
      <c r="AU27" s="343"/>
      <c r="AV27" s="343"/>
      <c r="AW27" s="343"/>
      <c r="AX27" s="344"/>
      <c r="AY27" s="343"/>
      <c r="AZ27" s="343"/>
      <c r="BA27" s="343"/>
      <c r="BB27" s="343"/>
      <c r="BC27" s="343"/>
      <c r="BD27" s="344"/>
      <c r="BE27" s="343"/>
      <c r="BF27" s="343"/>
      <c r="BG27" s="343"/>
      <c r="BH27" s="343"/>
      <c r="BI27" s="343"/>
      <c r="BJ27" s="344"/>
      <c r="BK27" s="343"/>
      <c r="BL27" s="343"/>
      <c r="BM27" s="343"/>
      <c r="BN27" s="343"/>
      <c r="BO27" s="343"/>
      <c r="BP27" s="345"/>
      <c r="BQ27" s="343"/>
      <c r="BR27" s="343"/>
      <c r="BS27" s="343"/>
      <c r="BT27" s="343"/>
      <c r="BU27" s="343"/>
      <c r="BV27" s="345"/>
      <c r="BW27" s="343"/>
      <c r="BX27" s="343"/>
      <c r="BY27" s="343"/>
      <c r="BZ27" s="343"/>
    </row>
    <row r="28" spans="1:78">
      <c r="A28" s="343">
        <v>27</v>
      </c>
      <c r="B28" s="343"/>
      <c r="C28" s="343"/>
      <c r="D28" s="343"/>
      <c r="E28" s="343"/>
      <c r="F28" s="343">
        <v>155.9</v>
      </c>
      <c r="G28" s="343"/>
      <c r="H28" s="345"/>
      <c r="I28" s="343">
        <v>156.9</v>
      </c>
      <c r="J28" s="343">
        <v>157</v>
      </c>
      <c r="K28" s="343">
        <v>157.4</v>
      </c>
      <c r="L28" s="343">
        <v>157.69999999999999</v>
      </c>
      <c r="M28" s="370">
        <f t="shared" si="0"/>
        <v>157.25</v>
      </c>
      <c r="N28" s="345"/>
      <c r="O28" s="347">
        <v>169</v>
      </c>
      <c r="P28" s="347">
        <v>169.1</v>
      </c>
      <c r="Q28" s="347">
        <v>169.3</v>
      </c>
      <c r="R28" s="347">
        <v>173.7</v>
      </c>
      <c r="S28" s="370">
        <f t="shared" si="1"/>
        <v>170.27500000000001</v>
      </c>
      <c r="T28" s="345"/>
      <c r="U28" s="343">
        <v>199</v>
      </c>
      <c r="V28" s="343">
        <v>199.1</v>
      </c>
      <c r="W28" s="343">
        <v>199.5</v>
      </c>
      <c r="X28" s="343">
        <v>221.3</v>
      </c>
      <c r="Y28" s="370">
        <f t="shared" si="2"/>
        <v>204.72500000000002</v>
      </c>
      <c r="Z28" s="345"/>
      <c r="AA28" s="343">
        <v>260.60000000000002</v>
      </c>
      <c r="AB28" s="343">
        <v>274.3</v>
      </c>
      <c r="AC28" s="343">
        <v>414.4</v>
      </c>
      <c r="AD28" s="343">
        <v>414.8</v>
      </c>
      <c r="AE28" s="370">
        <f t="shared" si="3"/>
        <v>341.02500000000003</v>
      </c>
      <c r="AF28" s="345"/>
      <c r="AG28" s="343">
        <v>490.6</v>
      </c>
      <c r="AH28" s="343">
        <v>491.1</v>
      </c>
      <c r="AI28" s="343">
        <v>460.9</v>
      </c>
      <c r="AJ28" s="343">
        <v>509.9</v>
      </c>
      <c r="AK28" s="370">
        <f t="shared" si="4"/>
        <v>488.125</v>
      </c>
      <c r="AL28" s="345"/>
      <c r="AM28" s="349">
        <v>509.9</v>
      </c>
      <c r="AN28" s="349">
        <v>510.4</v>
      </c>
      <c r="AO28" s="350">
        <v>515.79999999999995</v>
      </c>
      <c r="AP28" s="350">
        <v>516.29999999999995</v>
      </c>
      <c r="AQ28" s="370">
        <f t="shared" si="5"/>
        <v>513.09999999999991</v>
      </c>
      <c r="AR28" s="345"/>
      <c r="AS28" s="343">
        <v>534.1</v>
      </c>
      <c r="AT28" s="343">
        <v>534.5</v>
      </c>
      <c r="AU28" s="343"/>
      <c r="AV28" s="343"/>
      <c r="AW28" s="343"/>
      <c r="AX28" s="344"/>
      <c r="AY28" s="343"/>
      <c r="AZ28" s="343"/>
      <c r="BA28" s="343"/>
      <c r="BB28" s="343"/>
      <c r="BC28" s="343"/>
      <c r="BD28" s="344"/>
      <c r="BE28" s="343"/>
      <c r="BF28" s="343"/>
      <c r="BG28" s="343"/>
      <c r="BH28" s="343"/>
      <c r="BI28" s="343"/>
      <c r="BJ28" s="344"/>
      <c r="BK28" s="343"/>
      <c r="BL28" s="343"/>
      <c r="BM28" s="343"/>
      <c r="BN28" s="343"/>
      <c r="BO28" s="343"/>
      <c r="BP28" s="345"/>
      <c r="BQ28" s="343"/>
      <c r="BR28" s="343"/>
      <c r="BS28" s="343"/>
      <c r="BT28" s="343"/>
      <c r="BU28" s="343"/>
      <c r="BV28" s="345"/>
      <c r="BW28" s="343"/>
      <c r="BX28" s="343"/>
      <c r="BY28" s="343"/>
      <c r="BZ28" s="343"/>
    </row>
    <row r="29" spans="1:78">
      <c r="A29" s="343">
        <v>28</v>
      </c>
      <c r="B29" s="343"/>
      <c r="C29" s="343"/>
      <c r="D29" s="343"/>
      <c r="E29" s="343"/>
      <c r="F29" s="343">
        <v>166.3</v>
      </c>
      <c r="G29" s="343"/>
      <c r="H29" s="345"/>
      <c r="I29" s="343">
        <v>169</v>
      </c>
      <c r="J29" s="343">
        <v>169.4</v>
      </c>
      <c r="K29" s="343">
        <v>181.6</v>
      </c>
      <c r="L29" s="343">
        <v>182.2</v>
      </c>
      <c r="M29" s="370">
        <f t="shared" si="0"/>
        <v>175.55</v>
      </c>
      <c r="N29" s="345"/>
      <c r="O29" s="347">
        <v>187.7</v>
      </c>
      <c r="P29" s="347">
        <v>188.3</v>
      </c>
      <c r="Q29" s="347">
        <v>190.2</v>
      </c>
      <c r="R29" s="347">
        <v>201.4</v>
      </c>
      <c r="S29" s="370">
        <f t="shared" si="1"/>
        <v>191.9</v>
      </c>
      <c r="T29" s="345"/>
      <c r="U29" s="343">
        <v>209.9</v>
      </c>
      <c r="V29" s="343">
        <v>216</v>
      </c>
      <c r="W29" s="343">
        <v>217.4</v>
      </c>
      <c r="X29" s="343">
        <v>241.8</v>
      </c>
      <c r="Y29" s="370">
        <f t="shared" si="2"/>
        <v>221.27499999999998</v>
      </c>
      <c r="Z29" s="345"/>
      <c r="AA29" s="343">
        <v>268.5</v>
      </c>
      <c r="AB29" s="343">
        <v>302.8</v>
      </c>
      <c r="AC29" s="343">
        <v>333.2</v>
      </c>
      <c r="AD29" s="343">
        <v>334</v>
      </c>
      <c r="AE29" s="370">
        <f t="shared" si="3"/>
        <v>309.625</v>
      </c>
      <c r="AF29" s="345"/>
      <c r="AG29" s="343">
        <v>359.4</v>
      </c>
      <c r="AH29" s="343">
        <v>365.7</v>
      </c>
      <c r="AI29" s="343">
        <v>372.5</v>
      </c>
      <c r="AJ29" s="343">
        <v>376.2</v>
      </c>
      <c r="AK29" s="370">
        <f t="shared" si="4"/>
        <v>368.45</v>
      </c>
      <c r="AL29" s="345"/>
      <c r="AM29" s="349">
        <v>407.2</v>
      </c>
      <c r="AN29" s="349">
        <v>411.5</v>
      </c>
      <c r="AO29" s="350">
        <v>410.1</v>
      </c>
      <c r="AP29" s="350">
        <v>412.8</v>
      </c>
      <c r="AQ29" s="370">
        <f t="shared" si="5"/>
        <v>410.40000000000003</v>
      </c>
      <c r="AR29" s="345"/>
      <c r="AS29" s="343">
        <v>409.3</v>
      </c>
      <c r="AT29" s="343">
        <v>417.5</v>
      </c>
      <c r="AU29" s="343"/>
      <c r="AV29" s="343"/>
      <c r="AW29" s="343"/>
      <c r="AX29" s="344"/>
      <c r="AY29" s="343"/>
      <c r="AZ29" s="343"/>
      <c r="BA29" s="343"/>
      <c r="BB29" s="343"/>
      <c r="BC29" s="343"/>
      <c r="BD29" s="344"/>
      <c r="BE29" s="343"/>
      <c r="BF29" s="343"/>
      <c r="BG29" s="343"/>
      <c r="BH29" s="343"/>
      <c r="BI29" s="343"/>
      <c r="BJ29" s="344"/>
      <c r="BK29" s="343"/>
      <c r="BL29" s="343"/>
      <c r="BM29" s="343"/>
      <c r="BN29" s="343"/>
      <c r="BO29" s="343"/>
      <c r="BP29" s="345"/>
      <c r="BQ29" s="343"/>
      <c r="BR29" s="343"/>
      <c r="BS29" s="343"/>
      <c r="BT29" s="343"/>
      <c r="BU29" s="343"/>
      <c r="BV29" s="345"/>
      <c r="BW29" s="343"/>
      <c r="BX29" s="343"/>
      <c r="BY29" s="343"/>
      <c r="BZ29" s="343"/>
    </row>
    <row r="30" spans="1:78">
      <c r="A30" s="343">
        <v>29</v>
      </c>
      <c r="B30" s="343"/>
      <c r="C30" s="343"/>
      <c r="D30" s="343"/>
      <c r="E30" s="343"/>
      <c r="F30" s="343">
        <v>210.2</v>
      </c>
      <c r="G30" s="343"/>
      <c r="H30" s="345"/>
      <c r="I30" s="343">
        <v>211.8</v>
      </c>
      <c r="J30" s="343">
        <v>212.1</v>
      </c>
      <c r="K30" s="343">
        <v>237.7</v>
      </c>
      <c r="L30" s="343">
        <v>238.1</v>
      </c>
      <c r="M30" s="370">
        <f t="shared" si="0"/>
        <v>224.92499999999998</v>
      </c>
      <c r="N30" s="345"/>
      <c r="O30" s="347">
        <v>261.2</v>
      </c>
      <c r="P30" s="347">
        <v>261.5</v>
      </c>
      <c r="Q30" s="347">
        <v>264.5</v>
      </c>
      <c r="R30" s="347">
        <v>270.5</v>
      </c>
      <c r="S30" s="370">
        <f t="shared" si="1"/>
        <v>264.42500000000001</v>
      </c>
      <c r="T30" s="345"/>
      <c r="U30" s="343">
        <v>294.10000000000002</v>
      </c>
      <c r="V30" s="343">
        <v>294.5</v>
      </c>
      <c r="W30" s="343">
        <v>295.2</v>
      </c>
      <c r="X30" s="343">
        <v>320.89999999999998</v>
      </c>
      <c r="Y30" s="370">
        <f t="shared" si="2"/>
        <v>301.17499999999995</v>
      </c>
      <c r="Z30" s="345"/>
      <c r="AA30" s="343">
        <v>354.8</v>
      </c>
      <c r="AB30" s="343">
        <v>400.6</v>
      </c>
      <c r="AC30" s="343">
        <v>403</v>
      </c>
      <c r="AD30" s="343">
        <v>403.8</v>
      </c>
      <c r="AE30" s="370">
        <f t="shared" si="3"/>
        <v>390.55</v>
      </c>
      <c r="AF30" s="345"/>
      <c r="AG30" s="343">
        <v>410.3</v>
      </c>
      <c r="AH30" s="343">
        <v>411.2</v>
      </c>
      <c r="AI30" s="343">
        <v>537.4</v>
      </c>
      <c r="AJ30" s="343">
        <v>539.29999999999995</v>
      </c>
      <c r="AK30" s="370">
        <f t="shared" si="4"/>
        <v>474.55</v>
      </c>
      <c r="AL30" s="345"/>
      <c r="AM30" s="349">
        <v>596.70000000000005</v>
      </c>
      <c r="AN30" s="349">
        <v>597.9</v>
      </c>
      <c r="AO30" s="350">
        <v>600.70000000000005</v>
      </c>
      <c r="AP30" s="350">
        <v>601.79999999999995</v>
      </c>
      <c r="AQ30" s="370">
        <f t="shared" si="5"/>
        <v>599.27499999999998</v>
      </c>
      <c r="AR30" s="345"/>
      <c r="AS30" s="343">
        <v>609.5</v>
      </c>
      <c r="AT30" s="343">
        <v>610.20000000000005</v>
      </c>
      <c r="AU30" s="343"/>
      <c r="AV30" s="343"/>
      <c r="AW30" s="343"/>
      <c r="AX30" s="344"/>
      <c r="AY30" s="343"/>
      <c r="AZ30" s="343"/>
      <c r="BA30" s="343"/>
      <c r="BB30" s="343"/>
      <c r="BC30" s="343"/>
      <c r="BD30" s="344"/>
      <c r="BE30" s="343"/>
      <c r="BF30" s="343"/>
      <c r="BG30" s="343"/>
      <c r="BH30" s="343"/>
      <c r="BI30" s="343"/>
      <c r="BJ30" s="344"/>
      <c r="BK30" s="343"/>
      <c r="BL30" s="343"/>
      <c r="BM30" s="343"/>
      <c r="BN30" s="343"/>
      <c r="BO30" s="343"/>
      <c r="BP30" s="345"/>
      <c r="BQ30" s="343"/>
      <c r="BR30" s="343"/>
      <c r="BS30" s="343"/>
      <c r="BT30" s="343"/>
      <c r="BU30" s="343"/>
      <c r="BV30" s="345"/>
      <c r="BW30" s="343"/>
      <c r="BX30" s="343"/>
      <c r="BY30" s="343"/>
      <c r="BZ30" s="343"/>
    </row>
    <row r="31" spans="1:78" s="362" customFormat="1">
      <c r="A31" s="357">
        <v>39</v>
      </c>
      <c r="B31" s="357"/>
      <c r="C31" s="357"/>
      <c r="D31" s="357"/>
      <c r="E31" s="357"/>
      <c r="F31" s="357">
        <v>234.3</v>
      </c>
      <c r="G31" s="357"/>
      <c r="H31" s="357"/>
      <c r="I31" s="357">
        <v>251.6</v>
      </c>
      <c r="J31" s="357">
        <v>255.7</v>
      </c>
      <c r="K31" s="357">
        <v>259.39999999999998</v>
      </c>
      <c r="L31" s="357">
        <v>264.5</v>
      </c>
      <c r="M31" s="370">
        <f t="shared" si="0"/>
        <v>257.79999999999995</v>
      </c>
      <c r="N31" s="357"/>
      <c r="O31" s="357">
        <v>283.5</v>
      </c>
      <c r="P31" s="357">
        <v>285.5</v>
      </c>
      <c r="Q31" s="357">
        <v>290.89999999999998</v>
      </c>
      <c r="R31" s="357">
        <v>302.10000000000002</v>
      </c>
      <c r="S31" s="372">
        <f t="shared" si="1"/>
        <v>290.5</v>
      </c>
      <c r="T31" s="357"/>
      <c r="U31" s="357">
        <v>323.10000000000002</v>
      </c>
      <c r="V31" s="357">
        <v>329.7</v>
      </c>
      <c r="W31" s="357">
        <v>337.1</v>
      </c>
      <c r="X31" s="357">
        <v>342.6</v>
      </c>
      <c r="Y31" s="372">
        <f t="shared" si="2"/>
        <v>333.125</v>
      </c>
      <c r="Z31" s="357"/>
      <c r="AA31" s="357">
        <v>380.3</v>
      </c>
      <c r="AB31" s="357">
        <v>399.9</v>
      </c>
      <c r="AC31" s="357">
        <v>420.3</v>
      </c>
      <c r="AD31" s="357">
        <v>429.7</v>
      </c>
      <c r="AE31" s="372">
        <f t="shared" si="3"/>
        <v>407.55</v>
      </c>
      <c r="AF31" s="357"/>
      <c r="AG31" s="357">
        <v>486.1</v>
      </c>
      <c r="AH31" s="357">
        <v>493.5</v>
      </c>
      <c r="AI31" s="357">
        <v>510.1</v>
      </c>
      <c r="AJ31" s="357">
        <v>524.1</v>
      </c>
      <c r="AK31" s="372">
        <f t="shared" si="4"/>
        <v>503.45000000000005</v>
      </c>
      <c r="AL31" s="357"/>
      <c r="AM31" s="357">
        <v>607.9</v>
      </c>
      <c r="AN31" s="357">
        <v>618.6</v>
      </c>
      <c r="AO31" s="357">
        <v>628.1</v>
      </c>
      <c r="AP31" s="357">
        <v>637.79999999999995</v>
      </c>
      <c r="AQ31" s="372">
        <f t="shared" si="5"/>
        <v>623.09999999999991</v>
      </c>
      <c r="AR31" s="357"/>
      <c r="AS31" s="357">
        <v>703.7</v>
      </c>
      <c r="AT31" s="357">
        <v>709.7</v>
      </c>
      <c r="AU31" s="357"/>
      <c r="AV31" s="357"/>
      <c r="AW31" s="357"/>
      <c r="AX31" s="344"/>
      <c r="AY31" s="357"/>
      <c r="AZ31" s="357"/>
      <c r="BA31" s="357"/>
      <c r="BB31" s="357"/>
      <c r="BC31" s="357"/>
      <c r="BD31" s="344"/>
      <c r="BE31" s="357"/>
      <c r="BF31" s="357"/>
      <c r="BG31" s="357"/>
      <c r="BH31" s="357"/>
      <c r="BI31" s="357"/>
      <c r="BJ31" s="344"/>
      <c r="BK31" s="357"/>
      <c r="BL31" s="357"/>
      <c r="BM31" s="357"/>
      <c r="BN31" s="357"/>
      <c r="BO31" s="357"/>
      <c r="BP31" s="345"/>
      <c r="BQ31" s="357"/>
      <c r="BR31" s="357"/>
      <c r="BS31" s="357"/>
      <c r="BT31" s="357"/>
      <c r="BU31" s="357"/>
      <c r="BV31" s="345"/>
      <c r="BW31" s="357"/>
      <c r="BX31" s="357"/>
      <c r="BY31" s="357"/>
      <c r="BZ31" s="357"/>
    </row>
    <row r="32" spans="1:78">
      <c r="A32" s="343" t="s">
        <v>3765</v>
      </c>
      <c r="B32" s="343"/>
      <c r="C32" s="343"/>
      <c r="D32" s="343"/>
      <c r="E32" s="343"/>
      <c r="F32" s="343">
        <v>190.4</v>
      </c>
      <c r="G32" s="343"/>
      <c r="H32" s="345"/>
      <c r="I32" s="343">
        <v>199.6</v>
      </c>
      <c r="J32" s="343">
        <v>209.9</v>
      </c>
      <c r="K32" s="343">
        <v>219.5</v>
      </c>
      <c r="L32" s="343">
        <v>227</v>
      </c>
      <c r="M32" s="370">
        <f t="shared" si="0"/>
        <v>214</v>
      </c>
      <c r="N32" s="345"/>
      <c r="O32" s="343">
        <v>241</v>
      </c>
      <c r="P32" s="343">
        <v>241.6</v>
      </c>
      <c r="Q32" s="343">
        <v>247.6</v>
      </c>
      <c r="R32" s="343">
        <v>260.3</v>
      </c>
      <c r="S32" s="370">
        <f t="shared" si="1"/>
        <v>247.625</v>
      </c>
      <c r="T32" s="345"/>
      <c r="U32" s="343">
        <v>279.5</v>
      </c>
      <c r="V32" s="343">
        <v>282.3</v>
      </c>
      <c r="W32" s="343">
        <v>284.39999999999998</v>
      </c>
      <c r="X32" s="343">
        <v>313.3</v>
      </c>
      <c r="Y32" s="370">
        <f t="shared" si="2"/>
        <v>289.875</v>
      </c>
      <c r="Z32" s="345"/>
      <c r="AA32" s="343">
        <v>368.3</v>
      </c>
      <c r="AB32" s="343">
        <v>447.9</v>
      </c>
      <c r="AC32" s="343">
        <v>523</v>
      </c>
      <c r="AD32" s="343">
        <v>521.9</v>
      </c>
      <c r="AE32" s="370">
        <f t="shared" si="3"/>
        <v>465.27499999999998</v>
      </c>
      <c r="AF32" s="345"/>
      <c r="AG32" s="343">
        <v>556.4</v>
      </c>
      <c r="AH32" s="343">
        <v>548.5</v>
      </c>
      <c r="AI32" s="343">
        <v>543.4</v>
      </c>
      <c r="AJ32" s="343">
        <v>551.1</v>
      </c>
      <c r="AK32" s="370">
        <f t="shared" si="4"/>
        <v>549.85</v>
      </c>
      <c r="AL32" s="345"/>
      <c r="AM32" s="343">
        <v>587</v>
      </c>
      <c r="AN32" s="343">
        <v>602.79999999999995</v>
      </c>
      <c r="AO32" s="343">
        <v>597</v>
      </c>
      <c r="AP32" s="343">
        <v>603.20000000000005</v>
      </c>
      <c r="AQ32" s="370">
        <f t="shared" si="5"/>
        <v>597.5</v>
      </c>
      <c r="AR32" s="345"/>
      <c r="AS32" s="343">
        <v>606.6</v>
      </c>
      <c r="AT32" s="343">
        <v>612.1</v>
      </c>
      <c r="AU32" s="343"/>
      <c r="AV32" s="343"/>
      <c r="AW32" s="343"/>
      <c r="AX32" s="344"/>
      <c r="AY32" s="343"/>
      <c r="AZ32" s="343"/>
      <c r="BA32" s="343"/>
      <c r="BB32" s="343"/>
      <c r="BC32" s="343"/>
      <c r="BD32" s="344"/>
      <c r="BE32" s="343"/>
      <c r="BF32" s="343"/>
      <c r="BG32" s="343"/>
      <c r="BH32" s="343"/>
      <c r="BI32" s="343"/>
      <c r="BJ32" s="344"/>
      <c r="BK32" s="343"/>
      <c r="BL32" s="343"/>
      <c r="BM32" s="343"/>
      <c r="BN32" s="343"/>
      <c r="BO32" s="343"/>
      <c r="BP32" s="345"/>
      <c r="BQ32" s="343"/>
      <c r="BR32" s="343"/>
      <c r="BS32" s="343"/>
      <c r="BT32" s="343"/>
      <c r="BU32" s="343"/>
      <c r="BV32" s="345"/>
      <c r="BW32" s="343"/>
      <c r="BX32" s="343"/>
      <c r="BY32" s="343"/>
      <c r="BZ32" s="343"/>
    </row>
    <row r="33" spans="1:78">
      <c r="A33" s="343"/>
      <c r="B33" s="343"/>
      <c r="C33" s="343"/>
      <c r="D33" s="343"/>
      <c r="E33" s="343"/>
      <c r="F33" s="343"/>
      <c r="G33" s="343"/>
      <c r="H33" s="345"/>
      <c r="I33" s="343"/>
      <c r="J33" s="343"/>
      <c r="K33" s="343"/>
      <c r="L33" s="343"/>
      <c r="M33" s="343"/>
      <c r="N33" s="345"/>
      <c r="O33" s="343"/>
      <c r="P33" s="343"/>
      <c r="Q33" s="343"/>
      <c r="R33" s="343"/>
      <c r="S33" s="343"/>
      <c r="T33" s="345"/>
      <c r="U33" s="343"/>
      <c r="V33" s="343"/>
      <c r="W33" s="343"/>
      <c r="X33" s="343"/>
      <c r="Y33" s="343"/>
      <c r="Z33" s="345"/>
      <c r="AA33" s="343"/>
      <c r="AB33" s="343"/>
      <c r="AC33" s="343"/>
      <c r="AD33" s="343"/>
      <c r="AE33" s="343"/>
      <c r="AF33" s="345"/>
      <c r="AG33" s="343"/>
      <c r="AH33" s="343"/>
      <c r="AI33" s="343"/>
      <c r="AJ33" s="343"/>
      <c r="AK33" s="343"/>
      <c r="AL33" s="345"/>
      <c r="AM33" s="343"/>
      <c r="AN33" s="343"/>
      <c r="AO33" s="343"/>
      <c r="AP33" s="343"/>
      <c r="AQ33" s="343"/>
      <c r="AR33" s="345"/>
      <c r="AS33" s="343"/>
      <c r="AT33" s="343"/>
      <c r="AU33" s="343"/>
      <c r="AV33" s="343"/>
      <c r="AW33" s="343"/>
      <c r="AX33" s="344"/>
      <c r="AY33" s="343"/>
      <c r="AZ33" s="343"/>
      <c r="BA33" s="343"/>
      <c r="BB33" s="343"/>
      <c r="BC33" s="343"/>
      <c r="BD33" s="344"/>
      <c r="BE33" s="343"/>
      <c r="BF33" s="343"/>
      <c r="BG33" s="343"/>
      <c r="BH33" s="343"/>
      <c r="BI33" s="343"/>
      <c r="BJ33" s="344"/>
      <c r="BK33" s="343"/>
      <c r="BL33" s="343"/>
      <c r="BM33" s="343"/>
      <c r="BN33" s="343"/>
      <c r="BO33" s="343"/>
      <c r="BP33" s="345"/>
      <c r="BQ33" s="343"/>
      <c r="BR33" s="343"/>
      <c r="BS33" s="343"/>
      <c r="BT33" s="343"/>
      <c r="BU33" s="343"/>
      <c r="BV33" s="345"/>
      <c r="BW33" s="343"/>
      <c r="BX33" s="343"/>
      <c r="BY33" s="343"/>
      <c r="BZ33" s="343"/>
    </row>
    <row r="34" spans="1:78">
      <c r="A34" s="518"/>
      <c r="B34" s="518"/>
      <c r="C34" s="518"/>
      <c r="D34" s="518"/>
      <c r="E34" s="518"/>
      <c r="F34" s="518"/>
      <c r="G34" s="518"/>
      <c r="H34" s="519"/>
      <c r="I34" s="518"/>
      <c r="J34" s="518"/>
      <c r="K34" s="518"/>
      <c r="L34" s="518"/>
      <c r="M34" s="518"/>
      <c r="N34" s="519"/>
      <c r="O34" s="518"/>
      <c r="P34" s="518"/>
      <c r="Q34" s="518"/>
      <c r="R34" s="518"/>
      <c r="S34" s="518"/>
      <c r="T34" s="519"/>
      <c r="U34" s="518"/>
      <c r="V34" s="518"/>
      <c r="W34" s="518"/>
      <c r="X34" s="518"/>
      <c r="Y34" s="518"/>
      <c r="Z34" s="519"/>
      <c r="AA34" s="518"/>
      <c r="AB34" s="518"/>
      <c r="AC34" s="518"/>
      <c r="AD34" s="518"/>
      <c r="AE34" s="518"/>
      <c r="AF34" s="519"/>
      <c r="AG34" s="518"/>
      <c r="AH34" s="518"/>
      <c r="AI34" s="518"/>
      <c r="AJ34" s="518"/>
      <c r="AK34" s="518"/>
      <c r="AL34" s="519"/>
      <c r="AM34" s="518"/>
      <c r="AN34" s="518"/>
      <c r="AO34" s="518"/>
      <c r="AP34" s="518"/>
      <c r="AQ34" s="518"/>
      <c r="AR34" s="519"/>
      <c r="AS34" s="518"/>
    </row>
    <row r="35" spans="1:78">
      <c r="A35" s="518"/>
      <c r="B35" s="518"/>
      <c r="C35" s="518"/>
      <c r="D35" s="518"/>
      <c r="E35" s="518"/>
      <c r="F35" s="518"/>
      <c r="G35" s="518"/>
      <c r="H35" s="519"/>
      <c r="I35" s="518"/>
      <c r="J35" s="518"/>
      <c r="K35" s="518"/>
      <c r="L35" s="518"/>
      <c r="M35" s="518"/>
      <c r="N35" s="519"/>
      <c r="O35" s="518"/>
      <c r="P35" s="518"/>
      <c r="Q35" s="518"/>
      <c r="R35" s="518"/>
      <c r="S35" s="518"/>
      <c r="T35" s="519"/>
      <c r="U35" s="518"/>
      <c r="V35" s="518"/>
      <c r="W35" s="518"/>
      <c r="X35" s="518"/>
      <c r="Y35" s="518"/>
      <c r="Z35" s="519"/>
      <c r="AA35" s="518"/>
      <c r="AB35" s="518"/>
      <c r="AC35" s="518"/>
      <c r="AD35" s="518"/>
      <c r="AE35" s="518"/>
      <c r="AF35" s="519"/>
      <c r="AG35" s="518"/>
      <c r="AH35" s="518"/>
      <c r="AI35" s="518"/>
      <c r="AJ35" s="518"/>
      <c r="AK35" s="518"/>
      <c r="AL35" s="519"/>
      <c r="AM35" s="518"/>
      <c r="AN35" s="518"/>
      <c r="AO35" s="518"/>
      <c r="AP35" s="518"/>
      <c r="AQ35" s="518"/>
      <c r="AR35" s="519"/>
      <c r="AS35" s="518"/>
    </row>
    <row r="36" spans="1:78">
      <c r="A36" s="518"/>
      <c r="B36" s="518"/>
      <c r="C36" s="518"/>
      <c r="D36" s="518"/>
      <c r="E36" s="518"/>
      <c r="F36" s="518"/>
      <c r="G36" s="518"/>
      <c r="H36" s="519"/>
      <c r="I36" s="518"/>
      <c r="J36" s="518"/>
      <c r="K36" s="518"/>
      <c r="L36" s="518"/>
      <c r="M36" s="518"/>
      <c r="N36" s="519"/>
      <c r="O36" s="518"/>
      <c r="P36" s="518"/>
      <c r="Q36" s="518"/>
      <c r="R36" s="518"/>
      <c r="S36" s="518"/>
      <c r="T36" s="519"/>
      <c r="U36" s="518"/>
      <c r="V36" s="518"/>
      <c r="W36" s="518"/>
      <c r="X36" s="518"/>
      <c r="Y36" s="518"/>
      <c r="Z36" s="519"/>
      <c r="AA36" s="518"/>
      <c r="AB36" s="518"/>
      <c r="AC36" s="518"/>
      <c r="AD36" s="518"/>
      <c r="AE36" s="518"/>
      <c r="AF36" s="519"/>
      <c r="AG36" s="518"/>
      <c r="AH36" s="518"/>
      <c r="AI36" s="518"/>
      <c r="AJ36" s="518"/>
      <c r="AK36" s="518"/>
      <c r="AL36" s="519"/>
      <c r="AM36" s="518"/>
      <c r="AN36" s="518"/>
      <c r="AO36" s="518"/>
      <c r="AP36" s="518"/>
      <c r="AQ36" s="518"/>
      <c r="AR36" s="519"/>
      <c r="AS36" s="518"/>
    </row>
    <row r="37" spans="1:78">
      <c r="A37" s="518"/>
      <c r="B37" s="518"/>
      <c r="C37" s="518"/>
      <c r="D37" s="518"/>
      <c r="E37" s="518"/>
      <c r="F37" s="518"/>
      <c r="G37" s="518"/>
      <c r="H37" s="519"/>
      <c r="I37" s="518"/>
      <c r="J37" s="518"/>
      <c r="K37" s="518"/>
      <c r="L37" s="518"/>
      <c r="M37" s="518"/>
      <c r="N37" s="519"/>
      <c r="O37" s="518"/>
      <c r="P37" s="518"/>
      <c r="Q37" s="518"/>
      <c r="R37" s="518"/>
      <c r="S37" s="518"/>
      <c r="T37" s="519"/>
      <c r="U37" s="518"/>
      <c r="V37" s="518"/>
      <c r="W37" s="518"/>
      <c r="X37" s="518"/>
      <c r="Y37" s="518"/>
      <c r="Z37" s="519"/>
      <c r="AA37" s="518"/>
      <c r="AB37" s="518"/>
      <c r="AC37" s="518"/>
      <c r="AD37" s="518"/>
      <c r="AE37" s="518"/>
      <c r="AF37" s="519"/>
      <c r="AG37" s="518"/>
      <c r="AH37" s="518"/>
      <c r="AI37" s="518"/>
      <c r="AJ37" s="518"/>
      <c r="AK37" s="518"/>
      <c r="AL37" s="519"/>
      <c r="AM37" s="518"/>
      <c r="AN37" s="518"/>
      <c r="AO37" s="518"/>
      <c r="AP37" s="518"/>
      <c r="AQ37" s="518"/>
      <c r="AR37" s="519"/>
      <c r="AS37" s="518"/>
    </row>
    <row r="38" spans="1:78">
      <c r="A38" s="518"/>
      <c r="B38" s="518"/>
      <c r="C38" s="518"/>
      <c r="D38" s="518"/>
      <c r="E38" s="518"/>
      <c r="F38" s="518"/>
      <c r="G38" s="518"/>
      <c r="H38" s="519"/>
      <c r="I38" s="518"/>
      <c r="J38" s="518"/>
      <c r="K38" s="518"/>
      <c r="L38" s="518"/>
      <c r="M38" s="518"/>
      <c r="N38" s="519"/>
      <c r="O38" s="518"/>
      <c r="P38" s="518"/>
      <c r="Q38" s="518"/>
      <c r="R38" s="518"/>
      <c r="S38" s="518"/>
      <c r="T38" s="519"/>
      <c r="U38" s="518"/>
      <c r="V38" s="518"/>
      <c r="W38" s="518"/>
      <c r="X38" s="518"/>
      <c r="Y38" s="518"/>
      <c r="Z38" s="519"/>
      <c r="AA38" s="518"/>
      <c r="AB38" s="518"/>
      <c r="AC38" s="518"/>
      <c r="AD38" s="518"/>
      <c r="AE38" s="518"/>
      <c r="AF38" s="519"/>
      <c r="AG38" s="518"/>
      <c r="AH38" s="518"/>
      <c r="AI38" s="518"/>
      <c r="AJ38" s="518"/>
      <c r="AK38" s="518"/>
      <c r="AL38" s="519"/>
      <c r="AM38" s="518"/>
      <c r="AN38" s="518"/>
      <c r="AO38" s="518"/>
      <c r="AP38" s="518"/>
      <c r="AQ38" s="518"/>
      <c r="AR38" s="519"/>
      <c r="AS38" s="518"/>
    </row>
    <row r="39" spans="1:78">
      <c r="A39" s="518"/>
      <c r="B39" s="518"/>
      <c r="C39" s="518"/>
      <c r="D39" s="518"/>
      <c r="E39" s="518"/>
      <c r="F39" s="518"/>
      <c r="G39" s="518"/>
      <c r="H39" s="519"/>
      <c r="I39" s="518"/>
      <c r="J39" s="518"/>
      <c r="K39" s="518"/>
      <c r="L39" s="518"/>
      <c r="M39" s="518"/>
      <c r="N39" s="519"/>
      <c r="O39" s="518"/>
      <c r="P39" s="518"/>
      <c r="Q39" s="518"/>
      <c r="R39" s="518"/>
      <c r="S39" s="518"/>
      <c r="T39" s="519"/>
      <c r="U39" s="518"/>
      <c r="V39" s="518"/>
      <c r="W39" s="518"/>
      <c r="X39" s="518"/>
      <c r="Y39" s="518"/>
      <c r="Z39" s="519"/>
      <c r="AA39" s="518"/>
      <c r="AB39" s="518"/>
      <c r="AC39" s="518"/>
      <c r="AD39" s="518"/>
      <c r="AE39" s="518"/>
      <c r="AF39" s="519"/>
      <c r="AG39" s="518"/>
      <c r="AH39" s="518"/>
      <c r="AI39" s="518"/>
      <c r="AJ39" s="518"/>
      <c r="AK39" s="518"/>
      <c r="AL39" s="519"/>
      <c r="AM39" s="518"/>
      <c r="AN39" s="518"/>
      <c r="AO39" s="518"/>
      <c r="AP39" s="518"/>
      <c r="AQ39" s="518"/>
      <c r="AR39" s="519"/>
      <c r="AS39" s="518"/>
    </row>
    <row r="40" spans="1:78">
      <c r="A40" s="518"/>
      <c r="B40" s="518"/>
      <c r="C40" s="518"/>
      <c r="D40" s="518"/>
      <c r="E40" s="518"/>
      <c r="F40" s="518"/>
      <c r="G40" s="518"/>
      <c r="H40" s="519"/>
      <c r="I40" s="518"/>
      <c r="J40" s="518"/>
      <c r="K40" s="518"/>
      <c r="L40" s="518"/>
      <c r="M40" s="518"/>
      <c r="N40" s="519"/>
      <c r="O40" s="518"/>
      <c r="P40" s="518"/>
      <c r="Q40" s="518"/>
      <c r="R40" s="518"/>
      <c r="S40" s="518"/>
      <c r="T40" s="519"/>
      <c r="U40" s="518"/>
      <c r="V40" s="518"/>
      <c r="W40" s="518"/>
      <c r="X40" s="518"/>
      <c r="Y40" s="518"/>
      <c r="Z40" s="519"/>
      <c r="AA40" s="518"/>
      <c r="AB40" s="518"/>
      <c r="AC40" s="518"/>
      <c r="AD40" s="518"/>
      <c r="AE40" s="518"/>
      <c r="AF40" s="519"/>
      <c r="AG40" s="518"/>
      <c r="AH40" s="518"/>
      <c r="AI40" s="518"/>
      <c r="AJ40" s="518"/>
      <c r="AK40" s="518"/>
      <c r="AL40" s="519"/>
      <c r="AM40" s="518"/>
      <c r="AN40" s="518"/>
      <c r="AO40" s="518"/>
      <c r="AP40" s="518"/>
      <c r="AQ40" s="518"/>
      <c r="AR40" s="519"/>
      <c r="AS40" s="518"/>
    </row>
    <row r="41" spans="1:78">
      <c r="A41" s="518"/>
      <c r="B41" s="518"/>
      <c r="C41" s="518"/>
      <c r="D41" s="518"/>
      <c r="E41" s="518"/>
      <c r="F41" s="518"/>
      <c r="G41" s="518"/>
      <c r="H41" s="519"/>
      <c r="I41" s="518"/>
      <c r="J41" s="518"/>
      <c r="K41" s="518"/>
      <c r="L41" s="518"/>
      <c r="M41" s="518"/>
      <c r="N41" s="519"/>
      <c r="O41" s="518"/>
      <c r="P41" s="518"/>
      <c r="Q41" s="518"/>
      <c r="R41" s="518"/>
      <c r="S41" s="518"/>
      <c r="T41" s="519"/>
      <c r="U41" s="518"/>
      <c r="V41" s="518"/>
      <c r="W41" s="518"/>
      <c r="X41" s="518"/>
      <c r="Y41" s="518"/>
      <c r="Z41" s="519"/>
      <c r="AA41" s="518"/>
      <c r="AB41" s="518"/>
      <c r="AC41" s="518"/>
      <c r="AD41" s="518"/>
      <c r="AE41" s="518"/>
      <c r="AF41" s="519"/>
      <c r="AG41" s="518"/>
      <c r="AH41" s="518"/>
      <c r="AI41" s="518"/>
      <c r="AJ41" s="518"/>
      <c r="AK41" s="518"/>
      <c r="AL41" s="519"/>
      <c r="AM41" s="518"/>
      <c r="AN41" s="518"/>
      <c r="AO41" s="518"/>
      <c r="AP41" s="518"/>
      <c r="AQ41" s="518"/>
      <c r="AR41" s="519"/>
      <c r="AS41" s="518"/>
    </row>
    <row r="42" spans="1:78">
      <c r="A42" s="518"/>
      <c r="B42" s="518"/>
      <c r="C42" s="518"/>
      <c r="D42" s="518"/>
      <c r="E42" s="518"/>
      <c r="F42" s="518"/>
      <c r="G42" s="518"/>
      <c r="H42" s="519"/>
      <c r="I42" s="518"/>
      <c r="J42" s="518"/>
      <c r="K42" s="518"/>
      <c r="L42" s="518"/>
      <c r="M42" s="518"/>
      <c r="N42" s="519"/>
      <c r="O42" s="518"/>
      <c r="P42" s="518"/>
      <c r="Q42" s="518"/>
      <c r="R42" s="518"/>
      <c r="S42" s="518"/>
      <c r="T42" s="519"/>
      <c r="U42" s="518"/>
      <c r="V42" s="518"/>
      <c r="W42" s="518"/>
      <c r="X42" s="518"/>
      <c r="Y42" s="518"/>
      <c r="Z42" s="519"/>
      <c r="AA42" s="518"/>
      <c r="AB42" s="518"/>
      <c r="AC42" s="518"/>
      <c r="AD42" s="518"/>
      <c r="AE42" s="518"/>
      <c r="AF42" s="519"/>
      <c r="AG42" s="518"/>
      <c r="AH42" s="518"/>
      <c r="AI42" s="518"/>
      <c r="AJ42" s="518"/>
      <c r="AK42" s="518"/>
      <c r="AL42" s="519"/>
      <c r="AM42" s="518"/>
      <c r="AN42" s="518"/>
      <c r="AO42" s="518"/>
      <c r="AP42" s="518"/>
      <c r="AQ42" s="518"/>
      <c r="AR42" s="519"/>
      <c r="AS42" s="518"/>
    </row>
    <row r="43" spans="1:78">
      <c r="A43" s="518"/>
      <c r="B43" s="518"/>
      <c r="C43" s="518"/>
      <c r="D43" s="518"/>
      <c r="E43" s="518"/>
      <c r="F43" s="518"/>
      <c r="G43" s="518"/>
      <c r="H43" s="519"/>
      <c r="I43" s="518"/>
      <c r="J43" s="518"/>
      <c r="K43" s="518"/>
      <c r="L43" s="518"/>
      <c r="M43" s="518"/>
      <c r="N43" s="519"/>
      <c r="O43" s="518"/>
      <c r="P43" s="518"/>
      <c r="Q43" s="518"/>
      <c r="R43" s="518"/>
      <c r="S43" s="518"/>
      <c r="T43" s="519"/>
      <c r="U43" s="518"/>
      <c r="V43" s="518"/>
      <c r="W43" s="518"/>
      <c r="X43" s="518"/>
      <c r="Y43" s="518"/>
      <c r="Z43" s="519"/>
      <c r="AA43" s="518"/>
      <c r="AB43" s="518"/>
      <c r="AC43" s="518"/>
      <c r="AD43" s="518"/>
      <c r="AE43" s="518"/>
      <c r="AF43" s="519"/>
      <c r="AG43" s="518"/>
      <c r="AH43" s="518"/>
      <c r="AI43" s="518"/>
      <c r="AJ43" s="518"/>
      <c r="AK43" s="518"/>
      <c r="AL43" s="519"/>
      <c r="AM43" s="518"/>
      <c r="AN43" s="518"/>
      <c r="AO43" s="518"/>
      <c r="AP43" s="518"/>
      <c r="AQ43" s="518"/>
      <c r="AR43" s="519"/>
      <c r="AS43" s="518"/>
    </row>
    <row r="44" spans="1:78">
      <c r="A44" s="518"/>
      <c r="B44" s="518"/>
      <c r="C44" s="518"/>
      <c r="D44" s="518"/>
      <c r="E44" s="518"/>
      <c r="F44" s="518"/>
      <c r="G44" s="518"/>
      <c r="H44" s="519"/>
      <c r="I44" s="518"/>
      <c r="J44" s="518"/>
      <c r="K44" s="518"/>
      <c r="L44" s="518"/>
      <c r="M44" s="518"/>
      <c r="N44" s="519"/>
      <c r="O44" s="518"/>
      <c r="P44" s="518"/>
      <c r="Q44" s="518"/>
      <c r="R44" s="518"/>
      <c r="S44" s="518"/>
      <c r="T44" s="519"/>
      <c r="U44" s="518"/>
      <c r="V44" s="518"/>
      <c r="W44" s="518"/>
      <c r="X44" s="518"/>
      <c r="Y44" s="518"/>
      <c r="Z44" s="519"/>
      <c r="AA44" s="518"/>
      <c r="AB44" s="518"/>
      <c r="AC44" s="518"/>
      <c r="AD44" s="518"/>
      <c r="AE44" s="518"/>
      <c r="AF44" s="519"/>
      <c r="AG44" s="518"/>
      <c r="AH44" s="518"/>
      <c r="AI44" s="518"/>
      <c r="AJ44" s="518"/>
      <c r="AK44" s="518"/>
      <c r="AL44" s="519"/>
      <c r="AM44" s="518"/>
      <c r="AN44" s="518"/>
      <c r="AO44" s="518"/>
      <c r="AP44" s="518"/>
      <c r="AQ44" s="518"/>
      <c r="AR44" s="519"/>
      <c r="AS44" s="518"/>
    </row>
    <row r="45" spans="1:78">
      <c r="A45" s="518"/>
      <c r="B45" s="518"/>
      <c r="C45" s="518"/>
      <c r="D45" s="518"/>
      <c r="E45" s="518"/>
      <c r="F45" s="518"/>
      <c r="G45" s="518"/>
      <c r="H45" s="519"/>
      <c r="I45" s="518"/>
      <c r="J45" s="518"/>
      <c r="K45" s="518"/>
      <c r="L45" s="518"/>
      <c r="M45" s="518"/>
      <c r="N45" s="519"/>
      <c r="O45" s="518"/>
      <c r="P45" s="518"/>
      <c r="Q45" s="518"/>
      <c r="R45" s="518"/>
      <c r="S45" s="518"/>
      <c r="T45" s="519"/>
      <c r="U45" s="518"/>
      <c r="V45" s="518"/>
      <c r="W45" s="518"/>
      <c r="X45" s="518"/>
      <c r="Y45" s="518"/>
      <c r="Z45" s="519"/>
      <c r="AA45" s="518"/>
      <c r="AB45" s="518"/>
      <c r="AC45" s="518"/>
      <c r="AD45" s="518"/>
      <c r="AE45" s="518"/>
      <c r="AF45" s="519"/>
      <c r="AG45" s="518"/>
      <c r="AH45" s="518"/>
      <c r="AI45" s="518"/>
      <c r="AJ45" s="518"/>
      <c r="AK45" s="518"/>
      <c r="AL45" s="519"/>
      <c r="AM45" s="518"/>
      <c r="AN45" s="518"/>
      <c r="AO45" s="518"/>
      <c r="AP45" s="518"/>
      <c r="AQ45" s="518"/>
      <c r="AR45" s="519"/>
      <c r="AS45" s="518"/>
    </row>
    <row r="46" spans="1:78">
      <c r="A46" s="518"/>
      <c r="B46" s="518"/>
      <c r="C46" s="518"/>
      <c r="D46" s="518"/>
      <c r="E46" s="518"/>
      <c r="F46" s="518"/>
      <c r="G46" s="518"/>
      <c r="H46" s="519"/>
      <c r="I46" s="518"/>
      <c r="J46" s="518"/>
      <c r="K46" s="518"/>
      <c r="L46" s="518"/>
      <c r="M46" s="518"/>
      <c r="N46" s="519"/>
      <c r="O46" s="518"/>
      <c r="P46" s="518"/>
      <c r="Q46" s="518"/>
      <c r="R46" s="518"/>
      <c r="S46" s="518"/>
      <c r="T46" s="519"/>
      <c r="U46" s="518"/>
      <c r="V46" s="518"/>
      <c r="W46" s="518"/>
      <c r="X46" s="518"/>
      <c r="Y46" s="518"/>
      <c r="Z46" s="519"/>
      <c r="AA46" s="518"/>
      <c r="AB46" s="518"/>
      <c r="AC46" s="518"/>
      <c r="AD46" s="518"/>
      <c r="AE46" s="518"/>
      <c r="AF46" s="519"/>
      <c r="AG46" s="518"/>
      <c r="AH46" s="518"/>
      <c r="AI46" s="518"/>
      <c r="AJ46" s="518"/>
      <c r="AK46" s="518"/>
      <c r="AL46" s="519"/>
      <c r="AM46" s="518"/>
      <c r="AN46" s="518"/>
      <c r="AO46" s="518"/>
      <c r="AP46" s="518"/>
      <c r="AQ46" s="518"/>
      <c r="AR46" s="519"/>
      <c r="AS46" s="518"/>
    </row>
    <row r="47" spans="1:78">
      <c r="A47" s="518"/>
      <c r="B47" s="518"/>
      <c r="C47" s="518"/>
      <c r="D47" s="518"/>
      <c r="E47" s="518"/>
      <c r="F47" s="518"/>
      <c r="G47" s="518"/>
      <c r="H47" s="519"/>
      <c r="I47" s="518"/>
      <c r="J47" s="518"/>
      <c r="K47" s="518"/>
      <c r="L47" s="518"/>
      <c r="M47" s="518"/>
      <c r="N47" s="519"/>
      <c r="O47" s="518"/>
      <c r="P47" s="518"/>
      <c r="Q47" s="518"/>
      <c r="R47" s="518"/>
      <c r="S47" s="518"/>
      <c r="T47" s="519"/>
      <c r="U47" s="518"/>
      <c r="V47" s="518"/>
      <c r="W47" s="518"/>
      <c r="X47" s="518"/>
      <c r="Y47" s="518"/>
      <c r="Z47" s="519"/>
      <c r="AA47" s="518"/>
      <c r="AB47" s="518"/>
      <c r="AC47" s="518"/>
      <c r="AD47" s="518"/>
      <c r="AE47" s="518"/>
      <c r="AF47" s="519"/>
      <c r="AG47" s="518"/>
      <c r="AH47" s="518"/>
      <c r="AI47" s="518"/>
      <c r="AJ47" s="518"/>
      <c r="AK47" s="518"/>
      <c r="AL47" s="519"/>
      <c r="AM47" s="518"/>
      <c r="AN47" s="518"/>
      <c r="AO47" s="518"/>
      <c r="AP47" s="518"/>
      <c r="AQ47" s="518"/>
      <c r="AR47" s="519"/>
      <c r="AS47" s="518"/>
    </row>
    <row r="48" spans="1:78">
      <c r="A48" s="518"/>
      <c r="B48" s="518"/>
      <c r="C48" s="518"/>
      <c r="D48" s="518"/>
      <c r="E48" s="518"/>
      <c r="F48" s="518"/>
      <c r="G48" s="518"/>
      <c r="H48" s="519"/>
      <c r="I48" s="518"/>
      <c r="J48" s="518"/>
      <c r="K48" s="518"/>
      <c r="L48" s="518"/>
      <c r="M48" s="518"/>
      <c r="N48" s="519"/>
      <c r="O48" s="518"/>
      <c r="P48" s="518"/>
      <c r="Q48" s="518"/>
      <c r="R48" s="518"/>
      <c r="S48" s="518"/>
      <c r="T48" s="519"/>
      <c r="U48" s="518"/>
      <c r="V48" s="518"/>
      <c r="W48" s="518"/>
      <c r="X48" s="518"/>
      <c r="Y48" s="518"/>
      <c r="Z48" s="519"/>
      <c r="AA48" s="518"/>
      <c r="AB48" s="518"/>
      <c r="AC48" s="518"/>
      <c r="AD48" s="518"/>
      <c r="AE48" s="518"/>
      <c r="AF48" s="519"/>
      <c r="AG48" s="518"/>
      <c r="AH48" s="518"/>
      <c r="AI48" s="518"/>
      <c r="AJ48" s="518"/>
      <c r="AK48" s="518"/>
      <c r="AL48" s="519"/>
      <c r="AM48" s="518"/>
      <c r="AN48" s="518"/>
      <c r="AO48" s="518"/>
      <c r="AP48" s="518"/>
      <c r="AQ48" s="518"/>
      <c r="AR48" s="519"/>
      <c r="AS48" s="518"/>
    </row>
    <row r="49" spans="1:45">
      <c r="A49" s="518"/>
      <c r="B49" s="518"/>
      <c r="C49" s="518"/>
      <c r="D49" s="518"/>
      <c r="E49" s="518"/>
      <c r="F49" s="518"/>
      <c r="G49" s="518"/>
      <c r="H49" s="519"/>
      <c r="I49" s="518"/>
      <c r="J49" s="518"/>
      <c r="K49" s="518"/>
      <c r="L49" s="518"/>
      <c r="M49" s="518"/>
      <c r="N49" s="519"/>
      <c r="O49" s="518"/>
      <c r="P49" s="518"/>
      <c r="Q49" s="518"/>
      <c r="R49" s="518"/>
      <c r="S49" s="518"/>
      <c r="T49" s="519"/>
      <c r="U49" s="518"/>
      <c r="V49" s="518"/>
      <c r="W49" s="518"/>
      <c r="X49" s="518"/>
      <c r="Y49" s="518"/>
      <c r="Z49" s="519"/>
      <c r="AA49" s="518"/>
      <c r="AB49" s="518"/>
      <c r="AC49" s="518"/>
      <c r="AD49" s="518"/>
      <c r="AE49" s="518"/>
      <c r="AF49" s="519"/>
      <c r="AG49" s="518"/>
      <c r="AH49" s="518"/>
      <c r="AI49" s="518"/>
      <c r="AJ49" s="518"/>
      <c r="AK49" s="518"/>
      <c r="AL49" s="519"/>
      <c r="AM49" s="518"/>
      <c r="AN49" s="518"/>
      <c r="AO49" s="518"/>
      <c r="AP49" s="518"/>
      <c r="AQ49" s="518"/>
      <c r="AR49" s="519"/>
      <c r="AS49" s="51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I1338"/>
  <sheetViews>
    <sheetView rightToLeft="1" workbookViewId="0">
      <selection activeCell="J2" sqref="J2"/>
    </sheetView>
  </sheetViews>
  <sheetFormatPr defaultColWidth="9" defaultRowHeight="23.25"/>
  <cols>
    <col min="1" max="1" width="11.140625" style="23" bestFit="1" customWidth="1"/>
    <col min="2" max="2" width="32.42578125" style="25" customWidth="1"/>
    <col min="3" max="3" width="8.140625" style="30" customWidth="1"/>
    <col min="4" max="4" width="11.140625" style="24" customWidth="1"/>
    <col min="5" max="5" width="9.42578125" style="122" customWidth="1"/>
    <col min="6" max="6" width="14.140625" style="123" bestFit="1" customWidth="1"/>
    <col min="7" max="7" width="13.7109375" style="124" customWidth="1"/>
    <col min="8" max="8" width="3.42578125" style="23" customWidth="1"/>
    <col min="9" max="9" width="37.5703125" style="23" customWidth="1"/>
    <col min="10" max="246" width="9" style="23"/>
    <col min="247" max="247" width="6.85546875" style="23" bestFit="1" customWidth="1"/>
    <col min="248" max="248" width="22.42578125" style="23" customWidth="1"/>
    <col min="249" max="249" width="7.85546875" style="23" bestFit="1" customWidth="1"/>
    <col min="250" max="250" width="11.140625" style="23" customWidth="1"/>
    <col min="251" max="251" width="9.42578125" style="23" customWidth="1"/>
    <col min="252" max="252" width="14.140625" style="23" bestFit="1" customWidth="1"/>
    <col min="253" max="253" width="13.7109375" style="23" customWidth="1"/>
    <col min="254" max="16384" width="9" style="23"/>
  </cols>
  <sheetData>
    <row r="1" spans="1:9" s="22" customFormat="1">
      <c r="A1" s="695" t="str">
        <f>'مالی ابنیه'!A1</f>
        <v>پروژه:1</v>
      </c>
      <c r="B1" s="696"/>
      <c r="C1" s="700" t="str">
        <f>'مالی ابنیه'!B1</f>
        <v xml:space="preserve">مشاور: </v>
      </c>
      <c r="D1" s="700"/>
      <c r="E1" s="700"/>
      <c r="F1" s="688" t="str">
        <f>'مالی ابنیه'!F5</f>
        <v>صورت وضعیت شماره :</v>
      </c>
      <c r="G1" s="689"/>
      <c r="I1" s="692" t="s">
        <v>94</v>
      </c>
    </row>
    <row r="2" spans="1:9" s="22" customFormat="1">
      <c r="A2" s="697" t="str">
        <f>'مالی ابنیه'!A2</f>
        <v>کارفرما:</v>
      </c>
      <c r="B2" s="698"/>
      <c r="C2" s="701" t="str">
        <f>'مالی ابنیه'!B2</f>
        <v>پیمانکار:</v>
      </c>
      <c r="D2" s="701"/>
      <c r="E2" s="701"/>
      <c r="F2" s="690" t="str">
        <f>'مالی ابنیه'!G5</f>
        <v>تاریخ: 1395</v>
      </c>
      <c r="G2" s="691"/>
      <c r="I2" s="693"/>
    </row>
    <row r="3" spans="1:9" s="22" customFormat="1" ht="24" thickBot="1">
      <c r="A3" s="142" t="s">
        <v>59</v>
      </c>
      <c r="B3" s="143" t="s">
        <v>5145</v>
      </c>
      <c r="C3" s="699" t="s">
        <v>84</v>
      </c>
      <c r="D3" s="699"/>
      <c r="E3" s="699"/>
      <c r="F3" s="144"/>
      <c r="G3" s="145"/>
      <c r="I3" s="693"/>
    </row>
    <row r="4" spans="1:9" s="26" customFormat="1" ht="37.5" customHeight="1" thickBot="1">
      <c r="A4" s="146" t="s">
        <v>71</v>
      </c>
      <c r="B4" s="147" t="s">
        <v>72</v>
      </c>
      <c r="C4" s="147" t="s">
        <v>68</v>
      </c>
      <c r="D4" s="148" t="s">
        <v>73</v>
      </c>
      <c r="E4" s="149" t="s">
        <v>74</v>
      </c>
      <c r="F4" s="150" t="s">
        <v>67</v>
      </c>
      <c r="G4" s="151" t="s">
        <v>75</v>
      </c>
      <c r="I4" s="694"/>
    </row>
    <row r="5" spans="1:9" s="26" customFormat="1" ht="37.5" customHeight="1" thickBot="1">
      <c r="A5" s="680" t="s">
        <v>24</v>
      </c>
      <c r="B5" s="681"/>
      <c r="C5" s="681"/>
      <c r="D5" s="681"/>
      <c r="E5" s="681"/>
      <c r="F5" s="681"/>
      <c r="G5" s="683"/>
    </row>
    <row r="6" spans="1:9" ht="78" customHeight="1" thickBot="1">
      <c r="A6" s="60" t="str">
        <f>'متره ابنیه'!P4058</f>
        <v>010101</v>
      </c>
      <c r="B6" s="60" t="str">
        <f>'متره ابنیه'!T4058</f>
        <v>بوته كني در زمين‌هاي پوشيده شده از بوته و خارج كردن ريشه‌هاي آن از محل عمليات.</v>
      </c>
      <c r="C6" s="60" t="str">
        <f>'متره ابنیه'!U4058</f>
        <v>مترمربع</v>
      </c>
      <c r="D6" s="60">
        <f>'متره ابنیه'!V4058</f>
        <v>155</v>
      </c>
      <c r="E6" s="94">
        <f>VLOOKUP(A6,'متره ابنیه'!A:K,9,FALSE)</f>
        <v>1</v>
      </c>
      <c r="F6" s="95">
        <f>IF(ISNA(E6*D6),0,ROUND((E6*D6),0))</f>
        <v>155</v>
      </c>
      <c r="G6" s="96"/>
    </row>
    <row r="7" spans="1:9" ht="95.25" thickBot="1">
      <c r="A7" s="60" t="str">
        <f>'متره ابنیه'!P4059</f>
        <v>010102</v>
      </c>
      <c r="B7" s="60" t="str">
        <f>'متره ابنیه'!T4059</f>
        <v>کندن و يا بريدن و در صورت لزوم ريشه كن كردن ‏درخت از هر نوع، در صورتي كه محيط تنه درخت ‏در سطح زمين تا 15 سانتي متر باشد، به ازاي هر 5 ‏سانتي متر محيط تنه (کسر 5 سانتي متر به تناسب ‏محاسبه مي‌شود) و حمل آن به خارج محل عمليات.‏</v>
      </c>
      <c r="C7" s="60" t="str">
        <f>'متره ابنیه'!U4059</f>
        <v>اصله</v>
      </c>
      <c r="D7" s="60">
        <f>'متره ابنیه'!V4059</f>
        <v>8740</v>
      </c>
      <c r="E7" s="94" t="e">
        <f>VLOOKUP(A7,'متره ابنیه'!A:K,9,FALSE)</f>
        <v>#N/A</v>
      </c>
      <c r="F7" s="97">
        <f>IF(ISNA(E7*D7),0,ROUND((E7*D7),0))</f>
        <v>0</v>
      </c>
      <c r="G7" s="98"/>
    </row>
    <row r="8" spans="1:9" ht="79.5" thickBot="1">
      <c r="A8" s="60" t="str">
        <f>'متره ابنیه'!P4060</f>
        <v>010111</v>
      </c>
      <c r="B8" s="60" t="str">
        <f>'متره ابنیه'!T4060</f>
        <v>پر کردن و کوبيدن جاي ريشه با خاک مناسب در صورتي که محيط تنه درخت در سطح زمين تا 15 سانتي‌متر باشد به ازاي هر 5 سانتي‌متر محيط تنه (كسر 5 سانتي‌متر، به تناسـب محاسبه مي شود).</v>
      </c>
      <c r="C8" s="60" t="str">
        <f>'متره ابنیه'!U4060</f>
        <v>اصله</v>
      </c>
      <c r="D8" s="60">
        <f>'متره ابنیه'!V4060</f>
        <v>6980</v>
      </c>
      <c r="E8" s="94" t="e">
        <f>VLOOKUP(A8,'متره ابنیه'!A:K,9,FALSE)</f>
        <v>#N/A</v>
      </c>
      <c r="F8" s="97">
        <f t="shared" ref="F8:F71" si="0">IF(ISNA(E8*D8),0,ROUND((E8*D8),0))</f>
        <v>0</v>
      </c>
      <c r="G8" s="98"/>
    </row>
    <row r="9" spans="1:9" ht="48" thickBot="1">
      <c r="A9" s="60" t="str">
        <f>'متره ابنیه'!P4061</f>
        <v>010112</v>
      </c>
      <c r="B9" s="60" t="str">
        <f>'متره ابنیه'!T4061</f>
        <v>پر کردن و کوبيدن جاي ريشه با خاک مناسب در صورتي که محيط تنه درخت در سطح زمين بيش از 15 تا 30 سانتي‌متر باشد.</v>
      </c>
      <c r="C9" s="60" t="str">
        <f>'متره ابنیه'!U4061</f>
        <v>اصله</v>
      </c>
      <c r="D9" s="60">
        <f>'متره ابنیه'!V4061</f>
        <v>34600</v>
      </c>
      <c r="E9" s="94" t="e">
        <f>VLOOKUP(A9,'متره ابنیه'!A:K,9,FALSE)</f>
        <v>#N/A</v>
      </c>
      <c r="F9" s="97">
        <f t="shared" si="0"/>
        <v>0</v>
      </c>
      <c r="G9" s="98"/>
      <c r="I9" s="50"/>
    </row>
    <row r="10" spans="1:9" ht="48" thickBot="1">
      <c r="A10" s="60" t="str">
        <f>'متره ابنیه'!P4062</f>
        <v>010113</v>
      </c>
      <c r="B10" s="60" t="str">
        <f>'متره ابنیه'!T4062</f>
        <v>پر کردن و کوبيدن جاي ريشه با خاک مناسب در صورتي که محيط تنه درخت در سطح زمين بيش از 30 تا 60 سانتي‌متر باشد.</v>
      </c>
      <c r="C10" s="60" t="str">
        <f>'متره ابنیه'!U4062</f>
        <v>اصله</v>
      </c>
      <c r="D10" s="60">
        <f>'متره ابنیه'!V4062</f>
        <v>114500</v>
      </c>
      <c r="E10" s="94" t="e">
        <f>VLOOKUP(A10,'متره ابنیه'!A:K,9,FALSE)</f>
        <v>#N/A</v>
      </c>
      <c r="F10" s="97">
        <f t="shared" si="0"/>
        <v>0</v>
      </c>
      <c r="G10" s="98"/>
      <c r="I10" s="50"/>
    </row>
    <row r="11" spans="1:9" ht="48" thickBot="1">
      <c r="A11" s="60" t="str">
        <f>'متره ابنیه'!P4063</f>
        <v>010114</v>
      </c>
      <c r="B11" s="60" t="str">
        <f>'متره ابنیه'!T4063</f>
        <v>پر کردن و کوبيدن جاي ريشه با خاک مناسب در صورتي که محيط تنه درخت در سطح زمين بيش از 60 تا 90 سانتي‌متر باشد.</v>
      </c>
      <c r="C11" s="60" t="str">
        <f>'متره ابنیه'!U4063</f>
        <v>اصله</v>
      </c>
      <c r="D11" s="60">
        <f>'متره ابنیه'!V4063</f>
        <v>183000</v>
      </c>
      <c r="E11" s="94" t="e">
        <f>VLOOKUP(A11,'متره ابنیه'!A:K,9,FALSE)</f>
        <v>#N/A</v>
      </c>
      <c r="F11" s="97">
        <f t="shared" si="0"/>
        <v>0</v>
      </c>
      <c r="G11" s="98"/>
      <c r="I11" s="50"/>
    </row>
    <row r="12" spans="1:9" ht="63.75" thickBot="1">
      <c r="A12" s="60" t="str">
        <f>'متره ابنیه'!P4064</f>
        <v>010115</v>
      </c>
      <c r="B12" s="60" t="str">
        <f>'متره ابنیه'!T4064</f>
        <v>اضافه بها به رديـف 010114، به ازاي هر 10 سانتي‌متر كه به محيط تنه درخت اضافه شود (كسر 10 سانتي‌متر، به تناسـب محاسبه مي‌شود).</v>
      </c>
      <c r="C12" s="60" t="str">
        <f>'متره ابنیه'!U4064</f>
        <v>اصله</v>
      </c>
      <c r="D12" s="60">
        <f>'متره ابنیه'!V4064</f>
        <v>20400</v>
      </c>
      <c r="E12" s="94" t="e">
        <f>VLOOKUP(A12,'متره ابنیه'!A:K,9,FALSE)</f>
        <v>#N/A</v>
      </c>
      <c r="F12" s="97">
        <f t="shared" si="0"/>
        <v>0</v>
      </c>
      <c r="G12" s="98"/>
      <c r="I12" s="50"/>
    </row>
    <row r="13" spans="1:9" ht="32.25" thickBot="1">
      <c r="A13" s="60" t="str">
        <f>'متره ابنیه'!P4065</f>
        <v>010121</v>
      </c>
      <c r="B13" s="60" t="str">
        <f>'متره ابنیه'!T4065</f>
        <v>جابجایی درخت در صورتی که محیط تنه درخت تا 30 سانتی متر باشد.</v>
      </c>
      <c r="C13" s="60" t="str">
        <f>'متره ابنیه'!U4065</f>
        <v>اصله</v>
      </c>
      <c r="D13" s="60">
        <f>'متره ابنیه'!V4065</f>
        <v>0</v>
      </c>
      <c r="E13" s="94" t="e">
        <f>VLOOKUP(A13,'متره ابنیه'!A:K,9,FALSE)</f>
        <v>#N/A</v>
      </c>
      <c r="F13" s="97">
        <f t="shared" si="0"/>
        <v>0</v>
      </c>
      <c r="G13" s="98"/>
      <c r="I13" s="50"/>
    </row>
    <row r="14" spans="1:9" ht="32.25" thickBot="1">
      <c r="A14" s="60" t="str">
        <f>'متره ابنیه'!P4066</f>
        <v>010122</v>
      </c>
      <c r="B14" s="60" t="str">
        <f>'متره ابنیه'!T4066</f>
        <v>جابجایی درخت در صورتی که محیط تنه درخت از 30 تا 60 سانتی متر باشد.</v>
      </c>
      <c r="C14" s="60" t="str">
        <f>'متره ابنیه'!U4066</f>
        <v>اصله</v>
      </c>
      <c r="D14" s="60">
        <f>'متره ابنیه'!V4066</f>
        <v>0</v>
      </c>
      <c r="E14" s="94" t="e">
        <f>VLOOKUP(A14,'متره ابنیه'!A:K,9,FALSE)</f>
        <v>#N/A</v>
      </c>
      <c r="F14" s="97">
        <f t="shared" si="0"/>
        <v>0</v>
      </c>
      <c r="G14" s="98"/>
      <c r="I14" s="50"/>
    </row>
    <row r="15" spans="1:9" ht="32.25" thickBot="1">
      <c r="A15" s="60" t="str">
        <f>'متره ابنیه'!P4067</f>
        <v>010123</v>
      </c>
      <c r="B15" s="60" t="str">
        <f>'متره ابنیه'!T4067</f>
        <v>جابجایی درخت در صورتی که محیط تنه درخت از 60 تا 100 سانتی متر باشد.</v>
      </c>
      <c r="C15" s="60" t="str">
        <f>'متره ابنیه'!U4067</f>
        <v>اصله</v>
      </c>
      <c r="D15" s="60">
        <f>'متره ابنیه'!V4067</f>
        <v>0</v>
      </c>
      <c r="E15" s="94" t="e">
        <f>VLOOKUP(A15,'متره ابنیه'!A:K,9,FALSE)</f>
        <v>#N/A</v>
      </c>
      <c r="F15" s="97">
        <f t="shared" si="0"/>
        <v>0</v>
      </c>
      <c r="G15" s="98"/>
      <c r="I15" s="51"/>
    </row>
    <row r="16" spans="1:9" ht="32.25" thickBot="1">
      <c r="A16" s="60" t="str">
        <f>'متره ابنیه'!P4068</f>
        <v>010124</v>
      </c>
      <c r="B16" s="60" t="str">
        <f>'متره ابنیه'!T4068</f>
        <v>جابجایی درخت در صورتی که محیط تنه درخت بیش از 100 سانتی متر باشد.</v>
      </c>
      <c r="C16" s="60" t="str">
        <f>'متره ابنیه'!U4068</f>
        <v>اصله</v>
      </c>
      <c r="D16" s="60">
        <f>'متره ابنیه'!V4068</f>
        <v>0</v>
      </c>
      <c r="E16" s="94" t="e">
        <f>VLOOKUP(A16,'متره ابنیه'!A:K,9,FALSE)</f>
        <v>#N/A</v>
      </c>
      <c r="F16" s="97">
        <f t="shared" si="0"/>
        <v>0</v>
      </c>
      <c r="G16" s="98"/>
    </row>
    <row r="17" spans="1:7" ht="32.25" thickBot="1">
      <c r="A17" s="60" t="str">
        <f>'متره ابنیه'!P4069</f>
        <v>010201</v>
      </c>
      <c r="B17" s="60" t="str">
        <f>'متره ابنیه'!T4069</f>
        <v>سوراخ كردن سقف يا ديوارهاي آجري يا بلوكي با هر نوع ملات، به ‌سطح مقطع تا 0/005 مترمربع.</v>
      </c>
      <c r="C17" s="60" t="str">
        <f>'متره ابنیه'!U4069</f>
        <v>مترطول</v>
      </c>
      <c r="D17" s="60">
        <f>'متره ابنیه'!V4069</f>
        <v>178500</v>
      </c>
      <c r="E17" s="94" t="e">
        <f>VLOOKUP(A17,'متره ابنیه'!A:K,9,FALSE)</f>
        <v>#N/A</v>
      </c>
      <c r="F17" s="97">
        <f t="shared" si="0"/>
        <v>0</v>
      </c>
      <c r="G17" s="98"/>
    </row>
    <row r="18" spans="1:7" ht="48" thickBot="1">
      <c r="A18" s="60" t="str">
        <f>'متره ابنیه'!P4070</f>
        <v>010202</v>
      </c>
      <c r="B18" s="60" t="str">
        <f>'متره ابنیه'!T4070</f>
        <v>سوراخ كردن سقف يا ديوارهاي آجري يا بلوكي با هر نوع ملات، به ‌سطح مقطع بيش از 0/005 تا 0/1 مترمربع.</v>
      </c>
      <c r="C18" s="60" t="str">
        <f>'متره ابنیه'!U4070</f>
        <v>مترطول</v>
      </c>
      <c r="D18" s="60">
        <f>'متره ابنیه'!V4070</f>
        <v>320000</v>
      </c>
      <c r="E18" s="94" t="e">
        <f>VLOOKUP(A18,'متره ابنیه'!A:K,9,FALSE)</f>
        <v>#N/A</v>
      </c>
      <c r="F18" s="97">
        <f t="shared" si="0"/>
        <v>0</v>
      </c>
      <c r="G18" s="98"/>
    </row>
    <row r="19" spans="1:7" ht="48" thickBot="1">
      <c r="A19" s="60" t="str">
        <f>'متره ابنیه'!P4071</f>
        <v>010203</v>
      </c>
      <c r="B19" s="60" t="str">
        <f>'متره ابنیه'!T4071</f>
        <v>سوراخ كردن سقف يا ديوارهاي آجري يا بلوكي با هر نوع ملات، به ‌سطح مقطع بيش از 0/1 تا 0/3 مترمربع.</v>
      </c>
      <c r="C19" s="60" t="str">
        <f>'متره ابنیه'!U4071</f>
        <v>مترطول</v>
      </c>
      <c r="D19" s="60">
        <f>'متره ابنیه'!V4071</f>
        <v>744500</v>
      </c>
      <c r="E19" s="94" t="e">
        <f>VLOOKUP(A19,'متره ابنیه'!A:K,9,FALSE)</f>
        <v>#N/A</v>
      </c>
      <c r="F19" s="97">
        <f t="shared" si="0"/>
        <v>0</v>
      </c>
      <c r="G19" s="98"/>
    </row>
    <row r="20" spans="1:7" ht="48" thickBot="1">
      <c r="A20" s="60" t="str">
        <f>'متره ابنیه'!P4072</f>
        <v>010204</v>
      </c>
      <c r="B20" s="60" t="str">
        <f>'متره ابنیه'!T4072</f>
        <v>سوراخ كردن سقف يا ديوارهاي بتني و بتن مسلح، به‌ سطح مقطع تا 0/005 مترمربع به انضمام بريدن ميل‌گردها.</v>
      </c>
      <c r="C20" s="60" t="str">
        <f>'متره ابنیه'!U4072</f>
        <v>مترطول</v>
      </c>
      <c r="D20" s="60">
        <f>'متره ابنیه'!V4072</f>
        <v>399500</v>
      </c>
      <c r="E20" s="94" t="e">
        <f>VLOOKUP(A20,'متره ابنیه'!A:K,9,FALSE)</f>
        <v>#N/A</v>
      </c>
      <c r="F20" s="97">
        <f t="shared" si="0"/>
        <v>0</v>
      </c>
      <c r="G20" s="98"/>
    </row>
    <row r="21" spans="1:7" ht="48" thickBot="1">
      <c r="A21" s="60" t="str">
        <f>'متره ابنیه'!P4073</f>
        <v>010205</v>
      </c>
      <c r="B21" s="60" t="str">
        <f>'متره ابنیه'!T4073</f>
        <v>سوراخ كردن سقف يا ديوارهاي بتني و بتن مسلح، به ‌سطح مقطع بيش از 0/005 تا 0/05 مترمربع به انضمام بريدن ميل‌گردها.</v>
      </c>
      <c r="C21" s="60" t="str">
        <f>'متره ابنیه'!U4073</f>
        <v>مترطول</v>
      </c>
      <c r="D21" s="60">
        <f>'متره ابنیه'!V4073</f>
        <v>1000000</v>
      </c>
      <c r="E21" s="94" t="e">
        <f>VLOOKUP(A21,'متره ابنیه'!A:K,9,FALSE)</f>
        <v>#N/A</v>
      </c>
      <c r="F21" s="97">
        <f t="shared" si="0"/>
        <v>0</v>
      </c>
      <c r="G21" s="98"/>
    </row>
    <row r="22" spans="1:7" ht="48" thickBot="1">
      <c r="A22" s="60" t="str">
        <f>'متره ابنیه'!P4074</f>
        <v>010206</v>
      </c>
      <c r="B22" s="60" t="str">
        <f>'متره ابنیه'!T4074</f>
        <v>سوراخ كردن سقف يا ديوارهاي بتني و بتن مسلح، به ‌سطح مقطع بيش از 0/05 تا 0/15 مترمربع به انضمام بريدن ميل‌گردها.</v>
      </c>
      <c r="C22" s="60" t="str">
        <f>'متره ابنیه'!U4074</f>
        <v>مترطول</v>
      </c>
      <c r="D22" s="60">
        <f>'متره ابنیه'!V4074</f>
        <v>1210000</v>
      </c>
      <c r="E22" s="94" t="e">
        <f>VLOOKUP(A22,'متره ابنیه'!A:K,9,FALSE)</f>
        <v>#N/A</v>
      </c>
      <c r="F22" s="97">
        <f t="shared" si="0"/>
        <v>0</v>
      </c>
      <c r="G22" s="98"/>
    </row>
    <row r="23" spans="1:7" ht="48" thickBot="1">
      <c r="A23" s="60" t="str">
        <f>'متره ابنیه'!P4075</f>
        <v>010207</v>
      </c>
      <c r="B23" s="60" t="str">
        <f>'متره ابنیه'!T4075</f>
        <v>ايجاد شيار، براي عبور لوله آب و گاز تا سطح مقطع، 20 سانتي‌متر مربع در سطوح بنايي غيربتني .</v>
      </c>
      <c r="C23" s="60" t="str">
        <f>'متره ابنیه'!U4075</f>
        <v>مترطول</v>
      </c>
      <c r="D23" s="60">
        <f>'متره ابنیه'!V4075</f>
        <v>33400</v>
      </c>
      <c r="E23" s="94" t="e">
        <f>VLOOKUP(A23,'متره ابنیه'!A:K,9,FALSE)</f>
        <v>#N/A</v>
      </c>
      <c r="F23" s="97">
        <f t="shared" si="0"/>
        <v>0</v>
      </c>
      <c r="G23" s="98"/>
    </row>
    <row r="24" spans="1:7" ht="48" thickBot="1">
      <c r="A24" s="60" t="str">
        <f>'متره ابنیه'!P4076</f>
        <v>010208</v>
      </c>
      <c r="B24" s="60" t="str">
        <f>'متره ابنیه'!T4076</f>
        <v>ايجاد شيار، براي عبور لوله آب و گاز، با سطح مقطع، بيش از 20 تا40 سانتي‌متر مربع در سطوح بنايي غير بتني.</v>
      </c>
      <c r="C24" s="60" t="str">
        <f>'متره ابنیه'!U4076</f>
        <v>مترطول</v>
      </c>
      <c r="D24" s="60">
        <f>'متره ابنیه'!V4076</f>
        <v>60600</v>
      </c>
      <c r="E24" s="94" t="e">
        <f>VLOOKUP(A24,'متره ابنیه'!A:K,9,FALSE)</f>
        <v>#N/A</v>
      </c>
      <c r="F24" s="97">
        <f t="shared" si="0"/>
        <v>0</v>
      </c>
      <c r="G24" s="98"/>
    </row>
    <row r="25" spans="1:7" ht="48" thickBot="1">
      <c r="A25" s="60" t="str">
        <f>'متره ابنیه'!P4077</f>
        <v>010209</v>
      </c>
      <c r="B25" s="60" t="str">
        <f>'متره ابنیه'!T4077</f>
        <v>اضافه بها به رديف 010208، به ازاي هر يك سانتي‌متر مربع كه به سطح اضافه شود تا سطح مقطع حداکثر 100 سانتی متر مربع .</v>
      </c>
      <c r="C25" s="60" t="str">
        <f>'متره ابنیه'!U4077</f>
        <v>مترطول</v>
      </c>
      <c r="D25" s="60">
        <f>'متره ابنیه'!V4077</f>
        <v>1870</v>
      </c>
      <c r="E25" s="94" t="e">
        <f>VLOOKUP(A25,'متره ابنیه'!A:K,9,FALSE)</f>
        <v>#N/A</v>
      </c>
      <c r="F25" s="97">
        <f t="shared" si="0"/>
        <v>0</v>
      </c>
      <c r="G25" s="98"/>
    </row>
    <row r="26" spans="1:7" ht="32.25" thickBot="1">
      <c r="A26" s="60" t="str">
        <f>'متره ابنیه'!P4078</f>
        <v>010210</v>
      </c>
      <c r="B26" s="60" t="str">
        <f>'متره ابنیه'!T4078</f>
        <v>ايجاد شيار، براي عبور لوله آب و گاز، تا سطح مقطع، 20 سانتي‌متر مربع در سطوح بتني.</v>
      </c>
      <c r="C26" s="60" t="str">
        <f>'متره ابنیه'!U4078</f>
        <v>مترطول</v>
      </c>
      <c r="D26" s="60">
        <f>'متره ابنیه'!V4078</f>
        <v>169500</v>
      </c>
      <c r="E26" s="94" t="e">
        <f>VLOOKUP(A26,'متره ابنیه'!A:K,9,FALSE)</f>
        <v>#N/A</v>
      </c>
      <c r="F26" s="97">
        <f t="shared" si="0"/>
        <v>0</v>
      </c>
      <c r="G26" s="98"/>
    </row>
    <row r="27" spans="1:7" ht="48" thickBot="1">
      <c r="A27" s="60" t="str">
        <f>'متره ابنیه'!P4079</f>
        <v>010211</v>
      </c>
      <c r="B27" s="60" t="str">
        <f>'متره ابنیه'!T4079</f>
        <v>ايجاد شيار، براي عبور لوله آب و گاز، با سطح مقطع، بيش از 20 تا 40 سانتي‌متر مربع در سطوح بتني.</v>
      </c>
      <c r="C27" s="60" t="str">
        <f>'متره ابنیه'!U4079</f>
        <v>مترطول</v>
      </c>
      <c r="D27" s="60">
        <f>'متره ابنیه'!V4079</f>
        <v>223000</v>
      </c>
      <c r="E27" s="94" t="e">
        <f>VLOOKUP(A27,'متره ابنیه'!A:K,9,FALSE)</f>
        <v>#N/A</v>
      </c>
      <c r="F27" s="97">
        <f t="shared" si="0"/>
        <v>0</v>
      </c>
      <c r="G27" s="98"/>
    </row>
    <row r="28" spans="1:7" ht="48" thickBot="1">
      <c r="A28" s="60" t="str">
        <f>'متره ابنیه'!P4080</f>
        <v>010212</v>
      </c>
      <c r="B28" s="60" t="str">
        <f>'متره ابنیه'!T4080</f>
        <v>اضافه بها به ‌رديف 010211، براي هر يك سانتي‌متر مربع كه به سطح مقطع اضافه شود تا سطح مقطع حداکثر 100 سانتی متر مربع .</v>
      </c>
      <c r="C28" s="60" t="str">
        <f>'متره ابنیه'!U4080</f>
        <v>مترطول</v>
      </c>
      <c r="D28" s="60">
        <f>'متره ابنیه'!V4080</f>
        <v>9900</v>
      </c>
      <c r="E28" s="94" t="e">
        <f>VLOOKUP(A28,'متره ابنیه'!A:K,9,FALSE)</f>
        <v>#N/A</v>
      </c>
      <c r="F28" s="97">
        <f t="shared" si="0"/>
        <v>0</v>
      </c>
      <c r="G28" s="98"/>
    </row>
    <row r="29" spans="1:7" ht="32.25" thickBot="1">
      <c r="A29" s="60" t="str">
        <f>'متره ابنیه'!P4081</f>
        <v>010301</v>
      </c>
      <c r="B29" s="60" t="str">
        <f>'متره ابنیه'!T4081</f>
        <v>تخريب كلي ساختمان‌هاي خشتي، گلي و چينه‌اي، شامل تمام عمليات تخريب.</v>
      </c>
      <c r="C29" s="60" t="str">
        <f>'متره ابنیه'!U4081</f>
        <v>مترمربع</v>
      </c>
      <c r="D29" s="60">
        <f>'متره ابنیه'!V4081</f>
        <v>251000</v>
      </c>
      <c r="E29" s="94" t="e">
        <f>VLOOKUP(A29,'متره ابنیه'!A:K,9,FALSE)</f>
        <v>#N/A</v>
      </c>
      <c r="F29" s="97">
        <f t="shared" si="0"/>
        <v>0</v>
      </c>
      <c r="G29" s="98"/>
    </row>
    <row r="30" spans="1:7" ht="48" thickBot="1">
      <c r="A30" s="60" t="str">
        <f>'متره ابنیه'!P4082</f>
        <v>010302</v>
      </c>
      <c r="B30" s="60" t="str">
        <f>'متره ابنیه'!T4082</f>
        <v>تخريب كلي ساختمان‌هاي آجري، سنگي و بلوكي با ملات‌هاي مختلف، شامل تمام عمليات تخريب.</v>
      </c>
      <c r="C30" s="60" t="str">
        <f>'متره ابنیه'!U4082</f>
        <v>مترمربع</v>
      </c>
      <c r="D30" s="60">
        <f>'متره ابنیه'!V4082</f>
        <v>285000</v>
      </c>
      <c r="E30" s="94" t="e">
        <f>VLOOKUP(A30,'متره ابنیه'!A:K,9,FALSE)</f>
        <v>#N/A</v>
      </c>
      <c r="F30" s="97">
        <f t="shared" si="0"/>
        <v>0</v>
      </c>
      <c r="G30" s="98"/>
    </row>
    <row r="31" spans="1:7" ht="32.25" thickBot="1">
      <c r="A31" s="60" t="str">
        <f>'متره ابنیه'!P4083</f>
        <v>010401</v>
      </c>
      <c r="B31" s="60" t="str">
        <f>'متره ابنیه'!T4083</f>
        <v>تخريب بنايي‌هاي خشتي يا چينه‌هاي گلي (چينه باغي).</v>
      </c>
      <c r="C31" s="60" t="str">
        <f>'متره ابنیه'!U4083</f>
        <v>مترمکعب</v>
      </c>
      <c r="D31" s="60">
        <f>'متره ابنیه'!V4083</f>
        <v>78900</v>
      </c>
      <c r="E31" s="94" t="e">
        <f>VLOOKUP(A31,'متره ابنیه'!A:K,9,FALSE)</f>
        <v>#N/A</v>
      </c>
      <c r="F31" s="97">
        <f t="shared" si="0"/>
        <v>0</v>
      </c>
      <c r="G31" s="98"/>
    </row>
    <row r="32" spans="1:7" ht="32.25" thickBot="1">
      <c r="A32" s="60" t="str">
        <f>'متره ابنیه'!P4084</f>
        <v>010402</v>
      </c>
      <c r="B32" s="60" t="str">
        <f>'متره ابنیه'!T4084</f>
        <v>تخريب بنايي‌هاي آجري، بلوكي و سنگي كه با ملات ماسه و سيمان، يا باتارد چيده شده باشد.</v>
      </c>
      <c r="C32" s="60" t="str">
        <f>'متره ابنیه'!U4084</f>
        <v>مترمکعب</v>
      </c>
      <c r="D32" s="60">
        <f>'متره ابنیه'!V4084</f>
        <v>134500</v>
      </c>
      <c r="E32" s="94" t="e">
        <f>VLOOKUP(A32,'متره ابنیه'!A:K,9,FALSE)</f>
        <v>#N/A</v>
      </c>
      <c r="F32" s="97">
        <f t="shared" si="0"/>
        <v>0</v>
      </c>
      <c r="G32" s="98"/>
    </row>
    <row r="33" spans="1:7" ht="48" thickBot="1">
      <c r="A33" s="60" t="str">
        <f>'متره ابنیه'!P4085</f>
        <v>010403</v>
      </c>
      <c r="B33" s="60" t="str">
        <f>'متره ابنیه'!T4085</f>
        <v>تخريب بنايي‌هاي آجري، بلوكي و سنگي كه با ملات گل آهك، ماسه آهك يا گچ و خاك چيده شده باشد.</v>
      </c>
      <c r="C33" s="60" t="str">
        <f>'متره ابنیه'!U4085</f>
        <v>مترمکعب</v>
      </c>
      <c r="D33" s="60">
        <f>'متره ابنیه'!V4085</f>
        <v>115000</v>
      </c>
      <c r="E33" s="94" t="e">
        <f>VLOOKUP(A33,'متره ابنیه'!A:K,9,FALSE)</f>
        <v>#N/A</v>
      </c>
      <c r="F33" s="97">
        <f t="shared" si="0"/>
        <v>0</v>
      </c>
      <c r="G33" s="98"/>
    </row>
    <row r="34" spans="1:7" ht="32.25" thickBot="1">
      <c r="A34" s="60" t="str">
        <f>'متره ابنیه'!P4086</f>
        <v>010404</v>
      </c>
      <c r="B34" s="60" t="str">
        <f>'متره ابنیه'!T4086</f>
        <v>تخريب سقف آجري با تيرآهن يا بدون تيرآهن، به‌ هرضخامت، با برداشتن تيرآهن‌هاي مربوط.</v>
      </c>
      <c r="C34" s="60" t="str">
        <f>'متره ابنیه'!U4086</f>
        <v>مترمکعب</v>
      </c>
      <c r="D34" s="60">
        <f>'متره ابنیه'!V4086</f>
        <v>95300</v>
      </c>
      <c r="E34" s="94" t="e">
        <f>VLOOKUP(A34,'متره ابنیه'!A:K,9,FALSE)</f>
        <v>#N/A</v>
      </c>
      <c r="F34" s="97">
        <f t="shared" si="0"/>
        <v>0</v>
      </c>
      <c r="G34" s="98"/>
    </row>
    <row r="35" spans="1:7" ht="24" thickBot="1">
      <c r="A35" s="60" t="str">
        <f>'متره ابنیه'!P4087</f>
        <v>010405</v>
      </c>
      <c r="B35" s="60" t="str">
        <f>'متره ابنیه'!T4087</f>
        <v>تخريب انواع بتن غيرمسلح، با هر عيار سيمان.</v>
      </c>
      <c r="C35" s="60" t="str">
        <f>'متره ابنیه'!U4087</f>
        <v>مترمکعب</v>
      </c>
      <c r="D35" s="60">
        <f>'متره ابنیه'!V4087</f>
        <v>1410000</v>
      </c>
      <c r="E35" s="94" t="e">
        <f>VLOOKUP(A35,'متره ابنیه'!A:K,9,FALSE)</f>
        <v>#N/A</v>
      </c>
      <c r="F35" s="97">
        <f t="shared" si="0"/>
        <v>0</v>
      </c>
      <c r="G35" s="98"/>
    </row>
    <row r="36" spans="1:7" ht="32.25" thickBot="1">
      <c r="A36" s="60" t="str">
        <f>'متره ابنیه'!P4088</f>
        <v>010406</v>
      </c>
      <c r="B36" s="60" t="str">
        <f>'متره ابنیه'!T4088</f>
        <v>تخريب بتن مسلح، با هرعيار سيمان و بريدن ميل‌گرد.</v>
      </c>
      <c r="C36" s="60" t="str">
        <f>'متره ابنیه'!U4088</f>
        <v>مترمکعب</v>
      </c>
      <c r="D36" s="60">
        <f>'متره ابنیه'!V4088</f>
        <v>1689000</v>
      </c>
      <c r="E36" s="94" t="e">
        <f>VLOOKUP(A36,'متره ابنیه'!A:K,9,FALSE)</f>
        <v>#N/A</v>
      </c>
      <c r="F36" s="97">
        <f t="shared" si="0"/>
        <v>0</v>
      </c>
      <c r="G36" s="98"/>
    </row>
    <row r="37" spans="1:7" ht="24" thickBot="1">
      <c r="A37" s="60" t="str">
        <f>'متره ابنیه'!P4089</f>
        <v>010407</v>
      </c>
      <c r="B37" s="60" t="str">
        <f>'متره ابنیه'!T4089</f>
        <v>تخريب شفته با هرعيار.</v>
      </c>
      <c r="C37" s="60" t="str">
        <f>'متره ابنیه'!U4089</f>
        <v>مترمکعب</v>
      </c>
      <c r="D37" s="60">
        <f>'متره ابنیه'!V4089</f>
        <v>267500</v>
      </c>
      <c r="E37" s="94" t="e">
        <f>VLOOKUP(A37,'متره ابنیه'!A:K,9,FALSE)</f>
        <v>#N/A</v>
      </c>
      <c r="F37" s="97">
        <f t="shared" si="0"/>
        <v>0</v>
      </c>
      <c r="G37" s="98"/>
    </row>
    <row r="38" spans="1:7" ht="48" thickBot="1">
      <c r="A38" s="60" t="str">
        <f>'متره ابنیه'!P4090</f>
        <v>010408</v>
      </c>
      <c r="B38" s="60" t="str">
        <f>'متره ابنیه'!T4090</f>
        <v>تفكيك، دسته‌بندي و يا چيدن آجرها، بلوك‌ها، سنگ‌ها و مصالح مشابه حاصل از تخريب، برحسب حجم ظاهري مصالح چيده شده.</v>
      </c>
      <c r="C38" s="60" t="str">
        <f>'متره ابنیه'!U4090</f>
        <v>مترمکعب</v>
      </c>
      <c r="D38" s="60">
        <f>'متره ابنیه'!V4090</f>
        <v>174500</v>
      </c>
      <c r="E38" s="94" t="e">
        <f>VLOOKUP(A38,'متره ابنیه'!A:K,9,FALSE)</f>
        <v>#N/A</v>
      </c>
      <c r="F38" s="97">
        <f t="shared" si="0"/>
        <v>0</v>
      </c>
      <c r="G38" s="98"/>
    </row>
    <row r="39" spans="1:7" ht="32.25" thickBot="1">
      <c r="A39" s="60" t="str">
        <f>'متره ابنیه'!P4091</f>
        <v>010501</v>
      </c>
      <c r="B39" s="60" t="str">
        <f>'متره ابنیه'!T4091</f>
        <v>برچيدن پله موزاييكي يا سنگي ريشه‌دار، به ‌هر عرض و ارتفاع.</v>
      </c>
      <c r="C39" s="60" t="str">
        <f>'متره ابنیه'!U4091</f>
        <v>مترطول</v>
      </c>
      <c r="D39" s="60">
        <f>'متره ابنیه'!V4091</f>
        <v>81400</v>
      </c>
      <c r="E39" s="94" t="e">
        <f>VLOOKUP(A39,'متره ابنیه'!A:K,9,FALSE)</f>
        <v>#N/A</v>
      </c>
      <c r="F39" s="97">
        <f t="shared" si="0"/>
        <v>0</v>
      </c>
      <c r="G39" s="98"/>
    </row>
    <row r="40" spans="1:7" ht="32.25" thickBot="1">
      <c r="A40" s="60" t="str">
        <f>'متره ابنیه'!P4092</f>
        <v>010502</v>
      </c>
      <c r="B40" s="60" t="str">
        <f>'متره ابنیه'!T4092</f>
        <v>برچيدن فرش كف آجري يا موزاييكي با هر نوع ملات.</v>
      </c>
      <c r="C40" s="60" t="str">
        <f>'متره ابنیه'!U4092</f>
        <v>مترمربع</v>
      </c>
      <c r="D40" s="60">
        <f>'متره ابنیه'!V4092</f>
        <v>25200</v>
      </c>
      <c r="E40" s="94" t="e">
        <f>VLOOKUP(A40,'متره ابنیه'!A:K,9,FALSE)</f>
        <v>#N/A</v>
      </c>
      <c r="F40" s="97">
        <f t="shared" si="0"/>
        <v>0</v>
      </c>
      <c r="G40" s="98"/>
    </row>
    <row r="41" spans="1:7" ht="32.25" thickBot="1">
      <c r="A41" s="60" t="str">
        <f>'متره ابنیه'!P4093</f>
        <v>010503</v>
      </c>
      <c r="B41" s="60" t="str">
        <f>'متره ابنیه'!T4093</f>
        <v>برچيدن سنگ پله‌ها، يا فرش كف، يا ديوار كه با سنگ پلاك اجرا شده‌اند همراه با ملات مربوط.</v>
      </c>
      <c r="C41" s="60" t="str">
        <f>'متره ابنیه'!U4093</f>
        <v>مترمربع</v>
      </c>
      <c r="D41" s="60">
        <f>'متره ابنیه'!V4093</f>
        <v>48100</v>
      </c>
      <c r="E41" s="94" t="e">
        <f>VLOOKUP(A41,'متره ابنیه'!A:K,9,FALSE)</f>
        <v>#N/A</v>
      </c>
      <c r="F41" s="97">
        <f t="shared" si="0"/>
        <v>0</v>
      </c>
      <c r="G41" s="98"/>
    </row>
    <row r="42" spans="1:7" ht="32.25" thickBot="1">
      <c r="A42" s="60" t="str">
        <f>'متره ابنیه'!P4094</f>
        <v>010504</v>
      </c>
      <c r="B42" s="60" t="str">
        <f>'متره ابنیه'!T4094</f>
        <v>برچيدن فرش كف از سنگ‌هاي ريشه دار يا قلوه، همراه با ملات مربوط.</v>
      </c>
      <c r="C42" s="60" t="str">
        <f>'متره ابنیه'!U4094</f>
        <v>مترمربع</v>
      </c>
      <c r="D42" s="60">
        <f>'متره ابنیه'!V4094</f>
        <v>41500</v>
      </c>
      <c r="E42" s="94" t="e">
        <f>VLOOKUP(A42,'متره ابنیه'!A:K,9,FALSE)</f>
        <v>#N/A</v>
      </c>
      <c r="F42" s="97">
        <f t="shared" si="0"/>
        <v>0</v>
      </c>
      <c r="G42" s="98"/>
    </row>
    <row r="43" spans="1:7" ht="32.25" thickBot="1">
      <c r="A43" s="60" t="str">
        <f>'متره ابنیه'!P4095</f>
        <v>010505</v>
      </c>
      <c r="B43" s="60" t="str">
        <f>'متره ابنیه'!T4095</f>
        <v>برچيدن سراميك يا كاشي لعابي با ملات مربوط و تراشيدن ملات باقي مانده روي ديوار يا كف.</v>
      </c>
      <c r="C43" s="60" t="str">
        <f>'متره ابنیه'!U4095</f>
        <v>مترمربع</v>
      </c>
      <c r="D43" s="60">
        <f>'متره ابنیه'!V4095</f>
        <v>43400</v>
      </c>
      <c r="E43" s="94" t="e">
        <f>VLOOKUP(A43,'متره ابنیه'!A:K,9,FALSE)</f>
        <v>#N/A</v>
      </c>
      <c r="F43" s="97">
        <f t="shared" si="0"/>
        <v>0</v>
      </c>
      <c r="G43" s="98"/>
    </row>
    <row r="44" spans="1:7" ht="24" thickBot="1">
      <c r="A44" s="60" t="str">
        <f>'متره ابنیه'!P4096</f>
        <v>010506</v>
      </c>
      <c r="B44" s="60" t="str">
        <f>'متره ابنیه'!T4096</f>
        <v>تراشیدن کاه گل پشت بام به هر ضخامت</v>
      </c>
      <c r="C44" s="60" t="str">
        <f>'متره ابنیه'!U4096</f>
        <v>مترمربع</v>
      </c>
      <c r="D44" s="60">
        <f>'متره ابنیه'!V4096</f>
        <v>15500</v>
      </c>
      <c r="E44" s="94" t="e">
        <f>VLOOKUP(A44,'متره ابنیه'!A:K,9,FALSE)</f>
        <v>#N/A</v>
      </c>
      <c r="F44" s="97">
        <f t="shared" si="0"/>
        <v>0</v>
      </c>
      <c r="G44" s="98"/>
    </row>
    <row r="45" spans="1:7" ht="32.25" thickBot="1">
      <c r="A45" s="60" t="str">
        <f>'متره ابنیه'!P4097</f>
        <v>010507</v>
      </c>
      <c r="B45" s="60" t="str">
        <f>'متره ابنیه'!T4097</f>
        <v>تراشيدن اندود كاه‌گل ديوارها يا سقف‌ها همراه با اندود گچ روي آن، به ‌هر ضخامت.</v>
      </c>
      <c r="C45" s="60" t="str">
        <f>'متره ابنیه'!U4097</f>
        <v>مترمربع</v>
      </c>
      <c r="D45" s="60">
        <f>'متره ابنیه'!V4097</f>
        <v>17100</v>
      </c>
      <c r="E45" s="94" t="e">
        <f>VLOOKUP(A45,'متره ابنیه'!A:K,9,FALSE)</f>
        <v>#N/A</v>
      </c>
      <c r="F45" s="97">
        <f t="shared" si="0"/>
        <v>0</v>
      </c>
      <c r="G45" s="98"/>
    </row>
    <row r="46" spans="1:7" ht="32.25" thickBot="1">
      <c r="A46" s="60" t="str">
        <f>'متره ابنیه'!P4098</f>
        <v>010508</v>
      </c>
      <c r="B46" s="60" t="str">
        <f>'متره ابنیه'!T4098</f>
        <v>تراشيدن اندود گچ و خاك ديوارها يا سقف‌ها همراه با اندود گچ روي آن، به‌ هر ضخامت.</v>
      </c>
      <c r="C46" s="60" t="str">
        <f>'متره ابنیه'!U4098</f>
        <v>مترمربع</v>
      </c>
      <c r="D46" s="60">
        <f>'متره ابنیه'!V4098</f>
        <v>34900</v>
      </c>
      <c r="E46" s="94" t="e">
        <f>VLOOKUP(A46,'متره ابنیه'!A:K,9,FALSE)</f>
        <v>#N/A</v>
      </c>
      <c r="F46" s="97">
        <f t="shared" si="0"/>
        <v>0</v>
      </c>
      <c r="G46" s="98"/>
    </row>
    <row r="47" spans="1:7" ht="32.25" thickBot="1">
      <c r="A47" s="60" t="str">
        <f>'متره ابنیه'!P4099</f>
        <v>010509</v>
      </c>
      <c r="B47" s="60" t="str">
        <f>'متره ابنیه'!T4099</f>
        <v>تراشيدن اندودهاي ماسه سيمان، يا باتارد، يا ماسه آهك، به ‌هر ضخامت.</v>
      </c>
      <c r="C47" s="60" t="str">
        <f>'متره ابنیه'!U4099</f>
        <v>مترمربع</v>
      </c>
      <c r="D47" s="60">
        <f>'متره ابنیه'!V4099</f>
        <v>96900</v>
      </c>
      <c r="E47" s="94" t="e">
        <f>VLOOKUP(A47,'متره ابنیه'!A:K,9,FALSE)</f>
        <v>#N/A</v>
      </c>
      <c r="F47" s="97">
        <f t="shared" si="0"/>
        <v>0</v>
      </c>
      <c r="G47" s="98"/>
    </row>
    <row r="48" spans="1:7" ht="48" thickBot="1">
      <c r="A48" s="60" t="str">
        <f>'متره ابنیه'!P4100</f>
        <v>010510</v>
      </c>
      <c r="B48" s="60" t="str">
        <f>'متره ابنیه'!T4100</f>
        <v>درآوردن بند كهنه گچي، يا گچ و خاكستر و خاك و مانند آن، و پاك كردن درزها برحسب سطح ديوار.</v>
      </c>
      <c r="C48" s="60" t="str">
        <f>'متره ابنیه'!U4100</f>
        <v>مترمربع</v>
      </c>
      <c r="D48" s="60">
        <f>'متره ابنیه'!V4100</f>
        <v>22100</v>
      </c>
      <c r="E48" s="94" t="e">
        <f>VLOOKUP(A48,'متره ابنیه'!A:K,9,FALSE)</f>
        <v>#N/A</v>
      </c>
      <c r="F48" s="97">
        <f t="shared" si="0"/>
        <v>0</v>
      </c>
      <c r="G48" s="98"/>
    </row>
    <row r="49" spans="1:7" ht="48" thickBot="1">
      <c r="A49" s="60" t="str">
        <f>'متره ابنیه'!P4101</f>
        <v>010511</v>
      </c>
      <c r="B49" s="60" t="str">
        <f>'متره ابنیه'!T4101</f>
        <v>درآوردن بندهاي با ملات ماسه سيمان يا ماسه آهك و مانند آن، و پاك كردن و شستن درزها برحسب سطح ديوار.</v>
      </c>
      <c r="C49" s="60" t="str">
        <f>'متره ابنیه'!U4101</f>
        <v>مترمربع</v>
      </c>
      <c r="D49" s="60">
        <f>'متره ابنیه'!V4101</f>
        <v>32600</v>
      </c>
      <c r="E49" s="94" t="e">
        <f>VLOOKUP(A49,'متره ابنیه'!A:K,9,FALSE)</f>
        <v>#N/A</v>
      </c>
      <c r="F49" s="97">
        <f t="shared" si="0"/>
        <v>0</v>
      </c>
      <c r="G49" s="98"/>
    </row>
    <row r="50" spans="1:7" ht="32.25" thickBot="1">
      <c r="A50" s="60" t="str">
        <f>'متره ابنیه'!P4102</f>
        <v>010512</v>
      </c>
      <c r="B50" s="60" t="str">
        <f>'متره ابنیه'!T4102</f>
        <v>برچيدن سقف اطاق‌هايي كه با تير چوبي و حصير و توفال و كاه گل پوشيده شده است.</v>
      </c>
      <c r="C50" s="60" t="str">
        <f>'متره ابنیه'!U4102</f>
        <v>مترمربع</v>
      </c>
      <c r="D50" s="60">
        <f>'متره ابنیه'!V4102</f>
        <v>241000</v>
      </c>
      <c r="E50" s="94" t="e">
        <f>VLOOKUP(A50,'متره ابنیه'!A:K,9,FALSE)</f>
        <v>#N/A</v>
      </c>
      <c r="F50" s="97">
        <f t="shared" si="0"/>
        <v>0</v>
      </c>
      <c r="G50" s="98"/>
    </row>
    <row r="51" spans="1:7" ht="24" thickBot="1">
      <c r="A51" s="60" t="str">
        <f>'متره ابنیه'!P4103</f>
        <v>010513</v>
      </c>
      <c r="B51" s="60" t="str">
        <f>'متره ابنیه'!T4103</f>
        <v>برچيدن هر نوع سفال بام.</v>
      </c>
      <c r="C51" s="60" t="str">
        <f>'متره ابنیه'!U4103</f>
        <v>مترمربع</v>
      </c>
      <c r="D51" s="60">
        <f>'متره ابنیه'!V4103</f>
        <v>16000</v>
      </c>
      <c r="E51" s="94" t="e">
        <f>VLOOKUP(A51,'متره ابنیه'!A:K,9,FALSE)</f>
        <v>#N/A</v>
      </c>
      <c r="F51" s="97">
        <f t="shared" si="0"/>
        <v>0</v>
      </c>
      <c r="G51" s="98"/>
    </row>
    <row r="52" spans="1:7" ht="32.25" thickBot="1">
      <c r="A52" s="60" t="str">
        <f>'متره ابنیه'!P4104</f>
        <v>010514</v>
      </c>
      <c r="B52" s="60" t="str">
        <f>'متره ابنیه'!T4104</f>
        <v>برچيدن عايق‌كاري، اعم از قيرگوني مشمع قيراندود و يا مشابه آن، هر چند لا كه باشد.</v>
      </c>
      <c r="C52" s="60" t="str">
        <f>'متره ابنیه'!U4104</f>
        <v>مترمربع</v>
      </c>
      <c r="D52" s="60">
        <f>'متره ابنیه'!V4104</f>
        <v>14100</v>
      </c>
      <c r="E52" s="94" t="e">
        <f>VLOOKUP(A52,'متره ابنیه'!A:K,9,FALSE)</f>
        <v>#N/A</v>
      </c>
      <c r="F52" s="97">
        <f t="shared" si="0"/>
        <v>0</v>
      </c>
      <c r="G52" s="98"/>
    </row>
    <row r="53" spans="1:7" ht="24" thickBot="1">
      <c r="A53" s="60" t="str">
        <f>'متره ابنیه'!P4105</f>
        <v>010515</v>
      </c>
      <c r="B53" s="60" t="str">
        <f>'متره ابنیه'!T4105</f>
        <v>برچيدن (تخريب) جدول‌هاي بتني پيش ساخته.</v>
      </c>
      <c r="C53" s="60" t="str">
        <f>'متره ابنیه'!U4105</f>
        <v>مترطول</v>
      </c>
      <c r="D53" s="60">
        <f>'متره ابنیه'!V4105</f>
        <v>48100</v>
      </c>
      <c r="E53" s="94" t="e">
        <f>VLOOKUP(A53,'متره ابنیه'!A:K,9,FALSE)</f>
        <v>#N/A</v>
      </c>
      <c r="F53" s="97">
        <f t="shared" si="0"/>
        <v>0</v>
      </c>
      <c r="G53" s="98"/>
    </row>
    <row r="54" spans="1:7" ht="24" thickBot="1">
      <c r="A54" s="60" t="str">
        <f>'متره ابنیه'!P4106</f>
        <v>010601</v>
      </c>
      <c r="B54" s="60" t="str">
        <f>'متره ابنیه'!T4106</f>
        <v>برچيدن تخته زير شيرواني يا توفال سقف.</v>
      </c>
      <c r="C54" s="60" t="str">
        <f>'متره ابنیه'!U4106</f>
        <v>مترمربع</v>
      </c>
      <c r="D54" s="60">
        <f>'متره ابنیه'!V4106</f>
        <v>21300</v>
      </c>
      <c r="E54" s="94" t="e">
        <f>VLOOKUP(A54,'متره ابنیه'!A:K,9,FALSE)</f>
        <v>#N/A</v>
      </c>
      <c r="F54" s="97">
        <f t="shared" si="0"/>
        <v>0</v>
      </c>
      <c r="G54" s="98"/>
    </row>
    <row r="55" spans="1:7" ht="32.25" thickBot="1">
      <c r="A55" s="60" t="str">
        <f>'متره ابنیه'!P4107</f>
        <v>010602</v>
      </c>
      <c r="B55" s="60" t="str">
        <f>'متره ابنیه'!T4107</f>
        <v>برچيدن لاپه چوبي به ‌طور كامل، بر حسب سطح تصوير افقي سقف.</v>
      </c>
      <c r="C55" s="60" t="str">
        <f>'متره ابنیه'!U4107</f>
        <v>مترمربع</v>
      </c>
      <c r="D55" s="60">
        <f>'متره ابنیه'!V4107</f>
        <v>124500</v>
      </c>
      <c r="E55" s="94" t="e">
        <f>VLOOKUP(A55,'متره ابنیه'!A:K,9,FALSE)</f>
        <v>#N/A</v>
      </c>
      <c r="F55" s="97">
        <f t="shared" si="0"/>
        <v>0</v>
      </c>
      <c r="G55" s="98"/>
    </row>
    <row r="56" spans="1:7" ht="48" thickBot="1">
      <c r="A56" s="60" t="str">
        <f>'متره ابنیه'!P4108</f>
        <v>010603</v>
      </c>
      <c r="B56" s="60" t="str">
        <f>'متره ابنیه'!T4108</f>
        <v>برچيدن خرپاي چوبي، به‌ انضمام اتصالات و تيرريزي‌هاي چوبي بين خرپاها، برحسب سطح تصوير افقي سقف.</v>
      </c>
      <c r="C56" s="60" t="str">
        <f>'متره ابنیه'!U4108</f>
        <v>مترمربع</v>
      </c>
      <c r="D56" s="60">
        <f>'متره ابنیه'!V4108</f>
        <v>142000</v>
      </c>
      <c r="E56" s="94" t="e">
        <f>VLOOKUP(A56,'متره ابنیه'!A:K,9,FALSE)</f>
        <v>#N/A</v>
      </c>
      <c r="F56" s="97">
        <f t="shared" si="0"/>
        <v>0</v>
      </c>
      <c r="G56" s="98"/>
    </row>
    <row r="57" spans="1:7" ht="32.25" thickBot="1">
      <c r="A57" s="60" t="str">
        <f>'متره ابنیه'!P4109</f>
        <v>010604</v>
      </c>
      <c r="B57" s="60" t="str">
        <f>'متره ابنیه'!T4109</f>
        <v>برچيدن در و پنجره چوبي، همراه با چهار چوب مربوط.</v>
      </c>
      <c r="C57" s="60" t="str">
        <f>'متره ابنیه'!U4109</f>
        <v>عدد</v>
      </c>
      <c r="D57" s="60">
        <f>'متره ابنیه'!V4109</f>
        <v>76100</v>
      </c>
      <c r="E57" s="94" t="e">
        <f>VLOOKUP(A57,'متره ابنیه'!A:K,9,FALSE)</f>
        <v>#N/A</v>
      </c>
      <c r="F57" s="97">
        <f t="shared" si="0"/>
        <v>0</v>
      </c>
      <c r="G57" s="98"/>
    </row>
    <row r="58" spans="1:7" ht="24" thickBot="1">
      <c r="A58" s="60" t="str">
        <f>'متره ابنیه'!P4110</f>
        <v>010605</v>
      </c>
      <c r="B58" s="60" t="str">
        <f>'متره ابنیه'!T4110</f>
        <v>برچيدن پاراوان چوبي يا فلزي.</v>
      </c>
      <c r="C58" s="60" t="str">
        <f>'متره ابنیه'!U4110</f>
        <v>مترمربع</v>
      </c>
      <c r="D58" s="60">
        <f>'متره ابنیه'!V4110</f>
        <v>64600</v>
      </c>
      <c r="E58" s="94" t="e">
        <f>VLOOKUP(A58,'متره ابنیه'!A:K,9,FALSE)</f>
        <v>#N/A</v>
      </c>
      <c r="F58" s="97">
        <f t="shared" si="0"/>
        <v>0</v>
      </c>
      <c r="G58" s="98"/>
    </row>
    <row r="59" spans="1:7" ht="48" thickBot="1">
      <c r="A59" s="60" t="str">
        <f>'متره ابنیه'!P4111</f>
        <v>010606</v>
      </c>
      <c r="B59" s="60" t="str">
        <f>'متره ابنیه'!T4111</f>
        <v>باز كردن قفل و يراق آلات در و پنجره لولا، چفت، دستگيره و مانند آن، برحسب هر در يا پنجره.</v>
      </c>
      <c r="C59" s="60" t="str">
        <f>'متره ابنیه'!U4111</f>
        <v>عدد</v>
      </c>
      <c r="D59" s="60">
        <f>'متره ابنیه'!V4111</f>
        <v>20200</v>
      </c>
      <c r="E59" s="94" t="e">
        <f>VLOOKUP(A59,'متره ابنیه'!A:K,9,FALSE)</f>
        <v>#N/A</v>
      </c>
      <c r="F59" s="97">
        <f t="shared" si="0"/>
        <v>0</v>
      </c>
      <c r="G59" s="98"/>
    </row>
    <row r="60" spans="1:7" ht="32.25" thickBot="1">
      <c r="A60" s="60" t="str">
        <f>'متره ابنیه'!P4112</f>
        <v>010701</v>
      </c>
      <c r="B60" s="60" t="str">
        <f>'متره ابنیه'!T4112</f>
        <v>برچيدن پنجره يا درهاي فلزي، همراه با قاب مربوط.</v>
      </c>
      <c r="C60" s="60" t="str">
        <f>'متره ابنیه'!U4112</f>
        <v>عدد</v>
      </c>
      <c r="D60" s="60">
        <f>'متره ابنیه'!V4112</f>
        <v>107500</v>
      </c>
      <c r="E60" s="94" t="e">
        <f>VLOOKUP(A60,'متره ابنیه'!A:K,9,FALSE)</f>
        <v>#N/A</v>
      </c>
      <c r="F60" s="97">
        <f t="shared" si="0"/>
        <v>0</v>
      </c>
      <c r="G60" s="98"/>
    </row>
    <row r="61" spans="1:7" ht="63.75" thickBot="1">
      <c r="A61" s="60" t="str">
        <f>'متره ابنیه'!P4113</f>
        <v>010702</v>
      </c>
      <c r="B61" s="60" t="str">
        <f>'متره ابنیه'!T4113</f>
        <v>برچيدن و صاف كردن (در حد امكان)، و دور چين كردن آهن ورق صاف يا کرکره‌اي از روي شيرواني، سايه‌بان، جان‌پناه، كف پنجره و مانند آن، برحسب سطح برچيده شده.</v>
      </c>
      <c r="C61" s="60" t="str">
        <f>'متره ابنیه'!U4113</f>
        <v>مترمربع</v>
      </c>
      <c r="D61" s="60">
        <f>'متره ابنیه'!V4113</f>
        <v>32000</v>
      </c>
      <c r="E61" s="94" t="e">
        <f>VLOOKUP(A61,'متره ابنیه'!A:K,9,FALSE)</f>
        <v>#N/A</v>
      </c>
      <c r="F61" s="97">
        <f t="shared" si="0"/>
        <v>0</v>
      </c>
      <c r="G61" s="98"/>
    </row>
    <row r="62" spans="1:7" ht="32.25" thickBot="1">
      <c r="A62" s="60" t="str">
        <f>'متره ابنیه'!P4114</f>
        <v>010704</v>
      </c>
      <c r="B62" s="60" t="str">
        <f>'متره ابنیه'!T4114</f>
        <v>برچيدن ورق‌هاي صاف يا موجدار آزبست سيمان، برحسب سطح برچيده شده.</v>
      </c>
      <c r="C62" s="60" t="str">
        <f>'متره ابنیه'!U4114</f>
        <v>مترمربع</v>
      </c>
      <c r="D62" s="60">
        <f>'متره ابنیه'!V4114</f>
        <v>34000</v>
      </c>
      <c r="E62" s="94" t="e">
        <f>VLOOKUP(A62,'متره ابنیه'!A:K,9,FALSE)</f>
        <v>#N/A</v>
      </c>
      <c r="F62" s="97">
        <f t="shared" si="0"/>
        <v>0</v>
      </c>
      <c r="G62" s="98"/>
    </row>
    <row r="63" spans="1:7" ht="63.75" thickBot="1">
      <c r="A63" s="60" t="str">
        <f>'متره ابنیه'!P4115</f>
        <v>010705</v>
      </c>
      <c r="B63" s="60" t="str">
        <f>'متره ابنیه'!T4115</f>
        <v>برچيدن هرنوع اسكلت فلزي ساختمان، برج آب فلزي و مانند آن، با هر نوع تيرآهن، ناوداني، نبشي، لوله و ورق و ساير پروفيل‌هاي فلزي، با هرگونه اتصال.</v>
      </c>
      <c r="C63" s="60" t="str">
        <f>'متره ابنیه'!U4115</f>
        <v>کيلوگرم</v>
      </c>
      <c r="D63" s="60">
        <f>'متره ابنیه'!V4115</f>
        <v>2200</v>
      </c>
      <c r="E63" s="94" t="e">
        <f>VLOOKUP(A63,'متره ابنیه'!A:K,9,FALSE)</f>
        <v>#N/A</v>
      </c>
      <c r="F63" s="97">
        <f t="shared" si="0"/>
        <v>0</v>
      </c>
      <c r="G63" s="98"/>
    </row>
    <row r="64" spans="1:7" ht="32.25" thickBot="1">
      <c r="A64" s="60" t="str">
        <f>'متره ابنیه'!P4116</f>
        <v>010706</v>
      </c>
      <c r="B64" s="60" t="str">
        <f>'متره ابنیه'!T4116</f>
        <v>برچيدن هر نوع فنس از توري سيمي يا سيم خاردار، با پايه‌هاي مربوط.</v>
      </c>
      <c r="C64" s="60" t="str">
        <f>'متره ابنیه'!U4116</f>
        <v>مترطول</v>
      </c>
      <c r="D64" s="60">
        <f>'متره ابنیه'!V4116</f>
        <v>48500</v>
      </c>
      <c r="E64" s="94" t="e">
        <f>VLOOKUP(A64,'متره ابنیه'!A:K,9,FALSE)</f>
        <v>#N/A</v>
      </c>
      <c r="F64" s="97">
        <f t="shared" si="0"/>
        <v>0</v>
      </c>
      <c r="G64" s="98"/>
    </row>
    <row r="65" spans="1:7" ht="32.25" thickBot="1">
      <c r="A65" s="60" t="str">
        <f>'متره ابنیه'!P4117</f>
        <v>010801</v>
      </c>
      <c r="B65" s="60" t="str">
        <f>'متره ابنیه'!T4117</f>
        <v>برچيدن كاسه ظرفشويي، روشويي پيسوار، بيده، توالت فرنگي، دوش يا فلاش تانك.</v>
      </c>
      <c r="C65" s="60" t="str">
        <f>'متره ابنیه'!U4117</f>
        <v>دستگاه</v>
      </c>
      <c r="D65" s="60">
        <f>'متره ابنیه'!V4117</f>
        <v>75600</v>
      </c>
      <c r="E65" s="94" t="e">
        <f>VLOOKUP(A65,'متره ابنیه'!A:K,9,FALSE)</f>
        <v>#N/A</v>
      </c>
      <c r="F65" s="97">
        <f t="shared" si="0"/>
        <v>0</v>
      </c>
      <c r="G65" s="98"/>
    </row>
    <row r="66" spans="1:7" ht="24" thickBot="1">
      <c r="A66" s="60" t="str">
        <f>'متره ابنیه'!P4118</f>
        <v>010802</v>
      </c>
      <c r="B66" s="60" t="str">
        <f>'متره ابنیه'!T4118</f>
        <v>بر چيدن مستراح شرقي و وان حمام.</v>
      </c>
      <c r="C66" s="60" t="str">
        <f>'متره ابنیه'!U4118</f>
        <v>دستگاه</v>
      </c>
      <c r="D66" s="60">
        <f>'متره ابنیه'!V4118</f>
        <v>72400</v>
      </c>
      <c r="E66" s="94" t="e">
        <f>VLOOKUP(A66,'متره ابنیه'!A:K,9,FALSE)</f>
        <v>#N/A</v>
      </c>
      <c r="F66" s="97">
        <f t="shared" si="0"/>
        <v>0</v>
      </c>
      <c r="G66" s="98"/>
    </row>
    <row r="67" spans="1:7" ht="24" thickBot="1">
      <c r="A67" s="60" t="str">
        <f>'متره ابنیه'!P4119</f>
        <v>010803</v>
      </c>
      <c r="B67" s="60" t="str">
        <f>'متره ابنیه'!T4119</f>
        <v>برچيدن لوله فلزي روكار، با قطر تا 2 اينچ.</v>
      </c>
      <c r="C67" s="60" t="str">
        <f>'متره ابنیه'!U4119</f>
        <v>مترطول</v>
      </c>
      <c r="D67" s="60">
        <f>'متره ابنیه'!V4119</f>
        <v>17200</v>
      </c>
      <c r="E67" s="94" t="e">
        <f>VLOOKUP(A67,'متره ابنیه'!A:K,9,FALSE)</f>
        <v>#N/A</v>
      </c>
      <c r="F67" s="97">
        <f t="shared" si="0"/>
        <v>0</v>
      </c>
      <c r="G67" s="98"/>
    </row>
    <row r="68" spans="1:7" ht="24" thickBot="1">
      <c r="A68" s="60" t="str">
        <f>'متره ابنیه'!P4120</f>
        <v>010804</v>
      </c>
      <c r="B68" s="60" t="str">
        <f>'متره ابنیه'!T4120</f>
        <v>برچيدن لوله فلزي توكار، با قطر تا 2 اينچ.</v>
      </c>
      <c r="C68" s="60" t="str">
        <f>'متره ابنیه'!U4120</f>
        <v>مترطول</v>
      </c>
      <c r="D68" s="60">
        <f>'متره ابنیه'!V4120</f>
        <v>20000</v>
      </c>
      <c r="E68" s="94" t="e">
        <f>VLOOKUP(A68,'متره ابنیه'!A:K,9,FALSE)</f>
        <v>#N/A</v>
      </c>
      <c r="F68" s="97">
        <f t="shared" si="0"/>
        <v>0</v>
      </c>
      <c r="G68" s="98"/>
    </row>
    <row r="69" spans="1:7" ht="24" thickBot="1">
      <c r="A69" s="60" t="str">
        <f>'متره ابنیه'!P4121</f>
        <v>010805</v>
      </c>
      <c r="B69" s="60" t="str">
        <f>'متره ابنیه'!T4121</f>
        <v>بر چيدن لوله فلزي روكار، با قطر بيش از 2 اينچ.</v>
      </c>
      <c r="C69" s="60" t="str">
        <f>'متره ابنیه'!U4121</f>
        <v>مترطول</v>
      </c>
      <c r="D69" s="60">
        <f>'متره ابنیه'!V4121</f>
        <v>27700</v>
      </c>
      <c r="E69" s="94" t="e">
        <f>VLOOKUP(A69,'متره ابنیه'!A:K,9,FALSE)</f>
        <v>#N/A</v>
      </c>
      <c r="F69" s="97">
        <f t="shared" si="0"/>
        <v>0</v>
      </c>
      <c r="G69" s="98"/>
    </row>
    <row r="70" spans="1:7" ht="24" thickBot="1">
      <c r="A70" s="60" t="str">
        <f>'متره ابنیه'!P4122</f>
        <v>010806</v>
      </c>
      <c r="B70" s="60" t="str">
        <f>'متره ابنیه'!T4122</f>
        <v>برچيدن لوله فلزي توكار، با قطر بيش از 2 اينچ.</v>
      </c>
      <c r="C70" s="60" t="str">
        <f>'متره ابنیه'!U4122</f>
        <v>مترطول</v>
      </c>
      <c r="D70" s="60">
        <f>'متره ابنیه'!V4122</f>
        <v>31800</v>
      </c>
      <c r="E70" s="94" t="e">
        <f>VLOOKUP(A70,'متره ابنیه'!A:K,9,FALSE)</f>
        <v>#N/A</v>
      </c>
      <c r="F70" s="97">
        <f t="shared" si="0"/>
        <v>0</v>
      </c>
      <c r="G70" s="98"/>
    </row>
    <row r="71" spans="1:7" ht="32.25" thickBot="1">
      <c r="A71" s="60" t="str">
        <f>'متره ابنیه'!P4123</f>
        <v>010807</v>
      </c>
      <c r="B71" s="60" t="str">
        <f>'متره ابنیه'!T4123</f>
        <v>برچيدن لوله‌هاي آزبست سيمان يا چدني فاضلاب.</v>
      </c>
      <c r="C71" s="60" t="str">
        <f>'متره ابنیه'!U4123</f>
        <v>مترطول</v>
      </c>
      <c r="D71" s="60">
        <f>'متره ابنیه'!V4123</f>
        <v>79400</v>
      </c>
      <c r="E71" s="94" t="e">
        <f>VLOOKUP(A71,'متره ابنیه'!A:K,9,FALSE)</f>
        <v>#N/A</v>
      </c>
      <c r="F71" s="97">
        <f t="shared" si="0"/>
        <v>0</v>
      </c>
      <c r="G71" s="98"/>
    </row>
    <row r="72" spans="1:7" ht="48" thickBot="1">
      <c r="A72" s="60" t="str">
        <f>'متره ابنیه'!P4124</f>
        <v>010808</v>
      </c>
      <c r="B72" s="60" t="str">
        <f>'متره ابنیه'!T4124</f>
        <v>برچيدن سيم‌هاي برق، تلفن، زنگ اخبار و مانند آن، اعم از روكار و توكار (سيم‌هايي كه داخل يك لوله باشند، يك رشته محسوب مي‌شوند).</v>
      </c>
      <c r="C72" s="60" t="str">
        <f>'متره ابنیه'!U4124</f>
        <v>مترطول</v>
      </c>
      <c r="D72" s="60">
        <f>'متره ابنیه'!V4124</f>
        <v>1640</v>
      </c>
      <c r="E72" s="94" t="e">
        <f>VLOOKUP(A72,'متره ابنیه'!A:K,9,FALSE)</f>
        <v>#N/A</v>
      </c>
      <c r="F72" s="97">
        <f t="shared" ref="F72:F90" si="1">IF(ISNA(E72*D72),0,ROUND((E72*D72),0))</f>
        <v>0</v>
      </c>
      <c r="G72" s="98"/>
    </row>
    <row r="73" spans="1:7" ht="32.25" thickBot="1">
      <c r="A73" s="60" t="str">
        <f>'متره ابنیه'!P4125</f>
        <v>010809</v>
      </c>
      <c r="B73" s="60" t="str">
        <f>'متره ابنیه'!T4125</f>
        <v>برچيدن هر نوع چراغ‌هاي سقفي و پنكه سقفي، يا كارهاي مشابه آن.</v>
      </c>
      <c r="C73" s="60" t="str">
        <f>'متره ابنیه'!U4125</f>
        <v>عدد</v>
      </c>
      <c r="D73" s="60">
        <f>'متره ابنیه'!V4125</f>
        <v>25100</v>
      </c>
      <c r="E73" s="94" t="e">
        <f>VLOOKUP(A73,'متره ابنیه'!A:K,9,FALSE)</f>
        <v>#N/A</v>
      </c>
      <c r="F73" s="97">
        <f t="shared" si="1"/>
        <v>0</v>
      </c>
      <c r="G73" s="98"/>
    </row>
    <row r="74" spans="1:7" ht="32.25" thickBot="1">
      <c r="A74" s="60" t="str">
        <f>'متره ابنیه'!P4126</f>
        <v>010810</v>
      </c>
      <c r="B74" s="60" t="str">
        <f>'متره ابنیه'!T4126</f>
        <v>برچيدن هر نوع كليد و پريز معمولي و كارهاي مشابه، توكار يا روكار.</v>
      </c>
      <c r="C74" s="60" t="str">
        <f>'متره ابنیه'!U4126</f>
        <v>عدد</v>
      </c>
      <c r="D74" s="60">
        <f>'متره ابنیه'!V4126</f>
        <v>14900</v>
      </c>
      <c r="E74" s="94" t="e">
        <f>VLOOKUP(A74,'متره ابنیه'!A:K,9,FALSE)</f>
        <v>#N/A</v>
      </c>
      <c r="F74" s="97">
        <f t="shared" si="1"/>
        <v>0</v>
      </c>
      <c r="G74" s="98"/>
    </row>
    <row r="75" spans="1:7" ht="32.25" thickBot="1">
      <c r="A75" s="60" t="str">
        <f>'متره ابنیه'!P4127</f>
        <v>010811</v>
      </c>
      <c r="B75" s="60" t="str">
        <f>'متره ابنیه'!T4127</f>
        <v>برچيدن هر نوع كابل روي سطوح ديوار، سقف و کف.</v>
      </c>
      <c r="C75" s="60" t="str">
        <f>'متره ابنیه'!U4127</f>
        <v>مترطول</v>
      </c>
      <c r="D75" s="60">
        <f>'متره ابنیه'!V4127</f>
        <v>4350</v>
      </c>
      <c r="E75" s="94" t="e">
        <f>VLOOKUP(A75,'متره ابنیه'!A:K,9,FALSE)</f>
        <v>#N/A</v>
      </c>
      <c r="F75" s="97">
        <f t="shared" si="1"/>
        <v>0</v>
      </c>
      <c r="G75" s="98"/>
    </row>
    <row r="76" spans="1:7" ht="32.25" thickBot="1">
      <c r="A76" s="60" t="str">
        <f>'متره ابنیه'!P4128</f>
        <v>010901</v>
      </c>
      <c r="B76" s="60" t="str">
        <f>'متره ابنیه'!T4128</f>
        <v>كندن آسفالت پشت بام به ‌هر ضخامت تا 3 سانتي‌متر.</v>
      </c>
      <c r="C76" s="60" t="str">
        <f>'متره ابنیه'!U4128</f>
        <v>مترمربع</v>
      </c>
      <c r="D76" s="60">
        <f>'متره ابنیه'!V4128</f>
        <v>43400</v>
      </c>
      <c r="E76" s="94" t="e">
        <f>VLOOKUP(A76,'متره ابنیه'!A:K,9,FALSE)</f>
        <v>#N/A</v>
      </c>
      <c r="F76" s="97">
        <f t="shared" si="1"/>
        <v>0</v>
      </c>
      <c r="G76" s="98"/>
    </row>
    <row r="77" spans="1:7" ht="63.75" thickBot="1">
      <c r="A77" s="60" t="str">
        <f>'متره ابنیه'!P4129</f>
        <v>010902</v>
      </c>
      <c r="B77" s="60" t="str">
        <f>'متره ابنیه'!T4129</f>
        <v>اضافه بها نسبت به رديف 010901 به ازاي هر سانتي‌متر اضافه ضخامت نسبت به مازاد 3 سانتي‌متر (کسر سانتي‌متر به تناسب محاسبه مي‌شود).</v>
      </c>
      <c r="C77" s="60" t="str">
        <f>'متره ابنیه'!U4129</f>
        <v>مترمربع</v>
      </c>
      <c r="D77" s="60">
        <f>'متره ابنیه'!V4129</f>
        <v>13500</v>
      </c>
      <c r="E77" s="94" t="e">
        <f>VLOOKUP(A77,'متره ابنیه'!A:K,9,FALSE)</f>
        <v>#N/A</v>
      </c>
      <c r="F77" s="97">
        <f t="shared" si="1"/>
        <v>0</v>
      </c>
      <c r="G77" s="98"/>
    </row>
    <row r="78" spans="1:7" ht="48" thickBot="1">
      <c r="A78" s="60" t="str">
        <f>'متره ابنیه'!P4130</f>
        <v>010903</v>
      </c>
      <c r="B78" s="60" t="str">
        <f>'متره ابنیه'!T4130</f>
        <v>کندن آسفالت جاده‌ها و خيابان‌ها براي لکه گيري به ضخامت تا 5 سانتي‌متر به ازاي سطح کنده شده.</v>
      </c>
      <c r="C78" s="60" t="str">
        <f>'متره ابنیه'!U4130</f>
        <v>مترمربع</v>
      </c>
      <c r="D78" s="60">
        <f>'متره ابنیه'!V4130</f>
        <v>61700</v>
      </c>
      <c r="E78" s="94" t="e">
        <f>VLOOKUP(A78,'متره ابنیه'!A:K,9,FALSE)</f>
        <v>#N/A</v>
      </c>
      <c r="F78" s="97">
        <f t="shared" si="1"/>
        <v>0</v>
      </c>
      <c r="G78" s="98"/>
    </row>
    <row r="79" spans="1:7" ht="63.75" thickBot="1">
      <c r="A79" s="60" t="str">
        <f>'متره ابنیه'!P4131</f>
        <v>010904</v>
      </c>
      <c r="B79" s="60" t="str">
        <f>'متره ابنیه'!T4131</f>
        <v>اضافه بها نسبت به رديف 010903 به ازاي هر سانتي‌متر اضافه ضخامت نسبت به مازاد 5 سانتي‌متر (کسر سانتي‌متر به تناسب محاسبه مي‌شود).</v>
      </c>
      <c r="C79" s="60" t="str">
        <f>'متره ابنیه'!U4131</f>
        <v>مترمربع</v>
      </c>
      <c r="D79" s="60">
        <f>'متره ابنیه'!V4131</f>
        <v>13100</v>
      </c>
      <c r="E79" s="94" t="e">
        <f>VLOOKUP(A79,'متره ابنیه'!A:K,9,FALSE)</f>
        <v>#N/A</v>
      </c>
      <c r="F79" s="97">
        <f t="shared" si="1"/>
        <v>0</v>
      </c>
      <c r="G79" s="98"/>
    </row>
    <row r="80" spans="1:7" ht="48" thickBot="1">
      <c r="A80" s="60" t="str">
        <f>'متره ابنیه'!P4132</f>
        <v>010905</v>
      </c>
      <c r="B80" s="60" t="str">
        <f>'متره ابنیه'!T4132</f>
        <v>شيار انداختن و کندن آسفالت به عرض تا 8 سانتي‌متر و عمق تا 10 سانتي‌متر براي اجراي کارهاي تاسيساتي با ماشين شيار زن.</v>
      </c>
      <c r="C80" s="60" t="str">
        <f>'متره ابنیه'!U4132</f>
        <v>مترطول</v>
      </c>
      <c r="D80" s="60">
        <f>'متره ابنیه'!V4132</f>
        <v>29900</v>
      </c>
      <c r="E80" s="94" t="e">
        <f>VLOOKUP(A80,'متره ابنیه'!A:K,9,FALSE)</f>
        <v>#N/A</v>
      </c>
      <c r="F80" s="97">
        <f t="shared" si="1"/>
        <v>0</v>
      </c>
      <c r="G80" s="98"/>
    </row>
    <row r="81" spans="1:7" ht="48" thickBot="1">
      <c r="A81" s="60" t="str">
        <f>'متره ابنیه'!P4133</f>
        <v>010906</v>
      </c>
      <c r="B81" s="60" t="str">
        <f>'متره ابنیه'!T4133</f>
        <v>اضافه بها نسبت به رديف 010905، به ‌ازاي هر سانتي‌متر اضافه عمق مازاد بر 10 سانتي‌متر (کسر سانتي‌متر به تناسب محاسبه مي‌شود).</v>
      </c>
      <c r="C81" s="60" t="str">
        <f>'متره ابنیه'!U4133</f>
        <v>مترطول</v>
      </c>
      <c r="D81" s="60">
        <f>'متره ابنیه'!V4133</f>
        <v>2660</v>
      </c>
      <c r="E81" s="94" t="e">
        <f>VLOOKUP(A81,'متره ابنیه'!A:K,9,FALSE)</f>
        <v>#N/A</v>
      </c>
      <c r="F81" s="97">
        <f t="shared" si="1"/>
        <v>0</v>
      </c>
      <c r="G81" s="98"/>
    </row>
    <row r="82" spans="1:7" ht="32.25" thickBot="1">
      <c r="A82" s="60" t="str">
        <f>'متره ابنیه'!P4134</f>
        <v>010907</v>
      </c>
      <c r="B82" s="60" t="str">
        <f>'متره ابنیه'!T4134</f>
        <v>برش آسفالت با کاتر به عمق تا 7 سانتي‌متر (اندازه‌گيري برحسب طول هر خط برش).</v>
      </c>
      <c r="C82" s="60" t="str">
        <f>'متره ابنیه'!U4134</f>
        <v>مترطول</v>
      </c>
      <c r="D82" s="60">
        <f>'متره ابنیه'!V4134</f>
        <v>10100</v>
      </c>
      <c r="E82" s="94" t="e">
        <f>VLOOKUP(A82,'متره ابنیه'!A:K,9,FALSE)</f>
        <v>#N/A</v>
      </c>
      <c r="F82" s="97">
        <f t="shared" si="1"/>
        <v>0</v>
      </c>
      <c r="G82" s="98"/>
    </row>
    <row r="83" spans="1:7" ht="63.75" thickBot="1">
      <c r="A83" s="60" t="str">
        <f>'متره ابنیه'!P4135</f>
        <v>010908</v>
      </c>
      <c r="B83" s="60" t="str">
        <f>'متره ابنیه'!T4135</f>
        <v>اضافه بها نسبت به رديف 010907، به ‌ازاي هر سانتي‌متر اضافه عمق مازاد بر 7 سانتي‌متر، اندازه‌گيري برحسب طول هر خط برش (كسر سانتي‌متر‏ به تناسب محاسبه مي‌شود).</v>
      </c>
      <c r="C83" s="60" t="str">
        <f>'متره ابنیه'!U4135</f>
        <v>مترطول</v>
      </c>
      <c r="D83" s="60">
        <f>'متره ابنیه'!V4135</f>
        <v>1240</v>
      </c>
      <c r="E83" s="94" t="e">
        <f>VLOOKUP(A83,'متره ابنیه'!A:K,9,FALSE)</f>
        <v>#N/A</v>
      </c>
      <c r="F83" s="97">
        <f t="shared" si="1"/>
        <v>0</v>
      </c>
      <c r="G83" s="98"/>
    </row>
    <row r="84" spans="1:7" ht="32.25" thickBot="1">
      <c r="A84" s="60" t="str">
        <f>'متره ابنیه'!P4136</f>
        <v>010909</v>
      </c>
      <c r="B84" s="60" t="str">
        <f>'متره ابنیه'!T4136</f>
        <v>تخريب کلي هر نوع آسفالت و اساس قيري به ضخامت تا 5 سانتي‌متر.</v>
      </c>
      <c r="C84" s="60" t="str">
        <f>'متره ابنیه'!U4136</f>
        <v>مترمربع</v>
      </c>
      <c r="D84" s="60">
        <f>'متره ابنیه'!V4136</f>
        <v>20700</v>
      </c>
      <c r="E84" s="94" t="e">
        <f>VLOOKUP(A84,'متره ابنیه'!A:K,9,FALSE)</f>
        <v>#N/A</v>
      </c>
      <c r="F84" s="97">
        <f t="shared" si="1"/>
        <v>0</v>
      </c>
      <c r="G84" s="98"/>
    </row>
    <row r="85" spans="1:7" ht="48" thickBot="1">
      <c r="A85" s="60" t="str">
        <f>'متره ابنیه'!P4137</f>
        <v>010910</v>
      </c>
      <c r="B85" s="60" t="str">
        <f>'متره ابنیه'!T4137</f>
        <v>اضافه بها نسبت به‌ رديف 010909، به ‌ازاي هر سانتي‌متر اضافه ضخامت مازاد بر 5 سانتي‌متر (کسر سانتي‌متر به تناسب محاسبه مي‌شود).</v>
      </c>
      <c r="C85" s="60" t="str">
        <f>'متره ابنیه'!U4137</f>
        <v>مترمربع</v>
      </c>
      <c r="D85" s="60">
        <f>'متره ابنیه'!V4137</f>
        <v>3770</v>
      </c>
      <c r="E85" s="94" t="e">
        <f>VLOOKUP(A85,'متره ابنیه'!A:K,9,FALSE)</f>
        <v>#N/A</v>
      </c>
      <c r="F85" s="97">
        <f t="shared" si="1"/>
        <v>0</v>
      </c>
      <c r="G85" s="98"/>
    </row>
    <row r="86" spans="1:7" ht="48" thickBot="1">
      <c r="A86" s="60" t="str">
        <f>'متره ابنیه'!P4138</f>
        <v>010911</v>
      </c>
      <c r="B86" s="60" t="str">
        <f>'متره ابنیه'!T4138</f>
        <v>تراشيدن هر نوع آسفالت و اساس قيري با ماشين مخصوص آسفالت ‌تراش، به ضخامت تا 5 سانتي‌متر.</v>
      </c>
      <c r="C86" s="60" t="str">
        <f>'متره ابنیه'!U4138</f>
        <v>مترمربع</v>
      </c>
      <c r="D86" s="60">
        <f>'متره ابنیه'!V4138</f>
        <v>31400</v>
      </c>
      <c r="E86" s="94" t="e">
        <f>VLOOKUP(A86,'متره ابنیه'!A:K,9,FALSE)</f>
        <v>#N/A</v>
      </c>
      <c r="F86" s="97">
        <f t="shared" si="1"/>
        <v>0</v>
      </c>
      <c r="G86" s="98"/>
    </row>
    <row r="87" spans="1:7" ht="48" thickBot="1">
      <c r="A87" s="60" t="str">
        <f>'متره ابنیه'!P4139</f>
        <v>010912</v>
      </c>
      <c r="B87" s="60" t="str">
        <f>'متره ابنیه'!T4139</f>
        <v>اضافه بها به رديف 010911 به ازاي هر سانتي‌متر اضافه ضخامت مازاد بر 5 سانتي‌متر (کسر سانتي‌متر به تناسب محاسبه مي‌شود).</v>
      </c>
      <c r="C87" s="60" t="str">
        <f>'متره ابنیه'!U4139</f>
        <v>مترمربع</v>
      </c>
      <c r="D87" s="60">
        <f>'متره ابنیه'!V4139</f>
        <v>5660</v>
      </c>
      <c r="E87" s="94" t="e">
        <f>VLOOKUP(A87,'متره ابنیه'!A:K,9,FALSE)</f>
        <v>#N/A</v>
      </c>
      <c r="F87" s="97">
        <f t="shared" si="1"/>
        <v>0</v>
      </c>
      <c r="G87" s="98"/>
    </row>
    <row r="88" spans="1:7" ht="63.75" thickBot="1">
      <c r="A88" s="60" t="str">
        <f>'متره ابنیه'!P4140</f>
        <v>010913</v>
      </c>
      <c r="B88" s="60" t="str">
        <f>'متره ابنیه'!T4140</f>
        <v>تخريب آسفالت بين دو خط برش (با فاصله حداكثر 1/5 متر) با وسايل مکانيکي مانند کمپرسور يا بيل مکانيکي، به ضخامت تا 7 سانتيمتر و برداشتن آن.</v>
      </c>
      <c r="C88" s="60" t="str">
        <f>'متره ابنیه'!U4140</f>
        <v>مترمربع</v>
      </c>
      <c r="D88" s="60">
        <f>'متره ابنیه'!V4140</f>
        <v>4040</v>
      </c>
      <c r="E88" s="94" t="e">
        <f>VLOOKUP(A88,'متره ابنیه'!A:K,9,FALSE)</f>
        <v>#N/A</v>
      </c>
      <c r="F88" s="97">
        <f t="shared" si="1"/>
        <v>0</v>
      </c>
      <c r="G88" s="98"/>
    </row>
    <row r="89" spans="1:7" ht="48" thickBot="1">
      <c r="A89" s="60" t="str">
        <f>'متره ابنیه'!P4141</f>
        <v>010914</v>
      </c>
      <c r="B89" s="60" t="str">
        <f>'متره ابنیه'!T4141</f>
        <v>اضافه بها به رديف 010913 به ازاي هر سانتي‌متر اضافه ضخامت مازاد بر 7 سانتي‌متر (کسر سانتي‌متر به تناسب محاسبه مي‌شود).</v>
      </c>
      <c r="C89" s="60" t="str">
        <f>'متره ابنیه'!U4141</f>
        <v>مترمربع</v>
      </c>
      <c r="D89" s="60">
        <f>'متره ابنیه'!V4141</f>
        <v>1570</v>
      </c>
      <c r="E89" s="94" t="e">
        <f>VLOOKUP(A89,'متره ابنیه'!A:K,9,FALSE)</f>
        <v>#N/A</v>
      </c>
      <c r="F89" s="97">
        <f t="shared" si="1"/>
        <v>0</v>
      </c>
      <c r="G89" s="98"/>
    </row>
    <row r="90" spans="1:7" ht="48" thickBot="1">
      <c r="A90" s="60" t="str">
        <f>'متره ابنیه'!P4142</f>
        <v>010915</v>
      </c>
      <c r="B90" s="60" t="str">
        <f>'متره ابنیه'!T4142</f>
        <v>اضافه بها به رديف 010911 در صورتي که از ماشين مخصوص آسفالت تراش براي لکه‌گيري غير پيوسته و پراکنده استفاده شود.</v>
      </c>
      <c r="C90" s="60" t="str">
        <f>'متره ابنیه'!U4142</f>
        <v>مترمربع</v>
      </c>
      <c r="D90" s="60">
        <f>'متره ابنیه'!V4142</f>
        <v>9410</v>
      </c>
      <c r="E90" s="94" t="e">
        <f>VLOOKUP(A90,'متره ابنیه'!A:K,9,FALSE)</f>
        <v>#N/A</v>
      </c>
      <c r="F90" s="97">
        <f t="shared" si="1"/>
        <v>0</v>
      </c>
      <c r="G90" s="98"/>
    </row>
    <row r="91" spans="1:7" ht="62.25" customHeight="1" thickBot="1">
      <c r="A91" s="60" t="str">
        <f>'متره ابنیه'!P4143</f>
        <v>010916</v>
      </c>
      <c r="B91" s="60" t="str">
        <f>'متره ابنیه'!T4143</f>
        <v>تخریب</v>
      </c>
      <c r="C91" s="60" t="str">
        <f>'متره ابنیه'!U4143</f>
        <v>مترمربع</v>
      </c>
      <c r="D91" s="60">
        <f>'متره ابنیه'!V4143</f>
        <v>10000</v>
      </c>
      <c r="E91" s="94" t="e">
        <f>VLOOKUP(A91,'متره ابنیه'!A:K,9,FALSE)</f>
        <v>#N/A</v>
      </c>
      <c r="F91" s="97">
        <f t="shared" ref="F91:F93" si="2">IF(ISNA(E91*D91),0,ROUND((E91*D91),0))</f>
        <v>0</v>
      </c>
      <c r="G91" s="98"/>
    </row>
    <row r="92" spans="1:7" ht="55.5" customHeight="1" thickBot="1">
      <c r="A92" s="60" t="str">
        <f>'متره ابنیه'!P4144</f>
        <v>010917</v>
      </c>
      <c r="B92" s="60" t="str">
        <f>'متره ابنیه'!T4144</f>
        <v>تخریب1</v>
      </c>
      <c r="C92" s="60" t="str">
        <f>'متره ابنیه'!U4144</f>
        <v>مترمربع</v>
      </c>
      <c r="D92" s="60">
        <f>'متره ابنیه'!V4144</f>
        <v>10000</v>
      </c>
      <c r="E92" s="94" t="e">
        <f>VLOOKUP(A92,'متره ابنیه'!A:K,9,FALSE)</f>
        <v>#N/A</v>
      </c>
      <c r="F92" s="97">
        <f t="shared" si="2"/>
        <v>0</v>
      </c>
      <c r="G92" s="98"/>
    </row>
    <row r="93" spans="1:7" ht="47.25" customHeight="1" thickBot="1">
      <c r="A93" s="60" t="str">
        <f>'متره ابنیه'!P4145</f>
        <v>010918</v>
      </c>
      <c r="B93" s="60" t="str">
        <f>'متره ابنیه'!T4145</f>
        <v>تخریب 2</v>
      </c>
      <c r="C93" s="60" t="str">
        <f>'متره ابنیه'!U4145</f>
        <v>مترمربع</v>
      </c>
      <c r="D93" s="60">
        <f>'متره ابنیه'!V4145</f>
        <v>10000</v>
      </c>
      <c r="E93" s="94">
        <f>VLOOKUP(A93,'متره ابنیه'!A:K,9,FALSE)</f>
        <v>1</v>
      </c>
      <c r="F93" s="97">
        <f t="shared" si="2"/>
        <v>10000</v>
      </c>
      <c r="G93" s="98"/>
    </row>
    <row r="94" spans="1:7" s="27" customFormat="1" ht="38.25" customHeight="1" thickBot="1">
      <c r="A94" s="677" t="s">
        <v>659</v>
      </c>
      <c r="B94" s="678"/>
      <c r="C94" s="678"/>
      <c r="D94" s="678"/>
      <c r="E94" s="679"/>
      <c r="F94" s="101">
        <f>SUM(F6:F90)</f>
        <v>155</v>
      </c>
      <c r="G94" s="102" t="s">
        <v>77</v>
      </c>
    </row>
    <row r="95" spans="1:7" s="27" customFormat="1" ht="38.25" customHeight="1" thickBot="1">
      <c r="A95" s="677" t="s">
        <v>660</v>
      </c>
      <c r="B95" s="678"/>
      <c r="C95" s="678"/>
      <c r="D95" s="678"/>
      <c r="E95" s="679"/>
      <c r="F95" s="101">
        <f>SUM(F91:F93)</f>
        <v>10000</v>
      </c>
      <c r="G95" s="102" t="s">
        <v>77</v>
      </c>
    </row>
    <row r="96" spans="1:7" s="26" customFormat="1" ht="37.5" customHeight="1" thickBot="1">
      <c r="A96" s="680" t="s">
        <v>55</v>
      </c>
      <c r="B96" s="681"/>
      <c r="C96" s="681"/>
      <c r="D96" s="681"/>
      <c r="E96" s="681"/>
      <c r="F96" s="681"/>
      <c r="G96" s="683"/>
    </row>
    <row r="97" spans="1:7" ht="32.25" thickBot="1">
      <c r="A97" s="60" t="str">
        <f>'متره ابنیه'!P4146</f>
        <v>020101</v>
      </c>
      <c r="B97" s="60" t="str">
        <f>'متره ابنیه'!T4146</f>
        <v>لجن برداري، حمل با چرخ دستي يا وسايل مشابه آن، تا فاصله 50 متري و تخليه آن‌ها.</v>
      </c>
      <c r="C97" s="60" t="str">
        <f>'متره ابنیه'!U4146</f>
        <v>مترمکعب</v>
      </c>
      <c r="D97" s="60">
        <f>'متره ابنیه'!V4146</f>
        <v>132500</v>
      </c>
      <c r="E97" s="94">
        <f>VLOOKUP(A97,'متره ابنیه'!A:K,9,FALSE)</f>
        <v>72</v>
      </c>
      <c r="F97" s="103">
        <f t="shared" ref="F97:F120" si="3">IF(ISNA(E97*D97),0,ROUND((E97*D97),0))</f>
        <v>9540000</v>
      </c>
      <c r="G97" s="104"/>
    </row>
    <row r="98" spans="1:7" ht="48" thickBot="1">
      <c r="A98" s="60" t="str">
        <f>'متره ابنیه'!P4147</f>
        <v>020102</v>
      </c>
      <c r="B98" s="60" t="str">
        <f>'متره ابنیه'!T4147</f>
        <v>خاك‌برداري، پي‌كني، گودبرداري و كانال‌كني در زمين‌هاي نرم، تا عمق 2 متر و ريختن خاك‌هاي كنده شده به‌كنار محل‌هاي مربوط.</v>
      </c>
      <c r="C98" s="60" t="str">
        <f>'متره ابنیه'!U4147</f>
        <v>مترمکعب</v>
      </c>
      <c r="D98" s="60">
        <f>'متره ابنیه'!V4147</f>
        <v>58200</v>
      </c>
      <c r="E98" s="94" t="e">
        <f>VLOOKUP(A98,'متره ابنیه'!A:K,9,FALSE)</f>
        <v>#N/A</v>
      </c>
      <c r="F98" s="97">
        <f t="shared" si="3"/>
        <v>0</v>
      </c>
      <c r="G98" s="98"/>
    </row>
    <row r="99" spans="1:7" ht="48" thickBot="1">
      <c r="A99" s="60" t="str">
        <f>'متره ابنیه'!P4148</f>
        <v>020103</v>
      </c>
      <c r="B99" s="60" t="str">
        <f>'متره ابنیه'!T4148</f>
        <v>خاك‌برداري، پي‌كني، گودبرداري و كانال‌كني در زمين‌هاي سخت، تا عمق 2 متر و ريختن خاك‌هاي كنده شده به‌كنارمحل‌هاي مربوط.</v>
      </c>
      <c r="C99" s="60" t="str">
        <f>'متره ابنیه'!U4148</f>
        <v>مترمکعب</v>
      </c>
      <c r="D99" s="60">
        <f>'متره ابنیه'!V4148</f>
        <v>132500</v>
      </c>
      <c r="E99" s="94" t="e">
        <f>VLOOKUP(A99,'متره ابنیه'!A:K,9,FALSE)</f>
        <v>#N/A</v>
      </c>
      <c r="F99" s="97">
        <f t="shared" si="3"/>
        <v>0</v>
      </c>
      <c r="G99" s="98"/>
    </row>
    <row r="100" spans="1:7" ht="48" thickBot="1">
      <c r="A100" s="60" t="str">
        <f>'متره ابنیه'!P4149</f>
        <v>020104</v>
      </c>
      <c r="B100" s="60" t="str">
        <f>'متره ابنیه'!T4149</f>
        <v>خاك‌برداري، پي‌كني، گودبرداري و كانال‌كني در زمين‌هاي سنگي، تا عمق 2 متر و ريختن مواد كنده شده به كنار محل‌هاي مربوط.</v>
      </c>
      <c r="C100" s="60" t="str">
        <f>'متره ابنیه'!U4149</f>
        <v>مترمکعب</v>
      </c>
      <c r="D100" s="60">
        <f>'متره ابنیه'!V4149</f>
        <v>1282000</v>
      </c>
      <c r="E100" s="94" t="e">
        <f>VLOOKUP(A100,'متره ابنیه'!A:K,9,FALSE)</f>
        <v>#N/A</v>
      </c>
      <c r="F100" s="97">
        <f t="shared" si="3"/>
        <v>0</v>
      </c>
      <c r="G100" s="98"/>
    </row>
    <row r="101" spans="1:7" ht="79.5" thickBot="1">
      <c r="A101" s="60" t="str">
        <f>'متره ابنیه'!P4150</f>
        <v>020201</v>
      </c>
      <c r="B101" s="60" t="str">
        <f>'متره ابنیه'!T4150</f>
        <v>اضافه بها، به رديف‌هاي 020102 تا 020104، هرگاه عمق، پي‌كني، گودبرداري و كانال‌كني بيش از 2 متر باشد، براي حجم واقع بين 2 تا 4 متر، يك بار و براي حجم واقع بين 4 تا 6 متر، دو بار و به همين ترتيب براي عمق‌هاي بيشتر.</v>
      </c>
      <c r="C101" s="60" t="str">
        <f>'متره ابنیه'!U4150</f>
        <v>مترمکعب</v>
      </c>
      <c r="D101" s="60">
        <f>'متره ابنیه'!V4150</f>
        <v>47100</v>
      </c>
      <c r="E101" s="94" t="e">
        <f>VLOOKUP(A101,'متره ابنیه'!A:K,9,FALSE)</f>
        <v>#N/A</v>
      </c>
      <c r="F101" s="97">
        <f t="shared" si="3"/>
        <v>0</v>
      </c>
      <c r="G101" s="98"/>
    </row>
    <row r="102" spans="1:7" ht="63.75" thickBot="1">
      <c r="A102" s="60" t="str">
        <f>'متره ابنیه'!P4151</f>
        <v>020202</v>
      </c>
      <c r="B102" s="60" t="str">
        <f>'متره ابنیه'!T4151</f>
        <v>اضافه بها، به رديف‌هاي 020102 تا 020104، در صورتي كه، عمليات پايين تراز سطح آب زيرزميني صورت گيرد و براي آبكشي حين انجام كار، كاربردن تلمبه موتوري ضروري باشد.</v>
      </c>
      <c r="C102" s="60" t="str">
        <f>'متره ابنیه'!U4151</f>
        <v>مترمکعب</v>
      </c>
      <c r="D102" s="60">
        <f>'متره ابنیه'!V4151</f>
        <v>117500</v>
      </c>
      <c r="E102" s="94" t="e">
        <f>VLOOKUP(A102,'متره ابنیه'!A:K,9,FALSE)</f>
        <v>#N/A</v>
      </c>
      <c r="F102" s="97">
        <f t="shared" si="3"/>
        <v>0</v>
      </c>
      <c r="G102" s="98"/>
    </row>
    <row r="103" spans="1:7" ht="63.75" thickBot="1">
      <c r="A103" s="60" t="str">
        <f>'متره ابنیه'!P4152</f>
        <v>020301</v>
      </c>
      <c r="B103" s="60" t="str">
        <f>'متره ابنیه'!T4152</f>
        <v>حفرميله چاه به قطرتا 1/2 متر و كوره و مخزن با مقاطع مورد نياز در زمين‌هاي نرم و سخت، تا عمق 20 متر از دهانه چاه و حمل خاك‌هاي حاصله تا فاصله 10 متري دهانه چاه.</v>
      </c>
      <c r="C103" s="60" t="str">
        <f>'متره ابنیه'!U4152</f>
        <v>مترمکعب</v>
      </c>
      <c r="D103" s="60">
        <f>'متره ابنیه'!V4152</f>
        <v>626500</v>
      </c>
      <c r="E103" s="94" t="e">
        <f>VLOOKUP(A103,'متره ابنیه'!A:K,9,FALSE)</f>
        <v>#N/A</v>
      </c>
      <c r="F103" s="97">
        <f t="shared" si="3"/>
        <v>0</v>
      </c>
      <c r="G103" s="98"/>
    </row>
    <row r="104" spans="1:7" ht="95.25" thickBot="1">
      <c r="A104" s="60" t="str">
        <f>'متره ابنیه'!P4153</f>
        <v>020302</v>
      </c>
      <c r="B104" s="60" t="str">
        <f>'متره ابنیه'!T4153</f>
        <v>اضافه بها نسبت به رديف 020301، هرگاه عمق چاه بيش از20 متر باشد، براي حجم واقع در 5 متر اول مازاد بر20 متر، يك بار، و براي حجم واقع در 5 متر دوم، دو بار، و براي حجم واقع در 5 متر سوم، سه بار و به همين ترتيب براي عمق‌هاي بيشتر.</v>
      </c>
      <c r="C104" s="60" t="str">
        <f>'متره ابنیه'!U4153</f>
        <v>مترمکعب</v>
      </c>
      <c r="D104" s="60">
        <f>'متره ابنیه'!V4153</f>
        <v>84700</v>
      </c>
      <c r="E104" s="94" t="e">
        <f>VLOOKUP(A104,'متره ابنیه'!A:K,9,FALSE)</f>
        <v>#N/A</v>
      </c>
      <c r="F104" s="97">
        <f t="shared" si="3"/>
        <v>0</v>
      </c>
      <c r="G104" s="98"/>
    </row>
    <row r="105" spans="1:7" ht="63.75" thickBot="1">
      <c r="A105" s="60" t="str">
        <f>'متره ابنیه'!P4154</f>
        <v>020401</v>
      </c>
      <c r="B105" s="60" t="str">
        <f>'متره ابنیه'!T4154</f>
        <v>بارگيري مواد حاصله از هر نوع عمليات خاكي، غير لجني، و حمل با هر نوع وسيله دستي تا50 متر و تخليه آن در مواردي كه استفاده از ماشين براي حمل ممكن نباشد.</v>
      </c>
      <c r="C105" s="60" t="str">
        <f>'متره ابنیه'!U4154</f>
        <v>مترمکعب</v>
      </c>
      <c r="D105" s="60">
        <f>'متره ابنیه'!V4154</f>
        <v>130000</v>
      </c>
      <c r="E105" s="94" t="e">
        <f>VLOOKUP(A105,'متره ابنیه'!A:K,9,FALSE)</f>
        <v>#N/A</v>
      </c>
      <c r="F105" s="97">
        <f t="shared" si="3"/>
        <v>0</v>
      </c>
      <c r="G105" s="98"/>
    </row>
    <row r="106" spans="1:7" ht="48" thickBot="1">
      <c r="A106" s="60" t="str">
        <f>'متره ابنیه'!P4155</f>
        <v>020402</v>
      </c>
      <c r="B106" s="60" t="str">
        <f>'متره ابنیه'!T4155</f>
        <v>اضافه بها به رديف‌هاي 020101 و020401، براي 50 متر حمل اضافي با وسايل دستي، كسر50 متر به تناسب محاسبه مي‌شود.</v>
      </c>
      <c r="C106" s="60" t="str">
        <f>'متره ابنیه'!U4155</f>
        <v>مترمکعب</v>
      </c>
      <c r="D106" s="60">
        <f>'متره ابنیه'!V4155</f>
        <v>90500</v>
      </c>
      <c r="E106" s="94" t="e">
        <f>VLOOKUP(A106,'متره ابنیه'!A:K,9,FALSE)</f>
        <v>#N/A</v>
      </c>
      <c r="F106" s="97">
        <f t="shared" si="3"/>
        <v>0</v>
      </c>
      <c r="G106" s="98"/>
    </row>
    <row r="107" spans="1:7" ht="48" thickBot="1">
      <c r="A107" s="60" t="str">
        <f>'متره ابنیه'!P4156</f>
        <v>020501</v>
      </c>
      <c r="B107" s="60" t="str">
        <f>'متره ابنیه'!T4156</f>
        <v>تسطيح و رگلاژ سطوح خاكريزي و خاكبرداري پي‌ها، گودها و كانال‌ها كه با ماشين انجام شده باشد.</v>
      </c>
      <c r="C107" s="60" t="str">
        <f>'متره ابنیه'!U4156</f>
        <v>مترمربع</v>
      </c>
      <c r="D107" s="60">
        <f>'متره ابنیه'!V4156</f>
        <v>4500</v>
      </c>
      <c r="E107" s="94" t="e">
        <f>VLOOKUP(A107,'متره ابنیه'!A:K,9,FALSE)</f>
        <v>#N/A</v>
      </c>
      <c r="F107" s="97">
        <f t="shared" si="3"/>
        <v>0</v>
      </c>
      <c r="G107" s="98"/>
    </row>
    <row r="108" spans="1:7" ht="32.25" thickBot="1">
      <c r="A108" s="60" t="str">
        <f>'متره ابنیه'!P4157</f>
        <v>020502</v>
      </c>
      <c r="B108" s="60" t="str">
        <f>'متره ابنیه'!T4157</f>
        <v>سرند كردن خاك، شن يا ماسه، برحسب حجم مواد سرند و مصرف شده در محل.</v>
      </c>
      <c r="C108" s="60" t="str">
        <f>'متره ابنیه'!U4157</f>
        <v>مترمکعب</v>
      </c>
      <c r="D108" s="60">
        <f>'متره ابنیه'!V4157</f>
        <v>65300</v>
      </c>
      <c r="E108" s="94" t="e">
        <f>VLOOKUP(A108,'متره ابنیه'!A:K,9,FALSE)</f>
        <v>#N/A</v>
      </c>
      <c r="F108" s="97">
        <f t="shared" si="3"/>
        <v>0</v>
      </c>
      <c r="G108" s="98"/>
    </row>
    <row r="109" spans="1:7" ht="32.25" thickBot="1">
      <c r="A109" s="60" t="str">
        <f>'متره ابنیه'!P4158</f>
        <v>020503</v>
      </c>
      <c r="B109" s="60" t="str">
        <f>'متره ابنیه'!T4158</f>
        <v>تهيه، حمل، ريختن، پخش و تسطيح هر نوع خاك زراعتي به هرضخامت.</v>
      </c>
      <c r="C109" s="60" t="str">
        <f>'متره ابنیه'!U4158</f>
        <v>مترمکعب</v>
      </c>
      <c r="D109" s="60">
        <f>'متره ابنیه'!V4158</f>
        <v>242000</v>
      </c>
      <c r="E109" s="94" t="e">
        <f>VLOOKUP(A109,'متره ابنیه'!A:K,9,FALSE)</f>
        <v>#N/A</v>
      </c>
      <c r="F109" s="97">
        <f t="shared" si="3"/>
        <v>0</v>
      </c>
      <c r="G109" s="98"/>
    </row>
    <row r="110" spans="1:7" ht="63.75" thickBot="1">
      <c r="A110" s="60" t="str">
        <f>'متره ابنیه'!P4159</f>
        <v>020504</v>
      </c>
      <c r="B110" s="60" t="str">
        <f>'متره ابنیه'!T4159</f>
        <v>ريختن خاك‌ها يا مصالح سنگي موجود در كنار پي‌ها، گودها و كانال‌ها، به‌درون پي‌ها، گودها و كانال‌ها در قشرهاي حداكثر 15 سانتي‌متر در هر عمق و پخش و تسطيح لازم.</v>
      </c>
      <c r="C110" s="60" t="str">
        <f>'متره ابنیه'!U4159</f>
        <v>مترمکعب</v>
      </c>
      <c r="D110" s="60">
        <f>'متره ابنیه'!V4159</f>
        <v>34800</v>
      </c>
      <c r="E110" s="94" t="e">
        <f>VLOOKUP(A110,'متره ابنیه'!A:K,9,FALSE)</f>
        <v>#N/A</v>
      </c>
      <c r="F110" s="97">
        <f t="shared" si="3"/>
        <v>0</v>
      </c>
      <c r="G110" s="98"/>
    </row>
    <row r="111" spans="1:7" ht="63.75" thickBot="1">
      <c r="A111" s="60" t="str">
        <f>'متره ابنیه'!P4160</f>
        <v>020505</v>
      </c>
      <c r="B111" s="60" t="str">
        <f>'متره ابنیه'!T4160</f>
        <v>پخش و تسطيح خاك‌هاي ريخته شده در خاكريزها در قشرهاي حداكثر 15 سانتي‌متر، در هر عمق و ارتفاع به‌غير از پي‌ها، گودها و كانال‌ها.</v>
      </c>
      <c r="C111" s="60" t="str">
        <f>'متره ابنیه'!U4160</f>
        <v>مترمکعب</v>
      </c>
      <c r="D111" s="60">
        <f>'متره ابنیه'!V4160</f>
        <v>33900</v>
      </c>
      <c r="E111" s="94" t="e">
        <f>VLOOKUP(A111,'متره ابنیه'!A:K,9,FALSE)</f>
        <v>#N/A</v>
      </c>
      <c r="F111" s="97">
        <f t="shared" si="3"/>
        <v>0</v>
      </c>
      <c r="G111" s="98"/>
    </row>
    <row r="112" spans="1:7" ht="48" thickBot="1">
      <c r="A112" s="60" t="str">
        <f>'متره ابنیه'!P4161</f>
        <v>020601</v>
      </c>
      <c r="B112" s="60" t="str">
        <f>'متره ابنیه'!T4161</f>
        <v>آب پاشي و كوبيدن سطوح خاك‌برداري شده يا سطح زمين طبيعي، با تراكم 95 درصد به‌روش پروكتور استاندارد.</v>
      </c>
      <c r="C112" s="60" t="str">
        <f>'متره ابنیه'!U4161</f>
        <v>مترمربع</v>
      </c>
      <c r="D112" s="60">
        <f>'متره ابنیه'!V4161</f>
        <v>7050</v>
      </c>
      <c r="E112" s="94" t="e">
        <f>VLOOKUP(A112,'متره ابنیه'!A:K,9,FALSE)</f>
        <v>#N/A</v>
      </c>
      <c r="F112" s="97">
        <f t="shared" si="3"/>
        <v>0</v>
      </c>
      <c r="G112" s="98"/>
    </row>
    <row r="113" spans="1:7" ht="48" thickBot="1">
      <c r="A113" s="60" t="str">
        <f>'متره ابنیه'!P4162</f>
        <v>020602</v>
      </c>
      <c r="B113" s="60" t="str">
        <f>'متره ابنیه'!T4162</f>
        <v>آب پاشي و كوبيدن خاك‌هاي پخش شده در قشرهاي حداكثر 15 سانتي‌متر، با تراكم 95 درصد به‌روش پروكتور استاندارد.</v>
      </c>
      <c r="C113" s="60" t="str">
        <f>'متره ابنیه'!U4162</f>
        <v>مترمکعب</v>
      </c>
      <c r="D113" s="60">
        <f>'متره ابنیه'!V4162</f>
        <v>66300</v>
      </c>
      <c r="E113" s="94" t="e">
        <f>VLOOKUP(A113,'متره ابنیه'!A:K,9,FALSE)</f>
        <v>#N/A</v>
      </c>
      <c r="F113" s="97">
        <f t="shared" si="3"/>
        <v>0</v>
      </c>
      <c r="G113" s="100"/>
    </row>
    <row r="114" spans="1:7" ht="24" thickBot="1">
      <c r="A114" s="60" t="str">
        <f>'متره ابنیه'!P4163</f>
        <v>020603</v>
      </c>
      <c r="B114" s="60" t="str">
        <f>'متره ابنیه'!T4163</f>
        <v>خاکی بادست</v>
      </c>
      <c r="C114" s="60" t="str">
        <f>'متره ابنیه'!U4163</f>
        <v>مترمكعب</v>
      </c>
      <c r="D114" s="60">
        <f>'متره ابنیه'!V4163</f>
        <v>10000</v>
      </c>
      <c r="E114" s="94" t="e">
        <f>VLOOKUP(A114,'متره ابنیه'!A:K,9,FALSE)</f>
        <v>#N/A</v>
      </c>
      <c r="F114" s="97">
        <f t="shared" ref="F114:F116" si="4">IF(ISNA(E114*D114),0,ROUND((E114*D114),0))</f>
        <v>0</v>
      </c>
      <c r="G114" s="100" t="s">
        <v>511</v>
      </c>
    </row>
    <row r="115" spans="1:7" ht="24" thickBot="1">
      <c r="A115" s="60" t="str">
        <f>'متره ابنیه'!P4164</f>
        <v>020604</v>
      </c>
      <c r="B115" s="60" t="str">
        <f>'متره ابنیه'!T4164</f>
        <v>خاکی بادست 1</v>
      </c>
      <c r="C115" s="60" t="str">
        <f>'متره ابنیه'!U4164</f>
        <v>مترمكعب</v>
      </c>
      <c r="D115" s="60">
        <f>'متره ابنیه'!V4164</f>
        <v>10000</v>
      </c>
      <c r="E115" s="94" t="e">
        <f>VLOOKUP(A115,'متره ابنیه'!A:K,9,FALSE)</f>
        <v>#N/A</v>
      </c>
      <c r="F115" s="97">
        <f t="shared" si="4"/>
        <v>0</v>
      </c>
      <c r="G115" s="100" t="s">
        <v>511</v>
      </c>
    </row>
    <row r="116" spans="1:7" ht="24" thickBot="1">
      <c r="A116" s="60" t="str">
        <f>'متره ابنیه'!P4165</f>
        <v>020605</v>
      </c>
      <c r="B116" s="60" t="str">
        <f>'متره ابنیه'!T4165</f>
        <v>خاکی بادست 2</v>
      </c>
      <c r="C116" s="60" t="str">
        <f>'متره ابنیه'!U4165</f>
        <v>مترمكعب</v>
      </c>
      <c r="D116" s="60">
        <f>'متره ابنیه'!V4165</f>
        <v>10000</v>
      </c>
      <c r="E116" s="94">
        <f>VLOOKUP(A116,'متره ابنیه'!A:K,9,FALSE)</f>
        <v>1</v>
      </c>
      <c r="F116" s="97">
        <f t="shared" si="4"/>
        <v>10000</v>
      </c>
      <c r="G116" s="100" t="s">
        <v>511</v>
      </c>
    </row>
    <row r="117" spans="1:7" s="27" customFormat="1" ht="38.25" customHeight="1" thickBot="1">
      <c r="A117" s="677" t="s">
        <v>659</v>
      </c>
      <c r="B117" s="678"/>
      <c r="C117" s="678"/>
      <c r="D117" s="678"/>
      <c r="E117" s="679"/>
      <c r="F117" s="115">
        <f>SUM(F97:F113)</f>
        <v>9540000</v>
      </c>
      <c r="G117" s="102" t="s">
        <v>77</v>
      </c>
    </row>
    <row r="118" spans="1:7" s="27" customFormat="1" ht="38.25" customHeight="1" thickBot="1">
      <c r="A118" s="677" t="s">
        <v>660</v>
      </c>
      <c r="B118" s="678"/>
      <c r="C118" s="678"/>
      <c r="D118" s="678"/>
      <c r="E118" s="679"/>
      <c r="F118" s="101">
        <f>SUM(F114:F116)</f>
        <v>10000</v>
      </c>
      <c r="G118" s="102" t="s">
        <v>77</v>
      </c>
    </row>
    <row r="119" spans="1:7" s="26" customFormat="1" ht="37.5" customHeight="1" thickBot="1">
      <c r="A119" s="680" t="s">
        <v>56</v>
      </c>
      <c r="B119" s="681"/>
      <c r="C119" s="681"/>
      <c r="D119" s="681"/>
      <c r="E119" s="681"/>
      <c r="F119" s="682"/>
      <c r="G119" s="683"/>
    </row>
    <row r="120" spans="1:7" ht="32.25" thickBot="1">
      <c r="A120" s="60" t="str">
        <f>'متره ابنیه'!P4166</f>
        <v>030101</v>
      </c>
      <c r="B120" s="60" t="str">
        <f>'متره ابنیه'!T4166</f>
        <v>شخم زدن هرنوع زمين غيرسنگي با وسيله مكانيكي، به‌عمق تا 15 سانتي‌متر.</v>
      </c>
      <c r="C120" s="60" t="str">
        <f>'متره ابنیه'!U4166</f>
        <v>مترمربع</v>
      </c>
      <c r="D120" s="60">
        <f>'متره ابنیه'!V4166</f>
        <v>510</v>
      </c>
      <c r="E120" s="94">
        <f>VLOOKUP(A120,'متره ابنیه'!A:K,9,FALSE)</f>
        <v>720</v>
      </c>
      <c r="F120" s="97">
        <f t="shared" si="3"/>
        <v>367200</v>
      </c>
      <c r="G120" s="98"/>
    </row>
    <row r="121" spans="1:7" ht="48" thickBot="1">
      <c r="A121" s="60" t="str">
        <f>'متره ابنیه'!P4167</f>
        <v>030102</v>
      </c>
      <c r="B121" s="60" t="str">
        <f>'متره ابنیه'!T4167</f>
        <v>لجن برداري در زمين‌هاي لجني با هر وسيله مكانيكي، حمل مواد تا فاصله 20 متر از مركز ثقل برداشت و تخليه آن.</v>
      </c>
      <c r="C121" s="60" t="str">
        <f>'متره ابنیه'!U4167</f>
        <v>مترمکعب</v>
      </c>
      <c r="D121" s="60">
        <f>'متره ابنیه'!V4167</f>
        <v>37800</v>
      </c>
      <c r="E121" s="94" t="e">
        <f>VLOOKUP(A121,'متره ابنیه'!A:K,9,FALSE)</f>
        <v>#N/A</v>
      </c>
      <c r="F121" s="97">
        <f t="shared" ref="F121:F167" si="5">IF(ISNA(E121*D121),0,ROUND((E121*D121),0))</f>
        <v>0</v>
      </c>
      <c r="G121" s="98"/>
    </row>
    <row r="122" spans="1:7" ht="63.75" thickBot="1">
      <c r="A122" s="60" t="str">
        <f>'متره ابنیه'!P4168</f>
        <v>030103</v>
      </c>
      <c r="B122" s="60" t="str">
        <f>'متره ابنیه'!T4168</f>
        <v>خاك‌برداري يا گودبرداري در زمين‌هاي نرم با هر وسيله مكانيكي، حمل مواد حاصل از خاك‌برداري تا فاصله 20 متر از مركز ثقل برداشت و توده كردن آن.</v>
      </c>
      <c r="C122" s="60" t="str">
        <f>'متره ابنیه'!U4168</f>
        <v>مترمکعب</v>
      </c>
      <c r="D122" s="60">
        <f>'متره ابنیه'!V4168</f>
        <v>6270</v>
      </c>
      <c r="E122" s="94" t="e">
        <f>VLOOKUP(A122,'متره ابنیه'!A:K,9,FALSE)</f>
        <v>#N/A</v>
      </c>
      <c r="F122" s="97">
        <f t="shared" si="5"/>
        <v>0</v>
      </c>
      <c r="G122" s="98"/>
    </row>
    <row r="123" spans="1:7" ht="63.75" thickBot="1">
      <c r="A123" s="60" t="str">
        <f>'متره ابنیه'!P4169</f>
        <v>030104</v>
      </c>
      <c r="B123" s="60" t="str">
        <f>'متره ابنیه'!T4169</f>
        <v>خاك‌برداري يا گودبرداري در زمين‌هاي سخت با هر وسيله مكانيكي، حمل مواد حاصل از خاك‌برداري تا فاصله 20 متر از مركز ثقل برداشت و توده كردن آن.</v>
      </c>
      <c r="C123" s="60" t="str">
        <f>'متره ابنیه'!U4169</f>
        <v>مترمکعب</v>
      </c>
      <c r="D123" s="60">
        <f>'متره ابنیه'!V4169</f>
        <v>13000</v>
      </c>
      <c r="E123" s="94" t="e">
        <f>VLOOKUP(A123,'متره ابنیه'!A:K,9,FALSE)</f>
        <v>#N/A</v>
      </c>
      <c r="F123" s="97">
        <f t="shared" si="5"/>
        <v>0</v>
      </c>
      <c r="G123" s="98"/>
    </row>
    <row r="124" spans="1:7" ht="63.75" thickBot="1">
      <c r="A124" s="60" t="str">
        <f>'متره ابنیه'!P4170</f>
        <v>030105</v>
      </c>
      <c r="B124" s="60" t="str">
        <f>'متره ابنیه'!T4170</f>
        <v>خاك‌برداري يا گودبرداري در زمين‌هاي سنگي با هر وسيله مكانيكي، حمل مواد حاصل از خاك‌برداري تا فاصله 20 متر از مركز ثقل برداشت و توده كردن آن.</v>
      </c>
      <c r="C124" s="60" t="str">
        <f>'متره ابنیه'!U4170</f>
        <v>مترمکعب</v>
      </c>
      <c r="D124" s="60">
        <f>'متره ابنیه'!V4170</f>
        <v>61100</v>
      </c>
      <c r="E124" s="94" t="e">
        <f>VLOOKUP(A124,'متره ابنیه'!A:K,9,FALSE)</f>
        <v>#N/A</v>
      </c>
      <c r="F124" s="97">
        <f t="shared" si="5"/>
        <v>0</v>
      </c>
      <c r="G124" s="98"/>
    </row>
    <row r="125" spans="1:7" ht="63.75" thickBot="1">
      <c r="A125" s="60" t="str">
        <f>'متره ابنیه'!P4171</f>
        <v>030201</v>
      </c>
      <c r="B125" s="60" t="str">
        <f>'متره ابنیه'!T4171</f>
        <v>خاك‌برداري يا گودبرداري در زمين‌هاي سنگي با هر وسيله مكانيكي و با استفاده از مواد سوزا، حمل مواد حاصل از خاك‌برداري تا فاصله 20 متر از مركز ثقل برداشت و توده كردن آن.</v>
      </c>
      <c r="C125" s="60" t="str">
        <f>'متره ابنیه'!U4171</f>
        <v>مترمکعب</v>
      </c>
      <c r="D125" s="60">
        <f>'متره ابنیه'!V4171</f>
        <v>76800</v>
      </c>
      <c r="E125" s="94" t="e">
        <f>VLOOKUP(A125,'متره ابنیه'!A:K,9,FALSE)</f>
        <v>#N/A</v>
      </c>
      <c r="F125" s="97">
        <f t="shared" si="5"/>
        <v>0</v>
      </c>
      <c r="G125" s="98"/>
    </row>
    <row r="126" spans="1:7" ht="63.75" thickBot="1">
      <c r="A126" s="60" t="str">
        <f>'متره ابنیه'!P4172</f>
        <v>030202</v>
      </c>
      <c r="B126" s="60" t="str">
        <f>'متره ابنیه'!T4172</f>
        <v>خاک‌برداري يا گودبرداري در زمين‌هاي سنگي با استفاده از چکش هيدروليکي، حمل مواد حاصل از خاک‌برداري تا فاصله 20 متر از مرکز ثقل، برداشت و توده کردن آن.</v>
      </c>
      <c r="C126" s="60" t="str">
        <f>'متره ابنیه'!U4172</f>
        <v>مترمکعب</v>
      </c>
      <c r="D126" s="60">
        <f>'متره ابنیه'!V4172</f>
        <v>103000</v>
      </c>
      <c r="E126" s="94" t="e">
        <f>VLOOKUP(A126,'متره ابنیه'!A:K,9,FALSE)</f>
        <v>#N/A</v>
      </c>
      <c r="F126" s="97">
        <f t="shared" si="5"/>
        <v>0</v>
      </c>
      <c r="G126" s="98"/>
    </row>
    <row r="127" spans="1:7" ht="48" thickBot="1">
      <c r="A127" s="60" t="str">
        <f>'متره ابنیه'!P4173</f>
        <v>030203</v>
      </c>
      <c r="B127" s="60" t="str">
        <f>'متره ابنیه'!T4173</f>
        <v>خاك‌برداري يا گودبرداري در زمين‌هاي سنگي بدون استفاده از مواد سوزا، ولي با استفاده از مواد منبسط شونده.</v>
      </c>
      <c r="C127" s="60" t="str">
        <f>'متره ابنیه'!U4173</f>
        <v>مترمکعب</v>
      </c>
      <c r="D127" s="60">
        <f>'متره ابنیه'!V4173</f>
        <v>0</v>
      </c>
      <c r="E127" s="94" t="e">
        <f>VLOOKUP(A127,'متره ابنیه'!A:K,9,FALSE)</f>
        <v>#N/A</v>
      </c>
      <c r="F127" s="97">
        <f t="shared" si="5"/>
        <v>0</v>
      </c>
      <c r="G127" s="98"/>
    </row>
    <row r="128" spans="1:7" ht="32.25" thickBot="1">
      <c r="A128" s="60" t="str">
        <f>'متره ابنیه'!P4174</f>
        <v>030301</v>
      </c>
      <c r="B128" s="60" t="str">
        <f>'متره ابنیه'!T4174</f>
        <v>رگلاژ و پروفيله كردن سطح شيرواني و كف ترانشه‌ها.</v>
      </c>
      <c r="C128" s="60" t="str">
        <f>'متره ابنیه'!U4174</f>
        <v>مترمربع</v>
      </c>
      <c r="D128" s="60">
        <f>'متره ابنیه'!V4174</f>
        <v>2740</v>
      </c>
      <c r="E128" s="94" t="e">
        <f>VLOOKUP(A128,'متره ابنیه'!A:K,9,FALSE)</f>
        <v>#N/A</v>
      </c>
      <c r="F128" s="97">
        <f t="shared" si="5"/>
        <v>0</v>
      </c>
      <c r="G128" s="98"/>
    </row>
    <row r="129" spans="1:7" ht="79.5" thickBot="1">
      <c r="A129" s="60" t="str">
        <f>'متره ابنیه'!P4175</f>
        <v>030401</v>
      </c>
      <c r="B129" s="60" t="str">
        <f>'متره ابنیه'!T4175</f>
        <v>اضافه بها به‌رديف‌هاي 030103 تا 030105 و 030201، در صورتي كه خاك‌برداري در گود انجام شود و نسبت ارتفاع متوسط گود به‌كوچكترين بعد گود، كوچكتر يا مساوي عدد 0/02 و بزرگتر يا مساوي عدد 0/01 باشد.</v>
      </c>
      <c r="C129" s="60" t="str">
        <f>'متره ابنیه'!U4175</f>
        <v>مترمکعب</v>
      </c>
      <c r="D129" s="60">
        <f>'متره ابنیه'!V4175</f>
        <v>2540</v>
      </c>
      <c r="E129" s="94" t="e">
        <f>VLOOKUP(A129,'متره ابنیه'!A:K,9,FALSE)</f>
        <v>#N/A</v>
      </c>
      <c r="F129" s="97">
        <f t="shared" si="5"/>
        <v>0</v>
      </c>
      <c r="G129" s="98"/>
    </row>
    <row r="130" spans="1:7" ht="63.75" thickBot="1">
      <c r="A130" s="60" t="str">
        <f>'متره ابنیه'!P4176</f>
        <v>030402</v>
      </c>
      <c r="B130" s="60" t="str">
        <f>'متره ابنیه'!T4176</f>
        <v>اضافه بها به‌رديف‌هاي 030103 تا 030105 و 030201، در صورتي كه خاكبرداري در گود انجام شود و نسبت ارتفاع متوسط گود به‌كوچكترين بعد گود، بزرگتر از عدد 0/02 باشد.</v>
      </c>
      <c r="C130" s="60" t="str">
        <f>'متره ابنیه'!U4176</f>
        <v>مترمکعب</v>
      </c>
      <c r="D130" s="60">
        <f>'متره ابنیه'!V4176</f>
        <v>4240</v>
      </c>
      <c r="E130" s="94" t="e">
        <f>VLOOKUP(A130,'متره ابنیه'!A:K,9,FALSE)</f>
        <v>#N/A</v>
      </c>
      <c r="F130" s="97">
        <f t="shared" si="5"/>
        <v>0</v>
      </c>
      <c r="G130" s="98"/>
    </row>
    <row r="131" spans="1:7" ht="32.25" thickBot="1">
      <c r="A131" s="60" t="str">
        <f>'متره ابنیه'!P4177</f>
        <v>030403</v>
      </c>
      <c r="B131" s="60" t="str">
        <f>'متره ابنیه'!T4177</f>
        <v>اضافه بها به‌رديف 030102، هرگاه فاصله حمل بيش از20 متر و حداكثر 50 متر باشد.</v>
      </c>
      <c r="C131" s="60" t="str">
        <f>'متره ابنیه'!U4177</f>
        <v>مترمکعب</v>
      </c>
      <c r="D131" s="60">
        <f>'متره ابنیه'!V4177</f>
        <v>11500</v>
      </c>
      <c r="E131" s="94" t="e">
        <f>VLOOKUP(A131,'متره ابنیه'!A:K,9,FALSE)</f>
        <v>#N/A</v>
      </c>
      <c r="F131" s="97">
        <f t="shared" si="5"/>
        <v>0</v>
      </c>
      <c r="G131" s="98"/>
    </row>
    <row r="132" spans="1:7" ht="48" thickBot="1">
      <c r="A132" s="60" t="str">
        <f>'متره ابنیه'!P4178</f>
        <v>030404</v>
      </c>
      <c r="B132" s="60" t="str">
        <f>'متره ابنیه'!T4178</f>
        <v>اضافه بها به ‌رديف‌هاي 030103 تا 030105 و 030201، هرگاه فاصله حمل بيش از 20 متر و حداكثر50 متر باشد.</v>
      </c>
      <c r="C132" s="60" t="str">
        <f>'متره ابنیه'!U4178</f>
        <v>مترمکعب</v>
      </c>
      <c r="D132" s="60">
        <f>'متره ابنیه'!V4178</f>
        <v>4030</v>
      </c>
      <c r="E132" s="94" t="e">
        <f>VLOOKUP(A132,'متره ابنیه'!A:K,9,FALSE)</f>
        <v>#N/A</v>
      </c>
      <c r="F132" s="97">
        <f t="shared" si="5"/>
        <v>0</v>
      </c>
      <c r="G132" s="98"/>
    </row>
    <row r="133" spans="1:7" ht="48" thickBot="1">
      <c r="A133" s="60" t="str">
        <f>'متره ابنیه'!P4179</f>
        <v>030501</v>
      </c>
      <c r="B133" s="60" t="str">
        <f>'متره ابنیه'!T4179</f>
        <v>پي‌كني، كانال‌كني با وسيله مكانيكي در زمين‌هاي نرم، تا عمق 2 متر و ريختن خاك كنده شده در كنارمحل‌هاي مربوط.</v>
      </c>
      <c r="C133" s="60" t="str">
        <f>'متره ابنیه'!U4179</f>
        <v>مترمکعب</v>
      </c>
      <c r="D133" s="60">
        <f>'متره ابنیه'!V4179</f>
        <v>17600</v>
      </c>
      <c r="E133" s="94" t="e">
        <f>VLOOKUP(A133,'متره ابنیه'!A:K,9,FALSE)</f>
        <v>#N/A</v>
      </c>
      <c r="F133" s="97">
        <f t="shared" si="5"/>
        <v>0</v>
      </c>
      <c r="G133" s="98"/>
    </row>
    <row r="134" spans="1:7" ht="48" thickBot="1">
      <c r="A134" s="60" t="str">
        <f>'متره ابنیه'!P4180</f>
        <v>030502</v>
      </c>
      <c r="B134" s="60" t="str">
        <f>'متره ابنیه'!T4180</f>
        <v>پي‌كني، كانال‌كني با وسيله مكانيكي در زمين‌هاي سخت، تاعمق 2 متر و ريختن خاك كنده شده در كنارمحل‌هاي مربوط.</v>
      </c>
      <c r="C134" s="60" t="str">
        <f>'متره ابنیه'!U4180</f>
        <v>مترمکعب</v>
      </c>
      <c r="D134" s="60">
        <f>'متره ابنیه'!V4180</f>
        <v>27500</v>
      </c>
      <c r="E134" s="94" t="e">
        <f>VLOOKUP(A134,'متره ابنیه'!A:K,9,FALSE)</f>
        <v>#N/A</v>
      </c>
      <c r="F134" s="97">
        <f t="shared" si="5"/>
        <v>0</v>
      </c>
      <c r="G134" s="98"/>
    </row>
    <row r="135" spans="1:7" ht="63.75" thickBot="1">
      <c r="A135" s="60" t="str">
        <f>'متره ابنیه'!P4181</f>
        <v>030503</v>
      </c>
      <c r="B135" s="60" t="str">
        <f>'متره ابنیه'!T4181</f>
        <v>پي‌كني، كانال‌كني با وسيله مكانيكي در زمين‌هاي لجني تا عمق 2 متر و حمل و تخليه مواد كنده شده تا فاصله 20 متر از مركز ثقل برداشت.</v>
      </c>
      <c r="C135" s="60" t="str">
        <f>'متره ابنیه'!U4181</f>
        <v>مترمکعب</v>
      </c>
      <c r="D135" s="60">
        <f>'متره ابنیه'!V4181</f>
        <v>52900</v>
      </c>
      <c r="E135" s="94" t="e">
        <f>VLOOKUP(A135,'متره ابنیه'!A:K,9,FALSE)</f>
        <v>#N/A</v>
      </c>
      <c r="F135" s="97">
        <f t="shared" si="5"/>
        <v>0</v>
      </c>
      <c r="G135" s="98"/>
    </row>
    <row r="136" spans="1:7" ht="63.75" thickBot="1">
      <c r="A136" s="60" t="str">
        <f>'متره ابنیه'!P4182</f>
        <v>030504</v>
      </c>
      <c r="B136" s="60" t="str">
        <f>'متره ابنیه'!T4182</f>
        <v>پي‌كني، كانال‌كني با چکش هيدروليکي در زمين‌هاي سنگي تا عمق 2 متر و حمل و تخليه مواد كنده شده تا فاصله 20 متر از مركز ثقل برداشت.</v>
      </c>
      <c r="C136" s="60" t="str">
        <f>'متره ابنیه'!U4182</f>
        <v>مترمکعب</v>
      </c>
      <c r="D136" s="60">
        <f>'متره ابنیه'!V4182</f>
        <v>218500</v>
      </c>
      <c r="E136" s="94" t="e">
        <f>VLOOKUP(A136,'متره ابنیه'!A:K,9,FALSE)</f>
        <v>#N/A</v>
      </c>
      <c r="F136" s="97">
        <f t="shared" si="5"/>
        <v>0</v>
      </c>
      <c r="G136" s="98"/>
    </row>
    <row r="137" spans="1:7" ht="79.5" thickBot="1">
      <c r="A137" s="60" t="str">
        <f>'متره ابنیه'!P4183</f>
        <v>030601</v>
      </c>
      <c r="B137" s="60" t="str">
        <f>'متره ابنیه'!T4183</f>
        <v>اضافه بها به‌رديف‌هاي 030501 تا 030504، هرگاه عمق پي، كانال بيش از 2 متر باشد، براي حجم خاك واقع شده در عمق 2 تا 3 متر، يك بار 3 تا 4 متر، دوبار، 4 تا 5 متر، سه بار و به‌همين ترتيب براي عمق‌هاي بيشتر.</v>
      </c>
      <c r="C137" s="60" t="str">
        <f>'متره ابنیه'!U4183</f>
        <v>مترمکعب</v>
      </c>
      <c r="D137" s="60">
        <f>'متره ابنیه'!V4183</f>
        <v>3670</v>
      </c>
      <c r="E137" s="94" t="e">
        <f>VLOOKUP(A137,'متره ابنیه'!A:K,9,FALSE)</f>
        <v>#N/A</v>
      </c>
      <c r="F137" s="97">
        <f t="shared" si="5"/>
        <v>0</v>
      </c>
      <c r="G137" s="98"/>
    </row>
    <row r="138" spans="1:7" ht="63.75" thickBot="1">
      <c r="A138" s="60" t="str">
        <f>'متره ابنیه'!P4184</f>
        <v>030602</v>
      </c>
      <c r="B138" s="60" t="str">
        <f>'متره ابنیه'!T4184</f>
        <v>اضافه بها به ‌رديف‌هاي 030501، 030502 و 030504، هرگاه پي‌كني، كانال‌كني زير تراز آب زيرزميني انجام شود وآبكشي با تلمبه موتوري الزامي باشد.</v>
      </c>
      <c r="C138" s="60" t="str">
        <f>'متره ابنیه'!U4184</f>
        <v>مترمکعب</v>
      </c>
      <c r="D138" s="60">
        <f>'متره ابنیه'!V4184</f>
        <v>33100</v>
      </c>
      <c r="E138" s="94" t="e">
        <f>VLOOKUP(A138,'متره ابنیه'!A:K,9,FALSE)</f>
        <v>#N/A</v>
      </c>
      <c r="F138" s="97">
        <f t="shared" si="5"/>
        <v>0</v>
      </c>
      <c r="G138" s="98"/>
    </row>
    <row r="139" spans="1:7" ht="63.75" thickBot="1">
      <c r="A139" s="60" t="str">
        <f>'متره ابنیه'!P4185</f>
        <v>030701</v>
      </c>
      <c r="B139" s="60" t="str">
        <f>'متره ابنیه'!T4185</f>
        <v>بارگيري مواد حاصل از عمليات خاكي يا خاك‌هاي توده شده و حمل آن با كاميون يا هرنوع وسيله مكانيكي ديگر تا فاصله 100 متري مركز ثقل برداشت و تخليه آن.</v>
      </c>
      <c r="C139" s="60" t="str">
        <f>'متره ابنیه'!U4185</f>
        <v>مترمکعب</v>
      </c>
      <c r="D139" s="60">
        <f>'متره ابنیه'!V4185</f>
        <v>13400</v>
      </c>
      <c r="E139" s="94" t="e">
        <f>VLOOKUP(A139,'متره ابنیه'!A:K,9,FALSE)</f>
        <v>#N/A</v>
      </c>
      <c r="F139" s="97">
        <f t="shared" si="5"/>
        <v>0</v>
      </c>
      <c r="G139" s="98"/>
    </row>
    <row r="140" spans="1:7" ht="79.5" thickBot="1">
      <c r="A140" s="60" t="str">
        <f>'متره ابنیه'!P4186</f>
        <v>030702</v>
      </c>
      <c r="B140" s="60" t="str">
        <f>'متره ابنیه'!T4186</f>
        <v>حمل مواد حاصل از عمليات خاكي يا خاك‌هاي توده شده، وقتي كه فاصله حمل بيش از 100 متر تا 500 متر باشد، به ازاي هر 100 متر مازاد بر100 متر اول. كسر 100 متر به تناسب محاسبه مي شود.</v>
      </c>
      <c r="C140" s="60" t="str">
        <f>'متره ابنیه'!U4186</f>
        <v>مترمکعب</v>
      </c>
      <c r="D140" s="60">
        <f>'متره ابنیه'!V4186</f>
        <v>1180</v>
      </c>
      <c r="E140" s="94" t="e">
        <f>VLOOKUP(A140,'متره ابنیه'!A:K,9,FALSE)</f>
        <v>#N/A</v>
      </c>
      <c r="F140" s="97">
        <f t="shared" si="5"/>
        <v>0</v>
      </c>
      <c r="G140" s="98"/>
    </row>
    <row r="141" spans="1:7" ht="79.5" thickBot="1">
      <c r="A141" s="60" t="str">
        <f>'متره ابنیه'!P4187</f>
        <v>030703</v>
      </c>
      <c r="B141" s="60" t="str">
        <f>'متره ابنیه'!T4187</f>
        <v>حمل مواد حاصل از عمليات خاكي يا خاك‌هاي توده شده، وقتي كه فاصله حمل بيش از500 متر تا10 كيلومتر باشد، براي هر كيلومتر مازاد بر500 متر اول، براي راه‌هاي آسفالتي (كسر كيلومتر به‌نسبت قيمت يك كيلومتر محاسبه مي‌شود).</v>
      </c>
      <c r="C141" s="60" t="str">
        <f>'متره ابنیه'!U4187</f>
        <v>مترمکعب -  کيلومتر</v>
      </c>
      <c r="D141" s="60">
        <f>'متره ابنیه'!V4187</f>
        <v>4760</v>
      </c>
      <c r="E141" s="94" t="e">
        <f>VLOOKUP(A141,'متره ابنیه'!A:K,9,FALSE)</f>
        <v>#N/A</v>
      </c>
      <c r="F141" s="97">
        <f t="shared" si="5"/>
        <v>0</v>
      </c>
      <c r="G141" s="98"/>
    </row>
    <row r="142" spans="1:7" ht="95.25" thickBot="1">
      <c r="A142" s="60" t="str">
        <f>'متره ابنیه'!P4188</f>
        <v>030704</v>
      </c>
      <c r="B142" s="60" t="str">
        <f>'متره ابنیه'!T4188</f>
        <v>حمل مواد حاصل از عمليات خاكي ياخاك‌هاي توده شده، وقتي كه فاصله حمل بيش از10 كيلومتر تا30 كيلومتر باشد، براي هر كيلومتر مازاد بر10 كيلومتر، براي راه‌هاي آسفالتي(كسر كيلومتر، به‌نسبت قيمت يك كيلومتر محاسبه مي‌شود).</v>
      </c>
      <c r="C142" s="60" t="str">
        <f>'متره ابنیه'!U4188</f>
        <v>مترمکعب -  کيلومتر</v>
      </c>
      <c r="D142" s="60">
        <f>'متره ابنیه'!V4188</f>
        <v>4330</v>
      </c>
      <c r="E142" s="94" t="e">
        <f>VLOOKUP(A142,'متره ابنیه'!A:K,9,FALSE)</f>
        <v>#N/A</v>
      </c>
      <c r="F142" s="97">
        <f t="shared" si="5"/>
        <v>0</v>
      </c>
      <c r="G142" s="98"/>
    </row>
    <row r="143" spans="1:7" ht="79.5" thickBot="1">
      <c r="A143" s="60" t="str">
        <f>'متره ابنیه'!P4189</f>
        <v>030705</v>
      </c>
      <c r="B143" s="60" t="str">
        <f>'متره ابنیه'!T4189</f>
        <v>حمل مواد حاصل از عمليات خاكي يا خاك‌هاي توده شده، وقتي كه فاصله حمل بيش از30 كيلومتر باشد، براي هر كيلومترمازاد بر30 كيلومتر، براي راه‌هاي آسفالتي (كسر كيلومتر، به ‌نسبت قيمت يك كيلومتر محاسبه مي‌شود).</v>
      </c>
      <c r="C143" s="60" t="str">
        <f>'متره ابنیه'!U4189</f>
        <v>مترمکعب -  کيلومتر</v>
      </c>
      <c r="D143" s="60">
        <f>'متره ابنیه'!V4189</f>
        <v>3540</v>
      </c>
      <c r="E143" s="94" t="e">
        <f>VLOOKUP(A143,'متره ابنیه'!A:K,9,FALSE)</f>
        <v>#N/A</v>
      </c>
      <c r="F143" s="97">
        <f t="shared" si="5"/>
        <v>0</v>
      </c>
      <c r="G143" s="98"/>
    </row>
    <row r="144" spans="1:7" ht="32.25" thickBot="1">
      <c r="A144" s="60" t="str">
        <f>'متره ابنیه'!P4190</f>
        <v>030801</v>
      </c>
      <c r="B144" s="60" t="str">
        <f>'متره ابنیه'!T4190</f>
        <v>تسطيح بسترخاكريزها با گريدر يا ساير وسايل مکانيکي.</v>
      </c>
      <c r="C144" s="60" t="str">
        <f>'متره ابنیه'!U4190</f>
        <v>مترمربع</v>
      </c>
      <c r="D144" s="60">
        <f>'متره ابنیه'!V4190</f>
        <v>350</v>
      </c>
      <c r="E144" s="94" t="e">
        <f>VLOOKUP(A144,'متره ابنیه'!A:K,9,FALSE)</f>
        <v>#N/A</v>
      </c>
      <c r="F144" s="97">
        <f t="shared" si="5"/>
        <v>0</v>
      </c>
      <c r="G144" s="98"/>
    </row>
    <row r="145" spans="1:7" ht="48" thickBot="1">
      <c r="A145" s="60" t="str">
        <f>'متره ابنیه'!P4191</f>
        <v>030802</v>
      </c>
      <c r="B145" s="60" t="str">
        <f>'متره ابنیه'!T4191</f>
        <v>آب پاشي و كوبيدن بستر خاكريزها يا كف ترانشه‌ها و مانند آن‌ها، تاعمق 15 سانتي‌متر با تراكم 85 درصد به‌روش آشو اصلاحي.</v>
      </c>
      <c r="C145" s="60" t="str">
        <f>'متره ابنیه'!U4191</f>
        <v>مترمربع</v>
      </c>
      <c r="D145" s="60">
        <f>'متره ابنیه'!V4191</f>
        <v>1170</v>
      </c>
      <c r="E145" s="94" t="e">
        <f>VLOOKUP(A145,'متره ابنیه'!A:K,9,FALSE)</f>
        <v>#N/A</v>
      </c>
      <c r="F145" s="97">
        <f t="shared" si="5"/>
        <v>0</v>
      </c>
      <c r="G145" s="98"/>
    </row>
    <row r="146" spans="1:7" ht="48" thickBot="1">
      <c r="A146" s="60" t="str">
        <f>'متره ابنیه'!P4192</f>
        <v>030803</v>
      </c>
      <c r="B146" s="60" t="str">
        <f>'متره ابنیه'!T4192</f>
        <v>آب پاشي و كوبيدن بستر خاكريزها يا كف ترانشه‌ها و مانند آن‌ها، تا عمق 15 سانتي‌متر با تراكم 90 درصد به‌روش آشو اصلاحي.</v>
      </c>
      <c r="C146" s="60" t="str">
        <f>'متره ابنیه'!U4192</f>
        <v>مترمربع</v>
      </c>
      <c r="D146" s="60">
        <f>'متره ابنیه'!V4192</f>
        <v>1540</v>
      </c>
      <c r="E146" s="94" t="e">
        <f>VLOOKUP(A146,'متره ابنیه'!A:K,9,FALSE)</f>
        <v>#N/A</v>
      </c>
      <c r="F146" s="97">
        <f t="shared" si="5"/>
        <v>0</v>
      </c>
      <c r="G146" s="98"/>
    </row>
    <row r="147" spans="1:7" ht="48" thickBot="1">
      <c r="A147" s="60" t="str">
        <f>'متره ابنیه'!P4193</f>
        <v>030804</v>
      </c>
      <c r="B147" s="60" t="str">
        <f>'متره ابنیه'!T4193</f>
        <v>آب پاشي و كوبيدن بستر خاكريزها ياكف ترانشه‌ها و مانند آن‌ها، تا عمق 15 سانتي‌متر با تراكم 95 درصد به‌روش آشو اصلاحي.</v>
      </c>
      <c r="C147" s="60" t="str">
        <f>'متره ابنیه'!U4193</f>
        <v>مترمربع</v>
      </c>
      <c r="D147" s="60">
        <f>'متره ابنیه'!V4193</f>
        <v>1890</v>
      </c>
      <c r="E147" s="94" t="e">
        <f>VLOOKUP(A147,'متره ابنیه'!A:K,9,FALSE)</f>
        <v>#N/A</v>
      </c>
      <c r="F147" s="97">
        <f t="shared" si="5"/>
        <v>0</v>
      </c>
      <c r="G147" s="98"/>
    </row>
    <row r="148" spans="1:7" ht="48" thickBot="1">
      <c r="A148" s="60" t="str">
        <f>'متره ابنیه'!P4194</f>
        <v>030805</v>
      </c>
      <c r="B148" s="60" t="str">
        <f>'متره ابنیه'!T4194</f>
        <v>آب پاشي و كوبيدن بستر خاكريزها يا كف ترانشه و مانند آن‌ها، تاعمق 15 سانتي‌متر با تراكم 100 درصدبه‌روش آشو اصلاحي.</v>
      </c>
      <c r="C148" s="60" t="str">
        <f>'متره ابنیه'!U4194</f>
        <v>مترمربع</v>
      </c>
      <c r="D148" s="60">
        <f>'متره ابنیه'!V4194</f>
        <v>2800</v>
      </c>
      <c r="E148" s="94" t="e">
        <f>VLOOKUP(A148,'متره ابنیه'!A:K,9,FALSE)</f>
        <v>#N/A</v>
      </c>
      <c r="F148" s="97">
        <f t="shared" si="5"/>
        <v>0</v>
      </c>
      <c r="G148" s="98"/>
    </row>
    <row r="149" spans="1:7" ht="79.5" thickBot="1">
      <c r="A149" s="60" t="str">
        <f>'متره ابنیه'!P4195</f>
        <v>030901</v>
      </c>
      <c r="B149" s="60" t="str">
        <f>'متره ابنیه'!T4195</f>
        <v>پخش، آب پاشي، تسطيح، پروفيله كردن، رگلاژ و كوبيدن قشرهاي خاكريزي و توونان، با 85 درصد كوبيدگي به‌روش آشو اصلاحي، وقتي كه ضخامت قشرهاي خاكريزي پس از كوبيده شدن حداكثر 15 سانتي‌متر باشد.</v>
      </c>
      <c r="C149" s="60" t="str">
        <f>'متره ابنیه'!U4195</f>
        <v>مترمکعب</v>
      </c>
      <c r="D149" s="60">
        <f>'متره ابنیه'!V4195</f>
        <v>15600</v>
      </c>
      <c r="E149" s="94" t="e">
        <f>VLOOKUP(A149,'متره ابنیه'!A:K,9,FALSE)</f>
        <v>#N/A</v>
      </c>
      <c r="F149" s="97">
        <f t="shared" si="5"/>
        <v>0</v>
      </c>
      <c r="G149" s="98"/>
    </row>
    <row r="150" spans="1:7" ht="79.5" thickBot="1">
      <c r="A150" s="60" t="str">
        <f>'متره ابنیه'!P4196</f>
        <v>030902</v>
      </c>
      <c r="B150" s="60" t="str">
        <f>'متره ابنیه'!T4196</f>
        <v>پخش، آب پاشي، تسطيح، پروفيله كردن، رگلاژ و كوبيدن قشرهاي خاكريزي و توونان، با 90 درصد كوبيدگي به‌روش آشو اصلاحي، وقتي كه ضخامت قشرهاي خاكريزي پس از كوبيده شدن حداكثر 15 سانتي‌متر باشد.</v>
      </c>
      <c r="C150" s="60" t="str">
        <f>'متره ابنیه'!U4196</f>
        <v>مترمکعب</v>
      </c>
      <c r="D150" s="60">
        <f>'متره ابنیه'!V4196</f>
        <v>18000</v>
      </c>
      <c r="E150" s="94" t="e">
        <f>VLOOKUP(A150,'متره ابنیه'!A:K,9,FALSE)</f>
        <v>#N/A</v>
      </c>
      <c r="F150" s="97">
        <f t="shared" si="5"/>
        <v>0</v>
      </c>
      <c r="G150" s="98"/>
    </row>
    <row r="151" spans="1:7" ht="79.5" thickBot="1">
      <c r="A151" s="60" t="str">
        <f>'متره ابنیه'!P4197</f>
        <v>030903</v>
      </c>
      <c r="B151" s="60" t="str">
        <f>'متره ابنیه'!T4197</f>
        <v>پخش، آب پاشي، تسطيح، پروفيله كردن، رگلاژ و كوبيدن قشرهاي خاكريزي و توونان، با 95 درصد كوبيدگي به‌روش آشو اصلاحي، وقتي كه ضخامت قشرهاي خاكريزي پس از كوبيده شدن حداكثر 15 سانتي‌متر باشد.</v>
      </c>
      <c r="C151" s="60" t="str">
        <f>'متره ابنیه'!U4197</f>
        <v>مترمکعب</v>
      </c>
      <c r="D151" s="60">
        <f>'متره ابنیه'!V4197</f>
        <v>20400</v>
      </c>
      <c r="E151" s="94" t="e">
        <f>VLOOKUP(A151,'متره ابنیه'!A:K,9,FALSE)</f>
        <v>#N/A</v>
      </c>
      <c r="F151" s="97">
        <f t="shared" si="5"/>
        <v>0</v>
      </c>
      <c r="G151" s="98"/>
    </row>
    <row r="152" spans="1:7" ht="79.5" thickBot="1">
      <c r="A152" s="60" t="str">
        <f>'متره ابنیه'!P4198</f>
        <v>030904</v>
      </c>
      <c r="B152" s="60" t="str">
        <f>'متره ابنیه'!T4198</f>
        <v>پخش، آب پاشي، تسطيح، پروفيله كردن، رگلاژ و كوبيدن قشرهاي خاكريزي و توونان، با100 درصد كوبيدگي به‌روش آشو اصلاحي، وقتي كه ضخامت قشرهاي خاكريزي پس از كوبيده شدن حداكثر 15 سانتي‌متر باشد.</v>
      </c>
      <c r="C152" s="60" t="str">
        <f>'متره ابنیه'!U4198</f>
        <v>مترمکعب</v>
      </c>
      <c r="D152" s="60">
        <f>'متره ابنیه'!V4198</f>
        <v>26500</v>
      </c>
      <c r="E152" s="94" t="e">
        <f>VLOOKUP(A152,'متره ابنیه'!A:K,9,FALSE)</f>
        <v>#N/A</v>
      </c>
      <c r="F152" s="97">
        <f t="shared" si="5"/>
        <v>0</v>
      </c>
      <c r="G152" s="98"/>
    </row>
    <row r="153" spans="1:7" ht="48" thickBot="1">
      <c r="A153" s="60" t="str">
        <f>'متره ابنیه'!P4199</f>
        <v>030905</v>
      </c>
      <c r="B153" s="60" t="str">
        <f>'متره ابنیه'!T4199</f>
        <v>تحکيم زمين‌هاي ماسه‌اي به روش تراکم ديناميکي (Dynamic Compaction) همراه با افزودن خاک مناسب.</v>
      </c>
      <c r="C153" s="60">
        <f>'متره ابنیه'!U4199</f>
        <v>0</v>
      </c>
      <c r="D153" s="60">
        <f>'متره ابنیه'!V4199</f>
        <v>0</v>
      </c>
      <c r="E153" s="94" t="e">
        <f>VLOOKUP(A153,'متره ابنیه'!A:K,9,FALSE)</f>
        <v>#N/A</v>
      </c>
      <c r="F153" s="97">
        <f t="shared" si="5"/>
        <v>0</v>
      </c>
      <c r="G153" s="98"/>
    </row>
    <row r="154" spans="1:7" ht="48" thickBot="1">
      <c r="A154" s="60" t="str">
        <f>'متره ابنیه'!P4200</f>
        <v>031001</v>
      </c>
      <c r="B154" s="60" t="str">
        <f>'متره ابنیه'!T4200</f>
        <v>ريختن خاك‌ها يا مصالح سنگي موجود كنار پي‌ها، گودها و كانال‌ها، به‌درون پي‌ها، گودها و كانال‌ها.</v>
      </c>
      <c r="C154" s="60" t="str">
        <f>'متره ابنیه'!U4200</f>
        <v>مترمکعب</v>
      </c>
      <c r="D154" s="60">
        <f>'متره ابنیه'!V4200</f>
        <v>3460</v>
      </c>
      <c r="E154" s="94" t="e">
        <f>VLOOKUP(A154,'متره ابنیه'!A:K,9,FALSE)</f>
        <v>#N/A</v>
      </c>
      <c r="F154" s="97">
        <f t="shared" si="5"/>
        <v>0</v>
      </c>
      <c r="G154" s="98"/>
    </row>
    <row r="155" spans="1:7" ht="48" thickBot="1">
      <c r="A155" s="60" t="str">
        <f>'متره ابنیه'!P4201</f>
        <v>031002</v>
      </c>
      <c r="B155" s="60" t="str">
        <f>'متره ابنیه'!T4201</f>
        <v>تهيه خاك مناسب، از خارج كارگاه، براي خاكريزها شامل كندن، بارگيري و حمل، تا فاصله 500 متر و باراندازي در محل مصرف.</v>
      </c>
      <c r="C155" s="60" t="str">
        <f>'متره ابنیه'!U4201</f>
        <v>مترمکعب</v>
      </c>
      <c r="D155" s="60">
        <f>'متره ابنیه'!V4201</f>
        <v>30600</v>
      </c>
      <c r="E155" s="94" t="e">
        <f>VLOOKUP(A155,'متره ابنیه'!A:K,9,FALSE)</f>
        <v>#N/A</v>
      </c>
      <c r="F155" s="97">
        <f t="shared" si="5"/>
        <v>0</v>
      </c>
      <c r="G155" s="98"/>
    </row>
    <row r="156" spans="1:7" ht="32.25" thickBot="1">
      <c r="A156" s="60" t="str">
        <f>'متره ابنیه'!P4202</f>
        <v>031003</v>
      </c>
      <c r="B156" s="60" t="str">
        <f>'متره ابنیه'!T4202</f>
        <v>اختلاط دو ياچند نوع مصالح، به‌منظور ساختن بدنه راه و ساير كارهاي مشابه آن.</v>
      </c>
      <c r="C156" s="60" t="str">
        <f>'متره ابنیه'!U4202</f>
        <v>مترمکعب</v>
      </c>
      <c r="D156" s="60">
        <f>'متره ابنیه'!V4202</f>
        <v>4700</v>
      </c>
      <c r="E156" s="94" t="e">
        <f>VLOOKUP(A156,'متره ابنیه'!A:K,9,FALSE)</f>
        <v>#N/A</v>
      </c>
      <c r="F156" s="97">
        <f t="shared" si="5"/>
        <v>0</v>
      </c>
      <c r="G156" s="98"/>
    </row>
    <row r="157" spans="1:7" ht="32.25" thickBot="1">
      <c r="A157" s="60" t="str">
        <f>'متره ابنیه'!P4203</f>
        <v>031004</v>
      </c>
      <c r="B157" s="60" t="str">
        <f>'متره ابنیه'!T4203</f>
        <v>پخش خاك‌هاي نباتي ريسه شده، تنظيم و رگلاژ آن در محل‌هاي مورد نظر.</v>
      </c>
      <c r="C157" s="60" t="str">
        <f>'متره ابنیه'!U4203</f>
        <v>مترمکعب</v>
      </c>
      <c r="D157" s="60">
        <f>'متره ابنیه'!V4203</f>
        <v>2980</v>
      </c>
      <c r="E157" s="94" t="e">
        <f>VLOOKUP(A157,'متره ابنیه'!A:K,9,FALSE)</f>
        <v>#N/A</v>
      </c>
      <c r="F157" s="97">
        <f t="shared" si="5"/>
        <v>0</v>
      </c>
      <c r="G157" s="98"/>
    </row>
    <row r="158" spans="1:7" ht="32.25" thickBot="1">
      <c r="A158" s="60" t="str">
        <f>'متره ابنیه'!P4204</f>
        <v>031005</v>
      </c>
      <c r="B158" s="60" t="str">
        <f>'متره ابنیه'!T4204</f>
        <v>پخش مصالح حاصل از خاكبرداري، كه در محل‌هاي تعيين شده با هرضخامت دپو شود.</v>
      </c>
      <c r="C158" s="60" t="str">
        <f>'متره ابنیه'!U4204</f>
        <v>مترمکعب</v>
      </c>
      <c r="D158" s="60">
        <f>'متره ابنیه'!V4204</f>
        <v>2040</v>
      </c>
      <c r="E158" s="94" t="e">
        <f>VLOOKUP(A158,'متره ابنیه'!A:K,9,FALSE)</f>
        <v>#N/A</v>
      </c>
      <c r="F158" s="97">
        <f t="shared" si="5"/>
        <v>0</v>
      </c>
      <c r="G158" s="98"/>
    </row>
    <row r="159" spans="1:7" ht="32.25" thickBot="1">
      <c r="A159" s="60" t="str">
        <f>'متره ابنیه'!P4205</f>
        <v>031101</v>
      </c>
      <c r="B159" s="60" t="str">
        <f>'متره ابنیه'!T4205</f>
        <v>تهيه ماسه بادي، شامل كندن بارگيري و حمل تا فاصله 500 متر و باراندازي درمحل مصرف.</v>
      </c>
      <c r="C159" s="60" t="str">
        <f>'متره ابنیه'!U4205</f>
        <v>مترمکعب</v>
      </c>
      <c r="D159" s="60">
        <f>'متره ابنیه'!V4205</f>
        <v>31000</v>
      </c>
      <c r="E159" s="94" t="e">
        <f>VLOOKUP(A159,'متره ابنیه'!A:K,9,FALSE)</f>
        <v>#N/A</v>
      </c>
      <c r="F159" s="97">
        <f t="shared" si="5"/>
        <v>0</v>
      </c>
      <c r="G159" s="98"/>
    </row>
    <row r="160" spans="1:7" ht="32.25" thickBot="1">
      <c r="A160" s="60" t="str">
        <f>'متره ابنیه'!P4206</f>
        <v>031102</v>
      </c>
      <c r="B160" s="60" t="str">
        <f>'متره ابنیه'!T4206</f>
        <v>پخش، تسطيح، غرقاب كردن و كوبيدن ماسه بادي براي ساختمان بدنه راه و محوطه.</v>
      </c>
      <c r="C160" s="60" t="str">
        <f>'متره ابنیه'!U4206</f>
        <v>مترمکعب</v>
      </c>
      <c r="D160" s="60">
        <f>'متره ابنیه'!V4206</f>
        <v>34600</v>
      </c>
      <c r="E160" s="94" t="e">
        <f>VLOOKUP(A160,'متره ابنیه'!A:K,9,FALSE)</f>
        <v>#N/A</v>
      </c>
      <c r="F160" s="97">
        <f t="shared" si="5"/>
        <v>0</v>
      </c>
      <c r="G160" s="106"/>
    </row>
    <row r="161" spans="1:7" ht="32.25" thickBot="1">
      <c r="A161" s="60" t="str">
        <f>'متره ابنیه'!P4207</f>
        <v>031103</v>
      </c>
      <c r="B161" s="60" t="str">
        <f>'متره ابنیه'!T4207</f>
        <v>پخش، تسطيح و كوبيدن ماسه بادي براي تحكيم بستر راه و محوطه.</v>
      </c>
      <c r="C161" s="60" t="str">
        <f>'متره ابنیه'!U4207</f>
        <v>مترمکعب</v>
      </c>
      <c r="D161" s="60">
        <f>'متره ابنیه'!V4207</f>
        <v>25700</v>
      </c>
      <c r="E161" s="94" t="e">
        <f>VLOOKUP(A161,'متره ابنیه'!A:K,9,FALSE)</f>
        <v>#N/A</v>
      </c>
      <c r="F161" s="97">
        <f t="shared" si="5"/>
        <v>0</v>
      </c>
      <c r="G161" s="100"/>
    </row>
    <row r="162" spans="1:7" ht="32.25" thickBot="1">
      <c r="A162" s="60" t="str">
        <f>'متره ابنیه'!P4208</f>
        <v>031201</v>
      </c>
      <c r="B162" s="60" t="str">
        <f>'متره ابنیه'!T4208</f>
        <v>چال زني تا قطر 86 ميليمتر در هر نوع خاك به هر طول و زاويه تا 20 درجه نسبت به سطح افق.</v>
      </c>
      <c r="C162" s="60" t="str">
        <f>'متره ابنیه'!U4208</f>
        <v>متر طول</v>
      </c>
      <c r="D162" s="60">
        <f>'متره ابنیه'!V4208</f>
        <v>198400</v>
      </c>
      <c r="E162" s="94" t="e">
        <f>VLOOKUP(A162,'متره ابنیه'!A:K,9,FALSE)</f>
        <v>#N/A</v>
      </c>
      <c r="F162" s="97">
        <f t="shared" si="5"/>
        <v>0</v>
      </c>
      <c r="G162" s="100"/>
    </row>
    <row r="163" spans="1:7" ht="48" thickBot="1">
      <c r="A163" s="60" t="str">
        <f>'متره ابنیه'!P4209</f>
        <v>031202</v>
      </c>
      <c r="B163" s="60" t="str">
        <f>'متره ابنیه'!T4209</f>
        <v>چال زني به قطر 86 ميليمتر و بيشتر در هر نوع خاك به هر طول و زاويه تا 20 درجه نسبت به سطح افق.</v>
      </c>
      <c r="C163" s="60" t="str">
        <f>'متره ابنیه'!U4209</f>
        <v>متر طول</v>
      </c>
      <c r="D163" s="60">
        <f>'متره ابنیه'!V4209</f>
        <v>217300</v>
      </c>
      <c r="E163" s="94" t="e">
        <f>VLOOKUP(A163,'متره ابنیه'!A:K,9,FALSE)</f>
        <v>#N/A</v>
      </c>
      <c r="F163" s="97">
        <f t="shared" si="5"/>
        <v>0</v>
      </c>
      <c r="G163" s="100"/>
    </row>
    <row r="164" spans="1:7" ht="48" thickBot="1">
      <c r="A164" s="60" t="str">
        <f>'متره ابنیه'!P4210</f>
        <v>031203</v>
      </c>
      <c r="B164" s="60" t="str">
        <f>'متره ابنیه'!T4210</f>
        <v>كسر بها به رديف هاي 031201 و 031202 براي حفاري با زاويه بيشتر از 20 درجه نسبت به سطح افق تا 60 درجه به ازاي هر درجه.</v>
      </c>
      <c r="C164" s="60" t="str">
        <f>'متره ابنیه'!U4210</f>
        <v>درصد</v>
      </c>
      <c r="D164" s="60">
        <f>'متره ابنیه'!V4210</f>
        <v>-0.5</v>
      </c>
      <c r="E164" s="94" t="e">
        <f>VLOOKUP(A164,'متره ابنیه'!A:K,9,FALSE)</f>
        <v>#N/A</v>
      </c>
      <c r="F164" s="97">
        <f t="shared" si="5"/>
        <v>0</v>
      </c>
      <c r="G164" s="100"/>
    </row>
    <row r="165" spans="1:7" ht="24" thickBot="1">
      <c r="A165" s="60" t="str">
        <f>'متره ابنیه'!P4211</f>
        <v>031204</v>
      </c>
      <c r="B165" s="60" t="str">
        <f>'متره ابنیه'!T4211</f>
        <v>خاکی باماشین</v>
      </c>
      <c r="C165" s="60" t="str">
        <f>'متره ابنیه'!U4211</f>
        <v>مترمكعب</v>
      </c>
      <c r="D165" s="60">
        <f>'متره ابنیه'!V4211</f>
        <v>1000</v>
      </c>
      <c r="E165" s="94" t="e">
        <f>VLOOKUP(A165,'متره ابنیه'!A:K,9,FALSE)</f>
        <v>#N/A</v>
      </c>
      <c r="F165" s="97">
        <f t="shared" si="5"/>
        <v>0</v>
      </c>
      <c r="G165" s="100" t="s">
        <v>511</v>
      </c>
    </row>
    <row r="166" spans="1:7" ht="24" thickBot="1">
      <c r="A166" s="60" t="str">
        <f>'متره ابنیه'!P4212</f>
        <v>031205</v>
      </c>
      <c r="B166" s="60" t="str">
        <f>'متره ابنیه'!T4212</f>
        <v>خاکی باماشین 1</v>
      </c>
      <c r="C166" s="60" t="str">
        <f>'متره ابنیه'!U4212</f>
        <v>مترمكعب</v>
      </c>
      <c r="D166" s="60">
        <f>'متره ابنیه'!V4212</f>
        <v>1000</v>
      </c>
      <c r="E166" s="94" t="e">
        <f>VLOOKUP(A166,'متره ابنیه'!A:K,9,FALSE)</f>
        <v>#N/A</v>
      </c>
      <c r="F166" s="97">
        <f t="shared" si="5"/>
        <v>0</v>
      </c>
      <c r="G166" s="100" t="s">
        <v>511</v>
      </c>
    </row>
    <row r="167" spans="1:7" ht="24" thickBot="1">
      <c r="A167" s="60" t="str">
        <f>'متره ابنیه'!P4213</f>
        <v>031206</v>
      </c>
      <c r="B167" s="60" t="str">
        <f>'متره ابنیه'!T4213</f>
        <v>خاکی باماشین 2</v>
      </c>
      <c r="C167" s="60" t="str">
        <f>'متره ابنیه'!U4213</f>
        <v>مترمكعب</v>
      </c>
      <c r="D167" s="60">
        <f>'متره ابنیه'!V4213</f>
        <v>1000</v>
      </c>
      <c r="E167" s="94">
        <f>VLOOKUP(A167,'متره ابنیه'!A:K,9,FALSE)</f>
        <v>1</v>
      </c>
      <c r="F167" s="97">
        <f t="shared" si="5"/>
        <v>1000</v>
      </c>
      <c r="G167" s="100" t="s">
        <v>511</v>
      </c>
    </row>
    <row r="168" spans="1:7" s="27" customFormat="1" ht="38.25" customHeight="1" thickBot="1">
      <c r="A168" s="677" t="s">
        <v>659</v>
      </c>
      <c r="B168" s="678"/>
      <c r="C168" s="678"/>
      <c r="D168" s="678"/>
      <c r="E168" s="679"/>
      <c r="F168" s="131">
        <f>SUM(F120:F164)</f>
        <v>367200</v>
      </c>
      <c r="G168" s="102" t="s">
        <v>77</v>
      </c>
    </row>
    <row r="169" spans="1:7" s="27" customFormat="1" ht="38.25" customHeight="1" thickBot="1">
      <c r="A169" s="677" t="s">
        <v>660</v>
      </c>
      <c r="B169" s="678"/>
      <c r="C169" s="678"/>
      <c r="D169" s="678"/>
      <c r="E169" s="679"/>
      <c r="F169" s="101">
        <f>SUM(F165:F167)</f>
        <v>1000</v>
      </c>
      <c r="G169" s="102" t="s">
        <v>77</v>
      </c>
    </row>
    <row r="170" spans="1:7" s="26" customFormat="1" ht="37.5" customHeight="1" thickBot="1">
      <c r="A170" s="680" t="s">
        <v>44</v>
      </c>
      <c r="B170" s="681"/>
      <c r="C170" s="681"/>
      <c r="D170" s="681"/>
      <c r="E170" s="681"/>
      <c r="F170" s="682"/>
      <c r="G170" s="683"/>
    </row>
    <row r="171" spans="1:7" ht="32.25" thickBot="1">
      <c r="A171" s="60" t="str">
        <f>'متره ابنیه'!P4214</f>
        <v>040101</v>
      </c>
      <c r="B171" s="60" t="str">
        <f>'متره ابنیه'!T4214</f>
        <v>سنگ چيني دركف ساختمان (بلوكاژ) با سنگ قلوه.</v>
      </c>
      <c r="C171" s="60" t="str">
        <f>'متره ابنیه'!U4214</f>
        <v>مترمکعب</v>
      </c>
      <c r="D171" s="60">
        <f>'متره ابنیه'!V4214</f>
        <v>254500</v>
      </c>
      <c r="E171" s="94">
        <f>VLOOKUP(A171,'متره ابنیه'!A:K,9,FALSE)</f>
        <v>180</v>
      </c>
      <c r="F171" s="97">
        <f t="shared" ref="F171:F208" si="6">IF(ISNA(E171*D171),0,ROUND((E171*D171),0))</f>
        <v>45810000</v>
      </c>
      <c r="G171" s="98"/>
    </row>
    <row r="172" spans="1:7" ht="32.25" thickBot="1">
      <c r="A172" s="60" t="str">
        <f>'متره ابنیه'!P4215</f>
        <v>040102</v>
      </c>
      <c r="B172" s="60" t="str">
        <f>'متره ابنیه'!T4215</f>
        <v>سنگ چيني دركف ساختمان (بلوكاژ) با سنگ لاشه.</v>
      </c>
      <c r="C172" s="60" t="str">
        <f>'متره ابنیه'!U4215</f>
        <v>مترمکعب</v>
      </c>
      <c r="D172" s="60">
        <f>'متره ابنیه'!V4215</f>
        <v>492000</v>
      </c>
      <c r="E172" s="94" t="e">
        <f>VLOOKUP(A172,'متره ابنیه'!A:K,9,FALSE)</f>
        <v>#N/A</v>
      </c>
      <c r="F172" s="97">
        <f t="shared" ref="F172:F204" si="7">IF(ISNA(E172*D172),0,ROUND((E172*D172),0))</f>
        <v>0</v>
      </c>
      <c r="G172" s="98"/>
    </row>
    <row r="173" spans="1:7" ht="32.25" thickBot="1">
      <c r="A173" s="60" t="str">
        <f>'متره ابنیه'!P4216</f>
        <v>040103</v>
      </c>
      <c r="B173" s="60" t="str">
        <f>'متره ابنیه'!T4216</f>
        <v>سنگ ريزي پشت ديوارها و پي‌ها(درناژ) با سنگ قلوه.</v>
      </c>
      <c r="C173" s="60" t="str">
        <f>'متره ابنیه'!U4216</f>
        <v>مترمکعب</v>
      </c>
      <c r="D173" s="60">
        <f>'متره ابنیه'!V4216</f>
        <v>232500</v>
      </c>
      <c r="E173" s="94" t="e">
        <f>VLOOKUP(A173,'متره ابنیه'!A:K,9,FALSE)</f>
        <v>#N/A</v>
      </c>
      <c r="F173" s="97">
        <f t="shared" si="7"/>
        <v>0</v>
      </c>
      <c r="G173" s="98"/>
    </row>
    <row r="174" spans="1:7" ht="32.25" thickBot="1">
      <c r="A174" s="60" t="str">
        <f>'متره ابنیه'!P4217</f>
        <v>040104</v>
      </c>
      <c r="B174" s="60" t="str">
        <f>'متره ابنیه'!T4217</f>
        <v>سنگ ريزي پشت ديوارها و پي‌ها (درناژ) با سنگ لاشه.</v>
      </c>
      <c r="C174" s="60" t="str">
        <f>'متره ابنیه'!U4217</f>
        <v>مترمکعب</v>
      </c>
      <c r="D174" s="60">
        <f>'متره ابنیه'!V4217</f>
        <v>402000</v>
      </c>
      <c r="E174" s="94" t="e">
        <f>VLOOKUP(A174,'متره ابنیه'!A:K,9,FALSE)</f>
        <v>#N/A</v>
      </c>
      <c r="F174" s="97">
        <f t="shared" si="7"/>
        <v>0</v>
      </c>
      <c r="G174" s="98"/>
    </row>
    <row r="175" spans="1:7" ht="32.25" thickBot="1">
      <c r="A175" s="60" t="str">
        <f>'متره ابنیه'!P4218</f>
        <v>040105</v>
      </c>
      <c r="B175" s="60" t="str">
        <f>'متره ابنیه'!T4218</f>
        <v>تهيه، ساخت و نصب تورسنگ (گابيون) با توري گالوانيزه و سنگ قلوه.</v>
      </c>
      <c r="C175" s="60" t="str">
        <f>'متره ابنیه'!U4218</f>
        <v>مترمکعب</v>
      </c>
      <c r="D175" s="60">
        <f>'متره ابنیه'!V4218</f>
        <v>786500</v>
      </c>
      <c r="E175" s="94" t="e">
        <f>VLOOKUP(A175,'متره ابنیه'!A:K,9,FALSE)</f>
        <v>#N/A</v>
      </c>
      <c r="F175" s="97">
        <f t="shared" si="7"/>
        <v>0</v>
      </c>
      <c r="G175" s="98"/>
    </row>
    <row r="176" spans="1:7" ht="32.25" thickBot="1">
      <c r="A176" s="60" t="str">
        <f>'متره ابنیه'!P4219</f>
        <v>040106</v>
      </c>
      <c r="B176" s="60" t="str">
        <f>'متره ابنیه'!T4219</f>
        <v>تهيه، ساخت و نصب تورسنگ (گابيون) با توري گالوانيزه و سنگ لاشه.</v>
      </c>
      <c r="C176" s="60" t="str">
        <f>'متره ابنیه'!U4219</f>
        <v>مترمکعب</v>
      </c>
      <c r="D176" s="60">
        <f>'متره ابنیه'!V4219</f>
        <v>978500</v>
      </c>
      <c r="E176" s="94" t="e">
        <f>VLOOKUP(A176,'متره ابنیه'!A:K,9,FALSE)</f>
        <v>#N/A</v>
      </c>
      <c r="F176" s="97">
        <f t="shared" si="7"/>
        <v>0</v>
      </c>
      <c r="G176" s="98"/>
    </row>
    <row r="177" spans="1:7" ht="32.25" thickBot="1">
      <c r="A177" s="60" t="str">
        <f>'متره ابنیه'!P4220</f>
        <v>040201</v>
      </c>
      <c r="B177" s="60" t="str">
        <f>'متره ابنیه'!T4220</f>
        <v>بنايي با سنگ لاشه و ملات ماسه آهك 1:3 در پي.</v>
      </c>
      <c r="C177" s="60" t="str">
        <f>'متره ابنیه'!U4220</f>
        <v>مترمکعب</v>
      </c>
      <c r="D177" s="60">
        <f>'متره ابنیه'!V4220</f>
        <v>917000</v>
      </c>
      <c r="E177" s="94" t="e">
        <f>VLOOKUP(A177,'متره ابنیه'!A:K,9,FALSE)</f>
        <v>#N/A</v>
      </c>
      <c r="F177" s="97">
        <f t="shared" si="7"/>
        <v>0</v>
      </c>
      <c r="G177" s="98"/>
    </row>
    <row r="178" spans="1:7" ht="24" thickBot="1">
      <c r="A178" s="60" t="str">
        <f>'متره ابنیه'!P4221</f>
        <v>040202</v>
      </c>
      <c r="B178" s="60" t="str">
        <f>'متره ابنیه'!T4221</f>
        <v>بنايي با سنگ لاشه و ملات باتارد 1:2:8 در پي.</v>
      </c>
      <c r="C178" s="60" t="str">
        <f>'متره ابنیه'!U4221</f>
        <v>مترمکعب</v>
      </c>
      <c r="D178" s="60">
        <f>'متره ابنیه'!V4221</f>
        <v>954500</v>
      </c>
      <c r="E178" s="94" t="e">
        <f>VLOOKUP(A178,'متره ابنیه'!A:K,9,FALSE)</f>
        <v>#N/A</v>
      </c>
      <c r="F178" s="97">
        <f t="shared" si="7"/>
        <v>0</v>
      </c>
      <c r="G178" s="98"/>
    </row>
    <row r="179" spans="1:7" ht="32.25" thickBot="1">
      <c r="A179" s="60" t="str">
        <f>'متره ابنیه'!P4222</f>
        <v>040203</v>
      </c>
      <c r="B179" s="60" t="str">
        <f>'متره ابنیه'!T4222</f>
        <v>بنايي با سنگ لاشه و ملات ماسه سيمان 1:6 در پي.</v>
      </c>
      <c r="C179" s="60" t="str">
        <f>'متره ابنیه'!U4222</f>
        <v>مترمکعب</v>
      </c>
      <c r="D179" s="60">
        <f>'متره ابنیه'!V4222</f>
        <v>950000</v>
      </c>
      <c r="E179" s="94" t="e">
        <f>VLOOKUP(A179,'متره ابنیه'!A:K,9,FALSE)</f>
        <v>#N/A</v>
      </c>
      <c r="F179" s="97">
        <f t="shared" si="7"/>
        <v>0</v>
      </c>
      <c r="G179" s="98"/>
    </row>
    <row r="180" spans="1:7" ht="48" thickBot="1">
      <c r="A180" s="60" t="str">
        <f>'متره ابنیه'!P4223</f>
        <v>040204</v>
      </c>
      <c r="B180" s="60" t="str">
        <f>'متره ابنیه'!T4223</f>
        <v>بنايي با سنگ لاشه و ملات ماسه آهك 1:3 در ديوارها و ساير محل‌هايي كه بالاتر از پي قرار دارند.</v>
      </c>
      <c r="C180" s="60" t="str">
        <f>'متره ابنیه'!U4223</f>
        <v>مترمکعب</v>
      </c>
      <c r="D180" s="60">
        <f>'متره ابنیه'!V4223</f>
        <v>1096000</v>
      </c>
      <c r="E180" s="94" t="e">
        <f>VLOOKUP(A180,'متره ابنیه'!A:K,9,FALSE)</f>
        <v>#N/A</v>
      </c>
      <c r="F180" s="97">
        <f t="shared" si="7"/>
        <v>0</v>
      </c>
      <c r="G180" s="98"/>
    </row>
    <row r="181" spans="1:7" ht="48" thickBot="1">
      <c r="A181" s="60" t="str">
        <f>'متره ابنیه'!P4224</f>
        <v>040205</v>
      </c>
      <c r="B181" s="60" t="str">
        <f>'متره ابنیه'!T4224</f>
        <v>بنايي با سنگ لاشه و ملات باتارد 1:2:8، در ديوارها و ساير محل‌هايي كه بالاتر از پي قرار دارند.</v>
      </c>
      <c r="C181" s="60" t="str">
        <f>'متره ابنیه'!U4224</f>
        <v>مترمکعب</v>
      </c>
      <c r="D181" s="60">
        <f>'متره ابنیه'!V4224</f>
        <v>1133000</v>
      </c>
      <c r="E181" s="94" t="e">
        <f>VLOOKUP(A181,'متره ابنیه'!A:K,9,FALSE)</f>
        <v>#N/A</v>
      </c>
      <c r="F181" s="97">
        <f t="shared" si="7"/>
        <v>0</v>
      </c>
      <c r="G181" s="98"/>
    </row>
    <row r="182" spans="1:7" ht="48" thickBot="1">
      <c r="A182" s="60" t="str">
        <f>'متره ابنیه'!P4225</f>
        <v>040206</v>
      </c>
      <c r="B182" s="60" t="str">
        <f>'متره ابنیه'!T4225</f>
        <v>بنايي با سنگ لاشه و ملات ماسه سيمان 1:6 در ديوارها و ساير محل‌هايي كه بالاتر از پي قرار دارند.</v>
      </c>
      <c r="C182" s="60" t="str">
        <f>'متره ابنیه'!U4225</f>
        <v>مترمکعب</v>
      </c>
      <c r="D182" s="60">
        <f>'متره ابنیه'!V4225</f>
        <v>1056000</v>
      </c>
      <c r="E182" s="94" t="e">
        <f>VLOOKUP(A182,'متره ابنیه'!A:K,9,FALSE)</f>
        <v>#N/A</v>
      </c>
      <c r="F182" s="97">
        <f t="shared" si="7"/>
        <v>0</v>
      </c>
      <c r="G182" s="98"/>
    </row>
    <row r="183" spans="1:7" ht="24" thickBot="1">
      <c r="A183" s="60" t="str">
        <f>'متره ابنیه'!P4226</f>
        <v>040207</v>
      </c>
      <c r="B183" s="60" t="str">
        <f>'متره ابنیه'!T4226</f>
        <v>سنگ قلوه غرقاب در ملات ماسه سيمان 1:6.</v>
      </c>
      <c r="C183" s="60" t="str">
        <f>'متره ابنیه'!U4226</f>
        <v>مترمکعب</v>
      </c>
      <c r="D183" s="60">
        <f>'متره ابنیه'!V4226</f>
        <v>487500</v>
      </c>
      <c r="E183" s="94" t="e">
        <f>VLOOKUP(A183,'متره ابنیه'!A:K,9,FALSE)</f>
        <v>#N/A</v>
      </c>
      <c r="F183" s="97">
        <f t="shared" si="7"/>
        <v>0</v>
      </c>
      <c r="G183" s="98"/>
    </row>
    <row r="184" spans="1:7" ht="24" thickBot="1">
      <c r="A184" s="60" t="str">
        <f>'متره ابنیه'!P4227</f>
        <v>040208</v>
      </c>
      <c r="B184" s="60" t="str">
        <f>'متره ابنیه'!T4227</f>
        <v>سنگ لاشه غرقاب در ملات ماسه سيمان 1:6.</v>
      </c>
      <c r="C184" s="60" t="str">
        <f>'متره ابنیه'!U4227</f>
        <v>مترمکعب</v>
      </c>
      <c r="D184" s="60">
        <f>'متره ابنیه'!V4227</f>
        <v>689000</v>
      </c>
      <c r="E184" s="94" t="e">
        <f>VLOOKUP(A184,'متره ابنیه'!A:K,9,FALSE)</f>
        <v>#N/A</v>
      </c>
      <c r="F184" s="97">
        <f t="shared" si="7"/>
        <v>0</v>
      </c>
      <c r="G184" s="98"/>
    </row>
    <row r="185" spans="1:7" ht="32.25" thickBot="1">
      <c r="A185" s="60" t="str">
        <f>'متره ابنیه'!P4228</f>
        <v>040301</v>
      </c>
      <c r="B185" s="60" t="str">
        <f>'متره ابنیه'!T4228</f>
        <v>نماسازي باسنگ قلوه رودخانه، با ملات ماسه سيمان 1:6 به انضمام بندكشي.</v>
      </c>
      <c r="C185" s="60" t="str">
        <f>'متره ابنیه'!U4228</f>
        <v>مترمربع</v>
      </c>
      <c r="D185" s="60">
        <f>'متره ابنیه'!V4228</f>
        <v>299500</v>
      </c>
      <c r="E185" s="94" t="e">
        <f>VLOOKUP(A185,'متره ابنیه'!A:K,9,FALSE)</f>
        <v>#N/A</v>
      </c>
      <c r="F185" s="97">
        <f t="shared" si="7"/>
        <v>0</v>
      </c>
      <c r="G185" s="98"/>
    </row>
    <row r="186" spans="1:7" ht="48" thickBot="1">
      <c r="A186" s="60" t="str">
        <f>'متره ابنیه'!P4229</f>
        <v>040302</v>
      </c>
      <c r="B186" s="60" t="str">
        <f>'متره ابنیه'!T4229</f>
        <v>اضافه بهاي نماسازي به‌رديف‌هاي بنايي با سنگ لاشه، در صورتي كه، سنگ لاشه به‌صورت نما و به‌شكل موزاييكي اجرا شود.</v>
      </c>
      <c r="C186" s="60" t="str">
        <f>'متره ابنیه'!U4229</f>
        <v>مترمربع</v>
      </c>
      <c r="D186" s="60">
        <f>'متره ابنیه'!V4229</f>
        <v>109500</v>
      </c>
      <c r="E186" s="94" t="e">
        <f>VLOOKUP(A186,'متره ابنیه'!A:K,9,FALSE)</f>
        <v>#N/A</v>
      </c>
      <c r="F186" s="97">
        <f t="shared" si="7"/>
        <v>0</v>
      </c>
      <c r="G186" s="98"/>
    </row>
    <row r="187" spans="1:7" ht="48" thickBot="1">
      <c r="A187" s="60" t="str">
        <f>'متره ابنیه'!P4230</f>
        <v>040303</v>
      </c>
      <c r="B187" s="60" t="str">
        <f>'متره ابنیه'!T4230</f>
        <v>اضافه بهاي نماسازي به‌رديف‌هاي بنايي با سنگ لاشه، در صورتي كه، سنگ لاشه به‌صورت نما و به‌شكل موزاييكي درز شده اجرا شود.</v>
      </c>
      <c r="C187" s="60" t="str">
        <f>'متره ابنیه'!U4230</f>
        <v>مترمربع</v>
      </c>
      <c r="D187" s="60">
        <f>'متره ابنیه'!V4230</f>
        <v>132500</v>
      </c>
      <c r="E187" s="94" t="e">
        <f>VLOOKUP(A187,'متره ابنیه'!A:K,9,FALSE)</f>
        <v>#N/A</v>
      </c>
      <c r="F187" s="97">
        <f t="shared" si="7"/>
        <v>0</v>
      </c>
      <c r="G187" s="98"/>
    </row>
    <row r="188" spans="1:7" ht="32.25" thickBot="1">
      <c r="A188" s="60" t="str">
        <f>'متره ابنیه'!P4231</f>
        <v>040304</v>
      </c>
      <c r="B188" s="60" t="str">
        <f>'متره ابنیه'!T4231</f>
        <v>اضافه بها به‌رديف‌هاي بنايي با سنگ لاشه، براي نماسازي با سنگ بادبر.</v>
      </c>
      <c r="C188" s="60" t="str">
        <f>'متره ابنیه'!U4231</f>
        <v>مترمربع</v>
      </c>
      <c r="D188" s="60">
        <f>'متره ابنیه'!V4231</f>
        <v>153500</v>
      </c>
      <c r="E188" s="94" t="e">
        <f>VLOOKUP(A188,'متره ابنیه'!A:K,9,FALSE)</f>
        <v>#N/A</v>
      </c>
      <c r="F188" s="97">
        <f t="shared" si="7"/>
        <v>0</v>
      </c>
      <c r="G188" s="98"/>
    </row>
    <row r="189" spans="1:7" ht="48" thickBot="1">
      <c r="A189" s="60" t="str">
        <f>'متره ابنیه'!P4232</f>
        <v>040305</v>
      </c>
      <c r="B189" s="60" t="str">
        <f>'متره ابنیه'!T4232</f>
        <v>اضافه بها به‌رديف‌هاي بنايي با سنگ لاشه، براي نماسازي با سنگ بادبر، با ارتفاع مساوي در هر رگ.</v>
      </c>
      <c r="C189" s="60" t="str">
        <f>'متره ابنیه'!U4232</f>
        <v>مترمربع</v>
      </c>
      <c r="D189" s="60">
        <f>'متره ابنیه'!V4232</f>
        <v>207500</v>
      </c>
      <c r="E189" s="94" t="e">
        <f>VLOOKUP(A189,'متره ابنیه'!A:K,9,FALSE)</f>
        <v>#N/A</v>
      </c>
      <c r="F189" s="97">
        <f t="shared" si="7"/>
        <v>0</v>
      </c>
      <c r="G189" s="98"/>
    </row>
    <row r="190" spans="1:7" ht="48" thickBot="1">
      <c r="A190" s="60" t="str">
        <f>'متره ابنیه'!P4233</f>
        <v>040306</v>
      </c>
      <c r="B190" s="60" t="str">
        <f>'متره ابنیه'!T4233</f>
        <v>اضافه بها به‌رديف‌هاي بنايي با سنگ لاشه، براي نماسازي باسنگ بادبر، با ارتفاع مساوي در تمام رگ‌ها.</v>
      </c>
      <c r="C190" s="60" t="str">
        <f>'متره ابنیه'!U4233</f>
        <v>مترمربع</v>
      </c>
      <c r="D190" s="60">
        <f>'متره ابنیه'!V4233</f>
        <v>248000</v>
      </c>
      <c r="E190" s="94" t="e">
        <f>VLOOKUP(A190,'متره ابنیه'!A:K,9,FALSE)</f>
        <v>#N/A</v>
      </c>
      <c r="F190" s="97">
        <f t="shared" si="7"/>
        <v>0</v>
      </c>
      <c r="G190" s="98"/>
    </row>
    <row r="191" spans="1:7" ht="63.75" thickBot="1">
      <c r="A191" s="60" t="str">
        <f>'متره ابنیه'!P4234</f>
        <v>040307</v>
      </c>
      <c r="B191" s="60" t="str">
        <f>'متره ابنیه'!T4234</f>
        <v>اضافه بها به‌بنايي‌هاي سنگي، هرگاه عمليات بنايي پايين تر از تراز آب زيرزميني انجام شود و تخليه آب با تلمبه موتوري در حين اجراي عمليات الزامي باشد.</v>
      </c>
      <c r="C191" s="60" t="str">
        <f>'متره ابنیه'!U4234</f>
        <v>مترمکعب</v>
      </c>
      <c r="D191" s="60">
        <f>'متره ابنیه'!V4234</f>
        <v>95500</v>
      </c>
      <c r="E191" s="94" t="e">
        <f>VLOOKUP(A191,'متره ابنیه'!A:K,9,FALSE)</f>
        <v>#N/A</v>
      </c>
      <c r="F191" s="97">
        <f t="shared" si="7"/>
        <v>0</v>
      </c>
      <c r="G191" s="98"/>
    </row>
    <row r="192" spans="1:7" ht="32.25" thickBot="1">
      <c r="A192" s="60" t="str">
        <f>'متره ابنیه'!P4235</f>
        <v>040308</v>
      </c>
      <c r="B192" s="60" t="str">
        <f>'متره ابنیه'!T4235</f>
        <v>اضافه بها به‌هرنوع عمليات بنايي سنگي خارج از پي، درصورتي كه در انحنا، انجام شود.</v>
      </c>
      <c r="C192" s="60" t="str">
        <f>'متره ابنیه'!U4235</f>
        <v>مترمکعب</v>
      </c>
      <c r="D192" s="60">
        <f>'متره ابنیه'!V4235</f>
        <v>138000</v>
      </c>
      <c r="E192" s="94" t="e">
        <f>VLOOKUP(A192,'متره ابنیه'!A:K,9,FALSE)</f>
        <v>#N/A</v>
      </c>
      <c r="F192" s="97">
        <f t="shared" si="7"/>
        <v>0</v>
      </c>
      <c r="G192" s="98"/>
    </row>
    <row r="193" spans="1:7" ht="32.25" thickBot="1">
      <c r="A193" s="60" t="str">
        <f>'متره ابنیه'!P4236</f>
        <v>040309</v>
      </c>
      <c r="B193" s="60" t="str">
        <f>'متره ابنیه'!T4236</f>
        <v>تعبيه درز انقطاع در بنايي‌هاي سنگي با تمام عمليات لازم و به‌هر شكل.</v>
      </c>
      <c r="C193" s="60" t="str">
        <f>'متره ابنیه'!U4236</f>
        <v>مترمربع</v>
      </c>
      <c r="D193" s="60">
        <f>'متره ابنیه'!V4236</f>
        <v>109000</v>
      </c>
      <c r="E193" s="94" t="e">
        <f>VLOOKUP(A193,'متره ابنیه'!A:K,9,FALSE)</f>
        <v>#N/A</v>
      </c>
      <c r="F193" s="97">
        <f t="shared" si="7"/>
        <v>0</v>
      </c>
      <c r="G193" s="98"/>
    </row>
    <row r="194" spans="1:7" ht="48" thickBot="1">
      <c r="A194" s="60" t="str">
        <f>'متره ابنیه'!P4237</f>
        <v>040401</v>
      </c>
      <c r="B194" s="60" t="str">
        <f>'متره ابنیه'!T4237</f>
        <v>تهيه و نصب سنگ دو تيشه ريشه دار لاشتر يا مشابه آن در ازاره ساختمان، باملات ماسه سيمان 1:6.</v>
      </c>
      <c r="C194" s="60" t="str">
        <f>'متره ابنیه'!U4237</f>
        <v>مترمربع</v>
      </c>
      <c r="D194" s="60">
        <f>'متره ابنیه'!V4237</f>
        <v>466000</v>
      </c>
      <c r="E194" s="94" t="e">
        <f>VLOOKUP(A194,'متره ابنیه'!A:K,9,FALSE)</f>
        <v>#N/A</v>
      </c>
      <c r="F194" s="97">
        <f t="shared" si="7"/>
        <v>0</v>
      </c>
      <c r="G194" s="98"/>
    </row>
    <row r="195" spans="1:7" ht="32.25" thickBot="1">
      <c r="A195" s="60" t="str">
        <f>'متره ابنیه'!P4238</f>
        <v>040402</v>
      </c>
      <c r="B195" s="60" t="str">
        <f>'متره ابنیه'!T4238</f>
        <v>بنايي فرش کف با سنگ لاشه، با ضخامت متوسط 10 سانتي‌متر با ملات ماسه سيمان  1:6.</v>
      </c>
      <c r="C195" s="60" t="str">
        <f>'متره ابنیه'!U4238</f>
        <v>مترمربع</v>
      </c>
      <c r="D195" s="60">
        <f>'متره ابنیه'!V4238</f>
        <v>246500</v>
      </c>
      <c r="E195" s="94" t="e">
        <f>VLOOKUP(A195,'متره ابنیه'!A:K,9,FALSE)</f>
        <v>#N/A</v>
      </c>
      <c r="F195" s="97">
        <f t="shared" si="7"/>
        <v>0</v>
      </c>
      <c r="G195" s="98"/>
    </row>
    <row r="196" spans="1:7" ht="32.25" thickBot="1">
      <c r="A196" s="60" t="str">
        <f>'متره ابنیه'!P4239</f>
        <v>040501</v>
      </c>
      <c r="B196" s="60" t="str">
        <f>'متره ابنیه'!T4239</f>
        <v>تهيه مصالح زهكشي طبق مشخصات و به‌كاربردن آن در زهكشي‌ها.</v>
      </c>
      <c r="C196" s="60" t="str">
        <f>'متره ابنیه'!U4239</f>
        <v>مترمکعب</v>
      </c>
      <c r="D196" s="60">
        <f>'متره ابنیه'!V4239</f>
        <v>312500</v>
      </c>
      <c r="E196" s="94" t="e">
        <f>VLOOKUP(A196,'متره ابنیه'!A:K,9,FALSE)</f>
        <v>#N/A</v>
      </c>
      <c r="F196" s="97">
        <f t="shared" si="7"/>
        <v>0</v>
      </c>
      <c r="G196" s="98"/>
    </row>
    <row r="197" spans="1:7" ht="79.5" thickBot="1">
      <c r="A197" s="60" t="str">
        <f>'متره ابنیه'!P4240</f>
        <v>040502</v>
      </c>
      <c r="B197" s="60" t="str">
        <f>'متره ابنیه'!T4240</f>
        <v>تهيه و ريختن ماسه شسته رودخانه در داخل كانال‌ها، اطراف پي‌ها و لوله‌ها، كف ساختمان‌ها، روي بام‌ها معابر، محوطه‌ها و يا هر محل ديگري كه لازم باشد، به‌انضمام پخش و تسطيح آن‌ها در ضخامت‌هاي لازم.</v>
      </c>
      <c r="C197" s="60" t="str">
        <f>'متره ابنیه'!U4240</f>
        <v>مترمکعب</v>
      </c>
      <c r="D197" s="60">
        <f>'متره ابنیه'!V4240</f>
        <v>371500</v>
      </c>
      <c r="E197" s="94" t="e">
        <f>VLOOKUP(A197,'متره ابنیه'!A:K,9,FALSE)</f>
        <v>#N/A</v>
      </c>
      <c r="F197" s="97">
        <f t="shared" si="7"/>
        <v>0</v>
      </c>
      <c r="G197" s="98"/>
    </row>
    <row r="198" spans="1:7" ht="79.5" thickBot="1">
      <c r="A198" s="60" t="str">
        <f>'متره ابنیه'!P4241</f>
        <v>040503</v>
      </c>
      <c r="B198" s="60" t="str">
        <f>'متره ابنیه'!T4241</f>
        <v>تهيه، حمل و ريختن ماسه كفي (خاكدار) در داخل كانال‌ها، اطراف پي‌ها و لوله‌ها، كف ساختمان‌ها، معابر، محوطه‌ها و يا هر محل ديگري كه لازم باشد، به‌انضمام پخش و تسطيح آن‌ها در ضخامت‌هاي لازم.</v>
      </c>
      <c r="C198" s="60" t="str">
        <f>'متره ابنیه'!U4241</f>
        <v>مترمکعب</v>
      </c>
      <c r="D198" s="60">
        <f>'متره ابنیه'!V4241</f>
        <v>283500</v>
      </c>
      <c r="E198" s="94" t="e">
        <f>VLOOKUP(A198,'متره ابنیه'!A:K,9,FALSE)</f>
        <v>#N/A</v>
      </c>
      <c r="F198" s="97">
        <f t="shared" si="7"/>
        <v>0</v>
      </c>
      <c r="G198" s="98"/>
    </row>
    <row r="199" spans="1:7" ht="79.5" thickBot="1">
      <c r="A199" s="60" t="str">
        <f>'متره ابنیه'!P4242</f>
        <v>040504</v>
      </c>
      <c r="B199" s="60" t="str">
        <f>'متره ابنیه'!T4242</f>
        <v>تهيه، حمل و ريختن شن طبيعي در داخل كانال‌ها، اطراف پي‌ها و لوله‌ها، كف ساختمان‌ها، معابر محوطه‌ها يا هر محل ديگري كه لازم باشد، به‌انضمام پخش و تسطيح آن‌ها در ضخامت‌هاي لازم.</v>
      </c>
      <c r="C199" s="60" t="str">
        <f>'متره ابنیه'!U4242</f>
        <v>مترمکعب</v>
      </c>
      <c r="D199" s="60">
        <f>'متره ابنیه'!V4242</f>
        <v>297500</v>
      </c>
      <c r="E199" s="94" t="e">
        <f>VLOOKUP(A199,'متره ابنیه'!A:K,9,FALSE)</f>
        <v>#N/A</v>
      </c>
      <c r="F199" s="97">
        <f t="shared" si="7"/>
        <v>0</v>
      </c>
      <c r="G199" s="98"/>
    </row>
    <row r="200" spans="1:7" ht="63.75" thickBot="1">
      <c r="A200" s="60" t="str">
        <f>'متره ابنیه'!P4243</f>
        <v>040505</v>
      </c>
      <c r="B200" s="60" t="str">
        <f>'متره ابنیه'!T4243</f>
        <v>تهيه، حمل و ريختن شن نقلي در معابر، محوطه‌ها و يا هر محل ديگري كه لازم باشد، به ‌انضمام پخش و تسطيح آن‌ها در ضخامت‌هاي لازم.</v>
      </c>
      <c r="C200" s="60" t="str">
        <f>'متره ابنیه'!U4243</f>
        <v>مترمکعب</v>
      </c>
      <c r="D200" s="60">
        <f>'متره ابنیه'!V4243</f>
        <v>299000</v>
      </c>
      <c r="E200" s="94" t="e">
        <f>VLOOKUP(A200,'متره ابنیه'!A:K,9,FALSE)</f>
        <v>#N/A</v>
      </c>
      <c r="F200" s="97">
        <f t="shared" si="7"/>
        <v>0</v>
      </c>
      <c r="G200" s="98"/>
    </row>
    <row r="201" spans="1:7" ht="79.5" thickBot="1">
      <c r="A201" s="60" t="str">
        <f>'متره ابنیه'!P4244</f>
        <v>040506</v>
      </c>
      <c r="B201" s="60" t="str">
        <f>'متره ابنیه'!T4244</f>
        <v>تهيه، حمل و ريختن ماسه بادي، در داخل كانال‌ها، اطراف پي‌ها و لوله‌ها كف ساختمان‌ها، روي بام‌ها، معابر، محوطه‌ها و ياهر محل ديگري كه لازم باشد، به ‌انضمام پخش و تسطيح آن‌ها در ضخامت‌هاي لازم.</v>
      </c>
      <c r="C201" s="60" t="str">
        <f>'متره ابنیه'!U4244</f>
        <v>مترمکعب</v>
      </c>
      <c r="D201" s="60">
        <f>'متره ابنیه'!V4244</f>
        <v>283500</v>
      </c>
      <c r="E201" s="94" t="e">
        <f>VLOOKUP(A201,'متره ابنیه'!A:K,9,FALSE)</f>
        <v>#N/A</v>
      </c>
      <c r="F201" s="97">
        <f t="shared" si="7"/>
        <v>0</v>
      </c>
      <c r="G201" s="98"/>
    </row>
    <row r="202" spans="1:7" ht="24" thickBot="1">
      <c r="A202" s="60" t="str">
        <f>'متره ابنیه'!P4245</f>
        <v>040507</v>
      </c>
      <c r="B202" s="60" t="str">
        <f>'متره ابنیه'!T4245</f>
        <v>سنگ چینی</v>
      </c>
      <c r="C202" s="60" t="str">
        <f>'متره ابنیه'!U4245</f>
        <v>مترمكعب</v>
      </c>
      <c r="D202" s="60">
        <f>'متره ابنیه'!V4245</f>
        <v>10000</v>
      </c>
      <c r="E202" s="94" t="e">
        <f>VLOOKUP(A202,'متره ابنیه'!A:K,9,FALSE)</f>
        <v>#N/A</v>
      </c>
      <c r="F202" s="97">
        <f t="shared" si="7"/>
        <v>0</v>
      </c>
      <c r="G202" s="98" t="s">
        <v>511</v>
      </c>
    </row>
    <row r="203" spans="1:7" ht="24" thickBot="1">
      <c r="A203" s="60" t="str">
        <f>'متره ابنیه'!P4246</f>
        <v>040508</v>
      </c>
      <c r="B203" s="60" t="str">
        <f>'متره ابنیه'!T4246</f>
        <v>سنگ چینی 1</v>
      </c>
      <c r="C203" s="60" t="str">
        <f>'متره ابنیه'!U4246</f>
        <v>مترمكعب</v>
      </c>
      <c r="D203" s="60">
        <f>'متره ابنیه'!V4246</f>
        <v>10000</v>
      </c>
      <c r="E203" s="94" t="e">
        <f>VLOOKUP(A203,'متره ابنیه'!A:K,9,FALSE)</f>
        <v>#N/A</v>
      </c>
      <c r="F203" s="97">
        <f t="shared" si="7"/>
        <v>0</v>
      </c>
      <c r="G203" s="98" t="s">
        <v>511</v>
      </c>
    </row>
    <row r="204" spans="1:7" ht="24" thickBot="1">
      <c r="A204" s="60" t="str">
        <f>'متره ابنیه'!P4247</f>
        <v>040509</v>
      </c>
      <c r="B204" s="60" t="str">
        <f>'متره ابنیه'!T4247</f>
        <v>سنگ چینی 2</v>
      </c>
      <c r="C204" s="60" t="str">
        <f>'متره ابنیه'!U4247</f>
        <v>مترمكعب</v>
      </c>
      <c r="D204" s="60">
        <f>'متره ابنیه'!V4247</f>
        <v>10000</v>
      </c>
      <c r="E204" s="94">
        <f>VLOOKUP(A204,'متره ابنیه'!A:K,9,FALSE)</f>
        <v>1</v>
      </c>
      <c r="F204" s="97">
        <f t="shared" si="7"/>
        <v>10000</v>
      </c>
      <c r="G204" s="98" t="s">
        <v>511</v>
      </c>
    </row>
    <row r="205" spans="1:7" s="27" customFormat="1" ht="38.25" customHeight="1" thickBot="1">
      <c r="A205" s="677" t="s">
        <v>659</v>
      </c>
      <c r="B205" s="678"/>
      <c r="C205" s="678"/>
      <c r="D205" s="678"/>
      <c r="E205" s="679"/>
      <c r="F205" s="115">
        <f>SUM(F171:F201)</f>
        <v>45810000</v>
      </c>
      <c r="G205" s="108" t="s">
        <v>77</v>
      </c>
    </row>
    <row r="206" spans="1:7" s="27" customFormat="1" ht="38.25" customHeight="1" thickBot="1">
      <c r="A206" s="677" t="s">
        <v>660</v>
      </c>
      <c r="B206" s="678"/>
      <c r="C206" s="678"/>
      <c r="D206" s="678"/>
      <c r="E206" s="679"/>
      <c r="F206" s="101">
        <f>SUM(F202:F204)</f>
        <v>10000</v>
      </c>
      <c r="G206" s="102" t="s">
        <v>77</v>
      </c>
    </row>
    <row r="207" spans="1:7" s="26" customFormat="1" ht="37.5" customHeight="1" thickBot="1">
      <c r="A207" s="680" t="s">
        <v>45</v>
      </c>
      <c r="B207" s="681"/>
      <c r="C207" s="681"/>
      <c r="D207" s="681"/>
      <c r="E207" s="681"/>
      <c r="F207" s="682"/>
      <c r="G207" s="683"/>
    </row>
    <row r="208" spans="1:7" ht="32.25" thickBot="1">
      <c r="A208" s="60" t="str">
        <f>'متره ابنیه'!P4248</f>
        <v>050101</v>
      </c>
      <c r="B208" s="60" t="str">
        <f>'متره ابنیه'!T4248</f>
        <v>تهيه وسايل و قالب‌بندي با استفاده از تخته نراد خارجي، درپي‌ها و شناژهاي مربوط به آن.</v>
      </c>
      <c r="C208" s="60" t="str">
        <f>'متره ابنیه'!U4248</f>
        <v>مترمربع</v>
      </c>
      <c r="D208" s="60">
        <f>'متره ابنیه'!V4248</f>
        <v>208000</v>
      </c>
      <c r="E208" s="94">
        <f>VLOOKUP(A208,'متره ابنیه'!A:K,9,FALSE)</f>
        <v>288</v>
      </c>
      <c r="F208" s="97">
        <f t="shared" si="6"/>
        <v>59904000</v>
      </c>
      <c r="G208" s="98"/>
    </row>
    <row r="209" spans="1:7" ht="48" thickBot="1">
      <c r="A209" s="60" t="str">
        <f>'متره ابنیه'!P4249</f>
        <v>050201</v>
      </c>
      <c r="B209" s="60" t="str">
        <f>'متره ابنیه'!T4249</f>
        <v>تهيه وسايل و قالب‌بندي با استفاده تخته نراد خارجي، در ديوارهاي بتني كه ارتفاع ديوار حداكثر 3/5 متر باشد.</v>
      </c>
      <c r="C209" s="60" t="str">
        <f>'متره ابنیه'!U4249</f>
        <v>مترمربع</v>
      </c>
      <c r="D209" s="60">
        <f>'متره ابنیه'!V4249</f>
        <v>313000</v>
      </c>
      <c r="E209" s="94" t="e">
        <f>VLOOKUP(A209,'متره ابنیه'!A:K,9,FALSE)</f>
        <v>#N/A</v>
      </c>
      <c r="F209" s="97">
        <f t="shared" ref="F209:F246" si="8">IF(ISNA(E209*D209),0,ROUND((E209*D209),0))</f>
        <v>0</v>
      </c>
      <c r="G209" s="98"/>
    </row>
    <row r="210" spans="1:7" ht="48" thickBot="1">
      <c r="A210" s="60" t="str">
        <f>'متره ابنیه'!P4250</f>
        <v>050202</v>
      </c>
      <c r="B210" s="60" t="str">
        <f>'متره ابنیه'!T4250</f>
        <v>تهيه وسايل و قالب‌بندي با استفاده از تخته نراد خارجي در ديوارهاي بتني كه ارتفاع ديوار بيش از 3/5 متر و حداكثر 5/5 متر باشد.</v>
      </c>
      <c r="C210" s="60" t="str">
        <f>'متره ابنیه'!U4250</f>
        <v>مترمربع</v>
      </c>
      <c r="D210" s="60">
        <f>'متره ابنیه'!V4250</f>
        <v>339500</v>
      </c>
      <c r="E210" s="94" t="e">
        <f>VLOOKUP(A210,'متره ابنیه'!A:K,9,FALSE)</f>
        <v>#N/A</v>
      </c>
      <c r="F210" s="97">
        <f t="shared" si="8"/>
        <v>0</v>
      </c>
      <c r="G210" s="98"/>
    </row>
    <row r="211" spans="1:7" ht="48" thickBot="1">
      <c r="A211" s="60" t="str">
        <f>'متره ابنیه'!P4251</f>
        <v>050203</v>
      </c>
      <c r="B211" s="60" t="str">
        <f>'متره ابنیه'!T4251</f>
        <v>تهيه وسايل و قالب‌بندي با استفاده از تخته نراد خارجي در ديوار‌هاي بتني كه ارتفاع ديوار بيش از 5/5 متر و حداكثر 7/5 متر باشد.</v>
      </c>
      <c r="C211" s="60" t="str">
        <f>'متره ابنیه'!U4251</f>
        <v>مترمربع</v>
      </c>
      <c r="D211" s="60">
        <f>'متره ابنیه'!V4251</f>
        <v>357500</v>
      </c>
      <c r="E211" s="94" t="e">
        <f>VLOOKUP(A211,'متره ابنیه'!A:K,9,FALSE)</f>
        <v>#N/A</v>
      </c>
      <c r="F211" s="97">
        <f t="shared" si="8"/>
        <v>0</v>
      </c>
      <c r="G211" s="98"/>
    </row>
    <row r="212" spans="1:7" ht="48" thickBot="1">
      <c r="A212" s="60" t="str">
        <f>'متره ابنیه'!P4252</f>
        <v>050204</v>
      </c>
      <c r="B212" s="60" t="str">
        <f>'متره ابنیه'!T4252</f>
        <v>تهيه وسايل و قالب‌بندي با استفاده از تخته نراد خارجي در ديوار‌هاي بتني كه ارتفاع ديوار بيش از 7/5 متر و حداكثر10 متر باشد.</v>
      </c>
      <c r="C212" s="60" t="str">
        <f>'متره ابنیه'!U4252</f>
        <v>مترمربع</v>
      </c>
      <c r="D212" s="60">
        <f>'متره ابنیه'!V4252</f>
        <v>381500</v>
      </c>
      <c r="E212" s="94" t="e">
        <f>VLOOKUP(A212,'متره ابنیه'!A:K,9,FALSE)</f>
        <v>#N/A</v>
      </c>
      <c r="F212" s="97">
        <f t="shared" si="8"/>
        <v>0</v>
      </c>
      <c r="G212" s="98"/>
    </row>
    <row r="213" spans="1:7" ht="48" thickBot="1">
      <c r="A213" s="60" t="str">
        <f>'متره ابنیه'!P4253</f>
        <v>050301</v>
      </c>
      <c r="B213" s="60" t="str">
        <f>'متره ابنیه'!T4253</f>
        <v>تهيه وسايل و قالب‌بندي با استفاده از تخته نراد خارجي، در ستون‌ها و شناژهاي قايم با مقطع چهار ضلعي تا ارتفاع حداكثر 3/5 متر.</v>
      </c>
      <c r="C213" s="60" t="str">
        <f>'متره ابنیه'!U4253</f>
        <v>مترمربع</v>
      </c>
      <c r="D213" s="60">
        <f>'متره ابنیه'!V4253</f>
        <v>320000</v>
      </c>
      <c r="E213" s="94" t="e">
        <f>VLOOKUP(A213,'متره ابنیه'!A:K,9,FALSE)</f>
        <v>#N/A</v>
      </c>
      <c r="F213" s="97">
        <f t="shared" si="8"/>
        <v>0</v>
      </c>
      <c r="G213" s="98"/>
    </row>
    <row r="214" spans="1:7" ht="63.75" thickBot="1">
      <c r="A214" s="60" t="str">
        <f>'متره ابنیه'!P4254</f>
        <v>050302</v>
      </c>
      <c r="B214" s="60" t="str">
        <f>'متره ابنیه'!T4254</f>
        <v>تهيه وسايل و قالب‌بندي با استفاده از تخته نراد خارجي، در ستون‌ها و شناژهاي قايم با مقطع چهار ضلعي كه ارتفاع آن بيش از 3/5 متر و حداكثر 5/5 متر باشد.</v>
      </c>
      <c r="C214" s="60" t="str">
        <f>'متره ابنیه'!U4254</f>
        <v>مترمربع</v>
      </c>
      <c r="D214" s="60">
        <f>'متره ابنیه'!V4254</f>
        <v>341500</v>
      </c>
      <c r="E214" s="94" t="e">
        <f>VLOOKUP(A214,'متره ابنیه'!A:K,9,FALSE)</f>
        <v>#N/A</v>
      </c>
      <c r="F214" s="97">
        <f t="shared" si="8"/>
        <v>0</v>
      </c>
      <c r="G214" s="98"/>
    </row>
    <row r="215" spans="1:7" ht="63.75" thickBot="1">
      <c r="A215" s="60" t="str">
        <f>'متره ابنیه'!P4255</f>
        <v>050303</v>
      </c>
      <c r="B215" s="60" t="str">
        <f>'متره ابنیه'!T4255</f>
        <v>تهيه وسايل و قالب‌بندي با استفاده از تخته نراد خارجي، در ستون‌ها و شناژهاي قايم با مقطع چهار ضلعي كه ارتفاع آن بيش از 5/5 متر و حداكثر 7/5 متر باشد.</v>
      </c>
      <c r="C215" s="60" t="str">
        <f>'متره ابنیه'!U4255</f>
        <v>مترمربع</v>
      </c>
      <c r="D215" s="60">
        <f>'متره ابنیه'!V4255</f>
        <v>372000</v>
      </c>
      <c r="E215" s="94" t="e">
        <f>VLOOKUP(A215,'متره ابنیه'!A:K,9,FALSE)</f>
        <v>#N/A</v>
      </c>
      <c r="F215" s="97">
        <f t="shared" si="8"/>
        <v>0</v>
      </c>
      <c r="G215" s="98"/>
    </row>
    <row r="216" spans="1:7" ht="63.75" thickBot="1">
      <c r="A216" s="60" t="str">
        <f>'متره ابنیه'!P4256</f>
        <v>050304</v>
      </c>
      <c r="B216" s="60" t="str">
        <f>'متره ابنیه'!T4256</f>
        <v>تهيه وسايل و قالب‌بندي با استفاده از تخته نراد خارجي، در ستون‌ها و شناژهاي قايم با مقطع چهار ضلعي كه ارتفاع آن بيش از 7/5 متر و حداكثر10 متر باشد.</v>
      </c>
      <c r="C216" s="60" t="str">
        <f>'متره ابنیه'!U4256</f>
        <v>مترمربع</v>
      </c>
      <c r="D216" s="60">
        <f>'متره ابنیه'!V4256</f>
        <v>384000</v>
      </c>
      <c r="E216" s="94" t="e">
        <f>VLOOKUP(A216,'متره ابنیه'!A:K,9,FALSE)</f>
        <v>#N/A</v>
      </c>
      <c r="F216" s="97">
        <f t="shared" si="8"/>
        <v>0</v>
      </c>
      <c r="G216" s="98"/>
    </row>
    <row r="217" spans="1:7" ht="48" thickBot="1">
      <c r="A217" s="60" t="str">
        <f>'متره ابنیه'!P4257</f>
        <v>050401</v>
      </c>
      <c r="B217" s="60" t="str">
        <f>'متره ابنیه'!T4257</f>
        <v>تهيه وسايل و قالب‌بندي با استفاده از تخته نراد خارجي، در تاوه‌ها (دال‌ها) تا ارتفاع حداكثر 3/5 متر.</v>
      </c>
      <c r="C217" s="60" t="str">
        <f>'متره ابنیه'!U4257</f>
        <v>مترمربع</v>
      </c>
      <c r="D217" s="60">
        <f>'متره ابنیه'!V4257</f>
        <v>314000</v>
      </c>
      <c r="E217" s="94" t="e">
        <f>VLOOKUP(A217,'متره ابنیه'!A:K,9,FALSE)</f>
        <v>#N/A</v>
      </c>
      <c r="F217" s="97">
        <f t="shared" si="8"/>
        <v>0</v>
      </c>
      <c r="G217" s="98"/>
    </row>
    <row r="218" spans="1:7" ht="48" thickBot="1">
      <c r="A218" s="60" t="str">
        <f>'متره ابنیه'!P4258</f>
        <v>050402</v>
      </c>
      <c r="B218" s="60" t="str">
        <f>'متره ابنیه'!T4258</f>
        <v>تهيه وسايل و قالب‌بندي با استفاده از تخته نراد خارجي، در تاوه‌ها (دال‌ها) در صورتي كه ارتفاع بيش از 3/5 متر و حداكثر 5/5 متر باشد.</v>
      </c>
      <c r="C218" s="60" t="str">
        <f>'متره ابنیه'!U4258</f>
        <v>مترمربع</v>
      </c>
      <c r="D218" s="60">
        <f>'متره ابنیه'!V4258</f>
        <v>383500</v>
      </c>
      <c r="E218" s="94" t="e">
        <f>VLOOKUP(A218,'متره ابنیه'!A:K,9,FALSE)</f>
        <v>#N/A</v>
      </c>
      <c r="F218" s="97">
        <f t="shared" si="8"/>
        <v>0</v>
      </c>
      <c r="G218" s="98"/>
    </row>
    <row r="219" spans="1:7" ht="48" thickBot="1">
      <c r="A219" s="60" t="str">
        <f>'متره ابنیه'!P4259</f>
        <v>050403</v>
      </c>
      <c r="B219" s="60" t="str">
        <f>'متره ابنیه'!T4259</f>
        <v>تهيه وسايل و قالب‌بندي با استفاده از تخته نراد خارجي، در تاوه‌ها (دال‌ها) در صورتي كه ارتفاع بيش از 5/5 متر و حداكثر 7/5 متر باشد.</v>
      </c>
      <c r="C219" s="60" t="str">
        <f>'متره ابنیه'!U4259</f>
        <v>مترمربع</v>
      </c>
      <c r="D219" s="60">
        <f>'متره ابنیه'!V4259</f>
        <v>441500</v>
      </c>
      <c r="E219" s="94" t="e">
        <f>VLOOKUP(A219,'متره ابنیه'!A:K,9,FALSE)</f>
        <v>#N/A</v>
      </c>
      <c r="F219" s="97">
        <f t="shared" si="8"/>
        <v>0</v>
      </c>
      <c r="G219" s="98"/>
    </row>
    <row r="220" spans="1:7" ht="48" thickBot="1">
      <c r="A220" s="60" t="str">
        <f>'متره ابنیه'!P4260</f>
        <v>050404</v>
      </c>
      <c r="B220" s="60" t="str">
        <f>'متره ابنیه'!T4260</f>
        <v>تهيه وسايل و قالب‌بندي با استفاده از تخته نراد خارجي، در تاوه‌ها (دال‌ها) در صورتي كه ارتفاع بيش از 7/5 متر و حداكثر10 متر باشد.</v>
      </c>
      <c r="C220" s="60" t="str">
        <f>'متره ابنیه'!U4260</f>
        <v>مترمربع</v>
      </c>
      <c r="D220" s="60">
        <f>'متره ابنیه'!V4260</f>
        <v>536500</v>
      </c>
      <c r="E220" s="94" t="e">
        <f>VLOOKUP(A220,'متره ابنیه'!A:K,9,FALSE)</f>
        <v>#N/A</v>
      </c>
      <c r="F220" s="97">
        <f t="shared" si="8"/>
        <v>0</v>
      </c>
      <c r="G220" s="98"/>
    </row>
    <row r="221" spans="1:7" ht="79.5" thickBot="1">
      <c r="A221" s="60" t="str">
        <f>'متره ابنیه'!P4261</f>
        <v>050405</v>
      </c>
      <c r="B221" s="60" t="str">
        <f>'متره ابنیه'!T4261</f>
        <v>تهيه وسايل و جاگذاري قالب‌هاي قابلمه‌اي (وافل) و برداشت آن‌ها پس از بتن‌ريزي در سقف‌هاي بتني با تيرچه‌هاي دو طرفه بر حسب مترمربع تصوير افقي آن قسمت از سقف که در آن وافل به کار رفته باشد.</v>
      </c>
      <c r="C221" s="60" t="str">
        <f>'متره ابنیه'!U4261</f>
        <v>مترمربع</v>
      </c>
      <c r="D221" s="60">
        <f>'متره ابنیه'!V4261</f>
        <v>191000</v>
      </c>
      <c r="E221" s="94" t="e">
        <f>VLOOKUP(A221,'متره ابنیه'!A:K,9,FALSE)</f>
        <v>#N/A</v>
      </c>
      <c r="F221" s="97">
        <f t="shared" si="8"/>
        <v>0</v>
      </c>
      <c r="G221" s="98"/>
    </row>
    <row r="222" spans="1:7" ht="32.25" thickBot="1">
      <c r="A222" s="60" t="str">
        <f>'متره ابنیه'!P4262</f>
        <v>050406</v>
      </c>
      <c r="B222" s="60" t="str">
        <f>'متره ابنیه'!T4262</f>
        <v>تهيه وسايل و قالب‌بندي با استفاده از تخته نراد خارجي براي سقف‌هاي مركب (composite).</v>
      </c>
      <c r="C222" s="60" t="str">
        <f>'متره ابنیه'!U4262</f>
        <v>مترمربع</v>
      </c>
      <c r="D222" s="60">
        <f>'متره ابنیه'!V4262</f>
        <v>247000</v>
      </c>
      <c r="E222" s="94" t="e">
        <f>VLOOKUP(A222,'متره ابنیه'!A:K,9,FALSE)</f>
        <v>#N/A</v>
      </c>
      <c r="F222" s="97">
        <f t="shared" si="8"/>
        <v>0</v>
      </c>
      <c r="G222" s="98"/>
    </row>
    <row r="223" spans="1:7" ht="48" thickBot="1">
      <c r="A223" s="60" t="str">
        <f>'متره ابنیه'!P4263</f>
        <v>050501</v>
      </c>
      <c r="B223" s="60" t="str">
        <f>'متره ابنیه'!T4263</f>
        <v>تهيه وسايل و قالب‌بندي با استفاده از تخته نراد خارجي، در تيرهاي بتني تا ارتفاع حداكثر 3/5 متر.</v>
      </c>
      <c r="C223" s="60" t="str">
        <f>'متره ابنیه'!U4263</f>
        <v>مترمربع</v>
      </c>
      <c r="D223" s="60">
        <f>'متره ابنیه'!V4263</f>
        <v>404500</v>
      </c>
      <c r="E223" s="94" t="e">
        <f>VLOOKUP(A223,'متره ابنیه'!A:K,9,FALSE)</f>
        <v>#N/A</v>
      </c>
      <c r="F223" s="97">
        <f t="shared" si="8"/>
        <v>0</v>
      </c>
      <c r="G223" s="98"/>
    </row>
    <row r="224" spans="1:7" ht="48" thickBot="1">
      <c r="A224" s="60" t="str">
        <f>'متره ابنیه'!P4264</f>
        <v>050502</v>
      </c>
      <c r="B224" s="60" t="str">
        <f>'متره ابنیه'!T4264</f>
        <v>تهيه وسايل و قالب‌بندي با استفاده از تخته نراد خارجي، در تيرهاي بتني در صورتي كه ارتفاع بيش از 3/5 متر و حداكثر 5/5 متر باشد.</v>
      </c>
      <c r="C224" s="60" t="str">
        <f>'متره ابنیه'!U4264</f>
        <v>مترمربع</v>
      </c>
      <c r="D224" s="60">
        <f>'متره ابنیه'!V4264</f>
        <v>473500</v>
      </c>
      <c r="E224" s="94" t="e">
        <f>VLOOKUP(A224,'متره ابنیه'!A:K,9,FALSE)</f>
        <v>#N/A</v>
      </c>
      <c r="F224" s="97">
        <f t="shared" si="8"/>
        <v>0</v>
      </c>
      <c r="G224" s="98"/>
    </row>
    <row r="225" spans="1:7" ht="48" thickBot="1">
      <c r="A225" s="60" t="str">
        <f>'متره ابنیه'!P4265</f>
        <v>050503</v>
      </c>
      <c r="B225" s="60" t="str">
        <f>'متره ابنیه'!T4265</f>
        <v>تهيه وسايل و قالب‌بندي با استفاده از تخته نراد خارجي، در تيرهاي بتني در صورتي كه ارتفاع بيش از 5/5 متر و حداكثر 7/5 متر باشد.</v>
      </c>
      <c r="C225" s="60" t="str">
        <f>'متره ابنیه'!U4265</f>
        <v>مترمربع</v>
      </c>
      <c r="D225" s="60">
        <f>'متره ابنیه'!V4265</f>
        <v>582000</v>
      </c>
      <c r="E225" s="94" t="e">
        <f>VLOOKUP(A225,'متره ابنیه'!A:K,9,FALSE)</f>
        <v>#N/A</v>
      </c>
      <c r="F225" s="97">
        <f t="shared" si="8"/>
        <v>0</v>
      </c>
      <c r="G225" s="98"/>
    </row>
    <row r="226" spans="1:7" ht="48" thickBot="1">
      <c r="A226" s="60" t="str">
        <f>'متره ابنیه'!P4266</f>
        <v>050504</v>
      </c>
      <c r="B226" s="60" t="str">
        <f>'متره ابنیه'!T4266</f>
        <v>تهيه وسايل و قالب‌بندي با استفاده از تخته نراد خارجي، در تيرهاي بتني در صورتي كه ارتفاع بيش از 7/5 متر و حداكثر10 متر باشد.</v>
      </c>
      <c r="C226" s="60" t="str">
        <f>'متره ابنیه'!U4266</f>
        <v>مترمربع</v>
      </c>
      <c r="D226" s="60">
        <f>'متره ابنیه'!V4266</f>
        <v>708500</v>
      </c>
      <c r="E226" s="94" t="e">
        <f>VLOOKUP(A226,'متره ابنیه'!A:K,9,FALSE)</f>
        <v>#N/A</v>
      </c>
      <c r="F226" s="97">
        <f t="shared" si="8"/>
        <v>0</v>
      </c>
      <c r="G226" s="98"/>
    </row>
    <row r="227" spans="1:7" ht="48" thickBot="1">
      <c r="A227" s="60" t="str">
        <f>'متره ابنیه'!P4267</f>
        <v>050601</v>
      </c>
      <c r="B227" s="60" t="str">
        <f>'متره ابنیه'!T4267</f>
        <v>تهيه وسايل و قالب‌بندي با استفاده از تخته نراد خارجي، در شناژهاي افقي روي ديوار، در هر ارتفاع.</v>
      </c>
      <c r="C227" s="60" t="str">
        <f>'متره ابنیه'!U4267</f>
        <v>مترمربع</v>
      </c>
      <c r="D227" s="60">
        <f>'متره ابنیه'!V4267</f>
        <v>377500</v>
      </c>
      <c r="E227" s="94" t="e">
        <f>VLOOKUP(A227,'متره ابنیه'!A:K,9,FALSE)</f>
        <v>#N/A</v>
      </c>
      <c r="F227" s="97">
        <f t="shared" si="8"/>
        <v>0</v>
      </c>
      <c r="G227" s="98"/>
    </row>
    <row r="228" spans="1:7" ht="63.75" thickBot="1">
      <c r="A228" s="60" t="str">
        <f>'متره ابنیه'!P4268</f>
        <v>050701</v>
      </c>
      <c r="B228" s="60" t="str">
        <f>'متره ابنیه'!T4268</f>
        <v>تهيه وسايل و قالب‌بندي با استفاده از تخته نراد خارجي، در پله‌هاي بتني شامل تير، دال، دست انداز، كف پله و مانندآن به طور كامل در هر ارتفاع و به هرشكل.</v>
      </c>
      <c r="C228" s="60" t="str">
        <f>'متره ابنیه'!U4268</f>
        <v>مترمربع</v>
      </c>
      <c r="D228" s="60">
        <f>'متره ابنیه'!V4268</f>
        <v>401000</v>
      </c>
      <c r="E228" s="94" t="e">
        <f>VLOOKUP(A228,'متره ابنیه'!A:K,9,FALSE)</f>
        <v>#N/A</v>
      </c>
      <c r="F228" s="97">
        <f t="shared" si="8"/>
        <v>0</v>
      </c>
      <c r="G228" s="98"/>
    </row>
    <row r="229" spans="1:7" ht="48" thickBot="1">
      <c r="A229" s="60" t="str">
        <f>'متره ابنیه'!P4269</f>
        <v>050801</v>
      </c>
      <c r="B229" s="60" t="str">
        <f>'متره ابنیه'!T4269</f>
        <v>اضافه بها براي قالب‌بندي جدار خارجي ديوارها، تيرها و ستون‌ها، با استفاده از تخته نراد خارجي .</v>
      </c>
      <c r="C229" s="60" t="str">
        <f>'متره ابنیه'!U4269</f>
        <v>مترمربع</v>
      </c>
      <c r="D229" s="60">
        <f>'متره ابنیه'!V4269</f>
        <v>80400</v>
      </c>
      <c r="E229" s="94" t="e">
        <f>VLOOKUP(A229,'متره ابنیه'!A:K,9,FALSE)</f>
        <v>#N/A</v>
      </c>
      <c r="F229" s="97">
        <f t="shared" si="8"/>
        <v>0</v>
      </c>
      <c r="G229" s="98"/>
    </row>
    <row r="230" spans="1:7" ht="48" thickBot="1">
      <c r="A230" s="60" t="str">
        <f>'متره ابنیه'!P4270</f>
        <v>050802</v>
      </c>
      <c r="B230" s="60" t="str">
        <f>'متره ابنیه'!T4270</f>
        <v>اضافه بها به رديف‌هاي 050201 تا 050204، در صورتي كه به‌جاي بولت از فاصله نگهدارهاي مخصوص با صفحه آب بند استفاده شود.</v>
      </c>
      <c r="C230" s="60" t="str">
        <f>'متره ابنیه'!U4270</f>
        <v>مترمربع</v>
      </c>
      <c r="D230" s="60">
        <f>'متره ابنیه'!V4270</f>
        <v>5470</v>
      </c>
      <c r="E230" s="94" t="e">
        <f>VLOOKUP(A230,'متره ابنیه'!A:K,9,FALSE)</f>
        <v>#N/A</v>
      </c>
      <c r="F230" s="97">
        <f t="shared" si="8"/>
        <v>0</v>
      </c>
      <c r="G230" s="98"/>
    </row>
    <row r="231" spans="1:7" ht="48" thickBot="1">
      <c r="A231" s="60" t="str">
        <f>'متره ابنیه'!P4271</f>
        <v>050803</v>
      </c>
      <c r="B231" s="60" t="str">
        <f>'متره ابنیه'!T4271</f>
        <v>اضافه بها به رديف‌هاي قالب‌بندي با استفاده از تخته نراد خارجي براي سطوح منحني، به استثناي ستون‌ها.</v>
      </c>
      <c r="C231" s="60" t="str">
        <f>'متره ابنیه'!U4271</f>
        <v>مترمربع</v>
      </c>
      <c r="D231" s="60">
        <f>'متره ابنیه'!V4271</f>
        <v>96900</v>
      </c>
      <c r="E231" s="94" t="e">
        <f>VLOOKUP(A231,'متره ابنیه'!A:K,9,FALSE)</f>
        <v>#N/A</v>
      </c>
      <c r="F231" s="97">
        <f t="shared" si="8"/>
        <v>0</v>
      </c>
      <c r="G231" s="98"/>
    </row>
    <row r="232" spans="1:7" ht="32.25" thickBot="1">
      <c r="A232" s="60" t="str">
        <f>'متره ابنیه'!P4272</f>
        <v>050804</v>
      </c>
      <c r="B232" s="60" t="str">
        <f>'متره ابنیه'!T4272</f>
        <v>اضافه بها به رديف‌هاي 050301 تا 050304، ولي با مقطع منحني و غير چهار ضلعي.</v>
      </c>
      <c r="C232" s="60" t="str">
        <f>'متره ابنیه'!U4272</f>
        <v>مترمربع</v>
      </c>
      <c r="D232" s="60">
        <f>'متره ابنیه'!V4272</f>
        <v>197500</v>
      </c>
      <c r="E232" s="94" t="e">
        <f>VLOOKUP(A232,'متره ابنیه'!A:K,9,FALSE)</f>
        <v>#N/A</v>
      </c>
      <c r="F232" s="97">
        <f t="shared" si="8"/>
        <v>0</v>
      </c>
      <c r="G232" s="98"/>
    </row>
    <row r="233" spans="1:7" ht="48" thickBot="1">
      <c r="A233" s="60" t="str">
        <f>'متره ابنیه'!P4273</f>
        <v>050805</v>
      </c>
      <c r="B233" s="60" t="str">
        <f>'متره ابنیه'!T4273</f>
        <v>اضافه بهاي قالب‌بندي در سطوح شيبدار با استفاده از تخته نراد خارجي در صورتيكه شيب بيش از 5 درصد باشد.</v>
      </c>
      <c r="C233" s="60" t="str">
        <f>'متره ابنیه'!U4273</f>
        <v>مترمربع</v>
      </c>
      <c r="D233" s="60">
        <f>'متره ابنیه'!V4273</f>
        <v>17600</v>
      </c>
      <c r="E233" s="94" t="e">
        <f>VLOOKUP(A233,'متره ابنیه'!A:K,9,FALSE)</f>
        <v>#N/A</v>
      </c>
      <c r="F233" s="97">
        <f t="shared" si="8"/>
        <v>0</v>
      </c>
      <c r="G233" s="98"/>
    </row>
    <row r="234" spans="1:7" ht="48" thickBot="1">
      <c r="A234" s="60" t="str">
        <f>'متره ابنیه'!P4274</f>
        <v>050806</v>
      </c>
      <c r="B234" s="60" t="str">
        <f>'متره ابنیه'!T4274</f>
        <v>اضافه بها براي حكمي بودن قالب‌بندي، با استفاده از تخته نراد خارجي، براي بتن نمايان (اكسپوز).</v>
      </c>
      <c r="C234" s="60" t="str">
        <f>'متره ابنیه'!U4274</f>
        <v>مترمربع</v>
      </c>
      <c r="D234" s="60">
        <f>'متره ابنیه'!V4274</f>
        <v>132500</v>
      </c>
      <c r="E234" s="94" t="e">
        <f>VLOOKUP(A234,'متره ابنیه'!A:K,9,FALSE)</f>
        <v>#N/A</v>
      </c>
      <c r="F234" s="97">
        <f t="shared" si="8"/>
        <v>0</v>
      </c>
      <c r="G234" s="98"/>
    </row>
    <row r="235" spans="1:7" ht="79.5" thickBot="1">
      <c r="A235" s="60" t="str">
        <f>'متره ابنیه'!P4275</f>
        <v>050807</v>
      </c>
      <c r="B235" s="60" t="str">
        <f>'متره ابنیه'!T4275</f>
        <v>اضافه بها به رديف‌هاي قالب‌بندي با استفاده از تخته نراد خارجي، در صورتي كه عمليات قالب‌بندي زير تراز آب‌هاي زيرزميني انجام شود و آبكشي با تلمبه موتوري در حين اجراي كار، ضروري باشد.</v>
      </c>
      <c r="C235" s="60" t="str">
        <f>'متره ابنیه'!U4275</f>
        <v>مترمربع</v>
      </c>
      <c r="D235" s="60">
        <f>'متره ابنیه'!V4275</f>
        <v>60800</v>
      </c>
      <c r="E235" s="94" t="e">
        <f>VLOOKUP(A235,'متره ابنیه'!A:K,9,FALSE)</f>
        <v>#N/A</v>
      </c>
      <c r="F235" s="97">
        <f t="shared" si="8"/>
        <v>0</v>
      </c>
      <c r="G235" s="98"/>
    </row>
    <row r="236" spans="1:7" ht="48" thickBot="1">
      <c r="A236" s="60" t="str">
        <f>'متره ابنیه'!P4276</f>
        <v>050808</v>
      </c>
      <c r="B236" s="60" t="str">
        <f>'متره ابنیه'!T4276</f>
        <v>اضافه بهاي قالب‌بندي، با استفاده از تخته نراد خارجي، در صورتي كه قالب الزاما در كار باقي بماند (قالب گم شده).</v>
      </c>
      <c r="C236" s="60" t="str">
        <f>'متره ابنیه'!U4276</f>
        <v>مترمربع</v>
      </c>
      <c r="D236" s="60">
        <f>'متره ابنیه'!V4276</f>
        <v>67300</v>
      </c>
      <c r="E236" s="94" t="e">
        <f>VLOOKUP(A236,'متره ابنیه'!A:K,9,FALSE)</f>
        <v>#N/A</v>
      </c>
      <c r="F236" s="97">
        <f t="shared" si="8"/>
        <v>0</v>
      </c>
      <c r="G236" s="98"/>
    </row>
    <row r="237" spans="1:7" ht="79.5" thickBot="1">
      <c r="A237" s="60" t="str">
        <f>'متره ابنیه'!P4277</f>
        <v>050809</v>
      </c>
      <c r="B237" s="60" t="str">
        <f>'متره ابنیه'!T4277</f>
        <v>اضافه بها به ردیفهای قالب بندی سطوح نمایان دیوارها،تیرها،ستون ها و تاوه ها (دال ها)، در صورتی که به جای تخته نراد خارجی از تخته چند لایه با روکش لاکی از جنس پلیمتر(ply wood)استفاده شود.</v>
      </c>
      <c r="C237" s="60" t="str">
        <f>'متره ابنیه'!U4277</f>
        <v>مترمربع</v>
      </c>
      <c r="D237" s="60">
        <f>'متره ابنیه'!V4277</f>
        <v>80000</v>
      </c>
      <c r="E237" s="94" t="e">
        <f>VLOOKUP(A237,'متره ابنیه'!A:K,9,FALSE)</f>
        <v>#N/A</v>
      </c>
      <c r="F237" s="97">
        <f t="shared" si="8"/>
        <v>0</v>
      </c>
      <c r="G237" s="98"/>
    </row>
    <row r="238" spans="1:7" ht="79.5" thickBot="1">
      <c r="A238" s="60" t="str">
        <f>'متره ابنیه'!P4278</f>
        <v>050810</v>
      </c>
      <c r="B238" s="60" t="str">
        <f>'متره ابنیه'!T4278</f>
        <v>اضافه بها بابت قالب بندی دال های داخلی سازه های فرآیندی تصفیه خانه های آب و فاضلاب ، که دارای انحنا  یا شکست در ارتفاع بوده و مجموع سطوح  قالب بندی هر یک از آنها تا 25 متر مربع باشد.</v>
      </c>
      <c r="C238" s="60" t="str">
        <f>'متره ابنیه'!U4278</f>
        <v>مترمربع</v>
      </c>
      <c r="D238" s="60">
        <f>'متره ابنیه'!V4278</f>
        <v>57000</v>
      </c>
      <c r="E238" s="94" t="e">
        <f>VLOOKUP(A238,'متره ابنیه'!A:K,9,FALSE)</f>
        <v>#N/A</v>
      </c>
      <c r="F238" s="97">
        <f t="shared" si="8"/>
        <v>0</v>
      </c>
      <c r="G238" s="98"/>
    </row>
    <row r="239" spans="1:7" ht="48" thickBot="1">
      <c r="A239" s="60" t="str">
        <f>'متره ابنیه'!P4279</f>
        <v>050901</v>
      </c>
      <c r="B239" s="60" t="str">
        <f>'متره ابنیه'!T4279</f>
        <v>قالب‌بندي درز انبساط در بتن با استفاده از تخته نرادخارجي، با تمام وسايل لازم به استثناي كف‌سازي‌هاي بتني برحسب حجم درز.</v>
      </c>
      <c r="C239" s="60" t="str">
        <f>'متره ابنیه'!U4279</f>
        <v>دسيمتر مکعب</v>
      </c>
      <c r="D239" s="60">
        <f>'متره ابنیه'!V4279</f>
        <v>23300</v>
      </c>
      <c r="E239" s="94" t="e">
        <f>VLOOKUP(A239,'متره ابنیه'!A:K,9,FALSE)</f>
        <v>#N/A</v>
      </c>
      <c r="F239" s="97">
        <f t="shared" si="8"/>
        <v>0</v>
      </c>
      <c r="G239" s="98"/>
    </row>
    <row r="240" spans="1:7" ht="48" thickBot="1">
      <c r="A240" s="60" t="str">
        <f>'متره ابنیه'!P4280</f>
        <v>050902</v>
      </c>
      <c r="B240" s="60" t="str">
        <f>'متره ابنیه'!T4280</f>
        <v>تعبيه انواع درز در كف سازي‌هاي بتني درموقع اجرا با استفاده از تخته نرادخارجي، با تمام وسايل لازم بدون پركردن آن برحسب حجم درز.</v>
      </c>
      <c r="C240" s="60" t="str">
        <f>'متره ابنیه'!U4280</f>
        <v>دسيمتر مکعب</v>
      </c>
      <c r="D240" s="60">
        <f>'متره ابنیه'!V4280</f>
        <v>13600</v>
      </c>
      <c r="E240" s="94" t="e">
        <f>VLOOKUP(A240,'متره ابنیه'!A:K,9,FALSE)</f>
        <v>#N/A</v>
      </c>
      <c r="F240" s="97">
        <f t="shared" si="8"/>
        <v>0</v>
      </c>
      <c r="G240" s="98"/>
    </row>
    <row r="241" spans="1:7" ht="63.75" thickBot="1">
      <c r="A241" s="60" t="str">
        <f>'متره ابنیه'!P4281</f>
        <v>050903</v>
      </c>
      <c r="B241" s="60" t="str">
        <f>'متره ابنیه'!T4281</f>
        <v>تهيه وسايل، ساخت قالب چوبي و تعبيه بازشو   و جايگذاري آن براي بتن‌ريزي و خارج کردن آن. اندازه‌گيري بر حسب سطح جانبي بتن محل باز شو.</v>
      </c>
      <c r="C241" s="60" t="str">
        <f>'متره ابنیه'!U4281</f>
        <v>مترمربع</v>
      </c>
      <c r="D241" s="60">
        <f>'متره ابنیه'!V4281</f>
        <v>278500</v>
      </c>
      <c r="E241" s="94" t="e">
        <f>VLOOKUP(A241,'متره ابنیه'!A:K,9,FALSE)</f>
        <v>#N/A</v>
      </c>
      <c r="F241" s="97">
        <f t="shared" si="8"/>
        <v>0</v>
      </c>
      <c r="G241" s="98"/>
    </row>
    <row r="242" spans="1:7" ht="48" thickBot="1">
      <c r="A242" s="60" t="str">
        <f>'متره ابنیه'!P4282</f>
        <v>050904</v>
      </c>
      <c r="B242" s="60" t="str">
        <f>'متره ابنیه'!T4282</f>
        <v>تهیه وسایل ، ساخت قالب و قالب بندی درزهای انقباضی بتن، و خارج کردن آن، اندازه گیری بر حسب سطح جانبی بتن درز.</v>
      </c>
      <c r="C242" s="60" t="str">
        <f>'متره ابنیه'!U4282</f>
        <v>مترمربع</v>
      </c>
      <c r="D242" s="60">
        <f>'متره ابنیه'!V4282</f>
        <v>280000</v>
      </c>
      <c r="E242" s="94" t="e">
        <f>VLOOKUP(A242,'متره ابنیه'!A:K,9,FALSE)</f>
        <v>#N/A</v>
      </c>
      <c r="F242" s="97">
        <f t="shared" si="8"/>
        <v>0</v>
      </c>
      <c r="G242" s="98"/>
    </row>
    <row r="243" spans="1:7" ht="48" thickBot="1">
      <c r="A243" s="60" t="str">
        <f>'متره ابنیه'!P4283</f>
        <v>051001</v>
      </c>
      <c r="B243" s="60" t="str">
        <f>'متره ابنیه'!T4283</f>
        <v>تهيه وسايل، چوب‌بست و تخته‌كوبي براي جلوگيري از ريزش خاك در پي‌ها، گودها و كانال‌ها در هر عمق.</v>
      </c>
      <c r="C243" s="60" t="str">
        <f>'متره ابنیه'!U4283</f>
        <v>مترمربع</v>
      </c>
      <c r="D243" s="60">
        <f>'متره ابنیه'!V4283</f>
        <v>234000</v>
      </c>
      <c r="E243" s="94" t="e">
        <f>VLOOKUP(A243,'متره ابنیه'!A:K,9,FALSE)</f>
        <v>#N/A</v>
      </c>
      <c r="F243" s="97">
        <f t="shared" si="8"/>
        <v>0</v>
      </c>
      <c r="G243" s="98"/>
    </row>
    <row r="244" spans="1:7" ht="24" thickBot="1">
      <c r="A244" s="60" t="str">
        <f>'متره ابنیه'!P4284</f>
        <v>051002</v>
      </c>
      <c r="B244" s="60" t="str">
        <f>'متره ابنیه'!T4284</f>
        <v>قالب چوبی</v>
      </c>
      <c r="C244" s="60" t="str">
        <f>'متره ابنیه'!U4284</f>
        <v>مترمربع</v>
      </c>
      <c r="D244" s="60">
        <f>'متره ابنیه'!V4284</f>
        <v>10000</v>
      </c>
      <c r="E244" s="94" t="e">
        <f>VLOOKUP(A244,'متره ابنیه'!A:K,9,FALSE)</f>
        <v>#N/A</v>
      </c>
      <c r="F244" s="97">
        <f t="shared" si="8"/>
        <v>0</v>
      </c>
      <c r="G244" s="98" t="s">
        <v>5147</v>
      </c>
    </row>
    <row r="245" spans="1:7" ht="24" thickBot="1">
      <c r="A245" s="60" t="str">
        <f>'متره ابنیه'!P4285</f>
        <v>051003</v>
      </c>
      <c r="B245" s="60" t="str">
        <f>'متره ابنیه'!T4285</f>
        <v>قالب چوبی 1</v>
      </c>
      <c r="C245" s="60" t="str">
        <f>'متره ابنیه'!U4285</f>
        <v>مترمربع</v>
      </c>
      <c r="D245" s="60">
        <f>'متره ابنیه'!V4285</f>
        <v>10000</v>
      </c>
      <c r="E245" s="94" t="e">
        <f>VLOOKUP(A245,'متره ابنیه'!A:K,9,FALSE)</f>
        <v>#N/A</v>
      </c>
      <c r="F245" s="97">
        <f t="shared" si="8"/>
        <v>0</v>
      </c>
      <c r="G245" s="98" t="s">
        <v>511</v>
      </c>
    </row>
    <row r="246" spans="1:7" ht="24" thickBot="1">
      <c r="A246" s="60" t="str">
        <f>'متره ابنیه'!P4286</f>
        <v>051004</v>
      </c>
      <c r="B246" s="60" t="str">
        <f>'متره ابنیه'!T4286</f>
        <v>قالب چوبی 2</v>
      </c>
      <c r="C246" s="60" t="str">
        <f>'متره ابنیه'!U4286</f>
        <v>مترمربع</v>
      </c>
      <c r="D246" s="60">
        <f>'متره ابنیه'!V4286</f>
        <v>10000</v>
      </c>
      <c r="E246" s="94">
        <f>VLOOKUP(A246,'متره ابنیه'!A:K,9,FALSE)</f>
        <v>1</v>
      </c>
      <c r="F246" s="97">
        <f t="shared" si="8"/>
        <v>10000</v>
      </c>
      <c r="G246" s="98" t="s">
        <v>511</v>
      </c>
    </row>
    <row r="247" spans="1:7" s="27" customFormat="1" ht="38.25" customHeight="1" thickBot="1">
      <c r="A247" s="677" t="s">
        <v>659</v>
      </c>
      <c r="B247" s="678"/>
      <c r="C247" s="678"/>
      <c r="D247" s="678"/>
      <c r="E247" s="679"/>
      <c r="F247" s="115">
        <f>SUM(F208:F243)</f>
        <v>59904000</v>
      </c>
      <c r="G247" s="108" t="s">
        <v>77</v>
      </c>
    </row>
    <row r="248" spans="1:7" s="27" customFormat="1" ht="38.25" customHeight="1" thickBot="1">
      <c r="A248" s="677" t="s">
        <v>660</v>
      </c>
      <c r="B248" s="678"/>
      <c r="C248" s="678"/>
      <c r="D248" s="678"/>
      <c r="E248" s="679"/>
      <c r="F248" s="101">
        <f>SUM(F244:F246)</f>
        <v>10000</v>
      </c>
      <c r="G248" s="102" t="s">
        <v>77</v>
      </c>
    </row>
    <row r="249" spans="1:7" s="26" customFormat="1" ht="37.5" customHeight="1" thickBot="1">
      <c r="A249" s="680" t="s">
        <v>46</v>
      </c>
      <c r="B249" s="681"/>
      <c r="C249" s="681"/>
      <c r="D249" s="681"/>
      <c r="E249" s="681"/>
      <c r="F249" s="682"/>
      <c r="G249" s="683"/>
    </row>
    <row r="250" spans="1:7" ht="32.25" thickBot="1">
      <c r="A250" s="60" t="str">
        <f>'متره ابنیه'!P4287</f>
        <v>060101</v>
      </c>
      <c r="B250" s="60" t="str">
        <f>'متره ابنیه'!T4287</f>
        <v>تهيه وسايل و قالب‌بندي با استفاده از قالب فلزي درپي‌ها و شناژهاي پي.</v>
      </c>
      <c r="C250" s="60" t="str">
        <f>'متره ابنیه'!U4287</f>
        <v>مترمربع</v>
      </c>
      <c r="D250" s="60">
        <f>'متره ابنیه'!V4287</f>
        <v>178500</v>
      </c>
      <c r="E250" s="94">
        <f>VLOOKUP(A250,'متره ابنیه'!A:K,9,FALSE)</f>
        <v>75</v>
      </c>
      <c r="F250" s="97">
        <f t="shared" ref="F250:F292" si="9">IF(ISNA(E250*D250),0,ROUND((E250*D250),0))</f>
        <v>13387500</v>
      </c>
      <c r="G250" s="98"/>
    </row>
    <row r="251" spans="1:7" ht="32.25" thickBot="1">
      <c r="A251" s="60" t="str">
        <f>'متره ابنیه'!P4288</f>
        <v>060102</v>
      </c>
      <c r="B251" s="60" t="str">
        <f>'متره ابنیه'!T4288</f>
        <v>تهيه وسايل و قالب‌بندي جداول به هر ارتفاع براي بتن‌ريزي درجا.</v>
      </c>
      <c r="C251" s="60" t="str">
        <f>'متره ابنیه'!U4288</f>
        <v>مترمربع</v>
      </c>
      <c r="D251" s="60">
        <f>'متره ابنیه'!V4288</f>
        <v>122500</v>
      </c>
      <c r="E251" s="94" t="e">
        <f>VLOOKUP(A251,'متره ابنیه'!A:K,9,FALSE)</f>
        <v>#N/A</v>
      </c>
      <c r="F251" s="97">
        <f t="shared" ref="F251:F288" si="10">IF(ISNA(E251*D251),0,ROUND((E251*D251),0))</f>
        <v>0</v>
      </c>
      <c r="G251" s="98"/>
    </row>
    <row r="252" spans="1:7" ht="48" thickBot="1">
      <c r="A252" s="60" t="str">
        <f>'متره ابنیه'!P4289</f>
        <v>060201</v>
      </c>
      <c r="B252" s="60" t="str">
        <f>'متره ابنیه'!T4289</f>
        <v>تهيه وسايل و قالب‌بندي با استفاده از قالب فلزي در ديوارهاي بتني كه ارتفاع ديوار حداكثر 3/5 متر باشد.</v>
      </c>
      <c r="C252" s="60" t="str">
        <f>'متره ابنیه'!U4289</f>
        <v>مترمربع</v>
      </c>
      <c r="D252" s="60">
        <f>'متره ابنیه'!V4289</f>
        <v>246000</v>
      </c>
      <c r="E252" s="94" t="e">
        <f>VLOOKUP(A252,'متره ابنیه'!A:K,9,FALSE)</f>
        <v>#N/A</v>
      </c>
      <c r="F252" s="97">
        <f t="shared" si="10"/>
        <v>0</v>
      </c>
      <c r="G252" s="98"/>
    </row>
    <row r="253" spans="1:7" ht="48" thickBot="1">
      <c r="A253" s="60" t="str">
        <f>'متره ابنیه'!P4290</f>
        <v>060202</v>
      </c>
      <c r="B253" s="60" t="str">
        <f>'متره ابنیه'!T4290</f>
        <v>تهيه وسايل و قالب‌بندي با استفاده از قالب فلزي در ديوارهاي بتني كه ارتفاع ديوار بيش از 3/5 متر و حداكثر 5/5 متر باشد.</v>
      </c>
      <c r="C253" s="60" t="str">
        <f>'متره ابنیه'!U4290</f>
        <v>مترمربع</v>
      </c>
      <c r="D253" s="60">
        <f>'متره ابنیه'!V4290</f>
        <v>277000</v>
      </c>
      <c r="E253" s="94" t="e">
        <f>VLOOKUP(A253,'متره ابنیه'!A:K,9,FALSE)</f>
        <v>#N/A</v>
      </c>
      <c r="F253" s="97">
        <f t="shared" si="10"/>
        <v>0</v>
      </c>
      <c r="G253" s="98"/>
    </row>
    <row r="254" spans="1:7" ht="48" thickBot="1">
      <c r="A254" s="60" t="str">
        <f>'متره ابنیه'!P4291</f>
        <v>060203</v>
      </c>
      <c r="B254" s="60" t="str">
        <f>'متره ابنیه'!T4291</f>
        <v>تهيه وسايل و قالب‌بندي با استفاده از قالب فلزي در ديوارهاي بتني كه ارتفاع ديوار بيش از 5/5 متر و حداكثر 7/5 متر باشد.</v>
      </c>
      <c r="C254" s="60" t="str">
        <f>'متره ابنیه'!U4291</f>
        <v>مترمربع</v>
      </c>
      <c r="D254" s="60">
        <f>'متره ابنیه'!V4291</f>
        <v>309500</v>
      </c>
      <c r="E254" s="94" t="e">
        <f>VLOOKUP(A254,'متره ابنیه'!A:K,9,FALSE)</f>
        <v>#N/A</v>
      </c>
      <c r="F254" s="97">
        <f t="shared" si="10"/>
        <v>0</v>
      </c>
      <c r="G254" s="98"/>
    </row>
    <row r="255" spans="1:7" ht="48" thickBot="1">
      <c r="A255" s="60" t="str">
        <f>'متره ابنیه'!P4292</f>
        <v>060204</v>
      </c>
      <c r="B255" s="60" t="str">
        <f>'متره ابنیه'!T4292</f>
        <v>تهيه وسايل و قالب‌بندي با استفاده از قالب فلزي در ديوارهاي بتني كه ارتفاع ديوار بيش از 7/5 متر و حداكثر10 متر باشد.</v>
      </c>
      <c r="C255" s="60" t="str">
        <f>'متره ابنیه'!U4292</f>
        <v>مترمربع</v>
      </c>
      <c r="D255" s="60">
        <f>'متره ابنیه'!V4292</f>
        <v>345500</v>
      </c>
      <c r="E255" s="94" t="e">
        <f>VLOOKUP(A255,'متره ابنیه'!A:K,9,FALSE)</f>
        <v>#N/A</v>
      </c>
      <c r="F255" s="97">
        <f t="shared" si="10"/>
        <v>0</v>
      </c>
      <c r="G255" s="98"/>
    </row>
    <row r="256" spans="1:7" ht="48" thickBot="1">
      <c r="A256" s="60" t="str">
        <f>'متره ابنیه'!P4293</f>
        <v>060301</v>
      </c>
      <c r="B256" s="60" t="str">
        <f>'متره ابنیه'!T4293</f>
        <v>تهيه وسايل و قالب‌بندي با استفاده از قالب فلزي در ستون‌ها و شناژهاي قايم با مقطع چهار ضلعي تا ارتفاع حداكثر 3/5 متر.</v>
      </c>
      <c r="C256" s="60" t="str">
        <f>'متره ابنیه'!U4293</f>
        <v>مترمربع</v>
      </c>
      <c r="D256" s="60">
        <f>'متره ابنیه'!V4293</f>
        <v>245000</v>
      </c>
      <c r="E256" s="94" t="e">
        <f>VLOOKUP(A256,'متره ابنیه'!A:K,9,FALSE)</f>
        <v>#N/A</v>
      </c>
      <c r="F256" s="97">
        <f t="shared" si="10"/>
        <v>0</v>
      </c>
      <c r="G256" s="98"/>
    </row>
    <row r="257" spans="1:7" ht="63.75" thickBot="1">
      <c r="A257" s="60" t="str">
        <f>'متره ابنیه'!P4294</f>
        <v>060302</v>
      </c>
      <c r="B257" s="60" t="str">
        <f>'متره ابنیه'!T4294</f>
        <v>تهيه وسايل و قالب‌بندي با استفاده از قالب فلزي در ستون‌ها و شناژهاي قايم با مقطع چهار ضلعي كه ارتفاع بيش از 3/5 متر و حداكثر 5/5 متر باشد.</v>
      </c>
      <c r="C257" s="60" t="str">
        <f>'متره ابنیه'!U4294</f>
        <v>مترمربع</v>
      </c>
      <c r="D257" s="60">
        <f>'متره ابنیه'!V4294</f>
        <v>271000</v>
      </c>
      <c r="E257" s="94" t="e">
        <f>VLOOKUP(A257,'متره ابنیه'!A:K,9,FALSE)</f>
        <v>#N/A</v>
      </c>
      <c r="F257" s="97">
        <f t="shared" si="10"/>
        <v>0</v>
      </c>
      <c r="G257" s="98"/>
    </row>
    <row r="258" spans="1:7" ht="63.75" thickBot="1">
      <c r="A258" s="60" t="str">
        <f>'متره ابنیه'!P4295</f>
        <v>060303</v>
      </c>
      <c r="B258" s="60" t="str">
        <f>'متره ابنیه'!T4295</f>
        <v>تهيه وسايل و قالب‌بندي با استفاده از قالب فلزي در ستون‌ها و شناژهاي قايم با مقطع چهار ضلعي كه ارتفاع بيش از 5/5 متر و حداكثر 7/5 متر باشد.</v>
      </c>
      <c r="C258" s="60" t="str">
        <f>'متره ابنیه'!U4295</f>
        <v>مترمربع</v>
      </c>
      <c r="D258" s="60">
        <f>'متره ابنیه'!V4295</f>
        <v>300000</v>
      </c>
      <c r="E258" s="94" t="e">
        <f>VLOOKUP(A258,'متره ابنیه'!A:K,9,FALSE)</f>
        <v>#N/A</v>
      </c>
      <c r="F258" s="97">
        <f t="shared" si="10"/>
        <v>0</v>
      </c>
      <c r="G258" s="98"/>
    </row>
    <row r="259" spans="1:7" ht="63.75" thickBot="1">
      <c r="A259" s="60" t="str">
        <f>'متره ابنیه'!P4296</f>
        <v>060304</v>
      </c>
      <c r="B259" s="60" t="str">
        <f>'متره ابنیه'!T4296</f>
        <v>تهيه وسايل و قالب‌بندي با استفاده از قالب فلزي در ستون‌ها و شناژهاي قايم با مقطع چهار ضلعي كه ارتفاع بيش از 7/5 متر و حداكثر 10 متر باشد.</v>
      </c>
      <c r="C259" s="60" t="str">
        <f>'متره ابنیه'!U4296</f>
        <v>مترمربع</v>
      </c>
      <c r="D259" s="60">
        <f>'متره ابنیه'!V4296</f>
        <v>335500</v>
      </c>
      <c r="E259" s="94" t="e">
        <f>VLOOKUP(A259,'متره ابنیه'!A:K,9,FALSE)</f>
        <v>#N/A</v>
      </c>
      <c r="F259" s="97">
        <f t="shared" si="10"/>
        <v>0</v>
      </c>
      <c r="G259" s="98"/>
    </row>
    <row r="260" spans="1:7" ht="48" thickBot="1">
      <c r="A260" s="60" t="str">
        <f>'متره ابنیه'!P4297</f>
        <v>060401</v>
      </c>
      <c r="B260" s="60" t="str">
        <f>'متره ابنیه'!T4297</f>
        <v>تهيه وسايل و قالب‌بندي با استفاده از قالب فلزي در تاوه‌ها (دال‌ها) تا ارتفاع حداكثر 3/5 متر.</v>
      </c>
      <c r="C260" s="60" t="str">
        <f>'متره ابنیه'!U4297</f>
        <v>مترمربع</v>
      </c>
      <c r="D260" s="60">
        <f>'متره ابنیه'!V4297</f>
        <v>256000</v>
      </c>
      <c r="E260" s="94" t="e">
        <f>VLOOKUP(A260,'متره ابنیه'!A:K,9,FALSE)</f>
        <v>#N/A</v>
      </c>
      <c r="F260" s="97">
        <f t="shared" si="10"/>
        <v>0</v>
      </c>
      <c r="G260" s="98"/>
    </row>
    <row r="261" spans="1:7" ht="48" thickBot="1">
      <c r="A261" s="60" t="str">
        <f>'متره ابنیه'!P4298</f>
        <v>060402</v>
      </c>
      <c r="B261" s="60" t="str">
        <f>'متره ابنیه'!T4298</f>
        <v>تهيه وسايل و قالب‌بندي با استفاده از قالب فلزي در تاوه‌ها (دال‌ها) كه ارتفاع بيش از 3/5 متر و حداكثر 5/5 متر باشد.</v>
      </c>
      <c r="C261" s="60" t="str">
        <f>'متره ابنیه'!U4298</f>
        <v>مترمربع</v>
      </c>
      <c r="D261" s="60">
        <f>'متره ابنیه'!V4298</f>
        <v>286500</v>
      </c>
      <c r="E261" s="94" t="e">
        <f>VLOOKUP(A261,'متره ابنیه'!A:K,9,FALSE)</f>
        <v>#N/A</v>
      </c>
      <c r="F261" s="97">
        <f t="shared" si="10"/>
        <v>0</v>
      </c>
      <c r="G261" s="98"/>
    </row>
    <row r="262" spans="1:7" ht="48" thickBot="1">
      <c r="A262" s="60" t="str">
        <f>'متره ابنیه'!P4299</f>
        <v>060403</v>
      </c>
      <c r="B262" s="60" t="str">
        <f>'متره ابنیه'!T4299</f>
        <v>تهيه وسايل و قالب‌بندي با استفاده از قالب فلزي در تاوه‌ها (دال‌ها) كه ارتفاع بيش از 5/5 متر و حداكثر 7/5 متر باشد.</v>
      </c>
      <c r="C262" s="60" t="str">
        <f>'متره ابنیه'!U4299</f>
        <v>مترمربع</v>
      </c>
      <c r="D262" s="60">
        <f>'متره ابنیه'!V4299</f>
        <v>352000</v>
      </c>
      <c r="E262" s="94" t="e">
        <f>VLOOKUP(A262,'متره ابنیه'!A:K,9,FALSE)</f>
        <v>#N/A</v>
      </c>
      <c r="F262" s="97">
        <f t="shared" si="10"/>
        <v>0</v>
      </c>
      <c r="G262" s="98"/>
    </row>
    <row r="263" spans="1:7" ht="48" thickBot="1">
      <c r="A263" s="60" t="str">
        <f>'متره ابنیه'!P4300</f>
        <v>060404</v>
      </c>
      <c r="B263" s="60" t="str">
        <f>'متره ابنیه'!T4300</f>
        <v>تهيه وسايل و قالب‌بندي با استفاده از قالب فلزي در تاوه‌ها (دال‌ها) كه ارتفاع بيش از 7/5 متر و حداكثر10 متر باشد.</v>
      </c>
      <c r="C263" s="60" t="str">
        <f>'متره ابنیه'!U4300</f>
        <v>مترمربع</v>
      </c>
      <c r="D263" s="60">
        <f>'متره ابنیه'!V4300</f>
        <v>447500</v>
      </c>
      <c r="E263" s="94" t="e">
        <f>VLOOKUP(A263,'متره ابنیه'!A:K,9,FALSE)</f>
        <v>#N/A</v>
      </c>
      <c r="F263" s="97">
        <f t="shared" si="10"/>
        <v>0</v>
      </c>
      <c r="G263" s="98"/>
    </row>
    <row r="264" spans="1:7" ht="32.25" thickBot="1">
      <c r="A264" s="60" t="str">
        <f>'متره ابنیه'!P4301</f>
        <v>060405</v>
      </c>
      <c r="B264" s="60" t="str">
        <f>'متره ابنیه'!T4301</f>
        <v>تهيه وسايل و قالب‌بندي با استفاده از قالب فلزي براي سقف‌هاي مركب(composite).</v>
      </c>
      <c r="C264" s="60" t="str">
        <f>'متره ابنیه'!U4301</f>
        <v>مترمربع</v>
      </c>
      <c r="D264" s="60">
        <f>'متره ابنیه'!V4301</f>
        <v>209000</v>
      </c>
      <c r="E264" s="94" t="e">
        <f>VLOOKUP(A264,'متره ابنیه'!A:K,9,FALSE)</f>
        <v>#N/A</v>
      </c>
      <c r="F264" s="97">
        <f t="shared" si="10"/>
        <v>0</v>
      </c>
      <c r="G264" s="98"/>
    </row>
    <row r="265" spans="1:7" ht="48" thickBot="1">
      <c r="A265" s="60" t="str">
        <f>'متره ابنیه'!P4302</f>
        <v>060501</v>
      </c>
      <c r="B265" s="60" t="str">
        <f>'متره ابنیه'!T4302</f>
        <v>تهيه وسايل و قالب‌بندي با استفاده از قالب فلزي در تيرهاي بتني تا ارتفاع حداكثر 3/5 متر.</v>
      </c>
      <c r="C265" s="60" t="str">
        <f>'متره ابنیه'!U4302</f>
        <v>مترمربع</v>
      </c>
      <c r="D265" s="60">
        <f>'متره ابنیه'!V4302</f>
        <v>342000</v>
      </c>
      <c r="E265" s="94" t="e">
        <f>VLOOKUP(A265,'متره ابنیه'!A:K,9,FALSE)</f>
        <v>#N/A</v>
      </c>
      <c r="F265" s="97">
        <f t="shared" si="10"/>
        <v>0</v>
      </c>
      <c r="G265" s="98"/>
    </row>
    <row r="266" spans="1:7" ht="48" thickBot="1">
      <c r="A266" s="60" t="str">
        <f>'متره ابنیه'!P4303</f>
        <v>060502</v>
      </c>
      <c r="B266" s="60" t="str">
        <f>'متره ابنیه'!T4303</f>
        <v>تهيه وسايل و قالب‌بندي با استفاده از قالب فلزي در تيرهاي بتني كه ارتفاع بيش از 3/5 متر و حداكثر 5/5 متر باشد.</v>
      </c>
      <c r="C266" s="60" t="str">
        <f>'متره ابنیه'!U4303</f>
        <v>مترمربع</v>
      </c>
      <c r="D266" s="60">
        <f>'متره ابنیه'!V4303</f>
        <v>365000</v>
      </c>
      <c r="E266" s="94" t="e">
        <f>VLOOKUP(A266,'متره ابنیه'!A:K,9,FALSE)</f>
        <v>#N/A</v>
      </c>
      <c r="F266" s="97">
        <f t="shared" si="10"/>
        <v>0</v>
      </c>
      <c r="G266" s="98"/>
    </row>
    <row r="267" spans="1:7" ht="48" thickBot="1">
      <c r="A267" s="60" t="str">
        <f>'متره ابنیه'!P4304</f>
        <v>060503</v>
      </c>
      <c r="B267" s="60" t="str">
        <f>'متره ابنیه'!T4304</f>
        <v>تهيه وسايل و قالب‌بندي با استفاده از قالب فلزي در تيرهاي بتني كه ارتفاع بيش از 5/5 متر و حداكثر 7/5 متر باشد.</v>
      </c>
      <c r="C267" s="60" t="str">
        <f>'متره ابنیه'!U4304</f>
        <v>مترمربع</v>
      </c>
      <c r="D267" s="60">
        <f>'متره ابنیه'!V4304</f>
        <v>458000</v>
      </c>
      <c r="E267" s="94" t="e">
        <f>VLOOKUP(A267,'متره ابنیه'!A:K,9,FALSE)</f>
        <v>#N/A</v>
      </c>
      <c r="F267" s="97">
        <f t="shared" si="10"/>
        <v>0</v>
      </c>
      <c r="G267" s="98"/>
    </row>
    <row r="268" spans="1:7" ht="48" thickBot="1">
      <c r="A268" s="60" t="str">
        <f>'متره ابنیه'!P4305</f>
        <v>060504</v>
      </c>
      <c r="B268" s="60" t="str">
        <f>'متره ابنیه'!T4305</f>
        <v>تهيه وسايل و قالب‌بندي با استفاده از قالب فلزي در تيرهاي بتني كه ارتفاع بيش از 7/5 متر و حداكثر 10 متر باشد.</v>
      </c>
      <c r="C268" s="60" t="str">
        <f>'متره ابنیه'!U4305</f>
        <v>مترمربع</v>
      </c>
      <c r="D268" s="60">
        <f>'متره ابنیه'!V4305</f>
        <v>605000</v>
      </c>
      <c r="E268" s="94" t="e">
        <f>VLOOKUP(A268,'متره ابنیه'!A:K,9,FALSE)</f>
        <v>#N/A</v>
      </c>
      <c r="F268" s="97">
        <f t="shared" si="10"/>
        <v>0</v>
      </c>
      <c r="G268" s="98"/>
    </row>
    <row r="269" spans="1:7" ht="48" thickBot="1">
      <c r="A269" s="60" t="str">
        <f>'متره ابنیه'!P4306</f>
        <v>060601</v>
      </c>
      <c r="B269" s="60" t="str">
        <f>'متره ابنیه'!T4306</f>
        <v>تهيه وسايل و قالب‌بندي با استفاده از قالب فلزي در شناژهاي افقي روي ديوار در هر ارتفاع.</v>
      </c>
      <c r="C269" s="60" t="str">
        <f>'متره ابنیه'!U4306</f>
        <v>مترمربع</v>
      </c>
      <c r="D269" s="60">
        <f>'متره ابنیه'!V4306</f>
        <v>302500</v>
      </c>
      <c r="E269" s="94" t="e">
        <f>VLOOKUP(A269,'متره ابنیه'!A:K,9,FALSE)</f>
        <v>#N/A</v>
      </c>
      <c r="F269" s="97">
        <f t="shared" si="10"/>
        <v>0</v>
      </c>
      <c r="G269" s="98"/>
    </row>
    <row r="270" spans="1:7" ht="63.75" thickBot="1">
      <c r="A270" s="60" t="str">
        <f>'متره ابنیه'!P4307</f>
        <v>060701</v>
      </c>
      <c r="B270" s="60" t="str">
        <f>'متره ابنیه'!T4307</f>
        <v>تهيه وسايل و قالب‌بندي با استفاده از قالب فلزي در پله‌هاي بتني شامل تير، تاوه، دست انداز، كف پله و مانند آن به طور كامل در هر ارتفاع و به هرشكل.</v>
      </c>
      <c r="C270" s="60" t="str">
        <f>'متره ابنیه'!U4307</f>
        <v>مترمربع</v>
      </c>
      <c r="D270" s="60">
        <f>'متره ابنیه'!V4307</f>
        <v>328000</v>
      </c>
      <c r="E270" s="94" t="e">
        <f>VLOOKUP(A270,'متره ابنیه'!A:K,9,FALSE)</f>
        <v>#N/A</v>
      </c>
      <c r="F270" s="97">
        <f t="shared" si="10"/>
        <v>0</v>
      </c>
      <c r="G270" s="98"/>
    </row>
    <row r="271" spans="1:7" ht="32.25" thickBot="1">
      <c r="A271" s="60" t="str">
        <f>'متره ابنیه'!P4308</f>
        <v>060801</v>
      </c>
      <c r="B271" s="60" t="str">
        <f>'متره ابنیه'!T4308</f>
        <v>اضافه بها براي قالب‌بندي جدار خارجي ديوارها، تيرها و ستون‌ها، با استفاده از قالب فلزي.</v>
      </c>
      <c r="C271" s="60" t="str">
        <f>'متره ابنیه'!U4308</f>
        <v>مترمربع</v>
      </c>
      <c r="D271" s="60">
        <f>'متره ابنیه'!V4308</f>
        <v>69000</v>
      </c>
      <c r="E271" s="94" t="e">
        <f>VLOOKUP(A271,'متره ابنیه'!A:K,9,FALSE)</f>
        <v>#N/A</v>
      </c>
      <c r="F271" s="97">
        <f t="shared" si="10"/>
        <v>0</v>
      </c>
      <c r="G271" s="98"/>
    </row>
    <row r="272" spans="1:7" ht="48" thickBot="1">
      <c r="A272" s="60" t="str">
        <f>'متره ابنیه'!P4309</f>
        <v>060802</v>
      </c>
      <c r="B272" s="60" t="str">
        <f>'متره ابنیه'!T4309</f>
        <v>اضافه بها به رديف‌هاي 060201 تا 060204، در صورتي كه به جاي بولت از فاصله نگهدارهاي مخصوص با صفحه آب بند استفاده شود.</v>
      </c>
      <c r="C272" s="60" t="str">
        <f>'متره ابنیه'!U4309</f>
        <v>مترمربع</v>
      </c>
      <c r="D272" s="60">
        <f>'متره ابنیه'!V4309</f>
        <v>6140</v>
      </c>
      <c r="E272" s="94" t="e">
        <f>VLOOKUP(A272,'متره ابنیه'!A:K,9,FALSE)</f>
        <v>#N/A</v>
      </c>
      <c r="F272" s="97">
        <f t="shared" si="10"/>
        <v>0</v>
      </c>
      <c r="G272" s="98"/>
    </row>
    <row r="273" spans="1:7" ht="48" thickBot="1">
      <c r="A273" s="60" t="str">
        <f>'متره ابنیه'!P4310</f>
        <v>060803</v>
      </c>
      <c r="B273" s="60" t="str">
        <f>'متره ابنیه'!T4310</f>
        <v>اضافه بها به رديف‌هاي قالب‌بندي با استفاده از قالب فلزي، براي سطوح منحني به استثناي ستون‌ها.</v>
      </c>
      <c r="C273" s="60" t="str">
        <f>'متره ابنیه'!U4310</f>
        <v>مترمربع</v>
      </c>
      <c r="D273" s="60">
        <f>'متره ابنیه'!V4310</f>
        <v>109500</v>
      </c>
      <c r="E273" s="94" t="e">
        <f>VLOOKUP(A273,'متره ابنیه'!A:K,9,FALSE)</f>
        <v>#N/A</v>
      </c>
      <c r="F273" s="97">
        <f t="shared" si="10"/>
        <v>0</v>
      </c>
      <c r="G273" s="98"/>
    </row>
    <row r="274" spans="1:7" ht="32.25" thickBot="1">
      <c r="A274" s="60" t="str">
        <f>'متره ابنیه'!P4311</f>
        <v>060804</v>
      </c>
      <c r="B274" s="60" t="str">
        <f>'متره ابنیه'!T4311</f>
        <v>اضافه بها به رديف‌هاي 060301 تا 060304، ولي با مقاطع منحني و غير چهار ضلعي.</v>
      </c>
      <c r="C274" s="60" t="str">
        <f>'متره ابنیه'!U4311</f>
        <v>مترمربع</v>
      </c>
      <c r="D274" s="60">
        <f>'متره ابنیه'!V4311</f>
        <v>172500</v>
      </c>
      <c r="E274" s="94" t="e">
        <f>VLOOKUP(A274,'متره ابنیه'!A:K,9,FALSE)</f>
        <v>#N/A</v>
      </c>
      <c r="F274" s="97">
        <f t="shared" si="10"/>
        <v>0</v>
      </c>
      <c r="G274" s="98"/>
    </row>
    <row r="275" spans="1:7" ht="48" thickBot="1">
      <c r="A275" s="60" t="str">
        <f>'متره ابنیه'!P4312</f>
        <v>060805</v>
      </c>
      <c r="B275" s="60" t="str">
        <f>'متره ابنیه'!T4312</f>
        <v>اضافه بها قالب‌بندي براي سطوح شيبدار با استفاده از قالب فلزي درصورتيكه شيب بيش از 5 درصد باشد.</v>
      </c>
      <c r="C275" s="60" t="str">
        <f>'متره ابنیه'!U4312</f>
        <v>مترمربع</v>
      </c>
      <c r="D275" s="60">
        <f>'متره ابنیه'!V4312</f>
        <v>13900</v>
      </c>
      <c r="E275" s="94" t="e">
        <f>VLOOKUP(A275,'متره ابنیه'!A:K,9,FALSE)</f>
        <v>#N/A</v>
      </c>
      <c r="F275" s="97">
        <f t="shared" si="10"/>
        <v>0</v>
      </c>
      <c r="G275" s="98"/>
    </row>
    <row r="276" spans="1:7" ht="63.75" thickBot="1">
      <c r="A276" s="60" t="str">
        <f>'متره ابنیه'!P4313</f>
        <v>060806</v>
      </c>
      <c r="B276" s="60" t="str">
        <f>'متره ابنیه'!T4313</f>
        <v>اضافه بها به رديف‌هاي قالب‌بندي با استفاده ازقالب فلزي درصورتي كه عمليات قالب‌بندي زير تراز آبهاي زيرزميني انجام شود و آبكشي با تلمبه موتوري در حين اجراي كار ضروري باشد.</v>
      </c>
      <c r="C276" s="60" t="str">
        <f>'متره ابنیه'!U4313</f>
        <v>مترمربع</v>
      </c>
      <c r="D276" s="60">
        <f>'متره ابنیه'!V4313</f>
        <v>58700</v>
      </c>
      <c r="E276" s="94" t="e">
        <f>VLOOKUP(A276,'متره ابنیه'!A:K,9,FALSE)</f>
        <v>#N/A</v>
      </c>
      <c r="F276" s="97">
        <f t="shared" si="10"/>
        <v>0</v>
      </c>
      <c r="G276" s="98"/>
    </row>
    <row r="277" spans="1:7" ht="79.5" thickBot="1">
      <c r="A277" s="60" t="str">
        <f>'متره ابنیه'!P4314</f>
        <v>060807</v>
      </c>
      <c r="B277" s="60" t="str">
        <f>'متره ابنیه'!T4314</f>
        <v>اضافه بها به ردیفهای قالب بندی دیوارها ، تیرها، ستون ها، تاوه ها (دال ها)در صورتی که به جای ورق فلزی در تماس با بتن از تخته چند لایه با روکش لاکی از جنس پلیمر (ply wood) استفاده شود.</v>
      </c>
      <c r="C277" s="60" t="str">
        <f>'متره ابنیه'!U4314</f>
        <v>مترمربع</v>
      </c>
      <c r="D277" s="60">
        <f>'متره ابنیه'!V4314</f>
        <v>120000</v>
      </c>
      <c r="E277" s="94" t="e">
        <f>VLOOKUP(A277,'متره ابنیه'!A:K,9,FALSE)</f>
        <v>#N/A</v>
      </c>
      <c r="F277" s="97">
        <f t="shared" si="10"/>
        <v>0</v>
      </c>
      <c r="G277" s="98"/>
    </row>
    <row r="278" spans="1:7" ht="79.5" thickBot="1">
      <c r="A278" s="60" t="str">
        <f>'متره ابنیه'!P4315</f>
        <v>060808</v>
      </c>
      <c r="B278" s="60" t="str">
        <f>'متره ابنیه'!T4315</f>
        <v>اضافه بها بابت قالب بندی دال های داخلی سازه های فرآیندی تصفیه خانه های آب و فاضلاب، که دارای انحنا یا شکست در ارتفاع بوده و مجموع سطوح قالب بنندی هر یک از آنها تا 25 متر مربع باشد.</v>
      </c>
      <c r="C278" s="60" t="str">
        <f>'متره ابنیه'!U4315</f>
        <v>مترمربع</v>
      </c>
      <c r="D278" s="60">
        <f>'متره ابنیه'!V4315</f>
        <v>52000</v>
      </c>
      <c r="E278" s="94" t="e">
        <f>VLOOKUP(A278,'متره ابنیه'!A:K,9,FALSE)</f>
        <v>#N/A</v>
      </c>
      <c r="F278" s="97">
        <f t="shared" si="10"/>
        <v>0</v>
      </c>
      <c r="G278" s="98"/>
    </row>
    <row r="279" spans="1:7" ht="48" thickBot="1">
      <c r="A279" s="60" t="str">
        <f>'متره ابنیه'!P4316</f>
        <v>060901</v>
      </c>
      <c r="B279" s="60" t="str">
        <f>'متره ابنیه'!T4316</f>
        <v>قالب‌بندي درز انبساط دربتن با قالب فلزي، با تمام وسايل لازم به استثناي كف‌سازي‌هاي بتني برحسب حجم درز.</v>
      </c>
      <c r="C279" s="60" t="str">
        <f>'متره ابنیه'!U4316</f>
        <v>دسيمتر مکعب</v>
      </c>
      <c r="D279" s="60">
        <f>'متره ابنیه'!V4316</f>
        <v>17700</v>
      </c>
      <c r="E279" s="94" t="e">
        <f>VLOOKUP(A279,'متره ابنیه'!A:K,9,FALSE)</f>
        <v>#N/A</v>
      </c>
      <c r="F279" s="97">
        <f t="shared" si="10"/>
        <v>0</v>
      </c>
      <c r="G279" s="98"/>
    </row>
    <row r="280" spans="1:7" ht="48" thickBot="1">
      <c r="A280" s="60" t="str">
        <f>'متره ابنیه'!P4317</f>
        <v>060902</v>
      </c>
      <c r="B280" s="60" t="str">
        <f>'متره ابنیه'!T4317</f>
        <v>تعبيه انواع درزكف سازي‌هاي بتني درموقع اجرا با قالب فلزي، با تمام وسايل لازم بدون پركردن آن برحسب حجم درز.</v>
      </c>
      <c r="C280" s="60" t="str">
        <f>'متره ابنیه'!U4317</f>
        <v>دسيمتر مکعب</v>
      </c>
      <c r="D280" s="60">
        <f>'متره ابنیه'!V4317</f>
        <v>12000</v>
      </c>
      <c r="E280" s="94" t="e">
        <f>VLOOKUP(A280,'متره ابنیه'!A:K,9,FALSE)</f>
        <v>#N/A</v>
      </c>
      <c r="F280" s="97">
        <f t="shared" si="10"/>
        <v>0</v>
      </c>
      <c r="G280" s="98"/>
    </row>
    <row r="281" spans="1:7" ht="63.75" thickBot="1">
      <c r="A281" s="60" t="str">
        <f>'متره ابنیه'!P4318</f>
        <v>060903</v>
      </c>
      <c r="B281" s="60" t="str">
        <f>'متره ابنیه'!T4318</f>
        <v>تهيه وسايل، ساخت قالب به منظور تعبيه بازشو (openning) و جايگذاري آن براي بتن‌ريزي و خارج کردن آن. اندازه‌گيري بر حسب سطح جانبي بتن محل باز شو.</v>
      </c>
      <c r="C281" s="60" t="str">
        <f>'متره ابنیه'!U4318</f>
        <v>مترمربع</v>
      </c>
      <c r="D281" s="60">
        <f>'متره ابنیه'!V4318</f>
        <v>197000</v>
      </c>
      <c r="E281" s="94" t="e">
        <f>VLOOKUP(A281,'متره ابنیه'!A:K,9,FALSE)</f>
        <v>#N/A</v>
      </c>
      <c r="F281" s="97">
        <f t="shared" si="10"/>
        <v>0</v>
      </c>
      <c r="G281" s="98"/>
    </row>
    <row r="282" spans="1:7" ht="32.25" thickBot="1">
      <c r="A282" s="60" t="str">
        <f>'متره ابنیه'!P4319</f>
        <v>060904</v>
      </c>
      <c r="B282" s="60" t="str">
        <f>'متره ابنیه'!T4319</f>
        <v>نصب نازل در قطعات بتني پيش‌ساخته براي کارهاي تصفيه آب.</v>
      </c>
      <c r="C282" s="60" t="str">
        <f>'متره ابنیه'!U4319</f>
        <v>عدد</v>
      </c>
      <c r="D282" s="60">
        <f>'متره ابنیه'!V4319</f>
        <v>5010</v>
      </c>
      <c r="E282" s="94" t="e">
        <f>VLOOKUP(A282,'متره ابنیه'!A:K,9,FALSE)</f>
        <v>#N/A</v>
      </c>
      <c r="F282" s="97">
        <f t="shared" si="10"/>
        <v>0</v>
      </c>
      <c r="G282" s="98"/>
    </row>
    <row r="283" spans="1:7" ht="63.75" thickBot="1">
      <c r="A283" s="60" t="str">
        <f>'متره ابنیه'!P4320</f>
        <v>061001</v>
      </c>
      <c r="B283" s="60" t="str">
        <f>'متره ابنیه'!T4320</f>
        <v>قالب‌بندي با استفاده از قالب فلزي، پشت بند، چوب‌بست، داربست، سکوها و تمام تجهيزات لازم براي قالب‌هاي لغزنده قايم، با سطح مقطع ثابت.</v>
      </c>
      <c r="C283" s="60" t="str">
        <f>'متره ابنیه'!U4320</f>
        <v>مترمربع</v>
      </c>
      <c r="D283" s="60">
        <f>'متره ابنیه'!V4320</f>
        <v>204000</v>
      </c>
      <c r="E283" s="94" t="e">
        <f>VLOOKUP(A283,'متره ابنیه'!A:K,9,FALSE)</f>
        <v>#N/A</v>
      </c>
      <c r="F283" s="97">
        <f t="shared" si="10"/>
        <v>0</v>
      </c>
      <c r="G283" s="98"/>
    </row>
    <row r="284" spans="1:7" ht="63.75" thickBot="1">
      <c r="A284" s="60" t="str">
        <f>'متره ابنیه'!P4321</f>
        <v>061002</v>
      </c>
      <c r="B284" s="60" t="str">
        <f>'متره ابنیه'!T4321</f>
        <v>قالب‌بندي با استفاده از قالب فلزي، پشت بند، چوب‌بست و داربست و سكوها و تمام تجهيزات لازم براي قالب لغزنده قايم در صورتي كه سطح مقطع سازه متغير باشد.</v>
      </c>
      <c r="C284" s="60" t="str">
        <f>'متره ابنیه'!U4321</f>
        <v>مترمربع</v>
      </c>
      <c r="D284" s="60">
        <f>'متره ابنیه'!V4321</f>
        <v>0</v>
      </c>
      <c r="E284" s="94" t="e">
        <f>VLOOKUP(A284,'متره ابنیه'!A:K,9,FALSE)</f>
        <v>#N/A</v>
      </c>
      <c r="F284" s="97">
        <f t="shared" si="10"/>
        <v>0</v>
      </c>
      <c r="G284" s="98"/>
    </row>
    <row r="285" spans="1:7" ht="48" thickBot="1">
      <c r="A285" s="60" t="str">
        <f>'متره ابنیه'!P4322</f>
        <v>061003</v>
      </c>
      <c r="B285" s="60" t="str">
        <f>'متره ابنیه'!T4322</f>
        <v>اضافه بها به رديف‌هاي قالب‌بندي ديوارها در صورتي‌که قالب به شکل هرمي يا مخروطي در سيلوها، تصفيه‌خانه‌ها و مانند آن‌ها اجرا شود.</v>
      </c>
      <c r="C285" s="60" t="str">
        <f>'متره ابنیه'!U4322</f>
        <v>مترمربع</v>
      </c>
      <c r="D285" s="60">
        <f>'متره ابنیه'!V4322</f>
        <v>78800</v>
      </c>
      <c r="E285" s="94" t="e">
        <f>VLOOKUP(A285,'متره ابنیه'!A:K,9,FALSE)</f>
        <v>#N/A</v>
      </c>
      <c r="F285" s="97">
        <f t="shared" si="10"/>
        <v>0</v>
      </c>
      <c r="G285" s="98"/>
    </row>
    <row r="286" spans="1:7" ht="24" thickBot="1">
      <c r="A286" s="60" t="str">
        <f>'متره ابنیه'!P4323</f>
        <v>061004</v>
      </c>
      <c r="B286" s="60" t="str">
        <f>'متره ابنیه'!T4323</f>
        <v>قالب فلزی</v>
      </c>
      <c r="C286" s="60" t="str">
        <f>'متره ابنیه'!U4323</f>
        <v>مترمربع</v>
      </c>
      <c r="D286" s="60">
        <f>'متره ابنیه'!V4323</f>
        <v>10000</v>
      </c>
      <c r="E286" s="94" t="e">
        <f>VLOOKUP(A286,'متره ابنیه'!A:K,9,FALSE)</f>
        <v>#N/A</v>
      </c>
      <c r="F286" s="97">
        <f t="shared" si="10"/>
        <v>0</v>
      </c>
      <c r="G286" s="98" t="s">
        <v>511</v>
      </c>
    </row>
    <row r="287" spans="1:7" ht="24" thickBot="1">
      <c r="A287" s="60" t="str">
        <f>'متره ابنیه'!P4324</f>
        <v>061005</v>
      </c>
      <c r="B287" s="60" t="str">
        <f>'متره ابنیه'!T4324</f>
        <v>قالب فلزی 1</v>
      </c>
      <c r="C287" s="60" t="str">
        <f>'متره ابنیه'!U4324</f>
        <v>مترمربع</v>
      </c>
      <c r="D287" s="60">
        <f>'متره ابنیه'!V4324</f>
        <v>10000</v>
      </c>
      <c r="E287" s="94" t="e">
        <f>VLOOKUP(A287,'متره ابنیه'!A:K,9,FALSE)</f>
        <v>#N/A</v>
      </c>
      <c r="F287" s="97">
        <f t="shared" si="10"/>
        <v>0</v>
      </c>
      <c r="G287" s="98" t="s">
        <v>511</v>
      </c>
    </row>
    <row r="288" spans="1:7" ht="24" thickBot="1">
      <c r="A288" s="60" t="str">
        <f>'متره ابنیه'!P4325</f>
        <v>061006</v>
      </c>
      <c r="B288" s="60" t="str">
        <f>'متره ابنیه'!T4325</f>
        <v>قالب فلزی 2</v>
      </c>
      <c r="C288" s="60" t="str">
        <f>'متره ابنیه'!U4325</f>
        <v>مترمربع</v>
      </c>
      <c r="D288" s="60">
        <f>'متره ابنیه'!V4325</f>
        <v>10000</v>
      </c>
      <c r="E288" s="94">
        <f>VLOOKUP(A288,'متره ابنیه'!A:K,9,FALSE)</f>
        <v>1</v>
      </c>
      <c r="F288" s="97">
        <f t="shared" si="10"/>
        <v>10000</v>
      </c>
      <c r="G288" s="98" t="s">
        <v>511</v>
      </c>
    </row>
    <row r="289" spans="1:7" s="27" customFormat="1" ht="38.25" customHeight="1" thickBot="1">
      <c r="A289" s="677" t="s">
        <v>659</v>
      </c>
      <c r="B289" s="678"/>
      <c r="C289" s="678"/>
      <c r="D289" s="678"/>
      <c r="E289" s="679"/>
      <c r="F289" s="115">
        <f>SUM(F250:F285)</f>
        <v>13387500</v>
      </c>
      <c r="G289" s="108" t="s">
        <v>77</v>
      </c>
    </row>
    <row r="290" spans="1:7" s="27" customFormat="1" ht="38.25" customHeight="1" thickBot="1">
      <c r="A290" s="677" t="s">
        <v>660</v>
      </c>
      <c r="B290" s="678"/>
      <c r="C290" s="678"/>
      <c r="D290" s="678"/>
      <c r="E290" s="679"/>
      <c r="F290" s="101">
        <f>SUM(F286:F288)</f>
        <v>10000</v>
      </c>
      <c r="G290" s="102" t="s">
        <v>77</v>
      </c>
    </row>
    <row r="291" spans="1:7" s="26" customFormat="1" ht="37.5" customHeight="1" thickBot="1">
      <c r="A291" s="680" t="s">
        <v>4</v>
      </c>
      <c r="B291" s="681"/>
      <c r="C291" s="681"/>
      <c r="D291" s="681"/>
      <c r="E291" s="681"/>
      <c r="F291" s="682"/>
      <c r="G291" s="683"/>
    </row>
    <row r="292" spans="1:7" ht="48" thickBot="1">
      <c r="A292" s="60" t="str">
        <f>'متره ابنیه'!P4326</f>
        <v>070101</v>
      </c>
      <c r="B292" s="60" t="str">
        <f>'متره ابنیه'!T4326</f>
        <v>تهيه، بريدن، خم كردن و كار گذاشتن ميل گرد ساده به قطر تا 10 ميلي‌متر، براي بتن مسلح با سيم پيچي لازم.</v>
      </c>
      <c r="C292" s="60" t="str">
        <f>'متره ابنیه'!U4326</f>
        <v>کيلوگرم</v>
      </c>
      <c r="D292" s="60">
        <f>'متره ابنیه'!V4326</f>
        <v>23500</v>
      </c>
      <c r="E292" s="94">
        <f>VLOOKUP(A292,'متره ابنیه'!A:K,9,FALSE)</f>
        <v>2500</v>
      </c>
      <c r="F292" s="97">
        <f t="shared" si="9"/>
        <v>58750000</v>
      </c>
      <c r="G292" s="98"/>
    </row>
    <row r="293" spans="1:7" ht="48" thickBot="1">
      <c r="A293" s="60" t="str">
        <f>'متره ابنیه'!P4327</f>
        <v>070102</v>
      </c>
      <c r="B293" s="60" t="str">
        <f>'متره ابنیه'!T4327</f>
        <v>تهيه، بريدن، خم كردن و كار گذاشتن ميل گرد ساده به قطر 12 تا 18 ميلي‌متر براي بتن مسلح با سيم پيچي لازم.</v>
      </c>
      <c r="C293" s="60" t="str">
        <f>'متره ابنیه'!U4327</f>
        <v>کيلوگرم</v>
      </c>
      <c r="D293" s="60">
        <f>'متره ابنیه'!V4327</f>
        <v>20700</v>
      </c>
      <c r="E293" s="94" t="e">
        <f>VLOOKUP(A293,'متره ابنیه'!A:K,9,FALSE)</f>
        <v>#N/A</v>
      </c>
      <c r="F293" s="97">
        <f t="shared" ref="F293:F320" si="11">IF(ISNA(E293*D293),0,ROUND((E293*D293),0))</f>
        <v>0</v>
      </c>
      <c r="G293" s="98"/>
    </row>
    <row r="294" spans="1:7" ht="48" thickBot="1">
      <c r="A294" s="60" t="str">
        <f>'متره ابنیه'!P4328</f>
        <v>070103</v>
      </c>
      <c r="B294" s="60" t="str">
        <f>'متره ابنیه'!T4328</f>
        <v>تهيه، بريدن، خم كردن و كار گذاشتن ميل گرد ساده به قطر20 و بيش از 20 ميلي‌متر براي بتن مسلح با سيم پيچي لازم.</v>
      </c>
      <c r="C294" s="60" t="str">
        <f>'متره ابنیه'!U4328</f>
        <v>کيلوگرم</v>
      </c>
      <c r="D294" s="60">
        <f>'متره ابنیه'!V4328</f>
        <v>19500</v>
      </c>
      <c r="E294" s="94" t="e">
        <f>VLOOKUP(A294,'متره ابنیه'!A:K,9,FALSE)</f>
        <v>#N/A</v>
      </c>
      <c r="F294" s="97">
        <f t="shared" si="11"/>
        <v>0</v>
      </c>
      <c r="G294" s="98"/>
    </row>
    <row r="295" spans="1:7" ht="48" thickBot="1">
      <c r="A295" s="60" t="str">
        <f>'متره ابنیه'!P4329</f>
        <v>070201</v>
      </c>
      <c r="B295" s="60" t="str">
        <f>'متره ابنیه'!T4329</f>
        <v>تهيه، بريدن، خم كردن و كار گذاشتن ميل گرد آجدار از نوع AII به قطر تا 10 ميلي‌متر، براي بتن مسلح با سيم پيچي لازم .</v>
      </c>
      <c r="C295" s="60" t="str">
        <f>'متره ابنیه'!U4329</f>
        <v>کيلوگرم</v>
      </c>
      <c r="D295" s="60">
        <f>'متره ابنیه'!V4329</f>
        <v>22300</v>
      </c>
      <c r="E295" s="94" t="e">
        <f>VLOOKUP(A295,'متره ابنیه'!A:K,9,FALSE)</f>
        <v>#N/A</v>
      </c>
      <c r="F295" s="97">
        <f t="shared" si="11"/>
        <v>0</v>
      </c>
      <c r="G295" s="98"/>
    </row>
    <row r="296" spans="1:7" ht="48" thickBot="1">
      <c r="A296" s="60" t="str">
        <f>'متره ابنیه'!P4330</f>
        <v>070202</v>
      </c>
      <c r="B296" s="60" t="str">
        <f>'متره ابنیه'!T4330</f>
        <v>تهيه، بريدن، خم كردن و كار گذاشتن ميل گرد آجدار از نوع AII به قطر 12 تا 18 ميلي‌متر، براي بتن مسلح با سيم پيچي لازم.</v>
      </c>
      <c r="C296" s="60" t="str">
        <f>'متره ابنیه'!U4330</f>
        <v>کيلوگرم</v>
      </c>
      <c r="D296" s="60">
        <f>'متره ابنیه'!V4330</f>
        <v>16500</v>
      </c>
      <c r="E296" s="94" t="e">
        <f>VLOOKUP(A296,'متره ابنیه'!A:K,9,FALSE)</f>
        <v>#N/A</v>
      </c>
      <c r="F296" s="97">
        <f t="shared" si="11"/>
        <v>0</v>
      </c>
      <c r="G296" s="98"/>
    </row>
    <row r="297" spans="1:7" ht="48" thickBot="1">
      <c r="A297" s="60" t="str">
        <f>'متره ابنیه'!P4331</f>
        <v>070203</v>
      </c>
      <c r="B297" s="60" t="str">
        <f>'متره ابنیه'!T4331</f>
        <v>تهيه، بريدن، خم كردن و كار گذاشتن ميل گرد آجدار از نوع AII به قطر20 و بيش از20 ميلي‌متر، براي بتن مسلح با سيم پيچي لازم.</v>
      </c>
      <c r="C297" s="60" t="str">
        <f>'متره ابنیه'!U4331</f>
        <v>کيلوگرم</v>
      </c>
      <c r="D297" s="60">
        <f>'متره ابنیه'!V4331</f>
        <v>15200</v>
      </c>
      <c r="E297" s="94" t="e">
        <f>VLOOKUP(A297,'متره ابنیه'!A:K,9,FALSE)</f>
        <v>#N/A</v>
      </c>
      <c r="F297" s="97">
        <f t="shared" si="11"/>
        <v>0</v>
      </c>
      <c r="G297" s="98"/>
    </row>
    <row r="298" spans="1:7" ht="48" thickBot="1">
      <c r="A298" s="60" t="str">
        <f>'متره ابنیه'!P4332</f>
        <v>070204</v>
      </c>
      <c r="B298" s="60" t="str">
        <f>'متره ابنیه'!T4332</f>
        <v>تهيه، بريدن، خم كردن و كار گذاشتن ميل گردآجدار از نوع AIII به قطر تا10 ميلي‌متر، براي بتن مسلح با سيم پيچي لازم .</v>
      </c>
      <c r="C298" s="60" t="str">
        <f>'متره ابنیه'!U4332</f>
        <v>کيلوگرم</v>
      </c>
      <c r="D298" s="60">
        <f>'متره ابنیه'!V4332</f>
        <v>22500</v>
      </c>
      <c r="E298" s="94" t="e">
        <f>VLOOKUP(A298,'متره ابنیه'!A:K,9,FALSE)</f>
        <v>#N/A</v>
      </c>
      <c r="F298" s="97">
        <f t="shared" si="11"/>
        <v>0</v>
      </c>
      <c r="G298" s="98"/>
    </row>
    <row r="299" spans="1:7" ht="48" thickBot="1">
      <c r="A299" s="60" t="str">
        <f>'متره ابنیه'!P4333</f>
        <v>070205</v>
      </c>
      <c r="B299" s="60" t="str">
        <f>'متره ابنیه'!T4333</f>
        <v>تهيه، بريدن، خم كردن و كار گذاشتن ميل گردآجدار از نوع AIII به قطر 12 تا 18 ميلي‌متر، براي بتن مسلح با سيم پيچي لازم .</v>
      </c>
      <c r="C299" s="60" t="str">
        <f>'متره ابنیه'!U4333</f>
        <v>کيلوگرم</v>
      </c>
      <c r="D299" s="60">
        <f>'متره ابنیه'!V4333</f>
        <v>16600</v>
      </c>
      <c r="E299" s="94" t="e">
        <f>VLOOKUP(A299,'متره ابنیه'!A:K,9,FALSE)</f>
        <v>#N/A</v>
      </c>
      <c r="F299" s="97">
        <f t="shared" si="11"/>
        <v>0</v>
      </c>
      <c r="G299" s="98"/>
    </row>
    <row r="300" spans="1:7" ht="48" thickBot="1">
      <c r="A300" s="60" t="str">
        <f>'متره ابنیه'!P4334</f>
        <v>070206</v>
      </c>
      <c r="B300" s="60" t="str">
        <f>'متره ابنیه'!T4334</f>
        <v>تهيه، بريدن، خم كردن و كار گذاشتن ميل گردآجدار از نوع AIII به قطر20 و بيش از20 ميلي‌متر، براي بتن مسلح با سيم پيچي لازم .</v>
      </c>
      <c r="C300" s="60" t="str">
        <f>'متره ابنیه'!U4334</f>
        <v>کيلوگرم</v>
      </c>
      <c r="D300" s="60">
        <f>'متره ابنیه'!V4334</f>
        <v>15300</v>
      </c>
      <c r="E300" s="94" t="e">
        <f>VLOOKUP(A300,'متره ابنیه'!A:K,9,FALSE)</f>
        <v>#N/A</v>
      </c>
      <c r="F300" s="97">
        <f t="shared" si="11"/>
        <v>0</v>
      </c>
      <c r="G300" s="98"/>
    </row>
    <row r="301" spans="1:7" ht="48" thickBot="1">
      <c r="A301" s="60" t="str">
        <f>'متره ابنیه'!P4335</f>
        <v>070208</v>
      </c>
      <c r="B301" s="60" t="str">
        <f>'متره ابنیه'!T4335</f>
        <v>تهيه، بريدن، خم كردن و كار گذاشتن ميل گردآجدار از نوع A4 به قطر14 تا 18 ميلي‌متر، براي بتن مسلح با سيم پيچي لازم .</v>
      </c>
      <c r="C301" s="60" t="str">
        <f>'متره ابنیه'!U4335</f>
        <v>کيلوگرم</v>
      </c>
      <c r="D301" s="60">
        <f>'متره ابنیه'!V4335</f>
        <v>18900</v>
      </c>
      <c r="E301" s="94" t="e">
        <f>VLOOKUP(A301,'متره ابنیه'!A:K,9,FALSE)</f>
        <v>#N/A</v>
      </c>
      <c r="F301" s="97">
        <f t="shared" si="11"/>
        <v>0</v>
      </c>
      <c r="G301" s="98"/>
    </row>
    <row r="302" spans="1:7" ht="48" thickBot="1">
      <c r="A302" s="60" t="str">
        <f>'متره ابنیه'!P4336</f>
        <v>070209</v>
      </c>
      <c r="B302" s="60" t="str">
        <f>'متره ابنیه'!T4336</f>
        <v>تهيه، بريدن، خم كردن و كار گذاشتن ميل گردآجدار از نوع A4 به قطر20 و بيش از20 ميلي‌متر، براي بتن مسلح با سيم پيچي لازم .</v>
      </c>
      <c r="C302" s="60" t="str">
        <f>'متره ابنیه'!U4336</f>
        <v>کيلوگرم</v>
      </c>
      <c r="D302" s="60">
        <f>'متره ابنیه'!V4336</f>
        <v>17400</v>
      </c>
      <c r="E302" s="94" t="e">
        <f>VLOOKUP(A302,'متره ابنیه'!A:K,9,FALSE)</f>
        <v>#N/A</v>
      </c>
      <c r="F302" s="97">
        <f t="shared" si="11"/>
        <v>0</v>
      </c>
      <c r="G302" s="98"/>
    </row>
    <row r="303" spans="1:7" ht="48" thickBot="1">
      <c r="A303" s="60" t="str">
        <f>'متره ابنیه'!P4337</f>
        <v>070301</v>
      </c>
      <c r="B303" s="60" t="str">
        <f>'متره ابنیه'!T4337</f>
        <v>اضافه بهاي مصرف ميل گرد، وقتي به صورت خرپا در تيرچه‌هاي پيش ساخته سقف سبك بتني مصرف شود.</v>
      </c>
      <c r="C303" s="60" t="str">
        <f>'متره ابنیه'!U4337</f>
        <v>کيلوگرم</v>
      </c>
      <c r="D303" s="60">
        <f>'متره ابنیه'!V4337</f>
        <v>725</v>
      </c>
      <c r="E303" s="94" t="e">
        <f>VLOOKUP(A303,'متره ابنیه'!A:K,9,FALSE)</f>
        <v>#N/A</v>
      </c>
      <c r="F303" s="97">
        <f t="shared" si="11"/>
        <v>0</v>
      </c>
      <c r="G303" s="98"/>
    </row>
    <row r="304" spans="1:7" ht="63.75" thickBot="1">
      <c r="A304" s="60" t="str">
        <f>'متره ابنیه'!P4338</f>
        <v>070302</v>
      </c>
      <c r="B304" s="60" t="str">
        <f>'متره ابنیه'!T4338</f>
        <v>تهيه و اجراي ميل‌گرد، سپري، ناوداني يا نبشي ، مقاطع ساخته شدهاز ورق یا سایر موارد مشابه در ديوارهاي بنايي غير باربر براي مهار ديوار به ستون‌ها يا تير.</v>
      </c>
      <c r="C304" s="60" t="str">
        <f>'متره ابنیه'!U4338</f>
        <v>کيلوگرم</v>
      </c>
      <c r="D304" s="60">
        <f>'متره ابنیه'!V4338</f>
        <v>21000</v>
      </c>
      <c r="E304" s="94" t="e">
        <f>VLOOKUP(A304,'متره ابنیه'!A:K,9,FALSE)</f>
        <v>#N/A</v>
      </c>
      <c r="F304" s="97">
        <f t="shared" si="11"/>
        <v>0</v>
      </c>
      <c r="G304" s="98"/>
    </row>
    <row r="305" spans="1:7" ht="63.75" thickBot="1">
      <c r="A305" s="60" t="str">
        <f>'متره ابنیه'!P4339</f>
        <v>070501</v>
      </c>
      <c r="B305" s="60" t="str">
        <f>'متره ابنیه'!T4339</f>
        <v>اضافه بها به رديف‌هاي ميل‌گرد، چنانچه عمليات پايين تراز آب‌هاي زيرزميني انجام شود و آبكشي با تلمبه موتوري در حين اجراي كار ضروري باشد.</v>
      </c>
      <c r="C305" s="60" t="str">
        <f>'متره ابنیه'!U4339</f>
        <v>کيلوگرم</v>
      </c>
      <c r="D305" s="60">
        <f>'متره ابنیه'!V4339</f>
        <v>1540</v>
      </c>
      <c r="E305" s="94" t="e">
        <f>VLOOKUP(A305,'متره ابنیه'!A:K,9,FALSE)</f>
        <v>#N/A</v>
      </c>
      <c r="F305" s="97">
        <f t="shared" si="11"/>
        <v>0</v>
      </c>
      <c r="G305" s="98"/>
    </row>
    <row r="306" spans="1:7" ht="24" thickBot="1">
      <c r="A306" s="60" t="str">
        <f>'متره ابنیه'!P4340</f>
        <v>070601</v>
      </c>
      <c r="B306" s="60" t="str">
        <f>'متره ابنیه'!T4340</f>
        <v>تهيه و نصب ميل مهار با جوشكاري لازم.</v>
      </c>
      <c r="C306" s="60" t="str">
        <f>'متره ابنیه'!U4340</f>
        <v>کيلوگرم</v>
      </c>
      <c r="D306" s="60">
        <f>'متره ابنیه'!V4340</f>
        <v>31300</v>
      </c>
      <c r="E306" s="94" t="e">
        <f>VLOOKUP(A306,'متره ابنیه'!A:K,9,FALSE)</f>
        <v>#N/A</v>
      </c>
      <c r="F306" s="97">
        <f t="shared" si="11"/>
        <v>0</v>
      </c>
      <c r="G306" s="98"/>
    </row>
    <row r="307" spans="1:7" ht="24" thickBot="1">
      <c r="A307" s="60" t="str">
        <f>'متره ابنیه'!P4341</f>
        <v>070602</v>
      </c>
      <c r="B307" s="60" t="str">
        <f>'متره ابنیه'!T4341</f>
        <v>تهيه و نصب ميل مهار با پيچ و مهره.</v>
      </c>
      <c r="C307" s="60" t="str">
        <f>'متره ابنیه'!U4341</f>
        <v>کيلوگرم</v>
      </c>
      <c r="D307" s="60">
        <f>'متره ابنیه'!V4341</f>
        <v>43800</v>
      </c>
      <c r="E307" s="94" t="e">
        <f>VLOOKUP(A307,'متره ابنیه'!A:K,9,FALSE)</f>
        <v>#N/A</v>
      </c>
      <c r="F307" s="97">
        <f t="shared" si="11"/>
        <v>0</v>
      </c>
      <c r="G307" s="98"/>
    </row>
    <row r="308" spans="1:7" ht="48" thickBot="1">
      <c r="A308" s="60" t="str">
        <f>'متره ابنیه'!P4342</f>
        <v>070603</v>
      </c>
      <c r="B308" s="60" t="str">
        <f>'متره ابنیه'!T4342</f>
        <v>تهيه، ساخت و نصب، ميل مهار دنده شده (بولت) از هر نوع ميل گرد، با پيچ و مهره مربوط و كارگذاري در محل‌هاي لازم، قبل از بتن‌ريزي.</v>
      </c>
      <c r="C308" s="60" t="str">
        <f>'متره ابنیه'!U4342</f>
        <v>کيلوگرم</v>
      </c>
      <c r="D308" s="60">
        <f>'متره ابنیه'!V4342</f>
        <v>40800</v>
      </c>
      <c r="E308" s="94" t="e">
        <f>VLOOKUP(A308,'متره ابنیه'!A:K,9,FALSE)</f>
        <v>#N/A</v>
      </c>
      <c r="F308" s="97">
        <f t="shared" si="11"/>
        <v>0</v>
      </c>
      <c r="G308" s="98"/>
    </row>
    <row r="309" spans="1:7" ht="32.25" thickBot="1">
      <c r="A309" s="60" t="str">
        <f>'متره ابنیه'!P4343</f>
        <v>070604</v>
      </c>
      <c r="B309" s="60" t="str">
        <f>'متره ابنیه'!T4343</f>
        <v>تهيه مصالح و وسايل و اجرا ي بست به‌وسيله تپانچه.</v>
      </c>
      <c r="C309" s="60" t="str">
        <f>'متره ابنیه'!U4343</f>
        <v>عدد</v>
      </c>
      <c r="D309" s="60">
        <f>'متره ابنیه'!V4343</f>
        <v>13300</v>
      </c>
      <c r="E309" s="94" t="e">
        <f>VLOOKUP(A309,'متره ابنیه'!A:K,9,FALSE)</f>
        <v>#N/A</v>
      </c>
      <c r="F309" s="97">
        <f t="shared" si="11"/>
        <v>0</v>
      </c>
      <c r="G309" s="98"/>
    </row>
    <row r="310" spans="1:7" ht="32.25" thickBot="1">
      <c r="A310" s="60" t="str">
        <f>'متره ابنیه'!P4344</f>
        <v>070605</v>
      </c>
      <c r="B310" s="60" t="str">
        <f>'متره ابنیه'!T4344</f>
        <v>تهيه و نصب ميل مهار دو سر رزوه با مهره تا قطر 50 میلی متر.</v>
      </c>
      <c r="C310" s="60" t="str">
        <f>'متره ابنیه'!U4344</f>
        <v>کيلوگرم</v>
      </c>
      <c r="D310" s="60">
        <f>'متره ابنیه'!V4344</f>
        <v>56200</v>
      </c>
      <c r="E310" s="94" t="e">
        <f>VLOOKUP(A310,'متره ابنیه'!A:K,9,FALSE)</f>
        <v>#N/A</v>
      </c>
      <c r="F310" s="97">
        <f t="shared" si="11"/>
        <v>0</v>
      </c>
      <c r="G310" s="106"/>
    </row>
    <row r="311" spans="1:7" ht="48" thickBot="1">
      <c r="A311" s="60" t="str">
        <f>'متره ابنیه'!P4345</f>
        <v>070606</v>
      </c>
      <c r="B311" s="60" t="str">
        <f>'متره ابنیه'!T4345</f>
        <v>تهيه و نصب انکربولت، ميل‌مهار و استاد (stud bolt) با مهره مربوط از فولاد ST52 تا ST90 تا قطر 50 میلی متر.</v>
      </c>
      <c r="C311" s="60" t="str">
        <f>'متره ابنیه'!U4345</f>
        <v>کيلوگرم</v>
      </c>
      <c r="D311" s="60">
        <f>'متره ابنیه'!V4345</f>
        <v>38600</v>
      </c>
      <c r="E311" s="94" t="e">
        <f>VLOOKUP(A311,'متره ابنیه'!A:K,9,FALSE)</f>
        <v>#N/A</v>
      </c>
      <c r="F311" s="97">
        <f t="shared" si="11"/>
        <v>0</v>
      </c>
      <c r="G311" s="106"/>
    </row>
    <row r="312" spans="1:7" ht="32.25" thickBot="1">
      <c r="A312" s="60" t="str">
        <f>'متره ابنیه'!P4346</f>
        <v>070607</v>
      </c>
      <c r="B312" s="60" t="str">
        <f>'متره ابنیه'!T4346</f>
        <v>اضافه بها به رديف‌هاي 070605 و 070606 در صورتي که قطر بولت بيش از 50 ميلي‌متر باشد.</v>
      </c>
      <c r="C312" s="60" t="str">
        <f>'متره ابنیه'!U4346</f>
        <v>کيلوگرم</v>
      </c>
      <c r="D312" s="60">
        <f>'متره ابنیه'!V4346</f>
        <v>2610</v>
      </c>
      <c r="E312" s="94" t="e">
        <f>VLOOKUP(A312,'متره ابنیه'!A:K,9,FALSE)</f>
        <v>#N/A</v>
      </c>
      <c r="F312" s="97">
        <f t="shared" si="11"/>
        <v>0</v>
      </c>
      <c r="G312" s="106"/>
    </row>
    <row r="313" spans="1:7" ht="24" thickBot="1">
      <c r="A313" s="60" t="str">
        <f>'متره ابنیه'!P4347</f>
        <v>070701</v>
      </c>
      <c r="B313" s="60" t="str">
        <f>'متره ابنیه'!T4347</f>
        <v>تهيه كابل ساده براي اجراي مهار تنيده.</v>
      </c>
      <c r="C313" s="60" t="str">
        <f>'متره ابنیه'!U4347</f>
        <v>کيلوگرم</v>
      </c>
      <c r="D313" s="60">
        <f>'متره ابنیه'!V4347</f>
        <v>25600</v>
      </c>
      <c r="E313" s="94" t="e">
        <f>VLOOKUP(A313,'متره ابنیه'!A:K,9,FALSE)</f>
        <v>#N/A</v>
      </c>
      <c r="F313" s="97">
        <f t="shared" si="11"/>
        <v>0</v>
      </c>
      <c r="G313" s="106"/>
    </row>
    <row r="314" spans="1:7" ht="24" thickBot="1">
      <c r="A314" s="60" t="str">
        <f>'متره ابنیه'!P4348</f>
        <v>070702</v>
      </c>
      <c r="B314" s="60" t="str">
        <f>'متره ابنیه'!T4348</f>
        <v>تهيه كابل روكش دار براي اجراي مهار تنيده.</v>
      </c>
      <c r="C314" s="60" t="str">
        <f>'متره ابنیه'!U4348</f>
        <v>کيلوگرم</v>
      </c>
      <c r="D314" s="60">
        <f>'متره ابنیه'!V4348</f>
        <v>32000</v>
      </c>
      <c r="E314" s="94" t="e">
        <f>VLOOKUP(A314,'متره ابنیه'!A:K,9,FALSE)</f>
        <v>#N/A</v>
      </c>
      <c r="F314" s="97">
        <f t="shared" si="11"/>
        <v>0</v>
      </c>
      <c r="G314" s="106"/>
    </row>
    <row r="315" spans="1:7" ht="32.25" thickBot="1">
      <c r="A315" s="60" t="str">
        <f>'متره ابنیه'!P4349</f>
        <v>070703</v>
      </c>
      <c r="B315" s="60" t="str">
        <f>'متره ابنیه'!T4349</f>
        <v>اجراي عمليات كشش مهار ناتنيده (ميل مهار) به ازاي هر مهار.</v>
      </c>
      <c r="C315" s="60" t="str">
        <f>'متره ابنیه'!U4349</f>
        <v>عدد</v>
      </c>
      <c r="D315" s="60">
        <f>'متره ابنیه'!V4349</f>
        <v>1980000</v>
      </c>
      <c r="E315" s="94" t="e">
        <f>VLOOKUP(A315,'متره ابنیه'!A:K,9,FALSE)</f>
        <v>#N/A</v>
      </c>
      <c r="F315" s="97">
        <f t="shared" si="11"/>
        <v>0</v>
      </c>
      <c r="G315" s="100"/>
    </row>
    <row r="316" spans="1:7" ht="32.25" thickBot="1">
      <c r="A316" s="60" t="str">
        <f>'متره ابنیه'!P4350</f>
        <v>070704</v>
      </c>
      <c r="B316" s="60" t="str">
        <f>'متره ابنیه'!T4350</f>
        <v>اجراي عمليات كشش مهار تنيده دو رشته اي به ازاي هر مهار.</v>
      </c>
      <c r="C316" s="60" t="str">
        <f>'متره ابنیه'!U4350</f>
        <v>عدد</v>
      </c>
      <c r="D316" s="60">
        <f>'متره ابنیه'!V4350</f>
        <v>1980000</v>
      </c>
      <c r="E316" s="94" t="e">
        <f>VLOOKUP(A316,'متره ابنیه'!A:K,9,FALSE)</f>
        <v>#N/A</v>
      </c>
      <c r="F316" s="97">
        <f t="shared" si="11"/>
        <v>0</v>
      </c>
      <c r="G316" s="100"/>
    </row>
    <row r="317" spans="1:7" ht="48" thickBot="1">
      <c r="A317" s="60" t="str">
        <f>'متره ابنیه'!P4351</f>
        <v>070705</v>
      </c>
      <c r="B317" s="60" t="str">
        <f>'متره ابنیه'!T4351</f>
        <v>اضافه بها به رديف 070704 به ازاي هر رشته كابل مازاد بر دو رشته كه در مهار تنيده افزوده مي شود تا 5 رشته.</v>
      </c>
      <c r="C317" s="60" t="str">
        <f>'متره ابنیه'!U4351</f>
        <v>رشته</v>
      </c>
      <c r="D317" s="60">
        <f>'متره ابنیه'!V4351</f>
        <v>200000</v>
      </c>
      <c r="E317" s="94" t="e">
        <f>VLOOKUP(A317,'متره ابنیه'!A:K,9,FALSE)</f>
        <v>#N/A</v>
      </c>
      <c r="F317" s="97">
        <f t="shared" si="11"/>
        <v>0</v>
      </c>
      <c r="G317" s="100"/>
    </row>
    <row r="318" spans="1:7" ht="24" thickBot="1">
      <c r="A318" s="60" t="str">
        <f>'متره ابنیه'!P4352</f>
        <v>070706</v>
      </c>
      <c r="B318" s="60" t="str">
        <f>'متره ابنیه'!T4352</f>
        <v>میلگرد</v>
      </c>
      <c r="C318" s="60" t="str">
        <f>'متره ابنیه'!U4352</f>
        <v>كيلوگرم</v>
      </c>
      <c r="D318" s="60">
        <f>'متره ابنیه'!V4352</f>
        <v>1000</v>
      </c>
      <c r="E318" s="94" t="e">
        <f>VLOOKUP(A318,'متره ابنیه'!A:K,9,FALSE)</f>
        <v>#N/A</v>
      </c>
      <c r="F318" s="97">
        <f t="shared" si="11"/>
        <v>0</v>
      </c>
      <c r="G318" s="100" t="s">
        <v>511</v>
      </c>
    </row>
    <row r="319" spans="1:7" ht="24" thickBot="1">
      <c r="A319" s="60" t="str">
        <f>'متره ابنیه'!P4353</f>
        <v>070707</v>
      </c>
      <c r="B319" s="60" t="str">
        <f>'متره ابنیه'!T4353</f>
        <v>میلگرد 1</v>
      </c>
      <c r="C319" s="60" t="str">
        <f>'متره ابنیه'!U4353</f>
        <v>كيلوگرم</v>
      </c>
      <c r="D319" s="60">
        <f>'متره ابنیه'!V4353</f>
        <v>1001</v>
      </c>
      <c r="E319" s="94" t="e">
        <f>VLOOKUP(A319,'متره ابنیه'!A:K,9,FALSE)</f>
        <v>#N/A</v>
      </c>
      <c r="F319" s="97">
        <f t="shared" si="11"/>
        <v>0</v>
      </c>
      <c r="G319" s="100" t="s">
        <v>511</v>
      </c>
    </row>
    <row r="320" spans="1:7" ht="24" thickBot="1">
      <c r="A320" s="60" t="str">
        <f>'متره ابنیه'!P4354</f>
        <v>070708</v>
      </c>
      <c r="B320" s="60" t="str">
        <f>'متره ابنیه'!T4354</f>
        <v>میلگرد 2</v>
      </c>
      <c r="C320" s="60" t="str">
        <f>'متره ابنیه'!U4354</f>
        <v>كيلوگرم</v>
      </c>
      <c r="D320" s="60">
        <f>'متره ابنیه'!V4354</f>
        <v>1002</v>
      </c>
      <c r="E320" s="94">
        <f>VLOOKUP(A320,'متره ابنیه'!A:K,9,FALSE)</f>
        <v>1</v>
      </c>
      <c r="F320" s="97">
        <f t="shared" si="11"/>
        <v>1002</v>
      </c>
      <c r="G320" s="100" t="s">
        <v>511</v>
      </c>
    </row>
    <row r="321" spans="1:7" s="27" customFormat="1" ht="38.25" customHeight="1" thickBot="1">
      <c r="A321" s="677" t="s">
        <v>659</v>
      </c>
      <c r="B321" s="678"/>
      <c r="C321" s="678"/>
      <c r="D321" s="678"/>
      <c r="E321" s="679"/>
      <c r="F321" s="109">
        <f>SUM(F292:F317)</f>
        <v>58750000</v>
      </c>
      <c r="G321" s="110" t="s">
        <v>77</v>
      </c>
    </row>
    <row r="322" spans="1:7" s="27" customFormat="1" ht="38.25" customHeight="1" thickBot="1">
      <c r="A322" s="677" t="s">
        <v>660</v>
      </c>
      <c r="B322" s="678"/>
      <c r="C322" s="678"/>
      <c r="D322" s="678"/>
      <c r="E322" s="679"/>
      <c r="F322" s="101">
        <f>SUM(F318:F320)</f>
        <v>1002</v>
      </c>
      <c r="G322" s="102" t="s">
        <v>77</v>
      </c>
    </row>
    <row r="323" spans="1:7" s="26" customFormat="1" ht="37.5" customHeight="1" thickBot="1">
      <c r="A323" s="680" t="s">
        <v>5</v>
      </c>
      <c r="B323" s="681"/>
      <c r="C323" s="681"/>
      <c r="D323" s="681"/>
      <c r="E323" s="681"/>
      <c r="F323" s="682"/>
      <c r="G323" s="687"/>
    </row>
    <row r="324" spans="1:7" ht="48" thickBot="1">
      <c r="A324" s="60" t="str">
        <f>'متره ابنیه'!P4355</f>
        <v>080101</v>
      </c>
      <c r="B324" s="60" t="str">
        <f>'متره ابنیه'!T4355</f>
        <v>تهيه و اجراي بتن با شن و ماسه شسته طبيعي يا شكسته، با 100 كيلو گرم سيمان در متر مكعب بتن.</v>
      </c>
      <c r="C324" s="60" t="str">
        <f>'متره ابنیه'!U4355</f>
        <v>مترمکعب</v>
      </c>
      <c r="D324" s="60">
        <f>'متره ابنیه'!V4355</f>
        <v>774500</v>
      </c>
      <c r="E324" s="94">
        <f>VLOOKUP(A324,'متره ابنیه'!A:K,9,FALSE)</f>
        <v>330</v>
      </c>
      <c r="F324" s="97">
        <f t="shared" ref="F324:F368" si="12">IF(ISNA(E324*D324),0,ROUND((E324*D324),0))</f>
        <v>255585000</v>
      </c>
      <c r="G324" s="98"/>
    </row>
    <row r="325" spans="1:7" ht="48" thickBot="1">
      <c r="A325" s="60" t="str">
        <f>'متره ابنیه'!P4356</f>
        <v>080102</v>
      </c>
      <c r="B325" s="60" t="str">
        <f>'متره ابنیه'!T4356</f>
        <v>تهيه و اجراي بتن با شن و ماسه شسته طبيعي يا شكسته، با 150 كيلو گرم سيمان در متر مكعب بتن.</v>
      </c>
      <c r="C325" s="60" t="str">
        <f>'متره ابنیه'!U4356</f>
        <v>مترمکعب</v>
      </c>
      <c r="D325" s="60">
        <f>'متره ابنیه'!V4356</f>
        <v>824000</v>
      </c>
      <c r="E325" s="94" t="e">
        <f>VLOOKUP(A325,'متره ابنیه'!A:K,9,FALSE)</f>
        <v>#N/A</v>
      </c>
      <c r="F325" s="97">
        <f t="shared" ref="F325:F364" si="13">IF(ISNA(E325*D325),0,ROUND((E325*D325),0))</f>
        <v>0</v>
      </c>
      <c r="G325" s="98"/>
    </row>
    <row r="326" spans="1:7" ht="48" thickBot="1">
      <c r="A326" s="60" t="str">
        <f>'متره ابنیه'!P4357</f>
        <v>080103</v>
      </c>
      <c r="B326" s="60" t="str">
        <f>'متره ابنیه'!T4357</f>
        <v>تهيه و اجراي بتن با شن و ماسه شسته طبيعي يا شکسته با مقاومت فشاري مشخصه 12 مگاپاسكال.</v>
      </c>
      <c r="C326" s="60" t="str">
        <f>'متره ابنیه'!U4357</f>
        <v>مترمکعب</v>
      </c>
      <c r="D326" s="60">
        <f>'متره ابنیه'!V4357</f>
        <v>903000</v>
      </c>
      <c r="E326" s="94" t="e">
        <f>VLOOKUP(A326,'متره ابنیه'!A:K,9,FALSE)</f>
        <v>#N/A</v>
      </c>
      <c r="F326" s="97">
        <f t="shared" si="13"/>
        <v>0</v>
      </c>
      <c r="G326" s="98"/>
    </row>
    <row r="327" spans="1:7" ht="48" thickBot="1">
      <c r="A327" s="60" t="str">
        <f>'متره ابنیه'!P4358</f>
        <v>080104</v>
      </c>
      <c r="B327" s="60" t="str">
        <f>'متره ابنیه'!T4358</f>
        <v>تهيه و اجراي بتن با شن و ماسه شسته طبيعي يا شکسته با مقاومت فشاري مشخصه 16 مگاپاسكال.</v>
      </c>
      <c r="C327" s="60" t="str">
        <f>'متره ابنیه'!U4358</f>
        <v>مترمکعب</v>
      </c>
      <c r="D327" s="60">
        <f>'متره ابنیه'!V4358</f>
        <v>955500</v>
      </c>
      <c r="E327" s="94" t="e">
        <f>VLOOKUP(A327,'متره ابنیه'!A:K,9,FALSE)</f>
        <v>#N/A</v>
      </c>
      <c r="F327" s="97">
        <f t="shared" si="13"/>
        <v>0</v>
      </c>
      <c r="G327" s="98"/>
    </row>
    <row r="328" spans="1:7" ht="48" thickBot="1">
      <c r="A328" s="60" t="str">
        <f>'متره ابنیه'!P4359</f>
        <v>080105</v>
      </c>
      <c r="B328" s="60" t="str">
        <f>'متره ابنیه'!T4359</f>
        <v>تهيه و اجراي بتن با شن و ماسه شسته طبيعي يا شکسته با مقاومت فشاري مشخصه 20 مگاپاسكال.</v>
      </c>
      <c r="C328" s="60" t="str">
        <f>'متره ابنیه'!U4359</f>
        <v>مترمکعب</v>
      </c>
      <c r="D328" s="60">
        <f>'متره ابنیه'!V4359</f>
        <v>993500</v>
      </c>
      <c r="E328" s="94" t="e">
        <f>VLOOKUP(A328,'متره ابنیه'!A:K,9,FALSE)</f>
        <v>#N/A</v>
      </c>
      <c r="F328" s="97">
        <f t="shared" si="13"/>
        <v>0</v>
      </c>
      <c r="G328" s="98"/>
    </row>
    <row r="329" spans="1:7" ht="48" thickBot="1">
      <c r="A329" s="60" t="str">
        <f>'متره ابنیه'!P4360</f>
        <v>080106</v>
      </c>
      <c r="B329" s="60" t="str">
        <f>'متره ابنیه'!T4360</f>
        <v>تهيه و اجراي بتن با شن و ماسه شسته طبيعي يا شکسته با مقاومت فشاري مشخصه 25 مگاپاسكال.</v>
      </c>
      <c r="C329" s="60" t="str">
        <f>'متره ابنیه'!U4360</f>
        <v>مترمکعب</v>
      </c>
      <c r="D329" s="60">
        <f>'متره ابنیه'!V4360</f>
        <v>1046000</v>
      </c>
      <c r="E329" s="94" t="e">
        <f>VLOOKUP(A329,'متره ابنیه'!A:K,9,FALSE)</f>
        <v>#N/A</v>
      </c>
      <c r="F329" s="97">
        <f t="shared" si="13"/>
        <v>0</v>
      </c>
      <c r="G329" s="98"/>
    </row>
    <row r="330" spans="1:7" ht="48" thickBot="1">
      <c r="A330" s="60" t="str">
        <f>'متره ابنیه'!P4361</f>
        <v>080107</v>
      </c>
      <c r="B330" s="60" t="str">
        <f>'متره ابنیه'!T4361</f>
        <v>تهيه و اجراي بتن با شن و ماسه شسته طبيعي يا شکسته با مقاومت فشاري مشخصه 30 مگاپاسكال.</v>
      </c>
      <c r="C330" s="60" t="str">
        <f>'متره ابنیه'!U4361</f>
        <v>مترمکعب</v>
      </c>
      <c r="D330" s="60">
        <f>'متره ابنیه'!V4361</f>
        <v>1119000</v>
      </c>
      <c r="E330" s="94" t="e">
        <f>VLOOKUP(A330,'متره ابنیه'!A:K,9,FALSE)</f>
        <v>#N/A</v>
      </c>
      <c r="F330" s="97">
        <f t="shared" si="13"/>
        <v>0</v>
      </c>
      <c r="G330" s="98"/>
    </row>
    <row r="331" spans="1:7" ht="48" thickBot="1">
      <c r="A331" s="60" t="str">
        <f>'متره ابنیه'!P4362</f>
        <v>080108</v>
      </c>
      <c r="B331" s="60" t="str">
        <f>'متره ابنیه'!T4362</f>
        <v>تهيه و اجراي بتن با شن و ماسه شسته طبيعي يا شکسته با مقاومت فشاري مشخصه 35 مگاپاسكال.</v>
      </c>
      <c r="C331" s="60" t="str">
        <f>'متره ابنیه'!U4362</f>
        <v>مترمکعب</v>
      </c>
      <c r="D331" s="60">
        <f>'متره ابنیه'!V4362</f>
        <v>1196000</v>
      </c>
      <c r="E331" s="94" t="e">
        <f>VLOOKUP(A331,'متره ابنیه'!A:K,9,FALSE)</f>
        <v>#N/A</v>
      </c>
      <c r="F331" s="97">
        <f t="shared" si="13"/>
        <v>0</v>
      </c>
      <c r="G331" s="98"/>
    </row>
    <row r="332" spans="1:7" ht="48" thickBot="1">
      <c r="A332" s="60" t="str">
        <f>'متره ابنیه'!P4363</f>
        <v>080109</v>
      </c>
      <c r="B332" s="60" t="str">
        <f>'متره ابنیه'!T4363</f>
        <v>تهيه و اجراي بتن با شن و ماسه شسته طبيعي يا شکسته با مقاومت فشاري مشخصه 40 مگاپاسكال.</v>
      </c>
      <c r="C332" s="60" t="str">
        <f>'متره ابنیه'!U4363</f>
        <v>مترمکعب</v>
      </c>
      <c r="D332" s="60">
        <f>'متره ابنیه'!V4363</f>
        <v>1255000</v>
      </c>
      <c r="E332" s="94" t="e">
        <f>VLOOKUP(A332,'متره ابنیه'!A:K,9,FALSE)</f>
        <v>#N/A</v>
      </c>
      <c r="F332" s="97">
        <f t="shared" si="13"/>
        <v>0</v>
      </c>
      <c r="G332" s="98"/>
    </row>
    <row r="333" spans="1:7" ht="48" thickBot="1">
      <c r="A333" s="60" t="str">
        <f>'متره ابنیه'!P4364</f>
        <v>080110</v>
      </c>
      <c r="B333" s="60" t="str">
        <f>'متره ابنیه'!T4364</f>
        <v>تهيه و اجراي بتن با شن و ماسه شسته طبيعي يا شکسته با مقاومت فشاري مشخصه بيش از 40 مگاپاسكال.</v>
      </c>
      <c r="C333" s="60" t="str">
        <f>'متره ابنیه'!U4364</f>
        <v>مترمکعب</v>
      </c>
      <c r="D333" s="60">
        <f>'متره ابنیه'!V4364</f>
        <v>0</v>
      </c>
      <c r="E333" s="94" t="e">
        <f>VLOOKUP(A333,'متره ابنیه'!A:K,9,FALSE)</f>
        <v>#N/A</v>
      </c>
      <c r="F333" s="97">
        <f t="shared" si="13"/>
        <v>0</v>
      </c>
      <c r="G333" s="98"/>
    </row>
    <row r="334" spans="1:7" ht="48" thickBot="1">
      <c r="A334" s="60" t="str">
        <f>'متره ابنیه'!P4365</f>
        <v>080111</v>
      </c>
      <c r="B334" s="60" t="str">
        <f>'متره ابنیه'!T4365</f>
        <v>اضافه بها به رديف‌هاي 080101 تا 080110، در صورتي كه از سنگ شكسته كوهي استفاده شده باشد.</v>
      </c>
      <c r="C334" s="60" t="str">
        <f>'متره ابنیه'!U4365</f>
        <v>مترمکعب</v>
      </c>
      <c r="D334" s="60">
        <f>'متره ابنیه'!V4365</f>
        <v>0</v>
      </c>
      <c r="E334" s="94" t="e">
        <f>VLOOKUP(A334,'متره ابنیه'!A:K,9,FALSE)</f>
        <v>#N/A</v>
      </c>
      <c r="F334" s="97">
        <f t="shared" si="13"/>
        <v>0</v>
      </c>
      <c r="G334" s="98"/>
    </row>
    <row r="335" spans="1:7" ht="32.25" thickBot="1">
      <c r="A335" s="60" t="str">
        <f>'متره ابنیه'!P4366</f>
        <v>080201</v>
      </c>
      <c r="B335" s="60" t="str">
        <f>'متره ابنیه'!T4366</f>
        <v>تهيه و اجراي بتن سبك با پوكه معدني و 150 كيلوگرم سيمان در متر مكعب بتن.</v>
      </c>
      <c r="C335" s="60" t="str">
        <f>'متره ابنیه'!U4366</f>
        <v>مترمکعب</v>
      </c>
      <c r="D335" s="60">
        <f>'متره ابنیه'!V4366</f>
        <v>885000</v>
      </c>
      <c r="E335" s="94" t="e">
        <f>VLOOKUP(A335,'متره ابنیه'!A:K,9,FALSE)</f>
        <v>#N/A</v>
      </c>
      <c r="F335" s="97">
        <f t="shared" si="13"/>
        <v>0</v>
      </c>
      <c r="G335" s="98"/>
    </row>
    <row r="336" spans="1:7" ht="32.25" thickBot="1">
      <c r="A336" s="60" t="str">
        <f>'متره ابنیه'!P4367</f>
        <v>080202</v>
      </c>
      <c r="B336" s="60" t="str">
        <f>'متره ابنیه'!T4367</f>
        <v>تهيه و اجراي بتن سبك با پوكه صنعتي و 150 كيلوگرم سيمان در متر مكعب بتن.</v>
      </c>
      <c r="C336" s="60" t="str">
        <f>'متره ابنیه'!U4367</f>
        <v>مترمکعب</v>
      </c>
      <c r="D336" s="60">
        <f>'متره ابنیه'!V4367</f>
        <v>1568000</v>
      </c>
      <c r="E336" s="94" t="e">
        <f>VLOOKUP(A336,'متره ابنیه'!A:K,9,FALSE)</f>
        <v>#N/A</v>
      </c>
      <c r="F336" s="97">
        <f t="shared" si="13"/>
        <v>0</v>
      </c>
      <c r="G336" s="98"/>
    </row>
    <row r="337" spans="1:7" ht="48" thickBot="1">
      <c r="A337" s="60" t="str">
        <f>'متره ابنیه'!P4368</f>
        <v>080203</v>
      </c>
      <c r="B337" s="60" t="str">
        <f>'متره ابنیه'!T4368</f>
        <v>تهيه و اجراي بتن سبك با خرده آجر حاصل از آجرچيني و150 كيلوگرم سيمان در متر مكعب بتن.</v>
      </c>
      <c r="C337" s="60" t="str">
        <f>'متره ابنیه'!U4368</f>
        <v>مترمکعب</v>
      </c>
      <c r="D337" s="60">
        <f>'متره ابنیه'!V4368</f>
        <v>986000</v>
      </c>
      <c r="E337" s="94" t="e">
        <f>VLOOKUP(A337,'متره ابنیه'!A:K,9,FALSE)</f>
        <v>#N/A</v>
      </c>
      <c r="F337" s="97">
        <f t="shared" si="13"/>
        <v>0</v>
      </c>
      <c r="G337" s="98"/>
    </row>
    <row r="338" spans="1:7" ht="79.5" thickBot="1">
      <c r="A338" s="60" t="str">
        <f>'متره ابنیه'!P4369</f>
        <v>080204</v>
      </c>
      <c r="B338" s="60" t="str">
        <f>'متره ابنیه'!T4369</f>
        <v>تهيه و اجراي بتن سبك، با مواد شيميايي كف‌زا يا مشابه آن، با 150 كيلوگرم سيمان در مترمكعب بتن با وزن مخصوص حداكثر800 كيلوگرم در متر مكعب (وزن مخصوص بتن سخت شده ملاك است).</v>
      </c>
      <c r="C338" s="60" t="str">
        <f>'متره ابنیه'!U4369</f>
        <v>مترمکعب</v>
      </c>
      <c r="D338" s="60">
        <f>'متره ابنیه'!V4369</f>
        <v>892500</v>
      </c>
      <c r="E338" s="94" t="e">
        <f>VLOOKUP(A338,'متره ابنیه'!A:K,9,FALSE)</f>
        <v>#N/A</v>
      </c>
      <c r="F338" s="97">
        <f t="shared" si="13"/>
        <v>0</v>
      </c>
      <c r="G338" s="98"/>
    </row>
    <row r="339" spans="1:7" ht="48" thickBot="1">
      <c r="A339" s="60" t="str">
        <f>'متره ابنیه'!P4370</f>
        <v>080205</v>
      </c>
      <c r="B339" s="60" t="str">
        <f>'متره ابنیه'!T4370</f>
        <v>اضافه بها به رديف 080203 براي آن بخش از بتن سبک که خرده آجر آن از خارج از کارگاه تهيه شود.</v>
      </c>
      <c r="C339" s="60" t="str">
        <f>'متره ابنیه'!U4370</f>
        <v>مترمکعب</v>
      </c>
      <c r="D339" s="60">
        <f>'متره ابنیه'!V4370</f>
        <v>575</v>
      </c>
      <c r="E339" s="94" t="e">
        <f>VLOOKUP(A339,'متره ابنیه'!A:K,9,FALSE)</f>
        <v>#N/A</v>
      </c>
      <c r="F339" s="97">
        <f t="shared" si="13"/>
        <v>0</v>
      </c>
      <c r="G339" s="98"/>
    </row>
    <row r="340" spans="1:7" ht="48" thickBot="1">
      <c r="A340" s="60" t="str">
        <f>'متره ابنیه'!P4371</f>
        <v>080301</v>
      </c>
      <c r="B340" s="60" t="str">
        <f>'متره ابنیه'!T4371</f>
        <v>اضافه بها براي بتن‌ريزي ستون‌ها، ديوارها و همچنين شناژها و تيرهايي كه جدا از سقف بتن‌ريزي شوند.</v>
      </c>
      <c r="C340" s="60" t="str">
        <f>'متره ابنیه'!U4371</f>
        <v>مترمکعب</v>
      </c>
      <c r="D340" s="60">
        <f>'متره ابنیه'!V4371</f>
        <v>209500</v>
      </c>
      <c r="E340" s="94" t="e">
        <f>VLOOKUP(A340,'متره ابنیه'!A:K,9,FALSE)</f>
        <v>#N/A</v>
      </c>
      <c r="F340" s="97">
        <f t="shared" si="13"/>
        <v>0</v>
      </c>
      <c r="G340" s="98"/>
    </row>
    <row r="341" spans="1:7" ht="32.25" thickBot="1">
      <c r="A341" s="60" t="str">
        <f>'متره ابنیه'!P4372</f>
        <v>080302</v>
      </c>
      <c r="B341" s="60" t="str">
        <f>'متره ابنیه'!T4372</f>
        <v>اضافه بها براي بتن‌ريزي سقف‌ها و تيرها و شناژهايي كه همراه سقف بتن‌ريزي شوند.</v>
      </c>
      <c r="C341" s="60" t="str">
        <f>'متره ابنیه'!U4372</f>
        <v>مترمکعب</v>
      </c>
      <c r="D341" s="60">
        <f>'متره ابنیه'!V4372</f>
        <v>145000</v>
      </c>
      <c r="E341" s="94" t="e">
        <f>VLOOKUP(A341,'متره ابنیه'!A:K,9,FALSE)</f>
        <v>#N/A</v>
      </c>
      <c r="F341" s="97">
        <f t="shared" si="13"/>
        <v>0</v>
      </c>
      <c r="G341" s="98"/>
    </row>
    <row r="342" spans="1:7" ht="79.5" thickBot="1">
      <c r="A342" s="60" t="str">
        <f>'متره ابنیه'!P4373</f>
        <v>080303</v>
      </c>
      <c r="B342" s="60" t="str">
        <f>'متره ابنیه'!T4373</f>
        <v>اضافه بها براي بتن‌ريزي سقف‌ها، تير و شناژهايي كه همراه سقف بتن‌ريزي مي‌شوند در سقف‌هاي شيب‌دار با شيب بيش از20 درصد نسبت به افق، يا سقف‌هاي قوسي كه سطح روي آن‌ها نياز به قالب‌بندي نداشته باشد.</v>
      </c>
      <c r="C342" s="60" t="str">
        <f>'متره ابنیه'!U4373</f>
        <v>مترمکعب</v>
      </c>
      <c r="D342" s="60">
        <f>'متره ابنیه'!V4373</f>
        <v>222000</v>
      </c>
      <c r="E342" s="94" t="e">
        <f>VLOOKUP(A342,'متره ابنیه'!A:K,9,FALSE)</f>
        <v>#N/A</v>
      </c>
      <c r="F342" s="97">
        <f t="shared" si="13"/>
        <v>0</v>
      </c>
      <c r="G342" s="98"/>
    </row>
    <row r="343" spans="1:7" ht="32.25" thickBot="1">
      <c r="A343" s="60" t="str">
        <f>'متره ابنیه'!P4374</f>
        <v>080304</v>
      </c>
      <c r="B343" s="60" t="str">
        <f>'متره ابنیه'!T4374</f>
        <v>اضافه بها به رديف‌هاي بتن‌ريزي، هرگاه ضخامت، بتن برابر 15 سانتي‌متر يا كمتر باشد.</v>
      </c>
      <c r="C343" s="60" t="str">
        <f>'متره ابنیه'!U4374</f>
        <v>مترمکعب</v>
      </c>
      <c r="D343" s="60">
        <f>'متره ابنیه'!V4374</f>
        <v>62300</v>
      </c>
      <c r="E343" s="94" t="e">
        <f>VLOOKUP(A343,'متره ابنیه'!A:K,9,FALSE)</f>
        <v>#N/A</v>
      </c>
      <c r="F343" s="97">
        <f t="shared" si="13"/>
        <v>0</v>
      </c>
      <c r="G343" s="98"/>
    </row>
    <row r="344" spans="1:7" ht="48" thickBot="1">
      <c r="A344" s="60" t="str">
        <f>'متره ابنیه'!P4375</f>
        <v>080305</v>
      </c>
      <c r="B344" s="60" t="str">
        <f>'متره ابنیه'!T4375</f>
        <v>اضافه بها براي كرم‌بندي به منظور هدايت آب (حجم كل بتن كه براي آن كرم‌بندي انجام شده ملاك محاسبه است).</v>
      </c>
      <c r="C344" s="60" t="str">
        <f>'متره ابنیه'!U4375</f>
        <v>مترمکعب</v>
      </c>
      <c r="D344" s="60">
        <f>'متره ابنیه'!V4375</f>
        <v>24000</v>
      </c>
      <c r="E344" s="94" t="e">
        <f>VLOOKUP(A344,'متره ابنیه'!A:K,9,FALSE)</f>
        <v>#N/A</v>
      </c>
      <c r="F344" s="97">
        <f t="shared" si="13"/>
        <v>0</v>
      </c>
      <c r="G344" s="98"/>
    </row>
    <row r="345" spans="1:7" ht="32.25" thickBot="1">
      <c r="A345" s="60" t="str">
        <f>'متره ابنیه'!P4376</f>
        <v>080306</v>
      </c>
      <c r="B345" s="60" t="str">
        <f>'متره ابنیه'!T4376</f>
        <v>اضافه بها براي بتن كف‌سازي‌ها با هر وسيله و به هر ضخامت.</v>
      </c>
      <c r="C345" s="60" t="str">
        <f>'متره ابنیه'!U4376</f>
        <v>مترمکعب</v>
      </c>
      <c r="D345" s="60">
        <f>'متره ابنیه'!V4376</f>
        <v>69000</v>
      </c>
      <c r="E345" s="94" t="e">
        <f>VLOOKUP(A345,'متره ابنیه'!A:K,9,FALSE)</f>
        <v>#N/A</v>
      </c>
      <c r="F345" s="97">
        <f t="shared" si="13"/>
        <v>0</v>
      </c>
      <c r="G345" s="98"/>
    </row>
    <row r="346" spans="1:7" ht="48" thickBot="1">
      <c r="A346" s="60" t="str">
        <f>'متره ابنیه'!P4377</f>
        <v>080307</v>
      </c>
      <c r="B346" s="60" t="str">
        <f>'متره ابنیه'!T4377</f>
        <v>اضافه بها براي هرنوع بتن‌ريزي كه پايين تراز آب انجام شود و آبكشي حين انجام كار با تلمبه موتوري الزامي باشد.</v>
      </c>
      <c r="C346" s="60" t="str">
        <f>'متره ابنیه'!U4377</f>
        <v>مترمکعب</v>
      </c>
      <c r="D346" s="60">
        <f>'متره ابنیه'!V4377</f>
        <v>94100</v>
      </c>
      <c r="E346" s="94" t="e">
        <f>VLOOKUP(A346,'متره ابنیه'!A:K,9,FALSE)</f>
        <v>#N/A</v>
      </c>
      <c r="F346" s="97">
        <f t="shared" si="13"/>
        <v>0</v>
      </c>
      <c r="G346" s="98"/>
    </row>
    <row r="347" spans="1:7" ht="32.25" thickBot="1">
      <c r="A347" s="60" t="str">
        <f>'متره ابنیه'!P4378</f>
        <v>080308</v>
      </c>
      <c r="B347" s="60" t="str">
        <f>'متره ابنیه'!T4378</f>
        <v>ليسه‌اي كردن و پرداخت سطوح بتني در صورت لزوم.</v>
      </c>
      <c r="C347" s="60" t="str">
        <f>'متره ابنیه'!U4378</f>
        <v>مترمربع</v>
      </c>
      <c r="D347" s="60">
        <f>'متره ابنیه'!V4378</f>
        <v>26700</v>
      </c>
      <c r="E347" s="94" t="e">
        <f>VLOOKUP(A347,'متره ابنیه'!A:K,9,FALSE)</f>
        <v>#N/A</v>
      </c>
      <c r="F347" s="97">
        <f t="shared" si="13"/>
        <v>0</v>
      </c>
      <c r="G347" s="98"/>
    </row>
    <row r="348" spans="1:7" ht="32.25" thickBot="1">
      <c r="A348" s="60" t="str">
        <f>'متره ابنیه'!P4379</f>
        <v>080309</v>
      </c>
      <c r="B348" s="60" t="str">
        <f>'متره ابنیه'!T4379</f>
        <v>مضرس كردن، آجدار كردن يا راه‌راه كردن سطوح بتني رامپ‌ها و موارد مشابه.</v>
      </c>
      <c r="C348" s="60" t="str">
        <f>'متره ابنیه'!U4379</f>
        <v>مترمربع</v>
      </c>
      <c r="D348" s="60">
        <f>'متره ابنیه'!V4379</f>
        <v>23700</v>
      </c>
      <c r="E348" s="94" t="e">
        <f>VLOOKUP(A348,'متره ابنیه'!A:K,9,FALSE)</f>
        <v>#N/A</v>
      </c>
      <c r="F348" s="97">
        <f t="shared" si="13"/>
        <v>0</v>
      </c>
      <c r="G348" s="98"/>
    </row>
    <row r="349" spans="1:7" ht="32.25" thickBot="1">
      <c r="A349" s="60" t="str">
        <f>'متره ابنیه'!P4380</f>
        <v>080310</v>
      </c>
      <c r="B349" s="60" t="str">
        <f>'متره ابنیه'!T4380</f>
        <v>اضافه بها به رديف‌هاي بتن‌ريزي، در صورت مصرف بتن در بتن مسلح.</v>
      </c>
      <c r="C349" s="60" t="str">
        <f>'متره ابنیه'!U4380</f>
        <v>مترمکعب</v>
      </c>
      <c r="D349" s="60">
        <f>'متره ابنیه'!V4380</f>
        <v>30700</v>
      </c>
      <c r="E349" s="94" t="e">
        <f>VLOOKUP(A349,'متره ابنیه'!A:K,9,FALSE)</f>
        <v>#N/A</v>
      </c>
      <c r="F349" s="97">
        <f t="shared" si="13"/>
        <v>0</v>
      </c>
      <c r="G349" s="98"/>
    </row>
    <row r="350" spans="1:7" ht="48" thickBot="1">
      <c r="A350" s="60" t="str">
        <f>'متره ابنیه'!P4381</f>
        <v>080311</v>
      </c>
      <c r="B350" s="60" t="str">
        <f>'متره ابنیه'!T4381</f>
        <v>اضافه بها به رديف‌هاي بتن‌ريزي براي سختي ارتعاش بتن، در صورتي که ميل‌گرد به کار رفته بيش از 180 کيلو گرم در متر مکعب بتن باشد.</v>
      </c>
      <c r="C350" s="60" t="str">
        <f>'متره ابنیه'!U4381</f>
        <v>مترمکعب</v>
      </c>
      <c r="D350" s="60">
        <f>'متره ابنیه'!V4381</f>
        <v>33700</v>
      </c>
      <c r="E350" s="94" t="e">
        <f>VLOOKUP(A350,'متره ابنیه'!A:K,9,FALSE)</f>
        <v>#N/A</v>
      </c>
      <c r="F350" s="97">
        <f t="shared" si="13"/>
        <v>0</v>
      </c>
      <c r="G350" s="98"/>
    </row>
    <row r="351" spans="1:7" ht="48" thickBot="1">
      <c r="A351" s="60" t="str">
        <f>'متره ابنیه'!P4382</f>
        <v>080312</v>
      </c>
      <c r="B351" s="60" t="str">
        <f>'متره ابنیه'!T4382</f>
        <v>تهيه مصالح و اجراي ملات روي بتن کف به ضخامت يک سانتي‌متر به منظور سخت سازي بتن براي افزايش مقاومت در مقابل سايش.</v>
      </c>
      <c r="C351" s="60" t="str">
        <f>'متره ابنیه'!U4382</f>
        <v>مترمربع</v>
      </c>
      <c r="D351" s="60">
        <f>'متره ابنیه'!V4382</f>
        <v>209000</v>
      </c>
      <c r="E351" s="94" t="e">
        <f>VLOOKUP(A351,'متره ابنیه'!A:K,9,FALSE)</f>
        <v>#N/A</v>
      </c>
      <c r="F351" s="97">
        <f t="shared" si="13"/>
        <v>0</v>
      </c>
      <c r="G351" s="98"/>
    </row>
    <row r="352" spans="1:7" ht="48" thickBot="1">
      <c r="A352" s="60" t="str">
        <f>'متره ابنیه'!P4383</f>
        <v>080313</v>
      </c>
      <c r="B352" s="60" t="str">
        <f>'متره ابنیه'!T4383</f>
        <v>تهيه مصالح و اجراي ملات روي بتن کف به ضخامت دو سانتي‌متر به منظور سخت سازي بتن براي افزايش مقاومت در مقابل سايش.</v>
      </c>
      <c r="C352" s="60" t="str">
        <f>'متره ابنیه'!U4383</f>
        <v>مترمربع</v>
      </c>
      <c r="D352" s="60">
        <f>'متره ابنیه'!V4383</f>
        <v>365000</v>
      </c>
      <c r="E352" s="94" t="e">
        <f>VLOOKUP(A352,'متره ابنیه'!A:K,9,FALSE)</f>
        <v>#N/A</v>
      </c>
      <c r="F352" s="97">
        <f t="shared" si="13"/>
        <v>0</v>
      </c>
      <c r="G352" s="98"/>
    </row>
    <row r="353" spans="1:7" ht="32.25" thickBot="1">
      <c r="A353" s="60" t="str">
        <f>'متره ابنیه'!P4384</f>
        <v>080314</v>
      </c>
      <c r="B353" s="60" t="str">
        <f>'متره ابنیه'!T4384</f>
        <v>اضافه بها براي بتن‌ريزي پي‌ها با دقت پرداخت يک ميلي‌متر بر متر (1 mm/m) و يا دقت بيشتر.</v>
      </c>
      <c r="C353" s="60" t="str">
        <f>'متره ابنیه'!U4384</f>
        <v>مترمربع</v>
      </c>
      <c r="D353" s="60">
        <f>'متره ابنیه'!V4384</f>
        <v>22400</v>
      </c>
      <c r="E353" s="94" t="e">
        <f>VLOOKUP(A353,'متره ابنیه'!A:K,9,FALSE)</f>
        <v>#N/A</v>
      </c>
      <c r="F353" s="97">
        <f t="shared" si="13"/>
        <v>0</v>
      </c>
      <c r="G353" s="98"/>
    </row>
    <row r="354" spans="1:7" ht="32.25" thickBot="1">
      <c r="A354" s="60" t="str">
        <f>'متره ابنیه'!P4385</f>
        <v>080401</v>
      </c>
      <c r="B354" s="60" t="str">
        <f>'متره ابنیه'!T4385</f>
        <v>اضافه بها براي مصرف سيمان اضافي، نسبت به عيار درج شده در رديف‌هاي مربوط.</v>
      </c>
      <c r="C354" s="60" t="str">
        <f>'متره ابنیه'!U4385</f>
        <v>کيلوگرم</v>
      </c>
      <c r="D354" s="60">
        <f>'متره ابنیه'!V4385</f>
        <v>1160</v>
      </c>
      <c r="E354" s="94" t="e">
        <f>VLOOKUP(A354,'متره ابنیه'!A:K,9,FALSE)</f>
        <v>#N/A</v>
      </c>
      <c r="F354" s="97">
        <f t="shared" si="13"/>
        <v>0</v>
      </c>
      <c r="G354" s="98"/>
    </row>
    <row r="355" spans="1:7" ht="32.25" thickBot="1">
      <c r="A355" s="60" t="str">
        <f>'متره ابنیه'!P4386</f>
        <v>080501</v>
      </c>
      <c r="B355" s="60" t="str">
        <f>'متره ابنیه'!T4386</f>
        <v>تهيه و اجراي گروت براي زيربيس پليت و محل‌هاي لازم.</v>
      </c>
      <c r="C355" s="60" t="str">
        <f>'متره ابنیه'!U4386</f>
        <v>دسيمتر مکعب</v>
      </c>
      <c r="D355" s="60">
        <f>'متره ابنیه'!V4386</f>
        <v>28200</v>
      </c>
      <c r="E355" s="94" t="e">
        <f>VLOOKUP(A355,'متره ابنیه'!A:K,9,FALSE)</f>
        <v>#N/A</v>
      </c>
      <c r="F355" s="97">
        <f t="shared" si="13"/>
        <v>0</v>
      </c>
      <c r="G355" s="98"/>
    </row>
    <row r="356" spans="1:7" ht="32.25" thickBot="1">
      <c r="A356" s="60" t="str">
        <f>'متره ابنیه'!P4387</f>
        <v>080502</v>
      </c>
      <c r="B356" s="60" t="str">
        <f>'متره ابنیه'!T4387</f>
        <v>تهيه و اجراي گروت اپوکسي براي زيربيس پليت و محل‌هاي لازم.</v>
      </c>
      <c r="C356" s="60" t="str">
        <f>'متره ابنیه'!U4387</f>
        <v>دسيمتر مکعب</v>
      </c>
      <c r="D356" s="60">
        <f>'متره ابنیه'!V4387</f>
        <v>146000</v>
      </c>
      <c r="E356" s="94" t="e">
        <f>VLOOKUP(A356,'متره ابنیه'!A:K,9,FALSE)</f>
        <v>#N/A</v>
      </c>
      <c r="F356" s="97">
        <f t="shared" si="13"/>
        <v>0</v>
      </c>
      <c r="G356" s="98"/>
    </row>
    <row r="357" spans="1:7" ht="48" thickBot="1">
      <c r="A357" s="60" t="str">
        <f>'متره ابنیه'!P4388</f>
        <v>080503</v>
      </c>
      <c r="B357" s="60" t="str">
        <f>'متره ابنیه'!T4388</f>
        <v>تهیه و مصرف ژل میکروسیلیس برای آب بندی و ارتقای مشخصات پایایی بتن در مخازن آب و تصفیه خانه های آب و فاضلاب.</v>
      </c>
      <c r="C357" s="60" t="str">
        <f>'متره ابنیه'!U4388</f>
        <v>کيلوگرم</v>
      </c>
      <c r="D357" s="60">
        <f>'متره ابنیه'!V4388</f>
        <v>0</v>
      </c>
      <c r="E357" s="94" t="e">
        <f>VLOOKUP(A357,'متره ابنیه'!A:K,9,FALSE)</f>
        <v>#N/A</v>
      </c>
      <c r="F357" s="97">
        <f t="shared" si="13"/>
        <v>0</v>
      </c>
      <c r="G357" s="98"/>
    </row>
    <row r="358" spans="1:7" ht="32.25" thickBot="1">
      <c r="A358" s="60" t="str">
        <f>'متره ابنیه'!P4389</f>
        <v>080601</v>
      </c>
      <c r="B358" s="60" t="str">
        <f>'متره ابنیه'!T4389</f>
        <v>تهيه مصالح و اجراي عمليات تزريق تا 30 ليتر دوغاب در متر طول مهار.</v>
      </c>
      <c r="C358" s="60" t="str">
        <f>'متره ابنیه'!U4389</f>
        <v>متر طول</v>
      </c>
      <c r="D358" s="60">
        <f>'متره ابنیه'!V4389</f>
        <v>257000</v>
      </c>
      <c r="E358" s="94" t="e">
        <f>VLOOKUP(A358,'متره ابنیه'!A:K,9,FALSE)</f>
        <v>#N/A</v>
      </c>
      <c r="F358" s="97">
        <f t="shared" si="13"/>
        <v>0</v>
      </c>
      <c r="G358" s="98"/>
    </row>
    <row r="359" spans="1:7" ht="48" thickBot="1">
      <c r="A359" s="60" t="str">
        <f>'متره ابنیه'!P4390</f>
        <v>080602</v>
      </c>
      <c r="B359" s="60" t="str">
        <f>'متره ابنیه'!T4390</f>
        <v>اضافه بها به رديف 080601 بابت تزريق بيش از 30 ليتر دوغاب در متر طول مهار به ازاي هر ليتر دوغاب.</v>
      </c>
      <c r="C359" s="60" t="str">
        <f>'متره ابنیه'!U4390</f>
        <v>متر طول</v>
      </c>
      <c r="D359" s="60">
        <f>'متره ابنیه'!V4390</f>
        <v>7100</v>
      </c>
      <c r="E359" s="94" t="e">
        <f>VLOOKUP(A359,'متره ابنیه'!A:K,9,FALSE)</f>
        <v>#N/A</v>
      </c>
      <c r="F359" s="97">
        <f t="shared" si="13"/>
        <v>0</v>
      </c>
      <c r="G359" s="98"/>
    </row>
    <row r="360" spans="1:7" ht="48" thickBot="1">
      <c r="A360" s="60" t="str">
        <f>'متره ابنیه'!P4391</f>
        <v>080603</v>
      </c>
      <c r="B360" s="60" t="str">
        <f>'متره ابنیه'!T4391</f>
        <v>اضافه بها به رديف هاي 080601 و 080602 به منظور آماده سازي مهار تنيده براي تامين طول محدوده تزريق.</v>
      </c>
      <c r="C360" s="60" t="str">
        <f>'متره ابنیه'!U4391</f>
        <v>درصد</v>
      </c>
      <c r="D360" s="60">
        <f>'متره ابنیه'!V4391</f>
        <v>10</v>
      </c>
      <c r="E360" s="94" t="e">
        <f>VLOOKUP(A360,'متره ابنیه'!A:K,9,FALSE)</f>
        <v>#N/A</v>
      </c>
      <c r="F360" s="97">
        <f t="shared" si="13"/>
        <v>0</v>
      </c>
      <c r="G360" s="98"/>
    </row>
    <row r="361" spans="1:7" ht="48" thickBot="1">
      <c r="A361" s="60" t="str">
        <f>'متره ابنیه'!P4392</f>
        <v>080701</v>
      </c>
      <c r="B361" s="60" t="str">
        <f>'متره ابنیه'!T4392</f>
        <v>تهيه و اجراي بتن پاشي ديواره هاي خاكي به روش خشك با بتن عيار 400 كيلوگرم سيمان در هر مترمكعب، به ازاي هر سانتيمتر ضخامت.</v>
      </c>
      <c r="C361" s="60" t="str">
        <f>'متره ابنیه'!U4392</f>
        <v>مترمربع</v>
      </c>
      <c r="D361" s="60">
        <f>'متره ابنیه'!V4392</f>
        <v>42000</v>
      </c>
      <c r="E361" s="94" t="e">
        <f>VLOOKUP(A361,'متره ابنیه'!A:K,9,FALSE)</f>
        <v>#N/A</v>
      </c>
      <c r="F361" s="97">
        <f t="shared" si="13"/>
        <v>0</v>
      </c>
      <c r="G361" s="98"/>
    </row>
    <row r="362" spans="1:7" ht="24" thickBot="1">
      <c r="A362" s="60" t="str">
        <f>'متره ابنیه'!P4393</f>
        <v>080702</v>
      </c>
      <c r="B362" s="60" t="str">
        <f>'متره ابنیه'!T4393</f>
        <v>بتن درجا</v>
      </c>
      <c r="C362" s="60" t="str">
        <f>'متره ابنیه'!U4393</f>
        <v>مترمكعب</v>
      </c>
      <c r="D362" s="60">
        <f>'متره ابنیه'!V4393</f>
        <v>10000</v>
      </c>
      <c r="E362" s="94" t="e">
        <f>VLOOKUP(A362,'متره ابنیه'!A:K,9,FALSE)</f>
        <v>#N/A</v>
      </c>
      <c r="F362" s="97">
        <f t="shared" si="13"/>
        <v>0</v>
      </c>
      <c r="G362" s="98" t="s">
        <v>511</v>
      </c>
    </row>
    <row r="363" spans="1:7" ht="24" thickBot="1">
      <c r="A363" s="60" t="str">
        <f>'متره ابنیه'!P4394</f>
        <v>080703</v>
      </c>
      <c r="B363" s="60" t="str">
        <f>'متره ابنیه'!T4394</f>
        <v>بتن درجا 1</v>
      </c>
      <c r="C363" s="60" t="str">
        <f>'متره ابنیه'!U4394</f>
        <v>مترمكعب</v>
      </c>
      <c r="D363" s="60">
        <f>'متره ابنیه'!V4394</f>
        <v>10001</v>
      </c>
      <c r="E363" s="94" t="e">
        <f>VLOOKUP(A363,'متره ابنیه'!A:K,9,FALSE)</f>
        <v>#N/A</v>
      </c>
      <c r="F363" s="97">
        <f t="shared" si="13"/>
        <v>0</v>
      </c>
      <c r="G363" s="98" t="s">
        <v>511</v>
      </c>
    </row>
    <row r="364" spans="1:7" ht="24" thickBot="1">
      <c r="A364" s="60" t="str">
        <f>'متره ابنیه'!P4395</f>
        <v>080704</v>
      </c>
      <c r="B364" s="60" t="str">
        <f>'متره ابنیه'!T4395</f>
        <v>بتن درجا 2</v>
      </c>
      <c r="C364" s="60" t="str">
        <f>'متره ابنیه'!U4395</f>
        <v>مترمكعب</v>
      </c>
      <c r="D364" s="60">
        <f>'متره ابنیه'!V4395</f>
        <v>10002</v>
      </c>
      <c r="E364" s="94">
        <f>VLOOKUP(A364,'متره ابنیه'!A:K,9,FALSE)</f>
        <v>1</v>
      </c>
      <c r="F364" s="97">
        <f t="shared" si="13"/>
        <v>10002</v>
      </c>
      <c r="G364" s="98" t="s">
        <v>511</v>
      </c>
    </row>
    <row r="365" spans="1:7" s="27" customFormat="1" ht="38.25" customHeight="1" thickBot="1">
      <c r="A365" s="677" t="s">
        <v>659</v>
      </c>
      <c r="B365" s="678"/>
      <c r="C365" s="678"/>
      <c r="D365" s="678"/>
      <c r="E365" s="679"/>
      <c r="F365" s="109">
        <f>SUM(F324:F361)</f>
        <v>255585000</v>
      </c>
      <c r="G365" s="110" t="s">
        <v>77</v>
      </c>
    </row>
    <row r="366" spans="1:7" s="27" customFormat="1" ht="38.25" customHeight="1" thickBot="1">
      <c r="A366" s="677" t="s">
        <v>660</v>
      </c>
      <c r="B366" s="678"/>
      <c r="C366" s="678"/>
      <c r="D366" s="678"/>
      <c r="E366" s="679"/>
      <c r="F366" s="101">
        <f>SUM(F362:F364)</f>
        <v>10002</v>
      </c>
      <c r="G366" s="102" t="s">
        <v>77</v>
      </c>
    </row>
    <row r="367" spans="1:7" s="26" customFormat="1" ht="37.5" customHeight="1" thickBot="1">
      <c r="A367" s="680" t="s">
        <v>6</v>
      </c>
      <c r="B367" s="681"/>
      <c r="C367" s="681"/>
      <c r="D367" s="681"/>
      <c r="E367" s="681"/>
      <c r="F367" s="682"/>
      <c r="G367" s="687"/>
    </row>
    <row r="368" spans="1:7" ht="24" thickBot="1">
      <c r="A368" s="60" t="str">
        <f>'متره ابنیه'!P4396</f>
        <v>090101</v>
      </c>
      <c r="B368" s="60" t="str">
        <f>'متره ابنیه'!T4396</f>
        <v>تهيه، ساخت و نصب ستون از يك تيرآهن.</v>
      </c>
      <c r="C368" s="60" t="str">
        <f>'متره ابنیه'!U4396</f>
        <v>کيلوگرم</v>
      </c>
      <c r="D368" s="60">
        <f>'متره ابنیه'!V4396</f>
        <v>24300</v>
      </c>
      <c r="E368" s="94">
        <f>VLOOKUP(A368,'متره ابنیه'!A:K,9,FALSE)</f>
        <v>2160</v>
      </c>
      <c r="F368" s="97">
        <f t="shared" si="12"/>
        <v>52488000</v>
      </c>
      <c r="G368" s="98"/>
    </row>
    <row r="369" spans="1:7" ht="32.25" thickBot="1">
      <c r="A369" s="60" t="str">
        <f>'متره ابنیه'!P4397</f>
        <v>090102</v>
      </c>
      <c r="B369" s="60" t="str">
        <f>'متره ابنیه'!T4397</f>
        <v>تهيه، ساخت و نصب ستون از يك قوطي و يا لوله.</v>
      </c>
      <c r="C369" s="60" t="str">
        <f>'متره ابنیه'!U4397</f>
        <v>کيلوگرم</v>
      </c>
      <c r="D369" s="60">
        <f>'متره ابنیه'!V4397</f>
        <v>21600</v>
      </c>
      <c r="E369" s="94" t="e">
        <f>VLOOKUP(A369,'متره ابنیه'!A:K,9,FALSE)</f>
        <v>#N/A</v>
      </c>
      <c r="F369" s="97">
        <f t="shared" ref="F369:F432" si="14">IF(ISNA(E369*D369),0,ROUND((E369*D369),0))</f>
        <v>0</v>
      </c>
      <c r="G369" s="98"/>
    </row>
    <row r="370" spans="1:7" ht="63.75" thickBot="1">
      <c r="A370" s="60" t="str">
        <f>'متره ابنیه'!P4398</f>
        <v>090103</v>
      </c>
      <c r="B370" s="60" t="str">
        <f>'متره ابنیه'!T4398</f>
        <v>تهيه و نصب ستون متشكل از دو يا چند تيرآهن يا ناوداني، در صورتي كه تسمه و ورق‌هاي تقويتي و وصله به كار نرفته باشد و به وسيله جوش مستقيما به يكديگر متصل شوند.</v>
      </c>
      <c r="C370" s="60" t="str">
        <f>'متره ابنیه'!U4398</f>
        <v>کيلوگرم</v>
      </c>
      <c r="D370" s="60">
        <f>'متره ابنیه'!V4398</f>
        <v>23700</v>
      </c>
      <c r="E370" s="94" t="e">
        <f>VLOOKUP(A370,'متره ابنیه'!A:K,9,FALSE)</f>
        <v>#N/A</v>
      </c>
      <c r="F370" s="97">
        <f t="shared" si="14"/>
        <v>0</v>
      </c>
      <c r="G370" s="98"/>
    </row>
    <row r="371" spans="1:7" ht="63.75" thickBot="1">
      <c r="A371" s="60" t="str">
        <f>'متره ابنیه'!P4399</f>
        <v>090104</v>
      </c>
      <c r="B371" s="60" t="str">
        <f>'متره ابنیه'!T4399</f>
        <v>تهيه و نصب ستون متشكل از يك يا چند تيرآهن يا ناوداني يا نبشي، كه وصله‌هاي اتصال و يا ورق‌هاي تقويتي در آن به كار رفته باشد، به‌طور كامل.</v>
      </c>
      <c r="C371" s="60" t="str">
        <f>'متره ابنیه'!U4399</f>
        <v>کيلوگرم</v>
      </c>
      <c r="D371" s="60">
        <f>'متره ابنیه'!V4399</f>
        <v>25100</v>
      </c>
      <c r="E371" s="94" t="e">
        <f>VLOOKUP(A371,'متره ابنیه'!A:K,9,FALSE)</f>
        <v>#N/A</v>
      </c>
      <c r="F371" s="97">
        <f t="shared" si="14"/>
        <v>0</v>
      </c>
      <c r="G371" s="98"/>
    </row>
    <row r="372" spans="1:7" ht="63.75" thickBot="1">
      <c r="A372" s="60" t="str">
        <f>'متره ابنیه'!P4400</f>
        <v>090105</v>
      </c>
      <c r="B372" s="60" t="str">
        <f>'متره ابنیه'!T4400</f>
        <v>تهيه، ساخت و نصب ستون‌هاي مشبك از انواع تيرآهن، ناوداني، نبشي و مانند آن، با جوشكاري، ساييدن، وصله و اتصال‌هاي مربوط به‌ساخت آن‌ها.</v>
      </c>
      <c r="C372" s="60" t="str">
        <f>'متره ابنیه'!U4400</f>
        <v>کيلوگرم</v>
      </c>
      <c r="D372" s="60">
        <f>'متره ابنیه'!V4400</f>
        <v>25800</v>
      </c>
      <c r="E372" s="94" t="e">
        <f>VLOOKUP(A372,'متره ابنیه'!A:K,9,FALSE)</f>
        <v>#N/A</v>
      </c>
      <c r="F372" s="97">
        <f t="shared" si="14"/>
        <v>0</v>
      </c>
      <c r="G372" s="98"/>
    </row>
    <row r="373" spans="1:7" ht="32.25" thickBot="1">
      <c r="A373" s="60" t="str">
        <f>'متره ابنیه'!P4401</f>
        <v>090106</v>
      </c>
      <c r="B373" s="60" t="str">
        <f>'متره ابنیه'!T4401</f>
        <v>تهيه و نصب ستون از ورق با مقطع چهارگوش، H و شکل‌هاي ديگر.</v>
      </c>
      <c r="C373" s="60" t="str">
        <f>'متره ابنیه'!U4401</f>
        <v>کيلوگرم</v>
      </c>
      <c r="D373" s="60">
        <f>'متره ابنیه'!V4401</f>
        <v>31100</v>
      </c>
      <c r="E373" s="94" t="e">
        <f>VLOOKUP(A373,'متره ابنیه'!A:K,9,FALSE)</f>
        <v>#N/A</v>
      </c>
      <c r="F373" s="97">
        <f t="shared" si="14"/>
        <v>0</v>
      </c>
      <c r="G373" s="98"/>
    </row>
    <row r="374" spans="1:7" ht="32.25" thickBot="1">
      <c r="A374" s="60" t="str">
        <f>'متره ابنیه'!P4402</f>
        <v>090201</v>
      </c>
      <c r="B374" s="60" t="str">
        <f>'متره ابنیه'!T4402</f>
        <v>تهيه و كار گذاشتن تير ساده (تيرريزي ساده) از يك تيرآهن.</v>
      </c>
      <c r="C374" s="60" t="str">
        <f>'متره ابنیه'!U4402</f>
        <v>کيلوگرم</v>
      </c>
      <c r="D374" s="60">
        <f>'متره ابنیه'!V4402</f>
        <v>20100</v>
      </c>
      <c r="E374" s="94" t="e">
        <f>VLOOKUP(A374,'متره ابنیه'!A:K,9,FALSE)</f>
        <v>#N/A</v>
      </c>
      <c r="F374" s="97">
        <f t="shared" si="14"/>
        <v>0</v>
      </c>
      <c r="G374" s="98"/>
    </row>
    <row r="375" spans="1:7" ht="48" thickBot="1">
      <c r="A375" s="60" t="str">
        <f>'متره ابنیه'!P4403</f>
        <v>090202</v>
      </c>
      <c r="B375" s="60" t="str">
        <f>'متره ابنیه'!T4403</f>
        <v>تهيه، ساخت و كار گذاشتن تير، ساده (تيرريزي ساده) از دو يا چند تيرآهن با اتصال‌هاي مربوط و يا به طريق جوشكاري مستقيم به يكديگر.</v>
      </c>
      <c r="C375" s="60" t="str">
        <f>'متره ابنیه'!U4403</f>
        <v>کيلوگرم</v>
      </c>
      <c r="D375" s="60">
        <f>'متره ابنیه'!V4403</f>
        <v>24900</v>
      </c>
      <c r="E375" s="94" t="e">
        <f>VLOOKUP(A375,'متره ابنیه'!A:K,9,FALSE)</f>
        <v>#N/A</v>
      </c>
      <c r="F375" s="97">
        <f t="shared" si="14"/>
        <v>0</v>
      </c>
      <c r="G375" s="98"/>
    </row>
    <row r="376" spans="1:7" ht="63.75" thickBot="1">
      <c r="A376" s="60" t="str">
        <f>'متره ابنیه'!P4404</f>
        <v>090203</v>
      </c>
      <c r="B376" s="60" t="str">
        <f>'متره ابنیه'!T4404</f>
        <v>تهيه و نصب پرلين روي سطوح شيبدار اسكلت فلزي يا خرپا از پروفيل Z با وصله‌هاي طولي پرلين‌ها به يكديگر و پيچ و مهره لازم، قطعات اتصالي به اسكلت فلزي يا خرپا.</v>
      </c>
      <c r="C376" s="60" t="str">
        <f>'متره ابنیه'!U4404</f>
        <v>کيلوگرم</v>
      </c>
      <c r="D376" s="60">
        <f>'متره ابنیه'!V4404</f>
        <v>23900</v>
      </c>
      <c r="E376" s="94" t="e">
        <f>VLOOKUP(A376,'متره ابنیه'!A:K,9,FALSE)</f>
        <v>#N/A</v>
      </c>
      <c r="F376" s="97">
        <f t="shared" si="14"/>
        <v>0</v>
      </c>
      <c r="G376" s="98"/>
    </row>
    <row r="377" spans="1:7" ht="63.75" thickBot="1">
      <c r="A377" s="60" t="str">
        <f>'متره ابنیه'!P4405</f>
        <v>090204</v>
      </c>
      <c r="B377" s="60" t="str">
        <f>'متره ابنیه'!T4405</f>
        <v>تهيه و نصب پرلين روي سطوح شيبدار اسكلت فلزي يا خرپا از ناوداني با وصله‌هاي طولي پرلين‌ها به يكديگر و قطعات اتصالي به اسكلت فلزي يا خرپا.</v>
      </c>
      <c r="C377" s="60" t="str">
        <f>'متره ابنیه'!U4405</f>
        <v>کيلوگرم</v>
      </c>
      <c r="D377" s="60">
        <f>'متره ابنیه'!V4405</f>
        <v>22700</v>
      </c>
      <c r="E377" s="94" t="e">
        <f>VLOOKUP(A377,'متره ابنیه'!A:K,9,FALSE)</f>
        <v>#N/A</v>
      </c>
      <c r="F377" s="97">
        <f t="shared" si="14"/>
        <v>0</v>
      </c>
      <c r="G377" s="98"/>
    </row>
    <row r="378" spans="1:7" ht="63.75" thickBot="1">
      <c r="A378" s="60" t="str">
        <f>'متره ابنیه'!P4406</f>
        <v>090205</v>
      </c>
      <c r="B378" s="60" t="str">
        <f>'متره ابنیه'!T4406</f>
        <v>تهيه و نصب پرلين روي سطوح شيبدار اسكلت فلزي يا خرپا با تيرآهن، با وصله‌هاي طولي پرلين‌ها به يكديگر و قطعات اتصالي به اسكلت فلزي يا خرپا.</v>
      </c>
      <c r="C378" s="60" t="str">
        <f>'متره ابنیه'!U4406</f>
        <v>کيلوگرم</v>
      </c>
      <c r="D378" s="60">
        <f>'متره ابنیه'!V4406</f>
        <v>24800</v>
      </c>
      <c r="E378" s="94" t="e">
        <f>VLOOKUP(A378,'متره ابنیه'!A:K,9,FALSE)</f>
        <v>#N/A</v>
      </c>
      <c r="F378" s="97">
        <f t="shared" si="14"/>
        <v>0</v>
      </c>
      <c r="G378" s="98"/>
    </row>
    <row r="379" spans="1:7" ht="63.75" thickBot="1">
      <c r="A379" s="60" t="str">
        <f>'متره ابنیه'!P4407</f>
        <v>090206</v>
      </c>
      <c r="B379" s="60" t="str">
        <f>'متره ابنیه'!T4407</f>
        <v>تهيه، ساخت و نصب تير پله از تيرآهن يا ناوداني، با تمام عمليات برشكاري، جوشكاري و اتصال‌هاي مربوط همراه با وصله‌هاي لازم براي اتصال به عضو ديگر.</v>
      </c>
      <c r="C379" s="60" t="str">
        <f>'متره ابنیه'!U4407</f>
        <v>کيلوگرم</v>
      </c>
      <c r="D379" s="60">
        <f>'متره ابنیه'!V4407</f>
        <v>29800</v>
      </c>
      <c r="E379" s="94" t="e">
        <f>VLOOKUP(A379,'متره ابنیه'!A:K,9,FALSE)</f>
        <v>#N/A</v>
      </c>
      <c r="F379" s="97">
        <f t="shared" si="14"/>
        <v>0</v>
      </c>
      <c r="G379" s="98"/>
    </row>
    <row r="380" spans="1:7" ht="48" thickBot="1">
      <c r="A380" s="60" t="str">
        <f>'متره ابنیه'!P4408</f>
        <v>090207</v>
      </c>
      <c r="B380" s="60" t="str">
        <f>'متره ابنیه'!T4408</f>
        <v>تهيه، ساخت و نصب جويست (تير مشبك سبك)، متشكل از نبشي، سپري، تسمه و ميل گرد، با جوشكاري و ساييدن.</v>
      </c>
      <c r="C380" s="60" t="str">
        <f>'متره ابنیه'!U4408</f>
        <v>کيلوگرم</v>
      </c>
      <c r="D380" s="60">
        <f>'متره ابنیه'!V4408</f>
        <v>23700</v>
      </c>
      <c r="E380" s="94" t="e">
        <f>VLOOKUP(A380,'متره ابنیه'!A:K,9,FALSE)</f>
        <v>#N/A</v>
      </c>
      <c r="F380" s="97">
        <f t="shared" si="14"/>
        <v>0</v>
      </c>
      <c r="G380" s="98"/>
    </row>
    <row r="381" spans="1:7" ht="48" thickBot="1">
      <c r="A381" s="60" t="str">
        <f>'متره ابنیه'!P4409</f>
        <v>090208</v>
      </c>
      <c r="B381" s="60" t="str">
        <f>'متره ابنیه'!T4409</f>
        <v>تهيه، ساخت و نصب انواع پل‌هاي فلزي روي آبروها و كانال‌ها از ناوداني، تيرآهن، ورق و ساير پروفيل‌هاي لازم با جوشكاري و ساييدن.</v>
      </c>
      <c r="C381" s="60" t="str">
        <f>'متره ابنیه'!U4409</f>
        <v>کيلوگرم</v>
      </c>
      <c r="D381" s="60">
        <f>'متره ابنیه'!V4409</f>
        <v>20600</v>
      </c>
      <c r="E381" s="94" t="e">
        <f>VLOOKUP(A381,'متره ابنیه'!A:K,9,FALSE)</f>
        <v>#N/A</v>
      </c>
      <c r="F381" s="97">
        <f t="shared" si="14"/>
        <v>0</v>
      </c>
      <c r="G381" s="98"/>
    </row>
    <row r="382" spans="1:7" ht="63.75" thickBot="1">
      <c r="A382" s="60" t="str">
        <f>'متره ابنیه'!P4410</f>
        <v>090209</v>
      </c>
      <c r="B382" s="60" t="str">
        <f>'متره ابنیه'!T4410</f>
        <v>تيرريزي داخل تيرهاي حمال با تيرآهن به صورت تودلي، به منظور پوشش، با برش و جوشكاري لازم. بهاي نبشي و قطعات اتصالي نيز از همين رديف پرداخت مي شود.</v>
      </c>
      <c r="C382" s="60" t="str">
        <f>'متره ابنیه'!U4410</f>
        <v>کيلوگرم</v>
      </c>
      <c r="D382" s="60">
        <f>'متره ابنیه'!V4410</f>
        <v>23800</v>
      </c>
      <c r="E382" s="94" t="e">
        <f>VLOOKUP(A382,'متره ابنیه'!A:K,9,FALSE)</f>
        <v>#N/A</v>
      </c>
      <c r="F382" s="97">
        <f t="shared" si="14"/>
        <v>0</v>
      </c>
      <c r="G382" s="98"/>
    </row>
    <row r="383" spans="1:7" ht="48" thickBot="1">
      <c r="A383" s="60" t="str">
        <f>'متره ابنیه'!P4411</f>
        <v>090210</v>
      </c>
      <c r="B383" s="60" t="str">
        <f>'متره ابنیه'!T4411</f>
        <v>تهيه و نصب تيرحمال متشكل از يك تيرآهن يا ناوداني بدون وصله يا ورق‌هاي تقويتي، همراه با جوشكاري‌هاي لازم در محل اتصال با عضو ديگر.</v>
      </c>
      <c r="C383" s="60" t="str">
        <f>'متره ابنیه'!U4411</f>
        <v>کيلوگرم</v>
      </c>
      <c r="D383" s="60">
        <f>'متره ابنیه'!V4411</f>
        <v>23000</v>
      </c>
      <c r="E383" s="94" t="e">
        <f>VLOOKUP(A383,'متره ابنیه'!A:K,9,FALSE)</f>
        <v>#N/A</v>
      </c>
      <c r="F383" s="97">
        <f t="shared" si="14"/>
        <v>0</v>
      </c>
      <c r="G383" s="98"/>
    </row>
    <row r="384" spans="1:7" ht="63.75" thickBot="1">
      <c r="A384" s="60" t="str">
        <f>'متره ابنیه'!P4412</f>
        <v>090211</v>
      </c>
      <c r="B384" s="60" t="str">
        <f>'متره ابنیه'!T4412</f>
        <v>تهيه، ساخت و نصب تير حمال، متشكل از يك تيرآهن يا ناوداني با وصله يا ورق‌هاي تقويتي، با برش، جوشكاري و ساييدن همراه با جوشكاري در محل اتصال با عضو ديگر.</v>
      </c>
      <c r="C384" s="60" t="str">
        <f>'متره ابنیه'!U4412</f>
        <v>کيلوگرم</v>
      </c>
      <c r="D384" s="60">
        <f>'متره ابنیه'!V4412</f>
        <v>26000</v>
      </c>
      <c r="E384" s="94" t="e">
        <f>VLOOKUP(A384,'متره ابنیه'!A:K,9,FALSE)</f>
        <v>#N/A</v>
      </c>
      <c r="F384" s="97">
        <f t="shared" si="14"/>
        <v>0</v>
      </c>
      <c r="G384" s="98"/>
    </row>
    <row r="385" spans="1:7" ht="79.5" thickBot="1">
      <c r="A385" s="60" t="str">
        <f>'متره ابنیه'!P4413</f>
        <v>090212</v>
      </c>
      <c r="B385" s="60" t="str">
        <f>'متره ابنیه'!T4413</f>
        <v>تهيه، ساخت و نصب تير حمال، متشكل از دو يا چند تيرآهن يا ناوداني، در صورتي كه ورق‌هاي اتصال و وصله‌هاي تقويتي در آن به‌كار رفته باشد، با برشكاري، جوشكاري و ساييدن همراه با جوشكاري در محل اتصال با عضو ديگر.</v>
      </c>
      <c r="C385" s="60" t="str">
        <f>'متره ابنیه'!U4413</f>
        <v>کيلوگرم</v>
      </c>
      <c r="D385" s="60">
        <f>'متره ابنیه'!V4413</f>
        <v>24500</v>
      </c>
      <c r="E385" s="94" t="e">
        <f>VLOOKUP(A385,'متره ابنیه'!A:K,9,FALSE)</f>
        <v>#N/A</v>
      </c>
      <c r="F385" s="97">
        <f t="shared" si="14"/>
        <v>0</v>
      </c>
      <c r="G385" s="98"/>
    </row>
    <row r="386" spans="1:7" ht="95.25" thickBot="1">
      <c r="A386" s="60" t="str">
        <f>'متره ابنیه'!P4414</f>
        <v>090213</v>
      </c>
      <c r="B386" s="60" t="str">
        <f>'متره ابنیه'!T4414</f>
        <v>تهيه و ساخت تيرهاي مشبك به اشكال مختلف، متشكل از تيرآهن، ناوداني، نبشي، سپري، ورق و تسمه و نصب آن براي دهانه تا20 متر در هر ارتفاع، شامل شابلون سازي، بريدن، جوشكاري و ساييدن با وصله‌هاي اتصال و قطعات اتصالي به اعضاي ديگر.</v>
      </c>
      <c r="C386" s="60" t="str">
        <f>'متره ابنیه'!U4414</f>
        <v>کيلوگرم</v>
      </c>
      <c r="D386" s="60">
        <f>'متره ابنیه'!V4414</f>
        <v>22600</v>
      </c>
      <c r="E386" s="94" t="e">
        <f>VLOOKUP(A386,'متره ابنیه'!A:K,9,FALSE)</f>
        <v>#N/A</v>
      </c>
      <c r="F386" s="97">
        <f t="shared" si="14"/>
        <v>0</v>
      </c>
      <c r="G386" s="98"/>
    </row>
    <row r="387" spans="1:7" ht="95.25" thickBot="1">
      <c r="A387" s="60" t="str">
        <f>'متره ابنیه'!P4415</f>
        <v>090214</v>
      </c>
      <c r="B387" s="60" t="str">
        <f>'متره ابنیه'!T4415</f>
        <v>تهيه و ساخت تيرهاي مشبك به اشكال مختلف، متشكل از تيرآهن، ناوداني نبشي، سپري، ورق و تسمه و نصب آن براي دهانه بيش از 20 متر تا 30 متر در هر ارتفاع، شامل شابلون سازي بريدن، جوشكاري و ساييدن با وصله‌هاي اتصال و قطعات اتصالي به اعضاي ديگر.</v>
      </c>
      <c r="C387" s="60" t="str">
        <f>'متره ابنیه'!U4415</f>
        <v>کيلوگرم</v>
      </c>
      <c r="D387" s="60">
        <f>'متره ابنیه'!V4415</f>
        <v>24200</v>
      </c>
      <c r="E387" s="94" t="e">
        <f>VLOOKUP(A387,'متره ابنیه'!A:K,9,FALSE)</f>
        <v>#N/A</v>
      </c>
      <c r="F387" s="97">
        <f t="shared" si="14"/>
        <v>0</v>
      </c>
      <c r="G387" s="98"/>
    </row>
    <row r="388" spans="1:7" ht="79.5" thickBot="1">
      <c r="A388" s="60" t="str">
        <f>'متره ابنیه'!P4416</f>
        <v>090215</v>
      </c>
      <c r="B388" s="60" t="str">
        <f>'متره ابنیه'!T4416</f>
        <v>تهيه، ساخت و نصب تير و يا تيرهاي حمال از ورق به شکل تير آهن يا اشکال ديگر با ورق‌هاي اتصالي وصله‌هاي تقويتي لازم با برشکاري، جوش‌کاري و ساييدن همراه با جوش‌کاري در محل اتصال با عضو ديگر.</v>
      </c>
      <c r="C388" s="60" t="str">
        <f>'متره ابنیه'!U4416</f>
        <v>کيلوگرم</v>
      </c>
      <c r="D388" s="60">
        <f>'متره ابنیه'!V4416</f>
        <v>31000</v>
      </c>
      <c r="E388" s="94" t="e">
        <f>VLOOKUP(A388,'متره ابنیه'!A:K,9,FALSE)</f>
        <v>#N/A</v>
      </c>
      <c r="F388" s="97">
        <f t="shared" si="14"/>
        <v>0</v>
      </c>
      <c r="G388" s="98"/>
    </row>
    <row r="389" spans="1:7" ht="63.75" thickBot="1">
      <c r="A389" s="60" t="str">
        <f>'متره ابنیه'!P4417</f>
        <v>090216</v>
      </c>
      <c r="B389" s="60" t="str">
        <f>'متره ابنیه'!T4417</f>
        <v>اضافه بها به رديف‌هاي 090106، 090214 و 090215 در صورتي که براي نصب اسکلت به جاي جوش از پيچ و مهره استفاده شود همراه با سوراخ کاري.</v>
      </c>
      <c r="C389" s="60" t="str">
        <f>'متره ابنیه'!U4417</f>
        <v>کيلوگرم</v>
      </c>
      <c r="D389" s="60">
        <f>'متره ابنیه'!V4417</f>
        <v>2000</v>
      </c>
      <c r="E389" s="94" t="e">
        <f>VLOOKUP(A389,'متره ابنیه'!A:K,9,FALSE)</f>
        <v>#N/A</v>
      </c>
      <c r="F389" s="97">
        <f t="shared" si="14"/>
        <v>0</v>
      </c>
      <c r="G389" s="98"/>
    </row>
    <row r="390" spans="1:7" ht="32.25" thickBot="1">
      <c r="A390" s="60" t="str">
        <f>'متره ابنیه'!P4418</f>
        <v>090217</v>
      </c>
      <c r="B390" s="60" t="str">
        <f>'متره ابنیه'!T4418</f>
        <v>اضافه بها به رديف 090204 در صورتي که پرلين به صورت قايم (girt) نصب شود.</v>
      </c>
      <c r="C390" s="60" t="str">
        <f>'متره ابنیه'!U4418</f>
        <v>کيلوگرم</v>
      </c>
      <c r="D390" s="60">
        <f>'متره ابنیه'!V4418</f>
        <v>3890</v>
      </c>
      <c r="E390" s="94" t="e">
        <f>VLOOKUP(A390,'متره ابنیه'!A:K,9,FALSE)</f>
        <v>#N/A</v>
      </c>
      <c r="F390" s="97">
        <f t="shared" si="14"/>
        <v>0</v>
      </c>
      <c r="G390" s="98"/>
    </row>
    <row r="391" spans="1:7" ht="48" thickBot="1">
      <c r="A391" s="60" t="str">
        <f>'متره ابنیه'!P4419</f>
        <v>090218</v>
      </c>
      <c r="B391" s="60" t="str">
        <f>'متره ابنیه'!T4419</f>
        <v>اضافه بها به رديف 090216، در صورتي که از پيچ و مهره مخصوص که نياز به "ترک‌متر" ندارند استفاده شود.</v>
      </c>
      <c r="C391" s="60" t="str">
        <f>'متره ابنیه'!U4419</f>
        <v>کيلوگرم</v>
      </c>
      <c r="D391" s="60">
        <f>'متره ابنیه'!V4419</f>
        <v>0</v>
      </c>
      <c r="E391" s="94" t="e">
        <f>VLOOKUP(A391,'متره ابنیه'!A:K,9,FALSE)</f>
        <v>#N/A</v>
      </c>
      <c r="F391" s="97">
        <f t="shared" si="14"/>
        <v>0</v>
      </c>
      <c r="G391" s="98"/>
    </row>
    <row r="392" spans="1:7" ht="79.5" thickBot="1">
      <c r="A392" s="60" t="str">
        <f>'متره ابنیه'!P4420</f>
        <v>090301</v>
      </c>
      <c r="B392" s="60" t="str">
        <f>'متره ابنیه'!T4420</f>
        <v>تهيه و ساخت خرپاهاي فلزي به اشكال مختلف، مركب از تيرآهن، ناوداني، نبشي، ورق، تسمه و غيره و نصب آن براي دهانه تا 20 متر در هر ارتفاع، شامل شابلون سازي، بريدن، جوشكاري، ساييدن با وصله‌هاي اتصال.</v>
      </c>
      <c r="C392" s="60" t="str">
        <f>'متره ابنیه'!U4420</f>
        <v>کيلوگرم</v>
      </c>
      <c r="D392" s="60">
        <f>'متره ابنیه'!V4420</f>
        <v>24500</v>
      </c>
      <c r="E392" s="94" t="e">
        <f>VLOOKUP(A392,'متره ابنیه'!A:K,9,FALSE)</f>
        <v>#N/A</v>
      </c>
      <c r="F392" s="97">
        <f t="shared" si="14"/>
        <v>0</v>
      </c>
      <c r="G392" s="98"/>
    </row>
    <row r="393" spans="1:7" ht="79.5" thickBot="1">
      <c r="A393" s="60" t="str">
        <f>'متره ابنیه'!P4421</f>
        <v>090302</v>
      </c>
      <c r="B393" s="60" t="str">
        <f>'متره ابنیه'!T4421</f>
        <v>تهيه و ساخت خرپاهاي فلزي به اشكال مختلف، مركب از تيرآهن، ناوداني، نبشي، ورق، تسمه و غيره و نصب آن براي دهانه بيش از20 متر تا 30 متر در هر ارتفاع شامل شابلون‌سازي، بريدن، جوشكاري، ساييدن با وصله‌هاي اتصال.</v>
      </c>
      <c r="C393" s="60" t="str">
        <f>'متره ابنیه'!U4421</f>
        <v>کيلوگرم</v>
      </c>
      <c r="D393" s="60">
        <f>'متره ابنیه'!V4421</f>
        <v>26300</v>
      </c>
      <c r="E393" s="94" t="e">
        <f>VLOOKUP(A393,'متره ابنیه'!A:K,9,FALSE)</f>
        <v>#N/A</v>
      </c>
      <c r="F393" s="97">
        <f t="shared" si="14"/>
        <v>0</v>
      </c>
      <c r="G393" s="98"/>
    </row>
    <row r="394" spans="1:7" ht="48" thickBot="1">
      <c r="A394" s="60" t="str">
        <f>'متره ابنیه'!P4422</f>
        <v>090303</v>
      </c>
      <c r="B394" s="60" t="str">
        <f>'متره ابنیه'!T4422</f>
        <v>اضافه بها به رديف‌هاي 090301 و 090302 چنانچه براي ساخت خرپا بجاي پروفيل‌هاي ياد شده از ورق استفاده شود.</v>
      </c>
      <c r="C394" s="60" t="str">
        <f>'متره ابنیه'!U4422</f>
        <v>کيلوگرم</v>
      </c>
      <c r="D394" s="60">
        <f>'متره ابنیه'!V4422</f>
        <v>17500</v>
      </c>
      <c r="E394" s="94" t="e">
        <f>VLOOKUP(A394,'متره ابنیه'!A:K,9,FALSE)</f>
        <v>#N/A</v>
      </c>
      <c r="F394" s="97">
        <f t="shared" si="14"/>
        <v>0</v>
      </c>
      <c r="G394" s="98"/>
    </row>
    <row r="395" spans="1:7" ht="79.5" thickBot="1">
      <c r="A395" s="60" t="str">
        <f>'متره ابنیه'!P4423</f>
        <v>090304</v>
      </c>
      <c r="B395" s="60" t="str">
        <f>'متره ابنیه'!T4423</f>
        <v>تهیه ، ساخت و نصب نگهدارنده لوله ها در تصفیه خانه های آب و فاضلاب یا ابنیه آبی با استفاده از تیر آهن ، ناودانی، نبشی،لوله ، ورق ، تسمه و غیره به ارتفاع تا 4 متر شامل: برشکاری ، ساییدن، جوشکاری و اتصالات مربوط.</v>
      </c>
      <c r="C395" s="60" t="str">
        <f>'متره ابنیه'!U4423</f>
        <v>کيلوگرم</v>
      </c>
      <c r="D395" s="60">
        <f>'متره ابنیه'!V4423</f>
        <v>27000</v>
      </c>
      <c r="E395" s="94" t="e">
        <f>VLOOKUP(A395,'متره ابنیه'!A:K,9,FALSE)</f>
        <v>#N/A</v>
      </c>
      <c r="F395" s="97">
        <f t="shared" si="14"/>
        <v>0</v>
      </c>
      <c r="G395" s="98"/>
    </row>
    <row r="396" spans="1:7" ht="95.25" thickBot="1">
      <c r="A396" s="60" t="str">
        <f>'متره ابنیه'!P4424</f>
        <v>090401</v>
      </c>
      <c r="B396" s="60" t="str">
        <f>'متره ابنیه'!T4424</f>
        <v>تهيه، ساخت و نصب قا‌ب‌ها (تا دهانه30 متر)، كه جان و بال آن‌ها از ورق بريده و ساخته شده‌اند، (با ارتفاع جان متغير) با كف‌ستون‌ها، انواع ورق‌هاي اتصالي، تقويتي و اتصال‌هاي واسطه با پيچ و مهره، همراه با برشكاري، سوراخکاري، جوش‌کاري و ساييدن.</v>
      </c>
      <c r="C396" s="60" t="str">
        <f>'متره ابنیه'!U4424</f>
        <v>کيلوگرم</v>
      </c>
      <c r="D396" s="60">
        <f>'متره ابنیه'!V4424</f>
        <v>33100</v>
      </c>
      <c r="E396" s="94" t="e">
        <f>VLOOKUP(A396,'متره ابنیه'!A:K,9,FALSE)</f>
        <v>#N/A</v>
      </c>
      <c r="F396" s="97">
        <f t="shared" si="14"/>
        <v>0</v>
      </c>
      <c r="G396" s="98"/>
    </row>
    <row r="397" spans="1:7" ht="79.5" thickBot="1">
      <c r="A397" s="60" t="str">
        <f>'متره ابنیه'!P4425</f>
        <v>090402</v>
      </c>
      <c r="B397" s="60" t="str">
        <f>'متره ابنیه'!T4425</f>
        <v>تهيه و نصب باد بند كه هر عضو آن از يك يا چند پروفيل (نبشي، تيرآهن، ناوداني و مانند آن) تشكيل شده باشد با تمام قطعات اتصال به ستون يا تير يا اعضاي باد بند به يکديگر، برشكاري، جوشكاري و ساييدن.</v>
      </c>
      <c r="C397" s="60" t="str">
        <f>'متره ابنیه'!U4425</f>
        <v>کيلوگرم</v>
      </c>
      <c r="D397" s="60">
        <f>'متره ابنیه'!V4425</f>
        <v>26100</v>
      </c>
      <c r="E397" s="94" t="e">
        <f>VLOOKUP(A397,'متره ابنیه'!A:K,9,FALSE)</f>
        <v>#N/A</v>
      </c>
      <c r="F397" s="97">
        <f t="shared" si="14"/>
        <v>0</v>
      </c>
      <c r="G397" s="98"/>
    </row>
    <row r="398" spans="1:7" ht="63.75" thickBot="1">
      <c r="A398" s="60" t="str">
        <f>'متره ابنیه'!P4426</f>
        <v>090403</v>
      </c>
      <c r="B398" s="60" t="str">
        <f>'متره ابنیه'!T4426</f>
        <v>تهيه و نصب باد بند كه هر عضو آن از پروفيل لوله  تشكيل شده باشد با تمام قطعات اتصال به ستون يا تير يا اعضاي باد بند به يکديگر، برشكاري، جوشكاري و ساييدن.</v>
      </c>
      <c r="C398" s="60" t="str">
        <f>'متره ابنیه'!U4426</f>
        <v>کيلوگرم</v>
      </c>
      <c r="D398" s="60">
        <f>'متره ابنیه'!V4426</f>
        <v>0</v>
      </c>
      <c r="E398" s="94" t="e">
        <f>VLOOKUP(A398,'متره ابنیه'!A:K,9,FALSE)</f>
        <v>#N/A</v>
      </c>
      <c r="F398" s="97">
        <f t="shared" si="14"/>
        <v>0</v>
      </c>
      <c r="G398" s="98"/>
    </row>
    <row r="399" spans="1:7" ht="48" thickBot="1">
      <c r="A399" s="60" t="str">
        <f>'متره ابنیه'!P4427</f>
        <v>090501</v>
      </c>
      <c r="B399" s="60" t="str">
        <f>'متره ابنیه'!T4427</f>
        <v>تهيه، ساخت و نصب برج‌هاي فلزي مرتفع آب، با جوشكاري، برشكاري و ساييدن و پيچ و مهره لازم به طور كامل.</v>
      </c>
      <c r="C399" s="60" t="str">
        <f>'متره ابنیه'!U4427</f>
        <v>کيلوگرم</v>
      </c>
      <c r="D399" s="60">
        <f>'متره ابنیه'!V4427</f>
        <v>40400</v>
      </c>
      <c r="E399" s="94" t="e">
        <f>VLOOKUP(A399,'متره ابنیه'!A:K,9,FALSE)</f>
        <v>#N/A</v>
      </c>
      <c r="F399" s="97">
        <f t="shared" si="14"/>
        <v>0</v>
      </c>
      <c r="G399" s="98"/>
    </row>
    <row r="400" spans="1:7" ht="79.5" thickBot="1">
      <c r="A400" s="60" t="str">
        <f>'متره ابنیه'!P4428</f>
        <v>090601</v>
      </c>
      <c r="B400" s="60" t="str">
        <f>'متره ابنیه'!T4428</f>
        <v>اضافه بها به رديف‌هاي تير و تيرحمال در صورت تغيير ارتفاع جان تيرآهن به روش لانه زنبوري بدون استفاده از ورق براي افزايش ارتفاع جان، با ورق‌هاي تقويتي لازم، برشكاري، جوشكاري و ساييدن.</v>
      </c>
      <c r="C400" s="60" t="str">
        <f>'متره ابنیه'!U4428</f>
        <v>کيلوگرم</v>
      </c>
      <c r="D400" s="60">
        <f>'متره ابنیه'!V4428</f>
        <v>6170</v>
      </c>
      <c r="E400" s="94" t="e">
        <f>VLOOKUP(A400,'متره ابنیه'!A:K,9,FALSE)</f>
        <v>#N/A</v>
      </c>
      <c r="F400" s="97">
        <f t="shared" si="14"/>
        <v>0</v>
      </c>
      <c r="G400" s="98"/>
    </row>
    <row r="401" spans="1:7" ht="79.5" thickBot="1">
      <c r="A401" s="60" t="str">
        <f>'متره ابنیه'!P4429</f>
        <v>090602</v>
      </c>
      <c r="B401" s="60" t="str">
        <f>'متره ابنیه'!T4429</f>
        <v>اضافه بها به رديف‌هاي تير و تيرحمال در صورت تغيير ارتفاع جان تيرآهن به روش لانه زنبوري، با استفاده از ورق براي افزايش جان تيرآهن، با ورق‌هاي تقويتي لازم، برشكاري، جوشكاري و ساييدن.</v>
      </c>
      <c r="C401" s="60" t="str">
        <f>'متره ابنیه'!U4429</f>
        <v>کيلوگرم</v>
      </c>
      <c r="D401" s="60">
        <f>'متره ابنیه'!V4429</f>
        <v>10700</v>
      </c>
      <c r="E401" s="94" t="e">
        <f>VLOOKUP(A401,'متره ابنیه'!A:K,9,FALSE)</f>
        <v>#N/A</v>
      </c>
      <c r="F401" s="97">
        <f t="shared" si="14"/>
        <v>0</v>
      </c>
      <c r="G401" s="98"/>
    </row>
    <row r="402" spans="1:7" ht="79.5" thickBot="1">
      <c r="A402" s="60" t="str">
        <f>'متره ابنیه'!P4430</f>
        <v>090603</v>
      </c>
      <c r="B402" s="60" t="str">
        <f>'متره ابنیه'!T4430</f>
        <v>اضافه بها به رديف‌هاي تير و تير حمال در صورت تغيير ارتفاع جان تيرآهن با برش به خط مستقيم در جان تيرآهن، بدون استفاده از ورق براي تغيير ارتفاع جان تيرآهن، همراه با برشكاري، جوشكاري و ساييدن لازم.</v>
      </c>
      <c r="C402" s="60" t="str">
        <f>'متره ابنیه'!U4430</f>
        <v>کيلوگرم</v>
      </c>
      <c r="D402" s="60">
        <f>'متره ابنیه'!V4430</f>
        <v>6240</v>
      </c>
      <c r="E402" s="94" t="e">
        <f>VLOOKUP(A402,'متره ابنیه'!A:K,9,FALSE)</f>
        <v>#N/A</v>
      </c>
      <c r="F402" s="97">
        <f t="shared" si="14"/>
        <v>0</v>
      </c>
      <c r="G402" s="98"/>
    </row>
    <row r="403" spans="1:7" ht="79.5" thickBot="1">
      <c r="A403" s="60" t="str">
        <f>'متره ابنیه'!P4431</f>
        <v>090604</v>
      </c>
      <c r="B403" s="60" t="str">
        <f>'متره ابنیه'!T4431</f>
        <v>اضافه بها به رديف‌هاي تير و تيرحمال در صورت تغيير ارتفاع جان تيرآهن با برش مستقيم در جان تيرآهن، با استفاده از ورق براي افزايش ارتفاع جان تيرآهن، همراه با برشكاري، جوشكاري و ساييدن لازم.</v>
      </c>
      <c r="C403" s="60" t="str">
        <f>'متره ابنیه'!U4431</f>
        <v>کيلوگرم</v>
      </c>
      <c r="D403" s="60">
        <f>'متره ابنیه'!V4431</f>
        <v>8350</v>
      </c>
      <c r="E403" s="94" t="e">
        <f>VLOOKUP(A403,'متره ابنیه'!A:K,9,FALSE)</f>
        <v>#N/A</v>
      </c>
      <c r="F403" s="97">
        <f t="shared" si="14"/>
        <v>0</v>
      </c>
      <c r="G403" s="98"/>
    </row>
    <row r="404" spans="1:7" ht="32.25" thickBot="1">
      <c r="A404" s="60" t="str">
        <f>'متره ابنیه'!P4432</f>
        <v>090605</v>
      </c>
      <c r="B404" s="60" t="str">
        <f>'متره ابنیه'!T4432</f>
        <v>اضافه بها در صورت مصرف تيرآهن بال پهن، به جاي تيرآهن معمولي.</v>
      </c>
      <c r="C404" s="60" t="str">
        <f>'متره ابنیه'!U4432</f>
        <v>کيلوگرم</v>
      </c>
      <c r="D404" s="60">
        <f>'متره ابنیه'!V4432</f>
        <v>7310</v>
      </c>
      <c r="E404" s="94" t="e">
        <f>VLOOKUP(A404,'متره ابنیه'!A:K,9,FALSE)</f>
        <v>#N/A</v>
      </c>
      <c r="F404" s="97">
        <f t="shared" si="14"/>
        <v>0</v>
      </c>
      <c r="G404" s="98"/>
    </row>
    <row r="405" spans="1:7" ht="63.75" thickBot="1">
      <c r="A405" s="60" t="str">
        <f>'متره ابنیه'!P4433</f>
        <v>090606</v>
      </c>
      <c r="B405" s="60" t="str">
        <f>'متره ابنیه'!T4433</f>
        <v>اضافه بها در صورت خم كردن تيرآهن ناوداني و ساير پروفيل‌هاي فلزي براي تيرهاي قوسي شكل، پله‌هاي مدور و مانند آن (فقط براي قسمت قوسي شكل).</v>
      </c>
      <c r="C405" s="60" t="str">
        <f>'متره ابنیه'!U4433</f>
        <v>کيلوگرم</v>
      </c>
      <c r="D405" s="60">
        <f>'متره ابنیه'!V4433</f>
        <v>32100</v>
      </c>
      <c r="E405" s="94" t="e">
        <f>VLOOKUP(A405,'متره ابنیه'!A:K,9,FALSE)</f>
        <v>#N/A</v>
      </c>
      <c r="F405" s="97">
        <f t="shared" si="14"/>
        <v>0</v>
      </c>
      <c r="G405" s="98"/>
    </row>
    <row r="406" spans="1:7" ht="63.75" thickBot="1">
      <c r="A406" s="60" t="str">
        <f>'متره ابنیه'!P4434</f>
        <v>090607</v>
      </c>
      <c r="B406" s="60" t="str">
        <f>'متره ابنیه'!T4434</f>
        <v>اضافه بها به رديف 090215 در صورت تغيير ارتفاع جان با برش خط منحني در جان، بدون استفاده از ورق براي تغيير ارتفاع جان تيرآهن، همراه با برشکاري، جوشکاري و ساييدن لازم.</v>
      </c>
      <c r="C406" s="60" t="str">
        <f>'متره ابنیه'!U4434</f>
        <v>کيلوگرم</v>
      </c>
      <c r="D406" s="60">
        <f>'متره ابنیه'!V4434</f>
        <v>0</v>
      </c>
      <c r="E406" s="94" t="e">
        <f>VLOOKUP(A406,'متره ابنیه'!A:K,9,FALSE)</f>
        <v>#N/A</v>
      </c>
      <c r="F406" s="97">
        <f t="shared" si="14"/>
        <v>0</v>
      </c>
      <c r="G406" s="98"/>
    </row>
    <row r="407" spans="1:7" ht="95.25" thickBot="1">
      <c r="A407" s="60" t="str">
        <f>'متره ابنیه'!P4435</f>
        <v>090701</v>
      </c>
      <c r="B407" s="60" t="str">
        <f>'متره ابنیه'!T4435</f>
        <v>تهيه و ساخت قطعات آهني اتصالي و نصب در داخل كارهاي بتني يا بنايي قبل از اجراي كارهاي ياد شده، از نبشي، سپري، ورق، تسمه، ميل گرد، لوله و مانند آن، با شاخك‌هاي لازم، جوشكاري، برشكاري، سوراخكاري و ساييدن، به طوركامل.</v>
      </c>
      <c r="C407" s="60" t="str">
        <f>'متره ابنیه'!U4435</f>
        <v>کيلوگرم</v>
      </c>
      <c r="D407" s="60">
        <f>'متره ابنیه'!V4435</f>
        <v>35000</v>
      </c>
      <c r="E407" s="94" t="e">
        <f>VLOOKUP(A407,'متره ابنیه'!A:K,9,FALSE)</f>
        <v>#N/A</v>
      </c>
      <c r="F407" s="97">
        <f t="shared" si="14"/>
        <v>0</v>
      </c>
      <c r="G407" s="98"/>
    </row>
    <row r="408" spans="1:7" ht="32.25" thickBot="1">
      <c r="A408" s="60" t="str">
        <f>'متره ابنیه'!P4436</f>
        <v>090702</v>
      </c>
      <c r="B408" s="60" t="str">
        <f>'متره ابنیه'!T4436</f>
        <v>تهيه، ساخت و نصب انواع برشگير در سقف‌هاي کامپوزيت.</v>
      </c>
      <c r="C408" s="60" t="str">
        <f>'متره ابنیه'!U4436</f>
        <v>کيلوگرم</v>
      </c>
      <c r="D408" s="60">
        <f>'متره ابنیه'!V4436</f>
        <v>69500</v>
      </c>
      <c r="E408" s="94" t="e">
        <f>VLOOKUP(A408,'متره ابنیه'!A:K,9,FALSE)</f>
        <v>#N/A</v>
      </c>
      <c r="F408" s="97">
        <f t="shared" si="14"/>
        <v>0</v>
      </c>
      <c r="G408" s="98"/>
    </row>
    <row r="409" spans="1:7" ht="32.25" thickBot="1">
      <c r="A409" s="60" t="str">
        <f>'متره ابنیه'!P4437</f>
        <v>090703</v>
      </c>
      <c r="B409" s="60" t="str">
        <f>'متره ابنیه'!T4437</f>
        <v>تهيه و اجراي نبشي لبه پله، آبچكان و ساير موارد همراه با بريدن، جوشكاري و ساييدن.</v>
      </c>
      <c r="C409" s="60" t="str">
        <f>'متره ابنیه'!U4437</f>
        <v>کيلوگرم</v>
      </c>
      <c r="D409" s="60">
        <f>'متره ابنیه'!V4437</f>
        <v>20200</v>
      </c>
      <c r="E409" s="94" t="e">
        <f>VLOOKUP(A409,'متره ابنیه'!A:K,9,FALSE)</f>
        <v>#N/A</v>
      </c>
      <c r="F409" s="97">
        <f t="shared" si="14"/>
        <v>0</v>
      </c>
      <c r="G409" s="98"/>
    </row>
    <row r="410" spans="1:7" ht="79.5" thickBot="1">
      <c r="A410" s="60" t="str">
        <f>'متره ابنیه'!P4438</f>
        <v>090704</v>
      </c>
      <c r="B410" s="60" t="str">
        <f>'متره ابنیه'!T4438</f>
        <v>تهیه ساخت و نصب لوله رابط فولادی (Paddle pipe) برای نصب  در داخل کارهای بتنی در تصفیه خانه های آب و فاضلاب یا ابنیه آبی ، به همراه تسمه آب بند کننده قبل از اجرای بتن ریزی ، به طور کامل.</v>
      </c>
      <c r="C410" s="60" t="str">
        <f>'متره ابنیه'!U4438</f>
        <v>کيلوگرم</v>
      </c>
      <c r="D410" s="60">
        <f>'متره ابنیه'!V4438</f>
        <v>38000</v>
      </c>
      <c r="E410" s="94" t="e">
        <f>VLOOKUP(A410,'متره ابنیه'!A:K,9,FALSE)</f>
        <v>#N/A</v>
      </c>
      <c r="F410" s="97">
        <f t="shared" si="14"/>
        <v>0</v>
      </c>
      <c r="G410" s="98"/>
    </row>
    <row r="411" spans="1:7" ht="32.25" thickBot="1">
      <c r="A411" s="60" t="str">
        <f>'متره ابنیه'!P4439</f>
        <v>090705</v>
      </c>
      <c r="B411" s="60" t="str">
        <f>'متره ابنیه'!T4439</f>
        <v>اضافه بها به ردیف 90704 0 در صورتی که از فولاد زنگ نزن استفاده شود.</v>
      </c>
      <c r="C411" s="60" t="str">
        <f>'متره ابنیه'!U4439</f>
        <v>کيلوگرم</v>
      </c>
      <c r="D411" s="60">
        <f>'متره ابنیه'!V4439</f>
        <v>90000</v>
      </c>
      <c r="E411" s="94" t="e">
        <f>VLOOKUP(A411,'متره ابنیه'!A:K,9,FALSE)</f>
        <v>#N/A</v>
      </c>
      <c r="F411" s="97">
        <f t="shared" si="14"/>
        <v>0</v>
      </c>
      <c r="G411" s="98"/>
    </row>
    <row r="412" spans="1:7" ht="32.25" thickBot="1">
      <c r="A412" s="60" t="str">
        <f>'متره ابنیه'!P4440</f>
        <v>090801</v>
      </c>
      <c r="B412" s="60" t="str">
        <f>'متره ابنیه'!T4440</f>
        <v>جوشكاري با بعد موثر تا 5 ميلي‌متر، با ساييدن. با توجه به بند 7 مقدمه فصل.</v>
      </c>
      <c r="C412" s="60" t="str">
        <f>'متره ابنیه'!U4440</f>
        <v>مترطول</v>
      </c>
      <c r="D412" s="60">
        <f>'متره ابنیه'!V4440</f>
        <v>128500</v>
      </c>
      <c r="E412" s="94" t="e">
        <f>VLOOKUP(A412,'متره ابنیه'!A:K,9,FALSE)</f>
        <v>#N/A</v>
      </c>
      <c r="F412" s="97">
        <f t="shared" si="14"/>
        <v>0</v>
      </c>
      <c r="G412" s="98"/>
    </row>
    <row r="413" spans="1:7" ht="48" thickBot="1">
      <c r="A413" s="60" t="str">
        <f>'متره ابنیه'!P4441</f>
        <v>090802</v>
      </c>
      <c r="B413" s="60" t="str">
        <f>'متره ابنیه'!T4441</f>
        <v>جوشكاري براي بعد موثر بيش از 5 ميلي‌متر تا 7 ميلي‌متر با ساييدن. با توجه به بند 7 مقدمه فصل.</v>
      </c>
      <c r="C413" s="60" t="str">
        <f>'متره ابنیه'!U4441</f>
        <v>مترطول</v>
      </c>
      <c r="D413" s="60">
        <f>'متره ابنیه'!V4441</f>
        <v>156500</v>
      </c>
      <c r="E413" s="94" t="e">
        <f>VLOOKUP(A413,'متره ابنیه'!A:K,9,FALSE)</f>
        <v>#N/A</v>
      </c>
      <c r="F413" s="97">
        <f t="shared" si="14"/>
        <v>0</v>
      </c>
      <c r="G413" s="98"/>
    </row>
    <row r="414" spans="1:7" ht="48" thickBot="1">
      <c r="A414" s="60" t="str">
        <f>'متره ابنیه'!P4442</f>
        <v>090803</v>
      </c>
      <c r="B414" s="60" t="str">
        <f>'متره ابنیه'!T4442</f>
        <v>جوشكاري براي بعد موثر بيش از 7 ميلي‌متر تا10 ميلي‌متر با ساييدن. با توجه به بند 7 مقدمه فصل.</v>
      </c>
      <c r="C414" s="60" t="str">
        <f>'متره ابنیه'!U4442</f>
        <v>مترطول</v>
      </c>
      <c r="D414" s="60">
        <f>'متره ابنیه'!V4442</f>
        <v>252500</v>
      </c>
      <c r="E414" s="94" t="e">
        <f>VLOOKUP(A414,'متره ابنیه'!A:K,9,FALSE)</f>
        <v>#N/A</v>
      </c>
      <c r="F414" s="97">
        <f t="shared" si="14"/>
        <v>0</v>
      </c>
      <c r="G414" s="98"/>
    </row>
    <row r="415" spans="1:7" ht="48" thickBot="1">
      <c r="A415" s="60" t="str">
        <f>'متره ابنیه'!P4443</f>
        <v>090804</v>
      </c>
      <c r="B415" s="60" t="str">
        <f>'متره ابنیه'!T4443</f>
        <v>جوشكاري براي بعد موثر بيش از 10 ميلي‌متر تا 15 ميلي‌متر با ساييدن. با توجه به بند 7 مقدمه فصل.</v>
      </c>
      <c r="C415" s="60" t="str">
        <f>'متره ابنیه'!U4443</f>
        <v>مترطول</v>
      </c>
      <c r="D415" s="60">
        <f>'متره ابنیه'!V4443</f>
        <v>429500</v>
      </c>
      <c r="E415" s="94" t="e">
        <f>VLOOKUP(A415,'متره ابنیه'!A:K,9,FALSE)</f>
        <v>#N/A</v>
      </c>
      <c r="F415" s="97">
        <f t="shared" si="14"/>
        <v>0</v>
      </c>
      <c r="G415" s="98"/>
    </row>
    <row r="416" spans="1:7" ht="48" thickBot="1">
      <c r="A416" s="60" t="str">
        <f>'متره ابنیه'!P4444</f>
        <v>090805</v>
      </c>
      <c r="B416" s="60" t="str">
        <f>'متره ابنیه'!T4444</f>
        <v>اضافه بها نسبت به رديف‌هاي 090801 تا 090804 در صورت استفاده از روش جوش‌کاري با گاز محافظ.</v>
      </c>
      <c r="C416" s="60" t="str">
        <f>'متره ابنیه'!U4444</f>
        <v>مترطول</v>
      </c>
      <c r="D416" s="60">
        <f>'متره ابنیه'!V4444</f>
        <v>0</v>
      </c>
      <c r="E416" s="94" t="e">
        <f>VLOOKUP(A416,'متره ابنیه'!A:K,9,FALSE)</f>
        <v>#N/A</v>
      </c>
      <c r="F416" s="97">
        <f t="shared" si="14"/>
        <v>0</v>
      </c>
      <c r="G416" s="98"/>
    </row>
    <row r="417" spans="1:7" ht="63.75" thickBot="1">
      <c r="A417" s="60" t="str">
        <f>'متره ابنیه'!P4445</f>
        <v>090901</v>
      </c>
      <c r="B417" s="60" t="str">
        <f>'متره ابنیه'!T4445</f>
        <v>تهيه، ساخت و نصب اسكلت فلزي براي زيرسازي نصب سنگ پلاك به ‌طريق خشك شامل نبشي، ناوداني، تيرآهن و قوطي با جوشكاري لازم.</v>
      </c>
      <c r="C417" s="60" t="str">
        <f>'متره ابنیه'!U4445</f>
        <v>کيلوگرم</v>
      </c>
      <c r="D417" s="60">
        <f>'متره ابنیه'!V4445</f>
        <v>23500</v>
      </c>
      <c r="E417" s="94" t="e">
        <f>VLOOKUP(A417,'متره ابنیه'!A:K,9,FALSE)</f>
        <v>#N/A</v>
      </c>
      <c r="F417" s="97">
        <f t="shared" si="14"/>
        <v>0</v>
      </c>
      <c r="G417" s="98"/>
    </row>
    <row r="418" spans="1:7" ht="32.25" thickBot="1">
      <c r="A418" s="60" t="str">
        <f>'متره ابنیه'!P4446</f>
        <v>091001</v>
      </c>
      <c r="B418" s="60" t="str">
        <f>'متره ابنیه'!T4446</f>
        <v>تهيه و نصب پيچ و مهره با توجه به بند 7 مقدمه اين فصل.</v>
      </c>
      <c r="C418" s="60" t="str">
        <f>'متره ابنیه'!U4446</f>
        <v>کيلوگرم</v>
      </c>
      <c r="D418" s="60">
        <f>'متره ابنیه'!V4446</f>
        <v>50200</v>
      </c>
      <c r="E418" s="94" t="e">
        <f>VLOOKUP(A418,'متره ابنیه'!A:K,9,FALSE)</f>
        <v>#N/A</v>
      </c>
      <c r="F418" s="97">
        <f t="shared" si="14"/>
        <v>0</v>
      </c>
      <c r="G418" s="98"/>
    </row>
    <row r="419" spans="1:7" ht="32.25" thickBot="1">
      <c r="A419" s="60" t="str">
        <f>'متره ابنیه'!P4447</f>
        <v>091101</v>
      </c>
      <c r="B419" s="60" t="str">
        <f>'متره ابنیه'!T4447</f>
        <v>تهيه قطعات كوبن‌كاري با ماشين‌كاري لازم براي سازه‌هاي فضاكار با وزن قطعات تا 150 گرم.</v>
      </c>
      <c r="C419" s="60" t="str">
        <f>'متره ابنیه'!U4447</f>
        <v>عدد</v>
      </c>
      <c r="D419" s="60">
        <f>'متره ابنیه'!V4447</f>
        <v>25100</v>
      </c>
      <c r="E419" s="94" t="e">
        <f>VLOOKUP(A419,'متره ابنیه'!A:K,9,FALSE)</f>
        <v>#N/A</v>
      </c>
      <c r="F419" s="97">
        <f t="shared" si="14"/>
        <v>0</v>
      </c>
      <c r="G419" s="98"/>
    </row>
    <row r="420" spans="1:7" ht="79.5" thickBot="1">
      <c r="A420" s="60" t="str">
        <f>'متره ابنیه'!P4448</f>
        <v>091102</v>
      </c>
      <c r="B420" s="60" t="str">
        <f>'متره ابنیه'!T4448</f>
        <v>تهيه قطعات كوبن‌كاري با ضخامت جدار متغير بيش از 5 ميلي‌متر با ماشين‌كاري اصلاحي مانند قطعات سرلوله‌ها و پيونده‌هاي کاسان و همچنين قطعات حجيم (مثلاً کروي) با وزن بيش از 150 گرم تا يک ‌كيلوگرم.</v>
      </c>
      <c r="C420" s="60" t="str">
        <f>'متره ابنیه'!U4448</f>
        <v>کيلوگرم</v>
      </c>
      <c r="D420" s="60">
        <f>'متره ابنیه'!V4448</f>
        <v>83200</v>
      </c>
      <c r="E420" s="94" t="e">
        <f>VLOOKUP(A420,'متره ابنیه'!A:K,9,FALSE)</f>
        <v>#N/A</v>
      </c>
      <c r="F420" s="97">
        <f t="shared" si="14"/>
        <v>0</v>
      </c>
      <c r="G420" s="98"/>
    </row>
    <row r="421" spans="1:7" ht="48" thickBot="1">
      <c r="A421" s="60" t="str">
        <f>'متره ابنیه'!P4449</f>
        <v>091103</v>
      </c>
      <c r="B421" s="60" t="str">
        <f>'متره ابنیه'!T4449</f>
        <v>تهيه قطعات كوبن‌كاري حجيم (مثلاً کروي) با ماشين‌كاري اصلاحي با وزن قطعات بيش از يک ‌كيلوگرم.</v>
      </c>
      <c r="C421" s="60" t="str">
        <f>'متره ابنیه'!U4449</f>
        <v>کيلوگرم</v>
      </c>
      <c r="D421" s="60">
        <f>'متره ابنیه'!V4449</f>
        <v>55200</v>
      </c>
      <c r="E421" s="94" t="e">
        <f>VLOOKUP(A421,'متره ابنیه'!A:K,9,FALSE)</f>
        <v>#N/A</v>
      </c>
      <c r="F421" s="97">
        <f t="shared" si="14"/>
        <v>0</v>
      </c>
      <c r="G421" s="98"/>
    </row>
    <row r="422" spans="1:7" ht="48" thickBot="1">
      <c r="A422" s="60" t="str">
        <f>'متره ابنیه'!P4450</f>
        <v>091104</v>
      </c>
      <c r="B422" s="60" t="str">
        <f>'متره ابنیه'!T4450</f>
        <v>تهيه قطعات كوبن‌كاري با ماشين‌كاري اصلاحي براي سازه‌هاي فضاكار با وزن قطعات بيش از 150 گرم تا يك كيلوگرم.</v>
      </c>
      <c r="C422" s="60" t="str">
        <f>'متره ابنیه'!U4450</f>
        <v>کيلوگرم</v>
      </c>
      <c r="D422" s="60">
        <f>'متره ابنیه'!V4450</f>
        <v>0</v>
      </c>
      <c r="E422" s="94" t="e">
        <f>VLOOKUP(A422,'متره ابنیه'!A:K,9,FALSE)</f>
        <v>#N/A</v>
      </c>
      <c r="F422" s="97">
        <f t="shared" si="14"/>
        <v>0</v>
      </c>
      <c r="G422" s="98"/>
    </row>
    <row r="423" spans="1:7" ht="32.25" thickBot="1">
      <c r="A423" s="60" t="str">
        <f>'متره ابنیه'!P4451</f>
        <v>091201</v>
      </c>
      <c r="B423" s="60" t="str">
        <f>'متره ابنیه'!T4451</f>
        <v>اضافه بها براي رديف‌هاي 091101 تا 091104 براي استفاده از فولاد St52.</v>
      </c>
      <c r="C423" s="60" t="str">
        <f>'متره ابنیه'!U4451</f>
        <v>کيلوگرم</v>
      </c>
      <c r="D423" s="60">
        <f>'متره ابنیه'!V4451</f>
        <v>2820</v>
      </c>
      <c r="E423" s="94" t="e">
        <f>VLOOKUP(A423,'متره ابنیه'!A:K,9,FALSE)</f>
        <v>#N/A</v>
      </c>
      <c r="F423" s="97">
        <f t="shared" si="14"/>
        <v>0</v>
      </c>
      <c r="G423" s="98"/>
    </row>
    <row r="424" spans="1:7" ht="48" thickBot="1">
      <c r="A424" s="60" t="str">
        <f>'متره ابنیه'!P4452</f>
        <v>091301</v>
      </c>
      <c r="B424" s="60" t="str">
        <f>'متره ابنیه'!T4452</f>
        <v xml:space="preserve">اضافه بها براي ماشين‌كاري استاندارد قطعات كوبن‌كاري رديف‌هاي 091102 تا 091104 (براي پيونده‌هاي استاندارد) </v>
      </c>
      <c r="C424" s="60" t="str">
        <f>'متره ابنیه'!U4452</f>
        <v>کيلوگرم</v>
      </c>
      <c r="D424" s="60">
        <f>'متره ابنیه'!V4452</f>
        <v>74700</v>
      </c>
      <c r="E424" s="94" t="e">
        <f>VLOOKUP(A424,'متره ابنیه'!A:K,9,FALSE)</f>
        <v>#N/A</v>
      </c>
      <c r="F424" s="97">
        <f t="shared" si="14"/>
        <v>0</v>
      </c>
      <c r="G424" s="98"/>
    </row>
    <row r="425" spans="1:7" ht="32.25" thickBot="1">
      <c r="A425" s="60" t="str">
        <f>'متره ابنیه'!P4453</f>
        <v>091401</v>
      </c>
      <c r="B425" s="60" t="str">
        <f>'متره ابنیه'!T4453</f>
        <v xml:space="preserve">اضافه بها براي ماشين‌كاري سنگين قطعات كوبن‌كاري رديف‌هاي 091101 تا 091104 </v>
      </c>
      <c r="C425" s="60" t="str">
        <f>'متره ابنیه'!U4453</f>
        <v>کيلوگرم</v>
      </c>
      <c r="D425" s="60">
        <f>'متره ابنیه'!V4453</f>
        <v>130000</v>
      </c>
      <c r="E425" s="94" t="e">
        <f>VLOOKUP(A425,'متره ابنیه'!A:K,9,FALSE)</f>
        <v>#N/A</v>
      </c>
      <c r="F425" s="97">
        <f t="shared" si="14"/>
        <v>0</v>
      </c>
      <c r="G425" s="98"/>
    </row>
    <row r="426" spans="1:7" ht="32.25" thickBot="1">
      <c r="A426" s="60" t="str">
        <f>'متره ابنیه'!P4454</f>
        <v>091501</v>
      </c>
      <c r="B426" s="60" t="str">
        <f>'متره ابنیه'!T4454</f>
        <v>اضافه بها براي رديف‌هاي 091101 تا 091104 براي گالوانيزه کردن قطعات.</v>
      </c>
      <c r="C426" s="60" t="str">
        <f>'متره ابنیه'!U4454</f>
        <v>کيلوگرم</v>
      </c>
      <c r="D426" s="60">
        <f>'متره ابنیه'!V4454</f>
        <v>18300</v>
      </c>
      <c r="E426" s="94" t="e">
        <f>VLOOKUP(A426,'متره ابنیه'!A:K,9,FALSE)</f>
        <v>#N/A</v>
      </c>
      <c r="F426" s="97">
        <f t="shared" si="14"/>
        <v>0</v>
      </c>
      <c r="G426" s="98"/>
    </row>
    <row r="427" spans="1:7" ht="79.5" thickBot="1">
      <c r="A427" s="60" t="str">
        <f>'متره ابنیه'!P4455</f>
        <v>091601</v>
      </c>
      <c r="B427" s="60" t="str">
        <f>'متره ابنیه'!T4455</f>
        <v>تهيه و آماده‌سازي واحدهاي سازه‌ فضاكار از پروفيل‌هاي مختلف از فولاد St37 شامل بريدن اجزا به اندازه‌هاي معين و پليسه‌گيري و سنگ‌زدن و مونتاژ آن‌ها در داخل جيگ و آماده‌كردن براي جوشكاري.</v>
      </c>
      <c r="C427" s="60" t="str">
        <f>'متره ابنیه'!U4455</f>
        <v>کيلوگرم</v>
      </c>
      <c r="D427" s="60">
        <f>'متره ابنیه'!V4455</f>
        <v>44200</v>
      </c>
      <c r="E427" s="94" t="e">
        <f>VLOOKUP(A427,'متره ابنیه'!A:K,9,FALSE)</f>
        <v>#N/A</v>
      </c>
      <c r="F427" s="97">
        <f t="shared" si="14"/>
        <v>0</v>
      </c>
      <c r="G427" s="98"/>
    </row>
    <row r="428" spans="1:7" ht="48" thickBot="1">
      <c r="A428" s="60" t="str">
        <f>'متره ابنیه'!P4456</f>
        <v>091801</v>
      </c>
      <c r="B428" s="60" t="str">
        <f>'متره ابنیه'!T4456</f>
        <v>اضافه بها نسبت به رديف‌ 091601 در صورتيكه وزن پروفيل يا لوله عضو كمتر از دو كيلوگرم باشد.</v>
      </c>
      <c r="C428" s="60" t="str">
        <f>'متره ابنیه'!U4456</f>
        <v>کيلوگرم</v>
      </c>
      <c r="D428" s="60">
        <f>'متره ابنیه'!V4456</f>
        <v>4330</v>
      </c>
      <c r="E428" s="94" t="e">
        <f>VLOOKUP(A428,'متره ابنیه'!A:K,9,FALSE)</f>
        <v>#N/A</v>
      </c>
      <c r="F428" s="97">
        <f t="shared" si="14"/>
        <v>0</v>
      </c>
      <c r="G428" s="98"/>
    </row>
    <row r="429" spans="1:7" ht="32.25" thickBot="1">
      <c r="A429" s="60" t="str">
        <f>'متره ابنیه'!P4457</f>
        <v>091901</v>
      </c>
      <c r="B429" s="60" t="str">
        <f>'متره ابنیه'!T4457</f>
        <v>اضافه بها نسبت به رديف‌ 091601 براي اضلاع حاصل از پرسكاري و نورد سرد (بجز لوله).</v>
      </c>
      <c r="C429" s="60" t="str">
        <f>'متره ابنیه'!U4457</f>
        <v>کيلوگرم</v>
      </c>
      <c r="D429" s="60">
        <f>'متره ابنیه'!V4457</f>
        <v>0</v>
      </c>
      <c r="E429" s="94" t="e">
        <f>VLOOKUP(A429,'متره ابنیه'!A:K,9,FALSE)</f>
        <v>#N/A</v>
      </c>
      <c r="F429" s="97">
        <f t="shared" si="14"/>
        <v>0</v>
      </c>
      <c r="G429" s="98"/>
    </row>
    <row r="430" spans="1:7" ht="32.25" thickBot="1">
      <c r="A430" s="60" t="str">
        <f>'متره ابنیه'!P4458</f>
        <v>092001</v>
      </c>
      <c r="B430" s="60" t="str">
        <f>'متره ابنیه'!T4458</f>
        <v>اضافه بها نسبت به رديف 091601 براي استفاده از فولاد St52.</v>
      </c>
      <c r="C430" s="60" t="str">
        <f>'متره ابنیه'!U4458</f>
        <v>کيلوگرم</v>
      </c>
      <c r="D430" s="60">
        <f>'متره ابنیه'!V4458</f>
        <v>2820</v>
      </c>
      <c r="E430" s="94" t="e">
        <f>VLOOKUP(A430,'متره ابنیه'!A:K,9,FALSE)</f>
        <v>#N/A</v>
      </c>
      <c r="F430" s="97">
        <f t="shared" si="14"/>
        <v>0</v>
      </c>
      <c r="G430" s="98"/>
    </row>
    <row r="431" spans="1:7" ht="32.25" thickBot="1">
      <c r="A431" s="60" t="str">
        <f>'متره ابنیه'!P4459</f>
        <v>092101</v>
      </c>
      <c r="B431" s="60" t="str">
        <f>'متره ابنیه'!T4459</f>
        <v>اضافه بها نسبت به رديف 091601 براي استفاده از لوله‌هاي با ضخامت جدار بيش از 7 ميلي‌متر.</v>
      </c>
      <c r="C431" s="60" t="str">
        <f>'متره ابنیه'!U4459</f>
        <v>کيلوگرم</v>
      </c>
      <c r="D431" s="60">
        <f>'متره ابنیه'!V4459</f>
        <v>19200</v>
      </c>
      <c r="E431" s="94" t="e">
        <f>VLOOKUP(A431,'متره ابنیه'!A:K,9,FALSE)</f>
        <v>#N/A</v>
      </c>
      <c r="F431" s="97">
        <f t="shared" si="14"/>
        <v>0</v>
      </c>
      <c r="G431" s="98"/>
    </row>
    <row r="432" spans="1:7" ht="48" thickBot="1">
      <c r="A432" s="60" t="str">
        <f>'متره ابنیه'!P4460</f>
        <v>092201</v>
      </c>
      <c r="B432" s="60" t="str">
        <f>'متره ابنیه'!T4460</f>
        <v>اضافه بها نسبت به رديف 091601  براي آماده‌سازي سر اضلاع براي جوش‌کاري مستقيم به يکديگر با برشكاري طبق الگو و سنگ‌زدن.</v>
      </c>
      <c r="C432" s="60" t="str">
        <f>'متره ابنیه'!U4460</f>
        <v>کيلوگرم</v>
      </c>
      <c r="D432" s="60">
        <f>'متره ابنیه'!V4460</f>
        <v>3360</v>
      </c>
      <c r="E432" s="94" t="e">
        <f>VLOOKUP(A432,'متره ابنیه'!A:K,9,FALSE)</f>
        <v>#N/A</v>
      </c>
      <c r="F432" s="97">
        <f t="shared" si="14"/>
        <v>0</v>
      </c>
      <c r="G432" s="98"/>
    </row>
    <row r="433" spans="1:7" ht="32.25" thickBot="1">
      <c r="A433" s="60" t="str">
        <f>'متره ابنیه'!P4461</f>
        <v>092202</v>
      </c>
      <c r="B433" s="60" t="str">
        <f>'متره ابنیه'!T4461</f>
        <v>اضافه بها نسبت به رديف 091601 بابت دوپهن كردن سر پروفيل لوله فولادي.</v>
      </c>
      <c r="C433" s="60" t="str">
        <f>'متره ابنیه'!U4461</f>
        <v>کيلوگرم</v>
      </c>
      <c r="D433" s="60">
        <f>'متره ابنیه'!V4461</f>
        <v>3200</v>
      </c>
      <c r="E433" s="94" t="e">
        <f>VLOOKUP(A433,'متره ابنیه'!A:K,9,FALSE)</f>
        <v>#N/A</v>
      </c>
      <c r="F433" s="97">
        <f t="shared" ref="F433:F448" si="15">IF(ISNA(E433*D433),0,ROUND((E433*D433),0))</f>
        <v>0</v>
      </c>
      <c r="G433" s="98"/>
    </row>
    <row r="434" spans="1:7" ht="32.25" thickBot="1">
      <c r="A434" s="60" t="str">
        <f>'متره ابنیه'!P4462</f>
        <v>092301</v>
      </c>
      <c r="B434" s="60" t="str">
        <f>'متره ابنیه'!T4462</f>
        <v>اضافه بها نسبت به رديف 091601 براي استفاده از لوله گالوانيزه.</v>
      </c>
      <c r="C434" s="60" t="str">
        <f>'متره ابنیه'!U4462</f>
        <v>کيلوگرم</v>
      </c>
      <c r="D434" s="60">
        <f>'متره ابنیه'!V4462</f>
        <v>10700</v>
      </c>
      <c r="E434" s="94" t="e">
        <f>VLOOKUP(A434,'متره ابنیه'!A:K,9,FALSE)</f>
        <v>#N/A</v>
      </c>
      <c r="F434" s="97">
        <f t="shared" si="15"/>
        <v>0</v>
      </c>
      <c r="G434" s="98"/>
    </row>
    <row r="435" spans="1:7" ht="63.75" thickBot="1">
      <c r="A435" s="60" t="str">
        <f>'متره ابنیه'!P4463</f>
        <v>092401</v>
      </c>
      <c r="B435" s="60" t="str">
        <f>'متره ابنیه'!T4463</f>
        <v>تهيه پيچ از رده 8/8 براي پيچ‌هاي تا قطر 24 ميلميتر و مهره از رده 8 و آماده‌ سازي آن‌ها به شکل‌هاي استاندارد در سازه فضاکار (و پين مربوط).</v>
      </c>
      <c r="C435" s="60" t="str">
        <f>'متره ابنیه'!U4463</f>
        <v>کيلوگرم</v>
      </c>
      <c r="D435" s="60">
        <f>'متره ابنیه'!V4463</f>
        <v>48700</v>
      </c>
      <c r="E435" s="94" t="e">
        <f>VLOOKUP(A435,'متره ابنیه'!A:K,9,FALSE)</f>
        <v>#N/A</v>
      </c>
      <c r="F435" s="97">
        <f t="shared" si="15"/>
        <v>0</v>
      </c>
      <c r="G435" s="98"/>
    </row>
    <row r="436" spans="1:7" ht="63.75" thickBot="1">
      <c r="A436" s="60" t="str">
        <f>'متره ابنیه'!P4464</f>
        <v>092402</v>
      </c>
      <c r="B436" s="60" t="str">
        <f>'متره ابنیه'!T4464</f>
        <v>تهيه پيچ از رده 8/8 براي پيچ‌هاي با قطر بيش از 24 ميلميتر و مهره از رده 8 و آماده ‌سازي آن‌ها به شکل‌هاي استاندارد در سازه فضاکار (و پين مربوط).</v>
      </c>
      <c r="C436" s="60" t="str">
        <f>'متره ابنیه'!U4464</f>
        <v>کيلوگرم</v>
      </c>
      <c r="D436" s="60">
        <f>'متره ابنیه'!V4464</f>
        <v>63200</v>
      </c>
      <c r="E436" s="94" t="e">
        <f>VLOOKUP(A436,'متره ابنیه'!A:K,9,FALSE)</f>
        <v>#N/A</v>
      </c>
      <c r="F436" s="97">
        <f t="shared" si="15"/>
        <v>0</v>
      </c>
      <c r="G436" s="98"/>
    </row>
    <row r="437" spans="1:7" ht="48" thickBot="1">
      <c r="A437" s="60" t="str">
        <f>'متره ابنیه'!P4465</f>
        <v>092403</v>
      </c>
      <c r="B437" s="60" t="str">
        <f>'متره ابنیه'!T4465</f>
        <v>اضافه بها نسبت به رديف‌هاي 092401 و 092402 براي استفاده از پيچ از رده 9/10 (و مهره رده 10).</v>
      </c>
      <c r="C437" s="60" t="str">
        <f>'متره ابنیه'!U4465</f>
        <v>کيلوگرم</v>
      </c>
      <c r="D437" s="60">
        <f>'متره ابنیه'!V4465</f>
        <v>0</v>
      </c>
      <c r="E437" s="94" t="e">
        <f>VLOOKUP(A437,'متره ابنیه'!A:K,9,FALSE)</f>
        <v>#N/A</v>
      </c>
      <c r="F437" s="97">
        <f t="shared" si="15"/>
        <v>0</v>
      </c>
      <c r="G437" s="98"/>
    </row>
    <row r="438" spans="1:7" ht="32.25" thickBot="1">
      <c r="A438" s="60" t="str">
        <f>'متره ابنیه'!P4466</f>
        <v>092501</v>
      </c>
      <c r="B438" s="60" t="str">
        <f>'متره ابنیه'!T4466</f>
        <v>اضافه بها نسبت به رديف‌هاي 092401 و 092402 براي استفاده از پيچ‌هاي با گالوانيزه پودري.</v>
      </c>
      <c r="C438" s="60" t="str">
        <f>'متره ابنیه'!U4466</f>
        <v>کيلوگرم</v>
      </c>
      <c r="D438" s="60">
        <f>'متره ابنیه'!V4466</f>
        <v>24400</v>
      </c>
      <c r="E438" s="94" t="e">
        <f>VLOOKUP(A438,'متره ابنیه'!A:K,9,FALSE)</f>
        <v>#N/A</v>
      </c>
      <c r="F438" s="97">
        <f t="shared" si="15"/>
        <v>0</v>
      </c>
      <c r="G438" s="98"/>
    </row>
    <row r="439" spans="1:7" ht="48" thickBot="1">
      <c r="A439" s="60" t="str">
        <f>'متره ابنیه'!P4467</f>
        <v>092601</v>
      </c>
      <c r="B439" s="60" t="str">
        <f>'متره ابنیه'!T4467</f>
        <v>اضافه بها نسبت به رديف‌هاي 092401 و 092402 براي استفاده از پيچ‌هاي به شکل خاص (غير استاندارد).</v>
      </c>
      <c r="C439" s="60" t="str">
        <f>'متره ابنیه'!U4467</f>
        <v>کيلوگرم</v>
      </c>
      <c r="D439" s="60">
        <f>'متره ابنیه'!V4467</f>
        <v>0</v>
      </c>
      <c r="E439" s="94" t="e">
        <f>VLOOKUP(A439,'متره ابنیه'!A:K,9,FALSE)</f>
        <v>#N/A</v>
      </c>
      <c r="F439" s="97">
        <f t="shared" si="15"/>
        <v>0</v>
      </c>
      <c r="G439" s="98"/>
    </row>
    <row r="440" spans="1:7" ht="32.25" thickBot="1">
      <c r="A440" s="60" t="str">
        <f>'متره ابنیه'!P4468</f>
        <v>092701</v>
      </c>
      <c r="B440" s="60" t="str">
        <f>'متره ابنیه'!T4468</f>
        <v>تهيه قطعات ريخته‌گري شده از فولاد براي پيونده‌هاي  تا 50 كيلوگرم و ماشين‌كاري آن‌ها.</v>
      </c>
      <c r="C440" s="60" t="str">
        <f>'متره ابنیه'!U4468</f>
        <v>کيلوگرم</v>
      </c>
      <c r="D440" s="60">
        <f>'متره ابنیه'!V4468</f>
        <v>0</v>
      </c>
      <c r="E440" s="94" t="e">
        <f>VLOOKUP(A440,'متره ابنیه'!A:K,9,FALSE)</f>
        <v>#N/A</v>
      </c>
      <c r="F440" s="97">
        <f t="shared" si="15"/>
        <v>0</v>
      </c>
      <c r="G440" s="98"/>
    </row>
    <row r="441" spans="1:7" ht="48" thickBot="1">
      <c r="A441" s="60" t="str">
        <f>'متره ابنیه'!P4469</f>
        <v>092702</v>
      </c>
      <c r="B441" s="60" t="str">
        <f>'متره ابنیه'!T4469</f>
        <v>تهيه قطعات ريخته‌گري شده از فولاد براي پيونده‌هاي  بیش از50 كيلوگرم و ماشين‌كاري آن‌ها.</v>
      </c>
      <c r="C441" s="60" t="str">
        <f>'متره ابنیه'!U4469</f>
        <v>کيلوگرم</v>
      </c>
      <c r="D441" s="60">
        <f>'متره ابنیه'!V4469</f>
        <v>0</v>
      </c>
      <c r="E441" s="94" t="e">
        <f>VLOOKUP(A441,'متره ابنیه'!A:K,9,FALSE)</f>
        <v>#N/A</v>
      </c>
      <c r="F441" s="97">
        <f t="shared" si="15"/>
        <v>0</v>
      </c>
      <c r="G441" s="98"/>
    </row>
    <row r="442" spans="1:7" ht="48" thickBot="1">
      <c r="A442" s="60" t="str">
        <f>'متره ابنیه'!P4470</f>
        <v>092801</v>
      </c>
      <c r="B442" s="60" t="str">
        <f>'متره ابنیه'!T4470</f>
        <v>هزينه بافت و نصب شبکه‌هاي سازه فضا کار دو لايه يا چند لايه تخت نسبت به هزينه تهيه و آماده سازي قطعات.</v>
      </c>
      <c r="C442" s="60" t="str">
        <f>'متره ابنیه'!U4470</f>
        <v>درصد</v>
      </c>
      <c r="D442" s="60">
        <f>'متره ابنیه'!V4470</f>
        <v>15</v>
      </c>
      <c r="E442" s="94" t="e">
        <f>VLOOKUP(A442,'متره ابنیه'!A:K,9,FALSE)</f>
        <v>#N/A</v>
      </c>
      <c r="F442" s="97">
        <f t="shared" si="15"/>
        <v>0</v>
      </c>
      <c r="G442" s="111"/>
    </row>
    <row r="443" spans="1:7" ht="63.75" thickBot="1">
      <c r="A443" s="60" t="str">
        <f>'متره ابنیه'!P4471</f>
        <v>092802</v>
      </c>
      <c r="B443" s="60" t="str">
        <f>'متره ابنیه'!T4471</f>
        <v>هزينه بافت و نصب شبکه‌هاي سازه فضا کار دو لايه يا چند لايه با انحنا در يک امتداد (چليک‌ها) نسبت به هزينه تهيه و آماده سازي قطعات.</v>
      </c>
      <c r="C443" s="60" t="str">
        <f>'متره ابنیه'!U4471</f>
        <v>درصد</v>
      </c>
      <c r="D443" s="60">
        <f>'متره ابنیه'!V4471</f>
        <v>18</v>
      </c>
      <c r="E443" s="94" t="e">
        <f>VLOOKUP(A443,'متره ابنیه'!A:K,9,FALSE)</f>
        <v>#N/A</v>
      </c>
      <c r="F443" s="97">
        <f t="shared" si="15"/>
        <v>0</v>
      </c>
      <c r="G443" s="111"/>
    </row>
    <row r="444" spans="1:7" ht="48" thickBot="1">
      <c r="A444" s="60" t="str">
        <f>'متره ابنیه'!P4472</f>
        <v>092803</v>
      </c>
      <c r="B444" s="60" t="str">
        <f>'متره ابنیه'!T4472</f>
        <v>هزينه بافت و نصب شبکه‌هاي سازه فضا کار دو لايه يا چند لايه با انحنا در دو امتداد (گنبدها) نسبت به هزينه تهيه و آماده سازي قطعات.</v>
      </c>
      <c r="C444" s="60" t="str">
        <f>'متره ابنیه'!U4472</f>
        <v>درصد</v>
      </c>
      <c r="D444" s="60">
        <f>'متره ابنیه'!V4472</f>
        <v>25</v>
      </c>
      <c r="E444" s="94" t="e">
        <f>VLOOKUP(A444,'متره ابنیه'!A:K,9,FALSE)</f>
        <v>#N/A</v>
      </c>
      <c r="F444" s="97">
        <f t="shared" si="15"/>
        <v>0</v>
      </c>
      <c r="G444" s="111"/>
    </row>
    <row r="445" spans="1:7" ht="48" thickBot="1">
      <c r="A445" s="60" t="str">
        <f>'متره ابنیه'!P4473</f>
        <v>092804</v>
      </c>
      <c r="B445" s="60" t="str">
        <f>'متره ابنیه'!T4473</f>
        <v>هزينه بافت و نصب شبکه‌هاي سازه فضا کار دو لايه داراي فرم‌هاي آزاد نسبت به هزينه تهيه و آماده سازي قطعات.</v>
      </c>
      <c r="C445" s="60" t="str">
        <f>'متره ابنیه'!U4473</f>
        <v>درصد</v>
      </c>
      <c r="D445" s="60">
        <f>'متره ابنیه'!V4473</f>
        <v>30</v>
      </c>
      <c r="E445" s="94" t="e">
        <f>VLOOKUP(A445,'متره ابنیه'!A:K,9,FALSE)</f>
        <v>#N/A</v>
      </c>
      <c r="F445" s="97">
        <f t="shared" si="15"/>
        <v>0</v>
      </c>
      <c r="G445" s="111"/>
    </row>
    <row r="446" spans="1:7" ht="24" thickBot="1">
      <c r="A446" s="60" t="str">
        <f>'متره ابنیه'!P4474</f>
        <v>092805</v>
      </c>
      <c r="B446" s="60" t="str">
        <f>'متره ابنیه'!T4474</f>
        <v>فولادی سنگین</v>
      </c>
      <c r="C446" s="60" t="str">
        <f>'متره ابنیه'!U4474</f>
        <v>کیلوگرم</v>
      </c>
      <c r="D446" s="60">
        <f>'متره ابنیه'!V4474</f>
        <v>10000</v>
      </c>
      <c r="E446" s="94" t="e">
        <f>VLOOKUP(A446,'متره ابنیه'!A:K,9,FALSE)</f>
        <v>#N/A</v>
      </c>
      <c r="F446" s="97">
        <f t="shared" si="15"/>
        <v>0</v>
      </c>
      <c r="G446" s="111" t="s">
        <v>511</v>
      </c>
    </row>
    <row r="447" spans="1:7" ht="24" thickBot="1">
      <c r="A447" s="60" t="str">
        <f>'متره ابنیه'!P4475</f>
        <v>092806</v>
      </c>
      <c r="B447" s="60" t="str">
        <f>'متره ابنیه'!T4475</f>
        <v>فولادی سنگین 1</v>
      </c>
      <c r="C447" s="60" t="str">
        <f>'متره ابنیه'!U4475</f>
        <v>کیلوگرم</v>
      </c>
      <c r="D447" s="60">
        <f>'متره ابنیه'!V4475</f>
        <v>10001</v>
      </c>
      <c r="E447" s="94" t="e">
        <f>VLOOKUP(A447,'متره ابنیه'!A:K,9,FALSE)</f>
        <v>#N/A</v>
      </c>
      <c r="F447" s="97">
        <f t="shared" si="15"/>
        <v>0</v>
      </c>
      <c r="G447" s="111" t="s">
        <v>511</v>
      </c>
    </row>
    <row r="448" spans="1:7" ht="24" thickBot="1">
      <c r="A448" s="60" t="str">
        <f>'متره ابنیه'!P4476</f>
        <v>092807</v>
      </c>
      <c r="B448" s="60" t="str">
        <f>'متره ابنیه'!T4476</f>
        <v>فولادی سنگین 2</v>
      </c>
      <c r="C448" s="60" t="str">
        <f>'متره ابنیه'!U4476</f>
        <v>کیلوگرم</v>
      </c>
      <c r="D448" s="60">
        <f>'متره ابنیه'!V4476</f>
        <v>10002</v>
      </c>
      <c r="E448" s="94">
        <f>VLOOKUP(A448,'متره ابنیه'!A:K,9,FALSE)</f>
        <v>1</v>
      </c>
      <c r="F448" s="97">
        <f t="shared" si="15"/>
        <v>10002</v>
      </c>
      <c r="G448" s="111" t="s">
        <v>511</v>
      </c>
    </row>
    <row r="449" spans="1:7" s="27" customFormat="1" ht="38.25" customHeight="1" thickBot="1">
      <c r="A449" s="677" t="s">
        <v>659</v>
      </c>
      <c r="B449" s="678"/>
      <c r="C449" s="678"/>
      <c r="D449" s="678"/>
      <c r="E449" s="679"/>
      <c r="F449" s="115">
        <f>SUM(F368:F445)</f>
        <v>52488000</v>
      </c>
      <c r="G449" s="108" t="s">
        <v>77</v>
      </c>
    </row>
    <row r="450" spans="1:7" s="27" customFormat="1" ht="38.25" customHeight="1" thickBot="1">
      <c r="A450" s="677" t="s">
        <v>660</v>
      </c>
      <c r="B450" s="678"/>
      <c r="C450" s="678"/>
      <c r="D450" s="678"/>
      <c r="E450" s="679"/>
      <c r="F450" s="101">
        <f>SUM(F446:F448)</f>
        <v>10002</v>
      </c>
      <c r="G450" s="102" t="s">
        <v>77</v>
      </c>
    </row>
    <row r="451" spans="1:7" s="26" customFormat="1" ht="37.5" customHeight="1" thickBot="1">
      <c r="A451" s="680" t="s">
        <v>50</v>
      </c>
      <c r="B451" s="681"/>
      <c r="C451" s="681"/>
      <c r="D451" s="681"/>
      <c r="E451" s="681"/>
      <c r="F451" s="682"/>
      <c r="G451" s="683"/>
    </row>
    <row r="452" spans="1:7" ht="63.75" thickBot="1">
      <c r="A452" s="60" t="str">
        <f>'متره ابنیه'!P4477</f>
        <v>100101</v>
      </c>
      <c r="B452" s="60" t="str">
        <f>'متره ابنیه'!T4477</f>
        <v>اجراي سقف بتني به ضخامت 21 سانتي‌متر با تيرچه و بلوك توخالي بتني، شامل تهيه تمام مصالح به استثناي ميل‌گرد، و همچنين تهيه تجهيزات مورد لزوم به طور كامل.</v>
      </c>
      <c r="C452" s="60" t="str">
        <f>'متره ابنیه'!U4477</f>
        <v>مترمربع</v>
      </c>
      <c r="D452" s="60">
        <f>'متره ابنیه'!V4477</f>
        <v>401000</v>
      </c>
      <c r="E452" s="94">
        <f>VLOOKUP(A452,'متره ابنیه'!A:K,9,FALSE)</f>
        <v>480</v>
      </c>
      <c r="F452" s="97">
        <f t="shared" ref="F452:F478" si="16">IF(ISNA(E452*D452),0,ROUND((E452*D452),0))</f>
        <v>192480000</v>
      </c>
      <c r="G452" s="98"/>
    </row>
    <row r="453" spans="1:7" ht="63.75" thickBot="1">
      <c r="A453" s="60">
        <f>'متره ابنیه'!P4478</f>
        <v>100102</v>
      </c>
      <c r="B453" s="60" t="str">
        <f>'متره ابنیه'!T4478</f>
        <v>اجراي سقف بتني به ضخامت 25 سانتي‌متر با تيرچه و بلوك توخالي بتني، شامل تهيه تمام مصالح به استثناي ميل‌گرد، و همچنين تهيه تجهيزات مورد لزوم به طور كامل.</v>
      </c>
      <c r="C453" s="60" t="str">
        <f>'متره ابنیه'!U4478</f>
        <v>مترمربع</v>
      </c>
      <c r="D453" s="60">
        <f>'متره ابنیه'!V4478</f>
        <v>428000</v>
      </c>
      <c r="E453" s="94" t="e">
        <f>VLOOKUP(A453,'متره ابنیه'!A:K,9,FALSE)</f>
        <v>#N/A</v>
      </c>
      <c r="F453" s="97">
        <f t="shared" ref="F453:F469" si="17">IF(ISNA(E453*D453),0,ROUND((E453*D453),0))</f>
        <v>0</v>
      </c>
      <c r="G453" s="98"/>
    </row>
    <row r="454" spans="1:7" ht="63.75" thickBot="1">
      <c r="A454" s="60">
        <f>'متره ابنیه'!P4479</f>
        <v>100103</v>
      </c>
      <c r="B454" s="60" t="str">
        <f>'متره ابنیه'!T4479</f>
        <v>اجراي سقف بتني به ضخامت 30 سانتي‌متر با تيرچه و بلوك توخالي بتني، شامل تهيه تمام مصالح به استثناي ميل‌گرد، و همچنين تهيه تجهيزات مورد لزوم به طور كامل.</v>
      </c>
      <c r="C454" s="60" t="str">
        <f>'متره ابنیه'!U4479</f>
        <v>مترمربع</v>
      </c>
      <c r="D454" s="60">
        <f>'متره ابنیه'!V4479</f>
        <v>458500</v>
      </c>
      <c r="E454" s="94" t="e">
        <f>VLOOKUP(A454,'متره ابنیه'!A:K,9,FALSE)</f>
        <v>#N/A</v>
      </c>
      <c r="F454" s="97">
        <f t="shared" si="17"/>
        <v>0</v>
      </c>
      <c r="G454" s="98"/>
    </row>
    <row r="455" spans="1:7" ht="63.75" thickBot="1">
      <c r="A455" s="60">
        <f>'متره ابنیه'!P4480</f>
        <v>100104</v>
      </c>
      <c r="B455" s="60" t="str">
        <f>'متره ابنیه'!T4480</f>
        <v>اجراي سقف بتني به ضخامت 35 سانتي‌متر با تيرچه و بلوك توخالي بتني، شامل تهيه تمام مصالح به استثناي ميل‌گرد، و همچنين تهيه تجهيزات مورد لزوم به طور كامل.</v>
      </c>
      <c r="C455" s="60" t="str">
        <f>'متره ابنیه'!U4480</f>
        <v>مترمربع</v>
      </c>
      <c r="D455" s="60">
        <f>'متره ابنیه'!V4480</f>
        <v>573500</v>
      </c>
      <c r="E455" s="94" t="e">
        <f>VLOOKUP(A455,'متره ابنیه'!A:K,9,FALSE)</f>
        <v>#N/A</v>
      </c>
      <c r="F455" s="97">
        <f t="shared" si="17"/>
        <v>0</v>
      </c>
      <c r="G455" s="98"/>
    </row>
    <row r="456" spans="1:7" ht="63.75" thickBot="1">
      <c r="A456" s="60">
        <f>'متره ابنیه'!P4481</f>
        <v>100105</v>
      </c>
      <c r="B456" s="60" t="str">
        <f>'متره ابنیه'!T4481</f>
        <v>اجراي سقف بتني به ضخامت 40 سانتي‌متر با تيرچه و بلوك توخالي بتني، شامل تهيه تمام مصالح به استثناي ميل‌گرد، و همچنين تهيه تجهيزات مورد لزوم به طور كامل.</v>
      </c>
      <c r="C456" s="60" t="str">
        <f>'متره ابنیه'!U4481</f>
        <v>مترمربع</v>
      </c>
      <c r="D456" s="60">
        <f>'متره ابنیه'!V4481</f>
        <v>673500</v>
      </c>
      <c r="E456" s="94" t="e">
        <f>VLOOKUP(A456,'متره ابنیه'!A:K,9,FALSE)</f>
        <v>#N/A</v>
      </c>
      <c r="F456" s="97">
        <f t="shared" si="17"/>
        <v>0</v>
      </c>
      <c r="G456" s="98"/>
    </row>
    <row r="457" spans="1:7" ht="63.75" thickBot="1">
      <c r="A457" s="60">
        <f>'متره ابنیه'!P4482</f>
        <v>100201</v>
      </c>
      <c r="B457" s="60" t="str">
        <f>'متره ابنیه'!T4482</f>
        <v>اجراي سقف بتني به ضخامت 21 سانتي‌متر با تيرچه و بلوك توخالي سفالي، شامل تهيه تمام مصالح به استثناي ميل‌گرد، و همچنين تهيه تجهيزات مورد لزوم به طور كامل.</v>
      </c>
      <c r="C457" s="60" t="str">
        <f>'متره ابنیه'!U4482</f>
        <v>مترمربع</v>
      </c>
      <c r="D457" s="60">
        <f>'متره ابنیه'!V4482</f>
        <v>360000</v>
      </c>
      <c r="E457" s="94" t="e">
        <f>VLOOKUP(A457,'متره ابنیه'!A:K,9,FALSE)</f>
        <v>#N/A</v>
      </c>
      <c r="F457" s="97">
        <f t="shared" si="17"/>
        <v>0</v>
      </c>
      <c r="G457" s="98"/>
    </row>
    <row r="458" spans="1:7" ht="63.75" thickBot="1">
      <c r="A458" s="60">
        <f>'متره ابنیه'!P4483</f>
        <v>100202</v>
      </c>
      <c r="B458" s="60" t="str">
        <f>'متره ابنیه'!T4483</f>
        <v>اجراي سقف بتني به ضخامت 25 سانتي‌متر با تيرچه و بلوك توخالي سفالي، شامل تهيه تمام مصالح به استثناي ميل‌گرد، و همچنين تهيه تجهيزات مورد لزوم به طور كامل.</v>
      </c>
      <c r="C458" s="60" t="str">
        <f>'متره ابنیه'!U4483</f>
        <v>مترمربع</v>
      </c>
      <c r="D458" s="60">
        <f>'متره ابنیه'!V4483</f>
        <v>399000</v>
      </c>
      <c r="E458" s="94" t="e">
        <f>VLOOKUP(A458,'متره ابنیه'!A:K,9,FALSE)</f>
        <v>#N/A</v>
      </c>
      <c r="F458" s="97">
        <f t="shared" si="17"/>
        <v>0</v>
      </c>
      <c r="G458" s="98"/>
    </row>
    <row r="459" spans="1:7" ht="63.75" thickBot="1">
      <c r="A459" s="60">
        <f>'متره ابنیه'!P4484</f>
        <v>100203</v>
      </c>
      <c r="B459" s="60" t="str">
        <f>'متره ابنیه'!T4484</f>
        <v>اجراي سقف بتني به ضخامت 30 سانتي‌متر با تيرچه و بلوك توخالي سفالي، شامل تهيه تمام مصالح به استثناي ميل‌گرد، و همچنين تهيه تجهيزات مورد لزوم به طور كامل.</v>
      </c>
      <c r="C459" s="60" t="str">
        <f>'متره ابنیه'!U4484</f>
        <v>مترمربع</v>
      </c>
      <c r="D459" s="60">
        <f>'متره ابنیه'!V4484</f>
        <v>478000</v>
      </c>
      <c r="E459" s="94" t="e">
        <f>VLOOKUP(A459,'متره ابنیه'!A:K,9,FALSE)</f>
        <v>#N/A</v>
      </c>
      <c r="F459" s="97">
        <f t="shared" si="17"/>
        <v>0</v>
      </c>
      <c r="G459" s="98"/>
    </row>
    <row r="460" spans="1:7" ht="63.75" thickBot="1">
      <c r="A460" s="60">
        <f>'متره ابنیه'!P4485</f>
        <v>100204</v>
      </c>
      <c r="B460" s="60" t="str">
        <f>'متره ابنیه'!T4485</f>
        <v>اجراي سقف بتني به ضخامت 35 سانتي‌متر با تيرچه و بلوك توخالي سفالي، شامل تهيه تمام مصالح به استثناي ميل‌گرد، و همچنين تهيه تجهيزات مورد لزوم به طور كامل.</v>
      </c>
      <c r="C460" s="60" t="str">
        <f>'متره ابنیه'!U4485</f>
        <v>مترمربع</v>
      </c>
      <c r="D460" s="60">
        <f>'متره ابنیه'!V4485</f>
        <v>556500</v>
      </c>
      <c r="E460" s="94" t="e">
        <f>VLOOKUP(A460,'متره ابنیه'!A:K,9,FALSE)</f>
        <v>#N/A</v>
      </c>
      <c r="F460" s="97">
        <f t="shared" si="17"/>
        <v>0</v>
      </c>
      <c r="G460" s="98"/>
    </row>
    <row r="461" spans="1:7" ht="63.75" thickBot="1">
      <c r="A461" s="60">
        <f>'متره ابنیه'!P4486</f>
        <v>100205</v>
      </c>
      <c r="B461" s="60" t="str">
        <f>'متره ابنیه'!T4486</f>
        <v>اجراي سقف بتني به ضخامت 40 سانتي‌متر با تيرچه و بلوك توخالي سفالي، شامل تهيه تمام مصالح به استثناي ميل‌گرد، و همچنين تهيه تجهيزات مورد لزوم به طور كامل.</v>
      </c>
      <c r="C461" s="60" t="str">
        <f>'متره ابنیه'!U4486</f>
        <v>مترمربع</v>
      </c>
      <c r="D461" s="60">
        <f>'متره ابنیه'!V4486</f>
        <v>572000</v>
      </c>
      <c r="E461" s="94" t="e">
        <f>VLOOKUP(A461,'متره ابنیه'!A:K,9,FALSE)</f>
        <v>#N/A</v>
      </c>
      <c r="F461" s="97">
        <f t="shared" si="17"/>
        <v>0</v>
      </c>
      <c r="G461" s="98"/>
    </row>
    <row r="462" spans="1:7" ht="48" thickBot="1">
      <c r="A462" s="60">
        <f>'متره ابنیه'!P4487</f>
        <v>100301</v>
      </c>
      <c r="B462" s="60" t="str">
        <f>'متره ابنیه'!T4487</f>
        <v>اضافه بها به رديف‌هاي سقف بتني با تيرچه و بلوك، در صورتي كه از تيرچه با كفشك سفالي (تيرچه فوندوله‌اي) استفاده شود.</v>
      </c>
      <c r="C462" s="60" t="str">
        <f>'متره ابنیه'!U4487</f>
        <v>مترمربع</v>
      </c>
      <c r="D462" s="60">
        <f>'متره ابنیه'!V4487</f>
        <v>8730</v>
      </c>
      <c r="E462" s="94" t="e">
        <f>VLOOKUP(A462,'متره ابنیه'!A:K,9,FALSE)</f>
        <v>#N/A</v>
      </c>
      <c r="F462" s="97">
        <f t="shared" si="17"/>
        <v>0</v>
      </c>
      <c r="G462" s="98"/>
    </row>
    <row r="463" spans="1:7" ht="79.5" thickBot="1">
      <c r="A463" s="60">
        <f>'متره ابنیه'!P4488</f>
        <v>100401</v>
      </c>
      <c r="B463" s="60" t="str">
        <f>'متره ابنیه'!T4488</f>
        <v>اجراي سقف بتني به ضخامت 21 سانتي‌متر با تيرچه مشبك فلزي سبك و بلوك توخالي بتني شامل تهيه تمام مصالح به استثناي تيرچه فلزي وآرماتور و همچنين تهيه تجهيزات مورد لزوم به طور كامل.</v>
      </c>
      <c r="C463" s="60" t="str">
        <f>'متره ابنیه'!U4488</f>
        <v>مترمربع</v>
      </c>
      <c r="D463" s="60">
        <f>'متره ابنیه'!V4488</f>
        <v>344500</v>
      </c>
      <c r="E463" s="94" t="e">
        <f>VLOOKUP(A463,'متره ابنیه'!A:K,9,FALSE)</f>
        <v>#N/A</v>
      </c>
      <c r="F463" s="97">
        <f t="shared" si="17"/>
        <v>0</v>
      </c>
      <c r="G463" s="98"/>
    </row>
    <row r="464" spans="1:7" ht="79.5" thickBot="1">
      <c r="A464" s="60">
        <f>'متره ابنیه'!P4489</f>
        <v>100402</v>
      </c>
      <c r="B464" s="60" t="str">
        <f>'متره ابنیه'!T4489</f>
        <v>اجراي سقف بتني به ضخامت 25 سانتي‌متر با تيرچه مشبك فلزي سبك و بلوك توخالي بتني شامل تهيه تمام مصالح به استثناي تيرچه فلزي و آرماتور و همچنين تهيه تجهيزات مورد لزوم به طور كامل.</v>
      </c>
      <c r="C464" s="60" t="str">
        <f>'متره ابنیه'!U4489</f>
        <v>مترمربع</v>
      </c>
      <c r="D464" s="60">
        <f>'متره ابنیه'!V4489</f>
        <v>373000</v>
      </c>
      <c r="E464" s="94" t="e">
        <f>VLOOKUP(A464,'متره ابنیه'!A:K,9,FALSE)</f>
        <v>#N/A</v>
      </c>
      <c r="F464" s="97">
        <f t="shared" si="17"/>
        <v>0</v>
      </c>
      <c r="G464" s="98"/>
    </row>
    <row r="465" spans="1:7" ht="79.5" thickBot="1">
      <c r="A465" s="60">
        <f>'متره ابنیه'!P4490</f>
        <v>100403</v>
      </c>
      <c r="B465" s="60" t="str">
        <f>'متره ابنیه'!T4490</f>
        <v>اجراي سقف بتني به ضخامت 30 سانتي‌متر با تيرچه مشبك فلزي سبك و بلوك توخالي بتني شامل تهيه تمام مصالح به استثناي تيرچه فلزي و آرماتور و همچنين تهيه تجهيزات مورد لزوم به طور كامل.</v>
      </c>
      <c r="C465" s="60" t="str">
        <f>'متره ابنیه'!U4490</f>
        <v>مترمربع</v>
      </c>
      <c r="D465" s="60">
        <f>'متره ابنیه'!V4490</f>
        <v>423000</v>
      </c>
      <c r="E465" s="94" t="e">
        <f>VLOOKUP(A465,'متره ابنیه'!A:K,9,FALSE)</f>
        <v>#N/A</v>
      </c>
      <c r="F465" s="97">
        <f t="shared" si="17"/>
        <v>0</v>
      </c>
      <c r="G465" s="98"/>
    </row>
    <row r="466" spans="1:7" ht="48" thickBot="1">
      <c r="A466" s="60">
        <f>'متره ابنیه'!P4491</f>
        <v>100404</v>
      </c>
      <c r="B466" s="60" t="str">
        <f>'متره ابنیه'!T4491</f>
        <v>اضافه بها به رديف‌هاي سقف سبك با بلوك بتني در صورتي كه در تهيه بلوك از پوكه استفاده شده باشد.</v>
      </c>
      <c r="C466" s="60" t="str">
        <f>'متره ابنیه'!U4491</f>
        <v>مترمربع</v>
      </c>
      <c r="D466" s="60">
        <f>'متره ابنیه'!V4491</f>
        <v>40400</v>
      </c>
      <c r="E466" s="94" t="e">
        <f>VLOOKUP(A466,'متره ابنیه'!A:K,9,FALSE)</f>
        <v>#N/A</v>
      </c>
      <c r="F466" s="97">
        <f t="shared" si="17"/>
        <v>0</v>
      </c>
      <c r="G466" s="98"/>
    </row>
    <row r="467" spans="1:7" ht="24" thickBot="1">
      <c r="A467" s="60" t="str">
        <f>'متره ابنیه'!P4492</f>
        <v>100405</v>
      </c>
      <c r="B467" s="60" t="str">
        <f>'متره ابنیه'!T4492</f>
        <v>سقف سبک بتنی</v>
      </c>
      <c r="C467" s="60" t="str">
        <f>'متره ابنیه'!U4492</f>
        <v>مترمربع</v>
      </c>
      <c r="D467" s="60">
        <f>'متره ابنیه'!V4492</f>
        <v>10000</v>
      </c>
      <c r="E467" s="94" t="e">
        <f>VLOOKUP(A467,'متره ابنیه'!A:K,9,FALSE)</f>
        <v>#N/A</v>
      </c>
      <c r="F467" s="97">
        <f t="shared" si="17"/>
        <v>0</v>
      </c>
      <c r="G467" s="98" t="s">
        <v>511</v>
      </c>
    </row>
    <row r="468" spans="1:7" ht="24" thickBot="1">
      <c r="A468" s="60" t="str">
        <f>'متره ابنیه'!P4493</f>
        <v>100406</v>
      </c>
      <c r="B468" s="60" t="str">
        <f>'متره ابنیه'!T4493</f>
        <v>سقف سبک بتنی 1</v>
      </c>
      <c r="C468" s="60" t="str">
        <f>'متره ابنیه'!U4493</f>
        <v>مترمربع</v>
      </c>
      <c r="D468" s="60">
        <f>'متره ابنیه'!V4493</f>
        <v>10001</v>
      </c>
      <c r="E468" s="94" t="e">
        <f>VLOOKUP(A468,'متره ابنیه'!A:K,9,FALSE)</f>
        <v>#N/A</v>
      </c>
      <c r="F468" s="97">
        <f t="shared" si="17"/>
        <v>0</v>
      </c>
      <c r="G468" s="98" t="s">
        <v>511</v>
      </c>
    </row>
    <row r="469" spans="1:7" ht="24" thickBot="1">
      <c r="A469" s="60" t="str">
        <f>'متره ابنیه'!P4494</f>
        <v>100407</v>
      </c>
      <c r="B469" s="60" t="str">
        <f>'متره ابنیه'!T4494</f>
        <v>سقف سبک بتنی 2</v>
      </c>
      <c r="C469" s="60" t="str">
        <f>'متره ابنیه'!U4494</f>
        <v>مترمربع</v>
      </c>
      <c r="D469" s="60">
        <f>'متره ابنیه'!V4494</f>
        <v>10002</v>
      </c>
      <c r="E469" s="94">
        <f>VLOOKUP(A469,'متره ابنیه'!A:K,9,FALSE)</f>
        <v>1</v>
      </c>
      <c r="F469" s="97">
        <f t="shared" si="17"/>
        <v>10002</v>
      </c>
      <c r="G469" s="98" t="s">
        <v>511</v>
      </c>
    </row>
    <row r="470" spans="1:7" s="27" customFormat="1" ht="38.25" customHeight="1" thickBot="1">
      <c r="A470" s="677" t="s">
        <v>659</v>
      </c>
      <c r="B470" s="678"/>
      <c r="C470" s="678"/>
      <c r="D470" s="678"/>
      <c r="E470" s="679"/>
      <c r="F470" s="115">
        <f>SUM(F452:F466)</f>
        <v>192480000</v>
      </c>
      <c r="G470" s="108" t="s">
        <v>77</v>
      </c>
    </row>
    <row r="471" spans="1:7" s="27" customFormat="1" ht="38.25" customHeight="1" thickBot="1">
      <c r="A471" s="677" t="s">
        <v>660</v>
      </c>
      <c r="B471" s="678"/>
      <c r="C471" s="678"/>
      <c r="D471" s="678"/>
      <c r="E471" s="679"/>
      <c r="F471" s="101">
        <f>SUM(F467:F469)</f>
        <v>10002</v>
      </c>
      <c r="G471" s="102" t="s">
        <v>77</v>
      </c>
    </row>
    <row r="472" spans="1:7" s="26" customFormat="1" ht="37.5" customHeight="1" thickBot="1">
      <c r="A472" s="680" t="s">
        <v>51</v>
      </c>
      <c r="B472" s="681"/>
      <c r="C472" s="681"/>
      <c r="D472" s="681"/>
      <c r="E472" s="681"/>
      <c r="F472" s="682"/>
      <c r="G472" s="683"/>
    </row>
    <row r="473" spans="1:7" ht="48" thickBot="1">
      <c r="A473" s="60" t="str">
        <f>'متره ابنیه'!P4495</f>
        <v>110101</v>
      </c>
      <c r="B473" s="60" t="str">
        <f>'متره ابنیه'!T4495</f>
        <v>آجركاري با آجر ماسه اهكي (سيليكاتي)، به ابعاد آجر فشاري با ضخامت يك و نيم آجر و بيشتر و ملات ماسه سيمان 1:6.</v>
      </c>
      <c r="C473" s="60" t="str">
        <f>'متره ابنیه'!U4495</f>
        <v>مترمکعب</v>
      </c>
      <c r="D473" s="60">
        <f>'متره ابنیه'!V4495</f>
        <v>1771000</v>
      </c>
      <c r="E473" s="94">
        <f>VLOOKUP(A473,'متره ابنیه'!A:K,9,FALSE)</f>
        <v>144</v>
      </c>
      <c r="F473" s="97">
        <f t="shared" si="16"/>
        <v>255024000</v>
      </c>
      <c r="G473" s="98"/>
    </row>
    <row r="474" spans="1:7" ht="48" thickBot="1">
      <c r="A474" s="60">
        <f>'متره ابنیه'!P4496</f>
        <v>110102</v>
      </c>
      <c r="B474" s="60" t="str">
        <f>'متره ابنیه'!T4496</f>
        <v>آجر كاري باآجرماسه آهكي (سيليكاتي)، به ابعاد آجرفشاري با ضخامت يك و نيم آجر و بيشتر و ملات باتارد 1:2:8.</v>
      </c>
      <c r="C474" s="60" t="str">
        <f>'متره ابنیه'!U4496</f>
        <v>مترمکعب</v>
      </c>
      <c r="D474" s="60">
        <f>'متره ابنیه'!V4496</f>
        <v>1776000</v>
      </c>
      <c r="E474" s="94" t="e">
        <f>VLOOKUP(A474,'متره ابنیه'!A:K,9,FALSE)</f>
        <v>#N/A</v>
      </c>
      <c r="F474" s="97">
        <f t="shared" si="16"/>
        <v>0</v>
      </c>
      <c r="G474" s="98"/>
    </row>
    <row r="475" spans="1:7" ht="48" thickBot="1">
      <c r="A475" s="60">
        <f>'متره ابنیه'!P4497</f>
        <v>110103</v>
      </c>
      <c r="B475" s="60" t="str">
        <f>'متره ابنیه'!T4497</f>
        <v>آجركاري با آجر ماسه آهكي (سيليكاتي)، به ابعادآجرفشاري باضخامت يك ونيم آجر و بيشتر و ملات ماسه آهك 1:3.</v>
      </c>
      <c r="C475" s="60" t="str">
        <f>'متره ابنیه'!U4497</f>
        <v>مترمکعب</v>
      </c>
      <c r="D475" s="60">
        <f>'متره ابنیه'!V4497</f>
        <v>1738000</v>
      </c>
      <c r="E475" s="94" t="e">
        <f>VLOOKUP(A475,'متره ابنیه'!A:K,9,FALSE)</f>
        <v>#N/A</v>
      </c>
      <c r="F475" s="97">
        <f t="shared" si="16"/>
        <v>0</v>
      </c>
      <c r="G475" s="98"/>
    </row>
    <row r="476" spans="1:7" ht="32.25" thickBot="1">
      <c r="A476" s="60">
        <f>'متره ابنیه'!P4498</f>
        <v>110104</v>
      </c>
      <c r="B476" s="60" t="str">
        <f>'متره ابنیه'!T4498</f>
        <v>ديوار يك آجره با آجر ماسه آهكي (سيليكاتي)، به ابعاد آجر فشاري و ملات ماسه سيمان 1:6.</v>
      </c>
      <c r="C476" s="60" t="str">
        <f>'متره ابنیه'!U4498</f>
        <v>مترمربع</v>
      </c>
      <c r="D476" s="60">
        <f>'متره ابنیه'!V4498</f>
        <v>397500</v>
      </c>
      <c r="E476" s="94" t="e">
        <f>VLOOKUP(A476,'متره ابنیه'!A:K,9,FALSE)</f>
        <v>#N/A</v>
      </c>
      <c r="F476" s="97">
        <f t="shared" si="16"/>
        <v>0</v>
      </c>
      <c r="G476" s="98"/>
    </row>
    <row r="477" spans="1:7" ht="32.25" thickBot="1">
      <c r="A477" s="60">
        <f>'متره ابنیه'!P4499</f>
        <v>110105</v>
      </c>
      <c r="B477" s="60" t="str">
        <f>'متره ابنیه'!T4499</f>
        <v>ديوار يك آجره با آجر ماسه آهكي (سيليكاتي)، به ابعاد آجر فشاري با ملات، باتارد 1:2:8.</v>
      </c>
      <c r="C477" s="60" t="str">
        <f>'متره ابنیه'!U4499</f>
        <v>مترمربع</v>
      </c>
      <c r="D477" s="60">
        <f>'متره ابنیه'!V4499</f>
        <v>398500</v>
      </c>
      <c r="E477" s="94" t="e">
        <f>VLOOKUP(A477,'متره ابنیه'!A:K,9,FALSE)</f>
        <v>#N/A</v>
      </c>
      <c r="F477" s="97">
        <f t="shared" si="16"/>
        <v>0</v>
      </c>
      <c r="G477" s="98"/>
    </row>
    <row r="478" spans="1:7" ht="32.25" thickBot="1">
      <c r="A478" s="60">
        <f>'متره ابنیه'!P4500</f>
        <v>110106</v>
      </c>
      <c r="B478" s="60" t="str">
        <f>'متره ابنیه'!T4500</f>
        <v>ديوار يك آجره باآجر ماسه آهكي (سيليكاتي)، به ابعاد آجر فشاري و ملات ماسه آهك 1:3.</v>
      </c>
      <c r="C478" s="60" t="str">
        <f>'متره ابنیه'!U4500</f>
        <v>مترمربع</v>
      </c>
      <c r="D478" s="60">
        <f>'متره ابنیه'!V4500</f>
        <v>391500</v>
      </c>
      <c r="E478" s="94" t="e">
        <f>VLOOKUP(A478,'متره ابنیه'!A:K,9,FALSE)</f>
        <v>#N/A</v>
      </c>
      <c r="F478" s="97">
        <f t="shared" si="16"/>
        <v>0</v>
      </c>
      <c r="G478" s="98"/>
    </row>
    <row r="479" spans="1:7" ht="32.25" thickBot="1">
      <c r="A479" s="60">
        <f>'متره ابنیه'!P4501</f>
        <v>110107</v>
      </c>
      <c r="B479" s="60" t="str">
        <f>'متره ابنیه'!T4501</f>
        <v>ديوار نيم آجره با آجرماسه آهكي (سيليكاتي)، به ابعادآجر فشاري و ملات ماسه سيمان 1:6.</v>
      </c>
      <c r="C479" s="60" t="str">
        <f>'متره ابنیه'!U4501</f>
        <v>مترمربع</v>
      </c>
      <c r="D479" s="60">
        <f>'متره ابنیه'!V4501</f>
        <v>205500</v>
      </c>
      <c r="E479" s="94" t="e">
        <f>VLOOKUP(A479,'متره ابنیه'!A:K,9,FALSE)</f>
        <v>#N/A</v>
      </c>
      <c r="F479" s="97">
        <f t="shared" ref="F479:F549" si="18">IF(ISNA(E479*D479),0,ROUND((E479*D479),0))</f>
        <v>0</v>
      </c>
      <c r="G479" s="98"/>
    </row>
    <row r="480" spans="1:7" ht="32.25" thickBot="1">
      <c r="A480" s="60">
        <f>'متره ابنیه'!P4502</f>
        <v>110108</v>
      </c>
      <c r="B480" s="60" t="str">
        <f>'متره ابنیه'!T4502</f>
        <v>ديوار نيم آجره با آجرماسه آهكي (سيليكاتي)، به ابعادآجر فشاري و ملات باتارد 1:2:8.</v>
      </c>
      <c r="C480" s="60" t="str">
        <f>'متره ابنیه'!U4502</f>
        <v>مترمربع</v>
      </c>
      <c r="D480" s="60">
        <f>'متره ابنیه'!V4502</f>
        <v>206000</v>
      </c>
      <c r="E480" s="94" t="e">
        <f>VLOOKUP(A480,'متره ابنیه'!A:K,9,FALSE)</f>
        <v>#N/A</v>
      </c>
      <c r="F480" s="97">
        <f t="shared" si="18"/>
        <v>0</v>
      </c>
      <c r="G480" s="98"/>
    </row>
    <row r="481" spans="1:7" ht="32.25" thickBot="1">
      <c r="A481" s="60">
        <f>'متره ابنیه'!P4503</f>
        <v>110109</v>
      </c>
      <c r="B481" s="60" t="str">
        <f>'متره ابنیه'!T4503</f>
        <v>ديوار نيم آجره با آجر ماسه آهكي (سيليكاتي)، به ابعاد آجر فشاري و ملات ماسه آهك 1:3.</v>
      </c>
      <c r="C481" s="60" t="str">
        <f>'متره ابنیه'!U4503</f>
        <v>مترمربع</v>
      </c>
      <c r="D481" s="60">
        <f>'متره ابنیه'!V4503</f>
        <v>204000</v>
      </c>
      <c r="E481" s="94" t="e">
        <f>VLOOKUP(A481,'متره ابنیه'!A:K,9,FALSE)</f>
        <v>#N/A</v>
      </c>
      <c r="F481" s="97">
        <f t="shared" si="18"/>
        <v>0</v>
      </c>
      <c r="G481" s="98"/>
    </row>
    <row r="482" spans="1:7" ht="32.25" thickBot="1">
      <c r="A482" s="60">
        <f>'متره ابنیه'!P4504</f>
        <v>110110</v>
      </c>
      <c r="B482" s="60" t="str">
        <f>'متره ابنیه'!T4504</f>
        <v>تيغه آجري با آجر ماسه آهكي (سيليكاتي)، به ضخامت 5 تا 6 سانتي‌متر، با ملات گچ و خاك.</v>
      </c>
      <c r="C482" s="60" t="str">
        <f>'متره ابنیه'!U4504</f>
        <v>مترمربع</v>
      </c>
      <c r="D482" s="60">
        <f>'متره ابنیه'!V4504</f>
        <v>119500</v>
      </c>
      <c r="E482" s="94" t="e">
        <f>VLOOKUP(A482,'متره ابنیه'!A:K,9,FALSE)</f>
        <v>#N/A</v>
      </c>
      <c r="F482" s="97">
        <f t="shared" si="18"/>
        <v>0</v>
      </c>
      <c r="G482" s="98"/>
    </row>
    <row r="483" spans="1:7" ht="32.25" thickBot="1">
      <c r="A483" s="60">
        <f>'متره ابنیه'!P4505</f>
        <v>110201</v>
      </c>
      <c r="B483" s="60" t="str">
        <f>'متره ابنیه'!T4505</f>
        <v>آجركاري با آجر فشاري به ضخامت يك و نيم آجر و بيشتر و ملات ماسه سيمان 1:6.</v>
      </c>
      <c r="C483" s="60" t="str">
        <f>'متره ابنیه'!U4505</f>
        <v>مترمکعب</v>
      </c>
      <c r="D483" s="60">
        <f>'متره ابنیه'!V4505</f>
        <v>1597000</v>
      </c>
      <c r="E483" s="94" t="e">
        <f>VLOOKUP(A483,'متره ابنیه'!A:K,9,FALSE)</f>
        <v>#N/A</v>
      </c>
      <c r="F483" s="97">
        <f t="shared" si="18"/>
        <v>0</v>
      </c>
      <c r="G483" s="98"/>
    </row>
    <row r="484" spans="1:7" ht="32.25" thickBot="1">
      <c r="A484" s="60">
        <f>'متره ابنیه'!P4506</f>
        <v>110202</v>
      </c>
      <c r="B484" s="60" t="str">
        <f>'متره ابنیه'!T4506</f>
        <v>آجركاري با آجر فشاري به ضخامت يك و نيم آجر و بيشتر و ملات باتارد 1:2:8.</v>
      </c>
      <c r="C484" s="60" t="str">
        <f>'متره ابنیه'!U4506</f>
        <v>مترمکعب</v>
      </c>
      <c r="D484" s="60">
        <f>'متره ابنیه'!V4506</f>
        <v>1592000</v>
      </c>
      <c r="E484" s="94" t="e">
        <f>VLOOKUP(A484,'متره ابنیه'!A:K,9,FALSE)</f>
        <v>#N/A</v>
      </c>
      <c r="F484" s="97">
        <f t="shared" si="18"/>
        <v>0</v>
      </c>
      <c r="G484" s="98"/>
    </row>
    <row r="485" spans="1:7" ht="32.25" thickBot="1">
      <c r="A485" s="60">
        <f>'متره ابنیه'!P4507</f>
        <v>110203</v>
      </c>
      <c r="B485" s="60" t="str">
        <f>'متره ابنیه'!T4507</f>
        <v>آجر كاري با آجر فشاري به ضخامت يك و نيم آجر و بيشتر و ملات ماسه آهك 1:3.</v>
      </c>
      <c r="C485" s="60" t="str">
        <f>'متره ابنیه'!U4507</f>
        <v>مترمکعب</v>
      </c>
      <c r="D485" s="60">
        <f>'متره ابنیه'!V4507</f>
        <v>1564000</v>
      </c>
      <c r="E485" s="94" t="e">
        <f>VLOOKUP(A485,'متره ابنیه'!A:K,9,FALSE)</f>
        <v>#N/A</v>
      </c>
      <c r="F485" s="97">
        <f t="shared" si="18"/>
        <v>0</v>
      </c>
      <c r="G485" s="98"/>
    </row>
    <row r="486" spans="1:7" ht="48" thickBot="1">
      <c r="A486" s="60">
        <f>'متره ابنیه'!P4508</f>
        <v>110204</v>
      </c>
      <c r="B486" s="60" t="str">
        <f>'متره ابنیه'!T4508</f>
        <v>آجركاري با آجرفشاري به ضخامت يك و نيم آجر و بيشتر با ملات گل آهك (100 كيلو آهك در مترمكعب ملات).</v>
      </c>
      <c r="C486" s="60" t="str">
        <f>'متره ابنیه'!U4508</f>
        <v>مترمکعب</v>
      </c>
      <c r="D486" s="60">
        <f>'متره ابنیه'!V4508</f>
        <v>1497000</v>
      </c>
      <c r="E486" s="94" t="e">
        <f>VLOOKUP(A486,'متره ابنیه'!A:K,9,FALSE)</f>
        <v>#N/A</v>
      </c>
      <c r="F486" s="97">
        <f t="shared" si="18"/>
        <v>0</v>
      </c>
      <c r="G486" s="98"/>
    </row>
    <row r="487" spans="1:7" ht="32.25" thickBot="1">
      <c r="A487" s="60">
        <f>'متره ابنیه'!P4509</f>
        <v>110205</v>
      </c>
      <c r="B487" s="60" t="str">
        <f>'متره ابنیه'!T4509</f>
        <v>ديوار يك آجره با آجر فشاري و ملات ماسه سيمان 1:6.</v>
      </c>
      <c r="C487" s="60" t="str">
        <f>'متره ابنیه'!U4509</f>
        <v>مترمربع</v>
      </c>
      <c r="D487" s="60">
        <f>'متره ابنیه'!V4509</f>
        <v>359500</v>
      </c>
      <c r="E487" s="94" t="e">
        <f>VLOOKUP(A487,'متره ابنیه'!A:K,9,FALSE)</f>
        <v>#N/A</v>
      </c>
      <c r="F487" s="97">
        <f t="shared" si="18"/>
        <v>0</v>
      </c>
      <c r="G487" s="98"/>
    </row>
    <row r="488" spans="1:7" ht="32.25" thickBot="1">
      <c r="A488" s="60">
        <f>'متره ابنیه'!P4510</f>
        <v>110206</v>
      </c>
      <c r="B488" s="60" t="str">
        <f>'متره ابنیه'!T4510</f>
        <v>ديوار يك آجره با آجر فشاري و ملات باتارد 1:2:8.</v>
      </c>
      <c r="C488" s="60" t="str">
        <f>'متره ابنیه'!U4510</f>
        <v>مترمربع</v>
      </c>
      <c r="D488" s="60">
        <f>'متره ابنیه'!V4510</f>
        <v>360500</v>
      </c>
      <c r="E488" s="94" t="e">
        <f>VLOOKUP(A488,'متره ابنیه'!A:K,9,FALSE)</f>
        <v>#N/A</v>
      </c>
      <c r="F488" s="97">
        <f t="shared" si="18"/>
        <v>0</v>
      </c>
      <c r="G488" s="98"/>
    </row>
    <row r="489" spans="1:7" ht="32.25" thickBot="1">
      <c r="A489" s="60">
        <f>'متره ابنیه'!P4511</f>
        <v>110207</v>
      </c>
      <c r="B489" s="60" t="str">
        <f>'متره ابنیه'!T4511</f>
        <v>ديوار يك آجره با آجر فشاري و ملات ماسه آهك 1:3.</v>
      </c>
      <c r="C489" s="60" t="str">
        <f>'متره ابنیه'!U4511</f>
        <v>مترمربع</v>
      </c>
      <c r="D489" s="60">
        <f>'متره ابنیه'!V4511</f>
        <v>353500</v>
      </c>
      <c r="E489" s="94" t="e">
        <f>VLOOKUP(A489,'متره ابنیه'!A:K,9,FALSE)</f>
        <v>#N/A</v>
      </c>
      <c r="F489" s="97">
        <f t="shared" si="18"/>
        <v>0</v>
      </c>
      <c r="G489" s="98"/>
    </row>
    <row r="490" spans="1:7" ht="32.25" thickBot="1">
      <c r="A490" s="60">
        <f>'متره ابنیه'!P4512</f>
        <v>110208</v>
      </c>
      <c r="B490" s="60" t="str">
        <f>'متره ابنیه'!T4512</f>
        <v>ديوار نيم آجره با آجر فشاري و ملات ماسه سيمان 1:6.</v>
      </c>
      <c r="C490" s="60" t="str">
        <f>'متره ابنیه'!U4512</f>
        <v>مترمربع</v>
      </c>
      <c r="D490" s="60">
        <f>'متره ابنیه'!V4512</f>
        <v>186000</v>
      </c>
      <c r="E490" s="94" t="e">
        <f>VLOOKUP(A490,'متره ابنیه'!A:K,9,FALSE)</f>
        <v>#N/A</v>
      </c>
      <c r="F490" s="97">
        <f t="shared" si="18"/>
        <v>0</v>
      </c>
      <c r="G490" s="98"/>
    </row>
    <row r="491" spans="1:7" ht="32.25" thickBot="1">
      <c r="A491" s="60">
        <f>'متره ابنیه'!P4513</f>
        <v>110209</v>
      </c>
      <c r="B491" s="60" t="str">
        <f>'متره ابنیه'!T4513</f>
        <v>ديوار نيم آجره با آجر فشاري و ملات باتارد 1:2:8.</v>
      </c>
      <c r="C491" s="60" t="str">
        <f>'متره ابنیه'!U4513</f>
        <v>مترمربع</v>
      </c>
      <c r="D491" s="60">
        <f>'متره ابنیه'!V4513</f>
        <v>186500</v>
      </c>
      <c r="E491" s="94" t="e">
        <f>VLOOKUP(A491,'متره ابنیه'!A:K,9,FALSE)</f>
        <v>#N/A</v>
      </c>
      <c r="F491" s="97">
        <f t="shared" si="18"/>
        <v>0</v>
      </c>
      <c r="G491" s="98"/>
    </row>
    <row r="492" spans="1:7" ht="32.25" thickBot="1">
      <c r="A492" s="60">
        <f>'متره ابنیه'!P4514</f>
        <v>110210</v>
      </c>
      <c r="B492" s="60" t="str">
        <f>'متره ابنیه'!T4514</f>
        <v>ديوار نيم آجره با آجر فشاري و ملات ماسه آهك 1:3.</v>
      </c>
      <c r="C492" s="60" t="str">
        <f>'متره ابنیه'!U4514</f>
        <v>مترمربع</v>
      </c>
      <c r="D492" s="60">
        <f>'متره ابنیه'!V4514</f>
        <v>183500</v>
      </c>
      <c r="E492" s="94" t="e">
        <f>VLOOKUP(A492,'متره ابنیه'!A:K,9,FALSE)</f>
        <v>#N/A</v>
      </c>
      <c r="F492" s="97">
        <f t="shared" si="18"/>
        <v>0</v>
      </c>
      <c r="G492" s="98"/>
    </row>
    <row r="493" spans="1:7" ht="24" thickBot="1">
      <c r="A493" s="60">
        <f>'متره ابنیه'!P4515</f>
        <v>110211</v>
      </c>
      <c r="B493" s="60" t="str">
        <f>'متره ابنیه'!T4515</f>
        <v>ديوار نيم آجره با آجرفشاري و ملات گچ و خاك.</v>
      </c>
      <c r="C493" s="60" t="str">
        <f>'متره ابنیه'!U4515</f>
        <v>مترمربع</v>
      </c>
      <c r="D493" s="60">
        <f>'متره ابنیه'!V4515</f>
        <v>187500</v>
      </c>
      <c r="E493" s="94" t="e">
        <f>VLOOKUP(A493,'متره ابنیه'!A:K,9,FALSE)</f>
        <v>#N/A</v>
      </c>
      <c r="F493" s="97">
        <f t="shared" si="18"/>
        <v>0</v>
      </c>
      <c r="G493" s="98"/>
    </row>
    <row r="494" spans="1:7" ht="32.25" thickBot="1">
      <c r="A494" s="60">
        <f>'متره ابنیه'!P4516</f>
        <v>110212</v>
      </c>
      <c r="B494" s="60" t="str">
        <f>'متره ابنیه'!T4516</f>
        <v>تيغه آجري به ضخامت 5 تا 6 سانتي‌متر، با آجر فشاري و ملات گچ و خاك.</v>
      </c>
      <c r="C494" s="60" t="str">
        <f>'متره ابنیه'!U4516</f>
        <v>مترمربع</v>
      </c>
      <c r="D494" s="60">
        <f>'متره ابنیه'!V4516</f>
        <v>108000</v>
      </c>
      <c r="E494" s="94" t="e">
        <f>VLOOKUP(A494,'متره ابنیه'!A:K,9,FALSE)</f>
        <v>#N/A</v>
      </c>
      <c r="F494" s="97">
        <f t="shared" si="18"/>
        <v>0</v>
      </c>
      <c r="G494" s="98"/>
    </row>
    <row r="495" spans="1:7" ht="32.25" thickBot="1">
      <c r="A495" s="60">
        <f>'متره ابنیه'!P4517</f>
        <v>110301</v>
      </c>
      <c r="B495" s="60" t="str">
        <f>'متره ابنیه'!T4517</f>
        <v>طاق زني بين تيرآهن (طاق ضربي)، با آجر فشاري يا ماشيني سوراخ‌دار.</v>
      </c>
      <c r="C495" s="60" t="str">
        <f>'متره ابنیه'!U4517</f>
        <v>مترمربع</v>
      </c>
      <c r="D495" s="60">
        <f>'متره ابنیه'!V4517</f>
        <v>109500</v>
      </c>
      <c r="E495" s="94" t="e">
        <f>VLOOKUP(A495,'متره ابنیه'!A:K,9,FALSE)</f>
        <v>#N/A</v>
      </c>
      <c r="F495" s="97">
        <f t="shared" si="18"/>
        <v>0</v>
      </c>
      <c r="G495" s="98"/>
    </row>
    <row r="496" spans="1:7" ht="24" thickBot="1">
      <c r="A496" s="60">
        <f>'متره ابنیه'!P4518</f>
        <v>110302</v>
      </c>
      <c r="B496" s="60" t="str">
        <f>'متره ابنیه'!T4518</f>
        <v>دوغاب ريزي روي طاق آجري با دوغاب سيمان.</v>
      </c>
      <c r="C496" s="60" t="str">
        <f>'متره ابنیه'!U4518</f>
        <v>مترمربع</v>
      </c>
      <c r="D496" s="60">
        <f>'متره ابنیه'!V4518</f>
        <v>5670</v>
      </c>
      <c r="E496" s="94" t="e">
        <f>VLOOKUP(A496,'متره ابنیه'!A:K,9,FALSE)</f>
        <v>#N/A</v>
      </c>
      <c r="F496" s="97">
        <f t="shared" si="18"/>
        <v>0</v>
      </c>
      <c r="G496" s="98"/>
    </row>
    <row r="497" spans="1:7" ht="24" thickBot="1">
      <c r="A497" s="60">
        <f>'متره ابنیه'!P4519</f>
        <v>110303</v>
      </c>
      <c r="B497" s="60" t="str">
        <f>'متره ابنیه'!T4519</f>
        <v>دوغاب ريزي روي طاق آجري با دوغاب گچ.</v>
      </c>
      <c r="C497" s="60" t="str">
        <f>'متره ابنیه'!U4519</f>
        <v>مترمربع</v>
      </c>
      <c r="D497" s="60">
        <f>'متره ابنیه'!V4519</f>
        <v>6230</v>
      </c>
      <c r="E497" s="94" t="e">
        <f>VLOOKUP(A497,'متره ابنیه'!A:K,9,FALSE)</f>
        <v>#N/A</v>
      </c>
      <c r="F497" s="97">
        <f t="shared" si="18"/>
        <v>0</v>
      </c>
      <c r="G497" s="98"/>
    </row>
    <row r="498" spans="1:7" ht="48" thickBot="1">
      <c r="A498" s="60">
        <f>'متره ابنیه'!P4520</f>
        <v>110304</v>
      </c>
      <c r="B498" s="60" t="str">
        <f>'متره ابنیه'!T4520</f>
        <v>اضافه بهاي سقف سازي آجري به صورت آهن گم براي نماي آجري ، نسبت به رديف‌هاي طاق زني.</v>
      </c>
      <c r="C498" s="60" t="str">
        <f>'متره ابنیه'!U4520</f>
        <v>مترمربع</v>
      </c>
      <c r="D498" s="60">
        <f>'متره ابنیه'!V4520</f>
        <v>90200</v>
      </c>
      <c r="E498" s="94" t="e">
        <f>VLOOKUP(A498,'متره ابنیه'!A:K,9,FALSE)</f>
        <v>#N/A</v>
      </c>
      <c r="F498" s="97">
        <f t="shared" si="18"/>
        <v>0</v>
      </c>
      <c r="G498" s="98"/>
    </row>
    <row r="499" spans="1:7" ht="48" thickBot="1">
      <c r="A499" s="60">
        <f>'متره ابنیه'!P4521</f>
        <v>110401</v>
      </c>
      <c r="B499" s="60" t="str">
        <f>'متره ابنیه'!T4521</f>
        <v>آجر كاري با بلوك سفالي (آجر تيغه‌اي) به ضخامت 8 تا11 سانتي‌متر و ملات ماسه سيمان 1:6.</v>
      </c>
      <c r="C499" s="60" t="str">
        <f>'متره ابنیه'!U4521</f>
        <v>مترمکعب</v>
      </c>
      <c r="D499" s="60">
        <f>'متره ابنیه'!V4521</f>
        <v>1496000</v>
      </c>
      <c r="E499" s="94" t="e">
        <f>VLOOKUP(A499,'متره ابنیه'!A:K,9,FALSE)</f>
        <v>#N/A</v>
      </c>
      <c r="F499" s="97">
        <f t="shared" si="18"/>
        <v>0</v>
      </c>
      <c r="G499" s="98"/>
    </row>
    <row r="500" spans="1:7" ht="48" thickBot="1">
      <c r="A500" s="60">
        <f>'متره ابنیه'!P4522</f>
        <v>110402</v>
      </c>
      <c r="B500" s="60" t="str">
        <f>'متره ابنیه'!T4522</f>
        <v>آجر كاري با بلوك سفالي (آجر تيغه‌اي) به ضخامت 12 تا 22 سانتي‌متر و ملات ماسه سيمان 1:6.</v>
      </c>
      <c r="C500" s="60" t="str">
        <f>'متره ابنیه'!U4522</f>
        <v>مترمکعب</v>
      </c>
      <c r="D500" s="60">
        <f>'متره ابنیه'!V4522</f>
        <v>1438000</v>
      </c>
      <c r="E500" s="94" t="e">
        <f>VLOOKUP(A500,'متره ابنیه'!A:K,9,FALSE)</f>
        <v>#N/A</v>
      </c>
      <c r="F500" s="97">
        <f t="shared" si="18"/>
        <v>0</v>
      </c>
      <c r="G500" s="98"/>
    </row>
    <row r="501" spans="1:7" ht="48" thickBot="1">
      <c r="A501" s="60">
        <f>'متره ابنیه'!P4523</f>
        <v>110403</v>
      </c>
      <c r="B501" s="60" t="str">
        <f>'متره ابنیه'!T4523</f>
        <v>آجركاري با بلوك سفالي (آجر تيغه‌اي) به ضخامت بيش از 22 سانتي‌متر و ملات ماسه سيمان 1:6.</v>
      </c>
      <c r="C501" s="60" t="str">
        <f>'متره ابنیه'!U4523</f>
        <v>مترمکعب</v>
      </c>
      <c r="D501" s="60">
        <f>'متره ابنیه'!V4523</f>
        <v>1384000</v>
      </c>
      <c r="E501" s="94" t="e">
        <f>VLOOKUP(A501,'متره ابنیه'!A:K,9,FALSE)</f>
        <v>#N/A</v>
      </c>
      <c r="F501" s="97">
        <f t="shared" si="18"/>
        <v>0</v>
      </c>
      <c r="G501" s="98"/>
    </row>
    <row r="502" spans="1:7" ht="48" thickBot="1">
      <c r="A502" s="60">
        <f>'متره ابنیه'!P4524</f>
        <v>110501</v>
      </c>
      <c r="B502" s="60" t="str">
        <f>'متره ابنیه'!T4524</f>
        <v>آجر كاري با آجر ماشيني سوراخ‌دار به ابعاد آجر فشاري به ضخامت يك و نيم آجر و بيشتر، با ملات ماسه سيمان 1:6.</v>
      </c>
      <c r="C502" s="60" t="str">
        <f>'متره ابنیه'!U4524</f>
        <v>مترمکعب</v>
      </c>
      <c r="D502" s="60">
        <f>'متره ابنیه'!V4524</f>
        <v>1594000</v>
      </c>
      <c r="E502" s="94" t="e">
        <f>VLOOKUP(A502,'متره ابنیه'!A:K,9,FALSE)</f>
        <v>#N/A</v>
      </c>
      <c r="F502" s="97">
        <f t="shared" si="18"/>
        <v>0</v>
      </c>
      <c r="G502" s="98"/>
    </row>
    <row r="503" spans="1:7" ht="32.25" thickBot="1">
      <c r="A503" s="60">
        <f>'متره ابنیه'!P4525</f>
        <v>110502</v>
      </c>
      <c r="B503" s="60" t="str">
        <f>'متره ابنیه'!T4525</f>
        <v>ديوار يك آجره با آجر ماشيني سوراخ‌دار به ابعاد آجر فشاري، با ملات ماسه سيمان 1:6.</v>
      </c>
      <c r="C503" s="60" t="str">
        <f>'متره ابنیه'!U4525</f>
        <v>مترمربع</v>
      </c>
      <c r="D503" s="60">
        <f>'متره ابنیه'!V4525</f>
        <v>358000</v>
      </c>
      <c r="E503" s="94" t="e">
        <f>VLOOKUP(A503,'متره ابنیه'!A:K,9,FALSE)</f>
        <v>#N/A</v>
      </c>
      <c r="F503" s="97">
        <f t="shared" si="18"/>
        <v>0</v>
      </c>
      <c r="G503" s="98"/>
    </row>
    <row r="504" spans="1:7" ht="32.25" thickBot="1">
      <c r="A504" s="60">
        <f>'متره ابنیه'!P4526</f>
        <v>110503</v>
      </c>
      <c r="B504" s="60" t="str">
        <f>'متره ابنیه'!T4526</f>
        <v>ديوار نيم آجره با آجر ماشيني سوراخ‌دار به ابعاد آجر فشاري، با ملات ماسه سيمان 1:6.</v>
      </c>
      <c r="C504" s="60" t="str">
        <f>'متره ابنیه'!U4526</f>
        <v>مترمربع</v>
      </c>
      <c r="D504" s="60">
        <f>'متره ابنیه'!V4526</f>
        <v>185500</v>
      </c>
      <c r="E504" s="94" t="e">
        <f>VLOOKUP(A504,'متره ابنیه'!A:K,9,FALSE)</f>
        <v>#N/A</v>
      </c>
      <c r="F504" s="97">
        <f t="shared" si="18"/>
        <v>0</v>
      </c>
      <c r="G504" s="98"/>
    </row>
    <row r="505" spans="1:7" ht="48" thickBot="1">
      <c r="A505" s="60">
        <f>'متره ابنیه'!P4527</f>
        <v>110504</v>
      </c>
      <c r="B505" s="60" t="str">
        <f>'متره ابنیه'!T4527</f>
        <v>تيغه آجري به ضخامت 5 تا 6 سانتي‌متر با آجر ماشيني سوراخ‌دار به ابعاد آجر فشاري، با ملات گچ و خاك.</v>
      </c>
      <c r="C505" s="60" t="str">
        <f>'متره ابنیه'!U4527</f>
        <v>مترمربع</v>
      </c>
      <c r="D505" s="60">
        <f>'متره ابنیه'!V4527</f>
        <v>108000</v>
      </c>
      <c r="E505" s="94" t="e">
        <f>VLOOKUP(A505,'متره ابنیه'!A:K,9,FALSE)</f>
        <v>#N/A</v>
      </c>
      <c r="F505" s="97">
        <f t="shared" si="18"/>
        <v>0</v>
      </c>
      <c r="G505" s="98"/>
    </row>
    <row r="506" spans="1:7" ht="48" thickBot="1">
      <c r="A506" s="60">
        <f>'متره ابنیه'!P4528</f>
        <v>110601</v>
      </c>
      <c r="B506" s="60" t="str">
        <f>'متره ابنیه'!T4528</f>
        <v>نماچيني با آجر ماشيني سوراخدار (سفال) به ابعاد آجرفشاري به ‌صورت نيم آجره و ملات ماسه سيمان 1:6 .</v>
      </c>
      <c r="C506" s="60" t="str">
        <f>'متره ابنیه'!U4528</f>
        <v>مترمربع</v>
      </c>
      <c r="D506" s="60">
        <f>'متره ابنیه'!V4528</f>
        <v>482000</v>
      </c>
      <c r="E506" s="94" t="e">
        <f>VLOOKUP(A506,'متره ابنیه'!A:K,9,FALSE)</f>
        <v>#N/A</v>
      </c>
      <c r="F506" s="97">
        <f t="shared" si="18"/>
        <v>0</v>
      </c>
      <c r="G506" s="98"/>
    </row>
    <row r="507" spans="1:7" ht="48" thickBot="1">
      <c r="A507" s="60">
        <f>'متره ابنیه'!P4529</f>
        <v>110602</v>
      </c>
      <c r="B507" s="60" t="str">
        <f>'متره ابنیه'!T4529</f>
        <v>نماچيني با آجر ماشيني سوراخ‌دار (سفال) به ضخامت حدود 4 سانتي‌متر، به‌صورت نيم آجره و ملات ماسه سيمان 1:6 .</v>
      </c>
      <c r="C507" s="60" t="str">
        <f>'متره ابنیه'!U4529</f>
        <v>مترمربع</v>
      </c>
      <c r="D507" s="60">
        <f>'متره ابنیه'!V4529</f>
        <v>562000</v>
      </c>
      <c r="E507" s="94" t="e">
        <f>VLOOKUP(A507,'متره ابنیه'!A:K,9,FALSE)</f>
        <v>#N/A</v>
      </c>
      <c r="F507" s="97">
        <f t="shared" si="18"/>
        <v>0</v>
      </c>
      <c r="G507" s="98"/>
    </row>
    <row r="508" spans="1:7" ht="48" thickBot="1">
      <c r="A508" s="60">
        <f>'متره ابنیه'!P4530</f>
        <v>110603</v>
      </c>
      <c r="B508" s="60" t="str">
        <f>'متره ابنیه'!T4530</f>
        <v>نماچيني باآجرماشيني سوراخ‌دار (سفال) به ضخامت حدود 3 سانتي‌متر، به‌صورت نيم آجره و ملات ماسه سيمان 1:6 .</v>
      </c>
      <c r="C508" s="60" t="str">
        <f>'متره ابنیه'!U4530</f>
        <v>مترمربع</v>
      </c>
      <c r="D508" s="60">
        <f>'متره ابنیه'!V4530</f>
        <v>680500</v>
      </c>
      <c r="E508" s="94" t="e">
        <f>VLOOKUP(A508,'متره ابنیه'!A:K,9,FALSE)</f>
        <v>#N/A</v>
      </c>
      <c r="F508" s="97">
        <f t="shared" si="18"/>
        <v>0</v>
      </c>
      <c r="G508" s="98"/>
    </row>
    <row r="509" spans="1:7" ht="32.25" thickBot="1">
      <c r="A509" s="60">
        <f>'متره ابنیه'!P4531</f>
        <v>110701</v>
      </c>
      <c r="B509" s="60" t="str">
        <f>'متره ابنیه'!T4531</f>
        <v>نما چيني با آجر قزاقي، به ابعاد آجر فشاري، به ‌صورت نيم آجره و ملات ماسه سيمان 1:6 .</v>
      </c>
      <c r="C509" s="60" t="str">
        <f>'متره ابنیه'!U4531</f>
        <v>مترمربع</v>
      </c>
      <c r="D509" s="60">
        <f>'متره ابنیه'!V4531</f>
        <v>544000</v>
      </c>
      <c r="E509" s="94" t="e">
        <f>VLOOKUP(A509,'متره ابنیه'!A:K,9,FALSE)</f>
        <v>#N/A</v>
      </c>
      <c r="F509" s="97">
        <f t="shared" si="18"/>
        <v>0</v>
      </c>
      <c r="G509" s="98"/>
    </row>
    <row r="510" spans="1:7" ht="48" thickBot="1">
      <c r="A510" s="60">
        <f>'متره ابنیه'!P4532</f>
        <v>110702</v>
      </c>
      <c r="B510" s="60" t="str">
        <f>'متره ابنیه'!T4532</f>
        <v>نماچيني با آجر قزاقي، به ضخامت حدود 4 سانتي‌متر، به ‌صورت نيم آجره و ملات ماسه سيمان 1:6 .</v>
      </c>
      <c r="C510" s="60" t="str">
        <f>'متره ابنیه'!U4532</f>
        <v>مترمربع</v>
      </c>
      <c r="D510" s="60">
        <f>'متره ابنیه'!V4532</f>
        <v>698000</v>
      </c>
      <c r="E510" s="94" t="e">
        <f>VLOOKUP(A510,'متره ابنیه'!A:K,9,FALSE)</f>
        <v>#N/A</v>
      </c>
      <c r="F510" s="97">
        <f t="shared" si="18"/>
        <v>0</v>
      </c>
      <c r="G510" s="98"/>
    </row>
    <row r="511" spans="1:7" ht="48" thickBot="1">
      <c r="A511" s="60">
        <f>'متره ابنیه'!P4533</f>
        <v>110703</v>
      </c>
      <c r="B511" s="60" t="str">
        <f>'متره ابنیه'!T4533</f>
        <v>نما چيني با آجر قزاقي ، به ضخامت حدود 3 سانتي‌متر، به ‌صورت نيم آجره و ملات ماسه سيمان 1:6 .</v>
      </c>
      <c r="C511" s="60" t="str">
        <f>'متره ابنیه'!U4533</f>
        <v>مترمربع</v>
      </c>
      <c r="D511" s="60">
        <f>'متره ابنیه'!V4533</f>
        <v>844000</v>
      </c>
      <c r="E511" s="94" t="e">
        <f>VLOOKUP(A511,'متره ابنیه'!A:K,9,FALSE)</f>
        <v>#N/A</v>
      </c>
      <c r="F511" s="97">
        <f t="shared" si="18"/>
        <v>0</v>
      </c>
      <c r="G511" s="98"/>
    </row>
    <row r="512" spans="1:7" ht="48" thickBot="1">
      <c r="A512" s="60">
        <f>'متره ابنیه'!P4534</f>
        <v>110801</v>
      </c>
      <c r="B512" s="60" t="str">
        <f>'متره ابنیه'!T4534</f>
        <v>اضافه بهاي نماسازي نسبت به رديف‌هاي آجرچيني با آجر فشاري ، آجر ماسه آهكي و آجر ماشيني سوراخ‌دار.</v>
      </c>
      <c r="C512" s="60" t="str">
        <f>'متره ابنیه'!U4534</f>
        <v>مترمربع</v>
      </c>
      <c r="D512" s="60">
        <f>'متره ابنیه'!V4534</f>
        <v>116500</v>
      </c>
      <c r="E512" s="94" t="e">
        <f>VLOOKUP(A512,'متره ابنیه'!A:K,9,FALSE)</f>
        <v>#N/A</v>
      </c>
      <c r="F512" s="97">
        <f t="shared" si="18"/>
        <v>0</v>
      </c>
      <c r="G512" s="98"/>
    </row>
    <row r="513" spans="1:7" ht="63.75" thickBot="1">
      <c r="A513" s="60">
        <f>'متره ابنیه'!P4535</f>
        <v>110802</v>
      </c>
      <c r="B513" s="60" t="str">
        <f>'متره ابنیه'!T4535</f>
        <v>اضافه بهاي نماسازي نسبت به رديف‌هاي آجر چيني با آجرفشاري ، درصورتي كه در نما از آجر سفال سوراخ‌دار ماشيني به ابعاد آجر فشاري استفاده شود.</v>
      </c>
      <c r="C513" s="60" t="str">
        <f>'متره ابنیه'!U4535</f>
        <v>مترمربع</v>
      </c>
      <c r="D513" s="60">
        <f>'متره ابنیه'!V4535</f>
        <v>111000</v>
      </c>
      <c r="E513" s="94" t="e">
        <f>VLOOKUP(A513,'متره ابنیه'!A:K,9,FALSE)</f>
        <v>#N/A</v>
      </c>
      <c r="F513" s="97">
        <f t="shared" si="18"/>
        <v>0</v>
      </c>
      <c r="G513" s="98"/>
    </row>
    <row r="514" spans="1:7" ht="63.75" thickBot="1">
      <c r="A514" s="60">
        <f>'متره ابنیه'!P4536</f>
        <v>110803</v>
      </c>
      <c r="B514" s="60" t="str">
        <f>'متره ابنیه'!T4536</f>
        <v>اضافه بهاي نماسازي نسبت به رديف‌هاي آجر چيني با آجر ماسه آهكي، در صورتي كه در نما از آجر سفال سوراخ‌دار ماشيني به ابعاد آجر فشاري استفاده شود.</v>
      </c>
      <c r="C514" s="60" t="str">
        <f>'متره ابنیه'!U4536</f>
        <v>مترمربع</v>
      </c>
      <c r="D514" s="60">
        <f>'متره ابنیه'!V4536</f>
        <v>81500</v>
      </c>
      <c r="E514" s="94" t="e">
        <f>VLOOKUP(A514,'متره ابنیه'!A:K,9,FALSE)</f>
        <v>#N/A</v>
      </c>
      <c r="F514" s="97">
        <f t="shared" si="18"/>
        <v>0</v>
      </c>
      <c r="G514" s="98"/>
    </row>
    <row r="515" spans="1:7" ht="48" thickBot="1">
      <c r="A515" s="60">
        <f>'متره ابنیه'!P4537</f>
        <v>110804</v>
      </c>
      <c r="B515" s="60" t="str">
        <f>'متره ابنیه'!T4537</f>
        <v>اضافه بهاي نما سازي نسبت به رديف‌هاي آجر چيني با آجر فشاري، در صورتي كه در نما از آجر قزاقي، به ابعاد آجر فشاري استفاده شود.</v>
      </c>
      <c r="C515" s="60" t="str">
        <f>'متره ابنیه'!U4537</f>
        <v>مترمربع</v>
      </c>
      <c r="D515" s="60">
        <f>'متره ابنیه'!V4537</f>
        <v>238500</v>
      </c>
      <c r="E515" s="94" t="e">
        <f>VLOOKUP(A515,'متره ابنیه'!A:K,9,FALSE)</f>
        <v>#N/A</v>
      </c>
      <c r="F515" s="97">
        <f t="shared" si="18"/>
        <v>0</v>
      </c>
      <c r="G515" s="98"/>
    </row>
    <row r="516" spans="1:7" ht="48" thickBot="1">
      <c r="A516" s="60">
        <f>'متره ابنیه'!P4538</f>
        <v>110805</v>
      </c>
      <c r="B516" s="60" t="str">
        <f>'متره ابنیه'!T4538</f>
        <v>اضافه بهاي نما سازي به رديف‌هاي آجر چيني با آجر ماسه آهكي، در صورتي كه در نما از آجر قزاقي، به ابعاد آجر فشاري استفاده شود.</v>
      </c>
      <c r="C516" s="60" t="str">
        <f>'متره ابنیه'!U4538</f>
        <v>مترمربع</v>
      </c>
      <c r="D516" s="60">
        <f>'متره ابنیه'!V4538</f>
        <v>215000</v>
      </c>
      <c r="E516" s="94" t="e">
        <f>VLOOKUP(A516,'متره ابنیه'!A:K,9,FALSE)</f>
        <v>#N/A</v>
      </c>
      <c r="F516" s="97">
        <f t="shared" si="18"/>
        <v>0</v>
      </c>
      <c r="G516" s="98"/>
    </row>
    <row r="517" spans="1:7" ht="32.25" thickBot="1">
      <c r="A517" s="60">
        <f>'متره ابنیه'!P4539</f>
        <v>110806</v>
      </c>
      <c r="B517" s="60" t="str">
        <f>'متره ابنیه'!T4539</f>
        <v>اضافه بها به رديف‌هاي نماچيني بابت آب ساب نمودن آجر.</v>
      </c>
      <c r="C517" s="60" t="str">
        <f>'متره ابنیه'!U4539</f>
        <v>مترمربع</v>
      </c>
      <c r="D517" s="60">
        <f>'متره ابنیه'!V4539</f>
        <v>137500</v>
      </c>
      <c r="E517" s="94" t="e">
        <f>VLOOKUP(A517,'متره ابنیه'!A:K,9,FALSE)</f>
        <v>#N/A</v>
      </c>
      <c r="F517" s="97">
        <f t="shared" si="18"/>
        <v>0</v>
      </c>
      <c r="G517" s="98"/>
    </row>
    <row r="518" spans="1:7" ht="32.25" thickBot="1">
      <c r="A518" s="60">
        <f>'متره ابنیه'!P4540</f>
        <v>110807</v>
      </c>
      <c r="B518" s="60" t="str">
        <f>'متره ابنیه'!T4540</f>
        <v>اضافه بها به رديف‌هاي نما چيني بابت تراش و كشويي نمودن آجر.</v>
      </c>
      <c r="C518" s="60" t="str">
        <f>'متره ابنیه'!U4540</f>
        <v>مترمربع</v>
      </c>
      <c r="D518" s="60">
        <f>'متره ابنیه'!V4540</f>
        <v>107500</v>
      </c>
      <c r="E518" s="94" t="e">
        <f>VLOOKUP(A518,'متره ابنیه'!A:K,9,FALSE)</f>
        <v>#N/A</v>
      </c>
      <c r="F518" s="97">
        <f t="shared" si="18"/>
        <v>0</v>
      </c>
      <c r="G518" s="98"/>
    </row>
    <row r="519" spans="1:7" ht="48" thickBot="1">
      <c r="A519" s="60">
        <f>'متره ابنیه'!P4541</f>
        <v>110808</v>
      </c>
      <c r="B519" s="60" t="str">
        <f>'متره ابنیه'!T4541</f>
        <v>اضافه بها به رديف‌هاي نماچيني، در صورتي كه آجرها به صورت هره چيده شود (اندازه گيري روي سطح قابل رويت).</v>
      </c>
      <c r="C519" s="60" t="str">
        <f>'متره ابنیه'!U4541</f>
        <v>مترمربع</v>
      </c>
      <c r="D519" s="60">
        <f>'متره ابنیه'!V4541</f>
        <v>208000</v>
      </c>
      <c r="E519" s="94" t="e">
        <f>VLOOKUP(A519,'متره ابنیه'!A:K,9,FALSE)</f>
        <v>#N/A</v>
      </c>
      <c r="F519" s="97">
        <f t="shared" si="18"/>
        <v>0</v>
      </c>
      <c r="G519" s="98"/>
    </row>
    <row r="520" spans="1:7" ht="63.75" thickBot="1">
      <c r="A520" s="60">
        <f>'متره ابنیه'!P4542</f>
        <v>110809</v>
      </c>
      <c r="B520" s="60" t="str">
        <f>'متره ابنیه'!T4542</f>
        <v>اضافه بهاي ديوار چيني به صورت ديوار دو جداره، به ازاي هر متر مربع ديوار دو جداره كه هم زمان چيده شود. (يک طرف اندازه‌گيري مي‌شود).</v>
      </c>
      <c r="C520" s="60" t="str">
        <f>'متره ابنیه'!U4542</f>
        <v>مترمربع</v>
      </c>
      <c r="D520" s="60">
        <f>'متره ابنیه'!V4542</f>
        <v>19700</v>
      </c>
      <c r="E520" s="94" t="e">
        <f>VLOOKUP(A520,'متره ابنیه'!A:K,9,FALSE)</f>
        <v>#N/A</v>
      </c>
      <c r="F520" s="97">
        <f t="shared" si="18"/>
        <v>0</v>
      </c>
      <c r="G520" s="98"/>
    </row>
    <row r="521" spans="1:7" ht="48" thickBot="1">
      <c r="A521" s="60">
        <f>'متره ابنیه'!P4543</f>
        <v>110810</v>
      </c>
      <c r="B521" s="60" t="str">
        <f>'متره ابنیه'!T4543</f>
        <v>اضافه بها براي هر نوع آجر كاري كه در پايين تراز آب انجام شود و آبكشي حين انجام كار با تلمبه موتوري الزامي باشد.</v>
      </c>
      <c r="C521" s="60" t="str">
        <f>'متره ابنیه'!U4543</f>
        <v>مترمکعب</v>
      </c>
      <c r="D521" s="60">
        <f>'متره ابنیه'!V4543</f>
        <v>175500</v>
      </c>
      <c r="E521" s="94" t="e">
        <f>VLOOKUP(A521,'متره ابنیه'!A:K,9,FALSE)</f>
        <v>#N/A</v>
      </c>
      <c r="F521" s="97">
        <f t="shared" si="18"/>
        <v>0</v>
      </c>
      <c r="G521" s="98"/>
    </row>
    <row r="522" spans="1:7" ht="48" thickBot="1">
      <c r="A522" s="60">
        <f>'متره ابنیه'!P4544</f>
        <v>110811</v>
      </c>
      <c r="B522" s="60" t="str">
        <f>'متره ابنیه'!T4544</f>
        <v>اضافه بها به هر نوع آجر كاري، براي كار در داخل چاه يا قنات يا مجاري زيرزميني در هر عمق و به هر طول.</v>
      </c>
      <c r="C522" s="60" t="str">
        <f>'متره ابنیه'!U4544</f>
        <v>مترمکعب</v>
      </c>
      <c r="D522" s="60">
        <f>'متره ابنیه'!V4544</f>
        <v>927000</v>
      </c>
      <c r="E522" s="94" t="e">
        <f>VLOOKUP(A522,'متره ابنیه'!A:K,9,FALSE)</f>
        <v>#N/A</v>
      </c>
      <c r="F522" s="97">
        <f t="shared" si="18"/>
        <v>0</v>
      </c>
      <c r="G522" s="98"/>
    </row>
    <row r="523" spans="1:7" ht="32.25" thickBot="1">
      <c r="A523" s="60">
        <f>'متره ابنیه'!P4545</f>
        <v>110901</v>
      </c>
      <c r="B523" s="60" t="str">
        <f>'متره ابنیه'!T4545</f>
        <v>شفته ريزي با خاك محل و 150 كيلوگرم آهك شكفته در مترمكعب شفته.</v>
      </c>
      <c r="C523" s="60" t="str">
        <f>'متره ابنیه'!U4545</f>
        <v>مترمکعب</v>
      </c>
      <c r="D523" s="60">
        <f>'متره ابنیه'!V4545</f>
        <v>318500</v>
      </c>
      <c r="E523" s="94" t="e">
        <f>VLOOKUP(A523,'متره ابنیه'!A:K,9,FALSE)</f>
        <v>#N/A</v>
      </c>
      <c r="F523" s="97">
        <f t="shared" si="18"/>
        <v>0</v>
      </c>
      <c r="G523" s="98"/>
    </row>
    <row r="524" spans="1:7" ht="48" thickBot="1">
      <c r="A524" s="60">
        <f>'متره ابنیه'!P4546</f>
        <v>110902</v>
      </c>
      <c r="B524" s="60" t="str">
        <f>'متره ابنیه'!T4546</f>
        <v>شفته ريزي با خاك تهيه شده مناسب شن دار از خارج محل به هر فاصله، با 150 كيلوگرم آهك شكفته در مترمكعب شفته.</v>
      </c>
      <c r="C524" s="60" t="str">
        <f>'متره ابنیه'!U4546</f>
        <v>مترمکعب</v>
      </c>
      <c r="D524" s="60">
        <f>'متره ابنیه'!V4546</f>
        <v>472000</v>
      </c>
      <c r="E524" s="94" t="e">
        <f>VLOOKUP(A524,'متره ابنیه'!A:K,9,FALSE)</f>
        <v>#N/A</v>
      </c>
      <c r="F524" s="97">
        <f t="shared" si="18"/>
        <v>0</v>
      </c>
      <c r="G524" s="98"/>
    </row>
    <row r="525" spans="1:7" ht="48" thickBot="1">
      <c r="A525" s="60">
        <f>'متره ابنیه'!P4547</f>
        <v>110903</v>
      </c>
      <c r="B525" s="60" t="str">
        <f>'متره ابنیه'!T4547</f>
        <v>اضافه بها به رديف 110901، براي اضافه كردن شن و ماسه، به اندازه هر ده درصد كه به حجم خاك محل اضافه شود.</v>
      </c>
      <c r="C525" s="60" t="str">
        <f>'متره ابنیه'!U4547</f>
        <v>مترمکعب</v>
      </c>
      <c r="D525" s="60">
        <f>'متره ابنیه'!V4547</f>
        <v>26500</v>
      </c>
      <c r="E525" s="94" t="e">
        <f>VLOOKUP(A525,'متره ابنیه'!A:K,9,FALSE)</f>
        <v>#N/A</v>
      </c>
      <c r="F525" s="97">
        <f t="shared" si="18"/>
        <v>0</v>
      </c>
      <c r="G525" s="98"/>
    </row>
    <row r="526" spans="1:7" ht="63.75" thickBot="1">
      <c r="A526" s="60">
        <f>'متره ابنیه'!P4548</f>
        <v>110904</v>
      </c>
      <c r="B526" s="60" t="str">
        <f>'متره ابنیه'!T4548</f>
        <v>اضافه بها به رديف‌هاي 110901 و 110902، براي افزايش هر50 كيلو گرم آهك شكفته در مترمكعب شفته. كسر50 كيلو به تناسب محاسبه مي‌شود.</v>
      </c>
      <c r="C526" s="60" t="str">
        <f>'متره ابنیه'!U4548</f>
        <v>مترمکعب</v>
      </c>
      <c r="D526" s="60">
        <f>'متره ابنیه'!V4548</f>
        <v>34200</v>
      </c>
      <c r="E526" s="94" t="e">
        <f>VLOOKUP(A526,'متره ابنیه'!A:K,9,FALSE)</f>
        <v>#N/A</v>
      </c>
      <c r="F526" s="97">
        <f t="shared" si="18"/>
        <v>0</v>
      </c>
      <c r="G526" s="98"/>
    </row>
    <row r="527" spans="1:7" ht="63.75" thickBot="1">
      <c r="A527" s="60">
        <f>'متره ابنیه'!P4549</f>
        <v>110905</v>
      </c>
      <c r="B527" s="60" t="str">
        <f>'متره ابنیه'!T4549</f>
        <v>كسربها به رديف‌هاي 110901 و 110902، براي كاهش هر 50 كيلو گرم، آهك شكفته در متر مكعب شفته. كسر 50 كيلو به تناسب محاسبه مي شود.</v>
      </c>
      <c r="C527" s="60" t="str">
        <f>'متره ابنیه'!U4549</f>
        <v>مترمکعب</v>
      </c>
      <c r="D527" s="60">
        <f>'متره ابنیه'!V4549</f>
        <v>-34200</v>
      </c>
      <c r="E527" s="94" t="e">
        <f>VLOOKUP(A527,'متره ابنیه'!A:K,9,FALSE)</f>
        <v>#N/A</v>
      </c>
      <c r="F527" s="97">
        <f t="shared" si="18"/>
        <v>0</v>
      </c>
      <c r="G527" s="98"/>
    </row>
    <row r="528" spans="1:7" ht="48" thickBot="1">
      <c r="A528" s="60">
        <f>'متره ابنیه'!P4550</f>
        <v>111001</v>
      </c>
      <c r="B528" s="60" t="str">
        <f>'متره ابنیه'!T4550</f>
        <v>نماچيني با آجر پلاك (دوغابي) با سطح مقطع تا 10 سانتي‌متر مربع باملات ماسه سيمان 1:5، شامل دوغاب‌ريزي در پشت آجر.</v>
      </c>
      <c r="C528" s="60" t="str">
        <f>'متره ابنیه'!U4550</f>
        <v>مترمربع</v>
      </c>
      <c r="D528" s="60">
        <f>'متره ابنیه'!V4550</f>
        <v>502500</v>
      </c>
      <c r="E528" s="94" t="e">
        <f>VLOOKUP(A528,'متره ابنیه'!A:K,9,FALSE)</f>
        <v>#N/A</v>
      </c>
      <c r="F528" s="97">
        <f t="shared" si="18"/>
        <v>0</v>
      </c>
      <c r="G528" s="98"/>
    </row>
    <row r="529" spans="1:7" ht="48" thickBot="1">
      <c r="A529" s="60">
        <f>'متره ابنیه'!P4551</f>
        <v>111002</v>
      </c>
      <c r="B529" s="60" t="str">
        <f>'متره ابنیه'!T4551</f>
        <v>نماچيني با آجر پلاك (دوغابي) با سطح مقطع بيش از 10 سانتي‌متر مربع باملات ماسه سيمان 1:5، شامل دوغاب‌ريزي در پشت آجر.</v>
      </c>
      <c r="C529" s="60" t="str">
        <f>'متره ابنیه'!U4551</f>
        <v>مترمربع</v>
      </c>
      <c r="D529" s="60">
        <f>'متره ابنیه'!V4551</f>
        <v>546500</v>
      </c>
      <c r="E529" s="94" t="e">
        <f>VLOOKUP(A529,'متره ابنیه'!A:K,9,FALSE)</f>
        <v>#N/A</v>
      </c>
      <c r="F529" s="97">
        <f t="shared" si="18"/>
        <v>0</v>
      </c>
      <c r="G529" s="98"/>
    </row>
    <row r="530" spans="1:7" ht="24" thickBot="1">
      <c r="A530" s="60" t="str">
        <f>'متره ابنیه'!P4552</f>
        <v>111003</v>
      </c>
      <c r="B530" s="60" t="str">
        <f>'متره ابنیه'!T4552</f>
        <v>آجرکاری</v>
      </c>
      <c r="C530" s="60" t="str">
        <f>'متره ابنیه'!U4552</f>
        <v>مترمكعب</v>
      </c>
      <c r="D530" s="60">
        <f>'متره ابنیه'!V4552</f>
        <v>1000</v>
      </c>
      <c r="E530" s="94" t="e">
        <f>VLOOKUP(A530,'متره ابنیه'!A:K,9,FALSE)</f>
        <v>#N/A</v>
      </c>
      <c r="F530" s="97">
        <f t="shared" ref="F530:F532" si="19">IF(ISNA(E530*D530),0,ROUND((E530*D530),0))</f>
        <v>0</v>
      </c>
      <c r="G530" s="98" t="s">
        <v>511</v>
      </c>
    </row>
    <row r="531" spans="1:7" ht="24" thickBot="1">
      <c r="A531" s="60" t="str">
        <f>'متره ابنیه'!P4553</f>
        <v>111004</v>
      </c>
      <c r="B531" s="60" t="str">
        <f>'متره ابنیه'!T4553</f>
        <v>آجرکاری 1</v>
      </c>
      <c r="C531" s="60" t="str">
        <f>'متره ابنیه'!U4553</f>
        <v>مترمكعب</v>
      </c>
      <c r="D531" s="60">
        <f>'متره ابنیه'!V4553</f>
        <v>1001</v>
      </c>
      <c r="E531" s="94" t="e">
        <f>VLOOKUP(A531,'متره ابنیه'!A:K,9,FALSE)</f>
        <v>#N/A</v>
      </c>
      <c r="F531" s="97">
        <f t="shared" si="19"/>
        <v>0</v>
      </c>
      <c r="G531" s="98" t="s">
        <v>511</v>
      </c>
    </row>
    <row r="532" spans="1:7" ht="24" thickBot="1">
      <c r="A532" s="60" t="str">
        <f>'متره ابنیه'!P4554</f>
        <v>111005</v>
      </c>
      <c r="B532" s="60" t="str">
        <f>'متره ابنیه'!T4554</f>
        <v>آجرکاری 2</v>
      </c>
      <c r="C532" s="60" t="str">
        <f>'متره ابنیه'!U4554</f>
        <v>مترمكعب</v>
      </c>
      <c r="D532" s="60">
        <f>'متره ابنیه'!V4554</f>
        <v>1002</v>
      </c>
      <c r="E532" s="94">
        <f>VLOOKUP(A532,'متره ابنیه'!A:K,9,FALSE)</f>
        <v>1</v>
      </c>
      <c r="F532" s="97">
        <f t="shared" si="19"/>
        <v>1002</v>
      </c>
      <c r="G532" s="98" t="s">
        <v>511</v>
      </c>
    </row>
    <row r="533" spans="1:7" s="27" customFormat="1" ht="38.25" customHeight="1" thickBot="1">
      <c r="A533" s="677" t="s">
        <v>659</v>
      </c>
      <c r="B533" s="678"/>
      <c r="C533" s="678"/>
      <c r="D533" s="678"/>
      <c r="E533" s="679"/>
      <c r="F533" s="115">
        <f>SUM(F473:F529)</f>
        <v>255024000</v>
      </c>
      <c r="G533" s="108" t="s">
        <v>77</v>
      </c>
    </row>
    <row r="534" spans="1:7" s="27" customFormat="1" ht="38.25" customHeight="1" thickBot="1">
      <c r="A534" s="677" t="s">
        <v>660</v>
      </c>
      <c r="B534" s="678"/>
      <c r="C534" s="678"/>
      <c r="D534" s="678"/>
      <c r="E534" s="679"/>
      <c r="F534" s="101">
        <f>SUM(F530:F532)</f>
        <v>1002</v>
      </c>
      <c r="G534" s="102" t="s">
        <v>77</v>
      </c>
    </row>
    <row r="535" spans="1:7" s="26" customFormat="1" ht="37.5" customHeight="1" thickBot="1">
      <c r="A535" s="680" t="s">
        <v>52</v>
      </c>
      <c r="B535" s="681"/>
      <c r="C535" s="681"/>
      <c r="D535" s="681"/>
      <c r="E535" s="681"/>
      <c r="F535" s="682"/>
      <c r="G535" s="683"/>
    </row>
    <row r="536" spans="1:7" ht="63.75" thickBot="1">
      <c r="A536" s="60" t="str">
        <f>'متره ابنیه'!P4555</f>
        <v>120101</v>
      </c>
      <c r="B536" s="60" t="str">
        <f>'متره ابنیه'!T4555</f>
        <v>تهيه و نصب جدول‌هاي بتني پيش ساخته با سطح مقطع تا 0/05 مترمربع با بتن به عيار250 كيلوگرم سيمان در مترمكعب و ملات ماسه سيمان 1:5.</v>
      </c>
      <c r="C536" s="60" t="str">
        <f>'متره ابنیه'!U4555</f>
        <v>مترمکعب</v>
      </c>
      <c r="D536" s="60">
        <f>'متره ابنیه'!V4555</f>
        <v>2647000</v>
      </c>
      <c r="E536" s="94">
        <f>VLOOKUP(A536,'متره ابنیه'!A:K,9,FALSE)</f>
        <v>18</v>
      </c>
      <c r="F536" s="97">
        <f t="shared" si="18"/>
        <v>47646000</v>
      </c>
      <c r="G536" s="98"/>
    </row>
    <row r="537" spans="1:7" ht="63.75" thickBot="1">
      <c r="A537" s="60">
        <f>'متره ابنیه'!P4556</f>
        <v>120102</v>
      </c>
      <c r="B537" s="60" t="str">
        <f>'متره ابنیه'!T4556</f>
        <v>تهيه و نصب جدول‌هاي بتني پيش ساخته با سطح مقطع بيش از 0/05 تا 0/1 مترمربع با بتن به عيار250 كيلو گرم سيمان در مترمكعب و ملات ماسه سيمان 1:5.</v>
      </c>
      <c r="C537" s="60" t="str">
        <f>'متره ابنیه'!U4556</f>
        <v>مترمکعب</v>
      </c>
      <c r="D537" s="60">
        <f>'متره ابنیه'!V4556</f>
        <v>2274000</v>
      </c>
      <c r="E537" s="94" t="e">
        <f>VLOOKUP(A537,'متره ابنیه'!A:K,9,FALSE)</f>
        <v>#N/A</v>
      </c>
      <c r="F537" s="97">
        <f t="shared" si="18"/>
        <v>0</v>
      </c>
      <c r="G537" s="98"/>
    </row>
    <row r="538" spans="1:7" ht="63.75" thickBot="1">
      <c r="A538" s="60">
        <f>'متره ابنیه'!P4557</f>
        <v>120103</v>
      </c>
      <c r="B538" s="60" t="str">
        <f>'متره ابنیه'!T4557</f>
        <v>تهيه و نصب جدول‌هاي بتني پيش ساخته با سطح مقطع بيش از 0/1 متر مربع با بتن به عيار250 كيلو گرم سيمان در متر مكعب و ملات ماسه سيمان 1:5.</v>
      </c>
      <c r="C538" s="60" t="str">
        <f>'متره ابنیه'!U4557</f>
        <v>مترمکعب</v>
      </c>
      <c r="D538" s="60">
        <f>'متره ابنیه'!V4557</f>
        <v>1824000</v>
      </c>
      <c r="E538" s="94" t="e">
        <f>VLOOKUP(A538,'متره ابنیه'!A:K,9,FALSE)</f>
        <v>#N/A</v>
      </c>
      <c r="F538" s="97">
        <f t="shared" si="18"/>
        <v>0</v>
      </c>
      <c r="G538" s="98"/>
    </row>
    <row r="539" spans="1:7" ht="79.5" thickBot="1">
      <c r="A539" s="60">
        <f>'متره ابنیه'!P4558</f>
        <v>120104</v>
      </c>
      <c r="B539" s="60" t="str">
        <f>'متره ابنیه'!T4558</f>
        <v>تهيه و نصب جدول‌هاي پيش‌ساخته پرسي، با سطح مقطع تا 30/6 مترمربع و با حداقل مقاومت استوانه‌اي استاندارد، 280 كيلوگرم بر سانتي‌متر مربع، به همراه بند كشي و اجراي بتن تقويت جدول.</v>
      </c>
      <c r="C539" s="60" t="str">
        <f>'متره ابنیه'!U4558</f>
        <v>مترمکعب</v>
      </c>
      <c r="D539" s="60">
        <f>'متره ابنیه'!V4558</f>
        <v>2136000</v>
      </c>
      <c r="E539" s="94" t="e">
        <f>VLOOKUP(A539,'متره ابنیه'!A:K,9,FALSE)</f>
        <v>#N/A</v>
      </c>
      <c r="F539" s="97">
        <f t="shared" si="18"/>
        <v>0</v>
      </c>
      <c r="G539" s="98"/>
    </row>
    <row r="540" spans="1:7" ht="79.5" thickBot="1">
      <c r="A540" s="60">
        <f>'متره ابنیه'!P4559</f>
        <v>120105</v>
      </c>
      <c r="B540" s="60" t="str">
        <f>'متره ابنیه'!T4559</f>
        <v>تهيه و نصب جدول‌‌هاي پيش‌ساخته پرسي، با سطح مقطع بيش از 30/6 مترمربع و با حداقل مقاومت استوانه‌اي استاندارد، 280 كيلوگرم بر سانتي‌متر مربع، به همراه بند كشي و اجراي بتن تقويت جدول.</v>
      </c>
      <c r="C540" s="60" t="str">
        <f>'متره ابنیه'!U4559</f>
        <v>مترمکعب</v>
      </c>
      <c r="D540" s="60">
        <f>'متره ابنیه'!V4559</f>
        <v>1993000</v>
      </c>
      <c r="E540" s="94" t="e">
        <f>VLOOKUP(A540,'متره ابنیه'!A:K,9,FALSE)</f>
        <v>#N/A</v>
      </c>
      <c r="F540" s="97">
        <f t="shared" si="18"/>
        <v>0</v>
      </c>
      <c r="G540" s="98"/>
    </row>
    <row r="541" spans="1:7" ht="63.75" thickBot="1">
      <c r="A541" s="60">
        <f>'متره ابنیه'!P4560</f>
        <v>120201</v>
      </c>
      <c r="B541" s="60" t="str">
        <f>'متره ابنیه'!T4560</f>
        <v>تهيه و نصب دال بتني پيش ساخته (مسلح)، با عيار300 كيلو سيمان در متر مكعب، براي دال روي کانال‌ها، نهرها و يا به عنوان پل روي جوي‌ها و موارد مشابه.</v>
      </c>
      <c r="C541" s="60" t="str">
        <f>'متره ابنیه'!U4560</f>
        <v>مترمکعب</v>
      </c>
      <c r="D541" s="60">
        <f>'متره ابنیه'!V4560</f>
        <v>2410000</v>
      </c>
      <c r="E541" s="94" t="e">
        <f>VLOOKUP(A541,'متره ابنیه'!A:K,9,FALSE)</f>
        <v>#N/A</v>
      </c>
      <c r="F541" s="97">
        <f t="shared" si="18"/>
        <v>0</v>
      </c>
      <c r="G541" s="98"/>
    </row>
    <row r="542" spans="1:7" ht="63.75" thickBot="1">
      <c r="A542" s="60">
        <f>'متره ابنیه'!P4561</f>
        <v>120202</v>
      </c>
      <c r="B542" s="60" t="str">
        <f>'متره ابنیه'!T4561</f>
        <v>تهيه، ساخت و نصب قطعات بتني پيش ساخته براي تکيه گاه لوله (pipe sleeper) و كارهاي مشابه، با عيار 300 كيلو سيمان در متر مكعب بتن.</v>
      </c>
      <c r="C542" s="60" t="str">
        <f>'متره ابنیه'!U4561</f>
        <v>مترمکعب</v>
      </c>
      <c r="D542" s="60">
        <f>'متره ابنیه'!V4561</f>
        <v>2478000</v>
      </c>
      <c r="E542" s="94" t="e">
        <f>VLOOKUP(A542,'متره ابنیه'!A:K,9,FALSE)</f>
        <v>#N/A</v>
      </c>
      <c r="F542" s="97">
        <f t="shared" si="18"/>
        <v>0</v>
      </c>
      <c r="G542" s="98"/>
    </row>
    <row r="543" spans="1:7" ht="48" thickBot="1">
      <c r="A543" s="60">
        <f>'متره ابنیه'!P4562</f>
        <v>120203</v>
      </c>
      <c r="B543" s="60" t="str">
        <f>'متره ابنیه'!T4562</f>
        <v>تهيه و نصب قطعات بتني پيـش ساخته با عيار350 كيلو سيمان در متر مكعب و حجم تا 1/02 متر مكعب براي مسلح كردن خاك.</v>
      </c>
      <c r="C543" s="60" t="str">
        <f>'متره ابنیه'!U4562</f>
        <v>مترمکعب</v>
      </c>
      <c r="D543" s="60">
        <f>'متره ابنیه'!V4562</f>
        <v>4070000</v>
      </c>
      <c r="E543" s="94" t="e">
        <f>VLOOKUP(A543,'متره ابنیه'!A:K,9,FALSE)</f>
        <v>#N/A</v>
      </c>
      <c r="F543" s="97">
        <f t="shared" si="18"/>
        <v>0</v>
      </c>
      <c r="G543" s="98"/>
    </row>
    <row r="544" spans="1:7" ht="63.75" thickBot="1">
      <c r="A544" s="60">
        <f>'متره ابنیه'!P4563</f>
        <v>120204</v>
      </c>
      <c r="B544" s="60" t="str">
        <f>'متره ابنیه'!T4563</f>
        <v>تهيه و نصب قطعات بتني پيش ساخته باعيار350 كيلو سيمان در متر مكعب و حجم بيش از 1/02 تا 0/06 متر مكعب براي مسلح كردن خاك.</v>
      </c>
      <c r="C544" s="60" t="str">
        <f>'متره ابنیه'!U4563</f>
        <v>مترمکعب</v>
      </c>
      <c r="D544" s="60">
        <f>'متره ابنیه'!V4563</f>
        <v>3538000</v>
      </c>
      <c r="E544" s="94" t="e">
        <f>VLOOKUP(A544,'متره ابنیه'!A:K,9,FALSE)</f>
        <v>#N/A</v>
      </c>
      <c r="F544" s="97">
        <f t="shared" si="18"/>
        <v>0</v>
      </c>
      <c r="G544" s="98"/>
    </row>
    <row r="545" spans="1:7" ht="48" thickBot="1">
      <c r="A545" s="60">
        <f>'متره ابنیه'!P4564</f>
        <v>120301</v>
      </c>
      <c r="B545" s="60" t="str">
        <f>'متره ابنیه'!T4564</f>
        <v>تهيه و نصب لوله سيماني، به قطر داخلي 10 سانتي‌متر، با بتن به‌عيار300 كيلو سيمان در متر مكعب بتن.</v>
      </c>
      <c r="C545" s="60" t="str">
        <f>'متره ابنیه'!U4564</f>
        <v>مترطول</v>
      </c>
      <c r="D545" s="60">
        <f>'متره ابنیه'!V4564</f>
        <v>113500</v>
      </c>
      <c r="E545" s="94" t="e">
        <f>VLOOKUP(A545,'متره ابنیه'!A:K,9,FALSE)</f>
        <v>#N/A</v>
      </c>
      <c r="F545" s="97">
        <f t="shared" si="18"/>
        <v>0</v>
      </c>
      <c r="G545" s="98"/>
    </row>
    <row r="546" spans="1:7" ht="48" thickBot="1">
      <c r="A546" s="60">
        <f>'متره ابنیه'!P4565</f>
        <v>120302</v>
      </c>
      <c r="B546" s="60" t="str">
        <f>'متره ابنیه'!T4565</f>
        <v>تهيه و نصب لوله سيماني، به قطر داخلي 15 سانتي‌متر، با بتن به عيار 300 كيلو سيمان در متر مكعب بتن.</v>
      </c>
      <c r="C546" s="60" t="str">
        <f>'متره ابنیه'!U4565</f>
        <v>مترطول</v>
      </c>
      <c r="D546" s="60">
        <f>'متره ابنیه'!V4565</f>
        <v>119500</v>
      </c>
      <c r="E546" s="94" t="e">
        <f>VLOOKUP(A546,'متره ابنیه'!A:K,9,FALSE)</f>
        <v>#N/A</v>
      </c>
      <c r="F546" s="97">
        <f t="shared" si="18"/>
        <v>0</v>
      </c>
      <c r="G546" s="98"/>
    </row>
    <row r="547" spans="1:7" ht="48" thickBot="1">
      <c r="A547" s="60">
        <f>'متره ابنیه'!P4566</f>
        <v>120303</v>
      </c>
      <c r="B547" s="60" t="str">
        <f>'متره ابنیه'!T4566</f>
        <v>تهيه و نصب لوله سيماني، به قطر داخلي 20 سانتي‌متر، با بتن به‌عيار 300 كيلو سيمان در متر مكعب بتن.</v>
      </c>
      <c r="C547" s="60" t="str">
        <f>'متره ابنیه'!U4566</f>
        <v>مترطول</v>
      </c>
      <c r="D547" s="60">
        <f>'متره ابنیه'!V4566</f>
        <v>155500</v>
      </c>
      <c r="E547" s="94" t="e">
        <f>VLOOKUP(A547,'متره ابنیه'!A:K,9,FALSE)</f>
        <v>#N/A</v>
      </c>
      <c r="F547" s="97">
        <f t="shared" si="18"/>
        <v>0</v>
      </c>
      <c r="G547" s="98"/>
    </row>
    <row r="548" spans="1:7" ht="48" thickBot="1">
      <c r="A548" s="60">
        <f>'متره ابنیه'!P4567</f>
        <v>120304</v>
      </c>
      <c r="B548" s="60" t="str">
        <f>'متره ابنیه'!T4567</f>
        <v>تهيه و نصب لوله سيماني، به قطر داخلي 25 سانتي‌متر، با بتن به‌عيار300 كيلو سيمان در متر مكعب بتن.</v>
      </c>
      <c r="C548" s="60" t="str">
        <f>'متره ابنیه'!U4567</f>
        <v>مترطول</v>
      </c>
      <c r="D548" s="60">
        <f>'متره ابنیه'!V4567</f>
        <v>180000</v>
      </c>
      <c r="E548" s="94" t="e">
        <f>VLOOKUP(A548,'متره ابنیه'!A:K,9,FALSE)</f>
        <v>#N/A</v>
      </c>
      <c r="F548" s="97">
        <f t="shared" si="18"/>
        <v>0</v>
      </c>
      <c r="G548" s="98"/>
    </row>
    <row r="549" spans="1:7" ht="48" thickBot="1">
      <c r="A549" s="60">
        <f>'متره ابنیه'!P4568</f>
        <v>120305</v>
      </c>
      <c r="B549" s="60" t="str">
        <f>'متره ابنیه'!T4568</f>
        <v>تهيه و نصب لوله بتني به قطر داخلي 30 سانتي‌متر و ضخامت 6 سانتي‌متر، با بتن به‌عيار300 كيلو سيمان در متر مكعب بتن.</v>
      </c>
      <c r="C549" s="60" t="str">
        <f>'متره ابنیه'!U4568</f>
        <v>مترطول</v>
      </c>
      <c r="D549" s="60">
        <f>'متره ابنیه'!V4568</f>
        <v>267000</v>
      </c>
      <c r="E549" s="94" t="e">
        <f>VLOOKUP(A549,'متره ابنیه'!A:K,9,FALSE)</f>
        <v>#N/A</v>
      </c>
      <c r="F549" s="97">
        <f t="shared" si="18"/>
        <v>0</v>
      </c>
      <c r="G549" s="98"/>
    </row>
    <row r="550" spans="1:7" ht="48" thickBot="1">
      <c r="A550" s="60">
        <f>'متره ابنیه'!P4569</f>
        <v>120306</v>
      </c>
      <c r="B550" s="60" t="str">
        <f>'متره ابنیه'!T4569</f>
        <v>تهيه و نصب لوله بتني به قطر داخلي 40 سانتي‌متر و ضخامت 6 سانتي‌متر، با بتن به‌عيار300 كيلو سيمان در مترمكعب بتن.</v>
      </c>
      <c r="C550" s="60" t="str">
        <f>'متره ابنیه'!U4569</f>
        <v>مترطول</v>
      </c>
      <c r="D550" s="60">
        <f>'متره ابنیه'!V4569</f>
        <v>341500</v>
      </c>
      <c r="E550" s="94" t="e">
        <f>VLOOKUP(A550,'متره ابنیه'!A:K,9,FALSE)</f>
        <v>#N/A</v>
      </c>
      <c r="F550" s="97">
        <f t="shared" ref="F550:F633" si="20">IF(ISNA(E550*D550),0,ROUND((E550*D550),0))</f>
        <v>0</v>
      </c>
      <c r="G550" s="98"/>
    </row>
    <row r="551" spans="1:7" ht="48" thickBot="1">
      <c r="A551" s="60">
        <f>'متره ابنیه'!P4570</f>
        <v>120307</v>
      </c>
      <c r="B551" s="60" t="str">
        <f>'متره ابنیه'!T4570</f>
        <v>تهيه و نصب لوله بتني به قطر داخلي 50 سانتي‌متر و ضخامت 6 سانتي‌متر، با بتن به‌عيار300 كيلو سيمان در متر مكعب بتن.</v>
      </c>
      <c r="C551" s="60" t="str">
        <f>'متره ابنیه'!U4570</f>
        <v>مترطول</v>
      </c>
      <c r="D551" s="60">
        <f>'متره ابنیه'!V4570</f>
        <v>448000</v>
      </c>
      <c r="E551" s="94" t="e">
        <f>VLOOKUP(A551,'متره ابنیه'!A:K,9,FALSE)</f>
        <v>#N/A</v>
      </c>
      <c r="F551" s="97">
        <f t="shared" si="20"/>
        <v>0</v>
      </c>
      <c r="G551" s="98"/>
    </row>
    <row r="552" spans="1:7" ht="48" thickBot="1">
      <c r="A552" s="60">
        <f>'متره ابنیه'!P4571</f>
        <v>120308</v>
      </c>
      <c r="B552" s="60" t="str">
        <f>'متره ابنیه'!T4571</f>
        <v>تهيه و نصب لوله بتني به قطر داخلي 60 سانتي‌متر و ضخامت 8 سانتي‌متر، با بتن به‌عيار300 كيلو سيمان در متر مكعب بتن.</v>
      </c>
      <c r="C552" s="60" t="str">
        <f>'متره ابنیه'!U4571</f>
        <v>مترطول</v>
      </c>
      <c r="D552" s="60">
        <f>'متره ابنیه'!V4571</f>
        <v>530500</v>
      </c>
      <c r="E552" s="94" t="e">
        <f>VLOOKUP(A552,'متره ابنیه'!A:K,9,FALSE)</f>
        <v>#N/A</v>
      </c>
      <c r="F552" s="97">
        <f t="shared" si="20"/>
        <v>0</v>
      </c>
      <c r="G552" s="98"/>
    </row>
    <row r="553" spans="1:7" ht="48" thickBot="1">
      <c r="A553" s="60">
        <f>'متره ابنیه'!P4572</f>
        <v>120309</v>
      </c>
      <c r="B553" s="60" t="str">
        <f>'متره ابنیه'!T4572</f>
        <v>تهيه و نصب لوله بتني مسلح، به قطر داخلي 60 سانتي‌متر و ضخامت 8 سانتي‌متر با بتن به‌عيار300 كيلو سيمان در متر مكعب بتن.</v>
      </c>
      <c r="C553" s="60" t="str">
        <f>'متره ابنیه'!U4572</f>
        <v>مترطول</v>
      </c>
      <c r="D553" s="60">
        <f>'متره ابنیه'!V4572</f>
        <v>455500</v>
      </c>
      <c r="E553" s="94" t="e">
        <f>VLOOKUP(A553,'متره ابنیه'!A:K,9,FALSE)</f>
        <v>#N/A</v>
      </c>
      <c r="F553" s="97">
        <f t="shared" si="20"/>
        <v>0</v>
      </c>
      <c r="G553" s="98"/>
    </row>
    <row r="554" spans="1:7" ht="48" thickBot="1">
      <c r="A554" s="60">
        <f>'متره ابنیه'!P4573</f>
        <v>120310</v>
      </c>
      <c r="B554" s="60" t="str">
        <f>'متره ابنیه'!T4573</f>
        <v>تهيه و نصب لوله بتني مسلح، به قطر داخلي 80 سانتي‌متر و ضخامت 10 سانتي‌متر با بتن به‌عيار300 كيلو سيمان در متر مكعب بتن.</v>
      </c>
      <c r="C554" s="60" t="str">
        <f>'متره ابنیه'!U4573</f>
        <v>مترطول</v>
      </c>
      <c r="D554" s="60">
        <f>'متره ابنیه'!V4573</f>
        <v>609500</v>
      </c>
      <c r="E554" s="94" t="e">
        <f>VLOOKUP(A554,'متره ابنیه'!A:K,9,FALSE)</f>
        <v>#N/A</v>
      </c>
      <c r="F554" s="97">
        <f t="shared" si="20"/>
        <v>0</v>
      </c>
      <c r="G554" s="98"/>
    </row>
    <row r="555" spans="1:7" ht="48" thickBot="1">
      <c r="A555" s="60">
        <f>'متره ابنیه'!P4574</f>
        <v>120311</v>
      </c>
      <c r="B555" s="60" t="str">
        <f>'متره ابنیه'!T4574</f>
        <v>تهيه و نصب لوله بتني مسلح، به قطر داخلي 1 متر و ضخامت 10 سانتي‌متر با بتن به‌عيار300 كيلو سيمان در متر مكعب بتن.</v>
      </c>
      <c r="C555" s="60" t="str">
        <f>'متره ابنیه'!U4574</f>
        <v>مترطول</v>
      </c>
      <c r="D555" s="60">
        <f>'متره ابنیه'!V4574</f>
        <v>718500</v>
      </c>
      <c r="E555" s="94" t="e">
        <f>VLOOKUP(A555,'متره ابنیه'!A:K,9,FALSE)</f>
        <v>#N/A</v>
      </c>
      <c r="F555" s="97">
        <f t="shared" si="20"/>
        <v>0</v>
      </c>
      <c r="G555" s="98"/>
    </row>
    <row r="556" spans="1:7" ht="79.5" thickBot="1">
      <c r="A556" s="60">
        <f>'متره ابنیه'!P4575</f>
        <v>120401</v>
      </c>
      <c r="B556" s="60" t="str">
        <f>'متره ابنیه'!T4575</f>
        <v>تهيه و نصب كول‌هاي بتني مسلح پيش ساخته متشكل از سه قطعه در هر عمق، به منظور تحكيم قنات‌ها با بتن به‌عيار 300 كيلو سيمان در متر مكعب بتن و با مقطع تخم مرغي به ابعاد حدود120×80 سانتي‌متر، با پر كردن پشت كول.</v>
      </c>
      <c r="C556" s="60" t="str">
        <f>'متره ابنیه'!U4575</f>
        <v>مترطول</v>
      </c>
      <c r="D556" s="60">
        <f>'متره ابنیه'!V4575</f>
        <v>1530000</v>
      </c>
      <c r="E556" s="94" t="e">
        <f>VLOOKUP(A556,'متره ابنیه'!A:K,9,FALSE)</f>
        <v>#N/A</v>
      </c>
      <c r="F556" s="97">
        <f t="shared" si="20"/>
        <v>0</v>
      </c>
      <c r="G556" s="98"/>
    </row>
    <row r="557" spans="1:7" ht="32.25" thickBot="1">
      <c r="A557" s="60">
        <f>'متره ابنیه'!P4576</f>
        <v>120501</v>
      </c>
      <c r="B557" s="60" t="str">
        <f>'متره ابنیه'!T4576</f>
        <v>بنايي با بلوك سيماني توخالي و ملات ماسه سيمان 1:5.</v>
      </c>
      <c r="C557" s="60" t="str">
        <f>'متره ابنیه'!U4576</f>
        <v>مترمکعب</v>
      </c>
      <c r="D557" s="60">
        <f>'متره ابنیه'!V4576</f>
        <v>1155000</v>
      </c>
      <c r="E557" s="94" t="e">
        <f>VLOOKUP(A557,'متره ابنیه'!A:K,9,FALSE)</f>
        <v>#N/A</v>
      </c>
      <c r="F557" s="97">
        <f t="shared" si="20"/>
        <v>0</v>
      </c>
      <c r="G557" s="98"/>
    </row>
    <row r="558" spans="1:7" ht="32.25" thickBot="1">
      <c r="A558" s="60">
        <f>'متره ابنیه'!P4577</f>
        <v>120502</v>
      </c>
      <c r="B558" s="60" t="str">
        <f>'متره ابنیه'!T4577</f>
        <v>بنايي با بلوك سيماني تو خالي كف پر و ملات ماسه سيمان 1:5.</v>
      </c>
      <c r="C558" s="60" t="str">
        <f>'متره ابنیه'!U4577</f>
        <v>مترمکعب</v>
      </c>
      <c r="D558" s="60">
        <f>'متره ابنیه'!V4577</f>
        <v>1228000</v>
      </c>
      <c r="E558" s="94" t="e">
        <f>VLOOKUP(A558,'متره ابنیه'!A:K,9,FALSE)</f>
        <v>#N/A</v>
      </c>
      <c r="F558" s="97">
        <f t="shared" si="20"/>
        <v>0</v>
      </c>
      <c r="G558" s="98"/>
    </row>
    <row r="559" spans="1:7" ht="32.25" thickBot="1">
      <c r="A559" s="60">
        <f>'متره ابنیه'!P4578</f>
        <v>120503</v>
      </c>
      <c r="B559" s="60" t="str">
        <f>'متره ابنیه'!T4578</f>
        <v>بنايي با بلوك سيماني تو خالي به ضخامت حدود20 سانتي‌متر و ملات ماسه سيمان 1:5.</v>
      </c>
      <c r="C559" s="60" t="str">
        <f>'متره ابنیه'!U4578</f>
        <v>مترمربع</v>
      </c>
      <c r="D559" s="60">
        <f>'متره ابنیه'!V4578</f>
        <v>246000</v>
      </c>
      <c r="E559" s="94" t="e">
        <f>VLOOKUP(A559,'متره ابنیه'!A:K,9,FALSE)</f>
        <v>#N/A</v>
      </c>
      <c r="F559" s="97">
        <f t="shared" si="20"/>
        <v>0</v>
      </c>
      <c r="G559" s="98"/>
    </row>
    <row r="560" spans="1:7" ht="32.25" thickBot="1">
      <c r="A560" s="60">
        <f>'متره ابنیه'!P4579</f>
        <v>120504</v>
      </c>
      <c r="B560" s="60" t="str">
        <f>'متره ابنیه'!T4579</f>
        <v>بنايي با بلوك سيماني توخالي كف پر به ضخامت حدود20 سانتي‌متر و ملات ماسه سيمان 1:5.</v>
      </c>
      <c r="C560" s="60" t="str">
        <f>'متره ابنیه'!U4579</f>
        <v>مترمربع</v>
      </c>
      <c r="D560" s="60">
        <f>'متره ابنیه'!V4579</f>
        <v>269500</v>
      </c>
      <c r="E560" s="94" t="e">
        <f>VLOOKUP(A560,'متره ابنیه'!A:K,9,FALSE)</f>
        <v>#N/A</v>
      </c>
      <c r="F560" s="97">
        <f t="shared" si="20"/>
        <v>0</v>
      </c>
      <c r="G560" s="98"/>
    </row>
    <row r="561" spans="1:7" ht="32.25" thickBot="1">
      <c r="A561" s="60">
        <f>'متره ابنیه'!P4580</f>
        <v>120505</v>
      </c>
      <c r="B561" s="60" t="str">
        <f>'متره ابنیه'!T4580</f>
        <v>بنايي با بلوك سيماني تو خالي به ضخامت حدود10 سانتي‌متر و ملات ماسه سيمان 1:5.</v>
      </c>
      <c r="C561" s="60" t="str">
        <f>'متره ابنیه'!U4580</f>
        <v>مترمربع</v>
      </c>
      <c r="D561" s="60">
        <f>'متره ابنیه'!V4580</f>
        <v>151000</v>
      </c>
      <c r="E561" s="94" t="e">
        <f>VLOOKUP(A561,'متره ابنیه'!A:K,9,FALSE)</f>
        <v>#N/A</v>
      </c>
      <c r="F561" s="97">
        <f t="shared" si="20"/>
        <v>0</v>
      </c>
      <c r="G561" s="98"/>
    </row>
    <row r="562" spans="1:7" ht="32.25" thickBot="1">
      <c r="A562" s="60">
        <f>'متره ابنیه'!P4581</f>
        <v>120506</v>
      </c>
      <c r="B562" s="60" t="str">
        <f>'متره ابنیه'!T4581</f>
        <v>بنايي با بلوك سيماني توخالي كف پر به ضخامت حدود 10 سانتي‌متر و ملات ماسه سيمان 1:5.</v>
      </c>
      <c r="C562" s="60" t="str">
        <f>'متره ابنیه'!U4581</f>
        <v>مترمربع</v>
      </c>
      <c r="D562" s="60">
        <f>'متره ابنیه'!V4581</f>
        <v>157500</v>
      </c>
      <c r="E562" s="94" t="e">
        <f>VLOOKUP(A562,'متره ابنیه'!A:K,9,FALSE)</f>
        <v>#N/A</v>
      </c>
      <c r="F562" s="97">
        <f t="shared" si="20"/>
        <v>0</v>
      </c>
      <c r="G562" s="98"/>
    </row>
    <row r="563" spans="1:7" ht="32.25" thickBot="1">
      <c r="A563" s="60">
        <f>'متره ابنیه'!P4582</f>
        <v>120507</v>
      </c>
      <c r="B563" s="60" t="str">
        <f>'متره ابنیه'!T4582</f>
        <v>اضافه بها به رديف‌هاي بنايي با بلوک، در صورتي که ديوار با ميل مهار تقويت شده باشد.</v>
      </c>
      <c r="C563" s="60" t="str">
        <f>'متره ابنیه'!U4582</f>
        <v>مترمکعب</v>
      </c>
      <c r="D563" s="60">
        <f>'متره ابنیه'!V4582</f>
        <v>20500</v>
      </c>
      <c r="E563" s="94" t="e">
        <f>VLOOKUP(A563,'متره ابنیه'!A:K,9,FALSE)</f>
        <v>#N/A</v>
      </c>
      <c r="F563" s="97">
        <f t="shared" si="20"/>
        <v>0</v>
      </c>
      <c r="G563" s="98"/>
    </row>
    <row r="564" spans="1:7" ht="32.25" thickBot="1">
      <c r="A564" s="60">
        <f>'متره ابنیه'!P4583</f>
        <v>120601</v>
      </c>
      <c r="B564" s="60" t="str">
        <f>'متره ابنیه'!T4583</f>
        <v>بنايي باآجر سيماني به ابعاد آجر فشاري و ملات ماسه سيمان 1:5، به ضخامت 1/5 آجر و بيشتر.</v>
      </c>
      <c r="C564" s="60" t="str">
        <f>'متره ابنیه'!U4583</f>
        <v>مترمکعب</v>
      </c>
      <c r="D564" s="60">
        <f>'متره ابنیه'!V4583</f>
        <v>2261000</v>
      </c>
      <c r="E564" s="94" t="e">
        <f>VLOOKUP(A564,'متره ابنیه'!A:K,9,FALSE)</f>
        <v>#N/A</v>
      </c>
      <c r="F564" s="97">
        <f t="shared" si="20"/>
        <v>0</v>
      </c>
      <c r="G564" s="98"/>
    </row>
    <row r="565" spans="1:7" ht="48" thickBot="1">
      <c r="A565" s="60">
        <f>'متره ابنیه'!P4584</f>
        <v>120602</v>
      </c>
      <c r="B565" s="60" t="str">
        <f>'متره ابنیه'!T4584</f>
        <v>بنايي باآجر سيماني به ابعاد آجر فشاري، براي ديوارسازي به ضخامت يك آجر با ملات ماسه سيمان 1:5.</v>
      </c>
      <c r="C565" s="60" t="str">
        <f>'متره ابنیه'!U4584</f>
        <v>مترمربع</v>
      </c>
      <c r="D565" s="60">
        <f>'متره ابنیه'!V4584</f>
        <v>502500</v>
      </c>
      <c r="E565" s="94" t="e">
        <f>VLOOKUP(A565,'متره ابنیه'!A:K,9,FALSE)</f>
        <v>#N/A</v>
      </c>
      <c r="F565" s="97">
        <f t="shared" si="20"/>
        <v>0</v>
      </c>
      <c r="G565" s="98"/>
    </row>
    <row r="566" spans="1:7" ht="48" thickBot="1">
      <c r="A566" s="60">
        <f>'متره ابنیه'!P4585</f>
        <v>120603</v>
      </c>
      <c r="B566" s="60" t="str">
        <f>'متره ابنیه'!T4585</f>
        <v>بنايي با آجر سيماني به ابعاد آجر فشاري، براي ديوار سازي به‌ضخامت نيم آجر با ملات ماسه سيمان 1:5.</v>
      </c>
      <c r="C566" s="60" t="str">
        <f>'متره ابنیه'!U4585</f>
        <v>مترمربع</v>
      </c>
      <c r="D566" s="60">
        <f>'متره ابنیه'!V4585</f>
        <v>259500</v>
      </c>
      <c r="E566" s="94" t="e">
        <f>VLOOKUP(A566,'متره ابنیه'!A:K,9,FALSE)</f>
        <v>#N/A</v>
      </c>
      <c r="F566" s="97">
        <f t="shared" si="20"/>
        <v>0</v>
      </c>
      <c r="G566" s="98"/>
    </row>
    <row r="567" spans="1:7" ht="48" thickBot="1">
      <c r="A567" s="60">
        <f>'متره ابنیه'!P4586</f>
        <v>120701</v>
      </c>
      <c r="B567" s="60" t="str">
        <f>'متره ابنیه'!T4586</f>
        <v>پر كردن حفره‌هاي بلوك‌هاي سيماني تو خالي با ملات ماسه سيمان 1:5 به ازاي هر متر مكعب حجم بلوك چيني.</v>
      </c>
      <c r="C567" s="60" t="str">
        <f>'متره ابنیه'!U4586</f>
        <v>مترمکعب</v>
      </c>
      <c r="D567" s="60">
        <f>'متره ابنیه'!V4586</f>
        <v>619000</v>
      </c>
      <c r="E567" s="94" t="e">
        <f>VLOOKUP(A567,'متره ابنیه'!A:K,9,FALSE)</f>
        <v>#N/A</v>
      </c>
      <c r="F567" s="97">
        <f t="shared" si="20"/>
        <v>0</v>
      </c>
      <c r="G567" s="98"/>
    </row>
    <row r="568" spans="1:7" ht="48" thickBot="1">
      <c r="A568" s="60">
        <f>'متره ابنیه'!P4587</f>
        <v>120702</v>
      </c>
      <c r="B568" s="60" t="str">
        <f>'متره ابنیه'!T4587</f>
        <v>اضافه بها به رديف‌هاي بلوك چيني كه در پايين تراز آب انجام شود و استفاده از تلمبه موتوري حين اجراي عمليات الزامي باشد.</v>
      </c>
      <c r="C568" s="60" t="str">
        <f>'متره ابنیه'!U4587</f>
        <v>مترمکعب</v>
      </c>
      <c r="D568" s="60">
        <f>'متره ابنیه'!V4587</f>
        <v>122000</v>
      </c>
      <c r="E568" s="94" t="e">
        <f>VLOOKUP(A568,'متره ابنیه'!A:K,9,FALSE)</f>
        <v>#N/A</v>
      </c>
      <c r="F568" s="97">
        <f t="shared" si="20"/>
        <v>0</v>
      </c>
      <c r="G568" s="98"/>
    </row>
    <row r="569" spans="1:7" ht="24" thickBot="1">
      <c r="A569" s="60">
        <f>'متره ابنیه'!P4588</f>
        <v>120703</v>
      </c>
      <c r="B569" s="60" t="str">
        <f>'متره ابنیه'!T4588</f>
        <v>اضافه بهاي نما چيني با بلوك سيماني.</v>
      </c>
      <c r="C569" s="60" t="str">
        <f>'متره ابنیه'!U4588</f>
        <v>مترمربع</v>
      </c>
      <c r="D569" s="60">
        <f>'متره ابنیه'!V4588</f>
        <v>53300</v>
      </c>
      <c r="E569" s="94" t="e">
        <f>VLOOKUP(A569,'متره ابنیه'!A:K,9,FALSE)</f>
        <v>#N/A</v>
      </c>
      <c r="F569" s="97">
        <f t="shared" si="20"/>
        <v>0</v>
      </c>
      <c r="G569" s="98"/>
    </row>
    <row r="570" spans="1:7" ht="32.25" thickBot="1">
      <c r="A570" s="60">
        <f>'متره ابنیه'!P4589</f>
        <v>120704</v>
      </c>
      <c r="B570" s="60" t="str">
        <f>'متره ابنیه'!T4589</f>
        <v>اضافه بهاي نماچيني با آجر سيماني به ابعاد آجر فشاري.</v>
      </c>
      <c r="C570" s="60" t="str">
        <f>'متره ابنیه'!U4589</f>
        <v>مترمربع</v>
      </c>
      <c r="D570" s="60">
        <f>'متره ابنیه'!V4589</f>
        <v>121500</v>
      </c>
      <c r="E570" s="94" t="e">
        <f>VLOOKUP(A570,'متره ابنیه'!A:K,9,FALSE)</f>
        <v>#N/A</v>
      </c>
      <c r="F570" s="97">
        <f t="shared" si="20"/>
        <v>0</v>
      </c>
      <c r="G570" s="98"/>
    </row>
    <row r="571" spans="1:7" ht="48" thickBot="1">
      <c r="A571" s="60">
        <f>'متره ابنیه'!P4590</f>
        <v>120801</v>
      </c>
      <c r="B571" s="60" t="str">
        <f>'متره ابنیه'!T4590</f>
        <v>بنايي با بلوك‌هاي بتني پيش ساخته از بتن سبك (بتن گازي) باملات مخصوص یا ملات ماسه سيمان 1:5 به ضخامت تا10 سانتي‌متر.</v>
      </c>
      <c r="C571" s="60" t="str">
        <f>'متره ابنیه'!U4590</f>
        <v>مترمربع</v>
      </c>
      <c r="D571" s="60">
        <f>'متره ابنیه'!V4590</f>
        <v>199000</v>
      </c>
      <c r="E571" s="94" t="e">
        <f>VLOOKUP(A571,'متره ابنیه'!A:K,9,FALSE)</f>
        <v>#N/A</v>
      </c>
      <c r="F571" s="97">
        <f t="shared" si="20"/>
        <v>0</v>
      </c>
      <c r="G571" s="98"/>
    </row>
    <row r="572" spans="1:7" ht="63.75" thickBot="1">
      <c r="A572" s="60">
        <f>'متره ابنیه'!P4591</f>
        <v>120802</v>
      </c>
      <c r="B572" s="60" t="str">
        <f>'متره ابنیه'!T4591</f>
        <v>بنايي با بلوك‌هاي بتني پيش ساخته از بتن سبك (بتن گازي) با ملات  مخصوص یا ملات ماسه سيمان 1:5 به ضخامت بيشتر از 10 سانتي‌متر تا 15 سانتي‌متر.</v>
      </c>
      <c r="C572" s="60" t="str">
        <f>'متره ابنیه'!U4591</f>
        <v>مترمربع</v>
      </c>
      <c r="D572" s="60">
        <f>'متره ابنیه'!V4591</f>
        <v>276000</v>
      </c>
      <c r="E572" s="94" t="e">
        <f>VLOOKUP(A572,'متره ابنیه'!A:K,9,FALSE)</f>
        <v>#N/A</v>
      </c>
      <c r="F572" s="97">
        <f t="shared" si="20"/>
        <v>0</v>
      </c>
      <c r="G572" s="98"/>
    </row>
    <row r="573" spans="1:7" ht="63.75" thickBot="1">
      <c r="A573" s="60">
        <f>'متره ابنیه'!P4592</f>
        <v>120803</v>
      </c>
      <c r="B573" s="60" t="str">
        <f>'متره ابنیه'!T4592</f>
        <v>بنايي با بلوك‌هاي بتني پيش ساخته از بتن سبك (بتن گازي) باملات مخصوص یا ملات ماسه سيمان 1:5 به ضخامت بيشتر از 15 سانتي‌متر تا20 سانتي‌متر.</v>
      </c>
      <c r="C573" s="60" t="str">
        <f>'متره ابنیه'!U4592</f>
        <v>مترمربع</v>
      </c>
      <c r="D573" s="60">
        <f>'متره ابنیه'!V4592</f>
        <v>324500</v>
      </c>
      <c r="E573" s="94" t="e">
        <f>VLOOKUP(A573,'متره ابنیه'!A:K,9,FALSE)</f>
        <v>#N/A</v>
      </c>
      <c r="F573" s="97">
        <f t="shared" si="20"/>
        <v>0</v>
      </c>
      <c r="G573" s="98"/>
    </row>
    <row r="574" spans="1:7" ht="63.75" thickBot="1">
      <c r="A574" s="60">
        <f>'متره ابنیه'!P4593</f>
        <v>120804</v>
      </c>
      <c r="B574" s="60" t="str">
        <f>'متره ابنیه'!T4593</f>
        <v>بنايي با بلوك‌هاي بتني پيش ساخته از بتن سبك (بتن گازي) باملات مخصوص  یا ملات ماسه سيمان 1:5 به ضخامت بيشتر از 20 سانتي‌متر تا 25 سانتي‌متر.</v>
      </c>
      <c r="C574" s="60" t="str">
        <f>'متره ابنیه'!U4593</f>
        <v>مترمربع</v>
      </c>
      <c r="D574" s="60">
        <f>'متره ابنیه'!V4593</f>
        <v>378500</v>
      </c>
      <c r="E574" s="94" t="e">
        <f>VLOOKUP(A574,'متره ابنیه'!A:K,9,FALSE)</f>
        <v>#N/A</v>
      </c>
      <c r="F574" s="97">
        <f t="shared" si="20"/>
        <v>0</v>
      </c>
      <c r="G574" s="98"/>
    </row>
    <row r="575" spans="1:7" ht="63.75" thickBot="1">
      <c r="A575" s="60">
        <f>'متره ابنیه'!P4594</f>
        <v>120805</v>
      </c>
      <c r="B575" s="60" t="str">
        <f>'متره ابنیه'!T4594</f>
        <v>بنايي با بلوك‌هاي بتني پيش ساخته از بتن سبك (بتن گازي) باملات مخصوص یا ملات ماسه سيمان 1:5 به ضخامت بيشتر از 25 سانتي‌متر تا30 سانتي‌متر.</v>
      </c>
      <c r="C575" s="60" t="str">
        <f>'متره ابنیه'!U4594</f>
        <v>مترمربع</v>
      </c>
      <c r="D575" s="60">
        <f>'متره ابنیه'!V4594</f>
        <v>437500</v>
      </c>
      <c r="E575" s="94" t="e">
        <f>VLOOKUP(A575,'متره ابنیه'!A:K,9,FALSE)</f>
        <v>#N/A</v>
      </c>
      <c r="F575" s="97">
        <f t="shared" si="20"/>
        <v>0</v>
      </c>
      <c r="G575" s="98"/>
    </row>
    <row r="576" spans="1:7" ht="63.75" thickBot="1">
      <c r="A576" s="60">
        <f>'متره ابنیه'!P4595</f>
        <v>120901</v>
      </c>
      <c r="B576" s="60" t="str">
        <f>'متره ابنیه'!T4595</f>
        <v>تهيه مصالح، حمل و اجراي كفپوش‌هاي بتني پيش‌ساخته پرسي، به ضخامت 4 تا 5 سانتي‌متر و به سطح تا 16 دسي‌مترمربع، براي هر كفپوش، با هر نوع ملات ماسه سيمان.</v>
      </c>
      <c r="C576" s="60" t="str">
        <f>'متره ابنیه'!U4595</f>
        <v>مترمربع</v>
      </c>
      <c r="D576" s="60">
        <f>'متره ابنیه'!V4595</f>
        <v>252500</v>
      </c>
      <c r="E576" s="94" t="e">
        <f>VLOOKUP(A576,'متره ابنیه'!A:K,9,FALSE)</f>
        <v>#N/A</v>
      </c>
      <c r="F576" s="97">
        <f t="shared" si="20"/>
        <v>0</v>
      </c>
      <c r="G576" s="98"/>
    </row>
    <row r="577" spans="1:7" ht="63.75" thickBot="1">
      <c r="A577" s="60">
        <f>'متره ابنیه'!P4596</f>
        <v>120902</v>
      </c>
      <c r="B577" s="60" t="str">
        <f>'متره ابنیه'!T4596</f>
        <v>تهيه مصالح، حمل و اجراي كفپوش‌هاي بتني پيش‌ساخته پرسي، به ضخامت 4 تا 5 سانتي‌متر و به سطح بيش از 16 دسي‌مترمربع، براي هر كفپوش، با هر نوع ملات ماسه سيمان.</v>
      </c>
      <c r="C577" s="60" t="str">
        <f>'متره ابنیه'!U4596</f>
        <v>مترمربع</v>
      </c>
      <c r="D577" s="60">
        <f>'متره ابنیه'!V4596</f>
        <v>259000</v>
      </c>
      <c r="E577" s="94" t="e">
        <f>VLOOKUP(A577,'متره ابنیه'!A:K,9,FALSE)</f>
        <v>#N/A</v>
      </c>
      <c r="F577" s="97">
        <f t="shared" si="20"/>
        <v>0</v>
      </c>
      <c r="G577" s="98"/>
    </row>
    <row r="578" spans="1:7" ht="63.75" thickBot="1">
      <c r="A578" s="60">
        <f>'متره ابنیه'!P4597</f>
        <v>120903</v>
      </c>
      <c r="B578" s="60" t="str">
        <f>'متره ابنیه'!T4597</f>
        <v>تهيه مصالح، حمل و اجراي كفپوش‌هاي بتني پيش‌ساخته ويبره‌اي، به ضخامت 4 تا 5 سانتي‌متر و به سطح تا 16 دسي‌مترمربع، براي هر كفپوش، با هر نوع ملات ماسه سيمان.</v>
      </c>
      <c r="C578" s="60" t="str">
        <f>'متره ابنیه'!U4597</f>
        <v>مترمربع</v>
      </c>
      <c r="D578" s="60">
        <f>'متره ابنیه'!V4597</f>
        <v>247500</v>
      </c>
      <c r="E578" s="94" t="e">
        <f>VLOOKUP(A578,'متره ابنیه'!A:K,9,FALSE)</f>
        <v>#N/A</v>
      </c>
      <c r="F578" s="97">
        <f t="shared" si="20"/>
        <v>0</v>
      </c>
      <c r="G578" s="98"/>
    </row>
    <row r="579" spans="1:7" ht="63.75" thickBot="1">
      <c r="A579" s="60">
        <f>'متره ابنیه'!P4598</f>
        <v>120904</v>
      </c>
      <c r="B579" s="60" t="str">
        <f>'متره ابنیه'!T4598</f>
        <v>تهيه مصالح، حمل و اجراي كفپوش‌هاي بتني پيش‌ساخته ويبره‌اي، به ضخامت 4 تا 5 سانتي‌متر و به سطح بيش از 16 دسي‌مترمربع، براي هر كفپوش، با هر نوع ملات ماسه سيمان.</v>
      </c>
      <c r="C579" s="60" t="str">
        <f>'متره ابنیه'!U4598</f>
        <v>مترمربع</v>
      </c>
      <c r="D579" s="60">
        <f>'متره ابنیه'!V4598</f>
        <v>254000</v>
      </c>
      <c r="E579" s="94" t="e">
        <f>VLOOKUP(A579,'متره ابنیه'!A:K,9,FALSE)</f>
        <v>#N/A</v>
      </c>
      <c r="F579" s="97">
        <f t="shared" si="20"/>
        <v>0</v>
      </c>
      <c r="G579" s="98"/>
    </row>
    <row r="580" spans="1:7" ht="32.25" thickBot="1">
      <c r="A580" s="60">
        <f>'متره ابنیه'!P4599</f>
        <v>120905</v>
      </c>
      <c r="B580" s="60" t="str">
        <f>'متره ابنیه'!T4599</f>
        <v>اضافه بهاي طرح‌دار بودن كفپوش بتني پيش‌ساخته پرسي.</v>
      </c>
      <c r="C580" s="60" t="str">
        <f>'متره ابنیه'!U4599</f>
        <v>مترمربع</v>
      </c>
      <c r="D580" s="60">
        <f>'متره ابنیه'!V4599</f>
        <v>39100</v>
      </c>
      <c r="E580" s="94" t="e">
        <f>VLOOKUP(A580,'متره ابنیه'!A:K,9,FALSE)</f>
        <v>#N/A</v>
      </c>
      <c r="F580" s="97">
        <f t="shared" si="20"/>
        <v>0</v>
      </c>
      <c r="G580" s="98"/>
    </row>
    <row r="581" spans="1:7" ht="32.25" thickBot="1">
      <c r="A581" s="60">
        <f>'متره ابنیه'!P4600</f>
        <v>120906</v>
      </c>
      <c r="B581" s="60" t="str">
        <f>'متره ابنیه'!T4600</f>
        <v>اضافه بهاي رنگي بودن كفپوش بتني پيش‌ساخته  پرسي.</v>
      </c>
      <c r="C581" s="60" t="str">
        <f>'متره ابنیه'!U4600</f>
        <v>مترمربع</v>
      </c>
      <c r="D581" s="60">
        <f>'متره ابنیه'!V4600</f>
        <v>19600</v>
      </c>
      <c r="E581" s="94" t="e">
        <f>VLOOKUP(A581,'متره ابنیه'!A:K,9,FALSE)</f>
        <v>#N/A</v>
      </c>
      <c r="F581" s="97">
        <f t="shared" si="20"/>
        <v>0</v>
      </c>
      <c r="G581" s="98"/>
    </row>
    <row r="582" spans="1:7" ht="48" thickBot="1">
      <c r="A582" s="60">
        <f>'متره ابنیه'!P4601</f>
        <v>121001</v>
      </c>
      <c r="B582" s="60" t="str">
        <f>'متره ابنیه'!T4601</f>
        <v>بنايي با بلوك سيماني توخالي كف پر تهيه شده با دانه رس منبسط شده‏، به ضخامت تا 10 سانتي‌متر با ملات ماسه و سيمان 1:5.</v>
      </c>
      <c r="C582" s="60" t="str">
        <f>'متره ابنیه'!U4601</f>
        <v>مترمربع</v>
      </c>
      <c r="D582" s="60">
        <f>'متره ابنیه'!V4601</f>
        <v>186000</v>
      </c>
      <c r="E582" s="94" t="e">
        <f>VLOOKUP(A582,'متره ابنیه'!A:K,9,FALSE)</f>
        <v>#N/A</v>
      </c>
      <c r="F582" s="97">
        <f t="shared" si="20"/>
        <v>0</v>
      </c>
      <c r="G582" s="98"/>
    </row>
    <row r="583" spans="1:7" ht="48" thickBot="1">
      <c r="A583" s="60">
        <f>'متره ابنیه'!P4602</f>
        <v>121002</v>
      </c>
      <c r="B583" s="60" t="str">
        <f>'متره ابنیه'!T4602</f>
        <v>بنايي با بلوك سيماني توخالي كف پر تهيه شده با دانه رس منبسط شده، به ضخامت حدود 15 سانتي‌متر با ملات ماسه و سيمان 1:5.</v>
      </c>
      <c r="C583" s="60" t="str">
        <f>'متره ابنیه'!U4602</f>
        <v>مترمربع</v>
      </c>
      <c r="D583" s="60">
        <f>'متره ابنیه'!V4602</f>
        <v>273500</v>
      </c>
      <c r="E583" s="94" t="e">
        <f>VLOOKUP(A583,'متره ابنیه'!A:K,9,FALSE)</f>
        <v>#N/A</v>
      </c>
      <c r="F583" s="97">
        <f t="shared" si="20"/>
        <v>0</v>
      </c>
      <c r="G583" s="98"/>
    </row>
    <row r="584" spans="1:7" ht="48" thickBot="1">
      <c r="A584" s="60">
        <f>'متره ابنیه'!P4603</f>
        <v>121003</v>
      </c>
      <c r="B584" s="60" t="str">
        <f>'متره ابنیه'!T4603</f>
        <v>بنايي با بلوك سيماني توخالي كف پر تهيه شده با دانه رس منبسط شده‏‏‏، به ضخامت حدود 20 سانتي‌متر با ملات ماسه و سيمان 1:5.</v>
      </c>
      <c r="C584" s="60" t="str">
        <f>'متره ابنیه'!U4603</f>
        <v>مترمربع</v>
      </c>
      <c r="D584" s="60">
        <f>'متره ابنیه'!V4603</f>
        <v>366500</v>
      </c>
      <c r="E584" s="105" t="e">
        <f>VLOOKUP(A584,'متره ابنیه'!A:K,9,FALSE)</f>
        <v>#N/A</v>
      </c>
      <c r="F584" s="99">
        <f t="shared" si="20"/>
        <v>0</v>
      </c>
      <c r="G584" s="106"/>
    </row>
    <row r="585" spans="1:7" ht="31.5">
      <c r="A585" s="60">
        <f>'متره ابنیه'!P4604</f>
        <v>121004</v>
      </c>
      <c r="B585" s="60" t="str">
        <f>'متره ابنیه'!T4604</f>
        <v>اضافه بها به رديف‌هاي 121002 و 121003 در صورت سه جداره بودن بلوك‌هاي مصرفي.</v>
      </c>
      <c r="C585" s="60" t="str">
        <f>'متره ابنیه'!U4604</f>
        <v>مترمربع</v>
      </c>
      <c r="D585" s="60">
        <f>'متره ابنیه'!V4604</f>
        <v>34500</v>
      </c>
      <c r="E585" s="105" t="e">
        <f>VLOOKUP(A585,'متره ابنیه'!A:K,9,FALSE)</f>
        <v>#N/A</v>
      </c>
      <c r="F585" s="99">
        <f t="shared" si="20"/>
        <v>0</v>
      </c>
      <c r="G585" s="100"/>
    </row>
    <row r="586" spans="1:7" ht="47.25">
      <c r="A586" s="60">
        <f>'متره ابنیه'!P4605</f>
        <v>121005</v>
      </c>
      <c r="B586" s="60" t="str">
        <f>'متره ابنیه'!T4605</f>
        <v>اضافه بها به رديف‌هاي 121001 تا 121003 در صورت استفاده از ملات آماده محتوي رس منبسط شده ريزدانه سبك.</v>
      </c>
      <c r="C586" s="60" t="str">
        <f>'متره ابنیه'!U4605</f>
        <v>مترمربع</v>
      </c>
      <c r="D586" s="60">
        <f>'متره ابنیه'!V4605</f>
        <v>17200</v>
      </c>
      <c r="E586" s="107" t="e">
        <f>VLOOKUP(A586,'متره ابنیه'!A:K,9,FALSE)</f>
        <v>#N/A</v>
      </c>
      <c r="F586" s="97">
        <f t="shared" si="20"/>
        <v>0</v>
      </c>
      <c r="G586" s="100"/>
    </row>
    <row r="587" spans="1:7">
      <c r="A587" s="60" t="str">
        <f>'متره ابنیه'!P4606</f>
        <v>121006</v>
      </c>
      <c r="B587" s="60" t="str">
        <f>'متره ابنیه'!T4606</f>
        <v>پیش ساخته</v>
      </c>
      <c r="C587" s="60" t="str">
        <f>'متره ابنیه'!U4606</f>
        <v>مترمربع</v>
      </c>
      <c r="D587" s="60">
        <f>'متره ابنیه'!V4606</f>
        <v>10000</v>
      </c>
      <c r="E587" s="107" t="e">
        <f>VLOOKUP(A587,'متره ابنیه'!A:K,9,FALSE)</f>
        <v>#N/A</v>
      </c>
      <c r="F587" s="97">
        <f t="shared" ref="F587:F589" si="21">IF(ISNA(E587*D587),0,ROUND((E587*D587),0))</f>
        <v>0</v>
      </c>
      <c r="G587" s="100" t="s">
        <v>511</v>
      </c>
    </row>
    <row r="588" spans="1:7">
      <c r="A588" s="60" t="str">
        <f>'متره ابنیه'!P4607</f>
        <v>121007</v>
      </c>
      <c r="B588" s="60" t="str">
        <f>'متره ابنیه'!T4607</f>
        <v>پیش ساخته 1</v>
      </c>
      <c r="C588" s="60" t="str">
        <f>'متره ابنیه'!U4607</f>
        <v>مترمربع</v>
      </c>
      <c r="D588" s="60">
        <f>'متره ابنیه'!V4607</f>
        <v>10001</v>
      </c>
      <c r="E588" s="107" t="e">
        <f>VLOOKUP(A588,'متره ابنیه'!A:K,9,FALSE)</f>
        <v>#N/A</v>
      </c>
      <c r="F588" s="97">
        <f t="shared" si="21"/>
        <v>0</v>
      </c>
      <c r="G588" s="100" t="s">
        <v>511</v>
      </c>
    </row>
    <row r="589" spans="1:7" ht="24" thickBot="1">
      <c r="A589" s="60" t="str">
        <f>'متره ابنیه'!P4608</f>
        <v>121008</v>
      </c>
      <c r="B589" s="60" t="str">
        <f>'متره ابنیه'!T4608</f>
        <v>پیش ساخته 2</v>
      </c>
      <c r="C589" s="60" t="str">
        <f>'متره ابنیه'!U4608</f>
        <v>مترمربع</v>
      </c>
      <c r="D589" s="60">
        <f>'متره ابنیه'!V4608</f>
        <v>10002</v>
      </c>
      <c r="E589" s="107">
        <f>VLOOKUP(A589,'متره ابنیه'!A:K,9,FALSE)</f>
        <v>1</v>
      </c>
      <c r="F589" s="97">
        <f t="shared" si="21"/>
        <v>10002</v>
      </c>
      <c r="G589" s="100" t="s">
        <v>511</v>
      </c>
    </row>
    <row r="590" spans="1:7" s="27" customFormat="1" ht="38.25" customHeight="1" thickBot="1">
      <c r="A590" s="677" t="s">
        <v>659</v>
      </c>
      <c r="B590" s="678"/>
      <c r="C590" s="678"/>
      <c r="D590" s="678"/>
      <c r="E590" s="679"/>
      <c r="F590" s="131">
        <f>SUM(F536:F586)</f>
        <v>47646000</v>
      </c>
      <c r="G590" s="102" t="s">
        <v>77</v>
      </c>
    </row>
    <row r="591" spans="1:7" s="27" customFormat="1" ht="38.25" customHeight="1" thickBot="1">
      <c r="A591" s="677" t="s">
        <v>660</v>
      </c>
      <c r="B591" s="678"/>
      <c r="C591" s="678"/>
      <c r="D591" s="678"/>
      <c r="E591" s="679"/>
      <c r="F591" s="101">
        <f>SUM(F587:F589)</f>
        <v>10002</v>
      </c>
      <c r="G591" s="102" t="s">
        <v>77</v>
      </c>
    </row>
    <row r="592" spans="1:7" s="26" customFormat="1" ht="37.5" customHeight="1" thickBot="1">
      <c r="A592" s="680" t="s">
        <v>9</v>
      </c>
      <c r="B592" s="681"/>
      <c r="C592" s="681"/>
      <c r="D592" s="681"/>
      <c r="E592" s="681"/>
      <c r="F592" s="682"/>
      <c r="G592" s="683"/>
    </row>
    <row r="593" spans="1:7" ht="24" thickBot="1">
      <c r="A593" s="60" t="str">
        <f>'متره ابنیه'!P4609</f>
        <v>130101</v>
      </c>
      <c r="B593" s="60" t="str">
        <f>'متره ابنیه'!T4609</f>
        <v>عايق كاري رطوبتي با يک قشر اندود قير.</v>
      </c>
      <c r="C593" s="60" t="str">
        <f>'متره ابنیه'!U4609</f>
        <v>مترمربع</v>
      </c>
      <c r="D593" s="60">
        <f>'متره ابنیه'!V4609</f>
        <v>22200</v>
      </c>
      <c r="E593" s="94">
        <f>VLOOKUP(A593,'متره ابنیه'!A:K,9,FALSE)</f>
        <v>60</v>
      </c>
      <c r="F593" s="97">
        <f t="shared" si="20"/>
        <v>1332000</v>
      </c>
      <c r="G593" s="98"/>
    </row>
    <row r="594" spans="1:7" ht="32.25" thickBot="1">
      <c r="A594" s="60">
        <f>'متره ابنیه'!P4610</f>
        <v>130102</v>
      </c>
      <c r="B594" s="60" t="str">
        <f>'متره ابنیه'!T4610</f>
        <v>عايق كاري رطوبتي در زير عايق‌هاي مختلف حرارتي با قير پليمري اصلاح شده.</v>
      </c>
      <c r="C594" s="60" t="str">
        <f>'متره ابنیه'!U4610</f>
        <v>مترمربع</v>
      </c>
      <c r="D594" s="60">
        <f>'متره ابنیه'!V4610</f>
        <v>79400</v>
      </c>
      <c r="E594" s="94" t="e">
        <f>VLOOKUP(A594,'متره ابنیه'!A:K,9,FALSE)</f>
        <v>#N/A</v>
      </c>
      <c r="F594" s="97">
        <f t="shared" si="20"/>
        <v>0</v>
      </c>
      <c r="G594" s="98"/>
    </row>
    <row r="595" spans="1:7" ht="48" thickBot="1">
      <c r="A595" s="60">
        <f>'متره ابنیه'!P4611</f>
        <v>130201</v>
      </c>
      <c r="B595" s="60" t="str">
        <f>'متره ابنیه'!T4611</f>
        <v>عايق كاري رطوبتي، با دو قشر اندود قير و يک لايه گوني براي سطوح حمام‌ها، توالت‌ها و روي پي‌ها.</v>
      </c>
      <c r="C595" s="60" t="str">
        <f>'متره ابنیه'!U4611</f>
        <v>مترمربع</v>
      </c>
      <c r="D595" s="60">
        <f>'متره ابنیه'!V4611</f>
        <v>85900</v>
      </c>
      <c r="E595" s="94" t="e">
        <f>VLOOKUP(A595,'متره ابنیه'!A:K,9,FALSE)</f>
        <v>#N/A</v>
      </c>
      <c r="F595" s="97">
        <f t="shared" si="20"/>
        <v>0</v>
      </c>
      <c r="G595" s="98"/>
    </row>
    <row r="596" spans="1:7" ht="32.25" thickBot="1">
      <c r="A596" s="60">
        <f>'متره ابنیه'!P4612</f>
        <v>130202</v>
      </c>
      <c r="B596" s="60" t="str">
        <f>'متره ابنیه'!T4612</f>
        <v>عايق كاري رطوبتي، با دو قشر اندود قير و يک لايه گوني براي ساير سطوح.</v>
      </c>
      <c r="C596" s="60" t="str">
        <f>'متره ابنیه'!U4612</f>
        <v>مترمربع</v>
      </c>
      <c r="D596" s="60">
        <f>'متره ابنیه'!V4612</f>
        <v>77100</v>
      </c>
      <c r="E596" s="94" t="e">
        <f>VLOOKUP(A596,'متره ابنیه'!A:K,9,FALSE)</f>
        <v>#N/A</v>
      </c>
      <c r="F596" s="97">
        <f t="shared" si="20"/>
        <v>0</v>
      </c>
      <c r="G596" s="98"/>
    </row>
    <row r="597" spans="1:7" ht="48" thickBot="1">
      <c r="A597" s="60">
        <f>'متره ابنیه'!P4613</f>
        <v>130203</v>
      </c>
      <c r="B597" s="60" t="str">
        <f>'متره ابنیه'!T4613</f>
        <v>عايق كاري رطوبتي، با سه قشر اندود قير و دو لايه گوني براي سطوح حمام‌ها، توالت‌ها و روي پي‌ها.</v>
      </c>
      <c r="C597" s="60" t="str">
        <f>'متره ابنیه'!U4613</f>
        <v>مترمربع</v>
      </c>
      <c r="D597" s="60">
        <f>'متره ابنیه'!V4613</f>
        <v>142500</v>
      </c>
      <c r="E597" s="94" t="e">
        <f>VLOOKUP(A597,'متره ابنیه'!A:K,9,FALSE)</f>
        <v>#N/A</v>
      </c>
      <c r="F597" s="97">
        <f t="shared" si="20"/>
        <v>0</v>
      </c>
      <c r="G597" s="98"/>
    </row>
    <row r="598" spans="1:7" ht="32.25" thickBot="1">
      <c r="A598" s="60">
        <f>'متره ابنیه'!P4614</f>
        <v>130204</v>
      </c>
      <c r="B598" s="60" t="str">
        <f>'متره ابنیه'!T4614</f>
        <v>عايق كاري رطوبتي، با سه قشر اندود قير و دو لايه گوني براي ساير سطوح.</v>
      </c>
      <c r="C598" s="60" t="str">
        <f>'متره ابنیه'!U4614</f>
        <v>مترمربع</v>
      </c>
      <c r="D598" s="60">
        <f>'متره ابنیه'!V4614</f>
        <v>127500</v>
      </c>
      <c r="E598" s="94" t="e">
        <f>VLOOKUP(A598,'متره ابنیه'!A:K,9,FALSE)</f>
        <v>#N/A</v>
      </c>
      <c r="F598" s="97">
        <f t="shared" si="20"/>
        <v>0</v>
      </c>
      <c r="G598" s="98"/>
    </row>
    <row r="599" spans="1:7" ht="48" thickBot="1">
      <c r="A599" s="60">
        <f>'متره ابنیه'!P4615</f>
        <v>130205</v>
      </c>
      <c r="B599" s="60" t="str">
        <f>'متره ابنیه'!T4615</f>
        <v>عايق كاري رطوبتي، با چهار قشر اندود قير و سه لايه گوني براي سطوح حمام‌ها، توالت‌ها و روي پي‌ها.</v>
      </c>
      <c r="C599" s="60" t="str">
        <f>'متره ابنیه'!U4615</f>
        <v>مترمربع</v>
      </c>
      <c r="D599" s="60">
        <f>'متره ابنیه'!V4615</f>
        <v>204500</v>
      </c>
      <c r="E599" s="94" t="e">
        <f>VLOOKUP(A599,'متره ابنیه'!A:K,9,FALSE)</f>
        <v>#N/A</v>
      </c>
      <c r="F599" s="97">
        <f t="shared" si="20"/>
        <v>0</v>
      </c>
      <c r="G599" s="98"/>
    </row>
    <row r="600" spans="1:7" ht="32.25" thickBot="1">
      <c r="A600" s="60">
        <f>'متره ابنیه'!P4616</f>
        <v>130206</v>
      </c>
      <c r="B600" s="60" t="str">
        <f>'متره ابنیه'!T4616</f>
        <v>عايق كاري رطوبتي با چهار قشر اندود قير و سه لايه گوني براي ساير سطوح.</v>
      </c>
      <c r="C600" s="60" t="str">
        <f>'متره ابنیه'!U4616</f>
        <v>مترمربع</v>
      </c>
      <c r="D600" s="60">
        <f>'متره ابنیه'!V4616</f>
        <v>193500</v>
      </c>
      <c r="E600" s="94" t="e">
        <f>VLOOKUP(A600,'متره ابنیه'!A:K,9,FALSE)</f>
        <v>#N/A</v>
      </c>
      <c r="F600" s="97">
        <f t="shared" si="20"/>
        <v>0</v>
      </c>
      <c r="G600" s="98"/>
    </row>
    <row r="601" spans="1:7" ht="63.75" thickBot="1">
      <c r="A601" s="60">
        <f>'متره ابنیه'!P4617</f>
        <v>130301</v>
      </c>
      <c r="B601" s="60" t="str">
        <f>'متره ابنیه'!T4617</f>
        <v>عايق كاري رطوبتي، با عايق پيش ساخته درجه يك متشكل از قير و الياف پلي استر و تيشو به ضخامت 3 ميلي‌متر، به انضمام قشر آستر براي سطوح حمام‌ها، توالت‌ها و روي پي‌ها.</v>
      </c>
      <c r="C601" s="60" t="str">
        <f>'متره ابنیه'!U4617</f>
        <v>مترمربع</v>
      </c>
      <c r="D601" s="60">
        <f>'متره ابنیه'!V4617</f>
        <v>105500</v>
      </c>
      <c r="E601" s="94" t="e">
        <f>VLOOKUP(A601,'متره ابنیه'!A:K,9,FALSE)</f>
        <v>#N/A</v>
      </c>
      <c r="F601" s="97">
        <f t="shared" si="20"/>
        <v>0</v>
      </c>
      <c r="G601" s="98"/>
    </row>
    <row r="602" spans="1:7" ht="63.75" thickBot="1">
      <c r="A602" s="60">
        <f>'متره ابنیه'!P4618</f>
        <v>130302</v>
      </c>
      <c r="B602" s="60" t="str">
        <f>'متره ابنیه'!T4618</f>
        <v>عايق كاري رطوبتي، با عايق پيش ساخته درجه يك متشكل از قير و الياف پلي استر و تيشو به ضخامت 3 ميلي‌متر، به انضمام قشرآستر براي ساير سطوح.</v>
      </c>
      <c r="C602" s="60" t="str">
        <f>'متره ابنیه'!U4618</f>
        <v>مترمربع</v>
      </c>
      <c r="D602" s="60">
        <f>'متره ابنیه'!V4618</f>
        <v>95300</v>
      </c>
      <c r="E602" s="94" t="e">
        <f>VLOOKUP(A602,'متره ابنیه'!A:K,9,FALSE)</f>
        <v>#N/A</v>
      </c>
      <c r="F602" s="97">
        <f t="shared" si="20"/>
        <v>0</v>
      </c>
      <c r="G602" s="98"/>
    </row>
    <row r="603" spans="1:7" ht="63.75" thickBot="1">
      <c r="A603" s="60">
        <f>'متره ابنیه'!P4619</f>
        <v>130303</v>
      </c>
      <c r="B603" s="60" t="str">
        <f>'متره ابنیه'!T4619</f>
        <v>عايق كاري رطوبتي، با عايق پيش ساخته درجه يك متشكل از قير و الياف پلي استر و تيشو به ضخامت 4 ميلي‌متر، به انضمام قشرآستر براي سطوح حمام‌ها، توالت‌ها و روي پي‌ها.</v>
      </c>
      <c r="C603" s="60" t="str">
        <f>'متره ابنیه'!U4619</f>
        <v>مترمربع</v>
      </c>
      <c r="D603" s="60">
        <f>'متره ابنیه'!V4619</f>
        <v>107000</v>
      </c>
      <c r="E603" s="94" t="e">
        <f>VLOOKUP(A603,'متره ابنیه'!A:K,9,FALSE)</f>
        <v>#N/A</v>
      </c>
      <c r="F603" s="97">
        <f t="shared" si="20"/>
        <v>0</v>
      </c>
      <c r="G603" s="98"/>
    </row>
    <row r="604" spans="1:7" ht="63.75" thickBot="1">
      <c r="A604" s="60">
        <f>'متره ابنیه'!P4620</f>
        <v>130304</v>
      </c>
      <c r="B604" s="60" t="str">
        <f>'متره ابنیه'!T4620</f>
        <v>عايق كاري رطوبتي، با عايق پيش ساخته درجه يك متشكل از قير و الياف پلي استر و تيشو به ضخامت 4 ميلي‌متر، به انضمام قشرآستر براي ساير سطوح.</v>
      </c>
      <c r="C604" s="60" t="str">
        <f>'متره ابنیه'!U4620</f>
        <v>مترمربع</v>
      </c>
      <c r="D604" s="60">
        <f>'متره ابنیه'!V4620</f>
        <v>96500</v>
      </c>
      <c r="E604" s="94" t="e">
        <f>VLOOKUP(A604,'متره ابنیه'!A:K,9,FALSE)</f>
        <v>#N/A</v>
      </c>
      <c r="F604" s="97">
        <f t="shared" si="20"/>
        <v>0</v>
      </c>
      <c r="G604" s="98"/>
    </row>
    <row r="605" spans="1:7" ht="63.75" thickBot="1">
      <c r="A605" s="60">
        <f>'متره ابنیه'!P4621</f>
        <v>130305</v>
      </c>
      <c r="B605" s="60" t="str">
        <f>'متره ابنیه'!T4621</f>
        <v>اضافه بها به رديف هاي 130302 و 130304 در صورت استفاده از عايق پيش ساخته درجه يك فويل دار متشكل از قير و الياف پلي‌استر و تيشو و روكش آلومينيومي مطابق مشخصات فني</v>
      </c>
      <c r="C605" s="60" t="str">
        <f>'متره ابنیه'!U4621</f>
        <v>مترمربع</v>
      </c>
      <c r="D605" s="60">
        <f>'متره ابنیه'!V4621</f>
        <v>5280</v>
      </c>
      <c r="E605" s="94" t="e">
        <f>VLOOKUP(A605,'متره ابنیه'!A:K,9,FALSE)</f>
        <v>#N/A</v>
      </c>
      <c r="F605" s="97">
        <f t="shared" si="20"/>
        <v>0</v>
      </c>
      <c r="G605" s="98"/>
    </row>
    <row r="606" spans="1:7" ht="63.75" thickBot="1">
      <c r="A606" s="60">
        <f>'متره ابنیه'!P4622</f>
        <v>130401</v>
      </c>
      <c r="B606" s="60" t="str">
        <f>'متره ابنیه'!T4622</f>
        <v>تهيه و ريختن قشر رويه محافظ عايق پيش ساخته، با مايع مخصوص به رنگ‌هاي مختلف، براي سطوح بام‌ها و محل‌هايي كه روي عايق، آسفالت يا ساير پوشش‌ها انجام نمي‌شود.‌</v>
      </c>
      <c r="C606" s="60" t="str">
        <f>'متره ابنیه'!U4622</f>
        <v>مترمربع</v>
      </c>
      <c r="D606" s="60">
        <f>'متره ابنیه'!V4622</f>
        <v>5620</v>
      </c>
      <c r="E606" s="94" t="e">
        <f>VLOOKUP(A606,'متره ابنیه'!A:K,9,FALSE)</f>
        <v>#N/A</v>
      </c>
      <c r="F606" s="97">
        <f t="shared" si="20"/>
        <v>0</v>
      </c>
      <c r="G606" s="98"/>
    </row>
    <row r="607" spans="1:7" ht="24" thickBot="1">
      <c r="A607" s="60" t="str">
        <f>'متره ابنیه'!P4623</f>
        <v>130402</v>
      </c>
      <c r="B607" s="60" t="str">
        <f>'متره ابنیه'!T4623</f>
        <v>عایق رطوبتی</v>
      </c>
      <c r="C607" s="60" t="str">
        <f>'متره ابنیه'!U4623</f>
        <v>مترمربع</v>
      </c>
      <c r="D607" s="60">
        <f>'متره ابنیه'!V4623</f>
        <v>10000</v>
      </c>
      <c r="E607" s="94" t="e">
        <f>VLOOKUP(A607,'متره ابنیه'!A:K,9,FALSE)</f>
        <v>#N/A</v>
      </c>
      <c r="F607" s="97">
        <f t="shared" ref="F607:F609" si="22">IF(ISNA(E607*D607),0,ROUND((E607*D607),0))</f>
        <v>0</v>
      </c>
      <c r="G607" s="98" t="s">
        <v>511</v>
      </c>
    </row>
    <row r="608" spans="1:7" ht="24" thickBot="1">
      <c r="A608" s="60" t="str">
        <f>'متره ابنیه'!P4624</f>
        <v>130403</v>
      </c>
      <c r="B608" s="60" t="str">
        <f>'متره ابنیه'!T4624</f>
        <v>عایق رطوبتی 1</v>
      </c>
      <c r="C608" s="60" t="str">
        <f>'متره ابنیه'!U4624</f>
        <v>مترمربع</v>
      </c>
      <c r="D608" s="60">
        <f>'متره ابنیه'!V4624</f>
        <v>10001</v>
      </c>
      <c r="E608" s="94" t="e">
        <f>VLOOKUP(A608,'متره ابنیه'!A:K,9,FALSE)</f>
        <v>#N/A</v>
      </c>
      <c r="F608" s="97">
        <f t="shared" si="22"/>
        <v>0</v>
      </c>
      <c r="G608" s="98" t="s">
        <v>511</v>
      </c>
    </row>
    <row r="609" spans="1:7" ht="24" thickBot="1">
      <c r="A609" s="60" t="str">
        <f>'متره ابنیه'!P4625</f>
        <v>130404</v>
      </c>
      <c r="B609" s="60" t="str">
        <f>'متره ابنیه'!T4625</f>
        <v>عایق رطوبتی 2</v>
      </c>
      <c r="C609" s="60" t="str">
        <f>'متره ابنیه'!U4625</f>
        <v>مترمربع</v>
      </c>
      <c r="D609" s="60">
        <f>'متره ابنیه'!V4625</f>
        <v>10002</v>
      </c>
      <c r="E609" s="94">
        <f>VLOOKUP(A609,'متره ابنیه'!A:K,9,FALSE)</f>
        <v>1</v>
      </c>
      <c r="F609" s="97">
        <f t="shared" si="22"/>
        <v>10002</v>
      </c>
      <c r="G609" s="98" t="s">
        <v>511</v>
      </c>
    </row>
    <row r="610" spans="1:7" s="27" customFormat="1" ht="38.25" customHeight="1" thickBot="1">
      <c r="A610" s="677" t="s">
        <v>659</v>
      </c>
      <c r="B610" s="678"/>
      <c r="C610" s="678"/>
      <c r="D610" s="678"/>
      <c r="E610" s="679"/>
      <c r="F610" s="115">
        <f>SUM(F593:F606)</f>
        <v>1332000</v>
      </c>
      <c r="G610" s="108" t="s">
        <v>77</v>
      </c>
    </row>
    <row r="611" spans="1:7" s="27" customFormat="1" ht="38.25" customHeight="1" thickBot="1">
      <c r="A611" s="677" t="s">
        <v>660</v>
      </c>
      <c r="B611" s="678"/>
      <c r="C611" s="678"/>
      <c r="D611" s="678"/>
      <c r="E611" s="679"/>
      <c r="F611" s="101">
        <f>SUM(F607:F609)</f>
        <v>10002</v>
      </c>
      <c r="G611" s="102" t="s">
        <v>77</v>
      </c>
    </row>
    <row r="612" spans="1:7" s="26" customFormat="1" ht="37.5" customHeight="1" thickBot="1">
      <c r="A612" s="680" t="s">
        <v>10</v>
      </c>
      <c r="B612" s="681"/>
      <c r="C612" s="681"/>
      <c r="D612" s="681"/>
      <c r="E612" s="681"/>
      <c r="F612" s="682"/>
      <c r="G612" s="683"/>
    </row>
    <row r="613" spans="1:7" ht="48" thickBot="1">
      <c r="A613" s="60" t="str">
        <f>'متره ابنیه'!P4626</f>
        <v>140101</v>
      </c>
      <c r="B613" s="60" t="str">
        <f>'متره ابنیه'!T4626</f>
        <v>عايق كاري حرارتي با عايق پشم شيشه با روکش کاغذ کرافت به ضخامت 25 ميلي‌متر و به وزن مخصوص 16 كيلو گرم در متر مكعب.</v>
      </c>
      <c r="C613" s="60" t="str">
        <f>'متره ابنیه'!U4626</f>
        <v>مترمربع</v>
      </c>
      <c r="D613" s="60">
        <f>'متره ابنیه'!V4626</f>
        <v>28100</v>
      </c>
      <c r="E613" s="94">
        <f>VLOOKUP(A613,'متره ابنیه'!A:K,9,FALSE)</f>
        <v>81</v>
      </c>
      <c r="F613" s="97">
        <f t="shared" si="20"/>
        <v>2276100</v>
      </c>
      <c r="G613" s="98"/>
    </row>
    <row r="614" spans="1:7" ht="48" thickBot="1">
      <c r="A614" s="60">
        <f>'متره ابنیه'!P4627</f>
        <v>140102</v>
      </c>
      <c r="B614" s="60" t="str">
        <f>'متره ابنیه'!T4627</f>
        <v>عايق كاري حرارتي با عايق پشم شيشه با روکش کاغذ کرافت به ضخامت 25 ميلي‌متر و به وزن مخصوص 20 كيلو گرم در متر مكعب.</v>
      </c>
      <c r="C614" s="60" t="str">
        <f>'متره ابنیه'!U4627</f>
        <v>مترمربع</v>
      </c>
      <c r="D614" s="60">
        <f>'متره ابنیه'!V4627</f>
        <v>32200</v>
      </c>
      <c r="E614" s="94" t="e">
        <f>VLOOKUP(A614,'متره ابنیه'!A:K,9,FALSE)</f>
        <v>#N/A</v>
      </c>
      <c r="F614" s="97">
        <f t="shared" si="20"/>
        <v>0</v>
      </c>
      <c r="G614" s="98"/>
    </row>
    <row r="615" spans="1:7" ht="48" thickBot="1">
      <c r="A615" s="60">
        <f>'متره ابنیه'!P4628</f>
        <v>140103</v>
      </c>
      <c r="B615" s="60" t="str">
        <f>'متره ابنیه'!T4628</f>
        <v>عايق كاري حرارتي با عايق پشم شيشه با روکش کاغذ کرافت به ضخامت 30 ميلي‌متر و به وزن مخصوص 12 كيلو گرم در متر مكعب.</v>
      </c>
      <c r="C615" s="60" t="str">
        <f>'متره ابنیه'!U4628</f>
        <v>مترمربع</v>
      </c>
      <c r="D615" s="60">
        <f>'متره ابنیه'!V4628</f>
        <v>24900</v>
      </c>
      <c r="E615" s="94" t="e">
        <f>VLOOKUP(A615,'متره ابنیه'!A:K,9,FALSE)</f>
        <v>#N/A</v>
      </c>
      <c r="F615" s="97">
        <f t="shared" si="20"/>
        <v>0</v>
      </c>
      <c r="G615" s="98"/>
    </row>
    <row r="616" spans="1:7" ht="48" thickBot="1">
      <c r="A616" s="60">
        <f>'متره ابنیه'!P4629</f>
        <v>140104</v>
      </c>
      <c r="B616" s="60" t="str">
        <f>'متره ابنیه'!T4629</f>
        <v>عايق كاري حرارتي با عايق پشم شيشه با روکش کاغذ کرافت به ضخامت 50 ميلي‌متر و به وزن مخصوص 12 كيلو گرم در متر مكعب.</v>
      </c>
      <c r="C616" s="60" t="str">
        <f>'متره ابنیه'!U4629</f>
        <v>مترمربع</v>
      </c>
      <c r="D616" s="60">
        <f>'متره ابنیه'!V4629</f>
        <v>36400</v>
      </c>
      <c r="E616" s="94" t="e">
        <f>VLOOKUP(A616,'متره ابنیه'!A:K,9,FALSE)</f>
        <v>#N/A</v>
      </c>
      <c r="F616" s="97">
        <f t="shared" si="20"/>
        <v>0</v>
      </c>
      <c r="G616" s="98"/>
    </row>
    <row r="617" spans="1:7" ht="48" thickBot="1">
      <c r="A617" s="60">
        <f>'متره ابنیه'!P4630</f>
        <v>140105</v>
      </c>
      <c r="B617" s="60" t="str">
        <f>'متره ابنیه'!T4630</f>
        <v>عايق كاري حرارتي با عايق پشم شيشه با روکش کاغذ کرافت به ضخامت 50 ميلي‌متر و به وزن مخصوص 16 كيلو گرم در متر مكعب.</v>
      </c>
      <c r="C617" s="60" t="str">
        <f>'متره ابنیه'!U4630</f>
        <v>مترمربع</v>
      </c>
      <c r="D617" s="60">
        <f>'متره ابنیه'!V4630</f>
        <v>44600</v>
      </c>
      <c r="E617" s="94" t="e">
        <f>VLOOKUP(A617,'متره ابنیه'!A:K,9,FALSE)</f>
        <v>#N/A</v>
      </c>
      <c r="F617" s="97">
        <f t="shared" si="20"/>
        <v>0</v>
      </c>
      <c r="G617" s="98"/>
    </row>
    <row r="618" spans="1:7" ht="48" thickBot="1">
      <c r="A618" s="60">
        <f>'متره ابنیه'!P4631</f>
        <v>140106</v>
      </c>
      <c r="B618" s="60" t="str">
        <f>'متره ابنیه'!T4631</f>
        <v>عايق كاري حرارتي با عايق پشم شيشه با روکش کاغذ کرافت به ضخامت 50 ميلي‌متر و به وزن مخصوص 20 كيلو گرم در متر مكعب.</v>
      </c>
      <c r="C618" s="60" t="str">
        <f>'متره ابنیه'!U4631</f>
        <v>مترمربع</v>
      </c>
      <c r="D618" s="60">
        <f>'متره ابنیه'!V4631</f>
        <v>52900</v>
      </c>
      <c r="E618" s="94" t="e">
        <f>VLOOKUP(A618,'متره ابنیه'!A:K,9,FALSE)</f>
        <v>#N/A</v>
      </c>
      <c r="F618" s="97">
        <f t="shared" si="20"/>
        <v>0</v>
      </c>
      <c r="G618" s="98"/>
    </row>
    <row r="619" spans="1:7" ht="48" thickBot="1">
      <c r="A619" s="60">
        <f>'متره ابنیه'!P4632</f>
        <v>140201</v>
      </c>
      <c r="B619" s="60" t="str">
        <f>'متره ابنیه'!T4632</f>
        <v>اضافه بها به رديف‌هاي 140101 تا 140106، در صورتي كه از روکش آلومينيوم ساده بجاي كاغذ كرافت استفاده شود.</v>
      </c>
      <c r="C619" s="60" t="str">
        <f>'متره ابنیه'!U4632</f>
        <v>مترمربع</v>
      </c>
      <c r="D619" s="60">
        <f>'متره ابنیه'!V4632</f>
        <v>6690</v>
      </c>
      <c r="E619" s="94" t="e">
        <f>VLOOKUP(A619,'متره ابنیه'!A:K,9,FALSE)</f>
        <v>#N/A</v>
      </c>
      <c r="F619" s="97">
        <f t="shared" si="20"/>
        <v>0</v>
      </c>
      <c r="G619" s="98"/>
    </row>
    <row r="620" spans="1:7" ht="48" thickBot="1">
      <c r="A620" s="60">
        <f>'متره ابنیه'!P4633</f>
        <v>140202</v>
      </c>
      <c r="B620" s="60" t="str">
        <f>'متره ابنیه'!T4633</f>
        <v>اضافه بها به رديف‌هاي 140101 تا 140106، در صورتي كه از روكش آلومينيوم مسلح بجاي کاغذ کرافت استفاده شود.</v>
      </c>
      <c r="C620" s="60" t="str">
        <f>'متره ابنیه'!U4633</f>
        <v>مترمربع</v>
      </c>
      <c r="D620" s="60">
        <f>'متره ابنیه'!V4633</f>
        <v>10700</v>
      </c>
      <c r="E620" s="94" t="e">
        <f>VLOOKUP(A620,'متره ابنیه'!A:K,9,FALSE)</f>
        <v>#N/A</v>
      </c>
      <c r="F620" s="97">
        <f t="shared" si="20"/>
        <v>0</v>
      </c>
      <c r="G620" s="98"/>
    </row>
    <row r="621" spans="1:7" ht="63.75" thickBot="1">
      <c r="A621" s="60">
        <f>'متره ابنیه'!P4634</f>
        <v>140301</v>
      </c>
      <c r="B621" s="60" t="str">
        <f>'متره ابنیه'!T4634</f>
        <v>عايق كاري حرارتي با عايق پشم شيشه به صورت پانل و بدون روکش به ضخامت 25 ميلي‌متر و به وزن مخصوص 36 كيلو گرم در متر مكعب.</v>
      </c>
      <c r="C621" s="60" t="str">
        <f>'متره ابنیه'!U4634</f>
        <v>مترمربع</v>
      </c>
      <c r="D621" s="60">
        <f>'متره ابنیه'!V4634</f>
        <v>64700</v>
      </c>
      <c r="E621" s="94" t="e">
        <f>VLOOKUP(A621,'متره ابنیه'!A:K,9,FALSE)</f>
        <v>#N/A</v>
      </c>
      <c r="F621" s="97">
        <f t="shared" si="20"/>
        <v>0</v>
      </c>
      <c r="G621" s="98"/>
    </row>
    <row r="622" spans="1:7" ht="63.75" thickBot="1">
      <c r="A622" s="60">
        <f>'متره ابنیه'!P4635</f>
        <v>140302</v>
      </c>
      <c r="B622" s="60" t="str">
        <f>'متره ابنیه'!T4635</f>
        <v>عايق كاري حرارتي با عايق پشم شيشه به صورت پانل و بدون روکش به ضخامت 25 ميلي‌متر و به وزن مخصوص 50 كيلو گرم در متر مكعب.</v>
      </c>
      <c r="C622" s="60" t="str">
        <f>'متره ابنیه'!U4635</f>
        <v>مترمربع</v>
      </c>
      <c r="D622" s="60">
        <f>'متره ابنیه'!V4635</f>
        <v>81500</v>
      </c>
      <c r="E622" s="94" t="e">
        <f>VLOOKUP(A622,'متره ابنیه'!A:K,9,FALSE)</f>
        <v>#N/A</v>
      </c>
      <c r="F622" s="97">
        <f t="shared" si="20"/>
        <v>0</v>
      </c>
      <c r="G622" s="98"/>
    </row>
    <row r="623" spans="1:7" ht="63.75" thickBot="1">
      <c r="A623" s="60">
        <f>'متره ابنیه'!P4636</f>
        <v>140303</v>
      </c>
      <c r="B623" s="60" t="str">
        <f>'متره ابنیه'!T4636</f>
        <v>عايق كاري حرارتي با عايق پشم شيشه به صورت پانل و بدون روکش به ضخامت 25 ميلي‌متر و به وزن مخصوص 100 كيلو گرم در متر مكعب.</v>
      </c>
      <c r="C623" s="60" t="str">
        <f>'متره ابنیه'!U4636</f>
        <v>مترمربع</v>
      </c>
      <c r="D623" s="60">
        <f>'متره ابنیه'!V4636</f>
        <v>136500</v>
      </c>
      <c r="E623" s="94" t="e">
        <f>VLOOKUP(A623,'متره ابنیه'!A:K,9,FALSE)</f>
        <v>#N/A</v>
      </c>
      <c r="F623" s="97">
        <f t="shared" si="20"/>
        <v>0</v>
      </c>
      <c r="G623" s="98"/>
    </row>
    <row r="624" spans="1:7" ht="63.75" thickBot="1">
      <c r="A624" s="60">
        <f>'متره ابنیه'!P4637</f>
        <v>140304</v>
      </c>
      <c r="B624" s="60" t="str">
        <f>'متره ابنیه'!T4637</f>
        <v>عايق كاري حرارتي با عايق پشم شيشه به صورت پانل و بدون روکش، به ضخامت 50 ميلي‌متر و به وزن مخصوص 36 کيلوگرم در متر مکعب.</v>
      </c>
      <c r="C624" s="60" t="str">
        <f>'متره ابنیه'!U4637</f>
        <v>مترمربع</v>
      </c>
      <c r="D624" s="60">
        <f>'متره ابنیه'!V4637</f>
        <v>104000</v>
      </c>
      <c r="E624" s="94" t="e">
        <f>VLOOKUP(A624,'متره ابنیه'!A:K,9,FALSE)</f>
        <v>#N/A</v>
      </c>
      <c r="F624" s="97">
        <f t="shared" si="20"/>
        <v>0</v>
      </c>
      <c r="G624" s="98"/>
    </row>
    <row r="625" spans="1:7" ht="63.75" thickBot="1">
      <c r="A625" s="60">
        <f>'متره ابنیه'!P4638</f>
        <v>140305</v>
      </c>
      <c r="B625" s="60" t="str">
        <f>'متره ابنیه'!T4638</f>
        <v>عايق كاري حرارتي با عايق پشم شيشه به صورت پانل و بدون روکش، به ضخامت 50 ميلي‌متر و به وزن مخصوص 50 کيلوگرم در متر مکعب.</v>
      </c>
      <c r="C625" s="60" t="str">
        <f>'متره ابنیه'!U4638</f>
        <v>مترمربع</v>
      </c>
      <c r="D625" s="60">
        <f>'متره ابنیه'!V4638</f>
        <v>135000</v>
      </c>
      <c r="E625" s="94" t="e">
        <f>VLOOKUP(A625,'متره ابنیه'!A:K,9,FALSE)</f>
        <v>#N/A</v>
      </c>
      <c r="F625" s="97">
        <f t="shared" si="20"/>
        <v>0</v>
      </c>
      <c r="G625" s="98"/>
    </row>
    <row r="626" spans="1:7" ht="63.75" thickBot="1">
      <c r="A626" s="60">
        <f>'متره ابنیه'!P4639</f>
        <v>140306</v>
      </c>
      <c r="B626" s="60" t="str">
        <f>'متره ابنیه'!T4639</f>
        <v>عايق كاري حرارتي با عايق پشم شيشه به صورت پانل و بدون روکش، به ضخامت 50 ميلي‌متر و به وزن مخصوص 100 کيلوگرم در متر مکعب.</v>
      </c>
      <c r="C626" s="60" t="str">
        <f>'متره ابنیه'!U4639</f>
        <v>مترمربع</v>
      </c>
      <c r="D626" s="60">
        <f>'متره ابنیه'!V4639</f>
        <v>212000</v>
      </c>
      <c r="E626" s="94" t="e">
        <f>VLOOKUP(A626,'متره ابنیه'!A:K,9,FALSE)</f>
        <v>#N/A</v>
      </c>
      <c r="F626" s="97">
        <f t="shared" si="20"/>
        <v>0</v>
      </c>
      <c r="G626" s="98"/>
    </row>
    <row r="627" spans="1:7" ht="48" thickBot="1">
      <c r="A627" s="60">
        <f>'متره ابنیه'!P4640</f>
        <v>140401</v>
      </c>
      <c r="B627" s="60" t="str">
        <f>'متره ابنیه'!T4640</f>
        <v>عايق كاري حرارتي با عايق پشم شيشه يكطرف توري‌دار به‌ضخامت 50 ميلي‌متر و وزن مخصوص 60 كيلوگرم در مترمكعب.</v>
      </c>
      <c r="C627" s="60" t="str">
        <f>'متره ابنیه'!U4640</f>
        <v>مترمربع</v>
      </c>
      <c r="D627" s="60">
        <f>'متره ابنیه'!V4640</f>
        <v>213500</v>
      </c>
      <c r="E627" s="94" t="e">
        <f>VLOOKUP(A627,'متره ابنیه'!A:K,9,FALSE)</f>
        <v>#N/A</v>
      </c>
      <c r="F627" s="97">
        <f t="shared" si="20"/>
        <v>0</v>
      </c>
      <c r="G627" s="98"/>
    </row>
    <row r="628" spans="1:7" ht="48" thickBot="1">
      <c r="A628" s="60">
        <f>'متره ابنیه'!P4641</f>
        <v>140402</v>
      </c>
      <c r="B628" s="60" t="str">
        <f>'متره ابنیه'!T4641</f>
        <v>عايق كاري حرارتي با عايق پشم شيشه يكطرف توري‌دار به‌ضخامت 75 ميلي‌متر و وزن مخصوص 60 كيلوگرم در مترمكعب.</v>
      </c>
      <c r="C628" s="60" t="str">
        <f>'متره ابنیه'!U4641</f>
        <v>مترمربع</v>
      </c>
      <c r="D628" s="60">
        <f>'متره ابنیه'!V4641</f>
        <v>277500</v>
      </c>
      <c r="E628" s="94" t="e">
        <f>VLOOKUP(A628,'متره ابنیه'!A:K,9,FALSE)</f>
        <v>#N/A</v>
      </c>
      <c r="F628" s="97">
        <f t="shared" si="20"/>
        <v>0</v>
      </c>
      <c r="G628" s="98"/>
    </row>
    <row r="629" spans="1:7" ht="48" thickBot="1">
      <c r="A629" s="60">
        <f>'متره ابنیه'!P4642</f>
        <v>140501</v>
      </c>
      <c r="B629" s="60" t="str">
        <f>'متره ابنیه'!T4642</f>
        <v>عايق كاري حرارتي با عايق پشم سنگ بدون روكش به‌ضخامت 50 ميلي‌متر و وزن مخصوص 30 كيلوگرم در مترمكعب.</v>
      </c>
      <c r="C629" s="60" t="str">
        <f>'متره ابنیه'!U4642</f>
        <v>مترمربع</v>
      </c>
      <c r="D629" s="60">
        <f>'متره ابنیه'!V4642</f>
        <v>93500</v>
      </c>
      <c r="E629" s="94" t="e">
        <f>VLOOKUP(A629,'متره ابنیه'!A:K,9,FALSE)</f>
        <v>#N/A</v>
      </c>
      <c r="F629" s="97">
        <f t="shared" si="20"/>
        <v>0</v>
      </c>
      <c r="G629" s="98"/>
    </row>
    <row r="630" spans="1:7" ht="48" thickBot="1">
      <c r="A630" s="60">
        <f>'متره ابنیه'!P4643</f>
        <v>140601</v>
      </c>
      <c r="B630" s="60" t="str">
        <f>'متره ابنیه'!T4643</f>
        <v>عايق كاري حرارتي با عايق پشم سنگ با روكش كاغذ كرافت به‌ضخامت 50 ميلي‌متر و وزن مخصوص 30 كيلوگرم در مترمكعب.</v>
      </c>
      <c r="C630" s="60" t="str">
        <f>'متره ابنیه'!U4643</f>
        <v>مترمربع</v>
      </c>
      <c r="D630" s="60">
        <f>'متره ابنیه'!V4643</f>
        <v>96600</v>
      </c>
      <c r="E630" s="94" t="e">
        <f>VLOOKUP(A630,'متره ابنیه'!A:K,9,FALSE)</f>
        <v>#N/A</v>
      </c>
      <c r="F630" s="97">
        <f t="shared" si="20"/>
        <v>0</v>
      </c>
      <c r="G630" s="98"/>
    </row>
    <row r="631" spans="1:7" ht="48" thickBot="1">
      <c r="A631" s="60">
        <f>'متره ابنیه'!P4644</f>
        <v>140701</v>
      </c>
      <c r="B631" s="60" t="str">
        <f>'متره ابنیه'!T4644</f>
        <v>اضافه بها به رديف 140601 وقتي كه از روكش آلومينيوم مسلح به‌جاي كاغذ كرافت استفاده شود.</v>
      </c>
      <c r="C631" s="60" t="str">
        <f>'متره ابنیه'!U4644</f>
        <v>مترمربع</v>
      </c>
      <c r="D631" s="60">
        <f>'متره ابنیه'!V4644</f>
        <v>15400</v>
      </c>
      <c r="E631" s="94" t="e">
        <f>VLOOKUP(A631,'متره ابنیه'!A:K,9,FALSE)</f>
        <v>#N/A</v>
      </c>
      <c r="F631" s="97">
        <f t="shared" si="20"/>
        <v>0</v>
      </c>
      <c r="G631" s="98"/>
    </row>
    <row r="632" spans="1:7" ht="48" thickBot="1">
      <c r="A632" s="60">
        <f>'متره ابنیه'!P4645</f>
        <v>140801</v>
      </c>
      <c r="B632" s="60" t="str">
        <f>'متره ابنیه'!T4645</f>
        <v>عايق پشم سنگ به‌صورت پانل و بدون روكش به ضخامت 25 ميلي‌متر و وزن مخصوص 100 كيلوگرم در مترمكعب.</v>
      </c>
      <c r="C632" s="60" t="str">
        <f>'متره ابنیه'!U4645</f>
        <v>مترمربع</v>
      </c>
      <c r="D632" s="60">
        <f>'متره ابنیه'!V4645</f>
        <v>146000</v>
      </c>
      <c r="E632" s="94" t="e">
        <f>VLOOKUP(A632,'متره ابنیه'!A:K,9,FALSE)</f>
        <v>#N/A</v>
      </c>
      <c r="F632" s="97">
        <f t="shared" si="20"/>
        <v>0</v>
      </c>
      <c r="G632" s="98"/>
    </row>
    <row r="633" spans="1:7" ht="48" thickBot="1">
      <c r="A633" s="60">
        <f>'متره ابنیه'!P4646</f>
        <v>140802</v>
      </c>
      <c r="B633" s="60" t="str">
        <f>'متره ابنیه'!T4646</f>
        <v>عايق پشم سنگ به‌صورت پانل و بدون روكش به ضخامت 30 ميلي‌متر و وزن مخصوص 80 كيلوگرم در مترمكعب.</v>
      </c>
      <c r="C633" s="60" t="str">
        <f>'متره ابنیه'!U4646</f>
        <v>مترمربع</v>
      </c>
      <c r="D633" s="60">
        <f>'متره ابنیه'!V4646</f>
        <v>155000</v>
      </c>
      <c r="E633" s="94" t="e">
        <f>VLOOKUP(A633,'متره ابنیه'!A:K,9,FALSE)</f>
        <v>#N/A</v>
      </c>
      <c r="F633" s="97">
        <f t="shared" si="20"/>
        <v>0</v>
      </c>
      <c r="G633" s="98"/>
    </row>
    <row r="634" spans="1:7" ht="48" thickBot="1">
      <c r="A634" s="60">
        <f>'متره ابنیه'!P4647</f>
        <v>140803</v>
      </c>
      <c r="B634" s="60" t="str">
        <f>'متره ابنیه'!T4647</f>
        <v>عايق پشم سنگ به‌صورت پانل و بدون روكش به ضخامت 50 ميلي‌متر و وزن مخصوص 80 كيلوگرم در مترمكعب.</v>
      </c>
      <c r="C634" s="60" t="str">
        <f>'متره ابنیه'!U4647</f>
        <v>مترمربع</v>
      </c>
      <c r="D634" s="60">
        <f>'متره ابنیه'!V4647</f>
        <v>205500</v>
      </c>
      <c r="E634" s="94" t="e">
        <f>VLOOKUP(A634,'متره ابنیه'!A:K,9,FALSE)</f>
        <v>#N/A</v>
      </c>
      <c r="F634" s="97">
        <f t="shared" ref="F634:F706" si="23">IF(ISNA(E634*D634),0,ROUND((E634*D634),0))</f>
        <v>0</v>
      </c>
      <c r="G634" s="98"/>
    </row>
    <row r="635" spans="1:7" ht="48" thickBot="1">
      <c r="A635" s="60">
        <f>'متره ابنیه'!P4648</f>
        <v>140804</v>
      </c>
      <c r="B635" s="60" t="str">
        <f>'متره ابنیه'!T4648</f>
        <v>عايق پشم سنگ به‌صورت پانل و بدون روكش به ضخامت 50 ميلي‌متر و وزن مخصوص 100 كيلوگرم در مترمكعب.</v>
      </c>
      <c r="C635" s="60" t="str">
        <f>'متره ابنیه'!U4648</f>
        <v>مترمربع</v>
      </c>
      <c r="D635" s="60">
        <f>'متره ابنیه'!V4648</f>
        <v>252500</v>
      </c>
      <c r="E635" s="94" t="e">
        <f>VLOOKUP(A635,'متره ابنیه'!A:K,9,FALSE)</f>
        <v>#N/A</v>
      </c>
      <c r="F635" s="97">
        <f t="shared" si="23"/>
        <v>0</v>
      </c>
      <c r="G635" s="98"/>
    </row>
    <row r="636" spans="1:7" ht="48" thickBot="1">
      <c r="A636" s="60">
        <f>'متره ابنیه'!P4649</f>
        <v>140805</v>
      </c>
      <c r="B636" s="60" t="str">
        <f>'متره ابنیه'!T4649</f>
        <v>عايق پشم سنگ به‌صورت پانل و بدون روكش به ضخامت 60 ميلي‌متر و وزن مخصوص 100 كيلوگرم در مترمكعب.</v>
      </c>
      <c r="C636" s="60" t="str">
        <f>'متره ابنیه'!U4649</f>
        <v>مترمربع</v>
      </c>
      <c r="D636" s="60">
        <f>'متره ابنیه'!V4649</f>
        <v>284000</v>
      </c>
      <c r="E636" s="94" t="e">
        <f>VLOOKUP(A636,'متره ابنیه'!A:K,9,FALSE)</f>
        <v>#N/A</v>
      </c>
      <c r="F636" s="97">
        <f t="shared" si="23"/>
        <v>0</v>
      </c>
      <c r="G636" s="98"/>
    </row>
    <row r="637" spans="1:7" ht="48" thickBot="1">
      <c r="A637" s="60">
        <f>'متره ابنیه'!P4650</f>
        <v>140806</v>
      </c>
      <c r="B637" s="60" t="str">
        <f>'متره ابنیه'!T4650</f>
        <v>عايق پشم سنگ به‌صورت پانل و بدون روكش به ضخامت 75 ميلي‌متر و وزن مخصوص 80 كيلوگرم در مترمكعب.</v>
      </c>
      <c r="C637" s="60" t="str">
        <f>'متره ابنیه'!U4650</f>
        <v>مترمربع</v>
      </c>
      <c r="D637" s="60">
        <f>'متره ابنیه'!V4650</f>
        <v>304500</v>
      </c>
      <c r="E637" s="94" t="e">
        <f>VLOOKUP(A637,'متره ابنیه'!A:K,9,FALSE)</f>
        <v>#N/A</v>
      </c>
      <c r="F637" s="97">
        <f t="shared" si="23"/>
        <v>0</v>
      </c>
      <c r="G637" s="98"/>
    </row>
    <row r="638" spans="1:7" ht="48" thickBot="1">
      <c r="A638" s="60">
        <f>'متره ابنیه'!P4651</f>
        <v>140901</v>
      </c>
      <c r="B638" s="60" t="str">
        <f>'متره ابنیه'!T4651</f>
        <v>عايق پشم سنگ يكطرف توري‌دار به ضخامت 30 ميلي‌متر و وزن مخصوص 80 كيلوگرم در مترمكعب.</v>
      </c>
      <c r="C638" s="60" t="str">
        <f>'متره ابنیه'!U4651</f>
        <v>مترمربع</v>
      </c>
      <c r="D638" s="60">
        <f>'متره ابنیه'!V4651</f>
        <v>184500</v>
      </c>
      <c r="E638" s="94" t="e">
        <f>VLOOKUP(A638,'متره ابنیه'!A:K,9,FALSE)</f>
        <v>#N/A</v>
      </c>
      <c r="F638" s="97">
        <f t="shared" si="23"/>
        <v>0</v>
      </c>
      <c r="G638" s="98"/>
    </row>
    <row r="639" spans="1:7" ht="48" thickBot="1">
      <c r="A639" s="60">
        <f>'متره ابنیه'!P4652</f>
        <v>140902</v>
      </c>
      <c r="B639" s="60" t="str">
        <f>'متره ابنیه'!T4652</f>
        <v>عايق پشم سنگ يكطرف توري‌دار به ضخامت 30 ميلي‌متر و وزن مخصوص 100 كيلوگرم در مترمكعب.</v>
      </c>
      <c r="C639" s="60" t="str">
        <f>'متره ابنیه'!U4652</f>
        <v>مترمربع</v>
      </c>
      <c r="D639" s="60">
        <f>'متره ابنیه'!V4652</f>
        <v>208000</v>
      </c>
      <c r="E639" s="94" t="e">
        <f>VLOOKUP(A639,'متره ابنیه'!A:K,9,FALSE)</f>
        <v>#N/A</v>
      </c>
      <c r="F639" s="97">
        <f t="shared" si="23"/>
        <v>0</v>
      </c>
      <c r="G639" s="98"/>
    </row>
    <row r="640" spans="1:7" ht="48" thickBot="1">
      <c r="A640" s="60">
        <f>'متره ابنیه'!P4653</f>
        <v>140903</v>
      </c>
      <c r="B640" s="60" t="str">
        <f>'متره ابنیه'!T4653</f>
        <v>عايق پشم سنگ يكطرف توري‌دار به ضخامت 50 ميلي‌متر و وزن مخصوص 80 كيلوگرم در مترمكعب.</v>
      </c>
      <c r="C640" s="60" t="str">
        <f>'متره ابنیه'!U4653</f>
        <v>مترمربع</v>
      </c>
      <c r="D640" s="60">
        <f>'متره ابنیه'!V4653</f>
        <v>259000</v>
      </c>
      <c r="E640" s="94" t="e">
        <f>VLOOKUP(A640,'متره ابنیه'!A:K,9,FALSE)</f>
        <v>#N/A</v>
      </c>
      <c r="F640" s="97">
        <f t="shared" si="23"/>
        <v>0</v>
      </c>
      <c r="G640" s="98"/>
    </row>
    <row r="641" spans="1:7" ht="48" thickBot="1">
      <c r="A641" s="60">
        <f>'متره ابنیه'!P4654</f>
        <v>140904</v>
      </c>
      <c r="B641" s="60" t="str">
        <f>'متره ابنیه'!T4654</f>
        <v>عايق پشم سنگ يكطرف توري‌دار به ضخامت 50 ميلي‌متر و وزن مخصوص 100 كيلوگرم در مترمكعب.</v>
      </c>
      <c r="C641" s="60" t="str">
        <f>'متره ابنیه'!U4654</f>
        <v>مترمربع</v>
      </c>
      <c r="D641" s="60">
        <f>'متره ابنیه'!V4654</f>
        <v>301000</v>
      </c>
      <c r="E641" s="94" t="e">
        <f>VLOOKUP(A641,'متره ابنیه'!A:K,9,FALSE)</f>
        <v>#N/A</v>
      </c>
      <c r="F641" s="97">
        <f t="shared" si="23"/>
        <v>0</v>
      </c>
      <c r="G641" s="98"/>
    </row>
    <row r="642" spans="1:7" ht="48" thickBot="1">
      <c r="A642" s="60">
        <f>'متره ابنیه'!P4655</f>
        <v>140905</v>
      </c>
      <c r="B642" s="60" t="str">
        <f>'متره ابنیه'!T4655</f>
        <v>عايق پشم سنگ يكطرف توري‌دار به ضخامت 75 ميلي‌متر و وزن مخصوص 80 كيلوگرم در مترمكعب.</v>
      </c>
      <c r="C642" s="60" t="str">
        <f>'متره ابنیه'!U4655</f>
        <v>مترمربع</v>
      </c>
      <c r="D642" s="60">
        <f>'متره ابنیه'!V4655</f>
        <v>358000</v>
      </c>
      <c r="E642" s="94" t="e">
        <f>VLOOKUP(A642,'متره ابنیه'!A:K,9,FALSE)</f>
        <v>#N/A</v>
      </c>
      <c r="F642" s="97">
        <f t="shared" si="23"/>
        <v>0</v>
      </c>
      <c r="G642" s="98"/>
    </row>
    <row r="643" spans="1:7" ht="48" thickBot="1">
      <c r="A643" s="60">
        <f>'متره ابنیه'!P4656</f>
        <v>140906</v>
      </c>
      <c r="B643" s="60" t="str">
        <f>'متره ابنیه'!T4656</f>
        <v>عايق پشم سنگ يكطرف توري‌دار به ضخامت 75 ميلي‌متر و وزن مخصوص 100 كيلوگرم در مترمكعب.</v>
      </c>
      <c r="C643" s="60" t="str">
        <f>'متره ابنیه'!U4656</f>
        <v>مترمربع</v>
      </c>
      <c r="D643" s="60">
        <f>'متره ابنیه'!V4656</f>
        <v>415000</v>
      </c>
      <c r="E643" s="94" t="e">
        <f>VLOOKUP(A643,'متره ابنیه'!A:K,9,FALSE)</f>
        <v>#N/A</v>
      </c>
      <c r="F643" s="97">
        <f t="shared" si="23"/>
        <v>0</v>
      </c>
      <c r="G643" s="98"/>
    </row>
    <row r="644" spans="1:7" ht="48" thickBot="1">
      <c r="A644" s="60">
        <f>'متره ابنیه'!P4657</f>
        <v>140907</v>
      </c>
      <c r="B644" s="60" t="str">
        <f>'متره ابنیه'!T4657</f>
        <v>عايق پشم سنگ يكطرف توري‌دار به ضخامت 100 ميلي‌متر و وزن مخصوص 80 كيلوگرم در مترمكعب.</v>
      </c>
      <c r="C644" s="60" t="str">
        <f>'متره ابنیه'!U4657</f>
        <v>مترمربع</v>
      </c>
      <c r="D644" s="60">
        <f>'متره ابنیه'!V4657</f>
        <v>438000</v>
      </c>
      <c r="E644" s="94" t="e">
        <f>VLOOKUP(A644,'متره ابنیه'!A:K,9,FALSE)</f>
        <v>#N/A</v>
      </c>
      <c r="F644" s="97">
        <f t="shared" si="23"/>
        <v>0</v>
      </c>
      <c r="G644" s="98"/>
    </row>
    <row r="645" spans="1:7" ht="48" thickBot="1">
      <c r="A645" s="60">
        <f>'متره ابنیه'!P4658</f>
        <v>140908</v>
      </c>
      <c r="B645" s="60" t="str">
        <f>'متره ابنیه'!T4658</f>
        <v>عايق پشم سنگ يكطرف توري‌دار به ضخامت 100 ميلي‌متر و وزن مخصوص 100 كيلوگرم در مترمكعب.</v>
      </c>
      <c r="C645" s="60" t="str">
        <f>'متره ابنیه'!U4658</f>
        <v>مترمربع</v>
      </c>
      <c r="D645" s="60">
        <f>'متره ابنیه'!V4658</f>
        <v>506500</v>
      </c>
      <c r="E645" s="94" t="e">
        <f>VLOOKUP(A645,'متره ابنیه'!A:K,9,FALSE)</f>
        <v>#N/A</v>
      </c>
      <c r="F645" s="97">
        <f t="shared" si="23"/>
        <v>0</v>
      </c>
      <c r="G645" s="98"/>
    </row>
    <row r="646" spans="1:7" ht="32.25" thickBot="1">
      <c r="A646" s="60">
        <f>'متره ابنیه'!P4659</f>
        <v>141001</v>
      </c>
      <c r="B646" s="60" t="str">
        <f>'متره ابنیه'!T4659</f>
        <v>عايق‌كاري حرارتي با عايق پلي‌اورتان به ضخامت 15 ميلي‌متر.</v>
      </c>
      <c r="C646" s="60" t="str">
        <f>'متره ابنیه'!U4659</f>
        <v>مترمربع</v>
      </c>
      <c r="D646" s="60">
        <f>'متره ابنیه'!V4659</f>
        <v>93200</v>
      </c>
      <c r="E646" s="94" t="e">
        <f>VLOOKUP(A646,'متره ابنیه'!A:K,9,FALSE)</f>
        <v>#N/A</v>
      </c>
      <c r="F646" s="97">
        <f t="shared" si="23"/>
        <v>0</v>
      </c>
      <c r="G646" s="98"/>
    </row>
    <row r="647" spans="1:7" ht="32.25" thickBot="1">
      <c r="A647" s="60">
        <f>'متره ابنیه'!P4660</f>
        <v>141002</v>
      </c>
      <c r="B647" s="60" t="str">
        <f>'متره ابنیه'!T4660</f>
        <v>عايق‌كاري حرارتي با عايق پلي‌اورتان به ضخامت 50 ميلي‌متر.</v>
      </c>
      <c r="C647" s="60" t="str">
        <f>'متره ابنیه'!U4660</f>
        <v>مترمربع</v>
      </c>
      <c r="D647" s="60">
        <f>'متره ابنیه'!V4660</f>
        <v>259500</v>
      </c>
      <c r="E647" s="94" t="e">
        <f>VLOOKUP(A647,'متره ابنیه'!A:K,9,FALSE)</f>
        <v>#N/A</v>
      </c>
      <c r="F647" s="97">
        <f t="shared" si="23"/>
        <v>0</v>
      </c>
      <c r="G647" s="98"/>
    </row>
    <row r="648" spans="1:7" ht="32.25" thickBot="1">
      <c r="A648" s="60">
        <f>'متره ابنیه'!P4661</f>
        <v>141003</v>
      </c>
      <c r="B648" s="60" t="str">
        <f>'متره ابنیه'!T4661</f>
        <v>عايق‌كاري حرارتي با عايق پلي‌اورتان به ضخامت 100 ميلي‌متر.</v>
      </c>
      <c r="C648" s="60" t="str">
        <f>'متره ابنیه'!U4661</f>
        <v>مترمربع</v>
      </c>
      <c r="D648" s="60">
        <f>'متره ابنیه'!V4661</f>
        <v>495000</v>
      </c>
      <c r="E648" s="94" t="e">
        <f>VLOOKUP(A648,'متره ابنیه'!A:K,9,FALSE)</f>
        <v>#N/A</v>
      </c>
      <c r="F648" s="97">
        <f t="shared" si="23"/>
        <v>0</v>
      </c>
      <c r="G648" s="98"/>
    </row>
    <row r="649" spans="1:7" ht="32.25" thickBot="1">
      <c r="A649" s="60">
        <f>'متره ابنیه'!P4662</f>
        <v>141004</v>
      </c>
      <c r="B649" s="60" t="str">
        <f>'متره ابنیه'!T4662</f>
        <v>عايق‌كاري حرارتي با عايق پلي‌اورتان به ضخامت 150 ميلي‌متر.</v>
      </c>
      <c r="C649" s="60" t="str">
        <f>'متره ابنیه'!U4662</f>
        <v>مترمربع</v>
      </c>
      <c r="D649" s="60">
        <f>'متره ابنیه'!V4662</f>
        <v>730500</v>
      </c>
      <c r="E649" s="94" t="e">
        <f>VLOOKUP(A649,'متره ابنیه'!A:K,9,FALSE)</f>
        <v>#N/A</v>
      </c>
      <c r="F649" s="97">
        <f t="shared" si="23"/>
        <v>0</v>
      </c>
      <c r="G649" s="98"/>
    </row>
    <row r="650" spans="1:7" ht="32.25" thickBot="1">
      <c r="A650" s="60">
        <f>'متره ابنیه'!P4663</f>
        <v>141005</v>
      </c>
      <c r="B650" s="60" t="str">
        <f>'متره ابنیه'!T4663</f>
        <v>عايق‌كاري حرارتي با عايق پلي‌اورتان به ضخامت 200 ميلي‌متر.</v>
      </c>
      <c r="C650" s="60" t="str">
        <f>'متره ابنیه'!U4663</f>
        <v>مترمربع</v>
      </c>
      <c r="D650" s="60">
        <f>'متره ابنیه'!V4663</f>
        <v>965000</v>
      </c>
      <c r="E650" s="94" t="e">
        <f>VLOOKUP(A650,'متره ابنیه'!A:K,9,FALSE)</f>
        <v>#N/A</v>
      </c>
      <c r="F650" s="97">
        <f t="shared" si="23"/>
        <v>0</v>
      </c>
      <c r="G650" s="98"/>
    </row>
    <row r="651" spans="1:7" ht="48" thickBot="1">
      <c r="A651" s="60">
        <f>'متره ابنیه'!P4664</f>
        <v>141101</v>
      </c>
      <c r="B651" s="60" t="str">
        <f>'متره ابنیه'!T4664</f>
        <v>اضافه بها به رديف‌هاي 141001 تا 141005 براي هر مترمربع كاغذ كرافت كه سطح عايق را بپوشاند.</v>
      </c>
      <c r="C651" s="60" t="str">
        <f>'متره ابنیه'!U4664</f>
        <v>مترمربع</v>
      </c>
      <c r="D651" s="60">
        <f>'متره ابنیه'!V4664</f>
        <v>1920</v>
      </c>
      <c r="E651" s="94" t="e">
        <f>VLOOKUP(A651,'متره ابنیه'!A:K,9,FALSE)</f>
        <v>#N/A</v>
      </c>
      <c r="F651" s="97">
        <f t="shared" si="23"/>
        <v>0</v>
      </c>
      <c r="G651" s="98"/>
    </row>
    <row r="652" spans="1:7" ht="63.75" thickBot="1">
      <c r="A652" s="60">
        <f>'متره ابنیه'!P4665</f>
        <v>141102</v>
      </c>
      <c r="B652" s="60" t="str">
        <f>'متره ابنیه'!T4665</f>
        <v>اضافه بها به رديف‌هاي 141001 تا 141005 براي هر مترمربع ورق نازك آلومينيوم مسلح به‌ضخامت اسمي 80 ميكرون كه سطح عايق را بپوشاند.</v>
      </c>
      <c r="C652" s="60" t="str">
        <f>'متره ابنیه'!U4665</f>
        <v>مترمربع</v>
      </c>
      <c r="D652" s="60">
        <f>'متره ابنیه'!V4665</f>
        <v>13700</v>
      </c>
      <c r="E652" s="94" t="e">
        <f>VLOOKUP(A652,'متره ابنیه'!A:K,9,FALSE)</f>
        <v>#N/A</v>
      </c>
      <c r="F652" s="97">
        <f t="shared" si="23"/>
        <v>0</v>
      </c>
      <c r="G652" s="98"/>
    </row>
    <row r="653" spans="1:7" ht="48" thickBot="1">
      <c r="A653" s="60">
        <f>'متره ابنیه'!P4666</f>
        <v>141201</v>
      </c>
      <c r="B653" s="60" t="str">
        <f>'متره ابنیه'!T4666</f>
        <v>پركردن درز بين پانل‌هاي پلي‌اورتان و همچنين در محل تلاقي عايق با سطوح مختلف به‌طريق تزريق پلي‌اورتان برحسب وزن مصرفي.</v>
      </c>
      <c r="C653" s="60" t="str">
        <f>'متره ابنیه'!U4666</f>
        <v>کيلوگرم</v>
      </c>
      <c r="D653" s="60">
        <f>'متره ابنیه'!V4666</f>
        <v>77600</v>
      </c>
      <c r="E653" s="94" t="e">
        <f>VLOOKUP(A653,'متره ابنیه'!A:K,9,FALSE)</f>
        <v>#N/A</v>
      </c>
      <c r="F653" s="97">
        <f t="shared" si="23"/>
        <v>0</v>
      </c>
      <c r="G653" s="98"/>
    </row>
    <row r="654" spans="1:7" ht="32.25" thickBot="1">
      <c r="A654" s="60">
        <f>'متره ابنیه'!P4667</f>
        <v>141301</v>
      </c>
      <c r="B654" s="60" t="str">
        <f>'متره ابنیه'!T4667</f>
        <v>عايق‌كاري حرارتي با عايق پلي‌استايرن به‌ضخامت 15 ميلي‌متر.</v>
      </c>
      <c r="C654" s="60" t="str">
        <f>'متره ابنیه'!U4667</f>
        <v>مترمربع</v>
      </c>
      <c r="D654" s="60">
        <f>'متره ابنیه'!V4667</f>
        <v>17500</v>
      </c>
      <c r="E654" s="94" t="e">
        <f>VLOOKUP(A654,'متره ابنیه'!A:K,9,FALSE)</f>
        <v>#N/A</v>
      </c>
      <c r="F654" s="97">
        <f t="shared" si="23"/>
        <v>0</v>
      </c>
      <c r="G654" s="98"/>
    </row>
    <row r="655" spans="1:7" ht="32.25" thickBot="1">
      <c r="A655" s="60">
        <f>'متره ابنیه'!P4668</f>
        <v>141302</v>
      </c>
      <c r="B655" s="60" t="str">
        <f>'متره ابنیه'!T4668</f>
        <v>عايق‌كاري حرارتي با عايق پلي‌استايرن به‌ضخامت 50 ميلي‌متر.</v>
      </c>
      <c r="C655" s="60" t="str">
        <f>'متره ابنیه'!U4668</f>
        <v>مترمربع</v>
      </c>
      <c r="D655" s="60">
        <f>'متره ابنیه'!V4668</f>
        <v>41500</v>
      </c>
      <c r="E655" s="94" t="e">
        <f>VLOOKUP(A655,'متره ابنیه'!A:K,9,FALSE)</f>
        <v>#N/A</v>
      </c>
      <c r="F655" s="97">
        <f t="shared" si="23"/>
        <v>0</v>
      </c>
      <c r="G655" s="98"/>
    </row>
    <row r="656" spans="1:7" ht="32.25" thickBot="1">
      <c r="A656" s="60">
        <f>'متره ابنیه'!P4669</f>
        <v>141303</v>
      </c>
      <c r="B656" s="60" t="str">
        <f>'متره ابنیه'!T4669</f>
        <v>عايق‌كاري حرارتي با عايق پلي‌استايرن به‌ضخامت 100 ميلي‌متر.</v>
      </c>
      <c r="C656" s="60" t="str">
        <f>'متره ابنیه'!U4669</f>
        <v>مترمربع</v>
      </c>
      <c r="D656" s="60">
        <f>'متره ابنیه'!V4669</f>
        <v>83400</v>
      </c>
      <c r="E656" s="94" t="e">
        <f>VLOOKUP(A656,'متره ابنیه'!A:K,9,FALSE)</f>
        <v>#N/A</v>
      </c>
      <c r="F656" s="97">
        <f t="shared" si="23"/>
        <v>0</v>
      </c>
      <c r="G656" s="98"/>
    </row>
    <row r="657" spans="1:7" ht="32.25" thickBot="1">
      <c r="A657" s="60">
        <f>'متره ابنیه'!P4670</f>
        <v>141304</v>
      </c>
      <c r="B657" s="60" t="str">
        <f>'متره ابنیه'!T4670</f>
        <v>عايق‌كاري حرارتي با عايق پلي‌استايرن به‌ضخامت 150 ميلي‌متر.</v>
      </c>
      <c r="C657" s="60" t="str">
        <f>'متره ابنیه'!U4670</f>
        <v>مترمربع</v>
      </c>
      <c r="D657" s="60">
        <f>'متره ابنیه'!V4670</f>
        <v>109000</v>
      </c>
      <c r="E657" s="94" t="e">
        <f>VLOOKUP(A657,'متره ابنیه'!A:K,9,FALSE)</f>
        <v>#N/A</v>
      </c>
      <c r="F657" s="97">
        <f t="shared" si="23"/>
        <v>0</v>
      </c>
      <c r="G657" s="98"/>
    </row>
    <row r="658" spans="1:7" ht="32.25" thickBot="1">
      <c r="A658" s="60">
        <f>'متره ابنیه'!P4671</f>
        <v>141305</v>
      </c>
      <c r="B658" s="60" t="str">
        <f>'متره ابنیه'!T4671</f>
        <v>عايق‌كاري حرارتي با عايق پلي‌استايرن به‌ضخامت 200 ميلي‌متر.</v>
      </c>
      <c r="C658" s="60" t="str">
        <f>'متره ابنیه'!U4671</f>
        <v>مترمربع</v>
      </c>
      <c r="D658" s="60">
        <f>'متره ابنیه'!V4671</f>
        <v>142500</v>
      </c>
      <c r="E658" s="94" t="e">
        <f>VLOOKUP(A658,'متره ابنیه'!A:K,9,FALSE)</f>
        <v>#N/A</v>
      </c>
      <c r="F658" s="97">
        <f t="shared" si="23"/>
        <v>0</v>
      </c>
      <c r="G658" s="98"/>
    </row>
    <row r="659" spans="1:7" ht="32.25" thickBot="1">
      <c r="A659" s="60">
        <f>'متره ابنیه'!P4672</f>
        <v>141306</v>
      </c>
      <c r="B659" s="60" t="str">
        <f>'متره ابنیه'!T4672</f>
        <v>عايق‌كاري حرارتي با عايق پلي‌استايرن به‌ضخامت 250 ميلي‌متر.</v>
      </c>
      <c r="C659" s="60" t="str">
        <f>'متره ابنیه'!U4672</f>
        <v>مترمربع</v>
      </c>
      <c r="D659" s="60">
        <f>'متره ابنیه'!V4672</f>
        <v>176000</v>
      </c>
      <c r="E659" s="94" t="e">
        <f>VLOOKUP(A659,'متره ابنیه'!A:K,9,FALSE)</f>
        <v>#N/A</v>
      </c>
      <c r="F659" s="97">
        <f t="shared" si="23"/>
        <v>0</v>
      </c>
      <c r="G659" s="98"/>
    </row>
    <row r="660" spans="1:7" ht="48" thickBot="1">
      <c r="A660" s="60">
        <f>'متره ابنیه'!P4673</f>
        <v>141307</v>
      </c>
      <c r="B660" s="60" t="str">
        <f>'متره ابنیه'!T4673</f>
        <v>اضافه بها به‌ رديف‌هاي 141301 تا رديف 141306 در صورتي‌ كه از عايق پلي‌استايرن اكسترود شده استفاده گردد.</v>
      </c>
      <c r="C660" s="60" t="str">
        <f>'متره ابنیه'!U4673</f>
        <v>درصد</v>
      </c>
      <c r="D660" s="60">
        <f>'متره ابنیه'!V4673</f>
        <v>200</v>
      </c>
      <c r="E660" s="94" t="e">
        <f>VLOOKUP(A660,'متره ابنیه'!A:K,9,FALSE)</f>
        <v>#N/A</v>
      </c>
      <c r="F660" s="97">
        <f t="shared" si="23"/>
        <v>0</v>
      </c>
      <c r="G660" s="111"/>
    </row>
    <row r="661" spans="1:7" ht="24" thickBot="1">
      <c r="A661" s="60" t="str">
        <f>'متره ابنیه'!P4674</f>
        <v>141308</v>
      </c>
      <c r="B661" s="60" t="str">
        <f>'متره ابنیه'!T4674</f>
        <v>عایق حرارتی</v>
      </c>
      <c r="C661" s="60" t="str">
        <f>'متره ابنیه'!U4674</f>
        <v>مترمربع</v>
      </c>
      <c r="D661" s="60">
        <f>'متره ابنیه'!V4674</f>
        <v>10000</v>
      </c>
      <c r="E661" s="94" t="e">
        <f>VLOOKUP(A661,'متره ابنیه'!A:K,9,FALSE)</f>
        <v>#N/A</v>
      </c>
      <c r="F661" s="97">
        <f t="shared" ref="F661:F663" si="24">IF(ISNA(E661*D661),0,ROUND((E661*D661),0))</f>
        <v>0</v>
      </c>
      <c r="G661" s="111" t="s">
        <v>511</v>
      </c>
    </row>
    <row r="662" spans="1:7" ht="24" thickBot="1">
      <c r="A662" s="60" t="str">
        <f>'متره ابنیه'!P4675</f>
        <v>141309</v>
      </c>
      <c r="B662" s="60" t="str">
        <f>'متره ابنیه'!T4675</f>
        <v>عایق حرارتی 1</v>
      </c>
      <c r="C662" s="60" t="str">
        <f>'متره ابنیه'!U4675</f>
        <v>مترمربع</v>
      </c>
      <c r="D662" s="60">
        <f>'متره ابنیه'!V4675</f>
        <v>10001</v>
      </c>
      <c r="E662" s="94" t="e">
        <f>VLOOKUP(A662,'متره ابنیه'!A:K,9,FALSE)</f>
        <v>#N/A</v>
      </c>
      <c r="F662" s="97">
        <f t="shared" si="24"/>
        <v>0</v>
      </c>
      <c r="G662" s="111" t="s">
        <v>511</v>
      </c>
    </row>
    <row r="663" spans="1:7" ht="24" thickBot="1">
      <c r="A663" s="60" t="str">
        <f>'متره ابنیه'!P4676</f>
        <v>141310</v>
      </c>
      <c r="B663" s="60" t="str">
        <f>'متره ابنیه'!T4676</f>
        <v>عایق حرارتی 2</v>
      </c>
      <c r="C663" s="60" t="str">
        <f>'متره ابنیه'!U4676</f>
        <v>مترمربع</v>
      </c>
      <c r="D663" s="60">
        <f>'متره ابنیه'!V4676</f>
        <v>10002</v>
      </c>
      <c r="E663" s="94">
        <f>VLOOKUP(A663,'متره ابنیه'!A:K,9,FALSE)</f>
        <v>1</v>
      </c>
      <c r="F663" s="97">
        <f t="shared" si="24"/>
        <v>10002</v>
      </c>
      <c r="G663" s="111" t="s">
        <v>511</v>
      </c>
    </row>
    <row r="664" spans="1:7" s="27" customFormat="1" ht="38.25" customHeight="1" thickBot="1">
      <c r="A664" s="677" t="s">
        <v>659</v>
      </c>
      <c r="B664" s="678"/>
      <c r="C664" s="678"/>
      <c r="D664" s="678"/>
      <c r="E664" s="679"/>
      <c r="F664" s="115">
        <f>SUM(F613:F659)</f>
        <v>2276100</v>
      </c>
      <c r="G664" s="108" t="s">
        <v>77</v>
      </c>
    </row>
    <row r="665" spans="1:7" s="27" customFormat="1" ht="38.25" customHeight="1" thickBot="1">
      <c r="A665" s="677" t="s">
        <v>660</v>
      </c>
      <c r="B665" s="678"/>
      <c r="C665" s="678"/>
      <c r="D665" s="678"/>
      <c r="E665" s="679"/>
      <c r="F665" s="101">
        <f>SUM(F661:F663)</f>
        <v>10002</v>
      </c>
      <c r="G665" s="102" t="s">
        <v>77</v>
      </c>
    </row>
    <row r="666" spans="1:7" s="26" customFormat="1" ht="37.5" customHeight="1" thickBot="1">
      <c r="A666" s="680" t="s">
        <v>12</v>
      </c>
      <c r="B666" s="681"/>
      <c r="C666" s="681"/>
      <c r="D666" s="681"/>
      <c r="E666" s="681"/>
      <c r="F666" s="682"/>
      <c r="G666" s="683"/>
    </row>
    <row r="667" spans="1:7" ht="48" thickBot="1">
      <c r="A667" s="60" t="str">
        <f>'متره ابنیه'!P4677</f>
        <v>150101</v>
      </c>
      <c r="B667" s="60" t="str">
        <f>'متره ابنیه'!T4677</f>
        <v>تهيه و نصب ورقهاي صاف آزبست سيمان به ‏ضخامت حدود 6 ميليمتر، براي پوشش سقف كاذب ‏با برشهاي لازم به ابعاد مختلف‎.‎</v>
      </c>
      <c r="C667" s="60" t="str">
        <f>'متره ابنیه'!U4677</f>
        <v>مترمربع</v>
      </c>
      <c r="D667" s="60">
        <f>'متره ابنیه'!V4677</f>
        <v>0</v>
      </c>
      <c r="E667" s="94" t="e">
        <f>VLOOKUP(A667,'متره ابنیه'!A:K,9,FALSE)</f>
        <v>#N/A</v>
      </c>
      <c r="F667" s="97">
        <f t="shared" si="23"/>
        <v>0</v>
      </c>
      <c r="G667" s="98"/>
    </row>
    <row r="668" spans="1:7" ht="48" thickBot="1">
      <c r="A668" s="60" t="str">
        <f>'متره ابنیه'!P4678</f>
        <v>150102</v>
      </c>
      <c r="B668" s="60" t="str">
        <f>'متره ابنیه'!T4678</f>
        <v>تهيه و نصب ورقهاي صاف آزبست سيمان به ‏ضخامت 8 ميليمتر، براي پوشش سقف كاذب با ‏برشهاي لازم به ابعاد مختلف.‏</v>
      </c>
      <c r="C668" s="60" t="str">
        <f>'متره ابنیه'!U4678</f>
        <v>مترمربع</v>
      </c>
      <c r="D668" s="60">
        <f>'متره ابنیه'!V4678</f>
        <v>0</v>
      </c>
      <c r="E668" s="94" t="e">
        <f>VLOOKUP(A668,'متره ابنیه'!A:K,9,FALSE)</f>
        <v>#N/A</v>
      </c>
      <c r="F668" s="97">
        <f t="shared" si="23"/>
        <v>0</v>
      </c>
      <c r="G668" s="98"/>
    </row>
    <row r="669" spans="1:7" ht="48" thickBot="1">
      <c r="A669" s="60" t="str">
        <f>'متره ابنیه'!P4679</f>
        <v>150103</v>
      </c>
      <c r="B669" s="60" t="str">
        <f>'متره ابنیه'!T4679</f>
        <v>تهيه و نصب ورقهاي صاف آزبست سيمان به ‏ضخامت 10 ميليمتر، براي پوشش سقف كاذب با ‏برشهاي لازم به ابعاد مختلف.‏</v>
      </c>
      <c r="C669" s="60" t="str">
        <f>'متره ابنیه'!U4679</f>
        <v>مترمربع</v>
      </c>
      <c r="D669" s="60">
        <f>'متره ابنیه'!V4679</f>
        <v>0</v>
      </c>
      <c r="E669" s="94" t="e">
        <f>VLOOKUP(A669,'متره ابنیه'!A:K,9,FALSE)</f>
        <v>#N/A</v>
      </c>
      <c r="F669" s="97">
        <f t="shared" si="23"/>
        <v>0</v>
      </c>
      <c r="G669" s="98"/>
    </row>
    <row r="670" spans="1:7" ht="48" thickBot="1">
      <c r="A670" s="60" t="str">
        <f>'متره ابنیه'!P4680</f>
        <v>150104</v>
      </c>
      <c r="B670" s="60" t="str">
        <f>'متره ابنیه'!T4680</f>
        <v>تهيه و نصب ورقهاي صاف آزبست سيمان به ‏ضخامت 12 ميليمتر، براي پوشش سقف كاذب با ‏برشهاي لازم به ابعاد مختلف.‏</v>
      </c>
      <c r="C670" s="60" t="str">
        <f>'متره ابنیه'!U4680</f>
        <v>مترمربع</v>
      </c>
      <c r="D670" s="60">
        <f>'متره ابنیه'!V4680</f>
        <v>0</v>
      </c>
      <c r="E670" s="94" t="e">
        <f>VLOOKUP(A670,'متره ابنیه'!A:K,9,FALSE)</f>
        <v>#N/A</v>
      </c>
      <c r="F670" s="97">
        <f t="shared" si="23"/>
        <v>0</v>
      </c>
      <c r="G670" s="98"/>
    </row>
    <row r="671" spans="1:7" ht="63.75" thickBot="1">
      <c r="A671" s="60" t="str">
        <f>'متره ابنیه'!P4681</f>
        <v>150201</v>
      </c>
      <c r="B671" s="60" t="str">
        <f>'متره ابنیه'!T4681</f>
        <v>تهيه و نصب ورقهاي صاف آزبست سيمان به ‏ضخامت 6 ميليمتر، براي پوشش سطوح قايم و نماها ‏با برشهاي لازم به ابعاد مختلف و تعبيه محل دودكش ‏و هواكش.‏</v>
      </c>
      <c r="C671" s="60" t="str">
        <f>'متره ابنیه'!U4681</f>
        <v>مترمربع</v>
      </c>
      <c r="D671" s="60">
        <f>'متره ابنیه'!V4681</f>
        <v>0</v>
      </c>
      <c r="E671" s="94" t="e">
        <f>VLOOKUP(A671,'متره ابنیه'!A:K,9,FALSE)</f>
        <v>#N/A</v>
      </c>
      <c r="F671" s="97">
        <f t="shared" si="23"/>
        <v>0</v>
      </c>
      <c r="G671" s="98"/>
    </row>
    <row r="672" spans="1:7" ht="63.75" thickBot="1">
      <c r="A672" s="60" t="str">
        <f>'متره ابنیه'!P4682</f>
        <v>150202</v>
      </c>
      <c r="B672" s="60" t="str">
        <f>'متره ابنیه'!T4682</f>
        <v>تهيه و نصب ورقهاي صاف آزبست سيمان به ‏ضخامت 8 ميليمتر، براي پوشش سطوح قايم و نماها ‏با برشهاي لازم به ابعاد مختلف و تعبيه محل دودكش ‏و هواكش.‏</v>
      </c>
      <c r="C672" s="60" t="str">
        <f>'متره ابنیه'!U4682</f>
        <v>مترمربع</v>
      </c>
      <c r="D672" s="60">
        <f>'متره ابنیه'!V4682</f>
        <v>0</v>
      </c>
      <c r="E672" s="94" t="e">
        <f>VLOOKUP(A672,'متره ابنیه'!A:K,9,FALSE)</f>
        <v>#N/A</v>
      </c>
      <c r="F672" s="97">
        <f t="shared" si="23"/>
        <v>0</v>
      </c>
      <c r="G672" s="98"/>
    </row>
    <row r="673" spans="1:7" ht="63.75" thickBot="1">
      <c r="A673" s="60" t="str">
        <f>'متره ابنیه'!P4683</f>
        <v>150203</v>
      </c>
      <c r="B673" s="60" t="str">
        <f>'متره ابنیه'!T4683</f>
        <v>تهيه و نصب ورقهاي صاف آزبست سيمان به ‏ضخامت 10 ميليمتر، براي پوشش سطوح قايم و ‏نماها با برشهاي لازم به ابعاد مختلف و تعبيه محل ‏دودكش و هواكش.‏</v>
      </c>
      <c r="C673" s="60" t="str">
        <f>'متره ابنیه'!U4683</f>
        <v>مترمربع</v>
      </c>
      <c r="D673" s="60">
        <f>'متره ابنیه'!V4683</f>
        <v>0</v>
      </c>
      <c r="E673" s="94" t="e">
        <f>VLOOKUP(A673,'متره ابنیه'!A:K,9,FALSE)</f>
        <v>#N/A</v>
      </c>
      <c r="F673" s="97">
        <f t="shared" si="23"/>
        <v>0</v>
      </c>
      <c r="G673" s="98"/>
    </row>
    <row r="674" spans="1:7" ht="63.75" thickBot="1">
      <c r="A674" s="60" t="str">
        <f>'متره ابنیه'!P4684</f>
        <v>150204</v>
      </c>
      <c r="B674" s="60" t="str">
        <f>'متره ابنیه'!T4684</f>
        <v>تهيه و نصب ورقهاي صاف آزبست سيمان به ‏ضخامت 12 ميليمتر، براي پوشش سطوح قايم و ‏نماها با برشهاي لازم به ابعاد مختلف و تعبيه محل ‏دودكش و هواكش.‏</v>
      </c>
      <c r="C674" s="60" t="str">
        <f>'متره ابنیه'!U4684</f>
        <v>مترمربع</v>
      </c>
      <c r="D674" s="60">
        <f>'متره ابنیه'!V4684</f>
        <v>0</v>
      </c>
      <c r="E674" s="94" t="e">
        <f>VLOOKUP(A674,'متره ابنیه'!A:K,9,FALSE)</f>
        <v>#N/A</v>
      </c>
      <c r="F674" s="97">
        <f t="shared" si="23"/>
        <v>0</v>
      </c>
      <c r="G674" s="98"/>
    </row>
    <row r="675" spans="1:7" ht="79.5" thickBot="1">
      <c r="A675" s="60" t="str">
        <f>'متره ابنیه'!P4685</f>
        <v>150301</v>
      </c>
      <c r="B675" s="60" t="str">
        <f>'متره ابنیه'!T4685</f>
        <v>تهيه و نصب ورقهاي موجدار آزبست سيمان با طول ‏موج حدود 175 ميليمتر براي پوشش روي سطوح ‏شيبدار با هم پوشاني لازم و برش، تعبيه محل ‏دودكش، هواكش و مصالح مورد نياز براي آب بندي.‏</v>
      </c>
      <c r="C675" s="60" t="str">
        <f>'متره ابنیه'!U4685</f>
        <v>مترمربع</v>
      </c>
      <c r="D675" s="60">
        <f>'متره ابنیه'!V4685</f>
        <v>0</v>
      </c>
      <c r="E675" s="94" t="e">
        <f>VLOOKUP(A675,'متره ابنیه'!A:K,9,FALSE)</f>
        <v>#N/A</v>
      </c>
      <c r="F675" s="97">
        <f t="shared" si="23"/>
        <v>0</v>
      </c>
      <c r="G675" s="98"/>
    </row>
    <row r="676" spans="1:7" ht="79.5" thickBot="1">
      <c r="A676" s="60" t="str">
        <f>'متره ابنیه'!P4686</f>
        <v>150302</v>
      </c>
      <c r="B676" s="60" t="str">
        <f>'متره ابنیه'!T4686</f>
        <v>تهيه و نصب ورقهاي موجدار آزبست سيمان با طول ‏موج حدود 175 ميليمتر براي پوشش روي سطوح ‏قايم با هم پوشاني لازم و برش، تعبيه محل دودكش، ‏هواكش و مصالح مورد نياز براي آب بندي.‏</v>
      </c>
      <c r="C676" s="60" t="str">
        <f>'متره ابنیه'!U4686</f>
        <v>مترمربع</v>
      </c>
      <c r="D676" s="60">
        <f>'متره ابنیه'!V4686</f>
        <v>0</v>
      </c>
      <c r="E676" s="94" t="e">
        <f>VLOOKUP(A676,'متره ابنیه'!A:K,9,FALSE)</f>
        <v>#N/A</v>
      </c>
      <c r="F676" s="97">
        <f t="shared" si="23"/>
        <v>0</v>
      </c>
      <c r="G676" s="98"/>
    </row>
    <row r="677" spans="1:7" ht="95.25" thickBot="1">
      <c r="A677" s="60" t="str">
        <f>'متره ابنیه'!P4687</f>
        <v>150401</v>
      </c>
      <c r="B677" s="60" t="str">
        <f>'متره ابنیه'!T4687</f>
        <v>تهيه و نصب ورقهاي آزبست سيمان (آردواز) به ‏ابعاد60×30 سانتيمتر و ضخامت حدود 3.8 ميليمتر، ‏با هم پوشاني دو سوم سطح هر اردواز، براي پوشش ‏روي سطوح شيبدار، تعبيه محل دودكش و هواكش و ‏همچنين مصالح لازم براي آب بندي.‏</v>
      </c>
      <c r="C677" s="60" t="str">
        <f>'متره ابنیه'!U4687</f>
        <v>مترمربع</v>
      </c>
      <c r="D677" s="60">
        <f>'متره ابنیه'!V4687</f>
        <v>0</v>
      </c>
      <c r="E677" s="94" t="e">
        <f>VLOOKUP(A677,'متره ابنیه'!A:K,9,FALSE)</f>
        <v>#N/A</v>
      </c>
      <c r="F677" s="97">
        <f t="shared" si="23"/>
        <v>0</v>
      </c>
      <c r="G677" s="98"/>
    </row>
    <row r="678" spans="1:7" ht="95.25" thickBot="1">
      <c r="A678" s="60" t="str">
        <f>'متره ابنیه'!P4688</f>
        <v>150402</v>
      </c>
      <c r="B678" s="60" t="str">
        <f>'متره ابنیه'!T4688</f>
        <v>تهيه و نصب ورقهاي آزبست سيمان (آردواز) به ‏ابعاد20×30 سانتيمتر و ضخامت حدود 3.8 ميليمتر، ‏با هم پوشاني دو سوم سطح هر اردواز، براي پوشش ‏روي سطوح شيبدار، تعبيه محل دودكش و هواكش و ‏همچنين مصالح لازم براي آب بندي.‏</v>
      </c>
      <c r="C678" s="60" t="str">
        <f>'متره ابنیه'!U4688</f>
        <v>مترمربع</v>
      </c>
      <c r="D678" s="60">
        <f>'متره ابنیه'!V4688</f>
        <v>0</v>
      </c>
      <c r="E678" s="94" t="e">
        <f>VLOOKUP(A678,'متره ابنیه'!A:K,9,FALSE)</f>
        <v>#N/A</v>
      </c>
      <c r="F678" s="97">
        <f t="shared" si="23"/>
        <v>0</v>
      </c>
      <c r="G678" s="98"/>
    </row>
    <row r="679" spans="1:7" ht="95.25" thickBot="1">
      <c r="A679" s="60" t="str">
        <f>'متره ابنیه'!P4689</f>
        <v>150403</v>
      </c>
      <c r="B679" s="60" t="str">
        <f>'متره ابنیه'!T4689</f>
        <v>تهيه و نصب ورقهاي آزبست سيمان (آردواز) به ‏ابعاد60×30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v>
      </c>
      <c r="C679" s="60" t="str">
        <f>'متره ابنیه'!U4689</f>
        <v>مترمربع</v>
      </c>
      <c r="D679" s="60">
        <f>'متره ابنیه'!V4689</f>
        <v>0</v>
      </c>
      <c r="E679" s="94" t="e">
        <f>VLOOKUP(A679,'متره ابنیه'!A:K,9,FALSE)</f>
        <v>#N/A</v>
      </c>
      <c r="F679" s="97">
        <f t="shared" si="23"/>
        <v>0</v>
      </c>
      <c r="G679" s="98"/>
    </row>
    <row r="680" spans="1:7" ht="95.25" thickBot="1">
      <c r="A680" s="60" t="str">
        <f>'متره ابنیه'!P4690</f>
        <v>150404</v>
      </c>
      <c r="B680" s="60" t="str">
        <f>'متره ابنیه'!T4690</f>
        <v>تهيه و نصب ورقهاي آزبست سيمان (آردواز) به ‏ابعاد20×30 سانتيمتر و ضخامت حدود 3.8 ميليمتربا ‏هم پوشاني دو سوم سطح هر اردواز، براي پوشش ‏روي سطوح قايم و يا پيشاني نماها و تعبيه محل ‏دودكش، هواكش و همچنين مصالح لازم براي آب ‏بندي.‏</v>
      </c>
      <c r="C680" s="60" t="str">
        <f>'متره ابنیه'!U4690</f>
        <v>مترمربع</v>
      </c>
      <c r="D680" s="60">
        <f>'متره ابنیه'!V4690</f>
        <v>0</v>
      </c>
      <c r="E680" s="94" t="e">
        <f>VLOOKUP(A680,'متره ابنیه'!A:K,9,FALSE)</f>
        <v>#N/A</v>
      </c>
      <c r="F680" s="97">
        <f t="shared" si="23"/>
        <v>0</v>
      </c>
      <c r="G680" s="98"/>
    </row>
    <row r="681" spans="1:7" s="27" customFormat="1" ht="38.25" customHeight="1" thickBot="1">
      <c r="A681" s="677" t="s">
        <v>76</v>
      </c>
      <c r="B681" s="678"/>
      <c r="C681" s="678"/>
      <c r="D681" s="678"/>
      <c r="E681" s="679"/>
      <c r="F681" s="101">
        <f>SUM(F667:F680)</f>
        <v>0</v>
      </c>
      <c r="G681" s="108" t="s">
        <v>77</v>
      </c>
    </row>
    <row r="682" spans="1:7" s="26" customFormat="1" ht="37.5" customHeight="1" thickBot="1">
      <c r="A682" s="680" t="s">
        <v>41</v>
      </c>
      <c r="B682" s="681"/>
      <c r="C682" s="681"/>
      <c r="D682" s="681"/>
      <c r="E682" s="681"/>
      <c r="F682" s="681"/>
      <c r="G682" s="683"/>
    </row>
    <row r="683" spans="1:7" ht="48" thickBot="1">
      <c r="A683" s="60" t="str">
        <f>'متره ابنیه'!P4691</f>
        <v>160101</v>
      </c>
      <c r="B683" s="60" t="str">
        <f>'متره ابنیه'!T4691</f>
        <v>تهيه، ساخت و نصب چهارچوب فلزي از ورق (با يا بدون كتيبه)، با شاخك‌هاي اتصالي مربوط و جاسازي‌ها و تقويت‌هاي لازم براي قفل و لولا.</v>
      </c>
      <c r="C683" s="60" t="str">
        <f>'متره ابنیه'!U4691</f>
        <v>کيلوگرم</v>
      </c>
      <c r="D683" s="60">
        <f>'متره ابنیه'!V4691</f>
        <v>29700</v>
      </c>
      <c r="E683" s="94">
        <f>VLOOKUP(A683,'متره ابنیه'!A:K,9,FALSE)</f>
        <v>150</v>
      </c>
      <c r="F683" s="97">
        <f t="shared" si="23"/>
        <v>4455000</v>
      </c>
      <c r="G683" s="98"/>
    </row>
    <row r="684" spans="1:7" ht="63.75" thickBot="1">
      <c r="A684" s="60">
        <f>'متره ابنیه'!P4692</f>
        <v>160102</v>
      </c>
      <c r="B684" s="60" t="str">
        <f>'متره ابنیه'!T4692</f>
        <v>تهيه، ساخت و نصب در و پنجره آهني از نبشي، سپري، ناوداني، ميل گرد ورق و مانند آن، با جاسازي و دستمزد نصب يراق آلات همراه با جوشكاري و ساييدن لازم.</v>
      </c>
      <c r="C684" s="60" t="str">
        <f>'متره ابنیه'!U4692</f>
        <v>کيلوگرم</v>
      </c>
      <c r="D684" s="60">
        <f>'متره ابنیه'!V4692</f>
        <v>27600</v>
      </c>
      <c r="E684" s="94" t="e">
        <f>VLOOKUP(A684,'متره ابنیه'!A:K,9,FALSE)</f>
        <v>#N/A</v>
      </c>
      <c r="F684" s="97">
        <f t="shared" si="23"/>
        <v>0</v>
      </c>
      <c r="G684" s="98"/>
    </row>
    <row r="685" spans="1:7" ht="79.5" thickBot="1">
      <c r="A685" s="60">
        <f>'متره ابنیه'!P4693</f>
        <v>160103</v>
      </c>
      <c r="B685" s="60" t="str">
        <f>'متره ابنیه'!T4693</f>
        <v>تهيه، ساخت و نصب حفاظ، نرده و نرده‌بان و قابسازي فلزي كف پله‌ها از نبشي، سپري، ناوداني و ميل گرد ورق و مانندآن، با جاسازي و دستمزد نصب يراق آلات همراه با جوشكاري و ساييدن لازم.</v>
      </c>
      <c r="C685" s="60" t="str">
        <f>'متره ابنیه'!U4693</f>
        <v>کيلوگرم</v>
      </c>
      <c r="D685" s="60">
        <f>'متره ابنیه'!V4693</f>
        <v>26900</v>
      </c>
      <c r="E685" s="94" t="e">
        <f>VLOOKUP(A685,'متره ابنیه'!A:K,9,FALSE)</f>
        <v>#N/A</v>
      </c>
      <c r="F685" s="97">
        <f t="shared" si="23"/>
        <v>0</v>
      </c>
      <c r="G685" s="98"/>
    </row>
    <row r="686" spans="1:7" ht="63.75" thickBot="1">
      <c r="A686" s="60">
        <f>'متره ابنیه'!P4694</f>
        <v>160104</v>
      </c>
      <c r="B686" s="60" t="str">
        <f>'متره ابنیه'!T4694</f>
        <v>تهيه، ساخت و نصب چهارچوب، در و پنجره آهني از پروفيل‌هاي تو خالي، با جاسازي و دستمزد نصب يراق آلات همراه با جوشكاري وساييدن لازم.</v>
      </c>
      <c r="C686" s="60" t="str">
        <f>'متره ابنیه'!U4694</f>
        <v>کيلوگرم</v>
      </c>
      <c r="D686" s="60">
        <f>'متره ابنیه'!V4694</f>
        <v>42300</v>
      </c>
      <c r="E686" s="94" t="e">
        <f>VLOOKUP(A686,'متره ابنیه'!A:K,9,FALSE)</f>
        <v>#N/A</v>
      </c>
      <c r="F686" s="97">
        <f t="shared" si="23"/>
        <v>0</v>
      </c>
      <c r="G686" s="98"/>
    </row>
    <row r="687" spans="1:7" ht="79.5" thickBot="1">
      <c r="A687" s="60">
        <f>'متره ابنیه'!P4695</f>
        <v>160105</v>
      </c>
      <c r="B687" s="60" t="str">
        <f>'متره ابنیه'!T4695</f>
        <v>تهيه، ساخت و نصب حفاظ نرده و نرده بان و قابسازي فلزي كف پله‌ها از لوله سياه و پروفيل‌هاي تو خالي، باجا سازي و دستمزد نصب يراق آلات همراه با جوشكاري وساييدن لازم.</v>
      </c>
      <c r="C687" s="60" t="str">
        <f>'متره ابنیه'!U4695</f>
        <v>کيلوگرم</v>
      </c>
      <c r="D687" s="60">
        <f>'متره ابنیه'!V4695</f>
        <v>37100</v>
      </c>
      <c r="E687" s="94" t="e">
        <f>VLOOKUP(A687,'متره ابنیه'!A:K,9,FALSE)</f>
        <v>#N/A</v>
      </c>
      <c r="F687" s="97">
        <f t="shared" si="23"/>
        <v>0</v>
      </c>
      <c r="G687" s="98"/>
    </row>
    <row r="688" spans="1:7" ht="32.25" thickBot="1">
      <c r="A688" s="60">
        <f>'متره ابنیه'!P4696</f>
        <v>160106</v>
      </c>
      <c r="B688" s="60" t="str">
        <f>'متره ابنیه'!T4696</f>
        <v>تهيه و نصب ريل و قرقره براي درها و پنجره‌هاي كشويي آهني.</v>
      </c>
      <c r="C688" s="60" t="str">
        <f>'متره ابنیه'!U4696</f>
        <v>کيلوگرم</v>
      </c>
      <c r="D688" s="60">
        <f>'متره ابنیه'!V4696</f>
        <v>61000</v>
      </c>
      <c r="E688" s="94" t="e">
        <f>VLOOKUP(A688,'متره ابنیه'!A:K,9,FALSE)</f>
        <v>#N/A</v>
      </c>
      <c r="F688" s="97">
        <f t="shared" si="23"/>
        <v>0</v>
      </c>
      <c r="G688" s="98"/>
    </row>
    <row r="689" spans="1:7" ht="63.75" thickBot="1">
      <c r="A689" s="60">
        <f>'متره ابنیه'!P4697</f>
        <v>160201</v>
      </c>
      <c r="B689" s="60" t="str">
        <f>'متره ابنیه'!T4697</f>
        <v>تهيه، ساخت و نصب دريچه‌ها، درپوش‌ها و کف‌سازي‌هاي فولادي با ورق ساده يا آجدار، همراه با سپري، نبشي، تسمه و ساير پروفيل‌هاي لازم با جوش‌کاري و ساييدن.</v>
      </c>
      <c r="C689" s="60" t="str">
        <f>'متره ابنیه'!U4697</f>
        <v>کيلوگرم</v>
      </c>
      <c r="D689" s="60">
        <f>'متره ابنیه'!V4697</f>
        <v>32000</v>
      </c>
      <c r="E689" s="94" t="e">
        <f>VLOOKUP(A689,'متره ابنیه'!A:K,9,FALSE)</f>
        <v>#N/A</v>
      </c>
      <c r="F689" s="97">
        <f t="shared" si="23"/>
        <v>0</v>
      </c>
      <c r="G689" s="98"/>
    </row>
    <row r="690" spans="1:7" ht="32.25" thickBot="1">
      <c r="A690" s="60">
        <f>'متره ابنیه'!P4698</f>
        <v>160202</v>
      </c>
      <c r="B690" s="60" t="str">
        <f>'متره ابنیه'!T4698</f>
        <v>تهيه و نصب دريچه‌هاي چدني حوضچه‌ها يا كانال‌ها، يا كارهاي مشابه آن.</v>
      </c>
      <c r="C690" s="60" t="str">
        <f>'متره ابنیه'!U4698</f>
        <v>کيلوگرم</v>
      </c>
      <c r="D690" s="60">
        <f>'متره ابنیه'!V4698</f>
        <v>30400</v>
      </c>
      <c r="E690" s="94" t="e">
        <f>VLOOKUP(A690,'متره ابنیه'!A:K,9,FALSE)</f>
        <v>#N/A</v>
      </c>
      <c r="F690" s="97">
        <f t="shared" si="23"/>
        <v>0</v>
      </c>
      <c r="G690" s="98"/>
    </row>
    <row r="691" spans="1:7" ht="48" thickBot="1">
      <c r="A691" s="60">
        <f>'متره ابنیه'!P4699</f>
        <v>160203</v>
      </c>
      <c r="B691" s="60" t="str">
        <f>'متره ابنیه'!T4699</f>
        <v>تهيه، برشكاري، جوشكاري، فرم دادن، ساييدن و نصب ورق‌هاي آهن، به منظور پوشش سطوح ستون‌ها، تيرها كف پنجره‌ها و مانند آن.</v>
      </c>
      <c r="C691" s="60" t="str">
        <f>'متره ابنیه'!U4699</f>
        <v>کيلوگرم</v>
      </c>
      <c r="D691" s="60">
        <f>'متره ابنیه'!V4699</f>
        <v>32800</v>
      </c>
      <c r="E691" s="94" t="e">
        <f>VLOOKUP(A691,'متره ابنیه'!A:K,9,FALSE)</f>
        <v>#N/A</v>
      </c>
      <c r="F691" s="97">
        <f t="shared" si="23"/>
        <v>0</v>
      </c>
      <c r="G691" s="98"/>
    </row>
    <row r="692" spans="1:7" ht="48" thickBot="1">
      <c r="A692" s="60">
        <f>'متره ابنیه'!P4700</f>
        <v>160204</v>
      </c>
      <c r="B692" s="60" t="str">
        <f>'متره ابنیه'!T4700</f>
        <v>تهيه مصالح و زيرسازي سطوح كاذب و يا زيرسازي پوشش آرداواز، با نبشي، سپري، ميل گرد و مانند آن.</v>
      </c>
      <c r="C692" s="60" t="str">
        <f>'متره ابنیه'!U4700</f>
        <v>کيلوگرم</v>
      </c>
      <c r="D692" s="60">
        <f>'متره ابنیه'!V4700</f>
        <v>23700</v>
      </c>
      <c r="E692" s="94" t="e">
        <f>VLOOKUP(A692,'متره ابنیه'!A:K,9,FALSE)</f>
        <v>#N/A</v>
      </c>
      <c r="F692" s="97">
        <f t="shared" si="23"/>
        <v>0</v>
      </c>
      <c r="G692" s="98"/>
    </row>
    <row r="693" spans="1:7" ht="32.25" thickBot="1">
      <c r="A693" s="60">
        <f>'متره ابنیه'!P4701</f>
        <v>160205</v>
      </c>
      <c r="B693" s="60" t="str">
        <f>'متره ابنیه'!T4701</f>
        <v>تهيه مصالح، ساخت و نصب زيرسازي سقف‌هاي کاذب، از پروفيل‌هاي تو خالي.</v>
      </c>
      <c r="C693" s="60" t="str">
        <f>'متره ابنیه'!U4701</f>
        <v>کيلوگرم</v>
      </c>
      <c r="D693" s="60">
        <f>'متره ابنیه'!V4701</f>
        <v>25500</v>
      </c>
      <c r="E693" s="94" t="e">
        <f>VLOOKUP(A693,'متره ابنیه'!A:K,9,FALSE)</f>
        <v>#N/A</v>
      </c>
      <c r="F693" s="97">
        <f t="shared" si="23"/>
        <v>0</v>
      </c>
      <c r="G693" s="98"/>
    </row>
    <row r="694" spans="1:7" ht="63.75" thickBot="1">
      <c r="A694" s="60">
        <f>'متره ابنیه'!P4702</f>
        <v>160206</v>
      </c>
      <c r="B694" s="60" t="str">
        <f>'متره ابنیه'!T4702</f>
        <v>تهيه، ساخت و كارگذاري پايه يا دستك فلزي از، نبشي، سپري، ناوداني، تيرآهن و مانند آن، براي نصب سيم خاردار يا تور سيمي و ساير كارهاي مشابه آن.</v>
      </c>
      <c r="C694" s="60" t="str">
        <f>'متره ابنیه'!U4702</f>
        <v>کيلوگرم</v>
      </c>
      <c r="D694" s="60">
        <f>'متره ابنیه'!V4702</f>
        <v>23800</v>
      </c>
      <c r="E694" s="94" t="e">
        <f>VLOOKUP(A694,'متره ابنیه'!A:K,9,FALSE)</f>
        <v>#N/A</v>
      </c>
      <c r="F694" s="97">
        <f t="shared" si="23"/>
        <v>0</v>
      </c>
      <c r="G694" s="98"/>
    </row>
    <row r="695" spans="1:7" ht="48" thickBot="1">
      <c r="A695" s="60">
        <f>'متره ابنیه'!P4703</f>
        <v>160207</v>
      </c>
      <c r="B695" s="60" t="str">
        <f>'متره ابنیه'!T4703</f>
        <v>تهيه، ساخت و كارگذاري پايه يا دستك فلزي از قوطي يا لوله سياه، براي نصب سيم خاردار يا تور سيمي و ساير كارهاي مشابه آن.</v>
      </c>
      <c r="C695" s="60" t="str">
        <f>'متره ابنیه'!U4703</f>
        <v>کيلوگرم</v>
      </c>
      <c r="D695" s="60">
        <f>'متره ابنیه'!V4703</f>
        <v>33700</v>
      </c>
      <c r="E695" s="94" t="e">
        <f>VLOOKUP(A695,'متره ابنیه'!A:K,9,FALSE)</f>
        <v>#N/A</v>
      </c>
      <c r="F695" s="97">
        <f t="shared" si="23"/>
        <v>0</v>
      </c>
      <c r="G695" s="98"/>
    </row>
    <row r="696" spans="1:7" ht="48" thickBot="1">
      <c r="A696" s="60">
        <f>'متره ابنیه'!P4704</f>
        <v>160208</v>
      </c>
      <c r="B696" s="60" t="str">
        <f>'متره ابنیه'!T4704</f>
        <v>تهيه، ساخت و كارگذاري پايه يا دستك فلزي از، لوله گالوانيزه، براي نصب سيم خاردار يا تور سيمي و ساير كارهاي مشابه آن.</v>
      </c>
      <c r="C696" s="60" t="str">
        <f>'متره ابنیه'!U4704</f>
        <v>کيلوگرم</v>
      </c>
      <c r="D696" s="60">
        <f>'متره ابنیه'!V4704</f>
        <v>42300</v>
      </c>
      <c r="E696" s="94" t="e">
        <f>VLOOKUP(A696,'متره ابنیه'!A:K,9,FALSE)</f>
        <v>#N/A</v>
      </c>
      <c r="F696" s="97">
        <f t="shared" si="23"/>
        <v>0</v>
      </c>
      <c r="G696" s="98"/>
    </row>
    <row r="697" spans="1:7" ht="79.5" thickBot="1">
      <c r="A697" s="60">
        <f>'متره ابنیه'!P4705</f>
        <v>160209</v>
      </c>
      <c r="B697" s="60" t="str">
        <f>'متره ابنیه'!T4705</f>
        <v>تهيه، ساخت و نصب اسكلت فلزي براي زيرسازي نصب ورق‌هاي ساندويچي آلومينيومي به ‌ضخامت 3 تا 6 ميلي‌متر با لايه مياني پلي‌اتيلن يا ورق‌هاي آلومينيومي به ضخامت 4 سانتي‌متر و لايه مياني پلي‌يورتان.</v>
      </c>
      <c r="C697" s="60" t="str">
        <f>'متره ابنیه'!U4705</f>
        <v>کيلوگرم</v>
      </c>
      <c r="D697" s="60">
        <f>'متره ابنیه'!V4705</f>
        <v>22100</v>
      </c>
      <c r="E697" s="94" t="e">
        <f>VLOOKUP(A697,'متره ابنیه'!A:K,9,FALSE)</f>
        <v>#N/A</v>
      </c>
      <c r="F697" s="97">
        <f t="shared" si="23"/>
        <v>0</v>
      </c>
      <c r="G697" s="98"/>
    </row>
    <row r="698" spans="1:7" ht="48" thickBot="1">
      <c r="A698" s="60">
        <f>'متره ابنیه'!P4706</f>
        <v>160210</v>
      </c>
      <c r="B698" s="60" t="str">
        <f>'متره ابنیه'!T4706</f>
        <v>تهيه و نصب تسمه‌هاي آجدار فولادي به ابعاد مختلف براي مسلح كردن خاك با پيچ و مهره لازم.</v>
      </c>
      <c r="C698" s="60" t="str">
        <f>'متره ابنیه'!U4706</f>
        <v>کيلوگرم</v>
      </c>
      <c r="D698" s="60">
        <f>'متره ابنیه'!V4706</f>
        <v>44400</v>
      </c>
      <c r="E698" s="94" t="e">
        <f>VLOOKUP(A698,'متره ابنیه'!A:K,9,FALSE)</f>
        <v>#N/A</v>
      </c>
      <c r="F698" s="97">
        <f t="shared" si="23"/>
        <v>0</v>
      </c>
      <c r="G698" s="98"/>
    </row>
    <row r="699" spans="1:7" ht="48" thickBot="1">
      <c r="A699" s="60">
        <f>'متره ابنیه'!P4707</f>
        <v>160211</v>
      </c>
      <c r="B699" s="60" t="str">
        <f>'متره ابنیه'!T4707</f>
        <v>تهيه و جاگذاري زبانه‌هاي تسمه‌گير فولادي در قطعات بتني پيش ساخته براي مسلح كردن خاك.</v>
      </c>
      <c r="C699" s="60" t="str">
        <f>'متره ابنیه'!U4707</f>
        <v>کيلوگرم</v>
      </c>
      <c r="D699" s="60">
        <f>'متره ابنیه'!V4707</f>
        <v>18600</v>
      </c>
      <c r="E699" s="94" t="e">
        <f>VLOOKUP(A699,'متره ابنیه'!A:K,9,FALSE)</f>
        <v>#N/A</v>
      </c>
      <c r="F699" s="97">
        <f t="shared" si="23"/>
        <v>0</v>
      </c>
      <c r="G699" s="98"/>
    </row>
    <row r="700" spans="1:7" ht="48" thickBot="1">
      <c r="A700" s="60">
        <f>'متره ابنیه'!P4708</f>
        <v>160212</v>
      </c>
      <c r="B700" s="60" t="str">
        <f>'متره ابنیه'!T4708</f>
        <v>اضافه بها به رديف‌هاي 160210 و 160211 در صورتي كه تسمه‌ها و زبانه‌ها به‌ ميزان 100 ميكرون گالوانيزه شوند.</v>
      </c>
      <c r="C700" s="60" t="str">
        <f>'متره ابنیه'!U4708</f>
        <v>کيلوگرم</v>
      </c>
      <c r="D700" s="60">
        <f>'متره ابنیه'!V4708</f>
        <v>25800</v>
      </c>
      <c r="E700" s="94" t="e">
        <f>VLOOKUP(A700,'متره ابنیه'!A:K,9,FALSE)</f>
        <v>#N/A</v>
      </c>
      <c r="F700" s="97">
        <f t="shared" si="23"/>
        <v>0</v>
      </c>
      <c r="G700" s="98"/>
    </row>
    <row r="701" spans="1:7" ht="32.25" thickBot="1">
      <c r="A701" s="60">
        <f>'متره ابنیه'!P4709</f>
        <v>160213</v>
      </c>
      <c r="B701" s="60" t="str">
        <f>'متره ابنیه'!T4709</f>
        <v>تهيه و نصب لوله گالوانيزه به عنوان هواکش در سقف مخزن‌هاي بتني.</v>
      </c>
      <c r="C701" s="60" t="str">
        <f>'متره ابنیه'!U4709</f>
        <v>کيلوگرم</v>
      </c>
      <c r="D701" s="60">
        <f>'متره ابنیه'!V4709</f>
        <v>52600</v>
      </c>
      <c r="E701" s="94" t="e">
        <f>VLOOKUP(A701,'متره ابنیه'!A:K,9,FALSE)</f>
        <v>#N/A</v>
      </c>
      <c r="F701" s="97">
        <f t="shared" si="23"/>
        <v>0</v>
      </c>
      <c r="G701" s="98"/>
    </row>
    <row r="702" spans="1:7" ht="48" thickBot="1">
      <c r="A702" s="60">
        <f>'متره ابنیه'!P4713</f>
        <v>160301</v>
      </c>
      <c r="B702" s="60" t="str">
        <f>'متره ابنیه'!T4713</f>
        <v>تهيه مصالح، پوشش سقف و فلاشينگ‌ها، با ورق سفيد گالوانيزه صاف، با تمام وسايل و لوازم نصب.</v>
      </c>
      <c r="C702" s="60" t="str">
        <f>'متره ابنیه'!U4713</f>
        <v>کيلوگرم</v>
      </c>
      <c r="D702" s="60">
        <f>'متره ابنیه'!V4713</f>
        <v>29200</v>
      </c>
      <c r="E702" s="94" t="e">
        <f>VLOOKUP(A702,'متره ابنیه'!A:K,9,FALSE)</f>
        <v>#N/A</v>
      </c>
      <c r="F702" s="97">
        <f t="shared" si="23"/>
        <v>0</v>
      </c>
      <c r="G702" s="98"/>
    </row>
    <row r="703" spans="1:7" ht="32.25" thickBot="1">
      <c r="A703" s="60">
        <f>'متره ابنیه'!P4714</f>
        <v>160302</v>
      </c>
      <c r="B703" s="60" t="str">
        <f>'متره ابنیه'!T4714</f>
        <v>تهيه مصالح و پوشش سقف، با ورق سفيد گالوانيزه كركره‌اي، با تمام وسايل و لوازم نصب.</v>
      </c>
      <c r="C703" s="60" t="str">
        <f>'متره ابنیه'!U4714</f>
        <v>کيلوگرم</v>
      </c>
      <c r="D703" s="60">
        <f>'متره ابنیه'!V4714</f>
        <v>33000</v>
      </c>
      <c r="E703" s="94" t="e">
        <f>VLOOKUP(A703,'متره ابنیه'!A:K,9,FALSE)</f>
        <v>#N/A</v>
      </c>
      <c r="F703" s="97">
        <f t="shared" si="23"/>
        <v>0</v>
      </c>
      <c r="G703" s="98"/>
    </row>
    <row r="704" spans="1:7" ht="32.25" thickBot="1">
      <c r="A704" s="60">
        <f>'متره ابنیه'!P4715</f>
        <v>160303</v>
      </c>
      <c r="B704" s="60" t="str">
        <f>'متره ابنیه'!T4715</f>
        <v>تهيه مصالح و پوشش سقف با ورق سفيد گالوانيزه ذوزنقه‌اي، با تمام وسايل و لوازم نصب.</v>
      </c>
      <c r="C704" s="60" t="str">
        <f>'متره ابنیه'!U4715</f>
        <v>کيلوگرم</v>
      </c>
      <c r="D704" s="60">
        <f>'متره ابنیه'!V4715</f>
        <v>35800</v>
      </c>
      <c r="E704" s="94" t="e">
        <f>VLOOKUP(A704,'متره ابنیه'!A:K,9,FALSE)</f>
        <v>#N/A</v>
      </c>
      <c r="F704" s="97">
        <f t="shared" si="23"/>
        <v>0</v>
      </c>
      <c r="G704" s="98"/>
    </row>
    <row r="705" spans="1:7" ht="32.25" thickBot="1">
      <c r="A705" s="60">
        <f>'متره ابنیه'!P4716</f>
        <v>160304</v>
      </c>
      <c r="B705" s="60" t="str">
        <f>'متره ابنیه'!T4716</f>
        <v>اضافه بها به رديف‌هاي 160301 تا 160303، در صورتي كه ورق در يك‌ رو رنگي باشد.</v>
      </c>
      <c r="C705" s="60" t="str">
        <f>'متره ابنیه'!U4716</f>
        <v>کيلوگرم</v>
      </c>
      <c r="D705" s="60">
        <f>'متره ابنیه'!V4716</f>
        <v>10300</v>
      </c>
      <c r="E705" s="94" t="e">
        <f>VLOOKUP(A705,'متره ابنیه'!A:K,9,FALSE)</f>
        <v>#N/A</v>
      </c>
      <c r="F705" s="97">
        <f t="shared" si="23"/>
        <v>0</v>
      </c>
      <c r="G705" s="98"/>
    </row>
    <row r="706" spans="1:7" ht="63.75" thickBot="1">
      <c r="A706" s="60">
        <f>'متره ابنیه'!P4717</f>
        <v>160305</v>
      </c>
      <c r="B706" s="60" t="str">
        <f>'متره ابنیه'!T4717</f>
        <v>تهيه و نصب كف خواب سر ناودان، كاسه ناودان، كلاهك دودكش و مانند آن با ورق سفيد گالوانيزه، لحيم كاري، پرچ و ساير كارهاي لازم روي آن.</v>
      </c>
      <c r="C706" s="60" t="str">
        <f>'متره ابنیه'!U4717</f>
        <v>کيلوگرم</v>
      </c>
      <c r="D706" s="60">
        <f>'متره ابنیه'!V4717</f>
        <v>61000</v>
      </c>
      <c r="E706" s="94" t="e">
        <f>VLOOKUP(A706,'متره ابنیه'!A:K,9,FALSE)</f>
        <v>#N/A</v>
      </c>
      <c r="F706" s="97">
        <f t="shared" si="23"/>
        <v>0</v>
      </c>
      <c r="G706" s="98"/>
    </row>
    <row r="707" spans="1:7" ht="32.25" thickBot="1">
      <c r="A707" s="60">
        <f>'متره ابنیه'!P4718</f>
        <v>160306</v>
      </c>
      <c r="B707" s="60" t="str">
        <f>'متره ابنیه'!T4718</f>
        <v>تهيه، ساخت و نصب آبروي لندني با ورق سفيد گالوانيزه، با تمام وسايل و لوازم نصب.</v>
      </c>
      <c r="C707" s="60" t="str">
        <f>'متره ابنیه'!U4718</f>
        <v>کيلوگرم</v>
      </c>
      <c r="D707" s="60">
        <f>'متره ابنیه'!V4718</f>
        <v>38400</v>
      </c>
      <c r="E707" s="94" t="e">
        <f>VLOOKUP(A707,'متره ابنیه'!A:K,9,FALSE)</f>
        <v>#N/A</v>
      </c>
      <c r="F707" s="97">
        <f t="shared" ref="F707:F779" si="25">IF(ISNA(E707*D707),0,ROUND((E707*D707),0))</f>
        <v>0</v>
      </c>
      <c r="G707" s="98"/>
    </row>
    <row r="708" spans="1:7" ht="63.75" thickBot="1">
      <c r="A708" s="60">
        <f>'متره ابنیه'!P4719</f>
        <v>160307</v>
      </c>
      <c r="B708" s="60" t="str">
        <f>'متره ابنیه'!T4719</f>
        <v>تهيه، ساخت و نصب لوله ناودان و دودكش به قطر 10 سانتي‌متر از ورق گالوانيزه سفيد به ضخامت 0/6 ميلي‌متر، با اتصالات مربوط و تمام وسايل و لوازم نصب.</v>
      </c>
      <c r="C708" s="60" t="str">
        <f>'متره ابنیه'!U4719</f>
        <v>مترطول</v>
      </c>
      <c r="D708" s="60">
        <f>'متره ابنیه'!V4719</f>
        <v>107000</v>
      </c>
      <c r="E708" s="94" t="e">
        <f>VLOOKUP(A708,'متره ابنیه'!A:K,9,FALSE)</f>
        <v>#N/A</v>
      </c>
      <c r="F708" s="97">
        <f t="shared" si="25"/>
        <v>0</v>
      </c>
      <c r="G708" s="98"/>
    </row>
    <row r="709" spans="1:7" ht="63.75" thickBot="1">
      <c r="A709" s="60">
        <f>'متره ابنیه'!P4720</f>
        <v>160308</v>
      </c>
      <c r="B709" s="60" t="str">
        <f>'متره ابنیه'!T4720</f>
        <v>تهيه، ساخت و نصب لوله ناودان و دودكش به قطر 15 سانتي‌متر از ورق گالوانيزه سفيد به ضخامت 0/6 ميلي‌متر، با اتصالات مربوط و تمام وسايل و لوازم نصب.</v>
      </c>
      <c r="C709" s="60" t="str">
        <f>'متره ابنیه'!U4720</f>
        <v>مترطول</v>
      </c>
      <c r="D709" s="60">
        <f>'متره ابنیه'!V4720</f>
        <v>133500</v>
      </c>
      <c r="E709" s="94" t="e">
        <f>VLOOKUP(A709,'متره ابنیه'!A:K,9,FALSE)</f>
        <v>#N/A</v>
      </c>
      <c r="F709" s="97">
        <f t="shared" si="25"/>
        <v>0</v>
      </c>
      <c r="G709" s="98"/>
    </row>
    <row r="710" spans="1:7" ht="32.25" thickBot="1">
      <c r="A710" s="60">
        <f>'متره ابنیه'!P4721</f>
        <v>160309</v>
      </c>
      <c r="B710" s="60" t="str">
        <f>'متره ابنیه'!T4721</f>
        <v>تهيه و نصب، در پوش لوله بخاري به قطر10 سانتي‌متر از آهن سفيد.</v>
      </c>
      <c r="C710" s="60" t="str">
        <f>'متره ابنیه'!U4721</f>
        <v>عدد</v>
      </c>
      <c r="D710" s="60">
        <f>'متره ابنیه'!V4721</f>
        <v>63900</v>
      </c>
      <c r="E710" s="94" t="e">
        <f>VLOOKUP(A710,'متره ابنیه'!A:K,9,FALSE)</f>
        <v>#N/A</v>
      </c>
      <c r="F710" s="97">
        <f t="shared" si="25"/>
        <v>0</v>
      </c>
      <c r="G710" s="98"/>
    </row>
    <row r="711" spans="1:7" ht="32.25" thickBot="1">
      <c r="A711" s="60">
        <f>'متره ابنیه'!P4722</f>
        <v>160310</v>
      </c>
      <c r="B711" s="60" t="str">
        <f>'متره ابنیه'!T4722</f>
        <v>تهيه و نصب، در پوش لوله بخاري به قطر 15 سانتي‌متر از آهن سفيد.</v>
      </c>
      <c r="C711" s="60" t="str">
        <f>'متره ابنیه'!U4722</f>
        <v>عدد</v>
      </c>
      <c r="D711" s="60">
        <f>'متره ابنیه'!V4722</f>
        <v>63900</v>
      </c>
      <c r="E711" s="94" t="e">
        <f>VLOOKUP(A711,'متره ابنیه'!A:K,9,FALSE)</f>
        <v>#N/A</v>
      </c>
      <c r="F711" s="97">
        <f t="shared" si="25"/>
        <v>0</v>
      </c>
      <c r="G711" s="98"/>
    </row>
    <row r="712" spans="1:7" ht="32.25" thickBot="1">
      <c r="A712" s="60">
        <f>'متره ابنیه'!P4723</f>
        <v>160401</v>
      </c>
      <c r="B712" s="60" t="str">
        <f>'متره ابنیه'!T4723</f>
        <v>تهيه و نصب تورسيمي گالوانيزه حصاري (فنس)، با لوازم اتصال.</v>
      </c>
      <c r="C712" s="60" t="str">
        <f>'متره ابنیه'!U4723</f>
        <v>کيلوگرم</v>
      </c>
      <c r="D712" s="60">
        <f>'متره ابنیه'!V4723</f>
        <v>38200</v>
      </c>
      <c r="E712" s="94" t="e">
        <f>VLOOKUP(A712,'متره ابنیه'!A:K,9,FALSE)</f>
        <v>#N/A</v>
      </c>
      <c r="F712" s="97">
        <f t="shared" si="25"/>
        <v>0</v>
      </c>
      <c r="G712" s="98"/>
    </row>
    <row r="713" spans="1:7" ht="32.25" thickBot="1">
      <c r="A713" s="60">
        <f>'متره ابنیه'!P4724</f>
        <v>160402</v>
      </c>
      <c r="B713" s="60" t="str">
        <f>'متره ابنیه'!T4724</f>
        <v>تهيه تور سيمي گالوانيزه پشه گير و نصب تور سيمي درون قاب مربوط.</v>
      </c>
      <c r="C713" s="60" t="str">
        <f>'متره ابنیه'!U4724</f>
        <v>مترمربع</v>
      </c>
      <c r="D713" s="60">
        <f>'متره ابنیه'!V4724</f>
        <v>79700</v>
      </c>
      <c r="E713" s="94" t="e">
        <f>VLOOKUP(A713,'متره ابنیه'!A:K,9,FALSE)</f>
        <v>#N/A</v>
      </c>
      <c r="F713" s="97">
        <f t="shared" si="25"/>
        <v>0</v>
      </c>
      <c r="G713" s="98"/>
    </row>
    <row r="714" spans="1:7" ht="24" thickBot="1">
      <c r="A714" s="60">
        <f>'متره ابنیه'!P4725</f>
        <v>160403</v>
      </c>
      <c r="B714" s="60" t="str">
        <f>'متره ابنیه'!T4725</f>
        <v>تهيه و نصب تور سيمي گالوانيزه زير اندود.</v>
      </c>
      <c r="C714" s="60" t="str">
        <f>'متره ابنیه'!U4725</f>
        <v>مترمربع</v>
      </c>
      <c r="D714" s="60">
        <f>'متره ابنیه'!V4725</f>
        <v>39200</v>
      </c>
      <c r="E714" s="94" t="e">
        <f>VLOOKUP(A714,'متره ابنیه'!A:K,9,FALSE)</f>
        <v>#N/A</v>
      </c>
      <c r="F714" s="97">
        <f t="shared" si="25"/>
        <v>0</v>
      </c>
      <c r="G714" s="98"/>
    </row>
    <row r="715" spans="1:7" ht="32.25" thickBot="1">
      <c r="A715" s="60">
        <f>'متره ابنیه'!P4726</f>
        <v>160404</v>
      </c>
      <c r="B715" s="60" t="str">
        <f>'متره ابنیه'!T4726</f>
        <v>تهيه و نصب شبكه پيش جوش شده براي نرده و حصار محوطه.</v>
      </c>
      <c r="C715" s="60" t="str">
        <f>'متره ابنیه'!U4726</f>
        <v>کيلوگرم</v>
      </c>
      <c r="D715" s="60">
        <f>'متره ابنیه'!V4726</f>
        <v>25600</v>
      </c>
      <c r="E715" s="94" t="e">
        <f>VLOOKUP(A715,'متره ابنیه'!A:K,9,FALSE)</f>
        <v>#N/A</v>
      </c>
      <c r="F715" s="97">
        <f t="shared" si="25"/>
        <v>0</v>
      </c>
      <c r="G715" s="98"/>
    </row>
    <row r="716" spans="1:7" ht="32.25" thickBot="1">
      <c r="A716" s="60">
        <f>'متره ابنیه'!P4727</f>
        <v>160405</v>
      </c>
      <c r="B716" s="60" t="str">
        <f>'متره ابنیه'!T4727</f>
        <v>تهيه و نصب توري پرسي با مفتول سياه براي نرده و حصار محوطه.</v>
      </c>
      <c r="C716" s="60" t="str">
        <f>'متره ابنیه'!U4727</f>
        <v>کيلوگرم</v>
      </c>
      <c r="D716" s="60">
        <f>'متره ابنیه'!V4727</f>
        <v>31900</v>
      </c>
      <c r="E716" s="94" t="e">
        <f>VLOOKUP(A716,'متره ابنیه'!A:K,9,FALSE)</f>
        <v>#N/A</v>
      </c>
      <c r="F716" s="97">
        <f t="shared" si="25"/>
        <v>0</v>
      </c>
      <c r="G716" s="98"/>
    </row>
    <row r="717" spans="1:7" ht="24" thickBot="1">
      <c r="A717" s="60">
        <f>'متره ابنیه'!P4728</f>
        <v>160406</v>
      </c>
      <c r="B717" s="60" t="str">
        <f>'متره ابنیه'!T4728</f>
        <v>تهيه و نصب صفحات رابيتس براي سطوح كاذب.</v>
      </c>
      <c r="C717" s="60" t="str">
        <f>'متره ابنیه'!U4728</f>
        <v>مترمربع</v>
      </c>
      <c r="D717" s="60">
        <f>'متره ابنیه'!V4728</f>
        <v>41400</v>
      </c>
      <c r="E717" s="94" t="e">
        <f>VLOOKUP(A717,'متره ابنیه'!A:K,9,FALSE)</f>
        <v>#N/A</v>
      </c>
      <c r="F717" s="97">
        <f t="shared" si="25"/>
        <v>0</v>
      </c>
      <c r="G717" s="98"/>
    </row>
    <row r="718" spans="1:7" ht="24" thickBot="1">
      <c r="A718" s="60">
        <f>'متره ابنیه'!P4729</f>
        <v>160407</v>
      </c>
      <c r="B718" s="60" t="str">
        <f>'متره ابنیه'!T4729</f>
        <v>تهيه و نصب سيم خاردار با اتصالات لازم.</v>
      </c>
      <c r="C718" s="60" t="str">
        <f>'متره ابنیه'!U4729</f>
        <v>کيلوگرم</v>
      </c>
      <c r="D718" s="60">
        <f>'متره ابنیه'!V4729</f>
        <v>37300</v>
      </c>
      <c r="E718" s="94" t="e">
        <f>VLOOKUP(A718,'متره ابنیه'!A:K,9,FALSE)</f>
        <v>#N/A</v>
      </c>
      <c r="F718" s="97">
        <f t="shared" si="25"/>
        <v>0</v>
      </c>
      <c r="G718" s="98"/>
    </row>
    <row r="719" spans="1:7" ht="32.25" thickBot="1">
      <c r="A719" s="60">
        <f>'متره ابنیه'!P4730</f>
        <v>160408</v>
      </c>
      <c r="B719" s="60" t="str">
        <f>'متره ابنیه'!T4730</f>
        <v>تهيه و نصب توري گالوانيزه زير سقف براي نگهداري عايق حرارتي.</v>
      </c>
      <c r="C719" s="60" t="str">
        <f>'متره ابنیه'!U4730</f>
        <v>مترمربع</v>
      </c>
      <c r="D719" s="60">
        <f>'متره ابنیه'!V4730</f>
        <v>0</v>
      </c>
      <c r="E719" s="94" t="e">
        <f>VLOOKUP(A719,'متره ابنیه'!A:K,9,FALSE)</f>
        <v>#N/A</v>
      </c>
      <c r="F719" s="97">
        <f t="shared" si="25"/>
        <v>0</v>
      </c>
      <c r="G719" s="98"/>
    </row>
    <row r="720" spans="1:7" ht="48" thickBot="1">
      <c r="A720" s="60">
        <f>'متره ابنیه'!P4731</f>
        <v>160409</v>
      </c>
      <c r="B720" s="60" t="str">
        <f>'متره ابنیه'!T4731</f>
        <v>تهيه شبكه ميل‌گرد پيش جوش ساخته شده (مش) از ميل‌گرد ساده به انضمام بريدن و كار گذاشتن آن همراه با سيم‌پيچي لازم.</v>
      </c>
      <c r="C720" s="60" t="str">
        <f>'متره ابنیه'!U4731</f>
        <v>کيلوگرم</v>
      </c>
      <c r="D720" s="60">
        <f>'متره ابنیه'!V4731</f>
        <v>23400</v>
      </c>
      <c r="E720" s="94" t="e">
        <f>VLOOKUP(A720,'متره ابنیه'!A:K,9,FALSE)</f>
        <v>#N/A</v>
      </c>
      <c r="F720" s="97">
        <f t="shared" si="25"/>
        <v>0</v>
      </c>
      <c r="G720" s="98"/>
    </row>
    <row r="721" spans="1:7" ht="48" thickBot="1">
      <c r="A721" s="60">
        <f>'متره ابنیه'!P4732</f>
        <v>160410</v>
      </c>
      <c r="B721" s="60" t="str">
        <f>'متره ابنیه'!T4732</f>
        <v>تهيه شبكه ميل‌گرد پيش جوش ساخته شده (مش) از ميل‌گرد آجدار به انضمام بريدن و كار گذاشتن آن همراه با سيم‌پيچي لازم.</v>
      </c>
      <c r="C721" s="60" t="str">
        <f>'متره ابنیه'!U4732</f>
        <v>کيلوگرم</v>
      </c>
      <c r="D721" s="60">
        <f>'متره ابنیه'!V4732</f>
        <v>21300</v>
      </c>
      <c r="E721" s="94" t="e">
        <f>VLOOKUP(A721,'متره ابنیه'!A:K,9,FALSE)</f>
        <v>#N/A</v>
      </c>
      <c r="F721" s="97">
        <f t="shared" si="25"/>
        <v>0</v>
      </c>
      <c r="G721" s="98"/>
    </row>
    <row r="722" spans="1:7" ht="32.25" thickBot="1">
      <c r="A722" s="60">
        <f>'متره ابنیه'!P4733</f>
        <v>160411</v>
      </c>
      <c r="B722" s="60" t="str">
        <f>'متره ابنیه'!T4733</f>
        <v>اضافه بها به رديف 160406 براي قسمت‌هاي دکوراتيو.</v>
      </c>
      <c r="C722" s="60" t="str">
        <f>'متره ابنیه'!U4733</f>
        <v>مترمربع</v>
      </c>
      <c r="D722" s="60">
        <f>'متره ابنیه'!V4733</f>
        <v>48300</v>
      </c>
      <c r="E722" s="94" t="e">
        <f>VLOOKUP(A722,'متره ابنیه'!A:K,9,FALSE)</f>
        <v>#N/A</v>
      </c>
      <c r="F722" s="97">
        <f t="shared" si="25"/>
        <v>0</v>
      </c>
      <c r="G722" s="98"/>
    </row>
    <row r="723" spans="1:7" ht="32.25" thickBot="1">
      <c r="A723" s="60">
        <f>'متره ابنیه'!P4734</f>
        <v>160412</v>
      </c>
      <c r="B723" s="60" t="str">
        <f>'متره ابنیه'!T4734</f>
        <v>تهيه و نصب رابيتس براي قطع بتن در محل درز اجرايي.</v>
      </c>
      <c r="C723" s="60" t="str">
        <f>'متره ابنیه'!U4734</f>
        <v>مترمربع</v>
      </c>
      <c r="D723" s="60">
        <f>'متره ابنیه'!V4734</f>
        <v>33600</v>
      </c>
      <c r="E723" s="94" t="e">
        <f>VLOOKUP(A723,'متره ابنیه'!A:K,9,FALSE)</f>
        <v>#N/A</v>
      </c>
      <c r="F723" s="97">
        <f t="shared" si="25"/>
        <v>0</v>
      </c>
      <c r="G723" s="98"/>
    </row>
    <row r="724" spans="1:7" ht="48" thickBot="1">
      <c r="A724" s="60">
        <f>'متره ابنیه'!P4735</f>
        <v>160501</v>
      </c>
      <c r="B724" s="60" t="str">
        <f>'متره ابنیه'!T4735</f>
        <v>تهيه و نصب پنجره از ورق گالوانيزه فرم داده شده و پيچ و رنگ پخته در كوره با يراق آلات تا مساحت 1 متر مربع.</v>
      </c>
      <c r="C724" s="60" t="str">
        <f>'متره ابنیه'!U4735</f>
        <v>مترمربع</v>
      </c>
      <c r="D724" s="60">
        <f>'متره ابنیه'!V4735</f>
        <v>0</v>
      </c>
      <c r="E724" s="94" t="e">
        <f>VLOOKUP(A724,'متره ابنیه'!A:K,9,FALSE)</f>
        <v>#N/A</v>
      </c>
      <c r="F724" s="97">
        <f t="shared" si="25"/>
        <v>0</v>
      </c>
      <c r="G724" s="98"/>
    </row>
    <row r="725" spans="1:7" ht="48" thickBot="1">
      <c r="A725" s="60">
        <f>'متره ابنیه'!P4736</f>
        <v>160502</v>
      </c>
      <c r="B725" s="60" t="str">
        <f>'متره ابنیه'!T4736</f>
        <v>تهيه و نصب در و پنجره از ورق گالوانيزه فرم داده شده و پيچ و رنگ پخته شده در كوره با يراق آلات به مساحت بيش از 1 تا 3 مترمربع.</v>
      </c>
      <c r="C725" s="60" t="str">
        <f>'متره ابنیه'!U4736</f>
        <v>مترمربع</v>
      </c>
      <c r="D725" s="60">
        <f>'متره ابنیه'!V4736</f>
        <v>0</v>
      </c>
      <c r="E725" s="94" t="e">
        <f>VLOOKUP(A725,'متره ابنیه'!A:K,9,FALSE)</f>
        <v>#N/A</v>
      </c>
      <c r="F725" s="97">
        <f t="shared" si="25"/>
        <v>0</v>
      </c>
      <c r="G725" s="98"/>
    </row>
    <row r="726" spans="1:7" ht="48" thickBot="1">
      <c r="A726" s="60">
        <f>'متره ابنیه'!P4737</f>
        <v>160503</v>
      </c>
      <c r="B726" s="60" t="str">
        <f>'متره ابنیه'!T4737</f>
        <v>تهيه و نصب در و پنجره از ورق گالوانيزه فرم داده شده و پيچ و رنگ پخته شده در كوره با يراق آلات به مساحت بيش از 3 مترمربع.</v>
      </c>
      <c r="C726" s="60" t="str">
        <f>'متره ابنیه'!U4737</f>
        <v>مترمربع</v>
      </c>
      <c r="D726" s="60">
        <f>'متره ابنیه'!V4737</f>
        <v>0</v>
      </c>
      <c r="E726" s="94" t="e">
        <f>VLOOKUP(A726,'متره ابنیه'!A:K,9,FALSE)</f>
        <v>#N/A</v>
      </c>
      <c r="F726" s="97">
        <f t="shared" si="25"/>
        <v>0</v>
      </c>
      <c r="G726" s="98"/>
    </row>
    <row r="727" spans="1:7" ht="126.75" thickBot="1">
      <c r="A727" s="60">
        <f>'متره ابنیه'!P4738</f>
        <v>160601</v>
      </c>
      <c r="B727" s="60" t="str">
        <f>'متره ابنیه'!T4738</f>
        <v>تهيه و نصب پانل مشبک عايق‌دار به ضخامت 7 سانتي‌متر و ضخامت تمام شده ديوار 10 سانتي‌متر با عايق پلي‌استايرن نسوز، به ضخامت 4 سانتي‌متر و شبکه‌هاي مفتول 5×5 سانتي‌متر به قطر حداقل 2 ميلي‌متر همراه با اجراي بازشو (به مساحت کمتر از يک متر مربع) و نصب شبکه‌هاي اتصال در گوشه و در اطراف باز شوها ، به طور کامل بدون اندود روي آن</v>
      </c>
      <c r="C727" s="60" t="str">
        <f>'متره ابنیه'!U4738</f>
        <v>مترمربع</v>
      </c>
      <c r="D727" s="60">
        <f>'متره ابنیه'!V4738</f>
        <v>326500</v>
      </c>
      <c r="E727" s="94" t="e">
        <f>VLOOKUP(A727,'متره ابنیه'!A:K,9,FALSE)</f>
        <v>#N/A</v>
      </c>
      <c r="F727" s="97">
        <f t="shared" si="25"/>
        <v>0</v>
      </c>
      <c r="G727" s="98"/>
    </row>
    <row r="728" spans="1:7" ht="126.75" thickBot="1">
      <c r="A728" s="60">
        <f>'متره ابنیه'!P4739</f>
        <v>160602</v>
      </c>
      <c r="B728" s="60" t="str">
        <f>'متره ابنیه'!T4739</f>
        <v>تهيه و نصب پانل مشبک عايق‌دار به ضخامت 7 سانتي‌متر و ضخامت تمام شده ديوار 10 سانتي‌متر با عايق پلي‌استايرن نسوز، به ضخامت 4 سانتي‌متر و شبکه‌هاي مفتول 5×5 سانتي‌متر به قطر حداقل 2 ميلي‌متر همراه با اجراي بازشو (به مساحت کمتر از يک متر مربع) و نصب شبکه‌هاي اتصال در گوشه و در اطراف باز شوها ، به طور کامل بدون اندود روي آن</v>
      </c>
      <c r="C728" s="60" t="str">
        <f>'متره ابنیه'!U4739</f>
        <v>مترمربع</v>
      </c>
      <c r="D728" s="60">
        <f>'متره ابنیه'!V4739</f>
        <v>331000</v>
      </c>
      <c r="E728" s="94" t="e">
        <f>VLOOKUP(A728,'متره ابنیه'!A:K,9,FALSE)</f>
        <v>#N/A</v>
      </c>
      <c r="F728" s="97">
        <f t="shared" si="25"/>
        <v>0</v>
      </c>
      <c r="G728" s="98"/>
    </row>
    <row r="729" spans="1:7" ht="32.25" thickBot="1">
      <c r="A729" s="60">
        <f>'متره ابنیه'!P4740</f>
        <v>160603</v>
      </c>
      <c r="B729" s="60" t="str">
        <f>'متره ابنیه'!T4740</f>
        <v>اضافه بها به رديف‌ 160601 به ازاي هر يک سانتي‌متر افزايش ضخامت هسته عايق.</v>
      </c>
      <c r="C729" s="60" t="str">
        <f>'متره ابنیه'!U4740</f>
        <v>مترمربع</v>
      </c>
      <c r="D729" s="60">
        <f>'متره ابنیه'!V4740</f>
        <v>11700</v>
      </c>
      <c r="E729" s="94" t="e">
        <f>VLOOKUP(A729,'متره ابنیه'!A:K,9,FALSE)</f>
        <v>#N/A</v>
      </c>
      <c r="F729" s="97">
        <f t="shared" si="25"/>
        <v>0</v>
      </c>
      <c r="G729" s="98"/>
    </row>
    <row r="730" spans="1:7" ht="32.25" thickBot="1">
      <c r="A730" s="60">
        <f>'متره ابنیه'!P4741</f>
        <v>160604</v>
      </c>
      <c r="B730" s="60" t="str">
        <f>'متره ابنیه'!T4741</f>
        <v>اضافه بها به رديف‌ 160601 در صورتي که از مفتول گالوانيزه استفاده شود.</v>
      </c>
      <c r="C730" s="60" t="str">
        <f>'متره ابنیه'!U4741</f>
        <v>مترمربع</v>
      </c>
      <c r="D730" s="60">
        <f>'متره ابنیه'!V4741</f>
        <v>84400</v>
      </c>
      <c r="E730" s="94" t="e">
        <f>VLOOKUP(A730,'متره ابنیه'!A:K,9,FALSE)</f>
        <v>#N/A</v>
      </c>
      <c r="F730" s="97">
        <f t="shared" si="25"/>
        <v>0</v>
      </c>
      <c r="G730" s="98"/>
    </row>
    <row r="731" spans="1:7" ht="48" thickBot="1">
      <c r="A731" s="60">
        <f>'متره ابنیه'!P4742</f>
        <v>160605</v>
      </c>
      <c r="B731" s="60" t="str">
        <f>'متره ابنیه'!T4742</f>
        <v>اضافه بها به رديف‌ 160601 براي اجراي بازشوها با مساحت بيش از يک متر مربع. (بدون احتساب متراژ بازشو).</v>
      </c>
      <c r="C731" s="60" t="str">
        <f>'متره ابنیه'!U4742</f>
        <v>مترمربع</v>
      </c>
      <c r="D731" s="60">
        <f>'متره ابنیه'!V4742</f>
        <v>37500</v>
      </c>
      <c r="E731" s="105" t="e">
        <f>VLOOKUP(A731,'متره ابنیه'!A:K,9,FALSE)</f>
        <v>#N/A</v>
      </c>
      <c r="F731" s="99">
        <f t="shared" si="25"/>
        <v>0</v>
      </c>
      <c r="G731" s="106"/>
    </row>
    <row r="732" spans="1:7" ht="32.25" thickBot="1">
      <c r="A732" s="60">
        <f>'متره ابنیه'!P4743</f>
        <v>160606</v>
      </c>
      <c r="B732" s="60" t="str">
        <f>'متره ابنیه'!T4743</f>
        <v>اضافه بها به رديف 160602 در صورتي كه از پانل سقفي براي ساخت سقف پانلي استفاده شود.</v>
      </c>
      <c r="C732" s="60" t="str">
        <f>'متره ابنیه'!U4743</f>
        <v>مترمربع</v>
      </c>
      <c r="D732" s="60">
        <f>'متره ابنیه'!V4743</f>
        <v>4060</v>
      </c>
      <c r="E732" s="105" t="e">
        <f>VLOOKUP(A732,'متره ابنیه'!A:K,9,FALSE)</f>
        <v>#N/A</v>
      </c>
      <c r="F732" s="99">
        <f t="shared" si="25"/>
        <v>0</v>
      </c>
      <c r="G732" s="112"/>
    </row>
    <row r="733" spans="1:7" ht="64.5" customHeight="1" thickBot="1">
      <c r="A733" s="60">
        <f>'متره ابنیه'!P4744</f>
        <v>160701</v>
      </c>
      <c r="B733" s="60" t="str">
        <f>'متره ابنیه'!T4744</f>
        <v>تهيه و اجراي پانل ساختمان از نوع ديوارهاي باربر، از جنس فولاد سرد نورد شده گالوانيزه سبک (LSF)، متشکل از اعضاي ,runner stud و بادبند (در صورت لزوم) به همراه نعل‌درگاه، اتصالات و تقويتي‌هاي مربوط، مطابق مشخصات فني.</v>
      </c>
      <c r="C733" s="60" t="str">
        <f>'متره ابنیه'!U4744</f>
        <v>کيلوگرم</v>
      </c>
      <c r="D733" s="60">
        <f>'متره ابنیه'!V4744</f>
        <v>101000</v>
      </c>
      <c r="E733" s="105" t="e">
        <f>VLOOKUP(A733,'متره ابنیه'!A:K,9,FALSE)</f>
        <v>#N/A</v>
      </c>
      <c r="F733" s="99">
        <f t="shared" si="25"/>
        <v>0</v>
      </c>
      <c r="G733" s="100"/>
    </row>
    <row r="734" spans="1:7" ht="42.75" customHeight="1" thickBot="1">
      <c r="A734" s="60">
        <f>'متره ابنیه'!P4745</f>
        <v>160703</v>
      </c>
      <c r="B734" s="60" t="str">
        <f>'متره ابنیه'!T4745</f>
        <v>اضافه بها نسبت به رديف‌ 160701 و 160702 در حالتي که نصب پانل به حالت افقي باشد (پانل سقفي).</v>
      </c>
      <c r="C734" s="60" t="str">
        <f>'متره ابنیه'!U4745</f>
        <v>کيلوگرم</v>
      </c>
      <c r="D734" s="60">
        <f>'متره ابنیه'!V4745</f>
        <v>96500</v>
      </c>
      <c r="E734" s="105" t="e">
        <f>VLOOKUP(A734,'متره ابنیه'!A:K,9,FALSE)</f>
        <v>#N/A</v>
      </c>
      <c r="F734" s="99">
        <f t="shared" si="25"/>
        <v>0</v>
      </c>
      <c r="G734" s="100"/>
    </row>
    <row r="735" spans="1:7" ht="63">
      <c r="A735" s="60">
        <f>'متره ابنیه'!P4746</f>
        <v>160704</v>
      </c>
      <c r="B735" s="60" t="str">
        <f>'متره ابنیه'!T4746</f>
        <v>تهيه و اجراي تاوه فلزي ماندگار (Metal Deck)، براي پوشش سقف، به همراه گل‌ميخ‌ها و اتصالات مربوط، مطابق مشخصات فني در کارهاي LSF.</v>
      </c>
      <c r="C735" s="60" t="str">
        <f>'متره ابنیه'!U4746</f>
        <v>کيلوگرم</v>
      </c>
      <c r="D735" s="60">
        <f>'متره ابنیه'!V4746</f>
        <v>42000</v>
      </c>
      <c r="E735" s="105" t="e">
        <f>VLOOKUP(A735,'متره ابنیه'!A:K,9,FALSE)</f>
        <v>#N/A</v>
      </c>
      <c r="F735" s="99">
        <f t="shared" si="25"/>
        <v>0</v>
      </c>
      <c r="G735" s="100"/>
    </row>
    <row r="736" spans="1:7" ht="47.25">
      <c r="A736" s="60">
        <f>'متره ابنیه'!P4747</f>
        <v>160705</v>
      </c>
      <c r="B736" s="60" t="str">
        <f>'متره ابنیه'!T4747</f>
        <v>اضافه بها به رديف 160701 براي اجراي ديوارهاي پانلي قوس‌دار از جنس فولاد سرد نورد شده گالوانيزه.</v>
      </c>
      <c r="C736" s="60" t="str">
        <f>'متره ابنیه'!U4747</f>
        <v>کيلوگرم</v>
      </c>
      <c r="D736" s="60">
        <f>'متره ابنیه'!V4747</f>
        <v>3660</v>
      </c>
      <c r="E736" s="107" t="e">
        <f>VLOOKUP(A736,'متره ابنیه'!A:K,9,FALSE)</f>
        <v>#N/A</v>
      </c>
      <c r="F736" s="97">
        <f t="shared" si="25"/>
        <v>0</v>
      </c>
      <c r="G736" s="100"/>
    </row>
    <row r="737" spans="1:7">
      <c r="A737" s="60" t="str">
        <f>'متره ابنیه'!P4748</f>
        <v>160706</v>
      </c>
      <c r="B737" s="60" t="str">
        <f>'متره ابنیه'!T4748</f>
        <v>فولادی سبک</v>
      </c>
      <c r="C737" s="60" t="str">
        <f>'متره ابنیه'!U4748</f>
        <v>كيلوگرم</v>
      </c>
      <c r="D737" s="60">
        <f>'متره ابنیه'!V4748</f>
        <v>10000</v>
      </c>
      <c r="E737" s="107" t="e">
        <f>VLOOKUP(A737,'متره ابنیه'!A:K,9,FALSE)</f>
        <v>#N/A</v>
      </c>
      <c r="F737" s="97">
        <f t="shared" ref="F737:F739" si="26">IF(ISNA(E737*D737),0,ROUND((E737*D737),0))</f>
        <v>0</v>
      </c>
      <c r="G737" s="100" t="s">
        <v>511</v>
      </c>
    </row>
    <row r="738" spans="1:7">
      <c r="A738" s="60" t="str">
        <f>'متره ابنیه'!P4749</f>
        <v>160707</v>
      </c>
      <c r="B738" s="60" t="str">
        <f>'متره ابنیه'!T4749</f>
        <v>فولادی سبک 1</v>
      </c>
      <c r="C738" s="60" t="str">
        <f>'متره ابنیه'!U4749</f>
        <v>كيلوگرم</v>
      </c>
      <c r="D738" s="60">
        <f>'متره ابنیه'!V4749</f>
        <v>10001</v>
      </c>
      <c r="E738" s="107" t="e">
        <f>VLOOKUP(A738,'متره ابنیه'!A:K,9,FALSE)</f>
        <v>#N/A</v>
      </c>
      <c r="F738" s="97">
        <f t="shared" si="26"/>
        <v>0</v>
      </c>
      <c r="G738" s="100" t="s">
        <v>511</v>
      </c>
    </row>
    <row r="739" spans="1:7" ht="24" thickBot="1">
      <c r="A739" s="60" t="str">
        <f>'متره ابنیه'!P4750</f>
        <v>160708</v>
      </c>
      <c r="B739" s="60" t="str">
        <f>'متره ابنیه'!T4750</f>
        <v>فولادی سبک 2</v>
      </c>
      <c r="C739" s="60" t="str">
        <f>'متره ابنیه'!U4750</f>
        <v>كيلوگرم</v>
      </c>
      <c r="D739" s="60">
        <f>'متره ابنیه'!V4750</f>
        <v>10002</v>
      </c>
      <c r="E739" s="107">
        <f>VLOOKUP(A739,'متره ابنیه'!A:K,9,FALSE)</f>
        <v>1</v>
      </c>
      <c r="F739" s="97">
        <f t="shared" si="26"/>
        <v>10002</v>
      </c>
      <c r="G739" s="100" t="s">
        <v>511</v>
      </c>
    </row>
    <row r="740" spans="1:7" s="27" customFormat="1" ht="38.25" customHeight="1" thickBot="1">
      <c r="A740" s="677" t="s">
        <v>659</v>
      </c>
      <c r="B740" s="678"/>
      <c r="C740" s="678"/>
      <c r="D740" s="678"/>
      <c r="E740" s="679"/>
      <c r="F740" s="131">
        <f>SUM(F683:F736)</f>
        <v>4455000</v>
      </c>
      <c r="G740" s="102" t="s">
        <v>77</v>
      </c>
    </row>
    <row r="741" spans="1:7" s="27" customFormat="1" ht="38.25" customHeight="1" thickBot="1">
      <c r="A741" s="677" t="s">
        <v>660</v>
      </c>
      <c r="B741" s="678"/>
      <c r="C741" s="678"/>
      <c r="D741" s="678"/>
      <c r="E741" s="679"/>
      <c r="F741" s="101">
        <f>SUM(F737:F739)</f>
        <v>10002</v>
      </c>
      <c r="G741" s="102" t="s">
        <v>77</v>
      </c>
    </row>
    <row r="742" spans="1:7" s="26" customFormat="1" ht="37.5" customHeight="1" thickBot="1">
      <c r="A742" s="680" t="s">
        <v>42</v>
      </c>
      <c r="B742" s="681"/>
      <c r="C742" s="681"/>
      <c r="D742" s="681"/>
      <c r="E742" s="681"/>
      <c r="F742" s="682"/>
      <c r="G742" s="683"/>
    </row>
    <row r="743" spans="1:7" ht="48" thickBot="1">
      <c r="A743" s="60" t="str">
        <f>'متره ابنیه'!P4751</f>
        <v>170101</v>
      </c>
      <c r="B743" s="60" t="str">
        <f>'متره ابنیه'!T4751</f>
        <v>تهيه، ساخت و نصب در و پنجره آلومينيومي يک جداره و يا دو جداره كه در آن از ميل گرد فولادي استفاده شده باشد.</v>
      </c>
      <c r="C743" s="60" t="str">
        <f>'متره ابنیه'!U4751</f>
        <v>کيلوگرم</v>
      </c>
      <c r="D743" s="60">
        <f>'متره ابنیه'!V4751</f>
        <v>113500</v>
      </c>
      <c r="E743" s="94">
        <f>VLOOKUP(A743,'متره ابنیه'!A:K,9,FALSE)</f>
        <v>2450</v>
      </c>
      <c r="F743" s="97">
        <f t="shared" si="25"/>
        <v>278075000</v>
      </c>
      <c r="G743" s="98"/>
    </row>
    <row r="744" spans="1:7" ht="48" thickBot="1">
      <c r="A744" s="60">
        <f>'متره ابنیه'!P4752</f>
        <v>170102</v>
      </c>
      <c r="B744" s="60" t="str">
        <f>'متره ابنیه'!T4752</f>
        <v>تهيه، ساخت و نصب در و پنجره آلومينيومي يک جداره و يا دو جداره از پروفيل اس تي كه در آن از ميل گرد فولادي استفاده نشده باشد.</v>
      </c>
      <c r="C744" s="60" t="str">
        <f>'متره ابنیه'!U4752</f>
        <v>کيلوگرم</v>
      </c>
      <c r="D744" s="60">
        <f>'متره ابنیه'!V4752</f>
        <v>130000</v>
      </c>
      <c r="E744" s="94" t="e">
        <f>VLOOKUP(A744,'متره ابنیه'!A:K,9,FALSE)</f>
        <v>#N/A</v>
      </c>
      <c r="F744" s="97">
        <f t="shared" si="25"/>
        <v>0</v>
      </c>
      <c r="G744" s="98"/>
    </row>
    <row r="745" spans="1:7" ht="48" thickBot="1">
      <c r="A745" s="60">
        <f>'متره ابنیه'!P4753</f>
        <v>170103</v>
      </c>
      <c r="B745" s="60" t="str">
        <f>'متره ابنیه'!T4753</f>
        <v>تهيه، ساخت و نصب در و پنجره آلومينيومي يک جداره از پروفيل کرونت كه در آن از ميل گرد فولادي استفاده نشده باشد.</v>
      </c>
      <c r="C745" s="60" t="str">
        <f>'متره ابنیه'!U4753</f>
        <v>کيلوگرم</v>
      </c>
      <c r="D745" s="60">
        <f>'متره ابنیه'!V4753</f>
        <v>130000</v>
      </c>
      <c r="E745" s="94" t="e">
        <f>VLOOKUP(A745,'متره ابنیه'!A:K,9,FALSE)</f>
        <v>#N/A</v>
      </c>
      <c r="F745" s="97">
        <f t="shared" si="25"/>
        <v>0</v>
      </c>
      <c r="G745" s="98"/>
    </row>
    <row r="746" spans="1:7" ht="32.25" thickBot="1">
      <c r="A746" s="60">
        <f>'متره ابنیه'!P4754</f>
        <v>170104</v>
      </c>
      <c r="B746" s="60" t="str">
        <f>'متره ابنیه'!T4754</f>
        <v>تهيه، ساخت و نصب نرده و شبكه آلومينيومي و مانند آن از پروفيل‌هاي قوطي آلومينيومي.</v>
      </c>
      <c r="C746" s="60" t="str">
        <f>'متره ابنیه'!U4754</f>
        <v>کيلوگرم</v>
      </c>
      <c r="D746" s="60">
        <f>'متره ابنیه'!V4754</f>
        <v>103000</v>
      </c>
      <c r="E746" s="94" t="e">
        <f>VLOOKUP(A746,'متره ابنیه'!A:K,9,FALSE)</f>
        <v>#N/A</v>
      </c>
      <c r="F746" s="97">
        <f t="shared" si="25"/>
        <v>0</v>
      </c>
      <c r="G746" s="98"/>
    </row>
    <row r="747" spans="1:7" ht="32.25" thickBot="1">
      <c r="A747" s="60">
        <f>'متره ابنیه'!P4755</f>
        <v>170105</v>
      </c>
      <c r="B747" s="60" t="str">
        <f>'متره ابنیه'!T4755</f>
        <v>تهيه و نصب روكش ستون‌ها از ورق نماي آلومينيوم.</v>
      </c>
      <c r="C747" s="60" t="str">
        <f>'متره ابنیه'!U4755</f>
        <v>کيلوگرم</v>
      </c>
      <c r="D747" s="60">
        <f>'متره ابنیه'!V4755</f>
        <v>155500</v>
      </c>
      <c r="E747" s="94" t="e">
        <f>VLOOKUP(A747,'متره ابنیه'!A:K,9,FALSE)</f>
        <v>#N/A</v>
      </c>
      <c r="F747" s="97">
        <f t="shared" si="25"/>
        <v>0</v>
      </c>
      <c r="G747" s="98"/>
    </row>
    <row r="748" spans="1:7" ht="32.25" thickBot="1">
      <c r="A748" s="60">
        <f>'متره ابنیه'!P4756</f>
        <v>170106</v>
      </c>
      <c r="B748" s="60" t="str">
        <f>'متره ابنیه'!T4756</f>
        <v>تهيه و نصب روكش ديوارها از قطعات و ورق نماي آلومينيوم.</v>
      </c>
      <c r="C748" s="60" t="str">
        <f>'متره ابنیه'!U4756</f>
        <v>کيلوگرم</v>
      </c>
      <c r="D748" s="60">
        <f>'متره ابنیه'!V4756</f>
        <v>152000</v>
      </c>
      <c r="E748" s="94" t="e">
        <f>VLOOKUP(A748,'متره ابنیه'!A:K,9,FALSE)</f>
        <v>#N/A</v>
      </c>
      <c r="F748" s="97">
        <f t="shared" si="25"/>
        <v>0</v>
      </c>
      <c r="G748" s="98"/>
    </row>
    <row r="749" spans="1:7" ht="79.5" thickBot="1">
      <c r="A749" s="60">
        <f>'متره ابنیه'!P4757</f>
        <v>170107</v>
      </c>
      <c r="B749" s="60" t="str">
        <f>'متره ابنیه'!T4757</f>
        <v>تهيه و نصب پروفيل‌هاي آلومينيومي، جهت اتصال ورق‌هاي ساندويچي به زيرسازي اسكلت فلزي و نيز تقويت لازم براي ورق‌هاي ساندويچي به ضخامت 3 تا 6 ميلي‌متر با لايه مياني پلي‌اتيلن.</v>
      </c>
      <c r="C749" s="60" t="str">
        <f>'متره ابنیه'!U4757</f>
        <v>کيلوگرم</v>
      </c>
      <c r="D749" s="60">
        <f>'متره ابنیه'!V4757</f>
        <v>120000</v>
      </c>
      <c r="E749" s="94" t="e">
        <f>VLOOKUP(A749,'متره ابنیه'!A:K,9,FALSE)</f>
        <v>#N/A</v>
      </c>
      <c r="F749" s="97">
        <f t="shared" si="25"/>
        <v>0</v>
      </c>
      <c r="G749" s="98"/>
    </row>
    <row r="750" spans="1:7" ht="63.75" thickBot="1">
      <c r="A750" s="60">
        <f>'متره ابنیه'!P4758</f>
        <v>170201</v>
      </c>
      <c r="B750" s="60" t="str">
        <f>'متره ابنیه'!T4758</f>
        <v>تهيه و نصب سقف كاذب آلومينيومي از ورق آلومينيومي فرم داده شده به ضخامت 0/5 تا 5/05 ميلي‌متر، با رنگ پخته و زير سازي استاندارد.</v>
      </c>
      <c r="C750" s="60" t="str">
        <f>'متره ابنیه'!U4758</f>
        <v>مترمربع</v>
      </c>
      <c r="D750" s="60">
        <f>'متره ابنیه'!V4758</f>
        <v>581000</v>
      </c>
      <c r="E750" s="94" t="e">
        <f>VLOOKUP(A750,'متره ابنیه'!A:K,9,FALSE)</f>
        <v>#N/A</v>
      </c>
      <c r="F750" s="97">
        <f t="shared" si="25"/>
        <v>0</v>
      </c>
      <c r="G750" s="98"/>
    </row>
    <row r="751" spans="1:7" ht="79.5" thickBot="1">
      <c r="A751" s="60">
        <f>'متره ابنیه'!P4759</f>
        <v>170202</v>
      </c>
      <c r="B751" s="60" t="str">
        <f>'متره ابنیه'!T4759</f>
        <v>تهيه و نصب سقف كاذب آلومينيومي از ورق آلومينيومي سوراخ دار فرم داده شده، به‌ضخامت 0/5 تا 5/05 ميلي‌متر، با رنگ پخته كه پشت آن با لايه نمدي به ضخامت 0/2 ميلي‌متر پوشانده شده است، با زيرسازي استاندارد.</v>
      </c>
      <c r="C751" s="60" t="str">
        <f>'متره ابنیه'!U4759</f>
        <v>مترمربع</v>
      </c>
      <c r="D751" s="60">
        <f>'متره ابنیه'!V4759</f>
        <v>695500</v>
      </c>
      <c r="E751" s="94" t="e">
        <f>VLOOKUP(A751,'متره ابنیه'!A:K,9,FALSE)</f>
        <v>#N/A</v>
      </c>
      <c r="F751" s="97">
        <f t="shared" si="25"/>
        <v>0</v>
      </c>
      <c r="G751" s="98"/>
    </row>
    <row r="752" spans="1:7" ht="32.25" thickBot="1">
      <c r="A752" s="60">
        <f>'متره ابنیه'!P4760</f>
        <v>170301</v>
      </c>
      <c r="B752" s="60" t="str">
        <f>'متره ابنیه'!T4760</f>
        <v>تهيه مصالح و پوشش سقف، با ورق آلومينيومي با هر نوع موج به ضخامت تا 0/7 ميلي‌متر.</v>
      </c>
      <c r="C752" s="60" t="str">
        <f>'متره ابنیه'!U4760</f>
        <v>کيلوگرم</v>
      </c>
      <c r="D752" s="60">
        <f>'متره ابنیه'!V4760</f>
        <v>112000</v>
      </c>
      <c r="E752" s="94" t="e">
        <f>VLOOKUP(A752,'متره ابنیه'!A:K,9,FALSE)</f>
        <v>#N/A</v>
      </c>
      <c r="F752" s="97">
        <f t="shared" si="25"/>
        <v>0</v>
      </c>
      <c r="G752" s="98"/>
    </row>
    <row r="753" spans="1:7" ht="32.25" thickBot="1">
      <c r="A753" s="60">
        <f>'متره ابنیه'!P4761</f>
        <v>170302</v>
      </c>
      <c r="B753" s="60" t="str">
        <f>'متره ابنیه'!T4761</f>
        <v>تهيه مصالح و پوشش سقف، با ورق آلومينيومي با هرنوع موج به ضخامت بيش از 0/7 ميلي‌متر.</v>
      </c>
      <c r="C753" s="60" t="str">
        <f>'متره ابنیه'!U4761</f>
        <v>کيلوگرم</v>
      </c>
      <c r="D753" s="60">
        <f>'متره ابنیه'!V4761</f>
        <v>107000</v>
      </c>
      <c r="E753" s="94" t="e">
        <f>VLOOKUP(A753,'متره ابنیه'!A:K,9,FALSE)</f>
        <v>#N/A</v>
      </c>
      <c r="F753" s="97">
        <f t="shared" si="25"/>
        <v>0</v>
      </c>
      <c r="G753" s="98"/>
    </row>
    <row r="754" spans="1:7" ht="32.25" thickBot="1">
      <c r="A754" s="60">
        <f>'متره ابنیه'!P4762</f>
        <v>170303</v>
      </c>
      <c r="B754" s="60" t="str">
        <f>'متره ابنیه'!T4762</f>
        <v>تهيه مصالح و پوشش ديوار با ورق آلومينيومي با هر نوع موج به ضخامت تا 0/7 ميلي‌متر.</v>
      </c>
      <c r="C754" s="60" t="str">
        <f>'متره ابنیه'!U4762</f>
        <v>کيلوگرم</v>
      </c>
      <c r="D754" s="60">
        <f>'متره ابنیه'!V4762</f>
        <v>129000</v>
      </c>
      <c r="E754" s="94" t="e">
        <f>VLOOKUP(A754,'متره ابنیه'!A:K,9,FALSE)</f>
        <v>#N/A</v>
      </c>
      <c r="F754" s="97">
        <f t="shared" si="25"/>
        <v>0</v>
      </c>
      <c r="G754" s="98"/>
    </row>
    <row r="755" spans="1:7" ht="32.25" thickBot="1">
      <c r="A755" s="60">
        <f>'متره ابنیه'!P4763</f>
        <v>170304</v>
      </c>
      <c r="B755" s="60" t="str">
        <f>'متره ابنیه'!T4763</f>
        <v>تهيه مصالح و پوشش ديوار با ورق آلومينيومي با هر نوع موج به ضخامت بيش از 0/7 ميلي‌متر.</v>
      </c>
      <c r="C755" s="60" t="str">
        <f>'متره ابنیه'!U4763</f>
        <v>کيلوگرم</v>
      </c>
      <c r="D755" s="60">
        <f>'متره ابنیه'!V4763</f>
        <v>120000</v>
      </c>
      <c r="E755" s="94" t="e">
        <f>VLOOKUP(A755,'متره ابنیه'!A:K,9,FALSE)</f>
        <v>#N/A</v>
      </c>
      <c r="F755" s="97">
        <f t="shared" si="25"/>
        <v>0</v>
      </c>
      <c r="G755" s="98"/>
    </row>
    <row r="756" spans="1:7" ht="32.25" thickBot="1">
      <c r="A756" s="60">
        <f>'متره ابنیه'!P4764</f>
        <v>170305</v>
      </c>
      <c r="B756" s="60" t="str">
        <f>'متره ابنیه'!T4764</f>
        <v>تهيه مصالح و اجراي فلاشينگ با ورق آلومينيومي به هر ضخامت.</v>
      </c>
      <c r="C756" s="60" t="str">
        <f>'متره ابنیه'!U4764</f>
        <v>کيلوگرم</v>
      </c>
      <c r="D756" s="60">
        <f>'متره ابنیه'!V4764</f>
        <v>113500</v>
      </c>
      <c r="E756" s="94" t="e">
        <f>VLOOKUP(A756,'متره ابنیه'!A:K,9,FALSE)</f>
        <v>#N/A</v>
      </c>
      <c r="F756" s="97">
        <f t="shared" si="25"/>
        <v>0</v>
      </c>
      <c r="G756" s="98"/>
    </row>
    <row r="757" spans="1:7" ht="48" thickBot="1">
      <c r="A757" s="60">
        <f>'متره ابنیه'!P4765</f>
        <v>170306</v>
      </c>
      <c r="B757" s="60" t="str">
        <f>'متره ابنیه'!T4765</f>
        <v>تهيه مصالح و اجراي ديوار با ورق آلومينيومي دو رو رنگ شده با هر نوع موج به ضخامت تا 0/7 ميلي‌متر.</v>
      </c>
      <c r="C757" s="60" t="str">
        <f>'متره ابنیه'!U4765</f>
        <v>کيلوگرم</v>
      </c>
      <c r="D757" s="60">
        <f>'متره ابنیه'!V4765</f>
        <v>130000</v>
      </c>
      <c r="E757" s="94" t="e">
        <f>VLOOKUP(A757,'متره ابنیه'!A:K,9,FALSE)</f>
        <v>#N/A</v>
      </c>
      <c r="F757" s="97">
        <f t="shared" si="25"/>
        <v>0</v>
      </c>
      <c r="G757" s="98"/>
    </row>
    <row r="758" spans="1:7" ht="48" thickBot="1">
      <c r="A758" s="60">
        <f>'متره ابنیه'!P4766</f>
        <v>170307</v>
      </c>
      <c r="B758" s="60" t="str">
        <f>'متره ابنیه'!T4766</f>
        <v>تهيه مصالح و اجراي ديوار با ورق آلومينيومي دو رو رنگ شده با هر نوع موج به ضخامت بيش از 0/7 ميلي‌متر.</v>
      </c>
      <c r="C758" s="60" t="str">
        <f>'متره ابنیه'!U4766</f>
        <v>کيلوگرم</v>
      </c>
      <c r="D758" s="60">
        <f>'متره ابنیه'!V4766</f>
        <v>121000</v>
      </c>
      <c r="E758" s="94" t="e">
        <f>VLOOKUP(A758,'متره ابنیه'!A:K,9,FALSE)</f>
        <v>#N/A</v>
      </c>
      <c r="F758" s="97">
        <f t="shared" si="25"/>
        <v>0</v>
      </c>
      <c r="G758" s="98"/>
    </row>
    <row r="759" spans="1:7" ht="32.25" thickBot="1">
      <c r="A759" s="60">
        <f>'متره ابنیه'!P4767</f>
        <v>170401</v>
      </c>
      <c r="B759" s="60" t="str">
        <f>'متره ابنیه'!T4767</f>
        <v>تهيه و نصب نبشي از آلومينيوم، براي لبه‌هاي تيز و كارهاي مشابه آن.</v>
      </c>
      <c r="C759" s="60" t="str">
        <f>'متره ابنیه'!U4767</f>
        <v>کيلوگرم</v>
      </c>
      <c r="D759" s="60">
        <f>'متره ابنیه'!V4767</f>
        <v>132500</v>
      </c>
      <c r="E759" s="94" t="e">
        <f>VLOOKUP(A759,'متره ابنیه'!A:K,9,FALSE)</f>
        <v>#N/A</v>
      </c>
      <c r="F759" s="97">
        <f t="shared" si="25"/>
        <v>0</v>
      </c>
      <c r="G759" s="98"/>
    </row>
    <row r="760" spans="1:7" ht="32.25" thickBot="1">
      <c r="A760" s="60">
        <f>'متره ابنیه'!P4768</f>
        <v>170402</v>
      </c>
      <c r="B760" s="60" t="str">
        <f>'متره ابنیه'!T4768</f>
        <v>تهيه مصالح و پوشش درز انبساط با قطعات آلومينيومي.</v>
      </c>
      <c r="C760" s="60" t="str">
        <f>'متره ابنیه'!U4768</f>
        <v>کيلوگرم</v>
      </c>
      <c r="D760" s="60">
        <f>'متره ابنیه'!V4768</f>
        <v>168000</v>
      </c>
      <c r="E760" s="94" t="e">
        <f>VLOOKUP(A760,'متره ابنیه'!A:K,9,FALSE)</f>
        <v>#N/A</v>
      </c>
      <c r="F760" s="97">
        <f t="shared" si="25"/>
        <v>0</v>
      </c>
      <c r="G760" s="98"/>
    </row>
    <row r="761" spans="1:7" ht="24" thickBot="1">
      <c r="A761" s="60">
        <f>'متره ابنیه'!P4769</f>
        <v>170403</v>
      </c>
      <c r="B761" s="60" t="str">
        <f>'متره ابنیه'!T4769</f>
        <v>تهيه و نصب پاخور درهاي چوبي، از آلومينيوم.</v>
      </c>
      <c r="C761" s="60" t="str">
        <f>'متره ابنیه'!U4769</f>
        <v>کيلوگرم</v>
      </c>
      <c r="D761" s="60">
        <f>'متره ابنیه'!V4769</f>
        <v>187500</v>
      </c>
      <c r="E761" s="94" t="e">
        <f>VLOOKUP(A761,'متره ابنیه'!A:K,9,FALSE)</f>
        <v>#N/A</v>
      </c>
      <c r="F761" s="97">
        <f t="shared" si="25"/>
        <v>0</v>
      </c>
      <c r="G761" s="98"/>
    </row>
    <row r="762" spans="1:7" ht="32.25" thickBot="1">
      <c r="A762" s="60">
        <f>'متره ابنیه'!P4770</f>
        <v>170404</v>
      </c>
      <c r="B762" s="60" t="str">
        <f>'متره ابنیه'!T4770</f>
        <v>تهيه و نصب ريل آلومينيومي توري پشه گير آلومينيومي.</v>
      </c>
      <c r="C762" s="60" t="str">
        <f>'متره ابنیه'!U4770</f>
        <v>کيلوگرم</v>
      </c>
      <c r="D762" s="60">
        <f>'متره ابنیه'!V4770</f>
        <v>137500</v>
      </c>
      <c r="E762" s="94" t="e">
        <f>VLOOKUP(A762,'متره ابنیه'!A:K,9,FALSE)</f>
        <v>#N/A</v>
      </c>
      <c r="F762" s="97">
        <f t="shared" si="25"/>
        <v>0</v>
      </c>
      <c r="G762" s="98"/>
    </row>
    <row r="763" spans="1:7" ht="32.25" thickBot="1">
      <c r="A763" s="60">
        <f>'متره ابنیه'!P4771</f>
        <v>170405</v>
      </c>
      <c r="B763" s="60" t="str">
        <f>'متره ابنیه'!T4771</f>
        <v>تهيه و نصب در پوش لوله‌هاي بخاري به قطر 10 سانتي‌متر از آلومينيوم.</v>
      </c>
      <c r="C763" s="60" t="str">
        <f>'متره ابنیه'!U4771</f>
        <v>عدد</v>
      </c>
      <c r="D763" s="60">
        <f>'متره ابنیه'!V4771</f>
        <v>76100</v>
      </c>
      <c r="E763" s="94" t="e">
        <f>VLOOKUP(A763,'متره ابنیه'!A:K,9,FALSE)</f>
        <v>#N/A</v>
      </c>
      <c r="F763" s="97">
        <f t="shared" si="25"/>
        <v>0</v>
      </c>
      <c r="G763" s="98"/>
    </row>
    <row r="764" spans="1:7" ht="32.25" thickBot="1">
      <c r="A764" s="60">
        <f>'متره ابنیه'!P4772</f>
        <v>170406</v>
      </c>
      <c r="B764" s="60" t="str">
        <f>'متره ابنیه'!T4772</f>
        <v>تهيه و نصب در پوش لوله‌هاي بخاري به قطر 15 سانتي‌متر از آلومينيوم.</v>
      </c>
      <c r="C764" s="60" t="str">
        <f>'متره ابنیه'!U4772</f>
        <v>عدد</v>
      </c>
      <c r="D764" s="60">
        <f>'متره ابنیه'!V4772</f>
        <v>78800</v>
      </c>
      <c r="E764" s="94" t="e">
        <f>VLOOKUP(A764,'متره ابنیه'!A:K,9,FALSE)</f>
        <v>#N/A</v>
      </c>
      <c r="F764" s="97">
        <f t="shared" si="25"/>
        <v>0</v>
      </c>
      <c r="G764" s="98"/>
    </row>
    <row r="765" spans="1:7" ht="32.25" thickBot="1">
      <c r="A765" s="60">
        <f>'متره ابنیه'!P4773</f>
        <v>170501</v>
      </c>
      <c r="B765" s="60" t="str">
        <f>'متره ابنیه'!T4773</f>
        <v>تهيه و نصب توري پشه گير آلومينيومي، با قاب آلومينيومي ثابت.</v>
      </c>
      <c r="C765" s="60" t="str">
        <f>'متره ابنیه'!U4773</f>
        <v>مترمربع</v>
      </c>
      <c r="D765" s="60">
        <f>'متره ابنیه'!V4773</f>
        <v>225000</v>
      </c>
      <c r="E765" s="94" t="e">
        <f>VLOOKUP(A765,'متره ابنیه'!A:K,9,FALSE)</f>
        <v>#N/A</v>
      </c>
      <c r="F765" s="97">
        <f t="shared" si="25"/>
        <v>0</v>
      </c>
      <c r="G765" s="98"/>
    </row>
    <row r="766" spans="1:7" ht="32.25" thickBot="1">
      <c r="A766" s="60">
        <f>'متره ابنیه'!P4774</f>
        <v>170502</v>
      </c>
      <c r="B766" s="60" t="str">
        <f>'متره ابنیه'!T4774</f>
        <v>تهيه و نصب توري پشه گيرآلومينيومي متحرك ، با قاب آلومينيومي بدون ريل كشويي.</v>
      </c>
      <c r="C766" s="60" t="str">
        <f>'متره ابنیه'!U4774</f>
        <v>مترمربع</v>
      </c>
      <c r="D766" s="60">
        <f>'متره ابنیه'!V4774</f>
        <v>452500</v>
      </c>
      <c r="E766" s="94" t="e">
        <f>VLOOKUP(A766,'متره ابنیه'!A:K,9,FALSE)</f>
        <v>#N/A</v>
      </c>
      <c r="F766" s="97">
        <f t="shared" si="25"/>
        <v>0</v>
      </c>
      <c r="G766" s="98"/>
    </row>
    <row r="767" spans="1:7" ht="32.25" thickBot="1">
      <c r="A767" s="60">
        <f>'متره ابنیه'!P4775</f>
        <v>170503</v>
      </c>
      <c r="B767" s="60" t="str">
        <f>'متره ابنیه'!T4775</f>
        <v>تهيه و نصب توري پشه گير آلومينيومي لولايي با قاب آلومينيومي بدون چهارچوب.</v>
      </c>
      <c r="C767" s="60" t="str">
        <f>'متره ابنیه'!U4775</f>
        <v>مترمربع</v>
      </c>
      <c r="D767" s="60">
        <f>'متره ابنیه'!V4775</f>
        <v>452500</v>
      </c>
      <c r="E767" s="94" t="e">
        <f>VLOOKUP(A767,'متره ابنیه'!A:K,9,FALSE)</f>
        <v>#N/A</v>
      </c>
      <c r="F767" s="97">
        <f t="shared" si="25"/>
        <v>0</v>
      </c>
      <c r="G767" s="98"/>
    </row>
    <row r="768" spans="1:7" ht="24" thickBot="1">
      <c r="A768" s="60">
        <f>'متره ابنیه'!P4776</f>
        <v>170601</v>
      </c>
      <c r="B768" s="60" t="str">
        <f>'متره ابنیه'!T4776</f>
        <v>اضافه بها به تمام كارهاي آلومينيومي غير رنگي،</v>
      </c>
      <c r="C768" s="60" t="str">
        <f>'متره ابنیه'!U4776</f>
        <v>کيلوگرم</v>
      </c>
      <c r="D768" s="60">
        <f>'متره ابنیه'!V4776</f>
        <v>29400</v>
      </c>
      <c r="E768" s="94" t="e">
        <f>VLOOKUP(A768,'متره ابنیه'!A:K,9,FALSE)</f>
        <v>#N/A</v>
      </c>
      <c r="F768" s="97">
        <f t="shared" si="25"/>
        <v>0</v>
      </c>
      <c r="G768" s="98"/>
    </row>
    <row r="769" spans="1:7" ht="32.25" thickBot="1">
      <c r="A769" s="60">
        <f>'متره ابنیه'!P4777</f>
        <v>170602</v>
      </c>
      <c r="B769" s="60" t="str">
        <f>'متره ابنیه'!T4777</f>
        <v>اضافه بها براي آنادايز كردن به ضخامت بيش از 5 ميكرون به ازاي هر 5 ميكرون.</v>
      </c>
      <c r="C769" s="60" t="str">
        <f>'متره ابنیه'!U4777</f>
        <v>کيلوگرم</v>
      </c>
      <c r="D769" s="60">
        <f>'متره ابنیه'!V4777</f>
        <v>11500</v>
      </c>
      <c r="E769" s="94" t="e">
        <f>VLOOKUP(A769,'متره ابنیه'!A:K,9,FALSE)</f>
        <v>#N/A</v>
      </c>
      <c r="F769" s="97">
        <f t="shared" si="25"/>
        <v>0</v>
      </c>
      <c r="G769" s="98"/>
    </row>
    <row r="770" spans="1:7" ht="24" thickBot="1">
      <c r="A770" s="60">
        <f>'متره ابنیه'!P4778</f>
        <v>170701</v>
      </c>
      <c r="B770" s="60" t="str">
        <f>'متره ابنیه'!T4778</f>
        <v>تهيه و نصب قرنيز برنزي پاي ديوار.</v>
      </c>
      <c r="C770" s="60" t="str">
        <f>'متره ابنیه'!U4778</f>
        <v>کيلوگرم</v>
      </c>
      <c r="D770" s="60">
        <f>'متره ابنیه'!V4778</f>
        <v>194500</v>
      </c>
      <c r="E770" s="94" t="e">
        <f>VLOOKUP(A770,'متره ابنیه'!A:K,9,FALSE)</f>
        <v>#N/A</v>
      </c>
      <c r="F770" s="97">
        <f t="shared" si="25"/>
        <v>0</v>
      </c>
      <c r="G770" s="98"/>
    </row>
    <row r="771" spans="1:7" ht="32.25" thickBot="1">
      <c r="A771" s="60">
        <f>'متره ابنیه'!P4779</f>
        <v>170702</v>
      </c>
      <c r="B771" s="60" t="str">
        <f>'متره ابنیه'!T4779</f>
        <v>تهيه و نصب نرده، شبكه يا قطعات ساخته شده از برنز.</v>
      </c>
      <c r="C771" s="60" t="str">
        <f>'متره ابنیه'!U4779</f>
        <v>کيلوگرم</v>
      </c>
      <c r="D771" s="60">
        <f>'متره ابنیه'!V4779</f>
        <v>293000</v>
      </c>
      <c r="E771" s="94" t="e">
        <f>VLOOKUP(A771,'متره ابنیه'!A:K,9,FALSE)</f>
        <v>#N/A</v>
      </c>
      <c r="F771" s="97">
        <f t="shared" si="25"/>
        <v>0</v>
      </c>
      <c r="G771" s="98"/>
    </row>
    <row r="772" spans="1:7" ht="24" thickBot="1">
      <c r="A772" s="60">
        <f>'متره ابنیه'!P4780</f>
        <v>170901</v>
      </c>
      <c r="B772" s="60" t="str">
        <f>'متره ابنیه'!T4780</f>
        <v>تهيه و نصب هر نوع ورق يا قطعات مسي.</v>
      </c>
      <c r="C772" s="60" t="str">
        <f>'متره ابنیه'!U4780</f>
        <v>کيلوگرم</v>
      </c>
      <c r="D772" s="60">
        <f>'متره ابنیه'!V4780</f>
        <v>286500</v>
      </c>
      <c r="E772" s="94" t="e">
        <f>VLOOKUP(A772,'متره ابنیه'!A:K,9,FALSE)</f>
        <v>#N/A</v>
      </c>
      <c r="F772" s="97">
        <f>IF(ISNA(E772*D774),0,ROUND((E772*D774),0))</f>
        <v>0</v>
      </c>
      <c r="G772" s="98"/>
    </row>
    <row r="773" spans="1:7" ht="63.75" thickBot="1">
      <c r="A773" s="60">
        <f>'متره ابنیه'!P4781</f>
        <v>171001</v>
      </c>
      <c r="B773" s="60" t="str">
        <f>'متره ابنیه'!T4781</f>
        <v>تهيه مصالح و نصب پانل ساندويچي سقفي به ضخامت 4 سانتي‌متر شامل دو رو ورق آلومينيوم رنگي به ضخامت 0/7 ميلي‌متر كه بين آن‌ها فوم پلي يورتان پر شده باشد.</v>
      </c>
      <c r="C773" s="60" t="str">
        <f>'متره ابنیه'!U4781</f>
        <v>مترمربع</v>
      </c>
      <c r="D773" s="60">
        <f>'متره ابنیه'!V4781</f>
        <v>696000</v>
      </c>
      <c r="E773" s="94" t="e">
        <f>VLOOKUP(A773,'متره ابنیه'!A:K,9,FALSE)</f>
        <v>#N/A</v>
      </c>
      <c r="F773" s="97">
        <f>IF(ISNA(E773*D775),0,ROUND((E773*D775),0))</f>
        <v>0</v>
      </c>
      <c r="G773" s="98"/>
    </row>
    <row r="774" spans="1:7" ht="63.75" thickBot="1">
      <c r="A774" s="60">
        <f>'متره ابنیه'!P4782</f>
        <v>171002</v>
      </c>
      <c r="B774" s="60" t="str">
        <f>'متره ابنیه'!T4782</f>
        <v>تهيه مصالح و نصب پانل ساندويچي ديواري به ضخامت 4 سانتي‌متر شامل دو رو ورق آلومينيوم رنگي به ضخامت 0/7 ميلي‌متر كه بين آن‌ها فوم پلي يورتان پر شده باشد.</v>
      </c>
      <c r="C774" s="60" t="str">
        <f>'متره ابنیه'!U4782</f>
        <v>مترمربع</v>
      </c>
      <c r="D774" s="60">
        <f>'متره ابنیه'!V4782</f>
        <v>645500</v>
      </c>
      <c r="E774" s="94" t="e">
        <f>VLOOKUP(A774,'متره ابنیه'!A:K,9,FALSE)</f>
        <v>#N/A</v>
      </c>
      <c r="F774" s="97">
        <f>IF(ISNA(E774*D776),0,ROUND((E774*D776),0))</f>
        <v>0</v>
      </c>
      <c r="G774" s="98"/>
    </row>
    <row r="775" spans="1:7" ht="63.75" thickBot="1">
      <c r="A775" s="60">
        <f>'متره ابنیه'!P4783</f>
        <v>171003</v>
      </c>
      <c r="B775" s="60" t="str">
        <f>'متره ابنیه'!T4783</f>
        <v>تهيه و نصب پوشش‌هاي ساندويچي به ضخامت 4 ميلي‌متر، شامل دو رو ورق آلومينيوم هر يك به ضخامت 0/5 ميلي‌متر با لايه مياني پلي‌اتيلن‏ براي نماسازي.</v>
      </c>
      <c r="C775" s="60" t="str">
        <f>'متره ابنیه'!U4783</f>
        <v>مترمربع</v>
      </c>
      <c r="D775" s="60">
        <f>'متره ابنیه'!V4783</f>
        <v>958000</v>
      </c>
      <c r="E775" s="94" t="e">
        <f>VLOOKUP(A775,'متره ابنیه'!A:K,9,FALSE)</f>
        <v>#N/A</v>
      </c>
      <c r="F775" s="97">
        <f>IF(ISNA(E775*D777),0,ROUND((E775*D777),0))</f>
        <v>0</v>
      </c>
      <c r="G775" s="98"/>
    </row>
    <row r="776" spans="1:7" ht="48" thickBot="1">
      <c r="A776" s="60">
        <f>'متره ابنیه'!P4784</f>
        <v>171004</v>
      </c>
      <c r="B776" s="60" t="str">
        <f>'متره ابنیه'!T4784</f>
        <v>اضافه بها به رديف‌هاي 171001 و 171002 به ازاي هر سانتي‌متر اضافه ضخامت نسبت به چهار سانتي‌متر، بابت افزايش ضخامت فوم پلي‌يورتان.</v>
      </c>
      <c r="C776" s="60" t="str">
        <f>'متره ابنیه'!U4784</f>
        <v>مترمربع</v>
      </c>
      <c r="D776" s="60">
        <f>'متره ابنیه'!V4784</f>
        <v>48100</v>
      </c>
      <c r="E776" s="94" t="e">
        <f>VLOOKUP(A776,'متره ابنیه'!A:K,9,FALSE)</f>
        <v>#N/A</v>
      </c>
      <c r="F776" s="97">
        <f>IF(ISNA(E776*D778),0,ROUND((E776*D778),0))</f>
        <v>0</v>
      </c>
      <c r="G776" s="98"/>
    </row>
    <row r="777" spans="1:7" ht="48" thickBot="1">
      <c r="A777" s="60">
        <f>'متره ابنیه'!P4785</f>
        <v>171101</v>
      </c>
      <c r="B777" s="60" t="str">
        <f>'متره ابنیه'!T4785</f>
        <v>تهيه و نصب پنجره آلومينيوم تا مساحت 1 متر مربع با يراق آلات كه درآن از پروفيل‌هايي به غير از</v>
      </c>
      <c r="C777" s="60" t="str">
        <f>'متره ابنیه'!U4785</f>
        <v>مترمربع</v>
      </c>
      <c r="D777" s="60">
        <f>'متره ابنیه'!V4785</f>
        <v>0</v>
      </c>
      <c r="E777" s="94" t="e">
        <f>VLOOKUP(A777,'متره ابنیه'!A:K,9,FALSE)</f>
        <v>#N/A</v>
      </c>
      <c r="F777" s="97">
        <f>IF(ISNA(E777*#REF!),0,ROUND((E777*#REF!),0))</f>
        <v>0</v>
      </c>
      <c r="G777" s="98"/>
    </row>
    <row r="778" spans="1:7" ht="63.75" thickBot="1">
      <c r="A778" s="60">
        <f>'متره ابنیه'!P4786</f>
        <v>171102</v>
      </c>
      <c r="B778" s="60" t="str">
        <f>'متره ابنیه'!T4786</f>
        <v>تهيه و نصب در و پنجره آلومينيوم به مساحت بيش از 1 تا 3 متر مربع با يراق آلات كه درآن از پروفيل‌هايي به غير از اس تي و كرونت و قوطي استفاده شده باشد.</v>
      </c>
      <c r="C778" s="60" t="str">
        <f>'متره ابنیه'!U4786</f>
        <v>مترمربع</v>
      </c>
      <c r="D778" s="60">
        <f>'متره ابنیه'!V4786</f>
        <v>0</v>
      </c>
      <c r="E778" s="94" t="e">
        <f>VLOOKUP(A778,'متره ابنیه'!A:K,9,FALSE)</f>
        <v>#N/A</v>
      </c>
      <c r="F778" s="97">
        <f>IF(ISNA(E778*#REF!),0,ROUND((E778*#REF!),0))</f>
        <v>0</v>
      </c>
      <c r="G778" s="98"/>
    </row>
    <row r="779" spans="1:7" ht="63.75" thickBot="1">
      <c r="A779" s="60">
        <f>'متره ابنیه'!P4787</f>
        <v>171103</v>
      </c>
      <c r="B779" s="60" t="str">
        <f>'متره ابنیه'!T4787</f>
        <v>تهيه و نصب در و پنجره آلومينيوم به مساحت بيش از 3 مترمربع با يراق آلات كه درآن از پروفيل‌هايي به غير از اس تي و كرونت و قوطي استفاده شده باشد.</v>
      </c>
      <c r="C779" s="60" t="str">
        <f>'متره ابنیه'!U4787</f>
        <v>مترمربع</v>
      </c>
      <c r="D779" s="60">
        <f>'متره ابنیه'!V4787</f>
        <v>0</v>
      </c>
      <c r="E779" s="94" t="e">
        <f>VLOOKUP(A779,'متره ابنیه'!A:K,9,FALSE)</f>
        <v>#N/A</v>
      </c>
      <c r="F779" s="97">
        <f t="shared" si="25"/>
        <v>0</v>
      </c>
      <c r="G779" s="98"/>
    </row>
    <row r="780" spans="1:7" ht="24" thickBot="1">
      <c r="A780" s="60" t="str">
        <f>'متره ابنیه'!P4788</f>
        <v>171104</v>
      </c>
      <c r="B780" s="60" t="str">
        <f>'متره ابنیه'!T4788</f>
        <v>آلومینیم</v>
      </c>
      <c r="C780" s="60" t="str">
        <f>'متره ابنیه'!U4788</f>
        <v>كيلوگرم</v>
      </c>
      <c r="D780" s="60">
        <f>'متره ابنیه'!V4788</f>
        <v>10000</v>
      </c>
      <c r="E780" s="94" t="e">
        <f>VLOOKUP(A780,'متره ابنیه'!A:K,9,FALSE)</f>
        <v>#N/A</v>
      </c>
      <c r="F780" s="97">
        <f t="shared" ref="F780:F782" si="27">IF(ISNA(E780*D780),0,ROUND((E780*D780),0))</f>
        <v>0</v>
      </c>
      <c r="G780" s="98" t="s">
        <v>511</v>
      </c>
    </row>
    <row r="781" spans="1:7" ht="24" thickBot="1">
      <c r="A781" s="60" t="str">
        <f>'متره ابنیه'!P4789</f>
        <v>171105</v>
      </c>
      <c r="B781" s="60" t="str">
        <f>'متره ابنیه'!T4789</f>
        <v>آلومینیم 1</v>
      </c>
      <c r="C781" s="60" t="str">
        <f>'متره ابنیه'!U4789</f>
        <v>كيلوگرم</v>
      </c>
      <c r="D781" s="60">
        <f>'متره ابنیه'!V4789</f>
        <v>10001</v>
      </c>
      <c r="E781" s="94" t="e">
        <f>VLOOKUP(A781,'متره ابنیه'!A:K,9,FALSE)</f>
        <v>#N/A</v>
      </c>
      <c r="F781" s="97">
        <f t="shared" si="27"/>
        <v>0</v>
      </c>
      <c r="G781" s="98" t="s">
        <v>511</v>
      </c>
    </row>
    <row r="782" spans="1:7" ht="24" thickBot="1">
      <c r="A782" s="60" t="str">
        <f>'متره ابنیه'!P4790</f>
        <v>171106</v>
      </c>
      <c r="B782" s="60" t="str">
        <f>'متره ابنیه'!T4790</f>
        <v>آلومینیم 2</v>
      </c>
      <c r="C782" s="60" t="str">
        <f>'متره ابنیه'!U4790</f>
        <v>كيلوگرم</v>
      </c>
      <c r="D782" s="60">
        <f>'متره ابنیه'!V4790</f>
        <v>10002</v>
      </c>
      <c r="E782" s="94">
        <f>VLOOKUP(A782,'متره ابنیه'!A:K,9,FALSE)</f>
        <v>1</v>
      </c>
      <c r="F782" s="97">
        <f t="shared" si="27"/>
        <v>10002</v>
      </c>
      <c r="G782" s="98" t="s">
        <v>511</v>
      </c>
    </row>
    <row r="783" spans="1:7" s="27" customFormat="1" ht="38.25" customHeight="1" thickBot="1">
      <c r="A783" s="677" t="s">
        <v>659</v>
      </c>
      <c r="B783" s="678"/>
      <c r="C783" s="678"/>
      <c r="D783" s="678"/>
      <c r="E783" s="679"/>
      <c r="F783" s="115">
        <f>SUM(F743:F779)</f>
        <v>278075000</v>
      </c>
      <c r="G783" s="108" t="s">
        <v>77</v>
      </c>
    </row>
    <row r="784" spans="1:7" s="27" customFormat="1" ht="38.25" customHeight="1" thickBot="1">
      <c r="A784" s="677" t="s">
        <v>660</v>
      </c>
      <c r="B784" s="678"/>
      <c r="C784" s="678"/>
      <c r="D784" s="678"/>
      <c r="E784" s="679"/>
      <c r="F784" s="101">
        <f>SUM(F780:F782)</f>
        <v>10002</v>
      </c>
      <c r="G784" s="102" t="s">
        <v>77</v>
      </c>
    </row>
    <row r="785" spans="1:7" s="26" customFormat="1" ht="37.5" customHeight="1" thickBot="1">
      <c r="A785" s="680" t="s">
        <v>0</v>
      </c>
      <c r="B785" s="681"/>
      <c r="C785" s="681"/>
      <c r="D785" s="681"/>
      <c r="E785" s="681"/>
      <c r="F785" s="682"/>
      <c r="G785" s="683"/>
    </row>
    <row r="786" spans="1:7" ht="48" thickBot="1">
      <c r="A786" s="60" t="str">
        <f>'متره ابنیه'!P4791</f>
        <v>180101</v>
      </c>
      <c r="B786" s="60" t="str">
        <f>'متره ابنیه'!T4791</f>
        <v>اندود كاهگل روي هر نوع سطح، با شيب‌بندي در صورت لزوم، به ازاي هر يک سانتي‌متر ضخامت.</v>
      </c>
      <c r="C786" s="60" t="str">
        <f>'متره ابنیه'!U4791</f>
        <v>مترمربع</v>
      </c>
      <c r="D786" s="60">
        <f>'متره ابنیه'!V4791</f>
        <v>12100</v>
      </c>
      <c r="E786" s="94">
        <f>VLOOKUP(A786,'متره ابنیه'!A:K,9,FALSE)</f>
        <v>90</v>
      </c>
      <c r="F786" s="97">
        <f t="shared" ref="F786:F856" si="28">IF(ISNA(E786*D786),0,ROUND((E786*D786),0))</f>
        <v>1089000</v>
      </c>
      <c r="G786" s="98"/>
    </row>
    <row r="787" spans="1:7" ht="32.25" thickBot="1">
      <c r="A787" s="60">
        <f>'متره ابنیه'!P4792</f>
        <v>180201</v>
      </c>
      <c r="B787" s="60" t="str">
        <f>'متره ابنیه'!T4792</f>
        <v>شمشه گيري سطوح قايم و سقف‌ها، با ملات گچ و خاك.</v>
      </c>
      <c r="C787" s="60" t="str">
        <f>'متره ابنیه'!U4792</f>
        <v>مترمربع</v>
      </c>
      <c r="D787" s="60">
        <f>'متره ابنیه'!V4792</f>
        <v>22300</v>
      </c>
      <c r="E787" s="94" t="e">
        <f>VLOOKUP(A787,'متره ابنیه'!A:K,9,FALSE)</f>
        <v>#N/A</v>
      </c>
      <c r="F787" s="97">
        <f t="shared" si="28"/>
        <v>0</v>
      </c>
      <c r="G787" s="98"/>
    </row>
    <row r="788" spans="1:7" ht="32.25" thickBot="1">
      <c r="A788" s="60">
        <f>'متره ابنیه'!P4793</f>
        <v>180202</v>
      </c>
      <c r="B788" s="60" t="str">
        <f>'متره ابنیه'!T4793</f>
        <v>اندود گچ و خاك به ضخامت تا 2/5 سانتي‌متر، روي سطوح قايم.</v>
      </c>
      <c r="C788" s="60" t="str">
        <f>'متره ابنیه'!U4793</f>
        <v>مترمربع</v>
      </c>
      <c r="D788" s="60">
        <f>'متره ابنیه'!V4793</f>
        <v>65800</v>
      </c>
      <c r="E788" s="94" t="e">
        <f>VLOOKUP(A788,'متره ابنیه'!A:K,9,FALSE)</f>
        <v>#N/A</v>
      </c>
      <c r="F788" s="97">
        <f t="shared" si="28"/>
        <v>0</v>
      </c>
      <c r="G788" s="98"/>
    </row>
    <row r="789" spans="1:7" ht="32.25" thickBot="1">
      <c r="A789" s="60">
        <f>'متره ابنیه'!P4794</f>
        <v>180203</v>
      </c>
      <c r="B789" s="60" t="str">
        <f>'متره ابنیه'!T4794</f>
        <v>اندود گچ و خاك به ضخامت تا 2/5 سانتي‌متر، براي زير سقف‌ها.</v>
      </c>
      <c r="C789" s="60" t="str">
        <f>'متره ابنیه'!U4794</f>
        <v>مترمربع</v>
      </c>
      <c r="D789" s="60">
        <f>'متره ابنیه'!V4794</f>
        <v>88600</v>
      </c>
      <c r="E789" s="94" t="e">
        <f>VLOOKUP(A789,'متره ابنیه'!A:K,9,FALSE)</f>
        <v>#N/A</v>
      </c>
      <c r="F789" s="97">
        <f t="shared" si="28"/>
        <v>0</v>
      </c>
      <c r="G789" s="98"/>
    </row>
    <row r="790" spans="1:7" ht="32.25" thickBot="1">
      <c r="A790" s="60">
        <f>'متره ابنیه'!P4795</f>
        <v>180204</v>
      </c>
      <c r="B790" s="60" t="str">
        <f>'متره ابنیه'!T4795</f>
        <v>سفيد كاري روي سطوح قايم و پرداخت آن با گچ كشته.</v>
      </c>
      <c r="C790" s="60" t="str">
        <f>'متره ابنیه'!U4795</f>
        <v>مترمربع</v>
      </c>
      <c r="D790" s="60">
        <f>'متره ابنیه'!V4795</f>
        <v>59700</v>
      </c>
      <c r="E790" s="94" t="e">
        <f>VLOOKUP(A790,'متره ابنیه'!A:K,9,FALSE)</f>
        <v>#N/A</v>
      </c>
      <c r="F790" s="97">
        <f t="shared" si="28"/>
        <v>0</v>
      </c>
      <c r="G790" s="98"/>
    </row>
    <row r="791" spans="1:7" ht="32.25" thickBot="1">
      <c r="A791" s="60">
        <f>'متره ابنیه'!P4796</f>
        <v>180205</v>
      </c>
      <c r="B791" s="60" t="str">
        <f>'متره ابنیه'!T4796</f>
        <v>سفيد كاري زير سقف‌ها و پرداخت آن با گچ كشته.</v>
      </c>
      <c r="C791" s="60" t="str">
        <f>'متره ابنیه'!U4796</f>
        <v>مترمربع</v>
      </c>
      <c r="D791" s="60">
        <f>'متره ابنیه'!V4796</f>
        <v>78800</v>
      </c>
      <c r="E791" s="94" t="e">
        <f>VLOOKUP(A791,'متره ابنیه'!A:K,9,FALSE)</f>
        <v>#N/A</v>
      </c>
      <c r="F791" s="97">
        <f t="shared" si="28"/>
        <v>0</v>
      </c>
      <c r="G791" s="98"/>
    </row>
    <row r="792" spans="1:7" ht="24" thickBot="1">
      <c r="A792" s="60">
        <f>'متره ابنیه'!P4797</f>
        <v>180206</v>
      </c>
      <c r="B792" s="60" t="str">
        <f>'متره ابنیه'!T4797</f>
        <v>در آوردن چفت در سطوح گچ كاري.</v>
      </c>
      <c r="C792" s="60" t="str">
        <f>'متره ابنیه'!U4797</f>
        <v>مترطول</v>
      </c>
      <c r="D792" s="60">
        <f>'متره ابنیه'!V4797</f>
        <v>8750</v>
      </c>
      <c r="E792" s="94" t="e">
        <f>VLOOKUP(A792,'متره ابنیه'!A:K,9,FALSE)</f>
        <v>#N/A</v>
      </c>
      <c r="F792" s="97">
        <f t="shared" si="28"/>
        <v>0</v>
      </c>
      <c r="G792" s="98"/>
    </row>
    <row r="793" spans="1:7" ht="24" thickBot="1">
      <c r="A793" s="60">
        <f>'متره ابنیه'!P4798</f>
        <v>180207</v>
      </c>
      <c r="B793" s="60" t="str">
        <f>'متره ابنیه'!T4798</f>
        <v>سفيد كاري با گچ گيبتن روي سطوح بتني.</v>
      </c>
      <c r="C793" s="60" t="str">
        <f>'متره ابنیه'!U4798</f>
        <v>مترمربع</v>
      </c>
      <c r="D793" s="60">
        <f>'متره ابنیه'!V4798</f>
        <v>70400</v>
      </c>
      <c r="E793" s="94" t="e">
        <f>VLOOKUP(A793,'متره ابنیه'!A:K,9,FALSE)</f>
        <v>#N/A</v>
      </c>
      <c r="F793" s="97">
        <f t="shared" si="28"/>
        <v>0</v>
      </c>
      <c r="G793" s="98"/>
    </row>
    <row r="794" spans="1:7" ht="32.25" thickBot="1">
      <c r="A794" s="60">
        <f>'متره ابنیه'!P4799</f>
        <v>180301</v>
      </c>
      <c r="B794" s="60" t="str">
        <f>'متره ابنیه'!T4799</f>
        <v>زخمي كردن يا ملات پاشي روي سطوح بتني به منظور اجراي اندود.</v>
      </c>
      <c r="C794" s="60" t="str">
        <f>'متره ابنیه'!U4799</f>
        <v>مترمربع</v>
      </c>
      <c r="D794" s="60">
        <f>'متره ابنیه'!V4799</f>
        <v>9780</v>
      </c>
      <c r="E794" s="94" t="e">
        <f>VLOOKUP(A794,'متره ابنیه'!A:K,9,FALSE)</f>
        <v>#N/A</v>
      </c>
      <c r="F794" s="97">
        <f t="shared" si="28"/>
        <v>0</v>
      </c>
      <c r="G794" s="98"/>
    </row>
    <row r="795" spans="1:7" ht="32.25" thickBot="1">
      <c r="A795" s="60">
        <f>'متره ابنیه'!P4800</f>
        <v>180302</v>
      </c>
      <c r="B795" s="60" t="str">
        <f>'متره ابنیه'!T4800</f>
        <v>شمشه گيري سطوح قايم و سقف‌ها، با ملات ماسه سيمان1:4.</v>
      </c>
      <c r="C795" s="60" t="str">
        <f>'متره ابنیه'!U4800</f>
        <v>مترمربع</v>
      </c>
      <c r="D795" s="60">
        <f>'متره ابنیه'!V4800</f>
        <v>20200</v>
      </c>
      <c r="E795" s="94" t="e">
        <f>VLOOKUP(A795,'متره ابنیه'!A:K,9,FALSE)</f>
        <v>#N/A</v>
      </c>
      <c r="F795" s="97">
        <f t="shared" si="28"/>
        <v>0</v>
      </c>
      <c r="G795" s="98"/>
    </row>
    <row r="796" spans="1:7" ht="32.25" thickBot="1">
      <c r="A796" s="60">
        <f>'متره ابنیه'!P4801</f>
        <v>180303</v>
      </c>
      <c r="B796" s="60" t="str">
        <f>'متره ابنیه'!T4801</f>
        <v>اندود سيماني به ضخامت حدود يك سانتي‌متر روي سطوح قايم، با ملات ماسه سيمان 1:4.</v>
      </c>
      <c r="C796" s="60" t="str">
        <f>'متره ابنیه'!U4801</f>
        <v>مترمربع</v>
      </c>
      <c r="D796" s="60">
        <f>'متره ابنیه'!V4801</f>
        <v>63800</v>
      </c>
      <c r="E796" s="94" t="e">
        <f>VLOOKUP(A796,'متره ابنیه'!A:K,9,FALSE)</f>
        <v>#N/A</v>
      </c>
      <c r="F796" s="97">
        <f t="shared" si="28"/>
        <v>0</v>
      </c>
      <c r="G796" s="98"/>
    </row>
    <row r="797" spans="1:7" ht="32.25" thickBot="1">
      <c r="A797" s="60">
        <f>'متره ابنیه'!P4802</f>
        <v>180304</v>
      </c>
      <c r="B797" s="60" t="str">
        <f>'متره ابنیه'!T4802</f>
        <v>اندود سيماني به ضخامت حدود 2 سانتي‌متر، روي سطوح قايم، با ملات ماسه سيمان 1:4.</v>
      </c>
      <c r="C797" s="60" t="str">
        <f>'متره ابنیه'!U4802</f>
        <v>مترمربع</v>
      </c>
      <c r="D797" s="60">
        <f>'متره ابنیه'!V4802</f>
        <v>82700</v>
      </c>
      <c r="E797" s="94" t="e">
        <f>VLOOKUP(A797,'متره ابنیه'!A:K,9,FALSE)</f>
        <v>#N/A</v>
      </c>
      <c r="F797" s="97">
        <f t="shared" si="28"/>
        <v>0</v>
      </c>
      <c r="G797" s="98"/>
    </row>
    <row r="798" spans="1:7" ht="32.25" thickBot="1">
      <c r="A798" s="60">
        <f>'متره ابنیه'!P4803</f>
        <v>180305</v>
      </c>
      <c r="B798" s="60" t="str">
        <f>'متره ابنیه'!T4803</f>
        <v>اندود سيماني به ضخامت حدود 3 سانتي‌متر، روي سطوح قايم، با ملات ماسه سيمان 1:4.</v>
      </c>
      <c r="C798" s="60" t="str">
        <f>'متره ابنیه'!U4803</f>
        <v>مترمربع</v>
      </c>
      <c r="D798" s="60">
        <f>'متره ابنیه'!V4803</f>
        <v>98800</v>
      </c>
      <c r="E798" s="94" t="e">
        <f>VLOOKUP(A798,'متره ابنیه'!A:K,9,FALSE)</f>
        <v>#N/A</v>
      </c>
      <c r="F798" s="97">
        <f t="shared" si="28"/>
        <v>0</v>
      </c>
      <c r="G798" s="98"/>
    </row>
    <row r="799" spans="1:7" ht="32.25" thickBot="1">
      <c r="A799" s="60">
        <f>'متره ابنیه'!P4804</f>
        <v>180306</v>
      </c>
      <c r="B799" s="60" t="str">
        <f>'متره ابنیه'!T4804</f>
        <v>اندود سيماني به ضخامت حدود 4 سانتي‌متر، روي سطوح قايم، با ملات ماسه سيمان 1:4.</v>
      </c>
      <c r="C799" s="60" t="str">
        <f>'متره ابنیه'!U4804</f>
        <v>مترمربع</v>
      </c>
      <c r="D799" s="60">
        <f>'متره ابنیه'!V4804</f>
        <v>117500</v>
      </c>
      <c r="E799" s="94" t="e">
        <f>VLOOKUP(A799,'متره ابنیه'!A:K,9,FALSE)</f>
        <v>#N/A</v>
      </c>
      <c r="F799" s="97">
        <f t="shared" si="28"/>
        <v>0</v>
      </c>
      <c r="G799" s="98"/>
    </row>
    <row r="800" spans="1:7" ht="32.25" thickBot="1">
      <c r="A800" s="60">
        <f>'متره ابنیه'!P4805</f>
        <v>180307</v>
      </c>
      <c r="B800" s="60" t="str">
        <f>'متره ابنیه'!T4805</f>
        <v>اندود سيماني با ملات ماسه سيمان 1:4 به ضخامت حدود يك سانتي‌متر، روي سطوح افقي.</v>
      </c>
      <c r="C800" s="60" t="str">
        <f>'متره ابنیه'!U4805</f>
        <v>مترمربع</v>
      </c>
      <c r="D800" s="60">
        <f>'متره ابنیه'!V4805</f>
        <v>52200</v>
      </c>
      <c r="E800" s="94" t="e">
        <f>VLOOKUP(A800,'متره ابنیه'!A:K,9,FALSE)</f>
        <v>#N/A</v>
      </c>
      <c r="F800" s="97">
        <f t="shared" si="28"/>
        <v>0</v>
      </c>
      <c r="G800" s="98"/>
    </row>
    <row r="801" spans="1:7" ht="32.25" thickBot="1">
      <c r="A801" s="60">
        <f>'متره ابنیه'!P4806</f>
        <v>180308</v>
      </c>
      <c r="B801" s="60" t="str">
        <f>'متره ابنیه'!T4806</f>
        <v>اندود سيماني با ملات ماسه سيمان 1:4 به ضخامت حدود 2 سانتي‌متر، روي سطوح افقي.</v>
      </c>
      <c r="C801" s="60" t="str">
        <f>'متره ابنیه'!U4806</f>
        <v>مترمربع</v>
      </c>
      <c r="D801" s="60">
        <f>'متره ابنیه'!V4806</f>
        <v>67100</v>
      </c>
      <c r="E801" s="94" t="e">
        <f>VLOOKUP(A801,'متره ابنیه'!A:K,9,FALSE)</f>
        <v>#N/A</v>
      </c>
      <c r="F801" s="97">
        <f t="shared" si="28"/>
        <v>0</v>
      </c>
      <c r="G801" s="98"/>
    </row>
    <row r="802" spans="1:7" ht="32.25" thickBot="1">
      <c r="A802" s="60">
        <f>'متره ابنیه'!P4807</f>
        <v>180309</v>
      </c>
      <c r="B802" s="60" t="str">
        <f>'متره ابنیه'!T4807</f>
        <v>اندود سيماني با ملات ماسه سيمان 1:4 به ضخامت حدود 3 سانتي‌متر، روي سطوح افقي.</v>
      </c>
      <c r="C802" s="60" t="str">
        <f>'متره ابنیه'!U4807</f>
        <v>مترمربع</v>
      </c>
      <c r="D802" s="60">
        <f>'متره ابنیه'!V4807</f>
        <v>81600</v>
      </c>
      <c r="E802" s="94" t="e">
        <f>VLOOKUP(A802,'متره ابنیه'!A:K,9,FALSE)</f>
        <v>#N/A</v>
      </c>
      <c r="F802" s="97">
        <f t="shared" si="28"/>
        <v>0</v>
      </c>
      <c r="G802" s="98"/>
    </row>
    <row r="803" spans="1:7" ht="32.25" thickBot="1">
      <c r="A803" s="60">
        <f>'متره ابنیه'!P4808</f>
        <v>180310</v>
      </c>
      <c r="B803" s="60" t="str">
        <f>'متره ابنیه'!T4808</f>
        <v>اندود سيماني با ملات ماسه سيمان 1:4 به ضخامت حدود 4 سانتي‌متر، روي سطوح افقي.</v>
      </c>
      <c r="C803" s="60" t="str">
        <f>'متره ابنیه'!U4808</f>
        <v>مترمربع</v>
      </c>
      <c r="D803" s="60">
        <f>'متره ابنیه'!V4808</f>
        <v>99300</v>
      </c>
      <c r="E803" s="94" t="e">
        <f>VLOOKUP(A803,'متره ابنیه'!A:K,9,FALSE)</f>
        <v>#N/A</v>
      </c>
      <c r="F803" s="97">
        <f t="shared" si="28"/>
        <v>0</v>
      </c>
      <c r="G803" s="98"/>
    </row>
    <row r="804" spans="1:7" ht="32.25" thickBot="1">
      <c r="A804" s="60">
        <f>'متره ابنیه'!P4809</f>
        <v>180311</v>
      </c>
      <c r="B804" s="60" t="str">
        <f>'متره ابنیه'!T4809</f>
        <v>اندود سيماني با ملات ماسه سيمان 1:4 به ضخامت حدود يك سانتي‌متر، براي زير سقف.</v>
      </c>
      <c r="C804" s="60" t="str">
        <f>'متره ابنیه'!U4809</f>
        <v>مترمربع</v>
      </c>
      <c r="D804" s="60">
        <f>'متره ابنیه'!V4809</f>
        <v>95300</v>
      </c>
      <c r="E804" s="94" t="e">
        <f>VLOOKUP(A804,'متره ابنیه'!A:K,9,FALSE)</f>
        <v>#N/A</v>
      </c>
      <c r="F804" s="97">
        <f t="shared" si="28"/>
        <v>0</v>
      </c>
      <c r="G804" s="98"/>
    </row>
    <row r="805" spans="1:7" ht="32.25" thickBot="1">
      <c r="A805" s="60">
        <f>'متره ابنیه'!P4810</f>
        <v>180312</v>
      </c>
      <c r="B805" s="60" t="str">
        <f>'متره ابنیه'!T4810</f>
        <v>اندود سيماني با ملات ماسه سيمان 1:4 به ضخامت حدود 2 سانتي‌متر، براي زير سقف.</v>
      </c>
      <c r="C805" s="60" t="str">
        <f>'متره ابنیه'!U4810</f>
        <v>مترمربع</v>
      </c>
      <c r="D805" s="60">
        <f>'متره ابنیه'!V4810</f>
        <v>121000</v>
      </c>
      <c r="E805" s="94" t="e">
        <f>VLOOKUP(A805,'متره ابنیه'!A:K,9,FALSE)</f>
        <v>#N/A</v>
      </c>
      <c r="F805" s="97">
        <f t="shared" si="28"/>
        <v>0</v>
      </c>
      <c r="G805" s="98"/>
    </row>
    <row r="806" spans="1:7" ht="32.25" thickBot="1">
      <c r="A806" s="60">
        <f>'متره ابنیه'!P4811</f>
        <v>180313</v>
      </c>
      <c r="B806" s="60" t="str">
        <f>'متره ابنیه'!T4811</f>
        <v>اندود سيماني با ملات ماسه سيمان 1:4 به ضخامت حدود 3 سانتي‌متر، براي زير سقف.</v>
      </c>
      <c r="C806" s="60" t="str">
        <f>'متره ابنیه'!U4811</f>
        <v>مترمربع</v>
      </c>
      <c r="D806" s="60">
        <f>'متره ابنیه'!V4811</f>
        <v>150500</v>
      </c>
      <c r="E806" s="94" t="e">
        <f>VLOOKUP(A806,'متره ابنیه'!A:K,9,FALSE)</f>
        <v>#N/A</v>
      </c>
      <c r="F806" s="97">
        <f t="shared" si="28"/>
        <v>0</v>
      </c>
      <c r="G806" s="98"/>
    </row>
    <row r="807" spans="1:7" ht="32.25" thickBot="1">
      <c r="A807" s="60">
        <f>'متره ابنیه'!P4812</f>
        <v>180314</v>
      </c>
      <c r="B807" s="60" t="str">
        <f>'متره ابنیه'!T4812</f>
        <v>اندود سيماني با ملات ماسه سيمان 1:4 به ضخامت حدود 4 سانتي‌متر، براي زير سقف.</v>
      </c>
      <c r="C807" s="60" t="str">
        <f>'متره ابنیه'!U4812</f>
        <v>مترمربع</v>
      </c>
      <c r="D807" s="60">
        <f>'متره ابنیه'!V4812</f>
        <v>203500</v>
      </c>
      <c r="E807" s="94" t="e">
        <f>VLOOKUP(A807,'متره ابنیه'!A:K,9,FALSE)</f>
        <v>#N/A</v>
      </c>
      <c r="F807" s="97">
        <f t="shared" si="28"/>
        <v>0</v>
      </c>
      <c r="G807" s="98"/>
    </row>
    <row r="808" spans="1:7" ht="63.75" thickBot="1">
      <c r="A808" s="60">
        <f>'متره ابنیه'!P4813</f>
        <v>180315</v>
      </c>
      <c r="B808" s="60" t="str">
        <f>'متره ابنیه'!T4813</f>
        <v>اضافه بها نسبت به رديف‌هاي 180303 تا180310، چنانچه ملات با تارد 1:2:8 به جاي ملات ماسه سيمان 1:4 مصرف شود، براي هر يك سانتي‌متر ضخامت اندود يك مرتبه.</v>
      </c>
      <c r="C808" s="60" t="str">
        <f>'متره ابنیه'!U4813</f>
        <v>مترمربع</v>
      </c>
      <c r="D808" s="60">
        <f>'متره ابنیه'!V4813</f>
        <v>1</v>
      </c>
      <c r="E808" s="94" t="e">
        <f>VLOOKUP(A808,'متره ابنیه'!A:K,9,FALSE)</f>
        <v>#N/A</v>
      </c>
      <c r="F808" s="97">
        <f t="shared" si="28"/>
        <v>0</v>
      </c>
      <c r="G808" s="98"/>
    </row>
    <row r="809" spans="1:7" ht="63.75" thickBot="1">
      <c r="A809" s="60">
        <f>'متره ابنیه'!P4814</f>
        <v>180316</v>
      </c>
      <c r="B809" s="60" t="str">
        <f>'متره ابنیه'!T4814</f>
        <v>اضافه بها نسبت به رديف‌هاي 180303 تا180310س، چنانچه ملات ماسه آهك 1:3 به جاي ملات ماسه سيمان 1:4 مصرف شود، براي هر يك سانتي‌متر ضخامت اندود يك مرتبه.</v>
      </c>
      <c r="C809" s="60" t="str">
        <f>'متره ابنیه'!U4814</f>
        <v>مترمربع</v>
      </c>
      <c r="D809" s="60">
        <f>'متره ابنیه'!V4814</f>
        <v>1</v>
      </c>
      <c r="E809" s="94" t="e">
        <f>VLOOKUP(A809,'متره ابنیه'!A:K,9,FALSE)</f>
        <v>#N/A</v>
      </c>
      <c r="F809" s="97">
        <f t="shared" si="28"/>
        <v>0</v>
      </c>
      <c r="G809" s="98"/>
    </row>
    <row r="810" spans="1:7" ht="48" thickBot="1">
      <c r="A810" s="60">
        <f>'متره ابنیه'!P4815</f>
        <v>180317</v>
      </c>
      <c r="B810" s="60" t="str">
        <f>'متره ابنیه'!T4815</f>
        <v>اضافه بها براي اندودهاي با ملات ماسه سيمان يا با تارد، در صورتي كه سطح روي آن ليسه‌اي و پرداخت شود.</v>
      </c>
      <c r="C810" s="60" t="str">
        <f>'متره ابنیه'!U4815</f>
        <v>مترمربع</v>
      </c>
      <c r="D810" s="60">
        <f>'متره ابنیه'!V4815</f>
        <v>10500</v>
      </c>
      <c r="E810" s="94" t="e">
        <f>VLOOKUP(A810,'متره ابنیه'!A:K,9,FALSE)</f>
        <v>#N/A</v>
      </c>
      <c r="F810" s="97">
        <f t="shared" si="28"/>
        <v>0</v>
      </c>
      <c r="G810" s="98"/>
    </row>
    <row r="811" spans="1:7" ht="48" thickBot="1">
      <c r="A811" s="60">
        <f>'متره ابنیه'!P4816</f>
        <v>180318</v>
      </c>
      <c r="B811" s="60" t="str">
        <f>'متره ابنیه'!T4816</f>
        <v>تهيه و اجراي بتن به عيار 350 کيلوگرم سيمان با روش پاششي با دستگاه، به ازاي هر يک سانتي‌متر تا ضخامت سه سانتي‌متر.</v>
      </c>
      <c r="C811" s="60" t="str">
        <f>'متره ابنیه'!U4816</f>
        <v>مترمربع</v>
      </c>
      <c r="D811" s="60">
        <f>'متره ابنیه'!V4816</f>
        <v>34900</v>
      </c>
      <c r="E811" s="94" t="e">
        <f>VLOOKUP(A811,'متره ابنیه'!A:K,9,FALSE)</f>
        <v>#N/A</v>
      </c>
      <c r="F811" s="97">
        <f t="shared" si="28"/>
        <v>0</v>
      </c>
      <c r="G811" s="98"/>
    </row>
    <row r="812" spans="1:7" ht="48" thickBot="1">
      <c r="A812" s="60">
        <f>'متره ابنیه'!P4817</f>
        <v>180319</v>
      </c>
      <c r="B812" s="60" t="str">
        <f>'متره ابنیه'!T4817</f>
        <v>اضافه بها به رديف 180318 براي ضخامت‌هاي بيش از سه سانتي‌متر، به ازاي هر يک سانتي‌مترتا 10 سانتي‌متر.</v>
      </c>
      <c r="C812" s="60" t="str">
        <f>'متره ابنیه'!U4817</f>
        <v>مترمربع</v>
      </c>
      <c r="D812" s="60">
        <f>'متره ابنیه'!V4817</f>
        <v>25100</v>
      </c>
      <c r="E812" s="94" t="e">
        <f>VLOOKUP(A812,'متره ابنیه'!A:K,9,FALSE)</f>
        <v>#N/A</v>
      </c>
      <c r="F812" s="97">
        <f t="shared" si="28"/>
        <v>0</v>
      </c>
      <c r="G812" s="98"/>
    </row>
    <row r="813" spans="1:7" ht="48" thickBot="1">
      <c r="A813" s="60">
        <f>'متره ابنیه'!P4818</f>
        <v>180401</v>
      </c>
      <c r="B813" s="60" t="str">
        <f>'متره ابنیه'!T4818</f>
        <v>اندود تخته ماله‌اي (قشر رويه) در يكدست، به ضخامت حدود 0/5 سانتي‌متر، روي سطوح قايم و افقي با ملات سيمان، پودر و خاك سنگ 1:1:3.</v>
      </c>
      <c r="C813" s="60" t="str">
        <f>'متره ابنیه'!U4818</f>
        <v>مترمربع</v>
      </c>
      <c r="D813" s="60">
        <f>'متره ابنیه'!V4818</f>
        <v>56900</v>
      </c>
      <c r="E813" s="94" t="e">
        <f>VLOOKUP(A813,'متره ابنیه'!A:K,9,FALSE)</f>
        <v>#N/A</v>
      </c>
      <c r="F813" s="97">
        <f t="shared" si="28"/>
        <v>0</v>
      </c>
      <c r="G813" s="98"/>
    </row>
    <row r="814" spans="1:7" ht="48" thickBot="1">
      <c r="A814" s="60">
        <f>'متره ابنیه'!P4819</f>
        <v>180402</v>
      </c>
      <c r="B814" s="60" t="str">
        <f>'متره ابنیه'!T4819</f>
        <v>اندود تخته ماله‌اي (قشر رويه) در يك دست، به ضخامت حدود 0/5 سانتي‌متر، زير سقف‌ها با ملات سيمان، پودر و خاك، سنگ 1:1:3.</v>
      </c>
      <c r="C814" s="60" t="str">
        <f>'متره ابنیه'!U4819</f>
        <v>مترمربع</v>
      </c>
      <c r="D814" s="60">
        <f>'متره ابنیه'!V4819</f>
        <v>84600</v>
      </c>
      <c r="E814" s="94" t="e">
        <f>VLOOKUP(A814,'متره ابنیه'!A:K,9,FALSE)</f>
        <v>#N/A</v>
      </c>
      <c r="F814" s="97">
        <f t="shared" si="28"/>
        <v>0</v>
      </c>
      <c r="G814" s="98"/>
    </row>
    <row r="815" spans="1:7" ht="48" thickBot="1">
      <c r="A815" s="60">
        <f>'متره ابنیه'!P4820</f>
        <v>180403</v>
      </c>
      <c r="B815" s="60" t="str">
        <f>'متره ابنیه'!T4820</f>
        <v>اضافه بها نسبت به رديف‌هاي 180401 و 180402، در صورتي كه، به جاي سيمان پرتلند از سيمان سفيد استفاده شود.</v>
      </c>
      <c r="C815" s="60" t="str">
        <f>'متره ابنیه'!U4820</f>
        <v>مترمربع</v>
      </c>
      <c r="D815" s="60">
        <f>'متره ابنیه'!V4820</f>
        <v>1430</v>
      </c>
      <c r="E815" s="94" t="e">
        <f>VLOOKUP(A815,'متره ابنیه'!A:K,9,FALSE)</f>
        <v>#N/A</v>
      </c>
      <c r="F815" s="97">
        <f t="shared" si="28"/>
        <v>0</v>
      </c>
      <c r="G815" s="98"/>
    </row>
    <row r="816" spans="1:7" ht="48" thickBot="1">
      <c r="A816" s="60">
        <f>'متره ابنیه'!P4821</f>
        <v>180404</v>
      </c>
      <c r="B816" s="60" t="str">
        <f>'متره ابنیه'!T4821</f>
        <v>اضافه بها به رديف‌هاي 180401 و180402، در صورت مصرف سيمان رنگي، به غير از سيمان سفيد.</v>
      </c>
      <c r="C816" s="60" t="str">
        <f>'متره ابنیه'!U4821</f>
        <v>مترمربع</v>
      </c>
      <c r="D816" s="60">
        <f>'متره ابنیه'!V4821</f>
        <v>1130</v>
      </c>
      <c r="E816" s="94" t="e">
        <f>VLOOKUP(A816,'متره ابنیه'!A:K,9,FALSE)</f>
        <v>#N/A</v>
      </c>
      <c r="F816" s="97">
        <f t="shared" si="28"/>
        <v>0</v>
      </c>
      <c r="G816" s="98"/>
    </row>
    <row r="817" spans="1:7" ht="63.75" thickBot="1">
      <c r="A817" s="60">
        <f>'متره ابنیه'!P4822</f>
        <v>180501</v>
      </c>
      <c r="B817" s="60" t="str">
        <f>'متره ابنیه'!T4822</f>
        <v>اندود تگرگي (قشر رويه)، در يك دست به ضخامت حدود 2 ميلي‌متر با ملات سيمان و پودر و خاك سنگ 1:1:3 براي سطوح قايم و افقي و يا زير سقف.</v>
      </c>
      <c r="C817" s="60" t="str">
        <f>'متره ابنیه'!U4822</f>
        <v>مترمربع</v>
      </c>
      <c r="D817" s="60">
        <f>'متره ابنیه'!V4822</f>
        <v>41300</v>
      </c>
      <c r="E817" s="94" t="e">
        <f>VLOOKUP(A817,'متره ابنیه'!A:K,9,FALSE)</f>
        <v>#N/A</v>
      </c>
      <c r="F817" s="97">
        <f t="shared" si="28"/>
        <v>0</v>
      </c>
      <c r="G817" s="98"/>
    </row>
    <row r="818" spans="1:7" ht="79.5" thickBot="1">
      <c r="A818" s="60">
        <f>'متره ابنیه'!P4823</f>
        <v>180502</v>
      </c>
      <c r="B818" s="60" t="str">
        <f>'متره ابنیه'!T4823</f>
        <v>اندود تگرگي (قشررويه)، در يك دست به ضخامت حدود 2 ميلي‌متر با ملات سيمان سفيد و پودر و خاك سنگ 1:1:3 براي سطوح قايم و افقي و يا زير سقف، با استفاده از مواد رنگي در صورت لزوم.</v>
      </c>
      <c r="C818" s="60" t="str">
        <f>'متره ابنیه'!U4823</f>
        <v>مترمربع</v>
      </c>
      <c r="D818" s="60">
        <f>'متره ابنیه'!V4823</f>
        <v>47300</v>
      </c>
      <c r="E818" s="94" t="e">
        <f>VLOOKUP(A818,'متره ابنیه'!A:K,9,FALSE)</f>
        <v>#N/A</v>
      </c>
      <c r="F818" s="97">
        <f t="shared" si="28"/>
        <v>0</v>
      </c>
      <c r="G818" s="98"/>
    </row>
    <row r="819" spans="1:7" ht="63.75" thickBot="1">
      <c r="A819" s="60">
        <f>'متره ابنیه'!P4824</f>
        <v>180503</v>
      </c>
      <c r="B819" s="60" t="str">
        <f>'متره ابنیه'!T4824</f>
        <v>اندود تگرگي (قشر رويه)، در يك دست به ضخامت حدود 2 ميلي‌متر با ملات سيمان رنگي (غيرازسفيد) و پودر و خاك سنگ 1:1:3 براي سطوح قايم و افقي و يا زير سقف.</v>
      </c>
      <c r="C819" s="60" t="str">
        <f>'متره ابنیه'!U4824</f>
        <v>مترمربع</v>
      </c>
      <c r="D819" s="60">
        <f>'متره ابنیه'!V4824</f>
        <v>36500</v>
      </c>
      <c r="E819" s="94" t="e">
        <f>VLOOKUP(A819,'متره ابنیه'!A:K,9,FALSE)</f>
        <v>#N/A</v>
      </c>
      <c r="F819" s="97">
        <f t="shared" si="28"/>
        <v>0</v>
      </c>
      <c r="G819" s="98"/>
    </row>
    <row r="820" spans="1:7" ht="32.25" thickBot="1">
      <c r="A820" s="60">
        <f>'متره ابنیه'!P4825</f>
        <v>180504</v>
      </c>
      <c r="B820" s="60" t="str">
        <f>'متره ابنیه'!T4825</f>
        <v>تهيه مصالح و اجراي نما سازي رزيني تركيبي از نوع روغني (آلكيدي بلند روغن).</v>
      </c>
      <c r="C820" s="60" t="str">
        <f>'متره ابنیه'!U4825</f>
        <v>مترمربع</v>
      </c>
      <c r="D820" s="60">
        <f>'متره ابنیه'!V4825</f>
        <v>65200</v>
      </c>
      <c r="E820" s="94" t="e">
        <f>VLOOKUP(A820,'متره ابنیه'!A:K,9,FALSE)</f>
        <v>#N/A</v>
      </c>
      <c r="F820" s="97">
        <f t="shared" si="28"/>
        <v>0</v>
      </c>
      <c r="G820" s="98"/>
    </row>
    <row r="821" spans="1:7" ht="48" thickBot="1">
      <c r="A821" s="60">
        <f>'متره ابنیه'!P4826</f>
        <v>180505</v>
      </c>
      <c r="B821" s="60" t="str">
        <f>'متره ابنیه'!T4826</f>
        <v>تهيه مصالح و اجراي نما سازي رزيني تركيبي از نوع امولزيوني هم‌ بسپار (كوپليمر) براي داخل ساختمان.</v>
      </c>
      <c r="C821" s="60" t="str">
        <f>'متره ابنیه'!U4826</f>
        <v>مترمربع</v>
      </c>
      <c r="D821" s="60">
        <f>'متره ابنیه'!V4826</f>
        <v>58200</v>
      </c>
      <c r="E821" s="94" t="e">
        <f>VLOOKUP(A821,'متره ابنیه'!A:K,9,FALSE)</f>
        <v>#N/A</v>
      </c>
      <c r="F821" s="97">
        <f t="shared" si="28"/>
        <v>0</v>
      </c>
      <c r="G821" s="98"/>
    </row>
    <row r="822" spans="1:7" ht="48" thickBot="1">
      <c r="A822" s="60">
        <f>'متره ابنیه'!P4827</f>
        <v>180601</v>
      </c>
      <c r="B822" s="60" t="str">
        <f>'متره ابنیه'!T4827</f>
        <v>نماسازي چكشي سطوح قايم و افقي (قشر رويه)، به ضخامت 1 تا 1/5 سانتي‌متر، با ملات موزاييك</v>
      </c>
      <c r="C822" s="60" t="str">
        <f>'متره ابنیه'!U4827</f>
        <v>مترمربع</v>
      </c>
      <c r="D822" s="60">
        <f>'متره ابنیه'!V4827</f>
        <v>353500</v>
      </c>
      <c r="E822" s="94" t="e">
        <f>VLOOKUP(A822,'متره ابنیه'!A:K,9,FALSE)</f>
        <v>#N/A</v>
      </c>
      <c r="F822" s="97">
        <f t="shared" si="28"/>
        <v>0</v>
      </c>
      <c r="G822" s="98"/>
    </row>
    <row r="823" spans="1:7" ht="48" thickBot="1">
      <c r="A823" s="60">
        <f>'متره ابنیه'!P4828</f>
        <v>180602</v>
      </c>
      <c r="B823" s="60" t="str">
        <f>'متره ابنیه'!T4828</f>
        <v>نماسازي چكشي سطوح قايم و افقي (قشر رويه) به ضخامت 1 تا 1/5 سانتي‌متر، با ملات سيمان، پودر و خاك سنگ 1:1:3.</v>
      </c>
      <c r="C823" s="60" t="str">
        <f>'متره ابنیه'!U4828</f>
        <v>مترمربع</v>
      </c>
      <c r="D823" s="60">
        <f>'متره ابنیه'!V4828</f>
        <v>351500</v>
      </c>
      <c r="E823" s="94" t="e">
        <f>VLOOKUP(A823,'متره ابنیه'!A:K,9,FALSE)</f>
        <v>#N/A</v>
      </c>
      <c r="F823" s="97">
        <f t="shared" si="28"/>
        <v>0</v>
      </c>
      <c r="G823" s="98"/>
    </row>
    <row r="824" spans="1:7" ht="79.5" thickBot="1">
      <c r="A824" s="60">
        <f>'متره ابنیه'!P4829</f>
        <v>180603</v>
      </c>
      <c r="B824" s="60" t="str">
        <f>'متره ابنیه'!T4829</f>
        <v>نما سازي موزاييكي روي سطوح قايم و افقي (قشر رويه)، به ضخامت 1 تا 1/5 سانتي‌متر با ملات موزاييك 2/5:2/5:1 همراه با شمشه‌گيري شيشه‌اي با شيشه حدود 6 ميلي‌متر و ساييدن آن.</v>
      </c>
      <c r="C824" s="60" t="str">
        <f>'متره ابنیه'!U4829</f>
        <v>مترمربع</v>
      </c>
      <c r="D824" s="60">
        <f>'متره ابنیه'!V4829</f>
        <v>453000</v>
      </c>
      <c r="E824" s="94" t="e">
        <f>VLOOKUP(A824,'متره ابنیه'!A:K,9,FALSE)</f>
        <v>#N/A</v>
      </c>
      <c r="F824" s="97">
        <f t="shared" si="28"/>
        <v>0</v>
      </c>
      <c r="G824" s="98"/>
    </row>
    <row r="825" spans="1:7" ht="79.5" thickBot="1">
      <c r="A825" s="60">
        <f>'متره ابنیه'!P4830</f>
        <v>180604</v>
      </c>
      <c r="B825" s="60" t="str">
        <f>'متره ابنیه'!T4830</f>
        <v>نما سازي موزاييكي شسته (قشر رويه) روي سطوح قايم و افقي به ضخامت 1 تا 1/5 سانتي‌متر با ملات موزاييك 2/5:2/5:1 و شمشه‌گيري شيشه‌اي با شيشه حدود 6 ميلي‌متري و شستن آن.</v>
      </c>
      <c r="C825" s="60" t="str">
        <f>'متره ابنیه'!U4830</f>
        <v>مترمربع</v>
      </c>
      <c r="D825" s="60">
        <f>'متره ابنیه'!V4830</f>
        <v>354500</v>
      </c>
      <c r="E825" s="94" t="e">
        <f>VLOOKUP(A825,'متره ابنیه'!A:K,9,FALSE)</f>
        <v>#N/A</v>
      </c>
      <c r="F825" s="97">
        <f t="shared" si="28"/>
        <v>0</v>
      </c>
      <c r="G825" s="98"/>
    </row>
    <row r="826" spans="1:7" ht="48" thickBot="1">
      <c r="A826" s="60">
        <f>'متره ابنیه'!P4831</f>
        <v>180605</v>
      </c>
      <c r="B826" s="60" t="str">
        <f>'متره ابنیه'!T4831</f>
        <v>اضافه بها به رديف‌هاي 180601 تا 180604، در صورتي كه به جاي سيمان پرتلند سيمان سفيد مصرف شود.</v>
      </c>
      <c r="C826" s="60" t="str">
        <f>'متره ابنیه'!U4831</f>
        <v>مترمربع</v>
      </c>
      <c r="D826" s="60">
        <f>'متره ابنیه'!V4831</f>
        <v>4000</v>
      </c>
      <c r="E826" s="94" t="e">
        <f>VLOOKUP(A826,'متره ابنیه'!A:K,9,FALSE)</f>
        <v>#N/A</v>
      </c>
      <c r="F826" s="97">
        <f t="shared" si="28"/>
        <v>0</v>
      </c>
      <c r="G826" s="98"/>
    </row>
    <row r="827" spans="1:7" ht="48" thickBot="1">
      <c r="A827" s="60">
        <f>'متره ابنیه'!P4832</f>
        <v>180606</v>
      </c>
      <c r="B827" s="60" t="str">
        <f>'متره ابنیه'!T4832</f>
        <v>اضافه بها به رديف‌هاي 180601 تا 180604، در صورت مصرف سيمان رنگي به غير از سيمان سفيد.</v>
      </c>
      <c r="C827" s="60" t="str">
        <f>'متره ابنیه'!U4832</f>
        <v>مترمربع</v>
      </c>
      <c r="D827" s="60">
        <f>'متره ابنیه'!V4832</f>
        <v>3260</v>
      </c>
      <c r="E827" s="94" t="e">
        <f>VLOOKUP(A827,'متره ابنیه'!A:K,9,FALSE)</f>
        <v>#N/A</v>
      </c>
      <c r="F827" s="97">
        <f t="shared" si="28"/>
        <v>0</v>
      </c>
      <c r="G827" s="98"/>
    </row>
    <row r="828" spans="1:7" ht="48" thickBot="1">
      <c r="A828" s="60">
        <f>'متره ابنیه'!P4833</f>
        <v>180607</v>
      </c>
      <c r="B828" s="60" t="str">
        <f>'متره ابنیه'!T4833</f>
        <v>كف سازي موزاييكي (قشررويه)، به ضخامت 1 تا 1/5 سانتي‌متر، با ملات موزاييكي 2‌:1/5:1 و ساييدن آن.</v>
      </c>
      <c r="C828" s="60" t="str">
        <f>'متره ابنیه'!U4833</f>
        <v>مترمربع</v>
      </c>
      <c r="D828" s="60">
        <f>'متره ابنیه'!V4833</f>
        <v>114000</v>
      </c>
      <c r="E828" s="94" t="e">
        <f>VLOOKUP(A828,'متره ابنیه'!A:K,9,FALSE)</f>
        <v>#N/A</v>
      </c>
      <c r="F828" s="97">
        <f t="shared" si="28"/>
        <v>0</v>
      </c>
      <c r="G828" s="98"/>
    </row>
    <row r="829" spans="1:7" ht="63.75" thickBot="1">
      <c r="A829" s="60">
        <f>'متره ابنیه'!P4834</f>
        <v>180701</v>
      </c>
      <c r="B829" s="60" t="str">
        <f>'متره ابنیه'!T4834</f>
        <v>تهيه مصالح و ساختن در پوش روي ديوار (يک طرفه يا دو طرفه)، کف پنجره (داخل يا خارج)، با تعبيه آب چكان، درز انبساط و قالب‌بندي، با ملات ماسه سيمان 1:6.</v>
      </c>
      <c r="C829" s="60" t="str">
        <f>'متره ابنیه'!U4834</f>
        <v>مترمکعب</v>
      </c>
      <c r="D829" s="60">
        <f>'متره ابنیه'!V4834</f>
        <v>5115000</v>
      </c>
      <c r="E829" s="94" t="e">
        <f>VLOOKUP(A829,'متره ابنیه'!A:K,9,FALSE)</f>
        <v>#N/A</v>
      </c>
      <c r="F829" s="97">
        <f t="shared" si="28"/>
        <v>0</v>
      </c>
      <c r="G829" s="98"/>
    </row>
    <row r="830" spans="1:7" ht="63.75" thickBot="1">
      <c r="A830" s="60">
        <f>'متره ابنیه'!P4835</f>
        <v>180704</v>
      </c>
      <c r="B830" s="60" t="str">
        <f>'متره ابنیه'!T4835</f>
        <v>تهيه مصالح و ساختن سايه‌بان بتني بالاي پنجره به عيار250 كيلو سيمان در متر مكعب، با تعبيه آب چكان و قالب‌بندي، به طور كامل (ميل گرد مصرفي از رديف مربوط پرداخت مي‌شود).</v>
      </c>
      <c r="C830" s="60" t="str">
        <f>'متره ابنیه'!U4835</f>
        <v>مترمکعب</v>
      </c>
      <c r="D830" s="60">
        <f>'متره ابنیه'!V4835</f>
        <v>7666000</v>
      </c>
      <c r="E830" s="94" t="e">
        <f>VLOOKUP(A830,'متره ابنیه'!A:K,9,FALSE)</f>
        <v>#N/A</v>
      </c>
      <c r="F830" s="97">
        <f t="shared" si="28"/>
        <v>0</v>
      </c>
      <c r="G830" s="98"/>
    </row>
    <row r="831" spans="1:7" ht="24" thickBot="1">
      <c r="A831" s="60">
        <f>'متره ابنیه'!P4836</f>
        <v>180801</v>
      </c>
      <c r="B831" s="60" t="str">
        <f>'متره ابنیه'!T4836</f>
        <v>بند كشي توپر نماي آجري با ملات گچ و خاك.</v>
      </c>
      <c r="C831" s="60" t="str">
        <f>'متره ابنیه'!U4836</f>
        <v>مترمربع</v>
      </c>
      <c r="D831" s="60">
        <f>'متره ابنیه'!V4836</f>
        <v>55500</v>
      </c>
      <c r="E831" s="94" t="e">
        <f>VLOOKUP(A831,'متره ابنیه'!A:K,9,FALSE)</f>
        <v>#N/A</v>
      </c>
      <c r="F831" s="97">
        <f t="shared" si="28"/>
        <v>0</v>
      </c>
      <c r="G831" s="98"/>
    </row>
    <row r="832" spans="1:7" ht="32.25" thickBot="1">
      <c r="A832" s="60">
        <f>'متره ابنیه'!P4837</f>
        <v>180802</v>
      </c>
      <c r="B832" s="60" t="str">
        <f>'متره ابنیه'!T4837</f>
        <v>بند كشي تو خالي نماي آجري با ملات گچ و خاك.</v>
      </c>
      <c r="C832" s="60" t="str">
        <f>'متره ابنیه'!U4837</f>
        <v>مترمربع</v>
      </c>
      <c r="D832" s="60">
        <f>'متره ابنیه'!V4837</f>
        <v>51200</v>
      </c>
      <c r="E832" s="94" t="e">
        <f>VLOOKUP(A832,'متره ابنیه'!A:K,9,FALSE)</f>
        <v>#N/A</v>
      </c>
      <c r="F832" s="97">
        <f t="shared" si="28"/>
        <v>0</v>
      </c>
      <c r="G832" s="98"/>
    </row>
    <row r="833" spans="1:7" ht="32.25" thickBot="1">
      <c r="A833" s="60">
        <f>'متره ابنیه'!P4838</f>
        <v>180803</v>
      </c>
      <c r="B833" s="60" t="str">
        <f>'متره ابنیه'!T4838</f>
        <v>بند كشي توپر نماي آجري با ملات ماسه سيمان 1:4.</v>
      </c>
      <c r="C833" s="60" t="str">
        <f>'متره ابنیه'!U4838</f>
        <v>مترمربع</v>
      </c>
      <c r="D833" s="60">
        <f>'متره ابنیه'!V4838</f>
        <v>55700</v>
      </c>
      <c r="E833" s="94" t="e">
        <f>VLOOKUP(A833,'متره ابنیه'!A:K,9,FALSE)</f>
        <v>#N/A</v>
      </c>
      <c r="F833" s="97">
        <f t="shared" si="28"/>
        <v>0</v>
      </c>
      <c r="G833" s="98"/>
    </row>
    <row r="834" spans="1:7" ht="32.25" thickBot="1">
      <c r="A834" s="60">
        <f>'متره ابنیه'!P4839</f>
        <v>180804</v>
      </c>
      <c r="B834" s="60" t="str">
        <f>'متره ابنیه'!T4839</f>
        <v>بند كشي توخالي نماي آجري با ملات ماسه سيمان 1:4.</v>
      </c>
      <c r="C834" s="60" t="str">
        <f>'متره ابنیه'!U4839</f>
        <v>مترمربع</v>
      </c>
      <c r="D834" s="60">
        <f>'متره ابنیه'!V4839</f>
        <v>48200</v>
      </c>
      <c r="E834" s="94" t="e">
        <f>VLOOKUP(A834,'متره ابنیه'!A:K,9,FALSE)</f>
        <v>#N/A</v>
      </c>
      <c r="F834" s="97">
        <f t="shared" si="28"/>
        <v>0</v>
      </c>
      <c r="G834" s="98"/>
    </row>
    <row r="835" spans="1:7" ht="32.25" thickBot="1">
      <c r="A835" s="60">
        <f>'متره ابنیه'!P4840</f>
        <v>180805</v>
      </c>
      <c r="B835" s="60" t="str">
        <f>'متره ابنیه'!T4840</f>
        <v>بند كشي نماي بلوك سيماني با ملات ماسه سيمان 1:4.</v>
      </c>
      <c r="C835" s="60" t="str">
        <f>'متره ابنیه'!U4840</f>
        <v>مترمربع</v>
      </c>
      <c r="D835" s="60">
        <f>'متره ابنیه'!V4840</f>
        <v>31500</v>
      </c>
      <c r="E835" s="94" t="e">
        <f>VLOOKUP(A835,'متره ابنیه'!A:K,9,FALSE)</f>
        <v>#N/A</v>
      </c>
      <c r="F835" s="97">
        <f t="shared" si="28"/>
        <v>0</v>
      </c>
      <c r="G835" s="98"/>
    </row>
    <row r="836" spans="1:7" ht="32.25" thickBot="1">
      <c r="A836" s="60">
        <f>'متره ابنیه'!P4841</f>
        <v>180806</v>
      </c>
      <c r="B836" s="60" t="str">
        <f>'متره ابنیه'!T4841</f>
        <v>بند كشي نماي سنگي باسنگ لاشه و ملات ماسه سيمان 1:4.</v>
      </c>
      <c r="C836" s="60" t="str">
        <f>'متره ابنیه'!U4841</f>
        <v>مترمربع</v>
      </c>
      <c r="D836" s="60">
        <f>'متره ابنیه'!V4841</f>
        <v>55900</v>
      </c>
      <c r="E836" s="94" t="e">
        <f>VLOOKUP(A836,'متره ابنیه'!A:K,9,FALSE)</f>
        <v>#N/A</v>
      </c>
      <c r="F836" s="97">
        <f t="shared" si="28"/>
        <v>0</v>
      </c>
      <c r="G836" s="98"/>
    </row>
    <row r="837" spans="1:7" ht="48" thickBot="1">
      <c r="A837" s="60">
        <f>'متره ابنیه'!P4842</f>
        <v>180807</v>
      </c>
      <c r="B837" s="60" t="str">
        <f>'متره ابنیه'!T4842</f>
        <v>بندكشي نماي سنگي با سنگ لاشه موزاييك، به صورت درز شده يا بادبر و يا مشابه آن و ملات ماسه سيمان 1:4.</v>
      </c>
      <c r="C837" s="60" t="str">
        <f>'متره ابنیه'!U4842</f>
        <v>مترمربع</v>
      </c>
      <c r="D837" s="60">
        <f>'متره ابنیه'!V4842</f>
        <v>32700</v>
      </c>
      <c r="E837" s="94" t="e">
        <f>VLOOKUP(A837,'متره ابنیه'!A:K,9,FALSE)</f>
        <v>#N/A</v>
      </c>
      <c r="F837" s="97">
        <f t="shared" si="28"/>
        <v>0</v>
      </c>
      <c r="G837" s="98"/>
    </row>
    <row r="838" spans="1:7" ht="48" thickBot="1">
      <c r="A838" s="60">
        <f>'متره ابنیه'!P4843</f>
        <v>180808</v>
      </c>
      <c r="B838" s="60" t="str">
        <f>'متره ابنیه'!T4843</f>
        <v>بند كشي نماي سنگي با سنگ پلاك و ملات ماسه سيمان 1:4، در صورتي كه ضخامت بند 6 ميلي‌متر و بيشتر باشد.</v>
      </c>
      <c r="C838" s="60" t="str">
        <f>'متره ابنیه'!U4843</f>
        <v>مترمربع</v>
      </c>
      <c r="D838" s="60">
        <f>'متره ابنیه'!V4843</f>
        <v>40100</v>
      </c>
      <c r="E838" s="94" t="e">
        <f>VLOOKUP(A838,'متره ابنیه'!A:K,9,FALSE)</f>
        <v>#N/A</v>
      </c>
      <c r="F838" s="97">
        <f t="shared" si="28"/>
        <v>0</v>
      </c>
      <c r="G838" s="98"/>
    </row>
    <row r="839" spans="1:7" ht="79.5" thickBot="1">
      <c r="A839" s="60">
        <f>'متره ابنیه'!P4844</f>
        <v>180901</v>
      </c>
      <c r="B839" s="60" t="str">
        <f>'متره ابنیه'!T4844</f>
        <v>تهيه و نصب صفحات گچي به ضخامت 12 ميلي‌متر به صورت دو جداره و از دو طرف روي پانل ديواري از جنس فولاد گالوانيزه سرد نورد شده سبک با بطانه به انضمام تمام وسايل نصب و نوار مربوط.</v>
      </c>
      <c r="C839" s="60" t="str">
        <f>'متره ابنیه'!U4844</f>
        <v>مترمربع</v>
      </c>
      <c r="D839" s="60">
        <f>'متره ابنیه'!V4844</f>
        <v>372500</v>
      </c>
      <c r="E839" s="94" t="e">
        <f>VLOOKUP(A839,'متره ابنیه'!A:K,9,FALSE)</f>
        <v>#N/A</v>
      </c>
      <c r="F839" s="97">
        <f t="shared" si="28"/>
        <v>0</v>
      </c>
      <c r="G839" s="98"/>
    </row>
    <row r="840" spans="1:7" ht="32.25" thickBot="1">
      <c r="A840" s="60">
        <f>'متره ابنیه'!P4845</f>
        <v>180902</v>
      </c>
      <c r="B840" s="60" t="str">
        <f>'متره ابنیه'!T4845</f>
        <v>تهيه و نصب سقف گچي بدون ملات با بطانه و تمام وسايل نصب و نوار مربوط.</v>
      </c>
      <c r="C840" s="60" t="str">
        <f>'متره ابنیه'!U4845</f>
        <v>مترمربع</v>
      </c>
      <c r="D840" s="60">
        <f>'متره ابنیه'!V4845</f>
        <v>285000</v>
      </c>
      <c r="E840" s="94" t="e">
        <f>VLOOKUP(A840,'متره ابنیه'!A:K,9,FALSE)</f>
        <v>#N/A</v>
      </c>
      <c r="F840" s="97">
        <f t="shared" si="28"/>
        <v>0</v>
      </c>
      <c r="G840" s="98"/>
    </row>
    <row r="841" spans="1:7" ht="48" thickBot="1">
      <c r="A841" s="60">
        <f>'متره ابنیه'!P4846</f>
        <v>180903</v>
      </c>
      <c r="B841" s="60" t="str">
        <f>'متره ابنیه'!T4846</f>
        <v>اضافه بها به رديف‌هاي 180901 و 180902 چنانچه صفحات گچي از نوع مقاوم در مقابل رطوبت باشد.</v>
      </c>
      <c r="C841" s="60" t="str">
        <f>'متره ابنیه'!U4846</f>
        <v>مترمربع</v>
      </c>
      <c r="D841" s="60">
        <f>'متره ابنیه'!V4846</f>
        <v>121000</v>
      </c>
      <c r="E841" s="94" t="e">
        <f>VLOOKUP(A841,'متره ابنیه'!A:K,9,FALSE)</f>
        <v>#N/A</v>
      </c>
      <c r="F841" s="97">
        <f t="shared" si="28"/>
        <v>0</v>
      </c>
      <c r="G841" s="98"/>
    </row>
    <row r="842" spans="1:7" ht="48" thickBot="1">
      <c r="A842" s="60">
        <f>'متره ابنیه'!P4847</f>
        <v>180904</v>
      </c>
      <c r="B842" s="60" t="str">
        <f>'متره ابنیه'!T4847</f>
        <v>دستمزد تعبيه و جاسازي محل چهارچوب، پنجره و دريچه در ديوارهاي با صفحات گچي (dry wall).</v>
      </c>
      <c r="C842" s="60" t="str">
        <f>'متره ابنیه'!U4847</f>
        <v>مترمربع</v>
      </c>
      <c r="D842" s="60">
        <f>'متره ابنیه'!V4847</f>
        <v>125000</v>
      </c>
      <c r="E842" s="94" t="e">
        <f>VLOOKUP(A842,'متره ابنیه'!A:K,9,FALSE)</f>
        <v>#N/A</v>
      </c>
      <c r="F842" s="97">
        <f t="shared" si="28"/>
        <v>0</v>
      </c>
      <c r="G842" s="98"/>
    </row>
    <row r="843" spans="1:7" ht="48" thickBot="1">
      <c r="A843" s="60">
        <f>'متره ابنیه'!P4850</f>
        <v>181001</v>
      </c>
      <c r="B843" s="60" t="str">
        <f>'متره ابنیه'!T4850</f>
        <v>آماده سازي، تهيه مصالح و اجراي نازک‌کاري رويه با پوشش سلولزي به ضخامت 2 تا 3 ميلي‌متر، به هر رنگ در سطوح قائم و افقي.</v>
      </c>
      <c r="C843" s="60" t="str">
        <f>'متره ابنیه'!U4850</f>
        <v>مترمربع</v>
      </c>
      <c r="D843" s="60">
        <f>'متره ابنیه'!V4850</f>
        <v>54200</v>
      </c>
      <c r="E843" s="94" t="e">
        <f>VLOOKUP(A843,'متره ابنیه'!A:K,9,FALSE)</f>
        <v>#N/A</v>
      </c>
      <c r="F843" s="97">
        <f t="shared" si="28"/>
        <v>0</v>
      </c>
      <c r="G843" s="98"/>
    </row>
    <row r="844" spans="1:7" ht="48" thickBot="1">
      <c r="A844" s="60">
        <f>'متره ابنیه'!P4851</f>
        <v>181002</v>
      </c>
      <c r="B844" s="60" t="str">
        <f>'متره ابنیه'!T4851</f>
        <v>اضافه بها به رديف 181001، در صورت استفاده از پوشش‌هاي سلولزي مرکب با الياف مصنوعي پروپيلن.</v>
      </c>
      <c r="C844" s="60" t="str">
        <f>'متره ابنیه'!U4851</f>
        <v>مترمربع</v>
      </c>
      <c r="D844" s="60">
        <f>'متره ابنیه'!V4851</f>
        <v>6470</v>
      </c>
      <c r="E844" s="94" t="e">
        <f>VLOOKUP(A844,'متره ابنیه'!A:K,9,FALSE)</f>
        <v>#N/A</v>
      </c>
      <c r="F844" s="97">
        <f t="shared" si="28"/>
        <v>0</v>
      </c>
      <c r="G844" s="98"/>
    </row>
    <row r="845" spans="1:7" ht="32.25" thickBot="1">
      <c r="A845" s="60">
        <f>'متره ابنیه'!P4852</f>
        <v>181003</v>
      </c>
      <c r="B845" s="60" t="str">
        <f>'متره ابنیه'!T4852</f>
        <v>اضافه بها به رديف 181001، در صورت استفاده از پوشش‌هاي سلولزي مرکب با ميکا.</v>
      </c>
      <c r="C845" s="60" t="str">
        <f>'متره ابنیه'!U4852</f>
        <v>مترمربع</v>
      </c>
      <c r="D845" s="60">
        <f>'متره ابنیه'!V4852</f>
        <v>3230</v>
      </c>
      <c r="E845" s="94" t="e">
        <f>VLOOKUP(A845,'متره ابنیه'!A:K,9,FALSE)</f>
        <v>#N/A</v>
      </c>
      <c r="F845" s="97">
        <f t="shared" si="28"/>
        <v>0</v>
      </c>
      <c r="G845" s="98"/>
    </row>
    <row r="846" spans="1:7" ht="47.25">
      <c r="A846" s="60">
        <f>'متره ابنیه'!P4853</f>
        <v>181101</v>
      </c>
      <c r="B846" s="60" t="str">
        <f>'متره ابنیه'!T4853</f>
        <v>تهيه و نصب نماي پيش‌ساخته با سيمان الياف‌دار، با ضخامت 8 تا 12 ميلي‌متر، با هر رنگ و سطح صاف.</v>
      </c>
      <c r="C846" s="60" t="str">
        <f>'متره ابنیه'!U4853</f>
        <v>مترمربع</v>
      </c>
      <c r="D846" s="60">
        <f>'متره ابنیه'!V4853</f>
        <v>0</v>
      </c>
      <c r="E846" s="105" t="e">
        <f>VLOOKUP(A846,'متره ابنیه'!A:K,9,FALSE)</f>
        <v>#N/A</v>
      </c>
      <c r="F846" s="97">
        <f t="shared" si="28"/>
        <v>0</v>
      </c>
      <c r="G846" s="98"/>
    </row>
    <row r="847" spans="1:7" ht="47.25">
      <c r="A847" s="60">
        <f>'متره ابنیه'!P4854</f>
        <v>181102</v>
      </c>
      <c r="B847" s="60" t="str">
        <f>'متره ابنیه'!T4854</f>
        <v>تهيه و نصب نماي پيش‌ساخته با سيمان الياف‌دار، با ضخامت 8 تا 12 ميلي‌متر، با هر رنگ و سطح برجسته.</v>
      </c>
      <c r="C847" s="60" t="str">
        <f>'متره ابنیه'!U4854</f>
        <v>مترمربع</v>
      </c>
      <c r="D847" s="60">
        <f>'متره ابنیه'!V4854</f>
        <v>0</v>
      </c>
      <c r="E847" s="107" t="e">
        <f>VLOOKUP(A847,'متره ابنیه'!A:K,9,FALSE)</f>
        <v>#N/A</v>
      </c>
      <c r="F847" s="97">
        <f t="shared" si="28"/>
        <v>0</v>
      </c>
      <c r="G847" s="111"/>
    </row>
    <row r="848" spans="1:7">
      <c r="A848" s="60" t="str">
        <f>'متره ابنیه'!P4855</f>
        <v>181103</v>
      </c>
      <c r="B848" s="60" t="str">
        <f>'متره ابنیه'!T4855</f>
        <v>اندود</v>
      </c>
      <c r="C848" s="60" t="str">
        <f>'متره ابنیه'!U4855</f>
        <v>مترمربع</v>
      </c>
      <c r="D848" s="60">
        <f>'متره ابنیه'!V4855</f>
        <v>10000</v>
      </c>
      <c r="E848" s="107" t="e">
        <f>VLOOKUP(A848,'متره ابنیه'!A:K,9,FALSE)</f>
        <v>#N/A</v>
      </c>
      <c r="F848" s="97">
        <f t="shared" si="28"/>
        <v>0</v>
      </c>
      <c r="G848" s="97" t="s">
        <v>511</v>
      </c>
    </row>
    <row r="849" spans="1:7">
      <c r="A849" s="60" t="str">
        <f>'متره ابنیه'!P4856</f>
        <v>181104</v>
      </c>
      <c r="B849" s="60" t="str">
        <f>'متره ابنیه'!T4856</f>
        <v>اندود 1</v>
      </c>
      <c r="C849" s="60" t="str">
        <f>'متره ابنیه'!U4856</f>
        <v>مترمربع</v>
      </c>
      <c r="D849" s="60">
        <f>'متره ابنیه'!V4856</f>
        <v>10001</v>
      </c>
      <c r="E849" s="107" t="e">
        <f>VLOOKUP(A849,'متره ابنیه'!A:K,9,FALSE)</f>
        <v>#N/A</v>
      </c>
      <c r="F849" s="97">
        <f t="shared" si="28"/>
        <v>0</v>
      </c>
      <c r="G849" s="97" t="s">
        <v>511</v>
      </c>
    </row>
    <row r="850" spans="1:7" ht="24" thickBot="1">
      <c r="A850" s="60" t="str">
        <f>'متره ابنیه'!P4857</f>
        <v>181105</v>
      </c>
      <c r="B850" s="60" t="str">
        <f>'متره ابنیه'!T4857</f>
        <v>اندود 2</v>
      </c>
      <c r="C850" s="60" t="str">
        <f>'متره ابنیه'!U4857</f>
        <v>مترمربع</v>
      </c>
      <c r="D850" s="60">
        <f>'متره ابنیه'!V4857</f>
        <v>10002</v>
      </c>
      <c r="E850" s="107">
        <f>VLOOKUP(A850,'متره ابنیه'!A:K,9,FALSE)</f>
        <v>1</v>
      </c>
      <c r="F850" s="97">
        <f t="shared" si="28"/>
        <v>10002</v>
      </c>
      <c r="G850" s="97" t="s">
        <v>511</v>
      </c>
    </row>
    <row r="851" spans="1:7" s="27" customFormat="1" ht="38.25" customHeight="1" thickBot="1">
      <c r="A851" s="677" t="s">
        <v>659</v>
      </c>
      <c r="B851" s="678"/>
      <c r="C851" s="678"/>
      <c r="D851" s="678"/>
      <c r="E851" s="679"/>
      <c r="F851" s="115">
        <f>SUM(F786:F847)</f>
        <v>1089000</v>
      </c>
      <c r="G851" s="108" t="s">
        <v>77</v>
      </c>
    </row>
    <row r="852" spans="1:7" s="27" customFormat="1" ht="38.25" customHeight="1" thickBot="1">
      <c r="A852" s="677" t="s">
        <v>660</v>
      </c>
      <c r="B852" s="678"/>
      <c r="C852" s="678"/>
      <c r="D852" s="678"/>
      <c r="E852" s="679"/>
      <c r="F852" s="101">
        <f>SUM(F848:F850)</f>
        <v>10002</v>
      </c>
      <c r="G852" s="102" t="s">
        <v>77</v>
      </c>
    </row>
    <row r="853" spans="1:7" s="26" customFormat="1" ht="37.5" customHeight="1" thickBot="1">
      <c r="A853" s="680" t="s">
        <v>58</v>
      </c>
      <c r="B853" s="681"/>
      <c r="C853" s="681"/>
      <c r="D853" s="681"/>
      <c r="E853" s="681"/>
      <c r="F853" s="682"/>
      <c r="G853" s="683"/>
    </row>
    <row r="854" spans="1:7" ht="47.25" customHeight="1" thickBot="1">
      <c r="A854" s="60" t="str">
        <f>'متره ابنیه'!P4858</f>
        <v>190101</v>
      </c>
      <c r="B854" s="60" t="str">
        <f>'متره ابنیه'!T4858</f>
        <v>تهيه و نصب چهارچوب در، از چوب داخلي به ابعاد اسمي 7×16 سانتي‌متر يا مقطع معادل آن، با تمام مشتي‌هاي پيش بيني شده و زهوار لازم براي كتيبه.</v>
      </c>
      <c r="C854" s="60" t="str">
        <f>'متره ابنیه'!U4858</f>
        <v>مترطول</v>
      </c>
      <c r="D854" s="60">
        <f>'متره ابنیه'!V4858</f>
        <v>240000</v>
      </c>
      <c r="E854" s="94">
        <f>VLOOKUP(A854,'متره ابنیه'!A:K,9,FALSE)</f>
        <v>180</v>
      </c>
      <c r="F854" s="97">
        <f t="shared" si="28"/>
        <v>43200000</v>
      </c>
      <c r="G854" s="98"/>
    </row>
    <row r="855" spans="1:7" ht="63.75" thickBot="1">
      <c r="A855" s="60">
        <f>'متره ابنیه'!P4859</f>
        <v>190102</v>
      </c>
      <c r="B855" s="60" t="str">
        <f>'متره ابنیه'!T4859</f>
        <v>تهيه و نصب چهارچوب در، از چوب نراد خارجي به ابعاد اسمي 7×16 سانتي‌متر يا مقطع معادل آن، با تمام مشتي‌هاي پيش بيني شده و زهوار لازم براي كتيبه.</v>
      </c>
      <c r="C855" s="60" t="str">
        <f>'متره ابنیه'!U4859</f>
        <v>مترطول</v>
      </c>
      <c r="D855" s="60">
        <f>'متره ابنیه'!V4859</f>
        <v>271000</v>
      </c>
      <c r="E855" s="94" t="e">
        <f>VLOOKUP(A855,'متره ابنیه'!A:K,9,FALSE)</f>
        <v>#N/A</v>
      </c>
      <c r="F855" s="97">
        <f t="shared" si="28"/>
        <v>0</v>
      </c>
      <c r="G855" s="98"/>
    </row>
    <row r="856" spans="1:7" ht="63.75" thickBot="1">
      <c r="A856" s="60">
        <f>'متره ابنیه'!P4860</f>
        <v>190103</v>
      </c>
      <c r="B856" s="60" t="str">
        <f>'متره ابنیه'!T4860</f>
        <v>تهيه و نصب چهارچوب در، از چوب داخلي به ابعاد اسمي 6×12 سانتي‌متر يا مقطع معادل آن، با تمام مشتي‌هاي پيش بيني شده و زهوار لازم براي كتيبه.</v>
      </c>
      <c r="C856" s="60" t="str">
        <f>'متره ابنیه'!U4860</f>
        <v>مترطول</v>
      </c>
      <c r="D856" s="60">
        <f>'متره ابنیه'!V4860</f>
        <v>182500</v>
      </c>
      <c r="E856" s="94" t="e">
        <f>VLOOKUP(A856,'متره ابنیه'!A:K,9,FALSE)</f>
        <v>#N/A</v>
      </c>
      <c r="F856" s="97">
        <f t="shared" si="28"/>
        <v>0</v>
      </c>
      <c r="G856" s="98"/>
    </row>
    <row r="857" spans="1:7" ht="63.75" thickBot="1">
      <c r="A857" s="60">
        <f>'متره ابنیه'!P4861</f>
        <v>190104</v>
      </c>
      <c r="B857" s="60" t="str">
        <f>'متره ابنیه'!T4861</f>
        <v>تهيه و نصب چهارچوب در، از چوب نراد خارجي به ابعاد اسمي 6×12 سانتي‌متر يا مقطع معادل آن، با تمام مشتي‌هاي پيش بيني شده و زهوار لازم براي كتيبه.</v>
      </c>
      <c r="C857" s="60" t="str">
        <f>'متره ابنیه'!U4861</f>
        <v>مترطول</v>
      </c>
      <c r="D857" s="60">
        <f>'متره ابنیه'!V4861</f>
        <v>199000</v>
      </c>
      <c r="E857" s="94" t="e">
        <f>VLOOKUP(A857,'متره ابنیه'!A:K,9,FALSE)</f>
        <v>#N/A</v>
      </c>
      <c r="F857" s="97">
        <f t="shared" ref="F857:F920" si="29">IF(ISNA(E857*D857),0,ROUND((E857*D857),0))</f>
        <v>0</v>
      </c>
      <c r="G857" s="98"/>
    </row>
    <row r="858" spans="1:7" ht="79.5" thickBot="1">
      <c r="A858" s="60">
        <f>'متره ابنیه'!P4862</f>
        <v>190201</v>
      </c>
      <c r="B858" s="60" t="str">
        <f>'متره ابنیه'!T4862</f>
        <v>تهيه و ساخت كلاف در چوبي به ابعاد 6×8/3 سانتي‌متر يا مقطع معادل آن، با چوب داخلي، همراه با دو قيد چوبي به ابعاد 6×8/3 سانتي‌متر يا مقطع معادل آن، به طول 20 سانتي‌متر براي نصب قفل.</v>
      </c>
      <c r="C858" s="60" t="str">
        <f>'متره ابنیه'!U4862</f>
        <v>مترمربع</v>
      </c>
      <c r="D858" s="60">
        <f>'متره ابنیه'!V4862</f>
        <v>169500</v>
      </c>
      <c r="E858" s="94" t="e">
        <f>VLOOKUP(A858,'متره ابنیه'!A:K,9,FALSE)</f>
        <v>#N/A</v>
      </c>
      <c r="F858" s="97">
        <f t="shared" si="29"/>
        <v>0</v>
      </c>
      <c r="G858" s="98"/>
    </row>
    <row r="859" spans="1:7" ht="79.5" thickBot="1">
      <c r="A859" s="60">
        <f>'متره ابنیه'!P4863</f>
        <v>190202</v>
      </c>
      <c r="B859" s="60" t="str">
        <f>'متره ابنیه'!T4863</f>
        <v>تهيه و ساخت كلاف در چوبي به ابعاد 6×8/3 سانتي‌متر يا مقطع معادل آن، با چوب نراد خارجي، همراه با دو قيد چوبي به ابعاد 6×8/3 سانتي‌متر يا مقطع معادل آن، به طول 20 سانتي‌متر براي نصب قفل.</v>
      </c>
      <c r="C859" s="60" t="str">
        <f>'متره ابنیه'!U4863</f>
        <v>مترمربع</v>
      </c>
      <c r="D859" s="60">
        <f>'متره ابنیه'!V4863</f>
        <v>176000</v>
      </c>
      <c r="E859" s="94" t="e">
        <f>VLOOKUP(A859,'متره ابنیه'!A:K,9,FALSE)</f>
        <v>#N/A</v>
      </c>
      <c r="F859" s="97">
        <f t="shared" si="29"/>
        <v>0</v>
      </c>
      <c r="G859" s="98"/>
    </row>
    <row r="860" spans="1:7" ht="48" thickBot="1">
      <c r="A860" s="60">
        <f>'متره ابنیه'!P4864</f>
        <v>190301</v>
      </c>
      <c r="B860" s="60" t="str">
        <f>'متره ابنیه'!T4864</f>
        <v>تهيه، ساخت و جاگذاري شبكه به ابعاد 7×7 سانتي‌متر داخل كلاف چوبي در، از فيبر به ضخامت حدود 3 ميلي‌متر.</v>
      </c>
      <c r="C860" s="60" t="str">
        <f>'متره ابنیه'!U4864</f>
        <v>مترمربع</v>
      </c>
      <c r="D860" s="60">
        <f>'متره ابنیه'!V4864</f>
        <v>64100</v>
      </c>
      <c r="E860" s="94" t="e">
        <f>VLOOKUP(A860,'متره ابنیه'!A:K,9,FALSE)</f>
        <v>#N/A</v>
      </c>
      <c r="F860" s="97">
        <f t="shared" si="29"/>
        <v>0</v>
      </c>
      <c r="G860" s="98"/>
    </row>
    <row r="861" spans="1:7" ht="48" thickBot="1">
      <c r="A861" s="60">
        <f>'متره ابنیه'!P4865</f>
        <v>190302</v>
      </c>
      <c r="B861" s="60" t="str">
        <f>'متره ابنیه'!T4865</f>
        <v>تهيه، ساخت و جا گذاري شبكه به ابعاد 7×7سانتي‌متر داخل كلاف چوبي در، از سه لايي داخلي به ضخامت حدود 4 ميلي‌متر.</v>
      </c>
      <c r="C861" s="60" t="str">
        <f>'متره ابنیه'!U4865</f>
        <v>مترمربع</v>
      </c>
      <c r="D861" s="60">
        <f>'متره ابنیه'!V4865</f>
        <v>173500</v>
      </c>
      <c r="E861" s="94" t="e">
        <f>VLOOKUP(A861,'متره ابنیه'!A:K,9,FALSE)</f>
        <v>#N/A</v>
      </c>
      <c r="F861" s="97">
        <f t="shared" si="29"/>
        <v>0</v>
      </c>
      <c r="G861" s="98"/>
    </row>
    <row r="862" spans="1:7" ht="48" thickBot="1">
      <c r="A862" s="60">
        <f>'متره ابنیه'!P4866</f>
        <v>190303</v>
      </c>
      <c r="B862" s="60" t="str">
        <f>'متره ابنیه'!T4866</f>
        <v>تهيه، ساخت و جا گذاري شبكه به ابعاد 7×7 سانتي‌متر داخل كلاف چوبي در، از چوب داخلي به ضخامت 6 ميلي‌متر.</v>
      </c>
      <c r="C862" s="60" t="str">
        <f>'متره ابنیه'!U4866</f>
        <v>مترمربع</v>
      </c>
      <c r="D862" s="60">
        <f>'متره ابنیه'!V4866</f>
        <v>187500</v>
      </c>
      <c r="E862" s="94" t="e">
        <f>VLOOKUP(A862,'متره ابنیه'!A:K,9,FALSE)</f>
        <v>#N/A</v>
      </c>
      <c r="F862" s="97">
        <f t="shared" si="29"/>
        <v>0</v>
      </c>
      <c r="G862" s="98"/>
    </row>
    <row r="863" spans="1:7" ht="48" thickBot="1">
      <c r="A863" s="60">
        <f>'متره ابنیه'!P4867</f>
        <v>190304</v>
      </c>
      <c r="B863" s="60" t="str">
        <f>'متره ابنیه'!T4867</f>
        <v>تهيه، ساخت و جا گذاري شبكه به ابعاد 7×7 سانتي‌متر داخل كلاف چوبي در، از چوب نراد خارجي به ضخامت 6 ميلي‌متر.</v>
      </c>
      <c r="C863" s="60" t="str">
        <f>'متره ابنیه'!U4867</f>
        <v>مترمربع</v>
      </c>
      <c r="D863" s="60">
        <f>'متره ابنیه'!V4867</f>
        <v>168500</v>
      </c>
      <c r="E863" s="94" t="e">
        <f>VLOOKUP(A863,'متره ابنیه'!A:K,9,FALSE)</f>
        <v>#N/A</v>
      </c>
      <c r="F863" s="97">
        <f t="shared" si="29"/>
        <v>0</v>
      </c>
      <c r="G863" s="98"/>
    </row>
    <row r="864" spans="1:7" ht="32.25" thickBot="1">
      <c r="A864" s="60">
        <f>'متره ابنیه'!P4868</f>
        <v>190305</v>
      </c>
      <c r="B864" s="60" t="str">
        <f>'متره ابنیه'!T4868</f>
        <v>تهيه، ساخت و جا گذاري شبكه داخل كلاف چوبي در، با شبكه مقوايي لانه زنبوري.</v>
      </c>
      <c r="C864" s="60" t="str">
        <f>'متره ابنیه'!U4868</f>
        <v>مترمربع</v>
      </c>
      <c r="D864" s="60">
        <f>'متره ابنیه'!V4868</f>
        <v>23700</v>
      </c>
      <c r="E864" s="94" t="e">
        <f>VLOOKUP(A864,'متره ابنیه'!A:K,9,FALSE)</f>
        <v>#N/A</v>
      </c>
      <c r="F864" s="97">
        <f t="shared" si="29"/>
        <v>0</v>
      </c>
      <c r="G864" s="98"/>
    </row>
    <row r="865" spans="1:7" ht="32.25" thickBot="1">
      <c r="A865" s="60">
        <f>'متره ابنیه'!P4869</f>
        <v>190401</v>
      </c>
      <c r="B865" s="60" t="str">
        <f>'متره ابنیه'!T4869</f>
        <v>تهيه و نصب پوشش دو روي در، با تخته سه لايي داخلي به ضخامت 4 ميلي‌متر، با پرس كردن.</v>
      </c>
      <c r="C865" s="60" t="str">
        <f>'متره ابنیه'!U4869</f>
        <v>مترمربع</v>
      </c>
      <c r="D865" s="60">
        <f>'متره ابنیه'!V4869</f>
        <v>391000</v>
      </c>
      <c r="E865" s="94" t="e">
        <f>VLOOKUP(A865,'متره ابنیه'!A:K,9,FALSE)</f>
        <v>#N/A</v>
      </c>
      <c r="F865" s="97">
        <f t="shared" si="29"/>
        <v>0</v>
      </c>
      <c r="G865" s="98"/>
    </row>
    <row r="866" spans="1:7" ht="32.25" thickBot="1">
      <c r="A866" s="60">
        <f>'متره ابنیه'!P4870</f>
        <v>190402</v>
      </c>
      <c r="B866" s="60" t="str">
        <f>'متره ابنیه'!T4870</f>
        <v>تهيه و نصب پوشش دو روي در، از فيبر به ضخامت حدود 3 ميلي‌متر، با پرس كردن.</v>
      </c>
      <c r="C866" s="60" t="str">
        <f>'متره ابنیه'!U4870</f>
        <v>مترمربع</v>
      </c>
      <c r="D866" s="60">
        <f>'متره ابنیه'!V4870</f>
        <v>136500</v>
      </c>
      <c r="E866" s="94" t="e">
        <f>VLOOKUP(A866,'متره ابنیه'!A:K,9,FALSE)</f>
        <v>#N/A</v>
      </c>
      <c r="F866" s="97">
        <f t="shared" si="29"/>
        <v>0</v>
      </c>
      <c r="G866" s="98"/>
    </row>
    <row r="867" spans="1:7" ht="32.25" thickBot="1">
      <c r="A867" s="60">
        <f>'متره ابنیه'!P4871</f>
        <v>190403</v>
      </c>
      <c r="B867" s="60" t="str">
        <f>'متره ابنیه'!T4871</f>
        <v>تهيه و نصب پوشش دو روي در، از نئوپان به ضخامت حدود 4 ميلي‌متر، با پرس كردن.</v>
      </c>
      <c r="C867" s="60" t="str">
        <f>'متره ابنیه'!U4871</f>
        <v>مترمربع</v>
      </c>
      <c r="D867" s="60">
        <f>'متره ابنیه'!V4871</f>
        <v>106000</v>
      </c>
      <c r="E867" s="94" t="e">
        <f>VLOOKUP(A867,'متره ابنیه'!A:K,9,FALSE)</f>
        <v>#N/A</v>
      </c>
      <c r="F867" s="97">
        <f t="shared" si="29"/>
        <v>0</v>
      </c>
      <c r="G867" s="98"/>
    </row>
    <row r="868" spans="1:7" ht="48" thickBot="1">
      <c r="A868" s="60">
        <f>'متره ابنیه'!P4872</f>
        <v>190404</v>
      </c>
      <c r="B868" s="60" t="str">
        <f>'متره ابنیه'!T4872</f>
        <v>تهيه و نصب پوشش دو روي در، از ام. دي. اف (MDF) رنگي به ضخامت حدود 3 ميلي‌متر، با پرس كردن.</v>
      </c>
      <c r="C868" s="60" t="str">
        <f>'متره ابنیه'!U4872</f>
        <v>مترمربع</v>
      </c>
      <c r="D868" s="60">
        <f>'متره ابنیه'!V4872</f>
        <v>178500</v>
      </c>
      <c r="E868" s="94" t="e">
        <f>VLOOKUP(A868,'متره ابنیه'!A:K,9,FALSE)</f>
        <v>#N/A</v>
      </c>
      <c r="F868" s="97">
        <f t="shared" si="29"/>
        <v>0</v>
      </c>
      <c r="G868" s="98"/>
    </row>
    <row r="869" spans="1:7" ht="32.25" thickBot="1">
      <c r="A869" s="60">
        <f>'متره ابنیه'!P4873</f>
        <v>190501</v>
      </c>
      <c r="B869" s="60" t="str">
        <f>'متره ابنیه'!T4873</f>
        <v>نصب در چوبي و يراق كوبي آن (بدون بهاي يراق‌آلات).</v>
      </c>
      <c r="C869" s="60" t="str">
        <f>'متره ابنیه'!U4873</f>
        <v>لنگه</v>
      </c>
      <c r="D869" s="60">
        <f>'متره ابنیه'!V4873</f>
        <v>144500</v>
      </c>
      <c r="E869" s="94" t="e">
        <f>VLOOKUP(A869,'متره ابنیه'!A:K,9,FALSE)</f>
        <v>#N/A</v>
      </c>
      <c r="F869" s="97">
        <f t="shared" si="29"/>
        <v>0</v>
      </c>
      <c r="G869" s="98"/>
    </row>
    <row r="870" spans="1:7" ht="32.25" thickBot="1">
      <c r="A870" s="60">
        <f>'متره ابنیه'!P4874</f>
        <v>190502</v>
      </c>
      <c r="B870" s="60" t="str">
        <f>'متره ابنیه'!T4874</f>
        <v>دستمزد قابلمه‌اي كردن در، به ازاي متر طول قابلمه.</v>
      </c>
      <c r="C870" s="60" t="str">
        <f>'متره ابنیه'!U4874</f>
        <v>مترطول</v>
      </c>
      <c r="D870" s="60">
        <f>'متره ابنیه'!V4874</f>
        <v>9140</v>
      </c>
      <c r="E870" s="94" t="e">
        <f>VLOOKUP(A870,'متره ابنیه'!A:K,9,FALSE)</f>
        <v>#N/A</v>
      </c>
      <c r="F870" s="97">
        <f t="shared" si="29"/>
        <v>0</v>
      </c>
      <c r="G870" s="98"/>
    </row>
    <row r="871" spans="1:7" ht="48" thickBot="1">
      <c r="A871" s="60">
        <f>'متره ابنیه'!P4875</f>
        <v>190601</v>
      </c>
      <c r="B871" s="60" t="str">
        <f>'متره ابنیه'!T4875</f>
        <v>تهيه و نصب روكوب چوبي چهارچوب به عرض 5 تا 7 سانتي‌متر و ضخامت 12 تا 16 ميلي‌متر، از چوب داخلي.</v>
      </c>
      <c r="C871" s="60" t="str">
        <f>'متره ابنیه'!U4875</f>
        <v>مترطول</v>
      </c>
      <c r="D871" s="60">
        <f>'متره ابنیه'!V4875</f>
        <v>51700</v>
      </c>
      <c r="E871" s="94" t="e">
        <f>VLOOKUP(A871,'متره ابنیه'!A:K,9,FALSE)</f>
        <v>#N/A</v>
      </c>
      <c r="F871" s="97">
        <f t="shared" si="29"/>
        <v>0</v>
      </c>
      <c r="G871" s="98"/>
    </row>
    <row r="872" spans="1:7" ht="48" thickBot="1">
      <c r="A872" s="60">
        <f>'متره ابنیه'!P4876</f>
        <v>190602</v>
      </c>
      <c r="B872" s="60" t="str">
        <f>'متره ابنیه'!T4876</f>
        <v>تهيه و نصب روكوب چوبي چهارچوب به عرض 5 تا 7 سانتي‌متر و ضخامت 12 تا 16 ميلي‌متر، از چوب نراد خارجي.</v>
      </c>
      <c r="C872" s="60" t="str">
        <f>'متره ابنیه'!U4876</f>
        <v>مترطول</v>
      </c>
      <c r="D872" s="60">
        <f>'متره ابنیه'!V4876</f>
        <v>45700</v>
      </c>
      <c r="E872" s="94" t="e">
        <f>VLOOKUP(A872,'متره ابنیه'!A:K,9,FALSE)</f>
        <v>#N/A</v>
      </c>
      <c r="F872" s="97">
        <f t="shared" si="29"/>
        <v>0</v>
      </c>
      <c r="G872" s="98"/>
    </row>
    <row r="873" spans="1:7" ht="32.25" thickBot="1">
      <c r="A873" s="60">
        <f>'متره ابنیه'!P4877</f>
        <v>190603</v>
      </c>
      <c r="B873" s="60" t="str">
        <f>'متره ابنیه'!T4877</f>
        <v>تهيه و نصب فتيله چوبي به ابعاد 1×1 سانتي‌متر يا مقطع معادل آن، از چوب داخلي.</v>
      </c>
      <c r="C873" s="60" t="str">
        <f>'متره ابنیه'!U4877</f>
        <v>مترطول</v>
      </c>
      <c r="D873" s="60">
        <f>'متره ابنیه'!V4877</f>
        <v>25600</v>
      </c>
      <c r="E873" s="94" t="e">
        <f>VLOOKUP(A873,'متره ابنیه'!A:K,9,FALSE)</f>
        <v>#N/A</v>
      </c>
      <c r="F873" s="97">
        <f t="shared" si="29"/>
        <v>0</v>
      </c>
      <c r="G873" s="98"/>
    </row>
    <row r="874" spans="1:7" ht="32.25" thickBot="1">
      <c r="A874" s="60">
        <f>'متره ابنیه'!P4878</f>
        <v>190604</v>
      </c>
      <c r="B874" s="60" t="str">
        <f>'متره ابنیه'!T4878</f>
        <v>تهيه و نصب فتيله چوبي به ابعاد 2×2 سانتي‌متر يا مقطع معادل آن، از چوب داخلي.</v>
      </c>
      <c r="C874" s="60" t="str">
        <f>'متره ابنیه'!U4878</f>
        <v>مترطول</v>
      </c>
      <c r="D874" s="60">
        <f>'متره ابنیه'!V4878</f>
        <v>31000</v>
      </c>
      <c r="E874" s="94" t="e">
        <f>VLOOKUP(A874,'متره ابنیه'!A:K,9,FALSE)</f>
        <v>#N/A</v>
      </c>
      <c r="F874" s="97">
        <f t="shared" si="29"/>
        <v>0</v>
      </c>
      <c r="G874" s="98"/>
    </row>
    <row r="875" spans="1:7" ht="32.25" thickBot="1">
      <c r="A875" s="60">
        <f>'متره ابنیه'!P4879</f>
        <v>190605</v>
      </c>
      <c r="B875" s="60" t="str">
        <f>'متره ابنیه'!T4879</f>
        <v>تهيه و نصب فتيله چوبي به ابعاد 4×4 سانتي‌متر يا مقطع معادل آن، از چوب داخلي.</v>
      </c>
      <c r="C875" s="60" t="str">
        <f>'متره ابنیه'!U4879</f>
        <v>مترطول</v>
      </c>
      <c r="D875" s="60">
        <f>'متره ابنیه'!V4879</f>
        <v>55400</v>
      </c>
      <c r="E875" s="94" t="e">
        <f>VLOOKUP(A875,'متره ابنیه'!A:K,9,FALSE)</f>
        <v>#N/A</v>
      </c>
      <c r="F875" s="97">
        <f t="shared" si="29"/>
        <v>0</v>
      </c>
      <c r="G875" s="98"/>
    </row>
    <row r="876" spans="1:7" ht="63.75" thickBot="1">
      <c r="A876" s="60">
        <f>'متره ابنیه'!P4880</f>
        <v>190701</v>
      </c>
      <c r="B876" s="60" t="str">
        <f>'متره ابنیه'!T4880</f>
        <v>تهيه، ساخت و نصب چهارچوب كمد و گنجه از چوب نرادخارجي، به ابعاد اسمي 7×5 سانتي‌متر يا مقطع معادل آن‌ها، با تمام مشتي‌هاي پيش بيني شده.</v>
      </c>
      <c r="C876" s="60" t="str">
        <f>'متره ابنیه'!U4880</f>
        <v>مترطول</v>
      </c>
      <c r="D876" s="60">
        <f>'متره ابنیه'!V4880</f>
        <v>109000</v>
      </c>
      <c r="E876" s="94" t="e">
        <f>VLOOKUP(A876,'متره ابنیه'!A:K,9,FALSE)</f>
        <v>#N/A</v>
      </c>
      <c r="F876" s="97">
        <f t="shared" si="29"/>
        <v>0</v>
      </c>
      <c r="G876" s="98"/>
    </row>
    <row r="877" spans="1:7" ht="48" thickBot="1">
      <c r="A877" s="60">
        <f>'متره ابنیه'!P4881</f>
        <v>190702</v>
      </c>
      <c r="B877" s="60" t="str">
        <f>'متره ابنیه'!T4881</f>
        <v>تهيه و ساخت در كمد و گنجه از نئوپان به ضخامت 18 ميلي‌متر و نصب زهوار چوبي درمحيط آن به ابعاد 2×1/8 سانتي‌متر.</v>
      </c>
      <c r="C877" s="60" t="str">
        <f>'متره ابنیه'!U4881</f>
        <v>مترمربع</v>
      </c>
      <c r="D877" s="60">
        <f>'متره ابنیه'!V4881</f>
        <v>223500</v>
      </c>
      <c r="E877" s="94" t="e">
        <f>VLOOKUP(A877,'متره ابنیه'!A:K,9,FALSE)</f>
        <v>#N/A</v>
      </c>
      <c r="F877" s="97">
        <f t="shared" si="29"/>
        <v>0</v>
      </c>
      <c r="G877" s="98"/>
    </row>
    <row r="878" spans="1:7" ht="79.5" thickBot="1">
      <c r="A878" s="60">
        <f>'متره ابنیه'!P4882</f>
        <v>190703</v>
      </c>
      <c r="B878" s="60" t="str">
        <f>'متره ابنیه'!T4882</f>
        <v>تهيه وساخت در كمد و گنجه به ضخامت نهايي حدود 3/3 سانتي‌متر، با كلاف ازچوب نراد خارجي به ابعاد 2/5×5 سانتي‌متر يا مقطع معادل آن و شبكه گذاري و پوشش دور و با تخته سه لاي 4 ميلي‌متري داخلي.</v>
      </c>
      <c r="C878" s="60" t="str">
        <f>'متره ابنیه'!U4882</f>
        <v>مترمربع</v>
      </c>
      <c r="D878" s="60">
        <f>'متره ابنیه'!V4882</f>
        <v>678000</v>
      </c>
      <c r="E878" s="94" t="e">
        <f>VLOOKUP(A878,'متره ابنیه'!A:K,9,FALSE)</f>
        <v>#N/A</v>
      </c>
      <c r="F878" s="97">
        <f t="shared" si="29"/>
        <v>0</v>
      </c>
      <c r="G878" s="98"/>
    </row>
    <row r="879" spans="1:7" ht="79.5" thickBot="1">
      <c r="A879" s="60">
        <f>'متره ابنیه'!P4883</f>
        <v>190704</v>
      </c>
      <c r="B879" s="60" t="str">
        <f>'متره ابنیه'!T4883</f>
        <v>تهيه و ساخت در كمد و گنجه به ضخامت نهايي حدود 3/3 سانتي‌متر، با كلاف از چوب نراد خارجي به ابعاد 2/5×5 سانتي‌متر يا مقطع معادل آن و شبكه گذاري و پوشش دورو با فيبربه ضخامت حدود3 ميلي‌متر.</v>
      </c>
      <c r="C879" s="60" t="str">
        <f>'متره ابنیه'!U4883</f>
        <v>مترمربع</v>
      </c>
      <c r="D879" s="60">
        <f>'متره ابنیه'!V4883</f>
        <v>420500</v>
      </c>
      <c r="E879" s="94" t="e">
        <f>VLOOKUP(A879,'متره ابنیه'!A:K,9,FALSE)</f>
        <v>#N/A</v>
      </c>
      <c r="F879" s="97">
        <f t="shared" si="29"/>
        <v>0</v>
      </c>
      <c r="G879" s="98"/>
    </row>
    <row r="880" spans="1:7" ht="79.5" thickBot="1">
      <c r="A880" s="60">
        <f>'متره ابنیه'!P4884</f>
        <v>190705</v>
      </c>
      <c r="B880" s="60" t="str">
        <f>'متره ابنیه'!T4884</f>
        <v>تهيه و ساخت در كمد و گنجه به ضخامت نهايي حدود 3/3 سانتي‌متر، با كلاف از چوب نراد خارجي به ابعاد 2/5×5 سانتي‌متر يا مقطع معادل آن و شبكه گذاري و پوشش دور و با نئوپان به ضخامت 4 ميلي‌متر.</v>
      </c>
      <c r="C880" s="60" t="str">
        <f>'متره ابنیه'!U4884</f>
        <v>مترمربع</v>
      </c>
      <c r="D880" s="60">
        <f>'متره ابنیه'!V4884</f>
        <v>380000</v>
      </c>
      <c r="E880" s="94" t="e">
        <f>VLOOKUP(A880,'متره ابنیه'!A:K,9,FALSE)</f>
        <v>#N/A</v>
      </c>
      <c r="F880" s="97">
        <f t="shared" si="29"/>
        <v>0</v>
      </c>
      <c r="G880" s="98"/>
    </row>
    <row r="881" spans="1:7" ht="48" thickBot="1">
      <c r="A881" s="60">
        <f>'متره ابنیه'!P4885</f>
        <v>190706</v>
      </c>
      <c r="B881" s="60" t="str">
        <f>'متره ابنیه'!T4885</f>
        <v>تهيه و ساخت در كمد و گنجه از ام. دي. اف (MDF) رنگي به ضخامت 16 ميلي‌متر و نصب نوار PVC  در محيط آن.</v>
      </c>
      <c r="C881" s="60" t="str">
        <f>'متره ابنیه'!U4885</f>
        <v>مترمربع</v>
      </c>
      <c r="D881" s="60">
        <f>'متره ابنیه'!V4885</f>
        <v>469500</v>
      </c>
      <c r="E881" s="94" t="e">
        <f>VLOOKUP(A881,'متره ابنیه'!A:K,9,FALSE)</f>
        <v>#N/A</v>
      </c>
      <c r="F881" s="97">
        <f t="shared" si="29"/>
        <v>0</v>
      </c>
      <c r="G881" s="98"/>
    </row>
    <row r="882" spans="1:7" ht="79.5" thickBot="1">
      <c r="A882" s="60">
        <f>'متره ابنیه'!P4886</f>
        <v>190707</v>
      </c>
      <c r="B882" s="60" t="str">
        <f>'متره ابنیه'!T4886</f>
        <v>تهيه و ساخت در كمد و گنجه به ضخامت‌هايي حدود 3 سانتي متر با کلاف از چوب نراد خارجي به ابعاد 2/5×5 سانتي متر يا مقطع معادل آن و شبکه گذاري و پوشش دو رو با ام. دي. اف (MDF) رنگي به ضخامت حدود 3 ميلي‌متر.</v>
      </c>
      <c r="C882" s="60" t="str">
        <f>'متره ابنیه'!U4886</f>
        <v>مترمربع</v>
      </c>
      <c r="D882" s="60">
        <f>'متره ابنیه'!V4886</f>
        <v>443500</v>
      </c>
      <c r="E882" s="94" t="e">
        <f>VLOOKUP(A882,'متره ابنیه'!A:K,9,FALSE)</f>
        <v>#N/A</v>
      </c>
      <c r="F882" s="97">
        <f t="shared" si="29"/>
        <v>0</v>
      </c>
      <c r="G882" s="98"/>
    </row>
    <row r="883" spans="1:7" ht="95.25" thickBot="1">
      <c r="A883" s="60">
        <f>'متره ابنیه'!P4887</f>
        <v>190801</v>
      </c>
      <c r="B883" s="60" t="str">
        <f>'متره ابنیه'!T4887</f>
        <v>تهيه مصالح و طبقه بندي و تقسيمات داخلي عمودي و افقي كمدها و گنجه‌ها با نئوپان به ضخامت 18 ميلي‌متر با تكيه گاه‌هاي لازم و نصب زهوار جلوي تقسيمات به ابعاد 1/5×1/8 ازچوب نراد خارجي، بر حسب سطوح طبقات و تقسيمات داخلي.</v>
      </c>
      <c r="C883" s="60" t="str">
        <f>'متره ابنیه'!U4887</f>
        <v>مترمربع</v>
      </c>
      <c r="D883" s="60">
        <f>'متره ابنیه'!V4887</f>
        <v>286000</v>
      </c>
      <c r="E883" s="94" t="e">
        <f>VLOOKUP(A883,'متره ابنیه'!A:K,9,FALSE)</f>
        <v>#N/A</v>
      </c>
      <c r="F883" s="97">
        <f t="shared" si="29"/>
        <v>0</v>
      </c>
      <c r="G883" s="98"/>
    </row>
    <row r="884" spans="1:7" ht="79.5" thickBot="1">
      <c r="A884" s="60">
        <f>'متره ابنیه'!P4888</f>
        <v>190802</v>
      </c>
      <c r="B884" s="60" t="str">
        <f>'متره ابنیه'!T4888</f>
        <v>تهيه مصالح و طبقه بندي و تقسيمات داخلي كمدها و گنجه‌ها با ام. دي. اف (MDF) رنگي به ضخامت 16 ميلي‌متر با تکيه‌گاه‌هاي لازم برحسب سطوح طبقات و تقسيمات داخلي و نيز نصب نوار پي. وي. سي.</v>
      </c>
      <c r="C884" s="60" t="str">
        <f>'متره ابنیه'!U4888</f>
        <v>مترمربع</v>
      </c>
      <c r="D884" s="60">
        <f>'متره ابنیه'!V4888</f>
        <v>543000</v>
      </c>
      <c r="E884" s="94" t="e">
        <f>VLOOKUP(A884,'متره ابنیه'!A:K,9,FALSE)</f>
        <v>#N/A</v>
      </c>
      <c r="F884" s="97">
        <f t="shared" si="29"/>
        <v>0</v>
      </c>
      <c r="G884" s="98"/>
    </row>
    <row r="885" spans="1:7" ht="63.75" thickBot="1">
      <c r="A885" s="60">
        <f>'متره ابنیه'!P4889</f>
        <v>190803</v>
      </c>
      <c r="B885" s="60" t="str">
        <f>'متره ابنیه'!T4889</f>
        <v>تهيه مصالح و پوشش ديوارهاي داخلي كمد و گنجه‌هاشامل زيرسازي از چوب نراد خارجي، به فاصله 50 سانتي‌متر و ابعاد 2/5×5 سانتي‌متر و پوشش با فيبر به ضخامت حدود 3 ميلي‌متر.</v>
      </c>
      <c r="C885" s="60" t="str">
        <f>'متره ابنیه'!U4889</f>
        <v>مترمربع</v>
      </c>
      <c r="D885" s="60">
        <f>'متره ابنیه'!V4889</f>
        <v>231000</v>
      </c>
      <c r="E885" s="94" t="e">
        <f>VLOOKUP(A885,'متره ابنیه'!A:K,9,FALSE)</f>
        <v>#N/A</v>
      </c>
      <c r="F885" s="97">
        <f t="shared" si="29"/>
        <v>0</v>
      </c>
      <c r="G885" s="98"/>
    </row>
    <row r="886" spans="1:7" ht="79.5" thickBot="1">
      <c r="A886" s="60">
        <f>'متره ابنیه'!P4890</f>
        <v>190804</v>
      </c>
      <c r="B886" s="60" t="str">
        <f>'متره ابنیه'!T4890</f>
        <v>تهيه مصالح و پوشش ديوارهاي داخلي كمد و گنجه‌ها شامل زيرسازي از چوب نراد خارجي، به فاصله 50 سانتي‌متر و ابعاد 2/5×5 سانتي‌متر و پوشش با ام. دي. اف (MDF) رنگي به ضخامت 3 ميلي‌متر و نصب نوار PVC.</v>
      </c>
      <c r="C886" s="60" t="str">
        <f>'متره ابنیه'!U4890</f>
        <v>مترمربع</v>
      </c>
      <c r="D886" s="60">
        <f>'متره ابنیه'!V4890</f>
        <v>302000</v>
      </c>
      <c r="E886" s="94" t="e">
        <f>VLOOKUP(A886,'متره ابنیه'!A:K,9,FALSE)</f>
        <v>#N/A</v>
      </c>
      <c r="F886" s="97">
        <f t="shared" si="29"/>
        <v>0</v>
      </c>
      <c r="G886" s="98"/>
    </row>
    <row r="887" spans="1:7" ht="79.5" thickBot="1">
      <c r="A887" s="60">
        <f>'متره ابنیه'!P4891</f>
        <v>190901</v>
      </c>
      <c r="B887" s="60" t="str">
        <f>'متره ابنیه'!T4891</f>
        <v>تهيه و ساخت كلاف چوبي از چوب داخلي به ابعاد 4×3 سانتي‌متر يا مقطع معادل آن، براي توري پشه گير درها، با واداروسطو تهيه و كوبيدن زهوار 1/5×3 سانتي‌متر يا مقطع معادل آن، روي چهارچوب.</v>
      </c>
      <c r="C887" s="60" t="str">
        <f>'متره ابنیه'!U4891</f>
        <v>مترمربع</v>
      </c>
      <c r="D887" s="60">
        <f>'متره ابنیه'!V4891</f>
        <v>196500</v>
      </c>
      <c r="E887" s="94" t="e">
        <f>VLOOKUP(A887,'متره ابنیه'!A:K,9,FALSE)</f>
        <v>#N/A</v>
      </c>
      <c r="F887" s="97">
        <f t="shared" si="29"/>
        <v>0</v>
      </c>
      <c r="G887" s="98"/>
    </row>
    <row r="888" spans="1:7" ht="79.5" thickBot="1">
      <c r="A888" s="60">
        <f>'متره ابنیه'!P4892</f>
        <v>190902</v>
      </c>
      <c r="B888" s="60" t="str">
        <f>'متره ابنیه'!T4892</f>
        <v>تهيه و ساخت كلاف چوبي از چوب نراد خارجي به ابعاد 4×3 سانتي‌متر يا مقطع معادل آن، براي توري پشه گيردرها، با وادار وسط و تهيه و كوبيدن زهوار 1/5×3 سانتي‌متر يا مقطع معادل آن، از چوب نراد خارجي، روي چهارچوب.</v>
      </c>
      <c r="C888" s="60" t="str">
        <f>'متره ابنیه'!U4892</f>
        <v>مترمربع</v>
      </c>
      <c r="D888" s="60">
        <f>'متره ابنیه'!V4892</f>
        <v>191000</v>
      </c>
      <c r="E888" s="94" t="e">
        <f>VLOOKUP(A888,'متره ابنیه'!A:K,9,FALSE)</f>
        <v>#N/A</v>
      </c>
      <c r="F888" s="97">
        <f t="shared" si="29"/>
        <v>0</v>
      </c>
      <c r="G888" s="98"/>
    </row>
    <row r="889" spans="1:7" ht="79.5" thickBot="1">
      <c r="A889" s="60">
        <f>'متره ابنیه'!P4893</f>
        <v>190903</v>
      </c>
      <c r="B889" s="60" t="str">
        <f>'متره ابنیه'!T4893</f>
        <v>تهيه، ساخت و نصب كلاف براي توري پشه گير روي پنجره‌ها به ابعاد 3×2 سانتي‌متر يا مقطع معادل آن، از چوب نراد خارجي و كوبيدن زهوار 1/5×3 سانتي‌متر يا مقطع معادل آن، از چوب نراد خارجي، روي چهارچوب.</v>
      </c>
      <c r="C889" s="60" t="str">
        <f>'متره ابنیه'!U4893</f>
        <v>مترمربع</v>
      </c>
      <c r="D889" s="60">
        <f>'متره ابنیه'!V4893</f>
        <v>358000</v>
      </c>
      <c r="E889" s="94" t="e">
        <f>VLOOKUP(A889,'متره ابنیه'!A:K,9,FALSE)</f>
        <v>#N/A</v>
      </c>
      <c r="F889" s="97">
        <f t="shared" si="29"/>
        <v>0</v>
      </c>
      <c r="G889" s="98"/>
    </row>
    <row r="890" spans="1:7" ht="48" thickBot="1">
      <c r="A890" s="60">
        <f>'متره ابنیه'!P4894</f>
        <v>191001</v>
      </c>
      <c r="B890" s="60" t="str">
        <f>'متره ابنیه'!T4894</f>
        <v>تهيه و نصب شبكه‌هاي چوبي از چوب نراد خارجي، براي زيرسازي سقف‌هاي كاذب، به منظور نصب قطعات اكوستيك.</v>
      </c>
      <c r="C890" s="60" t="str">
        <f>'متره ابنیه'!U4894</f>
        <v>مترمربع</v>
      </c>
      <c r="D890" s="60">
        <f>'متره ابنیه'!V4894</f>
        <v>220000</v>
      </c>
      <c r="E890" s="94" t="e">
        <f>VLOOKUP(A890,'متره ابنیه'!A:K,9,FALSE)</f>
        <v>#N/A</v>
      </c>
      <c r="F890" s="97">
        <f t="shared" si="29"/>
        <v>0</v>
      </c>
      <c r="G890" s="98"/>
    </row>
    <row r="891" spans="1:7" ht="48" thickBot="1">
      <c r="A891" s="60">
        <f>'متره ابنیه'!P4895</f>
        <v>191002</v>
      </c>
      <c r="B891" s="60" t="str">
        <f>'متره ابنیه'!T4895</f>
        <v>تهيه و نصب شبكه‌هاي چوبي از چوب نراد خارجي، براي زيرسازي سقف‌هاي كاذب، به منظور اجراي لمبه‌كوبي.</v>
      </c>
      <c r="C891" s="60" t="str">
        <f>'متره ابنیه'!U4895</f>
        <v>مترمربع</v>
      </c>
      <c r="D891" s="60">
        <f>'متره ابنیه'!V4895</f>
        <v>199000</v>
      </c>
      <c r="E891" s="94" t="e">
        <f>VLOOKUP(A891,'متره ابنیه'!A:K,9,FALSE)</f>
        <v>#N/A</v>
      </c>
      <c r="F891" s="97">
        <f t="shared" si="29"/>
        <v>0</v>
      </c>
      <c r="G891" s="98"/>
    </row>
    <row r="892" spans="1:7" ht="79.5" thickBot="1">
      <c r="A892" s="60">
        <f>'متره ابنیه'!P4896</f>
        <v>191003</v>
      </c>
      <c r="B892" s="60" t="str">
        <f>'متره ابنیه'!T4896</f>
        <v>تهيه مصالح و زير سازي به صورت شبكه عمود بر هم و اتصال نيم و نيم صليبي با چوب نراد خارجي، به ابعاد 6×4 سانتي‌متر به فاصله يك متر از يكديگر، به منظور نصب صفحات صاف آزبست سيمان درنما.</v>
      </c>
      <c r="C892" s="60" t="str">
        <f>'متره ابنیه'!U4896</f>
        <v>مترمربع</v>
      </c>
      <c r="D892" s="60">
        <f>'متره ابنیه'!V4896</f>
        <v>128000</v>
      </c>
      <c r="E892" s="94" t="e">
        <f>VLOOKUP(A892,'متره ابنیه'!A:K,9,FALSE)</f>
        <v>#N/A</v>
      </c>
      <c r="F892" s="97">
        <f t="shared" si="29"/>
        <v>0</v>
      </c>
      <c r="G892" s="98"/>
    </row>
    <row r="893" spans="1:7" ht="95.25" thickBot="1">
      <c r="A893" s="60">
        <f>'متره ابنیه'!P4897</f>
        <v>191004</v>
      </c>
      <c r="B893" s="60" t="str">
        <f>'متره ابنیه'!T4897</f>
        <v>تهيه مصالح و زير سازي با چوب نراد خارجي، براي نصب اردواز 30×60 سانتي‌متر شامل چوب‌هاي اصلي به ابعاد 4×6 سانتي‌متر و به فاصله 80 سانتي‌متر و چوب‌هاي فرعي به ابعاد 4×3 سانتي‌متر به فاصله 20 سانتي‌متر از يكديگر.</v>
      </c>
      <c r="C893" s="60" t="str">
        <f>'متره ابنیه'!U4897</f>
        <v>مترمربع</v>
      </c>
      <c r="D893" s="60">
        <f>'متره ابنیه'!V4897</f>
        <v>212000</v>
      </c>
      <c r="E893" s="94" t="e">
        <f>VLOOKUP(A893,'متره ابنیه'!A:K,9,FALSE)</f>
        <v>#N/A</v>
      </c>
      <c r="F893" s="97">
        <f t="shared" si="29"/>
        <v>0</v>
      </c>
      <c r="G893" s="98"/>
    </row>
    <row r="894" spans="1:7" ht="95.25" thickBot="1">
      <c r="A894" s="60">
        <f>'متره ابنیه'!P4898</f>
        <v>191005</v>
      </c>
      <c r="B894" s="60" t="str">
        <f>'متره ابنیه'!T4898</f>
        <v>تهيه مصالح و زير سازي با چوب نراد خارجي، براي نصب اردواز 30×20 سانتي‌مترشامل چوب‌هاي اصلي به ابعاد 6×4 سانتي‌متر و به فاصله 80 سانتي‌متر و چوب‌هاي فرعي به ابعاد 4×3 سانتي‌متر و به فاصله 10 سانتي‌متر از يكديگر.</v>
      </c>
      <c r="C894" s="60" t="str">
        <f>'متره ابنیه'!U4898</f>
        <v>مترمربع</v>
      </c>
      <c r="D894" s="60">
        <f>'متره ابنیه'!V4898</f>
        <v>354000</v>
      </c>
      <c r="E894" s="94" t="e">
        <f>VLOOKUP(A894,'متره ابنیه'!A:K,9,FALSE)</f>
        <v>#N/A</v>
      </c>
      <c r="F894" s="97">
        <f t="shared" si="29"/>
        <v>0</v>
      </c>
      <c r="G894" s="98"/>
    </row>
    <row r="895" spans="1:7" ht="48" thickBot="1">
      <c r="A895" s="60">
        <f>'متره ابنیه'!P4899</f>
        <v>191101</v>
      </c>
      <c r="B895" s="60" t="str">
        <f>'متره ابنیه'!T4899</f>
        <v>تهيه و نصب چوب روي دست انداز پله به ضخامت حدود 6 سانتي‌متر و عرض 8 تا 12 سانتي‌متر، با لوازم اتصالي مربوط از چوب داخلي.</v>
      </c>
      <c r="C895" s="60" t="str">
        <f>'متره ابنیه'!U4899</f>
        <v>مترطول</v>
      </c>
      <c r="D895" s="60">
        <f>'متره ابنیه'!V4899</f>
        <v>203000</v>
      </c>
      <c r="E895" s="94" t="e">
        <f>VLOOKUP(A895,'متره ابنیه'!A:K,9,FALSE)</f>
        <v>#N/A</v>
      </c>
      <c r="F895" s="97">
        <f t="shared" si="29"/>
        <v>0</v>
      </c>
      <c r="G895" s="98"/>
    </row>
    <row r="896" spans="1:7" ht="63.75" thickBot="1">
      <c r="A896" s="60">
        <f>'متره ابنیه'!P4900</f>
        <v>191102</v>
      </c>
      <c r="B896" s="60" t="str">
        <f>'متره ابنیه'!T4900</f>
        <v>تهيه و نصب چوب روي دست انداز پله به ضخامت حدود 6 سانتي‌متر و عرض 8 تا 12 سانتي‌متر، با لوازم اتصالي مربوط ازچوب نراد خارجي.</v>
      </c>
      <c r="C896" s="60" t="str">
        <f>'متره ابنیه'!U4900</f>
        <v>مترطول</v>
      </c>
      <c r="D896" s="60">
        <f>'متره ابنیه'!V4900</f>
        <v>214500</v>
      </c>
      <c r="E896" s="94" t="e">
        <f>VLOOKUP(A896,'متره ابنیه'!A:K,9,FALSE)</f>
        <v>#N/A</v>
      </c>
      <c r="F896" s="97">
        <f t="shared" si="29"/>
        <v>0</v>
      </c>
      <c r="G896" s="98"/>
    </row>
    <row r="897" spans="1:7" ht="48" thickBot="1">
      <c r="A897" s="60">
        <f>'متره ابنیه'!P4901</f>
        <v>191103</v>
      </c>
      <c r="B897" s="60" t="str">
        <f>'متره ابنیه'!T4901</f>
        <v>تهيه و نصب قرنيز چوبي به ضخامت 1 تا 1/5 سانتي‌متر، از چوب داخلي كه لبه آن ابزار خورده باشد.</v>
      </c>
      <c r="C897" s="60" t="str">
        <f>'متره ابنیه'!U4901</f>
        <v>مترمربع</v>
      </c>
      <c r="D897" s="60">
        <f>'متره ابنیه'!V4901</f>
        <v>775500</v>
      </c>
      <c r="E897" s="94" t="e">
        <f>VLOOKUP(A897,'متره ابنیه'!A:K,9,FALSE)</f>
        <v>#N/A</v>
      </c>
      <c r="F897" s="97">
        <f t="shared" si="29"/>
        <v>0</v>
      </c>
      <c r="G897" s="98"/>
    </row>
    <row r="898" spans="1:7" ht="48" thickBot="1">
      <c r="A898" s="60">
        <f>'متره ابنیه'!P4902</f>
        <v>191104</v>
      </c>
      <c r="B898" s="60" t="str">
        <f>'متره ابنیه'!T4902</f>
        <v>تهيه و نصب قرنيز چوبي به ضخامت 1 تا 1/5 سانتي‌متر، از چوب نراد خارجي كه لبه آن ابزار خورده باشد.</v>
      </c>
      <c r="C898" s="60" t="str">
        <f>'متره ابنیه'!U4902</f>
        <v>مترمربع</v>
      </c>
      <c r="D898" s="60">
        <f>'متره ابنیه'!V4902</f>
        <v>692000</v>
      </c>
      <c r="E898" s="94" t="e">
        <f>VLOOKUP(A898,'متره ابنیه'!A:K,9,FALSE)</f>
        <v>#N/A</v>
      </c>
      <c r="F898" s="97">
        <f t="shared" si="29"/>
        <v>0</v>
      </c>
      <c r="G898" s="98"/>
    </row>
    <row r="899" spans="1:7" ht="48" thickBot="1">
      <c r="A899" s="60">
        <f>'متره ابنیه'!P4903</f>
        <v>191105</v>
      </c>
      <c r="B899" s="60" t="str">
        <f>'متره ابنیه'!T4903</f>
        <v>تهيه و نصب قرنيز چوبي از جنس ام. دي. اف (MDF) رنگي  به ضخامت حدود 1/5 سانتي‌متر، لبه آن ابزار خورده باشد.</v>
      </c>
      <c r="C899" s="60" t="str">
        <f>'متره ابنیه'!U4903</f>
        <v>مترمربع</v>
      </c>
      <c r="D899" s="60">
        <f>'متره ابنیه'!V4903</f>
        <v>654000</v>
      </c>
      <c r="E899" s="94" t="e">
        <f>VLOOKUP(A899,'متره ابنیه'!A:K,9,FALSE)</f>
        <v>#N/A</v>
      </c>
      <c r="F899" s="97">
        <f t="shared" si="29"/>
        <v>0</v>
      </c>
      <c r="G899" s="98"/>
    </row>
    <row r="900" spans="1:7" ht="32.25" thickBot="1">
      <c r="A900" s="60">
        <f>'متره ابنیه'!P4904</f>
        <v>191201</v>
      </c>
      <c r="B900" s="60" t="str">
        <f>'متره ابنیه'!T4904</f>
        <v>تهيه مصالح و پوشش ديوارها با نئوپان به ضخامت 18 ميلي‌متر.</v>
      </c>
      <c r="C900" s="60" t="str">
        <f>'متره ابنیه'!U4904</f>
        <v>مترمربع</v>
      </c>
      <c r="D900" s="60">
        <f>'متره ابنیه'!V4904</f>
        <v>405000</v>
      </c>
      <c r="E900" s="94" t="e">
        <f>VLOOKUP(A900,'متره ابنیه'!A:K,9,FALSE)</f>
        <v>#N/A</v>
      </c>
      <c r="F900" s="97">
        <f t="shared" si="29"/>
        <v>0</v>
      </c>
      <c r="G900" s="98"/>
    </row>
    <row r="901" spans="1:7" ht="48" thickBot="1">
      <c r="A901" s="60">
        <f>'متره ابنیه'!P4905</f>
        <v>191202</v>
      </c>
      <c r="B901" s="60" t="str">
        <f>'متره ابنیه'!T4905</f>
        <v>اضافه بها نسبت به رديف 191201، چنانچه در محيط قطعات نئوپان زهوار از چوب نراد خارجي به ابعاد 1/8×1/5 سانتي‌متر نصب شده باشد.</v>
      </c>
      <c r="C901" s="60" t="str">
        <f>'متره ابنیه'!U4905</f>
        <v>مترمربع</v>
      </c>
      <c r="D901" s="60">
        <f>'متره ابنیه'!V4905</f>
        <v>70100</v>
      </c>
      <c r="E901" s="94" t="e">
        <f>VLOOKUP(A901,'متره ابنیه'!A:K,9,FALSE)</f>
        <v>#N/A</v>
      </c>
      <c r="F901" s="97">
        <f t="shared" si="29"/>
        <v>0</v>
      </c>
      <c r="G901" s="98"/>
    </row>
    <row r="902" spans="1:7" ht="63.75" thickBot="1">
      <c r="A902" s="60">
        <f>'متره ابنیه'!P4906</f>
        <v>191203</v>
      </c>
      <c r="B902" s="60" t="str">
        <f>'متره ابنیه'!T4906</f>
        <v>تهيه مصالح و پوشش نرده از ورق نئوپان به ضخامت 2 سانتي‌متر، كه درمحيط آن زهوار از چوب نراد خارجي به ابعاد 2×1/5 سانتي‌متر نصب شده باشد.</v>
      </c>
      <c r="C902" s="60" t="str">
        <f>'متره ابنیه'!U4906</f>
        <v>مترمربع</v>
      </c>
      <c r="D902" s="60">
        <f>'متره ابنیه'!V4906</f>
        <v>336500</v>
      </c>
      <c r="E902" s="94" t="e">
        <f>VLOOKUP(A902,'متره ابنیه'!A:K,9,FALSE)</f>
        <v>#N/A</v>
      </c>
      <c r="F902" s="97">
        <f t="shared" si="29"/>
        <v>0</v>
      </c>
      <c r="G902" s="98"/>
    </row>
    <row r="903" spans="1:7" ht="95.25" thickBot="1">
      <c r="A903" s="60">
        <f>'متره ابنیه'!P4907</f>
        <v>191301</v>
      </c>
      <c r="B903" s="60" t="str">
        <f>'متره ابنیه'!T4907</f>
        <v>تهيه و نصب خرپاي چوبي با چهار تراش از چوب داخلي شامل كش، لنگ (كلاف‌هاي تحتاني و فوقاني خرپا)، لاپه (پرلين)، شاخه، تو حلقي، ركاب ، كلاف روي ديوار، چوب دار و ساير اعضاي مشابه، به استثناي تخته‌كوبي‌ها، بر حسب حجم چوب نصب شده.</v>
      </c>
      <c r="C903" s="60" t="str">
        <f>'متره ابنیه'!U4907</f>
        <v>مترمکعب</v>
      </c>
      <c r="D903" s="60">
        <f>'متره ابنیه'!V4907</f>
        <v>13348000</v>
      </c>
      <c r="E903" s="94" t="e">
        <f>VLOOKUP(A903,'متره ابنیه'!A:K,9,FALSE)</f>
        <v>#N/A</v>
      </c>
      <c r="F903" s="97">
        <f t="shared" si="29"/>
        <v>0</v>
      </c>
      <c r="G903" s="98"/>
    </row>
    <row r="904" spans="1:7" ht="95.25" thickBot="1">
      <c r="A904" s="60">
        <f>'متره ابنیه'!P4908</f>
        <v>191302</v>
      </c>
      <c r="B904" s="60" t="str">
        <f>'متره ابنیه'!T4908</f>
        <v>تهيه و نصب خرپاي چوبي با چهار تراش از چوب نراد خارجي شامل كش، لنگ (كلاف‌هاي تحتاني و فوقاني خرپا)، لاپه (پرلين)، شاخه، تو حلقي، ركاب، كلاف روي ديوار، چوب دار و ساير اعضاي مشابه، به استثناي تخته‌كوبي‌ها، بر حسب حجم چوب نصب شده.</v>
      </c>
      <c r="C904" s="60" t="str">
        <f>'متره ابنیه'!U4908</f>
        <v>مترمکعب</v>
      </c>
      <c r="D904" s="60">
        <f>'متره ابنیه'!V4908</f>
        <v>16132000</v>
      </c>
      <c r="E904" s="94" t="e">
        <f>VLOOKUP(A904,'متره ابنیه'!A:K,9,FALSE)</f>
        <v>#N/A</v>
      </c>
      <c r="F904" s="97">
        <f t="shared" si="29"/>
        <v>0</v>
      </c>
      <c r="G904" s="98"/>
    </row>
    <row r="905" spans="1:7" ht="32.25" thickBot="1">
      <c r="A905" s="60">
        <f>'متره ابنیه'!P4909</f>
        <v>191303</v>
      </c>
      <c r="B905" s="60" t="str">
        <f>'متره ابنیه'!T4909</f>
        <v>تهيه مصالح و كوبيدن توفال در زير شيرواني با هر نوع چوب.</v>
      </c>
      <c r="C905" s="60" t="str">
        <f>'متره ابنیه'!U4909</f>
        <v>مترمربع</v>
      </c>
      <c r="D905" s="60">
        <f>'متره ابنیه'!V4909</f>
        <v>145000</v>
      </c>
      <c r="E905" s="94" t="e">
        <f>VLOOKUP(A905,'متره ابنیه'!A:K,9,FALSE)</f>
        <v>#N/A</v>
      </c>
      <c r="F905" s="97">
        <f t="shared" si="29"/>
        <v>0</v>
      </c>
      <c r="G905" s="98"/>
    </row>
    <row r="906" spans="1:7" ht="48" thickBot="1">
      <c r="A906" s="60">
        <f>'متره ابنیه'!P4910</f>
        <v>191304</v>
      </c>
      <c r="B906" s="60" t="str">
        <f>'متره ابنیه'!T4910</f>
        <v>تهيه مصالح و كوبيدن تخته زير ابروي شيرواني و تخته‌هاي دستكي زير كاه گل از تخته 3 سانتي‌متري داخلي.</v>
      </c>
      <c r="C906" s="60" t="str">
        <f>'متره ابنیه'!U4910</f>
        <v>مترمربع</v>
      </c>
      <c r="D906" s="60">
        <f>'متره ابنیه'!V4910</f>
        <v>476500</v>
      </c>
      <c r="E906" s="94" t="e">
        <f>VLOOKUP(A906,'متره ابنیه'!A:K,9,FALSE)</f>
        <v>#N/A</v>
      </c>
      <c r="F906" s="97">
        <f t="shared" si="29"/>
        <v>0</v>
      </c>
      <c r="G906" s="98"/>
    </row>
    <row r="907" spans="1:7" ht="48" thickBot="1">
      <c r="A907" s="60">
        <f>'متره ابنیه'!P4911</f>
        <v>191305</v>
      </c>
      <c r="B907" s="60" t="str">
        <f>'متره ابنیه'!T4911</f>
        <v>تهيه مصالح و كوبيدن تخته زير ابروي شيرواني و تخته‌هاي دستكي زير كاه گل ازچوب 3 سانتي‌متري نراد خارجي.</v>
      </c>
      <c r="C907" s="60" t="str">
        <f>'متره ابنیه'!U4911</f>
        <v>مترمربع</v>
      </c>
      <c r="D907" s="60">
        <f>'متره ابنیه'!V4911</f>
        <v>541500</v>
      </c>
      <c r="E907" s="94" t="e">
        <f>VLOOKUP(A907,'متره ابنیه'!A:K,9,FALSE)</f>
        <v>#N/A</v>
      </c>
      <c r="F907" s="97">
        <f t="shared" si="29"/>
        <v>0</v>
      </c>
      <c r="G907" s="98"/>
    </row>
    <row r="908" spans="1:7" ht="48" thickBot="1">
      <c r="A908" s="60">
        <f>'متره ابنیه'!P4912</f>
        <v>191306</v>
      </c>
      <c r="B908" s="60" t="str">
        <f>'متره ابنیه'!T4912</f>
        <v>تهيه و اجراي تير ريزي سقف با تيرهاي چوبي از نوع چهار تراش داخلي به ابعاد 20×10 سانتي‌متر، با تمام لوازم و متعلقات مربوط.</v>
      </c>
      <c r="C908" s="60" t="str">
        <f>'متره ابنیه'!U4912</f>
        <v>مترطول</v>
      </c>
      <c r="D908" s="60">
        <f>'متره ابنیه'!V4912</f>
        <v>281000</v>
      </c>
      <c r="E908" s="94" t="e">
        <f>VLOOKUP(A908,'متره ابنیه'!A:K,9,FALSE)</f>
        <v>#N/A</v>
      </c>
      <c r="F908" s="97">
        <f t="shared" si="29"/>
        <v>0</v>
      </c>
      <c r="G908" s="98"/>
    </row>
    <row r="909" spans="1:7" ht="48" thickBot="1">
      <c r="A909" s="60">
        <f>'متره ابنیه'!P4913</f>
        <v>191307</v>
      </c>
      <c r="B909" s="60" t="str">
        <f>'متره ابنیه'!T4913</f>
        <v>تهيه و اجراي تير ريزي سقف با تيرهاي چوبي از نوع چهار تراش نراد خارجي به ابعاد 20×10 سانتي‌متر با تمام لوازم و متعلقات مربوط.</v>
      </c>
      <c r="C909" s="60" t="str">
        <f>'متره ابنیه'!U4913</f>
        <v>مترطول</v>
      </c>
      <c r="D909" s="60">
        <f>'متره ابنیه'!V4913</f>
        <v>352500</v>
      </c>
      <c r="E909" s="94" t="e">
        <f>VLOOKUP(A909,'متره ابنیه'!A:K,9,FALSE)</f>
        <v>#N/A</v>
      </c>
      <c r="F909" s="97">
        <f t="shared" si="29"/>
        <v>0</v>
      </c>
      <c r="G909" s="98"/>
    </row>
    <row r="910" spans="1:7" ht="32.25" thickBot="1">
      <c r="A910" s="60">
        <f>'متره ابنیه'!P4914</f>
        <v>191401</v>
      </c>
      <c r="B910" s="60" t="str">
        <f>'متره ابنیه'!T4914</f>
        <v>تهيه مصالح و كوبيدن لمبه با چوب نراد خارجي روي زيرسازي چوبي.</v>
      </c>
      <c r="C910" s="60" t="str">
        <f>'متره ابنیه'!U4914</f>
        <v>مترمربع</v>
      </c>
      <c r="D910" s="60">
        <f>'متره ابنیه'!V4914</f>
        <v>198500</v>
      </c>
      <c r="E910" s="94" t="e">
        <f>VLOOKUP(A910,'متره ابنیه'!A:K,9,FALSE)</f>
        <v>#N/A</v>
      </c>
      <c r="F910" s="97">
        <f t="shared" si="29"/>
        <v>0</v>
      </c>
      <c r="G910" s="98"/>
    </row>
    <row r="911" spans="1:7" ht="32.25" thickBot="1">
      <c r="A911" s="60">
        <f>'متره ابنیه'!P4915</f>
        <v>191501</v>
      </c>
      <c r="B911" s="60" t="str">
        <f>'متره ابنیه'!T4915</f>
        <v>نصب انواع پاركت چوبي روي سطوح آماده شده با ساب و لاك لازم.</v>
      </c>
      <c r="C911" s="60" t="str">
        <f>'متره ابنیه'!U4915</f>
        <v>مترمربع</v>
      </c>
      <c r="D911" s="60">
        <f>'متره ابنیه'!V4915</f>
        <v>125500</v>
      </c>
      <c r="E911" s="94" t="e">
        <f>VLOOKUP(A911,'متره ابنیه'!A:K,9,FALSE)</f>
        <v>#N/A</v>
      </c>
      <c r="F911" s="97">
        <f t="shared" si="29"/>
        <v>0</v>
      </c>
      <c r="G911" s="98"/>
    </row>
    <row r="912" spans="1:7" ht="32.25" thickBot="1">
      <c r="A912" s="60">
        <f>'متره ابنیه'!P4916</f>
        <v>191601</v>
      </c>
      <c r="B912" s="60" t="str">
        <f>'متره ابنیه'!T4916</f>
        <v>اجراي روكش روي كارهاي چوبي، همراه با پرداخت سطح روكش شده، به طور كامل.</v>
      </c>
      <c r="C912" s="60" t="str">
        <f>'متره ابنیه'!U4916</f>
        <v>مترمربع</v>
      </c>
      <c r="D912" s="60">
        <f>'متره ابنیه'!V4916</f>
        <v>65800</v>
      </c>
      <c r="E912" s="94" t="e">
        <f>VLOOKUP(A912,'متره ابنیه'!A:K,9,FALSE)</f>
        <v>#N/A</v>
      </c>
      <c r="F912" s="97">
        <f t="shared" si="29"/>
        <v>0</v>
      </c>
      <c r="G912" s="98"/>
    </row>
    <row r="913" spans="1:7" ht="48" thickBot="1">
      <c r="A913" s="60">
        <f>'متره ابنیه'!P4917</f>
        <v>191701</v>
      </c>
      <c r="B913" s="60" t="str">
        <f>'متره ابنیه'!T4917</f>
        <v>تهيه و نصب چوب‌هاي ضربه گير لبه سكوها، همراه با چوب‌هاي صليبي داخل سكو، از چوب نراد خارجي بر حسب حجم چوب‌هاي نصب شده.</v>
      </c>
      <c r="C913" s="60" t="str">
        <f>'متره ابنیه'!U4917</f>
        <v>مترمکعب</v>
      </c>
      <c r="D913" s="60">
        <f>'متره ابنیه'!V4917</f>
        <v>16080000</v>
      </c>
      <c r="E913" s="94" t="e">
        <f>VLOOKUP(A913,'متره ابنیه'!A:K,9,FALSE)</f>
        <v>#N/A</v>
      </c>
      <c r="F913" s="97">
        <f t="shared" si="29"/>
        <v>0</v>
      </c>
      <c r="G913" s="98"/>
    </row>
    <row r="914" spans="1:7" ht="24" thickBot="1">
      <c r="A914" s="60" t="str">
        <f>'متره ابنیه'!P4918</f>
        <v>191702</v>
      </c>
      <c r="B914" s="60" t="str">
        <f>'متره ابنیه'!T4918</f>
        <v>چوبی</v>
      </c>
      <c r="C914" s="60" t="str">
        <f>'متره ابنیه'!U4918</f>
        <v>مترمربع</v>
      </c>
      <c r="D914" s="60">
        <f>'متره ابنیه'!V4918</f>
        <v>10000</v>
      </c>
      <c r="E914" s="94" t="e">
        <f>VLOOKUP(A914,'متره ابنیه'!A:K,9,FALSE)</f>
        <v>#N/A</v>
      </c>
      <c r="F914" s="97">
        <f t="shared" ref="F914:F916" si="30">IF(ISNA(E914*D914),0,ROUND((E914*D914),0))</f>
        <v>0</v>
      </c>
      <c r="G914" s="98" t="s">
        <v>511</v>
      </c>
    </row>
    <row r="915" spans="1:7" ht="24" thickBot="1">
      <c r="A915" s="60" t="str">
        <f>'متره ابنیه'!P4919</f>
        <v>191703</v>
      </c>
      <c r="B915" s="60" t="str">
        <f>'متره ابنیه'!T4919</f>
        <v>چوبی 1</v>
      </c>
      <c r="C915" s="60" t="str">
        <f>'متره ابنیه'!U4919</f>
        <v>مترمربع</v>
      </c>
      <c r="D915" s="60">
        <f>'متره ابنیه'!V4919</f>
        <v>10001</v>
      </c>
      <c r="E915" s="94" t="e">
        <f>VLOOKUP(A915,'متره ابنیه'!A:K,9,FALSE)</f>
        <v>#N/A</v>
      </c>
      <c r="F915" s="97">
        <f t="shared" si="30"/>
        <v>0</v>
      </c>
      <c r="G915" s="98" t="s">
        <v>511</v>
      </c>
    </row>
    <row r="916" spans="1:7" ht="24" thickBot="1">
      <c r="A916" s="60" t="str">
        <f>'متره ابنیه'!P4920</f>
        <v>191704</v>
      </c>
      <c r="B916" s="60" t="str">
        <f>'متره ابنیه'!T4920</f>
        <v>چوبی 2</v>
      </c>
      <c r="C916" s="60" t="str">
        <f>'متره ابنیه'!U4920</f>
        <v>مترمربع</v>
      </c>
      <c r="D916" s="60">
        <f>'متره ابنیه'!V4920</f>
        <v>10002</v>
      </c>
      <c r="E916" s="94">
        <f>VLOOKUP(A916,'متره ابنیه'!A:K,9,FALSE)</f>
        <v>1</v>
      </c>
      <c r="F916" s="97">
        <f t="shared" si="30"/>
        <v>10002</v>
      </c>
      <c r="G916" s="98" t="s">
        <v>511</v>
      </c>
    </row>
    <row r="917" spans="1:7" s="27" customFormat="1" ht="38.25" customHeight="1" thickBot="1">
      <c r="A917" s="677" t="s">
        <v>659</v>
      </c>
      <c r="B917" s="678"/>
      <c r="C917" s="678"/>
      <c r="D917" s="678"/>
      <c r="E917" s="679"/>
      <c r="F917" s="115">
        <f>SUM(F854:F913)</f>
        <v>43200000</v>
      </c>
      <c r="G917" s="108" t="s">
        <v>77</v>
      </c>
    </row>
    <row r="918" spans="1:7" s="27" customFormat="1" ht="38.25" customHeight="1" thickBot="1">
      <c r="A918" s="677" t="s">
        <v>660</v>
      </c>
      <c r="B918" s="678"/>
      <c r="C918" s="678"/>
      <c r="D918" s="678"/>
      <c r="E918" s="679"/>
      <c r="F918" s="101">
        <f>SUM(F914:F916)</f>
        <v>10002</v>
      </c>
      <c r="G918" s="102" t="s">
        <v>77</v>
      </c>
    </row>
    <row r="919" spans="1:7" s="26" customFormat="1" ht="37.5" customHeight="1" thickBot="1">
      <c r="A919" s="680" t="s">
        <v>1</v>
      </c>
      <c r="B919" s="681"/>
      <c r="C919" s="681"/>
      <c r="D919" s="681"/>
      <c r="E919" s="681"/>
      <c r="F919" s="682"/>
      <c r="G919" s="683"/>
    </row>
    <row r="920" spans="1:7" ht="32.25" thickBot="1">
      <c r="A920" s="60" t="str">
        <f>'متره ابنیه'!P4921</f>
        <v>200101</v>
      </c>
      <c r="B920" s="60" t="str">
        <f>'متره ابنیه'!T4921</f>
        <v>كاشي كاري با كاشي لعابي با سطح تا 2/5 دسيمتر مربع.</v>
      </c>
      <c r="C920" s="60" t="str">
        <f>'متره ابنیه'!U4921</f>
        <v>مترمربع</v>
      </c>
      <c r="D920" s="60">
        <f>'متره ابنیه'!V4921</f>
        <v>275500</v>
      </c>
      <c r="E920" s="94">
        <f>VLOOKUP(A920,'متره ابنیه'!A:K,9,FALSE)</f>
        <v>384</v>
      </c>
      <c r="F920" s="97">
        <f t="shared" si="29"/>
        <v>105792000</v>
      </c>
      <c r="G920" s="98"/>
    </row>
    <row r="921" spans="1:7" ht="32.25" thickBot="1">
      <c r="A921" s="60">
        <f>'متره ابنیه'!P4922</f>
        <v>200102</v>
      </c>
      <c r="B921" s="60" t="str">
        <f>'متره ابنیه'!T4922</f>
        <v>كاشي كاري با كاشي لعابي با سطح بيش از 2/5 تا 3/5 دسيمتر مربع.</v>
      </c>
      <c r="C921" s="60" t="str">
        <f>'متره ابنیه'!U4922</f>
        <v>مترمربع</v>
      </c>
      <c r="D921" s="60">
        <f>'متره ابنیه'!V4922</f>
        <v>317500</v>
      </c>
      <c r="E921" s="94" t="e">
        <f>VLOOKUP(A921,'متره ابنیه'!A:K,9,FALSE)</f>
        <v>#N/A</v>
      </c>
      <c r="F921" s="97">
        <f t="shared" ref="F921:F946" si="31">IF(ISNA(E921*D921),0,ROUND((E921*D921),0))</f>
        <v>0</v>
      </c>
      <c r="G921" s="98"/>
    </row>
    <row r="922" spans="1:7" ht="32.25" thickBot="1">
      <c r="A922" s="60">
        <f>'متره ابنیه'!P4923</f>
        <v>200103</v>
      </c>
      <c r="B922" s="60" t="str">
        <f>'متره ابنیه'!T4923</f>
        <v>كاشي كاري با كاشي لعابي با سطح بيش از 3/5 تا 4 دسيمتر مربع.</v>
      </c>
      <c r="C922" s="60" t="str">
        <f>'متره ابنیه'!U4923</f>
        <v>مترمربع</v>
      </c>
      <c r="D922" s="60">
        <f>'متره ابنیه'!V4923</f>
        <v>319500</v>
      </c>
      <c r="E922" s="94" t="e">
        <f>VLOOKUP(A922,'متره ابنیه'!A:K,9,FALSE)</f>
        <v>#N/A</v>
      </c>
      <c r="F922" s="97">
        <f t="shared" si="31"/>
        <v>0</v>
      </c>
      <c r="G922" s="98"/>
    </row>
    <row r="923" spans="1:7" ht="32.25" thickBot="1">
      <c r="A923" s="60">
        <f>'متره ابنیه'!P4924</f>
        <v>200104</v>
      </c>
      <c r="B923" s="60" t="str">
        <f>'متره ابنیه'!T4924</f>
        <v>كاشي كاري با كاشي لعابي با سطح بيش از 4 تا 4/5 دسيمتر مربع.</v>
      </c>
      <c r="C923" s="60" t="str">
        <f>'متره ابنیه'!U4924</f>
        <v>مترمربع</v>
      </c>
      <c r="D923" s="60">
        <f>'متره ابنیه'!V4924</f>
        <v>317000</v>
      </c>
      <c r="E923" s="94" t="e">
        <f>VLOOKUP(A923,'متره ابنیه'!A:K,9,FALSE)</f>
        <v>#N/A</v>
      </c>
      <c r="F923" s="97">
        <f t="shared" si="31"/>
        <v>0</v>
      </c>
      <c r="G923" s="98"/>
    </row>
    <row r="924" spans="1:7" ht="32.25" thickBot="1">
      <c r="A924" s="60">
        <f>'متره ابنیه'!P4925</f>
        <v>200105</v>
      </c>
      <c r="B924" s="60" t="str">
        <f>'متره ابنیه'!T4925</f>
        <v>كاشي كاري با كاشي لعابي با سطح بيش از 4/5 تا 5 دسيمتر مربع.</v>
      </c>
      <c r="C924" s="60" t="str">
        <f>'متره ابنیه'!U4925</f>
        <v>مترمربع</v>
      </c>
      <c r="D924" s="60">
        <f>'متره ابنیه'!V4925</f>
        <v>313000</v>
      </c>
      <c r="E924" s="94" t="e">
        <f>VLOOKUP(A924,'متره ابنیه'!A:K,9,FALSE)</f>
        <v>#N/A</v>
      </c>
      <c r="F924" s="97">
        <f t="shared" si="31"/>
        <v>0</v>
      </c>
      <c r="G924" s="98"/>
    </row>
    <row r="925" spans="1:7" ht="32.25" thickBot="1">
      <c r="A925" s="60">
        <f>'متره ابنیه'!P4926</f>
        <v>200106</v>
      </c>
      <c r="B925" s="60" t="str">
        <f>'متره ابنیه'!T4926</f>
        <v>كاشي كاري با كاشي لعابي با سطح بيش از 5 تا 6 دسيمتر مربع.</v>
      </c>
      <c r="C925" s="60" t="str">
        <f>'متره ابنیه'!U4926</f>
        <v>مترمربع</v>
      </c>
      <c r="D925" s="60">
        <f>'متره ابنیه'!V4926</f>
        <v>309000</v>
      </c>
      <c r="E925" s="94" t="e">
        <f>VLOOKUP(A925,'متره ابنیه'!A:K,9,FALSE)</f>
        <v>#N/A</v>
      </c>
      <c r="F925" s="97">
        <f t="shared" si="31"/>
        <v>0</v>
      </c>
      <c r="G925" s="98"/>
    </row>
    <row r="926" spans="1:7" ht="32.25" thickBot="1">
      <c r="A926" s="60">
        <f>'متره ابنیه'!P4927</f>
        <v>200107</v>
      </c>
      <c r="B926" s="60" t="str">
        <f>'متره ابنیه'!T4927</f>
        <v>كاشي كاري با كاشي لعابي با سطح بيش از 6 تا 9 دسيمتر مربع.</v>
      </c>
      <c r="C926" s="60" t="str">
        <f>'متره ابنیه'!U4927</f>
        <v>مترمربع</v>
      </c>
      <c r="D926" s="60">
        <f>'متره ابنیه'!V4927</f>
        <v>286000</v>
      </c>
      <c r="E926" s="94" t="e">
        <f>VLOOKUP(A926,'متره ابنیه'!A:K,9,FALSE)</f>
        <v>#N/A</v>
      </c>
      <c r="F926" s="97">
        <f t="shared" si="31"/>
        <v>0</v>
      </c>
      <c r="G926" s="98"/>
    </row>
    <row r="927" spans="1:7" ht="32.25" thickBot="1">
      <c r="A927" s="60">
        <f>'متره ابنیه'!P4928</f>
        <v>200108</v>
      </c>
      <c r="B927" s="60" t="str">
        <f>'متره ابنیه'!T4928</f>
        <v>كاشي كاري با كاشي لعابي با سطح بيش از 9 دسيمتر مربع.</v>
      </c>
      <c r="C927" s="60" t="str">
        <f>'متره ابنیه'!U4928</f>
        <v>مترمربع</v>
      </c>
      <c r="D927" s="60">
        <f>'متره ابنیه'!V4928</f>
        <v>310500</v>
      </c>
      <c r="E927" s="94" t="e">
        <f>VLOOKUP(A927,'متره ابنیه'!A:K,9,FALSE)</f>
        <v>#N/A</v>
      </c>
      <c r="F927" s="97">
        <f t="shared" si="31"/>
        <v>0</v>
      </c>
      <c r="G927" s="98"/>
    </row>
    <row r="928" spans="1:7" ht="24" thickBot="1">
      <c r="A928" s="60">
        <f>'متره ابنیه'!P4929</f>
        <v>200109</v>
      </c>
      <c r="B928" s="60" t="str">
        <f>'متره ابنیه'!T4929</f>
        <v>کاشی کاری با کاشی لعابی استخری.</v>
      </c>
      <c r="C928" s="60" t="str">
        <f>'متره ابنیه'!U4929</f>
        <v>مترمربع</v>
      </c>
      <c r="D928" s="60">
        <f>'متره ابنیه'!V4929</f>
        <v>470000</v>
      </c>
      <c r="E928" s="94" t="e">
        <f>VLOOKUP(A928,'متره ابنیه'!A:K,9,FALSE)</f>
        <v>#N/A</v>
      </c>
      <c r="F928" s="97">
        <f t="shared" si="31"/>
        <v>0</v>
      </c>
      <c r="G928" s="98"/>
    </row>
    <row r="929" spans="1:7" ht="48" thickBot="1">
      <c r="A929" s="60">
        <f>'متره ابنیه'!P4930</f>
        <v>200201</v>
      </c>
      <c r="B929" s="60" t="str">
        <f>'متره ابنیه'!T4930</f>
        <v>اضافه‌ بها به رديف‌هاي 200101 تا 200108 چنانچه در رديف‌هاي كاشي بجاي ملات از چسب استفاده شود.</v>
      </c>
      <c r="C929" s="60" t="str">
        <f>'متره ابنیه'!U4930</f>
        <v>مترمربع</v>
      </c>
      <c r="D929" s="60">
        <f>'متره ابنیه'!V4930</f>
        <v>140000</v>
      </c>
      <c r="E929" s="94" t="e">
        <f>VLOOKUP(A929,'متره ابنیه'!A:K,9,FALSE)</f>
        <v>#N/A</v>
      </c>
      <c r="F929" s="97">
        <f t="shared" si="31"/>
        <v>0</v>
      </c>
      <c r="G929" s="98"/>
    </row>
    <row r="930" spans="1:7" ht="32.25" thickBot="1">
      <c r="A930" s="60">
        <f>'متره ابنیه'!P4931</f>
        <v>200301</v>
      </c>
      <c r="B930" s="60" t="str">
        <f>'متره ابنیه'!T4931</f>
        <v>نصب سراميك لعابدار با سطح 1 تا 2/5 دسيمتر مربع.</v>
      </c>
      <c r="C930" s="60" t="str">
        <f>'متره ابنیه'!U4931</f>
        <v>مترمربع</v>
      </c>
      <c r="D930" s="60">
        <f>'متره ابنیه'!V4931</f>
        <v>274000</v>
      </c>
      <c r="E930" s="94" t="e">
        <f>VLOOKUP(A930,'متره ابنیه'!A:K,9,FALSE)</f>
        <v>#N/A</v>
      </c>
      <c r="F930" s="97">
        <f t="shared" si="31"/>
        <v>0</v>
      </c>
      <c r="G930" s="98"/>
    </row>
    <row r="931" spans="1:7" ht="32.25" thickBot="1">
      <c r="A931" s="60">
        <f>'متره ابنیه'!P4932</f>
        <v>200302</v>
      </c>
      <c r="B931" s="60" t="str">
        <f>'متره ابنیه'!T4932</f>
        <v>نصب سراميك لعابدار با سطح 2/5 تا 4 دسيمتر مربع.</v>
      </c>
      <c r="C931" s="60" t="str">
        <f>'متره ابنیه'!U4932</f>
        <v>مترمربع</v>
      </c>
      <c r="D931" s="60">
        <f>'متره ابنیه'!V4932</f>
        <v>271500</v>
      </c>
      <c r="E931" s="94" t="e">
        <f>VLOOKUP(A931,'متره ابنیه'!A:K,9,FALSE)</f>
        <v>#N/A</v>
      </c>
      <c r="F931" s="97">
        <f t="shared" si="31"/>
        <v>0</v>
      </c>
      <c r="G931" s="98"/>
    </row>
    <row r="932" spans="1:7" ht="32.25" thickBot="1">
      <c r="A932" s="60">
        <f>'متره ابنیه'!P4933</f>
        <v>200303</v>
      </c>
      <c r="B932" s="60" t="str">
        <f>'متره ابنیه'!T4933</f>
        <v>نصب سراميك لعابدار با سطح 4 تا 5 دسيمتر مربع.</v>
      </c>
      <c r="C932" s="60" t="str">
        <f>'متره ابنیه'!U4933</f>
        <v>مترمربع</v>
      </c>
      <c r="D932" s="60">
        <f>'متره ابنیه'!V4933</f>
        <v>266000</v>
      </c>
      <c r="E932" s="94" t="e">
        <f>VLOOKUP(A932,'متره ابنیه'!A:K,9,FALSE)</f>
        <v>#N/A</v>
      </c>
      <c r="F932" s="97">
        <f t="shared" si="31"/>
        <v>0</v>
      </c>
      <c r="G932" s="98"/>
    </row>
    <row r="933" spans="1:7" ht="32.25" thickBot="1">
      <c r="A933" s="60">
        <f>'متره ابنیه'!P4934</f>
        <v>200304</v>
      </c>
      <c r="B933" s="60" t="str">
        <f>'متره ابنیه'!T4934</f>
        <v>نصب سراميك لعابدار با سطح بيش از 5 تا 6 دسيمتر مربع.</v>
      </c>
      <c r="C933" s="60" t="str">
        <f>'متره ابنیه'!U4934</f>
        <v>مترمربع</v>
      </c>
      <c r="D933" s="60">
        <f>'متره ابنیه'!V4934</f>
        <v>265000</v>
      </c>
      <c r="E933" s="94" t="e">
        <f>VLOOKUP(A933,'متره ابنیه'!A:K,9,FALSE)</f>
        <v>#N/A</v>
      </c>
      <c r="F933" s="97">
        <f t="shared" si="31"/>
        <v>0</v>
      </c>
      <c r="G933" s="98"/>
    </row>
    <row r="934" spans="1:7" ht="32.25" thickBot="1">
      <c r="A934" s="60">
        <f>'متره ابنیه'!P4935</f>
        <v>200305</v>
      </c>
      <c r="B934" s="60" t="str">
        <f>'متره ابنیه'!T4935</f>
        <v>نصب سراميك لعابدار با سطح بيش از 6 تا 8 دسيمتر مربع.</v>
      </c>
      <c r="C934" s="60" t="str">
        <f>'متره ابنیه'!U4935</f>
        <v>مترمربع</v>
      </c>
      <c r="D934" s="60">
        <f>'متره ابنیه'!V4935</f>
        <v>239500</v>
      </c>
      <c r="E934" s="94" t="e">
        <f>VLOOKUP(A934,'متره ابنیه'!A:K,9,FALSE)</f>
        <v>#N/A</v>
      </c>
      <c r="F934" s="97">
        <f t="shared" si="31"/>
        <v>0</v>
      </c>
      <c r="G934" s="98"/>
    </row>
    <row r="935" spans="1:7" ht="32.25" thickBot="1">
      <c r="A935" s="60">
        <f>'متره ابنیه'!P4936</f>
        <v>200306</v>
      </c>
      <c r="B935" s="60" t="str">
        <f>'متره ابنیه'!T4936</f>
        <v>نصب سراميك لعابدار با سطح بيش از 8 تا 9 دسيمتر مربع.</v>
      </c>
      <c r="C935" s="60" t="str">
        <f>'متره ابنیه'!U4936</f>
        <v>مترمربع</v>
      </c>
      <c r="D935" s="60">
        <f>'متره ابنیه'!V4936</f>
        <v>259000</v>
      </c>
      <c r="E935" s="94" t="e">
        <f>VLOOKUP(A935,'متره ابنیه'!A:K,9,FALSE)</f>
        <v>#N/A</v>
      </c>
      <c r="F935" s="97">
        <f t="shared" si="31"/>
        <v>0</v>
      </c>
      <c r="G935" s="98"/>
    </row>
    <row r="936" spans="1:7" ht="32.25" thickBot="1">
      <c r="A936" s="60">
        <f>'متره ابنیه'!P4937</f>
        <v>200307</v>
      </c>
      <c r="B936" s="60" t="str">
        <f>'متره ابنیه'!T4937</f>
        <v>نصب سراميك لعابدار با سطح بيش از 9 تا 11 دسيمتر مربع.</v>
      </c>
      <c r="C936" s="60" t="str">
        <f>'متره ابنیه'!U4937</f>
        <v>مترمربع</v>
      </c>
      <c r="D936" s="60">
        <f>'متره ابنیه'!V4937</f>
        <v>261000</v>
      </c>
      <c r="E936" s="94" t="e">
        <f>VLOOKUP(A936,'متره ابنیه'!A:K,9,FALSE)</f>
        <v>#N/A</v>
      </c>
      <c r="F936" s="97">
        <f t="shared" si="31"/>
        <v>0</v>
      </c>
      <c r="G936" s="98"/>
    </row>
    <row r="937" spans="1:7" ht="32.25" thickBot="1">
      <c r="A937" s="60">
        <f>'متره ابنیه'!P4938</f>
        <v>200308</v>
      </c>
      <c r="B937" s="60" t="str">
        <f>'متره ابنیه'!T4938</f>
        <v>نصب سراميك لعابدار با سطح بيش از 11 تا 16 دسيمتر مربع.</v>
      </c>
      <c r="C937" s="60" t="str">
        <f>'متره ابنیه'!U4938</f>
        <v>مترمربع</v>
      </c>
      <c r="D937" s="60">
        <f>'متره ابنیه'!V4938</f>
        <v>264500</v>
      </c>
      <c r="E937" s="94" t="e">
        <f>VLOOKUP(A937,'متره ابنیه'!A:K,9,FALSE)</f>
        <v>#N/A</v>
      </c>
      <c r="F937" s="97">
        <f t="shared" si="31"/>
        <v>0</v>
      </c>
      <c r="G937" s="98"/>
    </row>
    <row r="938" spans="1:7" ht="32.25" thickBot="1">
      <c r="A938" s="60">
        <f>'متره ابنیه'!P4939</f>
        <v>200309</v>
      </c>
      <c r="B938" s="60" t="str">
        <f>'متره ابنیه'!T4939</f>
        <v>نصب سراميك لعابدار با سطح بيش از 16 تا 22 دسيمتر مربع.</v>
      </c>
      <c r="C938" s="60" t="str">
        <f>'متره ابنیه'!U4939</f>
        <v>مترمربع</v>
      </c>
      <c r="D938" s="60">
        <f>'متره ابنیه'!V4939</f>
        <v>262500</v>
      </c>
      <c r="E938" s="94" t="e">
        <f>VLOOKUP(A938,'متره ابنیه'!A:K,9,FALSE)</f>
        <v>#N/A</v>
      </c>
      <c r="F938" s="97">
        <f t="shared" si="31"/>
        <v>0</v>
      </c>
      <c r="G938" s="98"/>
    </row>
    <row r="939" spans="1:7" ht="24" thickBot="1">
      <c r="A939" s="60">
        <f>'متره ابنیه'!P4940</f>
        <v>200401</v>
      </c>
      <c r="B939" s="60" t="str">
        <f>'متره ابنیه'!T4940</f>
        <v>نصب سراميك ضد اسيد بدون لعاب.</v>
      </c>
      <c r="C939" s="60" t="str">
        <f>'متره ابنیه'!U4940</f>
        <v>مترمربع</v>
      </c>
      <c r="D939" s="60">
        <f>'متره ابنیه'!V4940</f>
        <v>353500</v>
      </c>
      <c r="E939" s="94" t="e">
        <f>VLOOKUP(A939,'متره ابنیه'!A:K,9,FALSE)</f>
        <v>#N/A</v>
      </c>
      <c r="F939" s="97">
        <f t="shared" si="31"/>
        <v>0</v>
      </c>
      <c r="G939" s="98"/>
    </row>
    <row r="940" spans="1:7" ht="24" thickBot="1">
      <c r="A940" s="60">
        <f>'متره ابنیه'!P4941</f>
        <v>200402</v>
      </c>
      <c r="B940" s="60" t="str">
        <f>'متره ابنیه'!T4941</f>
        <v>نصب سراميك ضد اسيد لعابدار.</v>
      </c>
      <c r="C940" s="60" t="str">
        <f>'متره ابنیه'!U4941</f>
        <v>مترمربع</v>
      </c>
      <c r="D940" s="60">
        <f>'متره ابنیه'!V4941</f>
        <v>364500</v>
      </c>
      <c r="E940" s="94" t="e">
        <f>VLOOKUP(A940,'متره ابنیه'!A:K,9,FALSE)</f>
        <v>#N/A</v>
      </c>
      <c r="F940" s="97">
        <f t="shared" si="31"/>
        <v>0</v>
      </c>
      <c r="G940" s="98"/>
    </row>
    <row r="941" spans="1:7" ht="24" thickBot="1">
      <c r="A941" s="60">
        <f>'متره ابنیه'!P4942</f>
        <v>200501</v>
      </c>
      <c r="B941" s="60" t="str">
        <f>'متره ابنیه'!T4942</f>
        <v>نصب سراميك گرانيتي مات.</v>
      </c>
      <c r="C941" s="60" t="str">
        <f>'متره ابنیه'!U4942</f>
        <v>مترمربع</v>
      </c>
      <c r="D941" s="60">
        <f>'متره ابنیه'!V4942</f>
        <v>326500</v>
      </c>
      <c r="E941" s="94" t="e">
        <f>VLOOKUP(A941,'متره ابنیه'!A:K,9,FALSE)</f>
        <v>#N/A</v>
      </c>
      <c r="F941" s="97">
        <f t="shared" si="31"/>
        <v>0</v>
      </c>
      <c r="G941" s="98"/>
    </row>
    <row r="942" spans="1:7" ht="33.75" customHeight="1" thickBot="1">
      <c r="A942" s="60">
        <f>'متره ابنیه'!P4943</f>
        <v>200502</v>
      </c>
      <c r="B942" s="60" t="str">
        <f>'متره ابنیه'!T4943</f>
        <v>اضافه بها به رديف 200501 چنانچه از سراميك كاليبره استفاده شود.</v>
      </c>
      <c r="C942" s="60" t="str">
        <f>'متره ابنیه'!U4943</f>
        <v>مترمربع</v>
      </c>
      <c r="D942" s="60">
        <f>'متره ابنیه'!V4943</f>
        <v>153500</v>
      </c>
      <c r="E942" s="94" t="e">
        <f>VLOOKUP(A942,'متره ابنیه'!A:K,9,FALSE)</f>
        <v>#N/A</v>
      </c>
      <c r="F942" s="97">
        <f t="shared" si="31"/>
        <v>0</v>
      </c>
      <c r="G942" s="98"/>
    </row>
    <row r="943" spans="1:7" ht="33.75" customHeight="1" thickBot="1">
      <c r="A943" s="60">
        <f>'متره ابنیه'!P4944</f>
        <v>200503</v>
      </c>
      <c r="B943" s="60" t="str">
        <f>'متره ابنیه'!T4944</f>
        <v>اضافه بها به رديف‌هاي 200501 و 200502 چنانچه سراميك ساب خورده سطح آن صيقلي باشد.</v>
      </c>
      <c r="C943" s="60" t="str">
        <f>'متره ابنیه'!U4944</f>
        <v>مترمربع</v>
      </c>
      <c r="D943" s="60">
        <f>'متره ابنیه'!V4944</f>
        <v>264500</v>
      </c>
      <c r="E943" s="94" t="e">
        <f>VLOOKUP(A943,'متره ابنیه'!A:K,9,FALSE)</f>
        <v>#N/A</v>
      </c>
      <c r="F943" s="97">
        <f t="shared" si="31"/>
        <v>0</v>
      </c>
    </row>
    <row r="944" spans="1:7" ht="33.75" customHeight="1" thickBot="1">
      <c r="A944" s="60">
        <f>'متره ابنیه'!P4945</f>
        <v>200504</v>
      </c>
      <c r="B944" s="60" t="str">
        <f>'متره ابنیه'!T4945</f>
        <v>کاشی</v>
      </c>
      <c r="C944" s="60" t="str">
        <f>'متره ابنیه'!U4945</f>
        <v>مترمربع</v>
      </c>
      <c r="D944" s="60">
        <f>'متره ابنیه'!V4945</f>
        <v>10001</v>
      </c>
      <c r="E944" s="94" t="e">
        <f>VLOOKUP(A944,'متره ابنیه'!A:K,9,FALSE)</f>
        <v>#N/A</v>
      </c>
      <c r="F944" s="97">
        <f t="shared" si="31"/>
        <v>0</v>
      </c>
      <c r="G944" s="98" t="s">
        <v>511</v>
      </c>
    </row>
    <row r="945" spans="1:7" ht="33.75" customHeight="1" thickBot="1">
      <c r="A945" s="60" t="str">
        <f>'متره ابنیه'!P4946</f>
        <v>200505</v>
      </c>
      <c r="B945" s="60" t="str">
        <f>'متره ابنیه'!T4946</f>
        <v>کاشی 1</v>
      </c>
      <c r="C945" s="60" t="str">
        <f>'متره ابنیه'!U4946</f>
        <v>مترمربع</v>
      </c>
      <c r="D945" s="60">
        <f>'متره ابنیه'!V4946</f>
        <v>10001</v>
      </c>
      <c r="E945" s="94" t="e">
        <f>VLOOKUP(A945,'متره ابنیه'!A:K,9,FALSE)</f>
        <v>#N/A</v>
      </c>
      <c r="F945" s="97">
        <f t="shared" si="31"/>
        <v>0</v>
      </c>
      <c r="G945" s="98" t="s">
        <v>511</v>
      </c>
    </row>
    <row r="946" spans="1:7" ht="33.75" customHeight="1" thickBot="1">
      <c r="A946" s="60" t="str">
        <f>'متره ابنیه'!P4947</f>
        <v>200506</v>
      </c>
      <c r="B946" s="60" t="str">
        <f>'متره ابنیه'!T4947</f>
        <v>کاشی 2</v>
      </c>
      <c r="C946" s="60" t="str">
        <f>'متره ابنیه'!U4947</f>
        <v>مترمربع</v>
      </c>
      <c r="D946" s="60">
        <f>'متره ابنیه'!V4947</f>
        <v>10002</v>
      </c>
      <c r="E946" s="94">
        <f>VLOOKUP(A946,'متره ابنیه'!A:K,9,FALSE)</f>
        <v>1</v>
      </c>
      <c r="F946" s="97">
        <f t="shared" si="31"/>
        <v>10002</v>
      </c>
      <c r="G946" s="98" t="s">
        <v>511</v>
      </c>
    </row>
    <row r="947" spans="1:7" s="27" customFormat="1" ht="38.25" customHeight="1" thickBot="1">
      <c r="A947" s="677" t="s">
        <v>659</v>
      </c>
      <c r="B947" s="678"/>
      <c r="C947" s="678"/>
      <c r="D947" s="678"/>
      <c r="E947" s="679"/>
      <c r="F947" s="115">
        <f>SUM(F920:F943)</f>
        <v>105792000</v>
      </c>
      <c r="G947" s="108" t="s">
        <v>77</v>
      </c>
    </row>
    <row r="948" spans="1:7" s="27" customFormat="1" ht="38.25" customHeight="1" thickBot="1">
      <c r="A948" s="677" t="s">
        <v>660</v>
      </c>
      <c r="B948" s="678"/>
      <c r="C948" s="678"/>
      <c r="D948" s="678"/>
      <c r="E948" s="679"/>
      <c r="F948" s="101">
        <f>SUM(F944:F946)</f>
        <v>10002</v>
      </c>
      <c r="G948" s="102" t="s">
        <v>77</v>
      </c>
    </row>
    <row r="949" spans="1:7" s="26" customFormat="1" ht="37.5" customHeight="1" thickBot="1">
      <c r="A949" s="680" t="s">
        <v>2</v>
      </c>
      <c r="B949" s="681"/>
      <c r="C949" s="681"/>
      <c r="D949" s="681"/>
      <c r="E949" s="681"/>
      <c r="F949" s="682"/>
      <c r="G949" s="683"/>
    </row>
    <row r="950" spans="1:7" ht="42" customHeight="1" thickBot="1">
      <c r="A950" s="60" t="str">
        <f>'متره ابنیه'!P4948</f>
        <v>210101</v>
      </c>
      <c r="B950" s="60" t="str">
        <f>'متره ابنیه'!T4948</f>
        <v>فرش كف با موزاييك سيماني ساده به ابعاد 25×25 سانتي‌متر، با 2/5 سانتي‌متر ماسه نرم زير آن و دوغاب‌ريزي.</v>
      </c>
      <c r="C950" s="60" t="str">
        <f>'متره ابنیه'!U4948</f>
        <v>مترمربع</v>
      </c>
      <c r="D950" s="60">
        <f>'متره ابنیه'!V4948</f>
        <v>160000</v>
      </c>
      <c r="E950" s="94">
        <f>VLOOKUP(A950,'متره ابنیه'!A:K,9,FALSE)</f>
        <v>480</v>
      </c>
      <c r="F950" s="97">
        <f t="shared" ref="F950:F976" si="32">IF(ISNA(E950*D950),0,ROUND((E950*D950),0))</f>
        <v>76800000</v>
      </c>
      <c r="G950" s="98"/>
    </row>
    <row r="951" spans="1:7" ht="48" thickBot="1">
      <c r="A951" s="60">
        <f>'متره ابنیه'!P4949</f>
        <v>210102</v>
      </c>
      <c r="B951" s="60" t="str">
        <f>'متره ابنیه'!T4949</f>
        <v>فرش كف با موزاييك سيماني ساده به ابعاد 30×30 سانتي‌متر، با 2/5 سانتي‌متر ماسه نرم زيرآن و دوغاب‌ريزي.</v>
      </c>
      <c r="C951" s="60" t="str">
        <f>'متره ابنیه'!U4949</f>
        <v>مترمربع</v>
      </c>
      <c r="D951" s="60">
        <f>'متره ابنیه'!V4949</f>
        <v>155000</v>
      </c>
      <c r="E951" s="94" t="e">
        <f>VLOOKUP(A951,'متره ابنیه'!A:K,9,FALSE)</f>
        <v>#N/A</v>
      </c>
      <c r="F951" s="97">
        <f t="shared" ref="F951:F969" si="33">IF(ISNA(E951*D951),0,ROUND((E951*D951),0))</f>
        <v>0</v>
      </c>
      <c r="G951" s="98"/>
    </row>
    <row r="952" spans="1:7" ht="32.25" thickBot="1">
      <c r="A952" s="60">
        <f>'متره ابنیه'!P4950</f>
        <v>210103</v>
      </c>
      <c r="B952" s="60" t="str">
        <f>'متره ابنیه'!T4950</f>
        <v>فرش كف باموزاييك سيماني ساده به ابعاد 25×25 سانتي‌متر.</v>
      </c>
      <c r="C952" s="60" t="str">
        <f>'متره ابنیه'!U4950</f>
        <v>مترمربع</v>
      </c>
      <c r="D952" s="60">
        <f>'متره ابنیه'!V4950</f>
        <v>177500</v>
      </c>
      <c r="E952" s="94" t="e">
        <f>VLOOKUP(A952,'متره ابنیه'!A:K,9,FALSE)</f>
        <v>#N/A</v>
      </c>
      <c r="F952" s="97">
        <f t="shared" si="33"/>
        <v>0</v>
      </c>
      <c r="G952" s="98"/>
    </row>
    <row r="953" spans="1:7" ht="32.25" thickBot="1">
      <c r="A953" s="60">
        <f>'متره ابنیه'!P4951</f>
        <v>210104</v>
      </c>
      <c r="B953" s="60" t="str">
        <f>'متره ابنیه'!T4951</f>
        <v>فرش كف با موزاييك سيماني ساده به ابعاد 30×30 سانتي‌متر.</v>
      </c>
      <c r="C953" s="60" t="str">
        <f>'متره ابنیه'!U4951</f>
        <v>مترمربع</v>
      </c>
      <c r="D953" s="60">
        <f>'متره ابنیه'!V4951</f>
        <v>173000</v>
      </c>
      <c r="E953" s="94" t="e">
        <f>VLOOKUP(A953,'متره ابنیه'!A:K,9,FALSE)</f>
        <v>#N/A</v>
      </c>
      <c r="F953" s="97">
        <f t="shared" si="33"/>
        <v>0</v>
      </c>
      <c r="G953" s="98"/>
    </row>
    <row r="954" spans="1:7" ht="32.25" thickBot="1">
      <c r="A954" s="60">
        <f>'متره ابنیه'!P4952</f>
        <v>210201</v>
      </c>
      <c r="B954" s="60" t="str">
        <f>'متره ابنیه'!T4952</f>
        <v>فرش كف با موزاييك ايراني به ابعاد 15×15 سانتي‌متر.</v>
      </c>
      <c r="C954" s="60" t="str">
        <f>'متره ابنیه'!U4952</f>
        <v>مترمربع</v>
      </c>
      <c r="D954" s="60">
        <f>'متره ابنیه'!V4952</f>
        <v>251000</v>
      </c>
      <c r="E954" s="94" t="e">
        <f>VLOOKUP(A954,'متره ابنیه'!A:K,9,FALSE)</f>
        <v>#N/A</v>
      </c>
      <c r="F954" s="97">
        <f t="shared" si="33"/>
        <v>0</v>
      </c>
      <c r="G954" s="98"/>
    </row>
    <row r="955" spans="1:7" ht="32.25" thickBot="1">
      <c r="A955" s="60">
        <f>'متره ابنیه'!P4953</f>
        <v>210202</v>
      </c>
      <c r="B955" s="60" t="str">
        <f>'متره ابنیه'!T4953</f>
        <v>فرش كف با موزاييك ايراني به ابعاد 25×25 سانتي‌متر.</v>
      </c>
      <c r="C955" s="60" t="str">
        <f>'متره ابنیه'!U4953</f>
        <v>مترمربع</v>
      </c>
      <c r="D955" s="60">
        <f>'متره ابنیه'!V4953</f>
        <v>198500</v>
      </c>
      <c r="E955" s="94" t="e">
        <f>VLOOKUP(A955,'متره ابنیه'!A:K,9,FALSE)</f>
        <v>#N/A</v>
      </c>
      <c r="F955" s="97">
        <f t="shared" si="33"/>
        <v>0</v>
      </c>
      <c r="G955" s="98"/>
    </row>
    <row r="956" spans="1:7" ht="32.25" thickBot="1">
      <c r="A956" s="60">
        <f>'متره ابنیه'!P4954</f>
        <v>210203</v>
      </c>
      <c r="B956" s="60" t="str">
        <f>'متره ابنیه'!T4954</f>
        <v>فرش كف با موزاييك ايراني به ابعاد 30×30 سانتي‌متر.</v>
      </c>
      <c r="C956" s="60" t="str">
        <f>'متره ابنیه'!U4954</f>
        <v>مترمربع</v>
      </c>
      <c r="D956" s="60">
        <f>'متره ابنیه'!V4954</f>
        <v>193500</v>
      </c>
      <c r="E956" s="94" t="e">
        <f>VLOOKUP(A956,'متره ابنیه'!A:K,9,FALSE)</f>
        <v>#N/A</v>
      </c>
      <c r="F956" s="97">
        <f t="shared" si="33"/>
        <v>0</v>
      </c>
      <c r="G956" s="98"/>
    </row>
    <row r="957" spans="1:7" ht="32.25" thickBot="1">
      <c r="A957" s="60">
        <f>'متره ابنیه'!P4955</f>
        <v>210204</v>
      </c>
      <c r="B957" s="60" t="str">
        <f>'متره ابنیه'!T4955</f>
        <v>فرش كف با موزاييك ايراني به ابعاد 40×40 سانتي‌متر.</v>
      </c>
      <c r="C957" s="60" t="str">
        <f>'متره ابنیه'!U4955</f>
        <v>مترمربع</v>
      </c>
      <c r="D957" s="60">
        <f>'متره ابنیه'!V4955</f>
        <v>199000</v>
      </c>
      <c r="E957" s="94" t="e">
        <f>VLOOKUP(A957,'متره ابنیه'!A:K,9,FALSE)</f>
        <v>#N/A</v>
      </c>
      <c r="F957" s="97">
        <f t="shared" si="33"/>
        <v>0</v>
      </c>
      <c r="G957" s="98"/>
    </row>
    <row r="958" spans="1:7" ht="32.25" thickBot="1">
      <c r="A958" s="60">
        <f>'متره ابنیه'!P4956</f>
        <v>210301</v>
      </c>
      <c r="B958" s="60" t="str">
        <f>'متره ابنیه'!T4956</f>
        <v>فرش كف با موزاييك فرنگي با خرده سنگ‌هاي تا نمره 4 به ابعاد 15×15 سانتي‌متر.</v>
      </c>
      <c r="C958" s="60" t="str">
        <f>'متره ابنیه'!U4956</f>
        <v>مترمربع</v>
      </c>
      <c r="D958" s="60">
        <f>'متره ابنیه'!V4956</f>
        <v>261000</v>
      </c>
      <c r="E958" s="94" t="e">
        <f>VLOOKUP(A958,'متره ابنیه'!A:K,9,FALSE)</f>
        <v>#N/A</v>
      </c>
      <c r="F958" s="97">
        <f t="shared" si="33"/>
        <v>0</v>
      </c>
      <c r="G958" s="98"/>
    </row>
    <row r="959" spans="1:7" ht="32.25" thickBot="1">
      <c r="A959" s="60">
        <f>'متره ابنیه'!P4957</f>
        <v>210302</v>
      </c>
      <c r="B959" s="60" t="str">
        <f>'متره ابنیه'!T4957</f>
        <v>فرش كف با موزاييك فرنگي با خرده سنگ‌هاي تا نمره 4 به ابعاد 25×25 سانتي‌متر.</v>
      </c>
      <c r="C959" s="60" t="str">
        <f>'متره ابنیه'!U4957</f>
        <v>مترمربع</v>
      </c>
      <c r="D959" s="60">
        <f>'متره ابنیه'!V4957</f>
        <v>207000</v>
      </c>
      <c r="E959" s="94" t="e">
        <f>VLOOKUP(A959,'متره ابنیه'!A:K,9,FALSE)</f>
        <v>#N/A</v>
      </c>
      <c r="F959" s="97">
        <f t="shared" si="33"/>
        <v>0</v>
      </c>
      <c r="G959" s="98"/>
    </row>
    <row r="960" spans="1:7" ht="32.25" thickBot="1">
      <c r="A960" s="60">
        <f>'متره ابنیه'!P4958</f>
        <v>210303</v>
      </c>
      <c r="B960" s="60" t="str">
        <f>'متره ابنیه'!T4958</f>
        <v>فرش كف با موزاييك فرنگي با خرده سنگ‌هاي تا نمره 4 به ابعاد30×30 سانتي‌متر.</v>
      </c>
      <c r="C960" s="60" t="str">
        <f>'متره ابنیه'!U4958</f>
        <v>مترمربع</v>
      </c>
      <c r="D960" s="60">
        <f>'متره ابنیه'!V4958</f>
        <v>202000</v>
      </c>
      <c r="E960" s="94" t="e">
        <f>VLOOKUP(A960,'متره ابنیه'!A:K,9,FALSE)</f>
        <v>#N/A</v>
      </c>
      <c r="F960" s="97">
        <f t="shared" si="33"/>
        <v>0</v>
      </c>
      <c r="G960" s="98"/>
    </row>
    <row r="961" spans="1:7" ht="32.25" thickBot="1">
      <c r="A961" s="60">
        <f>'متره ابنیه'!P4959</f>
        <v>210304</v>
      </c>
      <c r="B961" s="60" t="str">
        <f>'متره ابنیه'!T4959</f>
        <v>فرش كف با موزاييك فرنگي با خرده سنگ‌هاي تا نمره 4 به ابعاد 40×40 سانتي‌متر.</v>
      </c>
      <c r="C961" s="60" t="str">
        <f>'متره ابنیه'!U4959</f>
        <v>مترمربع</v>
      </c>
      <c r="D961" s="60">
        <f>'متره ابنیه'!V4959</f>
        <v>218000</v>
      </c>
      <c r="E961" s="94" t="e">
        <f>VLOOKUP(A961,'متره ابنیه'!A:K,9,FALSE)</f>
        <v>#N/A</v>
      </c>
      <c r="F961" s="97">
        <f t="shared" si="33"/>
        <v>0</v>
      </c>
      <c r="G961" s="98"/>
    </row>
    <row r="962" spans="1:7" ht="48" thickBot="1">
      <c r="A962" s="60">
        <f>'متره ابنیه'!P4960</f>
        <v>210401</v>
      </c>
      <c r="B962" s="60" t="str">
        <f>'متره ابنیه'!T4960</f>
        <v>اضافه بها به رديف‌هاي 210301 تا 210304، در صورتي كه سنگ‌هاي نمره 5 يا بيشتردر آن‌ها به كار رود.</v>
      </c>
      <c r="C962" s="60" t="str">
        <f>'متره ابنیه'!U4960</f>
        <v>مترمربع</v>
      </c>
      <c r="D962" s="60">
        <f>'متره ابنیه'!V4960</f>
        <v>34000</v>
      </c>
      <c r="E962" s="94" t="e">
        <f>VLOOKUP(A962,'متره ابنیه'!A:K,9,FALSE)</f>
        <v>#N/A</v>
      </c>
      <c r="F962" s="97">
        <f t="shared" si="33"/>
        <v>0</v>
      </c>
      <c r="G962" s="98"/>
    </row>
    <row r="963" spans="1:7" ht="48" thickBot="1">
      <c r="A963" s="60">
        <f>'متره ابنیه'!P4961</f>
        <v>210402</v>
      </c>
      <c r="B963" s="60" t="str">
        <f>'متره ابنیه'!T4961</f>
        <v>اضافه بها به رديف‌هاي 210303 و 210304، در صورتي كه لاشه سنگ‌هاي درشت مرمر يا مرمريت در آن به كاررود.</v>
      </c>
      <c r="C963" s="60" t="str">
        <f>'متره ابنیه'!U4961</f>
        <v>مترمربع</v>
      </c>
      <c r="D963" s="60">
        <f>'متره ابنیه'!V4961</f>
        <v>26300</v>
      </c>
      <c r="E963" s="94" t="e">
        <f>VLOOKUP(A963,'متره ابنیه'!A:K,9,FALSE)</f>
        <v>#N/A</v>
      </c>
      <c r="F963" s="97">
        <f t="shared" si="33"/>
        <v>0</v>
      </c>
      <c r="G963" s="98"/>
    </row>
    <row r="964" spans="1:7" ht="24" thickBot="1">
      <c r="A964" s="60">
        <f>'متره ابنیه'!P4962</f>
        <v>210501</v>
      </c>
      <c r="B964" s="60" t="str">
        <f>'متره ابنیه'!T4962</f>
        <v>فرش كف با موزاييك ماشيني ايراني.</v>
      </c>
      <c r="C964" s="60" t="str">
        <f>'متره ابنیه'!U4962</f>
        <v>مترمربع</v>
      </c>
      <c r="D964" s="60">
        <f>'متره ابنیه'!V4962</f>
        <v>193000</v>
      </c>
      <c r="E964" s="94" t="e">
        <f>VLOOKUP(A964,'متره ابنیه'!A:K,9,FALSE)</f>
        <v>#N/A</v>
      </c>
      <c r="F964" s="97">
        <f t="shared" si="33"/>
        <v>0</v>
      </c>
      <c r="G964" s="98"/>
    </row>
    <row r="965" spans="1:7" ht="24" thickBot="1">
      <c r="A965" s="60">
        <f>'متره ابنیه'!P4963</f>
        <v>210502</v>
      </c>
      <c r="B965" s="60" t="str">
        <f>'متره ابنیه'!T4963</f>
        <v>فرش كف با موزاييك ماشيني فرنگي.</v>
      </c>
      <c r="C965" s="60" t="str">
        <f>'متره ابنیه'!U4963</f>
        <v>مترمربع</v>
      </c>
      <c r="D965" s="60">
        <f>'متره ابنیه'!V4963</f>
        <v>231500</v>
      </c>
      <c r="E965" s="94" t="e">
        <f>VLOOKUP(A965,'متره ابنیه'!A:K,9,FALSE)</f>
        <v>#N/A</v>
      </c>
      <c r="F965" s="97">
        <f t="shared" si="33"/>
        <v>0</v>
      </c>
      <c r="G965" s="98"/>
    </row>
    <row r="966" spans="1:7" ht="24" thickBot="1">
      <c r="A966" s="60">
        <f>'متره ابنیه'!P4964</f>
        <v>210503</v>
      </c>
      <c r="B966" s="60" t="str">
        <f>'متره ابنیه'!T4964</f>
        <v>فرش كف با موزاييك ماشيني طرح گرانيت.</v>
      </c>
      <c r="C966" s="60" t="str">
        <f>'متره ابنیه'!U4964</f>
        <v>مترمربع</v>
      </c>
      <c r="D966" s="60">
        <f>'متره ابنیه'!V4964</f>
        <v>231500</v>
      </c>
      <c r="E966" s="94" t="e">
        <f>VLOOKUP(A966,'متره ابنیه'!A:K,9,FALSE)</f>
        <v>#N/A</v>
      </c>
      <c r="F966" s="97">
        <f t="shared" si="33"/>
        <v>0</v>
      </c>
      <c r="G966" s="98"/>
    </row>
    <row r="967" spans="1:7" ht="24" thickBot="1">
      <c r="A967" s="60">
        <f>'متره ابنیه'!P4965</f>
        <v>210504</v>
      </c>
      <c r="B967" s="60" t="str">
        <f>'متره ابنیه'!T4965</f>
        <v>فرش كف با موزاييك ماشيني آجدار ايراني.</v>
      </c>
      <c r="C967" s="60" t="str">
        <f>'متره ابنیه'!U4965</f>
        <v>مترمربع</v>
      </c>
      <c r="D967" s="60">
        <f>'متره ابنیه'!V4965</f>
        <v>193000</v>
      </c>
      <c r="E967" s="94" t="e">
        <f>VLOOKUP(A967,'متره ابنیه'!A:K,9,FALSE)</f>
        <v>#N/A</v>
      </c>
      <c r="F967" s="97">
        <f t="shared" si="33"/>
        <v>0</v>
      </c>
      <c r="G967" s="98"/>
    </row>
    <row r="968" spans="1:7" ht="24" thickBot="1">
      <c r="A968" s="60">
        <f>'متره ابنیه'!P4966</f>
        <v>210505</v>
      </c>
      <c r="B968" s="60" t="str">
        <f>'متره ابنیه'!T4966</f>
        <v>فرش كف با موزاييك ماشيني آجدار فرنگي.</v>
      </c>
      <c r="C968" s="60" t="str">
        <f>'متره ابنیه'!U4966</f>
        <v>مترمربع</v>
      </c>
      <c r="D968" s="60">
        <f>'متره ابنیه'!V4966</f>
        <v>221000</v>
      </c>
      <c r="E968" s="94" t="e">
        <f>VLOOKUP(A968,'متره ابنیه'!A:K,9,FALSE)</f>
        <v>#N/A</v>
      </c>
      <c r="F968" s="97">
        <f t="shared" si="33"/>
        <v>0</v>
      </c>
      <c r="G968" s="98"/>
    </row>
    <row r="969" spans="1:7" ht="32.25" thickBot="1">
      <c r="A969" s="60">
        <f>'متره ابنیه'!P4967</f>
        <v>210506</v>
      </c>
      <c r="B969" s="60" t="str">
        <f>'متره ابنیه'!T4967</f>
        <v>تهيه مصالح و اجراي موزاييك ويبره‌اي كارخانه‌اي (واش بتن) با هر نوع ملات.</v>
      </c>
      <c r="C969" s="60" t="str">
        <f>'متره ابنیه'!U4967</f>
        <v>مترمربع</v>
      </c>
      <c r="D969" s="60">
        <f>'متره ابنیه'!V4967</f>
        <v>251000</v>
      </c>
      <c r="E969" s="94" t="e">
        <f>VLOOKUP(A969,'متره ابنیه'!A:K,9,FALSE)</f>
        <v>#N/A</v>
      </c>
      <c r="F969" s="97">
        <f t="shared" si="33"/>
        <v>0</v>
      </c>
      <c r="G969" s="100"/>
    </row>
    <row r="970" spans="1:7" ht="24" thickBot="1">
      <c r="A970" s="60">
        <f>'متره ابنیه'!P4968</f>
        <v>210507</v>
      </c>
      <c r="B970" s="60" t="str">
        <f>'متره ابنیه'!T4968</f>
        <v>موزاییک</v>
      </c>
      <c r="C970" s="60" t="str">
        <f>'متره ابنیه'!U4968</f>
        <v>مترمربع</v>
      </c>
      <c r="D970" s="60">
        <f>'متره ابنیه'!V4968</f>
        <v>10000</v>
      </c>
      <c r="E970" s="94" t="e">
        <f>VLOOKUP(A970,'متره ابنیه'!A:K,9,FALSE)</f>
        <v>#N/A</v>
      </c>
      <c r="F970" s="97">
        <f t="shared" ref="F970:F971" si="34">IF(ISNA(E970*D970),0,ROUND((E970*D970),0))</f>
        <v>0</v>
      </c>
      <c r="G970" s="100" t="s">
        <v>511</v>
      </c>
    </row>
    <row r="971" spans="1:7" ht="24" thickBot="1">
      <c r="A971" s="60">
        <f>'متره ابنیه'!P4969</f>
        <v>210508</v>
      </c>
      <c r="B971" s="60" t="str">
        <f>'متره ابنیه'!T4969</f>
        <v>موزاییک 1</v>
      </c>
      <c r="C971" s="60" t="str">
        <f>'متره ابنیه'!U4969</f>
        <v>مترمربع</v>
      </c>
      <c r="D971" s="60">
        <f>'متره ابنیه'!V4969</f>
        <v>10001</v>
      </c>
      <c r="E971" s="94" t="e">
        <f>VLOOKUP(A971,'متره ابنیه'!A:K,9,FALSE)</f>
        <v>#N/A</v>
      </c>
      <c r="F971" s="97">
        <f t="shared" si="34"/>
        <v>0</v>
      </c>
      <c r="G971" s="100" t="s">
        <v>511</v>
      </c>
    </row>
    <row r="972" spans="1:7" ht="24" thickBot="1">
      <c r="A972" s="60">
        <f>'متره ابنیه'!P4970</f>
        <v>210509</v>
      </c>
      <c r="B972" s="60" t="str">
        <f>'متره ابنیه'!T4970</f>
        <v>موزاییک 2</v>
      </c>
      <c r="C972" s="60" t="str">
        <f>'متره ابنیه'!U4970</f>
        <v>مترمربع</v>
      </c>
      <c r="D972" s="60">
        <f>'متره ابنیه'!V4970</f>
        <v>10002</v>
      </c>
      <c r="E972" s="94">
        <f>VLOOKUP(A972,'متره ابنیه'!A:K,9,FALSE)</f>
        <v>1</v>
      </c>
      <c r="F972" s="97">
        <f t="shared" ref="F972" si="35">IF(ISNA(E972*D972),0,ROUND((E972*D972),0))</f>
        <v>10002</v>
      </c>
      <c r="G972" s="100" t="s">
        <v>511</v>
      </c>
    </row>
    <row r="973" spans="1:7" s="27" customFormat="1" ht="38.25" customHeight="1" thickBot="1">
      <c r="A973" s="677" t="s">
        <v>659</v>
      </c>
      <c r="B973" s="678"/>
      <c r="C973" s="678"/>
      <c r="D973" s="678"/>
      <c r="E973" s="679"/>
      <c r="F973" s="115">
        <f>SUM(F950:F969)</f>
        <v>76800000</v>
      </c>
      <c r="G973" s="102" t="s">
        <v>77</v>
      </c>
    </row>
    <row r="974" spans="1:7" s="27" customFormat="1" ht="38.25" customHeight="1" thickBot="1">
      <c r="A974" s="677" t="s">
        <v>660</v>
      </c>
      <c r="B974" s="678"/>
      <c r="C974" s="678"/>
      <c r="D974" s="678"/>
      <c r="E974" s="679"/>
      <c r="F974" s="101">
        <f>SUM(F970:F972)</f>
        <v>10002</v>
      </c>
      <c r="G974" s="102" t="s">
        <v>77</v>
      </c>
    </row>
    <row r="975" spans="1:7" s="26" customFormat="1" ht="37.5" customHeight="1" thickBot="1">
      <c r="A975" s="680" t="s">
        <v>3</v>
      </c>
      <c r="B975" s="681"/>
      <c r="C975" s="681"/>
      <c r="D975" s="681"/>
      <c r="E975" s="681"/>
      <c r="F975" s="682"/>
      <c r="G975" s="683"/>
    </row>
    <row r="976" spans="1:7" ht="40.5" customHeight="1" thickBot="1">
      <c r="A976" s="60">
        <f>'متره ابنیه'!P4971</f>
        <v>220101</v>
      </c>
      <c r="B976" s="60" t="str">
        <f>'متره ابنیه'!T4971</f>
        <v>تهيه و نصب سنگ پلاك در سطوح افقي از نوع تراورتن سفيد به ‌ضخامت 1/5 تا 2 سانتي‌متر.</v>
      </c>
      <c r="C976" s="60" t="str">
        <f>'متره ابنیه'!U4971</f>
        <v>مترمربع</v>
      </c>
      <c r="D976" s="60">
        <f>'متره ابنیه'!V4971</f>
        <v>1053000</v>
      </c>
      <c r="E976" s="94">
        <f>VLOOKUP(A976,'متره ابنیه'!A:K,9,FALSE)</f>
        <v>160</v>
      </c>
      <c r="F976" s="97">
        <f t="shared" si="32"/>
        <v>168480000</v>
      </c>
      <c r="G976" s="98"/>
    </row>
    <row r="977" spans="1:7" ht="48" thickBot="1">
      <c r="A977" s="60">
        <f>'متره ابنیه'!P4972</f>
        <v>220102</v>
      </c>
      <c r="B977" s="60" t="str">
        <f>'متره ابنیه'!T4972</f>
        <v>تهيه و نصب سنگ پلاك در سطوح افقي از نوع تراورتن ليمويي آذرشهر به‌ ضخامت 1/5 تا 2 سانتي‌متر.</v>
      </c>
      <c r="C977" s="60" t="str">
        <f>'متره ابنیه'!U4972</f>
        <v>مترمربع</v>
      </c>
      <c r="D977" s="60">
        <f>'متره ابنیه'!V4972</f>
        <v>722500</v>
      </c>
      <c r="E977" s="94" t="e">
        <f>VLOOKUP(A977,'متره ابنیه'!A:K,9,FALSE)</f>
        <v>#N/A</v>
      </c>
      <c r="F977" s="97">
        <f t="shared" ref="F977:F1035" si="36">IF(ISNA(E977*D977),0,ROUND((E977*D977),0))</f>
        <v>0</v>
      </c>
      <c r="G977" s="98"/>
    </row>
    <row r="978" spans="1:7" ht="48" thickBot="1">
      <c r="A978" s="60">
        <f>'متره ابنیه'!P4973</f>
        <v>220103</v>
      </c>
      <c r="B978" s="60" t="str">
        <f>'متره ابنیه'!T4973</f>
        <v>تهيه و نصب سنگ پلاك در سطوح افقي از نوع تراورتن قرمز آذر شهر به ‌ضخامت 1/5 تا 2 سانتي‌متر.</v>
      </c>
      <c r="C978" s="60" t="str">
        <f>'متره ابنیه'!U4973</f>
        <v>مترمربع</v>
      </c>
      <c r="D978" s="60">
        <f>'متره ابنیه'!V4973</f>
        <v>720500</v>
      </c>
      <c r="E978" s="94" t="e">
        <f>VLOOKUP(A978,'متره ابنیه'!A:K,9,FALSE)</f>
        <v>#N/A</v>
      </c>
      <c r="F978" s="97">
        <f t="shared" si="36"/>
        <v>0</v>
      </c>
      <c r="G978" s="98"/>
    </row>
    <row r="979" spans="1:7" ht="24" thickBot="1">
      <c r="A979" s="60">
        <f>'متره ابنیه'!P4974</f>
        <v>220104</v>
      </c>
      <c r="B979" s="60" t="str">
        <f>'متره ابنیه'!T4974</f>
        <v>تهيه و نصب سنگ پلاك لاشه تراورتن براي كف.</v>
      </c>
      <c r="C979" s="60" t="str">
        <f>'متره ابنیه'!U4974</f>
        <v>مترمربع</v>
      </c>
      <c r="D979" s="60">
        <f>'متره ابنیه'!V4974</f>
        <v>294500</v>
      </c>
      <c r="E979" s="94" t="e">
        <f>VLOOKUP(A979,'متره ابنیه'!A:K,9,FALSE)</f>
        <v>#N/A</v>
      </c>
      <c r="F979" s="97">
        <f t="shared" si="36"/>
        <v>0</v>
      </c>
      <c r="G979" s="98"/>
    </row>
    <row r="980" spans="1:7" ht="32.25" thickBot="1">
      <c r="A980" s="60">
        <f>'متره ابنیه'!P4975</f>
        <v>220201</v>
      </c>
      <c r="B980" s="60" t="str">
        <f>'متره ابنیه'!T4975</f>
        <v>تهيه و نصب سنگ پلاك سياه لاشتر اصفهان در سطوح افقي، به ضخامت 1/5 تا 2 سانتي‌متر.</v>
      </c>
      <c r="C980" s="60" t="str">
        <f>'متره ابنیه'!U4975</f>
        <v>مترمربع</v>
      </c>
      <c r="D980" s="60">
        <f>'متره ابنیه'!V4975</f>
        <v>423000</v>
      </c>
      <c r="E980" s="94" t="e">
        <f>VLOOKUP(A980,'متره ابنیه'!A:K,9,FALSE)</f>
        <v>#N/A</v>
      </c>
      <c r="F980" s="97">
        <f t="shared" si="36"/>
        <v>0</v>
      </c>
      <c r="G980" s="98"/>
    </row>
    <row r="981" spans="1:7" ht="32.25" thickBot="1">
      <c r="A981" s="60">
        <f>'متره ابنیه'!P4976</f>
        <v>220202</v>
      </c>
      <c r="B981" s="60" t="str">
        <f>'متره ابنیه'!T4976</f>
        <v>تهيه و نصب سنگ پلاك سياه نجف آباد در سطوح افقي به ضخامت 1/5 تا 2 سانتي‌متر.</v>
      </c>
      <c r="C981" s="60" t="str">
        <f>'متره ابنیه'!U4976</f>
        <v>مترمربع</v>
      </c>
      <c r="D981" s="60">
        <f>'متره ابنیه'!V4976</f>
        <v>685500</v>
      </c>
      <c r="E981" s="94" t="e">
        <f>VLOOKUP(A981,'متره ابنیه'!A:K,9,FALSE)</f>
        <v>#N/A</v>
      </c>
      <c r="F981" s="97">
        <f t="shared" si="36"/>
        <v>0</v>
      </c>
      <c r="G981" s="98"/>
    </row>
    <row r="982" spans="1:7" ht="48" thickBot="1">
      <c r="A982" s="60">
        <f>'متره ابنیه'!P4977</f>
        <v>220301</v>
      </c>
      <c r="B982" s="60" t="str">
        <f>'متره ابنیه'!T4977</f>
        <v>تهيه و نصب سنگ پلاك مرمريت گوهره خرم آباد در سطوح افقي به ضخامت 1/5 تا 2 سانتي‌متر.</v>
      </c>
      <c r="C982" s="60" t="str">
        <f>'متره ابنیه'!U4977</f>
        <v>مترمربع</v>
      </c>
      <c r="D982" s="60">
        <f>'متره ابنیه'!V4977</f>
        <v>450500</v>
      </c>
      <c r="E982" s="94" t="e">
        <f>VLOOKUP(A982,'متره ابنیه'!A:K,9,FALSE)</f>
        <v>#N/A</v>
      </c>
      <c r="F982" s="97">
        <f t="shared" si="36"/>
        <v>0</v>
      </c>
      <c r="G982" s="98"/>
    </row>
    <row r="983" spans="1:7" ht="32.25" thickBot="1">
      <c r="A983" s="60">
        <f>'متره ابنیه'!P4978</f>
        <v>220302</v>
      </c>
      <c r="B983" s="60" t="str">
        <f>'متره ابنیه'!T4978</f>
        <v>تهيه و نصب سنگ پلاك قرمز سنندج در سطوح افقي به ضخامت 1/5 تا 2 سانتي‌متر.</v>
      </c>
      <c r="C983" s="60" t="str">
        <f>'متره ابنیه'!U4978</f>
        <v>مترمربع</v>
      </c>
      <c r="D983" s="60">
        <f>'متره ابنیه'!V4978</f>
        <v>595000</v>
      </c>
      <c r="E983" s="94" t="e">
        <f>VLOOKUP(A983,'متره ابنیه'!A:K,9,FALSE)</f>
        <v>#N/A</v>
      </c>
      <c r="F983" s="97">
        <f t="shared" si="36"/>
        <v>0</v>
      </c>
      <c r="G983" s="98"/>
    </row>
    <row r="984" spans="1:7" ht="48" thickBot="1">
      <c r="A984" s="60">
        <f>'متره ابنیه'!P4979</f>
        <v>220303</v>
      </c>
      <c r="B984" s="60" t="str">
        <f>'متره ابنیه'!T4979</f>
        <v>تهيه و نصب سنگ پلاك مرمريت كرم و يا صورتي آباده در سطوح افقي به ضخامت 1/5 تا 2 سانتي‌متر.</v>
      </c>
      <c r="C984" s="60" t="str">
        <f>'متره ابنیه'!U4979</f>
        <v>مترمربع</v>
      </c>
      <c r="D984" s="60">
        <f>'متره ابنیه'!V4979</f>
        <v>529000</v>
      </c>
      <c r="E984" s="94" t="e">
        <f>VLOOKUP(A984,'متره ابنیه'!A:K,9,FALSE)</f>
        <v>#N/A</v>
      </c>
      <c r="F984" s="97">
        <f t="shared" si="36"/>
        <v>0</v>
      </c>
      <c r="G984" s="98"/>
    </row>
    <row r="985" spans="1:7" ht="48" thickBot="1">
      <c r="A985" s="60">
        <f>'متره ابنیه'!P4980</f>
        <v>220304</v>
      </c>
      <c r="B985" s="60" t="str">
        <f>'متره ابنیه'!T4980</f>
        <v>تهيه و نصب سنگ پلاك مرمريت كرم و يا صورتي كرمان در سطوح افقي به ضخامت 1/5 تا 2 سانتي‌متر.</v>
      </c>
      <c r="C985" s="60" t="str">
        <f>'متره ابنیه'!U4980</f>
        <v>مترمربع</v>
      </c>
      <c r="D985" s="60">
        <f>'متره ابنیه'!V4980</f>
        <v>570000</v>
      </c>
      <c r="E985" s="94" t="e">
        <f>VLOOKUP(A985,'متره ابنیه'!A:K,9,FALSE)</f>
        <v>#N/A</v>
      </c>
      <c r="F985" s="97">
        <f t="shared" si="36"/>
        <v>0</v>
      </c>
      <c r="G985" s="98"/>
    </row>
    <row r="986" spans="1:7" ht="48" thickBot="1">
      <c r="A986" s="60">
        <f>'متره ابنیه'!P4981</f>
        <v>220305</v>
      </c>
      <c r="B986" s="60" t="str">
        <f>'متره ابنیه'!T4981</f>
        <v>تهيه و نصب سنگ پلاك مرمريت صورتي بجستان يا انارک در سطوح افقي به ضخامت 1/5 تا 2 سانتي‌متر.</v>
      </c>
      <c r="C986" s="60" t="str">
        <f>'متره ابنیه'!U4981</f>
        <v>مترمربع</v>
      </c>
      <c r="D986" s="60">
        <f>'متره ابنیه'!V4981</f>
        <v>489500</v>
      </c>
      <c r="E986" s="94" t="e">
        <f>VLOOKUP(A986,'متره ابنیه'!A:K,9,FALSE)</f>
        <v>#N/A</v>
      </c>
      <c r="F986" s="97">
        <f t="shared" si="36"/>
        <v>0</v>
      </c>
      <c r="G986" s="98"/>
    </row>
    <row r="987" spans="1:7" ht="32.25" thickBot="1">
      <c r="A987" s="60">
        <f>'متره ابنیه'!P4982</f>
        <v>220306</v>
      </c>
      <c r="B987" s="60" t="str">
        <f>'متره ابنیه'!T4982</f>
        <v>تهيه و نصب سنگ پلاك مرمريت جوشقان در سطوح افقي به ضخامت 1/5 تا 2 سانتي‌متر.</v>
      </c>
      <c r="C987" s="60" t="str">
        <f>'متره ابنیه'!U4982</f>
        <v>مترمربع</v>
      </c>
      <c r="D987" s="60">
        <f>'متره ابنیه'!V4982</f>
        <v>542000</v>
      </c>
      <c r="E987" s="94" t="e">
        <f>VLOOKUP(A987,'متره ابنیه'!A:K,9,FALSE)</f>
        <v>#N/A</v>
      </c>
      <c r="F987" s="97">
        <f t="shared" si="36"/>
        <v>0</v>
      </c>
      <c r="G987" s="98"/>
    </row>
    <row r="988" spans="1:7" ht="32.25" thickBot="1">
      <c r="A988" s="60">
        <f>'متره ابنیه'!P4983</f>
        <v>220307</v>
      </c>
      <c r="B988" s="60" t="str">
        <f>'متره ابنیه'!T4983</f>
        <v>تهيه و نصب سنگ پلاك مرمريت سميرم درسطوح افقي به ضخامت 1/5 تا 2 سانتي‌متر.</v>
      </c>
      <c r="C988" s="60" t="str">
        <f>'متره ابنیه'!U4983</f>
        <v>مترمربع</v>
      </c>
      <c r="D988" s="60">
        <f>'متره ابنیه'!V4983</f>
        <v>443000</v>
      </c>
      <c r="E988" s="94" t="e">
        <f>VLOOKUP(A988,'متره ابنیه'!A:K,9,FALSE)</f>
        <v>#N/A</v>
      </c>
      <c r="F988" s="97">
        <f t="shared" si="36"/>
        <v>0</v>
      </c>
      <c r="G988" s="98"/>
    </row>
    <row r="989" spans="1:7" ht="32.25" thickBot="1">
      <c r="A989" s="60">
        <f>'متره ابنیه'!P4984</f>
        <v>220308</v>
      </c>
      <c r="B989" s="60" t="str">
        <f>'متره ابنیه'!T4984</f>
        <v>تهيه و نصب سنگ پلاك مرمريت بوژان در سطوح افقي به ضخامت 1/5 تا 2 سانتي‌متر.</v>
      </c>
      <c r="C989" s="60" t="str">
        <f>'متره ابنیه'!U4984</f>
        <v>مترمربع</v>
      </c>
      <c r="D989" s="60">
        <f>'متره ابنیه'!V4984</f>
        <v>413500</v>
      </c>
      <c r="E989" s="94" t="e">
        <f>VLOOKUP(A989,'متره ابنیه'!A:K,9,FALSE)</f>
        <v>#N/A</v>
      </c>
      <c r="F989" s="97">
        <f t="shared" si="36"/>
        <v>0</v>
      </c>
      <c r="G989" s="98"/>
    </row>
    <row r="990" spans="1:7" ht="32.25" thickBot="1">
      <c r="A990" s="60">
        <f>'متره ابنیه'!P4985</f>
        <v>220309</v>
      </c>
      <c r="B990" s="60" t="str">
        <f>'متره ابنیه'!T4985</f>
        <v>تهيه و نصب سنگ پلاك مرمريت گندمك در سطوح افقي به ضخامت 1/5 تا 2 سانتي‌متر.</v>
      </c>
      <c r="C990" s="60" t="str">
        <f>'متره ابنیه'!U4985</f>
        <v>مترمربع</v>
      </c>
      <c r="D990" s="60">
        <f>'متره ابنیه'!V4985</f>
        <v>508500</v>
      </c>
      <c r="E990" s="94" t="e">
        <f>VLOOKUP(A990,'متره ابنیه'!A:K,9,FALSE)</f>
        <v>#N/A</v>
      </c>
      <c r="F990" s="97">
        <f t="shared" si="36"/>
        <v>0</v>
      </c>
      <c r="G990" s="98"/>
    </row>
    <row r="991" spans="1:7" ht="48" thickBot="1">
      <c r="A991" s="60">
        <f>'متره ابنیه'!P4986</f>
        <v>220310</v>
      </c>
      <c r="B991" s="60" t="str">
        <f>'متره ابنیه'!T4986</f>
        <v>تهيه و نصب سنگ پلاك مرمريت کاشمر يا خور و بيابانک در سطوح افقي به ضخامت 1/5 تا 2 سانتي‌متر.</v>
      </c>
      <c r="C991" s="60" t="str">
        <f>'متره ابنیه'!U4986</f>
        <v>مترمربع</v>
      </c>
      <c r="D991" s="60">
        <f>'متره ابنیه'!V4986</f>
        <v>516000</v>
      </c>
      <c r="E991" s="94" t="e">
        <f>VLOOKUP(A991,'متره ابنیه'!A:K,9,FALSE)</f>
        <v>#N/A</v>
      </c>
      <c r="F991" s="97">
        <f t="shared" si="36"/>
        <v>0</v>
      </c>
      <c r="G991" s="98"/>
    </row>
    <row r="992" spans="1:7" ht="32.25" thickBot="1">
      <c r="A992" s="60">
        <f>'متره ابنیه'!P4987</f>
        <v>220401</v>
      </c>
      <c r="B992" s="60" t="str">
        <f>'متره ابنیه'!T4987</f>
        <v>تهيه و نصب سنگ پلاك چيني سفيد قروه در سطوح افقي به ضخامت 1/5 تا 2 سانتي‌متر.</v>
      </c>
      <c r="C992" s="60" t="str">
        <f>'متره ابنیه'!U4987</f>
        <v>مترمربع</v>
      </c>
      <c r="D992" s="60">
        <f>'متره ابنیه'!V4987</f>
        <v>634000</v>
      </c>
      <c r="E992" s="94" t="e">
        <f>VLOOKUP(A992,'متره ابنیه'!A:K,9,FALSE)</f>
        <v>#N/A</v>
      </c>
      <c r="F992" s="97">
        <f t="shared" si="36"/>
        <v>0</v>
      </c>
      <c r="G992" s="98"/>
    </row>
    <row r="993" spans="1:7" ht="32.25" thickBot="1">
      <c r="A993" s="60">
        <f>'متره ابنیه'!P4988</f>
        <v>220402</v>
      </c>
      <c r="B993" s="60" t="str">
        <f>'متره ابنیه'!T4988</f>
        <v>تهيه و نصب سنگ پلاك چيني كريستال قروه درسطوح افقي به ضخامت 1/5 تا 2 سانتي‌متر.</v>
      </c>
      <c r="C993" s="60" t="str">
        <f>'متره ابنیه'!U4988</f>
        <v>مترمربع</v>
      </c>
      <c r="D993" s="60">
        <f>'متره ابنیه'!V4988</f>
        <v>581500</v>
      </c>
      <c r="E993" s="94" t="e">
        <f>VLOOKUP(A993,'متره ابنیه'!A:K,9,FALSE)</f>
        <v>#N/A</v>
      </c>
      <c r="F993" s="97">
        <f t="shared" si="36"/>
        <v>0</v>
      </c>
      <c r="G993" s="98"/>
    </row>
    <row r="994" spans="1:7" ht="32.25" thickBot="1">
      <c r="A994" s="60">
        <f>'متره ابنیه'!P4989</f>
        <v>220403</v>
      </c>
      <c r="B994" s="60" t="str">
        <f>'متره ابنیه'!T4989</f>
        <v>تهيه ونصب سنگ پلاك چيني نيريز در سطوح افقي به ضخامت 1/5 تا 2 سانتي‌متر.</v>
      </c>
      <c r="C994" s="60" t="str">
        <f>'متره ابنیه'!U4989</f>
        <v>مترمربع</v>
      </c>
      <c r="D994" s="60">
        <f>'متره ابنیه'!V4989</f>
        <v>595000</v>
      </c>
      <c r="E994" s="94" t="e">
        <f>VLOOKUP(A994,'متره ابنیه'!A:K,9,FALSE)</f>
        <v>#N/A</v>
      </c>
      <c r="F994" s="97">
        <f t="shared" si="36"/>
        <v>0</v>
      </c>
      <c r="G994" s="98"/>
    </row>
    <row r="995" spans="1:7" ht="32.25" thickBot="1">
      <c r="A995" s="60">
        <f>'متره ابنیه'!P4990</f>
        <v>220404</v>
      </c>
      <c r="B995" s="60" t="str">
        <f>'متره ابنیه'!T4990</f>
        <v>تهيه و نصب سنگ پلاك چيني اليگودرز در سطوح افقي به ضخامت 1/5 تا 2 سانتي‌متر.</v>
      </c>
      <c r="C995" s="60" t="str">
        <f>'متره ابنیه'!U4990</f>
        <v>مترمربع</v>
      </c>
      <c r="D995" s="60">
        <f>'متره ابنیه'!V4990</f>
        <v>581500</v>
      </c>
      <c r="E995" s="94" t="e">
        <f>VLOOKUP(A995,'متره ابنیه'!A:K,9,FALSE)</f>
        <v>#N/A</v>
      </c>
      <c r="F995" s="97">
        <f t="shared" si="36"/>
        <v>0</v>
      </c>
      <c r="G995" s="98"/>
    </row>
    <row r="996" spans="1:7" ht="32.25" thickBot="1">
      <c r="A996" s="60">
        <f>'متره ابنیه'!P4991</f>
        <v>220405</v>
      </c>
      <c r="B996" s="60" t="str">
        <f>'متره ابنیه'!T4991</f>
        <v>تهيه و نصب سنگ پلاك چيني ازنا در سطوح افقي به ضخامت 1/5 تا 2 سانتي‌متر.</v>
      </c>
      <c r="C996" s="60" t="str">
        <f>'متره ابنیه'!U4991</f>
        <v>مترمربع</v>
      </c>
      <c r="D996" s="60">
        <f>'متره ابنیه'!V4991</f>
        <v>595000</v>
      </c>
      <c r="E996" s="94" t="e">
        <f>VLOOKUP(A996,'متره ابنیه'!A:K,9,FALSE)</f>
        <v>#N/A</v>
      </c>
      <c r="F996" s="97">
        <f t="shared" si="36"/>
        <v>0</v>
      </c>
      <c r="G996" s="98"/>
    </row>
    <row r="997" spans="1:7" ht="32.25" thickBot="1">
      <c r="A997" s="60">
        <f>'متره ابنیه'!P4992</f>
        <v>220406</v>
      </c>
      <c r="B997" s="60" t="str">
        <f>'متره ابنیه'!T4992</f>
        <v>تهيه و نصب سنگ پلاك چيني ابري لايبيد در سطوح افقي به ضخامت 1/5 تا 2 سانتي‌متر.</v>
      </c>
      <c r="C997" s="60" t="str">
        <f>'متره ابنیه'!U4992</f>
        <v>مترمربع</v>
      </c>
      <c r="D997" s="60">
        <f>'متره ابنیه'!V4992</f>
        <v>476500</v>
      </c>
      <c r="E997" s="94" t="e">
        <f>VLOOKUP(A997,'متره ابنیه'!A:K,9,FALSE)</f>
        <v>#N/A</v>
      </c>
      <c r="F997" s="97">
        <f t="shared" si="36"/>
        <v>0</v>
      </c>
      <c r="G997" s="98"/>
    </row>
    <row r="998" spans="1:7" ht="32.25" thickBot="1">
      <c r="A998" s="60">
        <f>'متره ابنیه'!P4993</f>
        <v>220407</v>
      </c>
      <c r="B998" s="60" t="str">
        <f>'متره ابنیه'!T4993</f>
        <v>تهيه و نصب سنگ پلاك چيني سفيد سيرجان درسطوح افقي به ضخامت 1/5 تا 2 سانتي‌متر.</v>
      </c>
      <c r="C998" s="60" t="str">
        <f>'متره ابنیه'!U4993</f>
        <v>مترمربع</v>
      </c>
      <c r="D998" s="60">
        <f>'متره ابنیه'!V4993</f>
        <v>694000</v>
      </c>
      <c r="E998" s="94" t="e">
        <f>VLOOKUP(A998,'متره ابنیه'!A:K,9,FALSE)</f>
        <v>#N/A</v>
      </c>
      <c r="F998" s="97">
        <f t="shared" si="36"/>
        <v>0</v>
      </c>
      <c r="G998" s="98"/>
    </row>
    <row r="999" spans="1:7" ht="32.25" thickBot="1">
      <c r="A999" s="60">
        <f>'متره ابنیه'!P4994</f>
        <v>220408</v>
      </c>
      <c r="B999" s="60" t="str">
        <f>'متره ابنیه'!T4994</f>
        <v>تهيه و نصب سنگ بادبر به ابعاد 30×15 از تراورتن قرمز اصفهان و يا تراورتن سفيد.</v>
      </c>
      <c r="C999" s="60" t="str">
        <f>'متره ابنیه'!U4994</f>
        <v>مترمربع</v>
      </c>
      <c r="D999" s="60">
        <f>'متره ابنیه'!V4994</f>
        <v>430500</v>
      </c>
      <c r="E999" s="94" t="e">
        <f>VLOOKUP(A999,'متره ابنیه'!A:K,9,FALSE)</f>
        <v>#N/A</v>
      </c>
      <c r="F999" s="97">
        <f t="shared" si="36"/>
        <v>0</v>
      </c>
      <c r="G999" s="98"/>
    </row>
    <row r="1000" spans="1:7" ht="32.25" thickBot="1">
      <c r="A1000" s="60">
        <f>'متره ابنیه'!P4995</f>
        <v>220409</v>
      </c>
      <c r="B1000" s="60" t="str">
        <f>'متره ابنیه'!T4995</f>
        <v>تهيه و نصب سنگ بادبر به ابعاد 30×15 از سنگ مرمريت جوشقان.</v>
      </c>
      <c r="C1000" s="60" t="str">
        <f>'متره ابنیه'!U4995</f>
        <v>مترمربع</v>
      </c>
      <c r="D1000" s="60">
        <f>'متره ابنیه'!V4995</f>
        <v>377500</v>
      </c>
      <c r="E1000" s="94" t="e">
        <f>VLOOKUP(A1000,'متره ابنیه'!A:K,9,FALSE)</f>
        <v>#N/A</v>
      </c>
      <c r="F1000" s="97">
        <f t="shared" si="36"/>
        <v>0</v>
      </c>
      <c r="G1000" s="98"/>
    </row>
    <row r="1001" spans="1:7" ht="32.25" thickBot="1">
      <c r="A1001" s="60">
        <f>'متره ابنیه'!P4996</f>
        <v>220501</v>
      </c>
      <c r="B1001" s="60" t="str">
        <f>'متره ابنیه'!T4996</f>
        <v>تهيه و نصب سنگ گرانيت شكلاتي خرم دره در سطوح افقي به ضخامت 1/5 تا 2 سانتي‌متر.</v>
      </c>
      <c r="C1001" s="60" t="str">
        <f>'متره ابنیه'!U4996</f>
        <v>مترمربع</v>
      </c>
      <c r="D1001" s="60">
        <f>'متره ابنیه'!V4996</f>
        <v>522000</v>
      </c>
      <c r="E1001" s="94" t="e">
        <f>VLOOKUP(A1001,'متره ابنیه'!A:K,9,FALSE)</f>
        <v>#N/A</v>
      </c>
      <c r="F1001" s="97">
        <f t="shared" si="36"/>
        <v>0</v>
      </c>
      <c r="G1001" s="98"/>
    </row>
    <row r="1002" spans="1:7" ht="32.25" thickBot="1">
      <c r="A1002" s="60">
        <f>'متره ابنیه'!P4997</f>
        <v>220502</v>
      </c>
      <c r="B1002" s="60" t="str">
        <f>'متره ابنیه'!T4997</f>
        <v>تهيه و نصب گرانيت سبز پيرانشهر در سطوح افقي به ضخامت 1/5 تا 2 سانتي‌متر.</v>
      </c>
      <c r="C1002" s="60" t="str">
        <f>'متره ابنیه'!U4997</f>
        <v>مترمربع</v>
      </c>
      <c r="D1002" s="60">
        <f>'متره ابنیه'!V4997</f>
        <v>863000</v>
      </c>
      <c r="E1002" s="94" t="e">
        <f>VLOOKUP(A1002,'متره ابنیه'!A:K,9,FALSE)</f>
        <v>#N/A</v>
      </c>
      <c r="F1002" s="97">
        <f t="shared" si="36"/>
        <v>0</v>
      </c>
      <c r="G1002" s="98"/>
    </row>
    <row r="1003" spans="1:7" ht="32.25" thickBot="1">
      <c r="A1003" s="60">
        <f>'متره ابنیه'!P4998</f>
        <v>220503</v>
      </c>
      <c r="B1003" s="60" t="str">
        <f>'متره ابنیه'!T4998</f>
        <v>تهيه و نصب گرانيت سبز بيرجند در سطوح افقي به ضخامت 1/5 تا 2 سانتي‌متر.</v>
      </c>
      <c r="C1003" s="60" t="str">
        <f>'متره ابنیه'!U4998</f>
        <v>مترمربع</v>
      </c>
      <c r="D1003" s="60">
        <f>'متره ابنیه'!V4998</f>
        <v>862000</v>
      </c>
      <c r="E1003" s="94" t="e">
        <f>VLOOKUP(A1003,'متره ابنیه'!A:K,9,FALSE)</f>
        <v>#N/A</v>
      </c>
      <c r="F1003" s="97">
        <f t="shared" si="36"/>
        <v>0</v>
      </c>
      <c r="G1003" s="98"/>
    </row>
    <row r="1004" spans="1:7" ht="32.25" thickBot="1">
      <c r="A1004" s="60">
        <f>'متره ابنیه'!P4999</f>
        <v>220504</v>
      </c>
      <c r="B1004" s="60" t="str">
        <f>'متره ابنیه'!T4999</f>
        <v>تهيه و نصب سنگ گرانيت گل پنبه‌اي در سطوح افقي به ضخامت 1/5 تا 2 سانتي‌متر.</v>
      </c>
      <c r="C1004" s="60" t="str">
        <f>'متره ابنیه'!U4999</f>
        <v>مترمربع</v>
      </c>
      <c r="D1004" s="60">
        <f>'متره ابنیه'!V4999</f>
        <v>556000</v>
      </c>
      <c r="E1004" s="94" t="e">
        <f>VLOOKUP(A1004,'متره ابنیه'!A:K,9,FALSE)</f>
        <v>#N/A</v>
      </c>
      <c r="F1004" s="97">
        <f t="shared" si="36"/>
        <v>0</v>
      </c>
      <c r="G1004" s="98"/>
    </row>
    <row r="1005" spans="1:7" ht="32.25" thickBot="1">
      <c r="A1005" s="60">
        <f>'متره ابنیه'!P5000</f>
        <v>220505</v>
      </c>
      <c r="B1005" s="60" t="str">
        <f>'متره ابنیه'!T5000</f>
        <v>تهيه و نصب سنگ گرانيت سفيد نطنز در سطوح افقي به ضخامت 1/5 تا 2 سانتي‌متر.</v>
      </c>
      <c r="C1005" s="60" t="str">
        <f>'متره ابنیه'!U5000</f>
        <v>مترمربع</v>
      </c>
      <c r="D1005" s="60">
        <f>'متره ابنیه'!V5000</f>
        <v>558500</v>
      </c>
      <c r="E1005" s="94" t="e">
        <f>VLOOKUP(A1005,'متره ابنیه'!A:K,9,FALSE)</f>
        <v>#N/A</v>
      </c>
      <c r="F1005" s="97">
        <f t="shared" si="36"/>
        <v>0</v>
      </c>
      <c r="G1005" s="98"/>
    </row>
    <row r="1006" spans="1:7" ht="32.25" thickBot="1">
      <c r="A1006" s="60">
        <f>'متره ابنیه'!P5001</f>
        <v>220506</v>
      </c>
      <c r="B1006" s="60" t="str">
        <f>'متره ابنیه'!T5001</f>
        <v>تهيه و نصب سنگ گرانيت مشکي نطنز در سطوح افقي به ضخامت 1/5 تا 2 سانتي‌متر.</v>
      </c>
      <c r="C1006" s="60" t="str">
        <f>'متره ابنیه'!U5001</f>
        <v>مترمربع</v>
      </c>
      <c r="D1006" s="60">
        <f>'متره ابنیه'!V5001</f>
        <v>747000</v>
      </c>
      <c r="E1006" s="94" t="e">
        <f>VLOOKUP(A1006,'متره ابنیه'!A:K,9,FALSE)</f>
        <v>#N/A</v>
      </c>
      <c r="F1006" s="97">
        <f t="shared" si="36"/>
        <v>0</v>
      </c>
      <c r="G1006" s="98"/>
    </row>
    <row r="1007" spans="1:7" ht="32.25" thickBot="1">
      <c r="A1007" s="60">
        <f>'متره ابنیه'!P5002</f>
        <v>220507</v>
      </c>
      <c r="B1007" s="60" t="str">
        <f>'متره ابنیه'!T5002</f>
        <v>تهيه و نصب سنگ گرانيت مشکي تويسرکان در سطوح افقي به ضخامت 1/5 تا 2 سانتي‌متر.</v>
      </c>
      <c r="C1007" s="60" t="str">
        <f>'متره ابنیه'!U5002</f>
        <v>مترمربع</v>
      </c>
      <c r="D1007" s="60">
        <f>'متره ابنیه'!V5002</f>
        <v>1424000</v>
      </c>
      <c r="E1007" s="94" t="e">
        <f>VLOOKUP(A1007,'متره ابنیه'!A:K,9,FALSE)</f>
        <v>#N/A</v>
      </c>
      <c r="F1007" s="97">
        <f t="shared" si="36"/>
        <v>0</v>
      </c>
      <c r="G1007" s="98"/>
    </row>
    <row r="1008" spans="1:7" ht="32.25" thickBot="1">
      <c r="A1008" s="60">
        <f>'متره ابنیه'!P5003</f>
        <v>220508</v>
      </c>
      <c r="B1008" s="60" t="str">
        <f>'متره ابنیه'!T5003</f>
        <v>تهيه و نصب سنگ گرانيت يزد در سطوح افقي به ضخامت 1/5 تا 2 سانتي‌متر.</v>
      </c>
      <c r="C1008" s="60" t="str">
        <f>'متره ابنیه'!U5003</f>
        <v>مترمربع</v>
      </c>
      <c r="D1008" s="60">
        <f>'متره ابنیه'!V5003</f>
        <v>1025000</v>
      </c>
      <c r="E1008" s="94" t="e">
        <f>VLOOKUP(A1008,'متره ابنیه'!A:K,9,FALSE)</f>
        <v>#N/A</v>
      </c>
      <c r="F1008" s="97">
        <f t="shared" si="36"/>
        <v>0</v>
      </c>
      <c r="G1008" s="98"/>
    </row>
    <row r="1009" spans="1:7" ht="32.25" thickBot="1">
      <c r="A1009" s="60">
        <f>'متره ابنیه'!P5004</f>
        <v>220509</v>
      </c>
      <c r="B1009" s="60" t="str">
        <f>'متره ابنیه'!T5004</f>
        <v>تهيه و نصب سنگ گرانيت کرم نهبندان در سطوح افقي به ضخامت 1/5 تا 2 سانتي‌متر.</v>
      </c>
      <c r="C1009" s="60" t="str">
        <f>'متره ابنیه'!U5004</f>
        <v>مترمربع</v>
      </c>
      <c r="D1009" s="60">
        <f>'متره ابنیه'!V5004</f>
        <v>670500</v>
      </c>
      <c r="E1009" s="94" t="e">
        <f>VLOOKUP(A1009,'متره ابنیه'!A:K,9,FALSE)</f>
        <v>#N/A</v>
      </c>
      <c r="F1009" s="97">
        <f t="shared" si="36"/>
        <v>0</v>
      </c>
      <c r="G1009" s="98"/>
    </row>
    <row r="1010" spans="1:7" ht="48" thickBot="1">
      <c r="A1010" s="60">
        <f>'متره ابنیه'!P5005</f>
        <v>220601</v>
      </c>
      <c r="B1010" s="60" t="str">
        <f>'متره ابنیه'!T5005</f>
        <v>اضافه بها نسبت به رديف‌هاي تهيه و نصب سنگ پلاك در سطوح افقي، در صورتي كه سنگ‌هاي پلاك در سطوح قايم نصب شوند.</v>
      </c>
      <c r="C1010" s="60" t="str">
        <f>'متره ابنیه'!U5005</f>
        <v>مترمربع</v>
      </c>
      <c r="D1010" s="60">
        <f>'متره ابنیه'!V5005</f>
        <v>33000</v>
      </c>
      <c r="E1010" s="94" t="e">
        <f>VLOOKUP(A1010,'متره ابنیه'!A:K,9,FALSE)</f>
        <v>#N/A</v>
      </c>
      <c r="F1010" s="97">
        <f t="shared" si="36"/>
        <v>0</v>
      </c>
      <c r="G1010" s="98"/>
    </row>
    <row r="1011" spans="1:7" ht="63.75" thickBot="1">
      <c r="A1011" s="60">
        <f>'متره ابنیه'!P5006</f>
        <v>220602</v>
      </c>
      <c r="B1011" s="60" t="str">
        <f>'متره ابنیه'!T5006</f>
        <v>اضافه بها نسبت به رديف‌هاي تهيه و نصب سنگ پلاك براي تهيه واجراي كامل اسكوپ در سنگ‌هاي پلاك بجز سنگ‌هاي گرانيت براي سطوح قايم.</v>
      </c>
      <c r="C1011" s="60" t="str">
        <f>'متره ابنیه'!U5006</f>
        <v>مترمربع</v>
      </c>
      <c r="D1011" s="60">
        <f>'متره ابنیه'!V5006</f>
        <v>36100</v>
      </c>
      <c r="E1011" s="94" t="e">
        <f>VLOOKUP(A1011,'متره ابنیه'!A:K,9,FALSE)</f>
        <v>#N/A</v>
      </c>
      <c r="F1011" s="97">
        <f t="shared" si="36"/>
        <v>0</v>
      </c>
      <c r="G1011" s="98"/>
    </row>
    <row r="1012" spans="1:7" ht="48" thickBot="1">
      <c r="A1012" s="60">
        <f>'متره ابنیه'!P5007</f>
        <v>220603</v>
      </c>
      <c r="B1012" s="60" t="str">
        <f>'متره ابنیه'!T5007</f>
        <v>اضافه بهابه رديف‌هاي تهيه و نصب سنگ پلاك ، براي تهيه و اجراي كامل اسكوپ در سنگ‌هاي گرانيت براي سطوح قايم.</v>
      </c>
      <c r="C1012" s="60" t="str">
        <f>'متره ابنیه'!U5007</f>
        <v>مترمربع</v>
      </c>
      <c r="D1012" s="60">
        <f>'متره ابنیه'!V5007</f>
        <v>61500</v>
      </c>
      <c r="E1012" s="94" t="e">
        <f>VLOOKUP(A1012,'متره ابنیه'!A:K,9,FALSE)</f>
        <v>#N/A</v>
      </c>
      <c r="F1012" s="97">
        <f t="shared" si="36"/>
        <v>0</v>
      </c>
      <c r="G1012" s="98"/>
    </row>
    <row r="1013" spans="1:7" ht="32.25" thickBot="1">
      <c r="A1013" s="60">
        <f>'متره ابنیه'!P5008</f>
        <v>220604</v>
      </c>
      <c r="B1013" s="60" t="str">
        <f>'متره ابنیه'!T5008</f>
        <v>اضافه بها به رديف‌هاي سنگ كاري قائم در صورتي كه سطح كار داراي انحنا باشد.</v>
      </c>
      <c r="C1013" s="60" t="str">
        <f>'متره ابنیه'!U5008</f>
        <v>مترمربع</v>
      </c>
      <c r="D1013" s="60">
        <f>'متره ابنیه'!V5008</f>
        <v>78500</v>
      </c>
      <c r="E1013" s="94" t="e">
        <f>VLOOKUP(A1013,'متره ابنیه'!A:K,9,FALSE)</f>
        <v>#N/A</v>
      </c>
      <c r="F1013" s="97">
        <f t="shared" si="36"/>
        <v>0</v>
      </c>
      <c r="G1013" s="98"/>
    </row>
    <row r="1014" spans="1:7" ht="32.25" thickBot="1">
      <c r="A1014" s="60">
        <f>'متره ابنیه'!P5009</f>
        <v>220605</v>
      </c>
      <c r="B1014" s="60" t="str">
        <f>'متره ابنیه'!T5009</f>
        <v>اضافه بها به سنگ كاري سطوح افقي در صورتي كه سنگ در سقف درگاهي و پنجره نصب شود.</v>
      </c>
      <c r="C1014" s="60" t="str">
        <f>'متره ابنیه'!U5009</f>
        <v>مترمربع</v>
      </c>
      <c r="D1014" s="60">
        <f>'متره ابنیه'!V5009</f>
        <v>98100</v>
      </c>
      <c r="E1014" s="94" t="e">
        <f>VLOOKUP(A1014,'متره ابنیه'!A:K,9,FALSE)</f>
        <v>#N/A</v>
      </c>
      <c r="F1014" s="97">
        <f t="shared" si="36"/>
        <v>0</v>
      </c>
      <c r="G1014" s="98"/>
    </row>
    <row r="1015" spans="1:7" ht="48" thickBot="1">
      <c r="A1015" s="60">
        <f>'متره ابنیه'!P5010</f>
        <v>220606</v>
      </c>
      <c r="B1015" s="60" t="str">
        <f>'متره ابنیه'!T5010</f>
        <v>اضافه بها به رديف‌هاي سنگ كاري سنگ‌هاي پلاك در سطوح قائم وقتي بدون استفاده از ملات و به صورت خشك نصب شوند.</v>
      </c>
      <c r="C1015" s="60" t="str">
        <f>'متره ابنیه'!U5010</f>
        <v>مترمربع</v>
      </c>
      <c r="D1015" s="60">
        <f>'متره ابنیه'!V5010</f>
        <v>498000</v>
      </c>
      <c r="E1015" s="94" t="e">
        <f>VLOOKUP(A1015,'متره ابنیه'!A:K,9,FALSE)</f>
        <v>#N/A</v>
      </c>
      <c r="F1015" s="97">
        <f t="shared" si="36"/>
        <v>0</v>
      </c>
      <c r="G1015" s="98"/>
    </row>
    <row r="1016" spans="1:7" ht="32.25" thickBot="1">
      <c r="A1016" s="60">
        <f>'متره ابنیه'!P5011</f>
        <v>220607</v>
      </c>
      <c r="B1016" s="60" t="str">
        <f>'متره ابنیه'!T5011</f>
        <v>اضافه بها براي تيشه‌اي كردن يا كلنگي كردن سنگ‌هاي پلاك.</v>
      </c>
      <c r="C1016" s="60" t="str">
        <f>'متره ابنیه'!U5011</f>
        <v>مترمربع</v>
      </c>
      <c r="D1016" s="60">
        <f>'متره ابنیه'!V5011</f>
        <v>62600</v>
      </c>
      <c r="E1016" s="94" t="e">
        <f>VLOOKUP(A1016,'متره ابنیه'!A:K,9,FALSE)</f>
        <v>#N/A</v>
      </c>
      <c r="F1016" s="97">
        <f t="shared" si="36"/>
        <v>0</v>
      </c>
      <c r="G1016" s="98"/>
    </row>
    <row r="1017" spans="1:7" ht="48" thickBot="1">
      <c r="A1017" s="60">
        <f>'متره ابنیه'!P5012</f>
        <v>220608</v>
      </c>
      <c r="B1017" s="60" t="str">
        <f>'متره ابنیه'!T5012</f>
        <v>گرد كردن لبه سنگ، تعبيه شيار‏‏‏، چفت و آبچكان سنگ‌هاي پلاك بجز گرانيت براي هر مورد.</v>
      </c>
      <c r="C1017" s="60" t="str">
        <f>'متره ابنیه'!U5012</f>
        <v>مترطول</v>
      </c>
      <c r="D1017" s="60">
        <f>'متره ابنیه'!V5012</f>
        <v>29300</v>
      </c>
      <c r="E1017" s="94" t="e">
        <f>VLOOKUP(A1017,'متره ابنیه'!A:K,9,FALSE)</f>
        <v>#N/A</v>
      </c>
      <c r="F1017" s="97">
        <f t="shared" si="36"/>
        <v>0</v>
      </c>
      <c r="G1017" s="98"/>
    </row>
    <row r="1018" spans="1:7" ht="32.25" thickBot="1">
      <c r="A1018" s="60">
        <f>'متره ابنیه'!P5013</f>
        <v>220609</v>
      </c>
      <c r="B1018" s="60" t="str">
        <f>'متره ابنیه'!T5013</f>
        <v>گرد كردن لبه سنگ، تعبيه شيار‏‏‏، چفت و آبچكان سنگ‌هاي پلاك گرانيت براي هر مورد.</v>
      </c>
      <c r="C1018" s="60" t="str">
        <f>'متره ابنیه'!U5013</f>
        <v>مترطول</v>
      </c>
      <c r="D1018" s="60">
        <f>'متره ابنیه'!V5013</f>
        <v>64700</v>
      </c>
      <c r="E1018" s="94" t="e">
        <f>VLOOKUP(A1018,'متره ابنیه'!A:K,9,FALSE)</f>
        <v>#N/A</v>
      </c>
      <c r="F1018" s="97">
        <f t="shared" si="36"/>
        <v>0</v>
      </c>
      <c r="G1018" s="98"/>
    </row>
    <row r="1019" spans="1:7" ht="48" thickBot="1">
      <c r="A1019" s="60">
        <f>'متره ابنیه'!P5014</f>
        <v>220701</v>
      </c>
      <c r="B1019" s="60" t="str">
        <f>'متره ابنیه'!T5014</f>
        <v>تهيه و نصب قرنيز به ارتفاع 10 سانتي‌متر و به ضخامت 1 سانتي‌متر از انواع سنگ تراورتن سفيد.</v>
      </c>
      <c r="C1019" s="60" t="str">
        <f>'متره ابنیه'!U5014</f>
        <v>مترطول</v>
      </c>
      <c r="D1019" s="60">
        <f>'متره ابنیه'!V5014</f>
        <v>82400</v>
      </c>
      <c r="E1019" s="94" t="e">
        <f>VLOOKUP(A1019,'متره ابنیه'!A:K,9,FALSE)</f>
        <v>#N/A</v>
      </c>
      <c r="F1019" s="97">
        <f t="shared" si="36"/>
        <v>0</v>
      </c>
      <c r="G1019" s="98"/>
    </row>
    <row r="1020" spans="1:7" ht="32.25" thickBot="1">
      <c r="A1020" s="60">
        <f>'متره ابنیه'!P5015</f>
        <v>220702</v>
      </c>
      <c r="B1020" s="60" t="str">
        <f>'متره ابنیه'!T5015</f>
        <v>تهيه و نصب قرنيز به ارتفاع 10 سانتي‌متر و به ضخامت 1 سانتي‌متر از انواع سنگ مرمريت.</v>
      </c>
      <c r="C1020" s="60" t="str">
        <f>'متره ابنیه'!U5015</f>
        <v>مترطول</v>
      </c>
      <c r="D1020" s="60">
        <f>'متره ابنیه'!V5015</f>
        <v>40400</v>
      </c>
      <c r="E1020" s="94" t="e">
        <f>VLOOKUP(A1020,'متره ابنیه'!A:K,9,FALSE)</f>
        <v>#N/A</v>
      </c>
      <c r="F1020" s="97">
        <f t="shared" si="36"/>
        <v>0</v>
      </c>
      <c r="G1020" s="98"/>
    </row>
    <row r="1021" spans="1:7" ht="32.25" thickBot="1">
      <c r="A1021" s="60">
        <f>'متره ابنیه'!P5016</f>
        <v>220703</v>
      </c>
      <c r="B1021" s="60" t="str">
        <f>'متره ابنیه'!T5016</f>
        <v>تهيه و نصب قرنيز به ارتفاع 10 سانتي‌متر و به ضخامت 1 سانتي‌متر از انواع سنگ چيني.</v>
      </c>
      <c r="C1021" s="60" t="str">
        <f>'متره ابنیه'!U5016</f>
        <v>مترطول</v>
      </c>
      <c r="D1021" s="60">
        <f>'متره ابنیه'!V5016</f>
        <v>61400</v>
      </c>
      <c r="E1021" s="94" t="e">
        <f>VLOOKUP(A1021,'متره ابنیه'!A:K,9,FALSE)</f>
        <v>#N/A</v>
      </c>
      <c r="F1021" s="97">
        <f t="shared" si="36"/>
        <v>0</v>
      </c>
      <c r="G1021" s="98"/>
    </row>
    <row r="1022" spans="1:7" ht="48" thickBot="1">
      <c r="A1022" s="60">
        <f>'متره ابنیه'!P5017</f>
        <v>220704</v>
      </c>
      <c r="B1022" s="60" t="str">
        <f>'متره ابنیه'!T5017</f>
        <v>تهيه و نصب قرنيز به ارتفاع 10 سانتي‌متر و به ضخامت 1 سانتي‌متر از سنگ گرانيت کرم نهبندان.</v>
      </c>
      <c r="C1022" s="60" t="str">
        <f>'متره ابنیه'!U5017</f>
        <v>مترطول</v>
      </c>
      <c r="D1022" s="60">
        <f>'متره ابنیه'!V5017</f>
        <v>56900</v>
      </c>
      <c r="E1022" s="94" t="e">
        <f>VLOOKUP(A1022,'متره ابنیه'!A:K,9,FALSE)</f>
        <v>#N/A</v>
      </c>
      <c r="F1022" s="97">
        <f t="shared" si="36"/>
        <v>0</v>
      </c>
      <c r="G1022" s="98"/>
    </row>
    <row r="1023" spans="1:7" ht="63.75" thickBot="1">
      <c r="A1023" s="60">
        <f>'متره ابنیه'!P5018</f>
        <v>220801</v>
      </c>
      <c r="B1023" s="60" t="str">
        <f>'متره ابنیه'!T5018</f>
        <v>تهيه، حمل و نصب جدول‌هاي سنگي با سنگ تراورتن سفيد، به ضخامت 6 سانتي‌متر به همراه اجراي بتن تقويت و بند كشي با ملات ماسه سيمان.</v>
      </c>
      <c r="C1023" s="60" t="str">
        <f>'متره ابنیه'!U5018</f>
        <v>مترمربع</v>
      </c>
      <c r="D1023" s="60">
        <f>'متره ابنیه'!V5018</f>
        <v>454500</v>
      </c>
      <c r="E1023" s="94" t="e">
        <f>VLOOKUP(A1023,'متره ابنیه'!A:K,9,FALSE)</f>
        <v>#N/A</v>
      </c>
      <c r="F1023" s="97">
        <f t="shared" si="36"/>
        <v>0</v>
      </c>
      <c r="G1023" s="111"/>
    </row>
    <row r="1024" spans="1:7" ht="32.25" thickBot="1">
      <c r="A1024" s="60">
        <f>'متره ابنیه'!P5019</f>
        <v>220802</v>
      </c>
      <c r="B1024" s="60" t="str">
        <f>'متره ابنیه'!T5019</f>
        <v>اضافه بهاي افزايش ضخامت به رديف 220801، به ازاي هر سانتي‌متر اضافه ضخامت.</v>
      </c>
      <c r="C1024" s="60" t="str">
        <f>'متره ابنیه'!U5019</f>
        <v>مترمربع</v>
      </c>
      <c r="D1024" s="60">
        <f>'متره ابنیه'!V5019</f>
        <v>33800</v>
      </c>
      <c r="E1024" s="94" t="e">
        <f>VLOOKUP(A1024,'متره ابنیه'!A:K,9,FALSE)</f>
        <v>#N/A</v>
      </c>
      <c r="F1024" s="97">
        <f t="shared" si="36"/>
        <v>0</v>
      </c>
      <c r="G1024" s="111"/>
    </row>
    <row r="1025" spans="1:7" ht="63.75" thickBot="1">
      <c r="A1025" s="60">
        <f>'متره ابنیه'!P5020</f>
        <v>220803</v>
      </c>
      <c r="B1025" s="60" t="str">
        <f>'متره ابنیه'!T5020</f>
        <v>تهيه، حمل و نصب جدول‌هاي سنگي با سنگ چيني لايبيد، به ضخامت 6 سانتي‌متر به همراه اجراي بتن تقويت و بند كشي با ملات ماسه سيمان.</v>
      </c>
      <c r="C1025" s="60" t="str">
        <f>'متره ابنیه'!U5020</f>
        <v>مترمربع</v>
      </c>
      <c r="D1025" s="60">
        <f>'متره ابنیه'!V5020</f>
        <v>619000</v>
      </c>
      <c r="E1025" s="94" t="e">
        <f>VLOOKUP(A1025,'متره ابنیه'!A:K,9,FALSE)</f>
        <v>#N/A</v>
      </c>
      <c r="F1025" s="97">
        <f t="shared" si="36"/>
        <v>0</v>
      </c>
      <c r="G1025" s="111"/>
    </row>
    <row r="1026" spans="1:7" ht="32.25" thickBot="1">
      <c r="A1026" s="60">
        <f>'متره ابنیه'!P5021</f>
        <v>220804</v>
      </c>
      <c r="B1026" s="60" t="str">
        <f>'متره ابنیه'!T5021</f>
        <v>اضافه بهاي افزايش ضخامت به رديف 220803، به ازاي هر سانتي‌متر اضافه ضخامت.</v>
      </c>
      <c r="C1026" s="60" t="str">
        <f>'متره ابنیه'!U5021</f>
        <v>مترمربع</v>
      </c>
      <c r="D1026" s="60">
        <f>'متره ابنیه'!V5021</f>
        <v>64600</v>
      </c>
      <c r="E1026" s="94" t="e">
        <f>VLOOKUP(A1026,'متره ابنیه'!A:K,9,FALSE)</f>
        <v>#N/A</v>
      </c>
      <c r="F1026" s="97">
        <f t="shared" si="36"/>
        <v>0</v>
      </c>
      <c r="G1026" s="111"/>
    </row>
    <row r="1027" spans="1:7" ht="63.75" thickBot="1">
      <c r="A1027" s="60">
        <f>'متره ابنیه'!P5022</f>
        <v>220805</v>
      </c>
      <c r="B1027" s="60" t="str">
        <f>'متره ابنیه'!T5022</f>
        <v>تهيه، حمل و نصب جدول‌هاي سنگي با سنگ لاشتر خاكستري (سياه)، به ضخامت 6 سانتي‌متر به همراه اجراي بتن تقويت و بند كشي با ملات ماسه سيمان.</v>
      </c>
      <c r="C1027" s="60" t="str">
        <f>'متره ابنیه'!U5022</f>
        <v>مترمربع</v>
      </c>
      <c r="D1027" s="60">
        <f>'متره ابنیه'!V5022</f>
        <v>373500</v>
      </c>
      <c r="E1027" s="94" t="e">
        <f>VLOOKUP(A1027,'متره ابنیه'!A:K,9,FALSE)</f>
        <v>#N/A</v>
      </c>
      <c r="F1027" s="97">
        <f t="shared" si="36"/>
        <v>0</v>
      </c>
      <c r="G1027" s="111"/>
    </row>
    <row r="1028" spans="1:7" ht="32.25" thickBot="1">
      <c r="A1028" s="60">
        <f>'متره ابنیه'!P5023</f>
        <v>220806</v>
      </c>
      <c r="B1028" s="60" t="str">
        <f>'متره ابنیه'!T5023</f>
        <v>اضافه بهاي افزايش ضخامت به رديف 220805، به ازاي هر سانتي‌متر اضافه ضخامت.</v>
      </c>
      <c r="C1028" s="60" t="str">
        <f>'متره ابنیه'!U5023</f>
        <v>مترمربع</v>
      </c>
      <c r="D1028" s="60">
        <f>'متره ابنیه'!V5023</f>
        <v>30800</v>
      </c>
      <c r="E1028" s="94" t="e">
        <f>VLOOKUP(A1028,'متره ابنیه'!A:K,9,FALSE)</f>
        <v>#N/A</v>
      </c>
      <c r="F1028" s="97">
        <f t="shared" si="36"/>
        <v>0</v>
      </c>
      <c r="G1028" s="111"/>
    </row>
    <row r="1029" spans="1:7" ht="48" thickBot="1">
      <c r="A1029" s="60">
        <f>'متره ابنیه'!P5024</f>
        <v>220901</v>
      </c>
      <c r="B1029" s="60" t="str">
        <f>'متره ابنیه'!T5024</f>
        <v>تهيه، حمل و نصب سنگ مكعبي (كيوبيك) به ابعاد 10×10×10 سانتي‌متر در كف با سنگ تراورتن سفيد، با ملات ماسه سيمان.</v>
      </c>
      <c r="C1029" s="60" t="str">
        <f>'متره ابنیه'!U5024</f>
        <v>مترمربع</v>
      </c>
      <c r="D1029" s="60">
        <f>'متره ابنیه'!V5024</f>
        <v>341500</v>
      </c>
      <c r="E1029" s="94" t="e">
        <f>VLOOKUP(A1029,'متره ابنیه'!A:K,9,FALSE)</f>
        <v>#N/A</v>
      </c>
      <c r="F1029" s="97">
        <f t="shared" si="36"/>
        <v>0</v>
      </c>
      <c r="G1029" s="111"/>
    </row>
    <row r="1030" spans="1:7" ht="48" thickBot="1">
      <c r="A1030" s="60">
        <f>'متره ابنیه'!P5025</f>
        <v>220902</v>
      </c>
      <c r="B1030" s="60" t="str">
        <f>'متره ابنیه'!T5025</f>
        <v>تهيه، حمل و نصب سنگ مكعبي (كيوبيك) به ابعاد 10×10×10 سانتي‌متر در كف با سنگ گرانيت شكلاتي خرم‌دره، با ملات ماسه سيمان.</v>
      </c>
      <c r="C1030" s="60" t="str">
        <f>'متره ابنیه'!U5025</f>
        <v>مترمربع</v>
      </c>
      <c r="D1030" s="60">
        <f>'متره ابنیه'!V5025</f>
        <v>341500</v>
      </c>
      <c r="E1030" s="94" t="e">
        <f>VLOOKUP(A1030,'متره ابنیه'!A:K,9,FALSE)</f>
        <v>#N/A</v>
      </c>
      <c r="F1030" s="97">
        <f t="shared" si="36"/>
        <v>0</v>
      </c>
      <c r="G1030" s="111"/>
    </row>
    <row r="1031" spans="1:7" ht="48" thickBot="1">
      <c r="A1031" s="60">
        <f>'متره ابنیه'!P5026</f>
        <v>220903</v>
      </c>
      <c r="B1031" s="60" t="str">
        <f>'متره ابنیه'!T5026</f>
        <v>تهيه، حمل و نصب سنگ مكعبي (كيوبيك) به ابعاد 10×10×10 سانتي‌متر در كف با سنگ گرانيت كرم نهبندان، با ملات ماسه سيمان.</v>
      </c>
      <c r="C1031" s="60" t="str">
        <f>'متره ابنیه'!U5026</f>
        <v>مترمربع</v>
      </c>
      <c r="D1031" s="60">
        <f>'متره ابنیه'!V5026</f>
        <v>336000</v>
      </c>
      <c r="E1031" s="94" t="e">
        <f>VLOOKUP(A1031,'متره ابنیه'!A:K,9,FALSE)</f>
        <v>#N/A</v>
      </c>
      <c r="F1031" s="97">
        <f t="shared" si="36"/>
        <v>0</v>
      </c>
      <c r="G1031" s="111"/>
    </row>
    <row r="1032" spans="1:7" ht="38.25" customHeight="1" thickBot="1">
      <c r="A1032" s="60">
        <f>'متره ابنیه'!P5027</f>
        <v>220904</v>
      </c>
      <c r="B1032" s="60" t="str">
        <f>'متره ابنیه'!T5027</f>
        <v>تهيه، حمل و نصب سنگ مكعبي (كيوبيك) به ابعاد 10×10×10 سانتي‌متر در كف با سنگ گرانيت يزد، با ملات ماسه سيمان.</v>
      </c>
      <c r="C1032" s="60" t="str">
        <f>'متره ابنیه'!U5027</f>
        <v>مترمربع</v>
      </c>
      <c r="D1032" s="60">
        <f>'متره ابنیه'!V5027</f>
        <v>429000</v>
      </c>
      <c r="E1032" s="94" t="e">
        <f>VLOOKUP(A1032,'متره ابنیه'!A:K,9,FALSE)</f>
        <v>#N/A</v>
      </c>
      <c r="F1032" s="97">
        <f t="shared" si="36"/>
        <v>0</v>
      </c>
      <c r="G1032" s="111"/>
    </row>
    <row r="1033" spans="1:7" ht="38.25" customHeight="1" thickBot="1">
      <c r="A1033" s="60" t="str">
        <f>'متره ابنیه'!P5028</f>
        <v>220905</v>
      </c>
      <c r="B1033" s="60" t="str">
        <f>'متره ابنیه'!T5028</f>
        <v>سنگ پلاک</v>
      </c>
      <c r="C1033" s="60" t="str">
        <f>'متره ابنیه'!U5028</f>
        <v>مترمربع</v>
      </c>
      <c r="D1033" s="60">
        <f>'متره ابنیه'!V5028</f>
        <v>10000</v>
      </c>
      <c r="E1033" s="94" t="e">
        <f>VLOOKUP(A1033,'متره ابنیه'!A:K,9,FALSE)</f>
        <v>#N/A</v>
      </c>
      <c r="F1033" s="97">
        <f t="shared" si="36"/>
        <v>0</v>
      </c>
      <c r="G1033" s="111" t="s">
        <v>511</v>
      </c>
    </row>
    <row r="1034" spans="1:7" ht="38.25" customHeight="1" thickBot="1">
      <c r="A1034" s="60" t="str">
        <f>'متره ابنیه'!P5029</f>
        <v>220906</v>
      </c>
      <c r="B1034" s="60" t="str">
        <f>'متره ابنیه'!T5029</f>
        <v>سنگ پلاک 1</v>
      </c>
      <c r="C1034" s="60" t="str">
        <f>'متره ابنیه'!U5029</f>
        <v>مترمربع</v>
      </c>
      <c r="D1034" s="60">
        <f>'متره ابنیه'!V5029</f>
        <v>10001</v>
      </c>
      <c r="E1034" s="94" t="e">
        <f>VLOOKUP(A1034,'متره ابنیه'!A:K,9,FALSE)</f>
        <v>#N/A</v>
      </c>
      <c r="F1034" s="97">
        <f t="shared" si="36"/>
        <v>0</v>
      </c>
      <c r="G1034" s="111" t="s">
        <v>511</v>
      </c>
    </row>
    <row r="1035" spans="1:7" ht="38.25" customHeight="1" thickBot="1">
      <c r="A1035" s="60" t="str">
        <f>'متره ابنیه'!P5030</f>
        <v>220907</v>
      </c>
      <c r="B1035" s="60" t="str">
        <f>'متره ابنیه'!T5030</f>
        <v>سنگ پلاک 2</v>
      </c>
      <c r="C1035" s="60" t="str">
        <f>'متره ابنیه'!U5030</f>
        <v>مترمربع</v>
      </c>
      <c r="D1035" s="60">
        <f>'متره ابنیه'!V5030</f>
        <v>10002</v>
      </c>
      <c r="E1035" s="94">
        <f>VLOOKUP(A1035,'متره ابنیه'!A:K,9,FALSE)</f>
        <v>1</v>
      </c>
      <c r="F1035" s="97">
        <f t="shared" si="36"/>
        <v>10002</v>
      </c>
      <c r="G1035" s="111" t="s">
        <v>511</v>
      </c>
    </row>
    <row r="1036" spans="1:7" s="27" customFormat="1" ht="38.25" customHeight="1" thickBot="1">
      <c r="A1036" s="677" t="s">
        <v>659</v>
      </c>
      <c r="B1036" s="678"/>
      <c r="C1036" s="678"/>
      <c r="D1036" s="678"/>
      <c r="E1036" s="679"/>
      <c r="F1036" s="115">
        <f>SUM(F976:F1032)</f>
        <v>168480000</v>
      </c>
      <c r="G1036" s="108" t="s">
        <v>77</v>
      </c>
    </row>
    <row r="1037" spans="1:7" s="27" customFormat="1" ht="38.25" customHeight="1" thickBot="1">
      <c r="A1037" s="677" t="s">
        <v>660</v>
      </c>
      <c r="B1037" s="678"/>
      <c r="C1037" s="678"/>
      <c r="D1037" s="678"/>
      <c r="E1037" s="679"/>
      <c r="F1037" s="101">
        <f>SUM(F1033:F1035)</f>
        <v>10002</v>
      </c>
      <c r="G1037" s="102" t="s">
        <v>77</v>
      </c>
    </row>
    <row r="1038" spans="1:7" s="26" customFormat="1" ht="37.5" customHeight="1" thickBot="1">
      <c r="A1038" s="680" t="s">
        <v>47</v>
      </c>
      <c r="B1038" s="681"/>
      <c r="C1038" s="681"/>
      <c r="D1038" s="681"/>
      <c r="E1038" s="681"/>
      <c r="F1038" s="682"/>
      <c r="G1038" s="683"/>
    </row>
    <row r="1039" spans="1:7" ht="32.25" thickBot="1">
      <c r="A1039" s="60" t="str">
        <f>'متره ابنیه'!P5031</f>
        <v>230101</v>
      </c>
      <c r="B1039" s="60" t="str">
        <f>'متره ابنیه'!T5031</f>
        <v>تهيه و نصب كف پوش پلاستيكي (از نوع وينيل)، به صورت رول و با ضخامت 1/5 ميلي‌متر.</v>
      </c>
      <c r="C1039" s="60" t="str">
        <f>'متره ابنیه'!U5031</f>
        <v>مترمربع</v>
      </c>
      <c r="D1039" s="60">
        <f>'متره ابنیه'!V5031</f>
        <v>230000</v>
      </c>
      <c r="E1039" s="94">
        <f>VLOOKUP(A1039,'متره ابنیه'!A:K,9,FALSE)</f>
        <v>69</v>
      </c>
      <c r="F1039" s="97">
        <f t="shared" ref="F1039:F1097" si="37">IF(ISNA(E1039*D1039),0,ROUND((E1039*D1039),0))</f>
        <v>15870000</v>
      </c>
      <c r="G1039" s="98"/>
    </row>
    <row r="1040" spans="1:7" ht="32.25" thickBot="1">
      <c r="A1040" s="60">
        <f>'متره ابنیه'!P5032</f>
        <v>230102</v>
      </c>
      <c r="B1040" s="60" t="str">
        <f>'متره ابنیه'!T5032</f>
        <v>تهيه و نصب كف پوش پلاستيكي (از نوع وينيل)، به صورت رول و با ضخامت 2 ميلي‌متر.</v>
      </c>
      <c r="C1040" s="60" t="str">
        <f>'متره ابنیه'!U5032</f>
        <v>مترمربع</v>
      </c>
      <c r="D1040" s="60">
        <f>'متره ابنیه'!V5032</f>
        <v>252000</v>
      </c>
      <c r="E1040" s="94" t="e">
        <f>VLOOKUP(A1040,'متره ابنیه'!A:K,9,FALSE)</f>
        <v>#N/A</v>
      </c>
      <c r="F1040" s="97">
        <f t="shared" si="37"/>
        <v>0</v>
      </c>
      <c r="G1040" s="98"/>
    </row>
    <row r="1041" spans="1:7" ht="48" thickBot="1">
      <c r="A1041" s="60">
        <f>'متره ابنیه'!P5033</f>
        <v>230103</v>
      </c>
      <c r="B1041" s="60" t="str">
        <f>'متره ابنیه'!T5033</f>
        <v>تهيه و نصب كف پوش پلاستيكي (از نوع وينيل)، به صورت تايل به ابعادمختلف و ضخامت 7/1 ميلي‌متر.</v>
      </c>
      <c r="C1041" s="60" t="str">
        <f>'متره ابنیه'!U5033</f>
        <v>مترمربع</v>
      </c>
      <c r="D1041" s="60">
        <f>'متره ابنیه'!V5033</f>
        <v>251500</v>
      </c>
      <c r="E1041" s="94" t="e">
        <f>VLOOKUP(A1041,'متره ابنیه'!A:K,9,FALSE)</f>
        <v>#N/A</v>
      </c>
      <c r="F1041" s="97">
        <f t="shared" si="37"/>
        <v>0</v>
      </c>
      <c r="G1041" s="98"/>
    </row>
    <row r="1042" spans="1:7" ht="48" thickBot="1">
      <c r="A1042" s="60">
        <f>'متره ابنیه'!P5034</f>
        <v>230104</v>
      </c>
      <c r="B1042" s="60" t="str">
        <f>'متره ابنیه'!T5034</f>
        <v>تهيه و نصب كف پوش پلاستيكي (از نوع وينيل)، به صورت تايل به ابعاد مختلف و ضخامت 2 ميلي‌متر.</v>
      </c>
      <c r="C1042" s="60" t="str">
        <f>'متره ابنیه'!U5034</f>
        <v>مترمربع</v>
      </c>
      <c r="D1042" s="60">
        <f>'متره ابنیه'!V5034</f>
        <v>272500</v>
      </c>
      <c r="E1042" s="94" t="e">
        <f>VLOOKUP(A1042,'متره ابنیه'!A:K,9,FALSE)</f>
        <v>#N/A</v>
      </c>
      <c r="F1042" s="97">
        <f t="shared" si="37"/>
        <v>0</v>
      </c>
      <c r="G1042" s="98"/>
    </row>
    <row r="1043" spans="1:7" ht="48" thickBot="1">
      <c r="A1043" s="60">
        <f>'متره ابنیه'!P5035</f>
        <v>230201</v>
      </c>
      <c r="B1043" s="60" t="str">
        <f>'متره ابنیه'!T5035</f>
        <v>تهيه و نصـب كـف پوش پلاستيكي (از نوع وينيل)، به صورت رول با طرح پولكي و با ضخامـت 2 ميلي‌متر.</v>
      </c>
      <c r="C1043" s="60" t="str">
        <f>'متره ابنیه'!U5035</f>
        <v>مترمربع</v>
      </c>
      <c r="D1043" s="60">
        <f>'متره ابنیه'!V5035</f>
        <v>254000</v>
      </c>
      <c r="E1043" s="94" t="e">
        <f>VLOOKUP(A1043,'متره ابنیه'!A:K,9,FALSE)</f>
        <v>#N/A</v>
      </c>
      <c r="F1043" s="97">
        <f t="shared" si="37"/>
        <v>0</v>
      </c>
      <c r="G1043" s="98"/>
    </row>
    <row r="1044" spans="1:7" ht="48" thickBot="1">
      <c r="A1044" s="60">
        <f>'متره ابنیه'!P5036</f>
        <v>230202</v>
      </c>
      <c r="B1044" s="60" t="str">
        <f>'متره ابنیه'!T5036</f>
        <v>تهيه و نصـب كـف پوش پلاستيكي (از نوع وينيل)، به صورت رول با طرح پولكي و با ضخامـت 2/5 ميلي‌متر.</v>
      </c>
      <c r="C1044" s="60" t="str">
        <f>'متره ابنیه'!U5036</f>
        <v>مترمربع</v>
      </c>
      <c r="D1044" s="60">
        <f>'متره ابنیه'!V5036</f>
        <v>276000</v>
      </c>
      <c r="E1044" s="94" t="e">
        <f>VLOOKUP(A1044,'متره ابنیه'!A:K,9,FALSE)</f>
        <v>#N/A</v>
      </c>
      <c r="F1044" s="97">
        <f t="shared" si="37"/>
        <v>0</v>
      </c>
      <c r="G1044" s="98"/>
    </row>
    <row r="1045" spans="1:7" ht="48" thickBot="1">
      <c r="A1045" s="60">
        <f>'متره ابنیه'!P5037</f>
        <v>230203</v>
      </c>
      <c r="B1045" s="60" t="str">
        <f>'متره ابنیه'!T5037</f>
        <v>تهيه و نصـب كـف پوش پلاستيكي (از نوع وينيل)، به صورت رول با طرح پولكي و با ضخامـت 3 ميلي‌متر.</v>
      </c>
      <c r="C1045" s="60" t="str">
        <f>'متره ابنیه'!U5037</f>
        <v>مترمربع</v>
      </c>
      <c r="D1045" s="60">
        <f>'متره ابنیه'!V5037</f>
        <v>298500</v>
      </c>
      <c r="E1045" s="94" t="e">
        <f>VLOOKUP(A1045,'متره ابنیه'!A:K,9,FALSE)</f>
        <v>#N/A</v>
      </c>
      <c r="F1045" s="97">
        <f t="shared" si="37"/>
        <v>0</v>
      </c>
      <c r="G1045" s="98"/>
    </row>
    <row r="1046" spans="1:7" ht="48" thickBot="1">
      <c r="A1046" s="60">
        <f>'متره ابنیه'!P5038</f>
        <v>230204</v>
      </c>
      <c r="B1046" s="60" t="str">
        <f>'متره ابنیه'!T5038</f>
        <v>تهيه و نصـب كـف پوش پلاستيكي (از نوع وينيل)، به صورت تايل به ابعاد مختلف با طرح پولكي و ضخامـت 2 ميلي‌متر.</v>
      </c>
      <c r="C1046" s="60" t="str">
        <f>'متره ابنیه'!U5038</f>
        <v>مترمربع</v>
      </c>
      <c r="D1046" s="60">
        <f>'متره ابنیه'!V5038</f>
        <v>268500</v>
      </c>
      <c r="E1046" s="94" t="e">
        <f>VLOOKUP(A1046,'متره ابنیه'!A:K,9,FALSE)</f>
        <v>#N/A</v>
      </c>
      <c r="F1046" s="97">
        <f t="shared" si="37"/>
        <v>0</v>
      </c>
      <c r="G1046" s="98"/>
    </row>
    <row r="1047" spans="1:7" ht="48" thickBot="1">
      <c r="A1047" s="60">
        <f>'متره ابنیه'!P5039</f>
        <v>230205</v>
      </c>
      <c r="B1047" s="60" t="str">
        <f>'متره ابنیه'!T5039</f>
        <v>تهيه و نصـب كـف پوش پلاستيكي (از نوع وينيل)، به صورت تايل به ابعاد مختلف با طرح پولكي و ضخامـت 3 ميلي‌متر.</v>
      </c>
      <c r="C1047" s="60" t="str">
        <f>'متره ابنیه'!U5039</f>
        <v>مترمربع</v>
      </c>
      <c r="D1047" s="60">
        <f>'متره ابنیه'!V5039</f>
        <v>312500</v>
      </c>
      <c r="E1047" s="94" t="e">
        <f>VLOOKUP(A1047,'متره ابنیه'!A:K,9,FALSE)</f>
        <v>#N/A</v>
      </c>
      <c r="F1047" s="97">
        <f t="shared" si="37"/>
        <v>0</v>
      </c>
      <c r="G1047" s="98"/>
    </row>
    <row r="1048" spans="1:7" ht="32.25" thickBot="1">
      <c r="A1048" s="60">
        <f>'متره ابنیه'!P5040</f>
        <v>230301</v>
      </c>
      <c r="B1048" s="60" t="str">
        <f>'متره ابنیه'!T5040</f>
        <v>تهيه و نصب كف پوش لاستيكي آجدار، به صورت رول و با ضخامت 2/5 ميلي‌متر.</v>
      </c>
      <c r="C1048" s="60" t="str">
        <f>'متره ابنیه'!U5040</f>
        <v>مترمربع</v>
      </c>
      <c r="D1048" s="60">
        <f>'متره ابنیه'!V5040</f>
        <v>300500</v>
      </c>
      <c r="E1048" s="94" t="e">
        <f>VLOOKUP(A1048,'متره ابنیه'!A:K,9,FALSE)</f>
        <v>#N/A</v>
      </c>
      <c r="F1048" s="97">
        <f t="shared" si="37"/>
        <v>0</v>
      </c>
      <c r="G1048" s="98"/>
    </row>
    <row r="1049" spans="1:7" ht="32.25" thickBot="1">
      <c r="A1049" s="60">
        <f>'متره ابنیه'!P5041</f>
        <v>230302</v>
      </c>
      <c r="B1049" s="60" t="str">
        <f>'متره ابنیه'!T5041</f>
        <v>تهيه و نصب كف پوش لاستيكي آجدار، به صورت رول و با ضخامت 3 ميلي‌متر.</v>
      </c>
      <c r="C1049" s="60" t="str">
        <f>'متره ابنیه'!U5041</f>
        <v>مترمربع</v>
      </c>
      <c r="D1049" s="60">
        <f>'متره ابنیه'!V5041</f>
        <v>324000</v>
      </c>
      <c r="E1049" s="94" t="e">
        <f>VLOOKUP(A1049,'متره ابنیه'!A:K,9,FALSE)</f>
        <v>#N/A</v>
      </c>
      <c r="F1049" s="97">
        <f t="shared" si="37"/>
        <v>0</v>
      </c>
      <c r="G1049" s="98"/>
    </row>
    <row r="1050" spans="1:7" ht="32.25" thickBot="1">
      <c r="A1050" s="60">
        <f>'متره ابنیه'!P5042</f>
        <v>230303</v>
      </c>
      <c r="B1050" s="60" t="str">
        <f>'متره ابنیه'!T5042</f>
        <v>تهيه و نصب كف پوش لاستيكي آجدار، به صورت رول و با ضخامت 4 ميلي‌متر.</v>
      </c>
      <c r="C1050" s="60" t="str">
        <f>'متره ابنیه'!U5042</f>
        <v>مترمربع</v>
      </c>
      <c r="D1050" s="60">
        <f>'متره ابنیه'!V5042</f>
        <v>365000</v>
      </c>
      <c r="E1050" s="94" t="e">
        <f>VLOOKUP(A1050,'متره ابنیه'!A:K,9,FALSE)</f>
        <v>#N/A</v>
      </c>
      <c r="F1050" s="97">
        <f t="shared" si="37"/>
        <v>0</v>
      </c>
      <c r="G1050" s="98"/>
    </row>
    <row r="1051" spans="1:7" ht="32.25" thickBot="1">
      <c r="A1051" s="60">
        <f>'متره ابنیه'!P5043</f>
        <v>230304</v>
      </c>
      <c r="B1051" s="60" t="str">
        <f>'متره ابنیه'!T5043</f>
        <v>تهيه و نصب كف پوش لاستيكي، به صورت تايل به ابعاد مختلف و ضخامت 1/5 ميلي‌متر.</v>
      </c>
      <c r="C1051" s="60" t="str">
        <f>'متره ابنیه'!U5043</f>
        <v>مترمربع</v>
      </c>
      <c r="D1051" s="60">
        <f>'متره ابنیه'!V5043</f>
        <v>299000</v>
      </c>
      <c r="E1051" s="94" t="e">
        <f>VLOOKUP(A1051,'متره ابنیه'!A:K,9,FALSE)</f>
        <v>#N/A</v>
      </c>
      <c r="F1051" s="97">
        <f t="shared" si="37"/>
        <v>0</v>
      </c>
      <c r="G1051" s="98"/>
    </row>
    <row r="1052" spans="1:7" ht="32.25" thickBot="1">
      <c r="A1052" s="60">
        <f>'متره ابنیه'!P5044</f>
        <v>230401</v>
      </c>
      <c r="B1052" s="60" t="str">
        <f>'متره ابنیه'!T5044</f>
        <v>تهيه و نصب پوشش پلاستيكي ديوارها از نوع پروفيل پي. وي. سي، به عرض 10 سانتي‌متر.</v>
      </c>
      <c r="C1052" s="60" t="str">
        <f>'متره ابنیه'!U5044</f>
        <v>مترمربع</v>
      </c>
      <c r="D1052" s="60">
        <f>'متره ابنیه'!V5044</f>
        <v>158500</v>
      </c>
      <c r="E1052" s="94" t="e">
        <f>VLOOKUP(A1052,'متره ابنیه'!A:K,9,FALSE)</f>
        <v>#N/A</v>
      </c>
      <c r="F1052" s="97">
        <f t="shared" si="37"/>
        <v>0</v>
      </c>
      <c r="G1052" s="98"/>
    </row>
    <row r="1053" spans="1:7" ht="32.25" thickBot="1">
      <c r="A1053" s="60">
        <f>'متره ابنیه'!P5045</f>
        <v>230402</v>
      </c>
      <c r="B1053" s="60" t="str">
        <f>'متره ابنیه'!T5045</f>
        <v>تهيه و نصب لبه پوشش پلاستيكي، از نوع پروفيل پي. وي. سي.</v>
      </c>
      <c r="C1053" s="60" t="str">
        <f>'متره ابنیه'!U5045</f>
        <v>مترطول</v>
      </c>
      <c r="D1053" s="60">
        <f>'متره ابنیه'!V5045</f>
        <v>16200</v>
      </c>
      <c r="E1053" s="94" t="e">
        <f>VLOOKUP(A1053,'متره ابنیه'!A:K,9,FALSE)</f>
        <v>#N/A</v>
      </c>
      <c r="F1053" s="97">
        <f t="shared" si="37"/>
        <v>0</v>
      </c>
      <c r="G1053" s="98"/>
    </row>
    <row r="1054" spans="1:7" ht="32.25" thickBot="1">
      <c r="A1054" s="60">
        <f>'متره ابنیه'!P5046</f>
        <v>230403</v>
      </c>
      <c r="B1054" s="60" t="str">
        <f>'متره ابنیه'!T5046</f>
        <v>تهيه و نصب نبشي پلاستيكي، از نوع پروفيل پي. وي. سي.</v>
      </c>
      <c r="C1054" s="60" t="str">
        <f>'متره ابنیه'!U5046</f>
        <v>مترطول</v>
      </c>
      <c r="D1054" s="60">
        <f>'متره ابنیه'!V5046</f>
        <v>23300</v>
      </c>
      <c r="E1054" s="94" t="e">
        <f>VLOOKUP(A1054,'متره ابنیه'!A:K,9,FALSE)</f>
        <v>#N/A</v>
      </c>
      <c r="F1054" s="97">
        <f t="shared" si="37"/>
        <v>0</v>
      </c>
      <c r="G1054" s="98"/>
    </row>
    <row r="1055" spans="1:7" ht="32.25" thickBot="1">
      <c r="A1055" s="60">
        <f>'متره ابنیه'!P5047</f>
        <v>230404</v>
      </c>
      <c r="B1055" s="60" t="str">
        <f>'متره ابنیه'!T5047</f>
        <v>تهيه و نصب قرنيز پي وي سي فشرده به ارتفاع 10 سانتي‌متر و ضخامت 5 ميلي‌متر.</v>
      </c>
      <c r="C1055" s="60" t="str">
        <f>'متره ابنیه'!U5047</f>
        <v>مترطول</v>
      </c>
      <c r="D1055" s="60">
        <f>'متره ابنیه'!V5047</f>
        <v>39100</v>
      </c>
      <c r="E1055" s="94" t="e">
        <f>VLOOKUP(A1055,'متره ابنیه'!A:K,9,FALSE)</f>
        <v>#N/A</v>
      </c>
      <c r="F1055" s="97">
        <f t="shared" si="37"/>
        <v>0</v>
      </c>
      <c r="G1055" s="98"/>
    </row>
    <row r="1056" spans="1:7" ht="48" thickBot="1">
      <c r="A1056" s="60">
        <f>'متره ابنیه'!P5048</f>
        <v>230405</v>
      </c>
      <c r="B1056" s="60" t="str">
        <f>'متره ابنیه'!T5048</f>
        <v>تهیه ، ساخت و نصب لوله ناودانی از حنس پی وی سی برای مصرف روکار به قطر 90 تا 125 میلی متر.</v>
      </c>
      <c r="C1056" s="60" t="str">
        <f>'متره ابنیه'!U5048</f>
        <v>مترطول</v>
      </c>
      <c r="D1056" s="60">
        <f>'متره ابنیه'!V5048</f>
        <v>100000</v>
      </c>
      <c r="E1056" s="94" t="e">
        <f>VLOOKUP(A1056,'متره ابنیه'!A:K,9,FALSE)</f>
        <v>#N/A</v>
      </c>
      <c r="F1056" s="97">
        <f t="shared" si="37"/>
        <v>0</v>
      </c>
      <c r="G1056" s="98"/>
    </row>
    <row r="1057" spans="1:7" ht="32.25" thickBot="1">
      <c r="A1057" s="60">
        <f>'متره ابنیه'!P5049</f>
        <v>230501</v>
      </c>
      <c r="B1057" s="60" t="str">
        <f>'متره ابنیه'!T5049</f>
        <v>تهيه و نصب ورق‌هاي موجدار پي. وي. سي به ضخامت حدود 2 ميلي‌متر.</v>
      </c>
      <c r="C1057" s="60" t="str">
        <f>'متره ابنیه'!U5049</f>
        <v>مترمربع</v>
      </c>
      <c r="D1057" s="60">
        <f>'متره ابنیه'!V5049</f>
        <v>133500</v>
      </c>
      <c r="E1057" s="94" t="e">
        <f>VLOOKUP(A1057,'متره ابنیه'!A:K,9,FALSE)</f>
        <v>#N/A</v>
      </c>
      <c r="F1057" s="97">
        <f t="shared" si="37"/>
        <v>0</v>
      </c>
      <c r="G1057" s="98"/>
    </row>
    <row r="1058" spans="1:7" ht="32.25" thickBot="1">
      <c r="A1058" s="60">
        <f>'متره ابنیه'!P5050</f>
        <v>230502</v>
      </c>
      <c r="B1058" s="60" t="str">
        <f>'متره ابنیه'!T5050</f>
        <v>تهيه و نصب ورق‌هاي بدون موج پلي استايرن به ضخامت حدود 3 ميلي‌متر.</v>
      </c>
      <c r="C1058" s="60" t="str">
        <f>'متره ابنیه'!U5050</f>
        <v>مترمربع</v>
      </c>
      <c r="D1058" s="60">
        <f>'متره ابنیه'!V5050</f>
        <v>52100</v>
      </c>
      <c r="E1058" s="94" t="e">
        <f>VLOOKUP(A1058,'متره ابنیه'!A:K,9,FALSE)</f>
        <v>#N/A</v>
      </c>
      <c r="F1058" s="97">
        <f t="shared" si="37"/>
        <v>0</v>
      </c>
      <c r="G1058" s="98"/>
    </row>
    <row r="1059" spans="1:7" ht="32.25" thickBot="1">
      <c r="A1059" s="60">
        <f>'متره ابنیه'!P5051</f>
        <v>230503</v>
      </c>
      <c r="B1059" s="60" t="str">
        <f>'متره ابنیه'!T5051</f>
        <v>تهيه و نصب ورق‌هاي بدون موج آكريليك به ضخامت حدود 3 ميلي‌متر .</v>
      </c>
      <c r="C1059" s="60" t="str">
        <f>'متره ابنیه'!U5051</f>
        <v>مترمربع</v>
      </c>
      <c r="D1059" s="60">
        <f>'متره ابنیه'!V5051</f>
        <v>686500</v>
      </c>
      <c r="E1059" s="94" t="e">
        <f>VLOOKUP(A1059,'متره ابنیه'!A:K,9,FALSE)</f>
        <v>#N/A</v>
      </c>
      <c r="F1059" s="97">
        <f t="shared" si="37"/>
        <v>0</v>
      </c>
      <c r="G1059" s="98"/>
    </row>
    <row r="1060" spans="1:7" ht="48" thickBot="1">
      <c r="A1060" s="60">
        <f>'متره ابنیه'!P5052</f>
        <v>230601</v>
      </c>
      <c r="B1060" s="60" t="str">
        <f>'متره ابنیه'!T5052</f>
        <v>تهيه ونصب پلاستوفوم (يونوليت) با هر چگالي، سفيد يا الوان به ضخامت يك سانتي‌متر، باتمام وسايل نصب بدون زيرسازي.</v>
      </c>
      <c r="C1060" s="60" t="str">
        <f>'متره ابنیه'!U5052</f>
        <v>مترمربع</v>
      </c>
      <c r="D1060" s="60">
        <f>'متره ابنیه'!V5052</f>
        <v>41300</v>
      </c>
      <c r="E1060" s="94" t="e">
        <f>VLOOKUP(A1060,'متره ابنیه'!A:K,9,FALSE)</f>
        <v>#N/A</v>
      </c>
      <c r="F1060" s="97">
        <f t="shared" si="37"/>
        <v>0</v>
      </c>
      <c r="G1060" s="98"/>
    </row>
    <row r="1061" spans="1:7" ht="48" thickBot="1">
      <c r="A1061" s="60">
        <f>'متره ابنیه'!P5053</f>
        <v>230602</v>
      </c>
      <c r="B1061" s="60" t="str">
        <f>'متره ابنیه'!T5053</f>
        <v>اضافه بها به رديف 230601 به ازاي هر سانتي‌متر كه به ضخامت يك سانتي‌متر اضافه شود، كسر سانتي‌متر به تناسب محاسبه مي شود.</v>
      </c>
      <c r="C1061" s="60" t="str">
        <f>'متره ابنیه'!U5053</f>
        <v>مترمربع</v>
      </c>
      <c r="D1061" s="60">
        <f>'متره ابنیه'!V5053</f>
        <v>10600</v>
      </c>
      <c r="E1061" s="94" t="e">
        <f>VLOOKUP(A1061,'متره ابنیه'!A:K,9,FALSE)</f>
        <v>#N/A</v>
      </c>
      <c r="F1061" s="97">
        <f t="shared" si="37"/>
        <v>0</v>
      </c>
      <c r="G1061" s="98"/>
    </row>
    <row r="1062" spans="1:7" ht="63.75" thickBot="1">
      <c r="A1062" s="60">
        <f>'متره ابنیه'!P5054</f>
        <v>230701</v>
      </c>
      <c r="B1062" s="60" t="str">
        <f>'متره ابنیه'!T5054</f>
        <v>تهيه و نصب نايلون (فيلم پلي اتيلن) به وزن حدود150 گرم در متر مربع ، براي اطراف بتن و يا كارهاي مشابه آن، كه نايلون الزاما در كارباقي بماند.</v>
      </c>
      <c r="C1062" s="60" t="str">
        <f>'متره ابنیه'!U5054</f>
        <v>مترمربع</v>
      </c>
      <c r="D1062" s="60">
        <f>'متره ابنیه'!V5054</f>
        <v>6480</v>
      </c>
      <c r="E1062" s="94" t="e">
        <f>VLOOKUP(A1062,'متره ابنیه'!A:K,9,FALSE)</f>
        <v>#N/A</v>
      </c>
      <c r="F1062" s="97">
        <f t="shared" si="37"/>
        <v>0</v>
      </c>
      <c r="G1062" s="98"/>
    </row>
    <row r="1063" spans="1:7" ht="48" thickBot="1">
      <c r="A1063" s="60">
        <f>'متره ابنیه'!P5055</f>
        <v>230801</v>
      </c>
      <c r="B1063" s="60" t="str">
        <f>'متره ابنیه'!T5055</f>
        <v>تهيه و نصب ورق‌هاي پلاستيك تقويت شده با فايبرگلاس موج‌دار به ضخامت حدود 9/0 ميلي‌متر.</v>
      </c>
      <c r="C1063" s="60" t="str">
        <f>'متره ابنیه'!U5055</f>
        <v>مترمربع</v>
      </c>
      <c r="D1063" s="60">
        <f>'متره ابنیه'!V5055</f>
        <v>122500</v>
      </c>
      <c r="E1063" s="94" t="e">
        <f>VLOOKUP(A1063,'متره ابنیه'!A:K,9,FALSE)</f>
        <v>#N/A</v>
      </c>
      <c r="F1063" s="97">
        <f t="shared" si="37"/>
        <v>0</v>
      </c>
      <c r="G1063" s="98"/>
    </row>
    <row r="1064" spans="1:7" ht="48" thickBot="1">
      <c r="A1064" s="60">
        <f>'متره ابنیه'!P5056</f>
        <v>230802</v>
      </c>
      <c r="B1064" s="60" t="str">
        <f>'متره ابنیه'!T5056</f>
        <v>تهيه و نصب ورق‌هاي پلاستيك تقويت شده با فايبرگلاس بدون موج به ضخامت حدود 1/5 ميلي‌متر.</v>
      </c>
      <c r="C1064" s="60" t="str">
        <f>'متره ابنیه'!U5056</f>
        <v>مترمربع</v>
      </c>
      <c r="D1064" s="60">
        <f>'متره ابنیه'!V5056</f>
        <v>153500</v>
      </c>
      <c r="E1064" s="94" t="e">
        <f>VLOOKUP(A1064,'متره ابنیه'!A:K,9,FALSE)</f>
        <v>#N/A</v>
      </c>
      <c r="F1064" s="97">
        <f>IF(ISNA(E1064*D1065),0,ROUND((E1064*D1065),0))</f>
        <v>0</v>
      </c>
      <c r="G1064" s="98"/>
    </row>
    <row r="1065" spans="1:7" ht="48" thickBot="1">
      <c r="A1065" s="60">
        <f>'متره ابنیه'!P5057</f>
        <v>230804</v>
      </c>
      <c r="B1065" s="60" t="str">
        <f>'متره ابنیه'!T5057</f>
        <v>تهيه و نصـب ورق‌هاي پلاستيـك تقويـت شده با فايبرگلاس موج‌دار به ضخامـت حدود 1/5 ميلي‌متر.</v>
      </c>
      <c r="C1065" s="60" t="str">
        <f>'متره ابنیه'!U5057</f>
        <v>مترمربع</v>
      </c>
      <c r="D1065" s="60">
        <f>'متره ابنیه'!V5057</f>
        <v>147500</v>
      </c>
      <c r="E1065" s="94" t="e">
        <f>VLOOKUP(A1065,'متره ابنیه'!A:K,9,FALSE)</f>
        <v>#N/A</v>
      </c>
      <c r="F1065" s="97">
        <f>IF(ISNA(E1065*#REF!),0,ROUND((E1065*#REF!),0))</f>
        <v>0</v>
      </c>
      <c r="G1065" s="98"/>
    </row>
    <row r="1066" spans="1:7" ht="32.25" thickBot="1">
      <c r="A1066" s="60">
        <f>'متره ابنیه'!P5058</f>
        <v>230901</v>
      </c>
      <c r="B1066" s="60" t="str">
        <f>'متره ابنیه'!T5058</f>
        <v>تهيه و نصب واتر استاپ به عرض 15 سانتي‌متر، ازجنس پي. وي. سي.</v>
      </c>
      <c r="C1066" s="60" t="str">
        <f>'متره ابنیه'!U5058</f>
        <v>مترطول</v>
      </c>
      <c r="D1066" s="60">
        <f>'متره ابنیه'!V5058</f>
        <v>127000</v>
      </c>
      <c r="E1066" s="94" t="e">
        <f>VLOOKUP(A1066,'متره ابنیه'!A:K,9,FALSE)</f>
        <v>#N/A</v>
      </c>
      <c r="F1066" s="97">
        <f t="shared" si="37"/>
        <v>0</v>
      </c>
      <c r="G1066" s="98"/>
    </row>
    <row r="1067" spans="1:7" ht="32.25" thickBot="1">
      <c r="A1067" s="60">
        <f>'متره ابنیه'!P5059</f>
        <v>230902</v>
      </c>
      <c r="B1067" s="60" t="str">
        <f>'متره ابنیه'!T5059</f>
        <v>اضافه بها به رديف 230901، براي هر سانتي‌متر اضافه بر 15 سانتي‌متر.</v>
      </c>
      <c r="C1067" s="60" t="str">
        <f>'متره ابنیه'!U5059</f>
        <v>مترطول</v>
      </c>
      <c r="D1067" s="60">
        <f>'متره ابنیه'!V5059</f>
        <v>4670</v>
      </c>
      <c r="E1067" s="94" t="e">
        <f>VLOOKUP(A1067,'متره ابنیه'!A:K,9,FALSE)</f>
        <v>#N/A</v>
      </c>
      <c r="F1067" s="97">
        <f t="shared" si="37"/>
        <v>0</v>
      </c>
      <c r="G1067" s="98"/>
    </row>
    <row r="1068" spans="1:7" ht="32.25" thickBot="1">
      <c r="A1068" s="60">
        <f>'متره ابنیه'!P5060</f>
        <v>230903</v>
      </c>
      <c r="B1068" s="60" t="str">
        <f>'متره ابنیه'!T5060</f>
        <v>تهيه و نصب واتر استاپ به عرض 15 سانتي‌متر، ازجنس لاستيك.</v>
      </c>
      <c r="C1068" s="60" t="str">
        <f>'متره ابنیه'!U5060</f>
        <v>مترطول</v>
      </c>
      <c r="D1068" s="60">
        <f>'متره ابنیه'!V5060</f>
        <v>134500</v>
      </c>
      <c r="E1068" s="94" t="e">
        <f>VLOOKUP(A1068,'متره ابنیه'!A:K,9,FALSE)</f>
        <v>#N/A</v>
      </c>
      <c r="F1068" s="97">
        <f t="shared" si="37"/>
        <v>0</v>
      </c>
      <c r="G1068" s="98"/>
    </row>
    <row r="1069" spans="1:7" ht="32.25" thickBot="1">
      <c r="A1069" s="60">
        <f>'متره ابنیه'!P5061</f>
        <v>230904</v>
      </c>
      <c r="B1069" s="60" t="str">
        <f>'متره ابنیه'!T5061</f>
        <v>اضافه بها به رديف 230903، براي هر سانتي‌متر اضافه بر 15 سانتي‌متر.</v>
      </c>
      <c r="C1069" s="60" t="str">
        <f>'متره ابنیه'!U5061</f>
        <v>مترطول</v>
      </c>
      <c r="D1069" s="60">
        <f>'متره ابنیه'!V5061</f>
        <v>5130</v>
      </c>
      <c r="E1069" s="94" t="e">
        <f>VLOOKUP(A1069,'متره ابنیه'!A:K,9,FALSE)</f>
        <v>#N/A</v>
      </c>
      <c r="F1069" s="97">
        <f t="shared" si="37"/>
        <v>0</v>
      </c>
      <c r="G1069" s="98"/>
    </row>
    <row r="1070" spans="1:7" ht="32.25" thickBot="1">
      <c r="A1070" s="60">
        <f>'متره ابنیه'!P5062</f>
        <v>230905</v>
      </c>
      <c r="B1070" s="60" t="str">
        <f>'متره ابنیه'!T5062</f>
        <v>تهیه و اجرای واتر استاپ بنتونیتی به طور کامل بر حسب متر طول درز.</v>
      </c>
      <c r="C1070" s="60" t="str">
        <f>'متره ابنیه'!U5062</f>
        <v>مترطول</v>
      </c>
      <c r="D1070" s="60">
        <f>'متره ابنیه'!V5062</f>
        <v>164000</v>
      </c>
      <c r="E1070" s="94" t="e">
        <f>VLOOKUP(A1070,'متره ابنیه'!A:K,9,FALSE)</f>
        <v>#N/A</v>
      </c>
      <c r="F1070" s="97">
        <f t="shared" si="37"/>
        <v>0</v>
      </c>
      <c r="G1070" s="98"/>
    </row>
    <row r="1071" spans="1:7" ht="32.25" thickBot="1">
      <c r="A1071" s="60">
        <f>'متره ابنیه'!P5063</f>
        <v>230906</v>
      </c>
      <c r="B1071" s="60" t="str">
        <f>'متره ابنیه'!T5063</f>
        <v>تهیه و اجرای ماستیک آب بند پلی یورتان برای مصرف در درزها با پرداخت سطح به طور کامل.</v>
      </c>
      <c r="C1071" s="60" t="str">
        <f>'متره ابنیه'!U5063</f>
        <v>ایتر</v>
      </c>
      <c r="D1071" s="60">
        <f>'متره ابنیه'!V5063</f>
        <v>300000</v>
      </c>
      <c r="E1071" s="94" t="e">
        <f>VLOOKUP(A1071,'متره ابنیه'!A:K,9,FALSE)</f>
        <v>#N/A</v>
      </c>
      <c r="F1071" s="97">
        <f t="shared" si="37"/>
        <v>0</v>
      </c>
      <c r="G1071" s="98"/>
    </row>
    <row r="1072" spans="1:7" ht="32.25" thickBot="1">
      <c r="A1072" s="60">
        <f>'متره ابنیه'!P5064</f>
        <v>231001</v>
      </c>
      <c r="B1072" s="60" t="str">
        <f>'متره ابنیه'!T5064</f>
        <v>تهيه و جاگذاري غلاف پلاستيكي در بتن براي عبور لوله و ساير مصارف.</v>
      </c>
      <c r="C1072" s="60" t="str">
        <f>'متره ابنیه'!U5064</f>
        <v>کيلوگرم</v>
      </c>
      <c r="D1072" s="60">
        <f>'متره ابنیه'!V5064</f>
        <v>256000</v>
      </c>
      <c r="E1072" s="94" t="e">
        <f>VLOOKUP(A1072,'متره ابنیه'!A:K,9,FALSE)</f>
        <v>#N/A</v>
      </c>
      <c r="F1072" s="97">
        <f t="shared" si="37"/>
        <v>0</v>
      </c>
      <c r="G1072" s="98"/>
    </row>
    <row r="1073" spans="1:7" ht="32.25" thickBot="1">
      <c r="A1073" s="60">
        <f>'متره ابنیه'!P5065</f>
        <v>231002</v>
      </c>
      <c r="B1073" s="60" t="str">
        <f>'متره ابنیه'!T5065</f>
        <v>تهيه، سوراخ‌کاري و جاگذاري لوله پلاستيكي براي زهکشي.</v>
      </c>
      <c r="C1073" s="60" t="str">
        <f>'متره ابنیه'!U5065</f>
        <v>کيلوگرم</v>
      </c>
      <c r="D1073" s="60">
        <f>'متره ابنیه'!V5065</f>
        <v>140500</v>
      </c>
      <c r="E1073" s="94" t="e">
        <f>VLOOKUP(A1073,'متره ابنیه'!A:K,9,FALSE)</f>
        <v>#N/A</v>
      </c>
      <c r="F1073" s="97">
        <f t="shared" si="37"/>
        <v>0</v>
      </c>
      <c r="G1073" s="98"/>
    </row>
    <row r="1074" spans="1:7" ht="24" thickBot="1">
      <c r="A1074" s="60">
        <f>'متره ابنیه'!P5066</f>
        <v>231003</v>
      </c>
      <c r="B1074" s="60" t="str">
        <f>'متره ابنیه'!T5066</f>
        <v>تهيه و نصب پله فولادي با روکش پروپيلن.</v>
      </c>
      <c r="C1074" s="60" t="str">
        <f>'متره ابنیه'!U5066</f>
        <v>عدد</v>
      </c>
      <c r="D1074" s="60">
        <f>'متره ابنیه'!V5066</f>
        <v>125000</v>
      </c>
      <c r="E1074" s="94" t="e">
        <f>VLOOKUP(A1074,'متره ابنیه'!A:K,9,FALSE)</f>
        <v>#N/A</v>
      </c>
      <c r="F1074" s="97">
        <f t="shared" si="37"/>
        <v>0</v>
      </c>
      <c r="G1074" s="98"/>
    </row>
    <row r="1075" spans="1:7" ht="32.25" thickBot="1">
      <c r="A1075" s="60">
        <f>'متره ابنیه'!P5067</f>
        <v>231101</v>
      </c>
      <c r="B1075" s="60" t="str">
        <f>'متره ابنیه'!T5067</f>
        <v>تهيه، ساخت و نصب پنجره با پروفيل U.P.V.C، تا مساحت 75/. متر مربع.</v>
      </c>
      <c r="C1075" s="60" t="str">
        <f>'متره ابنیه'!U5067</f>
        <v>مترمربع</v>
      </c>
      <c r="D1075" s="60">
        <f>'متره ابنیه'!V5067</f>
        <v>2862000</v>
      </c>
      <c r="E1075" s="94" t="e">
        <f>VLOOKUP(A1075,'متره ابنیه'!A:K,9,FALSE)</f>
        <v>#N/A</v>
      </c>
      <c r="F1075" s="97">
        <f t="shared" si="37"/>
        <v>0</v>
      </c>
      <c r="G1075" s="98"/>
    </row>
    <row r="1076" spans="1:7" ht="32.25" thickBot="1">
      <c r="A1076" s="60">
        <f>'متره ابنیه'!P5068</f>
        <v>231102</v>
      </c>
      <c r="B1076" s="60" t="str">
        <f>'متره ابنیه'!T5068</f>
        <v>تهيه، ساخت و نصب پنجره با پروفيل U.P.V.C، به مساحت بيش از 75/. تا 2 متر مربع.</v>
      </c>
      <c r="C1076" s="60" t="str">
        <f>'متره ابنیه'!U5068</f>
        <v>مترمربع</v>
      </c>
      <c r="D1076" s="60">
        <f>'متره ابنیه'!V5068</f>
        <v>1911000</v>
      </c>
      <c r="E1076" s="94" t="e">
        <f>VLOOKUP(A1076,'متره ابنیه'!A:K,9,FALSE)</f>
        <v>#N/A</v>
      </c>
      <c r="F1076" s="97">
        <f t="shared" si="37"/>
        <v>0</v>
      </c>
      <c r="G1076" s="98"/>
    </row>
    <row r="1077" spans="1:7" ht="32.25" thickBot="1">
      <c r="A1077" s="60">
        <f>'متره ابنیه'!P5069</f>
        <v>231103</v>
      </c>
      <c r="B1077" s="60" t="str">
        <f>'متره ابنیه'!T5069</f>
        <v>تهيه، ساخت و نصب پنجره با پروفيل U.P.V.C، به مساحت بيش از 2 متر مربع.</v>
      </c>
      <c r="C1077" s="60" t="str">
        <f>'متره ابنیه'!U5069</f>
        <v>مترمربع</v>
      </c>
      <c r="D1077" s="60">
        <f>'متره ابنیه'!V5069</f>
        <v>1487000</v>
      </c>
      <c r="E1077" s="94" t="e">
        <f>VLOOKUP(A1077,'متره ابنیه'!A:K,9,FALSE)</f>
        <v>#N/A</v>
      </c>
      <c r="F1077" s="97">
        <f t="shared" si="37"/>
        <v>0</v>
      </c>
      <c r="G1077" s="98"/>
    </row>
    <row r="1078" spans="1:7" ht="79.5" thickBot="1">
      <c r="A1078" s="60">
        <f>'متره ابنیه'!P5070</f>
        <v>231201</v>
      </c>
      <c r="B1078" s="60" t="str">
        <f>'متره ابنیه'!T5070</f>
        <v>تهيه مصالح و اجراي ژئوگريد تک سويه مسلح کننده خاک داراي مقاومت نهايي (LTDS) 120 ساله در محيط خاکي (9 &gt; PH و PH &gt; 4) به ميزان KN/m 20 جهت ساخت ديوارهاي حايل خاک مسلح و تسليح شيب‌ها.</v>
      </c>
      <c r="C1078" s="60" t="str">
        <f>'متره ابنیه'!U5070</f>
        <v>مترمربع</v>
      </c>
      <c r="D1078" s="60">
        <f>'متره ابنیه'!V5070</f>
        <v>78400</v>
      </c>
      <c r="E1078" s="94" t="e">
        <f>VLOOKUP(A1078,'متره ابنیه'!A:K,9,FALSE)</f>
        <v>#N/A</v>
      </c>
      <c r="F1078" s="97">
        <f t="shared" si="37"/>
        <v>0</v>
      </c>
      <c r="G1078" s="98"/>
    </row>
    <row r="1079" spans="1:7" ht="79.5" thickBot="1">
      <c r="A1079" s="60">
        <f>'متره ابنیه'!P5071</f>
        <v>231202</v>
      </c>
      <c r="B1079" s="60" t="str">
        <f>'متره ابنیه'!T5071</f>
        <v>تهيه مصالح و اجراي ژئوگريد دو سويه مسلح کننده خاک داراي مقاومت نهايي (LTDS) 120 ساله در محيط خاکي (9 &gt; PH و PH &gt; 4) به ميزان KN/m   5جهت تثبیت بسترای سست ، باتلاقی و غیره.</v>
      </c>
      <c r="C1079" s="60" t="str">
        <f>'متره ابنیه'!U5071</f>
        <v>مترمربع</v>
      </c>
      <c r="D1079" s="60">
        <f>'متره ابنیه'!V5071</f>
        <v>67400</v>
      </c>
      <c r="E1079" s="94" t="e">
        <f>VLOOKUP(A1079,'متره ابنیه'!A:K,9,FALSE)</f>
        <v>#N/A</v>
      </c>
      <c r="F1079" s="97">
        <f t="shared" si="37"/>
        <v>0</v>
      </c>
      <c r="G1079" s="98"/>
    </row>
    <row r="1080" spans="1:7" ht="48" thickBot="1">
      <c r="A1080" s="60">
        <f>'متره ابنیه'!P5072</f>
        <v>231203</v>
      </c>
      <c r="B1080" s="60" t="str">
        <f>'متره ابنیه'!T5072</f>
        <v>اضافه بها به رديف‌هاي 231201 و 231202 به ازاي هر  KN/m5 افزايش در مقاومت کششي نهايي (LTDS) 120 ساله.</v>
      </c>
      <c r="C1080" s="60" t="str">
        <f>'متره ابنیه'!U5072</f>
        <v>مترمربع</v>
      </c>
      <c r="D1080" s="60">
        <f>'متره ابنیه'!V5072</f>
        <v>3000</v>
      </c>
      <c r="E1080" s="94" t="e">
        <f>VLOOKUP(A1080,'متره ابنیه'!A:K,9,FALSE)</f>
        <v>#N/A</v>
      </c>
      <c r="F1080" s="97">
        <f t="shared" si="37"/>
        <v>0</v>
      </c>
      <c r="G1080" s="98"/>
    </row>
    <row r="1081" spans="1:7" ht="48" thickBot="1">
      <c r="A1081" s="60">
        <f>'متره ابنیه'!P5073</f>
        <v>231204</v>
      </c>
      <c r="B1081" s="60" t="str">
        <f>'متره ابنیه'!T5073</f>
        <v>اضافه بها به رديف هاي 231201 و 231202 زماني که  ژئوگريد در محيط قليايي PH &gt; 9  يا  محیط اسيدي  PH &lt; 4 استفاده گردد.</v>
      </c>
      <c r="C1081" s="60" t="str">
        <f>'متره ابنیه'!U5073</f>
        <v>مترمربع</v>
      </c>
      <c r="D1081" s="60">
        <f>'متره ابنیه'!V5073</f>
        <v>0</v>
      </c>
      <c r="E1081" s="94" t="e">
        <f>VLOOKUP(A1081,'متره ابنیه'!A:K,9,FALSE)</f>
        <v>#N/A</v>
      </c>
      <c r="F1081" s="97">
        <f t="shared" si="37"/>
        <v>0</v>
      </c>
      <c r="G1081" s="98"/>
    </row>
    <row r="1082" spans="1:7" ht="32.25" thickBot="1">
      <c r="A1082" s="60">
        <f>'متره ابنیه'!P5074</f>
        <v>231205</v>
      </c>
      <c r="B1082" s="60" t="str">
        <f>'متره ابنیه'!T5074</f>
        <v>اضافه بها نصب ژئوگريد در نماهاي Wrap-around بابت متراژي که در نما ديده مي‌شود.</v>
      </c>
      <c r="C1082" s="60" t="str">
        <f>'متره ابنیه'!U5074</f>
        <v>مترمربع</v>
      </c>
      <c r="D1082" s="60">
        <f>'متره ابنیه'!V5074</f>
        <v>103000</v>
      </c>
      <c r="E1082" s="94" t="e">
        <f>VLOOKUP(A1082,'متره ابنیه'!A:K,9,FALSE)</f>
        <v>#N/A</v>
      </c>
      <c r="F1082" s="97">
        <f t="shared" si="37"/>
        <v>0</v>
      </c>
      <c r="G1082" s="98"/>
    </row>
    <row r="1083" spans="1:7" ht="95.25" thickBot="1">
      <c r="A1083" s="60">
        <f>'متره ابنیه'!P5075</f>
        <v>231206</v>
      </c>
      <c r="B1083" s="60" t="str">
        <f>'متره ابنیه'!T5075</f>
        <v>تهيه مصالح و اجراي ژئوممبراين (زمين غشا) از جنس پلي اتيلن سنگين (high density poly ethylene) به ضخامت 1 ميلي‌متر براي عايق کاري سطوح و سازه‌هاي مختلف، مانند مخازن آب، سدها، حوضچه‌هاي فاضلاب و استخرهاي کشاورزي.</v>
      </c>
      <c r="C1083" s="60" t="str">
        <f>'متره ابنیه'!U5075</f>
        <v>مترمربع</v>
      </c>
      <c r="D1083" s="60">
        <f>'متره ابنیه'!V5075</f>
        <v>126500</v>
      </c>
      <c r="E1083" s="105" t="e">
        <f>VLOOKUP(A1083,'متره ابنیه'!A:K,9,FALSE)</f>
        <v>#N/A</v>
      </c>
      <c r="F1083" s="99">
        <f t="shared" si="37"/>
        <v>0</v>
      </c>
      <c r="G1083" s="106"/>
    </row>
    <row r="1084" spans="1:7" ht="63.75" thickBot="1">
      <c r="A1084" s="60">
        <f>'متره ابنیه'!P5076</f>
        <v>231207</v>
      </c>
      <c r="B1084" s="60" t="str">
        <f>'متره ابنیه'!T5076</f>
        <v>تهيه مصالح و اجراي ژئوتكستايل بافته (زمين پارچه) با مقاومت کششي 100 كيلو نيوتن بر متر طول و کرنش حداکثر 12% به منظور افزايش ظرفيت باربري و تسليح خاك.</v>
      </c>
      <c r="C1084" s="60" t="str">
        <f>'متره ابنیه'!U5076</f>
        <v>مترمربع</v>
      </c>
      <c r="D1084" s="60">
        <f>'متره ابنیه'!V5076</f>
        <v>78900</v>
      </c>
      <c r="E1084" s="105" t="e">
        <f>VLOOKUP(A1084,'متره ابنیه'!A:K,9,FALSE)</f>
        <v>#N/A</v>
      </c>
      <c r="F1084" s="99">
        <f t="shared" si="37"/>
        <v>0</v>
      </c>
      <c r="G1084" s="100"/>
    </row>
    <row r="1085" spans="1:7" ht="48" thickBot="1">
      <c r="A1085" s="60">
        <f>'متره ابنیه'!P5077</f>
        <v>231208</v>
      </c>
      <c r="B1085" s="60" t="str">
        <f>'متره ابنیه'!T5077</f>
        <v>اضافه ‌بها به رديف 231207 به ازاي هر 50 كيلونيوتن افزايش در مقاومت كششي در هر جهت.</v>
      </c>
      <c r="C1085" s="60" t="str">
        <f>'متره ابنیه'!U5077</f>
        <v>مترمربع</v>
      </c>
      <c r="D1085" s="60">
        <f>'متره ابنیه'!V5077</f>
        <v>1750</v>
      </c>
      <c r="E1085" s="105" t="e">
        <f>VLOOKUP(A1085,'متره ابنیه'!A:K,9,FALSE)</f>
        <v>#N/A</v>
      </c>
      <c r="F1085" s="99">
        <f t="shared" si="37"/>
        <v>0</v>
      </c>
      <c r="G1085" s="100"/>
    </row>
    <row r="1086" spans="1:7" ht="63.75" thickBot="1">
      <c r="A1086" s="60">
        <f>'متره ابنیه'!P5078</f>
        <v>231301</v>
      </c>
      <c r="B1086" s="60" t="str">
        <f>'متره ابنیه'!T5078</f>
        <v>اضافه بها به رديف 180901 در صورتي‌كه بين صفحات گچي يك لايه پوشش عايق از جنس پلي‌استايرن اكسترود شده به ضخامت 70 تا 85 ميلي‌متر قرار گيرد.</v>
      </c>
      <c r="C1086" s="60" t="str">
        <f>'متره ابنیه'!U5078</f>
        <v>متر مربع</v>
      </c>
      <c r="D1086" s="60">
        <f>'متره ابنیه'!V5078</f>
        <v>331000</v>
      </c>
      <c r="E1086" s="105" t="e">
        <f>VLOOKUP(A1086,'متره ابنیه'!A:K,9,FALSE)</f>
        <v>#N/A</v>
      </c>
      <c r="F1086" s="99">
        <f t="shared" si="37"/>
        <v>0</v>
      </c>
      <c r="G1086" s="100"/>
    </row>
    <row r="1087" spans="1:7" ht="63.75" thickBot="1">
      <c r="A1087" s="60">
        <f>'متره ابنیه'!P5079</f>
        <v>231302</v>
      </c>
      <c r="B1087" s="60" t="str">
        <f>'متره ابنیه'!T5079</f>
        <v>اضافه بها به رديف 180901 در صورتي‌كه به‌ جاي صفحات گچي از صفحات پلي‌استايرن اكسترود شده به ضخامت 70 تا 85 ميلي‌متر استفاده شود.</v>
      </c>
      <c r="C1087" s="60" t="str">
        <f>'متره ابنیه'!U5079</f>
        <v>متر مربع</v>
      </c>
      <c r="D1087" s="60">
        <f>'متره ابنیه'!V5079</f>
        <v>86000</v>
      </c>
      <c r="E1087" s="105" t="e">
        <f>VLOOKUP(A1087,'متره ابنیه'!A:K,9,FALSE)</f>
        <v>#N/A</v>
      </c>
      <c r="F1087" s="99">
        <f t="shared" si="37"/>
        <v>0</v>
      </c>
      <c r="G1087" s="100"/>
    </row>
    <row r="1088" spans="1:7" ht="63.75" thickBot="1">
      <c r="A1088" s="60">
        <f>'متره ابنیه'!P5080</f>
        <v>231401</v>
      </c>
      <c r="B1088" s="60" t="str">
        <f>'متره ابنیه'!T5080</f>
        <v>تهيه و نصب نماي پيش‌ساخته از جنس پلي‌استايرن با پوشش سيمان پليمري و سيليس به ضخامت پوشش 3 تا 5 ميلي‌متر و ضخامت كل تا 55 ميلي‌متر، با هر رنگ و سطح صاف.</v>
      </c>
      <c r="C1088" s="60" t="str">
        <f>'متره ابنیه'!U5080</f>
        <v>مترمربع</v>
      </c>
      <c r="D1088" s="60">
        <f>'متره ابنیه'!V5080</f>
        <v>540000</v>
      </c>
      <c r="E1088" s="105" t="e">
        <f>VLOOKUP(A1088,'متره ابنیه'!A:K,9,FALSE)</f>
        <v>#N/A</v>
      </c>
      <c r="F1088" s="99">
        <f t="shared" si="37"/>
        <v>0</v>
      </c>
      <c r="G1088" s="100"/>
    </row>
    <row r="1089" spans="1:7" ht="79.5" thickBot="1">
      <c r="A1089" s="60">
        <f>'متره ابنیه'!P5081</f>
        <v>231402</v>
      </c>
      <c r="B1089" s="60" t="str">
        <f>'متره ابنیه'!T5081</f>
        <v>تهيه و نصب ابزارهاي تزييني پيش‌ساخته از جنس پلي‌استايرن با پوشش سيمان پليمري و سيليس به ضخامت پوشش 3 تا 5 ميلي‌متر و ضخامت كل تا 55 ميلي‌متر به عرض تا 200 ميلي‌متر، با هر رنگ و سطح صاف.</v>
      </c>
      <c r="C1089" s="60" t="str">
        <f>'متره ابنیه'!U5081</f>
        <v>مترطول</v>
      </c>
      <c r="D1089" s="60">
        <f>'متره ابنیه'!V5081</f>
        <v>360000</v>
      </c>
      <c r="E1089" s="105" t="e">
        <f>VLOOKUP(A1089,'متره ابنیه'!A:K,9,FALSE)</f>
        <v>#N/A</v>
      </c>
      <c r="F1089" s="99">
        <f t="shared" si="37"/>
        <v>0</v>
      </c>
      <c r="G1089" s="100"/>
    </row>
    <row r="1090" spans="1:7" ht="32.25" thickBot="1">
      <c r="A1090" s="60">
        <f>'متره ابنیه'!P5082</f>
        <v>231403</v>
      </c>
      <c r="B1090" s="60" t="str">
        <f>'متره ابنیه'!T5082</f>
        <v>اضافه بها به رديف 231402 به‌ازاي هر 100 ميلي‌متر افزايش عرض ابزار .</v>
      </c>
      <c r="C1090" s="60" t="str">
        <f>'متره ابنیه'!U5082</f>
        <v>مترطول</v>
      </c>
      <c r="D1090" s="60">
        <f>'متره ابنیه'!V5082</f>
        <v>120000</v>
      </c>
      <c r="E1090" s="105" t="e">
        <f>VLOOKUP(A1090,'متره ابنیه'!A:K,9,FALSE)</f>
        <v>#N/A</v>
      </c>
      <c r="F1090" s="97">
        <f t="shared" si="37"/>
        <v>0</v>
      </c>
      <c r="G1090" s="100"/>
    </row>
    <row r="1091" spans="1:7" ht="24" thickBot="1">
      <c r="A1091" s="60" t="str">
        <f>'متره ابنیه'!P5087</f>
        <v>231603</v>
      </c>
      <c r="B1091" s="60" t="str">
        <f>'متره ابنیه'!T5087</f>
        <v>پلاستیک</v>
      </c>
      <c r="C1091" s="60" t="str">
        <f>'متره ابنیه'!U5087</f>
        <v>مترمربع</v>
      </c>
      <c r="D1091" s="60">
        <f>'متره ابنیه'!V5087</f>
        <v>10000</v>
      </c>
      <c r="E1091" s="105" t="e">
        <f>VLOOKUP(A1091,'متره ابنیه'!A:K,9,FALSE)</f>
        <v>#N/A</v>
      </c>
      <c r="F1091" s="97">
        <f t="shared" ref="F1091:F1093" si="38">IF(ISNA(E1091*D1091),0,ROUND((E1091*D1091),0))</f>
        <v>0</v>
      </c>
      <c r="G1091" s="100" t="s">
        <v>511</v>
      </c>
    </row>
    <row r="1092" spans="1:7" ht="24" thickBot="1">
      <c r="A1092" s="60" t="str">
        <f>'متره ابنیه'!P5088</f>
        <v>231604</v>
      </c>
      <c r="B1092" s="60" t="str">
        <f>'متره ابنیه'!T5088</f>
        <v>پلاستیک 1</v>
      </c>
      <c r="C1092" s="60" t="str">
        <f>'متره ابنیه'!U5088</f>
        <v>مترمربع</v>
      </c>
      <c r="D1092" s="60">
        <f>'متره ابنیه'!V5088</f>
        <v>10001</v>
      </c>
      <c r="E1092" s="105" t="e">
        <f>VLOOKUP(A1092,'متره ابنیه'!A:K,9,FALSE)</f>
        <v>#N/A</v>
      </c>
      <c r="F1092" s="97">
        <f t="shared" si="38"/>
        <v>0</v>
      </c>
      <c r="G1092" s="100" t="s">
        <v>511</v>
      </c>
    </row>
    <row r="1093" spans="1:7" ht="24" thickBot="1">
      <c r="A1093" s="60" t="str">
        <f>'متره ابنیه'!P5089</f>
        <v>231605</v>
      </c>
      <c r="B1093" s="60" t="str">
        <f>'متره ابنیه'!T5089</f>
        <v>پلاستیک 2</v>
      </c>
      <c r="C1093" s="60" t="str">
        <f>'متره ابنیه'!U5089</f>
        <v>مترمربع</v>
      </c>
      <c r="D1093" s="60">
        <f>'متره ابنیه'!V5089</f>
        <v>10002</v>
      </c>
      <c r="E1093" s="105">
        <f>VLOOKUP(A1093,'متره ابنیه'!A:K,9,FALSE)</f>
        <v>1</v>
      </c>
      <c r="F1093" s="97">
        <f t="shared" si="38"/>
        <v>10002</v>
      </c>
      <c r="G1093" s="100" t="s">
        <v>511</v>
      </c>
    </row>
    <row r="1094" spans="1:7" s="27" customFormat="1" ht="38.25" customHeight="1" thickBot="1">
      <c r="A1094" s="677" t="s">
        <v>659</v>
      </c>
      <c r="B1094" s="678"/>
      <c r="C1094" s="678"/>
      <c r="D1094" s="678"/>
      <c r="E1094" s="679"/>
      <c r="F1094" s="131">
        <f>SUM(F1039:F1090)</f>
        <v>15870000</v>
      </c>
      <c r="G1094" s="102" t="s">
        <v>77</v>
      </c>
    </row>
    <row r="1095" spans="1:7" s="27" customFormat="1" ht="38.25" customHeight="1" thickBot="1">
      <c r="A1095" s="677" t="s">
        <v>660</v>
      </c>
      <c r="B1095" s="678"/>
      <c r="C1095" s="678"/>
      <c r="D1095" s="678"/>
      <c r="E1095" s="679"/>
      <c r="F1095" s="101">
        <f>SUM(F1091:F1093)</f>
        <v>10002</v>
      </c>
      <c r="G1095" s="102" t="s">
        <v>77</v>
      </c>
    </row>
    <row r="1096" spans="1:7" s="26" customFormat="1" ht="37.5" customHeight="1" thickBot="1">
      <c r="A1096" s="680" t="s">
        <v>48</v>
      </c>
      <c r="B1096" s="681"/>
      <c r="C1096" s="681"/>
      <c r="D1096" s="681"/>
      <c r="E1096" s="681"/>
      <c r="F1096" s="682"/>
      <c r="G1096" s="683"/>
    </row>
    <row r="1097" spans="1:7" ht="32.25" thickBot="1">
      <c r="A1097" s="60" t="str">
        <f>'متره ابنیه'!P5090</f>
        <v>240101</v>
      </c>
      <c r="B1097" s="60" t="str">
        <f>'متره ابنیه'!T5090</f>
        <v>تهيه و نصب شيشه 3 ميلي‌متري ساده با چسب سيليکون.</v>
      </c>
      <c r="C1097" s="60" t="str">
        <f>'متره ابنیه'!U5090</f>
        <v>مترمربع</v>
      </c>
      <c r="D1097" s="60">
        <f>'متره ابنیه'!V5090</f>
        <v>173000</v>
      </c>
      <c r="E1097" s="94">
        <f>VLOOKUP(A1097,'متره ابنیه'!A:K,9,FALSE)</f>
        <v>37.799999999999997</v>
      </c>
      <c r="F1097" s="97">
        <f t="shared" si="37"/>
        <v>6539400</v>
      </c>
      <c r="G1097" s="98"/>
    </row>
    <row r="1098" spans="1:7" ht="32.25" thickBot="1">
      <c r="A1098" s="60">
        <f>'متره ابنیه'!P5091</f>
        <v>240102</v>
      </c>
      <c r="B1098" s="60" t="str">
        <f>'متره ابنیه'!T5091</f>
        <v>تهيه و نصب شيشه 4 ميلي‌متري ساده با چسب سيليکون.</v>
      </c>
      <c r="C1098" s="60" t="str">
        <f>'متره ابنیه'!U5091</f>
        <v>مترمربع</v>
      </c>
      <c r="D1098" s="60">
        <f>'متره ابنیه'!V5091</f>
        <v>178000</v>
      </c>
      <c r="E1098" s="94" t="e">
        <f>VLOOKUP(A1098,'متره ابنیه'!A:K,9,FALSE)</f>
        <v>#N/A</v>
      </c>
      <c r="F1098" s="97">
        <f t="shared" ref="F1098:F1133" si="39">IF(ISNA(E1098*D1098),0,ROUND((E1098*D1098),0))</f>
        <v>0</v>
      </c>
      <c r="G1098" s="98"/>
    </row>
    <row r="1099" spans="1:7" ht="32.25" thickBot="1">
      <c r="A1099" s="60">
        <f>'متره ابنیه'!P5092</f>
        <v>240103</v>
      </c>
      <c r="B1099" s="60" t="str">
        <f>'متره ابنیه'!T5092</f>
        <v>تهيه و نصب شيشه 5 ميلي‌متري ساده با چسب سيليکون.</v>
      </c>
      <c r="C1099" s="60" t="str">
        <f>'متره ابنیه'!U5092</f>
        <v>مترمربع</v>
      </c>
      <c r="D1099" s="60">
        <f>'متره ابنیه'!V5092</f>
        <v>252500</v>
      </c>
      <c r="E1099" s="94" t="e">
        <f>VLOOKUP(A1099,'متره ابنیه'!A:K,9,FALSE)</f>
        <v>#N/A</v>
      </c>
      <c r="F1099" s="97">
        <f t="shared" si="39"/>
        <v>0</v>
      </c>
      <c r="G1099" s="98"/>
    </row>
    <row r="1100" spans="1:7" ht="32.25" thickBot="1">
      <c r="A1100" s="60">
        <f>'متره ابنیه'!P5093</f>
        <v>240104</v>
      </c>
      <c r="B1100" s="60" t="str">
        <f>'متره ابنیه'!T5093</f>
        <v>تهيه و نصب شيشه 6 ميلي‌متري ساده با چسب سيليکون.</v>
      </c>
      <c r="C1100" s="60" t="str">
        <f>'متره ابنیه'!U5093</f>
        <v>مترمربع</v>
      </c>
      <c r="D1100" s="60">
        <f>'متره ابنیه'!V5093</f>
        <v>280500</v>
      </c>
      <c r="E1100" s="94" t="e">
        <f>VLOOKUP(A1100,'متره ابنیه'!A:K,9,FALSE)</f>
        <v>#N/A</v>
      </c>
      <c r="F1100" s="97">
        <f t="shared" si="39"/>
        <v>0</v>
      </c>
      <c r="G1100" s="98"/>
    </row>
    <row r="1101" spans="1:7" ht="32.25" thickBot="1">
      <c r="A1101" s="60">
        <f>'متره ابنیه'!P5094</f>
        <v>240105</v>
      </c>
      <c r="B1101" s="60" t="str">
        <f>'متره ابنیه'!T5094</f>
        <v>تهيه و نصب شيشه 8 ميلي‌متري ساده با چسب سيليکون.</v>
      </c>
      <c r="C1101" s="60" t="str">
        <f>'متره ابنیه'!U5094</f>
        <v>مترمربع</v>
      </c>
      <c r="D1101" s="60">
        <f>'متره ابنیه'!V5094</f>
        <v>332000</v>
      </c>
      <c r="E1101" s="94" t="e">
        <f>VLOOKUP(A1101,'متره ابنیه'!A:K,9,FALSE)</f>
        <v>#N/A</v>
      </c>
      <c r="F1101" s="97">
        <f t="shared" si="39"/>
        <v>0</v>
      </c>
      <c r="G1101" s="98"/>
    </row>
    <row r="1102" spans="1:7" ht="32.25" thickBot="1">
      <c r="A1102" s="60">
        <f>'متره ابنیه'!P5095</f>
        <v>240106</v>
      </c>
      <c r="B1102" s="60" t="str">
        <f>'متره ابنیه'!T5095</f>
        <v>تهيه و نصب شيشه 10 ميلي‌متري ساده با چسب سيليکون.</v>
      </c>
      <c r="C1102" s="60" t="str">
        <f>'متره ابنیه'!U5095</f>
        <v>مترمربع</v>
      </c>
      <c r="D1102" s="60">
        <f>'متره ابنیه'!V5095</f>
        <v>364000</v>
      </c>
      <c r="E1102" s="94" t="e">
        <f>VLOOKUP(A1102,'متره ابنیه'!A:K,9,FALSE)</f>
        <v>#N/A</v>
      </c>
      <c r="F1102" s="97">
        <f t="shared" si="39"/>
        <v>0</v>
      </c>
      <c r="G1102" s="98"/>
    </row>
    <row r="1103" spans="1:7" ht="32.25" thickBot="1">
      <c r="A1103" s="60">
        <f>'متره ابنیه'!P5096</f>
        <v>240201</v>
      </c>
      <c r="B1103" s="60" t="str">
        <f>'متره ابنیه'!T5096</f>
        <v>تهيه و نصب شيشه 4 ميلي‌متري مشجر با چسب سيليکون.</v>
      </c>
      <c r="C1103" s="60" t="str">
        <f>'متره ابنیه'!U5096</f>
        <v>مترمربع</v>
      </c>
      <c r="D1103" s="60">
        <f>'متره ابنیه'!V5096</f>
        <v>200500</v>
      </c>
      <c r="E1103" s="94" t="e">
        <f>VLOOKUP(A1103,'متره ابنیه'!A:K,9,FALSE)</f>
        <v>#N/A</v>
      </c>
      <c r="F1103" s="97">
        <f t="shared" si="39"/>
        <v>0</v>
      </c>
      <c r="G1103" s="98"/>
    </row>
    <row r="1104" spans="1:7" ht="32.25" thickBot="1">
      <c r="A1104" s="60">
        <f>'متره ابنیه'!P5097</f>
        <v>240202</v>
      </c>
      <c r="B1104" s="60" t="str">
        <f>'متره ابنیه'!T5097</f>
        <v>تهيه و نصب شيشه 6 ميلي‌متري مشجر با چسب سيليکون.</v>
      </c>
      <c r="C1104" s="60" t="str">
        <f>'متره ابنیه'!U5097</f>
        <v>مترمربع</v>
      </c>
      <c r="D1104" s="60">
        <f>'متره ابنیه'!V5097</f>
        <v>309500</v>
      </c>
      <c r="E1104" s="94" t="e">
        <f>VLOOKUP(A1104,'متره ابنیه'!A:K,9,FALSE)</f>
        <v>#N/A</v>
      </c>
      <c r="F1104" s="97">
        <f t="shared" si="39"/>
        <v>0</v>
      </c>
      <c r="G1104" s="98"/>
    </row>
    <row r="1105" spans="1:7" ht="32.25" thickBot="1">
      <c r="A1105" s="60">
        <f>'متره ابنیه'!P5098</f>
        <v>240203</v>
      </c>
      <c r="B1105" s="60" t="str">
        <f>'متره ابنیه'!T5098</f>
        <v>تهيه و نصب شيشه 10 ميلي‌متري مشجر با چسب سيليکون.</v>
      </c>
      <c r="C1105" s="60" t="str">
        <f>'متره ابنیه'!U5098</f>
        <v>مترمربع</v>
      </c>
      <c r="D1105" s="60">
        <f>'متره ابنیه'!V5098</f>
        <v>566500</v>
      </c>
      <c r="E1105" s="94" t="e">
        <f>VLOOKUP(A1105,'متره ابنیه'!A:K,9,FALSE)</f>
        <v>#N/A</v>
      </c>
      <c r="F1105" s="97">
        <f t="shared" si="39"/>
        <v>0</v>
      </c>
      <c r="G1105" s="98"/>
    </row>
    <row r="1106" spans="1:7" ht="32.25" thickBot="1">
      <c r="A1106" s="60">
        <f>'متره ابنیه'!P5099</f>
        <v>240301</v>
      </c>
      <c r="B1106" s="60" t="str">
        <f>'متره ابنیه'!T5099</f>
        <v>تهيه و نصب شيشه نشکن (سکوريت) به ضخامت 4 ميلي‌متر با نوار پلاستيکي.</v>
      </c>
      <c r="C1106" s="60" t="str">
        <f>'متره ابنیه'!U5099</f>
        <v>مترمربع</v>
      </c>
      <c r="D1106" s="60">
        <f>'متره ابنیه'!V5099</f>
        <v>336000</v>
      </c>
      <c r="E1106" s="94" t="e">
        <f>VLOOKUP(A1106,'متره ابنیه'!A:K,9,FALSE)</f>
        <v>#N/A</v>
      </c>
      <c r="F1106" s="97">
        <f t="shared" si="39"/>
        <v>0</v>
      </c>
      <c r="G1106" s="98"/>
    </row>
    <row r="1107" spans="1:7" ht="32.25" thickBot="1">
      <c r="A1107" s="60">
        <f>'متره ابنیه'!P5100</f>
        <v>240302</v>
      </c>
      <c r="B1107" s="60" t="str">
        <f>'متره ابنیه'!T5100</f>
        <v>تهيه و نصب شيشه نشکن (سکوريت) به ضخامت 5 ميلي‌متر با نوار پلاستيکي.</v>
      </c>
      <c r="C1107" s="60" t="str">
        <f>'متره ابنیه'!U5100</f>
        <v>مترمربع</v>
      </c>
      <c r="D1107" s="60">
        <f>'متره ابنیه'!V5100</f>
        <v>394000</v>
      </c>
      <c r="E1107" s="94" t="e">
        <f>VLOOKUP(A1107,'متره ابنیه'!A:K,9,FALSE)</f>
        <v>#N/A</v>
      </c>
      <c r="F1107" s="97">
        <f t="shared" si="39"/>
        <v>0</v>
      </c>
      <c r="G1107" s="98"/>
    </row>
    <row r="1108" spans="1:7" ht="32.25" thickBot="1">
      <c r="A1108" s="60">
        <f>'متره ابنیه'!P5101</f>
        <v>240303</v>
      </c>
      <c r="B1108" s="60" t="str">
        <f>'متره ابنیه'!T5101</f>
        <v>تهيه و نصب شيشه نشکن (سکوريت) به ضخامت 6 ميلي‌متر با نوار پلاستيکي.</v>
      </c>
      <c r="C1108" s="60" t="str">
        <f>'متره ابنیه'!U5101</f>
        <v>مترمربع</v>
      </c>
      <c r="D1108" s="60">
        <f>'متره ابنیه'!V5101</f>
        <v>421000</v>
      </c>
      <c r="E1108" s="94" t="e">
        <f>VLOOKUP(A1108,'متره ابنیه'!A:K,9,FALSE)</f>
        <v>#N/A</v>
      </c>
      <c r="F1108" s="97">
        <f t="shared" si="39"/>
        <v>0</v>
      </c>
      <c r="G1108" s="98"/>
    </row>
    <row r="1109" spans="1:7" ht="32.25" thickBot="1">
      <c r="A1109" s="60">
        <f>'متره ابنیه'!P5102</f>
        <v>240304</v>
      </c>
      <c r="B1109" s="60" t="str">
        <f>'متره ابنیه'!T5102</f>
        <v>تهيه و نصـب شيشه نشكن (سكوريت) به ضخامت 8 ميلي‌متر با نوار پلاستيكي.</v>
      </c>
      <c r="C1109" s="60" t="str">
        <f>'متره ابنیه'!U5102</f>
        <v>مترمربع</v>
      </c>
      <c r="D1109" s="60">
        <f>'متره ابنیه'!V5102</f>
        <v>483000</v>
      </c>
      <c r="E1109" s="94" t="e">
        <f>VLOOKUP(A1109,'متره ابنیه'!A:K,9,FALSE)</f>
        <v>#N/A</v>
      </c>
      <c r="F1109" s="97">
        <f t="shared" si="39"/>
        <v>0</v>
      </c>
      <c r="G1109" s="98"/>
    </row>
    <row r="1110" spans="1:7" ht="32.25" thickBot="1">
      <c r="A1110" s="60">
        <f>'متره ابنیه'!P5103</f>
        <v>240305</v>
      </c>
      <c r="B1110" s="60" t="str">
        <f>'متره ابنیه'!T5103</f>
        <v>تهيه و نصـب شيشه نشكن (سكوريت) به ضخامت 10 ميلي‌متر با نوار پلاستيكي.</v>
      </c>
      <c r="C1110" s="60" t="str">
        <f>'متره ابنیه'!U5103</f>
        <v>مترمربع</v>
      </c>
      <c r="D1110" s="60">
        <f>'متره ابنیه'!V5103</f>
        <v>587000</v>
      </c>
      <c r="E1110" s="94" t="e">
        <f>VLOOKUP(A1110,'متره ابنیه'!A:K,9,FALSE)</f>
        <v>#N/A</v>
      </c>
      <c r="F1110" s="97">
        <f t="shared" si="39"/>
        <v>0</v>
      </c>
      <c r="G1110" s="98"/>
    </row>
    <row r="1111" spans="1:7" ht="63.75" thickBot="1">
      <c r="A1111" s="60">
        <f>'متره ابنیه'!P5104</f>
        <v>240306</v>
      </c>
      <c r="B1111" s="60" t="str">
        <f>'متره ابنیه'!T5104</f>
        <v>تهيه و نصـب شيشه نشكن (سكوريت) اعم از ثابت با بازشو به ضخامت 10 ميلي‌متر كه در داخل قاب نصب نمي‌شود بدون لولا، يراق‌آلات و اتصالات.</v>
      </c>
      <c r="C1111" s="60" t="str">
        <f>'متره ابنیه'!U5104</f>
        <v>مترمربع</v>
      </c>
      <c r="D1111" s="60">
        <f>'متره ابنیه'!V5104</f>
        <v>530500</v>
      </c>
      <c r="E1111" s="94" t="e">
        <f>VLOOKUP(A1111,'متره ابنیه'!A:K,9,FALSE)</f>
        <v>#N/A</v>
      </c>
      <c r="F1111" s="97">
        <f t="shared" si="39"/>
        <v>0</v>
      </c>
      <c r="G1111" s="98"/>
    </row>
    <row r="1112" spans="1:7" ht="32.25" thickBot="1">
      <c r="A1112" s="60">
        <f>'متره ابنیه'!P5105</f>
        <v>240401</v>
      </c>
      <c r="B1112" s="60" t="str">
        <f>'متره ابنیه'!T5105</f>
        <v>تهيه و نصب شيشه 4 ميلي‌متري رفلکتيو (بازتابنده) رنگي.</v>
      </c>
      <c r="C1112" s="60" t="str">
        <f>'متره ابنیه'!U5105</f>
        <v>مترمربع</v>
      </c>
      <c r="D1112" s="60">
        <f>'متره ابنیه'!V5105</f>
        <v>245500</v>
      </c>
      <c r="E1112" s="94" t="e">
        <f>VLOOKUP(A1112,'متره ابنیه'!A:K,9,FALSE)</f>
        <v>#N/A</v>
      </c>
      <c r="F1112" s="97">
        <f t="shared" si="39"/>
        <v>0</v>
      </c>
      <c r="G1112" s="98"/>
    </row>
    <row r="1113" spans="1:7" ht="32.25" thickBot="1">
      <c r="A1113" s="60">
        <f>'متره ابنیه'!P5106</f>
        <v>240402</v>
      </c>
      <c r="B1113" s="60" t="str">
        <f>'متره ابنیه'!T5106</f>
        <v>تهيه و نصب شيشه 6 ميلي‌متري رفلکتيو (بازتابنده) رنگي.</v>
      </c>
      <c r="C1113" s="60" t="str">
        <f>'متره ابنیه'!U5106</f>
        <v>مترمربع</v>
      </c>
      <c r="D1113" s="60">
        <f>'متره ابنیه'!V5106</f>
        <v>465000</v>
      </c>
      <c r="E1113" s="94" t="e">
        <f>VLOOKUP(A1113,'متره ابنیه'!A:K,9,FALSE)</f>
        <v>#N/A</v>
      </c>
      <c r="F1113" s="97">
        <f t="shared" si="39"/>
        <v>0</v>
      </c>
      <c r="G1113" s="98"/>
    </row>
    <row r="1114" spans="1:7" ht="48" thickBot="1">
      <c r="A1114" s="60">
        <f>'متره ابنیه'!P5107</f>
        <v>240501</v>
      </c>
      <c r="B1114" s="60" t="str">
        <f>'متره ابنیه'!T5107</f>
        <v>تهيه و نصب آجر شيشه‌اي به ابعاد 15×15 سانتي‌متر با ملات دوغاب مربوط در كف (شبكه فلزي جداگانه پرداخت مي‌شود).</v>
      </c>
      <c r="C1114" s="60" t="str">
        <f>'متره ابنیه'!U5107</f>
        <v>مترمربع</v>
      </c>
      <c r="D1114" s="60">
        <f>'متره ابنیه'!V5107</f>
        <v>1093000</v>
      </c>
      <c r="E1114" s="94" t="e">
        <f>VLOOKUP(A1114,'متره ابنیه'!A:K,9,FALSE)</f>
        <v>#N/A</v>
      </c>
      <c r="F1114" s="97">
        <f t="shared" si="39"/>
        <v>0</v>
      </c>
      <c r="G1114" s="98"/>
    </row>
    <row r="1115" spans="1:7" ht="48" thickBot="1">
      <c r="A1115" s="60">
        <f>'متره ابنیه'!P5108</f>
        <v>240502</v>
      </c>
      <c r="B1115" s="60" t="str">
        <f>'متره ابنیه'!T5108</f>
        <v>تهيه و نصب آجر شيشه‌اي به ابعاد 20×20 سانتي‌متر با ملات دوغاب مربوط در كف (شبكه فلزي جداگانه پرداخت مي‌شود).</v>
      </c>
      <c r="C1115" s="60" t="str">
        <f>'متره ابنیه'!U5108</f>
        <v>مترمربع</v>
      </c>
      <c r="D1115" s="60">
        <f>'متره ابنیه'!V5108</f>
        <v>651500</v>
      </c>
      <c r="E1115" s="94" t="e">
        <f>VLOOKUP(A1115,'متره ابنیه'!A:K,9,FALSE)</f>
        <v>#N/A</v>
      </c>
      <c r="F1115" s="97">
        <f t="shared" si="39"/>
        <v>0</v>
      </c>
      <c r="G1115" s="98"/>
    </row>
    <row r="1116" spans="1:7" ht="48" thickBot="1">
      <c r="A1116" s="60">
        <f>'متره ابنیه'!P5109</f>
        <v>240503</v>
      </c>
      <c r="B1116" s="60" t="str">
        <f>'متره ابنیه'!T5109</f>
        <v>تهيه و نصب بلوك‌هاي شيشه‌اي تو خالي مخصوص نما به ابعاد مختلف و ضخامت 8 سانتي‌متر.</v>
      </c>
      <c r="C1116" s="60" t="str">
        <f>'متره ابنیه'!U5109</f>
        <v>مترمربع</v>
      </c>
      <c r="D1116" s="60">
        <f>'متره ابنیه'!V5109</f>
        <v>3015000</v>
      </c>
      <c r="E1116" s="94" t="e">
        <f>VLOOKUP(A1116,'متره ابنیه'!A:K,9,FALSE)</f>
        <v>#N/A</v>
      </c>
      <c r="F1116" s="97">
        <f t="shared" si="39"/>
        <v>0</v>
      </c>
      <c r="G1116" s="98"/>
    </row>
    <row r="1117" spans="1:7" ht="32.25" thickBot="1">
      <c r="A1117" s="60">
        <f>'متره ابنیه'!P5110</f>
        <v>240601</v>
      </c>
      <c r="B1117" s="60" t="str">
        <f>'متره ابنیه'!T5110</f>
        <v>سند بلاست کردن شيشه (مات کردن شيشه به طريق ماسه پاشي).</v>
      </c>
      <c r="C1117" s="60" t="str">
        <f>'متره ابنیه'!U5110</f>
        <v>مترمربع</v>
      </c>
      <c r="D1117" s="60">
        <f>'متره ابنیه'!V5110</f>
        <v>98600</v>
      </c>
      <c r="E1117" s="94" t="e">
        <f>VLOOKUP(A1117,'متره ابنیه'!A:K,9,FALSE)</f>
        <v>#N/A</v>
      </c>
      <c r="F1117" s="97">
        <f t="shared" si="39"/>
        <v>0</v>
      </c>
      <c r="G1117" s="98"/>
    </row>
    <row r="1118" spans="1:7" ht="32.25" thickBot="1">
      <c r="A1118" s="60">
        <f>'متره ابنیه'!P5111</f>
        <v>240701</v>
      </c>
      <c r="B1118" s="60" t="str">
        <f>'متره ابنیه'!T5111</f>
        <v>اضافه بها به رديف‌هاي 240101 تا 240106‏، اگر شيشه به صورت فلوت باشد.</v>
      </c>
      <c r="C1118" s="60" t="str">
        <f>'متره ابنیه'!U5111</f>
        <v>مترمربع</v>
      </c>
      <c r="D1118" s="60">
        <f>'متره ابنیه'!V5111</f>
        <v>500</v>
      </c>
      <c r="E1118" s="94" t="e">
        <f>VLOOKUP(A1118,'متره ابنیه'!A:K,9,FALSE)</f>
        <v>#N/A</v>
      </c>
      <c r="F1118" s="97">
        <f t="shared" si="39"/>
        <v>0</v>
      </c>
      <c r="G1118" s="98"/>
    </row>
    <row r="1119" spans="1:7" ht="48" thickBot="1">
      <c r="A1119" s="60">
        <f>'متره ابنیه'!P5112</f>
        <v>240702</v>
      </c>
      <c r="B1119" s="60" t="str">
        <f>'متره ابنیه'!T5112</f>
        <v>اضافه بها به رديف‌هاي 240101 تا 240106‏، 240201 و 240202 در صورتي‌ كه شيشه‌ها رنگي باشد.</v>
      </c>
      <c r="C1119" s="60" t="str">
        <f>'متره ابنیه'!U5112</f>
        <v>مترمربع</v>
      </c>
      <c r="D1119" s="60">
        <f>'متره ابنیه'!V5112</f>
        <v>65800</v>
      </c>
      <c r="E1119" s="94" t="e">
        <f>VLOOKUP(A1119,'متره ابنیه'!A:K,9,FALSE)</f>
        <v>#N/A</v>
      </c>
      <c r="F1119" s="97">
        <f t="shared" si="39"/>
        <v>0</v>
      </c>
      <c r="G1119" s="98"/>
    </row>
    <row r="1120" spans="1:7" ht="32.25" thickBot="1">
      <c r="A1120" s="60">
        <f>'متره ابنیه'!P5113</f>
        <v>240703</v>
      </c>
      <c r="B1120" s="60" t="str">
        <f>'متره ابنیه'!T5113</f>
        <v>اضافه بها به رديف‌هاي 240301 تا 240305‏، اگر شيشه‌هاي سكوريت رنگي باشند.</v>
      </c>
      <c r="C1120" s="60" t="str">
        <f>'متره ابنیه'!U5113</f>
        <v>مترمربع</v>
      </c>
      <c r="D1120" s="60">
        <f>'متره ابنیه'!V5113</f>
        <v>21600</v>
      </c>
      <c r="E1120" s="94" t="e">
        <f>VLOOKUP(A1120,'متره ابنیه'!A:K,9,FALSE)</f>
        <v>#N/A</v>
      </c>
      <c r="F1120" s="97">
        <f t="shared" si="39"/>
        <v>0</v>
      </c>
      <c r="G1120" s="98"/>
    </row>
    <row r="1121" spans="1:7" ht="32.25" thickBot="1">
      <c r="A1121" s="60">
        <f>'متره ابنیه'!P5114</f>
        <v>240704</v>
      </c>
      <c r="B1121" s="60" t="str">
        <f>'متره ابنیه'!T5114</f>
        <v>اضافه بها به رديف‌هاي 240306‏، در صورتي كه شيشه رنگي باشد.</v>
      </c>
      <c r="C1121" s="60" t="str">
        <f>'متره ابنیه'!U5114</f>
        <v>مترمربع</v>
      </c>
      <c r="D1121" s="60">
        <f>'متره ابنیه'!V5114</f>
        <v>113500</v>
      </c>
      <c r="E1121" s="94" t="e">
        <f>VLOOKUP(A1121,'متره ابنیه'!A:K,9,FALSE)</f>
        <v>#N/A</v>
      </c>
      <c r="F1121" s="97">
        <f t="shared" si="39"/>
        <v>0</v>
      </c>
      <c r="G1121" s="98"/>
    </row>
    <row r="1122" spans="1:7" ht="48" thickBot="1">
      <c r="A1122" s="60">
        <f>'متره ابنیه'!P5115</f>
        <v>240705</v>
      </c>
      <c r="B1122" s="60" t="str">
        <f>'متره ابنیه'!T5115</f>
        <v>اضافه بها به رديف‌هاي 240301 تا 240305‏، در صورتي كه در نصب شيشه بجاي نوار، از چسب سيليكون استفاده شود.</v>
      </c>
      <c r="C1122" s="60" t="str">
        <f>'متره ابنیه'!U5115</f>
        <v>کيلوگرم</v>
      </c>
      <c r="D1122" s="60">
        <f>'متره ابنیه'!V5115</f>
        <v>7520</v>
      </c>
      <c r="E1122" s="94" t="e">
        <f>VLOOKUP(A1122,'متره ابنیه'!A:K,9,FALSE)</f>
        <v>#N/A</v>
      </c>
      <c r="F1122" s="97">
        <f t="shared" si="39"/>
        <v>0</v>
      </c>
      <c r="G1122" s="98"/>
    </row>
    <row r="1123" spans="1:7" ht="63.75" thickBot="1">
      <c r="A1123" s="60">
        <f>'متره ابنیه'!P5116</f>
        <v>240706</v>
      </c>
      <c r="B1123" s="60" t="str">
        <f>'متره ابنیه'!T5116</f>
        <v>اضافه بها نسبت به رديف‌هاي تهيه و نصب شيشه اگر شيشه به صورت دوجداره تهيه و مصرف شود، برحسب محيط شيشه دوجداره شده.</v>
      </c>
      <c r="C1123" s="60" t="str">
        <f>'متره ابنیه'!U5116</f>
        <v>مترطول</v>
      </c>
      <c r="D1123" s="60">
        <f>'متره ابنیه'!V5116</f>
        <v>107000</v>
      </c>
      <c r="E1123" s="94" t="e">
        <f>VLOOKUP(A1123,'متره ابنیه'!A:K,9,FALSE)</f>
        <v>#N/A</v>
      </c>
      <c r="F1123" s="97">
        <f t="shared" si="39"/>
        <v>0</v>
      </c>
      <c r="G1123" s="98"/>
    </row>
    <row r="1124" spans="1:7" ht="42.75" customHeight="1" thickBot="1">
      <c r="A1124" s="60">
        <f>'متره ابنیه'!P5117</f>
        <v>240707</v>
      </c>
      <c r="B1124" s="60" t="str">
        <f>'متره ابنیه'!T5117</f>
        <v>كسر بها به رديف‌هاي 240101 تا 240106 و 240201 تا 240203، در صورتي كه بجاي چسب سيليكون از نوار پلاستيكي استفاده شود.</v>
      </c>
      <c r="C1124" s="60" t="str">
        <f>'متره ابنیه'!U5117</f>
        <v>مترمربع</v>
      </c>
      <c r="D1124" s="60">
        <f>'متره ابنیه'!V5117</f>
        <v>-10200</v>
      </c>
      <c r="E1124" s="94" t="e">
        <f>VLOOKUP(A1124,'متره ابنیه'!A:K,9,FALSE)</f>
        <v>#N/A</v>
      </c>
      <c r="F1124" s="97">
        <f t="shared" si="39"/>
        <v>0</v>
      </c>
      <c r="G1124" s="98"/>
    </row>
    <row r="1125" spans="1:7" ht="45.75" customHeight="1" thickBot="1">
      <c r="A1125" s="60">
        <f>'متره ابنیه'!P5118</f>
        <v>240708</v>
      </c>
      <c r="B1125" s="60" t="str">
        <f>'متره ابنیه'!T5118</f>
        <v>كسر بها به رديف‌هاي 240101 تا 240106 و 240201 تا 240203، در صورتي كه بجاي چسب سيليكون از بطانه استفاده شود.</v>
      </c>
      <c r="C1125" s="60" t="str">
        <f>'متره ابنیه'!U5118</f>
        <v>مترمربع</v>
      </c>
      <c r="D1125" s="60">
        <f>'متره ابنیه'!V5118</f>
        <v>-28300</v>
      </c>
      <c r="E1125" s="94" t="e">
        <f>VLOOKUP(A1125,'متره ابنیه'!A:K,9,FALSE)</f>
        <v>#N/A</v>
      </c>
      <c r="F1125" s="97">
        <f t="shared" si="39"/>
        <v>0</v>
      </c>
      <c r="G1125" s="98"/>
    </row>
    <row r="1126" spans="1:7" ht="42.75" customHeight="1" thickBot="1">
      <c r="A1126" s="60">
        <f>'متره ابنیه'!P5119</f>
        <v>240801</v>
      </c>
      <c r="B1126" s="60" t="str">
        <f>'متره ابنیه'!T5119</f>
        <v>لايه کاري (Lamination) دو شيشه مسطح.</v>
      </c>
      <c r="C1126" s="60" t="str">
        <f>'متره ابنیه'!U5119</f>
        <v>مترمربع</v>
      </c>
      <c r="D1126" s="60">
        <f>'متره ابنیه'!V5119</f>
        <v>201000</v>
      </c>
      <c r="E1126" s="94" t="e">
        <f>VLOOKUP(A1126,'متره ابنیه'!A:K,9,FALSE)</f>
        <v>#N/A</v>
      </c>
      <c r="F1126" s="97">
        <f t="shared" si="39"/>
        <v>0</v>
      </c>
      <c r="G1126" s="98"/>
    </row>
    <row r="1127" spans="1:7" ht="42.75" customHeight="1" thickBot="1">
      <c r="A1127" s="60" t="str">
        <f>'متره ابنیه'!P5120</f>
        <v>240802</v>
      </c>
      <c r="B1127" s="60" t="str">
        <f>'متره ابنیه'!T5120</f>
        <v>شیشه</v>
      </c>
      <c r="C1127" s="60" t="str">
        <f>'متره ابنیه'!U5120</f>
        <v>مترمربع</v>
      </c>
      <c r="D1127" s="60">
        <f>'متره ابنیه'!V5120</f>
        <v>10000</v>
      </c>
      <c r="E1127" s="94" t="e">
        <f>VLOOKUP(A1127,'متره ابنیه'!A:K,9,FALSE)</f>
        <v>#N/A</v>
      </c>
      <c r="F1127" s="97">
        <f t="shared" ref="F1127:F1129" si="40">IF(ISNA(E1127*D1127),0,ROUND((E1127*D1127),0))</f>
        <v>0</v>
      </c>
      <c r="G1127" s="98" t="s">
        <v>511</v>
      </c>
    </row>
    <row r="1128" spans="1:7" ht="42.75" customHeight="1" thickBot="1">
      <c r="A1128" s="60" t="str">
        <f>'متره ابنیه'!P5121</f>
        <v>240803</v>
      </c>
      <c r="B1128" s="60" t="str">
        <f>'متره ابنیه'!T5121</f>
        <v>شیشه 1</v>
      </c>
      <c r="C1128" s="60" t="str">
        <f>'متره ابنیه'!U5121</f>
        <v>مترمربع</v>
      </c>
      <c r="D1128" s="60">
        <f>'متره ابنیه'!V5121</f>
        <v>10001</v>
      </c>
      <c r="E1128" s="94" t="e">
        <f>VLOOKUP(A1128,'متره ابنیه'!A:K,9,FALSE)</f>
        <v>#N/A</v>
      </c>
      <c r="F1128" s="97">
        <f t="shared" si="40"/>
        <v>0</v>
      </c>
      <c r="G1128" s="98" t="s">
        <v>511</v>
      </c>
    </row>
    <row r="1129" spans="1:7" ht="42.75" customHeight="1" thickBot="1">
      <c r="A1129" s="60" t="str">
        <f>'متره ابنیه'!P5122</f>
        <v>240804</v>
      </c>
      <c r="B1129" s="60" t="str">
        <f>'متره ابنیه'!T5122</f>
        <v>شیشه 2</v>
      </c>
      <c r="C1129" s="60" t="str">
        <f>'متره ابنیه'!U5122</f>
        <v>مترمربع</v>
      </c>
      <c r="D1129" s="60">
        <f>'متره ابنیه'!V5122</f>
        <v>10002</v>
      </c>
      <c r="E1129" s="94">
        <f>VLOOKUP(A1129,'متره ابنیه'!A:K,9,FALSE)</f>
        <v>1</v>
      </c>
      <c r="F1129" s="97">
        <f t="shared" si="40"/>
        <v>10002</v>
      </c>
      <c r="G1129" s="98" t="s">
        <v>511</v>
      </c>
    </row>
    <row r="1130" spans="1:7" s="27" customFormat="1" ht="38.25" customHeight="1" thickBot="1">
      <c r="A1130" s="677" t="s">
        <v>659</v>
      </c>
      <c r="B1130" s="678"/>
      <c r="C1130" s="678"/>
      <c r="D1130" s="678"/>
      <c r="E1130" s="679"/>
      <c r="F1130" s="115">
        <f>SUM(F1097:F1126)</f>
        <v>6539400</v>
      </c>
      <c r="G1130" s="108" t="s">
        <v>77</v>
      </c>
    </row>
    <row r="1131" spans="1:7" s="27" customFormat="1" ht="38.25" customHeight="1" thickBot="1">
      <c r="A1131" s="677" t="s">
        <v>660</v>
      </c>
      <c r="B1131" s="678"/>
      <c r="C1131" s="678"/>
      <c r="D1131" s="678"/>
      <c r="E1131" s="679"/>
      <c r="F1131" s="101">
        <f>SUM(F1127:F1129)</f>
        <v>10002</v>
      </c>
      <c r="G1131" s="102" t="s">
        <v>77</v>
      </c>
    </row>
    <row r="1132" spans="1:7" s="26" customFormat="1" ht="37.5" customHeight="1" thickBot="1">
      <c r="A1132" s="680" t="s">
        <v>49</v>
      </c>
      <c r="B1132" s="681"/>
      <c r="C1132" s="681"/>
      <c r="D1132" s="681"/>
      <c r="E1132" s="681"/>
      <c r="F1132" s="682"/>
      <c r="G1132" s="683"/>
    </row>
    <row r="1133" spans="1:7" ht="30.75" customHeight="1" thickBot="1">
      <c r="A1133" s="60" t="str">
        <f>'متره ابنیه'!P5123</f>
        <v>250101</v>
      </c>
      <c r="B1133" s="60" t="str">
        <f>'متره ابنیه'!T5123</f>
        <v>سمباده يا برس زدن (زنگ زدايي) اسكلت‌هاي فلزي و يا ميل‌گرد.</v>
      </c>
      <c r="C1133" s="60" t="str">
        <f>'متره ابنیه'!U5123</f>
        <v>کيلوگرم</v>
      </c>
      <c r="D1133" s="60">
        <f>'متره ابنیه'!V5123</f>
        <v>785</v>
      </c>
      <c r="E1133" s="94">
        <f>VLOOKUP(A1133,'متره ابنیه'!A:K,9,FALSE)</f>
        <v>150</v>
      </c>
      <c r="F1133" s="97">
        <f t="shared" si="39"/>
        <v>117750</v>
      </c>
      <c r="G1133" s="98"/>
    </row>
    <row r="1134" spans="1:7" ht="32.25" thickBot="1">
      <c r="A1134" s="60">
        <f>'متره ابنیه'!P5124</f>
        <v>250102</v>
      </c>
      <c r="B1134" s="60" t="str">
        <f>'متره ابنیه'!T5124</f>
        <v>سمباده يا برس زدن (زنگ زدايي) كارهاي فلزي به استثناي اسكلت‌هاي فلزي و ميل‌گرد.</v>
      </c>
      <c r="C1134" s="60" t="str">
        <f>'متره ابنیه'!U5124</f>
        <v>مترمربع</v>
      </c>
      <c r="D1134" s="60">
        <f>'متره ابنیه'!V5124</f>
        <v>21000</v>
      </c>
      <c r="E1134" s="94" t="e">
        <f>VLOOKUP(A1134,'متره ابنیه'!A:K,9,FALSE)</f>
        <v>#N/A</v>
      </c>
      <c r="F1134" s="97">
        <f t="shared" ref="F1134:F1168" si="41">IF(ISNA(E1134*D1134),0,ROUND((E1134*D1134),0))</f>
        <v>0</v>
      </c>
      <c r="G1134" s="98"/>
    </row>
    <row r="1135" spans="1:7" ht="32.25" thickBot="1">
      <c r="A1135" s="60">
        <f>'متره ابنیه'!P5125</f>
        <v>250201</v>
      </c>
      <c r="B1135" s="60" t="str">
        <f>'متره ابنیه'!T5125</f>
        <v>زنگ زدايي اسكلت‌هاي فلزي و يا ميل‌گرد به روش ماسه پاشي (سندبلاست).</v>
      </c>
      <c r="C1135" s="60" t="str">
        <f>'متره ابنیه'!U5125</f>
        <v>کيلوگرم</v>
      </c>
      <c r="D1135" s="60">
        <f>'متره ابنیه'!V5125</f>
        <v>3150</v>
      </c>
      <c r="E1135" s="94" t="e">
        <f>VLOOKUP(A1135,'متره ابنیه'!A:K,9,FALSE)</f>
        <v>#N/A</v>
      </c>
      <c r="F1135" s="97">
        <f t="shared" si="41"/>
        <v>0</v>
      </c>
      <c r="G1135" s="98"/>
    </row>
    <row r="1136" spans="1:7" ht="48" thickBot="1">
      <c r="A1136" s="60">
        <f>'متره ابنیه'!P5126</f>
        <v>250202</v>
      </c>
      <c r="B1136" s="60" t="str">
        <f>'متره ابنیه'!T5126</f>
        <v>زنگ زدايي كارهاي فلزي به استثناي اسكلت‌هاي فلزي و ميل‌گرد، به روش ماسه پاشي (سندبلاست).</v>
      </c>
      <c r="C1136" s="60" t="str">
        <f>'متره ابنیه'!U5126</f>
        <v>مترمربع</v>
      </c>
      <c r="D1136" s="60">
        <f>'متره ابنیه'!V5126</f>
        <v>69800</v>
      </c>
      <c r="E1136" s="94" t="e">
        <f>VLOOKUP(A1136,'متره ابنیه'!A:K,9,FALSE)</f>
        <v>#N/A</v>
      </c>
      <c r="F1136" s="97">
        <f t="shared" si="41"/>
        <v>0</v>
      </c>
      <c r="G1136" s="98"/>
    </row>
    <row r="1137" spans="1:7" ht="32.25" thickBot="1">
      <c r="A1137" s="60">
        <f>'متره ابنیه'!P5127</f>
        <v>250203</v>
      </c>
      <c r="B1137" s="60" t="str">
        <f>'متره ابنیه'!T5127</f>
        <v>زنگ زدايي اسكلت‌هاي فلزي، به روش ساچمه پاشي (شات بلاست).</v>
      </c>
      <c r="C1137" s="60" t="str">
        <f>'متره ابنیه'!U5127</f>
        <v>کيلوگرم</v>
      </c>
      <c r="D1137" s="60">
        <f>'متره ابنیه'!V5127</f>
        <v>3890</v>
      </c>
      <c r="E1137" s="94" t="e">
        <f>VLOOKUP(A1137,'متره ابنیه'!A:K,9,FALSE)</f>
        <v>#N/A</v>
      </c>
      <c r="F1137" s="97">
        <f t="shared" si="41"/>
        <v>0</v>
      </c>
      <c r="G1137" s="98"/>
    </row>
    <row r="1138" spans="1:7" ht="48" thickBot="1">
      <c r="A1138" s="60">
        <f>'متره ابنیه'!P5128</f>
        <v>250204</v>
      </c>
      <c r="B1138" s="60" t="str">
        <f>'متره ابنیه'!T5128</f>
        <v>زنگ زدايي كارهاي فلزي به استثناي اسكلت‌هاي فلزي، به روش ساچمه پاشي (شات بلاست).</v>
      </c>
      <c r="C1138" s="60" t="str">
        <f>'متره ابنیه'!U5128</f>
        <v>مترمربع</v>
      </c>
      <c r="D1138" s="60">
        <f>'متره ابنیه'!V5128</f>
        <v>86700</v>
      </c>
      <c r="E1138" s="94" t="e">
        <f>VLOOKUP(A1138,'متره ابنیه'!A:K,9,FALSE)</f>
        <v>#N/A</v>
      </c>
      <c r="F1138" s="97">
        <f t="shared" si="41"/>
        <v>0</v>
      </c>
      <c r="G1138" s="113"/>
    </row>
    <row r="1139" spans="1:7" ht="32.25" thickBot="1">
      <c r="A1139" s="60">
        <f>'متره ابنیه'!P5129</f>
        <v>250301</v>
      </c>
      <c r="B1139" s="60" t="str">
        <f>'متره ابنیه'!T5129</f>
        <v>تهيه مصالح و اجراي يك دست رنگ ضد زنگ روي اسكلت فلزي.</v>
      </c>
      <c r="C1139" s="60" t="str">
        <f>'متره ابنیه'!U5129</f>
        <v>کيلوگرم</v>
      </c>
      <c r="D1139" s="60">
        <f>'متره ابنیه'!V5129</f>
        <v>1180</v>
      </c>
      <c r="E1139" s="94" t="e">
        <f>VLOOKUP(A1139,'متره ابنیه'!A:K,9,FALSE)</f>
        <v>#N/A</v>
      </c>
      <c r="F1139" s="97">
        <f t="shared" si="41"/>
        <v>0</v>
      </c>
      <c r="G1139" s="113"/>
    </row>
    <row r="1140" spans="1:7" ht="48" thickBot="1">
      <c r="A1140" s="60">
        <f>'متره ابنیه'!P5130</f>
        <v>250302</v>
      </c>
      <c r="B1140" s="60" t="str">
        <f>'متره ابنیه'!T5130</f>
        <v>تهيه مصالح و اجراي يك دست رنگ ضد زنگ روي كارهاي فلزي به استثناي اسكلت‌هاي فلزي.</v>
      </c>
      <c r="C1140" s="60" t="str">
        <f>'متره ابنیه'!U5130</f>
        <v>مترمربع</v>
      </c>
      <c r="D1140" s="60">
        <f>'متره ابنیه'!V5130</f>
        <v>36200</v>
      </c>
      <c r="E1140" s="94" t="e">
        <f>VLOOKUP(A1140,'متره ابنیه'!A:K,9,FALSE)</f>
        <v>#N/A</v>
      </c>
      <c r="F1140" s="97">
        <f t="shared" si="41"/>
        <v>0</v>
      </c>
      <c r="G1140" s="113"/>
    </row>
    <row r="1141" spans="1:7" ht="48" thickBot="1">
      <c r="A1141" s="60">
        <f>'متره ابنیه'!P5131</f>
        <v>250303</v>
      </c>
      <c r="B1141" s="60" t="str">
        <f>'متره ابنیه'!T5131</f>
        <v>تهيه مصالح و اجراي رنگ اپوكسي براي مخازن و ساير كارهاي فلزي، شامل دوقشر ضد زنگ براي اپوكسي، يك قشرآستر و يك قشر رويه.</v>
      </c>
      <c r="C1141" s="60" t="str">
        <f>'متره ابنیه'!U5131</f>
        <v>مترمربع</v>
      </c>
      <c r="D1141" s="60">
        <f>'متره ابنیه'!V5131</f>
        <v>155500</v>
      </c>
      <c r="E1141" s="94" t="e">
        <f>VLOOKUP(A1141,'متره ابنیه'!A:K,9,FALSE)</f>
        <v>#N/A</v>
      </c>
      <c r="F1141" s="97">
        <f t="shared" si="41"/>
        <v>0</v>
      </c>
      <c r="G1141" s="113"/>
    </row>
    <row r="1142" spans="1:7" ht="32.25" thickBot="1">
      <c r="A1142" s="60">
        <f>'متره ابنیه'!P5132</f>
        <v>250304</v>
      </c>
      <c r="B1142" s="60" t="str">
        <f>'متره ابنیه'!T5132</f>
        <v>تهيه مصالح و اجراي رنگ روغني كامل روي كارهاي فلزي.</v>
      </c>
      <c r="C1142" s="60" t="str">
        <f>'متره ابنیه'!U5132</f>
        <v>مترمربع</v>
      </c>
      <c r="D1142" s="60">
        <f>'متره ابنیه'!V5132</f>
        <v>131000</v>
      </c>
      <c r="E1142" s="94" t="e">
        <f>VLOOKUP(A1142,'متره ابنیه'!A:K,9,FALSE)</f>
        <v>#N/A</v>
      </c>
      <c r="F1142" s="97">
        <f t="shared" si="41"/>
        <v>0</v>
      </c>
      <c r="G1142" s="113"/>
    </row>
    <row r="1143" spans="1:7" ht="32.25" thickBot="1">
      <c r="A1143" s="60">
        <f>'متره ابنیه'!P5133</f>
        <v>250305</v>
      </c>
      <c r="B1143" s="60" t="str">
        <f>'متره ابنیه'!T5133</f>
        <v>تهيه مصالح و اجراي رنگ اكليلي كامل روي كارهاي فلزي.</v>
      </c>
      <c r="C1143" s="60" t="str">
        <f>'متره ابنیه'!U5133</f>
        <v>مترمربع</v>
      </c>
      <c r="D1143" s="60">
        <f>'متره ابنیه'!V5133</f>
        <v>136000</v>
      </c>
      <c r="E1143" s="94" t="e">
        <f>VLOOKUP(A1143,'متره ابنیه'!A:K,9,FALSE)</f>
        <v>#N/A</v>
      </c>
      <c r="F1143" s="97">
        <f t="shared" si="41"/>
        <v>0</v>
      </c>
      <c r="G1143" s="113"/>
    </row>
    <row r="1144" spans="1:7" ht="48" thickBot="1">
      <c r="A1144" s="60">
        <f>'متره ابنیه'!P5134</f>
        <v>250306</v>
      </c>
      <c r="B1144" s="60" t="str">
        <f>'متره ابنیه'!T5134</f>
        <v>تهيه مصالح و اجراي رنگ اپوکسي به طريق بدون هوا (air less)، روي کارهاي فلزي در سه قشر، هر قشر به ضخامت خشک 25 ميکرون.</v>
      </c>
      <c r="C1144" s="60" t="str">
        <f>'متره ابنیه'!U5134</f>
        <v>مترمربع</v>
      </c>
      <c r="D1144" s="60">
        <f>'متره ابنیه'!V5134</f>
        <v>181500</v>
      </c>
      <c r="E1144" s="94" t="e">
        <f>VLOOKUP(A1144,'متره ابنیه'!A:K,9,FALSE)</f>
        <v>#N/A</v>
      </c>
      <c r="F1144" s="97">
        <f t="shared" si="41"/>
        <v>0</v>
      </c>
      <c r="G1144" s="113"/>
    </row>
    <row r="1145" spans="1:7" ht="32.25" thickBot="1">
      <c r="A1145" s="60">
        <f>'متره ابنیه'!P5135</f>
        <v>250307</v>
      </c>
      <c r="B1145" s="60" t="str">
        <f>'متره ابنیه'!T5135</f>
        <v>اضافه بها به رديف 250306 به ازاي هر سه ميکرون اضافه ضخامت، به ازاي هر قشر.</v>
      </c>
      <c r="C1145" s="60" t="str">
        <f>'متره ابنیه'!U5135</f>
        <v>مترمربع</v>
      </c>
      <c r="D1145" s="60">
        <f>'متره ابنیه'!V5135</f>
        <v>6460</v>
      </c>
      <c r="E1145" s="94" t="e">
        <f>VLOOKUP(A1145,'متره ابنیه'!A:K,9,FALSE)</f>
        <v>#N/A</v>
      </c>
      <c r="F1145" s="97">
        <f t="shared" si="41"/>
        <v>0</v>
      </c>
      <c r="G1145" s="113"/>
    </row>
    <row r="1146" spans="1:7" ht="48" thickBot="1">
      <c r="A1146" s="60">
        <f>'متره ابنیه'!P5136</f>
        <v>250308</v>
      </c>
      <c r="B1146" s="60" t="str">
        <f>'متره ابنیه'!T5136</f>
        <v>تهيه مصالح و اجراي رنگ زينک ريچ به طريق بدون هوا (air less)، روي کارهاي فلزي در سه قشر، هر قشر به ضخامت خشک 25 ميکرون.</v>
      </c>
      <c r="C1146" s="60" t="str">
        <f>'متره ابنیه'!U5136</f>
        <v>مترمربع</v>
      </c>
      <c r="D1146" s="60">
        <f>'متره ابنیه'!V5136</f>
        <v>181500</v>
      </c>
      <c r="E1146" s="94" t="e">
        <f>VLOOKUP(A1146,'متره ابنیه'!A:K,9,FALSE)</f>
        <v>#N/A</v>
      </c>
      <c r="F1146" s="97">
        <f t="shared" si="41"/>
        <v>0</v>
      </c>
      <c r="G1146" s="113"/>
    </row>
    <row r="1147" spans="1:7" ht="32.25" thickBot="1">
      <c r="A1147" s="60">
        <f>'متره ابنیه'!P5137</f>
        <v>250309</v>
      </c>
      <c r="B1147" s="60" t="str">
        <f>'متره ابنیه'!T5137</f>
        <v>اضافه بها به رديف 250308 به ازاي هر سه ميکرون اضافه ضخامت، به ازاي هر قشر.</v>
      </c>
      <c r="C1147" s="60" t="str">
        <f>'متره ابنیه'!U5137</f>
        <v>مترمربع</v>
      </c>
      <c r="D1147" s="60">
        <f>'متره ابنیه'!V5137</f>
        <v>6470</v>
      </c>
      <c r="E1147" s="94" t="e">
        <f>VLOOKUP(A1147,'متره ابنیه'!A:K,9,FALSE)</f>
        <v>#N/A</v>
      </c>
      <c r="F1147" s="97">
        <f t="shared" si="41"/>
        <v>0</v>
      </c>
      <c r="G1147" s="113"/>
    </row>
    <row r="1148" spans="1:7" ht="48" thickBot="1">
      <c r="A1148" s="60">
        <f>'متره ابنیه'!P5138</f>
        <v>250310</v>
      </c>
      <c r="B1148" s="60" t="str">
        <f>'متره ابنیه'!T5138</f>
        <v>تهيه مصالح و اجراي رنگ الکيدي به طريق بدون هوا (air less)، روي کارهاي فلزي در سه قشر، هر قشر به ضخامت خشک 25 ميکرون.</v>
      </c>
      <c r="C1148" s="60" t="str">
        <f>'متره ابنیه'!U5138</f>
        <v>مترمربع</v>
      </c>
      <c r="D1148" s="60">
        <f>'متره ابنیه'!V5138</f>
        <v>195000</v>
      </c>
      <c r="E1148" s="94" t="e">
        <f>VLOOKUP(A1148,'متره ابنیه'!A:K,9,FALSE)</f>
        <v>#N/A</v>
      </c>
      <c r="F1148" s="97">
        <f t="shared" si="41"/>
        <v>0</v>
      </c>
      <c r="G1148" s="113"/>
    </row>
    <row r="1149" spans="1:7" ht="32.25" thickBot="1">
      <c r="A1149" s="60">
        <f>'متره ابنیه'!P5139</f>
        <v>250311</v>
      </c>
      <c r="B1149" s="60" t="str">
        <f>'متره ابنیه'!T5139</f>
        <v>اضافه بها به رديف 250310 به ازاي هر سه ميکرون اضافه ضخامت، به ازاي قشر.</v>
      </c>
      <c r="C1149" s="60" t="str">
        <f>'متره ابنیه'!U5139</f>
        <v>مترمربع</v>
      </c>
      <c r="D1149" s="60">
        <f>'متره ابنیه'!V5139</f>
        <v>6410</v>
      </c>
      <c r="E1149" s="94" t="e">
        <f>VLOOKUP(A1149,'متره ابنیه'!A:K,9,FALSE)</f>
        <v>#N/A</v>
      </c>
      <c r="F1149" s="97">
        <f t="shared" si="41"/>
        <v>0</v>
      </c>
      <c r="G1149" s="113"/>
    </row>
    <row r="1150" spans="1:7" ht="32.25" thickBot="1">
      <c r="A1150" s="60">
        <f>'متره ابنیه'!P5140</f>
        <v>250401</v>
      </c>
      <c r="B1150" s="60" t="str">
        <f>'متره ابنیه'!T5140</f>
        <v>تهيه مصالح و اجراي رنگ روغني كامل روي در و ساير كارهاي چوبي.</v>
      </c>
      <c r="C1150" s="60" t="str">
        <f>'متره ابنیه'!U5140</f>
        <v>مترمربع</v>
      </c>
      <c r="D1150" s="60">
        <f>'متره ابنیه'!V5140</f>
        <v>135500</v>
      </c>
      <c r="E1150" s="94" t="e">
        <f>VLOOKUP(A1150,'متره ابنیه'!A:K,9,FALSE)</f>
        <v>#N/A</v>
      </c>
      <c r="F1150" s="97">
        <f t="shared" si="41"/>
        <v>0</v>
      </c>
      <c r="G1150" s="113"/>
    </row>
    <row r="1151" spans="1:7" ht="32.25" thickBot="1">
      <c r="A1151" s="60">
        <f>'متره ابنیه'!P5141</f>
        <v>250402</v>
      </c>
      <c r="B1151" s="60" t="str">
        <f>'متره ابنیه'!T5141</f>
        <v>تهيه مصالح و رنگ آميزي كارهاي چوبي با رنگ پلي استر كامل.</v>
      </c>
      <c r="C1151" s="60" t="str">
        <f>'متره ابنیه'!U5141</f>
        <v>مترمربع</v>
      </c>
      <c r="D1151" s="60">
        <f>'متره ابنیه'!V5141</f>
        <v>673000</v>
      </c>
      <c r="E1151" s="94" t="e">
        <f>VLOOKUP(A1151,'متره ابنیه'!A:K,9,FALSE)</f>
        <v>#N/A</v>
      </c>
      <c r="F1151" s="97">
        <f t="shared" si="41"/>
        <v>0</v>
      </c>
      <c r="G1151" s="113"/>
    </row>
    <row r="1152" spans="1:7" ht="32.25" thickBot="1">
      <c r="A1152" s="60">
        <f>'متره ابنیه'!P5142</f>
        <v>250403</v>
      </c>
      <c r="B1152" s="60" t="str">
        <f>'متره ابنیه'!T5142</f>
        <v>تهيه مصالح و اجراي رنگ لاك الكل روي كارهاي چوبي.</v>
      </c>
      <c r="C1152" s="60" t="str">
        <f>'متره ابنیه'!U5142</f>
        <v>مترمربع</v>
      </c>
      <c r="D1152" s="60">
        <f>'متره ابنیه'!V5142</f>
        <v>162500</v>
      </c>
      <c r="E1152" s="94" t="e">
        <f>VLOOKUP(A1152,'متره ابنیه'!A:K,9,FALSE)</f>
        <v>#N/A</v>
      </c>
      <c r="F1152" s="97">
        <f t="shared" si="41"/>
        <v>0</v>
      </c>
      <c r="G1152" s="113"/>
    </row>
    <row r="1153" spans="1:7" ht="32.25" thickBot="1">
      <c r="A1153" s="60">
        <f>'متره ابنیه'!P5143</f>
        <v>250404</v>
      </c>
      <c r="B1153" s="60" t="str">
        <f>'متره ابنیه'!T5143</f>
        <v>تهيه مصالح و اجراي سيلر و كليركاري كامل روي كارهاي چوبي.</v>
      </c>
      <c r="C1153" s="60" t="str">
        <f>'متره ابنیه'!U5143</f>
        <v>مترمربع</v>
      </c>
      <c r="D1153" s="60">
        <f>'متره ابنیه'!V5143</f>
        <v>150500</v>
      </c>
      <c r="E1153" s="94" t="e">
        <f>VLOOKUP(A1153,'متره ابنیه'!A:K,9,FALSE)</f>
        <v>#N/A</v>
      </c>
      <c r="F1153" s="97">
        <f t="shared" si="41"/>
        <v>0</v>
      </c>
      <c r="G1153" s="113"/>
    </row>
    <row r="1154" spans="1:7" ht="32.25" thickBot="1">
      <c r="A1154" s="60">
        <f>'متره ابنیه'!P5144</f>
        <v>250501</v>
      </c>
      <c r="B1154" s="60" t="str">
        <f>'متره ابنیه'!T5144</f>
        <v>تهيه مصالح و اجراي رنگ روغني كامل روي اندود گچي ديوارها و سقف‌ها.</v>
      </c>
      <c r="C1154" s="60" t="str">
        <f>'متره ابنیه'!U5144</f>
        <v>مترمربع</v>
      </c>
      <c r="D1154" s="60">
        <f>'متره ابنیه'!V5144</f>
        <v>103500</v>
      </c>
      <c r="E1154" s="94" t="e">
        <f>VLOOKUP(A1154,'متره ابنیه'!A:K,9,FALSE)</f>
        <v>#N/A</v>
      </c>
      <c r="F1154" s="97">
        <f t="shared" si="41"/>
        <v>0</v>
      </c>
      <c r="G1154" s="113"/>
    </row>
    <row r="1155" spans="1:7" ht="32.25" thickBot="1">
      <c r="A1155" s="60">
        <f>'متره ابنیه'!P5145</f>
        <v>250502</v>
      </c>
      <c r="B1155" s="60" t="str">
        <f>'متره ابنیه'!T5145</f>
        <v>تهيه مصالح و اجراي رنگ پلاستيك كامل روي اندود گچي ديوارها و سقف‌ها.</v>
      </c>
      <c r="C1155" s="60" t="str">
        <f>'متره ابنیه'!U5145</f>
        <v>مترمربع</v>
      </c>
      <c r="D1155" s="60">
        <f>'متره ابنیه'!V5145</f>
        <v>83900</v>
      </c>
      <c r="E1155" s="94" t="e">
        <f>VLOOKUP(A1155,'متره ابنیه'!A:K,9,FALSE)</f>
        <v>#N/A</v>
      </c>
      <c r="F1155" s="97">
        <f t="shared" si="41"/>
        <v>0</v>
      </c>
      <c r="G1155" s="113"/>
    </row>
    <row r="1156" spans="1:7" ht="32.25" thickBot="1">
      <c r="A1156" s="60">
        <f>'متره ابنیه'!P5146</f>
        <v>250503</v>
      </c>
      <c r="B1156" s="60" t="str">
        <f>'متره ابنیه'!T5146</f>
        <v>تهيه مصالح و اجراي رنگ نيم پلاستيك كامل روي اندود گچي ديوارها و سقف‌ها.</v>
      </c>
      <c r="C1156" s="60" t="str">
        <f>'متره ابنیه'!U5146</f>
        <v>مترمربع</v>
      </c>
      <c r="D1156" s="60">
        <f>'متره ابنیه'!V5146</f>
        <v>28100</v>
      </c>
      <c r="E1156" s="94" t="e">
        <f>VLOOKUP(A1156,'متره ابنیه'!A:K,9,FALSE)</f>
        <v>#N/A</v>
      </c>
      <c r="F1156" s="97">
        <f t="shared" si="41"/>
        <v>0</v>
      </c>
      <c r="G1156" s="113"/>
    </row>
    <row r="1157" spans="1:7" ht="32.25" thickBot="1">
      <c r="A1157" s="60">
        <f>'متره ابنیه'!P5147</f>
        <v>250504</v>
      </c>
      <c r="B1157" s="60" t="str">
        <f>'متره ابنیه'!T5147</f>
        <v>تهيه مصالح و اجراي رنگ پلاستيك ماهوتي كامل روي اندود گچي ديوارها و سقف‌ها.</v>
      </c>
      <c r="C1157" s="60" t="str">
        <f>'متره ابنیه'!U5147</f>
        <v>مترمربع</v>
      </c>
      <c r="D1157" s="60">
        <f>'متره ابنیه'!V5147</f>
        <v>104500</v>
      </c>
      <c r="E1157" s="94" t="e">
        <f>VLOOKUP(A1157,'متره ابنیه'!A:K,9,FALSE)</f>
        <v>#N/A</v>
      </c>
      <c r="F1157" s="97">
        <f t="shared" si="41"/>
        <v>0</v>
      </c>
      <c r="G1157" s="113"/>
    </row>
    <row r="1158" spans="1:7" ht="32.25" thickBot="1">
      <c r="A1158" s="60">
        <f>'متره ابنیه'!P5148</f>
        <v>250505</v>
      </c>
      <c r="B1158" s="60" t="str">
        <f>'متره ابنیه'!T5148</f>
        <v>تهيه مصالح و اجراي رنگ روغني ماهوتي كامل روي اندود گچي ديوارها و سقف‌ها.</v>
      </c>
      <c r="C1158" s="60" t="str">
        <f>'متره ابنیه'!U5148</f>
        <v>مترمربع</v>
      </c>
      <c r="D1158" s="60">
        <f>'متره ابنیه'!V5148</f>
        <v>129000</v>
      </c>
      <c r="E1158" s="94" t="e">
        <f>VLOOKUP(A1158,'متره ابنیه'!A:K,9,FALSE)</f>
        <v>#N/A</v>
      </c>
      <c r="F1158" s="97">
        <f t="shared" si="41"/>
        <v>0</v>
      </c>
      <c r="G1158" s="113"/>
    </row>
    <row r="1159" spans="1:7" ht="32.25" thickBot="1">
      <c r="A1159" s="60">
        <f>'متره ابنیه'!P5149</f>
        <v>250506</v>
      </c>
      <c r="B1159" s="60" t="str">
        <f>'متره ابنیه'!T5149</f>
        <v>تهيه مصالح و اجراي رنگ آميزي با رنگ اكليل نسوز، شامل آستر و رويه.</v>
      </c>
      <c r="C1159" s="60" t="str">
        <f>'متره ابنیه'!U5149</f>
        <v>مترمربع</v>
      </c>
      <c r="D1159" s="60">
        <f>'متره ابنیه'!V5149</f>
        <v>48300</v>
      </c>
      <c r="E1159" s="94" t="e">
        <f>VLOOKUP(A1159,'متره ابنیه'!A:K,9,FALSE)</f>
        <v>#N/A</v>
      </c>
      <c r="F1159" s="97">
        <f t="shared" si="41"/>
        <v>0</v>
      </c>
      <c r="G1159" s="113"/>
    </row>
    <row r="1160" spans="1:7" ht="32.25" thickBot="1">
      <c r="A1160" s="60">
        <f>'متره ابنیه'!P5150</f>
        <v>250601</v>
      </c>
      <c r="B1160" s="60" t="str">
        <f>'متره ابنیه'!T5150</f>
        <v>تهيه مصالح و اجراي خط كشي منقطع و متناوب به عرض 12 سانتي‌متر، با رنگ‌هاي ترافيك.</v>
      </c>
      <c r="C1160" s="60" t="str">
        <f>'متره ابنیه'!U5150</f>
        <v>مترطول</v>
      </c>
      <c r="D1160" s="60">
        <f>'متره ابنیه'!V5150</f>
        <v>11000</v>
      </c>
      <c r="E1160" s="94" t="e">
        <f>VLOOKUP(A1160,'متره ابنیه'!A:K,9,FALSE)</f>
        <v>#N/A</v>
      </c>
      <c r="F1160" s="97">
        <f t="shared" si="41"/>
        <v>0</v>
      </c>
      <c r="G1160" s="113"/>
    </row>
    <row r="1161" spans="1:7" ht="32.25" thickBot="1">
      <c r="A1161" s="60">
        <f>'متره ابنیه'!P5151</f>
        <v>250602</v>
      </c>
      <c r="B1161" s="60" t="str">
        <f>'متره ابنیه'!T5151</f>
        <v>تهيه مصالح و اجراي خط كشي متصل و مداوم به عرض 12 سانتي‌متر، با رنگ‌هاي ترافيك.</v>
      </c>
      <c r="C1161" s="60" t="str">
        <f>'متره ابنیه'!U5151</f>
        <v>مترطول</v>
      </c>
      <c r="D1161" s="60">
        <f>'متره ابنیه'!V5151</f>
        <v>10800</v>
      </c>
      <c r="E1161" s="94" t="e">
        <f>VLOOKUP(A1161,'متره ابنیه'!A:K,9,FALSE)</f>
        <v>#N/A</v>
      </c>
      <c r="F1161" s="97">
        <f t="shared" si="41"/>
        <v>0</v>
      </c>
      <c r="G1161" s="113"/>
    </row>
    <row r="1162" spans="1:7" ht="48" thickBot="1">
      <c r="A1162" s="60">
        <f>'متره ابنیه'!P5152</f>
        <v>250603</v>
      </c>
      <c r="B1162" s="60" t="str">
        <f>'متره ابنیه'!T5152</f>
        <v>تهيه مصالح و اجراي رنگ آميزي سطوح آسفالت و بتن با رنگ دوجزئي مانند خط عابر پياده.</v>
      </c>
      <c r="C1162" s="60" t="str">
        <f>'متره ابنیه'!U5152</f>
        <v>مترمربع</v>
      </c>
      <c r="D1162" s="60">
        <f>'متره ابنیه'!V5152</f>
        <v>385500</v>
      </c>
      <c r="E1162" s="94" t="e">
        <f>VLOOKUP(A1162,'متره ابنیه'!A:K,9,FALSE)</f>
        <v>#N/A</v>
      </c>
      <c r="F1162" s="97">
        <f t="shared" si="41"/>
        <v>0</v>
      </c>
      <c r="G1162" s="113"/>
    </row>
    <row r="1163" spans="1:7" ht="48" thickBot="1">
      <c r="A1163" s="60">
        <f>'متره ابنیه'!P5153</f>
        <v>250701</v>
      </c>
      <c r="B1163" s="60" t="str">
        <f>'متره ابنیه'!T5153</f>
        <v>تهيه مصالح و اجراي رنگ آميزي روي سطوح صفحات سيمان و پنبه نسوز (آزبست)، با رنگ روغني شامل آستر و رويه.</v>
      </c>
      <c r="C1163" s="60" t="str">
        <f>'متره ابنیه'!U5153</f>
        <v>مترمربع</v>
      </c>
      <c r="D1163" s="60">
        <f>'متره ابنیه'!V5153</f>
        <v>40100</v>
      </c>
      <c r="E1163" s="94" t="e">
        <f>VLOOKUP(A1163,'متره ابنیه'!A:K,9,FALSE)</f>
        <v>#N/A</v>
      </c>
      <c r="F1163" s="97">
        <f t="shared" si="41"/>
        <v>0</v>
      </c>
      <c r="G1163" s="113"/>
    </row>
    <row r="1164" spans="1:7" ht="48" thickBot="1">
      <c r="A1164" s="60">
        <f>'متره ابنیه'!P5154</f>
        <v>250702</v>
      </c>
      <c r="B1164" s="60" t="str">
        <f>'متره ابنیه'!T5154</f>
        <v>تهيه مصالح و اجراي رنـگ آميزي در نماهاي سيماني و بتني با رنگ امولسیوني هم بسپار (كوپليمر)، شامل دو قشر آستر و يك قشر رويه.</v>
      </c>
      <c r="C1164" s="60" t="str">
        <f>'متره ابنیه'!U5154</f>
        <v>مترمربع</v>
      </c>
      <c r="D1164" s="60">
        <f>'متره ابنیه'!V5154</f>
        <v>64000</v>
      </c>
      <c r="E1164" s="94" t="e">
        <f>VLOOKUP(A1164,'متره ابنیه'!A:K,9,FALSE)</f>
        <v>#N/A</v>
      </c>
      <c r="F1164" s="97">
        <f t="shared" si="41"/>
        <v>0</v>
      </c>
      <c r="G1164" s="113"/>
    </row>
    <row r="1165" spans="1:7" ht="49.5" customHeight="1" thickBot="1">
      <c r="A1165" s="60">
        <f>'متره ابنیه'!P5155</f>
        <v>250703</v>
      </c>
      <c r="B1165" s="60" t="str">
        <f>'متره ابنیه'!T5155</f>
        <v>تهيه مصالح و اجراي رنـگ آميزي در نماهاي سيماني و بتني با رنگ رزيني اکريليک و حلال آب شامل يک قشر پرايمر يک قشر آستر و يك قشر رويه.</v>
      </c>
      <c r="C1165" s="60" t="str">
        <f>'متره ابنیه'!U5155</f>
        <v>مترمربع</v>
      </c>
      <c r="D1165" s="60">
        <f>'متره ابنیه'!V5155</f>
        <v>62900</v>
      </c>
      <c r="E1165" s="94" t="e">
        <f>VLOOKUP(A1165,'متره ابنیه'!A:K,9,FALSE)</f>
        <v>#N/A</v>
      </c>
      <c r="F1165" s="97">
        <f t="shared" si="41"/>
        <v>0</v>
      </c>
      <c r="G1165" s="113"/>
    </row>
    <row r="1166" spans="1:7" ht="49.5" customHeight="1" thickBot="1">
      <c r="A1166" s="60">
        <f>'متره ابنیه'!P5156</f>
        <v>250704</v>
      </c>
      <c r="B1166" s="60" t="str">
        <f>'متره ابنیه'!T5156</f>
        <v>رنگ</v>
      </c>
      <c r="C1166" s="60" t="str">
        <f>'متره ابنیه'!U5156</f>
        <v>مترمربع</v>
      </c>
      <c r="D1166" s="60">
        <f>'متره ابنیه'!V5156</f>
        <v>10000</v>
      </c>
      <c r="E1166" s="94" t="e">
        <f>VLOOKUP(A1166,'متره ابنیه'!A:K,9,FALSE)</f>
        <v>#N/A</v>
      </c>
      <c r="F1166" s="97">
        <f t="shared" si="41"/>
        <v>0</v>
      </c>
      <c r="G1166" s="113" t="s">
        <v>511</v>
      </c>
    </row>
    <row r="1167" spans="1:7" ht="49.5" customHeight="1" thickBot="1">
      <c r="A1167" s="60">
        <f>'متره ابنیه'!P5157</f>
        <v>250705</v>
      </c>
      <c r="B1167" s="60" t="str">
        <f>'متره ابنیه'!T5157</f>
        <v>رنگ 1</v>
      </c>
      <c r="C1167" s="60" t="str">
        <f>'متره ابنیه'!U5157</f>
        <v>مترمربع</v>
      </c>
      <c r="D1167" s="60">
        <f>'متره ابنیه'!V5157</f>
        <v>10001</v>
      </c>
      <c r="E1167" s="94" t="e">
        <f>VLOOKUP(A1167,'متره ابنیه'!A:K,9,FALSE)</f>
        <v>#N/A</v>
      </c>
      <c r="F1167" s="97">
        <f t="shared" si="41"/>
        <v>0</v>
      </c>
      <c r="G1167" s="113" t="s">
        <v>511</v>
      </c>
    </row>
    <row r="1168" spans="1:7" ht="49.5" customHeight="1" thickBot="1">
      <c r="A1168" s="60">
        <f>'متره ابنیه'!P5158</f>
        <v>250706</v>
      </c>
      <c r="B1168" s="60" t="str">
        <f>'متره ابنیه'!T5158</f>
        <v>رنگ 2</v>
      </c>
      <c r="C1168" s="60" t="str">
        <f>'متره ابنیه'!U5158</f>
        <v>مترمربع</v>
      </c>
      <c r="D1168" s="60">
        <f>'متره ابنیه'!V5158</f>
        <v>10002</v>
      </c>
      <c r="E1168" s="94">
        <f>VLOOKUP(A1168,'متره ابنیه'!A:K,9,FALSE)</f>
        <v>1</v>
      </c>
      <c r="F1168" s="97">
        <f t="shared" si="41"/>
        <v>10002</v>
      </c>
      <c r="G1168" s="113" t="s">
        <v>511</v>
      </c>
    </row>
    <row r="1169" spans="1:9" s="27" customFormat="1" ht="38.25" customHeight="1" thickBot="1">
      <c r="A1169" s="677" t="s">
        <v>659</v>
      </c>
      <c r="B1169" s="678"/>
      <c r="C1169" s="678"/>
      <c r="D1169" s="678"/>
      <c r="E1169" s="679"/>
      <c r="F1169" s="115">
        <f>SUM(F1133:F1165)</f>
        <v>117750</v>
      </c>
      <c r="G1169" s="108" t="s">
        <v>77</v>
      </c>
      <c r="I1169" s="23"/>
    </row>
    <row r="1170" spans="1:9" s="27" customFormat="1" ht="38.25" customHeight="1" thickBot="1">
      <c r="A1170" s="677" t="s">
        <v>660</v>
      </c>
      <c r="B1170" s="678"/>
      <c r="C1170" s="678"/>
      <c r="D1170" s="678"/>
      <c r="E1170" s="679"/>
      <c r="F1170" s="101">
        <f>SUM(F1166:F1168)</f>
        <v>10002</v>
      </c>
      <c r="G1170" s="102" t="s">
        <v>77</v>
      </c>
    </row>
    <row r="1171" spans="1:9" s="26" customFormat="1" ht="37.5" customHeight="1" thickBot="1">
      <c r="A1171" s="680" t="s">
        <v>7</v>
      </c>
      <c r="B1171" s="681"/>
      <c r="C1171" s="681"/>
      <c r="D1171" s="681"/>
      <c r="E1171" s="681"/>
      <c r="F1171" s="682"/>
      <c r="G1171" s="683"/>
    </row>
    <row r="1172" spans="1:9" ht="32.25" thickBot="1">
      <c r="A1172" s="60">
        <f>'متره ابنیه'!P5159</f>
        <v>260101</v>
      </c>
      <c r="B1172" s="60" t="str">
        <f>'متره ابنیه'!T5159</f>
        <v>تهيه مصالح زيراساس ازمصالح رودخانه‌اي با دانه بندي صفر تا 50 ميلي‌متر.</v>
      </c>
      <c r="C1172" s="60" t="str">
        <f>'متره ابنیه'!U5159</f>
        <v>مترمکعب</v>
      </c>
      <c r="D1172" s="60">
        <f>'متره ابنیه'!V5159</f>
        <v>166000</v>
      </c>
      <c r="E1172" s="94">
        <f>VLOOKUP(A1172,'متره ابنیه'!A:K,9,FALSE)</f>
        <v>480</v>
      </c>
      <c r="F1172" s="97">
        <f t="shared" ref="F1172:F1184" si="42">IF(ISNA(E1172*D1172),0,ROUND((E1172*D1172),0))</f>
        <v>79680000</v>
      </c>
      <c r="G1172" s="113"/>
    </row>
    <row r="1173" spans="1:9" ht="32.25" thickBot="1">
      <c r="A1173" s="60">
        <f>'متره ابنیه'!P5160</f>
        <v>260102</v>
      </c>
      <c r="B1173" s="60" t="str">
        <f>'متره ابنیه'!T5160</f>
        <v>تهيه مصالح زير اساس از مصالح رودخانه‌اي با دانه بندي صفر تا 38 ميلي‌متر.</v>
      </c>
      <c r="C1173" s="60" t="str">
        <f>'متره ابنیه'!U5160</f>
        <v>مترمکعب</v>
      </c>
      <c r="D1173" s="60">
        <f>'متره ابنیه'!V5160</f>
        <v>168000</v>
      </c>
      <c r="E1173" s="94" t="e">
        <f>VLOOKUP(A1173,'متره ابنیه'!A:K,9,FALSE)</f>
        <v>#N/A</v>
      </c>
      <c r="F1173" s="97">
        <f t="shared" si="42"/>
        <v>0</v>
      </c>
      <c r="G1173" s="113"/>
    </row>
    <row r="1174" spans="1:9" ht="32.25" thickBot="1">
      <c r="A1174" s="60">
        <f>'متره ابنیه'!P5161</f>
        <v>260103</v>
      </c>
      <c r="B1174" s="60" t="str">
        <f>'متره ابنیه'!T5161</f>
        <v>تهيه مصالح زير اساس از مصالح رودخانه‌اي با دانه بندي صفر تا 25 ميلي‌متر.</v>
      </c>
      <c r="C1174" s="60" t="str">
        <f>'متره ابنیه'!U5161</f>
        <v>مترمکعب</v>
      </c>
      <c r="D1174" s="60">
        <f>'متره ابنیه'!V5161</f>
        <v>170000</v>
      </c>
      <c r="E1174" s="94" t="e">
        <f>VLOOKUP(A1174,'متره ابنیه'!A:K,9,FALSE)</f>
        <v>#N/A</v>
      </c>
      <c r="F1174" s="97">
        <f t="shared" si="42"/>
        <v>0</v>
      </c>
      <c r="G1174" s="113"/>
    </row>
    <row r="1175" spans="1:9" ht="63.75" thickBot="1">
      <c r="A1175" s="60">
        <f>'متره ابنیه'!P5162</f>
        <v>260301</v>
      </c>
      <c r="B1175" s="60" t="str">
        <f>'متره ابنیه'!T5162</f>
        <v>تهيه مصالح اساس از مصالح رودخانه‌اي با دانه بندي صفر تا50 ميلي‌متر، وقتي كه حداقل 50 درصد مصالح مانده روي الك نمره 4 در يك وجه شكسته باشد.</v>
      </c>
      <c r="C1175" s="60" t="str">
        <f>'متره ابنیه'!U5162</f>
        <v>مترمکعب</v>
      </c>
      <c r="D1175" s="60">
        <f>'متره ابنیه'!V5162</f>
        <v>219500</v>
      </c>
      <c r="E1175" s="94" t="e">
        <f>VLOOKUP(A1175,'متره ابنیه'!A:K,9,FALSE)</f>
        <v>#N/A</v>
      </c>
      <c r="F1175" s="97">
        <f t="shared" si="42"/>
        <v>0</v>
      </c>
      <c r="G1175" s="113"/>
    </row>
    <row r="1176" spans="1:9" ht="63.75" thickBot="1">
      <c r="A1176" s="60">
        <f>'متره ابنیه'!P5163</f>
        <v>260302</v>
      </c>
      <c r="B1176" s="60" t="str">
        <f>'متره ابنیه'!T5163</f>
        <v>تهيه مصالح اساس از مصالح رودخانه‌اي با دانه بندي صفر تا 38 ميلي‌متر، وقتي كه حداقل 50 درصد مصالح مانده روي الك نمره 4 در يك وجه شكسته باشد.</v>
      </c>
      <c r="C1176" s="60" t="str">
        <f>'متره ابنیه'!U5163</f>
        <v>مترمکعب</v>
      </c>
      <c r="D1176" s="60">
        <f>'متره ابنیه'!V5163</f>
        <v>219500</v>
      </c>
      <c r="E1176" s="94" t="e">
        <f>VLOOKUP(A1176,'متره ابنیه'!A:K,9,FALSE)</f>
        <v>#N/A</v>
      </c>
      <c r="F1176" s="97">
        <f t="shared" si="42"/>
        <v>0</v>
      </c>
      <c r="G1176" s="113"/>
    </row>
    <row r="1177" spans="1:9" ht="63.75" thickBot="1">
      <c r="A1177" s="60">
        <f>'متره ابنیه'!P5164</f>
        <v>260303</v>
      </c>
      <c r="B1177" s="60" t="str">
        <f>'متره ابنیه'!T5164</f>
        <v>تهيه مصالح اساس از مصالح رودخانه‌اي با دانه بندي صفر تا 25 ميلي‌متر، وقتي كه حداقل 50 درصد مصالح مانده روي الك نمره 4 در يك وجه شكسته باشد.</v>
      </c>
      <c r="C1177" s="60" t="str">
        <f>'متره ابنیه'!U5164</f>
        <v>مترمکعب</v>
      </c>
      <c r="D1177" s="60">
        <f>'متره ابنیه'!V5164</f>
        <v>231000</v>
      </c>
      <c r="E1177" s="94" t="e">
        <f>VLOOKUP(A1177,'متره ابنیه'!A:K,9,FALSE)</f>
        <v>#N/A</v>
      </c>
      <c r="F1177" s="97">
        <f t="shared" si="42"/>
        <v>0</v>
      </c>
      <c r="G1177" s="113"/>
    </row>
    <row r="1178" spans="1:9" ht="63.75" thickBot="1">
      <c r="A1178" s="60">
        <f>'متره ابنیه'!P5165</f>
        <v>260401</v>
      </c>
      <c r="B1178" s="60" t="str">
        <f>'متره ابنیه'!T5165</f>
        <v>اضافه بها به رديف‌هاي 260301 تا 260303 ، در صورتي كه درصد شكستگي مصالح روي الك نمره 4 بيشتر از 50 درصد باشد (به ازاي هر 5 درصد اضافه درصد شكستگي يك بار).</v>
      </c>
      <c r="C1178" s="60" t="str">
        <f>'متره ابنیه'!U5165</f>
        <v>مترمکعب</v>
      </c>
      <c r="D1178" s="60">
        <f>'متره ابنیه'!V5165</f>
        <v>7000</v>
      </c>
      <c r="E1178" s="94" t="e">
        <f>VLOOKUP(A1178,'متره ابنیه'!A:K,9,FALSE)</f>
        <v>#N/A</v>
      </c>
      <c r="F1178" s="97">
        <f t="shared" si="42"/>
        <v>0</v>
      </c>
      <c r="G1178" s="113"/>
    </row>
    <row r="1179" spans="1:9" ht="48" thickBot="1">
      <c r="A1179" s="60">
        <f>'متره ابنیه'!P5166</f>
        <v>260601</v>
      </c>
      <c r="B1179" s="60" t="str">
        <f>'متره ابنیه'!T5166</f>
        <v>پخش، آب پاشي، تسطيح و كوبيدن قشرهاي زير اساس به ضخامت تا 15 سانتي‌متر، با حداقل 100 درصد تراكم به روش آشو اصلاحي.</v>
      </c>
      <c r="C1179" s="60" t="str">
        <f>'متره ابنیه'!U5166</f>
        <v>مترمکعب</v>
      </c>
      <c r="D1179" s="60">
        <f>'متره ابنیه'!V5166</f>
        <v>31000</v>
      </c>
      <c r="E1179" s="94" t="e">
        <f>VLOOKUP(A1179,'متره ابنیه'!A:K,9,FALSE)</f>
        <v>#N/A</v>
      </c>
      <c r="F1179" s="97">
        <f t="shared" si="42"/>
        <v>0</v>
      </c>
      <c r="G1179" s="113"/>
    </row>
    <row r="1180" spans="1:9" ht="48" thickBot="1">
      <c r="A1180" s="60">
        <f>'متره ابنیه'!P5167</f>
        <v>260602</v>
      </c>
      <c r="B1180" s="60" t="str">
        <f>'متره ابنیه'!T5167</f>
        <v>پخش، آب پاشي، تسطيح و كوبيدن قشرهاي زير اساس به ضخامت تا 15 سانتي‌متر، با حداقل 95 درصد تراكم به روش آشو اصلاحي.</v>
      </c>
      <c r="C1180" s="60" t="str">
        <f>'متره ابنیه'!U5167</f>
        <v>مترمکعب</v>
      </c>
      <c r="D1180" s="60">
        <f>'متره ابنیه'!V5167</f>
        <v>23100</v>
      </c>
      <c r="E1180" s="94" t="e">
        <f>VLOOKUP(A1180,'متره ابنیه'!A:K,9,FALSE)</f>
        <v>#N/A</v>
      </c>
      <c r="F1180" s="97">
        <f t="shared" si="42"/>
        <v>0</v>
      </c>
      <c r="G1180" s="113"/>
    </row>
    <row r="1181" spans="1:9" ht="48" thickBot="1">
      <c r="A1181" s="60">
        <f>'متره ابنیه'!P5168</f>
        <v>260603</v>
      </c>
      <c r="B1181" s="60" t="str">
        <f>'متره ابنیه'!T5168</f>
        <v>پخش، آب پاشي، تسطيح و كوبيدن قشرهاي زير اساس به ضخامت بيشتر از 15 سانتي‌متر، با حداقل 100 درصد تراكم به روش آشو اصلاحي.</v>
      </c>
      <c r="C1181" s="60" t="str">
        <f>'متره ابنیه'!U5168</f>
        <v>مترمکعب</v>
      </c>
      <c r="D1181" s="60">
        <f>'متره ابنیه'!V5168</f>
        <v>27300</v>
      </c>
      <c r="E1181" s="94" t="e">
        <f>VLOOKUP(A1181,'متره ابنیه'!A:K,9,FALSE)</f>
        <v>#N/A</v>
      </c>
      <c r="F1181" s="97">
        <f t="shared" si="42"/>
        <v>0</v>
      </c>
      <c r="G1181" s="113"/>
    </row>
    <row r="1182" spans="1:9" ht="48" thickBot="1">
      <c r="A1182" s="60">
        <f>'متره ابنیه'!P5169</f>
        <v>260604</v>
      </c>
      <c r="B1182" s="60" t="str">
        <f>'متره ابنیه'!T5169</f>
        <v>پخش، آب پاشي، تسطيح و كوبيدن قشرهاي اساس به ضخامت تا 10 سانتي‌متر، با حداقل 100 درصد تراكم به روش آشو اصلاحي.</v>
      </c>
      <c r="C1182" s="60" t="str">
        <f>'متره ابنیه'!U5169</f>
        <v>مترمکعب</v>
      </c>
      <c r="D1182" s="60">
        <f>'متره ابنیه'!V5169</f>
        <v>41100</v>
      </c>
      <c r="E1182" s="94" t="e">
        <f>VLOOKUP(A1182,'متره ابنیه'!A:K,9,FALSE)</f>
        <v>#N/A</v>
      </c>
      <c r="F1182" s="97">
        <f t="shared" si="42"/>
        <v>0</v>
      </c>
      <c r="G1182" s="113"/>
    </row>
    <row r="1183" spans="1:9" ht="48" thickBot="1">
      <c r="A1183" s="60">
        <f>'متره ابنیه'!P5170</f>
        <v>260605</v>
      </c>
      <c r="B1183" s="60" t="str">
        <f>'متره ابنیه'!T5170</f>
        <v>پخش، آب پاشي، تسطيح و كوبيدن قشرهاي اساس به ضخامت بيشتر از 10 تا 15 سانتي‌متر، با حداقل 100 درصد تراكم به روش آشو اصلاحي.</v>
      </c>
      <c r="C1183" s="60" t="str">
        <f>'متره ابنیه'!U5170</f>
        <v>مترمکعب</v>
      </c>
      <c r="D1183" s="60">
        <f>'متره ابنیه'!V5170</f>
        <v>37500</v>
      </c>
      <c r="E1183" s="94" t="e">
        <f>VLOOKUP(A1183,'متره ابنیه'!A:K,9,FALSE)</f>
        <v>#N/A</v>
      </c>
      <c r="F1183" s="97">
        <f t="shared" si="42"/>
        <v>0</v>
      </c>
      <c r="G1183" s="113"/>
    </row>
    <row r="1184" spans="1:9" ht="48" thickBot="1">
      <c r="A1184" s="60">
        <f>'متره ابنیه'!P5171</f>
        <v>260701</v>
      </c>
      <c r="B1184" s="60" t="str">
        <f>'متره ابنیه'!T5171</f>
        <v>تهيه مصالح رودخانه‌اي (تونان) براي تحكيم بستر راه و محوطه، يا اجراي قشر تقويتي در زير سازي راه و محوطه.</v>
      </c>
      <c r="C1184" s="60" t="str">
        <f>'متره ابنیه'!U5171</f>
        <v>مترمکعب</v>
      </c>
      <c r="D1184" s="60">
        <f>'متره ابنیه'!V5171</f>
        <v>131500</v>
      </c>
      <c r="E1184" s="94" t="e">
        <f>VLOOKUP(A1184,'متره ابنیه'!A:K,9,FALSE)</f>
        <v>#N/A</v>
      </c>
      <c r="F1184" s="97">
        <f t="shared" si="42"/>
        <v>0</v>
      </c>
      <c r="G1184" s="113"/>
    </row>
    <row r="1185" spans="1:9" ht="24" thickBot="1">
      <c r="A1185" s="60" t="str">
        <f>'متره ابنیه'!P5172</f>
        <v>260702</v>
      </c>
      <c r="B1185" s="60" t="str">
        <f>'متره ابنیه'!T5172</f>
        <v>زیراساس</v>
      </c>
      <c r="C1185" s="60" t="str">
        <f>'متره ابنیه'!U5172</f>
        <v>مترمکعب</v>
      </c>
      <c r="D1185" s="60">
        <f>'متره ابنیه'!V5172</f>
        <v>10000</v>
      </c>
      <c r="E1185" s="94" t="e">
        <f>VLOOKUP(A1185,'متره ابنیه'!A:K,9,FALSE)</f>
        <v>#N/A</v>
      </c>
      <c r="F1185" s="97">
        <f t="shared" ref="F1185:F1187" si="43">IF(ISNA(E1185*D1185),0,ROUND((E1185*D1185),0))</f>
        <v>0</v>
      </c>
      <c r="G1185" s="113" t="s">
        <v>511</v>
      </c>
    </row>
    <row r="1186" spans="1:9" ht="24" thickBot="1">
      <c r="A1186" s="60" t="str">
        <f>'متره ابنیه'!P5173</f>
        <v>260703</v>
      </c>
      <c r="B1186" s="60" t="str">
        <f>'متره ابنیه'!T5173</f>
        <v>زیراساس 1</v>
      </c>
      <c r="C1186" s="60" t="str">
        <f>'متره ابنیه'!U5173</f>
        <v>مترمکعب</v>
      </c>
      <c r="D1186" s="60">
        <f>'متره ابنیه'!V5173</f>
        <v>10001</v>
      </c>
      <c r="E1186" s="94" t="e">
        <f>VLOOKUP(A1186,'متره ابنیه'!A:K,9,FALSE)</f>
        <v>#N/A</v>
      </c>
      <c r="F1186" s="97">
        <f t="shared" si="43"/>
        <v>0</v>
      </c>
      <c r="G1186" s="113" t="s">
        <v>511</v>
      </c>
    </row>
    <row r="1187" spans="1:9" ht="24" thickBot="1">
      <c r="A1187" s="60" t="str">
        <f>'متره ابنیه'!P5174</f>
        <v>260704</v>
      </c>
      <c r="B1187" s="60" t="str">
        <f>'متره ابنیه'!T5174</f>
        <v>زیراساس 2</v>
      </c>
      <c r="C1187" s="60" t="str">
        <f>'متره ابنیه'!U5174</f>
        <v>مترمکعب</v>
      </c>
      <c r="D1187" s="60">
        <f>'متره ابنیه'!V5174</f>
        <v>10002</v>
      </c>
      <c r="E1187" s="94">
        <f>VLOOKUP(A1187,'متره ابنیه'!A:K,9,FALSE)</f>
        <v>1</v>
      </c>
      <c r="F1187" s="97">
        <f t="shared" si="43"/>
        <v>10002</v>
      </c>
      <c r="G1187" s="113" t="s">
        <v>511</v>
      </c>
    </row>
    <row r="1188" spans="1:9" s="27" customFormat="1" ht="38.25" customHeight="1" thickBot="1">
      <c r="A1188" s="677" t="s">
        <v>659</v>
      </c>
      <c r="B1188" s="678"/>
      <c r="C1188" s="678"/>
      <c r="D1188" s="678"/>
      <c r="E1188" s="679"/>
      <c r="F1188" s="115">
        <f>SUM(F1172:F1184)</f>
        <v>79680000</v>
      </c>
      <c r="G1188" s="108" t="s">
        <v>77</v>
      </c>
      <c r="I1188" s="23"/>
    </row>
    <row r="1189" spans="1:9" s="27" customFormat="1" ht="38.25" customHeight="1" thickBot="1">
      <c r="A1189" s="677" t="s">
        <v>660</v>
      </c>
      <c r="B1189" s="678"/>
      <c r="C1189" s="678"/>
      <c r="D1189" s="678"/>
      <c r="E1189" s="679"/>
      <c r="F1189" s="101">
        <f>SUM(F1185:F1187)</f>
        <v>10002</v>
      </c>
      <c r="G1189" s="102" t="s">
        <v>77</v>
      </c>
    </row>
    <row r="1190" spans="1:9" s="26" customFormat="1" ht="37.5" customHeight="1" thickBot="1">
      <c r="A1190" s="680" t="s">
        <v>8</v>
      </c>
      <c r="B1190" s="681"/>
      <c r="C1190" s="681"/>
      <c r="D1190" s="681"/>
      <c r="E1190" s="681"/>
      <c r="F1190" s="682"/>
      <c r="G1190" s="683"/>
    </row>
    <row r="1191" spans="1:9" ht="32.25" thickBot="1">
      <c r="A1191" s="60" t="str">
        <f>'متره ابنیه'!P5175</f>
        <v>270101</v>
      </c>
      <c r="B1191" s="60" t="str">
        <f>'متره ابنیه'!T5175</f>
        <v>تهيه مصالح و اجراي اندود نفوذي (پريمكت) با قير محلول.</v>
      </c>
      <c r="C1191" s="60" t="str">
        <f>'متره ابنیه'!U5175</f>
        <v>کيلوگرم</v>
      </c>
      <c r="D1191" s="60">
        <f>'متره ابنیه'!V5175</f>
        <v>10300</v>
      </c>
      <c r="E1191" s="94">
        <f>VLOOKUP(A1191,'متره ابنیه'!A:K,9,FALSE)</f>
        <v>8</v>
      </c>
      <c r="F1191" s="97">
        <f t="shared" ref="F1191:F1204" si="44">IF(ISNA(E1191*D1191),0,ROUND((E1191*D1191),0))</f>
        <v>82400</v>
      </c>
      <c r="G1191" s="113"/>
    </row>
    <row r="1192" spans="1:9" ht="32.25" thickBot="1">
      <c r="A1192" s="60">
        <f>'متره ابنیه'!P5176</f>
        <v>270201</v>
      </c>
      <c r="B1192" s="60" t="str">
        <f>'متره ابنیه'!T5176</f>
        <v>تهيه مصالح و اجراي اندود سطحي (تك كت) با قير محلول.</v>
      </c>
      <c r="C1192" s="60" t="str">
        <f>'متره ابنیه'!U5176</f>
        <v>کيلوگرم</v>
      </c>
      <c r="D1192" s="60">
        <f>'متره ابنیه'!V5176</f>
        <v>10700</v>
      </c>
      <c r="E1192" s="94" t="e">
        <f>VLOOKUP(A1192,'متره ابنیه'!A:K,9,FALSE)</f>
        <v>#N/A</v>
      </c>
      <c r="F1192" s="97">
        <f t="shared" si="44"/>
        <v>0</v>
      </c>
      <c r="G1192" s="113"/>
    </row>
    <row r="1193" spans="1:9" ht="63.75" thickBot="1">
      <c r="A1193" s="60">
        <f>'متره ابنیه'!P5177</f>
        <v>270301</v>
      </c>
      <c r="B1193" s="60" t="str">
        <f>'متره ابنیه'!T5177</f>
        <v>تهيه و اجراي بتن آسفالتي باسنگ شكسته ازمصالح رودخانه‌اي براي قشر اساس قيري، هر گاه دانه‌بندي مصالح صفر تا 3/57 ميلي‌متر باشد، به ازاي هر سانتي‌مترضخامت آسفالت.</v>
      </c>
      <c r="C1193" s="60" t="str">
        <f>'متره ابنیه'!U5177</f>
        <v>مترمربع</v>
      </c>
      <c r="D1193" s="60">
        <f>'متره ابنیه'!V5177</f>
        <v>24600</v>
      </c>
      <c r="E1193" s="94" t="e">
        <f>VLOOKUP(A1193,'متره ابنیه'!A:K,9,FALSE)</f>
        <v>#N/A</v>
      </c>
      <c r="F1193" s="97">
        <f t="shared" si="44"/>
        <v>0</v>
      </c>
      <c r="G1193" s="113"/>
    </row>
    <row r="1194" spans="1:9" ht="63.75" thickBot="1">
      <c r="A1194" s="60">
        <f>'متره ابنیه'!P5178</f>
        <v>270302</v>
      </c>
      <c r="B1194" s="60" t="str">
        <f>'متره ابنیه'!T5178</f>
        <v>تهيه و اجراي بتن آسفالتي با سنگ شكسته از مصالح رودخانه‌اي براي قشر اساس قيري، هر گاه دانه بندي مصالح صفر تا 25 ميلي‌متر باشد، به ازاي هر سانتي‌متر ضخامت آسفالت.</v>
      </c>
      <c r="C1194" s="60" t="str">
        <f>'متره ابنیه'!U5178</f>
        <v>مترمربع</v>
      </c>
      <c r="D1194" s="60">
        <f>'متره ابنیه'!V5178</f>
        <v>25000</v>
      </c>
      <c r="E1194" s="94" t="e">
        <f>VLOOKUP(A1194,'متره ابنیه'!A:K,9,FALSE)</f>
        <v>#N/A</v>
      </c>
      <c r="F1194" s="97">
        <f t="shared" si="44"/>
        <v>0</v>
      </c>
      <c r="G1194" s="113"/>
    </row>
    <row r="1195" spans="1:9" ht="63.75" thickBot="1">
      <c r="A1195" s="60">
        <f>'متره ابنیه'!P5179</f>
        <v>270303</v>
      </c>
      <c r="B1195" s="60" t="str">
        <f>'متره ابنیه'!T5179</f>
        <v>تهيه و اجراي بتن آسفالتي با سنگ شكسته از مصالح رودخانه‌اي براي قشر آستر (بيندر)، هر گاه دانه بندي مصالح صفر تا 25 ميلي‌متر باشد، به‌ازاي هر سانتي‌متر ضخامت آسفالت.</v>
      </c>
      <c r="C1195" s="60" t="str">
        <f>'متره ابنیه'!U5179</f>
        <v>مترمربع</v>
      </c>
      <c r="D1195" s="60">
        <f>'متره ابنیه'!V5179</f>
        <v>26300</v>
      </c>
      <c r="E1195" s="94" t="e">
        <f>VLOOKUP(A1195,'متره ابنیه'!A:K,9,FALSE)</f>
        <v>#N/A</v>
      </c>
      <c r="F1195" s="97">
        <f t="shared" si="44"/>
        <v>0</v>
      </c>
      <c r="G1195" s="113"/>
    </row>
    <row r="1196" spans="1:9" ht="63.75" thickBot="1">
      <c r="A1196" s="60">
        <f>'متره ابنیه'!P5180</f>
        <v>270304</v>
      </c>
      <c r="B1196" s="60" t="str">
        <f>'متره ابنیه'!T5180</f>
        <v>تهيه و اجراي بتن آسفالتي با سنگ شكسته از مصالح رودخانه‌اي براي قشر آستر (بيندر)، هر گاه دانه بندي مصالح صفر تا 19 ميلي‌متر باشد، به‌ازاي هر سانتي‌متر ضخامت آسفالت.</v>
      </c>
      <c r="C1196" s="60" t="str">
        <f>'متره ابنیه'!U5180</f>
        <v>مترمربع</v>
      </c>
      <c r="D1196" s="60">
        <f>'متره ابنیه'!V5180</f>
        <v>26400</v>
      </c>
      <c r="E1196" s="94" t="e">
        <f>VLOOKUP(A1196,'متره ابنیه'!A:K,9,FALSE)</f>
        <v>#N/A</v>
      </c>
      <c r="F1196" s="97">
        <f t="shared" si="44"/>
        <v>0</v>
      </c>
      <c r="G1196" s="113"/>
    </row>
    <row r="1197" spans="1:9" ht="63.75" thickBot="1">
      <c r="A1197" s="60">
        <f>'متره ابنیه'!P5181</f>
        <v>270305</v>
      </c>
      <c r="B1197" s="60" t="str">
        <f>'متره ابنیه'!T5181</f>
        <v>تهيه و اجراي بتن آسفالتي با سنگ شكسته ازمصالح رودخانه‌اي براي قشر رويه (توپكا)، هر گاه دانه بندي مصالح صفر تا 19 ميلي‌متر باشد، به ازاي هر سانتي‌متر ضخامت آسفالت.</v>
      </c>
      <c r="C1197" s="60" t="str">
        <f>'متره ابنیه'!U5181</f>
        <v>مترمربع</v>
      </c>
      <c r="D1197" s="60">
        <f>'متره ابنیه'!V5181</f>
        <v>28200</v>
      </c>
      <c r="E1197" s="94" t="e">
        <f>VLOOKUP(A1197,'متره ابنیه'!A:K,9,FALSE)</f>
        <v>#N/A</v>
      </c>
      <c r="F1197" s="97">
        <f t="shared" si="44"/>
        <v>0</v>
      </c>
      <c r="G1197" s="113"/>
    </row>
    <row r="1198" spans="1:9" ht="63.75" thickBot="1">
      <c r="A1198" s="60">
        <f>'متره ابنیه'!P5182</f>
        <v>270306</v>
      </c>
      <c r="B1198" s="60" t="str">
        <f>'متره ابنیه'!T5182</f>
        <v>تهيه و اجراي بتن آسفالتي با سنگ شكسته از مصالح رودخانه‌اي براي قشر رويه (توپكا)، هر گاه دانه بندي مصالح صفر تا 1/52 ميلي‌متر باشد، به‌ازاي هر سانتي‌متر ضخامت آسفالت.</v>
      </c>
      <c r="C1198" s="60" t="str">
        <f>'متره ابنیه'!U5182</f>
        <v>مترمربع</v>
      </c>
      <c r="D1198" s="60">
        <f>'متره ابنیه'!V5182</f>
        <v>28600</v>
      </c>
      <c r="E1198" s="94" t="e">
        <f>VLOOKUP(A1198,'متره ابنیه'!A:K,9,FALSE)</f>
        <v>#N/A</v>
      </c>
      <c r="F1198" s="97">
        <f t="shared" si="44"/>
        <v>0</v>
      </c>
      <c r="G1198" s="113"/>
    </row>
    <row r="1199" spans="1:9" ht="63.75" thickBot="1">
      <c r="A1199" s="60">
        <f>'متره ابنیه'!P5183</f>
        <v>270402</v>
      </c>
      <c r="B1199" s="60" t="str">
        <f>'متره ابنیه'!T5183</f>
        <v>اضافه بها نسبت به رديف‌هاي 270301 تا 270306، بابت اضافه هر 0/1 كيلوگرم قير مصرفي در هر متر مربع آسفالت، به ازاي هر سانتي‌متر ضخامت.</v>
      </c>
      <c r="C1199" s="60" t="str">
        <f>'متره ابنیه'!U5183</f>
        <v>مترمربع</v>
      </c>
      <c r="D1199" s="60">
        <f>'متره ابنیه'!V5183</f>
        <v>490</v>
      </c>
      <c r="E1199" s="94" t="e">
        <f>VLOOKUP(A1199,'متره ابنیه'!A:K,9,FALSE)</f>
        <v>#N/A</v>
      </c>
      <c r="F1199" s="97">
        <f t="shared" si="44"/>
        <v>0</v>
      </c>
      <c r="G1199" s="113"/>
    </row>
    <row r="1200" spans="1:9" ht="48" thickBot="1">
      <c r="A1200" s="60">
        <f>'متره ابنیه'!P5184</f>
        <v>270403</v>
      </c>
      <c r="B1200" s="60" t="str">
        <f>'متره ابنیه'!T5184</f>
        <v>كسربها به رديف‌هاي 270301 تا 270306، بابت كسر هر 0/1 كيلوگرم قير مصرفي در هر مترمربع آسفالت به ازاي هر سانتي‌متر ضخامت.</v>
      </c>
      <c r="C1200" s="60" t="str">
        <f>'متره ابنیه'!U5184</f>
        <v>مترمربع</v>
      </c>
      <c r="D1200" s="60">
        <f>'متره ابنیه'!V5184</f>
        <v>-490</v>
      </c>
      <c r="E1200" s="94" t="e">
        <f>VLOOKUP(A1200,'متره ابنیه'!A:K,9,FALSE)</f>
        <v>#N/A</v>
      </c>
      <c r="F1200" s="97">
        <f t="shared" si="44"/>
        <v>0</v>
      </c>
      <c r="G1200" s="113"/>
    </row>
    <row r="1201" spans="1:7" ht="48" thickBot="1">
      <c r="A1201" s="60">
        <f>'متره ابنیه'!P5185</f>
        <v>270404</v>
      </c>
      <c r="B1201" s="60" t="str">
        <f>'متره ابنیه'!T5185</f>
        <v>اضافه بها به رديف‌هاي 270303 تا270306، در صورتي كه آسفالت در پياده‌روها و معابر با عرض كمتر از 2 متر اجرا شود.</v>
      </c>
      <c r="C1201" s="60" t="str">
        <f>'متره ابنیه'!U5185</f>
        <v>مترمربع</v>
      </c>
      <c r="D1201" s="60">
        <f>'متره ابنیه'!V5185</f>
        <v>14200</v>
      </c>
      <c r="E1201" s="94" t="e">
        <f>VLOOKUP(A1201,'متره ابنیه'!A:K,9,FALSE)</f>
        <v>#N/A</v>
      </c>
      <c r="F1201" s="97">
        <f t="shared" si="44"/>
        <v>0</v>
      </c>
      <c r="G1201" s="113"/>
    </row>
    <row r="1202" spans="1:7" ht="32.25" thickBot="1">
      <c r="A1202" s="60">
        <f>'متره ابنیه'!P5186</f>
        <v>270501</v>
      </c>
      <c r="B1202" s="60" t="str">
        <f>'متره ابنیه'!T5186</f>
        <v>تهيه و اجراي آسفالت بام، به انضمام پخش و كوبيدن آن به ضخامت 2 سانتي‌متر.</v>
      </c>
      <c r="C1202" s="60" t="str">
        <f>'متره ابنیه'!U5186</f>
        <v>مترمربع</v>
      </c>
      <c r="D1202" s="60">
        <f>'متره ابنیه'!V5186</f>
        <v>92900</v>
      </c>
      <c r="E1202" s="94" t="e">
        <f>VLOOKUP(A1202,'متره ابنیه'!A:K,9,FALSE)</f>
        <v>#N/A</v>
      </c>
      <c r="F1202" s="97">
        <f t="shared" si="44"/>
        <v>0</v>
      </c>
      <c r="G1202" s="113"/>
    </row>
    <row r="1203" spans="1:7" ht="32.25" thickBot="1">
      <c r="A1203" s="60">
        <f>'متره ابنیه'!P5187</f>
        <v>270502</v>
      </c>
      <c r="B1203" s="60" t="str">
        <f>'متره ابنیه'!T5187</f>
        <v>اضافه بها به رديف 270501 براي هر يك سانتي‌متر افزايش ضخامت.</v>
      </c>
      <c r="C1203" s="60" t="str">
        <f>'متره ابنیه'!U5187</f>
        <v>مترمربع</v>
      </c>
      <c r="D1203" s="60">
        <f>'متره ابنیه'!V5187</f>
        <v>27400</v>
      </c>
      <c r="E1203" s="94" t="e">
        <f>VLOOKUP(A1203,'متره ابنیه'!A:K,9,FALSE)</f>
        <v>#N/A</v>
      </c>
      <c r="F1203" s="97">
        <f t="shared" si="44"/>
        <v>0</v>
      </c>
      <c r="G1203" s="113"/>
    </row>
    <row r="1204" spans="1:7" ht="32.25" thickBot="1">
      <c r="A1204" s="60">
        <f>'متره ابنیه'!P5188</f>
        <v>270503</v>
      </c>
      <c r="B1204" s="60" t="str">
        <f>'متره ابنیه'!T5188</f>
        <v>تهيه مصالح و پركردن درزهاي كف سازي‌هاي بتني با ماسه آسفالت.</v>
      </c>
      <c r="C1204" s="60" t="str">
        <f>'متره ابنیه'!U5188</f>
        <v>دسيمتر مکعب</v>
      </c>
      <c r="D1204" s="60">
        <f>'متره ابنیه'!V5188</f>
        <v>10300</v>
      </c>
      <c r="E1204" s="94" t="e">
        <f>VLOOKUP(A1204,'متره ابنیه'!A:K,9,FALSE)</f>
        <v>#N/A</v>
      </c>
      <c r="F1204" s="97">
        <f t="shared" si="44"/>
        <v>0</v>
      </c>
      <c r="G1204" s="113"/>
    </row>
    <row r="1205" spans="1:7" ht="24" thickBot="1">
      <c r="A1205" s="60" t="str">
        <f>'متره ابنیه'!P5189</f>
        <v>270504</v>
      </c>
      <c r="B1205" s="60" t="str">
        <f>'متره ابنیه'!T5189</f>
        <v>آسفالت</v>
      </c>
      <c r="C1205" s="60" t="str">
        <f>'متره ابنیه'!U5189</f>
        <v>مترمربع</v>
      </c>
      <c r="D1205" s="60">
        <f>'متره ابنیه'!V5189</f>
        <v>10000</v>
      </c>
      <c r="E1205" s="94" t="e">
        <f>VLOOKUP(A1205,'متره ابنیه'!A:K,9,FALSE)</f>
        <v>#N/A</v>
      </c>
      <c r="F1205" s="97">
        <f t="shared" ref="F1205:F1207" si="45">IF(ISNA(E1205*D1205),0,ROUND((E1205*D1205),0))</f>
        <v>0</v>
      </c>
      <c r="G1205" s="113" t="s">
        <v>511</v>
      </c>
    </row>
    <row r="1206" spans="1:7" ht="24" thickBot="1">
      <c r="A1206" s="60" t="str">
        <f>'متره ابنیه'!P5190</f>
        <v>270505</v>
      </c>
      <c r="B1206" s="60" t="str">
        <f>'متره ابنیه'!T5190</f>
        <v>آسفالت 1</v>
      </c>
      <c r="C1206" s="60" t="str">
        <f>'متره ابنیه'!U5190</f>
        <v>مترمربع</v>
      </c>
      <c r="D1206" s="60">
        <f>'متره ابنیه'!V5190</f>
        <v>10001</v>
      </c>
      <c r="E1206" s="94" t="e">
        <f>VLOOKUP(A1206,'متره ابنیه'!A:K,9,FALSE)</f>
        <v>#N/A</v>
      </c>
      <c r="F1206" s="97">
        <f t="shared" si="45"/>
        <v>0</v>
      </c>
      <c r="G1206" s="113" t="s">
        <v>511</v>
      </c>
    </row>
    <row r="1207" spans="1:7" ht="24" thickBot="1">
      <c r="A1207" s="60" t="str">
        <f>'متره ابنیه'!P5191</f>
        <v>270506</v>
      </c>
      <c r="B1207" s="60" t="str">
        <f>'متره ابنیه'!T5191</f>
        <v>آسفالت 2</v>
      </c>
      <c r="C1207" s="60" t="str">
        <f>'متره ابنیه'!U5191</f>
        <v>مترمربع</v>
      </c>
      <c r="D1207" s="60">
        <f>'متره ابنیه'!V5191</f>
        <v>10002</v>
      </c>
      <c r="E1207" s="94">
        <f>VLOOKUP(A1207,'متره ابنیه'!A:K,9,FALSE)</f>
        <v>1</v>
      </c>
      <c r="F1207" s="97">
        <f t="shared" si="45"/>
        <v>10002</v>
      </c>
      <c r="G1207" s="113" t="s">
        <v>511</v>
      </c>
    </row>
    <row r="1208" spans="1:7" s="27" customFormat="1" ht="38.25" customHeight="1" thickBot="1">
      <c r="A1208" s="677" t="s">
        <v>659</v>
      </c>
      <c r="B1208" s="678"/>
      <c r="C1208" s="678"/>
      <c r="D1208" s="678"/>
      <c r="E1208" s="679"/>
      <c r="F1208" s="115">
        <f>SUM(F1191:F1204)</f>
        <v>82400</v>
      </c>
      <c r="G1208" s="108" t="s">
        <v>77</v>
      </c>
    </row>
    <row r="1209" spans="1:7" s="27" customFormat="1" ht="38.25" customHeight="1" thickBot="1">
      <c r="A1209" s="677" t="s">
        <v>660</v>
      </c>
      <c r="B1209" s="678"/>
      <c r="C1209" s="678"/>
      <c r="D1209" s="678"/>
      <c r="E1209" s="679"/>
      <c r="F1209" s="101">
        <f>SUM(F1205:F1207)</f>
        <v>10002</v>
      </c>
      <c r="G1209" s="102" t="s">
        <v>77</v>
      </c>
    </row>
    <row r="1210" spans="1:7" s="26" customFormat="1" ht="37.5" customHeight="1" thickBot="1">
      <c r="A1210" s="680" t="s">
        <v>31</v>
      </c>
      <c r="B1210" s="681"/>
      <c r="C1210" s="681"/>
      <c r="D1210" s="681"/>
      <c r="E1210" s="681"/>
      <c r="F1210" s="682"/>
      <c r="G1210" s="683"/>
    </row>
    <row r="1211" spans="1:7" ht="32.25" thickBot="1">
      <c r="A1211" s="60" t="str">
        <f>'متره ابنیه'!P5192</f>
        <v>280101</v>
      </c>
      <c r="B1211" s="60" t="str">
        <f>'متره ابنیه'!T5192</f>
        <v>حمل آهن آلات و سيمان پاكتي، نسبت به مازاد بر30 كيلومتر تا فاصله 75 كيلومتر.</v>
      </c>
      <c r="C1211" s="60" t="str">
        <f>'متره ابنیه'!U5192</f>
        <v>تن -  کيلومتر</v>
      </c>
      <c r="D1211" s="60">
        <f>'متره ابنیه'!V5192</f>
        <v>1040</v>
      </c>
      <c r="E1211" s="94">
        <f>VLOOKUP(A1211,'متره ابنیه'!A:K,9,FALSE)</f>
        <v>1400</v>
      </c>
      <c r="F1211" s="97">
        <f t="shared" ref="F1211:F1223" si="46">IF(ISNA(E1211*D1211),0,ROUND((E1211*D1211),0))</f>
        <v>1456000</v>
      </c>
      <c r="G1211" s="113"/>
    </row>
    <row r="1212" spans="1:7" ht="32.25" thickBot="1">
      <c r="A1212" s="60">
        <f>'متره ابنیه'!P5193</f>
        <v>280102</v>
      </c>
      <c r="B1212" s="60" t="str">
        <f>'متره ابنیه'!T5193</f>
        <v>حمل آهن آلات و سيمان پاكتي، نسبت به مازاد بر 75 كيلومتر تا فاصله 150 كيلومتر.</v>
      </c>
      <c r="C1212" s="60" t="str">
        <f>'متره ابنیه'!U5193</f>
        <v>تن -  کيلومتر</v>
      </c>
      <c r="D1212" s="60">
        <f>'متره ابنیه'!V5193</f>
        <v>700</v>
      </c>
      <c r="E1212" s="94" t="e">
        <f>VLOOKUP(A1212,'متره ابنیه'!A:K,9,FALSE)</f>
        <v>#N/A</v>
      </c>
      <c r="F1212" s="97">
        <f t="shared" si="46"/>
        <v>0</v>
      </c>
      <c r="G1212" s="113"/>
    </row>
    <row r="1213" spans="1:7" ht="32.25" thickBot="1">
      <c r="A1213" s="60">
        <f>'متره ابنیه'!P5194</f>
        <v>280103</v>
      </c>
      <c r="B1213" s="60" t="str">
        <f>'متره ابنیه'!T5194</f>
        <v>حمل آهن آلات و سيمان پاكتي، نسبت به مازاد بر150 كيلومتر تا فاصله 300 كيلومتر.</v>
      </c>
      <c r="C1213" s="60" t="str">
        <f>'متره ابنیه'!U5194</f>
        <v>تن -  کيلومتر</v>
      </c>
      <c r="D1213" s="60">
        <f>'متره ابنیه'!V5194</f>
        <v>440</v>
      </c>
      <c r="E1213" s="94" t="e">
        <f>VLOOKUP(A1213,'متره ابنیه'!A:K,9,FALSE)</f>
        <v>#N/A</v>
      </c>
      <c r="F1213" s="97">
        <f t="shared" si="46"/>
        <v>0</v>
      </c>
      <c r="G1213" s="113"/>
    </row>
    <row r="1214" spans="1:7" ht="32.25" thickBot="1">
      <c r="A1214" s="60">
        <f>'متره ابنیه'!P5195</f>
        <v>280104</v>
      </c>
      <c r="B1214" s="60" t="str">
        <f>'متره ابنیه'!T5195</f>
        <v>حمل آهن آلات و سيمان پاكتي، نسبت به مازاد بر 300 كيلومتر تا فاصله450 كيلومتر.</v>
      </c>
      <c r="C1214" s="60" t="str">
        <f>'متره ابنیه'!U5195</f>
        <v>تن -  کيلومتر</v>
      </c>
      <c r="D1214" s="60">
        <f>'متره ابنیه'!V5195</f>
        <v>365</v>
      </c>
      <c r="E1214" s="94" t="e">
        <f>VLOOKUP(A1214,'متره ابنیه'!A:K,9,FALSE)</f>
        <v>#N/A</v>
      </c>
      <c r="F1214" s="97">
        <f t="shared" si="46"/>
        <v>0</v>
      </c>
      <c r="G1214" s="113"/>
    </row>
    <row r="1215" spans="1:7" ht="32.25" thickBot="1">
      <c r="A1215" s="60">
        <f>'متره ابنیه'!P5196</f>
        <v>280105</v>
      </c>
      <c r="B1215" s="60" t="str">
        <f>'متره ابنیه'!T5196</f>
        <v>حمل آهن آلات و سيمان پاكتي، نسبت به مازاد بر450 كيلومتر تا فاصله 750 كيلومتر.</v>
      </c>
      <c r="C1215" s="60" t="str">
        <f>'متره ابنیه'!U5196</f>
        <v>تن -  کيلومتر</v>
      </c>
      <c r="D1215" s="60">
        <f>'متره ابنیه'!V5196</f>
        <v>310</v>
      </c>
      <c r="E1215" s="94" t="e">
        <f>VLOOKUP(A1215,'متره ابنیه'!A:K,9,FALSE)</f>
        <v>#N/A</v>
      </c>
      <c r="F1215" s="97">
        <f t="shared" si="46"/>
        <v>0</v>
      </c>
      <c r="G1215" s="113"/>
    </row>
    <row r="1216" spans="1:7" ht="32.25" thickBot="1">
      <c r="A1216" s="60">
        <f>'متره ابنیه'!P5197</f>
        <v>280106</v>
      </c>
      <c r="B1216" s="60" t="str">
        <f>'متره ابنیه'!T5197</f>
        <v>حمل آهن آلات و سيمان پاكتي، نسبت به مازاد بر750 كيلومتر.</v>
      </c>
      <c r="C1216" s="60" t="str">
        <f>'متره ابنیه'!U5197</f>
        <v>تن -  کيلومتر</v>
      </c>
      <c r="D1216" s="60">
        <f>'متره ابنیه'!V5197</f>
        <v>260</v>
      </c>
      <c r="E1216" s="94" t="e">
        <f>VLOOKUP(A1216,'متره ابنیه'!A:K,9,FALSE)</f>
        <v>#N/A</v>
      </c>
      <c r="F1216" s="97">
        <f t="shared" si="46"/>
        <v>0</v>
      </c>
      <c r="G1216" s="113"/>
    </row>
    <row r="1217" spans="1:7" ht="32.25" thickBot="1">
      <c r="A1217" s="60">
        <f>'متره ابنیه'!P5198</f>
        <v>280201</v>
      </c>
      <c r="B1217" s="60" t="str">
        <f>'متره ابنیه'!T5198</f>
        <v>حمل آجر و مصالح سنگي نسبت به مازاد بر 30 كيلومتر تا فاصله 75 كيلومتر.</v>
      </c>
      <c r="C1217" s="60" t="str">
        <f>'متره ابنیه'!U5198</f>
        <v>تن -  کيلومتر</v>
      </c>
      <c r="D1217" s="60">
        <f>'متره ابنیه'!V5198</f>
        <v>1130</v>
      </c>
      <c r="E1217" s="94" t="e">
        <f>VLOOKUP(A1217,'متره ابنیه'!A:K,9,FALSE)</f>
        <v>#N/A</v>
      </c>
      <c r="F1217" s="97">
        <f t="shared" si="46"/>
        <v>0</v>
      </c>
      <c r="G1217" s="113"/>
    </row>
    <row r="1218" spans="1:7" ht="32.25" thickBot="1">
      <c r="A1218" s="60">
        <f>'متره ابنیه'!P5199</f>
        <v>280202</v>
      </c>
      <c r="B1218" s="60" t="str">
        <f>'متره ابنیه'!T5199</f>
        <v>حمل آجر و مصالح سنگي نسبت به مازاد بر 75 كيلومتر تا فاصله 150 كيلومتر.</v>
      </c>
      <c r="C1218" s="60" t="str">
        <f>'متره ابنیه'!U5199</f>
        <v>تن -  کيلومتر</v>
      </c>
      <c r="D1218" s="60">
        <f>'متره ابنیه'!V5199</f>
        <v>765</v>
      </c>
      <c r="E1218" s="94" t="e">
        <f>VLOOKUP(A1218,'متره ابنیه'!A:K,9,FALSE)</f>
        <v>#N/A</v>
      </c>
      <c r="F1218" s="97">
        <f t="shared" si="46"/>
        <v>0</v>
      </c>
      <c r="G1218" s="113"/>
    </row>
    <row r="1219" spans="1:7" ht="32.25" thickBot="1">
      <c r="A1219" s="60">
        <f>'متره ابنیه'!P5200</f>
        <v>280203</v>
      </c>
      <c r="B1219" s="60" t="str">
        <f>'متره ابنیه'!T5200</f>
        <v>حمل آجر و مصالح سنگي نسبت به مازاد بر 150 كيلومتر تا فاصله 300 كيلومتر.</v>
      </c>
      <c r="C1219" s="60" t="str">
        <f>'متره ابنیه'!U5200</f>
        <v>تن -  کيلومتر</v>
      </c>
      <c r="D1219" s="60">
        <f>'متره ابنیه'!V5200</f>
        <v>480</v>
      </c>
      <c r="E1219" s="94" t="e">
        <f>VLOOKUP(A1219,'متره ابنیه'!A:K,9,FALSE)</f>
        <v>#N/A</v>
      </c>
      <c r="F1219" s="97">
        <f t="shared" si="46"/>
        <v>0</v>
      </c>
      <c r="G1219" s="113"/>
    </row>
    <row r="1220" spans="1:7" ht="32.25" thickBot="1">
      <c r="A1220" s="60">
        <f>'متره ابنیه'!P5201</f>
        <v>280204</v>
      </c>
      <c r="B1220" s="60" t="str">
        <f>'متره ابنیه'!T5201</f>
        <v>حمل آجر و مصالح سنگي نسبت به مازاد بر 300 كيلومتر تا فاصله 450 كيلومتر.</v>
      </c>
      <c r="C1220" s="60" t="str">
        <f>'متره ابنیه'!U5201</f>
        <v>تن -  کيلومتر</v>
      </c>
      <c r="D1220" s="60">
        <f>'متره ابنیه'!V5201</f>
        <v>395</v>
      </c>
      <c r="E1220" s="94" t="e">
        <f>VLOOKUP(A1220,'متره ابنیه'!A:K,9,FALSE)</f>
        <v>#N/A</v>
      </c>
      <c r="F1220" s="97">
        <f t="shared" si="46"/>
        <v>0</v>
      </c>
      <c r="G1220" s="113"/>
    </row>
    <row r="1221" spans="1:7" ht="32.25" thickBot="1">
      <c r="A1221" s="60">
        <f>'متره ابنیه'!P5202</f>
        <v>280205</v>
      </c>
      <c r="B1221" s="60" t="str">
        <f>'متره ابنیه'!T5202</f>
        <v>حمل آجر ومصالح سنگي نسبت به مازاد بر 450 كيلومتر تا فاصله 750 كيلومتر.</v>
      </c>
      <c r="C1221" s="60" t="str">
        <f>'متره ابنیه'!U5202</f>
        <v>تن -  کيلومتر</v>
      </c>
      <c r="D1221" s="60">
        <f>'متره ابنیه'!V5202</f>
        <v>340</v>
      </c>
      <c r="E1221" s="94" t="e">
        <f>VLOOKUP(A1221,'متره ابنیه'!A:K,9,FALSE)</f>
        <v>#N/A</v>
      </c>
      <c r="F1221" s="97">
        <f t="shared" si="46"/>
        <v>0</v>
      </c>
      <c r="G1221" s="113"/>
    </row>
    <row r="1222" spans="1:7" ht="32.25" thickBot="1">
      <c r="A1222" s="60">
        <f>'متره ابنیه'!P5203</f>
        <v>280206</v>
      </c>
      <c r="B1222" s="60" t="str">
        <f>'متره ابنیه'!T5203</f>
        <v>حمل آجر و مصالح سنگي نسبت به مازاد بر750 كيلومتر.</v>
      </c>
      <c r="C1222" s="60" t="str">
        <f>'متره ابنیه'!U5203</f>
        <v>تن -  کيلومتر</v>
      </c>
      <c r="D1222" s="60">
        <f>'متره ابنیه'!V5203</f>
        <v>285</v>
      </c>
      <c r="E1222" s="94" t="e">
        <f>VLOOKUP(A1222,'متره ابنیه'!A:K,9,FALSE)</f>
        <v>#N/A</v>
      </c>
      <c r="F1222" s="97">
        <f t="shared" si="46"/>
        <v>0</v>
      </c>
      <c r="G1222" s="113"/>
    </row>
    <row r="1223" spans="1:7" ht="32.25" thickBot="1">
      <c r="A1223" s="60">
        <f>'متره ابنیه'!P5204</f>
        <v>280301</v>
      </c>
      <c r="B1223" s="60" t="str">
        <f>'متره ابنیه'!T5204</f>
        <v>حمل آسفالت نسبت به مازاد30 كيلو متر تا فاصله 75 كيلومتر.</v>
      </c>
      <c r="C1223" s="60" t="str">
        <f>'متره ابنیه'!U5204</f>
        <v>تن -  کيلومتر</v>
      </c>
      <c r="D1223" s="60">
        <f>'متره ابنیه'!V5204</f>
        <v>1860</v>
      </c>
      <c r="E1223" s="94" t="e">
        <f>VLOOKUP(A1223,'متره ابنیه'!A:K,9,FALSE)</f>
        <v>#N/A</v>
      </c>
      <c r="F1223" s="97">
        <f t="shared" si="46"/>
        <v>0</v>
      </c>
      <c r="G1223" s="113"/>
    </row>
    <row r="1224" spans="1:7" ht="24" thickBot="1">
      <c r="A1224" s="60" t="str">
        <f>'متره ابنیه'!P5211</f>
        <v>280506</v>
      </c>
      <c r="B1224" s="60" t="str">
        <f>'متره ابنیه'!T5211</f>
        <v>حمل</v>
      </c>
      <c r="C1224" s="60" t="str">
        <f>'متره ابنیه'!U5211</f>
        <v>تن کیلومتر</v>
      </c>
      <c r="D1224" s="60">
        <f>'متره ابنیه'!V5211</f>
        <v>10000</v>
      </c>
      <c r="E1224" s="94" t="e">
        <f>VLOOKUP(A1224,'متره ابنیه'!A:K,9,FALSE)</f>
        <v>#N/A</v>
      </c>
      <c r="F1224" s="97">
        <f t="shared" ref="F1224:F1226" si="47">IF(ISNA(E1224*D1224),0,ROUND((E1224*D1224),0))</f>
        <v>0</v>
      </c>
      <c r="G1224" s="113" t="s">
        <v>511</v>
      </c>
    </row>
    <row r="1225" spans="1:7" ht="24" thickBot="1">
      <c r="A1225" s="60" t="str">
        <f>'متره ابنیه'!P5212</f>
        <v>280507</v>
      </c>
      <c r="B1225" s="60" t="str">
        <f>'متره ابنیه'!T5212</f>
        <v>حمل 1</v>
      </c>
      <c r="C1225" s="60" t="str">
        <f>'متره ابنیه'!U5212</f>
        <v>تن کیلومتر</v>
      </c>
      <c r="D1225" s="60">
        <f>'متره ابنیه'!V5212</f>
        <v>10001</v>
      </c>
      <c r="E1225" s="94" t="e">
        <f>VLOOKUP(A1225,'متره ابنیه'!A:K,9,FALSE)</f>
        <v>#N/A</v>
      </c>
      <c r="F1225" s="97">
        <f t="shared" si="47"/>
        <v>0</v>
      </c>
      <c r="G1225" s="113" t="s">
        <v>511</v>
      </c>
    </row>
    <row r="1226" spans="1:7" ht="24" thickBot="1">
      <c r="A1226" s="60" t="str">
        <f>'متره ابنیه'!P5213</f>
        <v>280508</v>
      </c>
      <c r="B1226" s="60" t="str">
        <f>'متره ابنیه'!T5213</f>
        <v>حمل 2</v>
      </c>
      <c r="C1226" s="60" t="str">
        <f>'متره ابنیه'!U5213</f>
        <v>تن کیلومتر</v>
      </c>
      <c r="D1226" s="60">
        <f>'متره ابنیه'!V5213</f>
        <v>10002</v>
      </c>
      <c r="E1226" s="94">
        <f>VLOOKUP(A1226,'متره ابنیه'!A:K,9,FALSE)</f>
        <v>1</v>
      </c>
      <c r="F1226" s="97">
        <f t="shared" si="47"/>
        <v>10002</v>
      </c>
      <c r="G1226" s="113" t="s">
        <v>511</v>
      </c>
    </row>
    <row r="1227" spans="1:7" s="27" customFormat="1" ht="38.25" customHeight="1" thickBot="1">
      <c r="A1227" s="677" t="s">
        <v>659</v>
      </c>
      <c r="B1227" s="678"/>
      <c r="C1227" s="678"/>
      <c r="D1227" s="678"/>
      <c r="E1227" s="679"/>
      <c r="F1227" s="115">
        <f>SUM(F1211:F1223)</f>
        <v>1456000</v>
      </c>
      <c r="G1227" s="108" t="s">
        <v>77</v>
      </c>
    </row>
    <row r="1228" spans="1:7" s="27" customFormat="1" ht="38.25" customHeight="1" thickBot="1">
      <c r="A1228" s="677" t="s">
        <v>660</v>
      </c>
      <c r="B1228" s="678"/>
      <c r="C1228" s="678"/>
      <c r="D1228" s="678"/>
      <c r="E1228" s="679"/>
      <c r="F1228" s="101">
        <f>SUM(F1224:F1226)</f>
        <v>10002</v>
      </c>
      <c r="G1228" s="102" t="s">
        <v>77</v>
      </c>
    </row>
    <row r="1229" spans="1:7" s="27" customFormat="1" ht="38.25" customHeight="1" thickBot="1">
      <c r="A1229" s="680" t="s">
        <v>1086</v>
      </c>
      <c r="B1229" s="681"/>
      <c r="C1229" s="681"/>
      <c r="D1229" s="681"/>
      <c r="E1229" s="681"/>
      <c r="F1229" s="682"/>
      <c r="G1229" s="683"/>
    </row>
    <row r="1230" spans="1:7" s="27" customFormat="1" ht="38.25" customHeight="1" thickBot="1">
      <c r="A1230" s="60">
        <f>'متره ابنیه'!P5214</f>
        <v>290101</v>
      </c>
      <c r="B1230" s="60" t="str">
        <f>'متره ابنیه'!T5214</f>
        <v>تهیه آب برای شستشو و ضدعفونی کردن یا آزمون آب بندی واحدهای فرآیندی تصفیه خانه های آب و فاضلاب.</v>
      </c>
      <c r="C1230" s="60" t="str">
        <f>'متره ابنیه'!U5214</f>
        <v>مترمکعب</v>
      </c>
      <c r="D1230" s="60">
        <f>'متره ابنیه'!V5214</f>
        <v>8150</v>
      </c>
      <c r="E1230" s="94">
        <f>VLOOKUP(A1230,'متره ابنیه'!A:K,9,FALSE)</f>
        <v>1</v>
      </c>
      <c r="F1230" s="97">
        <f t="shared" ref="F1230" si="48">IF(ISNA(E1230*D1230),0,ROUND((E1230*D1230),0))</f>
        <v>8150</v>
      </c>
      <c r="G1230" s="582"/>
    </row>
    <row r="1231" spans="1:7" s="27" customFormat="1" ht="38.25" customHeight="1" thickBot="1">
      <c r="A1231" s="60">
        <f>'متره ابنیه'!P5215</f>
        <v>290201</v>
      </c>
      <c r="B1231" s="60" t="str">
        <f>'متره ابنیه'!T5215</f>
        <v>تهیه پودر کلر برای شستشو و ضد عفونی کردن تصفیه خانه های آب و فاضلاب و مخازن ذخیره آب مطابق مشخصات فنی.</v>
      </c>
      <c r="C1231" s="60" t="str">
        <f>'متره ابنیه'!U5215</f>
        <v>کيلوگرم</v>
      </c>
      <c r="D1231" s="60">
        <f>'متره ابنیه'!V5215</f>
        <v>98200</v>
      </c>
      <c r="E1231" s="94" t="e">
        <f>VLOOKUP(A1231,'متره ابنیه'!A:K,9,FALSE)</f>
        <v>#N/A</v>
      </c>
      <c r="F1231" s="97">
        <f t="shared" ref="F1231:F1236" si="49">IF(ISNA(E1231*D1231),0,ROUND((E1231*D1231),0))</f>
        <v>0</v>
      </c>
      <c r="G1231" s="582"/>
    </row>
    <row r="1232" spans="1:7" s="27" customFormat="1" ht="38.25" customHeight="1" thickBot="1">
      <c r="A1232" s="60">
        <f>'متره ابنیه'!P5216</f>
        <v>290301</v>
      </c>
      <c r="B1232" s="60" t="str">
        <f>'متره ابنیه'!T5216</f>
        <v>عملیات شستشو و ضدعفونی کردن سطوح بتنی در تماس با آب اعم از کف ، دیوار، ستون و سقف .</v>
      </c>
      <c r="C1232" s="60" t="str">
        <f>'متره ابنیه'!U5216</f>
        <v>مترمربع</v>
      </c>
      <c r="D1232" s="60">
        <f>'متره ابنیه'!V5216</f>
        <v>2500</v>
      </c>
      <c r="E1232" s="94" t="e">
        <f>VLOOKUP(A1232,'متره ابنیه'!A:K,9,FALSE)</f>
        <v>#N/A</v>
      </c>
      <c r="F1232" s="97">
        <f t="shared" si="49"/>
        <v>0</v>
      </c>
      <c r="G1232" s="582"/>
    </row>
    <row r="1233" spans="1:7" s="27" customFormat="1" ht="38.25" customHeight="1" thickBot="1">
      <c r="A1233" s="60">
        <f>'متره ابنیه'!P5217</f>
        <v>290401</v>
      </c>
      <c r="B1233" s="60" t="str">
        <f>'متره ابنیه'!T5217</f>
        <v>پمپاژ آب بین واحدهای فرآیندی تصفیه خانه های آب و فاضلاب برای شستشو و ضد عفونی کردن یا آزمون آب بندی .</v>
      </c>
      <c r="C1233" s="60" t="str">
        <f>'متره ابنیه'!U5217</f>
        <v>مترمکعب</v>
      </c>
      <c r="D1233" s="60">
        <f>'متره ابنیه'!V5217</f>
        <v>922</v>
      </c>
      <c r="E1233" s="94" t="e">
        <f>VLOOKUP(A1233,'متره ابنیه'!A:K,9,FALSE)</f>
        <v>#N/A</v>
      </c>
      <c r="F1233" s="97">
        <f t="shared" si="49"/>
        <v>0</v>
      </c>
      <c r="G1233" s="582"/>
    </row>
    <row r="1234" spans="1:7" s="27" customFormat="1" ht="38.25" customHeight="1" thickBot="1">
      <c r="A1234" s="60">
        <f>'متره ابنیه'!P5218</f>
        <v>290402</v>
      </c>
      <c r="B1234" s="60" t="str">
        <f>'متره ابنیه'!T5218</f>
        <v>تهیه پودر .</v>
      </c>
      <c r="C1234" s="60" t="str">
        <f>'متره ابنیه'!U5218</f>
        <v>کيلوگرم</v>
      </c>
      <c r="D1234" s="60">
        <f>'متره ابنیه'!V5218</f>
        <v>10000</v>
      </c>
      <c r="E1234" s="94" t="e">
        <f>VLOOKUP(A1234,'متره ابنیه'!A:K,9,FALSE)</f>
        <v>#N/A</v>
      </c>
      <c r="F1234" s="97">
        <f t="shared" si="49"/>
        <v>0</v>
      </c>
      <c r="G1234" s="582" t="s">
        <v>511</v>
      </c>
    </row>
    <row r="1235" spans="1:7" s="27" customFormat="1" ht="38.25" customHeight="1" thickBot="1">
      <c r="A1235" s="60">
        <f>'متره ابنیه'!P5219</f>
        <v>290403</v>
      </c>
      <c r="B1235" s="60" t="str">
        <f>'متره ابنیه'!T5219</f>
        <v>تهیه پودر  1</v>
      </c>
      <c r="C1235" s="60" t="str">
        <f>'متره ابنیه'!U5219</f>
        <v>کيلوگرم</v>
      </c>
      <c r="D1235" s="60">
        <f>'متره ابنیه'!V5219</f>
        <v>10000</v>
      </c>
      <c r="E1235" s="94" t="e">
        <f>VLOOKUP(A1235,'متره ابنیه'!A:K,9,FALSE)</f>
        <v>#N/A</v>
      </c>
      <c r="F1235" s="97">
        <f t="shared" si="49"/>
        <v>0</v>
      </c>
      <c r="G1235" s="582" t="s">
        <v>511</v>
      </c>
    </row>
    <row r="1236" spans="1:7" s="27" customFormat="1" ht="38.25" customHeight="1" thickBot="1">
      <c r="A1236" s="60">
        <f>'متره ابنیه'!P5220</f>
        <v>290404</v>
      </c>
      <c r="B1236" s="60" t="str">
        <f>'متره ابنیه'!T5220</f>
        <v>تهیه پودر 2</v>
      </c>
      <c r="C1236" s="60" t="str">
        <f>'متره ابنیه'!U5220</f>
        <v>کيلوگرم</v>
      </c>
      <c r="D1236" s="60">
        <f>'متره ابنیه'!V5220</f>
        <v>10000</v>
      </c>
      <c r="E1236" s="94">
        <f>VLOOKUP(A1236,'متره ابنیه'!A:K,9,FALSE)</f>
        <v>1</v>
      </c>
      <c r="F1236" s="97">
        <f t="shared" si="49"/>
        <v>10000</v>
      </c>
      <c r="G1236" s="582" t="s">
        <v>511</v>
      </c>
    </row>
    <row r="1237" spans="1:7" s="27" customFormat="1" ht="38.25" customHeight="1" thickBot="1">
      <c r="A1237" s="677" t="s">
        <v>659</v>
      </c>
      <c r="B1237" s="678"/>
      <c r="C1237" s="678"/>
      <c r="D1237" s="678"/>
      <c r="E1237" s="679"/>
      <c r="F1237" s="115">
        <f>SUM(F1230:F1233)</f>
        <v>8150</v>
      </c>
      <c r="G1237" s="108" t="s">
        <v>77</v>
      </c>
    </row>
    <row r="1238" spans="1:7" s="27" customFormat="1" ht="38.25" customHeight="1" thickBot="1">
      <c r="A1238" s="677" t="s">
        <v>660</v>
      </c>
      <c r="B1238" s="678"/>
      <c r="C1238" s="678"/>
      <c r="D1238" s="678"/>
      <c r="E1238" s="679"/>
      <c r="F1238" s="101">
        <f>SUM(F1234:F1236)</f>
        <v>10000</v>
      </c>
      <c r="G1238" s="102" t="s">
        <v>77</v>
      </c>
    </row>
    <row r="1239" spans="1:7" s="26" customFormat="1" ht="37.5" customHeight="1" thickBot="1">
      <c r="A1239" s="680" t="s">
        <v>32</v>
      </c>
      <c r="B1239" s="681"/>
      <c r="C1239" s="681"/>
      <c r="D1239" s="681"/>
      <c r="E1239" s="681"/>
      <c r="F1239" s="682"/>
      <c r="G1239" s="683"/>
    </row>
    <row r="1240" spans="1:7" ht="24" thickBot="1">
      <c r="A1240" s="60">
        <f>'متره ابنیه'!P5221</f>
        <v>410202</v>
      </c>
      <c r="B1240" s="60" t="str">
        <f>'متره ابنیه'!T5221</f>
        <v>ماسه شسته.</v>
      </c>
      <c r="C1240" s="60" t="str">
        <f>'متره ابنیه'!U5221</f>
        <v>مترمکعب</v>
      </c>
      <c r="D1240" s="60">
        <f>'متره ابنیه'!V5221</f>
        <v>264500</v>
      </c>
      <c r="E1240" s="94">
        <f>VLOOKUP(A1240,'متره ابنیه'!A:K,9,FALSE)</f>
        <v>1</v>
      </c>
      <c r="F1240" s="97">
        <f t="shared" ref="F1240:F1304" si="50">IF(ISNA(E1240*D1240),0,ROUND((E1240*D1240),0))</f>
        <v>264500</v>
      </c>
      <c r="G1240" s="113"/>
    </row>
    <row r="1241" spans="1:7" ht="24" thickBot="1">
      <c r="A1241" s="60">
        <f>'متره ابنیه'!P5222</f>
        <v>410203</v>
      </c>
      <c r="B1241" s="60" t="str">
        <f>'متره ابنیه'!T5222</f>
        <v>شن شسته.</v>
      </c>
      <c r="C1241" s="60" t="str">
        <f>'متره ابنیه'!U5222</f>
        <v>مترمکعب</v>
      </c>
      <c r="D1241" s="60">
        <f>'متره ابنیه'!V5222</f>
        <v>177500</v>
      </c>
      <c r="E1241" s="94" t="e">
        <f>VLOOKUP(A1241,'متره ابنیه'!A:K,9,FALSE)</f>
        <v>#N/A</v>
      </c>
      <c r="F1241" s="97">
        <f t="shared" si="50"/>
        <v>0</v>
      </c>
      <c r="G1241" s="113"/>
    </row>
    <row r="1242" spans="1:7" ht="24" thickBot="1">
      <c r="A1242" s="60">
        <f>'متره ابنیه'!P5223</f>
        <v>410204</v>
      </c>
      <c r="B1242" s="60" t="str">
        <f>'متره ابنیه'!T5223</f>
        <v>سنگ قلوه.</v>
      </c>
      <c r="C1242" s="60" t="str">
        <f>'متره ابنیه'!U5223</f>
        <v>مترمکعب</v>
      </c>
      <c r="D1242" s="60">
        <f>'متره ابنیه'!V5223</f>
        <v>133000</v>
      </c>
      <c r="E1242" s="94" t="e">
        <f>VLOOKUP(A1242,'متره ابنیه'!A:K,9,FALSE)</f>
        <v>#N/A</v>
      </c>
      <c r="F1242" s="97">
        <f t="shared" si="50"/>
        <v>0</v>
      </c>
      <c r="G1242" s="113"/>
    </row>
    <row r="1243" spans="1:7" ht="24" thickBot="1">
      <c r="A1243" s="60">
        <f>'متره ابنیه'!P5224</f>
        <v>410205</v>
      </c>
      <c r="B1243" s="60" t="str">
        <f>'متره ابنیه'!T5224</f>
        <v>مصالح زير اساس از مصالح رودخانه‌اي.</v>
      </c>
      <c r="C1243" s="60" t="str">
        <f>'متره ابنیه'!U5224</f>
        <v>مترمکعب</v>
      </c>
      <c r="D1243" s="60">
        <f>'متره ابنیه'!V5224</f>
        <v>150000</v>
      </c>
      <c r="E1243" s="94" t="e">
        <f>VLOOKUP(A1243,'متره ابنیه'!A:K,9,FALSE)</f>
        <v>#N/A</v>
      </c>
      <c r="F1243" s="97">
        <f t="shared" si="50"/>
        <v>0</v>
      </c>
      <c r="G1243" s="113"/>
    </row>
    <row r="1244" spans="1:7" ht="24" thickBot="1">
      <c r="A1244" s="60">
        <f>'متره ابنیه'!P5225</f>
        <v>410206</v>
      </c>
      <c r="B1244" s="60" t="str">
        <f>'متره ابنیه'!T5225</f>
        <v>مصالح اساس شكسته از مصالح رودخانه‌اي.</v>
      </c>
      <c r="C1244" s="60" t="str">
        <f>'متره ابنیه'!U5225</f>
        <v>مترمکعب</v>
      </c>
      <c r="D1244" s="60">
        <f>'متره ابنیه'!V5225</f>
        <v>196500</v>
      </c>
      <c r="E1244" s="94" t="e">
        <f>VLOOKUP(A1244,'متره ابنیه'!A:K,9,FALSE)</f>
        <v>#N/A</v>
      </c>
      <c r="F1244" s="97">
        <f t="shared" si="50"/>
        <v>0</v>
      </c>
      <c r="G1244" s="113"/>
    </row>
    <row r="1245" spans="1:7" ht="24" thickBot="1">
      <c r="A1245" s="60">
        <f>'متره ابنیه'!P5226</f>
        <v>410301</v>
      </c>
      <c r="B1245" s="60" t="str">
        <f>'متره ابنیه'!T5226</f>
        <v>سنگ لاشه.</v>
      </c>
      <c r="C1245" s="60" t="str">
        <f>'متره ابنیه'!U5226</f>
        <v>مترمکعب</v>
      </c>
      <c r="D1245" s="60">
        <f>'متره ابنیه'!V5226</f>
        <v>270000</v>
      </c>
      <c r="E1245" s="94" t="e">
        <f>VLOOKUP(A1245,'متره ابنیه'!A:K,9,FALSE)</f>
        <v>#N/A</v>
      </c>
      <c r="F1245" s="97">
        <f t="shared" si="50"/>
        <v>0</v>
      </c>
      <c r="G1245" s="113"/>
    </row>
    <row r="1246" spans="1:7" ht="24" thickBot="1">
      <c r="A1246" s="60">
        <f>'متره ابنیه'!P5227</f>
        <v>410302</v>
      </c>
      <c r="B1246" s="60" t="str">
        <f>'متره ابنیه'!T5227</f>
        <v>سنگ لاشه قواره شده موزاييكي.</v>
      </c>
      <c r="C1246" s="60" t="str">
        <f>'متره ابنیه'!U5227</f>
        <v>مترمکعب</v>
      </c>
      <c r="D1246" s="60">
        <f>'متره ابنیه'!V5227</f>
        <v>304500</v>
      </c>
      <c r="E1246" s="94" t="e">
        <f>VLOOKUP(A1246,'متره ابنیه'!A:K,9,FALSE)</f>
        <v>#N/A</v>
      </c>
      <c r="F1246" s="97">
        <f t="shared" si="50"/>
        <v>0</v>
      </c>
      <c r="G1246" s="113"/>
    </row>
    <row r="1247" spans="1:7" ht="24" thickBot="1">
      <c r="A1247" s="60">
        <f>'متره ابنیه'!P5228</f>
        <v>410303</v>
      </c>
      <c r="B1247" s="60" t="str">
        <f>'متره ابنیه'!T5228</f>
        <v>سنگ لاشه قواره شده موزاييكي درز شده.</v>
      </c>
      <c r="C1247" s="60" t="str">
        <f>'متره ابنیه'!U5228</f>
        <v>مترمکعب</v>
      </c>
      <c r="D1247" s="60">
        <f>'متره ابنیه'!V5228</f>
        <v>304500</v>
      </c>
      <c r="E1247" s="94" t="e">
        <f>VLOOKUP(A1247,'متره ابنیه'!A:K,9,FALSE)</f>
        <v>#N/A</v>
      </c>
      <c r="F1247" s="97">
        <f t="shared" si="50"/>
        <v>0</v>
      </c>
      <c r="G1247" s="113"/>
    </row>
    <row r="1248" spans="1:7" ht="24" thickBot="1">
      <c r="A1248" s="60">
        <f>'متره ابنیه'!P5229</f>
        <v>410305</v>
      </c>
      <c r="B1248" s="60" t="str">
        <f>'متره ابنیه'!T5229</f>
        <v>سنگ بادبر.</v>
      </c>
      <c r="C1248" s="60" t="str">
        <f>'متره ابنیه'!U5229</f>
        <v>مترمکعب</v>
      </c>
      <c r="D1248" s="60">
        <f>'متره ابنیه'!V5229</f>
        <v>292000</v>
      </c>
      <c r="E1248" s="94" t="e">
        <f>VLOOKUP(A1248,'متره ابنیه'!A:K,9,FALSE)</f>
        <v>#N/A</v>
      </c>
      <c r="F1248" s="97">
        <f t="shared" si="50"/>
        <v>0</v>
      </c>
      <c r="G1248" s="113"/>
    </row>
    <row r="1249" spans="1:7" ht="24" thickBot="1">
      <c r="A1249" s="60">
        <f>'متره ابنیه'!P5230</f>
        <v>410306</v>
      </c>
      <c r="B1249" s="60" t="str">
        <f>'متره ابنیه'!T5230</f>
        <v>انواع سنگ دوتيشه ريشه دار.</v>
      </c>
      <c r="C1249" s="60" t="str">
        <f>'متره ابنیه'!U5230</f>
        <v>مترمربع</v>
      </c>
      <c r="D1249" s="60">
        <f>'متره ابنیه'!V5230</f>
        <v>165500</v>
      </c>
      <c r="E1249" s="94" t="e">
        <f>VLOOKUP(A1249,'متره ابنیه'!A:K,9,FALSE)</f>
        <v>#N/A</v>
      </c>
      <c r="F1249" s="97">
        <f t="shared" si="50"/>
        <v>0</v>
      </c>
      <c r="G1249" s="113"/>
    </row>
    <row r="1250" spans="1:7" ht="32.25" thickBot="1">
      <c r="A1250" s="60">
        <f>'متره ابنیه'!P5231</f>
        <v>410401</v>
      </c>
      <c r="B1250" s="60" t="str">
        <f>'متره ابنیه'!T5231</f>
        <v>انواع سنگ پلاك تراورتن سفيد به ‌ضخامت 2 سانتي‌متر.</v>
      </c>
      <c r="C1250" s="60" t="str">
        <f>'متره ابنیه'!U5231</f>
        <v>مترمربع</v>
      </c>
      <c r="D1250" s="60">
        <f>'متره ابنیه'!V5231</f>
        <v>859500</v>
      </c>
      <c r="E1250" s="94" t="e">
        <f>VLOOKUP(A1250,'متره ابنیه'!A:K,9,FALSE)</f>
        <v>#N/A</v>
      </c>
      <c r="F1250" s="97">
        <f t="shared" si="50"/>
        <v>0</v>
      </c>
      <c r="G1250" s="113"/>
    </row>
    <row r="1251" spans="1:7" ht="32.25" thickBot="1">
      <c r="A1251" s="60">
        <f>'متره ابنیه'!P5232</f>
        <v>410402</v>
      </c>
      <c r="B1251" s="60" t="str">
        <f>'متره ابنیه'!T5232</f>
        <v>انواع سنگ پلاك تراورتن رنگي به ‌ضخامت 2 سانتي‌متر.</v>
      </c>
      <c r="C1251" s="60" t="str">
        <f>'متره ابنیه'!U5232</f>
        <v>مترمربع</v>
      </c>
      <c r="D1251" s="60">
        <f>'متره ابنیه'!V5232</f>
        <v>566000</v>
      </c>
      <c r="E1251" s="94" t="e">
        <f>VLOOKUP(A1251,'متره ابنیه'!A:K,9,FALSE)</f>
        <v>#N/A</v>
      </c>
      <c r="F1251" s="97">
        <f t="shared" si="50"/>
        <v>0</v>
      </c>
      <c r="G1251" s="113"/>
    </row>
    <row r="1252" spans="1:7" ht="24" thickBot="1">
      <c r="A1252" s="60">
        <f>'متره ابنیه'!P5233</f>
        <v>410403</v>
      </c>
      <c r="B1252" s="60" t="str">
        <f>'متره ابنیه'!T5233</f>
        <v>انواع سنگ پلاك لاشتر به‌ضخامت 2 سانتي‌متر.</v>
      </c>
      <c r="C1252" s="60" t="str">
        <f>'متره ابنیه'!U5233</f>
        <v>مترمربع</v>
      </c>
      <c r="D1252" s="60">
        <f>'متره ابنیه'!V5233</f>
        <v>259500</v>
      </c>
      <c r="E1252" s="94" t="e">
        <f>VLOOKUP(A1252,'متره ابنیه'!A:K,9,FALSE)</f>
        <v>#N/A</v>
      </c>
      <c r="F1252" s="97">
        <f t="shared" si="50"/>
        <v>0</v>
      </c>
      <c r="G1252" s="113"/>
    </row>
    <row r="1253" spans="1:7" ht="24" thickBot="1">
      <c r="A1253" s="60">
        <f>'متره ابنیه'!P5234</f>
        <v>410404</v>
      </c>
      <c r="B1253" s="60" t="str">
        <f>'متره ابنیه'!T5234</f>
        <v>انواع سنگ پلاك سياه به‌ضخامت 2 سانتي‌متر.</v>
      </c>
      <c r="C1253" s="60" t="str">
        <f>'متره ابنیه'!U5234</f>
        <v>مترمربع</v>
      </c>
      <c r="D1253" s="60">
        <f>'متره ابنیه'!V5234</f>
        <v>509500</v>
      </c>
      <c r="E1253" s="94" t="e">
        <f>VLOOKUP(A1253,'متره ابنیه'!A:K,9,FALSE)</f>
        <v>#N/A</v>
      </c>
      <c r="F1253" s="97">
        <f t="shared" si="50"/>
        <v>0</v>
      </c>
      <c r="G1253" s="113"/>
    </row>
    <row r="1254" spans="1:7" ht="32.25" thickBot="1">
      <c r="A1254" s="60">
        <f>'متره ابنیه'!P5235</f>
        <v>410405</v>
      </c>
      <c r="B1254" s="60" t="str">
        <f>'متره ابنیه'!T5235</f>
        <v>انواع سنگ پلاك مرمريت به‌ضخامت 2 سانتي‌متر.</v>
      </c>
      <c r="C1254" s="60" t="str">
        <f>'متره ابنیه'!U5235</f>
        <v>مترمربع</v>
      </c>
      <c r="D1254" s="60">
        <f>'متره ابنیه'!V5235</f>
        <v>349500</v>
      </c>
      <c r="E1254" s="94" t="e">
        <f>VLOOKUP(A1254,'متره ابنیه'!A:K,9,FALSE)</f>
        <v>#N/A</v>
      </c>
      <c r="F1254" s="97">
        <f t="shared" si="50"/>
        <v>0</v>
      </c>
      <c r="G1254" s="113"/>
    </row>
    <row r="1255" spans="1:7" ht="24" thickBot="1">
      <c r="A1255" s="60">
        <f>'متره ابنیه'!P5236</f>
        <v>410406</v>
      </c>
      <c r="B1255" s="60" t="str">
        <f>'متره ابنیه'!T5236</f>
        <v>انواع سنگ پلاك چيني به‌ضخامت 2 سانتي‌متر.</v>
      </c>
      <c r="C1255" s="60" t="str">
        <f>'متره ابنیه'!U5236</f>
        <v>مترمربع</v>
      </c>
      <c r="D1255" s="60">
        <f>'متره ابنیه'!V5236</f>
        <v>442500</v>
      </c>
      <c r="E1255" s="94" t="e">
        <f>VLOOKUP(A1255,'متره ابنیه'!A:K,9,FALSE)</f>
        <v>#N/A</v>
      </c>
      <c r="F1255" s="97">
        <f t="shared" si="50"/>
        <v>0</v>
      </c>
      <c r="G1255" s="113"/>
    </row>
    <row r="1256" spans="1:7" ht="32.25" thickBot="1">
      <c r="A1256" s="60">
        <f>'متره ابنیه'!P5237</f>
        <v>410407</v>
      </c>
      <c r="B1256" s="60" t="str">
        <f>'متره ابنیه'!T5237</f>
        <v>انواع سنگ لاشه تراورتن به‌ضخامت 2 سانتي‌متر.</v>
      </c>
      <c r="C1256" s="60" t="str">
        <f>'متره ابنیه'!U5237</f>
        <v>تن</v>
      </c>
      <c r="D1256" s="60">
        <f>'متره ابنیه'!V5237</f>
        <v>900000</v>
      </c>
      <c r="E1256" s="94" t="e">
        <f>VLOOKUP(A1256,'متره ابنیه'!A:K,9,FALSE)</f>
        <v>#N/A</v>
      </c>
      <c r="F1256" s="97">
        <f t="shared" si="50"/>
        <v>0</v>
      </c>
      <c r="G1256" s="113"/>
    </row>
    <row r="1257" spans="1:7" ht="24" thickBot="1">
      <c r="A1257" s="60">
        <f>'متره ابنیه'!P5238</f>
        <v>410408</v>
      </c>
      <c r="B1257" s="60" t="str">
        <f>'متره ابنیه'!T5238</f>
        <v>انواع سنگ قرنيز به‌ضخامت 2 سانتي‌متر.</v>
      </c>
      <c r="C1257" s="60" t="str">
        <f>'متره ابنیه'!U5238</f>
        <v>مترطول</v>
      </c>
      <c r="D1257" s="60">
        <f>'متره ابنیه'!V5238</f>
        <v>85000</v>
      </c>
      <c r="E1257" s="94" t="e">
        <f>VLOOKUP(A1257,'متره ابنیه'!A:K,9,FALSE)</f>
        <v>#N/A</v>
      </c>
      <c r="F1257" s="97">
        <f t="shared" si="50"/>
        <v>0</v>
      </c>
      <c r="G1257" s="113"/>
    </row>
    <row r="1258" spans="1:7" ht="24" thickBot="1">
      <c r="A1258" s="60">
        <f>'متره ابنیه'!P5239</f>
        <v>410501</v>
      </c>
      <c r="B1258" s="60" t="str">
        <f>'متره ابنیه'!T5239</f>
        <v>سيمان پرتلند پاكتي.</v>
      </c>
      <c r="C1258" s="60" t="str">
        <f>'متره ابنیه'!U5239</f>
        <v>تن</v>
      </c>
      <c r="D1258" s="60">
        <f>'متره ابنیه'!V5239</f>
        <v>1085000</v>
      </c>
      <c r="E1258" s="94" t="e">
        <f>VLOOKUP(A1258,'متره ابنیه'!A:K,9,FALSE)</f>
        <v>#N/A</v>
      </c>
      <c r="F1258" s="97">
        <f t="shared" si="50"/>
        <v>0</v>
      </c>
      <c r="G1258" s="113"/>
    </row>
    <row r="1259" spans="1:7" ht="24" thickBot="1">
      <c r="A1259" s="60">
        <f>'متره ابنیه'!P5240</f>
        <v>410502</v>
      </c>
      <c r="B1259" s="60" t="str">
        <f>'متره ابنیه'!T5240</f>
        <v>سيمان پرتلند فله.</v>
      </c>
      <c r="C1259" s="60" t="str">
        <f>'متره ابنیه'!U5240</f>
        <v>تن</v>
      </c>
      <c r="D1259" s="60">
        <f>'متره ابنیه'!V5240</f>
        <v>940500</v>
      </c>
      <c r="E1259" s="94" t="e">
        <f>VLOOKUP(A1259,'متره ابنیه'!A:K,9,FALSE)</f>
        <v>#N/A</v>
      </c>
      <c r="F1259" s="97">
        <f t="shared" si="50"/>
        <v>0</v>
      </c>
      <c r="G1259" s="113"/>
    </row>
    <row r="1260" spans="1:7" ht="24" thickBot="1">
      <c r="A1260" s="60">
        <f>'متره ابنیه'!P5241</f>
        <v>410508</v>
      </c>
      <c r="B1260" s="60" t="str">
        <f>'متره ابنیه'!T5241</f>
        <v>سيمان سفيد پاكتي.</v>
      </c>
      <c r="C1260" s="60" t="str">
        <f>'متره ابنیه'!U5241</f>
        <v>تن</v>
      </c>
      <c r="D1260" s="60">
        <f>'متره ابنیه'!V5241</f>
        <v>2054000</v>
      </c>
      <c r="E1260" s="94" t="e">
        <f>VLOOKUP(A1260,'متره ابنیه'!A:K,9,FALSE)</f>
        <v>#N/A</v>
      </c>
      <c r="F1260" s="97">
        <f t="shared" si="50"/>
        <v>0</v>
      </c>
      <c r="G1260" s="113"/>
    </row>
    <row r="1261" spans="1:7" ht="24" thickBot="1">
      <c r="A1261" s="60">
        <f>'متره ابنیه'!P5242</f>
        <v>410601</v>
      </c>
      <c r="B1261" s="60" t="str">
        <f>'متره ابنیه'!T5242</f>
        <v>گچ پاكتي.</v>
      </c>
      <c r="C1261" s="60" t="str">
        <f>'متره ابنیه'!U5242</f>
        <v>تن</v>
      </c>
      <c r="D1261" s="60">
        <f>'متره ابنیه'!V5242</f>
        <v>654500</v>
      </c>
      <c r="E1261" s="94" t="e">
        <f>VLOOKUP(A1261,'متره ابنیه'!A:K,9,FALSE)</f>
        <v>#N/A</v>
      </c>
      <c r="F1261" s="97">
        <f t="shared" si="50"/>
        <v>0</v>
      </c>
      <c r="G1261" s="113"/>
    </row>
    <row r="1262" spans="1:7" ht="24" thickBot="1">
      <c r="A1262" s="60">
        <f>'متره ابنیه'!P5243</f>
        <v>410602</v>
      </c>
      <c r="B1262" s="60" t="str">
        <f>'متره ابنیه'!T5243</f>
        <v>گچ فله.</v>
      </c>
      <c r="C1262" s="60" t="str">
        <f>'متره ابنیه'!U5243</f>
        <v>تن</v>
      </c>
      <c r="D1262" s="60">
        <f>'متره ابنیه'!V5243</f>
        <v>480500</v>
      </c>
      <c r="E1262" s="94" t="e">
        <f>VLOOKUP(A1262,'متره ابنیه'!A:K,9,FALSE)</f>
        <v>#N/A</v>
      </c>
      <c r="F1262" s="97">
        <f t="shared" si="50"/>
        <v>0</v>
      </c>
      <c r="G1262" s="113"/>
    </row>
    <row r="1263" spans="1:7" ht="24" thickBot="1">
      <c r="A1263" s="60">
        <f>'متره ابنیه'!P5244</f>
        <v>410603</v>
      </c>
      <c r="B1263" s="60" t="str">
        <f>'متره ابنیه'!T5244</f>
        <v>كلوخه آهك زنده.</v>
      </c>
      <c r="C1263" s="60" t="str">
        <f>'متره ابنیه'!U5244</f>
        <v>تن</v>
      </c>
      <c r="D1263" s="60">
        <f>'متره ابنیه'!V5244</f>
        <v>495500</v>
      </c>
      <c r="E1263" s="94" t="e">
        <f>VLOOKUP(A1263,'متره ابنیه'!A:K,9,FALSE)</f>
        <v>#N/A</v>
      </c>
      <c r="F1263" s="97">
        <f t="shared" si="50"/>
        <v>0</v>
      </c>
      <c r="G1263" s="113"/>
    </row>
    <row r="1264" spans="1:7" ht="24" thickBot="1">
      <c r="A1264" s="60">
        <f>'متره ابنیه'!P5245</f>
        <v>410701</v>
      </c>
      <c r="B1264" s="60" t="str">
        <f>'متره ابنیه'!T5245</f>
        <v>آجر فشاري.</v>
      </c>
      <c r="C1264" s="60" t="str">
        <f>'متره ابنیه'!U5245</f>
        <v>قالب</v>
      </c>
      <c r="D1264" s="60">
        <f>'متره ابنیه'!V5245</f>
        <v>1200</v>
      </c>
      <c r="E1264" s="94" t="e">
        <f>VLOOKUP(A1264,'متره ابنیه'!A:K,9,FALSE)</f>
        <v>#N/A</v>
      </c>
      <c r="F1264" s="97">
        <f t="shared" si="50"/>
        <v>0</v>
      </c>
      <c r="G1264" s="113"/>
    </row>
    <row r="1265" spans="1:7" ht="24" thickBot="1">
      <c r="A1265" s="60">
        <f>'متره ابنیه'!P5246</f>
        <v>410702</v>
      </c>
      <c r="B1265" s="60" t="str">
        <f>'متره ابنیه'!T5246</f>
        <v>انواع آجر ماشيني سوراخدار.</v>
      </c>
      <c r="C1265" s="60" t="str">
        <f>'متره ابنیه'!U5246</f>
        <v>قالب</v>
      </c>
      <c r="D1265" s="60">
        <f>'متره ابنیه'!V5246</f>
        <v>1130</v>
      </c>
      <c r="E1265" s="94" t="e">
        <f>VLOOKUP(A1265,'متره ابنیه'!A:K,9,FALSE)</f>
        <v>#N/A</v>
      </c>
      <c r="F1265" s="97">
        <f t="shared" si="50"/>
        <v>0</v>
      </c>
      <c r="G1265" s="113"/>
    </row>
    <row r="1266" spans="1:7" ht="24" thickBot="1">
      <c r="A1266" s="60">
        <f>'متره ابنیه'!P5247</f>
        <v>410703</v>
      </c>
      <c r="B1266" s="60" t="str">
        <f>'متره ابنیه'!T5247</f>
        <v>انواع آجر قزاقي.</v>
      </c>
      <c r="C1266" s="60" t="str">
        <f>'متره ابنیه'!U5247</f>
        <v>قالب</v>
      </c>
      <c r="D1266" s="60">
        <f>'متره ابنیه'!V5247</f>
        <v>2720</v>
      </c>
      <c r="E1266" s="94" t="e">
        <f>VLOOKUP(A1266,'متره ابنیه'!A:K,9,FALSE)</f>
        <v>#N/A</v>
      </c>
      <c r="F1266" s="97">
        <f t="shared" si="50"/>
        <v>0</v>
      </c>
      <c r="G1266" s="113"/>
    </row>
    <row r="1267" spans="1:7" ht="24" thickBot="1">
      <c r="A1267" s="60">
        <f>'متره ابنیه'!P5248</f>
        <v>410801</v>
      </c>
      <c r="B1267" s="60" t="str">
        <f>'متره ابنیه'!T5248</f>
        <v>انواع بلوك سفال (آجر تيغه).</v>
      </c>
      <c r="C1267" s="60" t="str">
        <f>'متره ابنیه'!U5248</f>
        <v>قالب</v>
      </c>
      <c r="D1267" s="60">
        <f>'متره ابنیه'!V5248</f>
        <v>2530</v>
      </c>
      <c r="E1267" s="94" t="e">
        <f>VLOOKUP(A1267,'متره ابنیه'!A:K,9,FALSE)</f>
        <v>#N/A</v>
      </c>
      <c r="F1267" s="97">
        <f t="shared" si="50"/>
        <v>0</v>
      </c>
      <c r="G1267" s="113"/>
    </row>
    <row r="1268" spans="1:7" ht="24" thickBot="1">
      <c r="A1268" s="60">
        <f>'متره ابنیه'!P5249</f>
        <v>410802</v>
      </c>
      <c r="B1268" s="60" t="str">
        <f>'متره ابنیه'!T5249</f>
        <v>انواع بلوك سفال (سقفي).</v>
      </c>
      <c r="C1268" s="60" t="str">
        <f>'متره ابنیه'!U5249</f>
        <v>قالب</v>
      </c>
      <c r="D1268" s="60">
        <f>'متره ابنیه'!V5249</f>
        <v>11600</v>
      </c>
      <c r="E1268" s="94" t="e">
        <f>VLOOKUP(A1268,'متره ابنیه'!A:K,9,FALSE)</f>
        <v>#N/A</v>
      </c>
      <c r="F1268" s="97">
        <f t="shared" si="50"/>
        <v>0</v>
      </c>
      <c r="G1268" s="113"/>
    </row>
    <row r="1269" spans="1:7" ht="24" thickBot="1">
      <c r="A1269" s="60">
        <f>'متره ابنیه'!P5250</f>
        <v>410803</v>
      </c>
      <c r="B1269" s="60" t="str">
        <f>'متره ابنیه'!T5250</f>
        <v>انواع بلوك سيماني ديواري.</v>
      </c>
      <c r="C1269" s="60" t="str">
        <f>'متره ابنیه'!U5250</f>
        <v>قالب</v>
      </c>
      <c r="D1269" s="60">
        <f>'متره ابنیه'!V5250</f>
        <v>9480</v>
      </c>
      <c r="E1269" s="94" t="e">
        <f>VLOOKUP(A1269,'متره ابنیه'!A:K,9,FALSE)</f>
        <v>#N/A</v>
      </c>
      <c r="F1269" s="97">
        <f t="shared" si="50"/>
        <v>0</v>
      </c>
      <c r="G1269" s="113"/>
    </row>
    <row r="1270" spans="1:7" ht="24" thickBot="1">
      <c r="A1270" s="60">
        <f>'متره ابنیه'!P5251</f>
        <v>410804</v>
      </c>
      <c r="B1270" s="60" t="str">
        <f>'متره ابنیه'!T5251</f>
        <v>انواع بلوك سيماني سقفي.</v>
      </c>
      <c r="C1270" s="60" t="str">
        <f>'متره ابنیه'!U5251</f>
        <v>قالب</v>
      </c>
      <c r="D1270" s="60">
        <f>'متره ابنیه'!V5251</f>
        <v>8370</v>
      </c>
      <c r="E1270" s="94" t="e">
        <f>VLOOKUP(A1270,'متره ابنیه'!A:K,9,FALSE)</f>
        <v>#N/A</v>
      </c>
      <c r="F1270" s="97">
        <f t="shared" si="50"/>
        <v>0</v>
      </c>
      <c r="G1270" s="113"/>
    </row>
    <row r="1271" spans="1:7" ht="24" thickBot="1">
      <c r="A1271" s="60">
        <f>'متره ابنیه'!P5252</f>
        <v>410901</v>
      </c>
      <c r="B1271" s="60" t="str">
        <f>'متره ابنیه'!T5252</f>
        <v>انواع تيرآهن.</v>
      </c>
      <c r="C1271" s="60" t="str">
        <f>'متره ابنیه'!U5252</f>
        <v>کيلوگرم</v>
      </c>
      <c r="D1271" s="60">
        <f>'متره ابنیه'!V5252</f>
        <v>16500</v>
      </c>
      <c r="E1271" s="94" t="e">
        <f>VLOOKUP(A1271,'متره ابنیه'!A:K,9,FALSE)</f>
        <v>#N/A</v>
      </c>
      <c r="F1271" s="97">
        <f t="shared" si="50"/>
        <v>0</v>
      </c>
      <c r="G1271" s="113"/>
    </row>
    <row r="1272" spans="1:7" ht="24" thickBot="1">
      <c r="A1272" s="60">
        <f>'متره ابنیه'!P5253</f>
        <v>410902</v>
      </c>
      <c r="B1272" s="60" t="str">
        <f>'متره ابنیه'!T5253</f>
        <v>انواع تيرآهن بال پهن.</v>
      </c>
      <c r="C1272" s="60" t="str">
        <f>'متره ابنیه'!U5253</f>
        <v>کيلوگرم</v>
      </c>
      <c r="D1272" s="60">
        <f>'متره ابنیه'!V5253</f>
        <v>23500</v>
      </c>
      <c r="E1272" s="94" t="e">
        <f>VLOOKUP(A1272,'متره ابنیه'!A:K,9,FALSE)</f>
        <v>#N/A</v>
      </c>
      <c r="F1272" s="97">
        <f t="shared" si="50"/>
        <v>0</v>
      </c>
      <c r="G1272" s="113"/>
    </row>
    <row r="1273" spans="1:7" ht="24" thickBot="1">
      <c r="A1273" s="60">
        <f>'متره ابنیه'!P5254</f>
        <v>410903</v>
      </c>
      <c r="B1273" s="60" t="str">
        <f>'متره ابنیه'!T5254</f>
        <v>انواع ناوداني.</v>
      </c>
      <c r="C1273" s="60" t="str">
        <f>'متره ابنیه'!U5254</f>
        <v>کيلوگرم</v>
      </c>
      <c r="D1273" s="60">
        <f>'متره ابنیه'!V5254</f>
        <v>15300</v>
      </c>
      <c r="E1273" s="94" t="e">
        <f>VLOOKUP(A1273,'متره ابنیه'!A:K,9,FALSE)</f>
        <v>#N/A</v>
      </c>
      <c r="F1273" s="97">
        <f t="shared" si="50"/>
        <v>0</v>
      </c>
      <c r="G1273" s="113"/>
    </row>
    <row r="1274" spans="1:7" ht="24" thickBot="1">
      <c r="A1274" s="60">
        <f>'متره ابنیه'!P5255</f>
        <v>410904</v>
      </c>
      <c r="B1274" s="60" t="str">
        <f>'متره ابنیه'!T5255</f>
        <v>انواع نبشي.</v>
      </c>
      <c r="C1274" s="60" t="str">
        <f>'متره ابنیه'!U5255</f>
        <v>کيلوگرم</v>
      </c>
      <c r="D1274" s="60">
        <f>'متره ابنیه'!V5255</f>
        <v>12900</v>
      </c>
      <c r="E1274" s="94" t="e">
        <f>VLOOKUP(A1274,'متره ابنیه'!A:K,9,FALSE)</f>
        <v>#N/A</v>
      </c>
      <c r="F1274" s="97">
        <f t="shared" si="50"/>
        <v>0</v>
      </c>
      <c r="G1274" s="113"/>
    </row>
    <row r="1275" spans="1:7" ht="24" thickBot="1">
      <c r="A1275" s="60">
        <f>'متره ابنیه'!P5256</f>
        <v>410905</v>
      </c>
      <c r="B1275" s="60" t="str">
        <f>'متره ابنیه'!T5256</f>
        <v>انواع سپري.</v>
      </c>
      <c r="C1275" s="60" t="str">
        <f>'متره ابنیه'!U5256</f>
        <v>کيلوگرم</v>
      </c>
      <c r="D1275" s="60">
        <f>'متره ابنیه'!V5256</f>
        <v>15300</v>
      </c>
      <c r="E1275" s="94" t="e">
        <f>VLOOKUP(A1275,'متره ابنیه'!A:K,9,FALSE)</f>
        <v>#N/A</v>
      </c>
      <c r="F1275" s="97">
        <f t="shared" si="50"/>
        <v>0</v>
      </c>
      <c r="G1275" s="113"/>
    </row>
    <row r="1276" spans="1:7" ht="24" thickBot="1">
      <c r="A1276" s="60">
        <f>'متره ابنیه'!P5257</f>
        <v>410906</v>
      </c>
      <c r="B1276" s="60" t="str">
        <f>'متره ابنیه'!T5257</f>
        <v>انواع قوطي.</v>
      </c>
      <c r="C1276" s="60" t="str">
        <f>'متره ابنیه'!U5257</f>
        <v>کيلوگرم</v>
      </c>
      <c r="D1276" s="60">
        <f>'متره ابنیه'!V5257</f>
        <v>13500</v>
      </c>
      <c r="E1276" s="94" t="e">
        <f>VLOOKUP(A1276,'متره ابنیه'!A:K,9,FALSE)</f>
        <v>#N/A</v>
      </c>
      <c r="F1276" s="97">
        <f t="shared" si="50"/>
        <v>0</v>
      </c>
      <c r="G1276" s="113"/>
    </row>
    <row r="1277" spans="1:7" ht="24" thickBot="1">
      <c r="A1277" s="60">
        <f>'متره ابنیه'!P5258</f>
        <v>410907</v>
      </c>
      <c r="B1277" s="60" t="str">
        <f>'متره ابنیه'!T5258</f>
        <v>انواع تسمه.</v>
      </c>
      <c r="C1277" s="60" t="str">
        <f>'متره ابنیه'!U5258</f>
        <v>کيلوگرم</v>
      </c>
      <c r="D1277" s="60">
        <f>'متره ابنیه'!V5258</f>
        <v>13900</v>
      </c>
      <c r="E1277" s="94" t="e">
        <f>VLOOKUP(A1277,'متره ابنیه'!A:K,9,FALSE)</f>
        <v>#N/A</v>
      </c>
      <c r="F1277" s="97">
        <f t="shared" si="50"/>
        <v>0</v>
      </c>
      <c r="G1277" s="113"/>
    </row>
    <row r="1278" spans="1:7" ht="24" thickBot="1">
      <c r="A1278" s="60">
        <f>'متره ابنیه'!P5259</f>
        <v>410908</v>
      </c>
      <c r="B1278" s="60" t="str">
        <f>'متره ابنیه'!T5259</f>
        <v>انواع ورق سياه.</v>
      </c>
      <c r="C1278" s="60" t="str">
        <f>'متره ابنیه'!U5259</f>
        <v>کيلوگرم</v>
      </c>
      <c r="D1278" s="60">
        <f>'متره ابنیه'!V5259</f>
        <v>13900</v>
      </c>
      <c r="E1278" s="94" t="e">
        <f>VLOOKUP(A1278,'متره ابنیه'!A:K,9,FALSE)</f>
        <v>#N/A</v>
      </c>
      <c r="F1278" s="97">
        <f t="shared" si="50"/>
        <v>0</v>
      </c>
      <c r="G1278" s="113"/>
    </row>
    <row r="1279" spans="1:7" ht="24" thickBot="1">
      <c r="A1279" s="60">
        <f>'متره ابنیه'!P5260</f>
        <v>411001</v>
      </c>
      <c r="B1279" s="60" t="str">
        <f>'متره ابنیه'!T5260</f>
        <v>انواع ميل گرد ساده.</v>
      </c>
      <c r="C1279" s="60" t="str">
        <f>'متره ابنیه'!U5260</f>
        <v>کيلوگرم</v>
      </c>
      <c r="D1279" s="60">
        <f>'متره ابنیه'!V5260</f>
        <v>14800</v>
      </c>
      <c r="E1279" s="94" t="e">
        <f>VLOOKUP(A1279,'متره ابنیه'!A:K,9,FALSE)</f>
        <v>#N/A</v>
      </c>
      <c r="F1279" s="97">
        <f t="shared" si="50"/>
        <v>0</v>
      </c>
      <c r="G1279" s="113"/>
    </row>
    <row r="1280" spans="1:7" ht="24" thickBot="1">
      <c r="A1280" s="60">
        <f>'متره ابنیه'!P5261</f>
        <v>411002</v>
      </c>
      <c r="B1280" s="60" t="str">
        <f>'متره ابنیه'!T5261</f>
        <v>انواع ميل گردآجدار.</v>
      </c>
      <c r="C1280" s="60" t="str">
        <f>'متره ابنیه'!U5261</f>
        <v>کيلوگرم</v>
      </c>
      <c r="D1280" s="60">
        <f>'متره ابنیه'!V5261</f>
        <v>11500</v>
      </c>
      <c r="E1280" s="94" t="e">
        <f>VLOOKUP(A1280,'متره ابنیه'!A:K,9,FALSE)</f>
        <v>#N/A</v>
      </c>
      <c r="F1280" s="97">
        <f t="shared" si="50"/>
        <v>0</v>
      </c>
      <c r="G1280" s="113"/>
    </row>
    <row r="1281" spans="1:7" ht="24" thickBot="1">
      <c r="A1281" s="60">
        <f>'متره ابنیه'!P5262</f>
        <v>411003</v>
      </c>
      <c r="B1281" s="60" t="str">
        <f>'متره ابنیه'!T5262</f>
        <v>انواع شبكه جوشي فولادي.</v>
      </c>
      <c r="C1281" s="60" t="str">
        <f>'متره ابنیه'!U5262</f>
        <v>کيلوگرم</v>
      </c>
      <c r="D1281" s="60">
        <f>'متره ابنیه'!V5262</f>
        <v>19300</v>
      </c>
      <c r="E1281" s="94" t="e">
        <f>VLOOKUP(A1281,'متره ابنیه'!A:K,9,FALSE)</f>
        <v>#N/A</v>
      </c>
      <c r="F1281" s="97">
        <f t="shared" si="50"/>
        <v>0</v>
      </c>
      <c r="G1281" s="113"/>
    </row>
    <row r="1282" spans="1:7" ht="24" thickBot="1">
      <c r="A1282" s="60">
        <f>'متره ابنیه'!P5263</f>
        <v>411004</v>
      </c>
      <c r="B1282" s="60" t="str">
        <f>'متره ابنیه'!T5263</f>
        <v>انواع كابل فولادي (براي پيش تنيدگي).</v>
      </c>
      <c r="C1282" s="60" t="str">
        <f>'متره ابنیه'!U5263</f>
        <v>کيلوگرم</v>
      </c>
      <c r="D1282" s="60">
        <f>'متره ابنیه'!V5263</f>
        <v>36800</v>
      </c>
      <c r="E1282" s="94" t="e">
        <f>VLOOKUP(A1282,'متره ابنیه'!A:K,9,FALSE)</f>
        <v>#N/A</v>
      </c>
      <c r="F1282" s="97">
        <f t="shared" si="50"/>
        <v>0</v>
      </c>
      <c r="G1282" s="113"/>
    </row>
    <row r="1283" spans="1:7" ht="32.25" thickBot="1">
      <c r="A1283" s="60">
        <f>'متره ابنیه'!P5264</f>
        <v>411101</v>
      </c>
      <c r="B1283" s="60" t="str">
        <f>'متره ابنیه'!T5264</f>
        <v>انواع پروفيل‌هاي توخالي، پروفيل Z و پروفيل چهارچوب.</v>
      </c>
      <c r="C1283" s="60" t="str">
        <f>'متره ابنیه'!U5264</f>
        <v>کيلوگرم</v>
      </c>
      <c r="D1283" s="60">
        <f>'متره ابنیه'!V5264</f>
        <v>16900</v>
      </c>
      <c r="E1283" s="94" t="e">
        <f>VLOOKUP(A1283,'متره ابنیه'!A:K,9,FALSE)</f>
        <v>#N/A</v>
      </c>
      <c r="F1283" s="97">
        <f t="shared" si="50"/>
        <v>0</v>
      </c>
      <c r="G1283" s="113"/>
    </row>
    <row r="1284" spans="1:7" ht="24" thickBot="1">
      <c r="A1284" s="60">
        <f>'متره ابنیه'!P5265</f>
        <v>411202</v>
      </c>
      <c r="B1284" s="60" t="str">
        <f>'متره ابنیه'!T5265</f>
        <v>انواع ورق‌هاي گالوانيزه.</v>
      </c>
      <c r="C1284" s="60" t="str">
        <f>'متره ابنیه'!U5265</f>
        <v>کيلوگرم</v>
      </c>
      <c r="D1284" s="60">
        <f>'متره ابنیه'!V5265</f>
        <v>22800</v>
      </c>
      <c r="E1284" s="94" t="e">
        <f>VLOOKUP(A1284,'متره ابنیه'!A:K,9,FALSE)</f>
        <v>#N/A</v>
      </c>
      <c r="F1284" s="97">
        <f t="shared" si="50"/>
        <v>0</v>
      </c>
      <c r="G1284" s="113"/>
    </row>
    <row r="1285" spans="1:7" ht="24" thickBot="1">
      <c r="A1285" s="60">
        <f>'متره ابنیه'!P5266</f>
        <v>411303</v>
      </c>
      <c r="B1285" s="60" t="str">
        <f>'متره ابنیه'!T5266</f>
        <v>انواع توري سيمي.</v>
      </c>
      <c r="C1285" s="60" t="str">
        <f>'متره ابنیه'!U5266</f>
        <v>کيلوگرم</v>
      </c>
      <c r="D1285" s="60">
        <f>'متره ابنیه'!V5266</f>
        <v>25100</v>
      </c>
      <c r="E1285" s="94" t="e">
        <f>VLOOKUP(A1285,'متره ابنیه'!A:K,9,FALSE)</f>
        <v>#N/A</v>
      </c>
      <c r="F1285" s="97">
        <f t="shared" si="50"/>
        <v>0</v>
      </c>
      <c r="G1285" s="113"/>
    </row>
    <row r="1286" spans="1:7" ht="24" thickBot="1">
      <c r="A1286" s="60">
        <f>'متره ابنیه'!P5267</f>
        <v>411304</v>
      </c>
      <c r="B1286" s="60" t="str">
        <f>'متره ابنیه'!T5267</f>
        <v>انواع رابيتس.</v>
      </c>
      <c r="C1286" s="60" t="str">
        <f>'متره ابنیه'!U5267</f>
        <v>مترمربع</v>
      </c>
      <c r="D1286" s="60">
        <f>'متره ابنیه'!V5267</f>
        <v>24200</v>
      </c>
      <c r="E1286" s="94" t="e">
        <f>VLOOKUP(A1286,'متره ابنیه'!A:K,9,FALSE)</f>
        <v>#N/A</v>
      </c>
      <c r="F1286" s="97">
        <f t="shared" si="50"/>
        <v>0</v>
      </c>
      <c r="G1286" s="113"/>
    </row>
    <row r="1287" spans="1:7" ht="24" thickBot="1">
      <c r="A1287" s="60">
        <f>'متره ابنیه'!P5268</f>
        <v>411405</v>
      </c>
      <c r="B1287" s="60" t="str">
        <f>'متره ابنیه'!T5268</f>
        <v>انواع پروفيل آلومينيومي.</v>
      </c>
      <c r="C1287" s="60" t="str">
        <f>'متره ابنیه'!U5268</f>
        <v>کيلوگرم</v>
      </c>
      <c r="D1287" s="60">
        <f>'متره ابنیه'!V5268</f>
        <v>88600</v>
      </c>
      <c r="E1287" s="94" t="e">
        <f>VLOOKUP(A1287,'متره ابنیه'!A:K,9,FALSE)</f>
        <v>#N/A</v>
      </c>
      <c r="F1287" s="97">
        <f t="shared" si="50"/>
        <v>0</v>
      </c>
      <c r="G1287" s="113"/>
    </row>
    <row r="1288" spans="1:7" ht="24" thickBot="1">
      <c r="A1288" s="60">
        <f>'متره ابنیه'!P5269</f>
        <v>411406</v>
      </c>
      <c r="B1288" s="60" t="str">
        <f>'متره ابنیه'!T5269</f>
        <v>انواع ورق آلومينيومي.</v>
      </c>
      <c r="C1288" s="60" t="str">
        <f>'متره ابنیه'!U5269</f>
        <v>کيلوگرم</v>
      </c>
      <c r="D1288" s="60">
        <f>'متره ابنیه'!V5269</f>
        <v>87200</v>
      </c>
      <c r="E1288" s="94" t="e">
        <f>VLOOKUP(A1288,'متره ابنیه'!A:K,9,FALSE)</f>
        <v>#N/A</v>
      </c>
      <c r="F1288" s="97">
        <f t="shared" si="50"/>
        <v>0</v>
      </c>
      <c r="G1288" s="113"/>
    </row>
    <row r="1289" spans="1:7" ht="24" thickBot="1">
      <c r="A1289" s="60">
        <f>'متره ابنیه'!P5270</f>
        <v>411407</v>
      </c>
      <c r="B1289" s="60" t="str">
        <f>'متره ابنیه'!T5270</f>
        <v>انواع در و پنجره آلومينيومي.</v>
      </c>
      <c r="C1289" s="60" t="str">
        <f>'متره ابنیه'!U5270</f>
        <v>کيلوگرم</v>
      </c>
      <c r="D1289" s="60">
        <f>'متره ابنیه'!V5270</f>
        <v>110500</v>
      </c>
      <c r="E1289" s="94" t="e">
        <f>VLOOKUP(A1289,'متره ابنیه'!A:K,9,FALSE)</f>
        <v>#N/A</v>
      </c>
      <c r="F1289" s="97">
        <f t="shared" si="50"/>
        <v>0</v>
      </c>
      <c r="G1289" s="113"/>
    </row>
    <row r="1290" spans="1:7" ht="24" thickBot="1">
      <c r="A1290" s="60">
        <f>'متره ابنیه'!P5271</f>
        <v>411501</v>
      </c>
      <c r="B1290" s="60" t="str">
        <f>'متره ابنیه'!T5271</f>
        <v>انواع ورق‌هاي صاف آزبست سيمان.</v>
      </c>
      <c r="C1290" s="60" t="str">
        <f>'متره ابنیه'!U5271</f>
        <v>کيلوگرم</v>
      </c>
      <c r="D1290" s="60">
        <f>'متره ابنیه'!V5271</f>
        <v>8330</v>
      </c>
      <c r="E1290" s="94" t="e">
        <f>VLOOKUP(A1290,'متره ابنیه'!A:K,9,FALSE)</f>
        <v>#N/A</v>
      </c>
      <c r="F1290" s="97">
        <f t="shared" si="50"/>
        <v>0</v>
      </c>
      <c r="G1290" s="113"/>
    </row>
    <row r="1291" spans="1:7" ht="24" thickBot="1">
      <c r="A1291" s="60">
        <f>'متره ابنیه'!P5272</f>
        <v>411502</v>
      </c>
      <c r="B1291" s="60" t="str">
        <f>'متره ابنیه'!T5272</f>
        <v>انواع ورق‌هاي موجدارآزبست سيمان.</v>
      </c>
      <c r="C1291" s="60" t="str">
        <f>'متره ابنیه'!U5272</f>
        <v>کيلوگرم</v>
      </c>
      <c r="D1291" s="60">
        <f>'متره ابنیه'!V5272</f>
        <v>6280</v>
      </c>
      <c r="E1291" s="94" t="e">
        <f>VLOOKUP(A1291,'متره ابنیه'!A:K,9,FALSE)</f>
        <v>#N/A</v>
      </c>
      <c r="F1291" s="97">
        <f t="shared" si="50"/>
        <v>0</v>
      </c>
      <c r="G1291" s="113"/>
    </row>
    <row r="1292" spans="1:7" ht="24" thickBot="1">
      <c r="A1292" s="60">
        <f>'متره ابنیه'!P5273</f>
        <v>411601</v>
      </c>
      <c r="B1292" s="60" t="str">
        <f>'متره ابنیه'!T5273</f>
        <v>انواع موزاييك سيماني ساده.</v>
      </c>
      <c r="C1292" s="60" t="str">
        <f>'متره ابنیه'!U5273</f>
        <v>مترمربع</v>
      </c>
      <c r="D1292" s="60">
        <f>'متره ابنیه'!V5273</f>
        <v>73000</v>
      </c>
      <c r="E1292" s="94" t="e">
        <f>VLOOKUP(A1292,'متره ابنیه'!A:K,9,FALSE)</f>
        <v>#N/A</v>
      </c>
      <c r="F1292" s="97">
        <f t="shared" si="50"/>
        <v>0</v>
      </c>
      <c r="G1292" s="113"/>
    </row>
    <row r="1293" spans="1:7" ht="24" thickBot="1">
      <c r="A1293" s="60">
        <f>'متره ابنیه'!P5274</f>
        <v>411602</v>
      </c>
      <c r="B1293" s="60" t="str">
        <f>'متره ابنیه'!T5274</f>
        <v>انواع موزاييك ايراني.</v>
      </c>
      <c r="C1293" s="60" t="str">
        <f>'متره ابنیه'!U5274</f>
        <v>مترمربع</v>
      </c>
      <c r="D1293" s="60">
        <f>'متره ابنیه'!V5274</f>
        <v>96800</v>
      </c>
      <c r="E1293" s="94" t="e">
        <f>VLOOKUP(A1293,'متره ابنیه'!A:K,9,FALSE)</f>
        <v>#N/A</v>
      </c>
      <c r="F1293" s="97">
        <f t="shared" si="50"/>
        <v>0</v>
      </c>
      <c r="G1293" s="113"/>
    </row>
    <row r="1294" spans="1:7" ht="24" thickBot="1">
      <c r="A1294" s="60">
        <f>'متره ابنیه'!P5275</f>
        <v>411603</v>
      </c>
      <c r="B1294" s="60" t="str">
        <f>'متره ابنیه'!T5275</f>
        <v>انواع موزاييك فرنگي.</v>
      </c>
      <c r="C1294" s="60" t="str">
        <f>'متره ابنیه'!U5275</f>
        <v>مترمربع</v>
      </c>
      <c r="D1294" s="60">
        <f>'متره ابنیه'!V5275</f>
        <v>105000</v>
      </c>
      <c r="E1294" s="94" t="e">
        <f>VLOOKUP(A1294,'متره ابنیه'!A:K,9,FALSE)</f>
        <v>#N/A</v>
      </c>
      <c r="F1294" s="97">
        <f t="shared" si="50"/>
        <v>0</v>
      </c>
      <c r="G1294" s="113"/>
    </row>
    <row r="1295" spans="1:7" ht="24" thickBot="1">
      <c r="A1295" s="60">
        <f>'متره ابنیه'!P5276</f>
        <v>411701</v>
      </c>
      <c r="B1295" s="60" t="str">
        <f>'متره ابنیه'!T5276</f>
        <v>انواع عايق‌هاي پيش ساخته رطوبتي.</v>
      </c>
      <c r="C1295" s="60" t="str">
        <f>'متره ابنیه'!U5276</f>
        <v>مترمربع</v>
      </c>
      <c r="D1295" s="60">
        <f>'متره ابنیه'!V5276</f>
        <v>57800</v>
      </c>
      <c r="E1295" s="94" t="e">
        <f>VLOOKUP(A1295,'متره ابنیه'!A:K,9,FALSE)</f>
        <v>#N/A</v>
      </c>
      <c r="F1295" s="97">
        <f t="shared" si="50"/>
        <v>0</v>
      </c>
      <c r="G1295" s="113"/>
    </row>
    <row r="1296" spans="1:7" ht="24" thickBot="1">
      <c r="A1296" s="60">
        <f>'متره ابنیه'!P5277</f>
        <v>411801</v>
      </c>
      <c r="B1296" s="60" t="str">
        <f>'متره ابنیه'!T5277</f>
        <v>انواع كاشي ديواري.</v>
      </c>
      <c r="C1296" s="60" t="str">
        <f>'متره ابنیه'!U5277</f>
        <v>مترمربع</v>
      </c>
      <c r="D1296" s="60">
        <f>'متره ابنیه'!V5277</f>
        <v>121500</v>
      </c>
      <c r="E1296" s="94" t="e">
        <f>VLOOKUP(A1296,'متره ابنیه'!A:K,9,FALSE)</f>
        <v>#N/A</v>
      </c>
      <c r="F1296" s="97">
        <f t="shared" si="50"/>
        <v>0</v>
      </c>
      <c r="G1296" s="113"/>
    </row>
    <row r="1297" spans="1:7" ht="24" thickBot="1">
      <c r="A1297" s="60">
        <f>'متره ابنیه'!P5278</f>
        <v>411802</v>
      </c>
      <c r="B1297" s="60" t="str">
        <f>'متره ابنیه'!T5278</f>
        <v>انواع كاشي كفي (سراميك).</v>
      </c>
      <c r="C1297" s="60" t="str">
        <f>'متره ابنیه'!U5278</f>
        <v>مترمربع</v>
      </c>
      <c r="D1297" s="60">
        <f>'متره ابنیه'!V5278</f>
        <v>118000</v>
      </c>
      <c r="E1297" s="94" t="e">
        <f>VLOOKUP(A1297,'متره ابنیه'!A:K,9,FALSE)</f>
        <v>#N/A</v>
      </c>
      <c r="F1297" s="97">
        <f t="shared" si="50"/>
        <v>0</v>
      </c>
      <c r="G1297" s="113"/>
    </row>
    <row r="1298" spans="1:7" ht="24" thickBot="1">
      <c r="A1298" s="60">
        <f>'متره ابنیه'!P5279</f>
        <v>411901</v>
      </c>
      <c r="B1298" s="60" t="str">
        <f>'متره ابنیه'!T5279</f>
        <v>تراورس خارجي.</v>
      </c>
      <c r="C1298" s="60" t="str">
        <f>'متره ابنیه'!U5279</f>
        <v>مترمکعب</v>
      </c>
      <c r="D1298" s="60">
        <f>'متره ابنیه'!V5279</f>
        <v>12603000</v>
      </c>
      <c r="E1298" s="94" t="e">
        <f>VLOOKUP(A1298,'متره ابنیه'!A:K,9,FALSE)</f>
        <v>#N/A</v>
      </c>
      <c r="F1298" s="97">
        <f t="shared" si="50"/>
        <v>0</v>
      </c>
      <c r="G1298" s="113"/>
    </row>
    <row r="1299" spans="1:7" ht="24" thickBot="1">
      <c r="A1299" s="60">
        <f>'متره ابنیه'!P5280</f>
        <v>411902</v>
      </c>
      <c r="B1299" s="60" t="str">
        <f>'متره ابنیه'!T5280</f>
        <v>تخته نراد خارجي.</v>
      </c>
      <c r="C1299" s="60" t="str">
        <f>'متره ابنیه'!U5280</f>
        <v>مترمکعب</v>
      </c>
      <c r="D1299" s="60">
        <f>'متره ابنیه'!V5280</f>
        <v>12103000</v>
      </c>
      <c r="E1299" s="94" t="e">
        <f>VLOOKUP(A1299,'متره ابنیه'!A:K,9,FALSE)</f>
        <v>#N/A</v>
      </c>
      <c r="F1299" s="97">
        <f t="shared" si="50"/>
        <v>0</v>
      </c>
      <c r="G1299" s="113"/>
    </row>
    <row r="1300" spans="1:7" ht="24" thickBot="1">
      <c r="A1300" s="60">
        <f>'متره ابنیه'!P5281</f>
        <v>412001</v>
      </c>
      <c r="B1300" s="60" t="str">
        <f>'متره ابنیه'!T5281</f>
        <v>تراورس ايراني.</v>
      </c>
      <c r="C1300" s="60" t="str">
        <f>'متره ابنیه'!U5281</f>
        <v>مترمکعب</v>
      </c>
      <c r="D1300" s="60">
        <f>'متره ابنیه'!V5281</f>
        <v>8153000</v>
      </c>
      <c r="E1300" s="94" t="e">
        <f>VLOOKUP(A1300,'متره ابنیه'!A:K,9,FALSE)</f>
        <v>#N/A</v>
      </c>
      <c r="F1300" s="97">
        <f t="shared" si="50"/>
        <v>0</v>
      </c>
      <c r="G1300" s="113"/>
    </row>
    <row r="1301" spans="1:7" ht="24" thickBot="1">
      <c r="A1301" s="60">
        <f>'متره ابنیه'!P5282</f>
        <v>412002</v>
      </c>
      <c r="B1301" s="60" t="str">
        <f>'متره ابنیه'!T5282</f>
        <v>تخته و الوار ايراني.</v>
      </c>
      <c r="C1301" s="60" t="str">
        <f>'متره ابنیه'!U5282</f>
        <v>مترمکعب</v>
      </c>
      <c r="D1301" s="60">
        <f>'متره ابنیه'!V5282</f>
        <v>6753000</v>
      </c>
      <c r="E1301" s="94" t="e">
        <f>VLOOKUP(A1301,'متره ابنیه'!A:K,9,FALSE)</f>
        <v>#N/A</v>
      </c>
      <c r="F1301" s="97">
        <f t="shared" si="50"/>
        <v>0</v>
      </c>
      <c r="G1301" s="113"/>
    </row>
    <row r="1302" spans="1:7" ht="24" thickBot="1">
      <c r="A1302" s="60">
        <f>'متره ابنیه'!P5283</f>
        <v>412101</v>
      </c>
      <c r="B1302" s="60" t="str">
        <f>'متره ابنیه'!T5283</f>
        <v>انواع فيبر.</v>
      </c>
      <c r="C1302" s="60" t="str">
        <f>'متره ابنیه'!U5283</f>
        <v>مترمکعب</v>
      </c>
      <c r="D1302" s="60">
        <f>'متره ابنیه'!V5283</f>
        <v>11103000</v>
      </c>
      <c r="E1302" s="94" t="e">
        <f>VLOOKUP(A1302,'متره ابنیه'!A:K,9,FALSE)</f>
        <v>#N/A</v>
      </c>
      <c r="F1302" s="97">
        <f t="shared" si="50"/>
        <v>0</v>
      </c>
      <c r="G1302" s="113"/>
    </row>
    <row r="1303" spans="1:7" ht="24" thickBot="1">
      <c r="A1303" s="60">
        <f>'متره ابنیه'!P5284</f>
        <v>412201</v>
      </c>
      <c r="B1303" s="60" t="str">
        <f>'متره ابنیه'!T5284</f>
        <v>انواع نئوپان.</v>
      </c>
      <c r="C1303" s="60" t="str">
        <f>'متره ابنیه'!U5284</f>
        <v>مترمکعب</v>
      </c>
      <c r="D1303" s="60">
        <f>'متره ابنیه'!V5284</f>
        <v>5780000</v>
      </c>
      <c r="E1303" s="94" t="e">
        <f>VLOOKUP(A1303,'متره ابنیه'!A:K,9,FALSE)</f>
        <v>#N/A</v>
      </c>
      <c r="F1303" s="97">
        <f t="shared" si="50"/>
        <v>0</v>
      </c>
      <c r="G1303" s="113"/>
    </row>
    <row r="1304" spans="1:7" ht="24" thickBot="1">
      <c r="A1304" s="60">
        <f>'متره ابنیه'!P5285</f>
        <v>412301</v>
      </c>
      <c r="B1304" s="60" t="str">
        <f>'متره ابنیه'!T5285</f>
        <v>انواع تخته سه لايي ايراني.</v>
      </c>
      <c r="C1304" s="60" t="str">
        <f>'متره ابنیه'!U5285</f>
        <v>مترمکعب</v>
      </c>
      <c r="D1304" s="60">
        <f>'متره ابنیه'!V5285</f>
        <v>37853000</v>
      </c>
      <c r="E1304" s="94" t="e">
        <f>VLOOKUP(A1304,'متره ابنیه'!A:K,9,FALSE)</f>
        <v>#N/A</v>
      </c>
      <c r="F1304" s="97">
        <f t="shared" si="50"/>
        <v>0</v>
      </c>
      <c r="G1304" s="113"/>
    </row>
    <row r="1305" spans="1:7" ht="24" thickBot="1">
      <c r="A1305" s="60">
        <f>'متره ابنیه'!P5286</f>
        <v>412401</v>
      </c>
      <c r="B1305" s="60" t="str">
        <f>'متره ابنیه'!T5286</f>
        <v>انواع قير.</v>
      </c>
      <c r="C1305" s="60" t="str">
        <f>'متره ابنیه'!U5286</f>
        <v>کيلوگرم</v>
      </c>
      <c r="D1305" s="60">
        <f>'متره ابنیه'!V5286</f>
        <v>5230</v>
      </c>
      <c r="E1305" s="94" t="e">
        <f>VLOOKUP(A1305,'متره ابنیه'!A:K,9,FALSE)</f>
        <v>#N/A</v>
      </c>
      <c r="F1305" s="97">
        <f t="shared" ref="F1305:F1320" si="51">IF(ISNA(E1305*D1305),0,ROUND((E1305*D1305),0))</f>
        <v>0</v>
      </c>
      <c r="G1305" s="113"/>
    </row>
    <row r="1306" spans="1:7" ht="24" thickBot="1">
      <c r="A1306" s="60">
        <f>'متره ابنیه'!P5287</f>
        <v>412501</v>
      </c>
      <c r="B1306" s="60" t="str">
        <f>'متره ابنیه'!T5287</f>
        <v>انواع درچوبي پيش ساخته.</v>
      </c>
      <c r="C1306" s="60" t="str">
        <f>'متره ابنیه'!U5287</f>
        <v>مترمربع</v>
      </c>
      <c r="D1306" s="60">
        <f>'متره ابنیه'!V5287</f>
        <v>203500</v>
      </c>
      <c r="E1306" s="94" t="e">
        <f>VLOOKUP(A1306,'متره ابنیه'!A:K,9,FALSE)</f>
        <v>#N/A</v>
      </c>
      <c r="F1306" s="97">
        <f t="shared" si="51"/>
        <v>0</v>
      </c>
      <c r="G1306" s="113"/>
    </row>
    <row r="1307" spans="1:7" ht="24" thickBot="1">
      <c r="A1307" s="60">
        <f>'متره ابنیه'!P5288</f>
        <v>412502</v>
      </c>
      <c r="B1307" s="60" t="str">
        <f>'متره ابنیه'!T5288</f>
        <v>انواع چهارچوب چوبي.</v>
      </c>
      <c r="C1307" s="60" t="str">
        <f>'متره ابنیه'!U5288</f>
        <v>مترطول</v>
      </c>
      <c r="D1307" s="60">
        <f>'متره ابنیه'!V5288</f>
        <v>159500</v>
      </c>
      <c r="E1307" s="94" t="e">
        <f>VLOOKUP(A1307,'متره ابنیه'!A:K,9,FALSE)</f>
        <v>#N/A</v>
      </c>
      <c r="F1307" s="97">
        <f t="shared" si="51"/>
        <v>0</v>
      </c>
      <c r="G1307" s="113"/>
    </row>
    <row r="1308" spans="1:7" ht="24" thickBot="1">
      <c r="A1308" s="60">
        <f>'متره ابنیه'!P5289</f>
        <v>412601</v>
      </c>
      <c r="B1308" s="60" t="str">
        <f>'متره ابنیه'!T5289</f>
        <v>انواع كف پوش پلاستيكي.</v>
      </c>
      <c r="C1308" s="60" t="str">
        <f>'متره ابنیه'!U5289</f>
        <v>مترمربع</v>
      </c>
      <c r="D1308" s="60">
        <f>'متره ابنیه'!V5289</f>
        <v>193500</v>
      </c>
      <c r="E1308" s="94" t="e">
        <f>VLOOKUP(A1308,'متره ابنیه'!A:K,9,FALSE)</f>
        <v>#N/A</v>
      </c>
      <c r="F1308" s="97">
        <f t="shared" si="51"/>
        <v>0</v>
      </c>
      <c r="G1308" s="113"/>
    </row>
    <row r="1309" spans="1:7" ht="24" thickBot="1">
      <c r="A1309" s="60">
        <f>'متره ابنیه'!P5290</f>
        <v>412701</v>
      </c>
      <c r="B1309" s="60" t="str">
        <f>'متره ابنیه'!T5290</f>
        <v>انواع كف پوش لاستيكي.</v>
      </c>
      <c r="C1309" s="60" t="str">
        <f>'متره ابنیه'!U5290</f>
        <v>مترمربع</v>
      </c>
      <c r="D1309" s="60">
        <f>'متره ابنیه'!V5290</f>
        <v>252500</v>
      </c>
      <c r="E1309" s="94" t="e">
        <f>VLOOKUP(A1309,'متره ابنیه'!A:K,9,FALSE)</f>
        <v>#N/A</v>
      </c>
      <c r="F1309" s="97">
        <f t="shared" si="51"/>
        <v>0</v>
      </c>
      <c r="G1309" s="113"/>
    </row>
    <row r="1310" spans="1:7" ht="24" thickBot="1">
      <c r="A1310" s="60">
        <f>'متره ابنیه'!P5291</f>
        <v>412801</v>
      </c>
      <c r="B1310" s="60" t="str">
        <f>'متره ابنیه'!T5291</f>
        <v>انواع پوكه.</v>
      </c>
      <c r="C1310" s="60" t="str">
        <f>'متره ابنیه'!U5291</f>
        <v>مترمکعب</v>
      </c>
      <c r="D1310" s="60">
        <f>'متره ابنیه'!V5291</f>
        <v>186000</v>
      </c>
      <c r="E1310" s="94" t="e">
        <f>VLOOKUP(A1310,'متره ابنیه'!A:K,9,FALSE)</f>
        <v>#N/A</v>
      </c>
      <c r="F1310" s="97">
        <f t="shared" si="51"/>
        <v>0</v>
      </c>
      <c r="G1310" s="113"/>
    </row>
    <row r="1311" spans="1:7" ht="24" thickBot="1">
      <c r="A1311" s="60">
        <f>'متره ابنیه'!P5292</f>
        <v>412901</v>
      </c>
      <c r="B1311" s="60" t="str">
        <f>'متره ابنیه'!T5292</f>
        <v>انواع چتايي.</v>
      </c>
      <c r="C1311" s="60" t="str">
        <f>'متره ابنیه'!U5292</f>
        <v>مترمربع</v>
      </c>
      <c r="D1311" s="60">
        <f>'متره ابنیه'!V5292</f>
        <v>15300</v>
      </c>
      <c r="E1311" s="94" t="e">
        <f>VLOOKUP(A1311,'متره ابنیه'!A:K,9,FALSE)</f>
        <v>#N/A</v>
      </c>
      <c r="F1311" s="97">
        <f t="shared" si="51"/>
        <v>0</v>
      </c>
      <c r="G1311" s="113"/>
    </row>
    <row r="1312" spans="1:7" ht="24" thickBot="1">
      <c r="A1312" s="60">
        <f>'متره ابنیه'!P5293</f>
        <v>413001</v>
      </c>
      <c r="B1312" s="60" t="str">
        <f>'متره ابنیه'!T5293</f>
        <v>انواع شيشه به‌ضخامت 3 ميلي‌متر و كمتر.</v>
      </c>
      <c r="C1312" s="60" t="str">
        <f>'متره ابنیه'!U5293</f>
        <v>مترمربع</v>
      </c>
      <c r="D1312" s="60">
        <f>'متره ابنیه'!V5293</f>
        <v>57000</v>
      </c>
      <c r="E1312" s="94" t="e">
        <f>VLOOKUP(A1312,'متره ابنیه'!A:K,9,FALSE)</f>
        <v>#N/A</v>
      </c>
      <c r="F1312" s="97">
        <f t="shared" si="51"/>
        <v>0</v>
      </c>
      <c r="G1312" s="113"/>
    </row>
    <row r="1313" spans="1:7" ht="24" thickBot="1">
      <c r="A1313" s="60">
        <f>'متره ابنیه'!P5294</f>
        <v>413002</v>
      </c>
      <c r="B1313" s="60" t="str">
        <f>'متره ابنیه'!T5294</f>
        <v>انواع شيشه به‌ضخامت 4 ميلي‌متر.</v>
      </c>
      <c r="C1313" s="60" t="str">
        <f>'متره ابنیه'!U5294</f>
        <v>مترمربع</v>
      </c>
      <c r="D1313" s="60">
        <f>'متره ابنیه'!V5294</f>
        <v>91100</v>
      </c>
      <c r="E1313" s="94" t="e">
        <f>VLOOKUP(A1313,'متره ابنیه'!A:K,9,FALSE)</f>
        <v>#N/A</v>
      </c>
      <c r="F1313" s="97">
        <f t="shared" si="51"/>
        <v>0</v>
      </c>
      <c r="G1313" s="113"/>
    </row>
    <row r="1314" spans="1:7" ht="24" thickBot="1">
      <c r="A1314" s="60">
        <f>'متره ابنیه'!P5295</f>
        <v>413003</v>
      </c>
      <c r="B1314" s="60" t="str">
        <f>'متره ابنیه'!T5295</f>
        <v>انواع شيشه به‌ضخامت 6 ميلي‌متر و بيشتر.</v>
      </c>
      <c r="C1314" s="60" t="str">
        <f>'متره ابنیه'!U5295</f>
        <v>مترمربع</v>
      </c>
      <c r="D1314" s="60">
        <f>'متره ابنیه'!V5295</f>
        <v>164000</v>
      </c>
      <c r="E1314" s="94" t="e">
        <f>VLOOKUP(A1314,'متره ابنیه'!A:K,9,FALSE)</f>
        <v>#N/A</v>
      </c>
      <c r="F1314" s="97">
        <f t="shared" si="51"/>
        <v>0</v>
      </c>
      <c r="G1314" s="113"/>
    </row>
    <row r="1315" spans="1:7" ht="24" thickBot="1">
      <c r="A1315" s="60">
        <f>'متره ابنیه'!P5296</f>
        <v>413101</v>
      </c>
      <c r="B1315" s="60" t="str">
        <f>'متره ابنیه'!T5296</f>
        <v>انواع رنگ روغني.</v>
      </c>
      <c r="C1315" s="60" t="str">
        <f>'متره ابنیه'!U5296</f>
        <v>کيلوگرم</v>
      </c>
      <c r="D1315" s="60">
        <f>'متره ابنیه'!V5296</f>
        <v>99300</v>
      </c>
      <c r="E1315" s="94" t="e">
        <f>VLOOKUP(A1315,'متره ابنیه'!A:K,9,FALSE)</f>
        <v>#N/A</v>
      </c>
      <c r="F1315" s="97">
        <f t="shared" si="51"/>
        <v>0</v>
      </c>
      <c r="G1315" s="113"/>
    </row>
    <row r="1316" spans="1:7" ht="24" thickBot="1">
      <c r="A1316" s="60">
        <f>'متره ابنیه'!P5297</f>
        <v>413102</v>
      </c>
      <c r="B1316" s="60" t="str">
        <f>'متره ابنیه'!T5297</f>
        <v>انواع رنگ پلاستيك.</v>
      </c>
      <c r="C1316" s="60" t="str">
        <f>'متره ابنیه'!U5297</f>
        <v>کيلوگرم</v>
      </c>
      <c r="D1316" s="60">
        <f>'متره ابنیه'!V5297</f>
        <v>60300</v>
      </c>
      <c r="E1316" s="94">
        <f>VLOOKUP(A1316,'متره ابنیه'!A:K,9,FALSE)</f>
        <v>1</v>
      </c>
      <c r="F1316" s="97">
        <f t="shared" si="51"/>
        <v>60300</v>
      </c>
      <c r="G1316" s="113"/>
    </row>
    <row r="1317" spans="1:7" ht="24" thickBot="1">
      <c r="A1317" s="60">
        <f>'متره ابنیه'!P5298</f>
        <v>0</v>
      </c>
      <c r="B1317" s="60">
        <f>'متره ابنیه'!T5298</f>
        <v>0</v>
      </c>
      <c r="C1317" s="60">
        <f>'متره ابنیه'!U5298</f>
        <v>0</v>
      </c>
      <c r="D1317" s="60">
        <f>'متره ابنیه'!V5298</f>
        <v>0</v>
      </c>
      <c r="E1317" s="94">
        <f>VLOOKUP(A1317,'متره ابنیه'!A:K,9,FALSE)</f>
        <v>0</v>
      </c>
      <c r="F1317" s="97">
        <f t="shared" si="51"/>
        <v>0</v>
      </c>
      <c r="G1317" s="113"/>
    </row>
    <row r="1318" spans="1:7" ht="24" thickBot="1">
      <c r="A1318" s="60">
        <f>'متره ابنیه'!P5299</f>
        <v>0</v>
      </c>
      <c r="B1318" s="60">
        <f>'متره ابنیه'!T5299</f>
        <v>0</v>
      </c>
      <c r="C1318" s="60">
        <f>'متره ابنیه'!U5299</f>
        <v>0</v>
      </c>
      <c r="D1318" s="60">
        <f>'متره ابنیه'!V5299</f>
        <v>0</v>
      </c>
      <c r="E1318" s="94">
        <f>VLOOKUP(A1318,'متره ابنیه'!A:K,9,FALSE)</f>
        <v>0</v>
      </c>
      <c r="F1318" s="97">
        <f t="shared" si="51"/>
        <v>0</v>
      </c>
      <c r="G1318" s="113"/>
    </row>
    <row r="1319" spans="1:7" ht="24" thickBot="1">
      <c r="A1319" s="60">
        <f>'متره ابنیه'!P5300</f>
        <v>0</v>
      </c>
      <c r="B1319" s="60">
        <f>'متره ابنیه'!T5300</f>
        <v>0</v>
      </c>
      <c r="C1319" s="60">
        <f>'متره ابنیه'!U5300</f>
        <v>0</v>
      </c>
      <c r="D1319" s="60">
        <f>'متره ابنیه'!V5300</f>
        <v>0</v>
      </c>
      <c r="E1319" s="94">
        <f>VLOOKUP(A1319,'متره ابنیه'!A:K,9,FALSE)</f>
        <v>0</v>
      </c>
      <c r="F1319" s="97">
        <f t="shared" si="51"/>
        <v>0</v>
      </c>
      <c r="G1319" s="113"/>
    </row>
    <row r="1320" spans="1:7" ht="24" thickBot="1">
      <c r="A1320" s="60">
        <f>'متره ابنیه'!P5301</f>
        <v>0</v>
      </c>
      <c r="B1320" s="60">
        <f>'متره ابنیه'!T5301</f>
        <v>0</v>
      </c>
      <c r="C1320" s="60">
        <f>'متره ابنیه'!U5301</f>
        <v>0</v>
      </c>
      <c r="D1320" s="60">
        <f>'متره ابنیه'!V5301</f>
        <v>0</v>
      </c>
      <c r="E1320" s="94">
        <f>VLOOKUP(A1320,'متره ابنیه'!A:K,9,FALSE)</f>
        <v>0</v>
      </c>
      <c r="F1320" s="97">
        <f t="shared" si="51"/>
        <v>0</v>
      </c>
      <c r="G1320" s="114"/>
    </row>
    <row r="1321" spans="1:7" s="27" customFormat="1" ht="38.25" customHeight="1">
      <c r="A1321" s="684" t="s">
        <v>76</v>
      </c>
      <c r="B1321" s="685"/>
      <c r="C1321" s="685"/>
      <c r="D1321" s="685"/>
      <c r="E1321" s="686"/>
      <c r="F1321" s="115">
        <f>SUM(F1240:F1320)</f>
        <v>324800</v>
      </c>
      <c r="G1321" s="116" t="s">
        <v>77</v>
      </c>
    </row>
    <row r="1322" spans="1:7" ht="24" thickBot="1">
      <c r="A1322" s="66"/>
      <c r="B1322" s="67"/>
      <c r="C1322" s="68"/>
      <c r="D1322" s="69"/>
      <c r="E1322" s="117"/>
      <c r="F1322" s="118"/>
      <c r="G1322" s="119"/>
    </row>
    <row r="1323" spans="1:7" ht="24" thickBot="1">
      <c r="A1323" s="74"/>
      <c r="B1323" s="60"/>
      <c r="C1323" s="60"/>
      <c r="D1323" s="85"/>
      <c r="E1323" s="94"/>
      <c r="F1323" s="97"/>
      <c r="G1323" s="120"/>
    </row>
    <row r="1324" spans="1:7" ht="24" thickBot="1">
      <c r="A1324" s="70"/>
      <c r="B1324" s="60"/>
      <c r="C1324" s="60"/>
      <c r="D1324" s="85"/>
      <c r="E1324" s="94"/>
      <c r="F1324" s="97"/>
      <c r="G1324" s="120"/>
    </row>
    <row r="1325" spans="1:7" ht="24" thickBot="1">
      <c r="A1325" s="70"/>
      <c r="B1325" s="60"/>
      <c r="C1325" s="60"/>
      <c r="D1325" s="85"/>
      <c r="E1325" s="94"/>
      <c r="F1325" s="97"/>
      <c r="G1325" s="120"/>
    </row>
    <row r="1326" spans="1:7" ht="24" thickBot="1">
      <c r="A1326" s="70"/>
      <c r="B1326" s="60"/>
      <c r="C1326" s="60"/>
      <c r="D1326" s="85"/>
      <c r="E1326" s="94"/>
      <c r="F1326" s="97"/>
      <c r="G1326" s="120"/>
    </row>
    <row r="1327" spans="1:7">
      <c r="A1327" s="70"/>
      <c r="B1327" s="60"/>
      <c r="C1327" s="60"/>
      <c r="D1327" s="86"/>
      <c r="E1327" s="105"/>
      <c r="F1327" s="99"/>
      <c r="G1327" s="120"/>
    </row>
    <row r="1328" spans="1:7">
      <c r="A1328" s="70"/>
      <c r="B1328" s="60"/>
      <c r="C1328" s="60"/>
      <c r="D1328" s="63"/>
      <c r="E1328" s="107"/>
      <c r="F1328" s="97"/>
      <c r="G1328" s="120"/>
    </row>
    <row r="1329" spans="1:7" ht="31.5">
      <c r="A1329" s="70"/>
      <c r="B1329" s="60"/>
      <c r="C1329" s="60"/>
      <c r="D1329" s="78"/>
      <c r="E1329" s="107"/>
      <c r="F1329" s="97"/>
      <c r="G1329" s="120"/>
    </row>
    <row r="1330" spans="1:7">
      <c r="A1330" s="70"/>
      <c r="B1330" s="60"/>
      <c r="C1330" s="60"/>
      <c r="D1330" s="63"/>
      <c r="E1330" s="107"/>
      <c r="F1330" s="97"/>
      <c r="G1330" s="120"/>
    </row>
    <row r="1331" spans="1:7">
      <c r="A1331" s="70"/>
      <c r="B1331" s="60"/>
      <c r="C1331" s="60"/>
      <c r="D1331" s="63"/>
      <c r="E1331" s="107"/>
      <c r="F1331" s="97"/>
      <c r="G1331" s="120"/>
    </row>
    <row r="1332" spans="1:7">
      <c r="A1332" s="70"/>
      <c r="B1332" s="60"/>
      <c r="C1332" s="60"/>
      <c r="D1332" s="63"/>
      <c r="E1332" s="107"/>
      <c r="F1332" s="97"/>
      <c r="G1332" s="120"/>
    </row>
    <row r="1333" spans="1:7">
      <c r="A1333" s="70"/>
      <c r="B1333" s="60"/>
      <c r="C1333" s="60"/>
      <c r="D1333" s="63"/>
      <c r="E1333" s="107"/>
      <c r="F1333" s="97"/>
      <c r="G1333" s="120"/>
    </row>
    <row r="1334" spans="1:7">
      <c r="A1334" s="75"/>
      <c r="B1334" s="60"/>
      <c r="C1334" s="60"/>
      <c r="D1334" s="63"/>
      <c r="E1334" s="107"/>
      <c r="F1334" s="97"/>
      <c r="G1334" s="121"/>
    </row>
    <row r="1335" spans="1:7">
      <c r="A1335" s="70"/>
      <c r="B1335" s="60"/>
      <c r="C1335" s="60"/>
      <c r="D1335" s="63"/>
      <c r="E1335" s="107"/>
      <c r="F1335" s="97"/>
      <c r="G1335" s="121"/>
    </row>
    <row r="1336" spans="1:7">
      <c r="A1336" s="70"/>
      <c r="B1336" s="60"/>
      <c r="C1336" s="60"/>
      <c r="D1336" s="63"/>
      <c r="E1336" s="107"/>
      <c r="F1336" s="97"/>
      <c r="G1336" s="121"/>
    </row>
    <row r="1337" spans="1:7">
      <c r="A1337" s="70"/>
      <c r="B1337" s="71"/>
      <c r="C1337" s="72"/>
      <c r="D1337" s="73"/>
      <c r="E1337" s="107"/>
      <c r="F1337" s="97"/>
      <c r="G1337" s="121"/>
    </row>
    <row r="1338" spans="1:7">
      <c r="A1338" s="674"/>
      <c r="B1338" s="675"/>
      <c r="C1338" s="675"/>
      <c r="D1338" s="675"/>
      <c r="E1338" s="676"/>
      <c r="F1338" s="109"/>
      <c r="G1338" s="110"/>
    </row>
  </sheetData>
  <protectedRanges>
    <protectedRange sqref="A5 A96 A119 A170 A207 A249 A291 A323 A367 A451 A472 A535 A592 A612 A666 A682 A742 A785 A853 A919 A949 A975 A1038 A1096 A1132 A1171 A1190 A1210 A1239 A1229" name="Range1"/>
    <protectedRange sqref="I1" name="Range1_1"/>
  </protectedRanges>
  <mergeCells count="97">
    <mergeCell ref="A1170:E1170"/>
    <mergeCell ref="A1189:E1189"/>
    <mergeCell ref="A1169:E1169"/>
    <mergeCell ref="A1171:G1171"/>
    <mergeCell ref="A1132:G1132"/>
    <mergeCell ref="A682:G682"/>
    <mergeCell ref="A740:E740"/>
    <mergeCell ref="A1037:E1037"/>
    <mergeCell ref="A1095:E1095"/>
    <mergeCell ref="A1131:E1131"/>
    <mergeCell ref="A741:E741"/>
    <mergeCell ref="A784:E784"/>
    <mergeCell ref="A852:E852"/>
    <mergeCell ref="A918:E918"/>
    <mergeCell ref="A853:G853"/>
    <mergeCell ref="A783:E783"/>
    <mergeCell ref="A851:E851"/>
    <mergeCell ref="A785:G785"/>
    <mergeCell ref="A742:G742"/>
    <mergeCell ref="A919:G919"/>
    <mergeCell ref="A949:G949"/>
    <mergeCell ref="A471:E471"/>
    <mergeCell ref="A534:E534"/>
    <mergeCell ref="A591:E591"/>
    <mergeCell ref="A611:E611"/>
    <mergeCell ref="A472:G472"/>
    <mergeCell ref="A535:G535"/>
    <mergeCell ref="A592:G592"/>
    <mergeCell ref="A118:E118"/>
    <mergeCell ref="A169:E169"/>
    <mergeCell ref="A206:E206"/>
    <mergeCell ref="A248:E248"/>
    <mergeCell ref="A290:E290"/>
    <mergeCell ref="A168:E168"/>
    <mergeCell ref="A247:E247"/>
    <mergeCell ref="A289:E289"/>
    <mergeCell ref="A207:G207"/>
    <mergeCell ref="A249:G249"/>
    <mergeCell ref="A95:E95"/>
    <mergeCell ref="A205:E205"/>
    <mergeCell ref="F1:G1"/>
    <mergeCell ref="F2:G2"/>
    <mergeCell ref="I1:I4"/>
    <mergeCell ref="A5:G5"/>
    <mergeCell ref="A96:G96"/>
    <mergeCell ref="A1:B1"/>
    <mergeCell ref="A2:B2"/>
    <mergeCell ref="A94:E94"/>
    <mergeCell ref="C3:E3"/>
    <mergeCell ref="C1:E1"/>
    <mergeCell ref="C2:E2"/>
    <mergeCell ref="A119:G119"/>
    <mergeCell ref="A170:G170"/>
    <mergeCell ref="A117:E117"/>
    <mergeCell ref="A470:E470"/>
    <mergeCell ref="A451:G451"/>
    <mergeCell ref="A291:G291"/>
    <mergeCell ref="A323:G323"/>
    <mergeCell ref="A367:G367"/>
    <mergeCell ref="A321:E321"/>
    <mergeCell ref="A365:E365"/>
    <mergeCell ref="A322:E322"/>
    <mergeCell ref="A366:E366"/>
    <mergeCell ref="A449:E449"/>
    <mergeCell ref="A450:E450"/>
    <mergeCell ref="A612:G612"/>
    <mergeCell ref="A590:E590"/>
    <mergeCell ref="A610:E610"/>
    <mergeCell ref="A681:E681"/>
    <mergeCell ref="A533:E533"/>
    <mergeCell ref="A664:E664"/>
    <mergeCell ref="A666:G666"/>
    <mergeCell ref="A665:E665"/>
    <mergeCell ref="A917:E917"/>
    <mergeCell ref="A947:E947"/>
    <mergeCell ref="A1130:E1130"/>
    <mergeCell ref="A1096:G1096"/>
    <mergeCell ref="A975:G975"/>
    <mergeCell ref="A1038:G1038"/>
    <mergeCell ref="A973:E973"/>
    <mergeCell ref="A1036:E1036"/>
    <mergeCell ref="A1094:E1094"/>
    <mergeCell ref="A948:E948"/>
    <mergeCell ref="A974:E974"/>
    <mergeCell ref="A1338:E1338"/>
    <mergeCell ref="A1188:E1188"/>
    <mergeCell ref="A1239:G1239"/>
    <mergeCell ref="A1190:G1190"/>
    <mergeCell ref="A1210:G1210"/>
    <mergeCell ref="A1208:E1208"/>
    <mergeCell ref="A1227:E1227"/>
    <mergeCell ref="A1321:E1321"/>
    <mergeCell ref="A1209:E1209"/>
    <mergeCell ref="A1228:E1228"/>
    <mergeCell ref="A1229:G1229"/>
    <mergeCell ref="A1237:E1237"/>
    <mergeCell ref="A1238:E1238"/>
  </mergeCells>
  <printOptions horizontalCentered="1"/>
  <pageMargins left="0.19685039370078741" right="0.78740157480314965" top="0.98425196850393704" bottom="0.78740157480314965" header="0.74803149606299213" footer="0.59055118110236227"/>
  <pageSetup paperSize="9" scale="60" fitToHeight="0" orientation="portrait" verticalDpi="300" r:id="rId1"/>
  <headerFooter alignWithMargins="0">
    <oddHeader xml:space="preserve">&amp;L&amp;"B Badr,Regular"&amp;12صفحه &amp;P از &amp;N صفحه   &amp;"-,Regular"&amp;11 </oddHeader>
    <oddFooter>&amp;Lhttp://analyze.blogfa.com</oddFooter>
  </headerFooter>
  <rowBreaks count="29" manualBreakCount="29">
    <brk id="95" max="6" man="1"/>
    <brk id="118" max="6" man="1"/>
    <brk id="169" max="6" man="1"/>
    <brk id="206" max="6" man="1"/>
    <brk id="248" max="6" man="1"/>
    <brk id="290" max="6" man="1"/>
    <brk id="322" max="6" man="1"/>
    <brk id="366" max="6" man="1"/>
    <brk id="450" max="6" man="1"/>
    <brk id="471" max="6" man="1"/>
    <brk id="534" max="6" man="1"/>
    <brk id="591" max="6" man="1"/>
    <brk id="611" max="6" man="1"/>
    <brk id="665" max="6" man="1"/>
    <brk id="681" max="6" man="1"/>
    <brk id="741" max="6" man="1"/>
    <brk id="784" max="6" man="1"/>
    <brk id="852" max="6" man="1"/>
    <brk id="918" max="6" man="1"/>
    <brk id="948" max="6" man="1"/>
    <brk id="974" max="6" man="1"/>
    <brk id="1037" max="6" man="1"/>
    <brk id="1095" max="6" man="1"/>
    <brk id="1131" max="6" man="1"/>
    <brk id="1170" max="6" man="1"/>
    <brk id="1189" max="6" man="1"/>
    <brk id="1209" max="6" man="1"/>
    <brk id="1238" max="6" man="1"/>
    <brk id="1321" max="16383" man="1"/>
  </rowBreaks>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9"/>
    <pageSetUpPr fitToPage="1"/>
  </sheetPr>
  <dimension ref="A1:J37"/>
  <sheetViews>
    <sheetView rightToLeft="1" zoomScale="85" zoomScaleNormal="85" workbookViewId="0">
      <selection activeCell="L3" sqref="L3"/>
    </sheetView>
  </sheetViews>
  <sheetFormatPr defaultColWidth="12" defaultRowHeight="18" customHeight="1"/>
  <cols>
    <col min="1" max="1" width="33.5703125" style="44" customWidth="1"/>
    <col min="2" max="2" width="22" style="48" customWidth="1"/>
    <col min="3" max="3" width="23.140625" style="48" customWidth="1"/>
    <col min="4" max="4" width="30.28515625" style="49" customWidth="1"/>
    <col min="5" max="5" width="4.42578125" style="44" customWidth="1"/>
    <col min="6" max="6" width="19.85546875" style="44" customWidth="1"/>
    <col min="7" max="7" width="21" style="44" customWidth="1"/>
    <col min="8" max="9" width="12" style="44" hidden="1" customWidth="1"/>
    <col min="10" max="10" width="15.140625" style="44" customWidth="1"/>
    <col min="11" max="16384" width="12" style="44"/>
  </cols>
  <sheetData>
    <row r="1" spans="1:10" ht="24.95" customHeight="1">
      <c r="A1" s="134" t="str">
        <f>F3</f>
        <v>پروژه:1</v>
      </c>
      <c r="B1" s="135" t="str">
        <f>G3</f>
        <v xml:space="preserve">مشاور: </v>
      </c>
      <c r="C1" s="135"/>
      <c r="D1" s="382" t="str">
        <f>F5</f>
        <v>صورت وضعیت شماره :</v>
      </c>
      <c r="E1" s="43"/>
      <c r="F1" s="704" t="s">
        <v>81</v>
      </c>
      <c r="G1" s="705"/>
      <c r="H1" s="537"/>
      <c r="I1" s="537"/>
      <c r="J1" s="708" t="s">
        <v>91</v>
      </c>
    </row>
    <row r="2" spans="1:10" ht="24.95" customHeight="1" thickBot="1">
      <c r="A2" s="136" t="str">
        <f>F4</f>
        <v>کارفرما:</v>
      </c>
      <c r="B2" s="137" t="str">
        <f>G4</f>
        <v>پیمانکار:</v>
      </c>
      <c r="C2" s="137"/>
      <c r="D2" s="383" t="str">
        <f>G5</f>
        <v>تاریخ: 1395</v>
      </c>
      <c r="E2" s="43"/>
      <c r="F2" s="706"/>
      <c r="G2" s="707"/>
      <c r="H2" s="537"/>
      <c r="I2" s="537"/>
      <c r="J2" s="709"/>
    </row>
    <row r="3" spans="1:10" ht="24.95" customHeight="1" thickBot="1">
      <c r="A3" s="713" t="s">
        <v>4200</v>
      </c>
      <c r="B3" s="714"/>
      <c r="C3" s="534" t="s">
        <v>3975</v>
      </c>
      <c r="D3" s="533" t="s">
        <v>3741</v>
      </c>
      <c r="E3" s="43"/>
      <c r="F3" s="538" t="s">
        <v>7350</v>
      </c>
      <c r="G3" s="539" t="s">
        <v>534</v>
      </c>
      <c r="H3" s="537"/>
      <c r="I3" s="537"/>
      <c r="J3" s="710" t="s">
        <v>3836</v>
      </c>
    </row>
    <row r="4" spans="1:10" ht="24.95" customHeight="1" thickBot="1">
      <c r="A4" s="524" t="s">
        <v>72</v>
      </c>
      <c r="B4" s="525" t="s">
        <v>657</v>
      </c>
      <c r="C4" s="526" t="s">
        <v>658</v>
      </c>
      <c r="D4" s="527" t="s">
        <v>76</v>
      </c>
      <c r="E4" s="43"/>
      <c r="F4" s="540" t="s">
        <v>517</v>
      </c>
      <c r="G4" s="541" t="s">
        <v>95</v>
      </c>
      <c r="H4" s="537"/>
      <c r="I4" s="537"/>
      <c r="J4" s="711"/>
    </row>
    <row r="5" spans="1:10" ht="24.95" customHeight="1" thickBot="1">
      <c r="A5" s="36" t="s">
        <v>24</v>
      </c>
      <c r="B5" s="37">
        <f>ابنیه!F94</f>
        <v>155</v>
      </c>
      <c r="C5" s="126">
        <f>ابنیه!F95</f>
        <v>10000</v>
      </c>
      <c r="D5" s="38">
        <f>(C5+B5)*$G$14*$F$22</f>
        <v>13201.5</v>
      </c>
      <c r="E5" s="43"/>
      <c r="F5" s="542" t="s">
        <v>3837</v>
      </c>
      <c r="G5" s="543" t="s">
        <v>7351</v>
      </c>
      <c r="H5" s="537"/>
      <c r="I5" s="537"/>
      <c r="J5" s="711"/>
    </row>
    <row r="6" spans="1:10" ht="24.95" customHeight="1" thickBot="1">
      <c r="A6" s="39" t="s">
        <v>55</v>
      </c>
      <c r="B6" s="40">
        <f>ابنیه!F117</f>
        <v>9540000</v>
      </c>
      <c r="C6" s="127">
        <f>ابنیه!F118</f>
        <v>10000</v>
      </c>
      <c r="D6" s="38">
        <f t="shared" ref="D6:D35" si="0">(C6+B6)*$G$14*$F$22</f>
        <v>12415000</v>
      </c>
      <c r="E6" s="43"/>
      <c r="F6" s="702" t="s">
        <v>82</v>
      </c>
      <c r="G6" s="703"/>
      <c r="H6" s="544" t="str">
        <f>CONCATENATE(G7)&amp;"x"</f>
        <v>1.3x</v>
      </c>
      <c r="I6" s="544" t="str">
        <f>CONCATENATE(F7)&amp;"x"</f>
        <v>بالاسریx</v>
      </c>
      <c r="J6" s="711"/>
    </row>
    <row r="7" spans="1:10" ht="24.95" customHeight="1">
      <c r="A7" s="39" t="s">
        <v>56</v>
      </c>
      <c r="B7" s="40">
        <f>ابنیه!F168</f>
        <v>367200</v>
      </c>
      <c r="C7" s="127">
        <f>ابنیه!F169</f>
        <v>1000</v>
      </c>
      <c r="D7" s="38">
        <f t="shared" si="0"/>
        <v>478660</v>
      </c>
      <c r="E7" s="43"/>
      <c r="F7" s="545" t="s">
        <v>85</v>
      </c>
      <c r="G7" s="546">
        <v>1.3</v>
      </c>
      <c r="H7" s="544" t="str">
        <f>CONCATENATE(G8)&amp;"x"</f>
        <v>1x</v>
      </c>
      <c r="I7" s="544" t="str">
        <f>CONCATENATE(F8)&amp;"x"</f>
        <v>منطقه ایx</v>
      </c>
      <c r="J7" s="711"/>
    </row>
    <row r="8" spans="1:10" ht="24.95" customHeight="1">
      <c r="A8" s="39" t="s">
        <v>44</v>
      </c>
      <c r="B8" s="40">
        <f>ابنیه!F205</f>
        <v>45810000</v>
      </c>
      <c r="C8" s="127">
        <f>ابنیه!F206</f>
        <v>10000</v>
      </c>
      <c r="D8" s="38">
        <f t="shared" si="0"/>
        <v>59566000</v>
      </c>
      <c r="E8" s="43"/>
      <c r="F8" s="547" t="s">
        <v>86</v>
      </c>
      <c r="G8" s="548">
        <v>1</v>
      </c>
      <c r="H8" s="544" t="str">
        <f>CONCATENATE(G9)&amp;"x"</f>
        <v>1x</v>
      </c>
      <c r="I8" s="544" t="str">
        <f>CONCATENATE(F9)&amp;"x"</f>
        <v>ارتفاعx</v>
      </c>
      <c r="J8" s="711"/>
    </row>
    <row r="9" spans="1:10" ht="24.95" customHeight="1">
      <c r="A9" s="373" t="s">
        <v>45</v>
      </c>
      <c r="B9" s="374">
        <f>ابنیه!F247</f>
        <v>59904000</v>
      </c>
      <c r="C9" s="375">
        <f>ابنیه!F248</f>
        <v>10000</v>
      </c>
      <c r="D9" s="38">
        <f t="shared" si="0"/>
        <v>77888200</v>
      </c>
      <c r="E9" s="43"/>
      <c r="F9" s="547" t="s">
        <v>87</v>
      </c>
      <c r="G9" s="549">
        <v>1</v>
      </c>
      <c r="H9" s="544" t="str">
        <f>CONCATENATE(G10)&amp;"x"</f>
        <v>1x</v>
      </c>
      <c r="I9" s="544" t="str">
        <f>CONCATENATE(F10)&amp;"x"</f>
        <v>طبقاتx</v>
      </c>
      <c r="J9" s="711"/>
    </row>
    <row r="10" spans="1:10" ht="24.95" customHeight="1">
      <c r="A10" s="39" t="s">
        <v>46</v>
      </c>
      <c r="B10" s="40">
        <f>ابنیه!F289</f>
        <v>13387500</v>
      </c>
      <c r="C10" s="127">
        <f>ابنیه!F290</f>
        <v>10000</v>
      </c>
      <c r="D10" s="38">
        <f t="shared" si="0"/>
        <v>17416750</v>
      </c>
      <c r="E10" s="43"/>
      <c r="F10" s="547" t="s">
        <v>88</v>
      </c>
      <c r="G10" s="549">
        <v>1</v>
      </c>
      <c r="H10" s="544" t="str">
        <f>CONCATENATE(G11)&amp;"="</f>
        <v>1=</v>
      </c>
      <c r="I10" s="544" t="str">
        <f>CONCATENATE(F11)&amp;"="</f>
        <v>پیمان=</v>
      </c>
      <c r="J10" s="711"/>
    </row>
    <row r="11" spans="1:10" ht="24.95" customHeight="1">
      <c r="A11" s="39" t="s">
        <v>4</v>
      </c>
      <c r="B11" s="41">
        <f>ابنیه!F321</f>
        <v>58750000</v>
      </c>
      <c r="C11" s="128">
        <f>ابنیه!F322</f>
        <v>1002</v>
      </c>
      <c r="D11" s="38">
        <f t="shared" si="0"/>
        <v>76376302.600000009</v>
      </c>
      <c r="E11" s="43"/>
      <c r="F11" s="547" t="s">
        <v>89</v>
      </c>
      <c r="G11" s="549">
        <v>1</v>
      </c>
      <c r="H11" s="544" t="str">
        <f>CONCATENATE(G12*100)&amp;"%"</f>
        <v>4%</v>
      </c>
      <c r="I11" s="544"/>
      <c r="J11" s="711"/>
    </row>
    <row r="12" spans="1:10" ht="24.95" customHeight="1">
      <c r="A12" s="39" t="s">
        <v>5</v>
      </c>
      <c r="B12" s="40">
        <f>ابنیه!F365</f>
        <v>255585000</v>
      </c>
      <c r="C12" s="127">
        <f>ابنیه!F366</f>
        <v>10002</v>
      </c>
      <c r="D12" s="38">
        <f t="shared" si="0"/>
        <v>332273502.60000002</v>
      </c>
      <c r="E12" s="43"/>
      <c r="F12" s="547" t="s">
        <v>90</v>
      </c>
      <c r="G12" s="549">
        <v>0.04</v>
      </c>
      <c r="H12" s="537"/>
      <c r="I12" s="537"/>
      <c r="J12" s="711"/>
    </row>
    <row r="13" spans="1:10" ht="24.95" customHeight="1" thickBot="1">
      <c r="A13" s="39" t="s">
        <v>6</v>
      </c>
      <c r="B13" s="40">
        <f>ابنیه!F449</f>
        <v>52488000</v>
      </c>
      <c r="C13" s="127">
        <f>ابنیه!F450</f>
        <v>10002</v>
      </c>
      <c r="D13" s="38">
        <f t="shared" si="0"/>
        <v>68247402.600000009</v>
      </c>
      <c r="E13" s="43"/>
      <c r="F13" s="550" t="s">
        <v>92</v>
      </c>
      <c r="G13" s="551"/>
      <c r="H13" s="537"/>
      <c r="I13" s="537"/>
      <c r="J13" s="712"/>
    </row>
    <row r="14" spans="1:10" ht="24.95" customHeight="1">
      <c r="A14" s="373" t="s">
        <v>50</v>
      </c>
      <c r="B14" s="374">
        <f>ابنیه!F470</f>
        <v>192480000</v>
      </c>
      <c r="C14" s="375">
        <f>ابنیه!F471</f>
        <v>10002</v>
      </c>
      <c r="D14" s="38">
        <f t="shared" si="0"/>
        <v>250237002.59999999</v>
      </c>
      <c r="E14" s="43"/>
      <c r="F14" s="552" t="s">
        <v>665</v>
      </c>
      <c r="G14" s="553">
        <f>G7*G8*G9*G10*G11</f>
        <v>1.3</v>
      </c>
      <c r="H14" s="537"/>
      <c r="I14" s="537"/>
      <c r="J14" s="537"/>
    </row>
    <row r="15" spans="1:10" ht="24.95" customHeight="1">
      <c r="A15" s="39" t="s">
        <v>51</v>
      </c>
      <c r="B15" s="40">
        <f>ابنیه!F533</f>
        <v>255024000</v>
      </c>
      <c r="C15" s="127">
        <f>ابنیه!F534</f>
        <v>1002</v>
      </c>
      <c r="D15" s="38">
        <f t="shared" si="0"/>
        <v>331532502.60000002</v>
      </c>
      <c r="E15" s="43"/>
      <c r="F15" s="552" t="s">
        <v>664</v>
      </c>
      <c r="G15" s="552">
        <f>G7*G11</f>
        <v>1.3</v>
      </c>
      <c r="H15" s="537"/>
      <c r="I15" s="537"/>
      <c r="J15" s="537"/>
    </row>
    <row r="16" spans="1:10" ht="24.95" customHeight="1">
      <c r="A16" s="39" t="s">
        <v>52</v>
      </c>
      <c r="B16" s="40">
        <f>ابنیه!F590</f>
        <v>47646000</v>
      </c>
      <c r="C16" s="127">
        <f>ابنیه!F591</f>
        <v>10002</v>
      </c>
      <c r="D16" s="38">
        <f t="shared" si="0"/>
        <v>61952802.600000001</v>
      </c>
      <c r="E16" s="43"/>
      <c r="F16" s="536" t="s">
        <v>661</v>
      </c>
    </row>
    <row r="17" spans="1:9" ht="24.95" customHeight="1">
      <c r="A17" s="39" t="s">
        <v>9</v>
      </c>
      <c r="B17" s="40">
        <f>ابنیه!F610</f>
        <v>1332000</v>
      </c>
      <c r="C17" s="127">
        <f>ابنیه!F611</f>
        <v>10002</v>
      </c>
      <c r="D17" s="38">
        <f t="shared" si="0"/>
        <v>1744602.6</v>
      </c>
      <c r="E17" s="43"/>
      <c r="F17" s="536" t="s">
        <v>7388</v>
      </c>
    </row>
    <row r="18" spans="1:9" ht="24.95" customHeight="1">
      <c r="A18" s="39" t="s">
        <v>10</v>
      </c>
      <c r="B18" s="40">
        <f>ابنیه!F664</f>
        <v>2276100</v>
      </c>
      <c r="C18" s="127">
        <f>ابنیه!F665</f>
        <v>10002</v>
      </c>
      <c r="D18" s="38">
        <f t="shared" si="0"/>
        <v>2971932.6</v>
      </c>
      <c r="E18" s="43"/>
      <c r="F18" s="536" t="s">
        <v>3838</v>
      </c>
    </row>
    <row r="19" spans="1:9" ht="24.95" customHeight="1">
      <c r="A19" s="373" t="s">
        <v>12</v>
      </c>
      <c r="B19" s="374">
        <f>ابنیه!F681</f>
        <v>0</v>
      </c>
      <c r="C19" s="375">
        <v>0</v>
      </c>
      <c r="D19" s="38">
        <f t="shared" si="0"/>
        <v>0</v>
      </c>
      <c r="E19" s="43"/>
      <c r="F19" s="536" t="s">
        <v>3839</v>
      </c>
    </row>
    <row r="20" spans="1:9" ht="24.95" customHeight="1">
      <c r="A20" s="39" t="s">
        <v>41</v>
      </c>
      <c r="B20" s="40">
        <f>ابنیه!F740</f>
        <v>4455000</v>
      </c>
      <c r="C20" s="127">
        <f>ابنیه!F741</f>
        <v>10002</v>
      </c>
      <c r="D20" s="38">
        <f t="shared" si="0"/>
        <v>5804502.6000000006</v>
      </c>
      <c r="E20" s="43"/>
      <c r="F20" s="536" t="s">
        <v>3978</v>
      </c>
    </row>
    <row r="21" spans="1:9" ht="24.95" customHeight="1">
      <c r="A21" s="39" t="s">
        <v>42</v>
      </c>
      <c r="B21" s="41">
        <f>ابنیه!F783</f>
        <v>278075000</v>
      </c>
      <c r="C21" s="128">
        <f>ابنیه!F784</f>
        <v>10002</v>
      </c>
      <c r="D21" s="38">
        <f t="shared" si="0"/>
        <v>361510502.60000002</v>
      </c>
      <c r="E21" s="43"/>
      <c r="F21" s="536" t="s">
        <v>3979</v>
      </c>
    </row>
    <row r="22" spans="1:9" ht="24.95" customHeight="1">
      <c r="A22" s="39" t="s">
        <v>0</v>
      </c>
      <c r="B22" s="40">
        <f>ابنیه!F851</f>
        <v>1089000</v>
      </c>
      <c r="C22" s="127">
        <f>ابنیه!F852</f>
        <v>10002</v>
      </c>
      <c r="D22" s="38">
        <f t="shared" si="0"/>
        <v>1428702.6</v>
      </c>
      <c r="E22" s="43"/>
      <c r="F22" s="45">
        <f>IF($D$3="فرخ رئیسی",1,0.8)</f>
        <v>1</v>
      </c>
      <c r="G22" s="532"/>
    </row>
    <row r="23" spans="1:9" ht="24.95" customHeight="1">
      <c r="A23" s="39" t="s">
        <v>58</v>
      </c>
      <c r="B23" s="40">
        <f>ابنیه!F917</f>
        <v>43200000</v>
      </c>
      <c r="C23" s="127">
        <f>ابنیه!F918</f>
        <v>10002</v>
      </c>
      <c r="D23" s="38">
        <f t="shared" si="0"/>
        <v>56173002.600000001</v>
      </c>
      <c r="E23" s="43"/>
    </row>
    <row r="24" spans="1:9" ht="24.95" customHeight="1">
      <c r="A24" s="373" t="s">
        <v>1</v>
      </c>
      <c r="B24" s="374">
        <f>ابنیه!F947</f>
        <v>105792000</v>
      </c>
      <c r="C24" s="375">
        <f>ابنیه!F948</f>
        <v>10002</v>
      </c>
      <c r="D24" s="38">
        <f t="shared" si="0"/>
        <v>137542602.59999999</v>
      </c>
      <c r="E24" s="43"/>
    </row>
    <row r="25" spans="1:9" ht="24.95" customHeight="1">
      <c r="A25" s="39" t="s">
        <v>2</v>
      </c>
      <c r="B25" s="40">
        <f>ابنیه!F973</f>
        <v>76800000</v>
      </c>
      <c r="C25" s="127">
        <f>ابنیه!F974</f>
        <v>10002</v>
      </c>
      <c r="D25" s="38">
        <f t="shared" si="0"/>
        <v>99853002.600000009</v>
      </c>
      <c r="E25" s="43"/>
    </row>
    <row r="26" spans="1:9" ht="24.95" customHeight="1">
      <c r="A26" s="39" t="s">
        <v>3</v>
      </c>
      <c r="B26" s="40">
        <f>ابنیه!F1036</f>
        <v>168480000</v>
      </c>
      <c r="C26" s="127">
        <f>ابنیه!F1037</f>
        <v>10002</v>
      </c>
      <c r="D26" s="38">
        <f t="shared" si="0"/>
        <v>219037002.59999999</v>
      </c>
      <c r="E26" s="43"/>
    </row>
    <row r="27" spans="1:9" ht="24.95" customHeight="1">
      <c r="A27" s="39" t="s">
        <v>47</v>
      </c>
      <c r="B27" s="40">
        <f>ابنیه!F1094</f>
        <v>15870000</v>
      </c>
      <c r="C27" s="127">
        <f>ابنیه!F1095</f>
        <v>10002</v>
      </c>
      <c r="D27" s="38">
        <f t="shared" si="0"/>
        <v>20644002.600000001</v>
      </c>
      <c r="E27" s="43"/>
    </row>
    <row r="28" spans="1:9" ht="24.95" customHeight="1">
      <c r="A28" s="39" t="s">
        <v>48</v>
      </c>
      <c r="B28" s="40">
        <f>ابنیه!F1130</f>
        <v>6539400</v>
      </c>
      <c r="C28" s="127">
        <f>ابنیه!F1131</f>
        <v>10002</v>
      </c>
      <c r="D28" s="38">
        <f t="shared" si="0"/>
        <v>8514222.5999999996</v>
      </c>
      <c r="E28" s="43"/>
    </row>
    <row r="29" spans="1:9" ht="24.95" customHeight="1">
      <c r="A29" s="373" t="s">
        <v>49</v>
      </c>
      <c r="B29" s="374">
        <f>ابنیه!F1169</f>
        <v>117750</v>
      </c>
      <c r="C29" s="375">
        <f>ابنیه!F1170</f>
        <v>10002</v>
      </c>
      <c r="D29" s="38">
        <f t="shared" si="0"/>
        <v>166077.6</v>
      </c>
      <c r="E29" s="43"/>
    </row>
    <row r="30" spans="1:9" ht="24.95" customHeight="1">
      <c r="A30" s="39" t="s">
        <v>7</v>
      </c>
      <c r="B30" s="40">
        <f>ابنیه!F1188</f>
        <v>79680000</v>
      </c>
      <c r="C30" s="127">
        <f>ابنیه!F1189</f>
        <v>10002</v>
      </c>
      <c r="D30" s="38">
        <f t="shared" si="0"/>
        <v>103597002.60000001</v>
      </c>
      <c r="E30" s="43"/>
    </row>
    <row r="31" spans="1:9" ht="24.95" customHeight="1">
      <c r="A31" s="39" t="s">
        <v>8</v>
      </c>
      <c r="B31" s="41">
        <f>ابنیه!F1208</f>
        <v>82400</v>
      </c>
      <c r="C31" s="128">
        <f>ابنیه!F1209</f>
        <v>10002</v>
      </c>
      <c r="D31" s="38">
        <f t="shared" si="0"/>
        <v>120122.6</v>
      </c>
      <c r="E31" s="43"/>
    </row>
    <row r="32" spans="1:9" ht="24.95" customHeight="1">
      <c r="A32" s="39" t="s">
        <v>31</v>
      </c>
      <c r="B32" s="40">
        <f>ابنیه!F1227</f>
        <v>1456000</v>
      </c>
      <c r="C32" s="127">
        <f>ابنیه!F1228</f>
        <v>10002</v>
      </c>
      <c r="D32" s="38">
        <f t="shared" si="0"/>
        <v>1905802.6</v>
      </c>
      <c r="E32" s="43"/>
      <c r="I32" s="46"/>
    </row>
    <row r="33" spans="1:9" ht="24.95" customHeight="1">
      <c r="A33" s="39" t="s">
        <v>1086</v>
      </c>
      <c r="B33" s="42">
        <f>ابنیه!F1237</f>
        <v>8150</v>
      </c>
      <c r="C33" s="129">
        <f>ابنیه!F1238</f>
        <v>10000</v>
      </c>
      <c r="D33" s="38">
        <f t="shared" si="0"/>
        <v>23595</v>
      </c>
      <c r="E33" s="43"/>
      <c r="I33" s="46"/>
    </row>
    <row r="34" spans="1:9" ht="24.95" customHeight="1">
      <c r="A34" s="379" t="s">
        <v>666</v>
      </c>
      <c r="B34" s="380">
        <f>ابنیه!F1321*0.7</f>
        <v>227360</v>
      </c>
      <c r="C34" s="381">
        <v>0</v>
      </c>
      <c r="D34" s="38">
        <f t="shared" si="0"/>
        <v>295568</v>
      </c>
      <c r="E34" s="43"/>
    </row>
    <row r="35" spans="1:9" ht="24.95" customHeight="1">
      <c r="A35" s="170" t="s">
        <v>67</v>
      </c>
      <c r="B35" s="166">
        <f>SUM(B5:B34)</f>
        <v>1776462015</v>
      </c>
      <c r="C35" s="166">
        <f>SUM(C5:C34)</f>
        <v>253042</v>
      </c>
      <c r="D35" s="38">
        <f t="shared" si="0"/>
        <v>2309729574.0999999</v>
      </c>
      <c r="E35" s="43"/>
      <c r="H35" s="47"/>
    </row>
    <row r="36" spans="1:9" ht="24.95" customHeight="1">
      <c r="A36" s="165" t="s">
        <v>90</v>
      </c>
      <c r="B36" s="166">
        <f>ROUND((D35-D34)*$G$12,0)</f>
        <v>92377360</v>
      </c>
      <c r="C36" s="167"/>
      <c r="D36" s="168" t="str">
        <f>CONCATENATE(H11)</f>
        <v>4%</v>
      </c>
      <c r="E36" s="43"/>
    </row>
    <row r="37" spans="1:9" ht="24.95" customHeight="1">
      <c r="A37" s="165" t="s">
        <v>78</v>
      </c>
      <c r="B37" s="166">
        <f>B36+D35</f>
        <v>2402106934.0999999</v>
      </c>
      <c r="C37" s="167"/>
      <c r="D37" s="169"/>
      <c r="E37" s="43"/>
    </row>
  </sheetData>
  <protectedRanges>
    <protectedRange sqref="J3 F3:G13" name="Range1"/>
  </protectedRanges>
  <mergeCells count="5">
    <mergeCell ref="F6:G6"/>
    <mergeCell ref="F1:G2"/>
    <mergeCell ref="J1:J2"/>
    <mergeCell ref="J3:J13"/>
    <mergeCell ref="A3:B3"/>
  </mergeCells>
  <printOptions horizontalCentered="1"/>
  <pageMargins left="0.39370078740157483" right="0.98425196850393704" top="0.59055118110236227" bottom="0.59055118110236227" header="0.51181102362204722" footer="0.31496062992125984"/>
  <pageSetup paperSize="9" scale="83" orientation="portrait" verticalDpi="1200" r:id="rId1"/>
  <headerFooter alignWithMargins="0">
    <oddFooter>&amp;Lhttp://analyze.blogfa.com</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X5589"/>
  <sheetViews>
    <sheetView rightToLeft="1" workbookViewId="0">
      <selection activeCell="B5" sqref="B5:G5"/>
    </sheetView>
  </sheetViews>
  <sheetFormatPr defaultColWidth="15.7109375" defaultRowHeight="27"/>
  <cols>
    <col min="1" max="1" width="10.28515625" style="35" customWidth="1"/>
    <col min="2" max="2" width="39.42578125" style="11" customWidth="1"/>
    <col min="3" max="3" width="6.28515625" style="5" customWidth="1"/>
    <col min="4" max="7" width="8.7109375" style="5" customWidth="1"/>
    <col min="8" max="8" width="10.85546875" style="5" bestFit="1" customWidth="1"/>
    <col min="9" max="9" width="14.42578125" style="65" customWidth="1"/>
    <col min="10" max="10" width="19.140625" style="12" customWidth="1"/>
    <col min="11" max="11" width="15.7109375" style="13"/>
    <col min="12" max="12" width="3" style="5" customWidth="1"/>
    <col min="13" max="13" width="13.28515625" style="408" customWidth="1"/>
    <col min="14" max="14" width="20.85546875" style="5" customWidth="1"/>
    <col min="15" max="15" width="18.7109375" style="5" customWidth="1"/>
    <col min="16" max="16" width="14.7109375" style="584" customWidth="1"/>
    <col min="17" max="17" width="4.7109375" style="604" customWidth="1"/>
    <col min="18" max="18" width="5.28515625" style="604" customWidth="1"/>
    <col min="19" max="19" width="4.7109375" style="604" customWidth="1"/>
    <col min="20" max="20" width="28.85546875" style="5" customWidth="1"/>
    <col min="21" max="21" width="12.42578125" style="5" customWidth="1"/>
    <col min="22" max="22" width="17" style="5" customWidth="1"/>
    <col min="23" max="23" width="10.5703125" style="5" customWidth="1"/>
    <col min="24" max="16384" width="15.7109375" style="5"/>
  </cols>
  <sheetData>
    <row r="1" spans="1:22" s="4" customFormat="1" ht="23.25">
      <c r="A1" s="662" t="str">
        <f>'مالی مکانیک'!F3</f>
        <v>پروژه:1</v>
      </c>
      <c r="B1" s="663"/>
      <c r="C1" s="664" t="str">
        <f>'مالی مکانیک'!G3</f>
        <v xml:space="preserve">مشاور: </v>
      </c>
      <c r="D1" s="664"/>
      <c r="E1" s="664"/>
      <c r="F1" s="664"/>
      <c r="G1" s="664"/>
      <c r="H1" s="664"/>
      <c r="I1" s="152"/>
      <c r="J1" s="664" t="str">
        <f>'مالی مکانیک'!F5</f>
        <v>صورت وضعیت شماره :</v>
      </c>
      <c r="K1" s="666"/>
      <c r="M1" s="668" t="s">
        <v>510</v>
      </c>
      <c r="N1" s="669"/>
      <c r="O1" s="613"/>
      <c r="P1" s="601"/>
      <c r="Q1" s="603"/>
      <c r="R1" s="603"/>
      <c r="S1" s="603"/>
      <c r="U1" s="613"/>
      <c r="V1" s="613"/>
    </row>
    <row r="2" spans="1:22" s="4" customFormat="1" ht="23.25">
      <c r="A2" s="659" t="str">
        <f>'مالی مکانیک'!F4</f>
        <v>کارفرما:</v>
      </c>
      <c r="B2" s="660"/>
      <c r="C2" s="665" t="str">
        <f>'مالی مکانیک'!G4</f>
        <v>پیمانکار:</v>
      </c>
      <c r="D2" s="665"/>
      <c r="E2" s="665"/>
      <c r="F2" s="665"/>
      <c r="G2" s="665"/>
      <c r="H2" s="665"/>
      <c r="I2" s="153"/>
      <c r="J2" s="665" t="str">
        <f>'مالی مکانیک'!G5</f>
        <v>تاریخ: 1395</v>
      </c>
      <c r="K2" s="667"/>
      <c r="M2" s="670"/>
      <c r="N2" s="671"/>
      <c r="O2" s="613"/>
      <c r="P2" s="601"/>
      <c r="Q2" s="603"/>
      <c r="R2" s="603"/>
      <c r="S2" s="603"/>
      <c r="U2" s="613"/>
      <c r="V2" s="613"/>
    </row>
    <row r="3" spans="1:22" s="4" customFormat="1" ht="27.75" thickBot="1">
      <c r="A3" s="154" t="s">
        <v>59</v>
      </c>
      <c r="B3" s="143" t="s">
        <v>4201</v>
      </c>
      <c r="C3" s="661" t="s">
        <v>83</v>
      </c>
      <c r="D3" s="661"/>
      <c r="E3" s="661"/>
      <c r="F3" s="661"/>
      <c r="G3" s="661"/>
      <c r="H3" s="661"/>
      <c r="I3" s="155"/>
      <c r="J3" s="156"/>
      <c r="K3" s="157"/>
      <c r="M3" s="670"/>
      <c r="N3" s="671"/>
      <c r="O3" s="613"/>
      <c r="P3" s="601"/>
      <c r="Q3" s="603"/>
      <c r="R3" s="603"/>
      <c r="S3" s="603"/>
      <c r="U3" s="613"/>
      <c r="V3" s="613"/>
    </row>
    <row r="4" spans="1:22" ht="51" customHeight="1" thickBot="1">
      <c r="A4" s="158" t="s">
        <v>60</v>
      </c>
      <c r="B4" s="159" t="s">
        <v>61</v>
      </c>
      <c r="C4" s="159" t="s">
        <v>62</v>
      </c>
      <c r="D4" s="159" t="s">
        <v>63</v>
      </c>
      <c r="E4" s="159" t="s">
        <v>64</v>
      </c>
      <c r="F4" s="160" t="s">
        <v>65</v>
      </c>
      <c r="G4" s="160" t="s">
        <v>96</v>
      </c>
      <c r="H4" s="159" t="s">
        <v>66</v>
      </c>
      <c r="I4" s="161" t="s">
        <v>67</v>
      </c>
      <c r="J4" s="162" t="s">
        <v>68</v>
      </c>
      <c r="K4" s="163" t="s">
        <v>69</v>
      </c>
      <c r="M4" s="672"/>
      <c r="N4" s="673"/>
    </row>
    <row r="5" spans="1:22" ht="42.75" customHeight="1">
      <c r="A5" s="31">
        <f>IF(B5&gt;0,1,0)</f>
        <v>1</v>
      </c>
      <c r="B5" s="656" t="s">
        <v>7089</v>
      </c>
      <c r="C5" s="657"/>
      <c r="D5" s="657"/>
      <c r="E5" s="657"/>
      <c r="F5" s="657"/>
      <c r="G5" s="658"/>
      <c r="H5" s="19"/>
      <c r="I5" s="62"/>
      <c r="J5" s="20"/>
      <c r="K5" s="21"/>
      <c r="M5" s="388" t="s">
        <v>667</v>
      </c>
    </row>
    <row r="6" spans="1:22" ht="35.25">
      <c r="A6" s="32">
        <f>IF(H6&lt;&gt;0,1,0)</f>
        <v>1</v>
      </c>
      <c r="B6" s="10"/>
      <c r="C6" s="2">
        <v>5</v>
      </c>
      <c r="D6" s="2">
        <v>12</v>
      </c>
      <c r="E6" s="2"/>
      <c r="F6" s="2"/>
      <c r="G6" s="2"/>
      <c r="H6" s="3">
        <f>IF(AND(C6=0,D6=0,E6=0,F6=0,G6=0),0,ROUND(IF(C6=0,1,C6)*IF(D6=0,1,D6)*IF(E6=0,1,E6)*IF(F6=0,1,F6)*IF(G6=0,1,G6),2))</f>
        <v>60</v>
      </c>
      <c r="I6" s="63"/>
      <c r="J6" s="7"/>
      <c r="K6" s="8"/>
      <c r="M6" s="389" t="s">
        <v>668</v>
      </c>
      <c r="N6" s="81"/>
    </row>
    <row r="7" spans="1:22">
      <c r="A7" s="32">
        <f t="shared" ref="A7:A13" si="0">IF(H7&gt;0,1,0)</f>
        <v>0</v>
      </c>
      <c r="B7" s="10"/>
      <c r="C7" s="2"/>
      <c r="D7" s="2"/>
      <c r="E7" s="2"/>
      <c r="F7" s="2"/>
      <c r="G7" s="2"/>
      <c r="H7" s="3">
        <f t="shared" ref="H7:H13" si="1">IF(AND(C7=0,D7=0,E7=0,F7=0,G7=0),0,ROUND(IF(C7=0,1,C7)*IF(D7=0,1,D7)*IF(E7=0,1,E7)*IF(F7=0,1,F7)*IF(G7=0,1,G7),2))</f>
        <v>0</v>
      </c>
      <c r="I7" s="63"/>
      <c r="J7" s="7"/>
      <c r="K7" s="8"/>
      <c r="M7" s="389"/>
    </row>
    <row r="8" spans="1:22">
      <c r="A8" s="32">
        <f t="shared" si="0"/>
        <v>0</v>
      </c>
      <c r="B8" s="10"/>
      <c r="C8" s="2"/>
      <c r="D8" s="2"/>
      <c r="E8" s="2"/>
      <c r="F8" s="2"/>
      <c r="G8" s="2"/>
      <c r="H8" s="3">
        <f t="shared" si="1"/>
        <v>0</v>
      </c>
      <c r="I8" s="63"/>
      <c r="J8" s="7"/>
      <c r="K8" s="8"/>
      <c r="M8" s="389"/>
    </row>
    <row r="9" spans="1:22">
      <c r="A9" s="32">
        <f t="shared" si="0"/>
        <v>0</v>
      </c>
      <c r="B9" s="10"/>
      <c r="C9" s="2"/>
      <c r="D9" s="2"/>
      <c r="E9" s="2"/>
      <c r="F9" s="2"/>
      <c r="G9" s="2"/>
      <c r="H9" s="3">
        <f t="shared" si="1"/>
        <v>0</v>
      </c>
      <c r="I9" s="63"/>
      <c r="J9" s="7"/>
      <c r="K9" s="8"/>
      <c r="M9" s="389"/>
    </row>
    <row r="10" spans="1:22">
      <c r="A10" s="32">
        <f t="shared" si="0"/>
        <v>0</v>
      </c>
      <c r="B10" s="10"/>
      <c r="C10" s="2"/>
      <c r="D10" s="2"/>
      <c r="E10" s="2"/>
      <c r="F10" s="2"/>
      <c r="G10" s="2"/>
      <c r="H10" s="3">
        <f t="shared" si="1"/>
        <v>0</v>
      </c>
      <c r="I10" s="63"/>
      <c r="J10" s="7"/>
      <c r="K10" s="8"/>
      <c r="M10" s="389"/>
    </row>
    <row r="11" spans="1:22">
      <c r="A11" s="32">
        <f t="shared" si="0"/>
        <v>0</v>
      </c>
      <c r="B11" s="10"/>
      <c r="C11" s="2"/>
      <c r="D11" s="2"/>
      <c r="E11" s="2"/>
      <c r="F11" s="2"/>
      <c r="G11" s="2"/>
      <c r="H11" s="3">
        <f t="shared" si="1"/>
        <v>0</v>
      </c>
      <c r="I11" s="63"/>
      <c r="J11" s="7"/>
      <c r="K11" s="8"/>
      <c r="M11" s="389"/>
    </row>
    <row r="12" spans="1:22">
      <c r="A12" s="32">
        <f t="shared" si="0"/>
        <v>0</v>
      </c>
      <c r="B12" s="10"/>
      <c r="C12" s="2"/>
      <c r="D12" s="2"/>
      <c r="E12" s="2"/>
      <c r="F12" s="2"/>
      <c r="G12" s="2"/>
      <c r="H12" s="3">
        <f t="shared" si="1"/>
        <v>0</v>
      </c>
      <c r="I12" s="63"/>
      <c r="J12" s="7"/>
      <c r="K12" s="8"/>
      <c r="M12" s="389"/>
    </row>
    <row r="13" spans="1:22">
      <c r="A13" s="32">
        <f t="shared" si="0"/>
        <v>0</v>
      </c>
      <c r="B13" s="10"/>
      <c r="C13" s="2"/>
      <c r="D13" s="2"/>
      <c r="E13" s="2"/>
      <c r="F13" s="2"/>
      <c r="G13" s="2"/>
      <c r="H13" s="3">
        <f t="shared" si="1"/>
        <v>0</v>
      </c>
      <c r="I13" s="63"/>
      <c r="J13" s="7"/>
      <c r="K13" s="8"/>
      <c r="M13" s="389"/>
    </row>
    <row r="14" spans="1:22" ht="27.75" thickBot="1">
      <c r="A14" s="33" t="str">
        <f>VLOOKUP(B5,O:W,2)</f>
        <v>010101</v>
      </c>
      <c r="B14" s="649" t="s">
        <v>70</v>
      </c>
      <c r="C14" s="650"/>
      <c r="D14" s="650"/>
      <c r="E14" s="650"/>
      <c r="F14" s="650"/>
      <c r="G14" s="650"/>
      <c r="H14" s="6"/>
      <c r="I14" s="63">
        <f>SUM(H6:H14)</f>
        <v>60</v>
      </c>
      <c r="J14" s="1" t="str">
        <f>VLOOKUP(B5,O:W,7)</f>
        <v>مترطول</v>
      </c>
      <c r="K14" s="8"/>
      <c r="M14" s="389"/>
    </row>
    <row r="15" spans="1:22" ht="38.25" customHeight="1">
      <c r="A15" s="32">
        <f>IF(B15&gt;0,1,0)</f>
        <v>1</v>
      </c>
      <c r="B15" s="656" t="s">
        <v>7300</v>
      </c>
      <c r="C15" s="657"/>
      <c r="D15" s="657"/>
      <c r="E15" s="657"/>
      <c r="F15" s="657"/>
      <c r="G15" s="658"/>
      <c r="H15" s="6"/>
      <c r="I15" s="63"/>
      <c r="J15" s="7"/>
      <c r="K15" s="8"/>
      <c r="M15" s="388" t="s">
        <v>667</v>
      </c>
    </row>
    <row r="16" spans="1:22">
      <c r="A16" s="32">
        <f t="shared" ref="A16:A23" si="2">IF(H16&gt;0,1,0)</f>
        <v>1</v>
      </c>
      <c r="B16" s="10"/>
      <c r="C16" s="2">
        <v>1</v>
      </c>
      <c r="D16" s="2"/>
      <c r="E16" s="2"/>
      <c r="F16" s="2"/>
      <c r="G16" s="2"/>
      <c r="H16" s="3">
        <f>IF(AND(C16=0,D16=0,E16=0,F16=0,G16=0),0,ROUND(IF(C16=0,1,C16)*IF(D16=0,1,D16)*IF(E16=0,1,E16)*IF(F16=0,1,F16)*IF(G16=0,1,G16),2))</f>
        <v>1</v>
      </c>
      <c r="I16" s="63"/>
      <c r="J16" s="7"/>
      <c r="K16" s="8"/>
      <c r="M16" s="389" t="s">
        <v>668</v>
      </c>
    </row>
    <row r="17" spans="1:13">
      <c r="A17" s="32">
        <f t="shared" si="2"/>
        <v>0</v>
      </c>
      <c r="B17" s="10"/>
      <c r="C17" s="2">
        <v>0</v>
      </c>
      <c r="D17" s="2"/>
      <c r="E17" s="2"/>
      <c r="F17" s="2"/>
      <c r="G17" s="2"/>
      <c r="H17" s="3">
        <f t="shared" ref="H17:H23" si="3">IF(AND(C17=0,D17=0,E17=0,F17=0,G17=0),0,ROUND(IF(C17=0,1,C17)*IF(D17=0,1,D17)*IF(E17=0,1,E17)*IF(F17=0,1,F17)*IF(G17=0,1,G17),2))</f>
        <v>0</v>
      </c>
      <c r="I17" s="63"/>
      <c r="J17" s="7"/>
      <c r="K17" s="8"/>
      <c r="M17" s="389"/>
    </row>
    <row r="18" spans="1:13">
      <c r="A18" s="32">
        <f t="shared" si="2"/>
        <v>0</v>
      </c>
      <c r="B18" s="10"/>
      <c r="C18" s="2"/>
      <c r="D18" s="2"/>
      <c r="E18" s="2"/>
      <c r="F18" s="2"/>
      <c r="G18" s="2"/>
      <c r="H18" s="3">
        <f t="shared" si="3"/>
        <v>0</v>
      </c>
      <c r="I18" s="63"/>
      <c r="J18" s="7"/>
      <c r="K18" s="8"/>
      <c r="M18" s="389"/>
    </row>
    <row r="19" spans="1:13">
      <c r="A19" s="32">
        <f t="shared" si="2"/>
        <v>0</v>
      </c>
      <c r="B19" s="10"/>
      <c r="C19" s="2"/>
      <c r="D19" s="2"/>
      <c r="E19" s="2"/>
      <c r="F19" s="2"/>
      <c r="G19" s="2"/>
      <c r="H19" s="3">
        <f t="shared" si="3"/>
        <v>0</v>
      </c>
      <c r="I19" s="63"/>
      <c r="J19" s="7"/>
      <c r="K19" s="8"/>
      <c r="M19" s="389"/>
    </row>
    <row r="20" spans="1:13">
      <c r="A20" s="32">
        <f t="shared" si="2"/>
        <v>0</v>
      </c>
      <c r="B20" s="10"/>
      <c r="C20" s="2"/>
      <c r="D20" s="2"/>
      <c r="E20" s="2"/>
      <c r="F20" s="2"/>
      <c r="G20" s="2"/>
      <c r="H20" s="3">
        <f t="shared" si="3"/>
        <v>0</v>
      </c>
      <c r="I20" s="63"/>
      <c r="J20" s="7"/>
      <c r="K20" s="8"/>
      <c r="M20" s="389"/>
    </row>
    <row r="21" spans="1:13">
      <c r="A21" s="32">
        <f t="shared" si="2"/>
        <v>0</v>
      </c>
      <c r="B21" s="10"/>
      <c r="C21" s="2"/>
      <c r="D21" s="2"/>
      <c r="E21" s="2"/>
      <c r="F21" s="2"/>
      <c r="G21" s="2"/>
      <c r="H21" s="3">
        <f t="shared" si="3"/>
        <v>0</v>
      </c>
      <c r="I21" s="63"/>
      <c r="J21" s="7"/>
      <c r="K21" s="8"/>
      <c r="M21" s="389"/>
    </row>
    <row r="22" spans="1:13">
      <c r="A22" s="32">
        <f t="shared" si="2"/>
        <v>0</v>
      </c>
      <c r="B22" s="10"/>
      <c r="C22" s="2"/>
      <c r="D22" s="2"/>
      <c r="E22" s="2"/>
      <c r="F22" s="2"/>
      <c r="G22" s="2"/>
      <c r="H22" s="3">
        <f t="shared" si="3"/>
        <v>0</v>
      </c>
      <c r="I22" s="63"/>
      <c r="J22" s="7"/>
      <c r="K22" s="8"/>
      <c r="M22" s="389"/>
    </row>
    <row r="23" spans="1:13">
      <c r="A23" s="32">
        <f t="shared" si="2"/>
        <v>0</v>
      </c>
      <c r="B23" s="10"/>
      <c r="C23" s="2"/>
      <c r="D23" s="2"/>
      <c r="E23" s="2"/>
      <c r="F23" s="2"/>
      <c r="G23" s="2"/>
      <c r="H23" s="3">
        <f t="shared" si="3"/>
        <v>0</v>
      </c>
      <c r="I23" s="63"/>
      <c r="J23" s="7"/>
      <c r="K23" s="8"/>
      <c r="M23" s="389"/>
    </row>
    <row r="24" spans="1:13" ht="27.75" thickBot="1">
      <c r="A24" s="33" t="str">
        <f>VLOOKUP(B15,O:W,2)</f>
        <v>010604</v>
      </c>
      <c r="B24" s="649" t="s">
        <v>70</v>
      </c>
      <c r="C24" s="650"/>
      <c r="D24" s="650"/>
      <c r="E24" s="650"/>
      <c r="F24" s="650"/>
      <c r="G24" s="650"/>
      <c r="H24" s="6"/>
      <c r="I24" s="63">
        <f>SUM(H16:H24)</f>
        <v>1</v>
      </c>
      <c r="J24" s="1" t="str">
        <f>VLOOKUP(B15,O:W,7)</f>
        <v>مترطول</v>
      </c>
      <c r="K24" s="8"/>
      <c r="M24" s="389"/>
    </row>
    <row r="25" spans="1:13" ht="36" customHeight="1">
      <c r="A25" s="32">
        <f>IF(B25&gt;0,1,0)</f>
        <v>0</v>
      </c>
      <c r="B25" s="656"/>
      <c r="C25" s="657"/>
      <c r="D25" s="657"/>
      <c r="E25" s="657"/>
      <c r="F25" s="657"/>
      <c r="G25" s="658"/>
      <c r="H25" s="6"/>
      <c r="I25" s="63"/>
      <c r="J25" s="7"/>
      <c r="K25" s="8"/>
      <c r="M25" s="388" t="s">
        <v>667</v>
      </c>
    </row>
    <row r="26" spans="1:13">
      <c r="A26" s="32">
        <f t="shared" ref="A26:A33" si="4">IF(H26&gt;0,1,0)</f>
        <v>0</v>
      </c>
      <c r="B26" s="10"/>
      <c r="C26" s="2">
        <v>0</v>
      </c>
      <c r="D26" s="2"/>
      <c r="E26" s="2"/>
      <c r="F26" s="2"/>
      <c r="G26" s="2"/>
      <c r="H26" s="3">
        <f>IF(AND(C26=0,D26=0,E26=0,F26=0,G26=0),0,ROUND(IF(C26=0,1,C26)*IF(D26=0,1,D26)*IF(E26=0,1,E26)*IF(F26=0,1,F26)*IF(G26=0,1,G26),2))</f>
        <v>0</v>
      </c>
      <c r="I26" s="63"/>
      <c r="J26" s="7"/>
      <c r="K26" s="8"/>
      <c r="M26" s="389" t="s">
        <v>668</v>
      </c>
    </row>
    <row r="27" spans="1:13">
      <c r="A27" s="32">
        <f t="shared" si="4"/>
        <v>0</v>
      </c>
      <c r="B27" s="10"/>
      <c r="C27" s="2"/>
      <c r="D27" s="2"/>
      <c r="E27" s="2"/>
      <c r="F27" s="2"/>
      <c r="G27" s="2"/>
      <c r="H27" s="3">
        <f t="shared" ref="H27:H33" si="5">IF(AND(C27=0,D27=0,E27=0,F27=0,G27=0),0,ROUND(IF(C27=0,1,C27)*IF(D27=0,1,D27)*IF(E27=0,1,E27)*IF(F27=0,1,F27)*IF(G27=0,1,G27),2))</f>
        <v>0</v>
      </c>
      <c r="I27" s="63"/>
      <c r="J27" s="7"/>
      <c r="K27" s="8"/>
      <c r="M27" s="389"/>
    </row>
    <row r="28" spans="1:13">
      <c r="A28" s="32">
        <f t="shared" si="4"/>
        <v>0</v>
      </c>
      <c r="B28" s="10"/>
      <c r="C28" s="2"/>
      <c r="D28" s="2"/>
      <c r="E28" s="2"/>
      <c r="F28" s="2"/>
      <c r="G28" s="2"/>
      <c r="H28" s="3">
        <f t="shared" si="5"/>
        <v>0</v>
      </c>
      <c r="I28" s="63"/>
      <c r="J28" s="7"/>
      <c r="K28" s="8"/>
      <c r="M28" s="389"/>
    </row>
    <row r="29" spans="1:13">
      <c r="A29" s="32">
        <f t="shared" si="4"/>
        <v>0</v>
      </c>
      <c r="B29" s="10"/>
      <c r="C29" s="2"/>
      <c r="D29" s="2"/>
      <c r="E29" s="2"/>
      <c r="F29" s="2"/>
      <c r="G29" s="2"/>
      <c r="H29" s="3">
        <f t="shared" si="5"/>
        <v>0</v>
      </c>
      <c r="I29" s="63"/>
      <c r="J29" s="7"/>
      <c r="K29" s="8"/>
      <c r="M29" s="389"/>
    </row>
    <row r="30" spans="1:13">
      <c r="A30" s="32">
        <f t="shared" si="4"/>
        <v>0</v>
      </c>
      <c r="B30" s="10"/>
      <c r="C30" s="2"/>
      <c r="D30" s="2"/>
      <c r="E30" s="2"/>
      <c r="F30" s="2"/>
      <c r="G30" s="2"/>
      <c r="H30" s="3">
        <f t="shared" si="5"/>
        <v>0</v>
      </c>
      <c r="I30" s="63"/>
      <c r="J30" s="7"/>
      <c r="K30" s="8"/>
      <c r="M30" s="389"/>
    </row>
    <row r="31" spans="1:13">
      <c r="A31" s="32">
        <f t="shared" si="4"/>
        <v>0</v>
      </c>
      <c r="B31" s="10"/>
      <c r="C31" s="2"/>
      <c r="D31" s="2"/>
      <c r="E31" s="2"/>
      <c r="F31" s="2"/>
      <c r="G31" s="2"/>
      <c r="H31" s="3">
        <f t="shared" si="5"/>
        <v>0</v>
      </c>
      <c r="I31" s="63"/>
      <c r="J31" s="7"/>
      <c r="K31" s="8"/>
      <c r="M31" s="389"/>
    </row>
    <row r="32" spans="1:13">
      <c r="A32" s="32">
        <f t="shared" si="4"/>
        <v>0</v>
      </c>
      <c r="B32" s="10"/>
      <c r="C32" s="2"/>
      <c r="D32" s="2"/>
      <c r="E32" s="2"/>
      <c r="F32" s="2"/>
      <c r="G32" s="2"/>
      <c r="H32" s="3">
        <f t="shared" si="5"/>
        <v>0</v>
      </c>
      <c r="I32" s="63"/>
      <c r="J32" s="7"/>
      <c r="K32" s="8"/>
      <c r="M32" s="389"/>
    </row>
    <row r="33" spans="1:13">
      <c r="A33" s="32">
        <f t="shared" si="4"/>
        <v>0</v>
      </c>
      <c r="B33" s="10"/>
      <c r="C33" s="2"/>
      <c r="D33" s="2"/>
      <c r="E33" s="2"/>
      <c r="F33" s="2"/>
      <c r="G33" s="2"/>
      <c r="H33" s="3">
        <f t="shared" si="5"/>
        <v>0</v>
      </c>
      <c r="I33" s="63"/>
      <c r="J33" s="7"/>
      <c r="K33" s="8"/>
      <c r="M33" s="389"/>
    </row>
    <row r="34" spans="1:13" ht="27.75" thickBot="1">
      <c r="A34" s="33" t="e">
        <f>VLOOKUP(B25,O:W,2)</f>
        <v>#N/A</v>
      </c>
      <c r="B34" s="649" t="s">
        <v>70</v>
      </c>
      <c r="C34" s="650"/>
      <c r="D34" s="650"/>
      <c r="E34" s="650"/>
      <c r="F34" s="650"/>
      <c r="G34" s="650"/>
      <c r="H34" s="6"/>
      <c r="I34" s="63">
        <f>SUM(H26:H34)</f>
        <v>0</v>
      </c>
      <c r="J34" s="1" t="e">
        <f>VLOOKUP(B25,O:W,7)</f>
        <v>#N/A</v>
      </c>
      <c r="K34" s="8"/>
      <c r="M34" s="389"/>
    </row>
    <row r="35" spans="1:13" ht="44.25" customHeight="1">
      <c r="A35" s="32">
        <f>IF(B35&gt;0,1,0)</f>
        <v>0</v>
      </c>
      <c r="B35" s="656"/>
      <c r="C35" s="657"/>
      <c r="D35" s="657"/>
      <c r="E35" s="657"/>
      <c r="F35" s="657"/>
      <c r="G35" s="658"/>
      <c r="H35" s="6"/>
      <c r="I35" s="63"/>
      <c r="J35" s="7"/>
      <c r="K35" s="8"/>
      <c r="M35" s="388" t="s">
        <v>667</v>
      </c>
    </row>
    <row r="36" spans="1:13">
      <c r="A36" s="32">
        <f t="shared" ref="A36:A43" si="6">IF(H36&gt;0,1,0)</f>
        <v>0</v>
      </c>
      <c r="B36" s="10"/>
      <c r="C36" s="2">
        <v>0</v>
      </c>
      <c r="D36" s="2"/>
      <c r="E36" s="2"/>
      <c r="F36" s="2"/>
      <c r="G36" s="2"/>
      <c r="H36" s="3">
        <f>IF(AND(C36=0,D36=0,E36=0,F36=0,G36=0),0,ROUND(IF(C36=0,1,C36)*IF(D36=0,1,D36)*IF(E36=0,1,E36)*IF(F36=0,1,F36)*IF(G36=0,1,G36),2))</f>
        <v>0</v>
      </c>
      <c r="I36" s="63"/>
      <c r="J36" s="7"/>
      <c r="K36" s="8"/>
      <c r="M36" s="389"/>
    </row>
    <row r="37" spans="1:13">
      <c r="A37" s="32">
        <f t="shared" si="6"/>
        <v>0</v>
      </c>
      <c r="B37" s="10"/>
      <c r="C37" s="2"/>
      <c r="D37" s="2"/>
      <c r="E37" s="2"/>
      <c r="F37" s="2"/>
      <c r="G37" s="2"/>
      <c r="H37" s="3">
        <f t="shared" ref="H37:H43" si="7">IF(AND(C37=0,D37=0,E37=0,F37=0,G37=0),0,ROUND(IF(C37=0,1,C37)*IF(D37=0,1,D37)*IF(E37=0,1,E37)*IF(F37=0,1,F37)*IF(G37=0,1,G37),2))</f>
        <v>0</v>
      </c>
      <c r="I37" s="63"/>
      <c r="J37" s="7"/>
      <c r="K37" s="8"/>
      <c r="M37" s="389"/>
    </row>
    <row r="38" spans="1:13">
      <c r="A38" s="32">
        <f t="shared" si="6"/>
        <v>0</v>
      </c>
      <c r="B38" s="10"/>
      <c r="C38" s="2"/>
      <c r="D38" s="2"/>
      <c r="E38" s="2"/>
      <c r="F38" s="2"/>
      <c r="G38" s="2"/>
      <c r="H38" s="3">
        <f t="shared" si="7"/>
        <v>0</v>
      </c>
      <c r="I38" s="63"/>
      <c r="J38" s="7"/>
      <c r="K38" s="8"/>
      <c r="M38" s="389"/>
    </row>
    <row r="39" spans="1:13">
      <c r="A39" s="32">
        <f t="shared" si="6"/>
        <v>0</v>
      </c>
      <c r="B39" s="10"/>
      <c r="C39" s="2"/>
      <c r="D39" s="2"/>
      <c r="E39" s="2"/>
      <c r="F39" s="2"/>
      <c r="G39" s="2"/>
      <c r="H39" s="3">
        <f t="shared" si="7"/>
        <v>0</v>
      </c>
      <c r="I39" s="63"/>
      <c r="J39" s="7"/>
      <c r="K39" s="8"/>
      <c r="M39" s="389"/>
    </row>
    <row r="40" spans="1:13">
      <c r="A40" s="32">
        <f t="shared" si="6"/>
        <v>0</v>
      </c>
      <c r="B40" s="10"/>
      <c r="C40" s="2"/>
      <c r="D40" s="2"/>
      <c r="E40" s="2"/>
      <c r="F40" s="2"/>
      <c r="G40" s="2"/>
      <c r="H40" s="3">
        <f t="shared" si="7"/>
        <v>0</v>
      </c>
      <c r="I40" s="63"/>
      <c r="J40" s="7"/>
      <c r="K40" s="8"/>
      <c r="M40" s="389"/>
    </row>
    <row r="41" spans="1:13">
      <c r="A41" s="32">
        <f t="shared" si="6"/>
        <v>0</v>
      </c>
      <c r="B41" s="10"/>
      <c r="C41" s="2"/>
      <c r="D41" s="2"/>
      <c r="E41" s="2"/>
      <c r="F41" s="2"/>
      <c r="G41" s="2"/>
      <c r="H41" s="3">
        <f t="shared" si="7"/>
        <v>0</v>
      </c>
      <c r="I41" s="63"/>
      <c r="J41" s="7"/>
      <c r="K41" s="8"/>
      <c r="M41" s="389"/>
    </row>
    <row r="42" spans="1:13">
      <c r="A42" s="32">
        <f t="shared" si="6"/>
        <v>0</v>
      </c>
      <c r="B42" s="10"/>
      <c r="C42" s="2"/>
      <c r="D42" s="2"/>
      <c r="E42" s="2"/>
      <c r="F42" s="2"/>
      <c r="G42" s="2"/>
      <c r="H42" s="3">
        <f t="shared" si="7"/>
        <v>0</v>
      </c>
      <c r="I42" s="63"/>
      <c r="J42" s="7"/>
      <c r="K42" s="8"/>
      <c r="M42" s="389"/>
    </row>
    <row r="43" spans="1:13">
      <c r="A43" s="32">
        <f t="shared" si="6"/>
        <v>0</v>
      </c>
      <c r="B43" s="10"/>
      <c r="C43" s="2"/>
      <c r="D43" s="2"/>
      <c r="E43" s="2"/>
      <c r="F43" s="2"/>
      <c r="G43" s="2"/>
      <c r="H43" s="3">
        <f t="shared" si="7"/>
        <v>0</v>
      </c>
      <c r="I43" s="63"/>
      <c r="J43" s="7"/>
      <c r="K43" s="8"/>
      <c r="M43" s="389"/>
    </row>
    <row r="44" spans="1:13" ht="27.75" thickBot="1">
      <c r="A44" s="33" t="e">
        <f>VLOOKUP(B35,O:W,2)</f>
        <v>#N/A</v>
      </c>
      <c r="B44" s="649" t="s">
        <v>70</v>
      </c>
      <c r="C44" s="650"/>
      <c r="D44" s="650"/>
      <c r="E44" s="650"/>
      <c r="F44" s="650"/>
      <c r="G44" s="650"/>
      <c r="H44" s="6"/>
      <c r="I44" s="63">
        <f>SUM(H36:H44)</f>
        <v>0</v>
      </c>
      <c r="J44" s="1" t="e">
        <f>VLOOKUP(B35,O:W,7)</f>
        <v>#N/A</v>
      </c>
      <c r="K44" s="8"/>
      <c r="M44" s="389"/>
    </row>
    <row r="45" spans="1:13" ht="42.75" customHeight="1">
      <c r="A45" s="32">
        <f>IF(B45&gt;0,1,0)</f>
        <v>0</v>
      </c>
      <c r="B45" s="656"/>
      <c r="C45" s="657"/>
      <c r="D45" s="657"/>
      <c r="E45" s="657"/>
      <c r="F45" s="657"/>
      <c r="G45" s="658"/>
      <c r="H45" s="6"/>
      <c r="I45" s="63"/>
      <c r="J45" s="7"/>
      <c r="K45" s="8"/>
      <c r="M45" s="388" t="s">
        <v>667</v>
      </c>
    </row>
    <row r="46" spans="1:13">
      <c r="A46" s="32">
        <f t="shared" ref="A46:A53" si="8">IF(H46&gt;0,1,0)</f>
        <v>0</v>
      </c>
      <c r="B46" s="10"/>
      <c r="C46" s="2">
        <v>0</v>
      </c>
      <c r="D46" s="2"/>
      <c r="E46" s="2"/>
      <c r="F46" s="2"/>
      <c r="G46" s="2"/>
      <c r="H46" s="3">
        <f t="shared" ref="H46:H53" si="9">IF(AND(C46=0,D46=0,E46=0,G46=0),0,ROUND(IF(C46=0,1,C46)*IF(D46=0,1,D46)*IF(E46=0,1,E46)*IF(G46=0,1,G46),2))</f>
        <v>0</v>
      </c>
      <c r="I46" s="63"/>
      <c r="J46" s="7"/>
      <c r="K46" s="8"/>
      <c r="M46" s="389" t="s">
        <v>668</v>
      </c>
    </row>
    <row r="47" spans="1:13">
      <c r="A47" s="32">
        <f t="shared" si="8"/>
        <v>0</v>
      </c>
      <c r="B47" s="10"/>
      <c r="C47" s="2"/>
      <c r="D47" s="2"/>
      <c r="E47" s="2"/>
      <c r="F47" s="2"/>
      <c r="G47" s="2"/>
      <c r="H47" s="3">
        <f t="shared" si="9"/>
        <v>0</v>
      </c>
      <c r="I47" s="63"/>
      <c r="J47" s="7"/>
      <c r="K47" s="8"/>
      <c r="M47" s="389"/>
    </row>
    <row r="48" spans="1:13">
      <c r="A48" s="32">
        <f t="shared" si="8"/>
        <v>0</v>
      </c>
      <c r="B48" s="10"/>
      <c r="C48" s="2"/>
      <c r="D48" s="2"/>
      <c r="E48" s="2"/>
      <c r="F48" s="2"/>
      <c r="G48" s="2"/>
      <c r="H48" s="3">
        <f t="shared" si="9"/>
        <v>0</v>
      </c>
      <c r="I48" s="63"/>
      <c r="J48" s="7"/>
      <c r="K48" s="8"/>
      <c r="M48" s="389"/>
    </row>
    <row r="49" spans="1:13">
      <c r="A49" s="32">
        <f t="shared" si="8"/>
        <v>0</v>
      </c>
      <c r="B49" s="10"/>
      <c r="C49" s="2"/>
      <c r="D49" s="2"/>
      <c r="E49" s="2"/>
      <c r="F49" s="2"/>
      <c r="G49" s="2"/>
      <c r="H49" s="3">
        <f t="shared" si="9"/>
        <v>0</v>
      </c>
      <c r="I49" s="63"/>
      <c r="J49" s="7"/>
      <c r="K49" s="8"/>
      <c r="M49" s="389"/>
    </row>
    <row r="50" spans="1:13">
      <c r="A50" s="32">
        <f t="shared" si="8"/>
        <v>0</v>
      </c>
      <c r="B50" s="10"/>
      <c r="C50" s="2"/>
      <c r="D50" s="2"/>
      <c r="E50" s="2"/>
      <c r="F50" s="2"/>
      <c r="G50" s="2"/>
      <c r="H50" s="3">
        <f t="shared" si="9"/>
        <v>0</v>
      </c>
      <c r="I50" s="63"/>
      <c r="J50" s="7"/>
      <c r="K50" s="8"/>
      <c r="M50" s="389"/>
    </row>
    <row r="51" spans="1:13">
      <c r="A51" s="32">
        <f t="shared" si="8"/>
        <v>0</v>
      </c>
      <c r="B51" s="10"/>
      <c r="C51" s="2"/>
      <c r="D51" s="2"/>
      <c r="E51" s="2"/>
      <c r="F51" s="2"/>
      <c r="G51" s="2"/>
      <c r="H51" s="3">
        <f t="shared" si="9"/>
        <v>0</v>
      </c>
      <c r="I51" s="63"/>
      <c r="J51" s="7"/>
      <c r="K51" s="8"/>
      <c r="M51" s="389"/>
    </row>
    <row r="52" spans="1:13">
      <c r="A52" s="32">
        <f t="shared" si="8"/>
        <v>0</v>
      </c>
      <c r="B52" s="10"/>
      <c r="C52" s="2"/>
      <c r="D52" s="2"/>
      <c r="E52" s="2"/>
      <c r="F52" s="2"/>
      <c r="G52" s="2"/>
      <c r="H52" s="3">
        <f t="shared" si="9"/>
        <v>0</v>
      </c>
      <c r="I52" s="63"/>
      <c r="J52" s="7"/>
      <c r="K52" s="8"/>
      <c r="M52" s="389"/>
    </row>
    <row r="53" spans="1:13">
      <c r="A53" s="32">
        <f t="shared" si="8"/>
        <v>0</v>
      </c>
      <c r="B53" s="10"/>
      <c r="C53" s="2"/>
      <c r="D53" s="2"/>
      <c r="E53" s="2"/>
      <c r="F53" s="2"/>
      <c r="G53" s="2"/>
      <c r="H53" s="3">
        <f t="shared" si="9"/>
        <v>0</v>
      </c>
      <c r="I53" s="63"/>
      <c r="J53" s="7"/>
      <c r="K53" s="8"/>
      <c r="M53" s="389"/>
    </row>
    <row r="54" spans="1:13" ht="27.75" thickBot="1">
      <c r="A54" s="33" t="e">
        <f>VLOOKUP(B45,O:W,2)</f>
        <v>#N/A</v>
      </c>
      <c r="B54" s="649" t="s">
        <v>70</v>
      </c>
      <c r="C54" s="650"/>
      <c r="D54" s="650"/>
      <c r="E54" s="650"/>
      <c r="F54" s="650"/>
      <c r="G54" s="650"/>
      <c r="H54" s="6"/>
      <c r="I54" s="63">
        <f>SUM(H46:H54)</f>
        <v>0</v>
      </c>
      <c r="J54" s="1" t="e">
        <f>VLOOKUP(B45,O:W,7)</f>
        <v>#N/A</v>
      </c>
      <c r="K54" s="8"/>
      <c r="M54" s="389"/>
    </row>
    <row r="55" spans="1:13" ht="45" customHeight="1">
      <c r="A55" s="32">
        <f>IF(B55&gt;0,1,0)</f>
        <v>0</v>
      </c>
      <c r="B55" s="656"/>
      <c r="C55" s="657"/>
      <c r="D55" s="657"/>
      <c r="E55" s="657"/>
      <c r="F55" s="657"/>
      <c r="G55" s="658"/>
      <c r="H55" s="6"/>
      <c r="I55" s="63"/>
      <c r="J55" s="7"/>
      <c r="K55" s="8"/>
      <c r="M55" s="388" t="s">
        <v>667</v>
      </c>
    </row>
    <row r="56" spans="1:13">
      <c r="A56" s="32">
        <f t="shared" ref="A56:A63" si="10">IF(H56&gt;0,1,0)</f>
        <v>0</v>
      </c>
      <c r="B56" s="10"/>
      <c r="C56" s="2"/>
      <c r="D56" s="2"/>
      <c r="E56" s="2"/>
      <c r="F56" s="2"/>
      <c r="G56" s="2"/>
      <c r="H56" s="3">
        <f>IF(AND(C56=0,D56=0,E56=0,F56=0,G56=0),0,ROUND(IF(C56=0,1,C56)*IF(D56=0,1,D56)*IF(E56=0,1,E56)*IF(F56=0,1,F56)*IF(G56=0,1,G56),2))</f>
        <v>0</v>
      </c>
      <c r="I56" s="63"/>
      <c r="J56" s="7"/>
      <c r="K56" s="8"/>
      <c r="M56" s="389"/>
    </row>
    <row r="57" spans="1:13">
      <c r="A57" s="32">
        <f t="shared" si="10"/>
        <v>0</v>
      </c>
      <c r="B57" s="10"/>
      <c r="C57" s="2"/>
      <c r="D57" s="2"/>
      <c r="E57" s="2"/>
      <c r="F57" s="2"/>
      <c r="G57" s="2"/>
      <c r="H57" s="3">
        <f t="shared" ref="H57:H63" si="11">IF(AND(C57=0,D57=0,E57=0,F57=0,G57=0),0,ROUND(IF(C57=0,1,C57)*IF(D57=0,1,D57)*IF(E57=0,1,E57)*IF(F57=0,1,F57)*IF(G57=0,1,G57),2))</f>
        <v>0</v>
      </c>
      <c r="I57" s="63"/>
      <c r="J57" s="7"/>
      <c r="K57" s="8"/>
      <c r="M57" s="389"/>
    </row>
    <row r="58" spans="1:13">
      <c r="A58" s="32">
        <f t="shared" si="10"/>
        <v>0</v>
      </c>
      <c r="B58" s="10"/>
      <c r="C58" s="2"/>
      <c r="D58" s="2"/>
      <c r="E58" s="2"/>
      <c r="F58" s="2"/>
      <c r="G58" s="2"/>
      <c r="H58" s="3">
        <f t="shared" si="11"/>
        <v>0</v>
      </c>
      <c r="I58" s="63"/>
      <c r="J58" s="7"/>
      <c r="K58" s="8"/>
      <c r="M58" s="389"/>
    </row>
    <row r="59" spans="1:13">
      <c r="A59" s="32">
        <f t="shared" si="10"/>
        <v>0</v>
      </c>
      <c r="B59" s="10"/>
      <c r="C59" s="2"/>
      <c r="D59" s="2"/>
      <c r="E59" s="2"/>
      <c r="F59" s="2"/>
      <c r="G59" s="2"/>
      <c r="H59" s="3">
        <f t="shared" si="11"/>
        <v>0</v>
      </c>
      <c r="I59" s="63"/>
      <c r="J59" s="7"/>
      <c r="K59" s="8"/>
      <c r="M59" s="389"/>
    </row>
    <row r="60" spans="1:13">
      <c r="A60" s="32">
        <f t="shared" si="10"/>
        <v>0</v>
      </c>
      <c r="B60" s="10"/>
      <c r="C60" s="2"/>
      <c r="D60" s="2"/>
      <c r="E60" s="2"/>
      <c r="F60" s="2"/>
      <c r="G60" s="2"/>
      <c r="H60" s="3">
        <f t="shared" si="11"/>
        <v>0</v>
      </c>
      <c r="I60" s="63"/>
      <c r="J60" s="7"/>
      <c r="K60" s="8"/>
      <c r="M60" s="389"/>
    </row>
    <row r="61" spans="1:13">
      <c r="A61" s="32">
        <f t="shared" si="10"/>
        <v>0</v>
      </c>
      <c r="B61" s="10"/>
      <c r="C61" s="2"/>
      <c r="D61" s="2"/>
      <c r="E61" s="2"/>
      <c r="F61" s="2"/>
      <c r="G61" s="2"/>
      <c r="H61" s="3">
        <f t="shared" si="11"/>
        <v>0</v>
      </c>
      <c r="I61" s="63"/>
      <c r="J61" s="7"/>
      <c r="K61" s="8"/>
      <c r="M61" s="389"/>
    </row>
    <row r="62" spans="1:13">
      <c r="A62" s="32">
        <f t="shared" si="10"/>
        <v>0</v>
      </c>
      <c r="B62" s="10"/>
      <c r="C62" s="2"/>
      <c r="D62" s="2"/>
      <c r="E62" s="2"/>
      <c r="F62" s="2"/>
      <c r="G62" s="2"/>
      <c r="H62" s="3">
        <f t="shared" si="11"/>
        <v>0</v>
      </c>
      <c r="I62" s="63"/>
      <c r="J62" s="7"/>
      <c r="K62" s="8"/>
      <c r="M62" s="389"/>
    </row>
    <row r="63" spans="1:13">
      <c r="A63" s="32">
        <f t="shared" si="10"/>
        <v>0</v>
      </c>
      <c r="B63" s="10"/>
      <c r="C63" s="2"/>
      <c r="D63" s="2"/>
      <c r="E63" s="2"/>
      <c r="F63" s="2"/>
      <c r="G63" s="2"/>
      <c r="H63" s="3">
        <f t="shared" si="11"/>
        <v>0</v>
      </c>
      <c r="I63" s="63"/>
      <c r="J63" s="7"/>
      <c r="K63" s="8"/>
      <c r="M63" s="389"/>
    </row>
    <row r="64" spans="1:13" ht="27.75" thickBot="1">
      <c r="A64" s="33" t="e">
        <f>VLOOKUP(B55,O:W,2)</f>
        <v>#N/A</v>
      </c>
      <c r="B64" s="649" t="s">
        <v>70</v>
      </c>
      <c r="C64" s="650"/>
      <c r="D64" s="650"/>
      <c r="E64" s="650"/>
      <c r="F64" s="650"/>
      <c r="G64" s="650"/>
      <c r="H64" s="6"/>
      <c r="I64" s="63">
        <f>SUM(H56:H64)</f>
        <v>0</v>
      </c>
      <c r="J64" s="1" t="e">
        <f>VLOOKUP(B55,O:W,7)</f>
        <v>#N/A</v>
      </c>
      <c r="K64" s="8"/>
      <c r="M64" s="389"/>
    </row>
    <row r="65" spans="1:13" ht="45.75" customHeight="1">
      <c r="A65" s="32">
        <f>IF(B65&gt;0,1,0)</f>
        <v>0</v>
      </c>
      <c r="B65" s="656"/>
      <c r="C65" s="657"/>
      <c r="D65" s="657"/>
      <c r="E65" s="657"/>
      <c r="F65" s="657"/>
      <c r="G65" s="658"/>
      <c r="H65" s="6"/>
      <c r="I65" s="63"/>
      <c r="J65" s="7"/>
      <c r="K65" s="8"/>
      <c r="M65" s="388" t="s">
        <v>667</v>
      </c>
    </row>
    <row r="66" spans="1:13">
      <c r="A66" s="32">
        <f t="shared" ref="A66:A73" si="12">IF(H66&gt;0,1,0)</f>
        <v>0</v>
      </c>
      <c r="B66" s="10"/>
      <c r="C66" s="2"/>
      <c r="D66" s="2"/>
      <c r="E66" s="2"/>
      <c r="F66" s="2"/>
      <c r="G66" s="2"/>
      <c r="H66" s="3">
        <f>IF(AND(C66=0,D66=0,E66=0,F66=0,G66=0),0,ROUND(IF(C66=0,1,C66)*IF(D66=0,1,D66)*IF(E66=0,1,E66)*IF(F66=0,1,F66)*IF(G66=0,1,G66),2))</f>
        <v>0</v>
      </c>
      <c r="I66" s="63"/>
      <c r="J66" s="7"/>
      <c r="K66" s="8"/>
      <c r="M66" s="389" t="s">
        <v>668</v>
      </c>
    </row>
    <row r="67" spans="1:13">
      <c r="A67" s="32">
        <f t="shared" si="12"/>
        <v>0</v>
      </c>
      <c r="B67" s="10"/>
      <c r="C67" s="2"/>
      <c r="D67" s="2"/>
      <c r="E67" s="2"/>
      <c r="F67" s="2"/>
      <c r="G67" s="2"/>
      <c r="H67" s="3">
        <f t="shared" ref="H67:H73" si="13">IF(AND(C67=0,D67=0,E67=0,F67=0,G67=0),0,ROUND(IF(C67=0,1,C67)*IF(D67=0,1,D67)*IF(E67=0,1,E67)*IF(F67=0,1,F67)*IF(G67=0,1,G67),2))</f>
        <v>0</v>
      </c>
      <c r="I67" s="63"/>
      <c r="J67" s="7"/>
      <c r="K67" s="8"/>
      <c r="M67" s="389"/>
    </row>
    <row r="68" spans="1:13">
      <c r="A68" s="32">
        <f t="shared" si="12"/>
        <v>0</v>
      </c>
      <c r="B68" s="10"/>
      <c r="C68" s="2"/>
      <c r="D68" s="2"/>
      <c r="E68" s="2"/>
      <c r="F68" s="2"/>
      <c r="G68" s="2"/>
      <c r="H68" s="3">
        <f t="shared" si="13"/>
        <v>0</v>
      </c>
      <c r="I68" s="63"/>
      <c r="J68" s="7"/>
      <c r="K68" s="8"/>
      <c r="M68" s="389"/>
    </row>
    <row r="69" spans="1:13">
      <c r="A69" s="32">
        <f t="shared" si="12"/>
        <v>0</v>
      </c>
      <c r="B69" s="10"/>
      <c r="C69" s="2"/>
      <c r="D69" s="2"/>
      <c r="E69" s="2"/>
      <c r="F69" s="2"/>
      <c r="G69" s="2"/>
      <c r="H69" s="3">
        <f t="shared" si="13"/>
        <v>0</v>
      </c>
      <c r="I69" s="63"/>
      <c r="J69" s="7"/>
      <c r="K69" s="8"/>
      <c r="M69" s="389"/>
    </row>
    <row r="70" spans="1:13">
      <c r="A70" s="32">
        <f t="shared" si="12"/>
        <v>0</v>
      </c>
      <c r="B70" s="10"/>
      <c r="C70" s="2"/>
      <c r="D70" s="2"/>
      <c r="E70" s="2"/>
      <c r="F70" s="2"/>
      <c r="G70" s="2"/>
      <c r="H70" s="3">
        <f t="shared" si="13"/>
        <v>0</v>
      </c>
      <c r="I70" s="63"/>
      <c r="J70" s="7"/>
      <c r="K70" s="8"/>
      <c r="M70" s="389"/>
    </row>
    <row r="71" spans="1:13">
      <c r="A71" s="32">
        <f t="shared" si="12"/>
        <v>0</v>
      </c>
      <c r="B71" s="10"/>
      <c r="C71" s="2"/>
      <c r="D71" s="2"/>
      <c r="E71" s="2"/>
      <c r="F71" s="2"/>
      <c r="G71" s="2"/>
      <c r="H71" s="3">
        <f t="shared" si="13"/>
        <v>0</v>
      </c>
      <c r="I71" s="63"/>
      <c r="J71" s="7"/>
      <c r="K71" s="8"/>
      <c r="M71" s="389"/>
    </row>
    <row r="72" spans="1:13">
      <c r="A72" s="32">
        <f t="shared" si="12"/>
        <v>0</v>
      </c>
      <c r="B72" s="10"/>
      <c r="C72" s="2"/>
      <c r="D72" s="2"/>
      <c r="E72" s="2"/>
      <c r="F72" s="2"/>
      <c r="G72" s="2"/>
      <c r="H72" s="3">
        <f t="shared" si="13"/>
        <v>0</v>
      </c>
      <c r="I72" s="63"/>
      <c r="J72" s="7"/>
      <c r="K72" s="8"/>
      <c r="M72" s="389"/>
    </row>
    <row r="73" spans="1:13">
      <c r="A73" s="32">
        <f t="shared" si="12"/>
        <v>0</v>
      </c>
      <c r="B73" s="10"/>
      <c r="C73" s="2"/>
      <c r="D73" s="2"/>
      <c r="E73" s="2"/>
      <c r="F73" s="2"/>
      <c r="G73" s="2"/>
      <c r="H73" s="3">
        <f t="shared" si="13"/>
        <v>0</v>
      </c>
      <c r="I73" s="63"/>
      <c r="J73" s="7"/>
      <c r="K73" s="8"/>
      <c r="M73" s="389"/>
    </row>
    <row r="74" spans="1:13" ht="27.75" thickBot="1">
      <c r="A74" s="33" t="e">
        <f>VLOOKUP(B65,O:W,2)</f>
        <v>#N/A</v>
      </c>
      <c r="B74" s="649" t="s">
        <v>70</v>
      </c>
      <c r="C74" s="650"/>
      <c r="D74" s="650"/>
      <c r="E74" s="650"/>
      <c r="F74" s="650"/>
      <c r="G74" s="650"/>
      <c r="H74" s="6"/>
      <c r="I74" s="63">
        <f>SUM(H66:H74)</f>
        <v>0</v>
      </c>
      <c r="J74" s="1" t="e">
        <f>VLOOKUP(B65,O:W,7)</f>
        <v>#N/A</v>
      </c>
      <c r="K74" s="8"/>
      <c r="M74" s="389"/>
    </row>
    <row r="75" spans="1:13" ht="42.75" customHeight="1">
      <c r="A75" s="32">
        <f>IF(B75&gt;0,1,0)</f>
        <v>0</v>
      </c>
      <c r="B75" s="656"/>
      <c r="C75" s="657"/>
      <c r="D75" s="657"/>
      <c r="E75" s="657"/>
      <c r="F75" s="657"/>
      <c r="G75" s="658"/>
      <c r="H75" s="6"/>
      <c r="I75" s="63"/>
      <c r="J75" s="7"/>
      <c r="K75" s="8"/>
      <c r="M75" s="388" t="s">
        <v>667</v>
      </c>
    </row>
    <row r="76" spans="1:13">
      <c r="A76" s="32">
        <f t="shared" ref="A76:A83" si="14">IF(H76&gt;0,1,0)</f>
        <v>0</v>
      </c>
      <c r="B76" s="10"/>
      <c r="C76" s="2"/>
      <c r="D76" s="2"/>
      <c r="E76" s="2"/>
      <c r="F76" s="2"/>
      <c r="G76" s="2"/>
      <c r="H76" s="3">
        <f>IF(AND(C76=0,D76=0,E76=0,F76=0,G76=0),0,ROUND(IF(C76=0,1,C76)*IF(D76=0,1,D76)*IF(E76=0,1,E76)*IF(F76=0,1,F76)*IF(G76=0,1,G76),2))</f>
        <v>0</v>
      </c>
      <c r="I76" s="63"/>
      <c r="J76" s="7"/>
      <c r="K76" s="8"/>
      <c r="M76" s="389"/>
    </row>
    <row r="77" spans="1:13">
      <c r="A77" s="32">
        <f t="shared" si="14"/>
        <v>0</v>
      </c>
      <c r="B77" s="10"/>
      <c r="C77" s="2"/>
      <c r="D77" s="2"/>
      <c r="E77" s="2"/>
      <c r="F77" s="2"/>
      <c r="G77" s="2"/>
      <c r="H77" s="3">
        <f t="shared" ref="H77:H83" si="15">IF(AND(C77=0,D77=0,E77=0,F77=0,G77=0),0,ROUND(IF(C77=0,1,C77)*IF(D77=0,1,D77)*IF(E77=0,1,E77)*IF(F77=0,1,F77)*IF(G77=0,1,G77),2))</f>
        <v>0</v>
      </c>
      <c r="I77" s="63"/>
      <c r="J77" s="7"/>
      <c r="K77" s="8"/>
      <c r="M77" s="389"/>
    </row>
    <row r="78" spans="1:13">
      <c r="A78" s="32">
        <f t="shared" si="14"/>
        <v>0</v>
      </c>
      <c r="B78" s="10"/>
      <c r="C78" s="2"/>
      <c r="D78" s="2"/>
      <c r="E78" s="2"/>
      <c r="F78" s="2"/>
      <c r="G78" s="2"/>
      <c r="H78" s="3">
        <f t="shared" si="15"/>
        <v>0</v>
      </c>
      <c r="I78" s="63"/>
      <c r="J78" s="7"/>
      <c r="K78" s="8"/>
      <c r="M78" s="389"/>
    </row>
    <row r="79" spans="1:13">
      <c r="A79" s="32">
        <f t="shared" si="14"/>
        <v>0</v>
      </c>
      <c r="B79" s="10"/>
      <c r="C79" s="2"/>
      <c r="D79" s="2"/>
      <c r="E79" s="2"/>
      <c r="F79" s="2"/>
      <c r="G79" s="2"/>
      <c r="H79" s="3">
        <f t="shared" si="15"/>
        <v>0</v>
      </c>
      <c r="I79" s="63"/>
      <c r="J79" s="7"/>
      <c r="K79" s="8"/>
      <c r="M79" s="389"/>
    </row>
    <row r="80" spans="1:13">
      <c r="A80" s="32">
        <f t="shared" si="14"/>
        <v>0</v>
      </c>
      <c r="B80" s="10"/>
      <c r="C80" s="2"/>
      <c r="D80" s="2"/>
      <c r="E80" s="2"/>
      <c r="F80" s="2"/>
      <c r="G80" s="2"/>
      <c r="H80" s="3">
        <f t="shared" si="15"/>
        <v>0</v>
      </c>
      <c r="I80" s="63"/>
      <c r="J80" s="7"/>
      <c r="K80" s="8"/>
      <c r="M80" s="389"/>
    </row>
    <row r="81" spans="1:13">
      <c r="A81" s="32">
        <f t="shared" si="14"/>
        <v>0</v>
      </c>
      <c r="B81" s="10"/>
      <c r="C81" s="2"/>
      <c r="D81" s="2"/>
      <c r="E81" s="2"/>
      <c r="F81" s="2"/>
      <c r="G81" s="2"/>
      <c r="H81" s="3">
        <f t="shared" si="15"/>
        <v>0</v>
      </c>
      <c r="I81" s="63"/>
      <c r="J81" s="7"/>
      <c r="K81" s="8"/>
      <c r="M81" s="389"/>
    </row>
    <row r="82" spans="1:13">
      <c r="A82" s="32">
        <f t="shared" si="14"/>
        <v>0</v>
      </c>
      <c r="B82" s="10"/>
      <c r="C82" s="2"/>
      <c r="D82" s="2"/>
      <c r="E82" s="2"/>
      <c r="F82" s="2"/>
      <c r="G82" s="2"/>
      <c r="H82" s="3">
        <f t="shared" si="15"/>
        <v>0</v>
      </c>
      <c r="I82" s="63"/>
      <c r="J82" s="7"/>
      <c r="K82" s="8"/>
      <c r="M82" s="389"/>
    </row>
    <row r="83" spans="1:13">
      <c r="A83" s="32">
        <f t="shared" si="14"/>
        <v>0</v>
      </c>
      <c r="B83" s="10"/>
      <c r="C83" s="2"/>
      <c r="D83" s="2"/>
      <c r="E83" s="2"/>
      <c r="F83" s="2"/>
      <c r="G83" s="2"/>
      <c r="H83" s="3">
        <f t="shared" si="15"/>
        <v>0</v>
      </c>
      <c r="I83" s="63"/>
      <c r="J83" s="7"/>
      <c r="K83" s="8"/>
      <c r="M83" s="389"/>
    </row>
    <row r="84" spans="1:13" ht="27.75" thickBot="1">
      <c r="A84" s="33" t="e">
        <f>VLOOKUP(B75,O:W,2)</f>
        <v>#N/A</v>
      </c>
      <c r="B84" s="649" t="s">
        <v>70</v>
      </c>
      <c r="C84" s="650"/>
      <c r="D84" s="650"/>
      <c r="E84" s="650"/>
      <c r="F84" s="650"/>
      <c r="G84" s="650"/>
      <c r="H84" s="6"/>
      <c r="I84" s="63">
        <f>SUM(H76:H84)</f>
        <v>0</v>
      </c>
      <c r="J84" s="1" t="e">
        <f>VLOOKUP(B75,O:W,7)</f>
        <v>#N/A</v>
      </c>
      <c r="K84" s="8"/>
      <c r="M84" s="389"/>
    </row>
    <row r="85" spans="1:13" ht="44.25" customHeight="1">
      <c r="A85" s="32">
        <f>IF(B85&gt;0,1,0)</f>
        <v>0</v>
      </c>
      <c r="B85" s="656"/>
      <c r="C85" s="657"/>
      <c r="D85" s="657"/>
      <c r="E85" s="657"/>
      <c r="F85" s="657"/>
      <c r="G85" s="658"/>
      <c r="H85" s="6"/>
      <c r="I85" s="63"/>
      <c r="J85" s="7"/>
      <c r="K85" s="8"/>
      <c r="M85" s="388" t="s">
        <v>667</v>
      </c>
    </row>
    <row r="86" spans="1:13">
      <c r="A86" s="32">
        <f t="shared" ref="A86:A93" si="16">IF(H86&gt;0,1,0)</f>
        <v>0</v>
      </c>
      <c r="B86" s="10"/>
      <c r="C86" s="2"/>
      <c r="D86" s="2"/>
      <c r="E86" s="2"/>
      <c r="F86" s="2"/>
      <c r="G86" s="2"/>
      <c r="H86" s="3">
        <f>IF(AND(C86=0,D86=0,E86=0,F86=0,G86=0),0,ROUND(IF(C86=0,1,C86)*IF(D86=0,1,D86)*IF(E86=0,1,E86)*IF(F86=0,1,F86)*IF(G86=0,1,G86),2))</f>
        <v>0</v>
      </c>
      <c r="I86" s="63"/>
      <c r="J86" s="7"/>
      <c r="K86" s="8"/>
      <c r="M86" s="389" t="s">
        <v>668</v>
      </c>
    </row>
    <row r="87" spans="1:13">
      <c r="A87" s="32">
        <f t="shared" si="16"/>
        <v>0</v>
      </c>
      <c r="B87" s="10"/>
      <c r="C87" s="2"/>
      <c r="D87" s="2"/>
      <c r="E87" s="2"/>
      <c r="F87" s="2"/>
      <c r="G87" s="2"/>
      <c r="H87" s="3">
        <f t="shared" ref="H87:H93" si="17">IF(AND(C87=0,D87=0,E87=0,F87=0,G87=0),0,ROUND(IF(C87=0,1,C87)*IF(D87=0,1,D87)*IF(E87=0,1,E87)*IF(F87=0,1,F87)*IF(G87=0,1,G87),2))</f>
        <v>0</v>
      </c>
      <c r="I87" s="63"/>
      <c r="J87" s="7"/>
      <c r="K87" s="8"/>
      <c r="M87" s="389"/>
    </row>
    <row r="88" spans="1:13">
      <c r="A88" s="32">
        <f t="shared" si="16"/>
        <v>0</v>
      </c>
      <c r="B88" s="10"/>
      <c r="C88" s="2"/>
      <c r="D88" s="2"/>
      <c r="E88" s="2"/>
      <c r="F88" s="2"/>
      <c r="G88" s="2"/>
      <c r="H88" s="3">
        <f t="shared" si="17"/>
        <v>0</v>
      </c>
      <c r="I88" s="63"/>
      <c r="J88" s="7"/>
      <c r="K88" s="8"/>
      <c r="M88" s="389"/>
    </row>
    <row r="89" spans="1:13">
      <c r="A89" s="32">
        <f t="shared" si="16"/>
        <v>0</v>
      </c>
      <c r="B89" s="10"/>
      <c r="C89" s="2"/>
      <c r="D89" s="2"/>
      <c r="E89" s="2"/>
      <c r="F89" s="2"/>
      <c r="G89" s="2"/>
      <c r="H89" s="3">
        <f t="shared" si="17"/>
        <v>0</v>
      </c>
      <c r="I89" s="63"/>
      <c r="J89" s="7"/>
      <c r="K89" s="8"/>
      <c r="M89" s="389"/>
    </row>
    <row r="90" spans="1:13">
      <c r="A90" s="32">
        <f t="shared" si="16"/>
        <v>0</v>
      </c>
      <c r="B90" s="10"/>
      <c r="C90" s="2"/>
      <c r="D90" s="2"/>
      <c r="E90" s="2"/>
      <c r="F90" s="2"/>
      <c r="G90" s="2"/>
      <c r="H90" s="3">
        <f t="shared" si="17"/>
        <v>0</v>
      </c>
      <c r="I90" s="63"/>
      <c r="J90" s="7"/>
      <c r="K90" s="8"/>
      <c r="M90" s="389"/>
    </row>
    <row r="91" spans="1:13">
      <c r="A91" s="32">
        <f t="shared" si="16"/>
        <v>0</v>
      </c>
      <c r="B91" s="10"/>
      <c r="C91" s="2"/>
      <c r="D91" s="2"/>
      <c r="E91" s="2"/>
      <c r="F91" s="2"/>
      <c r="G91" s="2"/>
      <c r="H91" s="3">
        <f t="shared" si="17"/>
        <v>0</v>
      </c>
      <c r="I91" s="63"/>
      <c r="J91" s="7"/>
      <c r="K91" s="8"/>
      <c r="M91" s="389"/>
    </row>
    <row r="92" spans="1:13">
      <c r="A92" s="32">
        <f t="shared" si="16"/>
        <v>0</v>
      </c>
      <c r="B92" s="10"/>
      <c r="C92" s="2"/>
      <c r="D92" s="2"/>
      <c r="E92" s="2"/>
      <c r="F92" s="2"/>
      <c r="G92" s="2"/>
      <c r="H92" s="3">
        <f t="shared" si="17"/>
        <v>0</v>
      </c>
      <c r="I92" s="63"/>
      <c r="J92" s="7"/>
      <c r="K92" s="8"/>
      <c r="M92" s="389"/>
    </row>
    <row r="93" spans="1:13">
      <c r="A93" s="32">
        <f t="shared" si="16"/>
        <v>0</v>
      </c>
      <c r="B93" s="10"/>
      <c r="C93" s="2"/>
      <c r="D93" s="2"/>
      <c r="E93" s="2"/>
      <c r="F93" s="2"/>
      <c r="G93" s="2"/>
      <c r="H93" s="3">
        <f t="shared" si="17"/>
        <v>0</v>
      </c>
      <c r="I93" s="63"/>
      <c r="J93" s="7"/>
      <c r="K93" s="8"/>
      <c r="M93" s="389"/>
    </row>
    <row r="94" spans="1:13" ht="27.75" thickBot="1">
      <c r="A94" s="33" t="e">
        <f>VLOOKUP(B85,O:W,2)</f>
        <v>#N/A</v>
      </c>
      <c r="B94" s="649" t="s">
        <v>70</v>
      </c>
      <c r="C94" s="650"/>
      <c r="D94" s="650"/>
      <c r="E94" s="650"/>
      <c r="F94" s="650"/>
      <c r="G94" s="650"/>
      <c r="H94" s="6"/>
      <c r="I94" s="63">
        <f>SUM(H86:H94)</f>
        <v>0</v>
      </c>
      <c r="J94" s="1" t="e">
        <f>VLOOKUP(B85,O:W,7)</f>
        <v>#N/A</v>
      </c>
      <c r="K94" s="8"/>
      <c r="M94" s="389"/>
    </row>
    <row r="95" spans="1:13" ht="51.75" customHeight="1">
      <c r="A95" s="32">
        <f>IF(B95&gt;0,1,0)</f>
        <v>0</v>
      </c>
      <c r="B95" s="656"/>
      <c r="C95" s="657"/>
      <c r="D95" s="657"/>
      <c r="E95" s="657"/>
      <c r="F95" s="657"/>
      <c r="G95" s="658"/>
      <c r="H95" s="6"/>
      <c r="I95" s="63"/>
      <c r="J95" s="7"/>
      <c r="K95" s="8"/>
      <c r="M95" s="388" t="s">
        <v>667</v>
      </c>
    </row>
    <row r="96" spans="1:13">
      <c r="A96" s="32">
        <f t="shared" ref="A96:A103" si="18">IF(H96&gt;0,1,0)</f>
        <v>0</v>
      </c>
      <c r="B96" s="10"/>
      <c r="C96" s="2"/>
      <c r="D96" s="2"/>
      <c r="E96" s="2"/>
      <c r="F96" s="2"/>
      <c r="G96" s="2"/>
      <c r="H96" s="3">
        <f>IF(AND(C96=0,D96=0,E96=0,F96=0,G96=0),0,ROUND(IF(C96=0,1,C96)*IF(D96=0,1,D96)*IF(E96=0,1,E96)*IF(F96=0,1,F96)*IF(G96=0,1,G96),2))</f>
        <v>0</v>
      </c>
      <c r="I96" s="63"/>
      <c r="J96" s="7"/>
      <c r="K96" s="8"/>
      <c r="M96" s="389" t="s">
        <v>668</v>
      </c>
    </row>
    <row r="97" spans="1:13">
      <c r="A97" s="32">
        <f t="shared" si="18"/>
        <v>0</v>
      </c>
      <c r="B97" s="10"/>
      <c r="C97" s="2"/>
      <c r="D97" s="2"/>
      <c r="E97" s="2"/>
      <c r="F97" s="2"/>
      <c r="G97" s="2"/>
      <c r="H97" s="3">
        <f t="shared" ref="H97:H103" si="19">IF(AND(C97=0,D97=0,E97=0,F97=0,G97=0),0,ROUND(IF(C97=0,1,C97)*IF(D97=0,1,D97)*IF(E97=0,1,E97)*IF(F97=0,1,F97)*IF(G97=0,1,G97),2))</f>
        <v>0</v>
      </c>
      <c r="I97" s="63"/>
      <c r="J97" s="7"/>
      <c r="K97" s="8"/>
      <c r="M97" s="389"/>
    </row>
    <row r="98" spans="1:13">
      <c r="A98" s="32">
        <f t="shared" si="18"/>
        <v>0</v>
      </c>
      <c r="B98" s="10"/>
      <c r="C98" s="2"/>
      <c r="D98" s="2"/>
      <c r="E98" s="2"/>
      <c r="F98" s="2"/>
      <c r="G98" s="2"/>
      <c r="H98" s="3">
        <f t="shared" si="19"/>
        <v>0</v>
      </c>
      <c r="I98" s="63"/>
      <c r="J98" s="7"/>
      <c r="K98" s="8"/>
      <c r="M98" s="389"/>
    </row>
    <row r="99" spans="1:13">
      <c r="A99" s="32">
        <f t="shared" si="18"/>
        <v>0</v>
      </c>
      <c r="B99" s="10"/>
      <c r="C99" s="2"/>
      <c r="D99" s="2"/>
      <c r="E99" s="2"/>
      <c r="F99" s="2"/>
      <c r="G99" s="2"/>
      <c r="H99" s="3">
        <f t="shared" si="19"/>
        <v>0</v>
      </c>
      <c r="I99" s="63"/>
      <c r="J99" s="7"/>
      <c r="K99" s="8"/>
      <c r="M99" s="389"/>
    </row>
    <row r="100" spans="1:13">
      <c r="A100" s="32">
        <f t="shared" si="18"/>
        <v>0</v>
      </c>
      <c r="B100" s="10"/>
      <c r="C100" s="2"/>
      <c r="D100" s="2"/>
      <c r="E100" s="2"/>
      <c r="F100" s="2"/>
      <c r="G100" s="2"/>
      <c r="H100" s="3">
        <f t="shared" si="19"/>
        <v>0</v>
      </c>
      <c r="I100" s="63"/>
      <c r="J100" s="7"/>
      <c r="K100" s="8"/>
      <c r="M100" s="389"/>
    </row>
    <row r="101" spans="1:13">
      <c r="A101" s="32">
        <f t="shared" si="18"/>
        <v>0</v>
      </c>
      <c r="B101" s="10"/>
      <c r="C101" s="2"/>
      <c r="D101" s="2"/>
      <c r="E101" s="2"/>
      <c r="F101" s="2"/>
      <c r="G101" s="2"/>
      <c r="H101" s="3">
        <f t="shared" si="19"/>
        <v>0</v>
      </c>
      <c r="I101" s="63"/>
      <c r="J101" s="7"/>
      <c r="K101" s="8"/>
      <c r="M101" s="389"/>
    </row>
    <row r="102" spans="1:13">
      <c r="A102" s="32">
        <f t="shared" si="18"/>
        <v>0</v>
      </c>
      <c r="B102" s="10"/>
      <c r="C102" s="2"/>
      <c r="D102" s="2"/>
      <c r="E102" s="2"/>
      <c r="F102" s="2"/>
      <c r="G102" s="2"/>
      <c r="H102" s="3">
        <f t="shared" si="19"/>
        <v>0</v>
      </c>
      <c r="I102" s="63"/>
      <c r="J102" s="7"/>
      <c r="K102" s="8"/>
      <c r="M102" s="389"/>
    </row>
    <row r="103" spans="1:13">
      <c r="A103" s="32">
        <f t="shared" si="18"/>
        <v>0</v>
      </c>
      <c r="B103" s="10"/>
      <c r="C103" s="2"/>
      <c r="D103" s="2"/>
      <c r="E103" s="2"/>
      <c r="F103" s="2"/>
      <c r="G103" s="2"/>
      <c r="H103" s="3">
        <f t="shared" si="19"/>
        <v>0</v>
      </c>
      <c r="I103" s="63"/>
      <c r="J103" s="7"/>
      <c r="K103" s="8"/>
      <c r="M103" s="389"/>
    </row>
    <row r="104" spans="1:13" ht="27.75" thickBot="1">
      <c r="A104" s="33" t="e">
        <f>VLOOKUP(B95,O:W,2)</f>
        <v>#N/A</v>
      </c>
      <c r="B104" s="649" t="s">
        <v>70</v>
      </c>
      <c r="C104" s="650"/>
      <c r="D104" s="650"/>
      <c r="E104" s="650"/>
      <c r="F104" s="650"/>
      <c r="G104" s="650"/>
      <c r="H104" s="6"/>
      <c r="I104" s="63">
        <f>SUM(H96:H104)</f>
        <v>0</v>
      </c>
      <c r="J104" s="1" t="e">
        <f>VLOOKUP(B95,O:W,7)</f>
        <v>#N/A</v>
      </c>
      <c r="K104" s="8"/>
      <c r="M104" s="389"/>
    </row>
    <row r="105" spans="1:13" ht="45" customHeight="1">
      <c r="A105" s="32">
        <f>IF(B105&gt;0,1,0)</f>
        <v>0</v>
      </c>
      <c r="B105" s="656"/>
      <c r="C105" s="657"/>
      <c r="D105" s="657"/>
      <c r="E105" s="657"/>
      <c r="F105" s="657"/>
      <c r="G105" s="658"/>
      <c r="H105" s="6"/>
      <c r="I105" s="63"/>
      <c r="J105" s="7"/>
      <c r="K105" s="8"/>
      <c r="M105" s="388" t="s">
        <v>667</v>
      </c>
    </row>
    <row r="106" spans="1:13">
      <c r="A106" s="32">
        <f t="shared" ref="A106:A113" si="20">IF(H106&gt;0,1,0)</f>
        <v>0</v>
      </c>
      <c r="B106" s="10"/>
      <c r="C106" s="2"/>
      <c r="D106" s="2"/>
      <c r="E106" s="2"/>
      <c r="F106" s="2"/>
      <c r="G106" s="2"/>
      <c r="H106" s="3">
        <f>IF(AND(C106=0,D106=0,E106=0,F106=0,G106=0),0,ROUND(IF(C106=0,1,C106)*IF(D106=0,1,D106)*IF(E106=0,1,E106)*IF(F106=0,1,F106)*IF(G106=0,1,G106),2))</f>
        <v>0</v>
      </c>
      <c r="I106" s="63"/>
      <c r="J106" s="7"/>
      <c r="K106" s="8"/>
      <c r="M106" s="389"/>
    </row>
    <row r="107" spans="1:13">
      <c r="A107" s="32">
        <f t="shared" si="20"/>
        <v>0</v>
      </c>
      <c r="B107" s="10"/>
      <c r="C107" s="2"/>
      <c r="D107" s="2"/>
      <c r="E107" s="2"/>
      <c r="F107" s="2"/>
      <c r="G107" s="2"/>
      <c r="H107" s="3">
        <f t="shared" ref="H107:H113" si="21">IF(AND(C107=0,D107=0,E107=0,F107=0,G107=0),0,ROUND(IF(C107=0,1,C107)*IF(D107=0,1,D107)*IF(E107=0,1,E107)*IF(F107=0,1,F107)*IF(G107=0,1,G107),2))</f>
        <v>0</v>
      </c>
      <c r="I107" s="63"/>
      <c r="J107" s="7"/>
      <c r="K107" s="8"/>
      <c r="M107" s="389"/>
    </row>
    <row r="108" spans="1:13">
      <c r="A108" s="32">
        <f t="shared" si="20"/>
        <v>0</v>
      </c>
      <c r="B108" s="10"/>
      <c r="C108" s="2"/>
      <c r="D108" s="2"/>
      <c r="E108" s="2"/>
      <c r="F108" s="2"/>
      <c r="G108" s="2"/>
      <c r="H108" s="3">
        <f t="shared" si="21"/>
        <v>0</v>
      </c>
      <c r="I108" s="63"/>
      <c r="J108" s="7"/>
      <c r="K108" s="8"/>
      <c r="M108" s="389"/>
    </row>
    <row r="109" spans="1:13">
      <c r="A109" s="32">
        <f t="shared" si="20"/>
        <v>0</v>
      </c>
      <c r="B109" s="10"/>
      <c r="C109" s="2"/>
      <c r="D109" s="2"/>
      <c r="E109" s="2"/>
      <c r="F109" s="2"/>
      <c r="G109" s="2"/>
      <c r="H109" s="3">
        <f t="shared" si="21"/>
        <v>0</v>
      </c>
      <c r="I109" s="63"/>
      <c r="J109" s="7"/>
      <c r="K109" s="8"/>
      <c r="M109" s="389"/>
    </row>
    <row r="110" spans="1:13">
      <c r="A110" s="32">
        <f t="shared" si="20"/>
        <v>0</v>
      </c>
      <c r="B110" s="10"/>
      <c r="C110" s="2"/>
      <c r="D110" s="2"/>
      <c r="E110" s="2"/>
      <c r="F110" s="2"/>
      <c r="G110" s="2"/>
      <c r="H110" s="3">
        <f t="shared" si="21"/>
        <v>0</v>
      </c>
      <c r="I110" s="63"/>
      <c r="J110" s="7"/>
      <c r="K110" s="8"/>
      <c r="M110" s="389"/>
    </row>
    <row r="111" spans="1:13">
      <c r="A111" s="32">
        <f t="shared" si="20"/>
        <v>0</v>
      </c>
      <c r="B111" s="10"/>
      <c r="C111" s="2"/>
      <c r="D111" s="2"/>
      <c r="E111" s="2"/>
      <c r="F111" s="2"/>
      <c r="G111" s="2"/>
      <c r="H111" s="3">
        <f t="shared" si="21"/>
        <v>0</v>
      </c>
      <c r="I111" s="63"/>
      <c r="J111" s="7"/>
      <c r="K111" s="8"/>
      <c r="M111" s="389"/>
    </row>
    <row r="112" spans="1:13">
      <c r="A112" s="32">
        <f t="shared" si="20"/>
        <v>0</v>
      </c>
      <c r="B112" s="10"/>
      <c r="C112" s="2"/>
      <c r="D112" s="2"/>
      <c r="E112" s="2"/>
      <c r="F112" s="2"/>
      <c r="G112" s="2"/>
      <c r="H112" s="3">
        <f t="shared" si="21"/>
        <v>0</v>
      </c>
      <c r="I112" s="63"/>
      <c r="J112" s="7"/>
      <c r="K112" s="8"/>
      <c r="M112" s="389"/>
    </row>
    <row r="113" spans="1:13">
      <c r="A113" s="32">
        <f t="shared" si="20"/>
        <v>0</v>
      </c>
      <c r="B113" s="10"/>
      <c r="C113" s="2"/>
      <c r="D113" s="2"/>
      <c r="E113" s="2"/>
      <c r="F113" s="2"/>
      <c r="G113" s="2"/>
      <c r="H113" s="3">
        <f t="shared" si="21"/>
        <v>0</v>
      </c>
      <c r="I113" s="63"/>
      <c r="J113" s="7"/>
      <c r="K113" s="8"/>
      <c r="M113" s="389"/>
    </row>
    <row r="114" spans="1:13" ht="27.75" thickBot="1">
      <c r="A114" s="33" t="e">
        <f>VLOOKUP(B105,O:W,2)</f>
        <v>#N/A</v>
      </c>
      <c r="B114" s="649" t="s">
        <v>70</v>
      </c>
      <c r="C114" s="650"/>
      <c r="D114" s="650"/>
      <c r="E114" s="650"/>
      <c r="F114" s="650"/>
      <c r="G114" s="650"/>
      <c r="H114" s="6"/>
      <c r="I114" s="63">
        <f>SUM(H106:H114)</f>
        <v>0</v>
      </c>
      <c r="J114" s="1" t="e">
        <f>VLOOKUP(B105,O:W,7)</f>
        <v>#N/A</v>
      </c>
      <c r="K114" s="8"/>
      <c r="M114" s="389"/>
    </row>
    <row r="115" spans="1:13" ht="43.5" customHeight="1">
      <c r="A115" s="32">
        <f>IF(B115&gt;0,1,0)</f>
        <v>0</v>
      </c>
      <c r="B115" s="656"/>
      <c r="C115" s="657"/>
      <c r="D115" s="657"/>
      <c r="E115" s="657"/>
      <c r="F115" s="657"/>
      <c r="G115" s="658"/>
      <c r="H115" s="6"/>
      <c r="I115" s="63"/>
      <c r="J115" s="7"/>
      <c r="K115" s="8"/>
      <c r="M115" s="388" t="s">
        <v>667</v>
      </c>
    </row>
    <row r="116" spans="1:13">
      <c r="A116" s="32">
        <f t="shared" ref="A116:A123" si="22">IF(H116&gt;0,1,0)</f>
        <v>0</v>
      </c>
      <c r="B116" s="10"/>
      <c r="C116" s="2"/>
      <c r="D116" s="2"/>
      <c r="E116" s="2"/>
      <c r="F116" s="2"/>
      <c r="G116" s="2"/>
      <c r="H116" s="3">
        <f>IF(AND(C116=0,D116=0,E116=0,F116=0,G116=0),0,ROUND(IF(C116=0,1,C116)*IF(D116=0,1,D116)*IF(E116=0,1,E116)*IF(F116=0,1,F116)*IF(G116=0,1,G116),2))</f>
        <v>0</v>
      </c>
      <c r="I116" s="63"/>
      <c r="J116" s="7"/>
      <c r="K116" s="8"/>
      <c r="M116" s="389" t="s">
        <v>668</v>
      </c>
    </row>
    <row r="117" spans="1:13">
      <c r="A117" s="32">
        <f t="shared" si="22"/>
        <v>0</v>
      </c>
      <c r="B117" s="10"/>
      <c r="C117" s="2"/>
      <c r="D117" s="2"/>
      <c r="E117" s="2"/>
      <c r="F117" s="2"/>
      <c r="G117" s="2"/>
      <c r="H117" s="3">
        <f t="shared" ref="H117:H123" si="23">IF(AND(C117=0,D117=0,E117=0,F117=0,G117=0),0,ROUND(IF(C117=0,1,C117)*IF(D117=0,1,D117)*IF(E117=0,1,E117)*IF(F117=0,1,F117)*IF(G117=0,1,G117),2))</f>
        <v>0</v>
      </c>
      <c r="I117" s="63"/>
      <c r="J117" s="7"/>
      <c r="K117" s="8"/>
      <c r="M117" s="389"/>
    </row>
    <row r="118" spans="1:13">
      <c r="A118" s="32">
        <f t="shared" si="22"/>
        <v>0</v>
      </c>
      <c r="B118" s="10"/>
      <c r="C118" s="2"/>
      <c r="D118" s="2"/>
      <c r="E118" s="2"/>
      <c r="F118" s="2"/>
      <c r="G118" s="2"/>
      <c r="H118" s="3">
        <f t="shared" si="23"/>
        <v>0</v>
      </c>
      <c r="I118" s="63"/>
      <c r="J118" s="7"/>
      <c r="K118" s="8"/>
      <c r="M118" s="389"/>
    </row>
    <row r="119" spans="1:13">
      <c r="A119" s="32">
        <f t="shared" si="22"/>
        <v>0</v>
      </c>
      <c r="B119" s="10"/>
      <c r="C119" s="2"/>
      <c r="D119" s="2"/>
      <c r="E119" s="2"/>
      <c r="F119" s="2"/>
      <c r="G119" s="2"/>
      <c r="H119" s="3">
        <f t="shared" si="23"/>
        <v>0</v>
      </c>
      <c r="I119" s="63"/>
      <c r="J119" s="7"/>
      <c r="K119" s="8"/>
      <c r="M119" s="389"/>
    </row>
    <row r="120" spans="1:13">
      <c r="A120" s="32">
        <f t="shared" si="22"/>
        <v>0</v>
      </c>
      <c r="B120" s="10"/>
      <c r="C120" s="2"/>
      <c r="D120" s="2"/>
      <c r="E120" s="2"/>
      <c r="F120" s="2"/>
      <c r="G120" s="2"/>
      <c r="H120" s="3">
        <f t="shared" si="23"/>
        <v>0</v>
      </c>
      <c r="I120" s="63"/>
      <c r="J120" s="7"/>
      <c r="K120" s="8"/>
      <c r="M120" s="389"/>
    </row>
    <row r="121" spans="1:13">
      <c r="A121" s="32">
        <f t="shared" si="22"/>
        <v>0</v>
      </c>
      <c r="B121" s="10"/>
      <c r="C121" s="2"/>
      <c r="D121" s="2"/>
      <c r="E121" s="2"/>
      <c r="F121" s="2"/>
      <c r="G121" s="2"/>
      <c r="H121" s="3">
        <f t="shared" si="23"/>
        <v>0</v>
      </c>
      <c r="I121" s="63"/>
      <c r="J121" s="7"/>
      <c r="K121" s="8"/>
      <c r="M121" s="389"/>
    </row>
    <row r="122" spans="1:13">
      <c r="A122" s="32">
        <f t="shared" si="22"/>
        <v>0</v>
      </c>
      <c r="B122" s="10"/>
      <c r="C122" s="2"/>
      <c r="D122" s="2"/>
      <c r="E122" s="2"/>
      <c r="F122" s="2"/>
      <c r="G122" s="2"/>
      <c r="H122" s="3">
        <f t="shared" si="23"/>
        <v>0</v>
      </c>
      <c r="I122" s="63"/>
      <c r="J122" s="7"/>
      <c r="K122" s="8"/>
      <c r="M122" s="389"/>
    </row>
    <row r="123" spans="1:13">
      <c r="A123" s="32">
        <f t="shared" si="22"/>
        <v>0</v>
      </c>
      <c r="B123" s="10"/>
      <c r="C123" s="2"/>
      <c r="D123" s="2"/>
      <c r="E123" s="2"/>
      <c r="F123" s="2"/>
      <c r="G123" s="2"/>
      <c r="H123" s="3">
        <f t="shared" si="23"/>
        <v>0</v>
      </c>
      <c r="I123" s="63"/>
      <c r="J123" s="7"/>
      <c r="K123" s="8"/>
      <c r="M123" s="389"/>
    </row>
    <row r="124" spans="1:13" ht="27.75" thickBot="1">
      <c r="A124" s="33" t="e">
        <f>VLOOKUP(B115,O:W,2)</f>
        <v>#N/A</v>
      </c>
      <c r="B124" s="649" t="s">
        <v>70</v>
      </c>
      <c r="C124" s="650"/>
      <c r="D124" s="650"/>
      <c r="E124" s="650"/>
      <c r="F124" s="650"/>
      <c r="G124" s="650"/>
      <c r="H124" s="6"/>
      <c r="I124" s="63">
        <f>SUM(H116:H124)</f>
        <v>0</v>
      </c>
      <c r="J124" s="1" t="e">
        <f>VLOOKUP(B115,O:W,7)</f>
        <v>#N/A</v>
      </c>
      <c r="K124" s="8"/>
      <c r="M124" s="389"/>
    </row>
    <row r="125" spans="1:13" ht="42.75" customHeight="1">
      <c r="A125" s="32">
        <f>IF(B125&gt;0,1,0)</f>
        <v>0</v>
      </c>
      <c r="B125" s="656"/>
      <c r="C125" s="657"/>
      <c r="D125" s="657"/>
      <c r="E125" s="657"/>
      <c r="F125" s="657"/>
      <c r="G125" s="658"/>
      <c r="H125" s="6"/>
      <c r="I125" s="63"/>
      <c r="J125" s="7"/>
      <c r="K125" s="8"/>
      <c r="M125" s="388" t="s">
        <v>667</v>
      </c>
    </row>
    <row r="126" spans="1:13">
      <c r="A126" s="32">
        <f t="shared" ref="A126:A133" si="24">IF(H126&gt;0,1,0)</f>
        <v>0</v>
      </c>
      <c r="B126" s="10"/>
      <c r="C126" s="2"/>
      <c r="D126" s="2"/>
      <c r="E126" s="2"/>
      <c r="F126" s="2"/>
      <c r="G126" s="2"/>
      <c r="H126" s="3">
        <f>IF(AND(C126=0,D126=0,E126=0,F126=0,G126=0),0,ROUND(IF(C126=0,1,C126)*IF(D126=0,1,D126)*IF(E126=0,1,E126)*IF(F126=0,1,F126)*IF(G126=0,1,G126),2))</f>
        <v>0</v>
      </c>
      <c r="I126" s="63"/>
      <c r="J126" s="7"/>
      <c r="K126" s="8"/>
      <c r="M126" s="389"/>
    </row>
    <row r="127" spans="1:13">
      <c r="A127" s="32">
        <f t="shared" si="24"/>
        <v>0</v>
      </c>
      <c r="B127" s="10"/>
      <c r="C127" s="2"/>
      <c r="D127" s="2"/>
      <c r="E127" s="2"/>
      <c r="F127" s="2"/>
      <c r="G127" s="2"/>
      <c r="H127" s="3">
        <f t="shared" ref="H127:H133" si="25">IF(AND(C127=0,D127=0,E127=0,F127=0,G127=0),0,ROUND(IF(C127=0,1,C127)*IF(D127=0,1,D127)*IF(E127=0,1,E127)*IF(F127=0,1,F127)*IF(G127=0,1,G127),2))</f>
        <v>0</v>
      </c>
      <c r="I127" s="63"/>
      <c r="J127" s="7"/>
      <c r="K127" s="8"/>
      <c r="M127" s="389"/>
    </row>
    <row r="128" spans="1:13">
      <c r="A128" s="32">
        <f t="shared" si="24"/>
        <v>0</v>
      </c>
      <c r="B128" s="10"/>
      <c r="C128" s="2"/>
      <c r="D128" s="2"/>
      <c r="E128" s="2"/>
      <c r="F128" s="2"/>
      <c r="G128" s="2"/>
      <c r="H128" s="3">
        <f t="shared" si="25"/>
        <v>0</v>
      </c>
      <c r="I128" s="63"/>
      <c r="J128" s="7"/>
      <c r="K128" s="8"/>
      <c r="M128" s="389"/>
    </row>
    <row r="129" spans="1:13">
      <c r="A129" s="32">
        <f t="shared" si="24"/>
        <v>0</v>
      </c>
      <c r="B129" s="10"/>
      <c r="C129" s="2"/>
      <c r="D129" s="2"/>
      <c r="E129" s="2"/>
      <c r="F129" s="2"/>
      <c r="G129" s="2"/>
      <c r="H129" s="3">
        <f t="shared" si="25"/>
        <v>0</v>
      </c>
      <c r="I129" s="63"/>
      <c r="J129" s="7"/>
      <c r="K129" s="8"/>
      <c r="M129" s="389"/>
    </row>
    <row r="130" spans="1:13">
      <c r="A130" s="32">
        <f t="shared" si="24"/>
        <v>0</v>
      </c>
      <c r="B130" s="10"/>
      <c r="C130" s="2"/>
      <c r="D130" s="2"/>
      <c r="E130" s="2"/>
      <c r="F130" s="2"/>
      <c r="G130" s="2"/>
      <c r="H130" s="3">
        <f t="shared" si="25"/>
        <v>0</v>
      </c>
      <c r="I130" s="63"/>
      <c r="J130" s="7"/>
      <c r="K130" s="8"/>
      <c r="M130" s="389"/>
    </row>
    <row r="131" spans="1:13">
      <c r="A131" s="32">
        <f t="shared" si="24"/>
        <v>0</v>
      </c>
      <c r="B131" s="10"/>
      <c r="C131" s="2"/>
      <c r="D131" s="2"/>
      <c r="E131" s="2"/>
      <c r="F131" s="2"/>
      <c r="G131" s="2"/>
      <c r="H131" s="3">
        <f t="shared" si="25"/>
        <v>0</v>
      </c>
      <c r="I131" s="63"/>
      <c r="J131" s="7"/>
      <c r="K131" s="8"/>
      <c r="M131" s="389"/>
    </row>
    <row r="132" spans="1:13">
      <c r="A132" s="32">
        <f t="shared" si="24"/>
        <v>0</v>
      </c>
      <c r="B132" s="10"/>
      <c r="C132" s="2"/>
      <c r="D132" s="2"/>
      <c r="E132" s="2"/>
      <c r="F132" s="2"/>
      <c r="G132" s="2"/>
      <c r="H132" s="3">
        <f t="shared" si="25"/>
        <v>0</v>
      </c>
      <c r="I132" s="63"/>
      <c r="J132" s="7"/>
      <c r="K132" s="8"/>
      <c r="M132" s="389"/>
    </row>
    <row r="133" spans="1:13">
      <c r="A133" s="32">
        <f t="shared" si="24"/>
        <v>0</v>
      </c>
      <c r="B133" s="10"/>
      <c r="C133" s="2"/>
      <c r="D133" s="2"/>
      <c r="E133" s="2"/>
      <c r="F133" s="2"/>
      <c r="G133" s="2"/>
      <c r="H133" s="3">
        <f t="shared" si="25"/>
        <v>0</v>
      </c>
      <c r="I133" s="63"/>
      <c r="J133" s="7"/>
      <c r="K133" s="8"/>
      <c r="M133" s="389"/>
    </row>
    <row r="134" spans="1:13" ht="27.75" thickBot="1">
      <c r="A134" s="33" t="e">
        <f>VLOOKUP(B125,O:W,2)</f>
        <v>#N/A</v>
      </c>
      <c r="B134" s="649" t="s">
        <v>70</v>
      </c>
      <c r="C134" s="650"/>
      <c r="D134" s="650"/>
      <c r="E134" s="650"/>
      <c r="F134" s="650"/>
      <c r="G134" s="650"/>
      <c r="H134" s="6"/>
      <c r="I134" s="63">
        <f>SUM(H126:H134)</f>
        <v>0</v>
      </c>
      <c r="J134" s="1" t="e">
        <f>VLOOKUP(B125,O:W,7)</f>
        <v>#N/A</v>
      </c>
      <c r="K134" s="8"/>
      <c r="M134" s="389"/>
    </row>
    <row r="135" spans="1:13" ht="47.25" customHeight="1">
      <c r="A135" s="32">
        <f>IF(B135&gt;0,1,0)</f>
        <v>0</v>
      </c>
      <c r="B135" s="656"/>
      <c r="C135" s="657"/>
      <c r="D135" s="657"/>
      <c r="E135" s="657"/>
      <c r="F135" s="657"/>
      <c r="G135" s="658"/>
      <c r="H135" s="6"/>
      <c r="I135" s="63"/>
      <c r="J135" s="7"/>
      <c r="K135" s="8"/>
      <c r="M135" s="388" t="s">
        <v>667</v>
      </c>
    </row>
    <row r="136" spans="1:13">
      <c r="A136" s="32">
        <f t="shared" ref="A136:A143" si="26">IF(H136&gt;0,1,0)</f>
        <v>0</v>
      </c>
      <c r="B136" s="10"/>
      <c r="C136" s="2"/>
      <c r="D136" s="2"/>
      <c r="E136" s="2"/>
      <c r="F136" s="2"/>
      <c r="G136" s="2"/>
      <c r="H136" s="3">
        <f>IF(AND(C136=0,D136=0,E136=0,F136=0,G136=0),0,ROUND(IF(C136=0,1,C136)*IF(D136=0,1,D136)*IF(E136=0,1,E136)*IF(F136=0,1,F136)*IF(G136=0,1,G136),2))</f>
        <v>0</v>
      </c>
      <c r="I136" s="63"/>
      <c r="J136" s="7"/>
      <c r="K136" s="8"/>
      <c r="M136" s="389" t="s">
        <v>668</v>
      </c>
    </row>
    <row r="137" spans="1:13">
      <c r="A137" s="32">
        <f t="shared" si="26"/>
        <v>0</v>
      </c>
      <c r="B137" s="10"/>
      <c r="C137" s="2"/>
      <c r="D137" s="2"/>
      <c r="E137" s="2"/>
      <c r="F137" s="2"/>
      <c r="G137" s="2"/>
      <c r="H137" s="3">
        <f t="shared" ref="H137:H143" si="27">IF(AND(C137=0,D137=0,E137=0,F137=0,G137=0),0,ROUND(IF(C137=0,1,C137)*IF(D137=0,1,D137)*IF(E137=0,1,E137)*IF(F137=0,1,F137)*IF(G137=0,1,G137),2))</f>
        <v>0</v>
      </c>
      <c r="I137" s="63"/>
      <c r="J137" s="7"/>
      <c r="K137" s="8"/>
      <c r="M137" s="389"/>
    </row>
    <row r="138" spans="1:13">
      <c r="A138" s="32">
        <f t="shared" si="26"/>
        <v>0</v>
      </c>
      <c r="B138" s="10"/>
      <c r="C138" s="2"/>
      <c r="D138" s="2"/>
      <c r="E138" s="2"/>
      <c r="F138" s="2"/>
      <c r="G138" s="2"/>
      <c r="H138" s="3">
        <f t="shared" si="27"/>
        <v>0</v>
      </c>
      <c r="I138" s="63"/>
      <c r="J138" s="7"/>
      <c r="K138" s="8"/>
      <c r="M138" s="389"/>
    </row>
    <row r="139" spans="1:13">
      <c r="A139" s="32">
        <f t="shared" si="26"/>
        <v>0</v>
      </c>
      <c r="B139" s="10"/>
      <c r="C139" s="2"/>
      <c r="D139" s="2"/>
      <c r="E139" s="2"/>
      <c r="F139" s="2"/>
      <c r="G139" s="2"/>
      <c r="H139" s="3">
        <f t="shared" si="27"/>
        <v>0</v>
      </c>
      <c r="I139" s="63"/>
      <c r="J139" s="7"/>
      <c r="K139" s="8"/>
      <c r="M139" s="389"/>
    </row>
    <row r="140" spans="1:13">
      <c r="A140" s="32">
        <f t="shared" si="26"/>
        <v>0</v>
      </c>
      <c r="B140" s="10"/>
      <c r="C140" s="2"/>
      <c r="D140" s="2"/>
      <c r="E140" s="2"/>
      <c r="F140" s="2"/>
      <c r="G140" s="2"/>
      <c r="H140" s="3">
        <f t="shared" si="27"/>
        <v>0</v>
      </c>
      <c r="I140" s="63"/>
      <c r="J140" s="7"/>
      <c r="K140" s="8"/>
      <c r="M140" s="389"/>
    </row>
    <row r="141" spans="1:13">
      <c r="A141" s="32">
        <f t="shared" si="26"/>
        <v>0</v>
      </c>
      <c r="B141" s="10"/>
      <c r="C141" s="2"/>
      <c r="D141" s="2"/>
      <c r="E141" s="2"/>
      <c r="F141" s="2"/>
      <c r="G141" s="2"/>
      <c r="H141" s="3">
        <f t="shared" si="27"/>
        <v>0</v>
      </c>
      <c r="I141" s="63"/>
      <c r="J141" s="7"/>
      <c r="K141" s="8"/>
      <c r="M141" s="389"/>
    </row>
    <row r="142" spans="1:13">
      <c r="A142" s="32">
        <f t="shared" si="26"/>
        <v>0</v>
      </c>
      <c r="B142" s="10"/>
      <c r="C142" s="2"/>
      <c r="D142" s="2"/>
      <c r="E142" s="2"/>
      <c r="F142" s="2"/>
      <c r="G142" s="2"/>
      <c r="H142" s="3">
        <f t="shared" si="27"/>
        <v>0</v>
      </c>
      <c r="I142" s="63"/>
      <c r="J142" s="7"/>
      <c r="K142" s="8"/>
      <c r="M142" s="389"/>
    </row>
    <row r="143" spans="1:13">
      <c r="A143" s="32">
        <f t="shared" si="26"/>
        <v>0</v>
      </c>
      <c r="B143" s="10"/>
      <c r="C143" s="2"/>
      <c r="D143" s="2"/>
      <c r="E143" s="2"/>
      <c r="F143" s="2"/>
      <c r="G143" s="2"/>
      <c r="H143" s="3">
        <f t="shared" si="27"/>
        <v>0</v>
      </c>
      <c r="I143" s="63"/>
      <c r="J143" s="7"/>
      <c r="K143" s="8"/>
      <c r="M143" s="389"/>
    </row>
    <row r="144" spans="1:13" ht="27.75" thickBot="1">
      <c r="A144" s="33" t="e">
        <f>VLOOKUP(B135,O:W,2)</f>
        <v>#N/A</v>
      </c>
      <c r="B144" s="649" t="s">
        <v>70</v>
      </c>
      <c r="C144" s="650"/>
      <c r="D144" s="650"/>
      <c r="E144" s="650"/>
      <c r="F144" s="650"/>
      <c r="G144" s="650"/>
      <c r="H144" s="6"/>
      <c r="I144" s="63">
        <f>SUM(H136:H144)</f>
        <v>0</v>
      </c>
      <c r="J144" s="1" t="e">
        <f>VLOOKUP(B135,O:W,7)</f>
        <v>#N/A</v>
      </c>
      <c r="K144" s="8"/>
      <c r="M144" s="389"/>
    </row>
    <row r="145" spans="1:13" ht="46.5" customHeight="1">
      <c r="A145" s="32">
        <f>IF(B145&gt;0,1,0)</f>
        <v>0</v>
      </c>
      <c r="B145" s="656"/>
      <c r="C145" s="657"/>
      <c r="D145" s="657"/>
      <c r="E145" s="657"/>
      <c r="F145" s="657"/>
      <c r="G145" s="658"/>
      <c r="H145" s="6"/>
      <c r="I145" s="63"/>
      <c r="J145" s="7"/>
      <c r="K145" s="8"/>
      <c r="M145" s="388" t="s">
        <v>667</v>
      </c>
    </row>
    <row r="146" spans="1:13">
      <c r="A146" s="32">
        <f t="shared" ref="A146:A153" si="28">IF(H146&gt;0,1,0)</f>
        <v>0</v>
      </c>
      <c r="B146" s="10"/>
      <c r="C146" s="2"/>
      <c r="D146" s="2"/>
      <c r="E146" s="2"/>
      <c r="F146" s="2"/>
      <c r="G146" s="2"/>
      <c r="H146" s="3">
        <f>IF(AND(C146=0,D146=0,E146=0,F146=0,G146=0),0,ROUND(IF(C146=0,1,C146)*IF(D146=0,1,D146)*IF(E146=0,1,E146)*IF(F146=0,1,F146)*IF(G146=0,1,G146),2))</f>
        <v>0</v>
      </c>
      <c r="I146" s="63"/>
      <c r="J146" s="7"/>
      <c r="K146" s="8"/>
      <c r="M146" s="389"/>
    </row>
    <row r="147" spans="1:13">
      <c r="A147" s="32">
        <f t="shared" si="28"/>
        <v>0</v>
      </c>
      <c r="B147" s="10"/>
      <c r="C147" s="2"/>
      <c r="D147" s="2"/>
      <c r="E147" s="2"/>
      <c r="F147" s="2"/>
      <c r="G147" s="2"/>
      <c r="H147" s="3">
        <f t="shared" ref="H147:H153" si="29">IF(AND(C147=0,D147=0,E147=0,F147=0,G147=0),0,ROUND(IF(C147=0,1,C147)*IF(D147=0,1,D147)*IF(E147=0,1,E147)*IF(F147=0,1,F147)*IF(G147=0,1,G147),2))</f>
        <v>0</v>
      </c>
      <c r="I147" s="63"/>
      <c r="J147" s="7"/>
      <c r="K147" s="8"/>
      <c r="M147" s="389"/>
    </row>
    <row r="148" spans="1:13">
      <c r="A148" s="32">
        <f t="shared" si="28"/>
        <v>0</v>
      </c>
      <c r="B148" s="10"/>
      <c r="C148" s="2"/>
      <c r="D148" s="2"/>
      <c r="E148" s="2"/>
      <c r="F148" s="2"/>
      <c r="G148" s="2"/>
      <c r="H148" s="3">
        <f t="shared" si="29"/>
        <v>0</v>
      </c>
      <c r="I148" s="63"/>
      <c r="J148" s="7"/>
      <c r="K148" s="8"/>
      <c r="M148" s="389"/>
    </row>
    <row r="149" spans="1:13">
      <c r="A149" s="32">
        <f t="shared" si="28"/>
        <v>0</v>
      </c>
      <c r="B149" s="10"/>
      <c r="C149" s="2"/>
      <c r="D149" s="2"/>
      <c r="E149" s="2"/>
      <c r="F149" s="2"/>
      <c r="G149" s="2"/>
      <c r="H149" s="3">
        <f t="shared" si="29"/>
        <v>0</v>
      </c>
      <c r="I149" s="63"/>
      <c r="J149" s="7"/>
      <c r="K149" s="8"/>
      <c r="M149" s="389"/>
    </row>
    <row r="150" spans="1:13">
      <c r="A150" s="32">
        <f t="shared" si="28"/>
        <v>0</v>
      </c>
      <c r="B150" s="10"/>
      <c r="C150" s="2"/>
      <c r="D150" s="2"/>
      <c r="E150" s="2"/>
      <c r="F150" s="2"/>
      <c r="G150" s="2"/>
      <c r="H150" s="3">
        <f t="shared" si="29"/>
        <v>0</v>
      </c>
      <c r="I150" s="63"/>
      <c r="J150" s="7"/>
      <c r="K150" s="8"/>
      <c r="M150" s="389"/>
    </row>
    <row r="151" spans="1:13">
      <c r="A151" s="32">
        <f t="shared" si="28"/>
        <v>0</v>
      </c>
      <c r="B151" s="10"/>
      <c r="C151" s="2"/>
      <c r="D151" s="2"/>
      <c r="E151" s="2"/>
      <c r="F151" s="2"/>
      <c r="G151" s="2"/>
      <c r="H151" s="3">
        <f t="shared" si="29"/>
        <v>0</v>
      </c>
      <c r="I151" s="63"/>
      <c r="J151" s="7"/>
      <c r="K151" s="8"/>
      <c r="M151" s="389"/>
    </row>
    <row r="152" spans="1:13">
      <c r="A152" s="32">
        <f t="shared" si="28"/>
        <v>0</v>
      </c>
      <c r="B152" s="10"/>
      <c r="C152" s="2"/>
      <c r="D152" s="2"/>
      <c r="E152" s="2"/>
      <c r="F152" s="2"/>
      <c r="G152" s="2"/>
      <c r="H152" s="3">
        <f t="shared" si="29"/>
        <v>0</v>
      </c>
      <c r="I152" s="63"/>
      <c r="J152" s="7"/>
      <c r="K152" s="8"/>
      <c r="M152" s="389"/>
    </row>
    <row r="153" spans="1:13">
      <c r="A153" s="32">
        <f t="shared" si="28"/>
        <v>0</v>
      </c>
      <c r="B153" s="10"/>
      <c r="C153" s="2"/>
      <c r="D153" s="2"/>
      <c r="E153" s="2"/>
      <c r="F153" s="2"/>
      <c r="G153" s="2"/>
      <c r="H153" s="3">
        <f t="shared" si="29"/>
        <v>0</v>
      </c>
      <c r="I153" s="63"/>
      <c r="J153" s="7"/>
      <c r="K153" s="8"/>
      <c r="M153" s="389"/>
    </row>
    <row r="154" spans="1:13" ht="27.75" thickBot="1">
      <c r="A154" s="33" t="e">
        <f>VLOOKUP(B145,O:W,2)</f>
        <v>#N/A</v>
      </c>
      <c r="B154" s="649" t="s">
        <v>70</v>
      </c>
      <c r="C154" s="650"/>
      <c r="D154" s="650"/>
      <c r="E154" s="650"/>
      <c r="F154" s="650"/>
      <c r="G154" s="650"/>
      <c r="H154" s="6"/>
      <c r="I154" s="63">
        <f>SUM(H146:H154)</f>
        <v>0</v>
      </c>
      <c r="J154" s="1" t="e">
        <f>VLOOKUP(B145,O:W,7)</f>
        <v>#N/A</v>
      </c>
      <c r="K154" s="8"/>
      <c r="M154" s="389"/>
    </row>
    <row r="155" spans="1:13" ht="46.5" customHeight="1">
      <c r="A155" s="32">
        <f>IF(B155&gt;0,1,0)</f>
        <v>0</v>
      </c>
      <c r="B155" s="656"/>
      <c r="C155" s="657"/>
      <c r="D155" s="657"/>
      <c r="E155" s="657"/>
      <c r="F155" s="657"/>
      <c r="G155" s="658"/>
      <c r="H155" s="6"/>
      <c r="I155" s="63"/>
      <c r="J155" s="7"/>
      <c r="K155" s="8"/>
      <c r="M155" s="388" t="s">
        <v>667</v>
      </c>
    </row>
    <row r="156" spans="1:13">
      <c r="A156" s="32">
        <f t="shared" ref="A156:A163" si="30">IF(H156&gt;0,1,0)</f>
        <v>0</v>
      </c>
      <c r="B156" s="10"/>
      <c r="C156" s="2"/>
      <c r="D156" s="2"/>
      <c r="E156" s="2"/>
      <c r="F156" s="2"/>
      <c r="G156" s="2"/>
      <c r="H156" s="3">
        <f>IF(AND(C156=0,D156=0,E156=0,F156=0,G156=0),0,ROUND(IF(C156=0,1,C156)*IF(D156=0,1,D156)*IF(E156=0,1,E156)*IF(F156=0,1,F156)*IF(G156=0,1,G156),2))</f>
        <v>0</v>
      </c>
      <c r="I156" s="63"/>
      <c r="J156" s="7"/>
      <c r="K156" s="8"/>
      <c r="M156" s="389" t="s">
        <v>668</v>
      </c>
    </row>
    <row r="157" spans="1:13">
      <c r="A157" s="32">
        <f t="shared" si="30"/>
        <v>0</v>
      </c>
      <c r="B157" s="10"/>
      <c r="C157" s="2"/>
      <c r="D157" s="2"/>
      <c r="E157" s="2"/>
      <c r="F157" s="2"/>
      <c r="G157" s="2"/>
      <c r="H157" s="3">
        <f t="shared" ref="H157:H163" si="31">IF(AND(C157=0,D157=0,E157=0,F157=0,G157=0),0,ROUND(IF(C157=0,1,C157)*IF(D157=0,1,D157)*IF(E157=0,1,E157)*IF(F157=0,1,F157)*IF(G157=0,1,G157),2))</f>
        <v>0</v>
      </c>
      <c r="I157" s="63"/>
      <c r="J157" s="7"/>
      <c r="K157" s="8"/>
      <c r="M157" s="389"/>
    </row>
    <row r="158" spans="1:13">
      <c r="A158" s="32">
        <f t="shared" si="30"/>
        <v>0</v>
      </c>
      <c r="B158" s="10"/>
      <c r="C158" s="2"/>
      <c r="D158" s="2"/>
      <c r="E158" s="2"/>
      <c r="F158" s="2"/>
      <c r="G158" s="2"/>
      <c r="H158" s="3">
        <f t="shared" si="31"/>
        <v>0</v>
      </c>
      <c r="I158" s="63"/>
      <c r="J158" s="7"/>
      <c r="K158" s="8"/>
      <c r="M158" s="389"/>
    </row>
    <row r="159" spans="1:13">
      <c r="A159" s="32">
        <f t="shared" si="30"/>
        <v>0</v>
      </c>
      <c r="B159" s="10"/>
      <c r="C159" s="2"/>
      <c r="D159" s="2"/>
      <c r="E159" s="2"/>
      <c r="F159" s="2"/>
      <c r="G159" s="2"/>
      <c r="H159" s="3">
        <f t="shared" si="31"/>
        <v>0</v>
      </c>
      <c r="I159" s="63"/>
      <c r="J159" s="7"/>
      <c r="K159" s="8"/>
      <c r="M159" s="389"/>
    </row>
    <row r="160" spans="1:13">
      <c r="A160" s="32">
        <f t="shared" si="30"/>
        <v>0</v>
      </c>
      <c r="B160" s="10"/>
      <c r="C160" s="2"/>
      <c r="D160" s="2"/>
      <c r="E160" s="2"/>
      <c r="F160" s="2"/>
      <c r="G160" s="2"/>
      <c r="H160" s="3">
        <f t="shared" si="31"/>
        <v>0</v>
      </c>
      <c r="I160" s="63"/>
      <c r="J160" s="7"/>
      <c r="K160" s="8"/>
      <c r="M160" s="389"/>
    </row>
    <row r="161" spans="1:13">
      <c r="A161" s="32">
        <f t="shared" si="30"/>
        <v>0</v>
      </c>
      <c r="B161" s="10"/>
      <c r="C161" s="2"/>
      <c r="D161" s="2"/>
      <c r="E161" s="2"/>
      <c r="F161" s="2"/>
      <c r="G161" s="2"/>
      <c r="H161" s="3">
        <f t="shared" si="31"/>
        <v>0</v>
      </c>
      <c r="I161" s="63"/>
      <c r="J161" s="7"/>
      <c r="K161" s="8"/>
      <c r="M161" s="389"/>
    </row>
    <row r="162" spans="1:13">
      <c r="A162" s="32">
        <f t="shared" si="30"/>
        <v>0</v>
      </c>
      <c r="B162" s="10"/>
      <c r="C162" s="2"/>
      <c r="D162" s="2"/>
      <c r="E162" s="2"/>
      <c r="F162" s="2"/>
      <c r="G162" s="2"/>
      <c r="H162" s="3">
        <f t="shared" si="31"/>
        <v>0</v>
      </c>
      <c r="I162" s="63"/>
      <c r="J162" s="7"/>
      <c r="K162" s="8"/>
      <c r="M162" s="389"/>
    </row>
    <row r="163" spans="1:13">
      <c r="A163" s="32">
        <f t="shared" si="30"/>
        <v>0</v>
      </c>
      <c r="B163" s="10"/>
      <c r="C163" s="2"/>
      <c r="D163" s="2"/>
      <c r="E163" s="2"/>
      <c r="F163" s="2"/>
      <c r="G163" s="2"/>
      <c r="H163" s="3">
        <f t="shared" si="31"/>
        <v>0</v>
      </c>
      <c r="I163" s="63"/>
      <c r="J163" s="7"/>
      <c r="K163" s="8"/>
      <c r="M163" s="389"/>
    </row>
    <row r="164" spans="1:13" ht="27.75" thickBot="1">
      <c r="A164" s="33" t="e">
        <f>VLOOKUP(B155,O:W,2)</f>
        <v>#N/A</v>
      </c>
      <c r="B164" s="649" t="s">
        <v>70</v>
      </c>
      <c r="C164" s="650"/>
      <c r="D164" s="650"/>
      <c r="E164" s="650"/>
      <c r="F164" s="650"/>
      <c r="G164" s="650"/>
      <c r="H164" s="6"/>
      <c r="I164" s="63">
        <f>SUM(H156:H164)</f>
        <v>0</v>
      </c>
      <c r="J164" s="1" t="e">
        <f>VLOOKUP(B155,O:W,7)</f>
        <v>#N/A</v>
      </c>
      <c r="K164" s="8"/>
      <c r="M164" s="389"/>
    </row>
    <row r="165" spans="1:13" ht="45" customHeight="1">
      <c r="A165" s="32">
        <f>IF(B165&gt;0,1,0)</f>
        <v>0</v>
      </c>
      <c r="B165" s="656"/>
      <c r="C165" s="657"/>
      <c r="D165" s="657"/>
      <c r="E165" s="657"/>
      <c r="F165" s="657"/>
      <c r="G165" s="658"/>
      <c r="H165" s="6"/>
      <c r="I165" s="63"/>
      <c r="J165" s="7"/>
      <c r="K165" s="8"/>
      <c r="M165" s="388" t="s">
        <v>667</v>
      </c>
    </row>
    <row r="166" spans="1:13">
      <c r="A166" s="32">
        <f t="shared" ref="A166:A173" si="32">IF(H166&gt;0,1,0)</f>
        <v>0</v>
      </c>
      <c r="B166" s="10"/>
      <c r="C166" s="2"/>
      <c r="D166" s="2"/>
      <c r="E166" s="2"/>
      <c r="F166" s="2"/>
      <c r="G166" s="2"/>
      <c r="H166" s="3">
        <f>IF(AND(C166=0,D166=0,E166=0,F166=0,G166=0),0,ROUND(IF(C166=0,1,C166)*IF(D166=0,1,D166)*IF(E166=0,1,E166)*IF(F166=0,1,F166)*IF(G166=0,1,G166),2))</f>
        <v>0</v>
      </c>
      <c r="I166" s="63"/>
      <c r="J166" s="7"/>
      <c r="K166" s="8"/>
      <c r="M166" s="389"/>
    </row>
    <row r="167" spans="1:13">
      <c r="A167" s="32">
        <f t="shared" si="32"/>
        <v>0</v>
      </c>
      <c r="B167" s="10"/>
      <c r="C167" s="2"/>
      <c r="D167" s="2"/>
      <c r="E167" s="2"/>
      <c r="F167" s="2"/>
      <c r="G167" s="2"/>
      <c r="H167" s="3">
        <f t="shared" ref="H167:H173" si="33">IF(AND(C167=0,D167=0,E167=0,F167=0,G167=0),0,ROUND(IF(C167=0,1,C167)*IF(D167=0,1,D167)*IF(E167=0,1,E167)*IF(F167=0,1,F167)*IF(G167=0,1,G167),2))</f>
        <v>0</v>
      </c>
      <c r="I167" s="63"/>
      <c r="J167" s="7"/>
      <c r="K167" s="8"/>
      <c r="M167" s="389"/>
    </row>
    <row r="168" spans="1:13">
      <c r="A168" s="32">
        <f t="shared" si="32"/>
        <v>0</v>
      </c>
      <c r="B168" s="10"/>
      <c r="C168" s="2"/>
      <c r="D168" s="2"/>
      <c r="E168" s="2"/>
      <c r="F168" s="2"/>
      <c r="G168" s="2"/>
      <c r="H168" s="3">
        <f t="shared" si="33"/>
        <v>0</v>
      </c>
      <c r="I168" s="63"/>
      <c r="J168" s="7"/>
      <c r="K168" s="8"/>
      <c r="M168" s="389"/>
    </row>
    <row r="169" spans="1:13">
      <c r="A169" s="32">
        <f t="shared" si="32"/>
        <v>0</v>
      </c>
      <c r="B169" s="10"/>
      <c r="C169" s="2"/>
      <c r="D169" s="2"/>
      <c r="E169" s="2"/>
      <c r="F169" s="2"/>
      <c r="G169" s="2"/>
      <c r="H169" s="3">
        <f t="shared" si="33"/>
        <v>0</v>
      </c>
      <c r="I169" s="63"/>
      <c r="J169" s="7"/>
      <c r="K169" s="8"/>
      <c r="M169" s="389"/>
    </row>
    <row r="170" spans="1:13">
      <c r="A170" s="32">
        <f t="shared" si="32"/>
        <v>0</v>
      </c>
      <c r="B170" s="10"/>
      <c r="C170" s="2"/>
      <c r="D170" s="2"/>
      <c r="E170" s="2"/>
      <c r="F170" s="2"/>
      <c r="G170" s="2"/>
      <c r="H170" s="3">
        <f t="shared" si="33"/>
        <v>0</v>
      </c>
      <c r="I170" s="63"/>
      <c r="J170" s="7"/>
      <c r="K170" s="8"/>
      <c r="M170" s="389"/>
    </row>
    <row r="171" spans="1:13">
      <c r="A171" s="32">
        <f t="shared" si="32"/>
        <v>0</v>
      </c>
      <c r="B171" s="10"/>
      <c r="C171" s="2"/>
      <c r="D171" s="2"/>
      <c r="E171" s="2"/>
      <c r="F171" s="2"/>
      <c r="G171" s="2"/>
      <c r="H171" s="3">
        <f t="shared" si="33"/>
        <v>0</v>
      </c>
      <c r="I171" s="63"/>
      <c r="J171" s="7"/>
      <c r="K171" s="8"/>
      <c r="M171" s="389"/>
    </row>
    <row r="172" spans="1:13">
      <c r="A172" s="32">
        <f t="shared" si="32"/>
        <v>0</v>
      </c>
      <c r="B172" s="10"/>
      <c r="C172" s="2"/>
      <c r="D172" s="2"/>
      <c r="E172" s="2"/>
      <c r="F172" s="2"/>
      <c r="G172" s="2"/>
      <c r="H172" s="3">
        <f t="shared" si="33"/>
        <v>0</v>
      </c>
      <c r="I172" s="63"/>
      <c r="J172" s="7"/>
      <c r="K172" s="8"/>
      <c r="M172" s="389"/>
    </row>
    <row r="173" spans="1:13">
      <c r="A173" s="32">
        <f t="shared" si="32"/>
        <v>0</v>
      </c>
      <c r="B173" s="10"/>
      <c r="C173" s="2"/>
      <c r="D173" s="2"/>
      <c r="E173" s="2"/>
      <c r="F173" s="2"/>
      <c r="G173" s="2"/>
      <c r="H173" s="3">
        <f t="shared" si="33"/>
        <v>0</v>
      </c>
      <c r="I173" s="63"/>
      <c r="J173" s="7"/>
      <c r="K173" s="8"/>
      <c r="M173" s="389"/>
    </row>
    <row r="174" spans="1:13" ht="27.75" thickBot="1">
      <c r="A174" s="33" t="e">
        <f>VLOOKUP(B165,O:W,2)</f>
        <v>#N/A</v>
      </c>
      <c r="B174" s="649" t="s">
        <v>70</v>
      </c>
      <c r="C174" s="650"/>
      <c r="D174" s="650"/>
      <c r="E174" s="650"/>
      <c r="F174" s="650"/>
      <c r="G174" s="650"/>
      <c r="H174" s="6"/>
      <c r="I174" s="63">
        <f>SUM(H166:H174)</f>
        <v>0</v>
      </c>
      <c r="J174" s="1" t="e">
        <f>VLOOKUP(B165,O:W,7)</f>
        <v>#N/A</v>
      </c>
      <c r="K174" s="8"/>
      <c r="M174" s="389"/>
    </row>
    <row r="175" spans="1:13" ht="45" customHeight="1">
      <c r="A175" s="32">
        <f>IF(B175&gt;0,1,0)</f>
        <v>0</v>
      </c>
      <c r="B175" s="656"/>
      <c r="C175" s="657"/>
      <c r="D175" s="657"/>
      <c r="E175" s="657"/>
      <c r="F175" s="657"/>
      <c r="G175" s="658"/>
      <c r="H175" s="6"/>
      <c r="I175" s="63"/>
      <c r="J175" s="7"/>
      <c r="K175" s="8"/>
      <c r="M175" s="388" t="s">
        <v>667</v>
      </c>
    </row>
    <row r="176" spans="1:13">
      <c r="A176" s="32">
        <f t="shared" ref="A176:A183" si="34">IF(H176&gt;0,1,0)</f>
        <v>0</v>
      </c>
      <c r="B176" s="10"/>
      <c r="C176" s="2"/>
      <c r="D176" s="2"/>
      <c r="E176" s="2"/>
      <c r="F176" s="2"/>
      <c r="G176" s="2"/>
      <c r="H176" s="3">
        <f>IF(AND(C176=0,D176=0,E176=0,F176=0,G176=0),0,ROUND(IF(C176=0,1,C176)*IF(D176=0,1,D176)*IF(E176=0,1,E176)*IF(F176=0,1,F176)*IF(G176=0,1,G176),2))</f>
        <v>0</v>
      </c>
      <c r="I176" s="63"/>
      <c r="J176" s="7"/>
      <c r="K176" s="8"/>
      <c r="M176" s="389" t="s">
        <v>668</v>
      </c>
    </row>
    <row r="177" spans="1:13">
      <c r="A177" s="32">
        <f t="shared" si="34"/>
        <v>0</v>
      </c>
      <c r="B177" s="10"/>
      <c r="C177" s="2"/>
      <c r="D177" s="2"/>
      <c r="E177" s="2"/>
      <c r="F177" s="2"/>
      <c r="G177" s="2"/>
      <c r="H177" s="3">
        <f t="shared" ref="H177:H183" si="35">IF(AND(C177=0,D177=0,E177=0,F177=0,G177=0),0,ROUND(IF(C177=0,1,C177)*IF(D177=0,1,D177)*IF(E177=0,1,E177)*IF(F177=0,1,F177)*IF(G177=0,1,G177),2))</f>
        <v>0</v>
      </c>
      <c r="I177" s="63"/>
      <c r="J177" s="7"/>
      <c r="K177" s="8"/>
      <c r="M177" s="389"/>
    </row>
    <row r="178" spans="1:13">
      <c r="A178" s="32">
        <f t="shared" si="34"/>
        <v>0</v>
      </c>
      <c r="B178" s="10"/>
      <c r="C178" s="2"/>
      <c r="D178" s="2"/>
      <c r="E178" s="2"/>
      <c r="F178" s="2"/>
      <c r="G178" s="2"/>
      <c r="H178" s="3">
        <f t="shared" si="35"/>
        <v>0</v>
      </c>
      <c r="I178" s="63"/>
      <c r="J178" s="7"/>
      <c r="K178" s="8"/>
      <c r="M178" s="389"/>
    </row>
    <row r="179" spans="1:13">
      <c r="A179" s="32">
        <f t="shared" si="34"/>
        <v>0</v>
      </c>
      <c r="B179" s="10"/>
      <c r="C179" s="2"/>
      <c r="D179" s="2"/>
      <c r="E179" s="2"/>
      <c r="F179" s="2"/>
      <c r="G179" s="2"/>
      <c r="H179" s="3">
        <f t="shared" si="35"/>
        <v>0</v>
      </c>
      <c r="I179" s="63"/>
      <c r="J179" s="7"/>
      <c r="K179" s="8"/>
      <c r="M179" s="389"/>
    </row>
    <row r="180" spans="1:13">
      <c r="A180" s="32">
        <f t="shared" si="34"/>
        <v>0</v>
      </c>
      <c r="B180" s="10"/>
      <c r="C180" s="2"/>
      <c r="D180" s="2"/>
      <c r="E180" s="2"/>
      <c r="F180" s="2"/>
      <c r="G180" s="2"/>
      <c r="H180" s="3">
        <f t="shared" si="35"/>
        <v>0</v>
      </c>
      <c r="I180" s="63"/>
      <c r="J180" s="7"/>
      <c r="K180" s="8"/>
      <c r="M180" s="389"/>
    </row>
    <row r="181" spans="1:13">
      <c r="A181" s="32">
        <f t="shared" si="34"/>
        <v>0</v>
      </c>
      <c r="B181" s="10"/>
      <c r="C181" s="2"/>
      <c r="D181" s="2"/>
      <c r="E181" s="2"/>
      <c r="F181" s="2"/>
      <c r="G181" s="2"/>
      <c r="H181" s="3">
        <f t="shared" si="35"/>
        <v>0</v>
      </c>
      <c r="I181" s="63"/>
      <c r="J181" s="7"/>
      <c r="K181" s="8"/>
      <c r="M181" s="389"/>
    </row>
    <row r="182" spans="1:13">
      <c r="A182" s="32">
        <f t="shared" si="34"/>
        <v>0</v>
      </c>
      <c r="B182" s="10"/>
      <c r="C182" s="2"/>
      <c r="D182" s="2"/>
      <c r="E182" s="2"/>
      <c r="F182" s="2"/>
      <c r="G182" s="2"/>
      <c r="H182" s="3">
        <f t="shared" si="35"/>
        <v>0</v>
      </c>
      <c r="I182" s="63"/>
      <c r="J182" s="7"/>
      <c r="K182" s="8"/>
      <c r="M182" s="389"/>
    </row>
    <row r="183" spans="1:13">
      <c r="A183" s="32">
        <f t="shared" si="34"/>
        <v>0</v>
      </c>
      <c r="B183" s="10"/>
      <c r="C183" s="2"/>
      <c r="D183" s="2"/>
      <c r="E183" s="2"/>
      <c r="F183" s="2"/>
      <c r="G183" s="2"/>
      <c r="H183" s="3">
        <f t="shared" si="35"/>
        <v>0</v>
      </c>
      <c r="I183" s="63"/>
      <c r="J183" s="7"/>
      <c r="K183" s="8"/>
      <c r="M183" s="389"/>
    </row>
    <row r="184" spans="1:13" ht="27.75" thickBot="1">
      <c r="A184" s="33" t="e">
        <f>VLOOKUP(B175,O:W,2)</f>
        <v>#N/A</v>
      </c>
      <c r="B184" s="649" t="s">
        <v>70</v>
      </c>
      <c r="C184" s="650"/>
      <c r="D184" s="650"/>
      <c r="E184" s="650"/>
      <c r="F184" s="650"/>
      <c r="G184" s="650"/>
      <c r="H184" s="6"/>
      <c r="I184" s="63">
        <f>SUM(H176:H184)</f>
        <v>0</v>
      </c>
      <c r="J184" s="1" t="e">
        <f>VLOOKUP(B175,O:W,7)</f>
        <v>#N/A</v>
      </c>
      <c r="K184" s="8"/>
      <c r="M184" s="389"/>
    </row>
    <row r="185" spans="1:13" ht="44.25" customHeight="1">
      <c r="A185" s="32">
        <f>IF(B185&gt;0,1,0)</f>
        <v>0</v>
      </c>
      <c r="B185" s="656"/>
      <c r="C185" s="657"/>
      <c r="D185" s="657"/>
      <c r="E185" s="657"/>
      <c r="F185" s="657"/>
      <c r="G185" s="658"/>
      <c r="H185" s="6"/>
      <c r="I185" s="63"/>
      <c r="J185" s="7"/>
      <c r="K185" s="8"/>
      <c r="M185" s="388" t="s">
        <v>667</v>
      </c>
    </row>
    <row r="186" spans="1:13">
      <c r="A186" s="32">
        <f t="shared" ref="A186:A193" si="36">IF(H186&gt;0,1,0)</f>
        <v>0</v>
      </c>
      <c r="B186" s="10"/>
      <c r="C186" s="2"/>
      <c r="D186" s="2"/>
      <c r="E186" s="2"/>
      <c r="F186" s="2"/>
      <c r="G186" s="2"/>
      <c r="H186" s="3">
        <f>IF(AND(C186=0,D186=0,E186=0,F186=0,G186=0),0,ROUND(IF(C186=0,1,C186)*IF(D186=0,1,D186)*IF(E186=0,1,E186)*IF(F186=0,1,F186)*IF(G186=0,1,G186),2))</f>
        <v>0</v>
      </c>
      <c r="I186" s="63"/>
      <c r="J186" s="7"/>
      <c r="K186" s="8"/>
      <c r="M186" s="389" t="s">
        <v>668</v>
      </c>
    </row>
    <row r="187" spans="1:13">
      <c r="A187" s="32">
        <f t="shared" si="36"/>
        <v>0</v>
      </c>
      <c r="B187" s="10"/>
      <c r="C187" s="2"/>
      <c r="D187" s="2"/>
      <c r="E187" s="2"/>
      <c r="F187" s="2"/>
      <c r="G187" s="2"/>
      <c r="H187" s="3">
        <f t="shared" ref="H187:H193" si="37">IF(AND(C187=0,D187=0,E187=0,F187=0,G187=0),0,ROUND(IF(C187=0,1,C187)*IF(D187=0,1,D187)*IF(E187=0,1,E187)*IF(F187=0,1,F187)*IF(G187=0,1,G187),2))</f>
        <v>0</v>
      </c>
      <c r="I187" s="63"/>
      <c r="J187" s="7"/>
      <c r="K187" s="8"/>
      <c r="M187" s="389"/>
    </row>
    <row r="188" spans="1:13">
      <c r="A188" s="32">
        <f t="shared" si="36"/>
        <v>0</v>
      </c>
      <c r="B188" s="10"/>
      <c r="C188" s="2"/>
      <c r="D188" s="2"/>
      <c r="E188" s="2"/>
      <c r="F188" s="2"/>
      <c r="G188" s="2"/>
      <c r="H188" s="3">
        <f t="shared" si="37"/>
        <v>0</v>
      </c>
      <c r="I188" s="63"/>
      <c r="J188" s="7"/>
      <c r="K188" s="8"/>
      <c r="M188" s="389"/>
    </row>
    <row r="189" spans="1:13">
      <c r="A189" s="32">
        <f t="shared" si="36"/>
        <v>0</v>
      </c>
      <c r="B189" s="10"/>
      <c r="C189" s="2"/>
      <c r="D189" s="2"/>
      <c r="E189" s="2"/>
      <c r="F189" s="2"/>
      <c r="G189" s="2"/>
      <c r="H189" s="3">
        <f t="shared" si="37"/>
        <v>0</v>
      </c>
      <c r="I189" s="63"/>
      <c r="J189" s="7"/>
      <c r="K189" s="8"/>
      <c r="M189" s="389"/>
    </row>
    <row r="190" spans="1:13">
      <c r="A190" s="32">
        <f t="shared" si="36"/>
        <v>0</v>
      </c>
      <c r="B190" s="10"/>
      <c r="C190" s="2"/>
      <c r="D190" s="2"/>
      <c r="E190" s="2"/>
      <c r="F190" s="2"/>
      <c r="G190" s="2"/>
      <c r="H190" s="3">
        <f t="shared" si="37"/>
        <v>0</v>
      </c>
      <c r="I190" s="63"/>
      <c r="J190" s="7"/>
      <c r="K190" s="8"/>
      <c r="M190" s="389"/>
    </row>
    <row r="191" spans="1:13">
      <c r="A191" s="32">
        <f t="shared" si="36"/>
        <v>0</v>
      </c>
      <c r="B191" s="10"/>
      <c r="C191" s="2"/>
      <c r="D191" s="2"/>
      <c r="E191" s="2"/>
      <c r="F191" s="2"/>
      <c r="G191" s="2"/>
      <c r="H191" s="3">
        <f t="shared" si="37"/>
        <v>0</v>
      </c>
      <c r="I191" s="63"/>
      <c r="J191" s="7"/>
      <c r="K191" s="8"/>
      <c r="M191" s="389"/>
    </row>
    <row r="192" spans="1:13">
      <c r="A192" s="32">
        <f t="shared" si="36"/>
        <v>0</v>
      </c>
      <c r="B192" s="10"/>
      <c r="C192" s="2"/>
      <c r="D192" s="2"/>
      <c r="E192" s="2"/>
      <c r="F192" s="2"/>
      <c r="G192" s="2"/>
      <c r="H192" s="3">
        <f t="shared" si="37"/>
        <v>0</v>
      </c>
      <c r="I192" s="63"/>
      <c r="J192" s="7"/>
      <c r="K192" s="8"/>
      <c r="M192" s="389"/>
    </row>
    <row r="193" spans="1:13">
      <c r="A193" s="32">
        <f t="shared" si="36"/>
        <v>0</v>
      </c>
      <c r="B193" s="10"/>
      <c r="C193" s="2"/>
      <c r="D193" s="2"/>
      <c r="E193" s="2"/>
      <c r="F193" s="2"/>
      <c r="G193" s="2"/>
      <c r="H193" s="3">
        <f t="shared" si="37"/>
        <v>0</v>
      </c>
      <c r="I193" s="63"/>
      <c r="J193" s="7"/>
      <c r="K193" s="8"/>
      <c r="M193" s="389"/>
    </row>
    <row r="194" spans="1:13">
      <c r="A194" s="33" t="e">
        <f>VLOOKUP(B185,O:W,2)</f>
        <v>#N/A</v>
      </c>
      <c r="B194" s="649" t="s">
        <v>70</v>
      </c>
      <c r="C194" s="650"/>
      <c r="D194" s="650"/>
      <c r="E194" s="650"/>
      <c r="F194" s="650"/>
      <c r="G194" s="650"/>
      <c r="H194" s="6"/>
      <c r="I194" s="63">
        <f>SUM(H186:H194)</f>
        <v>0</v>
      </c>
      <c r="J194" s="1" t="e">
        <f>VLOOKUP(B185,O:W,7)</f>
        <v>#N/A</v>
      </c>
      <c r="K194" s="8"/>
      <c r="M194" s="389"/>
    </row>
    <row r="195" spans="1:13" ht="42" customHeight="1">
      <c r="A195" s="32">
        <f>IF(B195&gt;0,1,0)</f>
        <v>1</v>
      </c>
      <c r="B195" s="647" t="s">
        <v>7090</v>
      </c>
      <c r="C195" s="648"/>
      <c r="D195" s="648"/>
      <c r="E195" s="648"/>
      <c r="F195" s="648"/>
      <c r="G195" s="648"/>
      <c r="H195" s="6"/>
      <c r="I195" s="63"/>
      <c r="J195" s="7"/>
      <c r="K195" s="8"/>
      <c r="M195" s="390" t="s">
        <v>669</v>
      </c>
    </row>
    <row r="196" spans="1:13">
      <c r="A196" s="32">
        <f t="shared" ref="A196:A203" si="38">IF(H196&gt;0,1,0)</f>
        <v>1</v>
      </c>
      <c r="B196" s="10"/>
      <c r="C196" s="2">
        <v>1</v>
      </c>
      <c r="D196" s="2">
        <v>14</v>
      </c>
      <c r="E196" s="2"/>
      <c r="F196" s="2"/>
      <c r="G196" s="2"/>
      <c r="H196" s="3">
        <f>IF(AND(C196=0,D196=0,E196=0,F196=0,G196=0),0,ROUND(IF(C196=0,1,C196)*IF(D196=0,1,D196)*IF(E196=0,1,E196)*IF(F196=0,1,F196)*IF(G196=0,1,G196),2))</f>
        <v>14</v>
      </c>
      <c r="I196" s="63"/>
      <c r="J196" s="7"/>
      <c r="K196" s="8"/>
      <c r="M196" s="391" t="s">
        <v>670</v>
      </c>
    </row>
    <row r="197" spans="1:13">
      <c r="A197" s="32">
        <f t="shared" si="38"/>
        <v>0</v>
      </c>
      <c r="B197" s="10"/>
      <c r="C197" s="2"/>
      <c r="D197" s="2"/>
      <c r="E197" s="2"/>
      <c r="F197" s="2"/>
      <c r="G197" s="2"/>
      <c r="H197" s="3">
        <f t="shared" ref="H197:H203" si="39">IF(AND(C197=0,D197=0,E197=0,F197=0,G197=0),0,ROUND(IF(C197=0,1,C197)*IF(D197=0,1,D197)*IF(E197=0,1,E197)*IF(F197=0,1,F197)*IF(G197=0,1,G197),2))</f>
        <v>0</v>
      </c>
      <c r="I197" s="63"/>
      <c r="J197" s="7"/>
      <c r="K197" s="8"/>
      <c r="M197" s="391"/>
    </row>
    <row r="198" spans="1:13">
      <c r="A198" s="32">
        <f t="shared" si="38"/>
        <v>0</v>
      </c>
      <c r="B198" s="10"/>
      <c r="C198" s="2"/>
      <c r="D198" s="2"/>
      <c r="E198" s="2"/>
      <c r="F198" s="2"/>
      <c r="G198" s="2"/>
      <c r="H198" s="3">
        <f t="shared" si="39"/>
        <v>0</v>
      </c>
      <c r="I198" s="63"/>
      <c r="J198" s="7"/>
      <c r="K198" s="8"/>
      <c r="M198" s="391"/>
    </row>
    <row r="199" spans="1:13">
      <c r="A199" s="32">
        <f t="shared" si="38"/>
        <v>0</v>
      </c>
      <c r="B199" s="10"/>
      <c r="C199" s="2"/>
      <c r="D199" s="2"/>
      <c r="E199" s="2"/>
      <c r="F199" s="2"/>
      <c r="G199" s="2"/>
      <c r="H199" s="3">
        <f t="shared" si="39"/>
        <v>0</v>
      </c>
      <c r="I199" s="63"/>
      <c r="J199" s="7"/>
      <c r="K199" s="8"/>
      <c r="M199" s="391"/>
    </row>
    <row r="200" spans="1:13">
      <c r="A200" s="32">
        <f t="shared" si="38"/>
        <v>0</v>
      </c>
      <c r="B200" s="10"/>
      <c r="C200" s="2"/>
      <c r="D200" s="2"/>
      <c r="E200" s="2"/>
      <c r="F200" s="2"/>
      <c r="G200" s="2"/>
      <c r="H200" s="3">
        <f t="shared" si="39"/>
        <v>0</v>
      </c>
      <c r="I200" s="63"/>
      <c r="J200" s="7"/>
      <c r="K200" s="8"/>
      <c r="M200" s="391"/>
    </row>
    <row r="201" spans="1:13">
      <c r="A201" s="32">
        <f t="shared" si="38"/>
        <v>0</v>
      </c>
      <c r="B201" s="10"/>
      <c r="C201" s="2"/>
      <c r="D201" s="2"/>
      <c r="E201" s="2"/>
      <c r="F201" s="2"/>
      <c r="G201" s="2"/>
      <c r="H201" s="3">
        <f t="shared" si="39"/>
        <v>0</v>
      </c>
      <c r="I201" s="63"/>
      <c r="J201" s="7"/>
      <c r="K201" s="8"/>
      <c r="M201" s="391"/>
    </row>
    <row r="202" spans="1:13">
      <c r="A202" s="32">
        <f t="shared" si="38"/>
        <v>0</v>
      </c>
      <c r="B202" s="10"/>
      <c r="C202" s="2"/>
      <c r="D202" s="2"/>
      <c r="E202" s="2"/>
      <c r="F202" s="2"/>
      <c r="G202" s="2"/>
      <c r="H202" s="3">
        <f t="shared" si="39"/>
        <v>0</v>
      </c>
      <c r="I202" s="63"/>
      <c r="J202" s="7"/>
      <c r="K202" s="8"/>
      <c r="M202" s="391"/>
    </row>
    <row r="203" spans="1:13">
      <c r="A203" s="32">
        <f t="shared" si="38"/>
        <v>0</v>
      </c>
      <c r="B203" s="10"/>
      <c r="C203" s="2"/>
      <c r="D203" s="2"/>
      <c r="E203" s="2"/>
      <c r="F203" s="2"/>
      <c r="G203" s="2"/>
      <c r="H203" s="3">
        <f t="shared" si="39"/>
        <v>0</v>
      </c>
      <c r="I203" s="63"/>
      <c r="J203" s="7"/>
      <c r="K203" s="8"/>
      <c r="M203" s="391"/>
    </row>
    <row r="204" spans="1:13">
      <c r="A204" s="33" t="str">
        <f>VLOOKUP(B195,O:W,2)</f>
        <v>020101</v>
      </c>
      <c r="B204" s="649" t="s">
        <v>70</v>
      </c>
      <c r="C204" s="650"/>
      <c r="D204" s="650"/>
      <c r="E204" s="650"/>
      <c r="F204" s="650"/>
      <c r="G204" s="650"/>
      <c r="H204" s="6"/>
      <c r="I204" s="63">
        <f>SUM(H196:H204)</f>
        <v>14</v>
      </c>
      <c r="J204" s="1" t="str">
        <f>VLOOKUP(B195,O:W,7)</f>
        <v>مترطول</v>
      </c>
      <c r="K204" s="8"/>
      <c r="M204" s="391"/>
    </row>
    <row r="205" spans="1:13" ht="38.25" customHeight="1">
      <c r="A205" s="32">
        <f>IF(B205&gt;0,1,0)</f>
        <v>1</v>
      </c>
      <c r="B205" s="647" t="s">
        <v>7301</v>
      </c>
      <c r="C205" s="648"/>
      <c r="D205" s="648"/>
      <c r="E205" s="648"/>
      <c r="F205" s="648"/>
      <c r="G205" s="648"/>
      <c r="H205" s="6"/>
      <c r="I205" s="63"/>
      <c r="J205" s="7"/>
      <c r="K205" s="8"/>
      <c r="M205" s="390" t="s">
        <v>669</v>
      </c>
    </row>
    <row r="206" spans="1:13">
      <c r="A206" s="32">
        <f t="shared" ref="A206:A213" si="40">IF(H206&gt;0,1,0)</f>
        <v>1</v>
      </c>
      <c r="B206" s="10"/>
      <c r="C206" s="2">
        <v>1</v>
      </c>
      <c r="D206" s="2"/>
      <c r="E206" s="2"/>
      <c r="F206" s="2"/>
      <c r="G206" s="2"/>
      <c r="H206" s="3">
        <f>IF(AND(C206=0,D206=0,E206=0,F206=0,G206=0),0,ROUND(IF(C206=0,1,C206)*IF(D206=0,1,D206)*IF(E206=0,1,E206)*IF(F206=0,1,F206)*IF(G206=0,1,G206),2))</f>
        <v>1</v>
      </c>
      <c r="I206" s="63"/>
      <c r="J206" s="7"/>
      <c r="K206" s="8"/>
      <c r="M206" s="391" t="s">
        <v>670</v>
      </c>
    </row>
    <row r="207" spans="1:13">
      <c r="A207" s="32">
        <f t="shared" si="40"/>
        <v>0</v>
      </c>
      <c r="B207" s="10"/>
      <c r="C207" s="2"/>
      <c r="D207" s="2"/>
      <c r="E207" s="2"/>
      <c r="F207" s="2"/>
      <c r="G207" s="2"/>
      <c r="H207" s="3">
        <f t="shared" ref="H207:H213" si="41">IF(AND(C207=0,D207=0,E207=0,F207=0,G207=0),0,ROUND(IF(C207=0,1,C207)*IF(D207=0,1,D207)*IF(E207=0,1,E207)*IF(F207=0,1,F207)*IF(G207=0,1,G207),2))</f>
        <v>0</v>
      </c>
      <c r="I207" s="63"/>
      <c r="J207" s="7"/>
      <c r="K207" s="8"/>
      <c r="M207" s="391"/>
    </row>
    <row r="208" spans="1:13">
      <c r="A208" s="32">
        <f t="shared" si="40"/>
        <v>0</v>
      </c>
      <c r="B208" s="10"/>
      <c r="C208" s="2"/>
      <c r="D208" s="2"/>
      <c r="E208" s="2"/>
      <c r="F208" s="2"/>
      <c r="G208" s="2"/>
      <c r="H208" s="3">
        <f t="shared" si="41"/>
        <v>0</v>
      </c>
      <c r="I208" s="63"/>
      <c r="J208" s="7"/>
      <c r="K208" s="8"/>
      <c r="M208" s="391"/>
    </row>
    <row r="209" spans="1:13">
      <c r="A209" s="32">
        <f t="shared" si="40"/>
        <v>0</v>
      </c>
      <c r="B209" s="10"/>
      <c r="C209" s="2"/>
      <c r="D209" s="2"/>
      <c r="E209" s="2"/>
      <c r="F209" s="2"/>
      <c r="G209" s="2"/>
      <c r="H209" s="3">
        <f t="shared" si="41"/>
        <v>0</v>
      </c>
      <c r="I209" s="63"/>
      <c r="J209" s="7"/>
      <c r="K209" s="8"/>
      <c r="M209" s="391"/>
    </row>
    <row r="210" spans="1:13">
      <c r="A210" s="32">
        <f t="shared" si="40"/>
        <v>0</v>
      </c>
      <c r="B210" s="10"/>
      <c r="C210" s="2"/>
      <c r="D210" s="2"/>
      <c r="E210" s="2"/>
      <c r="F210" s="2"/>
      <c r="G210" s="2"/>
      <c r="H210" s="3">
        <f t="shared" si="41"/>
        <v>0</v>
      </c>
      <c r="I210" s="63"/>
      <c r="J210" s="7"/>
      <c r="K210" s="8"/>
      <c r="M210" s="391"/>
    </row>
    <row r="211" spans="1:13">
      <c r="A211" s="32">
        <f t="shared" si="40"/>
        <v>0</v>
      </c>
      <c r="B211" s="10"/>
      <c r="C211" s="2"/>
      <c r="D211" s="2"/>
      <c r="E211" s="2"/>
      <c r="F211" s="2"/>
      <c r="G211" s="2"/>
      <c r="H211" s="3">
        <f t="shared" si="41"/>
        <v>0</v>
      </c>
      <c r="I211" s="63"/>
      <c r="J211" s="7"/>
      <c r="K211" s="8"/>
      <c r="M211" s="391"/>
    </row>
    <row r="212" spans="1:13">
      <c r="A212" s="32">
        <f t="shared" si="40"/>
        <v>0</v>
      </c>
      <c r="B212" s="10"/>
      <c r="C212" s="2"/>
      <c r="D212" s="2"/>
      <c r="E212" s="2"/>
      <c r="F212" s="2"/>
      <c r="G212" s="2"/>
      <c r="H212" s="3">
        <f t="shared" si="41"/>
        <v>0</v>
      </c>
      <c r="I212" s="63"/>
      <c r="J212" s="7"/>
      <c r="K212" s="8"/>
      <c r="M212" s="391"/>
    </row>
    <row r="213" spans="1:13">
      <c r="A213" s="32">
        <f t="shared" si="40"/>
        <v>0</v>
      </c>
      <c r="B213" s="10"/>
      <c r="C213" s="2"/>
      <c r="D213" s="2"/>
      <c r="E213" s="2"/>
      <c r="F213" s="2"/>
      <c r="G213" s="2"/>
      <c r="H213" s="3">
        <f t="shared" si="41"/>
        <v>0</v>
      </c>
      <c r="I213" s="63"/>
      <c r="J213" s="7"/>
      <c r="K213" s="8"/>
      <c r="M213" s="391"/>
    </row>
    <row r="214" spans="1:13">
      <c r="A214" s="33" t="str">
        <f>VLOOKUP(B205,O:W,2)</f>
        <v>020109</v>
      </c>
      <c r="B214" s="649" t="s">
        <v>70</v>
      </c>
      <c r="C214" s="650"/>
      <c r="D214" s="650"/>
      <c r="E214" s="650"/>
      <c r="F214" s="650"/>
      <c r="G214" s="650"/>
      <c r="H214" s="6"/>
      <c r="I214" s="63">
        <f>SUM(H206:H214)</f>
        <v>1</v>
      </c>
      <c r="J214" s="1" t="str">
        <f>VLOOKUP(B205,O:W,7)</f>
        <v>مترطول</v>
      </c>
      <c r="K214" s="8"/>
      <c r="M214" s="391"/>
    </row>
    <row r="215" spans="1:13" ht="41.25" customHeight="1">
      <c r="A215" s="32">
        <f>IF(B215&gt;0,1,0)</f>
        <v>0</v>
      </c>
      <c r="B215" s="647"/>
      <c r="C215" s="648"/>
      <c r="D215" s="648"/>
      <c r="E215" s="648"/>
      <c r="F215" s="648"/>
      <c r="G215" s="648"/>
      <c r="H215" s="6"/>
      <c r="I215" s="63"/>
      <c r="J215" s="7"/>
      <c r="K215" s="8"/>
      <c r="M215" s="390" t="s">
        <v>669</v>
      </c>
    </row>
    <row r="216" spans="1:13">
      <c r="A216" s="32">
        <f t="shared" ref="A216:A223" si="42">IF(H216&gt;0,1,0)</f>
        <v>0</v>
      </c>
      <c r="B216" s="10"/>
      <c r="C216" s="2"/>
      <c r="D216" s="2"/>
      <c r="E216" s="2"/>
      <c r="F216" s="2"/>
      <c r="G216" s="2"/>
      <c r="H216" s="3">
        <f>IF(AND(C216=0,D216=0,E216=0,F216=0,G216=0),0,ROUND(IF(C216=0,1,C216)*IF(D216=0,1,D216)*IF(E216=0,1,E216)*IF(F216=0,1,F216)*IF(G216=0,1,G216),2))</f>
        <v>0</v>
      </c>
      <c r="I216" s="63"/>
      <c r="J216" s="7"/>
      <c r="K216" s="8"/>
      <c r="M216" s="391"/>
    </row>
    <row r="217" spans="1:13">
      <c r="A217" s="32">
        <f t="shared" si="42"/>
        <v>0</v>
      </c>
      <c r="B217" s="10"/>
      <c r="C217" s="2"/>
      <c r="D217" s="2"/>
      <c r="E217" s="2"/>
      <c r="F217" s="2"/>
      <c r="G217" s="2"/>
      <c r="H217" s="3">
        <f t="shared" ref="H217:H223" si="43">IF(AND(C217=0,D217=0,E217=0,F217=0,G217=0),0,ROUND(IF(C217=0,1,C217)*IF(D217=0,1,D217)*IF(E217=0,1,E217)*IF(F217=0,1,F217)*IF(G217=0,1,G217),2))</f>
        <v>0</v>
      </c>
      <c r="I217" s="63"/>
      <c r="J217" s="7"/>
      <c r="K217" s="8"/>
      <c r="M217" s="391"/>
    </row>
    <row r="218" spans="1:13">
      <c r="A218" s="32">
        <f t="shared" si="42"/>
        <v>0</v>
      </c>
      <c r="B218" s="10"/>
      <c r="C218" s="2"/>
      <c r="D218" s="2"/>
      <c r="E218" s="2"/>
      <c r="F218" s="2"/>
      <c r="G218" s="2"/>
      <c r="H218" s="3">
        <f t="shared" si="43"/>
        <v>0</v>
      </c>
      <c r="I218" s="63"/>
      <c r="J218" s="7"/>
      <c r="K218" s="8"/>
      <c r="M218" s="391"/>
    </row>
    <row r="219" spans="1:13">
      <c r="A219" s="32">
        <f t="shared" si="42"/>
        <v>0</v>
      </c>
      <c r="B219" s="10"/>
      <c r="C219" s="2"/>
      <c r="D219" s="2"/>
      <c r="E219" s="2"/>
      <c r="F219" s="2"/>
      <c r="G219" s="2"/>
      <c r="H219" s="3">
        <f t="shared" si="43"/>
        <v>0</v>
      </c>
      <c r="I219" s="63"/>
      <c r="J219" s="7"/>
      <c r="K219" s="8"/>
      <c r="M219" s="391"/>
    </row>
    <row r="220" spans="1:13">
      <c r="A220" s="32">
        <f t="shared" si="42"/>
        <v>0</v>
      </c>
      <c r="B220" s="10"/>
      <c r="C220" s="2"/>
      <c r="D220" s="2"/>
      <c r="E220" s="2"/>
      <c r="F220" s="2"/>
      <c r="G220" s="2"/>
      <c r="H220" s="3">
        <f t="shared" si="43"/>
        <v>0</v>
      </c>
      <c r="I220" s="63"/>
      <c r="J220" s="7"/>
      <c r="K220" s="8"/>
      <c r="M220" s="391"/>
    </row>
    <row r="221" spans="1:13">
      <c r="A221" s="32">
        <f t="shared" si="42"/>
        <v>0</v>
      </c>
      <c r="B221" s="10"/>
      <c r="C221" s="2"/>
      <c r="D221" s="2"/>
      <c r="E221" s="2"/>
      <c r="F221" s="2"/>
      <c r="G221" s="2"/>
      <c r="H221" s="3">
        <f t="shared" si="43"/>
        <v>0</v>
      </c>
      <c r="I221" s="63"/>
      <c r="J221" s="7"/>
      <c r="K221" s="8"/>
      <c r="M221" s="391"/>
    </row>
    <row r="222" spans="1:13">
      <c r="A222" s="32">
        <f t="shared" si="42"/>
        <v>0</v>
      </c>
      <c r="B222" s="10"/>
      <c r="C222" s="2"/>
      <c r="D222" s="2"/>
      <c r="E222" s="2"/>
      <c r="F222" s="2"/>
      <c r="G222" s="2"/>
      <c r="H222" s="3">
        <f t="shared" si="43"/>
        <v>0</v>
      </c>
      <c r="I222" s="63"/>
      <c r="J222" s="7"/>
      <c r="K222" s="8"/>
      <c r="M222" s="391"/>
    </row>
    <row r="223" spans="1:13">
      <c r="A223" s="32">
        <f t="shared" si="42"/>
        <v>0</v>
      </c>
      <c r="B223" s="10"/>
      <c r="C223" s="2"/>
      <c r="D223" s="2"/>
      <c r="E223" s="2"/>
      <c r="F223" s="2"/>
      <c r="G223" s="2"/>
      <c r="H223" s="3">
        <f t="shared" si="43"/>
        <v>0</v>
      </c>
      <c r="I223" s="63"/>
      <c r="J223" s="7"/>
      <c r="K223" s="8"/>
      <c r="M223" s="391"/>
    </row>
    <row r="224" spans="1:13">
      <c r="A224" s="33" t="e">
        <f>VLOOKUP(B215,O:W,2)</f>
        <v>#N/A</v>
      </c>
      <c r="B224" s="649" t="s">
        <v>70</v>
      </c>
      <c r="C224" s="650"/>
      <c r="D224" s="650"/>
      <c r="E224" s="650"/>
      <c r="F224" s="650"/>
      <c r="G224" s="650"/>
      <c r="H224" s="6"/>
      <c r="I224" s="63">
        <f>SUM(H216:H224)</f>
        <v>0</v>
      </c>
      <c r="J224" s="1" t="e">
        <f>VLOOKUP(B215,O:W,7)</f>
        <v>#N/A</v>
      </c>
      <c r="K224" s="8"/>
      <c r="M224" s="391"/>
    </row>
    <row r="225" spans="1:13" ht="46.5" customHeight="1">
      <c r="A225" s="32">
        <f>IF(B225&gt;0,1,0)</f>
        <v>0</v>
      </c>
      <c r="B225" s="647"/>
      <c r="C225" s="648"/>
      <c r="D225" s="648"/>
      <c r="E225" s="648"/>
      <c r="F225" s="648"/>
      <c r="G225" s="648"/>
      <c r="H225" s="6"/>
      <c r="I225" s="63"/>
      <c r="J225" s="7"/>
      <c r="K225" s="8"/>
      <c r="M225" s="390" t="s">
        <v>669</v>
      </c>
    </row>
    <row r="226" spans="1:13">
      <c r="A226" s="32">
        <f t="shared" ref="A226:A233" si="44">IF(H226&gt;0,1,0)</f>
        <v>0</v>
      </c>
      <c r="B226" s="10"/>
      <c r="C226" s="2"/>
      <c r="D226" s="2"/>
      <c r="E226" s="2"/>
      <c r="F226" s="2"/>
      <c r="G226" s="2"/>
      <c r="H226" s="3">
        <f>IF(AND(C226=0,D226=0,E226=0,F226=0,G226=0),0,ROUND(IF(C226=0,1,C226)*IF(D226=0,1,D226)*IF(E226=0,1,E226)*IF(F226=0,1,F226)*IF(G226=0,1,G226),2))</f>
        <v>0</v>
      </c>
      <c r="I226" s="63"/>
      <c r="J226" s="7"/>
      <c r="K226" s="8"/>
      <c r="M226" s="391" t="s">
        <v>670</v>
      </c>
    </row>
    <row r="227" spans="1:13">
      <c r="A227" s="32">
        <f t="shared" si="44"/>
        <v>0</v>
      </c>
      <c r="B227" s="10"/>
      <c r="C227" s="2"/>
      <c r="D227" s="2"/>
      <c r="E227" s="2"/>
      <c r="F227" s="2"/>
      <c r="G227" s="2"/>
      <c r="H227" s="3">
        <f t="shared" ref="H227:H233" si="45">IF(AND(C227=0,D227=0,E227=0,F227=0,G227=0),0,ROUND(IF(C227=0,1,C227)*IF(D227=0,1,D227)*IF(E227=0,1,E227)*IF(F227=0,1,F227)*IF(G227=0,1,G227),2))</f>
        <v>0</v>
      </c>
      <c r="I227" s="63"/>
      <c r="J227" s="7"/>
      <c r="K227" s="8"/>
      <c r="M227" s="391"/>
    </row>
    <row r="228" spans="1:13">
      <c r="A228" s="32">
        <f t="shared" si="44"/>
        <v>0</v>
      </c>
      <c r="B228" s="10"/>
      <c r="C228" s="2"/>
      <c r="D228" s="2"/>
      <c r="E228" s="2"/>
      <c r="F228" s="2"/>
      <c r="G228" s="2"/>
      <c r="H228" s="3">
        <f t="shared" si="45"/>
        <v>0</v>
      </c>
      <c r="I228" s="63"/>
      <c r="J228" s="7"/>
      <c r="K228" s="8"/>
      <c r="M228" s="391"/>
    </row>
    <row r="229" spans="1:13">
      <c r="A229" s="32">
        <f t="shared" si="44"/>
        <v>0</v>
      </c>
      <c r="B229" s="10"/>
      <c r="C229" s="2"/>
      <c r="D229" s="2"/>
      <c r="E229" s="2"/>
      <c r="F229" s="2"/>
      <c r="G229" s="2"/>
      <c r="H229" s="3">
        <f t="shared" si="45"/>
        <v>0</v>
      </c>
      <c r="I229" s="63"/>
      <c r="J229" s="7"/>
      <c r="K229" s="8"/>
      <c r="M229" s="391"/>
    </row>
    <row r="230" spans="1:13">
      <c r="A230" s="32">
        <f t="shared" si="44"/>
        <v>0</v>
      </c>
      <c r="B230" s="10"/>
      <c r="C230" s="2"/>
      <c r="D230" s="2"/>
      <c r="E230" s="2"/>
      <c r="F230" s="2"/>
      <c r="G230" s="2"/>
      <c r="H230" s="3">
        <f t="shared" si="45"/>
        <v>0</v>
      </c>
      <c r="I230" s="63"/>
      <c r="J230" s="7"/>
      <c r="K230" s="8"/>
      <c r="M230" s="391"/>
    </row>
    <row r="231" spans="1:13">
      <c r="A231" s="32">
        <f t="shared" si="44"/>
        <v>0</v>
      </c>
      <c r="B231" s="10"/>
      <c r="C231" s="2"/>
      <c r="D231" s="2"/>
      <c r="E231" s="2"/>
      <c r="F231" s="2"/>
      <c r="G231" s="2"/>
      <c r="H231" s="3">
        <f t="shared" si="45"/>
        <v>0</v>
      </c>
      <c r="I231" s="63"/>
      <c r="J231" s="7"/>
      <c r="K231" s="8"/>
      <c r="M231" s="391"/>
    </row>
    <row r="232" spans="1:13">
      <c r="A232" s="32">
        <f t="shared" si="44"/>
        <v>0</v>
      </c>
      <c r="B232" s="10"/>
      <c r="C232" s="2"/>
      <c r="D232" s="2"/>
      <c r="E232" s="2"/>
      <c r="F232" s="2"/>
      <c r="G232" s="2"/>
      <c r="H232" s="3">
        <f t="shared" si="45"/>
        <v>0</v>
      </c>
      <c r="I232" s="63"/>
      <c r="J232" s="7"/>
      <c r="K232" s="8"/>
      <c r="M232" s="391"/>
    </row>
    <row r="233" spans="1:13">
      <c r="A233" s="32">
        <f t="shared" si="44"/>
        <v>0</v>
      </c>
      <c r="B233" s="10"/>
      <c r="C233" s="2"/>
      <c r="D233" s="2"/>
      <c r="E233" s="2"/>
      <c r="F233" s="2"/>
      <c r="G233" s="2"/>
      <c r="H233" s="3">
        <f t="shared" si="45"/>
        <v>0</v>
      </c>
      <c r="I233" s="63"/>
      <c r="J233" s="7"/>
      <c r="K233" s="8"/>
      <c r="M233" s="391"/>
    </row>
    <row r="234" spans="1:13">
      <c r="A234" s="33" t="e">
        <f>VLOOKUP(B225,O:W,2)</f>
        <v>#N/A</v>
      </c>
      <c r="B234" s="649" t="s">
        <v>70</v>
      </c>
      <c r="C234" s="650"/>
      <c r="D234" s="650"/>
      <c r="E234" s="650"/>
      <c r="F234" s="650"/>
      <c r="G234" s="650"/>
      <c r="H234" s="6"/>
      <c r="I234" s="63">
        <f>SUM(H226:H234)</f>
        <v>0</v>
      </c>
      <c r="J234" s="1" t="e">
        <f>VLOOKUP(B225,O:W,7)</f>
        <v>#N/A</v>
      </c>
      <c r="K234" s="8"/>
      <c r="M234" s="391"/>
    </row>
    <row r="235" spans="1:13" ht="46.5" customHeight="1">
      <c r="A235" s="32">
        <f>IF(B235&gt;0,1,0)</f>
        <v>0</v>
      </c>
      <c r="B235" s="647"/>
      <c r="C235" s="648"/>
      <c r="D235" s="648"/>
      <c r="E235" s="648"/>
      <c r="F235" s="648"/>
      <c r="G235" s="648"/>
      <c r="H235" s="6"/>
      <c r="I235" s="63"/>
      <c r="J235" s="7"/>
      <c r="K235" s="8"/>
      <c r="M235" s="390" t="s">
        <v>669</v>
      </c>
    </row>
    <row r="236" spans="1:13">
      <c r="A236" s="32">
        <f t="shared" ref="A236:A243" si="46">IF(H236&gt;0,1,0)</f>
        <v>0</v>
      </c>
      <c r="B236" s="10"/>
      <c r="C236" s="2"/>
      <c r="D236" s="2"/>
      <c r="E236" s="2"/>
      <c r="F236" s="2"/>
      <c r="G236" s="2"/>
      <c r="H236" s="3">
        <f>IF(AND(C236=0,D236=0,E236=0,F236=0,G236=0),0,ROUND(IF(C236=0,1,C236)*IF(D236=0,1,D236)*IF(E236=0,1,E236)*IF(F236=0,1,F236)*IF(G236=0,1,G236),2))</f>
        <v>0</v>
      </c>
      <c r="I236" s="63"/>
      <c r="J236" s="7"/>
      <c r="K236" s="8"/>
      <c r="M236" s="391"/>
    </row>
    <row r="237" spans="1:13">
      <c r="A237" s="32">
        <f t="shared" si="46"/>
        <v>0</v>
      </c>
      <c r="B237" s="10"/>
      <c r="C237" s="2"/>
      <c r="D237" s="2"/>
      <c r="E237" s="2"/>
      <c r="F237" s="2"/>
      <c r="G237" s="2"/>
      <c r="H237" s="3">
        <f t="shared" ref="H237:H243" si="47">IF(AND(C237=0,D237=0,E237=0,F237=0,G237=0),0,ROUND(IF(C237=0,1,C237)*IF(D237=0,1,D237)*IF(E237=0,1,E237)*IF(F237=0,1,F237)*IF(G237=0,1,G237),2))</f>
        <v>0</v>
      </c>
      <c r="I237" s="63"/>
      <c r="J237" s="7"/>
      <c r="K237" s="8"/>
      <c r="M237" s="391"/>
    </row>
    <row r="238" spans="1:13">
      <c r="A238" s="32">
        <f t="shared" si="46"/>
        <v>0</v>
      </c>
      <c r="B238" s="10"/>
      <c r="C238" s="2"/>
      <c r="D238" s="2"/>
      <c r="E238" s="2"/>
      <c r="F238" s="2"/>
      <c r="G238" s="2"/>
      <c r="H238" s="3">
        <f t="shared" si="47"/>
        <v>0</v>
      </c>
      <c r="I238" s="63"/>
      <c r="J238" s="7"/>
      <c r="K238" s="8"/>
      <c r="M238" s="391"/>
    </row>
    <row r="239" spans="1:13">
      <c r="A239" s="32">
        <f t="shared" si="46"/>
        <v>0</v>
      </c>
      <c r="B239" s="10"/>
      <c r="C239" s="2"/>
      <c r="D239" s="2"/>
      <c r="E239" s="2"/>
      <c r="F239" s="2"/>
      <c r="G239" s="2"/>
      <c r="H239" s="3">
        <f t="shared" si="47"/>
        <v>0</v>
      </c>
      <c r="I239" s="63"/>
      <c r="J239" s="7"/>
      <c r="K239" s="8"/>
      <c r="M239" s="391"/>
    </row>
    <row r="240" spans="1:13">
      <c r="A240" s="32">
        <f t="shared" si="46"/>
        <v>0</v>
      </c>
      <c r="B240" s="10"/>
      <c r="C240" s="2"/>
      <c r="D240" s="2"/>
      <c r="E240" s="2"/>
      <c r="F240" s="2"/>
      <c r="G240" s="2"/>
      <c r="H240" s="3">
        <f t="shared" si="47"/>
        <v>0</v>
      </c>
      <c r="I240" s="63"/>
      <c r="J240" s="7"/>
      <c r="K240" s="8"/>
      <c r="M240" s="391"/>
    </row>
    <row r="241" spans="1:13">
      <c r="A241" s="32">
        <f t="shared" si="46"/>
        <v>0</v>
      </c>
      <c r="B241" s="10"/>
      <c r="C241" s="2"/>
      <c r="D241" s="2"/>
      <c r="E241" s="2"/>
      <c r="F241" s="2"/>
      <c r="G241" s="2"/>
      <c r="H241" s="3">
        <f t="shared" si="47"/>
        <v>0</v>
      </c>
      <c r="I241" s="63"/>
      <c r="J241" s="7"/>
      <c r="K241" s="8"/>
      <c r="M241" s="391"/>
    </row>
    <row r="242" spans="1:13">
      <c r="A242" s="32">
        <f t="shared" si="46"/>
        <v>0</v>
      </c>
      <c r="B242" s="10"/>
      <c r="C242" s="2"/>
      <c r="D242" s="2"/>
      <c r="E242" s="2"/>
      <c r="F242" s="2"/>
      <c r="G242" s="2"/>
      <c r="H242" s="3">
        <f t="shared" si="47"/>
        <v>0</v>
      </c>
      <c r="I242" s="63"/>
      <c r="J242" s="7"/>
      <c r="K242" s="8"/>
      <c r="M242" s="391"/>
    </row>
    <row r="243" spans="1:13">
      <c r="A243" s="32">
        <f t="shared" si="46"/>
        <v>0</v>
      </c>
      <c r="B243" s="10"/>
      <c r="C243" s="2"/>
      <c r="D243" s="2"/>
      <c r="E243" s="2"/>
      <c r="F243" s="2"/>
      <c r="G243" s="2"/>
      <c r="H243" s="3">
        <f t="shared" si="47"/>
        <v>0</v>
      </c>
      <c r="I243" s="63"/>
      <c r="J243" s="7"/>
      <c r="K243" s="8"/>
      <c r="M243" s="391"/>
    </row>
    <row r="244" spans="1:13">
      <c r="A244" s="33" t="e">
        <f>VLOOKUP(B235,O:W,2)</f>
        <v>#N/A</v>
      </c>
      <c r="B244" s="649" t="s">
        <v>70</v>
      </c>
      <c r="C244" s="650"/>
      <c r="D244" s="650"/>
      <c r="E244" s="650"/>
      <c r="F244" s="650"/>
      <c r="G244" s="650"/>
      <c r="H244" s="6"/>
      <c r="I244" s="63">
        <f>SUM(H236:H244)</f>
        <v>0</v>
      </c>
      <c r="J244" s="1" t="e">
        <f>VLOOKUP(B235,O:W,7)</f>
        <v>#N/A</v>
      </c>
      <c r="K244" s="8"/>
      <c r="M244" s="391"/>
    </row>
    <row r="245" spans="1:13" ht="47.25" customHeight="1">
      <c r="A245" s="32">
        <f>IF(B245&gt;0,1,0)</f>
        <v>0</v>
      </c>
      <c r="B245" s="647"/>
      <c r="C245" s="648"/>
      <c r="D245" s="648"/>
      <c r="E245" s="648"/>
      <c r="F245" s="648"/>
      <c r="G245" s="648"/>
      <c r="H245" s="6"/>
      <c r="I245" s="63"/>
      <c r="J245" s="7"/>
      <c r="K245" s="8"/>
      <c r="M245" s="390" t="s">
        <v>669</v>
      </c>
    </row>
    <row r="246" spans="1:13">
      <c r="A246" s="32">
        <f t="shared" ref="A246:A253" si="48">IF(H246&gt;0,1,0)</f>
        <v>0</v>
      </c>
      <c r="B246" s="10"/>
      <c r="C246" s="2"/>
      <c r="D246" s="2"/>
      <c r="E246" s="2"/>
      <c r="F246" s="2"/>
      <c r="G246" s="2"/>
      <c r="H246" s="3">
        <f>IF(AND(C246=0,D246=0,E246=0,F246=0,G246=0),0,ROUND(IF(C246=0,1,C246)*IF(D246=0,1,D246)*IF(E246=0,1,E246)*IF(F246=0,1,F246)*IF(G246=0,1,G246),2))</f>
        <v>0</v>
      </c>
      <c r="I246" s="63"/>
      <c r="J246" s="7"/>
      <c r="K246" s="8"/>
      <c r="M246" s="391" t="s">
        <v>670</v>
      </c>
    </row>
    <row r="247" spans="1:13">
      <c r="A247" s="32">
        <f t="shared" si="48"/>
        <v>0</v>
      </c>
      <c r="B247" s="10"/>
      <c r="C247" s="2"/>
      <c r="D247" s="2"/>
      <c r="E247" s="2"/>
      <c r="F247" s="2"/>
      <c r="G247" s="2"/>
      <c r="H247" s="3">
        <f t="shared" ref="H247:H253" si="49">IF(AND(C247=0,D247=0,E247=0,F247=0,G247=0),0,ROUND(IF(C247=0,1,C247)*IF(D247=0,1,D247)*IF(E247=0,1,E247)*IF(F247=0,1,F247)*IF(G247=0,1,G247),2))</f>
        <v>0</v>
      </c>
      <c r="I247" s="63"/>
      <c r="J247" s="7"/>
      <c r="K247" s="8"/>
      <c r="M247" s="391"/>
    </row>
    <row r="248" spans="1:13">
      <c r="A248" s="32">
        <f t="shared" si="48"/>
        <v>0</v>
      </c>
      <c r="B248" s="10"/>
      <c r="C248" s="2"/>
      <c r="D248" s="2"/>
      <c r="E248" s="2"/>
      <c r="F248" s="2"/>
      <c r="G248" s="2"/>
      <c r="H248" s="3">
        <f t="shared" si="49"/>
        <v>0</v>
      </c>
      <c r="I248" s="63"/>
      <c r="J248" s="7"/>
      <c r="K248" s="8"/>
      <c r="M248" s="391"/>
    </row>
    <row r="249" spans="1:13">
      <c r="A249" s="32">
        <f t="shared" si="48"/>
        <v>0</v>
      </c>
      <c r="B249" s="10"/>
      <c r="C249" s="2"/>
      <c r="D249" s="2"/>
      <c r="E249" s="2"/>
      <c r="F249" s="2"/>
      <c r="G249" s="2"/>
      <c r="H249" s="3">
        <f t="shared" si="49"/>
        <v>0</v>
      </c>
      <c r="I249" s="63"/>
      <c r="J249" s="7"/>
      <c r="K249" s="8"/>
      <c r="M249" s="391"/>
    </row>
    <row r="250" spans="1:13">
      <c r="A250" s="32">
        <f t="shared" si="48"/>
        <v>0</v>
      </c>
      <c r="B250" s="10"/>
      <c r="C250" s="2"/>
      <c r="D250" s="2"/>
      <c r="E250" s="2"/>
      <c r="F250" s="2"/>
      <c r="G250" s="2"/>
      <c r="H250" s="3">
        <f t="shared" si="49"/>
        <v>0</v>
      </c>
      <c r="I250" s="63"/>
      <c r="J250" s="7"/>
      <c r="K250" s="8"/>
      <c r="M250" s="391"/>
    </row>
    <row r="251" spans="1:13">
      <c r="A251" s="32">
        <f t="shared" si="48"/>
        <v>0</v>
      </c>
      <c r="B251" s="10"/>
      <c r="C251" s="2"/>
      <c r="D251" s="2"/>
      <c r="E251" s="2"/>
      <c r="F251" s="2"/>
      <c r="G251" s="2"/>
      <c r="H251" s="3">
        <f t="shared" si="49"/>
        <v>0</v>
      </c>
      <c r="I251" s="63"/>
      <c r="J251" s="7"/>
      <c r="K251" s="8"/>
      <c r="M251" s="391"/>
    </row>
    <row r="252" spans="1:13">
      <c r="A252" s="32">
        <f t="shared" si="48"/>
        <v>0</v>
      </c>
      <c r="B252" s="10"/>
      <c r="C252" s="2"/>
      <c r="D252" s="2"/>
      <c r="E252" s="2"/>
      <c r="F252" s="2"/>
      <c r="G252" s="2"/>
      <c r="H252" s="3">
        <f t="shared" si="49"/>
        <v>0</v>
      </c>
      <c r="I252" s="63"/>
      <c r="J252" s="7"/>
      <c r="K252" s="8"/>
      <c r="M252" s="391"/>
    </row>
    <row r="253" spans="1:13">
      <c r="A253" s="32">
        <f t="shared" si="48"/>
        <v>0</v>
      </c>
      <c r="B253" s="10"/>
      <c r="C253" s="2"/>
      <c r="D253" s="2"/>
      <c r="E253" s="2"/>
      <c r="F253" s="2"/>
      <c r="G253" s="2"/>
      <c r="H253" s="3">
        <f t="shared" si="49"/>
        <v>0</v>
      </c>
      <c r="I253" s="63"/>
      <c r="J253" s="7"/>
      <c r="K253" s="8"/>
      <c r="M253" s="391"/>
    </row>
    <row r="254" spans="1:13">
      <c r="A254" s="33" t="e">
        <f>VLOOKUP(B245,O:W,2)</f>
        <v>#N/A</v>
      </c>
      <c r="B254" s="649" t="s">
        <v>70</v>
      </c>
      <c r="C254" s="650"/>
      <c r="D254" s="650"/>
      <c r="E254" s="650"/>
      <c r="F254" s="650"/>
      <c r="G254" s="650"/>
      <c r="H254" s="6"/>
      <c r="I254" s="63">
        <f>SUM(H246:H254)</f>
        <v>0</v>
      </c>
      <c r="J254" s="1" t="e">
        <f>VLOOKUP(B245,O:W,7)</f>
        <v>#N/A</v>
      </c>
      <c r="K254" s="8"/>
      <c r="M254" s="391"/>
    </row>
    <row r="255" spans="1:13" ht="45.75" customHeight="1">
      <c r="A255" s="32">
        <f>IF(B255&gt;0,1,0)</f>
        <v>1</v>
      </c>
      <c r="B255" s="647" t="s">
        <v>7091</v>
      </c>
      <c r="C255" s="648"/>
      <c r="D255" s="648"/>
      <c r="E255" s="648"/>
      <c r="F255" s="648"/>
      <c r="G255" s="648"/>
      <c r="H255" s="6"/>
      <c r="I255" s="63"/>
      <c r="J255" s="7"/>
      <c r="K255" s="8"/>
      <c r="M255" s="392" t="s">
        <v>671</v>
      </c>
    </row>
    <row r="256" spans="1:13">
      <c r="A256" s="32">
        <f t="shared" ref="A256:A263" si="50">IF(H256&gt;0,1,0)</f>
        <v>1</v>
      </c>
      <c r="B256" s="10"/>
      <c r="C256" s="2">
        <v>1</v>
      </c>
      <c r="D256" s="2">
        <v>15</v>
      </c>
      <c r="E256" s="2"/>
      <c r="F256" s="2"/>
      <c r="G256" s="2"/>
      <c r="H256" s="3">
        <f>IF(AND(C256=0,D256=0,E256=0,F256=0,G256=0),0,ROUND(IF(C256=0,1,C256)*IF(D256=0,1,D256)*IF(E256=0,1,E256)*IF(F256=0,1,F256)*IF(G256=0,1,G256),2))</f>
        <v>15</v>
      </c>
      <c r="I256" s="63"/>
      <c r="J256" s="7"/>
      <c r="K256" s="8"/>
      <c r="M256" s="393" t="s">
        <v>3897</v>
      </c>
    </row>
    <row r="257" spans="1:13">
      <c r="A257" s="32">
        <f t="shared" si="50"/>
        <v>0</v>
      </c>
      <c r="B257" s="10"/>
      <c r="C257" s="2"/>
      <c r="D257" s="2"/>
      <c r="E257" s="2"/>
      <c r="F257" s="2"/>
      <c r="G257" s="2"/>
      <c r="H257" s="3">
        <f t="shared" ref="H257:H263" si="51">IF(AND(C257=0,D257=0,E257=0,F257=0,G257=0),0,ROUND(IF(C257=0,1,C257)*IF(D257=0,1,D257)*IF(E257=0,1,E257)*IF(F257=0,1,F257)*IF(G257=0,1,G257),2))</f>
        <v>0</v>
      </c>
      <c r="I257" s="63"/>
      <c r="J257" s="7"/>
      <c r="K257" s="8"/>
      <c r="M257" s="393" t="s">
        <v>3898</v>
      </c>
    </row>
    <row r="258" spans="1:13">
      <c r="A258" s="32">
        <f t="shared" si="50"/>
        <v>0</v>
      </c>
      <c r="B258" s="10"/>
      <c r="C258" s="2"/>
      <c r="D258" s="2"/>
      <c r="E258" s="2"/>
      <c r="F258" s="2"/>
      <c r="G258" s="2"/>
      <c r="H258" s="3">
        <f t="shared" si="51"/>
        <v>0</v>
      </c>
      <c r="I258" s="63"/>
      <c r="J258" s="7"/>
      <c r="K258" s="8"/>
      <c r="M258" s="393"/>
    </row>
    <row r="259" spans="1:13">
      <c r="A259" s="32">
        <f t="shared" si="50"/>
        <v>0</v>
      </c>
      <c r="B259" s="10"/>
      <c r="C259" s="2"/>
      <c r="D259" s="2"/>
      <c r="E259" s="2"/>
      <c r="F259" s="2"/>
      <c r="G259" s="2"/>
      <c r="H259" s="3">
        <f t="shared" si="51"/>
        <v>0</v>
      </c>
      <c r="I259" s="63"/>
      <c r="J259" s="7"/>
      <c r="K259" s="8"/>
      <c r="M259" s="393"/>
    </row>
    <row r="260" spans="1:13">
      <c r="A260" s="32">
        <f t="shared" si="50"/>
        <v>0</v>
      </c>
      <c r="B260" s="10"/>
      <c r="C260" s="2"/>
      <c r="D260" s="2"/>
      <c r="E260" s="2"/>
      <c r="F260" s="2"/>
      <c r="G260" s="2"/>
      <c r="H260" s="3">
        <f t="shared" si="51"/>
        <v>0</v>
      </c>
      <c r="I260" s="63"/>
      <c r="J260" s="7"/>
      <c r="K260" s="8"/>
      <c r="M260" s="393"/>
    </row>
    <row r="261" spans="1:13">
      <c r="A261" s="32">
        <f t="shared" si="50"/>
        <v>0</v>
      </c>
      <c r="B261" s="10"/>
      <c r="C261" s="2"/>
      <c r="D261" s="2"/>
      <c r="E261" s="2"/>
      <c r="F261" s="2"/>
      <c r="G261" s="2"/>
      <c r="H261" s="3">
        <f t="shared" si="51"/>
        <v>0</v>
      </c>
      <c r="I261" s="63"/>
      <c r="J261" s="7"/>
      <c r="K261" s="8"/>
      <c r="M261" s="393"/>
    </row>
    <row r="262" spans="1:13">
      <c r="A262" s="32">
        <f t="shared" si="50"/>
        <v>0</v>
      </c>
      <c r="B262" s="10"/>
      <c r="C262" s="2"/>
      <c r="D262" s="2"/>
      <c r="E262" s="2"/>
      <c r="F262" s="2"/>
      <c r="G262" s="2"/>
      <c r="H262" s="3">
        <f t="shared" si="51"/>
        <v>0</v>
      </c>
      <c r="I262" s="63"/>
      <c r="J262" s="7"/>
      <c r="K262" s="8"/>
      <c r="M262" s="393"/>
    </row>
    <row r="263" spans="1:13">
      <c r="A263" s="32">
        <f t="shared" si="50"/>
        <v>0</v>
      </c>
      <c r="B263" s="10"/>
      <c r="C263" s="2"/>
      <c r="D263" s="2"/>
      <c r="E263" s="2"/>
      <c r="F263" s="2"/>
      <c r="G263" s="2"/>
      <c r="H263" s="3">
        <f t="shared" si="51"/>
        <v>0</v>
      </c>
      <c r="I263" s="63"/>
      <c r="J263" s="7"/>
      <c r="K263" s="8"/>
      <c r="M263" s="393"/>
    </row>
    <row r="264" spans="1:13">
      <c r="A264" s="33" t="str">
        <f>VLOOKUP(B255,O:W,2)</f>
        <v>030301</v>
      </c>
      <c r="B264" s="649" t="s">
        <v>70</v>
      </c>
      <c r="C264" s="650"/>
      <c r="D264" s="650"/>
      <c r="E264" s="650"/>
      <c r="F264" s="650"/>
      <c r="G264" s="650"/>
      <c r="H264" s="6"/>
      <c r="I264" s="63">
        <f>SUM(H256:H264)</f>
        <v>15</v>
      </c>
      <c r="J264" s="1" t="str">
        <f>VLOOKUP(B255,O:W,7)</f>
        <v>مترطول</v>
      </c>
      <c r="K264" s="8"/>
      <c r="M264" s="393"/>
    </row>
    <row r="265" spans="1:13" ht="47.25" customHeight="1">
      <c r="A265" s="32">
        <f>IF(B265&gt;0,1,0)</f>
        <v>1</v>
      </c>
      <c r="B265" s="647" t="s">
        <v>7302</v>
      </c>
      <c r="C265" s="648"/>
      <c r="D265" s="648"/>
      <c r="E265" s="648"/>
      <c r="F265" s="648"/>
      <c r="G265" s="648"/>
      <c r="H265" s="6"/>
      <c r="I265" s="63"/>
      <c r="J265" s="7"/>
      <c r="K265" s="8"/>
      <c r="M265" s="392" t="s">
        <v>671</v>
      </c>
    </row>
    <row r="266" spans="1:13">
      <c r="A266" s="32">
        <f t="shared" ref="A266:A273" si="52">IF(H266&gt;0,1,0)</f>
        <v>1</v>
      </c>
      <c r="B266" s="10"/>
      <c r="C266" s="2">
        <v>1</v>
      </c>
      <c r="D266" s="2"/>
      <c r="E266" s="2"/>
      <c r="F266" s="2"/>
      <c r="G266" s="2"/>
      <c r="H266" s="3">
        <f>IF(AND(C266=0,D266=0,E266=0,F266=0,G266=0),0,ROUND(IF(C266=0,1,C266)*IF(D266=0,1,D266)*IF(E266=0,1,E266)*IF(F266=0,1,F266)*IF(G266=0,1,G266),2))</f>
        <v>1</v>
      </c>
      <c r="I266" s="63"/>
      <c r="J266" s="7"/>
      <c r="K266" s="8"/>
      <c r="M266" s="393" t="s">
        <v>3897</v>
      </c>
    </row>
    <row r="267" spans="1:13">
      <c r="A267" s="32">
        <f t="shared" si="52"/>
        <v>0</v>
      </c>
      <c r="B267" s="10"/>
      <c r="C267" s="2"/>
      <c r="D267" s="2"/>
      <c r="E267" s="2"/>
      <c r="F267" s="2"/>
      <c r="G267" s="2"/>
      <c r="H267" s="3">
        <f t="shared" ref="H267:H273" si="53">IF(AND(C267=0,D267=0,E267=0,F267=0,G267=0),0,ROUND(IF(C267=0,1,C267)*IF(D267=0,1,D267)*IF(E267=0,1,E267)*IF(F267=0,1,F267)*IF(G267=0,1,G267),2))</f>
        <v>0</v>
      </c>
      <c r="I267" s="63"/>
      <c r="J267" s="7"/>
      <c r="K267" s="8"/>
      <c r="M267" s="393" t="s">
        <v>3898</v>
      </c>
    </row>
    <row r="268" spans="1:13">
      <c r="A268" s="32">
        <f t="shared" si="52"/>
        <v>0</v>
      </c>
      <c r="B268" s="10"/>
      <c r="C268" s="2"/>
      <c r="D268" s="2"/>
      <c r="E268" s="2"/>
      <c r="F268" s="2"/>
      <c r="G268" s="2"/>
      <c r="H268" s="3">
        <f t="shared" si="53"/>
        <v>0</v>
      </c>
      <c r="I268" s="63"/>
      <c r="J268" s="7"/>
      <c r="K268" s="8"/>
      <c r="M268" s="393"/>
    </row>
    <row r="269" spans="1:13">
      <c r="A269" s="32">
        <f t="shared" si="52"/>
        <v>0</v>
      </c>
      <c r="B269" s="10"/>
      <c r="C269" s="2"/>
      <c r="D269" s="2"/>
      <c r="E269" s="2"/>
      <c r="F269" s="2"/>
      <c r="G269" s="2"/>
      <c r="H269" s="3">
        <f t="shared" si="53"/>
        <v>0</v>
      </c>
      <c r="I269" s="63"/>
      <c r="J269" s="7"/>
      <c r="K269" s="8"/>
      <c r="M269" s="393"/>
    </row>
    <row r="270" spans="1:13">
      <c r="A270" s="32">
        <f t="shared" si="52"/>
        <v>0</v>
      </c>
      <c r="B270" s="10"/>
      <c r="C270" s="2"/>
      <c r="D270" s="2"/>
      <c r="E270" s="2"/>
      <c r="F270" s="2"/>
      <c r="G270" s="2"/>
      <c r="H270" s="3">
        <f t="shared" si="53"/>
        <v>0</v>
      </c>
      <c r="I270" s="63"/>
      <c r="J270" s="7"/>
      <c r="K270" s="8"/>
      <c r="M270" s="393"/>
    </row>
    <row r="271" spans="1:13">
      <c r="A271" s="32">
        <f t="shared" si="52"/>
        <v>0</v>
      </c>
      <c r="B271" s="10"/>
      <c r="C271" s="2"/>
      <c r="D271" s="2"/>
      <c r="E271" s="2"/>
      <c r="F271" s="2"/>
      <c r="G271" s="2"/>
      <c r="H271" s="3">
        <f t="shared" si="53"/>
        <v>0</v>
      </c>
      <c r="I271" s="63"/>
      <c r="J271" s="7"/>
      <c r="K271" s="8"/>
      <c r="M271" s="393"/>
    </row>
    <row r="272" spans="1:13">
      <c r="A272" s="32">
        <f t="shared" si="52"/>
        <v>0</v>
      </c>
      <c r="B272" s="10"/>
      <c r="C272" s="2"/>
      <c r="D272" s="2"/>
      <c r="E272" s="2"/>
      <c r="F272" s="2"/>
      <c r="G272" s="2"/>
      <c r="H272" s="3">
        <f t="shared" si="53"/>
        <v>0</v>
      </c>
      <c r="I272" s="63"/>
      <c r="J272" s="7"/>
      <c r="K272" s="8"/>
      <c r="M272" s="393"/>
    </row>
    <row r="273" spans="1:13">
      <c r="A273" s="32">
        <f t="shared" si="52"/>
        <v>0</v>
      </c>
      <c r="B273" s="10"/>
      <c r="C273" s="2"/>
      <c r="D273" s="2"/>
      <c r="E273" s="2"/>
      <c r="F273" s="2"/>
      <c r="G273" s="2"/>
      <c r="H273" s="3">
        <f t="shared" si="53"/>
        <v>0</v>
      </c>
      <c r="I273" s="63"/>
      <c r="J273" s="7"/>
      <c r="K273" s="8"/>
      <c r="M273" s="393"/>
    </row>
    <row r="274" spans="1:13">
      <c r="A274" s="33" t="str">
        <f>VLOOKUP(B265,O:W,2)</f>
        <v>030509</v>
      </c>
      <c r="B274" s="649" t="s">
        <v>70</v>
      </c>
      <c r="C274" s="650"/>
      <c r="D274" s="650"/>
      <c r="E274" s="650"/>
      <c r="F274" s="650"/>
      <c r="G274" s="650"/>
      <c r="H274" s="6"/>
      <c r="I274" s="63">
        <f>SUM(H266:H274)</f>
        <v>1</v>
      </c>
      <c r="J274" s="1" t="str">
        <f>VLOOKUP(B265,O:W,7)</f>
        <v>مترطول</v>
      </c>
      <c r="K274" s="8"/>
      <c r="M274" s="393"/>
    </row>
    <row r="275" spans="1:13" ht="45" customHeight="1">
      <c r="A275" s="32">
        <f>IF(B275&gt;0,1,0)</f>
        <v>0</v>
      </c>
      <c r="B275" s="647"/>
      <c r="C275" s="648"/>
      <c r="D275" s="648"/>
      <c r="E275" s="648"/>
      <c r="F275" s="648"/>
      <c r="G275" s="648"/>
      <c r="H275" s="6"/>
      <c r="I275" s="63"/>
      <c r="J275" s="7"/>
      <c r="K275" s="8"/>
      <c r="M275" s="392" t="s">
        <v>671</v>
      </c>
    </row>
    <row r="276" spans="1:13">
      <c r="A276" s="32">
        <f t="shared" ref="A276:A283" si="54">IF(H276&gt;0,1,0)</f>
        <v>0</v>
      </c>
      <c r="B276" s="10"/>
      <c r="C276" s="2"/>
      <c r="D276" s="2"/>
      <c r="E276" s="2"/>
      <c r="F276" s="2"/>
      <c r="G276" s="2"/>
      <c r="H276" s="3">
        <f>IF(AND(C276=0,D276=0,E276=0,F276=0,G276=0),0,ROUND(IF(C276=0,1,C276)*IF(D276=0,1,D276)*IF(E276=0,1,E276)*IF(F276=0,1,F276)*IF(G276=0,1,G276),2))</f>
        <v>0</v>
      </c>
      <c r="I276" s="63"/>
      <c r="J276" s="7"/>
      <c r="K276" s="8"/>
      <c r="M276" s="393" t="s">
        <v>3897</v>
      </c>
    </row>
    <row r="277" spans="1:13">
      <c r="A277" s="32">
        <f t="shared" si="54"/>
        <v>0</v>
      </c>
      <c r="B277" s="10"/>
      <c r="C277" s="2"/>
      <c r="D277" s="2"/>
      <c r="E277" s="2"/>
      <c r="F277" s="2"/>
      <c r="G277" s="2"/>
      <c r="H277" s="3">
        <f t="shared" ref="H277:H283" si="55">IF(AND(C277=0,D277=0,E277=0,F277=0,G277=0),0,ROUND(IF(C277=0,1,C277)*IF(D277=0,1,D277)*IF(E277=0,1,E277)*IF(F277=0,1,F277)*IF(G277=0,1,G277),2))</f>
        <v>0</v>
      </c>
      <c r="I277" s="63"/>
      <c r="J277" s="7"/>
      <c r="K277" s="8"/>
      <c r="M277" s="393" t="s">
        <v>3898</v>
      </c>
    </row>
    <row r="278" spans="1:13">
      <c r="A278" s="32">
        <f t="shared" si="54"/>
        <v>0</v>
      </c>
      <c r="B278" s="10"/>
      <c r="C278" s="2"/>
      <c r="D278" s="2"/>
      <c r="E278" s="2"/>
      <c r="F278" s="2"/>
      <c r="G278" s="2"/>
      <c r="H278" s="3">
        <f t="shared" si="55"/>
        <v>0</v>
      </c>
      <c r="I278" s="63"/>
      <c r="J278" s="7"/>
      <c r="K278" s="8"/>
      <c r="M278" s="393"/>
    </row>
    <row r="279" spans="1:13">
      <c r="A279" s="32">
        <f t="shared" si="54"/>
        <v>0</v>
      </c>
      <c r="B279" s="10"/>
      <c r="C279" s="2"/>
      <c r="D279" s="2"/>
      <c r="E279" s="2"/>
      <c r="F279" s="2"/>
      <c r="G279" s="2"/>
      <c r="H279" s="3">
        <f t="shared" si="55"/>
        <v>0</v>
      </c>
      <c r="I279" s="63"/>
      <c r="J279" s="7"/>
      <c r="K279" s="8"/>
      <c r="M279" s="393"/>
    </row>
    <row r="280" spans="1:13">
      <c r="A280" s="32">
        <f t="shared" si="54"/>
        <v>0</v>
      </c>
      <c r="B280" s="10"/>
      <c r="C280" s="2"/>
      <c r="D280" s="2"/>
      <c r="E280" s="2"/>
      <c r="F280" s="2"/>
      <c r="G280" s="2"/>
      <c r="H280" s="3">
        <f t="shared" si="55"/>
        <v>0</v>
      </c>
      <c r="I280" s="63"/>
      <c r="J280" s="7"/>
      <c r="K280" s="8"/>
      <c r="M280" s="393"/>
    </row>
    <row r="281" spans="1:13">
      <c r="A281" s="32">
        <f t="shared" si="54"/>
        <v>0</v>
      </c>
      <c r="B281" s="10"/>
      <c r="C281" s="2"/>
      <c r="D281" s="2"/>
      <c r="E281" s="2"/>
      <c r="F281" s="2"/>
      <c r="G281" s="2"/>
      <c r="H281" s="3">
        <f t="shared" si="55"/>
        <v>0</v>
      </c>
      <c r="I281" s="63"/>
      <c r="J281" s="7"/>
      <c r="K281" s="8"/>
      <c r="M281" s="393"/>
    </row>
    <row r="282" spans="1:13">
      <c r="A282" s="32">
        <f t="shared" si="54"/>
        <v>0</v>
      </c>
      <c r="B282" s="10"/>
      <c r="C282" s="2"/>
      <c r="D282" s="2"/>
      <c r="E282" s="2"/>
      <c r="F282" s="2"/>
      <c r="G282" s="2"/>
      <c r="H282" s="3">
        <f t="shared" si="55"/>
        <v>0</v>
      </c>
      <c r="I282" s="63"/>
      <c r="J282" s="7"/>
      <c r="K282" s="8"/>
      <c r="M282" s="393"/>
    </row>
    <row r="283" spans="1:13">
      <c r="A283" s="32">
        <f t="shared" si="54"/>
        <v>0</v>
      </c>
      <c r="B283" s="10"/>
      <c r="C283" s="2"/>
      <c r="D283" s="2"/>
      <c r="E283" s="2"/>
      <c r="F283" s="2"/>
      <c r="G283" s="2"/>
      <c r="H283" s="3">
        <f t="shared" si="55"/>
        <v>0</v>
      </c>
      <c r="I283" s="63"/>
      <c r="J283" s="7"/>
      <c r="K283" s="8"/>
      <c r="M283" s="393"/>
    </row>
    <row r="284" spans="1:13">
      <c r="A284" s="33" t="e">
        <f>VLOOKUP(B275,O:W,2)</f>
        <v>#N/A</v>
      </c>
      <c r="B284" s="649" t="s">
        <v>70</v>
      </c>
      <c r="C284" s="650"/>
      <c r="D284" s="650"/>
      <c r="E284" s="650"/>
      <c r="F284" s="650"/>
      <c r="G284" s="650"/>
      <c r="H284" s="6"/>
      <c r="I284" s="63">
        <f>SUM(H276:H284)</f>
        <v>0</v>
      </c>
      <c r="J284" s="1" t="e">
        <f>VLOOKUP(B275,O:W,7)</f>
        <v>#N/A</v>
      </c>
      <c r="K284" s="8"/>
      <c r="M284" s="393"/>
    </row>
    <row r="285" spans="1:13" ht="46.5" customHeight="1">
      <c r="A285" s="32">
        <f>IF(B285&gt;0,1,0)</f>
        <v>0</v>
      </c>
      <c r="B285" s="647"/>
      <c r="C285" s="648"/>
      <c r="D285" s="648"/>
      <c r="E285" s="648"/>
      <c r="F285" s="648"/>
      <c r="G285" s="648"/>
      <c r="H285" s="6"/>
      <c r="I285" s="63"/>
      <c r="J285" s="7"/>
      <c r="K285" s="8"/>
      <c r="M285" s="392" t="s">
        <v>671</v>
      </c>
    </row>
    <row r="286" spans="1:13">
      <c r="A286" s="32">
        <f t="shared" ref="A286:A293" si="56">IF(H286&gt;0,1,0)</f>
        <v>0</v>
      </c>
      <c r="B286" s="10"/>
      <c r="C286" s="2"/>
      <c r="D286" s="2"/>
      <c r="E286" s="2"/>
      <c r="F286" s="2"/>
      <c r="G286" s="2"/>
      <c r="H286" s="3">
        <f>IF(AND(C286=0,D286=0,E286=0,F286=0,G286=0),0,ROUND(IF(C286=0,1,C286)*IF(D286=0,1,D286)*IF(E286=0,1,E286)*IF(F286=0,1,F286)*IF(G286=0,1,G286),2))</f>
        <v>0</v>
      </c>
      <c r="I286" s="63"/>
      <c r="J286" s="7"/>
      <c r="K286" s="8"/>
      <c r="M286" s="393" t="s">
        <v>3897</v>
      </c>
    </row>
    <row r="287" spans="1:13">
      <c r="A287" s="32">
        <f t="shared" si="56"/>
        <v>0</v>
      </c>
      <c r="B287" s="10"/>
      <c r="C287" s="2"/>
      <c r="D287" s="2"/>
      <c r="E287" s="2"/>
      <c r="F287" s="2"/>
      <c r="G287" s="2"/>
      <c r="H287" s="3">
        <f t="shared" ref="H287:H293" si="57">IF(AND(C287=0,D287=0,E287=0,F287=0,G287=0),0,ROUND(IF(C287=0,1,C287)*IF(D287=0,1,D287)*IF(E287=0,1,E287)*IF(F287=0,1,F287)*IF(G287=0,1,G287),2))</f>
        <v>0</v>
      </c>
      <c r="I287" s="63"/>
      <c r="J287" s="7"/>
      <c r="K287" s="8"/>
      <c r="M287" s="393" t="s">
        <v>3898</v>
      </c>
    </row>
    <row r="288" spans="1:13">
      <c r="A288" s="32">
        <f t="shared" si="56"/>
        <v>0</v>
      </c>
      <c r="B288" s="10"/>
      <c r="C288" s="2"/>
      <c r="D288" s="2"/>
      <c r="E288" s="2"/>
      <c r="F288" s="2"/>
      <c r="G288" s="2"/>
      <c r="H288" s="3">
        <f t="shared" si="57"/>
        <v>0</v>
      </c>
      <c r="I288" s="63"/>
      <c r="J288" s="7"/>
      <c r="K288" s="8"/>
      <c r="M288" s="393"/>
    </row>
    <row r="289" spans="1:13">
      <c r="A289" s="32">
        <f t="shared" si="56"/>
        <v>0</v>
      </c>
      <c r="B289" s="10"/>
      <c r="C289" s="2"/>
      <c r="D289" s="2"/>
      <c r="E289" s="2"/>
      <c r="F289" s="2"/>
      <c r="G289" s="2"/>
      <c r="H289" s="3">
        <f t="shared" si="57"/>
        <v>0</v>
      </c>
      <c r="I289" s="63"/>
      <c r="J289" s="7"/>
      <c r="K289" s="8"/>
      <c r="M289" s="393"/>
    </row>
    <row r="290" spans="1:13">
      <c r="A290" s="32">
        <f t="shared" si="56"/>
        <v>0</v>
      </c>
      <c r="B290" s="10"/>
      <c r="C290" s="2"/>
      <c r="D290" s="2"/>
      <c r="E290" s="2"/>
      <c r="F290" s="2"/>
      <c r="G290" s="2"/>
      <c r="H290" s="3">
        <f t="shared" si="57"/>
        <v>0</v>
      </c>
      <c r="I290" s="63"/>
      <c r="J290" s="7"/>
      <c r="K290" s="8"/>
      <c r="M290" s="393"/>
    </row>
    <row r="291" spans="1:13">
      <c r="A291" s="32">
        <f t="shared" si="56"/>
        <v>0</v>
      </c>
      <c r="B291" s="10"/>
      <c r="C291" s="2"/>
      <c r="D291" s="2"/>
      <c r="E291" s="2"/>
      <c r="F291" s="2"/>
      <c r="G291" s="2"/>
      <c r="H291" s="3">
        <f t="shared" si="57"/>
        <v>0</v>
      </c>
      <c r="I291" s="63"/>
      <c r="J291" s="7"/>
      <c r="K291" s="8"/>
      <c r="M291" s="393"/>
    </row>
    <row r="292" spans="1:13">
      <c r="A292" s="32">
        <f t="shared" si="56"/>
        <v>0</v>
      </c>
      <c r="B292" s="10"/>
      <c r="C292" s="2"/>
      <c r="D292" s="2"/>
      <c r="E292" s="2"/>
      <c r="F292" s="2"/>
      <c r="G292" s="2"/>
      <c r="H292" s="3">
        <f t="shared" si="57"/>
        <v>0</v>
      </c>
      <c r="I292" s="63"/>
      <c r="J292" s="7"/>
      <c r="K292" s="8"/>
      <c r="M292" s="393"/>
    </row>
    <row r="293" spans="1:13">
      <c r="A293" s="32">
        <f t="shared" si="56"/>
        <v>0</v>
      </c>
      <c r="B293" s="10"/>
      <c r="C293" s="2"/>
      <c r="D293" s="2"/>
      <c r="E293" s="2"/>
      <c r="F293" s="2"/>
      <c r="G293" s="2"/>
      <c r="H293" s="3">
        <f t="shared" si="57"/>
        <v>0</v>
      </c>
      <c r="I293" s="63"/>
      <c r="J293" s="7"/>
      <c r="K293" s="8"/>
      <c r="M293" s="393"/>
    </row>
    <row r="294" spans="1:13">
      <c r="A294" s="33" t="e">
        <f>VLOOKUP(B285,O:W,2)</f>
        <v>#N/A</v>
      </c>
      <c r="B294" s="649" t="s">
        <v>70</v>
      </c>
      <c r="C294" s="650"/>
      <c r="D294" s="650"/>
      <c r="E294" s="650"/>
      <c r="F294" s="650"/>
      <c r="G294" s="650"/>
      <c r="H294" s="6"/>
      <c r="I294" s="63">
        <f>SUM(H286:H294)</f>
        <v>0</v>
      </c>
      <c r="J294" s="1" t="e">
        <f>VLOOKUP(B285,O:W,7)</f>
        <v>#N/A</v>
      </c>
      <c r="K294" s="8"/>
      <c r="M294" s="393"/>
    </row>
    <row r="295" spans="1:13" ht="45.75" customHeight="1">
      <c r="A295" s="32">
        <f>IF(B295&gt;0,1,0)</f>
        <v>0</v>
      </c>
      <c r="B295" s="647"/>
      <c r="C295" s="648"/>
      <c r="D295" s="648"/>
      <c r="E295" s="648"/>
      <c r="F295" s="648"/>
      <c r="G295" s="648"/>
      <c r="H295" s="6"/>
      <c r="I295" s="63"/>
      <c r="J295" s="7"/>
      <c r="K295" s="8"/>
      <c r="M295" s="392" t="s">
        <v>671</v>
      </c>
    </row>
    <row r="296" spans="1:13">
      <c r="A296" s="32">
        <f t="shared" ref="A296:A303" si="58">IF(H296&gt;0,1,0)</f>
        <v>0</v>
      </c>
      <c r="B296" s="10"/>
      <c r="C296" s="2"/>
      <c r="D296" s="2"/>
      <c r="E296" s="2"/>
      <c r="F296" s="2"/>
      <c r="G296" s="2"/>
      <c r="H296" s="3">
        <f>IF(AND(C296=0,D296=0,E296=0,F296=0,G296=0),0,ROUND(IF(C296=0,1,C296)*IF(D296=0,1,D296)*IF(E296=0,1,E296)*IF(F296=0,1,F296)*IF(G296=0,1,G296),2))</f>
        <v>0</v>
      </c>
      <c r="I296" s="63"/>
      <c r="J296" s="7"/>
      <c r="K296" s="8"/>
      <c r="M296" s="393" t="s">
        <v>3897</v>
      </c>
    </row>
    <row r="297" spans="1:13">
      <c r="A297" s="32">
        <f t="shared" si="58"/>
        <v>0</v>
      </c>
      <c r="B297" s="10"/>
      <c r="C297" s="2"/>
      <c r="D297" s="2"/>
      <c r="E297" s="2"/>
      <c r="F297" s="2"/>
      <c r="G297" s="2"/>
      <c r="H297" s="3">
        <f t="shared" ref="H297:H303" si="59">IF(AND(C297=0,D297=0,E297=0,F297=0,G297=0),0,ROUND(IF(C297=0,1,C297)*IF(D297=0,1,D297)*IF(E297=0,1,E297)*IF(F297=0,1,F297)*IF(G297=0,1,G297),2))</f>
        <v>0</v>
      </c>
      <c r="I297" s="63"/>
      <c r="J297" s="7"/>
      <c r="K297" s="8"/>
      <c r="M297" s="393" t="s">
        <v>3898</v>
      </c>
    </row>
    <row r="298" spans="1:13">
      <c r="A298" s="32">
        <f t="shared" si="58"/>
        <v>0</v>
      </c>
      <c r="B298" s="10"/>
      <c r="C298" s="2"/>
      <c r="D298" s="2"/>
      <c r="E298" s="2"/>
      <c r="F298" s="2"/>
      <c r="G298" s="2"/>
      <c r="H298" s="3">
        <f t="shared" si="59"/>
        <v>0</v>
      </c>
      <c r="I298" s="63"/>
      <c r="J298" s="7"/>
      <c r="K298" s="8"/>
      <c r="M298" s="393"/>
    </row>
    <row r="299" spans="1:13">
      <c r="A299" s="32">
        <f t="shared" si="58"/>
        <v>0</v>
      </c>
      <c r="B299" s="10"/>
      <c r="C299" s="2"/>
      <c r="D299" s="2"/>
      <c r="E299" s="2"/>
      <c r="F299" s="2"/>
      <c r="G299" s="2"/>
      <c r="H299" s="3">
        <f t="shared" si="59"/>
        <v>0</v>
      </c>
      <c r="I299" s="63"/>
      <c r="J299" s="7"/>
      <c r="K299" s="8"/>
      <c r="M299" s="393"/>
    </row>
    <row r="300" spans="1:13">
      <c r="A300" s="32">
        <f t="shared" si="58"/>
        <v>0</v>
      </c>
      <c r="B300" s="10"/>
      <c r="C300" s="2"/>
      <c r="D300" s="2"/>
      <c r="E300" s="2"/>
      <c r="F300" s="2"/>
      <c r="G300" s="2"/>
      <c r="H300" s="3">
        <f t="shared" si="59"/>
        <v>0</v>
      </c>
      <c r="I300" s="63"/>
      <c r="J300" s="7"/>
      <c r="K300" s="8"/>
      <c r="M300" s="393"/>
    </row>
    <row r="301" spans="1:13">
      <c r="A301" s="32">
        <f t="shared" si="58"/>
        <v>0</v>
      </c>
      <c r="B301" s="10"/>
      <c r="C301" s="2"/>
      <c r="D301" s="2"/>
      <c r="E301" s="2"/>
      <c r="F301" s="2"/>
      <c r="G301" s="2"/>
      <c r="H301" s="3">
        <f t="shared" si="59"/>
        <v>0</v>
      </c>
      <c r="I301" s="63"/>
      <c r="J301" s="7"/>
      <c r="K301" s="8"/>
      <c r="M301" s="393"/>
    </row>
    <row r="302" spans="1:13">
      <c r="A302" s="32">
        <f t="shared" si="58"/>
        <v>0</v>
      </c>
      <c r="B302" s="10"/>
      <c r="C302" s="2"/>
      <c r="D302" s="2"/>
      <c r="E302" s="2"/>
      <c r="F302" s="2"/>
      <c r="G302" s="2"/>
      <c r="H302" s="3">
        <f t="shared" si="59"/>
        <v>0</v>
      </c>
      <c r="I302" s="63"/>
      <c r="J302" s="7"/>
      <c r="K302" s="8"/>
      <c r="M302" s="393"/>
    </row>
    <row r="303" spans="1:13">
      <c r="A303" s="32">
        <f t="shared" si="58"/>
        <v>0</v>
      </c>
      <c r="B303" s="10"/>
      <c r="C303" s="2"/>
      <c r="D303" s="2"/>
      <c r="E303" s="2"/>
      <c r="F303" s="2"/>
      <c r="G303" s="2"/>
      <c r="H303" s="3">
        <f t="shared" si="59"/>
        <v>0</v>
      </c>
      <c r="I303" s="63"/>
      <c r="J303" s="7"/>
      <c r="K303" s="8"/>
      <c r="M303" s="393"/>
    </row>
    <row r="304" spans="1:13">
      <c r="A304" s="33" t="e">
        <f>VLOOKUP(B295,O:W,2)</f>
        <v>#N/A</v>
      </c>
      <c r="B304" s="649" t="s">
        <v>70</v>
      </c>
      <c r="C304" s="650"/>
      <c r="D304" s="650"/>
      <c r="E304" s="650"/>
      <c r="F304" s="650"/>
      <c r="G304" s="650"/>
      <c r="H304" s="6"/>
      <c r="I304" s="63">
        <f>SUM(H296:H304)</f>
        <v>0</v>
      </c>
      <c r="J304" s="1" t="e">
        <f>VLOOKUP(B295,O:W,7)</f>
        <v>#N/A</v>
      </c>
      <c r="K304" s="8"/>
      <c r="M304" s="393"/>
    </row>
    <row r="305" spans="1:13" ht="46.5" customHeight="1">
      <c r="A305" s="32">
        <f>IF(B305&gt;0,1,0)</f>
        <v>0</v>
      </c>
      <c r="B305" s="647"/>
      <c r="C305" s="648"/>
      <c r="D305" s="648"/>
      <c r="E305" s="648"/>
      <c r="F305" s="648"/>
      <c r="G305" s="648"/>
      <c r="H305" s="6"/>
      <c r="I305" s="63"/>
      <c r="J305" s="7"/>
      <c r="K305" s="8"/>
      <c r="M305" s="392" t="s">
        <v>671</v>
      </c>
    </row>
    <row r="306" spans="1:13">
      <c r="A306" s="32">
        <f t="shared" ref="A306:A313" si="60">IF(H306&gt;0,1,0)</f>
        <v>0</v>
      </c>
      <c r="B306" s="10"/>
      <c r="C306" s="2"/>
      <c r="D306" s="2"/>
      <c r="E306" s="2"/>
      <c r="F306" s="2"/>
      <c r="G306" s="2"/>
      <c r="H306" s="3">
        <f>IF(AND(C306=0,D306=0,E306=0,F306=0,G306=0),0,ROUND(IF(C306=0,1,C306)*IF(D306=0,1,D306)*IF(E306=0,1,E306)*IF(F306=0,1,F306)*IF(G306=0,1,G306),2))</f>
        <v>0</v>
      </c>
      <c r="I306" s="63"/>
      <c r="J306" s="7"/>
      <c r="K306" s="8"/>
      <c r="M306" s="393" t="s">
        <v>3897</v>
      </c>
    </row>
    <row r="307" spans="1:13">
      <c r="A307" s="32">
        <f t="shared" si="60"/>
        <v>0</v>
      </c>
      <c r="B307" s="10"/>
      <c r="C307" s="2"/>
      <c r="D307" s="2"/>
      <c r="E307" s="2"/>
      <c r="F307" s="2"/>
      <c r="G307" s="2"/>
      <c r="H307" s="3">
        <f t="shared" ref="H307:H313" si="61">IF(AND(C307=0,D307=0,E307=0,F307=0,G307=0),0,ROUND(IF(C307=0,1,C307)*IF(D307=0,1,D307)*IF(E307=0,1,E307)*IF(F307=0,1,F307)*IF(G307=0,1,G307),2))</f>
        <v>0</v>
      </c>
      <c r="I307" s="63"/>
      <c r="J307" s="7"/>
      <c r="K307" s="8"/>
      <c r="M307" s="393" t="s">
        <v>3898</v>
      </c>
    </row>
    <row r="308" spans="1:13">
      <c r="A308" s="32">
        <f t="shared" si="60"/>
        <v>0</v>
      </c>
      <c r="B308" s="10"/>
      <c r="C308" s="2"/>
      <c r="D308" s="2"/>
      <c r="E308" s="2"/>
      <c r="F308" s="2"/>
      <c r="G308" s="2"/>
      <c r="H308" s="3">
        <f t="shared" si="61"/>
        <v>0</v>
      </c>
      <c r="I308" s="63"/>
      <c r="J308" s="7"/>
      <c r="K308" s="8"/>
      <c r="M308" s="393"/>
    </row>
    <row r="309" spans="1:13">
      <c r="A309" s="32">
        <f t="shared" si="60"/>
        <v>0</v>
      </c>
      <c r="B309" s="10"/>
      <c r="C309" s="2"/>
      <c r="D309" s="2"/>
      <c r="E309" s="2"/>
      <c r="F309" s="2"/>
      <c r="G309" s="2"/>
      <c r="H309" s="3">
        <f t="shared" si="61"/>
        <v>0</v>
      </c>
      <c r="I309" s="63"/>
      <c r="J309" s="7"/>
      <c r="K309" s="8"/>
      <c r="M309" s="393"/>
    </row>
    <row r="310" spans="1:13">
      <c r="A310" s="32">
        <f t="shared" si="60"/>
        <v>0</v>
      </c>
      <c r="B310" s="10"/>
      <c r="C310" s="2"/>
      <c r="D310" s="2"/>
      <c r="E310" s="2"/>
      <c r="F310" s="2"/>
      <c r="G310" s="2"/>
      <c r="H310" s="3">
        <f t="shared" si="61"/>
        <v>0</v>
      </c>
      <c r="I310" s="63"/>
      <c r="J310" s="7"/>
      <c r="K310" s="8"/>
      <c r="M310" s="393"/>
    </row>
    <row r="311" spans="1:13">
      <c r="A311" s="32">
        <f t="shared" si="60"/>
        <v>0</v>
      </c>
      <c r="B311" s="10"/>
      <c r="C311" s="2"/>
      <c r="D311" s="2"/>
      <c r="E311" s="2"/>
      <c r="F311" s="2"/>
      <c r="G311" s="2"/>
      <c r="H311" s="3">
        <f t="shared" si="61"/>
        <v>0</v>
      </c>
      <c r="I311" s="63"/>
      <c r="J311" s="7"/>
      <c r="K311" s="8"/>
      <c r="M311" s="393"/>
    </row>
    <row r="312" spans="1:13">
      <c r="A312" s="32">
        <f t="shared" si="60"/>
        <v>0</v>
      </c>
      <c r="B312" s="10"/>
      <c r="C312" s="2"/>
      <c r="D312" s="2"/>
      <c r="E312" s="2"/>
      <c r="F312" s="2"/>
      <c r="G312" s="2"/>
      <c r="H312" s="3">
        <f t="shared" si="61"/>
        <v>0</v>
      </c>
      <c r="I312" s="63"/>
      <c r="J312" s="7"/>
      <c r="K312" s="8"/>
      <c r="M312" s="393"/>
    </row>
    <row r="313" spans="1:13">
      <c r="A313" s="32">
        <f t="shared" si="60"/>
        <v>0</v>
      </c>
      <c r="B313" s="10"/>
      <c r="C313" s="2"/>
      <c r="D313" s="2"/>
      <c r="E313" s="2"/>
      <c r="F313" s="2"/>
      <c r="G313" s="2"/>
      <c r="H313" s="3">
        <f t="shared" si="61"/>
        <v>0</v>
      </c>
      <c r="I313" s="63"/>
      <c r="J313" s="7"/>
      <c r="K313" s="8"/>
      <c r="M313" s="393"/>
    </row>
    <row r="314" spans="1:13">
      <c r="A314" s="33" t="e">
        <f>VLOOKUP(B305,O:W,2)</f>
        <v>#N/A</v>
      </c>
      <c r="B314" s="649" t="s">
        <v>70</v>
      </c>
      <c r="C314" s="650"/>
      <c r="D314" s="650"/>
      <c r="E314" s="650"/>
      <c r="F314" s="650"/>
      <c r="G314" s="650"/>
      <c r="H314" s="6"/>
      <c r="I314" s="63">
        <f>SUM(H306:H314)</f>
        <v>0</v>
      </c>
      <c r="J314" s="1" t="e">
        <f>VLOOKUP(B305,O:W,7)</f>
        <v>#N/A</v>
      </c>
      <c r="K314" s="8"/>
      <c r="M314" s="393"/>
    </row>
    <row r="315" spans="1:13" ht="47.25" customHeight="1">
      <c r="A315" s="32">
        <f>IF(B315&gt;0,1,0)</f>
        <v>0</v>
      </c>
      <c r="B315" s="647"/>
      <c r="C315" s="648"/>
      <c r="D315" s="648"/>
      <c r="E315" s="648"/>
      <c r="F315" s="648"/>
      <c r="G315" s="648"/>
      <c r="H315" s="6"/>
      <c r="I315" s="63"/>
      <c r="J315" s="7"/>
      <c r="K315" s="8"/>
      <c r="M315" s="392" t="s">
        <v>671</v>
      </c>
    </row>
    <row r="316" spans="1:13">
      <c r="A316" s="32">
        <f t="shared" ref="A316:A323" si="62">IF(H316&gt;0,1,0)</f>
        <v>0</v>
      </c>
      <c r="B316" s="10"/>
      <c r="C316" s="2"/>
      <c r="D316" s="2"/>
      <c r="E316" s="2"/>
      <c r="F316" s="2"/>
      <c r="G316" s="2"/>
      <c r="H316" s="3">
        <f>IF(AND(C316=0,D316=0,E316=0,F316=0,G316=0),0,ROUND(IF(C316=0,1,C316)*IF(D316=0,1,D316)*IF(E316=0,1,E316)*IF(F316=0,1,F316)*IF(G316=0,1,G316),2))</f>
        <v>0</v>
      </c>
      <c r="I316" s="63"/>
      <c r="J316" s="7"/>
      <c r="K316" s="8"/>
      <c r="M316" s="393" t="s">
        <v>3897</v>
      </c>
    </row>
    <row r="317" spans="1:13">
      <c r="A317" s="32">
        <f t="shared" si="62"/>
        <v>0</v>
      </c>
      <c r="B317" s="10"/>
      <c r="C317" s="2"/>
      <c r="D317" s="2"/>
      <c r="E317" s="2"/>
      <c r="F317" s="2"/>
      <c r="G317" s="2"/>
      <c r="H317" s="3">
        <f t="shared" ref="H317:H323" si="63">IF(AND(C317=0,D317=0,E317=0,F317=0,G317=0),0,ROUND(IF(C317=0,1,C317)*IF(D317=0,1,D317)*IF(E317=0,1,E317)*IF(F317=0,1,F317)*IF(G317=0,1,G317),2))</f>
        <v>0</v>
      </c>
      <c r="I317" s="63"/>
      <c r="J317" s="7"/>
      <c r="K317" s="8"/>
      <c r="M317" s="393" t="s">
        <v>3898</v>
      </c>
    </row>
    <row r="318" spans="1:13">
      <c r="A318" s="32">
        <f t="shared" si="62"/>
        <v>0</v>
      </c>
      <c r="B318" s="10"/>
      <c r="C318" s="2"/>
      <c r="D318" s="2"/>
      <c r="E318" s="2"/>
      <c r="F318" s="2"/>
      <c r="G318" s="2"/>
      <c r="H318" s="3">
        <f t="shared" si="63"/>
        <v>0</v>
      </c>
      <c r="I318" s="63"/>
      <c r="J318" s="7"/>
      <c r="K318" s="8"/>
      <c r="M318" s="393"/>
    </row>
    <row r="319" spans="1:13">
      <c r="A319" s="32">
        <f t="shared" si="62"/>
        <v>0</v>
      </c>
      <c r="B319" s="10"/>
      <c r="C319" s="2"/>
      <c r="D319" s="2"/>
      <c r="E319" s="2"/>
      <c r="F319" s="2"/>
      <c r="G319" s="2"/>
      <c r="H319" s="3">
        <f t="shared" si="63"/>
        <v>0</v>
      </c>
      <c r="I319" s="63"/>
      <c r="J319" s="7"/>
      <c r="K319" s="8"/>
      <c r="M319" s="393"/>
    </row>
    <row r="320" spans="1:13">
      <c r="A320" s="32">
        <f t="shared" si="62"/>
        <v>0</v>
      </c>
      <c r="B320" s="10"/>
      <c r="C320" s="2"/>
      <c r="D320" s="2"/>
      <c r="E320" s="2"/>
      <c r="F320" s="2"/>
      <c r="G320" s="2"/>
      <c r="H320" s="3">
        <f t="shared" si="63"/>
        <v>0</v>
      </c>
      <c r="I320" s="63"/>
      <c r="J320" s="7"/>
      <c r="K320" s="8"/>
      <c r="M320" s="393"/>
    </row>
    <row r="321" spans="1:13">
      <c r="A321" s="32">
        <f t="shared" si="62"/>
        <v>0</v>
      </c>
      <c r="B321" s="10"/>
      <c r="C321" s="2"/>
      <c r="D321" s="2"/>
      <c r="E321" s="2"/>
      <c r="F321" s="2"/>
      <c r="G321" s="2"/>
      <c r="H321" s="3">
        <f t="shared" si="63"/>
        <v>0</v>
      </c>
      <c r="I321" s="63"/>
      <c r="J321" s="7"/>
      <c r="K321" s="8"/>
      <c r="M321" s="393"/>
    </row>
    <row r="322" spans="1:13">
      <c r="A322" s="32">
        <f t="shared" si="62"/>
        <v>0</v>
      </c>
      <c r="B322" s="10"/>
      <c r="C322" s="2"/>
      <c r="D322" s="2"/>
      <c r="E322" s="2"/>
      <c r="F322" s="2"/>
      <c r="G322" s="2"/>
      <c r="H322" s="3">
        <f t="shared" si="63"/>
        <v>0</v>
      </c>
      <c r="I322" s="63"/>
      <c r="J322" s="7"/>
      <c r="K322" s="8"/>
      <c r="M322" s="393"/>
    </row>
    <row r="323" spans="1:13">
      <c r="A323" s="32">
        <f t="shared" si="62"/>
        <v>0</v>
      </c>
      <c r="B323" s="10"/>
      <c r="C323" s="2"/>
      <c r="D323" s="2"/>
      <c r="E323" s="2"/>
      <c r="F323" s="2"/>
      <c r="G323" s="2"/>
      <c r="H323" s="3">
        <f t="shared" si="63"/>
        <v>0</v>
      </c>
      <c r="I323" s="63"/>
      <c r="J323" s="7"/>
      <c r="K323" s="8"/>
      <c r="M323" s="393"/>
    </row>
    <row r="324" spans="1:13">
      <c r="A324" s="33" t="e">
        <f>VLOOKUP(B315,O:W,2)</f>
        <v>#N/A</v>
      </c>
      <c r="B324" s="649" t="s">
        <v>70</v>
      </c>
      <c r="C324" s="650"/>
      <c r="D324" s="650"/>
      <c r="E324" s="650"/>
      <c r="F324" s="650"/>
      <c r="G324" s="650"/>
      <c r="H324" s="6"/>
      <c r="I324" s="63">
        <f>SUM(H316:H324)</f>
        <v>0</v>
      </c>
      <c r="J324" s="1" t="e">
        <f>VLOOKUP(B315,O:W,7)</f>
        <v>#N/A</v>
      </c>
      <c r="K324" s="8"/>
      <c r="M324" s="393"/>
    </row>
    <row r="325" spans="1:13" ht="46.5" customHeight="1">
      <c r="A325" s="32">
        <f>IF(B325&gt;0,1,0)</f>
        <v>0</v>
      </c>
      <c r="B325" s="647"/>
      <c r="C325" s="648"/>
      <c r="D325" s="648"/>
      <c r="E325" s="648"/>
      <c r="F325" s="648"/>
      <c r="G325" s="648"/>
      <c r="H325" s="6"/>
      <c r="I325" s="63"/>
      <c r="J325" s="7"/>
      <c r="K325" s="8"/>
      <c r="M325" s="392" t="s">
        <v>671</v>
      </c>
    </row>
    <row r="326" spans="1:13">
      <c r="A326" s="32">
        <f t="shared" ref="A326:A333" si="64">IF(H326&gt;0,1,0)</f>
        <v>0</v>
      </c>
      <c r="B326" s="10"/>
      <c r="C326" s="2"/>
      <c r="D326" s="2"/>
      <c r="E326" s="2"/>
      <c r="F326" s="2"/>
      <c r="G326" s="2"/>
      <c r="H326" s="3">
        <f>IF(AND(C326=0,D326=0,E326=0,F326=0,G326=0),0,ROUND(IF(C326=0,1,C326)*IF(D326=0,1,D326)*IF(E326=0,1,E326)*IF(F326=0,1,F326)*IF(G326=0,1,G326),2))</f>
        <v>0</v>
      </c>
      <c r="I326" s="63"/>
      <c r="J326" s="7"/>
      <c r="K326" s="8"/>
      <c r="M326" s="393" t="s">
        <v>3897</v>
      </c>
    </row>
    <row r="327" spans="1:13">
      <c r="A327" s="32">
        <f t="shared" si="64"/>
        <v>0</v>
      </c>
      <c r="B327" s="10"/>
      <c r="C327" s="2"/>
      <c r="D327" s="2"/>
      <c r="E327" s="2"/>
      <c r="F327" s="2"/>
      <c r="G327" s="2"/>
      <c r="H327" s="3">
        <f t="shared" ref="H327:H333" si="65">IF(AND(C327=0,D327=0,E327=0,F327=0,G327=0),0,ROUND(IF(C327=0,1,C327)*IF(D327=0,1,D327)*IF(E327=0,1,E327)*IF(F327=0,1,F327)*IF(G327=0,1,G327),2))</f>
        <v>0</v>
      </c>
      <c r="I327" s="63"/>
      <c r="J327" s="7"/>
      <c r="K327" s="8"/>
      <c r="M327" s="393" t="s">
        <v>3898</v>
      </c>
    </row>
    <row r="328" spans="1:13">
      <c r="A328" s="32">
        <f t="shared" si="64"/>
        <v>0</v>
      </c>
      <c r="B328" s="10"/>
      <c r="C328" s="2"/>
      <c r="D328" s="2"/>
      <c r="E328" s="2"/>
      <c r="F328" s="2"/>
      <c r="G328" s="2"/>
      <c r="H328" s="3">
        <f t="shared" si="65"/>
        <v>0</v>
      </c>
      <c r="I328" s="63"/>
      <c r="J328" s="7"/>
      <c r="K328" s="8"/>
      <c r="M328" s="393"/>
    </row>
    <row r="329" spans="1:13">
      <c r="A329" s="32">
        <f t="shared" si="64"/>
        <v>0</v>
      </c>
      <c r="B329" s="10"/>
      <c r="C329" s="2"/>
      <c r="D329" s="2"/>
      <c r="E329" s="2"/>
      <c r="F329" s="2"/>
      <c r="G329" s="2"/>
      <c r="H329" s="3">
        <f t="shared" si="65"/>
        <v>0</v>
      </c>
      <c r="I329" s="63"/>
      <c r="J329" s="7"/>
      <c r="K329" s="8"/>
      <c r="M329" s="393"/>
    </row>
    <row r="330" spans="1:13">
      <c r="A330" s="32">
        <f t="shared" si="64"/>
        <v>0</v>
      </c>
      <c r="B330" s="10"/>
      <c r="C330" s="2"/>
      <c r="D330" s="2"/>
      <c r="E330" s="2"/>
      <c r="F330" s="2"/>
      <c r="G330" s="2"/>
      <c r="H330" s="3">
        <f t="shared" si="65"/>
        <v>0</v>
      </c>
      <c r="I330" s="63"/>
      <c r="J330" s="7"/>
      <c r="K330" s="8"/>
      <c r="M330" s="393"/>
    </row>
    <row r="331" spans="1:13">
      <c r="A331" s="32">
        <f t="shared" si="64"/>
        <v>0</v>
      </c>
      <c r="B331" s="10"/>
      <c r="C331" s="2"/>
      <c r="D331" s="2"/>
      <c r="E331" s="2"/>
      <c r="F331" s="2"/>
      <c r="G331" s="2"/>
      <c r="H331" s="3">
        <f t="shared" si="65"/>
        <v>0</v>
      </c>
      <c r="I331" s="63"/>
      <c r="J331" s="7"/>
      <c r="K331" s="8"/>
      <c r="M331" s="393"/>
    </row>
    <row r="332" spans="1:13">
      <c r="A332" s="32">
        <f t="shared" si="64"/>
        <v>0</v>
      </c>
      <c r="B332" s="10"/>
      <c r="C332" s="2"/>
      <c r="D332" s="2"/>
      <c r="E332" s="2"/>
      <c r="F332" s="2"/>
      <c r="G332" s="2"/>
      <c r="H332" s="3">
        <f t="shared" si="65"/>
        <v>0</v>
      </c>
      <c r="I332" s="63"/>
      <c r="J332" s="7"/>
      <c r="K332" s="8"/>
      <c r="M332" s="393"/>
    </row>
    <row r="333" spans="1:13">
      <c r="A333" s="32">
        <f t="shared" si="64"/>
        <v>0</v>
      </c>
      <c r="B333" s="10"/>
      <c r="C333" s="2"/>
      <c r="D333" s="2"/>
      <c r="E333" s="2"/>
      <c r="F333" s="2"/>
      <c r="G333" s="2"/>
      <c r="H333" s="3">
        <f t="shared" si="65"/>
        <v>0</v>
      </c>
      <c r="I333" s="63"/>
      <c r="J333" s="7"/>
      <c r="K333" s="8"/>
      <c r="M333" s="393"/>
    </row>
    <row r="334" spans="1:13">
      <c r="A334" s="33" t="e">
        <f>VLOOKUP(B325,O:W,2)</f>
        <v>#N/A</v>
      </c>
      <c r="B334" s="649" t="s">
        <v>70</v>
      </c>
      <c r="C334" s="650"/>
      <c r="D334" s="650"/>
      <c r="E334" s="650"/>
      <c r="F334" s="650"/>
      <c r="G334" s="650"/>
      <c r="H334" s="6"/>
      <c r="I334" s="63">
        <f>SUM(H326:H334)</f>
        <v>0</v>
      </c>
      <c r="J334" s="1" t="e">
        <f>VLOOKUP(B325,O:W,7)</f>
        <v>#N/A</v>
      </c>
      <c r="K334" s="8"/>
      <c r="M334" s="393"/>
    </row>
    <row r="335" spans="1:13" ht="45" customHeight="1">
      <c r="A335" s="32">
        <f>IF(B335&gt;0,1,0)</f>
        <v>0</v>
      </c>
      <c r="B335" s="647"/>
      <c r="C335" s="648"/>
      <c r="D335" s="648"/>
      <c r="E335" s="648"/>
      <c r="F335" s="648"/>
      <c r="G335" s="648"/>
      <c r="H335" s="6"/>
      <c r="I335" s="63"/>
      <c r="J335" s="7"/>
      <c r="K335" s="8"/>
      <c r="M335" s="392" t="s">
        <v>671</v>
      </c>
    </row>
    <row r="336" spans="1:13">
      <c r="A336" s="32">
        <f t="shared" ref="A336:A343" si="66">IF(H336&gt;0,1,0)</f>
        <v>0</v>
      </c>
      <c r="B336" s="10"/>
      <c r="C336" s="2"/>
      <c r="D336" s="2"/>
      <c r="E336" s="2"/>
      <c r="F336" s="2"/>
      <c r="G336" s="2"/>
      <c r="H336" s="3">
        <f>IF(AND(C336=0,D336=0,E336=0,F336=0,G336=0),0,ROUND(IF(C336=0,1,C336)*IF(D336=0,1,D336)*IF(E336=0,1,E336)*IF(F336=0,1,F336)*IF(G336=0,1,G336),2))</f>
        <v>0</v>
      </c>
      <c r="I336" s="63"/>
      <c r="J336" s="7"/>
      <c r="K336" s="8"/>
      <c r="M336" s="393" t="s">
        <v>3897</v>
      </c>
    </row>
    <row r="337" spans="1:13">
      <c r="A337" s="32">
        <f t="shared" si="66"/>
        <v>0</v>
      </c>
      <c r="B337" s="10"/>
      <c r="C337" s="2"/>
      <c r="D337" s="2"/>
      <c r="E337" s="2"/>
      <c r="F337" s="2"/>
      <c r="G337" s="2"/>
      <c r="H337" s="3">
        <f t="shared" ref="H337:H343" si="67">IF(AND(C337=0,D337=0,E337=0,F337=0,G337=0),0,ROUND(IF(C337=0,1,C337)*IF(D337=0,1,D337)*IF(E337=0,1,E337)*IF(F337=0,1,F337)*IF(G337=0,1,G337),2))</f>
        <v>0</v>
      </c>
      <c r="I337" s="63"/>
      <c r="J337" s="7"/>
      <c r="K337" s="8"/>
      <c r="M337" s="393" t="s">
        <v>3898</v>
      </c>
    </row>
    <row r="338" spans="1:13">
      <c r="A338" s="32">
        <f t="shared" si="66"/>
        <v>0</v>
      </c>
      <c r="B338" s="10"/>
      <c r="C338" s="2"/>
      <c r="D338" s="2"/>
      <c r="E338" s="2"/>
      <c r="F338" s="2"/>
      <c r="G338" s="2"/>
      <c r="H338" s="3">
        <f t="shared" si="67"/>
        <v>0</v>
      </c>
      <c r="I338" s="63"/>
      <c r="J338" s="7"/>
      <c r="K338" s="8"/>
      <c r="M338" s="393"/>
    </row>
    <row r="339" spans="1:13">
      <c r="A339" s="32">
        <f t="shared" si="66"/>
        <v>0</v>
      </c>
      <c r="B339" s="10"/>
      <c r="C339" s="2"/>
      <c r="D339" s="2"/>
      <c r="E339" s="2"/>
      <c r="F339" s="2"/>
      <c r="G339" s="2"/>
      <c r="H339" s="3">
        <f t="shared" si="67"/>
        <v>0</v>
      </c>
      <c r="I339" s="63"/>
      <c r="J339" s="7"/>
      <c r="K339" s="8"/>
      <c r="M339" s="393"/>
    </row>
    <row r="340" spans="1:13">
      <c r="A340" s="32">
        <f t="shared" si="66"/>
        <v>0</v>
      </c>
      <c r="B340" s="10"/>
      <c r="C340" s="2"/>
      <c r="D340" s="2"/>
      <c r="E340" s="2"/>
      <c r="F340" s="2"/>
      <c r="G340" s="2"/>
      <c r="H340" s="3">
        <f t="shared" si="67"/>
        <v>0</v>
      </c>
      <c r="I340" s="63"/>
      <c r="J340" s="7"/>
      <c r="K340" s="8"/>
      <c r="M340" s="393"/>
    </row>
    <row r="341" spans="1:13">
      <c r="A341" s="32">
        <f t="shared" si="66"/>
        <v>0</v>
      </c>
      <c r="B341" s="10"/>
      <c r="C341" s="2"/>
      <c r="D341" s="2"/>
      <c r="E341" s="2"/>
      <c r="F341" s="2"/>
      <c r="G341" s="2"/>
      <c r="H341" s="3">
        <f t="shared" si="67"/>
        <v>0</v>
      </c>
      <c r="I341" s="63"/>
      <c r="J341" s="7"/>
      <c r="K341" s="8"/>
      <c r="M341" s="393"/>
    </row>
    <row r="342" spans="1:13">
      <c r="A342" s="32">
        <f t="shared" si="66"/>
        <v>0</v>
      </c>
      <c r="B342" s="10"/>
      <c r="C342" s="2"/>
      <c r="D342" s="2"/>
      <c r="E342" s="2"/>
      <c r="F342" s="2"/>
      <c r="G342" s="2"/>
      <c r="H342" s="3">
        <f t="shared" si="67"/>
        <v>0</v>
      </c>
      <c r="I342" s="63"/>
      <c r="J342" s="7"/>
      <c r="K342" s="8"/>
      <c r="M342" s="393"/>
    </row>
    <row r="343" spans="1:13">
      <c r="A343" s="32">
        <f t="shared" si="66"/>
        <v>0</v>
      </c>
      <c r="B343" s="10"/>
      <c r="C343" s="2"/>
      <c r="D343" s="2"/>
      <c r="E343" s="2"/>
      <c r="F343" s="2"/>
      <c r="G343" s="2"/>
      <c r="H343" s="3">
        <f t="shared" si="67"/>
        <v>0</v>
      </c>
      <c r="I343" s="63"/>
      <c r="J343" s="7"/>
      <c r="K343" s="8"/>
      <c r="M343" s="393"/>
    </row>
    <row r="344" spans="1:13">
      <c r="A344" s="33" t="e">
        <f>VLOOKUP(B335,O:W,2)</f>
        <v>#N/A</v>
      </c>
      <c r="B344" s="649" t="s">
        <v>70</v>
      </c>
      <c r="C344" s="650"/>
      <c r="D344" s="650"/>
      <c r="E344" s="650"/>
      <c r="F344" s="650"/>
      <c r="G344" s="650"/>
      <c r="H344" s="6"/>
      <c r="I344" s="63">
        <f>SUM(H336:H344)</f>
        <v>0</v>
      </c>
      <c r="J344" s="1" t="e">
        <f>VLOOKUP(B335,O:W,7)</f>
        <v>#N/A</v>
      </c>
      <c r="K344" s="8"/>
      <c r="M344" s="393"/>
    </row>
    <row r="345" spans="1:13" ht="46.5" customHeight="1">
      <c r="A345" s="32">
        <f>IF(B345&gt;0,1,0)</f>
        <v>0</v>
      </c>
      <c r="B345" s="647"/>
      <c r="C345" s="648"/>
      <c r="D345" s="648"/>
      <c r="E345" s="648"/>
      <c r="F345" s="648"/>
      <c r="G345" s="648"/>
      <c r="H345" s="6"/>
      <c r="I345" s="63"/>
      <c r="J345" s="7"/>
      <c r="K345" s="8"/>
      <c r="M345" s="392" t="s">
        <v>671</v>
      </c>
    </row>
    <row r="346" spans="1:13">
      <c r="A346" s="32">
        <f t="shared" ref="A346:A353" si="68">IF(H346&gt;0,1,0)</f>
        <v>0</v>
      </c>
      <c r="B346" s="10"/>
      <c r="C346" s="2"/>
      <c r="D346" s="2"/>
      <c r="E346" s="2"/>
      <c r="F346" s="2"/>
      <c r="G346" s="2"/>
      <c r="H346" s="3">
        <f>IF(AND(C346=0,D346=0,E346=0,F346=0,G346=0),0,ROUND(IF(C346=0,1,C346)*IF(D346=0,1,D346)*IF(E346=0,1,E346)*IF(F346=0,1,F346)*IF(G346=0,1,G346),2))</f>
        <v>0</v>
      </c>
      <c r="I346" s="63"/>
      <c r="J346" s="7"/>
      <c r="K346" s="8"/>
      <c r="M346" s="393" t="s">
        <v>3897</v>
      </c>
    </row>
    <row r="347" spans="1:13">
      <c r="A347" s="32">
        <f t="shared" si="68"/>
        <v>0</v>
      </c>
      <c r="B347" s="10"/>
      <c r="C347" s="2"/>
      <c r="D347" s="2"/>
      <c r="E347" s="2"/>
      <c r="F347" s="2"/>
      <c r="G347" s="2"/>
      <c r="H347" s="3">
        <f t="shared" ref="H347:H353" si="69">IF(AND(C347=0,D347=0,E347=0,F347=0,G347=0),0,ROUND(IF(C347=0,1,C347)*IF(D347=0,1,D347)*IF(E347=0,1,E347)*IF(F347=0,1,F347)*IF(G347=0,1,G347),2))</f>
        <v>0</v>
      </c>
      <c r="I347" s="63"/>
      <c r="J347" s="7"/>
      <c r="K347" s="8"/>
      <c r="M347" s="393" t="s">
        <v>3898</v>
      </c>
    </row>
    <row r="348" spans="1:13">
      <c r="A348" s="32">
        <f t="shared" si="68"/>
        <v>0</v>
      </c>
      <c r="B348" s="10"/>
      <c r="C348" s="2"/>
      <c r="D348" s="2"/>
      <c r="E348" s="2"/>
      <c r="F348" s="2"/>
      <c r="G348" s="2"/>
      <c r="H348" s="3">
        <f t="shared" si="69"/>
        <v>0</v>
      </c>
      <c r="I348" s="63"/>
      <c r="J348" s="7"/>
      <c r="K348" s="8"/>
      <c r="M348" s="393"/>
    </row>
    <row r="349" spans="1:13">
      <c r="A349" s="32">
        <f t="shared" si="68"/>
        <v>0</v>
      </c>
      <c r="B349" s="10"/>
      <c r="C349" s="2"/>
      <c r="D349" s="2"/>
      <c r="E349" s="2"/>
      <c r="F349" s="2"/>
      <c r="G349" s="2"/>
      <c r="H349" s="3">
        <f t="shared" si="69"/>
        <v>0</v>
      </c>
      <c r="I349" s="63"/>
      <c r="J349" s="7"/>
      <c r="K349" s="8"/>
      <c r="M349" s="393"/>
    </row>
    <row r="350" spans="1:13">
      <c r="A350" s="32">
        <f t="shared" si="68"/>
        <v>0</v>
      </c>
      <c r="B350" s="10"/>
      <c r="C350" s="2"/>
      <c r="D350" s="2"/>
      <c r="E350" s="2"/>
      <c r="F350" s="2"/>
      <c r="G350" s="2"/>
      <c r="H350" s="3">
        <f t="shared" si="69"/>
        <v>0</v>
      </c>
      <c r="I350" s="63"/>
      <c r="J350" s="7"/>
      <c r="K350" s="8"/>
      <c r="M350" s="393"/>
    </row>
    <row r="351" spans="1:13">
      <c r="A351" s="32">
        <f t="shared" si="68"/>
        <v>0</v>
      </c>
      <c r="B351" s="10"/>
      <c r="C351" s="2"/>
      <c r="D351" s="2"/>
      <c r="E351" s="2"/>
      <c r="F351" s="2"/>
      <c r="G351" s="2"/>
      <c r="H351" s="3">
        <f t="shared" si="69"/>
        <v>0</v>
      </c>
      <c r="I351" s="63"/>
      <c r="J351" s="7"/>
      <c r="K351" s="8"/>
      <c r="M351" s="393"/>
    </row>
    <row r="352" spans="1:13">
      <c r="A352" s="32">
        <f t="shared" si="68"/>
        <v>0</v>
      </c>
      <c r="B352" s="10"/>
      <c r="C352" s="2"/>
      <c r="D352" s="2"/>
      <c r="E352" s="2"/>
      <c r="F352" s="2"/>
      <c r="G352" s="2"/>
      <c r="H352" s="3">
        <f t="shared" si="69"/>
        <v>0</v>
      </c>
      <c r="I352" s="63"/>
      <c r="J352" s="7"/>
      <c r="K352" s="8"/>
      <c r="M352" s="393"/>
    </row>
    <row r="353" spans="1:13">
      <c r="A353" s="32">
        <f t="shared" si="68"/>
        <v>0</v>
      </c>
      <c r="B353" s="10"/>
      <c r="C353" s="2"/>
      <c r="D353" s="2"/>
      <c r="E353" s="2"/>
      <c r="F353" s="2"/>
      <c r="G353" s="2"/>
      <c r="H353" s="3">
        <f t="shared" si="69"/>
        <v>0</v>
      </c>
      <c r="I353" s="63"/>
      <c r="J353" s="7"/>
      <c r="K353" s="8"/>
      <c r="M353" s="393"/>
    </row>
    <row r="354" spans="1:13">
      <c r="A354" s="33" t="e">
        <f>VLOOKUP(B345,O:W,2)</f>
        <v>#N/A</v>
      </c>
      <c r="B354" s="649" t="s">
        <v>70</v>
      </c>
      <c r="C354" s="650"/>
      <c r="D354" s="650"/>
      <c r="E354" s="650"/>
      <c r="F354" s="650"/>
      <c r="G354" s="650"/>
      <c r="H354" s="6"/>
      <c r="I354" s="63">
        <f>SUM(H346:H354)</f>
        <v>0</v>
      </c>
      <c r="J354" s="1" t="e">
        <f>VLOOKUP(B345,O:W,7)</f>
        <v>#N/A</v>
      </c>
      <c r="K354" s="8"/>
      <c r="M354" s="393"/>
    </row>
    <row r="355" spans="1:13" ht="47.25" customHeight="1">
      <c r="A355" s="32">
        <f>IF(B355&gt;0,1,0)</f>
        <v>0</v>
      </c>
      <c r="B355" s="647"/>
      <c r="C355" s="648"/>
      <c r="D355" s="648"/>
      <c r="E355" s="648"/>
      <c r="F355" s="648"/>
      <c r="G355" s="648"/>
      <c r="H355" s="6"/>
      <c r="I355" s="63"/>
      <c r="J355" s="7"/>
      <c r="K355" s="8"/>
      <c r="M355" s="392" t="s">
        <v>671</v>
      </c>
    </row>
    <row r="356" spans="1:13">
      <c r="A356" s="32">
        <f t="shared" ref="A356:A363" si="70">IF(H356&gt;0,1,0)</f>
        <v>0</v>
      </c>
      <c r="B356" s="10"/>
      <c r="C356" s="2"/>
      <c r="D356" s="2"/>
      <c r="E356" s="2"/>
      <c r="F356" s="2"/>
      <c r="G356" s="2"/>
      <c r="H356" s="3">
        <f>IF(AND(C356=0,D356=0,E356=0,F356=0,G356=0),0,ROUND(IF(C356=0,1,C356)*IF(D356=0,1,D356)*IF(E356=0,1,E356)*IF(F356=0,1,F356)*IF(G356=0,1,G356),2))</f>
        <v>0</v>
      </c>
      <c r="I356" s="63"/>
      <c r="J356" s="7"/>
      <c r="K356" s="8"/>
      <c r="M356" s="393" t="s">
        <v>3897</v>
      </c>
    </row>
    <row r="357" spans="1:13">
      <c r="A357" s="32">
        <f t="shared" si="70"/>
        <v>0</v>
      </c>
      <c r="B357" s="10"/>
      <c r="C357" s="2"/>
      <c r="D357" s="2"/>
      <c r="E357" s="2"/>
      <c r="F357" s="2"/>
      <c r="G357" s="2"/>
      <c r="H357" s="3">
        <f t="shared" ref="H357:H363" si="71">IF(AND(C357=0,D357=0,E357=0,F357=0,G357=0),0,ROUND(IF(C357=0,1,C357)*IF(D357=0,1,D357)*IF(E357=0,1,E357)*IF(F357=0,1,F357)*IF(G357=0,1,G357),2))</f>
        <v>0</v>
      </c>
      <c r="I357" s="63"/>
      <c r="J357" s="7"/>
      <c r="K357" s="8"/>
      <c r="M357" s="393" t="s">
        <v>3898</v>
      </c>
    </row>
    <row r="358" spans="1:13">
      <c r="A358" s="32">
        <f t="shared" si="70"/>
        <v>0</v>
      </c>
      <c r="B358" s="10"/>
      <c r="C358" s="2"/>
      <c r="D358" s="2"/>
      <c r="E358" s="2"/>
      <c r="F358" s="2"/>
      <c r="G358" s="2"/>
      <c r="H358" s="3">
        <f t="shared" si="71"/>
        <v>0</v>
      </c>
      <c r="I358" s="63"/>
      <c r="J358" s="7"/>
      <c r="K358" s="8"/>
      <c r="M358" s="393"/>
    </row>
    <row r="359" spans="1:13">
      <c r="A359" s="32">
        <f t="shared" si="70"/>
        <v>0</v>
      </c>
      <c r="B359" s="10"/>
      <c r="C359" s="2"/>
      <c r="D359" s="2"/>
      <c r="E359" s="2"/>
      <c r="F359" s="2"/>
      <c r="G359" s="2"/>
      <c r="H359" s="3">
        <f t="shared" si="71"/>
        <v>0</v>
      </c>
      <c r="I359" s="63"/>
      <c r="J359" s="7"/>
      <c r="K359" s="8"/>
      <c r="M359" s="393"/>
    </row>
    <row r="360" spans="1:13">
      <c r="A360" s="32">
        <f t="shared" si="70"/>
        <v>0</v>
      </c>
      <c r="B360" s="10"/>
      <c r="C360" s="2"/>
      <c r="D360" s="2"/>
      <c r="E360" s="2"/>
      <c r="F360" s="2"/>
      <c r="G360" s="2"/>
      <c r="H360" s="3">
        <f t="shared" si="71"/>
        <v>0</v>
      </c>
      <c r="I360" s="63"/>
      <c r="J360" s="7"/>
      <c r="K360" s="8"/>
      <c r="M360" s="393"/>
    </row>
    <row r="361" spans="1:13">
      <c r="A361" s="32">
        <f t="shared" si="70"/>
        <v>0</v>
      </c>
      <c r="B361" s="10"/>
      <c r="C361" s="2"/>
      <c r="D361" s="2"/>
      <c r="E361" s="2"/>
      <c r="F361" s="2"/>
      <c r="G361" s="2"/>
      <c r="H361" s="3">
        <f t="shared" si="71"/>
        <v>0</v>
      </c>
      <c r="I361" s="63"/>
      <c r="J361" s="7"/>
      <c r="K361" s="8"/>
      <c r="M361" s="393"/>
    </row>
    <row r="362" spans="1:13">
      <c r="A362" s="32">
        <f t="shared" si="70"/>
        <v>0</v>
      </c>
      <c r="B362" s="10"/>
      <c r="C362" s="2"/>
      <c r="D362" s="2"/>
      <c r="E362" s="2"/>
      <c r="F362" s="2"/>
      <c r="G362" s="2"/>
      <c r="H362" s="3">
        <f t="shared" si="71"/>
        <v>0</v>
      </c>
      <c r="I362" s="63"/>
      <c r="J362" s="7"/>
      <c r="K362" s="8"/>
      <c r="M362" s="393"/>
    </row>
    <row r="363" spans="1:13">
      <c r="A363" s="32">
        <f t="shared" si="70"/>
        <v>0</v>
      </c>
      <c r="B363" s="10"/>
      <c r="C363" s="2"/>
      <c r="D363" s="2"/>
      <c r="E363" s="2"/>
      <c r="F363" s="2"/>
      <c r="G363" s="2"/>
      <c r="H363" s="3">
        <f t="shared" si="71"/>
        <v>0</v>
      </c>
      <c r="I363" s="63"/>
      <c r="J363" s="7"/>
      <c r="K363" s="8"/>
      <c r="M363" s="393"/>
    </row>
    <row r="364" spans="1:13">
      <c r="A364" s="33" t="e">
        <f>VLOOKUP(B355,O:W,2)</f>
        <v>#N/A</v>
      </c>
      <c r="B364" s="649" t="s">
        <v>70</v>
      </c>
      <c r="C364" s="650"/>
      <c r="D364" s="650"/>
      <c r="E364" s="650"/>
      <c r="F364" s="650"/>
      <c r="G364" s="650"/>
      <c r="H364" s="6"/>
      <c r="I364" s="63">
        <f>SUM(H356:H364)</f>
        <v>0</v>
      </c>
      <c r="J364" s="1" t="e">
        <f>VLOOKUP(B355,O:W,7)</f>
        <v>#N/A</v>
      </c>
      <c r="K364" s="8"/>
      <c r="M364" s="393"/>
    </row>
    <row r="365" spans="1:13" ht="47.25" customHeight="1">
      <c r="A365" s="32">
        <f>IF(B365&gt;0,1,0)</f>
        <v>0</v>
      </c>
      <c r="B365" s="647"/>
      <c r="C365" s="648"/>
      <c r="D365" s="648"/>
      <c r="E365" s="648"/>
      <c r="F365" s="648"/>
      <c r="G365" s="648"/>
      <c r="H365" s="6"/>
      <c r="I365" s="63"/>
      <c r="J365" s="7"/>
      <c r="K365" s="8"/>
      <c r="M365" s="392" t="s">
        <v>671</v>
      </c>
    </row>
    <row r="366" spans="1:13">
      <c r="A366" s="32">
        <f t="shared" ref="A366:A373" si="72">IF(H366&gt;0,1,0)</f>
        <v>0</v>
      </c>
      <c r="B366" s="10"/>
      <c r="C366" s="2"/>
      <c r="D366" s="2"/>
      <c r="E366" s="2"/>
      <c r="F366" s="2"/>
      <c r="G366" s="2"/>
      <c r="H366" s="3">
        <f>IF(AND(C366=0,D366=0,E366=0,F366=0,G366=0),0,ROUND(IF(C366=0,1,C366)*IF(D366=0,1,D366)*IF(E366=0,1,E366)*IF(F366=0,1,F366)*IF(G366=0,1,G366),2))</f>
        <v>0</v>
      </c>
      <c r="I366" s="63"/>
      <c r="J366" s="7"/>
      <c r="K366" s="8"/>
      <c r="M366" s="393" t="s">
        <v>3897</v>
      </c>
    </row>
    <row r="367" spans="1:13">
      <c r="A367" s="32">
        <f t="shared" si="72"/>
        <v>0</v>
      </c>
      <c r="B367" s="10"/>
      <c r="C367" s="2"/>
      <c r="D367" s="2"/>
      <c r="E367" s="2"/>
      <c r="F367" s="2"/>
      <c r="G367" s="2"/>
      <c r="H367" s="3">
        <f t="shared" ref="H367:H373" si="73">IF(AND(C367=0,D367=0,E367=0,F367=0,G367=0),0,ROUND(IF(C367=0,1,C367)*IF(D367=0,1,D367)*IF(E367=0,1,E367)*IF(F367=0,1,F367)*IF(G367=0,1,G367),2))</f>
        <v>0</v>
      </c>
      <c r="I367" s="63"/>
      <c r="J367" s="7"/>
      <c r="K367" s="8"/>
      <c r="M367" s="393" t="s">
        <v>3898</v>
      </c>
    </row>
    <row r="368" spans="1:13">
      <c r="A368" s="32">
        <f t="shared" si="72"/>
        <v>0</v>
      </c>
      <c r="B368" s="10"/>
      <c r="C368" s="2"/>
      <c r="D368" s="2"/>
      <c r="E368" s="2"/>
      <c r="F368" s="2"/>
      <c r="G368" s="2"/>
      <c r="H368" s="3">
        <f t="shared" si="73"/>
        <v>0</v>
      </c>
      <c r="I368" s="63"/>
      <c r="J368" s="7"/>
      <c r="K368" s="8"/>
      <c r="M368" s="393"/>
    </row>
    <row r="369" spans="1:13">
      <c r="A369" s="32">
        <f t="shared" si="72"/>
        <v>0</v>
      </c>
      <c r="B369" s="10"/>
      <c r="C369" s="2"/>
      <c r="D369" s="2"/>
      <c r="E369" s="2"/>
      <c r="F369" s="2"/>
      <c r="G369" s="2"/>
      <c r="H369" s="3">
        <f t="shared" si="73"/>
        <v>0</v>
      </c>
      <c r="I369" s="63"/>
      <c r="J369" s="7"/>
      <c r="K369" s="8"/>
      <c r="M369" s="393"/>
    </row>
    <row r="370" spans="1:13">
      <c r="A370" s="32">
        <f t="shared" si="72"/>
        <v>0</v>
      </c>
      <c r="B370" s="10"/>
      <c r="C370" s="2"/>
      <c r="D370" s="2"/>
      <c r="E370" s="2"/>
      <c r="F370" s="2"/>
      <c r="G370" s="2"/>
      <c r="H370" s="3">
        <f t="shared" si="73"/>
        <v>0</v>
      </c>
      <c r="I370" s="63"/>
      <c r="J370" s="7"/>
      <c r="K370" s="8"/>
      <c r="M370" s="393"/>
    </row>
    <row r="371" spans="1:13">
      <c r="A371" s="32">
        <f t="shared" si="72"/>
        <v>0</v>
      </c>
      <c r="B371" s="10"/>
      <c r="C371" s="2"/>
      <c r="D371" s="2"/>
      <c r="E371" s="2"/>
      <c r="F371" s="2"/>
      <c r="G371" s="2"/>
      <c r="H371" s="3">
        <f t="shared" si="73"/>
        <v>0</v>
      </c>
      <c r="I371" s="63"/>
      <c r="J371" s="7"/>
      <c r="K371" s="8"/>
      <c r="M371" s="393"/>
    </row>
    <row r="372" spans="1:13">
      <c r="A372" s="32">
        <f t="shared" si="72"/>
        <v>0</v>
      </c>
      <c r="B372" s="10"/>
      <c r="C372" s="2"/>
      <c r="D372" s="2"/>
      <c r="E372" s="2"/>
      <c r="F372" s="2"/>
      <c r="G372" s="2"/>
      <c r="H372" s="3">
        <f t="shared" si="73"/>
        <v>0</v>
      </c>
      <c r="I372" s="63"/>
      <c r="J372" s="7"/>
      <c r="K372" s="8"/>
      <c r="M372" s="393"/>
    </row>
    <row r="373" spans="1:13">
      <c r="A373" s="32">
        <f t="shared" si="72"/>
        <v>0</v>
      </c>
      <c r="B373" s="10"/>
      <c r="C373" s="2"/>
      <c r="D373" s="2"/>
      <c r="E373" s="2"/>
      <c r="F373" s="2"/>
      <c r="G373" s="2"/>
      <c r="H373" s="3">
        <f t="shared" si="73"/>
        <v>0</v>
      </c>
      <c r="I373" s="63"/>
      <c r="J373" s="7"/>
      <c r="K373" s="8"/>
      <c r="M373" s="393"/>
    </row>
    <row r="374" spans="1:13">
      <c r="A374" s="33" t="e">
        <f>VLOOKUP(B365,O:W,2)</f>
        <v>#N/A</v>
      </c>
      <c r="B374" s="649" t="s">
        <v>70</v>
      </c>
      <c r="C374" s="650"/>
      <c r="D374" s="650"/>
      <c r="E374" s="650"/>
      <c r="F374" s="650"/>
      <c r="G374" s="650"/>
      <c r="H374" s="6"/>
      <c r="I374" s="63">
        <f>SUM(H366:H374)</f>
        <v>0</v>
      </c>
      <c r="J374" s="1" t="e">
        <f>VLOOKUP(B365,O:W,7)</f>
        <v>#N/A</v>
      </c>
      <c r="K374" s="8"/>
      <c r="M374" s="393"/>
    </row>
    <row r="375" spans="1:13" ht="47.25" customHeight="1">
      <c r="A375" s="32">
        <f>IF(B375&gt;0,1,0)</f>
        <v>0</v>
      </c>
      <c r="B375" s="647"/>
      <c r="C375" s="648"/>
      <c r="D375" s="648"/>
      <c r="E375" s="648"/>
      <c r="F375" s="648"/>
      <c r="G375" s="648"/>
      <c r="H375" s="6"/>
      <c r="I375" s="63"/>
      <c r="J375" s="7"/>
      <c r="K375" s="8"/>
      <c r="M375" s="392" t="s">
        <v>671</v>
      </c>
    </row>
    <row r="376" spans="1:13">
      <c r="A376" s="32">
        <f t="shared" ref="A376:A383" si="74">IF(H376&gt;0,1,0)</f>
        <v>0</v>
      </c>
      <c r="B376" s="10"/>
      <c r="C376" s="2"/>
      <c r="D376" s="2"/>
      <c r="E376" s="2"/>
      <c r="F376" s="2"/>
      <c r="G376" s="2"/>
      <c r="H376" s="3">
        <f>IF(AND(C376=0,D376=0,E376=0,F376=0,G376=0),0,ROUND(IF(C376=0,1,C376)*IF(D376=0,1,D376)*IF(E376=0,1,E376)*IF(F376=0,1,F376)*IF(G376=0,1,G376),2))</f>
        <v>0</v>
      </c>
      <c r="I376" s="63"/>
      <c r="J376" s="7"/>
      <c r="K376" s="8"/>
      <c r="M376" s="393" t="s">
        <v>3897</v>
      </c>
    </row>
    <row r="377" spans="1:13">
      <c r="A377" s="32">
        <f t="shared" si="74"/>
        <v>0</v>
      </c>
      <c r="B377" s="10"/>
      <c r="C377" s="2"/>
      <c r="D377" s="2"/>
      <c r="E377" s="2"/>
      <c r="F377" s="2"/>
      <c r="G377" s="2"/>
      <c r="H377" s="3">
        <f t="shared" ref="H377:H383" si="75">IF(AND(C377=0,D377=0,E377=0,F377=0,G377=0),0,ROUND(IF(C377=0,1,C377)*IF(D377=0,1,D377)*IF(E377=0,1,E377)*IF(F377=0,1,F377)*IF(G377=0,1,G377),2))</f>
        <v>0</v>
      </c>
      <c r="I377" s="63"/>
      <c r="J377" s="7"/>
      <c r="K377" s="8"/>
      <c r="M377" s="393" t="s">
        <v>3898</v>
      </c>
    </row>
    <row r="378" spans="1:13">
      <c r="A378" s="32">
        <f t="shared" si="74"/>
        <v>0</v>
      </c>
      <c r="B378" s="10"/>
      <c r="C378" s="2"/>
      <c r="D378" s="2"/>
      <c r="E378" s="2"/>
      <c r="F378" s="2"/>
      <c r="G378" s="2"/>
      <c r="H378" s="3">
        <f t="shared" si="75"/>
        <v>0</v>
      </c>
      <c r="I378" s="63"/>
      <c r="J378" s="7"/>
      <c r="K378" s="8"/>
      <c r="M378" s="393"/>
    </row>
    <row r="379" spans="1:13">
      <c r="A379" s="32">
        <f t="shared" si="74"/>
        <v>0</v>
      </c>
      <c r="B379" s="10"/>
      <c r="C379" s="2"/>
      <c r="D379" s="2"/>
      <c r="E379" s="2"/>
      <c r="F379" s="2"/>
      <c r="G379" s="2"/>
      <c r="H379" s="3">
        <f t="shared" si="75"/>
        <v>0</v>
      </c>
      <c r="I379" s="63"/>
      <c r="J379" s="7"/>
      <c r="K379" s="8"/>
      <c r="M379" s="393"/>
    </row>
    <row r="380" spans="1:13">
      <c r="A380" s="32">
        <f t="shared" si="74"/>
        <v>0</v>
      </c>
      <c r="B380" s="10"/>
      <c r="C380" s="2"/>
      <c r="D380" s="2"/>
      <c r="E380" s="2"/>
      <c r="F380" s="2"/>
      <c r="G380" s="2"/>
      <c r="H380" s="3">
        <f t="shared" si="75"/>
        <v>0</v>
      </c>
      <c r="I380" s="63"/>
      <c r="J380" s="7"/>
      <c r="K380" s="8"/>
      <c r="M380" s="393"/>
    </row>
    <row r="381" spans="1:13">
      <c r="A381" s="32">
        <f t="shared" si="74"/>
        <v>0</v>
      </c>
      <c r="B381" s="10"/>
      <c r="C381" s="2"/>
      <c r="D381" s="2"/>
      <c r="E381" s="2"/>
      <c r="F381" s="2"/>
      <c r="G381" s="2"/>
      <c r="H381" s="3">
        <f t="shared" si="75"/>
        <v>0</v>
      </c>
      <c r="I381" s="63"/>
      <c r="J381" s="7"/>
      <c r="K381" s="8"/>
      <c r="M381" s="393"/>
    </row>
    <row r="382" spans="1:13">
      <c r="A382" s="32">
        <f t="shared" si="74"/>
        <v>0</v>
      </c>
      <c r="B382" s="10"/>
      <c r="C382" s="2"/>
      <c r="D382" s="2"/>
      <c r="E382" s="2"/>
      <c r="F382" s="2"/>
      <c r="G382" s="2"/>
      <c r="H382" s="3">
        <f t="shared" si="75"/>
        <v>0</v>
      </c>
      <c r="I382" s="63"/>
      <c r="J382" s="7"/>
      <c r="K382" s="8"/>
      <c r="M382" s="393"/>
    </row>
    <row r="383" spans="1:13">
      <c r="A383" s="32">
        <f t="shared" si="74"/>
        <v>0</v>
      </c>
      <c r="B383" s="10"/>
      <c r="C383" s="2"/>
      <c r="D383" s="2"/>
      <c r="E383" s="2"/>
      <c r="F383" s="2"/>
      <c r="G383" s="2"/>
      <c r="H383" s="3">
        <f t="shared" si="75"/>
        <v>0</v>
      </c>
      <c r="I383" s="63"/>
      <c r="J383" s="7"/>
      <c r="K383" s="8"/>
      <c r="M383" s="393"/>
    </row>
    <row r="384" spans="1:13">
      <c r="A384" s="33" t="e">
        <f>VLOOKUP(B375,O:W,2)</f>
        <v>#N/A</v>
      </c>
      <c r="B384" s="649" t="s">
        <v>70</v>
      </c>
      <c r="C384" s="650"/>
      <c r="D384" s="650"/>
      <c r="E384" s="650"/>
      <c r="F384" s="650"/>
      <c r="G384" s="650"/>
      <c r="H384" s="6"/>
      <c r="I384" s="63">
        <f>SUM(H376:H384)</f>
        <v>0</v>
      </c>
      <c r="J384" s="1" t="e">
        <f>VLOOKUP(B375,O:W,7)</f>
        <v>#N/A</v>
      </c>
      <c r="K384" s="8"/>
      <c r="M384" s="393"/>
    </row>
    <row r="385" spans="1:13" ht="45.75" customHeight="1">
      <c r="A385" s="32">
        <f>IF(B385&gt;0,1,0)</f>
        <v>0</v>
      </c>
      <c r="B385" s="647"/>
      <c r="C385" s="648"/>
      <c r="D385" s="648"/>
      <c r="E385" s="648"/>
      <c r="F385" s="648"/>
      <c r="G385" s="648"/>
      <c r="H385" s="6"/>
      <c r="I385" s="63"/>
      <c r="J385" s="7"/>
      <c r="K385" s="8"/>
      <c r="M385" s="392" t="s">
        <v>671</v>
      </c>
    </row>
    <row r="386" spans="1:13">
      <c r="A386" s="32">
        <f t="shared" ref="A386:A393" si="76">IF(H386&gt;0,1,0)</f>
        <v>0</v>
      </c>
      <c r="B386" s="10"/>
      <c r="C386" s="2"/>
      <c r="D386" s="2"/>
      <c r="E386" s="2"/>
      <c r="F386" s="2"/>
      <c r="G386" s="2"/>
      <c r="H386" s="3">
        <f>IF(AND(C386=0,D386=0,E386=0,F386=0,G386=0),0,ROUND(IF(C386=0,1,C386)*IF(D386=0,1,D386)*IF(E386=0,1,E386)*IF(F386=0,1,F386)*IF(G386=0,1,G386),2))</f>
        <v>0</v>
      </c>
      <c r="I386" s="63"/>
      <c r="J386" s="7"/>
      <c r="K386" s="8"/>
      <c r="M386" s="393" t="s">
        <v>3897</v>
      </c>
    </row>
    <row r="387" spans="1:13">
      <c r="A387" s="32">
        <f t="shared" si="76"/>
        <v>0</v>
      </c>
      <c r="B387" s="10"/>
      <c r="C387" s="2"/>
      <c r="D387" s="2"/>
      <c r="E387" s="2"/>
      <c r="F387" s="2"/>
      <c r="G387" s="2"/>
      <c r="H387" s="3">
        <f t="shared" ref="H387:H393" si="77">IF(AND(C387=0,D387=0,E387=0,F387=0,G387=0),0,ROUND(IF(C387=0,1,C387)*IF(D387=0,1,D387)*IF(E387=0,1,E387)*IF(F387=0,1,F387)*IF(G387=0,1,G387),2))</f>
        <v>0</v>
      </c>
      <c r="I387" s="63"/>
      <c r="J387" s="7"/>
      <c r="K387" s="8"/>
      <c r="M387" s="393" t="s">
        <v>3898</v>
      </c>
    </row>
    <row r="388" spans="1:13">
      <c r="A388" s="32">
        <f t="shared" si="76"/>
        <v>0</v>
      </c>
      <c r="B388" s="10"/>
      <c r="C388" s="2"/>
      <c r="D388" s="2"/>
      <c r="E388" s="2"/>
      <c r="F388" s="2"/>
      <c r="G388" s="2"/>
      <c r="H388" s="3">
        <f t="shared" si="77"/>
        <v>0</v>
      </c>
      <c r="I388" s="63"/>
      <c r="J388" s="7"/>
      <c r="K388" s="8"/>
      <c r="M388" s="393"/>
    </row>
    <row r="389" spans="1:13">
      <c r="A389" s="32">
        <f t="shared" si="76"/>
        <v>0</v>
      </c>
      <c r="B389" s="10"/>
      <c r="C389" s="2"/>
      <c r="D389" s="2"/>
      <c r="E389" s="2"/>
      <c r="F389" s="2"/>
      <c r="G389" s="2"/>
      <c r="H389" s="3">
        <f t="shared" si="77"/>
        <v>0</v>
      </c>
      <c r="I389" s="63"/>
      <c r="J389" s="7"/>
      <c r="K389" s="8"/>
      <c r="M389" s="393"/>
    </row>
    <row r="390" spans="1:13">
      <c r="A390" s="32">
        <f t="shared" si="76"/>
        <v>0</v>
      </c>
      <c r="B390" s="10"/>
      <c r="C390" s="2"/>
      <c r="D390" s="2"/>
      <c r="E390" s="2"/>
      <c r="F390" s="2"/>
      <c r="G390" s="2"/>
      <c r="H390" s="3">
        <f t="shared" si="77"/>
        <v>0</v>
      </c>
      <c r="I390" s="63"/>
      <c r="J390" s="7"/>
      <c r="K390" s="8"/>
      <c r="M390" s="393"/>
    </row>
    <row r="391" spans="1:13">
      <c r="A391" s="32">
        <f t="shared" si="76"/>
        <v>0</v>
      </c>
      <c r="B391" s="10"/>
      <c r="C391" s="2"/>
      <c r="D391" s="2"/>
      <c r="E391" s="2"/>
      <c r="F391" s="2"/>
      <c r="G391" s="2"/>
      <c r="H391" s="3">
        <f t="shared" si="77"/>
        <v>0</v>
      </c>
      <c r="I391" s="63"/>
      <c r="J391" s="7"/>
      <c r="K391" s="8"/>
      <c r="M391" s="393"/>
    </row>
    <row r="392" spans="1:13">
      <c r="A392" s="32">
        <f t="shared" si="76"/>
        <v>0</v>
      </c>
      <c r="B392" s="10"/>
      <c r="C392" s="2"/>
      <c r="D392" s="2"/>
      <c r="E392" s="2"/>
      <c r="F392" s="2"/>
      <c r="G392" s="2"/>
      <c r="H392" s="3">
        <f t="shared" si="77"/>
        <v>0</v>
      </c>
      <c r="I392" s="63"/>
      <c r="J392" s="7"/>
      <c r="K392" s="8"/>
      <c r="M392" s="393"/>
    </row>
    <row r="393" spans="1:13">
      <c r="A393" s="32">
        <f t="shared" si="76"/>
        <v>0</v>
      </c>
      <c r="B393" s="10"/>
      <c r="C393" s="2"/>
      <c r="D393" s="2"/>
      <c r="E393" s="2"/>
      <c r="F393" s="2"/>
      <c r="G393" s="2"/>
      <c r="H393" s="3">
        <f t="shared" si="77"/>
        <v>0</v>
      </c>
      <c r="I393" s="63"/>
      <c r="J393" s="7"/>
      <c r="K393" s="8"/>
      <c r="M393" s="393"/>
    </row>
    <row r="394" spans="1:13">
      <c r="A394" s="33" t="e">
        <f>VLOOKUP(B385,O:W,2)</f>
        <v>#N/A</v>
      </c>
      <c r="B394" s="649" t="s">
        <v>70</v>
      </c>
      <c r="C394" s="650"/>
      <c r="D394" s="650"/>
      <c r="E394" s="650"/>
      <c r="F394" s="650"/>
      <c r="G394" s="650"/>
      <c r="H394" s="6"/>
      <c r="I394" s="63">
        <f>SUM(H386:H394)</f>
        <v>0</v>
      </c>
      <c r="J394" s="1" t="e">
        <f>VLOOKUP(B385,O:W,7)</f>
        <v>#N/A</v>
      </c>
      <c r="K394" s="8"/>
      <c r="M394" s="393"/>
    </row>
    <row r="395" spans="1:13" ht="45" customHeight="1">
      <c r="A395" s="32">
        <f>IF(B395&gt;0,1,0)</f>
        <v>0</v>
      </c>
      <c r="B395" s="647"/>
      <c r="C395" s="648"/>
      <c r="D395" s="648"/>
      <c r="E395" s="648"/>
      <c r="F395" s="648"/>
      <c r="G395" s="648"/>
      <c r="H395" s="6"/>
      <c r="I395" s="63"/>
      <c r="J395" s="7"/>
      <c r="K395" s="8"/>
      <c r="M395" s="392" t="s">
        <v>671</v>
      </c>
    </row>
    <row r="396" spans="1:13">
      <c r="A396" s="32">
        <f t="shared" ref="A396:A403" si="78">IF(H396&gt;0,1,0)</f>
        <v>0</v>
      </c>
      <c r="B396" s="10"/>
      <c r="C396" s="2"/>
      <c r="D396" s="2"/>
      <c r="E396" s="2"/>
      <c r="F396" s="2"/>
      <c r="G396" s="2"/>
      <c r="H396" s="3">
        <f>IF(AND(C396=0,D396=0,E396=0,F396=0,G396=0),0,ROUND(IF(C396=0,1,C396)*IF(D396=0,1,D396)*IF(E396=0,1,E396)*IF(F396=0,1,F396)*IF(G396=0,1,G396),2))</f>
        <v>0</v>
      </c>
      <c r="I396" s="63"/>
      <c r="J396" s="7"/>
      <c r="K396" s="8"/>
      <c r="M396" s="393" t="s">
        <v>3897</v>
      </c>
    </row>
    <row r="397" spans="1:13">
      <c r="A397" s="32">
        <f t="shared" si="78"/>
        <v>0</v>
      </c>
      <c r="B397" s="10"/>
      <c r="C397" s="2"/>
      <c r="D397" s="2"/>
      <c r="E397" s="2"/>
      <c r="F397" s="2"/>
      <c r="G397" s="2"/>
      <c r="H397" s="3">
        <f t="shared" ref="H397:H403" si="79">IF(AND(C397=0,D397=0,E397=0,F397=0,G397=0),0,ROUND(IF(C397=0,1,C397)*IF(D397=0,1,D397)*IF(E397=0,1,E397)*IF(F397=0,1,F397)*IF(G397=0,1,G397),2))</f>
        <v>0</v>
      </c>
      <c r="I397" s="63"/>
      <c r="J397" s="7"/>
      <c r="K397" s="8"/>
      <c r="M397" s="393" t="s">
        <v>3898</v>
      </c>
    </row>
    <row r="398" spans="1:13">
      <c r="A398" s="32">
        <f t="shared" si="78"/>
        <v>0</v>
      </c>
      <c r="B398" s="10"/>
      <c r="C398" s="2"/>
      <c r="D398" s="2"/>
      <c r="E398" s="2"/>
      <c r="F398" s="2"/>
      <c r="G398" s="2"/>
      <c r="H398" s="3">
        <f t="shared" si="79"/>
        <v>0</v>
      </c>
      <c r="I398" s="63"/>
      <c r="J398" s="7"/>
      <c r="K398" s="8"/>
      <c r="M398" s="393"/>
    </row>
    <row r="399" spans="1:13">
      <c r="A399" s="32">
        <f t="shared" si="78"/>
        <v>0</v>
      </c>
      <c r="B399" s="10"/>
      <c r="C399" s="2"/>
      <c r="D399" s="2"/>
      <c r="E399" s="2"/>
      <c r="F399" s="2"/>
      <c r="G399" s="2"/>
      <c r="H399" s="3">
        <f t="shared" si="79"/>
        <v>0</v>
      </c>
      <c r="I399" s="63"/>
      <c r="J399" s="7"/>
      <c r="K399" s="8"/>
      <c r="M399" s="393"/>
    </row>
    <row r="400" spans="1:13">
      <c r="A400" s="32">
        <f t="shared" si="78"/>
        <v>0</v>
      </c>
      <c r="B400" s="10"/>
      <c r="C400" s="2"/>
      <c r="D400" s="2"/>
      <c r="E400" s="2"/>
      <c r="F400" s="2"/>
      <c r="G400" s="2"/>
      <c r="H400" s="3">
        <f t="shared" si="79"/>
        <v>0</v>
      </c>
      <c r="I400" s="63"/>
      <c r="J400" s="7"/>
      <c r="K400" s="8"/>
      <c r="M400" s="393"/>
    </row>
    <row r="401" spans="1:13">
      <c r="A401" s="32">
        <f t="shared" si="78"/>
        <v>0</v>
      </c>
      <c r="B401" s="10"/>
      <c r="C401" s="2"/>
      <c r="D401" s="2"/>
      <c r="E401" s="2"/>
      <c r="F401" s="2"/>
      <c r="G401" s="2"/>
      <c r="H401" s="3">
        <f t="shared" si="79"/>
        <v>0</v>
      </c>
      <c r="I401" s="63"/>
      <c r="J401" s="7"/>
      <c r="K401" s="8"/>
      <c r="M401" s="393"/>
    </row>
    <row r="402" spans="1:13">
      <c r="A402" s="32">
        <f t="shared" si="78"/>
        <v>0</v>
      </c>
      <c r="B402" s="10"/>
      <c r="C402" s="2"/>
      <c r="D402" s="2"/>
      <c r="E402" s="2"/>
      <c r="F402" s="2"/>
      <c r="G402" s="2"/>
      <c r="H402" s="3">
        <f t="shared" si="79"/>
        <v>0</v>
      </c>
      <c r="I402" s="63"/>
      <c r="J402" s="7"/>
      <c r="K402" s="8"/>
      <c r="M402" s="393"/>
    </row>
    <row r="403" spans="1:13">
      <c r="A403" s="32">
        <f t="shared" si="78"/>
        <v>0</v>
      </c>
      <c r="B403" s="10"/>
      <c r="C403" s="2"/>
      <c r="D403" s="2"/>
      <c r="E403" s="2"/>
      <c r="F403" s="2"/>
      <c r="G403" s="2"/>
      <c r="H403" s="3">
        <f t="shared" si="79"/>
        <v>0</v>
      </c>
      <c r="I403" s="63"/>
      <c r="J403" s="7"/>
      <c r="K403" s="8"/>
      <c r="M403" s="393"/>
    </row>
    <row r="404" spans="1:13">
      <c r="A404" s="33" t="e">
        <f>VLOOKUP(B395,O:W,2)</f>
        <v>#N/A</v>
      </c>
      <c r="B404" s="649" t="s">
        <v>70</v>
      </c>
      <c r="C404" s="650"/>
      <c r="D404" s="650"/>
      <c r="E404" s="650"/>
      <c r="F404" s="650"/>
      <c r="G404" s="650"/>
      <c r="H404" s="6"/>
      <c r="I404" s="63">
        <f>SUM(H396:H404)</f>
        <v>0</v>
      </c>
      <c r="J404" s="1" t="e">
        <f>VLOOKUP(B395,O:W,7)</f>
        <v>#N/A</v>
      </c>
      <c r="K404" s="8"/>
      <c r="M404" s="393"/>
    </row>
    <row r="405" spans="1:13" ht="44.25" customHeight="1">
      <c r="A405" s="32">
        <f>IF(B405&gt;0,1,0)</f>
        <v>0</v>
      </c>
      <c r="B405" s="647"/>
      <c r="C405" s="648"/>
      <c r="D405" s="648"/>
      <c r="E405" s="648"/>
      <c r="F405" s="648"/>
      <c r="G405" s="648"/>
      <c r="H405" s="6"/>
      <c r="I405" s="63"/>
      <c r="J405" s="7"/>
      <c r="K405" s="8"/>
      <c r="M405" s="392" t="s">
        <v>671</v>
      </c>
    </row>
    <row r="406" spans="1:13">
      <c r="A406" s="32">
        <f t="shared" ref="A406:A413" si="80">IF(H406&gt;0,1,0)</f>
        <v>0</v>
      </c>
      <c r="B406" s="10"/>
      <c r="C406" s="2"/>
      <c r="D406" s="2"/>
      <c r="E406" s="2"/>
      <c r="F406" s="2"/>
      <c r="G406" s="2"/>
      <c r="H406" s="3">
        <f>IF(AND(C406=0,D406=0,E406=0,F406=0,G406=0),0,ROUND(IF(C406=0,1,C406)*IF(D406=0,1,D406)*IF(E406=0,1,E406)*IF(F406=0,1,F406)*IF(G406=0,1,G406),2))</f>
        <v>0</v>
      </c>
      <c r="I406" s="63"/>
      <c r="J406" s="7"/>
      <c r="K406" s="8"/>
      <c r="M406" s="393" t="s">
        <v>3897</v>
      </c>
    </row>
    <row r="407" spans="1:13">
      <c r="A407" s="32">
        <f t="shared" si="80"/>
        <v>0</v>
      </c>
      <c r="B407" s="10"/>
      <c r="C407" s="2"/>
      <c r="D407" s="2"/>
      <c r="E407" s="2"/>
      <c r="F407" s="2"/>
      <c r="G407" s="2"/>
      <c r="H407" s="3">
        <f t="shared" ref="H407:H413" si="81">IF(AND(C407=0,D407=0,E407=0,F407=0,G407=0),0,ROUND(IF(C407=0,1,C407)*IF(D407=0,1,D407)*IF(E407=0,1,E407)*IF(F407=0,1,F407)*IF(G407=0,1,G407),2))</f>
        <v>0</v>
      </c>
      <c r="I407" s="63"/>
      <c r="J407" s="7"/>
      <c r="K407" s="8"/>
      <c r="M407" s="393" t="s">
        <v>3898</v>
      </c>
    </row>
    <row r="408" spans="1:13">
      <c r="A408" s="32">
        <f t="shared" si="80"/>
        <v>0</v>
      </c>
      <c r="B408" s="10"/>
      <c r="C408" s="2"/>
      <c r="D408" s="2"/>
      <c r="E408" s="2"/>
      <c r="F408" s="2"/>
      <c r="G408" s="2"/>
      <c r="H408" s="3">
        <f t="shared" si="81"/>
        <v>0</v>
      </c>
      <c r="I408" s="63"/>
      <c r="J408" s="7"/>
      <c r="K408" s="8"/>
      <c r="M408" s="393"/>
    </row>
    <row r="409" spans="1:13">
      <c r="A409" s="32">
        <f t="shared" si="80"/>
        <v>0</v>
      </c>
      <c r="B409" s="10"/>
      <c r="C409" s="2"/>
      <c r="D409" s="2"/>
      <c r="E409" s="2"/>
      <c r="F409" s="2"/>
      <c r="G409" s="2"/>
      <c r="H409" s="3">
        <f t="shared" si="81"/>
        <v>0</v>
      </c>
      <c r="I409" s="63"/>
      <c r="J409" s="7"/>
      <c r="K409" s="8"/>
      <c r="M409" s="393"/>
    </row>
    <row r="410" spans="1:13">
      <c r="A410" s="32">
        <f t="shared" si="80"/>
        <v>0</v>
      </c>
      <c r="B410" s="10"/>
      <c r="C410" s="2"/>
      <c r="D410" s="2"/>
      <c r="E410" s="2"/>
      <c r="F410" s="2"/>
      <c r="G410" s="2"/>
      <c r="H410" s="3">
        <f t="shared" si="81"/>
        <v>0</v>
      </c>
      <c r="I410" s="63"/>
      <c r="J410" s="7"/>
      <c r="K410" s="8"/>
      <c r="M410" s="393"/>
    </row>
    <row r="411" spans="1:13">
      <c r="A411" s="32">
        <f t="shared" si="80"/>
        <v>0</v>
      </c>
      <c r="B411" s="10"/>
      <c r="C411" s="2"/>
      <c r="D411" s="2"/>
      <c r="E411" s="2"/>
      <c r="F411" s="2"/>
      <c r="G411" s="2"/>
      <c r="H411" s="3">
        <f t="shared" si="81"/>
        <v>0</v>
      </c>
      <c r="I411" s="63"/>
      <c r="J411" s="7"/>
      <c r="K411" s="8"/>
      <c r="M411" s="393"/>
    </row>
    <row r="412" spans="1:13">
      <c r="A412" s="32">
        <f t="shared" si="80"/>
        <v>0</v>
      </c>
      <c r="B412" s="10"/>
      <c r="C412" s="2"/>
      <c r="D412" s="2"/>
      <c r="E412" s="2"/>
      <c r="F412" s="2"/>
      <c r="G412" s="2"/>
      <c r="H412" s="3">
        <f t="shared" si="81"/>
        <v>0</v>
      </c>
      <c r="I412" s="63"/>
      <c r="J412" s="7"/>
      <c r="K412" s="8"/>
      <c r="M412" s="393"/>
    </row>
    <row r="413" spans="1:13">
      <c r="A413" s="32">
        <f t="shared" si="80"/>
        <v>0</v>
      </c>
      <c r="B413" s="10"/>
      <c r="C413" s="2"/>
      <c r="D413" s="2"/>
      <c r="E413" s="2"/>
      <c r="F413" s="2"/>
      <c r="G413" s="2"/>
      <c r="H413" s="3">
        <f t="shared" si="81"/>
        <v>0</v>
      </c>
      <c r="I413" s="63"/>
      <c r="J413" s="7"/>
      <c r="K413" s="8"/>
      <c r="M413" s="393"/>
    </row>
    <row r="414" spans="1:13">
      <c r="A414" s="33" t="e">
        <f>VLOOKUP(B405,O:W,2)</f>
        <v>#N/A</v>
      </c>
      <c r="B414" s="649" t="s">
        <v>70</v>
      </c>
      <c r="C414" s="650"/>
      <c r="D414" s="650"/>
      <c r="E414" s="650"/>
      <c r="F414" s="650"/>
      <c r="G414" s="650"/>
      <c r="H414" s="6"/>
      <c r="I414" s="63">
        <f>SUM(H406:H414)</f>
        <v>0</v>
      </c>
      <c r="J414" s="1" t="e">
        <f>VLOOKUP(B405,O:W,7)</f>
        <v>#N/A</v>
      </c>
      <c r="K414" s="8"/>
      <c r="M414" s="393"/>
    </row>
    <row r="415" spans="1:13" ht="45" customHeight="1">
      <c r="A415" s="32">
        <f>IF(B415&gt;0,1,0)</f>
        <v>0</v>
      </c>
      <c r="B415" s="647"/>
      <c r="C415" s="648"/>
      <c r="D415" s="648"/>
      <c r="E415" s="648"/>
      <c r="F415" s="648"/>
      <c r="G415" s="648"/>
      <c r="H415" s="6"/>
      <c r="I415" s="63"/>
      <c r="J415" s="7"/>
      <c r="K415" s="8"/>
      <c r="M415" s="392" t="s">
        <v>671</v>
      </c>
    </row>
    <row r="416" spans="1:13">
      <c r="A416" s="32">
        <f t="shared" ref="A416:A423" si="82">IF(H416&gt;0,1,0)</f>
        <v>0</v>
      </c>
      <c r="B416" s="10"/>
      <c r="C416" s="2"/>
      <c r="D416" s="2"/>
      <c r="E416" s="2"/>
      <c r="F416" s="2"/>
      <c r="G416" s="2"/>
      <c r="H416" s="3">
        <f>IF(AND(C416=0,D416=0,E416=0,F416=0,G416=0),0,ROUND(IF(C416=0,1,C416)*IF(D416=0,1,D416)*IF(E416=0,1,E416)*IF(F416=0,1,F416)*IF(G416=0,1,G416),2))</f>
        <v>0</v>
      </c>
      <c r="I416" s="63"/>
      <c r="J416" s="7"/>
      <c r="K416" s="8"/>
      <c r="M416" s="393" t="s">
        <v>3897</v>
      </c>
    </row>
    <row r="417" spans="1:13">
      <c r="A417" s="32">
        <f t="shared" si="82"/>
        <v>0</v>
      </c>
      <c r="B417" s="10"/>
      <c r="C417" s="2"/>
      <c r="D417" s="2"/>
      <c r="E417" s="2"/>
      <c r="F417" s="2"/>
      <c r="G417" s="2"/>
      <c r="H417" s="3">
        <f t="shared" ref="H417:H423" si="83">IF(AND(C417=0,D417=0,E417=0,F417=0,G417=0),0,ROUND(IF(C417=0,1,C417)*IF(D417=0,1,D417)*IF(E417=0,1,E417)*IF(F417=0,1,F417)*IF(G417=0,1,G417),2))</f>
        <v>0</v>
      </c>
      <c r="I417" s="63"/>
      <c r="J417" s="7"/>
      <c r="K417" s="8"/>
      <c r="M417" s="393" t="s">
        <v>3898</v>
      </c>
    </row>
    <row r="418" spans="1:13">
      <c r="A418" s="32">
        <f t="shared" si="82"/>
        <v>0</v>
      </c>
      <c r="B418" s="10"/>
      <c r="C418" s="2"/>
      <c r="D418" s="2"/>
      <c r="E418" s="2"/>
      <c r="F418" s="2"/>
      <c r="G418" s="2"/>
      <c r="H418" s="3">
        <f t="shared" si="83"/>
        <v>0</v>
      </c>
      <c r="I418" s="63"/>
      <c r="J418" s="7"/>
      <c r="K418" s="8"/>
      <c r="M418" s="393"/>
    </row>
    <row r="419" spans="1:13">
      <c r="A419" s="32">
        <f t="shared" si="82"/>
        <v>0</v>
      </c>
      <c r="B419" s="10"/>
      <c r="C419" s="2"/>
      <c r="D419" s="2"/>
      <c r="E419" s="2"/>
      <c r="F419" s="2"/>
      <c r="G419" s="2"/>
      <c r="H419" s="3">
        <f t="shared" si="83"/>
        <v>0</v>
      </c>
      <c r="I419" s="63"/>
      <c r="J419" s="7"/>
      <c r="K419" s="8"/>
      <c r="M419" s="393"/>
    </row>
    <row r="420" spans="1:13">
      <c r="A420" s="32">
        <f t="shared" si="82"/>
        <v>0</v>
      </c>
      <c r="B420" s="10"/>
      <c r="C420" s="2"/>
      <c r="D420" s="2"/>
      <c r="E420" s="2"/>
      <c r="F420" s="2"/>
      <c r="G420" s="2"/>
      <c r="H420" s="3">
        <f t="shared" si="83"/>
        <v>0</v>
      </c>
      <c r="I420" s="63"/>
      <c r="J420" s="7"/>
      <c r="K420" s="8"/>
      <c r="M420" s="393"/>
    </row>
    <row r="421" spans="1:13">
      <c r="A421" s="32">
        <f t="shared" si="82"/>
        <v>0</v>
      </c>
      <c r="B421" s="10"/>
      <c r="C421" s="2"/>
      <c r="D421" s="2"/>
      <c r="E421" s="2"/>
      <c r="F421" s="2"/>
      <c r="G421" s="2"/>
      <c r="H421" s="3">
        <f t="shared" si="83"/>
        <v>0</v>
      </c>
      <c r="I421" s="63"/>
      <c r="J421" s="7"/>
      <c r="K421" s="8"/>
      <c r="M421" s="393"/>
    </row>
    <row r="422" spans="1:13">
      <c r="A422" s="32">
        <f t="shared" si="82"/>
        <v>0</v>
      </c>
      <c r="B422" s="10"/>
      <c r="C422" s="2"/>
      <c r="D422" s="2"/>
      <c r="E422" s="2"/>
      <c r="F422" s="2"/>
      <c r="G422" s="2"/>
      <c r="H422" s="3">
        <f t="shared" si="83"/>
        <v>0</v>
      </c>
      <c r="I422" s="63"/>
      <c r="J422" s="7"/>
      <c r="K422" s="8"/>
      <c r="M422" s="393"/>
    </row>
    <row r="423" spans="1:13">
      <c r="A423" s="32">
        <f t="shared" si="82"/>
        <v>0</v>
      </c>
      <c r="B423" s="10"/>
      <c r="C423" s="2"/>
      <c r="D423" s="2"/>
      <c r="E423" s="2"/>
      <c r="F423" s="2"/>
      <c r="G423" s="2"/>
      <c r="H423" s="3">
        <f t="shared" si="83"/>
        <v>0</v>
      </c>
      <c r="I423" s="63"/>
      <c r="J423" s="7"/>
      <c r="K423" s="8"/>
      <c r="M423" s="393"/>
    </row>
    <row r="424" spans="1:13">
      <c r="A424" s="33" t="e">
        <f>VLOOKUP(B415,O:W,2)</f>
        <v>#N/A</v>
      </c>
      <c r="B424" s="649" t="s">
        <v>70</v>
      </c>
      <c r="C424" s="650"/>
      <c r="D424" s="650"/>
      <c r="E424" s="650"/>
      <c r="F424" s="650"/>
      <c r="G424" s="650"/>
      <c r="H424" s="6"/>
      <c r="I424" s="63">
        <f>SUM(H416:H424)</f>
        <v>0</v>
      </c>
      <c r="J424" s="1" t="e">
        <f>VLOOKUP(B415,O:W,7)</f>
        <v>#N/A</v>
      </c>
      <c r="K424" s="8"/>
      <c r="M424" s="393"/>
    </row>
    <row r="425" spans="1:13" ht="44.25" customHeight="1">
      <c r="A425" s="32">
        <f>IF(B425&gt;0,1,0)</f>
        <v>0</v>
      </c>
      <c r="B425" s="647"/>
      <c r="C425" s="648"/>
      <c r="D425" s="648"/>
      <c r="E425" s="648"/>
      <c r="F425" s="648"/>
      <c r="G425" s="648"/>
      <c r="H425" s="6"/>
      <c r="I425" s="63"/>
      <c r="J425" s="7"/>
      <c r="K425" s="8"/>
      <c r="M425" s="392" t="s">
        <v>671</v>
      </c>
    </row>
    <row r="426" spans="1:13">
      <c r="A426" s="32">
        <f t="shared" ref="A426:A433" si="84">IF(H426&gt;0,1,0)</f>
        <v>0</v>
      </c>
      <c r="B426" s="10"/>
      <c r="C426" s="2"/>
      <c r="D426" s="2"/>
      <c r="E426" s="2"/>
      <c r="F426" s="2"/>
      <c r="G426" s="2"/>
      <c r="H426" s="3">
        <f>IF(AND(C426=0,D426=0,E426=0,F426=0,G426=0),0,ROUND(IF(C426=0,1,C426)*IF(D426=0,1,D426)*IF(E426=0,1,E426)*IF(F426=0,1,F426)*IF(G426=0,1,G426),2))</f>
        <v>0</v>
      </c>
      <c r="I426" s="63"/>
      <c r="J426" s="7"/>
      <c r="K426" s="8"/>
      <c r="M426" s="393" t="s">
        <v>3897</v>
      </c>
    </row>
    <row r="427" spans="1:13">
      <c r="A427" s="32">
        <f t="shared" si="84"/>
        <v>0</v>
      </c>
      <c r="B427" s="10"/>
      <c r="C427" s="2"/>
      <c r="D427" s="2"/>
      <c r="E427" s="2"/>
      <c r="F427" s="2"/>
      <c r="G427" s="2"/>
      <c r="H427" s="3">
        <f t="shared" ref="H427:H433" si="85">IF(AND(C427=0,D427=0,E427=0,F427=0,G427=0),0,ROUND(IF(C427=0,1,C427)*IF(D427=0,1,D427)*IF(E427=0,1,E427)*IF(F427=0,1,F427)*IF(G427=0,1,G427),2))</f>
        <v>0</v>
      </c>
      <c r="I427" s="63"/>
      <c r="J427" s="7"/>
      <c r="K427" s="8"/>
      <c r="M427" s="393" t="s">
        <v>3898</v>
      </c>
    </row>
    <row r="428" spans="1:13">
      <c r="A428" s="32">
        <f t="shared" si="84"/>
        <v>0</v>
      </c>
      <c r="B428" s="10"/>
      <c r="C428" s="2"/>
      <c r="D428" s="2"/>
      <c r="E428" s="2"/>
      <c r="F428" s="2"/>
      <c r="G428" s="2"/>
      <c r="H428" s="3">
        <f t="shared" si="85"/>
        <v>0</v>
      </c>
      <c r="I428" s="63"/>
      <c r="J428" s="7"/>
      <c r="K428" s="8"/>
      <c r="M428" s="393"/>
    </row>
    <row r="429" spans="1:13">
      <c r="A429" s="32">
        <f t="shared" si="84"/>
        <v>0</v>
      </c>
      <c r="B429" s="10"/>
      <c r="C429" s="2"/>
      <c r="D429" s="2"/>
      <c r="E429" s="2"/>
      <c r="F429" s="2"/>
      <c r="G429" s="2"/>
      <c r="H429" s="3">
        <f t="shared" si="85"/>
        <v>0</v>
      </c>
      <c r="I429" s="63"/>
      <c r="J429" s="7"/>
      <c r="K429" s="8"/>
      <c r="M429" s="393"/>
    </row>
    <row r="430" spans="1:13">
      <c r="A430" s="32">
        <f t="shared" si="84"/>
        <v>0</v>
      </c>
      <c r="B430" s="10"/>
      <c r="C430" s="2"/>
      <c r="D430" s="2"/>
      <c r="E430" s="2"/>
      <c r="F430" s="2"/>
      <c r="G430" s="2"/>
      <c r="H430" s="3">
        <f t="shared" si="85"/>
        <v>0</v>
      </c>
      <c r="I430" s="63"/>
      <c r="J430" s="7"/>
      <c r="K430" s="8"/>
      <c r="M430" s="393"/>
    </row>
    <row r="431" spans="1:13">
      <c r="A431" s="32">
        <f t="shared" si="84"/>
        <v>0</v>
      </c>
      <c r="B431" s="10"/>
      <c r="C431" s="2"/>
      <c r="D431" s="2"/>
      <c r="E431" s="2"/>
      <c r="F431" s="2"/>
      <c r="G431" s="2"/>
      <c r="H431" s="3">
        <f t="shared" si="85"/>
        <v>0</v>
      </c>
      <c r="I431" s="63"/>
      <c r="J431" s="7"/>
      <c r="K431" s="8"/>
      <c r="M431" s="393"/>
    </row>
    <row r="432" spans="1:13">
      <c r="A432" s="32">
        <f t="shared" si="84"/>
        <v>0</v>
      </c>
      <c r="B432" s="10"/>
      <c r="C432" s="2"/>
      <c r="D432" s="2"/>
      <c r="E432" s="2"/>
      <c r="F432" s="2"/>
      <c r="G432" s="2"/>
      <c r="H432" s="3">
        <f t="shared" si="85"/>
        <v>0</v>
      </c>
      <c r="I432" s="63"/>
      <c r="J432" s="7"/>
      <c r="K432" s="8"/>
      <c r="M432" s="393"/>
    </row>
    <row r="433" spans="1:13">
      <c r="A433" s="32">
        <f t="shared" si="84"/>
        <v>0</v>
      </c>
      <c r="B433" s="10"/>
      <c r="C433" s="2"/>
      <c r="D433" s="2"/>
      <c r="E433" s="2"/>
      <c r="F433" s="2"/>
      <c r="G433" s="2"/>
      <c r="H433" s="3">
        <f t="shared" si="85"/>
        <v>0</v>
      </c>
      <c r="I433" s="63"/>
      <c r="J433" s="7"/>
      <c r="K433" s="8"/>
      <c r="M433" s="393"/>
    </row>
    <row r="434" spans="1:13">
      <c r="A434" s="33" t="e">
        <f>VLOOKUP(B425,O:W,2)</f>
        <v>#N/A</v>
      </c>
      <c r="B434" s="649" t="s">
        <v>70</v>
      </c>
      <c r="C434" s="650"/>
      <c r="D434" s="650"/>
      <c r="E434" s="650"/>
      <c r="F434" s="650"/>
      <c r="G434" s="650"/>
      <c r="H434" s="6"/>
      <c r="I434" s="63">
        <f>SUM(H426:H434)</f>
        <v>0</v>
      </c>
      <c r="J434" s="1" t="e">
        <f>VLOOKUP(B425,O:W,7)</f>
        <v>#N/A</v>
      </c>
      <c r="K434" s="8"/>
      <c r="M434" s="393"/>
    </row>
    <row r="435" spans="1:13" ht="45" customHeight="1">
      <c r="A435" s="32">
        <f>IF(B435&gt;0,1,0)</f>
        <v>0</v>
      </c>
      <c r="B435" s="647"/>
      <c r="C435" s="648"/>
      <c r="D435" s="648"/>
      <c r="E435" s="648"/>
      <c r="F435" s="648"/>
      <c r="G435" s="648"/>
      <c r="H435" s="6"/>
      <c r="I435" s="63"/>
      <c r="J435" s="7"/>
      <c r="K435" s="8"/>
      <c r="M435" s="392" t="s">
        <v>671</v>
      </c>
    </row>
    <row r="436" spans="1:13">
      <c r="A436" s="32">
        <f t="shared" ref="A436:A443" si="86">IF(H436&gt;0,1,0)</f>
        <v>0</v>
      </c>
      <c r="B436" s="10"/>
      <c r="C436" s="2"/>
      <c r="D436" s="2"/>
      <c r="E436" s="2"/>
      <c r="F436" s="2"/>
      <c r="G436" s="2"/>
      <c r="H436" s="3">
        <f>IF(AND(C436=0,D436=0,E436=0,F436=0,G436=0),0,ROUND(IF(C436=0,1,C436)*IF(D436=0,1,D436)*IF(E436=0,1,E436)*IF(F436=0,1,F436)*IF(G436=0,1,G436),2))</f>
        <v>0</v>
      </c>
      <c r="I436" s="63"/>
      <c r="J436" s="7"/>
      <c r="K436" s="8"/>
      <c r="M436" s="393" t="s">
        <v>3897</v>
      </c>
    </row>
    <row r="437" spans="1:13">
      <c r="A437" s="32">
        <f t="shared" si="86"/>
        <v>0</v>
      </c>
      <c r="B437" s="10"/>
      <c r="C437" s="2"/>
      <c r="D437" s="2"/>
      <c r="E437" s="2"/>
      <c r="F437" s="2"/>
      <c r="G437" s="2"/>
      <c r="H437" s="3">
        <f t="shared" ref="H437:H443" si="87">IF(AND(C437=0,D437=0,E437=0,F437=0,G437=0),0,ROUND(IF(C437=0,1,C437)*IF(D437=0,1,D437)*IF(E437=0,1,E437)*IF(F437=0,1,F437)*IF(G437=0,1,G437),2))</f>
        <v>0</v>
      </c>
      <c r="I437" s="63"/>
      <c r="J437" s="7"/>
      <c r="K437" s="8"/>
      <c r="M437" s="393" t="s">
        <v>3898</v>
      </c>
    </row>
    <row r="438" spans="1:13">
      <c r="A438" s="32">
        <f t="shared" si="86"/>
        <v>0</v>
      </c>
      <c r="B438" s="10"/>
      <c r="C438" s="2"/>
      <c r="D438" s="2"/>
      <c r="E438" s="2"/>
      <c r="F438" s="2"/>
      <c r="G438" s="2"/>
      <c r="H438" s="3">
        <f t="shared" si="87"/>
        <v>0</v>
      </c>
      <c r="I438" s="63"/>
      <c r="J438" s="7"/>
      <c r="K438" s="8"/>
      <c r="M438" s="393"/>
    </row>
    <row r="439" spans="1:13">
      <c r="A439" s="32">
        <f t="shared" si="86"/>
        <v>0</v>
      </c>
      <c r="B439" s="10"/>
      <c r="C439" s="2"/>
      <c r="D439" s="2"/>
      <c r="E439" s="2"/>
      <c r="F439" s="2"/>
      <c r="G439" s="2"/>
      <c r="H439" s="3">
        <f t="shared" si="87"/>
        <v>0</v>
      </c>
      <c r="I439" s="63"/>
      <c r="J439" s="7"/>
      <c r="K439" s="8"/>
      <c r="M439" s="393"/>
    </row>
    <row r="440" spans="1:13">
      <c r="A440" s="32">
        <f t="shared" si="86"/>
        <v>0</v>
      </c>
      <c r="B440" s="10"/>
      <c r="C440" s="2"/>
      <c r="D440" s="2"/>
      <c r="E440" s="2"/>
      <c r="F440" s="2"/>
      <c r="G440" s="2"/>
      <c r="H440" s="3">
        <f t="shared" si="87"/>
        <v>0</v>
      </c>
      <c r="I440" s="63"/>
      <c r="J440" s="7"/>
      <c r="K440" s="8"/>
      <c r="M440" s="393"/>
    </row>
    <row r="441" spans="1:13">
      <c r="A441" s="32">
        <f t="shared" si="86"/>
        <v>0</v>
      </c>
      <c r="B441" s="10"/>
      <c r="C441" s="2"/>
      <c r="D441" s="2"/>
      <c r="E441" s="2"/>
      <c r="F441" s="2"/>
      <c r="G441" s="2"/>
      <c r="H441" s="3">
        <f t="shared" si="87"/>
        <v>0</v>
      </c>
      <c r="I441" s="63"/>
      <c r="J441" s="7"/>
      <c r="K441" s="8"/>
      <c r="M441" s="393"/>
    </row>
    <row r="442" spans="1:13">
      <c r="A442" s="32">
        <f t="shared" si="86"/>
        <v>0</v>
      </c>
      <c r="B442" s="10"/>
      <c r="C442" s="2"/>
      <c r="D442" s="2"/>
      <c r="E442" s="2"/>
      <c r="F442" s="2"/>
      <c r="G442" s="2"/>
      <c r="H442" s="3">
        <f t="shared" si="87"/>
        <v>0</v>
      </c>
      <c r="I442" s="63"/>
      <c r="J442" s="7"/>
      <c r="K442" s="8"/>
      <c r="M442" s="393"/>
    </row>
    <row r="443" spans="1:13">
      <c r="A443" s="32">
        <f t="shared" si="86"/>
        <v>0</v>
      </c>
      <c r="B443" s="10"/>
      <c r="C443" s="2"/>
      <c r="D443" s="2"/>
      <c r="E443" s="2"/>
      <c r="F443" s="2"/>
      <c r="G443" s="2"/>
      <c r="H443" s="3">
        <f t="shared" si="87"/>
        <v>0</v>
      </c>
      <c r="I443" s="63"/>
      <c r="J443" s="7"/>
      <c r="K443" s="8"/>
      <c r="M443" s="393"/>
    </row>
    <row r="444" spans="1:13">
      <c r="A444" s="33" t="e">
        <f>VLOOKUP(B435,O:W,2)</f>
        <v>#N/A</v>
      </c>
      <c r="B444" s="649" t="s">
        <v>70</v>
      </c>
      <c r="C444" s="650"/>
      <c r="D444" s="650"/>
      <c r="E444" s="650"/>
      <c r="F444" s="650"/>
      <c r="G444" s="650"/>
      <c r="H444" s="6"/>
      <c r="I444" s="63">
        <f>SUM(H436:H444)</f>
        <v>0</v>
      </c>
      <c r="J444" s="1" t="e">
        <f>VLOOKUP(B435,O:W,7)</f>
        <v>#N/A</v>
      </c>
      <c r="K444" s="8"/>
      <c r="M444" s="393"/>
    </row>
    <row r="445" spans="1:13" ht="45.75" customHeight="1">
      <c r="A445" s="32">
        <f>IF(B445&gt;0,1,0)</f>
        <v>1</v>
      </c>
      <c r="B445" s="647" t="s">
        <v>7092</v>
      </c>
      <c r="C445" s="648"/>
      <c r="D445" s="648"/>
      <c r="E445" s="648"/>
      <c r="F445" s="648"/>
      <c r="G445" s="648"/>
      <c r="H445" s="6"/>
      <c r="I445" s="63"/>
      <c r="J445" s="7"/>
      <c r="K445" s="8"/>
      <c r="M445" s="394" t="s">
        <v>672</v>
      </c>
    </row>
    <row r="446" spans="1:13">
      <c r="A446" s="32">
        <f t="shared" ref="A446:A453" si="88">IF(H446&gt;0,1,0)</f>
        <v>1</v>
      </c>
      <c r="B446" s="10"/>
      <c r="C446" s="2">
        <v>1</v>
      </c>
      <c r="D446" s="2">
        <v>20</v>
      </c>
      <c r="E446" s="2"/>
      <c r="F446" s="2"/>
      <c r="G446" s="2"/>
      <c r="H446" s="3">
        <f>IF(AND(C446=0,D446=0,E446=0,F446=0,G446=0),0,ROUND(IF(C446=0,1,C446)*IF(D446=0,1,D446)*IF(E446=0,1,E446)*IF(F446=0,1,F446)*IF(G446=0,1,G446),2))</f>
        <v>20</v>
      </c>
      <c r="I446" s="63"/>
      <c r="J446" s="7"/>
      <c r="K446" s="8"/>
      <c r="M446" s="395" t="s">
        <v>673</v>
      </c>
    </row>
    <row r="447" spans="1:13">
      <c r="A447" s="32">
        <f t="shared" si="88"/>
        <v>0</v>
      </c>
      <c r="B447" s="10"/>
      <c r="C447" s="2"/>
      <c r="D447" s="2"/>
      <c r="E447" s="2"/>
      <c r="F447" s="2"/>
      <c r="G447" s="2"/>
      <c r="H447" s="3">
        <f t="shared" ref="H447:H453" si="89">IF(AND(C447=0,D447=0,E447=0,F447=0,G447=0),0,ROUND(IF(C447=0,1,C447)*IF(D447=0,1,D447)*IF(E447=0,1,E447)*IF(F447=0,1,F447)*IF(G447=0,1,G447),2))</f>
        <v>0</v>
      </c>
      <c r="I447" s="63"/>
      <c r="J447" s="7"/>
      <c r="K447" s="8"/>
      <c r="M447" s="395"/>
    </row>
    <row r="448" spans="1:13">
      <c r="A448" s="32">
        <f t="shared" si="88"/>
        <v>0</v>
      </c>
      <c r="B448" s="10"/>
      <c r="C448" s="2"/>
      <c r="D448" s="2"/>
      <c r="E448" s="2"/>
      <c r="F448" s="2"/>
      <c r="G448" s="2"/>
      <c r="H448" s="3">
        <f t="shared" si="89"/>
        <v>0</v>
      </c>
      <c r="I448" s="63"/>
      <c r="J448" s="7"/>
      <c r="K448" s="8"/>
      <c r="M448" s="395"/>
    </row>
    <row r="449" spans="1:13">
      <c r="A449" s="32">
        <f t="shared" si="88"/>
        <v>0</v>
      </c>
      <c r="B449" s="10"/>
      <c r="C449" s="2"/>
      <c r="D449" s="2"/>
      <c r="E449" s="2"/>
      <c r="F449" s="2"/>
      <c r="G449" s="2"/>
      <c r="H449" s="3">
        <f t="shared" si="89"/>
        <v>0</v>
      </c>
      <c r="I449" s="63"/>
      <c r="J449" s="7"/>
      <c r="K449" s="8"/>
      <c r="M449" s="395"/>
    </row>
    <row r="450" spans="1:13">
      <c r="A450" s="32">
        <f t="shared" si="88"/>
        <v>0</v>
      </c>
      <c r="B450" s="10"/>
      <c r="C450" s="2"/>
      <c r="D450" s="2"/>
      <c r="E450" s="2"/>
      <c r="F450" s="2"/>
      <c r="G450" s="2"/>
      <c r="H450" s="3">
        <f t="shared" si="89"/>
        <v>0</v>
      </c>
      <c r="I450" s="63"/>
      <c r="J450" s="7"/>
      <c r="K450" s="8"/>
      <c r="M450" s="395"/>
    </row>
    <row r="451" spans="1:13">
      <c r="A451" s="32">
        <f t="shared" si="88"/>
        <v>0</v>
      </c>
      <c r="B451" s="10"/>
      <c r="C451" s="2"/>
      <c r="D451" s="2"/>
      <c r="E451" s="2"/>
      <c r="F451" s="2"/>
      <c r="G451" s="2"/>
      <c r="H451" s="3">
        <f t="shared" si="89"/>
        <v>0</v>
      </c>
      <c r="I451" s="63"/>
      <c r="J451" s="7"/>
      <c r="K451" s="8"/>
      <c r="M451" s="395"/>
    </row>
    <row r="452" spans="1:13">
      <c r="A452" s="32">
        <f t="shared" si="88"/>
        <v>0</v>
      </c>
      <c r="B452" s="10"/>
      <c r="C452" s="2"/>
      <c r="D452" s="2"/>
      <c r="E452" s="2"/>
      <c r="F452" s="2"/>
      <c r="G452" s="2"/>
      <c r="H452" s="3">
        <f t="shared" si="89"/>
        <v>0</v>
      </c>
      <c r="I452" s="63"/>
      <c r="J452" s="7"/>
      <c r="K452" s="8"/>
      <c r="M452" s="395"/>
    </row>
    <row r="453" spans="1:13">
      <c r="A453" s="32">
        <f t="shared" si="88"/>
        <v>0</v>
      </c>
      <c r="B453" s="10"/>
      <c r="C453" s="2"/>
      <c r="D453" s="2"/>
      <c r="E453" s="2"/>
      <c r="F453" s="2"/>
      <c r="G453" s="2"/>
      <c r="H453" s="3">
        <f t="shared" si="89"/>
        <v>0</v>
      </c>
      <c r="I453" s="63"/>
      <c r="J453" s="7"/>
      <c r="K453" s="8"/>
      <c r="M453" s="395"/>
    </row>
    <row r="454" spans="1:13">
      <c r="A454" s="33" t="str">
        <f>VLOOKUP(B445,O:W,2)</f>
        <v>040101</v>
      </c>
      <c r="B454" s="649" t="s">
        <v>70</v>
      </c>
      <c r="C454" s="650"/>
      <c r="D454" s="650"/>
      <c r="E454" s="650"/>
      <c r="F454" s="650"/>
      <c r="G454" s="650"/>
      <c r="H454" s="6"/>
      <c r="I454" s="63">
        <f>SUM(H446:H454)</f>
        <v>20</v>
      </c>
      <c r="J454" s="1" t="str">
        <f>VLOOKUP(B445,O:W,7)</f>
        <v>مترطول</v>
      </c>
      <c r="K454" s="8"/>
      <c r="M454" s="395"/>
    </row>
    <row r="455" spans="1:13" ht="44.25" customHeight="1">
      <c r="A455" s="32">
        <f>IF(B455&gt;0,1,0)</f>
        <v>1</v>
      </c>
      <c r="B455" s="647" t="s">
        <v>7303</v>
      </c>
      <c r="C455" s="648"/>
      <c r="D455" s="648"/>
      <c r="E455" s="648"/>
      <c r="F455" s="648"/>
      <c r="G455" s="648"/>
      <c r="H455" s="6"/>
      <c r="I455" s="63"/>
      <c r="J455" s="7"/>
      <c r="K455" s="8"/>
      <c r="M455" s="394" t="s">
        <v>672</v>
      </c>
    </row>
    <row r="456" spans="1:13">
      <c r="A456" s="32">
        <f t="shared" ref="A456:A463" si="90">IF(H456&gt;0,1,0)</f>
        <v>1</v>
      </c>
      <c r="B456" s="10"/>
      <c r="C456" s="2">
        <v>1</v>
      </c>
      <c r="D456" s="2"/>
      <c r="E456" s="2"/>
      <c r="F456" s="2"/>
      <c r="G456" s="2"/>
      <c r="H456" s="3">
        <f>IF(AND(C456=0,D456=0,E456=0,F456=0,G456=0),0,ROUND(IF(C456=0,1,C456)*IF(D456=0,1,D456)*IF(E456=0,1,E456)*IF(F456=0,1,F456)*IF(G456=0,1,G456),2))</f>
        <v>1</v>
      </c>
      <c r="I456" s="63"/>
      <c r="J456" s="7"/>
      <c r="K456" s="8"/>
      <c r="M456" s="395" t="s">
        <v>673</v>
      </c>
    </row>
    <row r="457" spans="1:13">
      <c r="A457" s="32">
        <f t="shared" si="90"/>
        <v>0</v>
      </c>
      <c r="B457" s="10"/>
      <c r="C457" s="2"/>
      <c r="D457" s="2"/>
      <c r="E457" s="2"/>
      <c r="F457" s="2"/>
      <c r="G457" s="2"/>
      <c r="H457" s="3">
        <f t="shared" ref="H457:H463" si="91">IF(AND(C457=0,D457=0,E457=0,F457=0,G457=0),0,ROUND(IF(C457=0,1,C457)*IF(D457=0,1,D457)*IF(E457=0,1,E457)*IF(F457=0,1,F457)*IF(G457=0,1,G457),2))</f>
        <v>0</v>
      </c>
      <c r="I457" s="63"/>
      <c r="J457" s="7"/>
      <c r="K457" s="8"/>
      <c r="M457" s="395"/>
    </row>
    <row r="458" spans="1:13">
      <c r="A458" s="32">
        <f t="shared" si="90"/>
        <v>0</v>
      </c>
      <c r="B458" s="10"/>
      <c r="C458" s="2"/>
      <c r="D458" s="2"/>
      <c r="E458" s="2"/>
      <c r="F458" s="2"/>
      <c r="G458" s="2"/>
      <c r="H458" s="3">
        <f t="shared" si="91"/>
        <v>0</v>
      </c>
      <c r="I458" s="63"/>
      <c r="J458" s="7"/>
      <c r="K458" s="8"/>
      <c r="M458" s="395"/>
    </row>
    <row r="459" spans="1:13">
      <c r="A459" s="32">
        <f t="shared" si="90"/>
        <v>0</v>
      </c>
      <c r="B459" s="10"/>
      <c r="C459" s="2"/>
      <c r="D459" s="2"/>
      <c r="E459" s="2"/>
      <c r="F459" s="2"/>
      <c r="G459" s="2"/>
      <c r="H459" s="3">
        <f t="shared" si="91"/>
        <v>0</v>
      </c>
      <c r="I459" s="63"/>
      <c r="J459" s="7"/>
      <c r="K459" s="8"/>
      <c r="M459" s="395"/>
    </row>
    <row r="460" spans="1:13">
      <c r="A460" s="32">
        <f t="shared" si="90"/>
        <v>0</v>
      </c>
      <c r="B460" s="10"/>
      <c r="C460" s="2"/>
      <c r="D460" s="2"/>
      <c r="E460" s="2"/>
      <c r="F460" s="2"/>
      <c r="G460" s="2"/>
      <c r="H460" s="3">
        <f t="shared" si="91"/>
        <v>0</v>
      </c>
      <c r="I460" s="63"/>
      <c r="J460" s="7"/>
      <c r="K460" s="8"/>
      <c r="M460" s="395"/>
    </row>
    <row r="461" spans="1:13">
      <c r="A461" s="32">
        <f t="shared" si="90"/>
        <v>0</v>
      </c>
      <c r="B461" s="10"/>
      <c r="C461" s="2"/>
      <c r="D461" s="2"/>
      <c r="E461" s="2"/>
      <c r="F461" s="2"/>
      <c r="G461" s="2"/>
      <c r="H461" s="3">
        <f t="shared" si="91"/>
        <v>0</v>
      </c>
      <c r="I461" s="63"/>
      <c r="J461" s="7"/>
      <c r="K461" s="8"/>
      <c r="M461" s="395"/>
    </row>
    <row r="462" spans="1:13">
      <c r="A462" s="32">
        <f t="shared" si="90"/>
        <v>0</v>
      </c>
      <c r="B462" s="10"/>
      <c r="C462" s="2"/>
      <c r="D462" s="2"/>
      <c r="E462" s="2"/>
      <c r="F462" s="2"/>
      <c r="G462" s="2"/>
      <c r="H462" s="3">
        <f t="shared" si="91"/>
        <v>0</v>
      </c>
      <c r="I462" s="63"/>
      <c r="J462" s="7"/>
      <c r="K462" s="8"/>
      <c r="M462" s="395"/>
    </row>
    <row r="463" spans="1:13">
      <c r="A463" s="32">
        <f t="shared" si="90"/>
        <v>0</v>
      </c>
      <c r="B463" s="10"/>
      <c r="C463" s="2"/>
      <c r="D463" s="2"/>
      <c r="E463" s="2"/>
      <c r="F463" s="2"/>
      <c r="G463" s="2"/>
      <c r="H463" s="3">
        <f t="shared" si="91"/>
        <v>0</v>
      </c>
      <c r="I463" s="63"/>
      <c r="J463" s="7"/>
      <c r="K463" s="8"/>
      <c r="M463" s="395"/>
    </row>
    <row r="464" spans="1:13">
      <c r="A464" s="33" t="str">
        <f>VLOOKUP(B455,O:W,2)</f>
        <v>040407</v>
      </c>
      <c r="B464" s="649" t="s">
        <v>70</v>
      </c>
      <c r="C464" s="650"/>
      <c r="D464" s="650"/>
      <c r="E464" s="650"/>
      <c r="F464" s="650"/>
      <c r="G464" s="650"/>
      <c r="H464" s="6"/>
      <c r="I464" s="63">
        <f>SUM(H456:H464)</f>
        <v>1</v>
      </c>
      <c r="J464" s="1" t="str">
        <f>VLOOKUP(B455,O:W,7)</f>
        <v>مترطول</v>
      </c>
      <c r="K464" s="8"/>
      <c r="M464" s="395"/>
    </row>
    <row r="465" spans="1:13" ht="45" customHeight="1">
      <c r="A465" s="32">
        <f>IF(B465&gt;0,1,0)</f>
        <v>0</v>
      </c>
      <c r="B465" s="647"/>
      <c r="C465" s="648"/>
      <c r="D465" s="648"/>
      <c r="E465" s="648"/>
      <c r="F465" s="648"/>
      <c r="G465" s="648"/>
      <c r="H465" s="6"/>
      <c r="I465" s="63"/>
      <c r="J465" s="7"/>
      <c r="K465" s="8"/>
      <c r="M465" s="394" t="s">
        <v>672</v>
      </c>
    </row>
    <row r="466" spans="1:13">
      <c r="A466" s="32">
        <f t="shared" ref="A466:A473" si="92">IF(H466&gt;0,1,0)</f>
        <v>0</v>
      </c>
      <c r="B466" s="10"/>
      <c r="C466" s="2"/>
      <c r="D466" s="2"/>
      <c r="E466" s="2"/>
      <c r="F466" s="2"/>
      <c r="G466" s="2"/>
      <c r="H466" s="3">
        <f>IF(AND(C466=0,D466=0,E466=0,F466=0,G466=0),0,ROUND(IF(C466=0,1,C466)*IF(D466=0,1,D466)*IF(E466=0,1,E466)*IF(F466=0,1,F466)*IF(G466=0,1,G466),2))</f>
        <v>0</v>
      </c>
      <c r="I466" s="63"/>
      <c r="J466" s="7"/>
      <c r="K466" s="8"/>
      <c r="M466" s="395"/>
    </row>
    <row r="467" spans="1:13">
      <c r="A467" s="32">
        <f t="shared" si="92"/>
        <v>0</v>
      </c>
      <c r="B467" s="10"/>
      <c r="C467" s="2"/>
      <c r="D467" s="2"/>
      <c r="E467" s="2"/>
      <c r="F467" s="2"/>
      <c r="G467" s="2"/>
      <c r="H467" s="3">
        <f t="shared" ref="H467:H473" si="93">IF(AND(C467=0,D467=0,E467=0,F467=0,G467=0),0,ROUND(IF(C467=0,1,C467)*IF(D467=0,1,D467)*IF(E467=0,1,E467)*IF(F467=0,1,F467)*IF(G467=0,1,G467),2))</f>
        <v>0</v>
      </c>
      <c r="I467" s="63"/>
      <c r="J467" s="7"/>
      <c r="K467" s="8"/>
      <c r="M467" s="395"/>
    </row>
    <row r="468" spans="1:13">
      <c r="A468" s="32">
        <f t="shared" si="92"/>
        <v>0</v>
      </c>
      <c r="B468" s="10"/>
      <c r="C468" s="2"/>
      <c r="D468" s="2"/>
      <c r="E468" s="2"/>
      <c r="F468" s="2"/>
      <c r="G468" s="2"/>
      <c r="H468" s="3">
        <f t="shared" si="93"/>
        <v>0</v>
      </c>
      <c r="I468" s="63"/>
      <c r="J468" s="7"/>
      <c r="K468" s="8"/>
      <c r="M468" s="395"/>
    </row>
    <row r="469" spans="1:13">
      <c r="A469" s="32">
        <f t="shared" si="92"/>
        <v>0</v>
      </c>
      <c r="B469" s="10"/>
      <c r="C469" s="2"/>
      <c r="D469" s="2"/>
      <c r="E469" s="2"/>
      <c r="F469" s="2"/>
      <c r="G469" s="2"/>
      <c r="H469" s="3">
        <f t="shared" si="93"/>
        <v>0</v>
      </c>
      <c r="I469" s="63"/>
      <c r="J469" s="7"/>
      <c r="K469" s="8"/>
      <c r="M469" s="395"/>
    </row>
    <row r="470" spans="1:13">
      <c r="A470" s="32">
        <f t="shared" si="92"/>
        <v>0</v>
      </c>
      <c r="B470" s="10"/>
      <c r="C470" s="2"/>
      <c r="D470" s="2"/>
      <c r="E470" s="2"/>
      <c r="F470" s="2"/>
      <c r="G470" s="2"/>
      <c r="H470" s="3">
        <f t="shared" si="93"/>
        <v>0</v>
      </c>
      <c r="I470" s="63"/>
      <c r="J470" s="7"/>
      <c r="K470" s="8"/>
      <c r="M470" s="395"/>
    </row>
    <row r="471" spans="1:13">
      <c r="A471" s="32">
        <f t="shared" si="92"/>
        <v>0</v>
      </c>
      <c r="B471" s="10"/>
      <c r="C471" s="2"/>
      <c r="D471" s="2"/>
      <c r="E471" s="2"/>
      <c r="F471" s="2"/>
      <c r="G471" s="2"/>
      <c r="H471" s="3">
        <f t="shared" si="93"/>
        <v>0</v>
      </c>
      <c r="I471" s="63"/>
      <c r="J471" s="7"/>
      <c r="K471" s="8"/>
      <c r="M471" s="395"/>
    </row>
    <row r="472" spans="1:13">
      <c r="A472" s="32">
        <f t="shared" si="92"/>
        <v>0</v>
      </c>
      <c r="B472" s="10"/>
      <c r="C472" s="2"/>
      <c r="D472" s="2"/>
      <c r="E472" s="2"/>
      <c r="F472" s="2"/>
      <c r="G472" s="2"/>
      <c r="H472" s="3">
        <f t="shared" si="93"/>
        <v>0</v>
      </c>
      <c r="I472" s="63"/>
      <c r="J472" s="7"/>
      <c r="K472" s="8"/>
      <c r="M472" s="395"/>
    </row>
    <row r="473" spans="1:13">
      <c r="A473" s="32">
        <f t="shared" si="92"/>
        <v>0</v>
      </c>
      <c r="B473" s="10"/>
      <c r="C473" s="2"/>
      <c r="D473" s="2"/>
      <c r="E473" s="2"/>
      <c r="F473" s="2"/>
      <c r="G473" s="2"/>
      <c r="H473" s="3">
        <f t="shared" si="93"/>
        <v>0</v>
      </c>
      <c r="I473" s="63"/>
      <c r="J473" s="7"/>
      <c r="K473" s="8"/>
      <c r="M473" s="395"/>
    </row>
    <row r="474" spans="1:13">
      <c r="A474" s="33" t="e">
        <f>VLOOKUP(B465,O:W,2)</f>
        <v>#N/A</v>
      </c>
      <c r="B474" s="649" t="s">
        <v>70</v>
      </c>
      <c r="C474" s="650"/>
      <c r="D474" s="650"/>
      <c r="E474" s="650"/>
      <c r="F474" s="650"/>
      <c r="G474" s="650"/>
      <c r="H474" s="6"/>
      <c r="I474" s="63">
        <f>SUM(H466:H474)</f>
        <v>0</v>
      </c>
      <c r="J474" s="1" t="e">
        <f>VLOOKUP(B465,O:W,7)</f>
        <v>#N/A</v>
      </c>
      <c r="K474" s="8"/>
      <c r="M474" s="395"/>
    </row>
    <row r="475" spans="1:13" ht="47.25" customHeight="1">
      <c r="A475" s="32">
        <f>IF(B475&gt;0,1,0)</f>
        <v>0</v>
      </c>
      <c r="B475" s="647"/>
      <c r="C475" s="648"/>
      <c r="D475" s="648"/>
      <c r="E475" s="648"/>
      <c r="F475" s="648"/>
      <c r="G475" s="648"/>
      <c r="H475" s="6"/>
      <c r="I475" s="63"/>
      <c r="J475" s="7"/>
      <c r="K475" s="8"/>
      <c r="M475" s="394" t="s">
        <v>672</v>
      </c>
    </row>
    <row r="476" spans="1:13">
      <c r="A476" s="32">
        <f t="shared" ref="A476:A483" si="94">IF(H476&gt;0,1,0)</f>
        <v>0</v>
      </c>
      <c r="B476" s="10"/>
      <c r="C476" s="2"/>
      <c r="D476" s="2"/>
      <c r="E476" s="2"/>
      <c r="F476" s="2"/>
      <c r="G476" s="2"/>
      <c r="H476" s="3">
        <f>IF(AND(C476=0,D476=0,E476=0,F476=0,G476=0),0,ROUND(IF(C476=0,1,C476)*IF(D476=0,1,D476)*IF(E476=0,1,E476)*IF(F476=0,1,F476)*IF(G476=0,1,G476),2))</f>
        <v>0</v>
      </c>
      <c r="I476" s="63"/>
      <c r="J476" s="7"/>
      <c r="K476" s="8"/>
      <c r="M476" s="395" t="s">
        <v>673</v>
      </c>
    </row>
    <row r="477" spans="1:13">
      <c r="A477" s="32">
        <f t="shared" si="94"/>
        <v>0</v>
      </c>
      <c r="B477" s="10"/>
      <c r="C477" s="2"/>
      <c r="D477" s="2"/>
      <c r="E477" s="2"/>
      <c r="F477" s="2"/>
      <c r="G477" s="2"/>
      <c r="H477" s="3">
        <f t="shared" ref="H477:H483" si="95">IF(AND(C477=0,D477=0,E477=0,F477=0,G477=0),0,ROUND(IF(C477=0,1,C477)*IF(D477=0,1,D477)*IF(E477=0,1,E477)*IF(F477=0,1,F477)*IF(G477=0,1,G477),2))</f>
        <v>0</v>
      </c>
      <c r="I477" s="63"/>
      <c r="J477" s="7"/>
      <c r="K477" s="8"/>
      <c r="M477" s="395"/>
    </row>
    <row r="478" spans="1:13">
      <c r="A478" s="32">
        <f t="shared" si="94"/>
        <v>0</v>
      </c>
      <c r="B478" s="10"/>
      <c r="C478" s="2"/>
      <c r="D478" s="2"/>
      <c r="E478" s="2"/>
      <c r="F478" s="2"/>
      <c r="G478" s="2"/>
      <c r="H478" s="3">
        <f t="shared" si="95"/>
        <v>0</v>
      </c>
      <c r="I478" s="63"/>
      <c r="J478" s="7"/>
      <c r="K478" s="8"/>
      <c r="M478" s="395"/>
    </row>
    <row r="479" spans="1:13">
      <c r="A479" s="32">
        <f t="shared" si="94"/>
        <v>0</v>
      </c>
      <c r="B479" s="10"/>
      <c r="C479" s="2"/>
      <c r="D479" s="2"/>
      <c r="E479" s="2"/>
      <c r="F479" s="2"/>
      <c r="G479" s="2"/>
      <c r="H479" s="3">
        <f t="shared" si="95"/>
        <v>0</v>
      </c>
      <c r="I479" s="63"/>
      <c r="J479" s="7"/>
      <c r="K479" s="8"/>
      <c r="M479" s="395"/>
    </row>
    <row r="480" spans="1:13">
      <c r="A480" s="32">
        <f t="shared" si="94"/>
        <v>0</v>
      </c>
      <c r="B480" s="10"/>
      <c r="C480" s="2"/>
      <c r="D480" s="2"/>
      <c r="E480" s="2"/>
      <c r="F480" s="2"/>
      <c r="G480" s="2"/>
      <c r="H480" s="3">
        <f t="shared" si="95"/>
        <v>0</v>
      </c>
      <c r="I480" s="63"/>
      <c r="J480" s="7"/>
      <c r="K480" s="8"/>
      <c r="M480" s="395"/>
    </row>
    <row r="481" spans="1:13">
      <c r="A481" s="32">
        <f t="shared" si="94"/>
        <v>0</v>
      </c>
      <c r="B481" s="10"/>
      <c r="C481" s="2"/>
      <c r="D481" s="2"/>
      <c r="E481" s="2"/>
      <c r="F481" s="2"/>
      <c r="G481" s="2"/>
      <c r="H481" s="3">
        <f t="shared" si="95"/>
        <v>0</v>
      </c>
      <c r="I481" s="63"/>
      <c r="J481" s="7"/>
      <c r="K481" s="8"/>
      <c r="M481" s="395"/>
    </row>
    <row r="482" spans="1:13">
      <c r="A482" s="32">
        <f t="shared" si="94"/>
        <v>0</v>
      </c>
      <c r="B482" s="10"/>
      <c r="C482" s="2"/>
      <c r="D482" s="2"/>
      <c r="E482" s="2"/>
      <c r="F482" s="2"/>
      <c r="G482" s="2"/>
      <c r="H482" s="3">
        <f t="shared" si="95"/>
        <v>0</v>
      </c>
      <c r="I482" s="63"/>
      <c r="J482" s="7"/>
      <c r="K482" s="8"/>
      <c r="M482" s="395"/>
    </row>
    <row r="483" spans="1:13">
      <c r="A483" s="32">
        <f t="shared" si="94"/>
        <v>0</v>
      </c>
      <c r="B483" s="10"/>
      <c r="C483" s="2"/>
      <c r="D483" s="2"/>
      <c r="E483" s="2"/>
      <c r="F483" s="2"/>
      <c r="G483" s="2"/>
      <c r="H483" s="3">
        <f t="shared" si="95"/>
        <v>0</v>
      </c>
      <c r="I483" s="63"/>
      <c r="J483" s="7"/>
      <c r="K483" s="8"/>
      <c r="M483" s="395"/>
    </row>
    <row r="484" spans="1:13">
      <c r="A484" s="33" t="e">
        <f>VLOOKUP(B475,O:W,2)</f>
        <v>#N/A</v>
      </c>
      <c r="B484" s="649" t="s">
        <v>70</v>
      </c>
      <c r="C484" s="650"/>
      <c r="D484" s="650"/>
      <c r="E484" s="650"/>
      <c r="F484" s="650"/>
      <c r="G484" s="650"/>
      <c r="H484" s="6"/>
      <c r="I484" s="63">
        <f>SUM(H476:H484)</f>
        <v>0</v>
      </c>
      <c r="J484" s="1" t="e">
        <f>VLOOKUP(B475,O:W,7)</f>
        <v>#N/A</v>
      </c>
      <c r="K484" s="8"/>
      <c r="M484" s="395"/>
    </row>
    <row r="485" spans="1:13" ht="46.5" customHeight="1">
      <c r="A485" s="32">
        <f>IF(B485&gt;0,1,0)</f>
        <v>0</v>
      </c>
      <c r="B485" s="647"/>
      <c r="C485" s="648"/>
      <c r="D485" s="648"/>
      <c r="E485" s="648"/>
      <c r="F485" s="648"/>
      <c r="G485" s="648"/>
      <c r="H485" s="6"/>
      <c r="I485" s="63"/>
      <c r="J485" s="7"/>
      <c r="K485" s="8"/>
      <c r="M485" s="394" t="s">
        <v>672</v>
      </c>
    </row>
    <row r="486" spans="1:13">
      <c r="A486" s="32">
        <f t="shared" ref="A486:A493" si="96">IF(H486&gt;0,1,0)</f>
        <v>0</v>
      </c>
      <c r="B486" s="10"/>
      <c r="C486" s="2"/>
      <c r="D486" s="2"/>
      <c r="E486" s="2"/>
      <c r="F486" s="2"/>
      <c r="G486" s="2"/>
      <c r="H486" s="3">
        <f>IF(AND(C486=0,D486=0,E486=0,F486=0,G486=0),0,ROUND(IF(C486=0,1,C486)*IF(D486=0,1,D486)*IF(E486=0,1,E486)*IF(F486=0,1,F486)*IF(G486=0,1,G486),2))</f>
        <v>0</v>
      </c>
      <c r="I486" s="63"/>
      <c r="J486" s="7"/>
      <c r="K486" s="8"/>
      <c r="M486" s="395"/>
    </row>
    <row r="487" spans="1:13">
      <c r="A487" s="32">
        <f t="shared" si="96"/>
        <v>0</v>
      </c>
      <c r="B487" s="10"/>
      <c r="C487" s="2"/>
      <c r="D487" s="2"/>
      <c r="E487" s="2"/>
      <c r="F487" s="2"/>
      <c r="G487" s="2"/>
      <c r="H487" s="3">
        <f t="shared" ref="H487:H493" si="97">IF(AND(C487=0,D487=0,E487=0,F487=0,G487=0),0,ROUND(IF(C487=0,1,C487)*IF(D487=0,1,D487)*IF(E487=0,1,E487)*IF(F487=0,1,F487)*IF(G487=0,1,G487),2))</f>
        <v>0</v>
      </c>
      <c r="I487" s="63"/>
      <c r="J487" s="7"/>
      <c r="K487" s="8"/>
      <c r="M487" s="395"/>
    </row>
    <row r="488" spans="1:13">
      <c r="A488" s="32">
        <f t="shared" si="96"/>
        <v>0</v>
      </c>
      <c r="B488" s="10"/>
      <c r="C488" s="2"/>
      <c r="D488" s="2"/>
      <c r="E488" s="2"/>
      <c r="F488" s="2"/>
      <c r="G488" s="2"/>
      <c r="H488" s="3">
        <f t="shared" si="97"/>
        <v>0</v>
      </c>
      <c r="I488" s="63"/>
      <c r="J488" s="7"/>
      <c r="K488" s="8"/>
      <c r="M488" s="395"/>
    </row>
    <row r="489" spans="1:13">
      <c r="A489" s="32">
        <f t="shared" si="96"/>
        <v>0</v>
      </c>
      <c r="B489" s="10"/>
      <c r="C489" s="2"/>
      <c r="D489" s="2"/>
      <c r="E489" s="2"/>
      <c r="F489" s="2"/>
      <c r="G489" s="2"/>
      <c r="H489" s="3">
        <f t="shared" si="97"/>
        <v>0</v>
      </c>
      <c r="I489" s="63"/>
      <c r="J489" s="7"/>
      <c r="K489" s="8"/>
      <c r="M489" s="395"/>
    </row>
    <row r="490" spans="1:13">
      <c r="A490" s="32">
        <f t="shared" si="96"/>
        <v>0</v>
      </c>
      <c r="B490" s="10"/>
      <c r="C490" s="2"/>
      <c r="D490" s="2"/>
      <c r="E490" s="2"/>
      <c r="F490" s="2"/>
      <c r="G490" s="2"/>
      <c r="H490" s="3">
        <f t="shared" si="97"/>
        <v>0</v>
      </c>
      <c r="I490" s="63"/>
      <c r="J490" s="7"/>
      <c r="K490" s="8"/>
      <c r="M490" s="395"/>
    </row>
    <row r="491" spans="1:13">
      <c r="A491" s="32">
        <f t="shared" si="96"/>
        <v>0</v>
      </c>
      <c r="B491" s="10"/>
      <c r="C491" s="2"/>
      <c r="D491" s="2"/>
      <c r="E491" s="2"/>
      <c r="F491" s="2"/>
      <c r="G491" s="2"/>
      <c r="H491" s="3">
        <f t="shared" si="97"/>
        <v>0</v>
      </c>
      <c r="I491" s="63"/>
      <c r="J491" s="7"/>
      <c r="K491" s="8"/>
      <c r="M491" s="395"/>
    </row>
    <row r="492" spans="1:13">
      <c r="A492" s="32">
        <f t="shared" si="96"/>
        <v>0</v>
      </c>
      <c r="B492" s="10"/>
      <c r="C492" s="2"/>
      <c r="D492" s="2"/>
      <c r="E492" s="2"/>
      <c r="F492" s="2"/>
      <c r="G492" s="2"/>
      <c r="H492" s="3">
        <f t="shared" si="97"/>
        <v>0</v>
      </c>
      <c r="I492" s="63"/>
      <c r="J492" s="7"/>
      <c r="K492" s="8"/>
      <c r="M492" s="395"/>
    </row>
    <row r="493" spans="1:13">
      <c r="A493" s="32">
        <f t="shared" si="96"/>
        <v>0</v>
      </c>
      <c r="B493" s="10"/>
      <c r="C493" s="2"/>
      <c r="D493" s="2"/>
      <c r="E493" s="2"/>
      <c r="F493" s="2"/>
      <c r="G493" s="2"/>
      <c r="H493" s="3">
        <f t="shared" si="97"/>
        <v>0</v>
      </c>
      <c r="I493" s="63"/>
      <c r="J493" s="7"/>
      <c r="K493" s="8"/>
      <c r="M493" s="395"/>
    </row>
    <row r="494" spans="1:13">
      <c r="A494" s="33" t="e">
        <f>VLOOKUP(B485,O:W,2)</f>
        <v>#N/A</v>
      </c>
      <c r="B494" s="649" t="s">
        <v>70</v>
      </c>
      <c r="C494" s="650"/>
      <c r="D494" s="650"/>
      <c r="E494" s="650"/>
      <c r="F494" s="650"/>
      <c r="G494" s="650"/>
      <c r="H494" s="6"/>
      <c r="I494" s="63">
        <f>SUM(H486:H494)</f>
        <v>0</v>
      </c>
      <c r="J494" s="1" t="e">
        <f>VLOOKUP(B485,O:W,7)</f>
        <v>#N/A</v>
      </c>
      <c r="K494" s="8"/>
      <c r="M494" s="395"/>
    </row>
    <row r="495" spans="1:13" ht="45.75" customHeight="1">
      <c r="A495" s="32">
        <f>IF(B495&gt;0,1,0)</f>
        <v>0</v>
      </c>
      <c r="B495" s="647"/>
      <c r="C495" s="648"/>
      <c r="D495" s="648"/>
      <c r="E495" s="648"/>
      <c r="F495" s="648"/>
      <c r="G495" s="648"/>
      <c r="H495" s="6"/>
      <c r="I495" s="63"/>
      <c r="J495" s="7"/>
      <c r="K495" s="8"/>
      <c r="M495" s="394" t="s">
        <v>672</v>
      </c>
    </row>
    <row r="496" spans="1:13">
      <c r="A496" s="32">
        <f t="shared" ref="A496:A503" si="98">IF(H496&gt;0,1,0)</f>
        <v>0</v>
      </c>
      <c r="B496" s="10"/>
      <c r="C496" s="2"/>
      <c r="D496" s="2"/>
      <c r="E496" s="2"/>
      <c r="F496" s="2"/>
      <c r="G496" s="2"/>
      <c r="H496" s="3">
        <f>IF(AND(C496=0,D496=0,E496=0,F496=0,G496=0),0,ROUND(IF(C496=0,1,C496)*IF(D496=0,1,D496)*IF(E496=0,1,E496)*IF(F496=0,1,F496)*IF(G496=0,1,G496),2))</f>
        <v>0</v>
      </c>
      <c r="I496" s="63"/>
      <c r="J496" s="7"/>
      <c r="K496" s="8"/>
      <c r="M496" s="395" t="s">
        <v>673</v>
      </c>
    </row>
    <row r="497" spans="1:13">
      <c r="A497" s="32">
        <f t="shared" si="98"/>
        <v>0</v>
      </c>
      <c r="B497" s="10"/>
      <c r="C497" s="2"/>
      <c r="D497" s="2"/>
      <c r="E497" s="2"/>
      <c r="F497" s="2"/>
      <c r="G497" s="2"/>
      <c r="H497" s="3">
        <f t="shared" ref="H497:H503" si="99">IF(AND(C497=0,D497=0,E497=0,F497=0,G497=0),0,ROUND(IF(C497=0,1,C497)*IF(D497=0,1,D497)*IF(E497=0,1,E497)*IF(F497=0,1,F497)*IF(G497=0,1,G497),2))</f>
        <v>0</v>
      </c>
      <c r="I497" s="63"/>
      <c r="J497" s="7"/>
      <c r="K497" s="8"/>
      <c r="M497" s="395"/>
    </row>
    <row r="498" spans="1:13">
      <c r="A498" s="32">
        <f t="shared" si="98"/>
        <v>0</v>
      </c>
      <c r="B498" s="10"/>
      <c r="C498" s="2"/>
      <c r="D498" s="2"/>
      <c r="E498" s="2"/>
      <c r="F498" s="2"/>
      <c r="G498" s="2"/>
      <c r="H498" s="3">
        <f t="shared" si="99"/>
        <v>0</v>
      </c>
      <c r="I498" s="63"/>
      <c r="J498" s="7"/>
      <c r="K498" s="8"/>
      <c r="M498" s="395"/>
    </row>
    <row r="499" spans="1:13">
      <c r="A499" s="32">
        <f t="shared" si="98"/>
        <v>0</v>
      </c>
      <c r="B499" s="10"/>
      <c r="C499" s="2"/>
      <c r="D499" s="2"/>
      <c r="E499" s="2"/>
      <c r="F499" s="2"/>
      <c r="G499" s="2"/>
      <c r="H499" s="3">
        <f t="shared" si="99"/>
        <v>0</v>
      </c>
      <c r="I499" s="63"/>
      <c r="J499" s="7"/>
      <c r="K499" s="8"/>
      <c r="M499" s="395"/>
    </row>
    <row r="500" spans="1:13">
      <c r="A500" s="32">
        <f t="shared" si="98"/>
        <v>0</v>
      </c>
      <c r="B500" s="10"/>
      <c r="C500" s="2"/>
      <c r="D500" s="2"/>
      <c r="E500" s="2"/>
      <c r="F500" s="2"/>
      <c r="G500" s="2"/>
      <c r="H500" s="3">
        <f t="shared" si="99"/>
        <v>0</v>
      </c>
      <c r="I500" s="63"/>
      <c r="J500" s="7"/>
      <c r="K500" s="8"/>
      <c r="M500" s="395"/>
    </row>
    <row r="501" spans="1:13">
      <c r="A501" s="32">
        <f t="shared" si="98"/>
        <v>0</v>
      </c>
      <c r="B501" s="10"/>
      <c r="C501" s="2"/>
      <c r="D501" s="2"/>
      <c r="E501" s="2"/>
      <c r="F501" s="2"/>
      <c r="G501" s="2"/>
      <c r="H501" s="3">
        <f t="shared" si="99"/>
        <v>0</v>
      </c>
      <c r="I501" s="63"/>
      <c r="J501" s="7"/>
      <c r="K501" s="8"/>
      <c r="M501" s="395"/>
    </row>
    <row r="502" spans="1:13">
      <c r="A502" s="32">
        <f t="shared" si="98"/>
        <v>0</v>
      </c>
      <c r="B502" s="10"/>
      <c r="C502" s="2"/>
      <c r="D502" s="2"/>
      <c r="E502" s="2"/>
      <c r="F502" s="2"/>
      <c r="G502" s="2"/>
      <c r="H502" s="3">
        <f t="shared" si="99"/>
        <v>0</v>
      </c>
      <c r="I502" s="63"/>
      <c r="J502" s="7"/>
      <c r="K502" s="8"/>
      <c r="M502" s="395"/>
    </row>
    <row r="503" spans="1:13">
      <c r="A503" s="32">
        <f t="shared" si="98"/>
        <v>0</v>
      </c>
      <c r="B503" s="10"/>
      <c r="C503" s="2"/>
      <c r="D503" s="2"/>
      <c r="E503" s="2"/>
      <c r="F503" s="2"/>
      <c r="G503" s="2"/>
      <c r="H503" s="3">
        <f t="shared" si="99"/>
        <v>0</v>
      </c>
      <c r="I503" s="63"/>
      <c r="J503" s="7"/>
      <c r="K503" s="8"/>
      <c r="M503" s="395"/>
    </row>
    <row r="504" spans="1:13">
      <c r="A504" s="33" t="e">
        <f>VLOOKUP(B495,O:W,2)</f>
        <v>#N/A</v>
      </c>
      <c r="B504" s="649" t="s">
        <v>70</v>
      </c>
      <c r="C504" s="650"/>
      <c r="D504" s="650"/>
      <c r="E504" s="650"/>
      <c r="F504" s="650"/>
      <c r="G504" s="650"/>
      <c r="H504" s="6"/>
      <c r="I504" s="63">
        <f>SUM(H496:H504)</f>
        <v>0</v>
      </c>
      <c r="J504" s="1" t="e">
        <f>VLOOKUP(B495,O:W,7)</f>
        <v>#N/A</v>
      </c>
      <c r="K504" s="8"/>
      <c r="M504" s="395"/>
    </row>
    <row r="505" spans="1:13" ht="45" customHeight="1">
      <c r="A505" s="32">
        <f>IF(B505&gt;0,1,0)</f>
        <v>0</v>
      </c>
      <c r="B505" s="647"/>
      <c r="C505" s="648"/>
      <c r="D505" s="648"/>
      <c r="E505" s="648"/>
      <c r="F505" s="648"/>
      <c r="G505" s="648"/>
      <c r="H505" s="6"/>
      <c r="I505" s="63"/>
      <c r="J505" s="7"/>
      <c r="K505" s="8"/>
      <c r="M505" s="394" t="s">
        <v>672</v>
      </c>
    </row>
    <row r="506" spans="1:13">
      <c r="A506" s="32">
        <f t="shared" ref="A506:A513" si="100">IF(H506&gt;0,1,0)</f>
        <v>0</v>
      </c>
      <c r="B506" s="10"/>
      <c r="C506" s="2"/>
      <c r="D506" s="2"/>
      <c r="E506" s="2"/>
      <c r="F506" s="2"/>
      <c r="G506" s="2"/>
      <c r="H506" s="3">
        <f>IF(AND(C506=0,D506=0,E506=0,F506=0,G506=0),0,ROUND(IF(C506=0,1,C506)*IF(D506=0,1,D506)*IF(E506=0,1,E506)*IF(F506=0,1,F506)*IF(G506=0,1,G506),2))</f>
        <v>0</v>
      </c>
      <c r="I506" s="63"/>
      <c r="J506" s="7"/>
      <c r="K506" s="8"/>
      <c r="M506" s="395"/>
    </row>
    <row r="507" spans="1:13">
      <c r="A507" s="32">
        <f t="shared" si="100"/>
        <v>0</v>
      </c>
      <c r="B507" s="10"/>
      <c r="C507" s="2"/>
      <c r="D507" s="2"/>
      <c r="E507" s="2"/>
      <c r="F507" s="2"/>
      <c r="G507" s="2"/>
      <c r="H507" s="3">
        <f t="shared" ref="H507:H513" si="101">IF(AND(C507=0,D507=0,E507=0,F507=0,G507=0),0,ROUND(IF(C507=0,1,C507)*IF(D507=0,1,D507)*IF(E507=0,1,E507)*IF(F507=0,1,F507)*IF(G507=0,1,G507),2))</f>
        <v>0</v>
      </c>
      <c r="I507" s="63"/>
      <c r="J507" s="7"/>
      <c r="K507" s="8"/>
      <c r="M507" s="395"/>
    </row>
    <row r="508" spans="1:13">
      <c r="A508" s="32">
        <f t="shared" si="100"/>
        <v>0</v>
      </c>
      <c r="B508" s="10"/>
      <c r="C508" s="2"/>
      <c r="D508" s="2"/>
      <c r="E508" s="2"/>
      <c r="F508" s="2"/>
      <c r="G508" s="2"/>
      <c r="H508" s="3">
        <f t="shared" si="101"/>
        <v>0</v>
      </c>
      <c r="I508" s="63"/>
      <c r="J508" s="7"/>
      <c r="K508" s="8"/>
      <c r="M508" s="395"/>
    </row>
    <row r="509" spans="1:13">
      <c r="A509" s="32">
        <f t="shared" si="100"/>
        <v>0</v>
      </c>
      <c r="B509" s="10"/>
      <c r="C509" s="2"/>
      <c r="D509" s="2"/>
      <c r="E509" s="2"/>
      <c r="F509" s="2"/>
      <c r="G509" s="2"/>
      <c r="H509" s="3">
        <f t="shared" si="101"/>
        <v>0</v>
      </c>
      <c r="I509" s="63"/>
      <c r="J509" s="7"/>
      <c r="K509" s="8"/>
      <c r="M509" s="395"/>
    </row>
    <row r="510" spans="1:13">
      <c r="A510" s="32">
        <f t="shared" si="100"/>
        <v>0</v>
      </c>
      <c r="B510" s="10"/>
      <c r="C510" s="2"/>
      <c r="D510" s="2"/>
      <c r="E510" s="2"/>
      <c r="F510" s="2"/>
      <c r="G510" s="2"/>
      <c r="H510" s="3">
        <f t="shared" si="101"/>
        <v>0</v>
      </c>
      <c r="I510" s="63"/>
      <c r="J510" s="7"/>
      <c r="K510" s="8"/>
      <c r="M510" s="395"/>
    </row>
    <row r="511" spans="1:13">
      <c r="A511" s="32">
        <f t="shared" si="100"/>
        <v>0</v>
      </c>
      <c r="B511" s="10"/>
      <c r="C511" s="2"/>
      <c r="D511" s="2"/>
      <c r="E511" s="2"/>
      <c r="F511" s="2"/>
      <c r="G511" s="2"/>
      <c r="H511" s="3">
        <f t="shared" si="101"/>
        <v>0</v>
      </c>
      <c r="I511" s="63"/>
      <c r="J511" s="7"/>
      <c r="K511" s="8"/>
      <c r="M511" s="395"/>
    </row>
    <row r="512" spans="1:13">
      <c r="A512" s="32">
        <f t="shared" si="100"/>
        <v>0</v>
      </c>
      <c r="B512" s="10"/>
      <c r="C512" s="2"/>
      <c r="D512" s="2"/>
      <c r="E512" s="2"/>
      <c r="F512" s="2"/>
      <c r="G512" s="2"/>
      <c r="H512" s="3">
        <f t="shared" si="101"/>
        <v>0</v>
      </c>
      <c r="I512" s="63"/>
      <c r="J512" s="7"/>
      <c r="K512" s="8"/>
      <c r="M512" s="395"/>
    </row>
    <row r="513" spans="1:13">
      <c r="A513" s="32">
        <f t="shared" si="100"/>
        <v>0</v>
      </c>
      <c r="B513" s="10"/>
      <c r="C513" s="2"/>
      <c r="D513" s="2"/>
      <c r="E513" s="2"/>
      <c r="F513" s="2"/>
      <c r="G513" s="2"/>
      <c r="H513" s="3">
        <f t="shared" si="101"/>
        <v>0</v>
      </c>
      <c r="I513" s="63"/>
      <c r="J513" s="7"/>
      <c r="K513" s="8"/>
      <c r="M513" s="395"/>
    </row>
    <row r="514" spans="1:13">
      <c r="A514" s="33" t="e">
        <f>VLOOKUP(B505,O:W,2)</f>
        <v>#N/A</v>
      </c>
      <c r="B514" s="649" t="s">
        <v>70</v>
      </c>
      <c r="C514" s="650"/>
      <c r="D514" s="650"/>
      <c r="E514" s="650"/>
      <c r="F514" s="650"/>
      <c r="G514" s="650"/>
      <c r="H514" s="6"/>
      <c r="I514" s="63">
        <f>SUM(H506:H514)</f>
        <v>0</v>
      </c>
      <c r="J514" s="1" t="e">
        <f>VLOOKUP(B505,O:W,7)</f>
        <v>#N/A</v>
      </c>
      <c r="K514" s="8"/>
      <c r="M514" s="395"/>
    </row>
    <row r="515" spans="1:13" ht="45.75" customHeight="1">
      <c r="A515" s="32">
        <f>IF(B515&gt;0,1,0)</f>
        <v>0</v>
      </c>
      <c r="B515" s="647"/>
      <c r="C515" s="648"/>
      <c r="D515" s="648"/>
      <c r="E515" s="648"/>
      <c r="F515" s="648"/>
      <c r="G515" s="648"/>
      <c r="H515" s="6"/>
      <c r="I515" s="63"/>
      <c r="J515" s="7"/>
      <c r="K515" s="8"/>
      <c r="M515" s="394" t="s">
        <v>672</v>
      </c>
    </row>
    <row r="516" spans="1:13">
      <c r="A516" s="32">
        <f t="shared" ref="A516:A523" si="102">IF(H516&gt;0,1,0)</f>
        <v>0</v>
      </c>
      <c r="B516" s="10"/>
      <c r="C516" s="2"/>
      <c r="D516" s="2"/>
      <c r="E516" s="2"/>
      <c r="F516" s="2"/>
      <c r="G516" s="2"/>
      <c r="H516" s="3">
        <f>IF(AND(C516=0,D516=0,E516=0,F516=0,G516=0),0,ROUND(IF(C516=0,1,C516)*IF(D516=0,1,D516)*IF(E516=0,1,E516)*IF(F516=0,1,F516)*IF(G516=0,1,G516),2))</f>
        <v>0</v>
      </c>
      <c r="I516" s="63"/>
      <c r="J516" s="7"/>
      <c r="K516" s="8"/>
      <c r="M516" s="395" t="s">
        <v>673</v>
      </c>
    </row>
    <row r="517" spans="1:13">
      <c r="A517" s="32">
        <f t="shared" si="102"/>
        <v>0</v>
      </c>
      <c r="B517" s="10"/>
      <c r="C517" s="2"/>
      <c r="D517" s="2"/>
      <c r="E517" s="2"/>
      <c r="F517" s="2"/>
      <c r="G517" s="2"/>
      <c r="H517" s="3">
        <f t="shared" ref="H517:H523" si="103">IF(AND(C517=0,D517=0,E517=0,F517=0,G517=0),0,ROUND(IF(C517=0,1,C517)*IF(D517=0,1,D517)*IF(E517=0,1,E517)*IF(F517=0,1,F517)*IF(G517=0,1,G517),2))</f>
        <v>0</v>
      </c>
      <c r="I517" s="63"/>
      <c r="J517" s="7"/>
      <c r="K517" s="8"/>
      <c r="M517" s="395"/>
    </row>
    <row r="518" spans="1:13">
      <c r="A518" s="32">
        <f t="shared" si="102"/>
        <v>0</v>
      </c>
      <c r="B518" s="10"/>
      <c r="C518" s="2"/>
      <c r="D518" s="2"/>
      <c r="E518" s="2"/>
      <c r="F518" s="2"/>
      <c r="G518" s="2"/>
      <c r="H518" s="3">
        <f t="shared" si="103"/>
        <v>0</v>
      </c>
      <c r="I518" s="63"/>
      <c r="J518" s="7"/>
      <c r="K518" s="8"/>
      <c r="M518" s="395"/>
    </row>
    <row r="519" spans="1:13">
      <c r="A519" s="32">
        <f t="shared" si="102"/>
        <v>0</v>
      </c>
      <c r="B519" s="10"/>
      <c r="C519" s="2"/>
      <c r="D519" s="2"/>
      <c r="E519" s="2"/>
      <c r="F519" s="2"/>
      <c r="G519" s="2"/>
      <c r="H519" s="3">
        <f t="shared" si="103"/>
        <v>0</v>
      </c>
      <c r="I519" s="63"/>
      <c r="J519" s="7"/>
      <c r="K519" s="8"/>
      <c r="M519" s="395"/>
    </row>
    <row r="520" spans="1:13">
      <c r="A520" s="32">
        <f t="shared" si="102"/>
        <v>0</v>
      </c>
      <c r="B520" s="10"/>
      <c r="C520" s="2"/>
      <c r="D520" s="2"/>
      <c r="E520" s="2"/>
      <c r="F520" s="2"/>
      <c r="G520" s="2"/>
      <c r="H520" s="3">
        <f t="shared" si="103"/>
        <v>0</v>
      </c>
      <c r="I520" s="63"/>
      <c r="J520" s="7"/>
      <c r="K520" s="8"/>
      <c r="M520" s="395"/>
    </row>
    <row r="521" spans="1:13">
      <c r="A521" s="32">
        <f t="shared" si="102"/>
        <v>0</v>
      </c>
      <c r="B521" s="10"/>
      <c r="C521" s="2"/>
      <c r="D521" s="2"/>
      <c r="E521" s="2"/>
      <c r="F521" s="2"/>
      <c r="G521" s="2"/>
      <c r="H521" s="3">
        <f t="shared" si="103"/>
        <v>0</v>
      </c>
      <c r="I521" s="63"/>
      <c r="J521" s="7"/>
      <c r="K521" s="8"/>
      <c r="M521" s="395"/>
    </row>
    <row r="522" spans="1:13">
      <c r="A522" s="32">
        <f t="shared" si="102"/>
        <v>0</v>
      </c>
      <c r="B522" s="10"/>
      <c r="C522" s="2"/>
      <c r="D522" s="2"/>
      <c r="E522" s="2"/>
      <c r="F522" s="2"/>
      <c r="G522" s="2"/>
      <c r="H522" s="3">
        <f t="shared" si="103"/>
        <v>0</v>
      </c>
      <c r="I522" s="63"/>
      <c r="J522" s="7"/>
      <c r="K522" s="8"/>
      <c r="M522" s="395"/>
    </row>
    <row r="523" spans="1:13">
      <c r="A523" s="32">
        <f t="shared" si="102"/>
        <v>0</v>
      </c>
      <c r="B523" s="10"/>
      <c r="C523" s="2"/>
      <c r="D523" s="2"/>
      <c r="E523" s="2"/>
      <c r="F523" s="2"/>
      <c r="G523" s="2"/>
      <c r="H523" s="3">
        <f t="shared" si="103"/>
        <v>0</v>
      </c>
      <c r="I523" s="63"/>
      <c r="J523" s="7"/>
      <c r="K523" s="8"/>
      <c r="M523" s="395"/>
    </row>
    <row r="524" spans="1:13">
      <c r="A524" s="33" t="e">
        <f>VLOOKUP(B515,O:W,2)</f>
        <v>#N/A</v>
      </c>
      <c r="B524" s="649" t="s">
        <v>70</v>
      </c>
      <c r="C524" s="650"/>
      <c r="D524" s="650"/>
      <c r="E524" s="650"/>
      <c r="F524" s="650"/>
      <c r="G524" s="650"/>
      <c r="H524" s="6"/>
      <c r="I524" s="63">
        <f>SUM(H516:H524)</f>
        <v>0</v>
      </c>
      <c r="J524" s="1" t="e">
        <f>VLOOKUP(B515,O:W,7)</f>
        <v>#N/A</v>
      </c>
      <c r="K524" s="8"/>
      <c r="M524" s="395"/>
    </row>
    <row r="525" spans="1:13" ht="45" customHeight="1">
      <c r="A525" s="32">
        <f>IF(B525&gt;0,1,0)</f>
        <v>0</v>
      </c>
      <c r="B525" s="647"/>
      <c r="C525" s="648"/>
      <c r="D525" s="648"/>
      <c r="E525" s="648"/>
      <c r="F525" s="648"/>
      <c r="G525" s="648"/>
      <c r="H525" s="6"/>
      <c r="I525" s="63"/>
      <c r="J525" s="7"/>
      <c r="K525" s="8"/>
      <c r="M525" s="394" t="s">
        <v>672</v>
      </c>
    </row>
    <row r="526" spans="1:13">
      <c r="A526" s="32">
        <f t="shared" ref="A526:A533" si="104">IF(H526&gt;0,1,0)</f>
        <v>0</v>
      </c>
      <c r="B526" s="10"/>
      <c r="C526" s="2"/>
      <c r="D526" s="2"/>
      <c r="E526" s="2"/>
      <c r="F526" s="2"/>
      <c r="G526" s="2"/>
      <c r="H526" s="3">
        <f>IF(AND(C526=0,D526=0,E526=0,F526=0,G526=0),0,ROUND(IF(C526=0,1,C526)*IF(D526=0,1,D526)*IF(E526=0,1,E526)*IF(F526=0,1,F526)*IF(G526=0,1,G526),2))</f>
        <v>0</v>
      </c>
      <c r="I526" s="63"/>
      <c r="J526" s="7"/>
      <c r="K526" s="8"/>
      <c r="M526" s="395"/>
    </row>
    <row r="527" spans="1:13">
      <c r="A527" s="32">
        <f t="shared" si="104"/>
        <v>0</v>
      </c>
      <c r="B527" s="10"/>
      <c r="C527" s="2"/>
      <c r="D527" s="2"/>
      <c r="E527" s="2"/>
      <c r="F527" s="2"/>
      <c r="G527" s="2"/>
      <c r="H527" s="3">
        <f t="shared" ref="H527:H533" si="105">IF(AND(C527=0,D527=0,E527=0,F527=0,G527=0),0,ROUND(IF(C527=0,1,C527)*IF(D527=0,1,D527)*IF(E527=0,1,E527)*IF(F527=0,1,F527)*IF(G527=0,1,G527),2))</f>
        <v>0</v>
      </c>
      <c r="I527" s="63"/>
      <c r="J527" s="7"/>
      <c r="K527" s="8"/>
      <c r="M527" s="395"/>
    </row>
    <row r="528" spans="1:13">
      <c r="A528" s="32">
        <f t="shared" si="104"/>
        <v>0</v>
      </c>
      <c r="B528" s="10"/>
      <c r="C528" s="2"/>
      <c r="D528" s="2"/>
      <c r="E528" s="2"/>
      <c r="F528" s="2"/>
      <c r="G528" s="2"/>
      <c r="H528" s="3">
        <f t="shared" si="105"/>
        <v>0</v>
      </c>
      <c r="I528" s="63"/>
      <c r="J528" s="7"/>
      <c r="K528" s="8"/>
      <c r="M528" s="395"/>
    </row>
    <row r="529" spans="1:13">
      <c r="A529" s="32">
        <f t="shared" si="104"/>
        <v>0</v>
      </c>
      <c r="B529" s="10"/>
      <c r="C529" s="2"/>
      <c r="D529" s="2"/>
      <c r="E529" s="2"/>
      <c r="F529" s="2"/>
      <c r="G529" s="2"/>
      <c r="H529" s="3">
        <f t="shared" si="105"/>
        <v>0</v>
      </c>
      <c r="I529" s="63"/>
      <c r="J529" s="7"/>
      <c r="K529" s="8"/>
      <c r="M529" s="395"/>
    </row>
    <row r="530" spans="1:13">
      <c r="A530" s="32">
        <f t="shared" si="104"/>
        <v>0</v>
      </c>
      <c r="B530" s="10"/>
      <c r="C530" s="2"/>
      <c r="D530" s="2"/>
      <c r="E530" s="2"/>
      <c r="F530" s="2"/>
      <c r="G530" s="2"/>
      <c r="H530" s="3">
        <f t="shared" si="105"/>
        <v>0</v>
      </c>
      <c r="I530" s="63"/>
      <c r="J530" s="7"/>
      <c r="K530" s="8"/>
      <c r="M530" s="395"/>
    </row>
    <row r="531" spans="1:13">
      <c r="A531" s="32">
        <f t="shared" si="104"/>
        <v>0</v>
      </c>
      <c r="B531" s="10"/>
      <c r="C531" s="2"/>
      <c r="D531" s="2"/>
      <c r="E531" s="2"/>
      <c r="F531" s="2"/>
      <c r="G531" s="2"/>
      <c r="H531" s="3">
        <f t="shared" si="105"/>
        <v>0</v>
      </c>
      <c r="I531" s="63"/>
      <c r="J531" s="7"/>
      <c r="K531" s="8"/>
      <c r="M531" s="395"/>
    </row>
    <row r="532" spans="1:13">
      <c r="A532" s="32">
        <f t="shared" si="104"/>
        <v>0</v>
      </c>
      <c r="B532" s="10"/>
      <c r="C532" s="2"/>
      <c r="D532" s="2"/>
      <c r="E532" s="2"/>
      <c r="F532" s="2"/>
      <c r="G532" s="2"/>
      <c r="H532" s="3">
        <f t="shared" si="105"/>
        <v>0</v>
      </c>
      <c r="I532" s="63"/>
      <c r="J532" s="7"/>
      <c r="K532" s="8"/>
      <c r="M532" s="395"/>
    </row>
    <row r="533" spans="1:13">
      <c r="A533" s="32">
        <f t="shared" si="104"/>
        <v>0</v>
      </c>
      <c r="B533" s="10"/>
      <c r="C533" s="2"/>
      <c r="D533" s="2"/>
      <c r="E533" s="2"/>
      <c r="F533" s="2"/>
      <c r="G533" s="2"/>
      <c r="H533" s="3">
        <f t="shared" si="105"/>
        <v>0</v>
      </c>
      <c r="I533" s="63"/>
      <c r="J533" s="7"/>
      <c r="K533" s="8"/>
      <c r="M533" s="395"/>
    </row>
    <row r="534" spans="1:13">
      <c r="A534" s="33" t="e">
        <f>VLOOKUP(B525,O:W,2)</f>
        <v>#N/A</v>
      </c>
      <c r="B534" s="649" t="s">
        <v>70</v>
      </c>
      <c r="C534" s="650"/>
      <c r="D534" s="650"/>
      <c r="E534" s="650"/>
      <c r="F534" s="650"/>
      <c r="G534" s="650"/>
      <c r="H534" s="6"/>
      <c r="I534" s="63">
        <f>SUM(H526:H534)</f>
        <v>0</v>
      </c>
      <c r="J534" s="1" t="e">
        <f>VLOOKUP(B525,O:W,7)</f>
        <v>#N/A</v>
      </c>
      <c r="K534" s="8"/>
      <c r="M534" s="395"/>
    </row>
    <row r="535" spans="1:13" ht="47.25" customHeight="1">
      <c r="A535" s="32">
        <f>IF(B535&gt;0,1,0)</f>
        <v>0</v>
      </c>
      <c r="B535" s="647"/>
      <c r="C535" s="648"/>
      <c r="D535" s="648"/>
      <c r="E535" s="648"/>
      <c r="F535" s="648"/>
      <c r="G535" s="648"/>
      <c r="H535" s="6"/>
      <c r="I535" s="63"/>
      <c r="J535" s="7"/>
      <c r="K535" s="8"/>
      <c r="M535" s="394" t="s">
        <v>672</v>
      </c>
    </row>
    <row r="536" spans="1:13">
      <c r="A536" s="32">
        <f t="shared" ref="A536:A543" si="106">IF(H536&gt;0,1,0)</f>
        <v>0</v>
      </c>
      <c r="B536" s="10"/>
      <c r="C536" s="2"/>
      <c r="D536" s="2"/>
      <c r="E536" s="2"/>
      <c r="F536" s="2"/>
      <c r="G536" s="2"/>
      <c r="H536" s="3">
        <f>IF(AND(C536=0,D536=0,E536=0,F536=0,G536=0),0,ROUND(IF(C536=0,1,C536)*IF(D536=0,1,D536)*IF(E536=0,1,E536)*IF(F536=0,1,F536)*IF(G536=0,1,G536),2))</f>
        <v>0</v>
      </c>
      <c r="I536" s="63"/>
      <c r="J536" s="7"/>
      <c r="K536" s="8"/>
      <c r="M536" s="395" t="s">
        <v>673</v>
      </c>
    </row>
    <row r="537" spans="1:13">
      <c r="A537" s="32">
        <f t="shared" si="106"/>
        <v>0</v>
      </c>
      <c r="B537" s="10"/>
      <c r="C537" s="2"/>
      <c r="D537" s="2"/>
      <c r="E537" s="2"/>
      <c r="F537" s="2"/>
      <c r="G537" s="2"/>
      <c r="H537" s="3">
        <f t="shared" ref="H537:H543" si="107">IF(AND(C537=0,D537=0,E537=0,F537=0,G537=0),0,ROUND(IF(C537=0,1,C537)*IF(D537=0,1,D537)*IF(E537=0,1,E537)*IF(F537=0,1,F537)*IF(G537=0,1,G537),2))</f>
        <v>0</v>
      </c>
      <c r="I537" s="63"/>
      <c r="J537" s="7"/>
      <c r="K537" s="8"/>
      <c r="M537" s="395"/>
    </row>
    <row r="538" spans="1:13">
      <c r="A538" s="32">
        <f t="shared" si="106"/>
        <v>0</v>
      </c>
      <c r="B538" s="10"/>
      <c r="C538" s="2"/>
      <c r="D538" s="2"/>
      <c r="E538" s="2"/>
      <c r="F538" s="2"/>
      <c r="G538" s="2"/>
      <c r="H538" s="3">
        <f t="shared" si="107"/>
        <v>0</v>
      </c>
      <c r="I538" s="63"/>
      <c r="J538" s="7"/>
      <c r="K538" s="8"/>
      <c r="M538" s="395"/>
    </row>
    <row r="539" spans="1:13">
      <c r="A539" s="32">
        <f t="shared" si="106"/>
        <v>0</v>
      </c>
      <c r="B539" s="10"/>
      <c r="C539" s="2"/>
      <c r="D539" s="2"/>
      <c r="E539" s="2"/>
      <c r="F539" s="2"/>
      <c r="G539" s="2"/>
      <c r="H539" s="3">
        <f t="shared" si="107"/>
        <v>0</v>
      </c>
      <c r="I539" s="63"/>
      <c r="J539" s="7"/>
      <c r="K539" s="8"/>
      <c r="M539" s="395"/>
    </row>
    <row r="540" spans="1:13">
      <c r="A540" s="32">
        <f t="shared" si="106"/>
        <v>0</v>
      </c>
      <c r="B540" s="10"/>
      <c r="C540" s="2"/>
      <c r="D540" s="2"/>
      <c r="E540" s="2"/>
      <c r="F540" s="2"/>
      <c r="G540" s="2"/>
      <c r="H540" s="3">
        <f t="shared" si="107"/>
        <v>0</v>
      </c>
      <c r="I540" s="63"/>
      <c r="J540" s="7"/>
      <c r="K540" s="8"/>
      <c r="M540" s="395"/>
    </row>
    <row r="541" spans="1:13">
      <c r="A541" s="32">
        <f t="shared" si="106"/>
        <v>0</v>
      </c>
      <c r="B541" s="10"/>
      <c r="C541" s="2"/>
      <c r="D541" s="2"/>
      <c r="E541" s="2"/>
      <c r="F541" s="2"/>
      <c r="G541" s="2"/>
      <c r="H541" s="3">
        <f t="shared" si="107"/>
        <v>0</v>
      </c>
      <c r="I541" s="63"/>
      <c r="J541" s="7"/>
      <c r="K541" s="8"/>
      <c r="M541" s="395"/>
    </row>
    <row r="542" spans="1:13">
      <c r="A542" s="32">
        <f t="shared" si="106"/>
        <v>0</v>
      </c>
      <c r="B542" s="10"/>
      <c r="C542" s="2"/>
      <c r="D542" s="2"/>
      <c r="E542" s="2"/>
      <c r="F542" s="2"/>
      <c r="G542" s="2"/>
      <c r="H542" s="3">
        <f t="shared" si="107"/>
        <v>0</v>
      </c>
      <c r="I542" s="63"/>
      <c r="J542" s="7"/>
      <c r="K542" s="8"/>
      <c r="M542" s="395"/>
    </row>
    <row r="543" spans="1:13">
      <c r="A543" s="32">
        <f t="shared" si="106"/>
        <v>0</v>
      </c>
      <c r="B543" s="10"/>
      <c r="C543" s="2"/>
      <c r="D543" s="2"/>
      <c r="E543" s="2"/>
      <c r="F543" s="2"/>
      <c r="G543" s="2"/>
      <c r="H543" s="3">
        <f t="shared" si="107"/>
        <v>0</v>
      </c>
      <c r="I543" s="63"/>
      <c r="J543" s="7"/>
      <c r="K543" s="8"/>
      <c r="M543" s="395"/>
    </row>
    <row r="544" spans="1:13">
      <c r="A544" s="33" t="e">
        <f>VLOOKUP(B535,O:W,2)</f>
        <v>#N/A</v>
      </c>
      <c r="B544" s="649" t="s">
        <v>70</v>
      </c>
      <c r="C544" s="650"/>
      <c r="D544" s="650"/>
      <c r="E544" s="650"/>
      <c r="F544" s="650"/>
      <c r="G544" s="650"/>
      <c r="H544" s="6"/>
      <c r="I544" s="63">
        <f>SUM(H536:H544)</f>
        <v>0</v>
      </c>
      <c r="J544" s="1" t="e">
        <f>VLOOKUP(B535,O:W,7)</f>
        <v>#N/A</v>
      </c>
      <c r="K544" s="8"/>
      <c r="M544" s="395"/>
    </row>
    <row r="545" spans="1:13" ht="46.5" customHeight="1">
      <c r="A545" s="32">
        <f>IF(B545&gt;0,1,0)</f>
        <v>0</v>
      </c>
      <c r="B545" s="647"/>
      <c r="C545" s="648"/>
      <c r="D545" s="648"/>
      <c r="E545" s="648"/>
      <c r="F545" s="648"/>
      <c r="G545" s="648"/>
      <c r="H545" s="6"/>
      <c r="I545" s="63"/>
      <c r="J545" s="7"/>
      <c r="K545" s="8"/>
      <c r="M545" s="394" t="s">
        <v>672</v>
      </c>
    </row>
    <row r="546" spans="1:13">
      <c r="A546" s="32">
        <f t="shared" ref="A546:A553" si="108">IF(H546&gt;0,1,0)</f>
        <v>0</v>
      </c>
      <c r="B546" s="10"/>
      <c r="C546" s="2"/>
      <c r="D546" s="2"/>
      <c r="E546" s="2"/>
      <c r="F546" s="2"/>
      <c r="G546" s="2"/>
      <c r="H546" s="3">
        <f>IF(AND(C546=0,D546=0,E546=0,F546=0,G546=0),0,ROUND(IF(C546=0,1,C546)*IF(D546=0,1,D546)*IF(E546=0,1,E546)*IF(F546=0,1,F546)*IF(G546=0,1,G546),2))</f>
        <v>0</v>
      </c>
      <c r="I546" s="63"/>
      <c r="J546" s="7"/>
      <c r="K546" s="8"/>
      <c r="M546" s="395"/>
    </row>
    <row r="547" spans="1:13">
      <c r="A547" s="32">
        <f t="shared" si="108"/>
        <v>0</v>
      </c>
      <c r="B547" s="10"/>
      <c r="C547" s="2"/>
      <c r="D547" s="2"/>
      <c r="E547" s="2"/>
      <c r="F547" s="2"/>
      <c r="G547" s="2"/>
      <c r="H547" s="3">
        <f t="shared" ref="H547:H553" si="109">IF(AND(C547=0,D547=0,E547=0,F547=0,G547=0),0,ROUND(IF(C547=0,1,C547)*IF(D547=0,1,D547)*IF(E547=0,1,E547)*IF(F547=0,1,F547)*IF(G547=0,1,G547),2))</f>
        <v>0</v>
      </c>
      <c r="I547" s="63"/>
      <c r="J547" s="7"/>
      <c r="K547" s="8"/>
      <c r="M547" s="395"/>
    </row>
    <row r="548" spans="1:13">
      <c r="A548" s="32">
        <f t="shared" si="108"/>
        <v>0</v>
      </c>
      <c r="B548" s="10"/>
      <c r="C548" s="2"/>
      <c r="D548" s="2"/>
      <c r="E548" s="2"/>
      <c r="F548" s="2"/>
      <c r="G548" s="2"/>
      <c r="H548" s="3">
        <f t="shared" si="109"/>
        <v>0</v>
      </c>
      <c r="I548" s="63"/>
      <c r="J548" s="7"/>
      <c r="K548" s="8"/>
      <c r="M548" s="395"/>
    </row>
    <row r="549" spans="1:13">
      <c r="A549" s="32">
        <f t="shared" si="108"/>
        <v>0</v>
      </c>
      <c r="B549" s="10"/>
      <c r="C549" s="2"/>
      <c r="D549" s="2"/>
      <c r="E549" s="2"/>
      <c r="F549" s="2"/>
      <c r="G549" s="2"/>
      <c r="H549" s="3">
        <f t="shared" si="109"/>
        <v>0</v>
      </c>
      <c r="I549" s="63"/>
      <c r="J549" s="7"/>
      <c r="K549" s="8"/>
      <c r="M549" s="395"/>
    </row>
    <row r="550" spans="1:13">
      <c r="A550" s="32">
        <f t="shared" si="108"/>
        <v>0</v>
      </c>
      <c r="B550" s="10"/>
      <c r="C550" s="2"/>
      <c r="D550" s="2"/>
      <c r="E550" s="2"/>
      <c r="F550" s="2"/>
      <c r="G550" s="2"/>
      <c r="H550" s="3">
        <f t="shared" si="109"/>
        <v>0</v>
      </c>
      <c r="I550" s="63"/>
      <c r="J550" s="7"/>
      <c r="K550" s="8"/>
      <c r="M550" s="395"/>
    </row>
    <row r="551" spans="1:13">
      <c r="A551" s="32">
        <f t="shared" si="108"/>
        <v>0</v>
      </c>
      <c r="B551" s="10"/>
      <c r="C551" s="2"/>
      <c r="D551" s="2"/>
      <c r="E551" s="2"/>
      <c r="F551" s="2"/>
      <c r="G551" s="2"/>
      <c r="H551" s="3">
        <f t="shared" si="109"/>
        <v>0</v>
      </c>
      <c r="I551" s="63"/>
      <c r="J551" s="7"/>
      <c r="K551" s="8"/>
      <c r="M551" s="395"/>
    </row>
    <row r="552" spans="1:13">
      <c r="A552" s="32">
        <f t="shared" si="108"/>
        <v>0</v>
      </c>
      <c r="B552" s="10"/>
      <c r="C552" s="2"/>
      <c r="D552" s="2"/>
      <c r="E552" s="2"/>
      <c r="F552" s="2"/>
      <c r="G552" s="2"/>
      <c r="H552" s="3">
        <f t="shared" si="109"/>
        <v>0</v>
      </c>
      <c r="I552" s="63"/>
      <c r="J552" s="7"/>
      <c r="K552" s="8"/>
      <c r="M552" s="395"/>
    </row>
    <row r="553" spans="1:13">
      <c r="A553" s="32">
        <f t="shared" si="108"/>
        <v>0</v>
      </c>
      <c r="B553" s="10"/>
      <c r="C553" s="2"/>
      <c r="D553" s="2"/>
      <c r="E553" s="2"/>
      <c r="F553" s="2"/>
      <c r="G553" s="2"/>
      <c r="H553" s="3">
        <f t="shared" si="109"/>
        <v>0</v>
      </c>
      <c r="I553" s="63"/>
      <c r="J553" s="7"/>
      <c r="K553" s="8"/>
      <c r="M553" s="395"/>
    </row>
    <row r="554" spans="1:13">
      <c r="A554" s="33" t="e">
        <f>VLOOKUP(B545,O:W,2)</f>
        <v>#N/A</v>
      </c>
      <c r="B554" s="649" t="s">
        <v>70</v>
      </c>
      <c r="C554" s="650"/>
      <c r="D554" s="650"/>
      <c r="E554" s="650"/>
      <c r="F554" s="650"/>
      <c r="G554" s="650"/>
      <c r="H554" s="6"/>
      <c r="I554" s="63">
        <f>SUM(H546:H554)</f>
        <v>0</v>
      </c>
      <c r="J554" s="1" t="e">
        <f>VLOOKUP(B545,O:W,7)</f>
        <v>#N/A</v>
      </c>
      <c r="K554" s="8"/>
      <c r="M554" s="395"/>
    </row>
    <row r="555" spans="1:13" ht="45.75" customHeight="1">
      <c r="A555" s="32">
        <f>IF(B555&gt;0,1,0)</f>
        <v>0</v>
      </c>
      <c r="B555" s="647"/>
      <c r="C555" s="648"/>
      <c r="D555" s="648"/>
      <c r="E555" s="648"/>
      <c r="F555" s="648"/>
      <c r="G555" s="648"/>
      <c r="H555" s="6"/>
      <c r="I555" s="63"/>
      <c r="J555" s="7"/>
      <c r="K555" s="8"/>
      <c r="M555" s="394" t="s">
        <v>672</v>
      </c>
    </row>
    <row r="556" spans="1:13">
      <c r="A556" s="32">
        <f t="shared" ref="A556:A563" si="110">IF(H556&gt;0,1,0)</f>
        <v>0</v>
      </c>
      <c r="B556" s="10"/>
      <c r="C556" s="2"/>
      <c r="D556" s="2"/>
      <c r="E556" s="2"/>
      <c r="F556" s="2"/>
      <c r="G556" s="2"/>
      <c r="H556" s="3">
        <f>IF(AND(C556=0,D556=0,E556=0,F556=0,G556=0),0,ROUND(IF(C556=0,1,C556)*IF(D556=0,1,D556)*IF(E556=0,1,E556)*IF(F556=0,1,F556)*IF(G556=0,1,G556),2))</f>
        <v>0</v>
      </c>
      <c r="I556" s="63"/>
      <c r="J556" s="7"/>
      <c r="K556" s="8"/>
      <c r="M556" s="395" t="s">
        <v>673</v>
      </c>
    </row>
    <row r="557" spans="1:13">
      <c r="A557" s="32">
        <f t="shared" si="110"/>
        <v>0</v>
      </c>
      <c r="B557" s="10"/>
      <c r="C557" s="2"/>
      <c r="D557" s="2"/>
      <c r="E557" s="2"/>
      <c r="F557" s="2"/>
      <c r="G557" s="2"/>
      <c r="H557" s="3">
        <f t="shared" ref="H557:H563" si="111">IF(AND(C557=0,D557=0,E557=0,F557=0,G557=0),0,ROUND(IF(C557=0,1,C557)*IF(D557=0,1,D557)*IF(E557=0,1,E557)*IF(F557=0,1,F557)*IF(G557=0,1,G557),2))</f>
        <v>0</v>
      </c>
      <c r="I557" s="63"/>
      <c r="J557" s="7"/>
      <c r="K557" s="8"/>
      <c r="M557" s="395"/>
    </row>
    <row r="558" spans="1:13">
      <c r="A558" s="32">
        <f t="shared" si="110"/>
        <v>0</v>
      </c>
      <c r="B558" s="10"/>
      <c r="C558" s="2"/>
      <c r="D558" s="2"/>
      <c r="E558" s="2"/>
      <c r="F558" s="2"/>
      <c r="G558" s="2"/>
      <c r="H558" s="3">
        <f t="shared" si="111"/>
        <v>0</v>
      </c>
      <c r="I558" s="63"/>
      <c r="J558" s="7"/>
      <c r="K558" s="8"/>
      <c r="M558" s="395"/>
    </row>
    <row r="559" spans="1:13">
      <c r="A559" s="32">
        <f t="shared" si="110"/>
        <v>0</v>
      </c>
      <c r="B559" s="10"/>
      <c r="C559" s="2"/>
      <c r="D559" s="2"/>
      <c r="E559" s="2"/>
      <c r="F559" s="2"/>
      <c r="G559" s="2"/>
      <c r="H559" s="3">
        <f t="shared" si="111"/>
        <v>0</v>
      </c>
      <c r="I559" s="63"/>
      <c r="J559" s="7"/>
      <c r="K559" s="8"/>
      <c r="M559" s="395"/>
    </row>
    <row r="560" spans="1:13">
      <c r="A560" s="32">
        <f t="shared" si="110"/>
        <v>0</v>
      </c>
      <c r="B560" s="10"/>
      <c r="C560" s="2"/>
      <c r="D560" s="2"/>
      <c r="E560" s="2"/>
      <c r="F560" s="2"/>
      <c r="G560" s="2"/>
      <c r="H560" s="3">
        <f t="shared" si="111"/>
        <v>0</v>
      </c>
      <c r="I560" s="63"/>
      <c r="J560" s="7"/>
      <c r="K560" s="8"/>
      <c r="M560" s="395"/>
    </row>
    <row r="561" spans="1:14">
      <c r="A561" s="32">
        <f t="shared" si="110"/>
        <v>0</v>
      </c>
      <c r="B561" s="10"/>
      <c r="C561" s="2"/>
      <c r="D561" s="2"/>
      <c r="E561" s="2"/>
      <c r="F561" s="2"/>
      <c r="G561" s="2"/>
      <c r="H561" s="3">
        <f t="shared" si="111"/>
        <v>0</v>
      </c>
      <c r="I561" s="63"/>
      <c r="J561" s="7"/>
      <c r="K561" s="8"/>
      <c r="M561" s="395"/>
    </row>
    <row r="562" spans="1:14">
      <c r="A562" s="32">
        <f t="shared" si="110"/>
        <v>0</v>
      </c>
      <c r="B562" s="10"/>
      <c r="C562" s="2"/>
      <c r="D562" s="2"/>
      <c r="E562" s="2"/>
      <c r="F562" s="2"/>
      <c r="G562" s="2"/>
      <c r="H562" s="3">
        <f t="shared" si="111"/>
        <v>0</v>
      </c>
      <c r="I562" s="63"/>
      <c r="J562" s="7"/>
      <c r="K562" s="8"/>
      <c r="M562" s="395"/>
    </row>
    <row r="563" spans="1:14">
      <c r="A563" s="32">
        <f t="shared" si="110"/>
        <v>0</v>
      </c>
      <c r="B563" s="10"/>
      <c r="C563" s="2"/>
      <c r="D563" s="2"/>
      <c r="E563" s="2"/>
      <c r="F563" s="2"/>
      <c r="G563" s="2"/>
      <c r="H563" s="3">
        <f t="shared" si="111"/>
        <v>0</v>
      </c>
      <c r="I563" s="63"/>
      <c r="J563" s="7"/>
      <c r="K563" s="8"/>
      <c r="M563" s="395"/>
    </row>
    <row r="564" spans="1:14">
      <c r="A564" s="33" t="e">
        <f>VLOOKUP(B555,O:W,2)</f>
        <v>#N/A</v>
      </c>
      <c r="B564" s="649" t="s">
        <v>70</v>
      </c>
      <c r="C564" s="650"/>
      <c r="D564" s="650"/>
      <c r="E564" s="650"/>
      <c r="F564" s="650"/>
      <c r="G564" s="650"/>
      <c r="H564" s="6"/>
      <c r="I564" s="63">
        <f>SUM(H556:H564)</f>
        <v>0</v>
      </c>
      <c r="J564" s="1" t="e">
        <f>VLOOKUP(B555,O:W,7)</f>
        <v>#N/A</v>
      </c>
      <c r="K564" s="8"/>
      <c r="M564" s="395"/>
    </row>
    <row r="565" spans="1:14" ht="46.5" customHeight="1">
      <c r="A565" s="32">
        <f>IF(B565&gt;0,1,0)</f>
        <v>1</v>
      </c>
      <c r="B565" s="647" t="s">
        <v>7093</v>
      </c>
      <c r="C565" s="648"/>
      <c r="D565" s="648"/>
      <c r="E565" s="648"/>
      <c r="F565" s="648"/>
      <c r="G565" s="648"/>
      <c r="H565" s="6"/>
      <c r="I565" s="63"/>
      <c r="J565" s="7"/>
      <c r="K565" s="8"/>
      <c r="M565" s="396" t="s">
        <v>674</v>
      </c>
      <c r="N565" s="80"/>
    </row>
    <row r="566" spans="1:14">
      <c r="A566" s="32">
        <f t="shared" ref="A566:A573" si="112">IF(H566&gt;0,1,0)</f>
        <v>1</v>
      </c>
      <c r="B566" s="10"/>
      <c r="C566" s="2">
        <v>1</v>
      </c>
      <c r="D566" s="2">
        <v>8</v>
      </c>
      <c r="E566" s="2"/>
      <c r="F566" s="2"/>
      <c r="G566" s="2"/>
      <c r="H566" s="3">
        <f>IF(AND(C566=0,D566=0,E566=0,F566=0,G566=0),0,ROUND(IF(C566=0,1,C566)*IF(D566=0,1,D566)*IF(E566=0,1,E566)*IF(F566=0,1,F566)*IF(G566=0,1,G566),2))</f>
        <v>8</v>
      </c>
      <c r="I566" s="63"/>
      <c r="J566" s="7"/>
      <c r="K566" s="8"/>
      <c r="M566" s="397" t="s">
        <v>675</v>
      </c>
    </row>
    <row r="567" spans="1:14">
      <c r="A567" s="32">
        <f t="shared" si="112"/>
        <v>0</v>
      </c>
      <c r="B567" s="10"/>
      <c r="C567" s="2"/>
      <c r="D567" s="2"/>
      <c r="E567" s="2"/>
      <c r="F567" s="2"/>
      <c r="G567" s="2"/>
      <c r="H567" s="3">
        <f t="shared" ref="H567:H573" si="113">IF(AND(C567=0,D567=0,E567=0,F567=0,G567=0),0,ROUND(IF(C567=0,1,C567)*IF(D567=0,1,D567)*IF(E567=0,1,E567)*IF(F567=0,1,F567)*IF(G567=0,1,G567),2))</f>
        <v>0</v>
      </c>
      <c r="I567" s="63"/>
      <c r="J567" s="7"/>
      <c r="K567" s="8"/>
      <c r="M567" s="397"/>
    </row>
    <row r="568" spans="1:14">
      <c r="A568" s="32">
        <f t="shared" si="112"/>
        <v>0</v>
      </c>
      <c r="B568" s="10"/>
      <c r="C568" s="2"/>
      <c r="D568" s="2"/>
      <c r="E568" s="2"/>
      <c r="F568" s="2"/>
      <c r="G568" s="2"/>
      <c r="H568" s="3">
        <f t="shared" si="113"/>
        <v>0</v>
      </c>
      <c r="I568" s="63"/>
      <c r="J568" s="7"/>
      <c r="K568" s="8"/>
      <c r="M568" s="397"/>
    </row>
    <row r="569" spans="1:14">
      <c r="A569" s="32">
        <f t="shared" si="112"/>
        <v>0</v>
      </c>
      <c r="B569" s="10"/>
      <c r="C569" s="2"/>
      <c r="D569" s="2"/>
      <c r="E569" s="2"/>
      <c r="F569" s="2"/>
      <c r="G569" s="2"/>
      <c r="H569" s="3">
        <f t="shared" si="113"/>
        <v>0</v>
      </c>
      <c r="I569" s="63"/>
      <c r="J569" s="7"/>
      <c r="K569" s="8"/>
      <c r="M569" s="397"/>
    </row>
    <row r="570" spans="1:14">
      <c r="A570" s="32">
        <f t="shared" si="112"/>
        <v>0</v>
      </c>
      <c r="B570" s="10"/>
      <c r="C570" s="2"/>
      <c r="D570" s="2"/>
      <c r="E570" s="2"/>
      <c r="F570" s="2"/>
      <c r="G570" s="2"/>
      <c r="H570" s="3">
        <f t="shared" si="113"/>
        <v>0</v>
      </c>
      <c r="I570" s="63"/>
      <c r="J570" s="7"/>
      <c r="K570" s="8"/>
      <c r="M570" s="397"/>
    </row>
    <row r="571" spans="1:14">
      <c r="A571" s="32">
        <f t="shared" si="112"/>
        <v>0</v>
      </c>
      <c r="B571" s="10"/>
      <c r="C571" s="2"/>
      <c r="D571" s="2"/>
      <c r="E571" s="2"/>
      <c r="F571" s="2"/>
      <c r="G571" s="2"/>
      <c r="H571" s="3">
        <f t="shared" si="113"/>
        <v>0</v>
      </c>
      <c r="I571" s="63"/>
      <c r="J571" s="7"/>
      <c r="K571" s="8"/>
      <c r="M571" s="397"/>
    </row>
    <row r="572" spans="1:14">
      <c r="A572" s="32">
        <f t="shared" si="112"/>
        <v>0</v>
      </c>
      <c r="B572" s="10"/>
      <c r="C572" s="2"/>
      <c r="D572" s="2"/>
      <c r="E572" s="2"/>
      <c r="F572" s="2"/>
      <c r="G572" s="2"/>
      <c r="H572" s="3">
        <f t="shared" si="113"/>
        <v>0</v>
      </c>
      <c r="I572" s="63"/>
      <c r="J572" s="7"/>
      <c r="K572" s="8"/>
      <c r="M572" s="397"/>
    </row>
    <row r="573" spans="1:14">
      <c r="A573" s="32">
        <f t="shared" si="112"/>
        <v>0</v>
      </c>
      <c r="B573" s="10"/>
      <c r="C573" s="2"/>
      <c r="D573" s="2"/>
      <c r="E573" s="2"/>
      <c r="F573" s="2"/>
      <c r="G573" s="2"/>
      <c r="H573" s="3">
        <f t="shared" si="113"/>
        <v>0</v>
      </c>
      <c r="I573" s="63"/>
      <c r="J573" s="7"/>
      <c r="K573" s="8"/>
      <c r="M573" s="397"/>
    </row>
    <row r="574" spans="1:14">
      <c r="A574" s="33" t="str">
        <f>VLOOKUP(B565,O:W,2)</f>
        <v>060101</v>
      </c>
      <c r="B574" s="649" t="s">
        <v>70</v>
      </c>
      <c r="C574" s="650"/>
      <c r="D574" s="650"/>
      <c r="E574" s="650"/>
      <c r="F574" s="650"/>
      <c r="G574" s="650"/>
      <c r="H574" s="6"/>
      <c r="I574" s="63">
        <f>SUM(H566:H574)</f>
        <v>8</v>
      </c>
      <c r="J574" s="1" t="str">
        <f>VLOOKUP(B565,O:W,7)</f>
        <v>مترطول</v>
      </c>
      <c r="K574" s="8"/>
      <c r="M574" s="397"/>
    </row>
    <row r="575" spans="1:14" ht="45.75" customHeight="1">
      <c r="A575" s="32">
        <f>IF(B575&gt;0,1,0)</f>
        <v>1</v>
      </c>
      <c r="B575" s="647" t="s">
        <v>7304</v>
      </c>
      <c r="C575" s="648"/>
      <c r="D575" s="648"/>
      <c r="E575" s="648"/>
      <c r="F575" s="648"/>
      <c r="G575" s="648"/>
      <c r="H575" s="6"/>
      <c r="I575" s="63"/>
      <c r="J575" s="7"/>
      <c r="K575" s="8"/>
      <c r="M575" s="396" t="s">
        <v>674</v>
      </c>
    </row>
    <row r="576" spans="1:14">
      <c r="A576" s="32">
        <f t="shared" ref="A576:A583" si="114">IF(H576&gt;0,1,0)</f>
        <v>1</v>
      </c>
      <c r="B576" s="10"/>
      <c r="C576" s="2">
        <v>1</v>
      </c>
      <c r="D576" s="2"/>
      <c r="E576" s="2"/>
      <c r="F576" s="2"/>
      <c r="G576" s="2"/>
      <c r="H576" s="3">
        <f>IF(AND(C576=0,D576=0,E576=0,F576=0,G576=0),0,ROUND(IF(C576=0,1,C576)*IF(D576=0,1,D576)*IF(E576=0,1,E576)*IF(F576=0,1,F576)*IF(G576=0,1,G576),2))</f>
        <v>1</v>
      </c>
      <c r="I576" s="63"/>
      <c r="J576" s="7"/>
      <c r="K576" s="8"/>
      <c r="M576" s="397" t="s">
        <v>675</v>
      </c>
    </row>
    <row r="577" spans="1:13">
      <c r="A577" s="32">
        <f t="shared" si="114"/>
        <v>0</v>
      </c>
      <c r="B577" s="10"/>
      <c r="C577" s="2"/>
      <c r="D577" s="2"/>
      <c r="E577" s="2"/>
      <c r="F577" s="2"/>
      <c r="G577" s="2"/>
      <c r="H577" s="3">
        <f t="shared" ref="H577:H583" si="115">IF(AND(C577=0,D577=0,E577=0,F577=0,G577=0),0,ROUND(IF(C577=0,1,C577)*IF(D577=0,1,D577)*IF(E577=0,1,E577)*IF(F577=0,1,F577)*IF(G577=0,1,G577),2))</f>
        <v>0</v>
      </c>
      <c r="I577" s="63"/>
      <c r="J577" s="7"/>
      <c r="K577" s="8"/>
      <c r="M577" s="397"/>
    </row>
    <row r="578" spans="1:13">
      <c r="A578" s="32">
        <f t="shared" si="114"/>
        <v>0</v>
      </c>
      <c r="B578" s="10"/>
      <c r="C578" s="2"/>
      <c r="D578" s="2"/>
      <c r="E578" s="2"/>
      <c r="F578" s="2"/>
      <c r="G578" s="2"/>
      <c r="H578" s="3">
        <f t="shared" si="115"/>
        <v>0</v>
      </c>
      <c r="I578" s="63"/>
      <c r="J578" s="7"/>
      <c r="K578" s="8"/>
      <c r="M578" s="397"/>
    </row>
    <row r="579" spans="1:13">
      <c r="A579" s="32">
        <f t="shared" si="114"/>
        <v>0</v>
      </c>
      <c r="B579" s="10"/>
      <c r="C579" s="2"/>
      <c r="D579" s="2"/>
      <c r="E579" s="2"/>
      <c r="F579" s="2"/>
      <c r="G579" s="2"/>
      <c r="H579" s="3">
        <f t="shared" si="115"/>
        <v>0</v>
      </c>
      <c r="I579" s="63"/>
      <c r="J579" s="7"/>
      <c r="K579" s="8"/>
      <c r="M579" s="397"/>
    </row>
    <row r="580" spans="1:13">
      <c r="A580" s="32">
        <f t="shared" si="114"/>
        <v>0</v>
      </c>
      <c r="B580" s="10"/>
      <c r="C580" s="2"/>
      <c r="D580" s="2"/>
      <c r="E580" s="2"/>
      <c r="F580" s="2"/>
      <c r="G580" s="2"/>
      <c r="H580" s="3">
        <f t="shared" si="115"/>
        <v>0</v>
      </c>
      <c r="I580" s="63"/>
      <c r="J580" s="7"/>
      <c r="K580" s="8"/>
      <c r="M580" s="397"/>
    </row>
    <row r="581" spans="1:13">
      <c r="A581" s="32">
        <f t="shared" si="114"/>
        <v>0</v>
      </c>
      <c r="B581" s="10"/>
      <c r="C581" s="2"/>
      <c r="D581" s="2"/>
      <c r="E581" s="2"/>
      <c r="F581" s="2"/>
      <c r="G581" s="2"/>
      <c r="H581" s="3">
        <f t="shared" si="115"/>
        <v>0</v>
      </c>
      <c r="I581" s="63"/>
      <c r="J581" s="7"/>
      <c r="K581" s="8"/>
      <c r="M581" s="397"/>
    </row>
    <row r="582" spans="1:13">
      <c r="A582" s="32">
        <f t="shared" si="114"/>
        <v>0</v>
      </c>
      <c r="B582" s="10"/>
      <c r="C582" s="2"/>
      <c r="D582" s="2"/>
      <c r="E582" s="2"/>
      <c r="F582" s="2"/>
      <c r="G582" s="2"/>
      <c r="H582" s="3">
        <f t="shared" si="115"/>
        <v>0</v>
      </c>
      <c r="I582" s="63"/>
      <c r="J582" s="7"/>
      <c r="K582" s="8"/>
      <c r="M582" s="397"/>
    </row>
    <row r="583" spans="1:13">
      <c r="A583" s="32">
        <f t="shared" si="114"/>
        <v>0</v>
      </c>
      <c r="B583" s="10"/>
      <c r="C583" s="2"/>
      <c r="D583" s="2"/>
      <c r="E583" s="2"/>
      <c r="F583" s="2"/>
      <c r="G583" s="2"/>
      <c r="H583" s="3">
        <f t="shared" si="115"/>
        <v>0</v>
      </c>
      <c r="I583" s="63"/>
      <c r="J583" s="7"/>
      <c r="K583" s="8"/>
      <c r="M583" s="397"/>
    </row>
    <row r="584" spans="1:13">
      <c r="A584" s="33" t="str">
        <f>VLOOKUP(B575,O:W,2)</f>
        <v>060113</v>
      </c>
      <c r="B584" s="649" t="s">
        <v>70</v>
      </c>
      <c r="C584" s="650"/>
      <c r="D584" s="650"/>
      <c r="E584" s="650"/>
      <c r="F584" s="650"/>
      <c r="G584" s="650"/>
      <c r="H584" s="6"/>
      <c r="I584" s="63">
        <f>SUM(H576:H584)</f>
        <v>1</v>
      </c>
      <c r="J584" s="1" t="str">
        <f>VLOOKUP(B575,O:W,7)</f>
        <v>مترطول</v>
      </c>
      <c r="K584" s="8"/>
      <c r="M584" s="397"/>
    </row>
    <row r="585" spans="1:13" ht="46.5" customHeight="1">
      <c r="A585" s="32">
        <f>IF(B585&gt;0,1,0)</f>
        <v>0</v>
      </c>
      <c r="B585" s="647"/>
      <c r="C585" s="648"/>
      <c r="D585" s="648"/>
      <c r="E585" s="648"/>
      <c r="F585" s="648"/>
      <c r="G585" s="648"/>
      <c r="H585" s="6"/>
      <c r="I585" s="63"/>
      <c r="J585" s="7"/>
      <c r="K585" s="8"/>
      <c r="M585" s="396" t="s">
        <v>674</v>
      </c>
    </row>
    <row r="586" spans="1:13">
      <c r="A586" s="32">
        <f t="shared" ref="A586:A593" si="116">IF(H586&gt;0,1,0)</f>
        <v>0</v>
      </c>
      <c r="B586" s="10"/>
      <c r="C586" s="2"/>
      <c r="D586" s="2"/>
      <c r="E586" s="2"/>
      <c r="F586" s="2"/>
      <c r="G586" s="2"/>
      <c r="H586" s="3">
        <f>IF(AND(C586=0,D586=0,E586=0,F586=0,G586=0),0,ROUND(IF(C586=0,1,C586)*IF(D586=0,1,D586)*IF(E586=0,1,E586)*IF(F586=0,1,F586)*IF(G586=0,1,G586),2))</f>
        <v>0</v>
      </c>
      <c r="I586" s="63"/>
      <c r="J586" s="7"/>
      <c r="K586" s="8"/>
      <c r="M586" s="397"/>
    </row>
    <row r="587" spans="1:13">
      <c r="A587" s="32">
        <f t="shared" si="116"/>
        <v>0</v>
      </c>
      <c r="B587" s="10"/>
      <c r="C587" s="2"/>
      <c r="D587" s="2"/>
      <c r="E587" s="2"/>
      <c r="F587" s="2"/>
      <c r="G587" s="2"/>
      <c r="H587" s="3">
        <f t="shared" ref="H587:H593" si="117">IF(AND(C587=0,D587=0,E587=0,F587=0,G587=0),0,ROUND(IF(C587=0,1,C587)*IF(D587=0,1,D587)*IF(E587=0,1,E587)*IF(F587=0,1,F587)*IF(G587=0,1,G587),2))</f>
        <v>0</v>
      </c>
      <c r="I587" s="63"/>
      <c r="J587" s="7"/>
      <c r="K587" s="8"/>
      <c r="M587" s="397"/>
    </row>
    <row r="588" spans="1:13">
      <c r="A588" s="32">
        <f t="shared" si="116"/>
        <v>0</v>
      </c>
      <c r="B588" s="10"/>
      <c r="C588" s="2"/>
      <c r="D588" s="2"/>
      <c r="E588" s="2"/>
      <c r="F588" s="2"/>
      <c r="G588" s="2"/>
      <c r="H588" s="3">
        <f t="shared" si="117"/>
        <v>0</v>
      </c>
      <c r="I588" s="63"/>
      <c r="J588" s="7"/>
      <c r="K588" s="8"/>
      <c r="M588" s="397"/>
    </row>
    <row r="589" spans="1:13">
      <c r="A589" s="32">
        <f t="shared" si="116"/>
        <v>0</v>
      </c>
      <c r="B589" s="10"/>
      <c r="C589" s="2"/>
      <c r="D589" s="2"/>
      <c r="E589" s="2"/>
      <c r="F589" s="2"/>
      <c r="G589" s="2"/>
      <c r="H589" s="3">
        <f t="shared" si="117"/>
        <v>0</v>
      </c>
      <c r="I589" s="63"/>
      <c r="J589" s="7"/>
      <c r="K589" s="8"/>
      <c r="M589" s="397"/>
    </row>
    <row r="590" spans="1:13">
      <c r="A590" s="32">
        <f t="shared" si="116"/>
        <v>0</v>
      </c>
      <c r="B590" s="10"/>
      <c r="C590" s="2"/>
      <c r="D590" s="2"/>
      <c r="E590" s="2"/>
      <c r="F590" s="2"/>
      <c r="G590" s="2"/>
      <c r="H590" s="3">
        <f t="shared" si="117"/>
        <v>0</v>
      </c>
      <c r="I590" s="63"/>
      <c r="J590" s="7"/>
      <c r="K590" s="8"/>
      <c r="M590" s="397"/>
    </row>
    <row r="591" spans="1:13">
      <c r="A591" s="32">
        <f t="shared" si="116"/>
        <v>0</v>
      </c>
      <c r="B591" s="10"/>
      <c r="C591" s="2"/>
      <c r="D591" s="2"/>
      <c r="E591" s="2"/>
      <c r="F591" s="2"/>
      <c r="G591" s="2"/>
      <c r="H591" s="3">
        <f t="shared" si="117"/>
        <v>0</v>
      </c>
      <c r="I591" s="63"/>
      <c r="J591" s="7"/>
      <c r="K591" s="8"/>
      <c r="M591" s="397"/>
    </row>
    <row r="592" spans="1:13">
      <c r="A592" s="32">
        <f t="shared" si="116"/>
        <v>0</v>
      </c>
      <c r="B592" s="10"/>
      <c r="C592" s="2"/>
      <c r="D592" s="2"/>
      <c r="E592" s="2"/>
      <c r="F592" s="2"/>
      <c r="G592" s="2"/>
      <c r="H592" s="3">
        <f t="shared" si="117"/>
        <v>0</v>
      </c>
      <c r="I592" s="63"/>
      <c r="J592" s="7"/>
      <c r="K592" s="8"/>
      <c r="M592" s="397"/>
    </row>
    <row r="593" spans="1:13">
      <c r="A593" s="32">
        <f t="shared" si="116"/>
        <v>0</v>
      </c>
      <c r="B593" s="10"/>
      <c r="C593" s="2"/>
      <c r="D593" s="2"/>
      <c r="E593" s="2"/>
      <c r="F593" s="2"/>
      <c r="G593" s="2"/>
      <c r="H593" s="3">
        <f t="shared" si="117"/>
        <v>0</v>
      </c>
      <c r="I593" s="63"/>
      <c r="J593" s="7"/>
      <c r="K593" s="8"/>
      <c r="M593" s="397"/>
    </row>
    <row r="594" spans="1:13">
      <c r="A594" s="33" t="e">
        <f>VLOOKUP(B585,O:W,2)</f>
        <v>#N/A</v>
      </c>
      <c r="B594" s="649" t="s">
        <v>70</v>
      </c>
      <c r="C594" s="650"/>
      <c r="D594" s="650"/>
      <c r="E594" s="650"/>
      <c r="F594" s="650"/>
      <c r="G594" s="650"/>
      <c r="H594" s="6"/>
      <c r="I594" s="63">
        <f>SUM(H586:H594)</f>
        <v>0</v>
      </c>
      <c r="J594" s="1" t="e">
        <f>VLOOKUP(B585,O:W,7)</f>
        <v>#N/A</v>
      </c>
      <c r="K594" s="8"/>
      <c r="M594" s="397"/>
    </row>
    <row r="595" spans="1:13" ht="45.75" customHeight="1">
      <c r="A595" s="32">
        <f>IF(B595&gt;0,1,0)</f>
        <v>0</v>
      </c>
      <c r="B595" s="647"/>
      <c r="C595" s="648"/>
      <c r="D595" s="648"/>
      <c r="E595" s="648"/>
      <c r="F595" s="648"/>
      <c r="G595" s="648"/>
      <c r="H595" s="6"/>
      <c r="I595" s="63"/>
      <c r="J595" s="7"/>
      <c r="K595" s="8"/>
      <c r="M595" s="396" t="s">
        <v>674</v>
      </c>
    </row>
    <row r="596" spans="1:13">
      <c r="A596" s="32">
        <f t="shared" ref="A596:A603" si="118">IF(H596&gt;0,1,0)</f>
        <v>0</v>
      </c>
      <c r="B596" s="10"/>
      <c r="C596" s="2"/>
      <c r="D596" s="2"/>
      <c r="E596" s="2"/>
      <c r="F596" s="2"/>
      <c r="G596" s="2"/>
      <c r="H596" s="3">
        <f>IF(AND(C596=0,D596=0,E596=0,F596=0,G596=0),0,ROUND(IF(C596=0,1,C596)*IF(D596=0,1,D596)*IF(E596=0,1,E596)*IF(F596=0,1,F596)*IF(G596=0,1,G596),2))</f>
        <v>0</v>
      </c>
      <c r="I596" s="63"/>
      <c r="J596" s="7"/>
      <c r="K596" s="8"/>
      <c r="M596" s="397" t="s">
        <v>675</v>
      </c>
    </row>
    <row r="597" spans="1:13">
      <c r="A597" s="32">
        <f t="shared" si="118"/>
        <v>0</v>
      </c>
      <c r="B597" s="10"/>
      <c r="C597" s="2"/>
      <c r="D597" s="2"/>
      <c r="E597" s="2"/>
      <c r="F597" s="2"/>
      <c r="G597" s="2"/>
      <c r="H597" s="3">
        <f t="shared" ref="H597:H603" si="119">IF(AND(C597=0,D597=0,E597=0,F597=0,G597=0),0,ROUND(IF(C597=0,1,C597)*IF(D597=0,1,D597)*IF(E597=0,1,E597)*IF(F597=0,1,F597)*IF(G597=0,1,G597),2))</f>
        <v>0</v>
      </c>
      <c r="I597" s="63"/>
      <c r="J597" s="7"/>
      <c r="K597" s="8"/>
      <c r="M597" s="397"/>
    </row>
    <row r="598" spans="1:13">
      <c r="A598" s="32">
        <f t="shared" si="118"/>
        <v>0</v>
      </c>
      <c r="B598" s="10"/>
      <c r="C598" s="2"/>
      <c r="D598" s="2"/>
      <c r="E598" s="2"/>
      <c r="F598" s="2"/>
      <c r="G598" s="2"/>
      <c r="H598" s="3">
        <f t="shared" si="119"/>
        <v>0</v>
      </c>
      <c r="I598" s="63"/>
      <c r="J598" s="7"/>
      <c r="K598" s="8"/>
      <c r="M598" s="397"/>
    </row>
    <row r="599" spans="1:13">
      <c r="A599" s="32">
        <f t="shared" si="118"/>
        <v>0</v>
      </c>
      <c r="B599" s="10"/>
      <c r="C599" s="2"/>
      <c r="D599" s="2"/>
      <c r="E599" s="2"/>
      <c r="F599" s="2"/>
      <c r="G599" s="2"/>
      <c r="H599" s="3">
        <f t="shared" si="119"/>
        <v>0</v>
      </c>
      <c r="I599" s="63"/>
      <c r="J599" s="7"/>
      <c r="K599" s="8"/>
      <c r="M599" s="397"/>
    </row>
    <row r="600" spans="1:13">
      <c r="A600" s="32">
        <f t="shared" si="118"/>
        <v>0</v>
      </c>
      <c r="B600" s="10"/>
      <c r="C600" s="2"/>
      <c r="D600" s="2"/>
      <c r="E600" s="2"/>
      <c r="F600" s="2"/>
      <c r="G600" s="2"/>
      <c r="H600" s="3">
        <f t="shared" si="119"/>
        <v>0</v>
      </c>
      <c r="I600" s="63"/>
      <c r="J600" s="7"/>
      <c r="K600" s="8"/>
      <c r="M600" s="397"/>
    </row>
    <row r="601" spans="1:13">
      <c r="A601" s="32">
        <f t="shared" si="118"/>
        <v>0</v>
      </c>
      <c r="B601" s="10"/>
      <c r="C601" s="2"/>
      <c r="D601" s="2"/>
      <c r="E601" s="2"/>
      <c r="F601" s="2"/>
      <c r="G601" s="2"/>
      <c r="H601" s="3">
        <f t="shared" si="119"/>
        <v>0</v>
      </c>
      <c r="I601" s="63"/>
      <c r="J601" s="7"/>
      <c r="K601" s="8"/>
      <c r="M601" s="397"/>
    </row>
    <row r="602" spans="1:13">
      <c r="A602" s="32">
        <f t="shared" si="118"/>
        <v>0</v>
      </c>
      <c r="B602" s="10"/>
      <c r="C602" s="2"/>
      <c r="D602" s="2"/>
      <c r="E602" s="2"/>
      <c r="F602" s="2"/>
      <c r="G602" s="2"/>
      <c r="H602" s="3">
        <f t="shared" si="119"/>
        <v>0</v>
      </c>
      <c r="I602" s="63"/>
      <c r="J602" s="7"/>
      <c r="K602" s="8"/>
      <c r="M602" s="397"/>
    </row>
    <row r="603" spans="1:13">
      <c r="A603" s="32">
        <f t="shared" si="118"/>
        <v>0</v>
      </c>
      <c r="B603" s="10"/>
      <c r="C603" s="2"/>
      <c r="D603" s="2"/>
      <c r="E603" s="2"/>
      <c r="F603" s="2"/>
      <c r="G603" s="2"/>
      <c r="H603" s="3">
        <f t="shared" si="119"/>
        <v>0</v>
      </c>
      <c r="I603" s="63"/>
      <c r="J603" s="7"/>
      <c r="K603" s="8"/>
      <c r="M603" s="397"/>
    </row>
    <row r="604" spans="1:13">
      <c r="A604" s="33" t="e">
        <f>VLOOKUP(B595,O:W,2)</f>
        <v>#N/A</v>
      </c>
      <c r="B604" s="649" t="s">
        <v>70</v>
      </c>
      <c r="C604" s="650"/>
      <c r="D604" s="650"/>
      <c r="E604" s="650"/>
      <c r="F604" s="650"/>
      <c r="G604" s="650"/>
      <c r="H604" s="6"/>
      <c r="I604" s="63">
        <f>SUM(H596:H604)</f>
        <v>0</v>
      </c>
      <c r="J604" s="1" t="e">
        <f>VLOOKUP(B595,O:W,7)</f>
        <v>#N/A</v>
      </c>
      <c r="K604" s="8"/>
      <c r="M604" s="397"/>
    </row>
    <row r="605" spans="1:13" ht="46.5" customHeight="1">
      <c r="A605" s="32">
        <f>IF(B605&gt;0,1,0)</f>
        <v>0</v>
      </c>
      <c r="B605" s="647"/>
      <c r="C605" s="648"/>
      <c r="D605" s="648"/>
      <c r="E605" s="648"/>
      <c r="F605" s="648"/>
      <c r="G605" s="648"/>
      <c r="H605" s="6"/>
      <c r="I605" s="63"/>
      <c r="J605" s="7"/>
      <c r="K605" s="8"/>
      <c r="M605" s="396" t="s">
        <v>674</v>
      </c>
    </row>
    <row r="606" spans="1:13">
      <c r="A606" s="32">
        <f t="shared" ref="A606:A613" si="120">IF(H606&gt;0,1,0)</f>
        <v>0</v>
      </c>
      <c r="B606" s="10"/>
      <c r="C606" s="2"/>
      <c r="D606" s="2"/>
      <c r="E606" s="2"/>
      <c r="F606" s="2"/>
      <c r="G606" s="2"/>
      <c r="H606" s="3">
        <f>IF(AND(C606=0,D606=0,E606=0,F606=0,G606=0),0,ROUND(IF(C606=0,1,C606)*IF(D606=0,1,D606)*IF(E606=0,1,E606)*IF(F606=0,1,F606)*IF(G606=0,1,G606),2))</f>
        <v>0</v>
      </c>
      <c r="I606" s="63"/>
      <c r="J606" s="7"/>
      <c r="K606" s="8"/>
      <c r="M606" s="397"/>
    </row>
    <row r="607" spans="1:13">
      <c r="A607" s="32">
        <f t="shared" si="120"/>
        <v>0</v>
      </c>
      <c r="B607" s="10"/>
      <c r="C607" s="2"/>
      <c r="D607" s="2"/>
      <c r="E607" s="2"/>
      <c r="F607" s="2"/>
      <c r="G607" s="2"/>
      <c r="H607" s="3">
        <f t="shared" ref="H607:H613" si="121">IF(AND(C607=0,D607=0,E607=0,F607=0,G607=0),0,ROUND(IF(C607=0,1,C607)*IF(D607=0,1,D607)*IF(E607=0,1,E607)*IF(F607=0,1,F607)*IF(G607=0,1,G607),2))</f>
        <v>0</v>
      </c>
      <c r="I607" s="63"/>
      <c r="J607" s="7"/>
      <c r="K607" s="8"/>
      <c r="M607" s="397"/>
    </row>
    <row r="608" spans="1:13">
      <c r="A608" s="32">
        <f t="shared" si="120"/>
        <v>0</v>
      </c>
      <c r="B608" s="10"/>
      <c r="C608" s="2"/>
      <c r="D608" s="2"/>
      <c r="E608" s="2"/>
      <c r="F608" s="2"/>
      <c r="G608" s="2"/>
      <c r="H608" s="3">
        <f t="shared" si="121"/>
        <v>0</v>
      </c>
      <c r="I608" s="63"/>
      <c r="J608" s="7"/>
      <c r="K608" s="8"/>
      <c r="M608" s="397"/>
    </row>
    <row r="609" spans="1:13">
      <c r="A609" s="32">
        <f t="shared" si="120"/>
        <v>0</v>
      </c>
      <c r="B609" s="10"/>
      <c r="C609" s="2"/>
      <c r="D609" s="2"/>
      <c r="E609" s="2"/>
      <c r="F609" s="2"/>
      <c r="G609" s="2"/>
      <c r="H609" s="3">
        <f t="shared" si="121"/>
        <v>0</v>
      </c>
      <c r="I609" s="63"/>
      <c r="J609" s="7"/>
      <c r="K609" s="8"/>
      <c r="M609" s="397"/>
    </row>
    <row r="610" spans="1:13">
      <c r="A610" s="32">
        <f t="shared" si="120"/>
        <v>0</v>
      </c>
      <c r="B610" s="10"/>
      <c r="C610" s="2"/>
      <c r="D610" s="2"/>
      <c r="E610" s="2"/>
      <c r="F610" s="2"/>
      <c r="G610" s="2"/>
      <c r="H610" s="3">
        <f t="shared" si="121"/>
        <v>0</v>
      </c>
      <c r="I610" s="63"/>
      <c r="J610" s="7"/>
      <c r="K610" s="8"/>
      <c r="M610" s="397"/>
    </row>
    <row r="611" spans="1:13">
      <c r="A611" s="32">
        <f t="shared" si="120"/>
        <v>0</v>
      </c>
      <c r="B611" s="10"/>
      <c r="C611" s="2"/>
      <c r="D611" s="2"/>
      <c r="E611" s="2"/>
      <c r="F611" s="2"/>
      <c r="G611" s="2"/>
      <c r="H611" s="3">
        <f t="shared" si="121"/>
        <v>0</v>
      </c>
      <c r="I611" s="63"/>
      <c r="J611" s="7"/>
      <c r="K611" s="8"/>
      <c r="M611" s="397"/>
    </row>
    <row r="612" spans="1:13">
      <c r="A612" s="32">
        <f t="shared" si="120"/>
        <v>0</v>
      </c>
      <c r="B612" s="10"/>
      <c r="C612" s="2"/>
      <c r="D612" s="2"/>
      <c r="E612" s="2"/>
      <c r="F612" s="2"/>
      <c r="G612" s="2"/>
      <c r="H612" s="3">
        <f t="shared" si="121"/>
        <v>0</v>
      </c>
      <c r="I612" s="63"/>
      <c r="J612" s="7"/>
      <c r="K612" s="8"/>
      <c r="M612" s="397"/>
    </row>
    <row r="613" spans="1:13">
      <c r="A613" s="32">
        <f t="shared" si="120"/>
        <v>0</v>
      </c>
      <c r="B613" s="10"/>
      <c r="C613" s="2"/>
      <c r="D613" s="2"/>
      <c r="E613" s="2"/>
      <c r="F613" s="2"/>
      <c r="G613" s="2"/>
      <c r="H613" s="3">
        <f t="shared" si="121"/>
        <v>0</v>
      </c>
      <c r="I613" s="63"/>
      <c r="J613" s="7"/>
      <c r="K613" s="8"/>
      <c r="M613" s="397"/>
    </row>
    <row r="614" spans="1:13">
      <c r="A614" s="33" t="e">
        <f>VLOOKUP(B605,O:W,2)</f>
        <v>#N/A</v>
      </c>
      <c r="B614" s="649" t="s">
        <v>70</v>
      </c>
      <c r="C614" s="650"/>
      <c r="D614" s="650"/>
      <c r="E614" s="650"/>
      <c r="F614" s="650"/>
      <c r="G614" s="650"/>
      <c r="H614" s="6"/>
      <c r="I614" s="63">
        <f>SUM(H606:H614)</f>
        <v>0</v>
      </c>
      <c r="J614" s="1" t="e">
        <f>VLOOKUP(B605,O:W,7)</f>
        <v>#N/A</v>
      </c>
      <c r="K614" s="8"/>
      <c r="M614" s="397"/>
    </row>
    <row r="615" spans="1:13" ht="47.25" customHeight="1">
      <c r="A615" s="32">
        <f>IF(B615&gt;0,1,0)</f>
        <v>0</v>
      </c>
      <c r="B615" s="647"/>
      <c r="C615" s="648"/>
      <c r="D615" s="648"/>
      <c r="E615" s="648"/>
      <c r="F615" s="648"/>
      <c r="G615" s="648"/>
      <c r="H615" s="6"/>
      <c r="I615" s="63"/>
      <c r="J615" s="7"/>
      <c r="K615" s="8"/>
      <c r="M615" s="396" t="s">
        <v>674</v>
      </c>
    </row>
    <row r="616" spans="1:13">
      <c r="A616" s="32">
        <f t="shared" ref="A616:A623" si="122">IF(H616&gt;0,1,0)</f>
        <v>0</v>
      </c>
      <c r="B616" s="10"/>
      <c r="C616" s="2"/>
      <c r="D616" s="2"/>
      <c r="E616" s="2"/>
      <c r="F616" s="2"/>
      <c r="G616" s="2"/>
      <c r="H616" s="3">
        <f>IF(AND(C616=0,D616=0,E616=0,F616=0,G616=0),0,ROUND(IF(C616=0,1,C616)*IF(D616=0,1,D616)*IF(E616=0,1,E616)*IF(F616=0,1,F616)*IF(G616=0,1,G616),2))</f>
        <v>0</v>
      </c>
      <c r="I616" s="63"/>
      <c r="J616" s="7"/>
      <c r="K616" s="8"/>
      <c r="M616" s="397" t="s">
        <v>675</v>
      </c>
    </row>
    <row r="617" spans="1:13">
      <c r="A617" s="32">
        <f t="shared" si="122"/>
        <v>0</v>
      </c>
      <c r="B617" s="10"/>
      <c r="C617" s="2"/>
      <c r="D617" s="2"/>
      <c r="E617" s="2"/>
      <c r="F617" s="2"/>
      <c r="G617" s="2"/>
      <c r="H617" s="3">
        <f t="shared" ref="H617:H623" si="123">IF(AND(C617=0,D617=0,E617=0,F617=0,G617=0),0,ROUND(IF(C617=0,1,C617)*IF(D617=0,1,D617)*IF(E617=0,1,E617)*IF(F617=0,1,F617)*IF(G617=0,1,G617),2))</f>
        <v>0</v>
      </c>
      <c r="I617" s="63"/>
      <c r="J617" s="7"/>
      <c r="K617" s="8"/>
      <c r="M617" s="397"/>
    </row>
    <row r="618" spans="1:13">
      <c r="A618" s="32">
        <f t="shared" si="122"/>
        <v>0</v>
      </c>
      <c r="B618" s="10"/>
      <c r="C618" s="2"/>
      <c r="D618" s="2"/>
      <c r="E618" s="2"/>
      <c r="F618" s="2"/>
      <c r="G618" s="2"/>
      <c r="H618" s="3">
        <f t="shared" si="123"/>
        <v>0</v>
      </c>
      <c r="I618" s="63"/>
      <c r="J618" s="7"/>
      <c r="K618" s="8"/>
      <c r="M618" s="397"/>
    </row>
    <row r="619" spans="1:13">
      <c r="A619" s="32">
        <f t="shared" si="122"/>
        <v>0</v>
      </c>
      <c r="B619" s="10"/>
      <c r="C619" s="2"/>
      <c r="D619" s="2"/>
      <c r="E619" s="2"/>
      <c r="F619" s="2"/>
      <c r="G619" s="2"/>
      <c r="H619" s="3">
        <f t="shared" si="123"/>
        <v>0</v>
      </c>
      <c r="I619" s="63"/>
      <c r="J619" s="7"/>
      <c r="K619" s="8"/>
      <c r="M619" s="397"/>
    </row>
    <row r="620" spans="1:13">
      <c r="A620" s="32">
        <f t="shared" si="122"/>
        <v>0</v>
      </c>
      <c r="B620" s="10"/>
      <c r="C620" s="2"/>
      <c r="D620" s="2"/>
      <c r="E620" s="2"/>
      <c r="F620" s="2"/>
      <c r="G620" s="2"/>
      <c r="H620" s="3">
        <f t="shared" si="123"/>
        <v>0</v>
      </c>
      <c r="I620" s="63"/>
      <c r="J620" s="7"/>
      <c r="K620" s="8"/>
      <c r="M620" s="397"/>
    </row>
    <row r="621" spans="1:13">
      <c r="A621" s="32">
        <f t="shared" si="122"/>
        <v>0</v>
      </c>
      <c r="B621" s="10"/>
      <c r="C621" s="2"/>
      <c r="D621" s="2"/>
      <c r="E621" s="2"/>
      <c r="F621" s="2"/>
      <c r="G621" s="2"/>
      <c r="H621" s="3">
        <f t="shared" si="123"/>
        <v>0</v>
      </c>
      <c r="I621" s="63"/>
      <c r="J621" s="7"/>
      <c r="K621" s="8"/>
      <c r="M621" s="397"/>
    </row>
    <row r="622" spans="1:13">
      <c r="A622" s="32">
        <f t="shared" si="122"/>
        <v>0</v>
      </c>
      <c r="B622" s="10"/>
      <c r="C622" s="2"/>
      <c r="D622" s="2"/>
      <c r="E622" s="2"/>
      <c r="F622" s="2"/>
      <c r="G622" s="2"/>
      <c r="H622" s="3">
        <f t="shared" si="123"/>
        <v>0</v>
      </c>
      <c r="I622" s="63"/>
      <c r="J622" s="7"/>
      <c r="K622" s="8"/>
      <c r="M622" s="397"/>
    </row>
    <row r="623" spans="1:13">
      <c r="A623" s="32">
        <f t="shared" si="122"/>
        <v>0</v>
      </c>
      <c r="B623" s="10"/>
      <c r="C623" s="2"/>
      <c r="D623" s="2"/>
      <c r="E623" s="2"/>
      <c r="F623" s="2"/>
      <c r="G623" s="2"/>
      <c r="H623" s="3">
        <f t="shared" si="123"/>
        <v>0</v>
      </c>
      <c r="I623" s="63"/>
      <c r="J623" s="7"/>
      <c r="K623" s="8"/>
      <c r="M623" s="397"/>
    </row>
    <row r="624" spans="1:13">
      <c r="A624" s="33" t="e">
        <f>VLOOKUP(B615,O:W,2)</f>
        <v>#N/A</v>
      </c>
      <c r="B624" s="649" t="s">
        <v>70</v>
      </c>
      <c r="C624" s="650"/>
      <c r="D624" s="650"/>
      <c r="E624" s="650"/>
      <c r="F624" s="650"/>
      <c r="G624" s="650"/>
      <c r="H624" s="6"/>
      <c r="I624" s="63">
        <f>SUM(H616:H624)</f>
        <v>0</v>
      </c>
      <c r="J624" s="1" t="e">
        <f>VLOOKUP(B615,O:W,7)</f>
        <v>#N/A</v>
      </c>
      <c r="K624" s="8"/>
      <c r="M624" s="397"/>
    </row>
    <row r="625" spans="1:13" ht="47.25" customHeight="1">
      <c r="A625" s="32">
        <f>IF(B625&gt;0,1,0)</f>
        <v>0</v>
      </c>
      <c r="B625" s="647"/>
      <c r="C625" s="648"/>
      <c r="D625" s="648"/>
      <c r="E625" s="648"/>
      <c r="F625" s="648"/>
      <c r="G625" s="648"/>
      <c r="H625" s="6"/>
      <c r="I625" s="63"/>
      <c r="J625" s="7"/>
      <c r="K625" s="8"/>
      <c r="M625" s="396" t="s">
        <v>674</v>
      </c>
    </row>
    <row r="626" spans="1:13">
      <c r="A626" s="32">
        <f t="shared" ref="A626:A633" si="124">IF(H626&gt;0,1,0)</f>
        <v>0</v>
      </c>
      <c r="B626" s="10"/>
      <c r="C626" s="2"/>
      <c r="D626" s="2"/>
      <c r="E626" s="2"/>
      <c r="F626" s="2"/>
      <c r="G626" s="2"/>
      <c r="H626" s="3">
        <f>IF(AND(C626=0,D626=0,E626=0,F626=0,G626=0),0,ROUND(IF(C626=0,1,C626)*IF(D626=0,1,D626)*IF(E626=0,1,E626)*IF(F626=0,1,F626)*IF(G626=0,1,G626),2))</f>
        <v>0</v>
      </c>
      <c r="I626" s="63"/>
      <c r="J626" s="7"/>
      <c r="K626" s="8"/>
      <c r="M626" s="397"/>
    </row>
    <row r="627" spans="1:13">
      <c r="A627" s="32">
        <f t="shared" si="124"/>
        <v>0</v>
      </c>
      <c r="B627" s="10"/>
      <c r="C627" s="2"/>
      <c r="D627" s="2"/>
      <c r="E627" s="2"/>
      <c r="F627" s="2"/>
      <c r="G627" s="2"/>
      <c r="H627" s="3">
        <f t="shared" ref="H627:H633" si="125">IF(AND(C627=0,D627=0,E627=0,F627=0,G627=0),0,ROUND(IF(C627=0,1,C627)*IF(D627=0,1,D627)*IF(E627=0,1,E627)*IF(F627=0,1,F627)*IF(G627=0,1,G627),2))</f>
        <v>0</v>
      </c>
      <c r="I627" s="63"/>
      <c r="J627" s="7"/>
      <c r="K627" s="8"/>
      <c r="M627" s="397"/>
    </row>
    <row r="628" spans="1:13">
      <c r="A628" s="32">
        <f t="shared" si="124"/>
        <v>0</v>
      </c>
      <c r="B628" s="10"/>
      <c r="C628" s="2"/>
      <c r="D628" s="2"/>
      <c r="E628" s="2"/>
      <c r="F628" s="2"/>
      <c r="G628" s="2"/>
      <c r="H628" s="3">
        <f t="shared" si="125"/>
        <v>0</v>
      </c>
      <c r="I628" s="63"/>
      <c r="J628" s="7"/>
      <c r="K628" s="8"/>
      <c r="M628" s="397"/>
    </row>
    <row r="629" spans="1:13">
      <c r="A629" s="32">
        <f t="shared" si="124"/>
        <v>0</v>
      </c>
      <c r="B629" s="10"/>
      <c r="C629" s="2"/>
      <c r="D629" s="2"/>
      <c r="E629" s="2"/>
      <c r="F629" s="2"/>
      <c r="G629" s="2"/>
      <c r="H629" s="3">
        <f t="shared" si="125"/>
        <v>0</v>
      </c>
      <c r="I629" s="63"/>
      <c r="J629" s="7"/>
      <c r="K629" s="8"/>
      <c r="M629" s="397"/>
    </row>
    <row r="630" spans="1:13">
      <c r="A630" s="32">
        <f t="shared" si="124"/>
        <v>0</v>
      </c>
      <c r="B630" s="10"/>
      <c r="C630" s="2"/>
      <c r="D630" s="2"/>
      <c r="E630" s="2"/>
      <c r="F630" s="2"/>
      <c r="G630" s="2"/>
      <c r="H630" s="3">
        <f t="shared" si="125"/>
        <v>0</v>
      </c>
      <c r="I630" s="63"/>
      <c r="J630" s="7"/>
      <c r="K630" s="8"/>
      <c r="M630" s="397"/>
    </row>
    <row r="631" spans="1:13">
      <c r="A631" s="32">
        <f t="shared" si="124"/>
        <v>0</v>
      </c>
      <c r="B631" s="10"/>
      <c r="C631" s="2"/>
      <c r="D631" s="2"/>
      <c r="E631" s="2"/>
      <c r="F631" s="2"/>
      <c r="G631" s="2"/>
      <c r="H631" s="3">
        <f t="shared" si="125"/>
        <v>0</v>
      </c>
      <c r="I631" s="63"/>
      <c r="J631" s="7"/>
      <c r="K631" s="8"/>
      <c r="M631" s="397"/>
    </row>
    <row r="632" spans="1:13">
      <c r="A632" s="32">
        <f t="shared" si="124"/>
        <v>0</v>
      </c>
      <c r="B632" s="10"/>
      <c r="C632" s="2"/>
      <c r="D632" s="2"/>
      <c r="E632" s="2"/>
      <c r="F632" s="2"/>
      <c r="G632" s="2"/>
      <c r="H632" s="3">
        <f t="shared" si="125"/>
        <v>0</v>
      </c>
      <c r="I632" s="63"/>
      <c r="J632" s="7"/>
      <c r="K632" s="8"/>
      <c r="M632" s="397"/>
    </row>
    <row r="633" spans="1:13">
      <c r="A633" s="32">
        <f t="shared" si="124"/>
        <v>0</v>
      </c>
      <c r="B633" s="10"/>
      <c r="C633" s="2"/>
      <c r="D633" s="2"/>
      <c r="E633" s="2"/>
      <c r="F633" s="2"/>
      <c r="G633" s="2"/>
      <c r="H633" s="3">
        <f t="shared" si="125"/>
        <v>0</v>
      </c>
      <c r="I633" s="63"/>
      <c r="J633" s="7"/>
      <c r="K633" s="8"/>
      <c r="M633" s="397"/>
    </row>
    <row r="634" spans="1:13">
      <c r="A634" s="33" t="e">
        <f>VLOOKUP(B625,O:W,2)</f>
        <v>#N/A</v>
      </c>
      <c r="B634" s="649" t="s">
        <v>70</v>
      </c>
      <c r="C634" s="650"/>
      <c r="D634" s="650"/>
      <c r="E634" s="650"/>
      <c r="F634" s="650"/>
      <c r="G634" s="650"/>
      <c r="H634" s="6"/>
      <c r="I634" s="63">
        <f>SUM(H626:H634)</f>
        <v>0</v>
      </c>
      <c r="J634" s="1" t="e">
        <f>VLOOKUP(B625,O:W,7)</f>
        <v>#N/A</v>
      </c>
      <c r="K634" s="8"/>
      <c r="M634" s="397"/>
    </row>
    <row r="635" spans="1:13" ht="45.75" customHeight="1">
      <c r="A635" s="32">
        <f>IF(B635&gt;0,1,0)</f>
        <v>0</v>
      </c>
      <c r="B635" s="647"/>
      <c r="C635" s="648"/>
      <c r="D635" s="648"/>
      <c r="E635" s="648"/>
      <c r="F635" s="648"/>
      <c r="G635" s="648"/>
      <c r="H635" s="6"/>
      <c r="I635" s="63"/>
      <c r="J635" s="7"/>
      <c r="K635" s="8"/>
      <c r="M635" s="396" t="s">
        <v>674</v>
      </c>
    </row>
    <row r="636" spans="1:13">
      <c r="A636" s="32">
        <f t="shared" ref="A636:A643" si="126">IF(H636&gt;0,1,0)</f>
        <v>0</v>
      </c>
      <c r="B636" s="10"/>
      <c r="C636" s="2"/>
      <c r="D636" s="2"/>
      <c r="E636" s="2"/>
      <c r="F636" s="2"/>
      <c r="G636" s="2"/>
      <c r="H636" s="3">
        <f>IF(AND(C636=0,D636=0,E636=0,F636=0,G636=0),0,ROUND(IF(C636=0,1,C636)*IF(D636=0,1,D636)*IF(E636=0,1,E636)*IF(F636=0,1,F636)*IF(G636=0,1,G636),2))</f>
        <v>0</v>
      </c>
      <c r="I636" s="63"/>
      <c r="J636" s="7"/>
      <c r="K636" s="8"/>
      <c r="M636" s="397" t="s">
        <v>675</v>
      </c>
    </row>
    <row r="637" spans="1:13">
      <c r="A637" s="32">
        <f t="shared" si="126"/>
        <v>0</v>
      </c>
      <c r="B637" s="10"/>
      <c r="C637" s="2"/>
      <c r="D637" s="2"/>
      <c r="E637" s="2"/>
      <c r="F637" s="2"/>
      <c r="G637" s="2"/>
      <c r="H637" s="3">
        <f t="shared" ref="H637:H643" si="127">IF(AND(C637=0,D637=0,E637=0,F637=0,G637=0),0,ROUND(IF(C637=0,1,C637)*IF(D637=0,1,D637)*IF(E637=0,1,E637)*IF(F637=0,1,F637)*IF(G637=0,1,G637),2))</f>
        <v>0</v>
      </c>
      <c r="I637" s="63"/>
      <c r="J637" s="7"/>
      <c r="K637" s="8"/>
      <c r="M637" s="397"/>
    </row>
    <row r="638" spans="1:13">
      <c r="A638" s="32">
        <f t="shared" si="126"/>
        <v>0</v>
      </c>
      <c r="B638" s="10"/>
      <c r="C638" s="2"/>
      <c r="D638" s="2"/>
      <c r="E638" s="2"/>
      <c r="F638" s="2"/>
      <c r="G638" s="2"/>
      <c r="H638" s="3">
        <f t="shared" si="127"/>
        <v>0</v>
      </c>
      <c r="I638" s="63"/>
      <c r="J638" s="7"/>
      <c r="K638" s="8"/>
      <c r="M638" s="397"/>
    </row>
    <row r="639" spans="1:13">
      <c r="A639" s="32">
        <f t="shared" si="126"/>
        <v>0</v>
      </c>
      <c r="B639" s="10"/>
      <c r="C639" s="2"/>
      <c r="D639" s="2"/>
      <c r="E639" s="2"/>
      <c r="F639" s="2"/>
      <c r="G639" s="2"/>
      <c r="H639" s="3">
        <f t="shared" si="127"/>
        <v>0</v>
      </c>
      <c r="I639" s="63"/>
      <c r="J639" s="7"/>
      <c r="K639" s="8"/>
      <c r="M639" s="397"/>
    </row>
    <row r="640" spans="1:13">
      <c r="A640" s="32">
        <f t="shared" si="126"/>
        <v>0</v>
      </c>
      <c r="B640" s="10"/>
      <c r="C640" s="2"/>
      <c r="D640" s="2"/>
      <c r="E640" s="2"/>
      <c r="F640" s="2"/>
      <c r="G640" s="2"/>
      <c r="H640" s="3">
        <f t="shared" si="127"/>
        <v>0</v>
      </c>
      <c r="I640" s="63"/>
      <c r="J640" s="7"/>
      <c r="K640" s="8"/>
      <c r="M640" s="397"/>
    </row>
    <row r="641" spans="1:13">
      <c r="A641" s="32">
        <f t="shared" si="126"/>
        <v>0</v>
      </c>
      <c r="B641" s="10"/>
      <c r="C641" s="2"/>
      <c r="D641" s="2"/>
      <c r="E641" s="2"/>
      <c r="F641" s="2"/>
      <c r="G641" s="2"/>
      <c r="H641" s="3">
        <f t="shared" si="127"/>
        <v>0</v>
      </c>
      <c r="I641" s="63"/>
      <c r="J641" s="7"/>
      <c r="K641" s="8"/>
      <c r="M641" s="397"/>
    </row>
    <row r="642" spans="1:13">
      <c r="A642" s="32">
        <f t="shared" si="126"/>
        <v>0</v>
      </c>
      <c r="B642" s="10"/>
      <c r="C642" s="2"/>
      <c r="D642" s="2"/>
      <c r="E642" s="2"/>
      <c r="F642" s="2"/>
      <c r="G642" s="2"/>
      <c r="H642" s="3">
        <f t="shared" si="127"/>
        <v>0</v>
      </c>
      <c r="I642" s="63"/>
      <c r="J642" s="7"/>
      <c r="K642" s="8"/>
      <c r="M642" s="397"/>
    </row>
    <row r="643" spans="1:13">
      <c r="A643" s="32">
        <f t="shared" si="126"/>
        <v>0</v>
      </c>
      <c r="B643" s="10"/>
      <c r="C643" s="2"/>
      <c r="D643" s="2"/>
      <c r="E643" s="2"/>
      <c r="F643" s="2"/>
      <c r="G643" s="2"/>
      <c r="H643" s="3">
        <f t="shared" si="127"/>
        <v>0</v>
      </c>
      <c r="I643" s="63"/>
      <c r="J643" s="7"/>
      <c r="K643" s="8"/>
      <c r="M643" s="397"/>
    </row>
    <row r="644" spans="1:13">
      <c r="A644" s="33" t="e">
        <f>VLOOKUP(B635,O:W,2)</f>
        <v>#N/A</v>
      </c>
      <c r="B644" s="649" t="s">
        <v>70</v>
      </c>
      <c r="C644" s="650"/>
      <c r="D644" s="650"/>
      <c r="E644" s="650"/>
      <c r="F644" s="650"/>
      <c r="G644" s="650"/>
      <c r="H644" s="6"/>
      <c r="I644" s="63">
        <f>SUM(H636:H644)</f>
        <v>0</v>
      </c>
      <c r="J644" s="1" t="e">
        <f>VLOOKUP(B635,O:W,7)</f>
        <v>#N/A</v>
      </c>
      <c r="K644" s="8"/>
      <c r="M644" s="397"/>
    </row>
    <row r="645" spans="1:13" ht="46.5" customHeight="1">
      <c r="A645" s="32">
        <f>IF(B645&gt;0,1,0)</f>
        <v>0</v>
      </c>
      <c r="B645" s="647"/>
      <c r="C645" s="648"/>
      <c r="D645" s="648"/>
      <c r="E645" s="648"/>
      <c r="F645" s="648"/>
      <c r="G645" s="648"/>
      <c r="H645" s="6"/>
      <c r="I645" s="63"/>
      <c r="J645" s="7"/>
      <c r="K645" s="8"/>
      <c r="M645" s="396" t="s">
        <v>674</v>
      </c>
    </row>
    <row r="646" spans="1:13">
      <c r="A646" s="32">
        <f t="shared" ref="A646:A653" si="128">IF(H646&gt;0,1,0)</f>
        <v>0</v>
      </c>
      <c r="B646" s="10"/>
      <c r="C646" s="2"/>
      <c r="D646" s="2"/>
      <c r="E646" s="2"/>
      <c r="F646" s="2"/>
      <c r="G646" s="2"/>
      <c r="H646" s="3">
        <f>IF(AND(C646=0,D646=0,E646=0,F646=0,G646=0),0,ROUND(IF(C646=0,1,C646)*IF(D646=0,1,D646)*IF(E646=0,1,E646)*IF(F646=0,1,F646)*IF(G646=0,1,G646),2))</f>
        <v>0</v>
      </c>
      <c r="I646" s="63"/>
      <c r="J646" s="7"/>
      <c r="K646" s="8"/>
      <c r="M646" s="397"/>
    </row>
    <row r="647" spans="1:13">
      <c r="A647" s="32">
        <f t="shared" si="128"/>
        <v>0</v>
      </c>
      <c r="B647" s="10"/>
      <c r="C647" s="2"/>
      <c r="D647" s="2"/>
      <c r="E647" s="2"/>
      <c r="F647" s="2"/>
      <c r="G647" s="2"/>
      <c r="H647" s="3">
        <f t="shared" ref="H647:H653" si="129">IF(AND(C647=0,D647=0,E647=0,F647=0,G647=0),0,ROUND(IF(C647=0,1,C647)*IF(D647=0,1,D647)*IF(E647=0,1,E647)*IF(F647=0,1,F647)*IF(G647=0,1,G647),2))</f>
        <v>0</v>
      </c>
      <c r="I647" s="63"/>
      <c r="J647" s="7"/>
      <c r="K647" s="8"/>
      <c r="M647" s="397"/>
    </row>
    <row r="648" spans="1:13">
      <c r="A648" s="32">
        <f t="shared" si="128"/>
        <v>0</v>
      </c>
      <c r="B648" s="10"/>
      <c r="C648" s="2"/>
      <c r="D648" s="2"/>
      <c r="E648" s="2"/>
      <c r="F648" s="2"/>
      <c r="G648" s="2"/>
      <c r="H648" s="3">
        <f t="shared" si="129"/>
        <v>0</v>
      </c>
      <c r="I648" s="63"/>
      <c r="J648" s="7"/>
      <c r="K648" s="8"/>
      <c r="M648" s="397"/>
    </row>
    <row r="649" spans="1:13">
      <c r="A649" s="32">
        <f t="shared" si="128"/>
        <v>0</v>
      </c>
      <c r="B649" s="10"/>
      <c r="C649" s="2"/>
      <c r="D649" s="2"/>
      <c r="E649" s="2"/>
      <c r="F649" s="2"/>
      <c r="G649" s="2"/>
      <c r="H649" s="3">
        <f t="shared" si="129"/>
        <v>0</v>
      </c>
      <c r="I649" s="63"/>
      <c r="J649" s="7"/>
      <c r="K649" s="8"/>
      <c r="M649" s="397"/>
    </row>
    <row r="650" spans="1:13">
      <c r="A650" s="32">
        <f t="shared" si="128"/>
        <v>0</v>
      </c>
      <c r="B650" s="10"/>
      <c r="C650" s="2"/>
      <c r="D650" s="2"/>
      <c r="E650" s="2"/>
      <c r="F650" s="2"/>
      <c r="G650" s="2"/>
      <c r="H650" s="3">
        <f t="shared" si="129"/>
        <v>0</v>
      </c>
      <c r="I650" s="63"/>
      <c r="J650" s="7"/>
      <c r="K650" s="8"/>
      <c r="M650" s="397"/>
    </row>
    <row r="651" spans="1:13">
      <c r="A651" s="32">
        <f t="shared" si="128"/>
        <v>0</v>
      </c>
      <c r="B651" s="10"/>
      <c r="C651" s="2"/>
      <c r="D651" s="2"/>
      <c r="E651" s="2"/>
      <c r="F651" s="2"/>
      <c r="G651" s="2"/>
      <c r="H651" s="3">
        <f t="shared" si="129"/>
        <v>0</v>
      </c>
      <c r="I651" s="63"/>
      <c r="J651" s="7"/>
      <c r="K651" s="8"/>
      <c r="M651" s="397"/>
    </row>
    <row r="652" spans="1:13">
      <c r="A652" s="32">
        <f t="shared" si="128"/>
        <v>0</v>
      </c>
      <c r="B652" s="10"/>
      <c r="C652" s="2"/>
      <c r="D652" s="2"/>
      <c r="E652" s="2"/>
      <c r="F652" s="2"/>
      <c r="G652" s="2"/>
      <c r="H652" s="3">
        <f t="shared" si="129"/>
        <v>0</v>
      </c>
      <c r="I652" s="63"/>
      <c r="J652" s="7"/>
      <c r="K652" s="8"/>
      <c r="M652" s="397"/>
    </row>
    <row r="653" spans="1:13">
      <c r="A653" s="32">
        <f t="shared" si="128"/>
        <v>0</v>
      </c>
      <c r="B653" s="10"/>
      <c r="C653" s="2"/>
      <c r="D653" s="2"/>
      <c r="E653" s="2"/>
      <c r="F653" s="2"/>
      <c r="G653" s="2"/>
      <c r="H653" s="3">
        <f t="shared" si="129"/>
        <v>0</v>
      </c>
      <c r="I653" s="63"/>
      <c r="J653" s="7"/>
      <c r="K653" s="8"/>
      <c r="M653" s="397"/>
    </row>
    <row r="654" spans="1:13">
      <c r="A654" s="33" t="e">
        <f>VLOOKUP(B645,O:W,2)</f>
        <v>#N/A</v>
      </c>
      <c r="B654" s="649" t="s">
        <v>70</v>
      </c>
      <c r="C654" s="650"/>
      <c r="D654" s="650"/>
      <c r="E654" s="650"/>
      <c r="F654" s="650"/>
      <c r="G654" s="650"/>
      <c r="H654" s="6"/>
      <c r="I654" s="63">
        <f>SUM(H646:H654)</f>
        <v>0</v>
      </c>
      <c r="J654" s="1" t="e">
        <f>VLOOKUP(B645,O:W,7)</f>
        <v>#N/A</v>
      </c>
      <c r="K654" s="8"/>
      <c r="M654" s="397"/>
    </row>
    <row r="655" spans="1:13" ht="46.5" customHeight="1">
      <c r="A655" s="32">
        <f>IF(B655&gt;0,1,0)</f>
        <v>0</v>
      </c>
      <c r="B655" s="647"/>
      <c r="C655" s="648"/>
      <c r="D655" s="648"/>
      <c r="E655" s="648"/>
      <c r="F655" s="648"/>
      <c r="G655" s="648"/>
      <c r="H655" s="6"/>
      <c r="I655" s="63"/>
      <c r="J655" s="7"/>
      <c r="K655" s="8"/>
      <c r="M655" s="396" t="s">
        <v>674</v>
      </c>
    </row>
    <row r="656" spans="1:13">
      <c r="A656" s="32">
        <f t="shared" ref="A656:A663" si="130">IF(H656&gt;0,1,0)</f>
        <v>0</v>
      </c>
      <c r="B656" s="10"/>
      <c r="C656" s="2"/>
      <c r="D656" s="2"/>
      <c r="E656" s="2"/>
      <c r="F656" s="2"/>
      <c r="G656" s="2"/>
      <c r="H656" s="3">
        <f>IF(AND(C656=0,D656=0,E656=0,F656=0,G656=0),0,ROUND(IF(C656=0,1,C656)*IF(D656=0,1,D656)*IF(E656=0,1,E656)*IF(F656=0,1,F656)*IF(G656=0,1,G656),2))</f>
        <v>0</v>
      </c>
      <c r="I656" s="63"/>
      <c r="J656" s="7"/>
      <c r="K656" s="8"/>
      <c r="M656" s="397" t="s">
        <v>675</v>
      </c>
    </row>
    <row r="657" spans="1:13">
      <c r="A657" s="32">
        <f t="shared" si="130"/>
        <v>0</v>
      </c>
      <c r="B657" s="10"/>
      <c r="C657" s="2"/>
      <c r="D657" s="2"/>
      <c r="E657" s="2"/>
      <c r="F657" s="2"/>
      <c r="G657" s="2"/>
      <c r="H657" s="3">
        <f t="shared" ref="H657:H663" si="131">IF(AND(C657=0,D657=0,E657=0,F657=0,G657=0),0,ROUND(IF(C657=0,1,C657)*IF(D657=0,1,D657)*IF(E657=0,1,E657)*IF(F657=0,1,F657)*IF(G657=0,1,G657),2))</f>
        <v>0</v>
      </c>
      <c r="I657" s="63"/>
      <c r="J657" s="7"/>
      <c r="K657" s="8"/>
      <c r="M657" s="397"/>
    </row>
    <row r="658" spans="1:13">
      <c r="A658" s="32">
        <f t="shared" si="130"/>
        <v>0</v>
      </c>
      <c r="B658" s="10"/>
      <c r="C658" s="2"/>
      <c r="D658" s="2"/>
      <c r="E658" s="2"/>
      <c r="F658" s="2"/>
      <c r="G658" s="2"/>
      <c r="H658" s="3">
        <f t="shared" si="131"/>
        <v>0</v>
      </c>
      <c r="I658" s="63"/>
      <c r="J658" s="7"/>
      <c r="K658" s="8"/>
      <c r="M658" s="397"/>
    </row>
    <row r="659" spans="1:13">
      <c r="A659" s="32">
        <f t="shared" si="130"/>
        <v>0</v>
      </c>
      <c r="B659" s="10"/>
      <c r="C659" s="2"/>
      <c r="D659" s="2"/>
      <c r="E659" s="2"/>
      <c r="F659" s="2"/>
      <c r="G659" s="2"/>
      <c r="H659" s="3">
        <f t="shared" si="131"/>
        <v>0</v>
      </c>
      <c r="I659" s="63"/>
      <c r="J659" s="7"/>
      <c r="K659" s="8"/>
      <c r="M659" s="397"/>
    </row>
    <row r="660" spans="1:13">
      <c r="A660" s="32">
        <f t="shared" si="130"/>
        <v>0</v>
      </c>
      <c r="B660" s="10"/>
      <c r="C660" s="2"/>
      <c r="D660" s="2"/>
      <c r="E660" s="2"/>
      <c r="F660" s="2"/>
      <c r="G660" s="2"/>
      <c r="H660" s="3">
        <f t="shared" si="131"/>
        <v>0</v>
      </c>
      <c r="I660" s="63"/>
      <c r="J660" s="7"/>
      <c r="K660" s="8"/>
      <c r="M660" s="397"/>
    </row>
    <row r="661" spans="1:13">
      <c r="A661" s="32">
        <f t="shared" si="130"/>
        <v>0</v>
      </c>
      <c r="B661" s="10"/>
      <c r="C661" s="2"/>
      <c r="D661" s="2"/>
      <c r="E661" s="2"/>
      <c r="F661" s="2"/>
      <c r="G661" s="2"/>
      <c r="H661" s="3">
        <f t="shared" si="131"/>
        <v>0</v>
      </c>
      <c r="I661" s="63"/>
      <c r="J661" s="7"/>
      <c r="K661" s="8"/>
      <c r="M661" s="397"/>
    </row>
    <row r="662" spans="1:13">
      <c r="A662" s="32">
        <f t="shared" si="130"/>
        <v>0</v>
      </c>
      <c r="B662" s="10"/>
      <c r="C662" s="2"/>
      <c r="D662" s="2"/>
      <c r="E662" s="2"/>
      <c r="F662" s="2"/>
      <c r="G662" s="2"/>
      <c r="H662" s="3">
        <f t="shared" si="131"/>
        <v>0</v>
      </c>
      <c r="I662" s="63"/>
      <c r="J662" s="7"/>
      <c r="K662" s="8"/>
      <c r="M662" s="397"/>
    </row>
    <row r="663" spans="1:13">
      <c r="A663" s="32">
        <f t="shared" si="130"/>
        <v>0</v>
      </c>
      <c r="B663" s="10"/>
      <c r="C663" s="2"/>
      <c r="D663" s="2"/>
      <c r="E663" s="2"/>
      <c r="F663" s="2"/>
      <c r="G663" s="2"/>
      <c r="H663" s="3">
        <f t="shared" si="131"/>
        <v>0</v>
      </c>
      <c r="I663" s="63"/>
      <c r="J663" s="7"/>
      <c r="K663" s="8"/>
      <c r="M663" s="397"/>
    </row>
    <row r="664" spans="1:13">
      <c r="A664" s="33" t="e">
        <f>VLOOKUP(B655,O:W,2)</f>
        <v>#N/A</v>
      </c>
      <c r="B664" s="649" t="s">
        <v>70</v>
      </c>
      <c r="C664" s="650"/>
      <c r="D664" s="650"/>
      <c r="E664" s="650"/>
      <c r="F664" s="650"/>
      <c r="G664" s="650"/>
      <c r="H664" s="6"/>
      <c r="I664" s="63">
        <f>SUM(H656:H664)</f>
        <v>0</v>
      </c>
      <c r="J664" s="1" t="e">
        <f>VLOOKUP(B655,O:W,7)</f>
        <v>#N/A</v>
      </c>
      <c r="K664" s="8"/>
      <c r="M664" s="397"/>
    </row>
    <row r="665" spans="1:13" ht="46.5" customHeight="1">
      <c r="A665" s="32">
        <f>IF(B665&gt;0,1,0)</f>
        <v>0</v>
      </c>
      <c r="B665" s="647"/>
      <c r="C665" s="648"/>
      <c r="D665" s="648"/>
      <c r="E665" s="648"/>
      <c r="F665" s="648"/>
      <c r="G665" s="648"/>
      <c r="H665" s="6"/>
      <c r="I665" s="63"/>
      <c r="J665" s="7"/>
      <c r="K665" s="8"/>
      <c r="M665" s="396" t="s">
        <v>674</v>
      </c>
    </row>
    <row r="666" spans="1:13">
      <c r="A666" s="32">
        <f t="shared" ref="A666:A673" si="132">IF(H666&gt;0,1,0)</f>
        <v>0</v>
      </c>
      <c r="B666" s="10"/>
      <c r="C666" s="2"/>
      <c r="D666" s="2"/>
      <c r="E666" s="2"/>
      <c r="F666" s="2"/>
      <c r="G666" s="2"/>
      <c r="H666" s="3">
        <f>IF(AND(C666=0,D666=0,E666=0,F666=0,G666=0),0,ROUND(IF(C666=0,1,C666)*IF(D666=0,1,D666)*IF(E666=0,1,E666)*IF(F666=0,1,F666)*IF(G666=0,1,G666),2))</f>
        <v>0</v>
      </c>
      <c r="I666" s="63"/>
      <c r="J666" s="7"/>
      <c r="K666" s="8"/>
      <c r="M666" s="397"/>
    </row>
    <row r="667" spans="1:13">
      <c r="A667" s="32">
        <f t="shared" si="132"/>
        <v>0</v>
      </c>
      <c r="B667" s="10"/>
      <c r="C667" s="2"/>
      <c r="D667" s="2"/>
      <c r="E667" s="2"/>
      <c r="F667" s="2"/>
      <c r="G667" s="2"/>
      <c r="H667" s="3">
        <f t="shared" ref="H667:H673" si="133">IF(AND(C667=0,D667=0,E667=0,F667=0,G667=0),0,ROUND(IF(C667=0,1,C667)*IF(D667=0,1,D667)*IF(E667=0,1,E667)*IF(F667=0,1,F667)*IF(G667=0,1,G667),2))</f>
        <v>0</v>
      </c>
      <c r="I667" s="63"/>
      <c r="J667" s="7"/>
      <c r="K667" s="8"/>
      <c r="M667" s="397"/>
    </row>
    <row r="668" spans="1:13">
      <c r="A668" s="32">
        <f t="shared" si="132"/>
        <v>0</v>
      </c>
      <c r="B668" s="10"/>
      <c r="C668" s="2"/>
      <c r="D668" s="2"/>
      <c r="E668" s="2"/>
      <c r="F668" s="2"/>
      <c r="G668" s="2"/>
      <c r="H668" s="3">
        <f t="shared" si="133"/>
        <v>0</v>
      </c>
      <c r="I668" s="63"/>
      <c r="J668" s="7"/>
      <c r="K668" s="8"/>
      <c r="M668" s="397"/>
    </row>
    <row r="669" spans="1:13">
      <c r="A669" s="32">
        <f t="shared" si="132"/>
        <v>0</v>
      </c>
      <c r="B669" s="10"/>
      <c r="C669" s="2"/>
      <c r="D669" s="2"/>
      <c r="E669" s="2"/>
      <c r="F669" s="2"/>
      <c r="G669" s="2"/>
      <c r="H669" s="3">
        <f t="shared" si="133"/>
        <v>0</v>
      </c>
      <c r="I669" s="63"/>
      <c r="J669" s="7"/>
      <c r="K669" s="8"/>
      <c r="M669" s="397"/>
    </row>
    <row r="670" spans="1:13">
      <c r="A670" s="32">
        <f t="shared" si="132"/>
        <v>0</v>
      </c>
      <c r="B670" s="10"/>
      <c r="C670" s="2"/>
      <c r="D670" s="2"/>
      <c r="E670" s="2"/>
      <c r="F670" s="2"/>
      <c r="G670" s="2"/>
      <c r="H670" s="3">
        <f t="shared" si="133"/>
        <v>0</v>
      </c>
      <c r="I670" s="63"/>
      <c r="J670" s="7"/>
      <c r="K670" s="8"/>
      <c r="M670" s="397"/>
    </row>
    <row r="671" spans="1:13">
      <c r="A671" s="32">
        <f t="shared" si="132"/>
        <v>0</v>
      </c>
      <c r="B671" s="10"/>
      <c r="C671" s="2"/>
      <c r="D671" s="2"/>
      <c r="E671" s="2"/>
      <c r="F671" s="2"/>
      <c r="G671" s="2"/>
      <c r="H671" s="3">
        <f t="shared" si="133"/>
        <v>0</v>
      </c>
      <c r="I671" s="63"/>
      <c r="J671" s="7"/>
      <c r="K671" s="8"/>
      <c r="M671" s="397"/>
    </row>
    <row r="672" spans="1:13">
      <c r="A672" s="32">
        <f t="shared" si="132"/>
        <v>0</v>
      </c>
      <c r="B672" s="10"/>
      <c r="C672" s="2"/>
      <c r="D672" s="2"/>
      <c r="E672" s="2"/>
      <c r="F672" s="2"/>
      <c r="G672" s="2"/>
      <c r="H672" s="3">
        <f t="shared" si="133"/>
        <v>0</v>
      </c>
      <c r="I672" s="63"/>
      <c r="J672" s="7"/>
      <c r="K672" s="8"/>
      <c r="M672" s="397"/>
    </row>
    <row r="673" spans="1:13">
      <c r="A673" s="32">
        <f t="shared" si="132"/>
        <v>0</v>
      </c>
      <c r="B673" s="10"/>
      <c r="C673" s="2"/>
      <c r="D673" s="2"/>
      <c r="E673" s="2"/>
      <c r="F673" s="2"/>
      <c r="G673" s="2"/>
      <c r="H673" s="3">
        <f t="shared" si="133"/>
        <v>0</v>
      </c>
      <c r="I673" s="63"/>
      <c r="J673" s="7"/>
      <c r="K673" s="8"/>
      <c r="M673" s="397"/>
    </row>
    <row r="674" spans="1:13">
      <c r="A674" s="33" t="e">
        <f>VLOOKUP(B665,O:W,2)</f>
        <v>#N/A</v>
      </c>
      <c r="B674" s="649" t="s">
        <v>70</v>
      </c>
      <c r="C674" s="650"/>
      <c r="D674" s="650"/>
      <c r="E674" s="650"/>
      <c r="F674" s="650"/>
      <c r="G674" s="650"/>
      <c r="H674" s="6"/>
      <c r="I674" s="63">
        <f>SUM(H666:H674)</f>
        <v>0</v>
      </c>
      <c r="J674" s="1" t="e">
        <f>VLOOKUP(B665,O:W,7)</f>
        <v>#N/A</v>
      </c>
      <c r="K674" s="8"/>
      <c r="M674" s="397"/>
    </row>
    <row r="675" spans="1:13" ht="45.75" customHeight="1">
      <c r="A675" s="32">
        <f>IF(B675&gt;0,1,0)</f>
        <v>0</v>
      </c>
      <c r="B675" s="647"/>
      <c r="C675" s="648"/>
      <c r="D675" s="648"/>
      <c r="E675" s="648"/>
      <c r="F675" s="648"/>
      <c r="G675" s="648"/>
      <c r="H675" s="6"/>
      <c r="I675" s="63"/>
      <c r="J675" s="7"/>
      <c r="K675" s="8"/>
      <c r="M675" s="396" t="s">
        <v>674</v>
      </c>
    </row>
    <row r="676" spans="1:13">
      <c r="A676" s="32">
        <f t="shared" ref="A676:A683" si="134">IF(H676&gt;0,1,0)</f>
        <v>0</v>
      </c>
      <c r="B676" s="10"/>
      <c r="C676" s="2"/>
      <c r="D676" s="2"/>
      <c r="E676" s="2"/>
      <c r="F676" s="2"/>
      <c r="G676" s="2"/>
      <c r="H676" s="3">
        <f>IF(AND(C676=0,D676=0,E676=0,F676=0,G676=0),0,ROUND(IF(C676=0,1,C676)*IF(D676=0,1,D676)*IF(E676=0,1,E676)*IF(F676=0,1,F676)*IF(G676=0,1,G676),2))</f>
        <v>0</v>
      </c>
      <c r="I676" s="63"/>
      <c r="J676" s="7"/>
      <c r="K676" s="8"/>
      <c r="M676" s="397" t="s">
        <v>675</v>
      </c>
    </row>
    <row r="677" spans="1:13">
      <c r="A677" s="32">
        <f t="shared" si="134"/>
        <v>0</v>
      </c>
      <c r="B677" s="10"/>
      <c r="C677" s="2"/>
      <c r="D677" s="2"/>
      <c r="E677" s="2"/>
      <c r="F677" s="2"/>
      <c r="G677" s="2"/>
      <c r="H677" s="3">
        <f t="shared" ref="H677:H683" si="135">IF(AND(C677=0,D677=0,E677=0,F677=0,G677=0),0,ROUND(IF(C677=0,1,C677)*IF(D677=0,1,D677)*IF(E677=0,1,E677)*IF(F677=0,1,F677)*IF(G677=0,1,G677),2))</f>
        <v>0</v>
      </c>
      <c r="I677" s="63"/>
      <c r="J677" s="7"/>
      <c r="K677" s="8"/>
      <c r="M677" s="397"/>
    </row>
    <row r="678" spans="1:13">
      <c r="A678" s="32">
        <f t="shared" si="134"/>
        <v>0</v>
      </c>
      <c r="B678" s="10"/>
      <c r="C678" s="2"/>
      <c r="D678" s="2"/>
      <c r="E678" s="2"/>
      <c r="F678" s="2"/>
      <c r="G678" s="2"/>
      <c r="H678" s="3">
        <f t="shared" si="135"/>
        <v>0</v>
      </c>
      <c r="I678" s="63"/>
      <c r="J678" s="7"/>
      <c r="K678" s="8"/>
      <c r="M678" s="397"/>
    </row>
    <row r="679" spans="1:13">
      <c r="A679" s="32">
        <f t="shared" si="134"/>
        <v>0</v>
      </c>
      <c r="B679" s="10"/>
      <c r="C679" s="2"/>
      <c r="D679" s="2"/>
      <c r="E679" s="2"/>
      <c r="F679" s="2"/>
      <c r="G679" s="2"/>
      <c r="H679" s="3">
        <f t="shared" si="135"/>
        <v>0</v>
      </c>
      <c r="I679" s="63"/>
      <c r="J679" s="7"/>
      <c r="K679" s="8"/>
      <c r="M679" s="397"/>
    </row>
    <row r="680" spans="1:13">
      <c r="A680" s="32">
        <f t="shared" si="134"/>
        <v>0</v>
      </c>
      <c r="B680" s="10"/>
      <c r="C680" s="2"/>
      <c r="D680" s="2"/>
      <c r="E680" s="2"/>
      <c r="F680" s="2"/>
      <c r="G680" s="2"/>
      <c r="H680" s="3">
        <f t="shared" si="135"/>
        <v>0</v>
      </c>
      <c r="I680" s="63"/>
      <c r="J680" s="7"/>
      <c r="K680" s="8"/>
      <c r="M680" s="397"/>
    </row>
    <row r="681" spans="1:13">
      <c r="A681" s="32">
        <f t="shared" si="134"/>
        <v>0</v>
      </c>
      <c r="B681" s="10"/>
      <c r="C681" s="2"/>
      <c r="D681" s="2"/>
      <c r="E681" s="2"/>
      <c r="F681" s="2"/>
      <c r="G681" s="2"/>
      <c r="H681" s="3">
        <f t="shared" si="135"/>
        <v>0</v>
      </c>
      <c r="I681" s="63"/>
      <c r="J681" s="7"/>
      <c r="K681" s="8"/>
      <c r="M681" s="397"/>
    </row>
    <row r="682" spans="1:13">
      <c r="A682" s="32">
        <f t="shared" si="134"/>
        <v>0</v>
      </c>
      <c r="B682" s="10"/>
      <c r="C682" s="2"/>
      <c r="D682" s="2"/>
      <c r="E682" s="2"/>
      <c r="F682" s="2"/>
      <c r="G682" s="2"/>
      <c r="H682" s="3">
        <f t="shared" si="135"/>
        <v>0</v>
      </c>
      <c r="I682" s="63"/>
      <c r="J682" s="7"/>
      <c r="K682" s="8"/>
      <c r="M682" s="397"/>
    </row>
    <row r="683" spans="1:13">
      <c r="A683" s="32">
        <f t="shared" si="134"/>
        <v>0</v>
      </c>
      <c r="B683" s="10"/>
      <c r="C683" s="2"/>
      <c r="D683" s="2"/>
      <c r="E683" s="2"/>
      <c r="F683" s="2"/>
      <c r="G683" s="2"/>
      <c r="H683" s="3">
        <f t="shared" si="135"/>
        <v>0</v>
      </c>
      <c r="I683" s="63"/>
      <c r="J683" s="7"/>
      <c r="K683" s="8"/>
      <c r="M683" s="397"/>
    </row>
    <row r="684" spans="1:13">
      <c r="A684" s="33" t="e">
        <f>VLOOKUP(B675,O:W,2)</f>
        <v>#N/A</v>
      </c>
      <c r="B684" s="649" t="s">
        <v>70</v>
      </c>
      <c r="C684" s="650"/>
      <c r="D684" s="650"/>
      <c r="E684" s="650"/>
      <c r="F684" s="650"/>
      <c r="G684" s="650"/>
      <c r="H684" s="6"/>
      <c r="I684" s="63">
        <f>SUM(H676:H684)</f>
        <v>0</v>
      </c>
      <c r="J684" s="1" t="e">
        <f>VLOOKUP(B675,O:W,7)</f>
        <v>#N/A</v>
      </c>
      <c r="K684" s="8"/>
      <c r="M684" s="397"/>
    </row>
    <row r="685" spans="1:13" ht="43.5" customHeight="1">
      <c r="A685" s="32">
        <f>IF(B685&gt;0,1,0)</f>
        <v>1</v>
      </c>
      <c r="B685" s="647" t="s">
        <v>7094</v>
      </c>
      <c r="C685" s="648"/>
      <c r="D685" s="648"/>
      <c r="E685" s="648"/>
      <c r="F685" s="648"/>
      <c r="G685" s="648"/>
      <c r="H685" s="6"/>
      <c r="I685" s="63"/>
      <c r="J685" s="7"/>
      <c r="K685" s="8"/>
      <c r="M685" s="398" t="s">
        <v>676</v>
      </c>
    </row>
    <row r="686" spans="1:13">
      <c r="A686" s="32">
        <f t="shared" ref="A686:A693" si="136">IF(H686&gt;0,1,0)</f>
        <v>1</v>
      </c>
      <c r="B686" s="10"/>
      <c r="C686" s="2">
        <v>1</v>
      </c>
      <c r="D686" s="2"/>
      <c r="E686" s="2"/>
      <c r="F686" s="2"/>
      <c r="G686" s="2"/>
      <c r="H686" s="3">
        <f>IF(AND(C686=0,D686=0,E686=0,F686=0,G686=0),0,ROUND(IF(C686=0,1,C686)*IF(D686=0,1,D686)*IF(E686=0,1,E686)*IF(F686=0,1,F686)*IF(G686=0,1,G686),2))</f>
        <v>1</v>
      </c>
      <c r="I686" s="63"/>
      <c r="J686" s="7"/>
      <c r="K686" s="8"/>
      <c r="M686" s="399" t="s">
        <v>677</v>
      </c>
    </row>
    <row r="687" spans="1:13">
      <c r="A687" s="32">
        <f t="shared" si="136"/>
        <v>0</v>
      </c>
      <c r="B687" s="10"/>
      <c r="C687" s="2"/>
      <c r="D687" s="2"/>
      <c r="E687" s="2"/>
      <c r="F687" s="2"/>
      <c r="G687" s="2"/>
      <c r="H687" s="3">
        <f t="shared" ref="H687:H693" si="137">IF(AND(C687=0,D687=0,E687=0,F687=0,G687=0),0,ROUND(IF(C687=0,1,C687)*IF(D687=0,1,D687)*IF(E687=0,1,E687)*IF(F687=0,1,F687)*IF(G687=0,1,G687),2))</f>
        <v>0</v>
      </c>
      <c r="I687" s="63"/>
      <c r="J687" s="7"/>
      <c r="K687" s="8"/>
      <c r="M687" s="399"/>
    </row>
    <row r="688" spans="1:13">
      <c r="A688" s="32">
        <f t="shared" si="136"/>
        <v>0</v>
      </c>
      <c r="B688" s="10"/>
      <c r="C688" s="2"/>
      <c r="D688" s="2"/>
      <c r="E688" s="2"/>
      <c r="F688" s="2"/>
      <c r="G688" s="2"/>
      <c r="H688" s="3">
        <f t="shared" si="137"/>
        <v>0</v>
      </c>
      <c r="I688" s="63"/>
      <c r="J688" s="7"/>
      <c r="K688" s="8"/>
      <c r="M688" s="399"/>
    </row>
    <row r="689" spans="1:13">
      <c r="A689" s="32">
        <f t="shared" si="136"/>
        <v>0</v>
      </c>
      <c r="B689" s="10"/>
      <c r="C689" s="2"/>
      <c r="D689" s="2"/>
      <c r="E689" s="2"/>
      <c r="F689" s="2"/>
      <c r="G689" s="2"/>
      <c r="H689" s="3">
        <f t="shared" si="137"/>
        <v>0</v>
      </c>
      <c r="I689" s="63"/>
      <c r="J689" s="7"/>
      <c r="K689" s="8"/>
      <c r="M689" s="399"/>
    </row>
    <row r="690" spans="1:13">
      <c r="A690" s="32">
        <f t="shared" si="136"/>
        <v>0</v>
      </c>
      <c r="B690" s="10"/>
      <c r="C690" s="2"/>
      <c r="D690" s="2"/>
      <c r="E690" s="2"/>
      <c r="F690" s="2"/>
      <c r="G690" s="2"/>
      <c r="H690" s="3">
        <f t="shared" si="137"/>
        <v>0</v>
      </c>
      <c r="I690" s="63"/>
      <c r="J690" s="7"/>
      <c r="K690" s="8"/>
      <c r="M690" s="399"/>
    </row>
    <row r="691" spans="1:13">
      <c r="A691" s="32">
        <f t="shared" si="136"/>
        <v>0</v>
      </c>
      <c r="B691" s="10"/>
      <c r="C691" s="2"/>
      <c r="D691" s="2"/>
      <c r="E691" s="2"/>
      <c r="F691" s="2"/>
      <c r="G691" s="2"/>
      <c r="H691" s="3">
        <f t="shared" si="137"/>
        <v>0</v>
      </c>
      <c r="I691" s="63"/>
      <c r="J691" s="7"/>
      <c r="K691" s="8"/>
      <c r="M691" s="399"/>
    </row>
    <row r="692" spans="1:13">
      <c r="A692" s="32">
        <f t="shared" si="136"/>
        <v>0</v>
      </c>
      <c r="B692" s="10"/>
      <c r="C692" s="2"/>
      <c r="D692" s="2"/>
      <c r="E692" s="2"/>
      <c r="F692" s="2"/>
      <c r="G692" s="2"/>
      <c r="H692" s="3">
        <f t="shared" si="137"/>
        <v>0</v>
      </c>
      <c r="I692" s="63"/>
      <c r="J692" s="7"/>
      <c r="K692" s="8"/>
      <c r="M692" s="399"/>
    </row>
    <row r="693" spans="1:13">
      <c r="A693" s="32">
        <f t="shared" si="136"/>
        <v>0</v>
      </c>
      <c r="B693" s="10"/>
      <c r="C693" s="2"/>
      <c r="D693" s="2"/>
      <c r="E693" s="2"/>
      <c r="F693" s="2"/>
      <c r="G693" s="2"/>
      <c r="H693" s="3">
        <f t="shared" si="137"/>
        <v>0</v>
      </c>
      <c r="I693" s="63"/>
      <c r="J693" s="7"/>
      <c r="K693" s="8"/>
      <c r="M693" s="399"/>
    </row>
    <row r="694" spans="1:13">
      <c r="A694" s="33" t="str">
        <f>VLOOKUP(B685,O:W,2)</f>
        <v>070101</v>
      </c>
      <c r="B694" s="649" t="s">
        <v>70</v>
      </c>
      <c r="C694" s="650"/>
      <c r="D694" s="650"/>
      <c r="E694" s="650"/>
      <c r="F694" s="650"/>
      <c r="G694" s="650"/>
      <c r="H694" s="6"/>
      <c r="I694" s="63">
        <f>SUM(H686:H694)</f>
        <v>1</v>
      </c>
      <c r="J694" s="1" t="str">
        <f>VLOOKUP(B685,O:W,7)</f>
        <v>عدد</v>
      </c>
      <c r="K694" s="8"/>
      <c r="M694" s="399"/>
    </row>
    <row r="695" spans="1:13" ht="46.5" customHeight="1">
      <c r="A695" s="32">
        <f>IF(B695&gt;0,1,0)</f>
        <v>1</v>
      </c>
      <c r="B695" s="647" t="s">
        <v>7305</v>
      </c>
      <c r="C695" s="648"/>
      <c r="D695" s="648"/>
      <c r="E695" s="648"/>
      <c r="F695" s="648"/>
      <c r="G695" s="648"/>
      <c r="H695" s="6"/>
      <c r="I695" s="63"/>
      <c r="J695" s="7"/>
      <c r="K695" s="8"/>
      <c r="M695" s="398" t="s">
        <v>676</v>
      </c>
    </row>
    <row r="696" spans="1:13">
      <c r="A696" s="32">
        <f t="shared" ref="A696:A703" si="138">IF(H696&gt;0,1,0)</f>
        <v>1</v>
      </c>
      <c r="B696" s="10"/>
      <c r="C696" s="2">
        <v>1</v>
      </c>
      <c r="D696" s="2"/>
      <c r="E696" s="2"/>
      <c r="F696" s="2"/>
      <c r="G696" s="2"/>
      <c r="H696" s="3">
        <f>IF(AND(C696=0,D696=0,E696=0,F696=0,G696=0),0,ROUND(IF(C696=0,1,C696)*IF(D696=0,1,D696)*IF(E696=0,1,E696)*IF(F696=0,1,F696)*IF(G696=0,1,G696),2))</f>
        <v>1</v>
      </c>
      <c r="I696" s="63"/>
      <c r="J696" s="7"/>
      <c r="K696" s="8"/>
      <c r="M696" s="399" t="s">
        <v>677</v>
      </c>
    </row>
    <row r="697" spans="1:13">
      <c r="A697" s="32">
        <f t="shared" si="138"/>
        <v>0</v>
      </c>
      <c r="B697" s="10"/>
      <c r="C697" s="2"/>
      <c r="D697" s="2"/>
      <c r="E697" s="2"/>
      <c r="F697" s="2"/>
      <c r="G697" s="2"/>
      <c r="H697" s="3">
        <f t="shared" ref="H697:H703" si="139">IF(AND(C697=0,D697=0,E697=0,F697=0,G697=0),0,ROUND(IF(C697=0,1,C697)*IF(D697=0,1,D697)*IF(E697=0,1,E697)*IF(F697=0,1,F697)*IF(G697=0,1,G697),2))</f>
        <v>0</v>
      </c>
      <c r="I697" s="63"/>
      <c r="J697" s="7"/>
      <c r="K697" s="8"/>
      <c r="M697" s="399"/>
    </row>
    <row r="698" spans="1:13">
      <c r="A698" s="32">
        <f t="shared" si="138"/>
        <v>0</v>
      </c>
      <c r="B698" s="10"/>
      <c r="C698" s="2"/>
      <c r="D698" s="2"/>
      <c r="E698" s="2"/>
      <c r="F698" s="2"/>
      <c r="G698" s="2"/>
      <c r="H698" s="3">
        <f t="shared" si="139"/>
        <v>0</v>
      </c>
      <c r="I698" s="63"/>
      <c r="J698" s="7"/>
      <c r="K698" s="8"/>
      <c r="M698" s="399"/>
    </row>
    <row r="699" spans="1:13">
      <c r="A699" s="32">
        <f t="shared" si="138"/>
        <v>0</v>
      </c>
      <c r="B699" s="10"/>
      <c r="C699" s="2"/>
      <c r="D699" s="2"/>
      <c r="E699" s="2"/>
      <c r="F699" s="2"/>
      <c r="G699" s="2"/>
      <c r="H699" s="3">
        <f t="shared" si="139"/>
        <v>0</v>
      </c>
      <c r="I699" s="63"/>
      <c r="J699" s="7"/>
      <c r="K699" s="8"/>
      <c r="M699" s="399"/>
    </row>
    <row r="700" spans="1:13">
      <c r="A700" s="32">
        <f t="shared" si="138"/>
        <v>0</v>
      </c>
      <c r="B700" s="10"/>
      <c r="C700" s="2"/>
      <c r="D700" s="2"/>
      <c r="E700" s="2"/>
      <c r="F700" s="2"/>
      <c r="G700" s="2"/>
      <c r="H700" s="3">
        <f t="shared" si="139"/>
        <v>0</v>
      </c>
      <c r="I700" s="63"/>
      <c r="J700" s="7"/>
      <c r="K700" s="8"/>
      <c r="M700" s="399"/>
    </row>
    <row r="701" spans="1:13">
      <c r="A701" s="32">
        <f t="shared" si="138"/>
        <v>0</v>
      </c>
      <c r="B701" s="10"/>
      <c r="C701" s="2"/>
      <c r="D701" s="2"/>
      <c r="E701" s="2"/>
      <c r="F701" s="2"/>
      <c r="G701" s="2"/>
      <c r="H701" s="3">
        <f t="shared" si="139"/>
        <v>0</v>
      </c>
      <c r="I701" s="63"/>
      <c r="J701" s="7"/>
      <c r="K701" s="8"/>
      <c r="M701" s="399"/>
    </row>
    <row r="702" spans="1:13">
      <c r="A702" s="32">
        <f t="shared" si="138"/>
        <v>0</v>
      </c>
      <c r="B702" s="10"/>
      <c r="C702" s="2"/>
      <c r="D702" s="2"/>
      <c r="E702" s="2"/>
      <c r="F702" s="2"/>
      <c r="G702" s="2"/>
      <c r="H702" s="3">
        <f t="shared" si="139"/>
        <v>0</v>
      </c>
      <c r="I702" s="63"/>
      <c r="J702" s="7"/>
      <c r="K702" s="8"/>
      <c r="M702" s="399"/>
    </row>
    <row r="703" spans="1:13">
      <c r="A703" s="32">
        <f t="shared" si="138"/>
        <v>0</v>
      </c>
      <c r="B703" s="10"/>
      <c r="C703" s="2"/>
      <c r="D703" s="2"/>
      <c r="E703" s="2"/>
      <c r="F703" s="2"/>
      <c r="G703" s="2"/>
      <c r="H703" s="3">
        <f t="shared" si="139"/>
        <v>0</v>
      </c>
      <c r="I703" s="63"/>
      <c r="J703" s="7"/>
      <c r="K703" s="8"/>
      <c r="M703" s="399"/>
    </row>
    <row r="704" spans="1:13">
      <c r="A704" s="33" t="str">
        <f>VLOOKUP(B695,O:W,2)</f>
        <v>071314</v>
      </c>
      <c r="B704" s="649" t="s">
        <v>70</v>
      </c>
      <c r="C704" s="650"/>
      <c r="D704" s="650"/>
      <c r="E704" s="650"/>
      <c r="F704" s="650"/>
      <c r="G704" s="650"/>
      <c r="H704" s="6"/>
      <c r="I704" s="63">
        <f>SUM(H696:H704)</f>
        <v>1</v>
      </c>
      <c r="J704" s="1" t="str">
        <f>VLOOKUP(B695,O:W,7)</f>
        <v>عدد</v>
      </c>
      <c r="K704" s="8"/>
      <c r="M704" s="399"/>
    </row>
    <row r="705" spans="1:13" ht="46.5" customHeight="1">
      <c r="A705" s="32">
        <f>IF(B705&gt;0,1,0)</f>
        <v>0</v>
      </c>
      <c r="B705" s="647"/>
      <c r="C705" s="648"/>
      <c r="D705" s="648"/>
      <c r="E705" s="648"/>
      <c r="F705" s="648"/>
      <c r="G705" s="648"/>
      <c r="H705" s="6"/>
      <c r="I705" s="63"/>
      <c r="J705" s="7"/>
      <c r="K705" s="8"/>
      <c r="M705" s="398" t="s">
        <v>676</v>
      </c>
    </row>
    <row r="706" spans="1:13">
      <c r="A706" s="32">
        <f t="shared" ref="A706:A713" si="140">IF(H706&gt;0,1,0)</f>
        <v>0</v>
      </c>
      <c r="B706" s="10"/>
      <c r="C706" s="2"/>
      <c r="D706" s="2"/>
      <c r="E706" s="2"/>
      <c r="F706" s="2"/>
      <c r="G706" s="2"/>
      <c r="H706" s="3">
        <f>IF(AND(C706=0,D706=0,E706=0,F706=0,G706=0),0,ROUND(IF(C706=0,1,C706)*IF(D706=0,1,D706)*IF(E706=0,1,E706)*IF(F706=0,1,F706)*IF(G706=0,1,G706),2))</f>
        <v>0</v>
      </c>
      <c r="I706" s="63"/>
      <c r="J706" s="7"/>
      <c r="K706" s="8"/>
      <c r="M706" s="399"/>
    </row>
    <row r="707" spans="1:13">
      <c r="A707" s="32">
        <f t="shared" si="140"/>
        <v>0</v>
      </c>
      <c r="B707" s="10"/>
      <c r="C707" s="2"/>
      <c r="D707" s="2"/>
      <c r="E707" s="2"/>
      <c r="F707" s="2"/>
      <c r="G707" s="2"/>
      <c r="H707" s="3">
        <f t="shared" ref="H707:H713" si="141">IF(AND(C707=0,D707=0,E707=0,F707=0,G707=0),0,ROUND(IF(C707=0,1,C707)*IF(D707=0,1,D707)*IF(E707=0,1,E707)*IF(F707=0,1,F707)*IF(G707=0,1,G707),2))</f>
        <v>0</v>
      </c>
      <c r="I707" s="63"/>
      <c r="J707" s="7"/>
      <c r="K707" s="8"/>
      <c r="M707" s="399"/>
    </row>
    <row r="708" spans="1:13">
      <c r="A708" s="32">
        <f t="shared" si="140"/>
        <v>0</v>
      </c>
      <c r="B708" s="10"/>
      <c r="C708" s="2"/>
      <c r="D708" s="2"/>
      <c r="E708" s="2"/>
      <c r="F708" s="2"/>
      <c r="G708" s="2"/>
      <c r="H708" s="3">
        <f t="shared" si="141"/>
        <v>0</v>
      </c>
      <c r="I708" s="63"/>
      <c r="J708" s="7"/>
      <c r="K708" s="8"/>
      <c r="M708" s="399"/>
    </row>
    <row r="709" spans="1:13">
      <c r="A709" s="32">
        <f t="shared" si="140"/>
        <v>0</v>
      </c>
      <c r="B709" s="10"/>
      <c r="C709" s="2"/>
      <c r="D709" s="2"/>
      <c r="E709" s="2"/>
      <c r="F709" s="2"/>
      <c r="G709" s="2"/>
      <c r="H709" s="3">
        <f t="shared" si="141"/>
        <v>0</v>
      </c>
      <c r="I709" s="63"/>
      <c r="J709" s="7"/>
      <c r="K709" s="8"/>
      <c r="M709" s="399"/>
    </row>
    <row r="710" spans="1:13">
      <c r="A710" s="32">
        <f t="shared" si="140"/>
        <v>0</v>
      </c>
      <c r="B710" s="10"/>
      <c r="C710" s="2"/>
      <c r="D710" s="2"/>
      <c r="E710" s="2"/>
      <c r="F710" s="2"/>
      <c r="G710" s="2"/>
      <c r="H710" s="3">
        <f t="shared" si="141"/>
        <v>0</v>
      </c>
      <c r="I710" s="63"/>
      <c r="J710" s="7"/>
      <c r="K710" s="8"/>
      <c r="M710" s="399"/>
    </row>
    <row r="711" spans="1:13">
      <c r="A711" s="32">
        <f t="shared" si="140"/>
        <v>0</v>
      </c>
      <c r="B711" s="10"/>
      <c r="C711" s="2"/>
      <c r="D711" s="2"/>
      <c r="E711" s="2"/>
      <c r="F711" s="2"/>
      <c r="G711" s="2"/>
      <c r="H711" s="3">
        <f t="shared" si="141"/>
        <v>0</v>
      </c>
      <c r="I711" s="63"/>
      <c r="J711" s="7"/>
      <c r="K711" s="8"/>
      <c r="M711" s="399"/>
    </row>
    <row r="712" spans="1:13">
      <c r="A712" s="32">
        <f t="shared" si="140"/>
        <v>0</v>
      </c>
      <c r="B712" s="10"/>
      <c r="C712" s="2"/>
      <c r="D712" s="2"/>
      <c r="E712" s="2"/>
      <c r="F712" s="2"/>
      <c r="G712" s="2"/>
      <c r="H712" s="3">
        <f t="shared" si="141"/>
        <v>0</v>
      </c>
      <c r="I712" s="63"/>
      <c r="J712" s="7"/>
      <c r="K712" s="8"/>
      <c r="M712" s="399"/>
    </row>
    <row r="713" spans="1:13">
      <c r="A713" s="32">
        <f t="shared" si="140"/>
        <v>0</v>
      </c>
      <c r="B713" s="10"/>
      <c r="C713" s="2"/>
      <c r="D713" s="2"/>
      <c r="E713" s="2"/>
      <c r="F713" s="2"/>
      <c r="G713" s="2"/>
      <c r="H713" s="3">
        <f t="shared" si="141"/>
        <v>0</v>
      </c>
      <c r="I713" s="63"/>
      <c r="J713" s="7"/>
      <c r="K713" s="8"/>
      <c r="M713" s="399"/>
    </row>
    <row r="714" spans="1:13">
      <c r="A714" s="33" t="e">
        <f>VLOOKUP(B705,O:W,2)</f>
        <v>#N/A</v>
      </c>
      <c r="B714" s="649" t="s">
        <v>70</v>
      </c>
      <c r="C714" s="650"/>
      <c r="D714" s="650"/>
      <c r="E714" s="650"/>
      <c r="F714" s="650"/>
      <c r="G714" s="650"/>
      <c r="H714" s="6"/>
      <c r="I714" s="63">
        <f>SUM(H706:H714)</f>
        <v>0</v>
      </c>
      <c r="J714" s="1" t="e">
        <f>VLOOKUP(B705,O:W,7)</f>
        <v>#N/A</v>
      </c>
      <c r="K714" s="8"/>
      <c r="M714" s="399"/>
    </row>
    <row r="715" spans="1:13" ht="47.25" customHeight="1">
      <c r="A715" s="32">
        <f>IF(B715&gt;0,1,0)</f>
        <v>0</v>
      </c>
      <c r="B715" s="647"/>
      <c r="C715" s="648"/>
      <c r="D715" s="648"/>
      <c r="E715" s="648"/>
      <c r="F715" s="648"/>
      <c r="G715" s="648"/>
      <c r="H715" s="6"/>
      <c r="I715" s="63"/>
      <c r="J715" s="7"/>
      <c r="K715" s="8"/>
      <c r="M715" s="398" t="s">
        <v>676</v>
      </c>
    </row>
    <row r="716" spans="1:13">
      <c r="A716" s="32">
        <f t="shared" ref="A716:A723" si="142">IF(H716&gt;0,1,0)</f>
        <v>0</v>
      </c>
      <c r="B716" s="10"/>
      <c r="C716" s="2"/>
      <c r="D716" s="2"/>
      <c r="E716" s="2"/>
      <c r="F716" s="2"/>
      <c r="G716" s="2"/>
      <c r="H716" s="3">
        <f>IF(AND(C716=0,D716=0,E716=0,F716=0,G716=0),0,ROUND(IF(C716=0,1,C716)*IF(D716=0,1,D716)*IF(E716=0,1,E716)*IF(F716=0,1,F716)*IF(G716=0,1,G716),2))</f>
        <v>0</v>
      </c>
      <c r="I716" s="63"/>
      <c r="J716" s="7"/>
      <c r="K716" s="8"/>
      <c r="M716" s="399" t="s">
        <v>677</v>
      </c>
    </row>
    <row r="717" spans="1:13">
      <c r="A717" s="32">
        <f t="shared" si="142"/>
        <v>0</v>
      </c>
      <c r="B717" s="10"/>
      <c r="C717" s="2"/>
      <c r="D717" s="2"/>
      <c r="E717" s="2"/>
      <c r="F717" s="2"/>
      <c r="G717" s="2"/>
      <c r="H717" s="3">
        <f t="shared" ref="H717:H723" si="143">IF(AND(C717=0,D717=0,E717=0,F717=0,G717=0),0,ROUND(IF(C717=0,1,C717)*IF(D717=0,1,D717)*IF(E717=0,1,E717)*IF(F717=0,1,F717)*IF(G717=0,1,G717),2))</f>
        <v>0</v>
      </c>
      <c r="I717" s="63"/>
      <c r="J717" s="7"/>
      <c r="K717" s="8"/>
      <c r="M717" s="399"/>
    </row>
    <row r="718" spans="1:13">
      <c r="A718" s="32">
        <f t="shared" si="142"/>
        <v>0</v>
      </c>
      <c r="B718" s="10"/>
      <c r="C718" s="2"/>
      <c r="D718" s="2"/>
      <c r="E718" s="2"/>
      <c r="F718" s="2"/>
      <c r="G718" s="2"/>
      <c r="H718" s="3">
        <f t="shared" si="143"/>
        <v>0</v>
      </c>
      <c r="I718" s="63"/>
      <c r="J718" s="7"/>
      <c r="K718" s="8"/>
      <c r="M718" s="399"/>
    </row>
    <row r="719" spans="1:13">
      <c r="A719" s="32">
        <f t="shared" si="142"/>
        <v>0</v>
      </c>
      <c r="B719" s="10"/>
      <c r="C719" s="2"/>
      <c r="D719" s="2"/>
      <c r="E719" s="2"/>
      <c r="F719" s="2"/>
      <c r="G719" s="2"/>
      <c r="H719" s="3">
        <f t="shared" si="143"/>
        <v>0</v>
      </c>
      <c r="I719" s="63"/>
      <c r="J719" s="7"/>
      <c r="K719" s="8"/>
      <c r="M719" s="399"/>
    </row>
    <row r="720" spans="1:13">
      <c r="A720" s="32">
        <f t="shared" si="142"/>
        <v>0</v>
      </c>
      <c r="B720" s="10"/>
      <c r="C720" s="2"/>
      <c r="D720" s="2"/>
      <c r="E720" s="2"/>
      <c r="F720" s="2"/>
      <c r="G720" s="2"/>
      <c r="H720" s="3">
        <f t="shared" si="143"/>
        <v>0</v>
      </c>
      <c r="I720" s="63"/>
      <c r="J720" s="7"/>
      <c r="K720" s="8"/>
      <c r="M720" s="399"/>
    </row>
    <row r="721" spans="1:13">
      <c r="A721" s="32">
        <f t="shared" si="142"/>
        <v>0</v>
      </c>
      <c r="B721" s="10"/>
      <c r="C721" s="2"/>
      <c r="D721" s="2"/>
      <c r="E721" s="2"/>
      <c r="F721" s="2"/>
      <c r="G721" s="2"/>
      <c r="H721" s="3">
        <f t="shared" si="143"/>
        <v>0</v>
      </c>
      <c r="I721" s="63"/>
      <c r="J721" s="7"/>
      <c r="K721" s="8"/>
      <c r="M721" s="399"/>
    </row>
    <row r="722" spans="1:13">
      <c r="A722" s="32">
        <f t="shared" si="142"/>
        <v>0</v>
      </c>
      <c r="B722" s="10"/>
      <c r="C722" s="2"/>
      <c r="D722" s="2"/>
      <c r="E722" s="2"/>
      <c r="F722" s="2"/>
      <c r="G722" s="2"/>
      <c r="H722" s="3">
        <f t="shared" si="143"/>
        <v>0</v>
      </c>
      <c r="I722" s="63"/>
      <c r="J722" s="7"/>
      <c r="K722" s="8"/>
      <c r="M722" s="399"/>
    </row>
    <row r="723" spans="1:13">
      <c r="A723" s="32">
        <f t="shared" si="142"/>
        <v>0</v>
      </c>
      <c r="B723" s="10"/>
      <c r="C723" s="2"/>
      <c r="D723" s="2"/>
      <c r="E723" s="2"/>
      <c r="F723" s="2"/>
      <c r="G723" s="2"/>
      <c r="H723" s="3">
        <f t="shared" si="143"/>
        <v>0</v>
      </c>
      <c r="I723" s="63"/>
      <c r="J723" s="7"/>
      <c r="K723" s="8"/>
      <c r="M723" s="399"/>
    </row>
    <row r="724" spans="1:13">
      <c r="A724" s="33" t="e">
        <f>VLOOKUP(B715,O:W,2)</f>
        <v>#N/A</v>
      </c>
      <c r="B724" s="649" t="s">
        <v>70</v>
      </c>
      <c r="C724" s="650"/>
      <c r="D724" s="650"/>
      <c r="E724" s="650"/>
      <c r="F724" s="650"/>
      <c r="G724" s="650"/>
      <c r="H724" s="6"/>
      <c r="I724" s="63">
        <f>SUM(H716:H724)</f>
        <v>0</v>
      </c>
      <c r="J724" s="1" t="e">
        <f>VLOOKUP(B715,O:W,7)</f>
        <v>#N/A</v>
      </c>
      <c r="K724" s="8"/>
      <c r="M724" s="399"/>
    </row>
    <row r="725" spans="1:13" ht="46.5" customHeight="1">
      <c r="A725" s="32">
        <f>IF(B725&gt;0,1,0)</f>
        <v>0</v>
      </c>
      <c r="B725" s="647"/>
      <c r="C725" s="648"/>
      <c r="D725" s="648"/>
      <c r="E725" s="648"/>
      <c r="F725" s="648"/>
      <c r="G725" s="648"/>
      <c r="H725" s="6"/>
      <c r="I725" s="63"/>
      <c r="J725" s="7"/>
      <c r="K725" s="8"/>
      <c r="M725" s="398" t="s">
        <v>676</v>
      </c>
    </row>
    <row r="726" spans="1:13">
      <c r="A726" s="32">
        <f t="shared" ref="A726:A733" si="144">IF(H726&gt;0,1,0)</f>
        <v>0</v>
      </c>
      <c r="B726" s="10"/>
      <c r="C726" s="2"/>
      <c r="D726" s="2"/>
      <c r="E726" s="2"/>
      <c r="F726" s="2"/>
      <c r="G726" s="2"/>
      <c r="H726" s="3">
        <f>IF(AND(C726=0,D726=0,E726=0,F726=0,G726=0),0,ROUND(IF(C726=0,1,C726)*IF(D726=0,1,D726)*IF(E726=0,1,E726)*IF(F726=0,1,F726)*IF(G726=0,1,G726),2))</f>
        <v>0</v>
      </c>
      <c r="I726" s="63"/>
      <c r="J726" s="7"/>
      <c r="K726" s="8"/>
      <c r="M726" s="399"/>
    </row>
    <row r="727" spans="1:13">
      <c r="A727" s="32">
        <f t="shared" si="144"/>
        <v>0</v>
      </c>
      <c r="B727" s="10"/>
      <c r="C727" s="2"/>
      <c r="D727" s="2"/>
      <c r="E727" s="2"/>
      <c r="F727" s="2"/>
      <c r="G727" s="2"/>
      <c r="H727" s="3">
        <f t="shared" ref="H727:H733" si="145">IF(AND(C727=0,D727=0,E727=0,F727=0,G727=0),0,ROUND(IF(C727=0,1,C727)*IF(D727=0,1,D727)*IF(E727=0,1,E727)*IF(F727=0,1,F727)*IF(G727=0,1,G727),2))</f>
        <v>0</v>
      </c>
      <c r="I727" s="63"/>
      <c r="J727" s="7"/>
      <c r="K727" s="8"/>
      <c r="M727" s="399"/>
    </row>
    <row r="728" spans="1:13">
      <c r="A728" s="32">
        <f t="shared" si="144"/>
        <v>0</v>
      </c>
      <c r="B728" s="10"/>
      <c r="C728" s="2"/>
      <c r="D728" s="2"/>
      <c r="E728" s="2"/>
      <c r="F728" s="2"/>
      <c r="G728" s="2"/>
      <c r="H728" s="3">
        <f t="shared" si="145"/>
        <v>0</v>
      </c>
      <c r="I728" s="63"/>
      <c r="J728" s="7"/>
      <c r="K728" s="8"/>
      <c r="M728" s="399"/>
    </row>
    <row r="729" spans="1:13">
      <c r="A729" s="32">
        <f t="shared" si="144"/>
        <v>0</v>
      </c>
      <c r="B729" s="10"/>
      <c r="C729" s="2"/>
      <c r="D729" s="2"/>
      <c r="E729" s="2"/>
      <c r="F729" s="2"/>
      <c r="G729" s="2"/>
      <c r="H729" s="3">
        <f t="shared" si="145"/>
        <v>0</v>
      </c>
      <c r="I729" s="63"/>
      <c r="J729" s="7"/>
      <c r="K729" s="8"/>
      <c r="M729" s="399"/>
    </row>
    <row r="730" spans="1:13">
      <c r="A730" s="32">
        <f t="shared" si="144"/>
        <v>0</v>
      </c>
      <c r="B730" s="10"/>
      <c r="C730" s="2"/>
      <c r="D730" s="2"/>
      <c r="E730" s="2"/>
      <c r="F730" s="2"/>
      <c r="G730" s="2"/>
      <c r="H730" s="3">
        <f t="shared" si="145"/>
        <v>0</v>
      </c>
      <c r="I730" s="63"/>
      <c r="J730" s="7"/>
      <c r="K730" s="8"/>
      <c r="M730" s="399"/>
    </row>
    <row r="731" spans="1:13">
      <c r="A731" s="32">
        <f t="shared" si="144"/>
        <v>0</v>
      </c>
      <c r="B731" s="10"/>
      <c r="C731" s="2"/>
      <c r="D731" s="2"/>
      <c r="E731" s="2"/>
      <c r="F731" s="2"/>
      <c r="G731" s="2"/>
      <c r="H731" s="3">
        <f t="shared" si="145"/>
        <v>0</v>
      </c>
      <c r="I731" s="63"/>
      <c r="J731" s="7"/>
      <c r="K731" s="8"/>
      <c r="M731" s="399"/>
    </row>
    <row r="732" spans="1:13">
      <c r="A732" s="32">
        <f t="shared" si="144"/>
        <v>0</v>
      </c>
      <c r="B732" s="10"/>
      <c r="C732" s="2"/>
      <c r="D732" s="2"/>
      <c r="E732" s="2"/>
      <c r="F732" s="2"/>
      <c r="G732" s="2"/>
      <c r="H732" s="3">
        <f t="shared" si="145"/>
        <v>0</v>
      </c>
      <c r="I732" s="63"/>
      <c r="J732" s="7"/>
      <c r="K732" s="8"/>
      <c r="M732" s="399"/>
    </row>
    <row r="733" spans="1:13">
      <c r="A733" s="32">
        <f t="shared" si="144"/>
        <v>0</v>
      </c>
      <c r="B733" s="10"/>
      <c r="C733" s="2"/>
      <c r="D733" s="2"/>
      <c r="E733" s="2"/>
      <c r="F733" s="2"/>
      <c r="G733" s="2"/>
      <c r="H733" s="3">
        <f t="shared" si="145"/>
        <v>0</v>
      </c>
      <c r="I733" s="63"/>
      <c r="J733" s="7"/>
      <c r="K733" s="8"/>
      <c r="M733" s="399"/>
    </row>
    <row r="734" spans="1:13">
      <c r="A734" s="33" t="e">
        <f>VLOOKUP(B725,O:W,2)</f>
        <v>#N/A</v>
      </c>
      <c r="B734" s="649" t="s">
        <v>70</v>
      </c>
      <c r="C734" s="650"/>
      <c r="D734" s="650"/>
      <c r="E734" s="650"/>
      <c r="F734" s="650"/>
      <c r="G734" s="650"/>
      <c r="H734" s="6"/>
      <c r="I734" s="63">
        <f>SUM(H726:H734)</f>
        <v>0</v>
      </c>
      <c r="J734" s="1" t="e">
        <f>VLOOKUP(B725,O:W,7)</f>
        <v>#N/A</v>
      </c>
      <c r="K734" s="8"/>
      <c r="M734" s="399"/>
    </row>
    <row r="735" spans="1:13" ht="45" customHeight="1">
      <c r="A735" s="32">
        <f>IF(B735&gt;0,1,0)</f>
        <v>0</v>
      </c>
      <c r="B735" s="647"/>
      <c r="C735" s="648"/>
      <c r="D735" s="648"/>
      <c r="E735" s="648"/>
      <c r="F735" s="648"/>
      <c r="G735" s="648"/>
      <c r="H735" s="6"/>
      <c r="I735" s="63"/>
      <c r="J735" s="7"/>
      <c r="K735" s="8"/>
      <c r="M735" s="398" t="s">
        <v>676</v>
      </c>
    </row>
    <row r="736" spans="1:13">
      <c r="A736" s="32">
        <f t="shared" ref="A736:A743" si="146">IF(H736&gt;0,1,0)</f>
        <v>0</v>
      </c>
      <c r="B736" s="10"/>
      <c r="C736" s="2"/>
      <c r="D736" s="2"/>
      <c r="E736" s="2"/>
      <c r="F736" s="2"/>
      <c r="G736" s="2"/>
      <c r="H736" s="3">
        <f>IF(AND(C736=0,D736=0,E736=0,F736=0,G736=0),0,ROUND(IF(C736=0,1,C736)*IF(D736=0,1,D736)*IF(E736=0,1,E736)*IF(F736=0,1,F736)*IF(G736=0,1,G736),2))</f>
        <v>0</v>
      </c>
      <c r="I736" s="63"/>
      <c r="J736" s="7"/>
      <c r="K736" s="8"/>
      <c r="M736" s="399" t="s">
        <v>677</v>
      </c>
    </row>
    <row r="737" spans="1:13">
      <c r="A737" s="32">
        <f t="shared" si="146"/>
        <v>0</v>
      </c>
      <c r="B737" s="10"/>
      <c r="C737" s="2"/>
      <c r="D737" s="2"/>
      <c r="E737" s="2"/>
      <c r="F737" s="2"/>
      <c r="G737" s="2"/>
      <c r="H737" s="3">
        <f t="shared" ref="H737:H743" si="147">IF(AND(C737=0,D737=0,E737=0,F737=0,G737=0),0,ROUND(IF(C737=0,1,C737)*IF(D737=0,1,D737)*IF(E737=0,1,E737)*IF(F737=0,1,F737)*IF(G737=0,1,G737),2))</f>
        <v>0</v>
      </c>
      <c r="I737" s="63"/>
      <c r="J737" s="7"/>
      <c r="K737" s="8"/>
      <c r="M737" s="399"/>
    </row>
    <row r="738" spans="1:13">
      <c r="A738" s="32">
        <f t="shared" si="146"/>
        <v>0</v>
      </c>
      <c r="B738" s="10"/>
      <c r="C738" s="2"/>
      <c r="D738" s="2"/>
      <c r="E738" s="2"/>
      <c r="F738" s="2"/>
      <c r="G738" s="2"/>
      <c r="H738" s="3">
        <f t="shared" si="147"/>
        <v>0</v>
      </c>
      <c r="I738" s="63"/>
      <c r="J738" s="7"/>
      <c r="K738" s="8"/>
      <c r="M738" s="399"/>
    </row>
    <row r="739" spans="1:13">
      <c r="A739" s="32">
        <f t="shared" si="146"/>
        <v>0</v>
      </c>
      <c r="B739" s="10"/>
      <c r="C739" s="2"/>
      <c r="D739" s="2"/>
      <c r="E739" s="2"/>
      <c r="F739" s="2"/>
      <c r="G739" s="2"/>
      <c r="H739" s="3">
        <f t="shared" si="147"/>
        <v>0</v>
      </c>
      <c r="I739" s="63"/>
      <c r="J739" s="7"/>
      <c r="K739" s="8"/>
      <c r="M739" s="399"/>
    </row>
    <row r="740" spans="1:13">
      <c r="A740" s="32">
        <f t="shared" si="146"/>
        <v>0</v>
      </c>
      <c r="B740" s="10"/>
      <c r="C740" s="2"/>
      <c r="D740" s="2"/>
      <c r="E740" s="2"/>
      <c r="F740" s="2"/>
      <c r="G740" s="2"/>
      <c r="H740" s="3">
        <f t="shared" si="147"/>
        <v>0</v>
      </c>
      <c r="I740" s="63"/>
      <c r="J740" s="7"/>
      <c r="K740" s="8"/>
      <c r="M740" s="399"/>
    </row>
    <row r="741" spans="1:13">
      <c r="A741" s="32">
        <f t="shared" si="146"/>
        <v>0</v>
      </c>
      <c r="B741" s="10"/>
      <c r="C741" s="2"/>
      <c r="D741" s="2"/>
      <c r="E741" s="2"/>
      <c r="F741" s="2"/>
      <c r="G741" s="2"/>
      <c r="H741" s="3">
        <f t="shared" si="147"/>
        <v>0</v>
      </c>
      <c r="I741" s="63"/>
      <c r="J741" s="7"/>
      <c r="K741" s="8"/>
      <c r="M741" s="399"/>
    </row>
    <row r="742" spans="1:13">
      <c r="A742" s="32">
        <f t="shared" si="146"/>
        <v>0</v>
      </c>
      <c r="B742" s="10"/>
      <c r="C742" s="2"/>
      <c r="D742" s="2"/>
      <c r="E742" s="2"/>
      <c r="F742" s="2"/>
      <c r="G742" s="2"/>
      <c r="H742" s="3">
        <f t="shared" si="147"/>
        <v>0</v>
      </c>
      <c r="I742" s="63"/>
      <c r="J742" s="7"/>
      <c r="K742" s="8"/>
      <c r="M742" s="399"/>
    </row>
    <row r="743" spans="1:13">
      <c r="A743" s="32">
        <f t="shared" si="146"/>
        <v>0</v>
      </c>
      <c r="B743" s="10"/>
      <c r="C743" s="2"/>
      <c r="D743" s="2"/>
      <c r="E743" s="2"/>
      <c r="F743" s="2"/>
      <c r="G743" s="2"/>
      <c r="H743" s="3">
        <f t="shared" si="147"/>
        <v>0</v>
      </c>
      <c r="I743" s="63"/>
      <c r="J743" s="7"/>
      <c r="K743" s="8"/>
      <c r="M743" s="399"/>
    </row>
    <row r="744" spans="1:13">
      <c r="A744" s="33" t="e">
        <f>VLOOKUP(B735,O:W,2)</f>
        <v>#N/A</v>
      </c>
      <c r="B744" s="649" t="s">
        <v>70</v>
      </c>
      <c r="C744" s="650"/>
      <c r="D744" s="650"/>
      <c r="E744" s="650"/>
      <c r="F744" s="650"/>
      <c r="G744" s="650"/>
      <c r="H744" s="6"/>
      <c r="I744" s="63">
        <f>SUM(H736:H744)</f>
        <v>0</v>
      </c>
      <c r="J744" s="1" t="e">
        <f>VLOOKUP(B735,O:W,7)</f>
        <v>#N/A</v>
      </c>
      <c r="K744" s="8"/>
      <c r="M744" s="399"/>
    </row>
    <row r="745" spans="1:13" ht="45.75" customHeight="1">
      <c r="A745" s="32">
        <f>IF(B745&gt;0,1,0)</f>
        <v>0</v>
      </c>
      <c r="B745" s="647"/>
      <c r="C745" s="648"/>
      <c r="D745" s="648"/>
      <c r="E745" s="648"/>
      <c r="F745" s="648"/>
      <c r="G745" s="648"/>
      <c r="H745" s="6"/>
      <c r="I745" s="63"/>
      <c r="J745" s="7"/>
      <c r="K745" s="8"/>
      <c r="M745" s="398" t="s">
        <v>676</v>
      </c>
    </row>
    <row r="746" spans="1:13">
      <c r="A746" s="32">
        <f t="shared" ref="A746:A753" si="148">IF(H746&gt;0,1,0)</f>
        <v>0</v>
      </c>
      <c r="B746" s="10"/>
      <c r="C746" s="2"/>
      <c r="D746" s="2"/>
      <c r="E746" s="2"/>
      <c r="F746" s="2"/>
      <c r="G746" s="2"/>
      <c r="H746" s="3">
        <f>IF(AND(C746=0,D746=0,E746=0,F746=0,G746=0),0,ROUND(IF(C746=0,1,C746)*IF(D746=0,1,D746)*IF(E746=0,1,E746)*IF(F746=0,1,F746)*IF(G746=0,1,G746),2))</f>
        <v>0</v>
      </c>
      <c r="I746" s="63"/>
      <c r="J746" s="7"/>
      <c r="K746" s="8"/>
      <c r="M746" s="399"/>
    </row>
    <row r="747" spans="1:13">
      <c r="A747" s="32">
        <f t="shared" si="148"/>
        <v>0</v>
      </c>
      <c r="B747" s="10"/>
      <c r="C747" s="2"/>
      <c r="D747" s="2"/>
      <c r="E747" s="2"/>
      <c r="F747" s="2"/>
      <c r="G747" s="2"/>
      <c r="H747" s="3">
        <f t="shared" ref="H747:H753" si="149">IF(AND(C747=0,D747=0,E747=0,F747=0,G747=0),0,ROUND(IF(C747=0,1,C747)*IF(D747=0,1,D747)*IF(E747=0,1,E747)*IF(F747=0,1,F747)*IF(G747=0,1,G747),2))</f>
        <v>0</v>
      </c>
      <c r="I747" s="63"/>
      <c r="J747" s="7"/>
      <c r="K747" s="8"/>
      <c r="M747" s="399"/>
    </row>
    <row r="748" spans="1:13">
      <c r="A748" s="32">
        <f t="shared" si="148"/>
        <v>0</v>
      </c>
      <c r="B748" s="10"/>
      <c r="C748" s="2"/>
      <c r="D748" s="2"/>
      <c r="E748" s="2"/>
      <c r="F748" s="2"/>
      <c r="G748" s="2"/>
      <c r="H748" s="3">
        <f t="shared" si="149"/>
        <v>0</v>
      </c>
      <c r="I748" s="63"/>
      <c r="J748" s="7"/>
      <c r="K748" s="8"/>
      <c r="M748" s="399"/>
    </row>
    <row r="749" spans="1:13">
      <c r="A749" s="32">
        <f t="shared" si="148"/>
        <v>0</v>
      </c>
      <c r="B749" s="10"/>
      <c r="C749" s="2"/>
      <c r="D749" s="2"/>
      <c r="E749" s="2"/>
      <c r="F749" s="2"/>
      <c r="G749" s="2"/>
      <c r="H749" s="3">
        <f t="shared" si="149"/>
        <v>0</v>
      </c>
      <c r="I749" s="63"/>
      <c r="J749" s="7"/>
      <c r="K749" s="8"/>
      <c r="M749" s="399"/>
    </row>
    <row r="750" spans="1:13">
      <c r="A750" s="32">
        <f t="shared" si="148"/>
        <v>0</v>
      </c>
      <c r="B750" s="10"/>
      <c r="C750" s="2"/>
      <c r="D750" s="2"/>
      <c r="E750" s="2"/>
      <c r="F750" s="2"/>
      <c r="G750" s="2"/>
      <c r="H750" s="3">
        <f t="shared" si="149"/>
        <v>0</v>
      </c>
      <c r="I750" s="63"/>
      <c r="J750" s="7"/>
      <c r="K750" s="8"/>
      <c r="M750" s="399"/>
    </row>
    <row r="751" spans="1:13">
      <c r="A751" s="32">
        <f t="shared" si="148"/>
        <v>0</v>
      </c>
      <c r="B751" s="10"/>
      <c r="C751" s="2"/>
      <c r="D751" s="2"/>
      <c r="E751" s="2"/>
      <c r="F751" s="2"/>
      <c r="G751" s="2"/>
      <c r="H751" s="3">
        <f t="shared" si="149"/>
        <v>0</v>
      </c>
      <c r="I751" s="63"/>
      <c r="J751" s="7"/>
      <c r="K751" s="8"/>
      <c r="M751" s="399"/>
    </row>
    <row r="752" spans="1:13">
      <c r="A752" s="32">
        <f t="shared" si="148"/>
        <v>0</v>
      </c>
      <c r="B752" s="10"/>
      <c r="C752" s="2"/>
      <c r="D752" s="2"/>
      <c r="E752" s="2"/>
      <c r="F752" s="2"/>
      <c r="G752" s="2"/>
      <c r="H752" s="3">
        <f t="shared" si="149"/>
        <v>0</v>
      </c>
      <c r="I752" s="63"/>
      <c r="J752" s="7"/>
      <c r="K752" s="8"/>
      <c r="M752" s="399"/>
    </row>
    <row r="753" spans="1:13">
      <c r="A753" s="32">
        <f t="shared" si="148"/>
        <v>0</v>
      </c>
      <c r="B753" s="10"/>
      <c r="C753" s="2"/>
      <c r="D753" s="2"/>
      <c r="E753" s="2"/>
      <c r="F753" s="2"/>
      <c r="G753" s="2"/>
      <c r="H753" s="3">
        <f t="shared" si="149"/>
        <v>0</v>
      </c>
      <c r="I753" s="63"/>
      <c r="J753" s="7"/>
      <c r="K753" s="8"/>
      <c r="M753" s="399"/>
    </row>
    <row r="754" spans="1:13">
      <c r="A754" s="33" t="e">
        <f>VLOOKUP(B745,O:W,2)</f>
        <v>#N/A</v>
      </c>
      <c r="B754" s="649" t="s">
        <v>70</v>
      </c>
      <c r="C754" s="650"/>
      <c r="D754" s="650"/>
      <c r="E754" s="650"/>
      <c r="F754" s="650"/>
      <c r="G754" s="650"/>
      <c r="H754" s="6"/>
      <c r="I754" s="63">
        <f>SUM(H746:H754)</f>
        <v>0</v>
      </c>
      <c r="J754" s="1" t="e">
        <f>VLOOKUP(B745,O:W,7)</f>
        <v>#N/A</v>
      </c>
      <c r="K754" s="8"/>
      <c r="M754" s="399"/>
    </row>
    <row r="755" spans="1:13" ht="45.75" customHeight="1">
      <c r="A755" s="32">
        <f>IF(B755&gt;0,1,0)</f>
        <v>0</v>
      </c>
      <c r="B755" s="647"/>
      <c r="C755" s="648"/>
      <c r="D755" s="648"/>
      <c r="E755" s="648"/>
      <c r="F755" s="648"/>
      <c r="G755" s="648"/>
      <c r="H755" s="6"/>
      <c r="I755" s="63"/>
      <c r="J755" s="7"/>
      <c r="K755" s="8"/>
      <c r="M755" s="398" t="s">
        <v>676</v>
      </c>
    </row>
    <row r="756" spans="1:13">
      <c r="A756" s="32">
        <f t="shared" ref="A756:A763" si="150">IF(H756&gt;0,1,0)</f>
        <v>0</v>
      </c>
      <c r="B756" s="10"/>
      <c r="C756" s="2"/>
      <c r="D756" s="2"/>
      <c r="E756" s="2"/>
      <c r="F756" s="2"/>
      <c r="G756" s="2"/>
      <c r="H756" s="3">
        <f>IF(AND(C756=0,D756=0,E756=0,F756=0,G756=0),0,ROUND(IF(C756=0,1,C756)*IF(D756=0,1,D756)*IF(E756=0,1,E756)*IF(F756=0,1,F756)*IF(G756=0,1,G756),2))</f>
        <v>0</v>
      </c>
      <c r="I756" s="63"/>
      <c r="J756" s="7"/>
      <c r="K756" s="8"/>
      <c r="M756" s="399" t="s">
        <v>677</v>
      </c>
    </row>
    <row r="757" spans="1:13">
      <c r="A757" s="32">
        <f t="shared" si="150"/>
        <v>0</v>
      </c>
      <c r="B757" s="10"/>
      <c r="C757" s="2"/>
      <c r="D757" s="2"/>
      <c r="E757" s="2"/>
      <c r="F757" s="2"/>
      <c r="G757" s="2"/>
      <c r="H757" s="3">
        <f t="shared" ref="H757:H763" si="151">IF(AND(C757=0,D757=0,E757=0,F757=0,G757=0),0,ROUND(IF(C757=0,1,C757)*IF(D757=0,1,D757)*IF(E757=0,1,E757)*IF(F757=0,1,F757)*IF(G757=0,1,G757),2))</f>
        <v>0</v>
      </c>
      <c r="I757" s="63"/>
      <c r="J757" s="7"/>
      <c r="K757" s="8"/>
      <c r="M757" s="399"/>
    </row>
    <row r="758" spans="1:13">
      <c r="A758" s="32">
        <f t="shared" si="150"/>
        <v>0</v>
      </c>
      <c r="B758" s="10"/>
      <c r="C758" s="2"/>
      <c r="D758" s="2"/>
      <c r="E758" s="2"/>
      <c r="F758" s="2"/>
      <c r="G758" s="2"/>
      <c r="H758" s="3">
        <f t="shared" si="151"/>
        <v>0</v>
      </c>
      <c r="I758" s="63"/>
      <c r="J758" s="7"/>
      <c r="K758" s="8"/>
      <c r="M758" s="399"/>
    </row>
    <row r="759" spans="1:13">
      <c r="A759" s="32">
        <f t="shared" si="150"/>
        <v>0</v>
      </c>
      <c r="B759" s="10"/>
      <c r="C759" s="2"/>
      <c r="D759" s="2"/>
      <c r="E759" s="2"/>
      <c r="F759" s="2"/>
      <c r="G759" s="2"/>
      <c r="H759" s="3">
        <f t="shared" si="151"/>
        <v>0</v>
      </c>
      <c r="I759" s="63"/>
      <c r="J759" s="7"/>
      <c r="K759" s="8"/>
      <c r="M759" s="399"/>
    </row>
    <row r="760" spans="1:13">
      <c r="A760" s="32">
        <f t="shared" si="150"/>
        <v>0</v>
      </c>
      <c r="B760" s="10"/>
      <c r="C760" s="2"/>
      <c r="D760" s="2"/>
      <c r="E760" s="2"/>
      <c r="F760" s="2"/>
      <c r="G760" s="2"/>
      <c r="H760" s="3">
        <f t="shared" si="151"/>
        <v>0</v>
      </c>
      <c r="I760" s="63"/>
      <c r="J760" s="7"/>
      <c r="K760" s="8"/>
      <c r="M760" s="399"/>
    </row>
    <row r="761" spans="1:13">
      <c r="A761" s="32">
        <f t="shared" si="150"/>
        <v>0</v>
      </c>
      <c r="B761" s="10"/>
      <c r="C761" s="2"/>
      <c r="D761" s="2"/>
      <c r="E761" s="2"/>
      <c r="F761" s="2"/>
      <c r="G761" s="2"/>
      <c r="H761" s="3">
        <f t="shared" si="151"/>
        <v>0</v>
      </c>
      <c r="I761" s="63"/>
      <c r="J761" s="7"/>
      <c r="K761" s="8"/>
      <c r="M761" s="399"/>
    </row>
    <row r="762" spans="1:13">
      <c r="A762" s="32">
        <f t="shared" si="150"/>
        <v>0</v>
      </c>
      <c r="B762" s="10"/>
      <c r="C762" s="2"/>
      <c r="D762" s="2"/>
      <c r="E762" s="2"/>
      <c r="F762" s="2"/>
      <c r="G762" s="2"/>
      <c r="H762" s="3">
        <f t="shared" si="151"/>
        <v>0</v>
      </c>
      <c r="I762" s="63"/>
      <c r="J762" s="7"/>
      <c r="K762" s="8"/>
      <c r="M762" s="399"/>
    </row>
    <row r="763" spans="1:13">
      <c r="A763" s="32">
        <f t="shared" si="150"/>
        <v>0</v>
      </c>
      <c r="B763" s="10"/>
      <c r="C763" s="2"/>
      <c r="D763" s="2"/>
      <c r="E763" s="2"/>
      <c r="F763" s="2"/>
      <c r="G763" s="2"/>
      <c r="H763" s="3">
        <f t="shared" si="151"/>
        <v>0</v>
      </c>
      <c r="I763" s="63"/>
      <c r="J763" s="7"/>
      <c r="K763" s="8"/>
      <c r="M763" s="399"/>
    </row>
    <row r="764" spans="1:13">
      <c r="A764" s="33" t="e">
        <f>VLOOKUP(B755,O:W,2)</f>
        <v>#N/A</v>
      </c>
      <c r="B764" s="649" t="s">
        <v>70</v>
      </c>
      <c r="C764" s="650"/>
      <c r="D764" s="650"/>
      <c r="E764" s="650"/>
      <c r="F764" s="650"/>
      <c r="G764" s="650"/>
      <c r="H764" s="6"/>
      <c r="I764" s="63">
        <f>SUM(H756:H764)</f>
        <v>0</v>
      </c>
      <c r="J764" s="1" t="e">
        <f>VLOOKUP(B755,O:W,7)</f>
        <v>#N/A</v>
      </c>
      <c r="K764" s="8"/>
      <c r="M764" s="399"/>
    </row>
    <row r="765" spans="1:13" ht="47.25" customHeight="1">
      <c r="A765" s="32">
        <f>IF(B765&gt;0,1,0)</f>
        <v>0</v>
      </c>
      <c r="B765" s="647"/>
      <c r="C765" s="648"/>
      <c r="D765" s="648"/>
      <c r="E765" s="648"/>
      <c r="F765" s="648"/>
      <c r="G765" s="648"/>
      <c r="H765" s="6"/>
      <c r="I765" s="63"/>
      <c r="J765" s="7"/>
      <c r="K765" s="8"/>
      <c r="M765" s="398" t="s">
        <v>676</v>
      </c>
    </row>
    <row r="766" spans="1:13">
      <c r="A766" s="32">
        <f t="shared" ref="A766:A773" si="152">IF(H766&gt;0,1,0)</f>
        <v>0</v>
      </c>
      <c r="B766" s="10"/>
      <c r="C766" s="2"/>
      <c r="D766" s="2"/>
      <c r="E766" s="2"/>
      <c r="F766" s="2"/>
      <c r="G766" s="2"/>
      <c r="H766" s="3">
        <f>IF(AND(C766=0,D766=0,E766=0,F766=0,G766=0),0,ROUND(IF(C766=0,1,C766)*IF(D766=0,1,D766)*IF(E766=0,1,E766)*IF(F766=0,1,F766)*IF(G766=0,1,G766),2))</f>
        <v>0</v>
      </c>
      <c r="I766" s="63"/>
      <c r="J766" s="7"/>
      <c r="K766" s="8"/>
      <c r="M766" s="399"/>
    </row>
    <row r="767" spans="1:13">
      <c r="A767" s="32">
        <f t="shared" si="152"/>
        <v>0</v>
      </c>
      <c r="B767" s="10"/>
      <c r="C767" s="2"/>
      <c r="D767" s="2"/>
      <c r="E767" s="2"/>
      <c r="F767" s="2"/>
      <c r="G767" s="2"/>
      <c r="H767" s="3">
        <f t="shared" ref="H767:H773" si="153">IF(AND(C767=0,D767=0,E767=0,F767=0,G767=0),0,ROUND(IF(C767=0,1,C767)*IF(D767=0,1,D767)*IF(E767=0,1,E767)*IF(F767=0,1,F767)*IF(G767=0,1,G767),2))</f>
        <v>0</v>
      </c>
      <c r="I767" s="63"/>
      <c r="J767" s="7"/>
      <c r="K767" s="8"/>
      <c r="M767" s="399"/>
    </row>
    <row r="768" spans="1:13">
      <c r="A768" s="32">
        <f t="shared" si="152"/>
        <v>0</v>
      </c>
      <c r="B768" s="10"/>
      <c r="C768" s="2"/>
      <c r="D768" s="2"/>
      <c r="E768" s="2"/>
      <c r="F768" s="2"/>
      <c r="G768" s="2"/>
      <c r="H768" s="3">
        <f t="shared" si="153"/>
        <v>0</v>
      </c>
      <c r="I768" s="63"/>
      <c r="J768" s="7"/>
      <c r="K768" s="8"/>
      <c r="M768" s="399"/>
    </row>
    <row r="769" spans="1:13">
      <c r="A769" s="32">
        <f t="shared" si="152"/>
        <v>0</v>
      </c>
      <c r="B769" s="10"/>
      <c r="C769" s="2"/>
      <c r="D769" s="2"/>
      <c r="E769" s="2"/>
      <c r="F769" s="2"/>
      <c r="G769" s="2"/>
      <c r="H769" s="3">
        <f t="shared" si="153"/>
        <v>0</v>
      </c>
      <c r="I769" s="63"/>
      <c r="J769" s="7"/>
      <c r="K769" s="8"/>
      <c r="M769" s="399"/>
    </row>
    <row r="770" spans="1:13">
      <c r="A770" s="32">
        <f t="shared" si="152"/>
        <v>0</v>
      </c>
      <c r="B770" s="10"/>
      <c r="C770" s="2"/>
      <c r="D770" s="2"/>
      <c r="E770" s="2"/>
      <c r="F770" s="2"/>
      <c r="G770" s="2"/>
      <c r="H770" s="3">
        <f t="shared" si="153"/>
        <v>0</v>
      </c>
      <c r="I770" s="63"/>
      <c r="J770" s="7"/>
      <c r="K770" s="8"/>
      <c r="M770" s="399"/>
    </row>
    <row r="771" spans="1:13">
      <c r="A771" s="32">
        <f t="shared" si="152"/>
        <v>0</v>
      </c>
      <c r="B771" s="10"/>
      <c r="C771" s="2"/>
      <c r="D771" s="2"/>
      <c r="E771" s="2"/>
      <c r="F771" s="2"/>
      <c r="G771" s="2"/>
      <c r="H771" s="3">
        <f t="shared" si="153"/>
        <v>0</v>
      </c>
      <c r="I771" s="63"/>
      <c r="J771" s="7"/>
      <c r="K771" s="8"/>
      <c r="M771" s="399"/>
    </row>
    <row r="772" spans="1:13">
      <c r="A772" s="32">
        <f t="shared" si="152"/>
        <v>0</v>
      </c>
      <c r="B772" s="10"/>
      <c r="C772" s="2"/>
      <c r="D772" s="2"/>
      <c r="E772" s="2"/>
      <c r="F772" s="2"/>
      <c r="G772" s="2"/>
      <c r="H772" s="3">
        <f t="shared" si="153"/>
        <v>0</v>
      </c>
      <c r="I772" s="63"/>
      <c r="J772" s="7"/>
      <c r="K772" s="8"/>
      <c r="M772" s="399"/>
    </row>
    <row r="773" spans="1:13">
      <c r="A773" s="32">
        <f t="shared" si="152"/>
        <v>0</v>
      </c>
      <c r="B773" s="10"/>
      <c r="C773" s="2"/>
      <c r="D773" s="2"/>
      <c r="E773" s="2"/>
      <c r="F773" s="2"/>
      <c r="G773" s="2"/>
      <c r="H773" s="3">
        <f t="shared" si="153"/>
        <v>0</v>
      </c>
      <c r="I773" s="63"/>
      <c r="J773" s="7"/>
      <c r="K773" s="8"/>
      <c r="M773" s="399"/>
    </row>
    <row r="774" spans="1:13">
      <c r="A774" s="33" t="e">
        <f>VLOOKUP(B765,O:W,2)</f>
        <v>#N/A</v>
      </c>
      <c r="B774" s="649" t="s">
        <v>70</v>
      </c>
      <c r="C774" s="650"/>
      <c r="D774" s="650"/>
      <c r="E774" s="650"/>
      <c r="F774" s="650"/>
      <c r="G774" s="650"/>
      <c r="H774" s="6"/>
      <c r="I774" s="63">
        <f>SUM(H766:H774)</f>
        <v>0</v>
      </c>
      <c r="J774" s="1" t="e">
        <f>VLOOKUP(B765,O:W,7)</f>
        <v>#N/A</v>
      </c>
      <c r="K774" s="8"/>
      <c r="M774" s="399"/>
    </row>
    <row r="775" spans="1:13" ht="47.25" customHeight="1">
      <c r="A775" s="32">
        <f>IF(B775&gt;0,1,0)</f>
        <v>0</v>
      </c>
      <c r="B775" s="647"/>
      <c r="C775" s="648"/>
      <c r="D775" s="648"/>
      <c r="E775" s="648"/>
      <c r="F775" s="648"/>
      <c r="G775" s="648"/>
      <c r="H775" s="6"/>
      <c r="I775" s="63"/>
      <c r="J775" s="7"/>
      <c r="K775" s="8"/>
      <c r="M775" s="398" t="s">
        <v>676</v>
      </c>
    </row>
    <row r="776" spans="1:13">
      <c r="A776" s="32">
        <f t="shared" ref="A776:A783" si="154">IF(H776&gt;0,1,0)</f>
        <v>0</v>
      </c>
      <c r="B776" s="10"/>
      <c r="C776" s="2"/>
      <c r="D776" s="2"/>
      <c r="E776" s="2"/>
      <c r="F776" s="2"/>
      <c r="G776" s="2"/>
      <c r="H776" s="3">
        <f>IF(AND(C776=0,D776=0,E776=0,F776=0,G776=0),0,ROUND(IF(C776=0,1,C776)*IF(D776=0,1,D776)*IF(E776=0,1,E776)*IF(F776=0,1,F776)*IF(G776=0,1,G776),2))</f>
        <v>0</v>
      </c>
      <c r="I776" s="63"/>
      <c r="J776" s="7"/>
      <c r="K776" s="8"/>
      <c r="M776" s="399" t="s">
        <v>677</v>
      </c>
    </row>
    <row r="777" spans="1:13">
      <c r="A777" s="32">
        <f t="shared" si="154"/>
        <v>0</v>
      </c>
      <c r="B777" s="10"/>
      <c r="C777" s="2"/>
      <c r="D777" s="2"/>
      <c r="E777" s="2"/>
      <c r="F777" s="2"/>
      <c r="G777" s="2"/>
      <c r="H777" s="3">
        <f t="shared" ref="H777:H783" si="155">IF(AND(C777=0,D777=0,E777=0,F777=0,G777=0),0,ROUND(IF(C777=0,1,C777)*IF(D777=0,1,D777)*IF(E777=0,1,E777)*IF(F777=0,1,F777)*IF(G777=0,1,G777),2))</f>
        <v>0</v>
      </c>
      <c r="I777" s="63"/>
      <c r="J777" s="7"/>
      <c r="K777" s="8"/>
      <c r="M777" s="399"/>
    </row>
    <row r="778" spans="1:13">
      <c r="A778" s="32">
        <f t="shared" si="154"/>
        <v>0</v>
      </c>
      <c r="B778" s="10"/>
      <c r="C778" s="2"/>
      <c r="D778" s="2"/>
      <c r="E778" s="2"/>
      <c r="F778" s="2"/>
      <c r="G778" s="2"/>
      <c r="H778" s="3">
        <f t="shared" si="155"/>
        <v>0</v>
      </c>
      <c r="I778" s="63"/>
      <c r="J778" s="7"/>
      <c r="K778" s="8"/>
      <c r="M778" s="399"/>
    </row>
    <row r="779" spans="1:13">
      <c r="A779" s="32">
        <f t="shared" si="154"/>
        <v>0</v>
      </c>
      <c r="B779" s="10"/>
      <c r="C779" s="2"/>
      <c r="D779" s="2"/>
      <c r="E779" s="2"/>
      <c r="F779" s="2"/>
      <c r="G779" s="2"/>
      <c r="H779" s="3">
        <f t="shared" si="155"/>
        <v>0</v>
      </c>
      <c r="I779" s="63"/>
      <c r="J779" s="7"/>
      <c r="K779" s="8"/>
      <c r="M779" s="399"/>
    </row>
    <row r="780" spans="1:13">
      <c r="A780" s="32">
        <f t="shared" si="154"/>
        <v>0</v>
      </c>
      <c r="B780" s="10"/>
      <c r="C780" s="2"/>
      <c r="D780" s="2"/>
      <c r="E780" s="2"/>
      <c r="F780" s="2"/>
      <c r="G780" s="2"/>
      <c r="H780" s="3">
        <f t="shared" si="155"/>
        <v>0</v>
      </c>
      <c r="I780" s="63"/>
      <c r="J780" s="7"/>
      <c r="K780" s="8"/>
      <c r="M780" s="399"/>
    </row>
    <row r="781" spans="1:13">
      <c r="A781" s="32">
        <f t="shared" si="154"/>
        <v>0</v>
      </c>
      <c r="B781" s="10"/>
      <c r="C781" s="2"/>
      <c r="D781" s="2"/>
      <c r="E781" s="2"/>
      <c r="F781" s="2"/>
      <c r="G781" s="2"/>
      <c r="H781" s="3">
        <f t="shared" si="155"/>
        <v>0</v>
      </c>
      <c r="I781" s="63"/>
      <c r="J781" s="7"/>
      <c r="K781" s="8"/>
      <c r="M781" s="399"/>
    </row>
    <row r="782" spans="1:13">
      <c r="A782" s="32">
        <f t="shared" si="154"/>
        <v>0</v>
      </c>
      <c r="B782" s="10"/>
      <c r="C782" s="2"/>
      <c r="D782" s="2"/>
      <c r="E782" s="2"/>
      <c r="F782" s="2"/>
      <c r="G782" s="2"/>
      <c r="H782" s="3">
        <f t="shared" si="155"/>
        <v>0</v>
      </c>
      <c r="I782" s="63"/>
      <c r="J782" s="7"/>
      <c r="K782" s="8"/>
      <c r="M782" s="399"/>
    </row>
    <row r="783" spans="1:13">
      <c r="A783" s="32">
        <f t="shared" si="154"/>
        <v>0</v>
      </c>
      <c r="B783" s="10"/>
      <c r="C783" s="2"/>
      <c r="D783" s="2"/>
      <c r="E783" s="2"/>
      <c r="F783" s="2"/>
      <c r="G783" s="2"/>
      <c r="H783" s="3">
        <f t="shared" si="155"/>
        <v>0</v>
      </c>
      <c r="I783" s="63"/>
      <c r="J783" s="7"/>
      <c r="K783" s="8"/>
      <c r="M783" s="399"/>
    </row>
    <row r="784" spans="1:13">
      <c r="A784" s="33" t="e">
        <f>VLOOKUP(B775,O:W,2)</f>
        <v>#N/A</v>
      </c>
      <c r="B784" s="649" t="s">
        <v>70</v>
      </c>
      <c r="C784" s="650"/>
      <c r="D784" s="650"/>
      <c r="E784" s="650"/>
      <c r="F784" s="650"/>
      <c r="G784" s="650"/>
      <c r="H784" s="6"/>
      <c r="I784" s="63">
        <f>SUM(H776:H784)</f>
        <v>0</v>
      </c>
      <c r="J784" s="1" t="e">
        <f>VLOOKUP(B775,O:W,7)</f>
        <v>#N/A</v>
      </c>
      <c r="K784" s="8"/>
      <c r="M784" s="399"/>
    </row>
    <row r="785" spans="1:13" ht="46.5" customHeight="1">
      <c r="A785" s="32">
        <f>IF(B785&gt;0,1,0)</f>
        <v>0</v>
      </c>
      <c r="B785" s="647"/>
      <c r="C785" s="648"/>
      <c r="D785" s="648"/>
      <c r="E785" s="648"/>
      <c r="F785" s="648"/>
      <c r="G785" s="648"/>
      <c r="H785" s="6"/>
      <c r="I785" s="63"/>
      <c r="J785" s="7"/>
      <c r="K785" s="8"/>
      <c r="M785" s="398" t="s">
        <v>676</v>
      </c>
    </row>
    <row r="786" spans="1:13">
      <c r="A786" s="32">
        <f t="shared" ref="A786:A793" si="156">IF(H786&gt;0,1,0)</f>
        <v>0</v>
      </c>
      <c r="B786" s="10"/>
      <c r="C786" s="2"/>
      <c r="D786" s="2"/>
      <c r="E786" s="2"/>
      <c r="F786" s="2"/>
      <c r="G786" s="2"/>
      <c r="H786" s="3">
        <f>IF(AND(C786=0,D786=0,E786=0,F786=0,G786=0),0,ROUND(IF(C786=0,1,C786)*IF(D786=0,1,D786)*IF(E786=0,1,E786)*IF(F786=0,1,F786)*IF(G786=0,1,G786),2))</f>
        <v>0</v>
      </c>
      <c r="I786" s="63"/>
      <c r="J786" s="7"/>
      <c r="K786" s="8"/>
      <c r="M786" s="399"/>
    </row>
    <row r="787" spans="1:13">
      <c r="A787" s="32">
        <f t="shared" si="156"/>
        <v>0</v>
      </c>
      <c r="B787" s="10"/>
      <c r="C787" s="2"/>
      <c r="D787" s="2"/>
      <c r="E787" s="2"/>
      <c r="F787" s="2"/>
      <c r="G787" s="2"/>
      <c r="H787" s="3">
        <f t="shared" ref="H787:H793" si="157">IF(AND(C787=0,D787=0,E787=0,F787=0,G787=0),0,ROUND(IF(C787=0,1,C787)*IF(D787=0,1,D787)*IF(E787=0,1,E787)*IF(F787=0,1,F787)*IF(G787=0,1,G787),2))</f>
        <v>0</v>
      </c>
      <c r="I787" s="63"/>
      <c r="J787" s="7"/>
      <c r="K787" s="8"/>
      <c r="M787" s="399"/>
    </row>
    <row r="788" spans="1:13">
      <c r="A788" s="32">
        <f t="shared" si="156"/>
        <v>0</v>
      </c>
      <c r="B788" s="10"/>
      <c r="C788" s="2"/>
      <c r="D788" s="2"/>
      <c r="E788" s="2"/>
      <c r="F788" s="2"/>
      <c r="G788" s="2"/>
      <c r="H788" s="3">
        <f t="shared" si="157"/>
        <v>0</v>
      </c>
      <c r="I788" s="63"/>
      <c r="J788" s="7"/>
      <c r="K788" s="8"/>
      <c r="M788" s="399"/>
    </row>
    <row r="789" spans="1:13">
      <c r="A789" s="32">
        <f t="shared" si="156"/>
        <v>0</v>
      </c>
      <c r="B789" s="10"/>
      <c r="C789" s="2"/>
      <c r="D789" s="2"/>
      <c r="E789" s="2"/>
      <c r="F789" s="2"/>
      <c r="G789" s="2"/>
      <c r="H789" s="3">
        <f t="shared" si="157"/>
        <v>0</v>
      </c>
      <c r="I789" s="63"/>
      <c r="J789" s="7"/>
      <c r="K789" s="8"/>
      <c r="M789" s="399"/>
    </row>
    <row r="790" spans="1:13">
      <c r="A790" s="32">
        <f t="shared" si="156"/>
        <v>0</v>
      </c>
      <c r="B790" s="10"/>
      <c r="C790" s="2"/>
      <c r="D790" s="2"/>
      <c r="E790" s="2"/>
      <c r="F790" s="2"/>
      <c r="G790" s="2"/>
      <c r="H790" s="3">
        <f t="shared" si="157"/>
        <v>0</v>
      </c>
      <c r="I790" s="63"/>
      <c r="J790" s="7"/>
      <c r="K790" s="8"/>
      <c r="M790" s="399"/>
    </row>
    <row r="791" spans="1:13">
      <c r="A791" s="32">
        <f t="shared" si="156"/>
        <v>0</v>
      </c>
      <c r="B791" s="10"/>
      <c r="C791" s="2"/>
      <c r="D791" s="2"/>
      <c r="E791" s="2"/>
      <c r="F791" s="2"/>
      <c r="G791" s="2"/>
      <c r="H791" s="3">
        <f t="shared" si="157"/>
        <v>0</v>
      </c>
      <c r="I791" s="63"/>
      <c r="J791" s="7"/>
      <c r="K791" s="8"/>
      <c r="M791" s="399"/>
    </row>
    <row r="792" spans="1:13">
      <c r="A792" s="32">
        <f t="shared" si="156"/>
        <v>0</v>
      </c>
      <c r="B792" s="10"/>
      <c r="C792" s="2"/>
      <c r="D792" s="2"/>
      <c r="E792" s="2"/>
      <c r="F792" s="2"/>
      <c r="G792" s="2"/>
      <c r="H792" s="3">
        <f t="shared" si="157"/>
        <v>0</v>
      </c>
      <c r="I792" s="63"/>
      <c r="J792" s="7"/>
      <c r="K792" s="8"/>
      <c r="M792" s="399"/>
    </row>
    <row r="793" spans="1:13">
      <c r="A793" s="32">
        <f t="shared" si="156"/>
        <v>0</v>
      </c>
      <c r="B793" s="10"/>
      <c r="C793" s="2"/>
      <c r="D793" s="2"/>
      <c r="E793" s="2"/>
      <c r="F793" s="2"/>
      <c r="G793" s="2"/>
      <c r="H793" s="3">
        <f t="shared" si="157"/>
        <v>0</v>
      </c>
      <c r="I793" s="63"/>
      <c r="J793" s="7"/>
      <c r="K793" s="8"/>
      <c r="M793" s="399"/>
    </row>
    <row r="794" spans="1:13">
      <c r="A794" s="33" t="e">
        <f>VLOOKUP(B785,O:W,2)</f>
        <v>#N/A</v>
      </c>
      <c r="B794" s="649" t="s">
        <v>70</v>
      </c>
      <c r="C794" s="650"/>
      <c r="D794" s="650"/>
      <c r="E794" s="650"/>
      <c r="F794" s="650"/>
      <c r="G794" s="650"/>
      <c r="H794" s="6"/>
      <c r="I794" s="63">
        <f>SUM(H786:H794)</f>
        <v>0</v>
      </c>
      <c r="J794" s="1" t="e">
        <f>VLOOKUP(B785,O:W,7)</f>
        <v>#N/A</v>
      </c>
      <c r="K794" s="8"/>
      <c r="M794" s="399"/>
    </row>
    <row r="795" spans="1:13" ht="45.75" customHeight="1">
      <c r="A795" s="32">
        <f>IF(B795&gt;0,1,0)</f>
        <v>0</v>
      </c>
      <c r="B795" s="647"/>
      <c r="C795" s="648"/>
      <c r="D795" s="648"/>
      <c r="E795" s="648"/>
      <c r="F795" s="648"/>
      <c r="G795" s="648"/>
      <c r="H795" s="6"/>
      <c r="I795" s="63"/>
      <c r="J795" s="7"/>
      <c r="K795" s="8"/>
      <c r="M795" s="398" t="s">
        <v>676</v>
      </c>
    </row>
    <row r="796" spans="1:13">
      <c r="A796" s="32">
        <f t="shared" ref="A796:A803" si="158">IF(H796&gt;0,1,0)</f>
        <v>0</v>
      </c>
      <c r="B796" s="10"/>
      <c r="C796" s="2"/>
      <c r="D796" s="2"/>
      <c r="E796" s="2"/>
      <c r="F796" s="2"/>
      <c r="G796" s="2"/>
      <c r="H796" s="3">
        <f>IF(AND(C796=0,D796=0,E796=0,F796=0,G796=0),0,ROUND(IF(C796=0,1,C796)*IF(D796=0,1,D796)*IF(E796=0,1,E796)*IF(F796=0,1,F796)*IF(G796=0,1,G796),2))</f>
        <v>0</v>
      </c>
      <c r="I796" s="63"/>
      <c r="J796" s="7"/>
      <c r="K796" s="8"/>
      <c r="M796" s="399" t="s">
        <v>677</v>
      </c>
    </row>
    <row r="797" spans="1:13">
      <c r="A797" s="32">
        <f t="shared" si="158"/>
        <v>0</v>
      </c>
      <c r="B797" s="10"/>
      <c r="C797" s="2"/>
      <c r="D797" s="2"/>
      <c r="E797" s="2"/>
      <c r="F797" s="2"/>
      <c r="G797" s="2"/>
      <c r="H797" s="3">
        <f t="shared" ref="H797:H803" si="159">IF(AND(C797=0,D797=0,E797=0,F797=0,G797=0),0,ROUND(IF(C797=0,1,C797)*IF(D797=0,1,D797)*IF(E797=0,1,E797)*IF(F797=0,1,F797)*IF(G797=0,1,G797),2))</f>
        <v>0</v>
      </c>
      <c r="I797" s="63"/>
      <c r="J797" s="7"/>
      <c r="K797" s="8"/>
      <c r="M797" s="399"/>
    </row>
    <row r="798" spans="1:13">
      <c r="A798" s="32">
        <f t="shared" si="158"/>
        <v>0</v>
      </c>
      <c r="B798" s="10"/>
      <c r="C798" s="2"/>
      <c r="D798" s="2"/>
      <c r="E798" s="2"/>
      <c r="F798" s="2"/>
      <c r="G798" s="2"/>
      <c r="H798" s="3">
        <f t="shared" si="159"/>
        <v>0</v>
      </c>
      <c r="I798" s="63"/>
      <c r="J798" s="7"/>
      <c r="K798" s="8"/>
      <c r="M798" s="399"/>
    </row>
    <row r="799" spans="1:13">
      <c r="A799" s="32">
        <f t="shared" si="158"/>
        <v>0</v>
      </c>
      <c r="B799" s="10"/>
      <c r="C799" s="2"/>
      <c r="D799" s="2"/>
      <c r="E799" s="2"/>
      <c r="F799" s="2"/>
      <c r="G799" s="2"/>
      <c r="H799" s="3">
        <f t="shared" si="159"/>
        <v>0</v>
      </c>
      <c r="I799" s="63"/>
      <c r="J799" s="7"/>
      <c r="K799" s="8"/>
      <c r="M799" s="399"/>
    </row>
    <row r="800" spans="1:13">
      <c r="A800" s="32">
        <f t="shared" si="158"/>
        <v>0</v>
      </c>
      <c r="B800" s="10"/>
      <c r="C800" s="2"/>
      <c r="D800" s="2"/>
      <c r="E800" s="2"/>
      <c r="F800" s="2"/>
      <c r="G800" s="2"/>
      <c r="H800" s="3">
        <f t="shared" si="159"/>
        <v>0</v>
      </c>
      <c r="I800" s="63"/>
      <c r="J800" s="7"/>
      <c r="K800" s="8"/>
      <c r="M800" s="399"/>
    </row>
    <row r="801" spans="1:13">
      <c r="A801" s="32">
        <f t="shared" si="158"/>
        <v>0</v>
      </c>
      <c r="B801" s="10"/>
      <c r="C801" s="2"/>
      <c r="D801" s="2"/>
      <c r="E801" s="2"/>
      <c r="F801" s="2"/>
      <c r="G801" s="2"/>
      <c r="H801" s="3">
        <f t="shared" si="159"/>
        <v>0</v>
      </c>
      <c r="I801" s="63"/>
      <c r="J801" s="7"/>
      <c r="K801" s="8"/>
      <c r="M801" s="399"/>
    </row>
    <row r="802" spans="1:13">
      <c r="A802" s="32">
        <f t="shared" si="158"/>
        <v>0</v>
      </c>
      <c r="B802" s="10"/>
      <c r="C802" s="2"/>
      <c r="D802" s="2"/>
      <c r="E802" s="2"/>
      <c r="F802" s="2"/>
      <c r="G802" s="2"/>
      <c r="H802" s="3">
        <f t="shared" si="159"/>
        <v>0</v>
      </c>
      <c r="I802" s="63"/>
      <c r="J802" s="7"/>
      <c r="K802" s="8"/>
      <c r="M802" s="399"/>
    </row>
    <row r="803" spans="1:13">
      <c r="A803" s="32">
        <f t="shared" si="158"/>
        <v>0</v>
      </c>
      <c r="B803" s="10"/>
      <c r="C803" s="2"/>
      <c r="D803" s="2"/>
      <c r="E803" s="2"/>
      <c r="F803" s="2"/>
      <c r="G803" s="2"/>
      <c r="H803" s="3">
        <f t="shared" si="159"/>
        <v>0</v>
      </c>
      <c r="I803" s="63"/>
      <c r="J803" s="7"/>
      <c r="K803" s="8"/>
      <c r="M803" s="399"/>
    </row>
    <row r="804" spans="1:13">
      <c r="A804" s="33" t="e">
        <f>VLOOKUP(B795,O:W,2)</f>
        <v>#N/A</v>
      </c>
      <c r="B804" s="649" t="s">
        <v>70</v>
      </c>
      <c r="C804" s="650"/>
      <c r="D804" s="650"/>
      <c r="E804" s="650"/>
      <c r="F804" s="650"/>
      <c r="G804" s="650"/>
      <c r="H804" s="6"/>
      <c r="I804" s="63">
        <f>SUM(H796:H804)</f>
        <v>0</v>
      </c>
      <c r="J804" s="1" t="e">
        <f>VLOOKUP(B795,O:W,7)</f>
        <v>#N/A</v>
      </c>
      <c r="K804" s="8"/>
      <c r="M804" s="399"/>
    </row>
    <row r="805" spans="1:13" ht="46.5" customHeight="1">
      <c r="A805" s="32">
        <f>IF(B805&gt;0,1,0)</f>
        <v>0</v>
      </c>
      <c r="B805" s="647"/>
      <c r="C805" s="648"/>
      <c r="D805" s="648"/>
      <c r="E805" s="648"/>
      <c r="F805" s="648"/>
      <c r="G805" s="648"/>
      <c r="H805" s="6"/>
      <c r="I805" s="63"/>
      <c r="J805" s="7"/>
      <c r="K805" s="8"/>
      <c r="M805" s="398" t="s">
        <v>676</v>
      </c>
    </row>
    <row r="806" spans="1:13">
      <c r="A806" s="32">
        <f t="shared" ref="A806:A813" si="160">IF(H806&gt;0,1,0)</f>
        <v>0</v>
      </c>
      <c r="B806" s="10"/>
      <c r="C806" s="2"/>
      <c r="D806" s="2"/>
      <c r="E806" s="2"/>
      <c r="F806" s="2"/>
      <c r="G806" s="2"/>
      <c r="H806" s="3">
        <f>IF(AND(C806=0,D806=0,E806=0,F806=0,G806=0),0,ROUND(IF(C806=0,1,C806)*IF(D806=0,1,D806)*IF(E806=0,1,E806)*IF(F806=0,1,F806)*IF(G806=0,1,G806),2))</f>
        <v>0</v>
      </c>
      <c r="I806" s="63"/>
      <c r="J806" s="7"/>
      <c r="K806" s="8"/>
      <c r="M806" s="399" t="s">
        <v>677</v>
      </c>
    </row>
    <row r="807" spans="1:13">
      <c r="A807" s="32">
        <f t="shared" si="160"/>
        <v>0</v>
      </c>
      <c r="B807" s="10"/>
      <c r="C807" s="2"/>
      <c r="D807" s="2"/>
      <c r="E807" s="2"/>
      <c r="F807" s="2"/>
      <c r="G807" s="2"/>
      <c r="H807" s="3">
        <f t="shared" ref="H807:H813" si="161">IF(AND(C807=0,D807=0,E807=0,F807=0,G807=0),0,ROUND(IF(C807=0,1,C807)*IF(D807=0,1,D807)*IF(E807=0,1,E807)*IF(F807=0,1,F807)*IF(G807=0,1,G807),2))</f>
        <v>0</v>
      </c>
      <c r="I807" s="63"/>
      <c r="J807" s="7"/>
      <c r="K807" s="8"/>
      <c r="M807" s="399"/>
    </row>
    <row r="808" spans="1:13">
      <c r="A808" s="32">
        <f t="shared" si="160"/>
        <v>0</v>
      </c>
      <c r="B808" s="10"/>
      <c r="C808" s="2"/>
      <c r="D808" s="2"/>
      <c r="E808" s="2"/>
      <c r="F808" s="2"/>
      <c r="G808" s="2"/>
      <c r="H808" s="3">
        <f t="shared" si="161"/>
        <v>0</v>
      </c>
      <c r="I808" s="63"/>
      <c r="J808" s="7"/>
      <c r="K808" s="8"/>
      <c r="M808" s="399"/>
    </row>
    <row r="809" spans="1:13">
      <c r="A809" s="32">
        <f t="shared" si="160"/>
        <v>0</v>
      </c>
      <c r="B809" s="10"/>
      <c r="C809" s="2"/>
      <c r="D809" s="2"/>
      <c r="E809" s="2"/>
      <c r="F809" s="2"/>
      <c r="G809" s="2"/>
      <c r="H809" s="3">
        <f t="shared" si="161"/>
        <v>0</v>
      </c>
      <c r="I809" s="63"/>
      <c r="J809" s="7"/>
      <c r="K809" s="8"/>
      <c r="M809" s="399"/>
    </row>
    <row r="810" spans="1:13">
      <c r="A810" s="32">
        <f t="shared" si="160"/>
        <v>0</v>
      </c>
      <c r="B810" s="10"/>
      <c r="C810" s="2"/>
      <c r="D810" s="2"/>
      <c r="E810" s="2"/>
      <c r="F810" s="2"/>
      <c r="G810" s="2"/>
      <c r="H810" s="3">
        <f t="shared" si="161"/>
        <v>0</v>
      </c>
      <c r="I810" s="63"/>
      <c r="J810" s="7"/>
      <c r="K810" s="8"/>
      <c r="M810" s="399"/>
    </row>
    <row r="811" spans="1:13">
      <c r="A811" s="32">
        <f t="shared" si="160"/>
        <v>0</v>
      </c>
      <c r="B811" s="10"/>
      <c r="C811" s="2"/>
      <c r="D811" s="2"/>
      <c r="E811" s="2"/>
      <c r="F811" s="2"/>
      <c r="G811" s="2"/>
      <c r="H811" s="3">
        <f t="shared" si="161"/>
        <v>0</v>
      </c>
      <c r="I811" s="63"/>
      <c r="J811" s="7"/>
      <c r="K811" s="8"/>
      <c r="M811" s="399"/>
    </row>
    <row r="812" spans="1:13">
      <c r="A812" s="32">
        <f t="shared" si="160"/>
        <v>0</v>
      </c>
      <c r="B812" s="10"/>
      <c r="C812" s="2"/>
      <c r="D812" s="2"/>
      <c r="E812" s="2"/>
      <c r="F812" s="2"/>
      <c r="G812" s="2"/>
      <c r="H812" s="3">
        <f t="shared" si="161"/>
        <v>0</v>
      </c>
      <c r="I812" s="63"/>
      <c r="J812" s="7"/>
      <c r="K812" s="8"/>
      <c r="M812" s="399"/>
    </row>
    <row r="813" spans="1:13">
      <c r="A813" s="32">
        <f t="shared" si="160"/>
        <v>0</v>
      </c>
      <c r="B813" s="10"/>
      <c r="C813" s="2"/>
      <c r="D813" s="2"/>
      <c r="E813" s="2"/>
      <c r="F813" s="2"/>
      <c r="G813" s="2"/>
      <c r="H813" s="3">
        <f t="shared" si="161"/>
        <v>0</v>
      </c>
      <c r="I813" s="63"/>
      <c r="J813" s="7"/>
      <c r="K813" s="8"/>
      <c r="M813" s="399"/>
    </row>
    <row r="814" spans="1:13">
      <c r="A814" s="33" t="e">
        <f>VLOOKUP(B805,O:W,2)</f>
        <v>#N/A</v>
      </c>
      <c r="B814" s="649" t="s">
        <v>70</v>
      </c>
      <c r="C814" s="650"/>
      <c r="D814" s="650"/>
      <c r="E814" s="650"/>
      <c r="F814" s="650"/>
      <c r="G814" s="650"/>
      <c r="H814" s="6"/>
      <c r="I814" s="63">
        <f>SUM(H806:H814)</f>
        <v>0</v>
      </c>
      <c r="J814" s="1" t="e">
        <f>VLOOKUP(B805,O:W,7)</f>
        <v>#N/A</v>
      </c>
      <c r="K814" s="8"/>
      <c r="M814" s="399"/>
    </row>
    <row r="815" spans="1:13" ht="46.5" customHeight="1">
      <c r="A815" s="32">
        <f>IF(B815&gt;0,1,0)</f>
        <v>1</v>
      </c>
      <c r="B815" s="647" t="s">
        <v>7095</v>
      </c>
      <c r="C815" s="648"/>
      <c r="D815" s="648"/>
      <c r="E815" s="648"/>
      <c r="F815" s="648"/>
      <c r="G815" s="648"/>
      <c r="H815" s="6"/>
      <c r="I815" s="63"/>
      <c r="J815" s="7"/>
      <c r="K815" s="8"/>
      <c r="M815" s="400" t="s">
        <v>678</v>
      </c>
    </row>
    <row r="816" spans="1:13">
      <c r="A816" s="32">
        <f t="shared" ref="A816:A823" si="162">IF(H816&gt;0,1,0)</f>
        <v>1</v>
      </c>
      <c r="B816" s="10"/>
      <c r="C816" s="2">
        <v>1</v>
      </c>
      <c r="D816" s="2"/>
      <c r="E816" s="2"/>
      <c r="F816" s="2"/>
      <c r="G816" s="2"/>
      <c r="H816" s="3">
        <f>IF(AND(C816=0,D816=0,E816=0,F816=0,G816=0),0,ROUND(IF(C816=0,1,C816)*IF(D816=0,1,D816)*IF(E816=0,1,E816)*IF(F816=0,1,F816)*IF(G816=0,1,G816),2))</f>
        <v>1</v>
      </c>
      <c r="I816" s="63"/>
      <c r="J816" s="7"/>
      <c r="K816" s="8"/>
      <c r="M816" s="401" t="s">
        <v>679</v>
      </c>
    </row>
    <row r="817" spans="1:13">
      <c r="A817" s="32">
        <f t="shared" si="162"/>
        <v>0</v>
      </c>
      <c r="B817" s="10"/>
      <c r="C817" s="2"/>
      <c r="D817" s="2"/>
      <c r="E817" s="2"/>
      <c r="F817" s="2"/>
      <c r="G817" s="2"/>
      <c r="H817" s="3">
        <f t="shared" ref="H817:H825" si="163">IF(AND(C817=0,D817=0,E817=0,F817=0,G817=0),0,ROUND(IF(C817=0,1,C817)*IF(D817=0,1,D817)*IF(E817=0,1,E817)*IF(F817=0,1,F817)*IF(G817=0,1,G817),2))</f>
        <v>0</v>
      </c>
      <c r="I817" s="63"/>
      <c r="J817" s="7"/>
      <c r="K817" s="8"/>
      <c r="M817" s="401"/>
    </row>
    <row r="818" spans="1:13">
      <c r="A818" s="32">
        <f t="shared" si="162"/>
        <v>0</v>
      </c>
      <c r="B818" s="10"/>
      <c r="C818" s="2"/>
      <c r="D818" s="2"/>
      <c r="E818" s="2"/>
      <c r="F818" s="2"/>
      <c r="G818" s="2"/>
      <c r="H818" s="3">
        <f t="shared" si="163"/>
        <v>0</v>
      </c>
      <c r="I818" s="63"/>
      <c r="J818" s="7"/>
      <c r="K818" s="8"/>
      <c r="M818" s="401"/>
    </row>
    <row r="819" spans="1:13">
      <c r="A819" s="32">
        <f t="shared" si="162"/>
        <v>0</v>
      </c>
      <c r="B819" s="10"/>
      <c r="C819" s="2"/>
      <c r="D819" s="2"/>
      <c r="E819" s="2"/>
      <c r="F819" s="2"/>
      <c r="G819" s="2"/>
      <c r="H819" s="3">
        <f t="shared" si="163"/>
        <v>0</v>
      </c>
      <c r="I819" s="63"/>
      <c r="J819" s="7"/>
      <c r="K819" s="8"/>
      <c r="M819" s="401"/>
    </row>
    <row r="820" spans="1:13">
      <c r="A820" s="32">
        <f t="shared" si="162"/>
        <v>0</v>
      </c>
      <c r="B820" s="10"/>
      <c r="C820" s="2"/>
      <c r="D820" s="2"/>
      <c r="E820" s="2"/>
      <c r="F820" s="2"/>
      <c r="G820" s="2"/>
      <c r="H820" s="3">
        <f t="shared" si="163"/>
        <v>0</v>
      </c>
      <c r="I820" s="63"/>
      <c r="J820" s="7"/>
      <c r="K820" s="8"/>
      <c r="M820" s="401"/>
    </row>
    <row r="821" spans="1:13">
      <c r="A821" s="32">
        <f t="shared" si="162"/>
        <v>0</v>
      </c>
      <c r="B821" s="10"/>
      <c r="C821" s="2"/>
      <c r="D821" s="2"/>
      <c r="E821" s="2"/>
      <c r="F821" s="2"/>
      <c r="G821" s="2"/>
      <c r="H821" s="3">
        <f t="shared" si="163"/>
        <v>0</v>
      </c>
      <c r="I821" s="63"/>
      <c r="J821" s="7"/>
      <c r="K821" s="8"/>
      <c r="M821" s="401"/>
    </row>
    <row r="822" spans="1:13">
      <c r="A822" s="32">
        <f t="shared" si="162"/>
        <v>0</v>
      </c>
      <c r="B822" s="10"/>
      <c r="C822" s="2"/>
      <c r="D822" s="2"/>
      <c r="E822" s="2"/>
      <c r="F822" s="2"/>
      <c r="G822" s="2"/>
      <c r="H822" s="3">
        <f t="shared" si="163"/>
        <v>0</v>
      </c>
      <c r="I822" s="63"/>
      <c r="J822" s="7"/>
      <c r="K822" s="8"/>
      <c r="M822" s="401"/>
    </row>
    <row r="823" spans="1:13">
      <c r="A823" s="32">
        <f t="shared" si="162"/>
        <v>0</v>
      </c>
      <c r="B823" s="10"/>
      <c r="C823" s="2"/>
      <c r="D823" s="2"/>
      <c r="E823" s="2"/>
      <c r="F823" s="2"/>
      <c r="G823" s="2"/>
      <c r="H823" s="3">
        <f t="shared" si="163"/>
        <v>0</v>
      </c>
      <c r="I823" s="63"/>
      <c r="J823" s="7"/>
      <c r="K823" s="8"/>
      <c r="M823" s="401"/>
    </row>
    <row r="824" spans="1:13">
      <c r="A824" s="32"/>
      <c r="B824" s="10"/>
      <c r="C824" s="2"/>
      <c r="D824" s="2"/>
      <c r="E824" s="2"/>
      <c r="F824" s="2"/>
      <c r="G824" s="2"/>
      <c r="H824" s="3">
        <f t="shared" si="163"/>
        <v>0</v>
      </c>
      <c r="I824" s="63"/>
      <c r="J824" s="7"/>
      <c r="K824" s="8"/>
      <c r="M824" s="401"/>
    </row>
    <row r="825" spans="1:13">
      <c r="A825" s="32"/>
      <c r="B825" s="10"/>
      <c r="C825" s="2"/>
      <c r="D825" s="2"/>
      <c r="E825" s="2"/>
      <c r="F825" s="2"/>
      <c r="G825" s="2"/>
      <c r="H825" s="3">
        <f t="shared" si="163"/>
        <v>0</v>
      </c>
      <c r="I825" s="63"/>
      <c r="J825" s="7"/>
      <c r="K825" s="8"/>
      <c r="M825" s="401"/>
    </row>
    <row r="826" spans="1:13">
      <c r="A826" s="33" t="str">
        <f>VLOOKUP(B815,O:W,2)</f>
        <v>080101</v>
      </c>
      <c r="B826" s="649" t="s">
        <v>70</v>
      </c>
      <c r="C826" s="650"/>
      <c r="D826" s="650"/>
      <c r="E826" s="650"/>
      <c r="F826" s="650"/>
      <c r="G826" s="650"/>
      <c r="H826" s="6"/>
      <c r="I826" s="63">
        <f>SUM(H816:H826)</f>
        <v>1</v>
      </c>
      <c r="J826" s="1" t="str">
        <f>VLOOKUP(B815,O:W,7)</f>
        <v>عدد</v>
      </c>
      <c r="K826" s="8"/>
      <c r="M826" s="401"/>
    </row>
    <row r="827" spans="1:13" ht="45" customHeight="1">
      <c r="A827" s="32">
        <f>IF(B827&gt;0,1,0)</f>
        <v>1</v>
      </c>
      <c r="B827" s="647" t="s">
        <v>7306</v>
      </c>
      <c r="C827" s="648"/>
      <c r="D827" s="648"/>
      <c r="E827" s="648"/>
      <c r="F827" s="648"/>
      <c r="G827" s="648"/>
      <c r="H827" s="6"/>
      <c r="I827" s="63"/>
      <c r="J827" s="7"/>
      <c r="K827" s="8"/>
      <c r="M827" s="400" t="s">
        <v>678</v>
      </c>
    </row>
    <row r="828" spans="1:13">
      <c r="A828" s="32">
        <f t="shared" ref="A828:A835" si="164">IF(H828&gt;0,1,0)</f>
        <v>1</v>
      </c>
      <c r="B828" s="10"/>
      <c r="C828" s="2">
        <v>1</v>
      </c>
      <c r="D828" s="2"/>
      <c r="E828" s="2"/>
      <c r="F828" s="2"/>
      <c r="G828" s="2"/>
      <c r="H828" s="3">
        <f>IF(AND(C828=0,D828=0,E828=0,F828=0,G828=0),0,ROUND(IF(C828=0,1,C828)*IF(D828=0,1,D828)*IF(E828=0,1,E828)*IF(F828=0,1,F828)*IF(G828=0,1,G828),2))</f>
        <v>1</v>
      </c>
      <c r="I828" s="63"/>
      <c r="J828" s="7"/>
      <c r="K828" s="8"/>
      <c r="M828" s="401" t="s">
        <v>679</v>
      </c>
    </row>
    <row r="829" spans="1:13">
      <c r="A829" s="32">
        <f t="shared" si="164"/>
        <v>0</v>
      </c>
      <c r="B829" s="10"/>
      <c r="C829" s="2"/>
      <c r="D829" s="2"/>
      <c r="E829" s="2"/>
      <c r="F829" s="2"/>
      <c r="G829" s="2"/>
      <c r="H829" s="3">
        <f t="shared" ref="H829:H835" si="165">IF(AND(C829=0,D829=0,E829=0,F829=0,G829=0),0,ROUND(IF(C829=0,1,C829)*IF(D829=0,1,D829)*IF(E829=0,1,E829)*IF(F829=0,1,F829)*IF(G829=0,1,G829),2))</f>
        <v>0</v>
      </c>
      <c r="I829" s="63"/>
      <c r="J829" s="7"/>
      <c r="K829" s="8"/>
      <c r="M829" s="401"/>
    </row>
    <row r="830" spans="1:13">
      <c r="A830" s="32">
        <f t="shared" si="164"/>
        <v>0</v>
      </c>
      <c r="B830" s="10"/>
      <c r="C830" s="2"/>
      <c r="D830" s="2"/>
      <c r="E830" s="2"/>
      <c r="F830" s="2"/>
      <c r="G830" s="2"/>
      <c r="H830" s="3">
        <f t="shared" si="165"/>
        <v>0</v>
      </c>
      <c r="I830" s="63"/>
      <c r="J830" s="7"/>
      <c r="K830" s="8"/>
      <c r="M830" s="401"/>
    </row>
    <row r="831" spans="1:13">
      <c r="A831" s="32">
        <f t="shared" si="164"/>
        <v>0</v>
      </c>
      <c r="B831" s="10"/>
      <c r="C831" s="2"/>
      <c r="D831" s="2"/>
      <c r="E831" s="2"/>
      <c r="F831" s="2"/>
      <c r="G831" s="2"/>
      <c r="H831" s="3">
        <f t="shared" si="165"/>
        <v>0</v>
      </c>
      <c r="I831" s="63"/>
      <c r="J831" s="7"/>
      <c r="K831" s="8"/>
      <c r="M831" s="401"/>
    </row>
    <row r="832" spans="1:13">
      <c r="A832" s="32">
        <f t="shared" si="164"/>
        <v>0</v>
      </c>
      <c r="B832" s="10"/>
      <c r="C832" s="2"/>
      <c r="D832" s="2"/>
      <c r="E832" s="2"/>
      <c r="F832" s="2"/>
      <c r="G832" s="2"/>
      <c r="H832" s="3">
        <f t="shared" si="165"/>
        <v>0</v>
      </c>
      <c r="I832" s="63"/>
      <c r="J832" s="7"/>
      <c r="K832" s="8"/>
      <c r="M832" s="401"/>
    </row>
    <row r="833" spans="1:13">
      <c r="A833" s="32">
        <f t="shared" si="164"/>
        <v>0</v>
      </c>
      <c r="B833" s="10"/>
      <c r="C833" s="2"/>
      <c r="D833" s="2"/>
      <c r="E833" s="2"/>
      <c r="F833" s="2"/>
      <c r="G833" s="2"/>
      <c r="H833" s="3">
        <f t="shared" si="165"/>
        <v>0</v>
      </c>
      <c r="I833" s="63"/>
      <c r="J833" s="7"/>
      <c r="K833" s="8"/>
      <c r="M833" s="401"/>
    </row>
    <row r="834" spans="1:13">
      <c r="A834" s="32">
        <f t="shared" si="164"/>
        <v>0</v>
      </c>
      <c r="B834" s="10"/>
      <c r="C834" s="2"/>
      <c r="D834" s="2"/>
      <c r="E834" s="2"/>
      <c r="F834" s="2"/>
      <c r="G834" s="2"/>
      <c r="H834" s="3">
        <f t="shared" si="165"/>
        <v>0</v>
      </c>
      <c r="I834" s="63"/>
      <c r="J834" s="7"/>
      <c r="K834" s="8"/>
      <c r="M834" s="401"/>
    </row>
    <row r="835" spans="1:13">
      <c r="A835" s="32">
        <f t="shared" si="164"/>
        <v>0</v>
      </c>
      <c r="B835" s="10"/>
      <c r="C835" s="2"/>
      <c r="D835" s="2"/>
      <c r="E835" s="2"/>
      <c r="F835" s="2"/>
      <c r="G835" s="2"/>
      <c r="H835" s="3">
        <f t="shared" si="165"/>
        <v>0</v>
      </c>
      <c r="I835" s="63"/>
      <c r="J835" s="7"/>
      <c r="K835" s="8"/>
      <c r="M835" s="401"/>
    </row>
    <row r="836" spans="1:13">
      <c r="A836" s="33" t="str">
        <f>VLOOKUP(B827,O:W,2)</f>
        <v>080213</v>
      </c>
      <c r="B836" s="649" t="s">
        <v>70</v>
      </c>
      <c r="C836" s="650"/>
      <c r="D836" s="650"/>
      <c r="E836" s="650"/>
      <c r="F836" s="650"/>
      <c r="G836" s="650"/>
      <c r="H836" s="6"/>
      <c r="I836" s="63">
        <f>SUM(H828:H836)</f>
        <v>1</v>
      </c>
      <c r="J836" s="1" t="str">
        <f>VLOOKUP(B827,O:W,7)</f>
        <v>عدد</v>
      </c>
      <c r="K836" s="8"/>
      <c r="M836" s="401"/>
    </row>
    <row r="837" spans="1:13" ht="45" customHeight="1">
      <c r="A837" s="32">
        <f>IF(B837&gt;0,1,0)</f>
        <v>0</v>
      </c>
      <c r="B837" s="647"/>
      <c r="C837" s="648"/>
      <c r="D837" s="648"/>
      <c r="E837" s="648"/>
      <c r="F837" s="648"/>
      <c r="G837" s="648"/>
      <c r="H837" s="6"/>
      <c r="I837" s="63"/>
      <c r="J837" s="7"/>
      <c r="K837" s="8"/>
      <c r="M837" s="400" t="s">
        <v>678</v>
      </c>
    </row>
    <row r="838" spans="1:13">
      <c r="A838" s="32">
        <f t="shared" ref="A838:A845" si="166">IF(H838&gt;0,1,0)</f>
        <v>0</v>
      </c>
      <c r="B838" s="10"/>
      <c r="C838" s="2"/>
      <c r="D838" s="2"/>
      <c r="E838" s="2"/>
      <c r="F838" s="2"/>
      <c r="G838" s="2"/>
      <c r="H838" s="3">
        <f>IF(AND(C838=0,D838=0,E838=0,F838=0,G838=0),0,ROUND(IF(C838=0,1,C838)*IF(D838=0,1,D838)*IF(E838=0,1,E838)*IF(F838=0,1,F838)*IF(G838=0,1,G838),2))</f>
        <v>0</v>
      </c>
      <c r="I838" s="63"/>
      <c r="J838" s="7"/>
      <c r="K838" s="8"/>
      <c r="M838" s="401"/>
    </row>
    <row r="839" spans="1:13">
      <c r="A839" s="32">
        <f t="shared" si="166"/>
        <v>0</v>
      </c>
      <c r="B839" s="10"/>
      <c r="C839" s="2"/>
      <c r="D839" s="2"/>
      <c r="E839" s="2"/>
      <c r="F839" s="2"/>
      <c r="G839" s="2"/>
      <c r="H839" s="3">
        <f t="shared" ref="H839:H845" si="167">IF(AND(C839=0,D839=0,E839=0,F839=0,G839=0),0,ROUND(IF(C839=0,1,C839)*IF(D839=0,1,D839)*IF(E839=0,1,E839)*IF(F839=0,1,F839)*IF(G839=0,1,G839),2))</f>
        <v>0</v>
      </c>
      <c r="I839" s="63"/>
      <c r="J839" s="7"/>
      <c r="K839" s="8"/>
      <c r="M839" s="401"/>
    </row>
    <row r="840" spans="1:13">
      <c r="A840" s="32">
        <f t="shared" si="166"/>
        <v>0</v>
      </c>
      <c r="B840" s="10"/>
      <c r="C840" s="2"/>
      <c r="D840" s="2"/>
      <c r="E840" s="2"/>
      <c r="F840" s="2"/>
      <c r="G840" s="2"/>
      <c r="H840" s="3">
        <f t="shared" si="167"/>
        <v>0</v>
      </c>
      <c r="I840" s="63"/>
      <c r="J840" s="7"/>
      <c r="K840" s="8"/>
      <c r="M840" s="401"/>
    </row>
    <row r="841" spans="1:13">
      <c r="A841" s="32">
        <f t="shared" si="166"/>
        <v>0</v>
      </c>
      <c r="B841" s="10"/>
      <c r="C841" s="2"/>
      <c r="D841" s="2"/>
      <c r="E841" s="2"/>
      <c r="F841" s="2"/>
      <c r="G841" s="2"/>
      <c r="H841" s="3">
        <f t="shared" si="167"/>
        <v>0</v>
      </c>
      <c r="I841" s="63"/>
      <c r="J841" s="7"/>
      <c r="K841" s="8"/>
      <c r="M841" s="401"/>
    </row>
    <row r="842" spans="1:13">
      <c r="A842" s="32">
        <f t="shared" si="166"/>
        <v>0</v>
      </c>
      <c r="B842" s="10"/>
      <c r="C842" s="2"/>
      <c r="D842" s="2"/>
      <c r="E842" s="2"/>
      <c r="F842" s="2"/>
      <c r="G842" s="2"/>
      <c r="H842" s="3">
        <f t="shared" si="167"/>
        <v>0</v>
      </c>
      <c r="I842" s="63"/>
      <c r="J842" s="7"/>
      <c r="K842" s="8"/>
      <c r="M842" s="401"/>
    </row>
    <row r="843" spans="1:13">
      <c r="A843" s="32">
        <f t="shared" si="166"/>
        <v>0</v>
      </c>
      <c r="B843" s="10"/>
      <c r="C843" s="2"/>
      <c r="D843" s="2"/>
      <c r="E843" s="2"/>
      <c r="F843" s="2"/>
      <c r="G843" s="2"/>
      <c r="H843" s="3">
        <f t="shared" si="167"/>
        <v>0</v>
      </c>
      <c r="I843" s="63"/>
      <c r="J843" s="7"/>
      <c r="K843" s="8"/>
      <c r="M843" s="401"/>
    </row>
    <row r="844" spans="1:13">
      <c r="A844" s="32">
        <f t="shared" si="166"/>
        <v>0</v>
      </c>
      <c r="B844" s="10"/>
      <c r="C844" s="2"/>
      <c r="D844" s="2"/>
      <c r="E844" s="2"/>
      <c r="F844" s="2"/>
      <c r="G844" s="2"/>
      <c r="H844" s="3">
        <f t="shared" si="167"/>
        <v>0</v>
      </c>
      <c r="I844" s="63"/>
      <c r="J844" s="7"/>
      <c r="K844" s="8"/>
      <c r="M844" s="401"/>
    </row>
    <row r="845" spans="1:13">
      <c r="A845" s="32">
        <f t="shared" si="166"/>
        <v>0</v>
      </c>
      <c r="B845" s="10"/>
      <c r="C845" s="2"/>
      <c r="D845" s="2"/>
      <c r="E845" s="2"/>
      <c r="F845" s="2"/>
      <c r="G845" s="2"/>
      <c r="H845" s="3">
        <f t="shared" si="167"/>
        <v>0</v>
      </c>
      <c r="I845" s="63"/>
      <c r="J845" s="7"/>
      <c r="K845" s="8"/>
      <c r="M845" s="401"/>
    </row>
    <row r="846" spans="1:13">
      <c r="A846" s="33" t="e">
        <f>VLOOKUP(B837,O:W,2)</f>
        <v>#N/A</v>
      </c>
      <c r="B846" s="649" t="s">
        <v>70</v>
      </c>
      <c r="C846" s="650"/>
      <c r="D846" s="650"/>
      <c r="E846" s="650"/>
      <c r="F846" s="650"/>
      <c r="G846" s="650"/>
      <c r="H846" s="6"/>
      <c r="I846" s="63">
        <f>SUM(H838:H846)</f>
        <v>0</v>
      </c>
      <c r="J846" s="1" t="e">
        <f>VLOOKUP(B837,O:W,7)</f>
        <v>#N/A</v>
      </c>
      <c r="K846" s="8"/>
      <c r="M846" s="401"/>
    </row>
    <row r="847" spans="1:13" ht="45" customHeight="1">
      <c r="A847" s="32">
        <f>IF(B847&gt;0,1,0)</f>
        <v>0</v>
      </c>
      <c r="B847" s="647"/>
      <c r="C847" s="648"/>
      <c r="D847" s="648"/>
      <c r="E847" s="648"/>
      <c r="F847" s="648"/>
      <c r="G847" s="648"/>
      <c r="H847" s="6"/>
      <c r="I847" s="63"/>
      <c r="J847" s="7"/>
      <c r="K847" s="8"/>
      <c r="M847" s="400" t="s">
        <v>678</v>
      </c>
    </row>
    <row r="848" spans="1:13">
      <c r="A848" s="32">
        <f t="shared" ref="A848:A855" si="168">IF(H848&gt;0,1,0)</f>
        <v>0</v>
      </c>
      <c r="B848" s="10"/>
      <c r="C848" s="2"/>
      <c r="D848" s="2"/>
      <c r="E848" s="2"/>
      <c r="F848" s="2"/>
      <c r="G848" s="2"/>
      <c r="H848" s="3">
        <f>IF(AND(C848=0,D848=0,E848=0,F848=0,G848=0),0,ROUND(IF(C848=0,1,C848)*IF(D848=0,1,D848)*IF(E848=0,1,E848)*IF(F848=0,1,F848)*IF(G848=0,1,G848),2))</f>
        <v>0</v>
      </c>
      <c r="I848" s="63"/>
      <c r="J848" s="7"/>
      <c r="K848" s="8"/>
      <c r="M848" s="401" t="s">
        <v>679</v>
      </c>
    </row>
    <row r="849" spans="1:13">
      <c r="A849" s="32">
        <f t="shared" si="168"/>
        <v>0</v>
      </c>
      <c r="B849" s="10"/>
      <c r="C849" s="2"/>
      <c r="D849" s="2"/>
      <c r="E849" s="2"/>
      <c r="F849" s="2"/>
      <c r="G849" s="2"/>
      <c r="H849" s="3">
        <f t="shared" ref="H849:H855" si="169">IF(AND(C849=0,D849=0,E849=0,F849=0,G849=0),0,ROUND(IF(C849=0,1,C849)*IF(D849=0,1,D849)*IF(E849=0,1,E849)*IF(F849=0,1,F849)*IF(G849=0,1,G849),2))</f>
        <v>0</v>
      </c>
      <c r="I849" s="63"/>
      <c r="J849" s="7"/>
      <c r="K849" s="8"/>
      <c r="M849" s="401"/>
    </row>
    <row r="850" spans="1:13">
      <c r="A850" s="32">
        <f t="shared" si="168"/>
        <v>0</v>
      </c>
      <c r="B850" s="10"/>
      <c r="C850" s="2"/>
      <c r="D850" s="2"/>
      <c r="E850" s="2"/>
      <c r="F850" s="2"/>
      <c r="G850" s="2"/>
      <c r="H850" s="3">
        <f t="shared" si="169"/>
        <v>0</v>
      </c>
      <c r="I850" s="63"/>
      <c r="J850" s="7"/>
      <c r="K850" s="8"/>
      <c r="M850" s="401"/>
    </row>
    <row r="851" spans="1:13">
      <c r="A851" s="32">
        <f t="shared" si="168"/>
        <v>0</v>
      </c>
      <c r="B851" s="10"/>
      <c r="C851" s="2"/>
      <c r="D851" s="2"/>
      <c r="E851" s="2"/>
      <c r="F851" s="2"/>
      <c r="G851" s="2"/>
      <c r="H851" s="3">
        <f t="shared" si="169"/>
        <v>0</v>
      </c>
      <c r="I851" s="63"/>
      <c r="J851" s="7"/>
      <c r="K851" s="8"/>
      <c r="M851" s="401"/>
    </row>
    <row r="852" spans="1:13">
      <c r="A852" s="32">
        <f t="shared" si="168"/>
        <v>0</v>
      </c>
      <c r="B852" s="10"/>
      <c r="C852" s="2"/>
      <c r="D852" s="2"/>
      <c r="E852" s="2"/>
      <c r="F852" s="2"/>
      <c r="G852" s="2"/>
      <c r="H852" s="3">
        <f t="shared" si="169"/>
        <v>0</v>
      </c>
      <c r="I852" s="63"/>
      <c r="J852" s="7"/>
      <c r="K852" s="8"/>
      <c r="M852" s="401"/>
    </row>
    <row r="853" spans="1:13">
      <c r="A853" s="32">
        <f t="shared" si="168"/>
        <v>0</v>
      </c>
      <c r="B853" s="10"/>
      <c r="C853" s="2"/>
      <c r="D853" s="2"/>
      <c r="E853" s="2"/>
      <c r="F853" s="2"/>
      <c r="G853" s="2"/>
      <c r="H853" s="3">
        <f t="shared" si="169"/>
        <v>0</v>
      </c>
      <c r="I853" s="63"/>
      <c r="J853" s="7"/>
      <c r="K853" s="8"/>
      <c r="M853" s="401"/>
    </row>
    <row r="854" spans="1:13">
      <c r="A854" s="32">
        <f t="shared" si="168"/>
        <v>0</v>
      </c>
      <c r="B854" s="10"/>
      <c r="C854" s="2"/>
      <c r="D854" s="2"/>
      <c r="E854" s="2"/>
      <c r="F854" s="2"/>
      <c r="G854" s="2"/>
      <c r="H854" s="3">
        <f t="shared" si="169"/>
        <v>0</v>
      </c>
      <c r="I854" s="63"/>
      <c r="J854" s="7"/>
      <c r="K854" s="8"/>
      <c r="M854" s="401"/>
    </row>
    <row r="855" spans="1:13">
      <c r="A855" s="32">
        <f t="shared" si="168"/>
        <v>0</v>
      </c>
      <c r="B855" s="10"/>
      <c r="C855" s="2"/>
      <c r="D855" s="2"/>
      <c r="E855" s="2"/>
      <c r="F855" s="2"/>
      <c r="G855" s="2"/>
      <c r="H855" s="3">
        <f t="shared" si="169"/>
        <v>0</v>
      </c>
      <c r="I855" s="63"/>
      <c r="J855" s="7"/>
      <c r="K855" s="8"/>
      <c r="M855" s="401"/>
    </row>
    <row r="856" spans="1:13">
      <c r="A856" s="33" t="e">
        <f>VLOOKUP(B847,O:W,2)</f>
        <v>#N/A</v>
      </c>
      <c r="B856" s="649" t="s">
        <v>70</v>
      </c>
      <c r="C856" s="650"/>
      <c r="D856" s="650"/>
      <c r="E856" s="650"/>
      <c r="F856" s="650"/>
      <c r="G856" s="650"/>
      <c r="H856" s="6"/>
      <c r="I856" s="63">
        <f>SUM(H848:H856)</f>
        <v>0</v>
      </c>
      <c r="J856" s="1" t="e">
        <f>VLOOKUP(B847,O:W,7)</f>
        <v>#N/A</v>
      </c>
      <c r="K856" s="8"/>
      <c r="M856" s="401"/>
    </row>
    <row r="857" spans="1:13" ht="46.5" customHeight="1">
      <c r="A857" s="32">
        <f>IF(B857&gt;0,1,0)</f>
        <v>0</v>
      </c>
      <c r="B857" s="647"/>
      <c r="C857" s="648"/>
      <c r="D857" s="648"/>
      <c r="E857" s="648"/>
      <c r="F857" s="648"/>
      <c r="G857" s="648"/>
      <c r="H857" s="6"/>
      <c r="I857" s="63"/>
      <c r="J857" s="7"/>
      <c r="K857" s="8"/>
      <c r="M857" s="400" t="s">
        <v>678</v>
      </c>
    </row>
    <row r="858" spans="1:13">
      <c r="A858" s="32">
        <f t="shared" ref="A858:A865" si="170">IF(H858&gt;0,1,0)</f>
        <v>0</v>
      </c>
      <c r="B858" s="10"/>
      <c r="C858" s="2"/>
      <c r="D858" s="2"/>
      <c r="E858" s="2"/>
      <c r="F858" s="2"/>
      <c r="G858" s="2"/>
      <c r="H858" s="3">
        <f>IF(AND(C858=0,D858=0,E858=0,F858=0,G858=0),0,ROUND(IF(C858=0,1,C858)*IF(D858=0,1,D858)*IF(E858=0,1,E858)*IF(F858=0,1,F858)*IF(G858=0,1,G858),2))</f>
        <v>0</v>
      </c>
      <c r="I858" s="63"/>
      <c r="J858" s="7"/>
      <c r="K858" s="8"/>
      <c r="M858" s="401"/>
    </row>
    <row r="859" spans="1:13">
      <c r="A859" s="32">
        <f t="shared" si="170"/>
        <v>0</v>
      </c>
      <c r="B859" s="10"/>
      <c r="C859" s="2"/>
      <c r="D859" s="2"/>
      <c r="E859" s="2"/>
      <c r="F859" s="2"/>
      <c r="G859" s="2"/>
      <c r="H859" s="3">
        <f t="shared" ref="H859:H865" si="171">IF(AND(C859=0,D859=0,E859=0,F859=0,G859=0),0,ROUND(IF(C859=0,1,C859)*IF(D859=0,1,D859)*IF(E859=0,1,E859)*IF(F859=0,1,F859)*IF(G859=0,1,G859),2))</f>
        <v>0</v>
      </c>
      <c r="I859" s="63"/>
      <c r="J859" s="7"/>
      <c r="K859" s="8"/>
      <c r="M859" s="401"/>
    </row>
    <row r="860" spans="1:13">
      <c r="A860" s="32">
        <f t="shared" si="170"/>
        <v>0</v>
      </c>
      <c r="B860" s="10"/>
      <c r="C860" s="2"/>
      <c r="D860" s="2"/>
      <c r="E860" s="2"/>
      <c r="F860" s="2"/>
      <c r="G860" s="2"/>
      <c r="H860" s="3">
        <f t="shared" si="171"/>
        <v>0</v>
      </c>
      <c r="I860" s="63"/>
      <c r="J860" s="7"/>
      <c r="K860" s="8"/>
      <c r="M860" s="401"/>
    </row>
    <row r="861" spans="1:13">
      <c r="A861" s="32">
        <f t="shared" si="170"/>
        <v>0</v>
      </c>
      <c r="B861" s="10"/>
      <c r="C861" s="2"/>
      <c r="D861" s="2"/>
      <c r="E861" s="2"/>
      <c r="F861" s="2"/>
      <c r="G861" s="2"/>
      <c r="H861" s="3">
        <f t="shared" si="171"/>
        <v>0</v>
      </c>
      <c r="I861" s="63"/>
      <c r="J861" s="7"/>
      <c r="K861" s="8"/>
      <c r="M861" s="401"/>
    </row>
    <row r="862" spans="1:13">
      <c r="A862" s="32">
        <f t="shared" si="170"/>
        <v>0</v>
      </c>
      <c r="B862" s="10"/>
      <c r="C862" s="2"/>
      <c r="D862" s="2"/>
      <c r="E862" s="2"/>
      <c r="F862" s="2"/>
      <c r="G862" s="2"/>
      <c r="H862" s="3">
        <f t="shared" si="171"/>
        <v>0</v>
      </c>
      <c r="I862" s="63"/>
      <c r="J862" s="7"/>
      <c r="K862" s="8"/>
      <c r="M862" s="401"/>
    </row>
    <row r="863" spans="1:13">
      <c r="A863" s="32">
        <f t="shared" si="170"/>
        <v>0</v>
      </c>
      <c r="B863" s="10"/>
      <c r="C863" s="2"/>
      <c r="D863" s="2"/>
      <c r="E863" s="2"/>
      <c r="F863" s="2"/>
      <c r="G863" s="2"/>
      <c r="H863" s="3">
        <f t="shared" si="171"/>
        <v>0</v>
      </c>
      <c r="I863" s="63"/>
      <c r="J863" s="7"/>
      <c r="K863" s="8"/>
      <c r="M863" s="401"/>
    </row>
    <row r="864" spans="1:13">
      <c r="A864" s="32">
        <f t="shared" si="170"/>
        <v>0</v>
      </c>
      <c r="B864" s="10"/>
      <c r="C864" s="2"/>
      <c r="D864" s="2"/>
      <c r="E864" s="2"/>
      <c r="F864" s="2"/>
      <c r="G864" s="2"/>
      <c r="H864" s="3">
        <f t="shared" si="171"/>
        <v>0</v>
      </c>
      <c r="I864" s="63"/>
      <c r="J864" s="7"/>
      <c r="K864" s="8"/>
      <c r="M864" s="401"/>
    </row>
    <row r="865" spans="1:13">
      <c r="A865" s="32">
        <f t="shared" si="170"/>
        <v>0</v>
      </c>
      <c r="B865" s="10"/>
      <c r="C865" s="2"/>
      <c r="D865" s="2"/>
      <c r="E865" s="2"/>
      <c r="F865" s="2"/>
      <c r="G865" s="2"/>
      <c r="H865" s="3">
        <f t="shared" si="171"/>
        <v>0</v>
      </c>
      <c r="I865" s="63"/>
      <c r="J865" s="7"/>
      <c r="K865" s="8"/>
      <c r="M865" s="401"/>
    </row>
    <row r="866" spans="1:13">
      <c r="A866" s="33" t="e">
        <f>VLOOKUP(B857,O:W,2)</f>
        <v>#N/A</v>
      </c>
      <c r="B866" s="649" t="s">
        <v>70</v>
      </c>
      <c r="C866" s="650"/>
      <c r="D866" s="650"/>
      <c r="E866" s="650"/>
      <c r="F866" s="650"/>
      <c r="G866" s="650"/>
      <c r="H866" s="6"/>
      <c r="I866" s="63">
        <f>SUM(H858:H866)</f>
        <v>0</v>
      </c>
      <c r="J866" s="1" t="e">
        <f>VLOOKUP(B857,O:W,7)</f>
        <v>#N/A</v>
      </c>
      <c r="K866" s="8"/>
      <c r="M866" s="401"/>
    </row>
    <row r="867" spans="1:13" ht="45.75" customHeight="1">
      <c r="A867" s="32">
        <f>IF(B867&gt;0,1,0)</f>
        <v>0</v>
      </c>
      <c r="B867" s="647"/>
      <c r="C867" s="648"/>
      <c r="D867" s="648"/>
      <c r="E867" s="648"/>
      <c r="F867" s="648"/>
      <c r="G867" s="648"/>
      <c r="H867" s="6"/>
      <c r="I867" s="63"/>
      <c r="J867" s="7"/>
      <c r="K867" s="8"/>
      <c r="M867" s="400" t="s">
        <v>678</v>
      </c>
    </row>
    <row r="868" spans="1:13">
      <c r="A868" s="32">
        <f t="shared" ref="A868:A875" si="172">IF(H868&gt;0,1,0)</f>
        <v>0</v>
      </c>
      <c r="B868" s="10"/>
      <c r="C868" s="2"/>
      <c r="D868" s="2"/>
      <c r="E868" s="2"/>
      <c r="F868" s="2"/>
      <c r="G868" s="2"/>
      <c r="H868" s="3">
        <f>IF(AND(C868=0,D868=0,E868=0,F868=0,G868=0),0,ROUND(IF(C868=0,1,C868)*IF(D868=0,1,D868)*IF(E868=0,1,E868)*IF(F868=0,1,F868)*IF(G868=0,1,G868),2))</f>
        <v>0</v>
      </c>
      <c r="I868" s="63"/>
      <c r="J868" s="7"/>
      <c r="K868" s="8"/>
      <c r="M868" s="401" t="s">
        <v>679</v>
      </c>
    </row>
    <row r="869" spans="1:13">
      <c r="A869" s="32">
        <f t="shared" si="172"/>
        <v>0</v>
      </c>
      <c r="B869" s="10"/>
      <c r="C869" s="2"/>
      <c r="D869" s="2"/>
      <c r="E869" s="2"/>
      <c r="F869" s="2"/>
      <c r="G869" s="2"/>
      <c r="H869" s="3">
        <f t="shared" ref="H869:H875" si="173">IF(AND(C869=0,D869=0,E869=0,F869=0,G869=0),0,ROUND(IF(C869=0,1,C869)*IF(D869=0,1,D869)*IF(E869=0,1,E869)*IF(F869=0,1,F869)*IF(G869=0,1,G869),2))</f>
        <v>0</v>
      </c>
      <c r="I869" s="63"/>
      <c r="J869" s="7"/>
      <c r="K869" s="8"/>
      <c r="M869" s="401"/>
    </row>
    <row r="870" spans="1:13">
      <c r="A870" s="32">
        <f t="shared" si="172"/>
        <v>0</v>
      </c>
      <c r="B870" s="10"/>
      <c r="C870" s="2"/>
      <c r="D870" s="2"/>
      <c r="E870" s="2"/>
      <c r="F870" s="2"/>
      <c r="G870" s="2"/>
      <c r="H870" s="3">
        <f t="shared" si="173"/>
        <v>0</v>
      </c>
      <c r="I870" s="63"/>
      <c r="J870" s="7"/>
      <c r="K870" s="8"/>
      <c r="M870" s="401"/>
    </row>
    <row r="871" spans="1:13">
      <c r="A871" s="32">
        <f t="shared" si="172"/>
        <v>0</v>
      </c>
      <c r="B871" s="10"/>
      <c r="C871" s="2"/>
      <c r="D871" s="2"/>
      <c r="E871" s="2"/>
      <c r="F871" s="2"/>
      <c r="G871" s="2"/>
      <c r="H871" s="3">
        <f t="shared" si="173"/>
        <v>0</v>
      </c>
      <c r="I871" s="63"/>
      <c r="J871" s="7"/>
      <c r="K871" s="8"/>
      <c r="M871" s="401"/>
    </row>
    <row r="872" spans="1:13">
      <c r="A872" s="32">
        <f t="shared" si="172"/>
        <v>0</v>
      </c>
      <c r="B872" s="10"/>
      <c r="C872" s="2"/>
      <c r="D872" s="2"/>
      <c r="E872" s="2"/>
      <c r="F872" s="2"/>
      <c r="G872" s="2"/>
      <c r="H872" s="3">
        <f t="shared" si="173"/>
        <v>0</v>
      </c>
      <c r="I872" s="63"/>
      <c r="J872" s="7"/>
      <c r="K872" s="8"/>
      <c r="M872" s="401"/>
    </row>
    <row r="873" spans="1:13">
      <c r="A873" s="32">
        <f t="shared" si="172"/>
        <v>0</v>
      </c>
      <c r="B873" s="10"/>
      <c r="C873" s="2"/>
      <c r="D873" s="2"/>
      <c r="E873" s="2"/>
      <c r="F873" s="2"/>
      <c r="G873" s="2"/>
      <c r="H873" s="3">
        <f t="shared" si="173"/>
        <v>0</v>
      </c>
      <c r="I873" s="63"/>
      <c r="J873" s="7"/>
      <c r="K873" s="8"/>
      <c r="M873" s="401"/>
    </row>
    <row r="874" spans="1:13">
      <c r="A874" s="32">
        <f t="shared" si="172"/>
        <v>0</v>
      </c>
      <c r="B874" s="10"/>
      <c r="C874" s="2"/>
      <c r="D874" s="2"/>
      <c r="E874" s="2"/>
      <c r="F874" s="2"/>
      <c r="G874" s="2"/>
      <c r="H874" s="3">
        <f t="shared" si="173"/>
        <v>0</v>
      </c>
      <c r="I874" s="63"/>
      <c r="J874" s="7"/>
      <c r="K874" s="8"/>
      <c r="M874" s="401"/>
    </row>
    <row r="875" spans="1:13">
      <c r="A875" s="32">
        <f t="shared" si="172"/>
        <v>0</v>
      </c>
      <c r="B875" s="10"/>
      <c r="C875" s="2"/>
      <c r="D875" s="2"/>
      <c r="E875" s="2"/>
      <c r="F875" s="2"/>
      <c r="G875" s="2"/>
      <c r="H875" s="3">
        <f t="shared" si="173"/>
        <v>0</v>
      </c>
      <c r="I875" s="63"/>
      <c r="J875" s="7"/>
      <c r="K875" s="8"/>
      <c r="M875" s="401"/>
    </row>
    <row r="876" spans="1:13">
      <c r="A876" s="33" t="e">
        <f>VLOOKUP(B867,O:W,2)</f>
        <v>#N/A</v>
      </c>
      <c r="B876" s="649" t="s">
        <v>70</v>
      </c>
      <c r="C876" s="650"/>
      <c r="D876" s="650"/>
      <c r="E876" s="650"/>
      <c r="F876" s="650"/>
      <c r="G876" s="650"/>
      <c r="H876" s="6"/>
      <c r="I876" s="63">
        <f>SUM(H868:H876)</f>
        <v>0</v>
      </c>
      <c r="J876" s="1" t="e">
        <f>VLOOKUP(B867,O:W,7)</f>
        <v>#N/A</v>
      </c>
      <c r="K876" s="8"/>
      <c r="M876" s="401"/>
    </row>
    <row r="877" spans="1:13" ht="48" customHeight="1">
      <c r="A877" s="32">
        <f>IF(B877&gt;0,1,0)</f>
        <v>0</v>
      </c>
      <c r="B877" s="647"/>
      <c r="C877" s="648"/>
      <c r="D877" s="648"/>
      <c r="E877" s="648"/>
      <c r="F877" s="648"/>
      <c r="G877" s="648"/>
      <c r="H877" s="6"/>
      <c r="I877" s="63"/>
      <c r="J877" s="7"/>
      <c r="K877" s="8"/>
      <c r="M877" s="400" t="s">
        <v>678</v>
      </c>
    </row>
    <row r="878" spans="1:13">
      <c r="A878" s="32">
        <f t="shared" ref="A878:A885" si="174">IF(H878&gt;0,1,0)</f>
        <v>0</v>
      </c>
      <c r="B878" s="10"/>
      <c r="C878" s="2"/>
      <c r="D878" s="2"/>
      <c r="E878" s="2"/>
      <c r="F878" s="2"/>
      <c r="G878" s="2"/>
      <c r="H878" s="3">
        <f>IF(AND(C878=0,D878=0,E878=0,F878=0,G878=0),0,ROUND(IF(C878=0,1,C878)*IF(D878=0,1,D878)*IF(E878=0,1,E878)*IF(F878=0,1,F878)*IF(G878=0,1,G878),2))</f>
        <v>0</v>
      </c>
      <c r="I878" s="63"/>
      <c r="J878" s="7"/>
      <c r="K878" s="8"/>
      <c r="M878" s="401"/>
    </row>
    <row r="879" spans="1:13">
      <c r="A879" s="32">
        <f t="shared" si="174"/>
        <v>0</v>
      </c>
      <c r="B879" s="10"/>
      <c r="C879" s="2"/>
      <c r="D879" s="2"/>
      <c r="E879" s="2"/>
      <c r="F879" s="2"/>
      <c r="G879" s="2"/>
      <c r="H879" s="3">
        <f t="shared" ref="H879:H885" si="175">IF(AND(C879=0,D879=0,E879=0,F879=0,G879=0),0,ROUND(IF(C879=0,1,C879)*IF(D879=0,1,D879)*IF(E879=0,1,E879)*IF(F879=0,1,F879)*IF(G879=0,1,G879),2))</f>
        <v>0</v>
      </c>
      <c r="I879" s="63"/>
      <c r="J879" s="7"/>
      <c r="K879" s="8"/>
      <c r="M879" s="401"/>
    </row>
    <row r="880" spans="1:13">
      <c r="A880" s="32">
        <f t="shared" si="174"/>
        <v>0</v>
      </c>
      <c r="B880" s="10"/>
      <c r="C880" s="2"/>
      <c r="D880" s="2"/>
      <c r="E880" s="2"/>
      <c r="F880" s="2"/>
      <c r="G880" s="2"/>
      <c r="H880" s="3">
        <f t="shared" si="175"/>
        <v>0</v>
      </c>
      <c r="I880" s="63"/>
      <c r="J880" s="7"/>
      <c r="K880" s="8"/>
      <c r="M880" s="401"/>
    </row>
    <row r="881" spans="1:13">
      <c r="A881" s="32">
        <f t="shared" si="174"/>
        <v>0</v>
      </c>
      <c r="B881" s="10"/>
      <c r="C881" s="2"/>
      <c r="D881" s="2"/>
      <c r="E881" s="2"/>
      <c r="F881" s="2"/>
      <c r="G881" s="2"/>
      <c r="H881" s="3">
        <f t="shared" si="175"/>
        <v>0</v>
      </c>
      <c r="I881" s="63"/>
      <c r="J881" s="7"/>
      <c r="K881" s="8"/>
      <c r="M881" s="401"/>
    </row>
    <row r="882" spans="1:13">
      <c r="A882" s="32">
        <f t="shared" si="174"/>
        <v>0</v>
      </c>
      <c r="B882" s="10"/>
      <c r="C882" s="2"/>
      <c r="D882" s="2"/>
      <c r="E882" s="2"/>
      <c r="F882" s="2"/>
      <c r="G882" s="2"/>
      <c r="H882" s="3">
        <f t="shared" si="175"/>
        <v>0</v>
      </c>
      <c r="I882" s="63"/>
      <c r="J882" s="7"/>
      <c r="K882" s="8"/>
      <c r="M882" s="401"/>
    </row>
    <row r="883" spans="1:13">
      <c r="A883" s="32">
        <f t="shared" si="174"/>
        <v>0</v>
      </c>
      <c r="B883" s="10"/>
      <c r="C883" s="2"/>
      <c r="D883" s="2"/>
      <c r="E883" s="2"/>
      <c r="F883" s="2"/>
      <c r="G883" s="2"/>
      <c r="H883" s="3">
        <f t="shared" si="175"/>
        <v>0</v>
      </c>
      <c r="I883" s="63"/>
      <c r="J883" s="7"/>
      <c r="K883" s="8"/>
      <c r="M883" s="401"/>
    </row>
    <row r="884" spans="1:13">
      <c r="A884" s="32">
        <f t="shared" si="174"/>
        <v>0</v>
      </c>
      <c r="B884" s="10"/>
      <c r="C884" s="2"/>
      <c r="D884" s="2"/>
      <c r="E884" s="2"/>
      <c r="F884" s="2"/>
      <c r="G884" s="2"/>
      <c r="H884" s="3">
        <f t="shared" si="175"/>
        <v>0</v>
      </c>
      <c r="I884" s="63"/>
      <c r="J884" s="7"/>
      <c r="K884" s="8"/>
      <c r="M884" s="401"/>
    </row>
    <row r="885" spans="1:13">
      <c r="A885" s="32">
        <f t="shared" si="174"/>
        <v>0</v>
      </c>
      <c r="B885" s="10"/>
      <c r="C885" s="2"/>
      <c r="D885" s="2"/>
      <c r="E885" s="2"/>
      <c r="F885" s="2"/>
      <c r="G885" s="2"/>
      <c r="H885" s="3">
        <f t="shared" si="175"/>
        <v>0</v>
      </c>
      <c r="I885" s="63"/>
      <c r="J885" s="7"/>
      <c r="K885" s="8"/>
      <c r="M885" s="401"/>
    </row>
    <row r="886" spans="1:13">
      <c r="A886" s="33" t="e">
        <f>VLOOKUP(B877,O:W,2)</f>
        <v>#N/A</v>
      </c>
      <c r="B886" s="649" t="s">
        <v>70</v>
      </c>
      <c r="C886" s="650"/>
      <c r="D886" s="650"/>
      <c r="E886" s="650"/>
      <c r="F886" s="650"/>
      <c r="G886" s="650"/>
      <c r="H886" s="6"/>
      <c r="I886" s="63">
        <f>SUM(H878:H886)</f>
        <v>0</v>
      </c>
      <c r="J886" s="1" t="e">
        <f>VLOOKUP(B877,O:W,7)</f>
        <v>#N/A</v>
      </c>
      <c r="K886" s="8"/>
      <c r="M886" s="401"/>
    </row>
    <row r="887" spans="1:13" ht="46.5" customHeight="1">
      <c r="A887" s="32">
        <f>IF(B887&gt;0,1,0)</f>
        <v>0</v>
      </c>
      <c r="B887" s="647"/>
      <c r="C887" s="648"/>
      <c r="D887" s="648"/>
      <c r="E887" s="648"/>
      <c r="F887" s="648"/>
      <c r="G887" s="648"/>
      <c r="H887" s="6"/>
      <c r="I887" s="63"/>
      <c r="J887" s="7"/>
      <c r="K887" s="8"/>
      <c r="M887" s="400" t="s">
        <v>678</v>
      </c>
    </row>
    <row r="888" spans="1:13">
      <c r="A888" s="32">
        <f t="shared" ref="A888:A895" si="176">IF(H888&gt;0,1,0)</f>
        <v>0</v>
      </c>
      <c r="B888" s="10"/>
      <c r="C888" s="2"/>
      <c r="D888" s="2"/>
      <c r="E888" s="2"/>
      <c r="F888" s="2"/>
      <c r="G888" s="2"/>
      <c r="H888" s="3">
        <f>IF(AND(C888=0,D888=0,E888=0,F888=0,G888=0),0,ROUND(IF(C888=0,1,C888)*IF(D888=0,1,D888)*IF(E888=0,1,E888)*IF(F888=0,1,F888)*IF(G888=0,1,G888),2))</f>
        <v>0</v>
      </c>
      <c r="I888" s="63"/>
      <c r="J888" s="7"/>
      <c r="K888" s="8"/>
      <c r="M888" s="401" t="s">
        <v>679</v>
      </c>
    </row>
    <row r="889" spans="1:13">
      <c r="A889" s="32">
        <f t="shared" si="176"/>
        <v>0</v>
      </c>
      <c r="B889" s="10"/>
      <c r="C889" s="2"/>
      <c r="D889" s="2"/>
      <c r="E889" s="2"/>
      <c r="F889" s="2"/>
      <c r="G889" s="2"/>
      <c r="H889" s="3">
        <f t="shared" ref="H889:H895" si="177">IF(AND(C889=0,D889=0,E889=0,F889=0,G889=0),0,ROUND(IF(C889=0,1,C889)*IF(D889=0,1,D889)*IF(E889=0,1,E889)*IF(F889=0,1,F889)*IF(G889=0,1,G889),2))</f>
        <v>0</v>
      </c>
      <c r="I889" s="63"/>
      <c r="J889" s="7"/>
      <c r="K889" s="8"/>
      <c r="M889" s="401"/>
    </row>
    <row r="890" spans="1:13">
      <c r="A890" s="32">
        <f t="shared" si="176"/>
        <v>0</v>
      </c>
      <c r="B890" s="10"/>
      <c r="C890" s="2"/>
      <c r="D890" s="2"/>
      <c r="E890" s="2"/>
      <c r="F890" s="2"/>
      <c r="G890" s="2"/>
      <c r="H890" s="3">
        <f t="shared" si="177"/>
        <v>0</v>
      </c>
      <c r="I890" s="63"/>
      <c r="J890" s="7"/>
      <c r="K890" s="8"/>
      <c r="M890" s="401"/>
    </row>
    <row r="891" spans="1:13">
      <c r="A891" s="32">
        <f t="shared" si="176"/>
        <v>0</v>
      </c>
      <c r="B891" s="10"/>
      <c r="C891" s="2"/>
      <c r="D891" s="2"/>
      <c r="E891" s="2"/>
      <c r="F891" s="2"/>
      <c r="G891" s="2"/>
      <c r="H891" s="3">
        <f t="shared" si="177"/>
        <v>0</v>
      </c>
      <c r="I891" s="63"/>
      <c r="J891" s="7"/>
      <c r="K891" s="8"/>
      <c r="M891" s="401"/>
    </row>
    <row r="892" spans="1:13">
      <c r="A892" s="32">
        <f t="shared" si="176"/>
        <v>0</v>
      </c>
      <c r="B892" s="10"/>
      <c r="C892" s="2"/>
      <c r="D892" s="2"/>
      <c r="E892" s="2"/>
      <c r="F892" s="2"/>
      <c r="G892" s="2"/>
      <c r="H892" s="3">
        <f t="shared" si="177"/>
        <v>0</v>
      </c>
      <c r="I892" s="63"/>
      <c r="J892" s="7"/>
      <c r="K892" s="8"/>
      <c r="M892" s="401"/>
    </row>
    <row r="893" spans="1:13">
      <c r="A893" s="32">
        <f t="shared" si="176"/>
        <v>0</v>
      </c>
      <c r="B893" s="10"/>
      <c r="C893" s="2"/>
      <c r="D893" s="2"/>
      <c r="E893" s="2"/>
      <c r="F893" s="2"/>
      <c r="G893" s="2"/>
      <c r="H893" s="3">
        <f t="shared" si="177"/>
        <v>0</v>
      </c>
      <c r="I893" s="63"/>
      <c r="J893" s="7"/>
      <c r="K893" s="8"/>
      <c r="M893" s="401"/>
    </row>
    <row r="894" spans="1:13">
      <c r="A894" s="32">
        <f t="shared" si="176"/>
        <v>0</v>
      </c>
      <c r="B894" s="10"/>
      <c r="C894" s="2"/>
      <c r="D894" s="2"/>
      <c r="E894" s="2"/>
      <c r="F894" s="2"/>
      <c r="G894" s="2"/>
      <c r="H894" s="3">
        <f t="shared" si="177"/>
        <v>0</v>
      </c>
      <c r="I894" s="63"/>
      <c r="J894" s="7"/>
      <c r="K894" s="8"/>
      <c r="M894" s="401"/>
    </row>
    <row r="895" spans="1:13">
      <c r="A895" s="32">
        <f t="shared" si="176"/>
        <v>0</v>
      </c>
      <c r="B895" s="10"/>
      <c r="C895" s="2"/>
      <c r="D895" s="2"/>
      <c r="E895" s="2"/>
      <c r="F895" s="2"/>
      <c r="G895" s="2"/>
      <c r="H895" s="3">
        <f t="shared" si="177"/>
        <v>0</v>
      </c>
      <c r="I895" s="63"/>
      <c r="J895" s="7"/>
      <c r="K895" s="8"/>
      <c r="M895" s="401"/>
    </row>
    <row r="896" spans="1:13">
      <c r="A896" s="33" t="e">
        <f>VLOOKUP(B887,O:W,2)</f>
        <v>#N/A</v>
      </c>
      <c r="B896" s="649" t="s">
        <v>70</v>
      </c>
      <c r="C896" s="650"/>
      <c r="D896" s="650"/>
      <c r="E896" s="650"/>
      <c r="F896" s="650"/>
      <c r="G896" s="650"/>
      <c r="H896" s="6"/>
      <c r="I896" s="63">
        <f>SUM(H888:H896)</f>
        <v>0</v>
      </c>
      <c r="J896" s="1" t="e">
        <f>VLOOKUP(B887,O:W,7)</f>
        <v>#N/A</v>
      </c>
      <c r="K896" s="8"/>
      <c r="M896" s="401"/>
    </row>
    <row r="897" spans="1:13" ht="46.5" customHeight="1">
      <c r="A897" s="32">
        <f>IF(B897&gt;0,1,0)</f>
        <v>0</v>
      </c>
      <c r="B897" s="647"/>
      <c r="C897" s="648"/>
      <c r="D897" s="648"/>
      <c r="E897" s="648"/>
      <c r="F897" s="648"/>
      <c r="G897" s="648"/>
      <c r="H897" s="6"/>
      <c r="I897" s="63"/>
      <c r="J897" s="7"/>
      <c r="K897" s="8"/>
      <c r="M897" s="400" t="s">
        <v>678</v>
      </c>
    </row>
    <row r="898" spans="1:13">
      <c r="A898" s="32">
        <f t="shared" ref="A898:A905" si="178">IF(H898&gt;0,1,0)</f>
        <v>0</v>
      </c>
      <c r="B898" s="10"/>
      <c r="C898" s="2"/>
      <c r="D898" s="2"/>
      <c r="E898" s="2"/>
      <c r="F898" s="2"/>
      <c r="G898" s="2"/>
      <c r="H898" s="3">
        <f>IF(AND(C898=0,D898=0,E898=0,F898=0,G898=0),0,ROUND(IF(C898=0,1,C898)*IF(D898=0,1,D898)*IF(E898=0,1,E898)*IF(F898=0,1,F898)*IF(G898=0,1,G898),2))</f>
        <v>0</v>
      </c>
      <c r="I898" s="63"/>
      <c r="J898" s="7"/>
      <c r="K898" s="8"/>
      <c r="M898" s="401" t="s">
        <v>679</v>
      </c>
    </row>
    <row r="899" spans="1:13">
      <c r="A899" s="32">
        <f t="shared" si="178"/>
        <v>0</v>
      </c>
      <c r="B899" s="10"/>
      <c r="C899" s="2"/>
      <c r="D899" s="2"/>
      <c r="E899" s="2"/>
      <c r="F899" s="2"/>
      <c r="G899" s="2"/>
      <c r="H899" s="3">
        <f t="shared" ref="H899:H905" si="179">IF(AND(C899=0,D899=0,E899=0,F899=0,G899=0),0,ROUND(IF(C899=0,1,C899)*IF(D899=0,1,D899)*IF(E899=0,1,E899)*IF(F899=0,1,F899)*IF(G899=0,1,G899),2))</f>
        <v>0</v>
      </c>
      <c r="I899" s="63"/>
      <c r="J899" s="7"/>
      <c r="K899" s="8"/>
      <c r="M899" s="401"/>
    </row>
    <row r="900" spans="1:13">
      <c r="A900" s="32">
        <f t="shared" si="178"/>
        <v>0</v>
      </c>
      <c r="B900" s="10"/>
      <c r="C900" s="2"/>
      <c r="D900" s="2"/>
      <c r="E900" s="2"/>
      <c r="F900" s="2"/>
      <c r="G900" s="2"/>
      <c r="H900" s="3">
        <f t="shared" si="179"/>
        <v>0</v>
      </c>
      <c r="I900" s="63"/>
      <c r="J900" s="7"/>
      <c r="K900" s="8"/>
      <c r="M900" s="401"/>
    </row>
    <row r="901" spans="1:13">
      <c r="A901" s="32">
        <f t="shared" si="178"/>
        <v>0</v>
      </c>
      <c r="B901" s="10"/>
      <c r="C901" s="2"/>
      <c r="D901" s="2"/>
      <c r="E901" s="2"/>
      <c r="F901" s="2"/>
      <c r="G901" s="2"/>
      <c r="H901" s="3">
        <f t="shared" si="179"/>
        <v>0</v>
      </c>
      <c r="I901" s="63"/>
      <c r="J901" s="7"/>
      <c r="K901" s="8"/>
      <c r="M901" s="401"/>
    </row>
    <row r="902" spans="1:13">
      <c r="A902" s="32">
        <f t="shared" si="178"/>
        <v>0</v>
      </c>
      <c r="B902" s="10"/>
      <c r="C902" s="2"/>
      <c r="D902" s="2"/>
      <c r="E902" s="2"/>
      <c r="F902" s="2"/>
      <c r="G902" s="2"/>
      <c r="H902" s="3">
        <f t="shared" si="179"/>
        <v>0</v>
      </c>
      <c r="I902" s="63"/>
      <c r="J902" s="7"/>
      <c r="K902" s="8"/>
      <c r="M902" s="401"/>
    </row>
    <row r="903" spans="1:13">
      <c r="A903" s="32">
        <f t="shared" si="178"/>
        <v>0</v>
      </c>
      <c r="B903" s="10"/>
      <c r="C903" s="2"/>
      <c r="D903" s="2"/>
      <c r="E903" s="2"/>
      <c r="F903" s="2"/>
      <c r="G903" s="2"/>
      <c r="H903" s="3">
        <f t="shared" si="179"/>
        <v>0</v>
      </c>
      <c r="I903" s="63"/>
      <c r="J903" s="7"/>
      <c r="K903" s="8"/>
      <c r="M903" s="401"/>
    </row>
    <row r="904" spans="1:13">
      <c r="A904" s="32">
        <f t="shared" si="178"/>
        <v>0</v>
      </c>
      <c r="B904" s="10"/>
      <c r="C904" s="2"/>
      <c r="D904" s="2"/>
      <c r="E904" s="2"/>
      <c r="F904" s="2"/>
      <c r="G904" s="2"/>
      <c r="H904" s="3">
        <f t="shared" si="179"/>
        <v>0</v>
      </c>
      <c r="I904" s="63"/>
      <c r="J904" s="7"/>
      <c r="K904" s="8"/>
      <c r="M904" s="401"/>
    </row>
    <row r="905" spans="1:13">
      <c r="A905" s="32">
        <f t="shared" si="178"/>
        <v>0</v>
      </c>
      <c r="B905" s="10"/>
      <c r="C905" s="2"/>
      <c r="D905" s="2"/>
      <c r="E905" s="2"/>
      <c r="F905" s="2"/>
      <c r="G905" s="2"/>
      <c r="H905" s="3">
        <f t="shared" si="179"/>
        <v>0</v>
      </c>
      <c r="I905" s="63"/>
      <c r="J905" s="7"/>
      <c r="K905" s="8"/>
      <c r="M905" s="401"/>
    </row>
    <row r="906" spans="1:13">
      <c r="A906" s="33" t="e">
        <f>VLOOKUP(B897,O:W,2)</f>
        <v>#N/A</v>
      </c>
      <c r="B906" s="649" t="s">
        <v>70</v>
      </c>
      <c r="C906" s="650"/>
      <c r="D906" s="650"/>
      <c r="E906" s="650"/>
      <c r="F906" s="650"/>
      <c r="G906" s="650"/>
      <c r="H906" s="6"/>
      <c r="I906" s="63">
        <f>SUM(H898:H906)</f>
        <v>0</v>
      </c>
      <c r="J906" s="1" t="e">
        <f>VLOOKUP(B897,O:W,7)</f>
        <v>#N/A</v>
      </c>
      <c r="K906" s="8"/>
      <c r="M906" s="401"/>
    </row>
    <row r="907" spans="1:13" ht="45" customHeight="1">
      <c r="A907" s="32">
        <f>IF(B907&gt;0,1,0)</f>
        <v>1</v>
      </c>
      <c r="B907" s="647" t="s">
        <v>7171</v>
      </c>
      <c r="C907" s="648"/>
      <c r="D907" s="648"/>
      <c r="E907" s="648"/>
      <c r="F907" s="648"/>
      <c r="G907" s="648"/>
      <c r="H907" s="6"/>
      <c r="I907" s="63"/>
      <c r="J907" s="7"/>
      <c r="K907" s="8"/>
      <c r="M907" s="402" t="s">
        <v>680</v>
      </c>
    </row>
    <row r="908" spans="1:13">
      <c r="A908" s="32">
        <f t="shared" ref="A908:A915" si="180">IF(H908&gt;0,1,0)</f>
        <v>1</v>
      </c>
      <c r="B908" s="10"/>
      <c r="C908" s="2">
        <v>90</v>
      </c>
      <c r="D908" s="2"/>
      <c r="E908" s="2"/>
      <c r="F908" s="2"/>
      <c r="G908" s="2"/>
      <c r="H908" s="3">
        <f t="shared" ref="H908:H915" si="181">IF(AND(C908=0,D908=0,E908=0,F908=0,G908=0),0,ROUND(IF(C908=0,1,C908)*IF(D908=0,1,D908)*IF(E908=0,1,E908)*IF(F908=0,1,F908)*IF(G908=0,1,G908),2))</f>
        <v>90</v>
      </c>
      <c r="I908" s="63"/>
      <c r="J908" s="7"/>
      <c r="K908" s="8"/>
      <c r="M908" s="403" t="s">
        <v>681</v>
      </c>
    </row>
    <row r="909" spans="1:13">
      <c r="A909" s="32">
        <f t="shared" si="180"/>
        <v>0</v>
      </c>
      <c r="B909" s="10"/>
      <c r="C909" s="2"/>
      <c r="D909" s="2"/>
      <c r="E909" s="2"/>
      <c r="F909" s="2"/>
      <c r="G909" s="2"/>
      <c r="H909" s="3">
        <f t="shared" si="181"/>
        <v>0</v>
      </c>
      <c r="I909" s="63"/>
      <c r="J909" s="7"/>
      <c r="K909" s="8"/>
      <c r="M909" s="403"/>
    </row>
    <row r="910" spans="1:13">
      <c r="A910" s="32">
        <f t="shared" si="180"/>
        <v>0</v>
      </c>
      <c r="C910" s="2"/>
      <c r="D910" s="2"/>
      <c r="E910" s="2"/>
      <c r="F910" s="2"/>
      <c r="G910" s="2"/>
      <c r="H910" s="3">
        <f t="shared" si="181"/>
        <v>0</v>
      </c>
      <c r="I910" s="63"/>
      <c r="J910" s="7"/>
      <c r="K910" s="8"/>
      <c r="M910" s="403"/>
    </row>
    <row r="911" spans="1:13">
      <c r="A911" s="32">
        <f t="shared" si="180"/>
        <v>0</v>
      </c>
      <c r="B911" s="10"/>
      <c r="C911" s="2"/>
      <c r="D911" s="2"/>
      <c r="E911" s="2"/>
      <c r="F911" s="2"/>
      <c r="G911" s="2"/>
      <c r="H911" s="3">
        <f t="shared" si="181"/>
        <v>0</v>
      </c>
      <c r="I911" s="63"/>
      <c r="J911" s="7"/>
      <c r="K911" s="8"/>
      <c r="M911" s="403"/>
    </row>
    <row r="912" spans="1:13">
      <c r="A912" s="32">
        <f t="shared" si="180"/>
        <v>0</v>
      </c>
      <c r="B912" s="10"/>
      <c r="C912" s="2"/>
      <c r="D912" s="2"/>
      <c r="E912" s="2"/>
      <c r="F912" s="2"/>
      <c r="G912" s="2"/>
      <c r="H912" s="3">
        <f t="shared" si="181"/>
        <v>0</v>
      </c>
      <c r="I912" s="63"/>
      <c r="J912" s="7"/>
      <c r="K912" s="8"/>
      <c r="M912" s="403"/>
    </row>
    <row r="913" spans="1:13">
      <c r="A913" s="32">
        <f t="shared" si="180"/>
        <v>0</v>
      </c>
      <c r="B913" s="10"/>
      <c r="C913" s="2"/>
      <c r="D913" s="2"/>
      <c r="E913" s="2"/>
      <c r="F913" s="2"/>
      <c r="G913" s="2"/>
      <c r="H913" s="3">
        <f t="shared" si="181"/>
        <v>0</v>
      </c>
      <c r="I913" s="63"/>
      <c r="J913" s="7"/>
      <c r="K913" s="8"/>
      <c r="M913" s="403"/>
    </row>
    <row r="914" spans="1:13">
      <c r="A914" s="32">
        <f t="shared" si="180"/>
        <v>0</v>
      </c>
      <c r="B914" s="10"/>
      <c r="C914" s="2"/>
      <c r="D914" s="2"/>
      <c r="E914" s="2"/>
      <c r="F914" s="2"/>
      <c r="G914" s="2"/>
      <c r="H914" s="3">
        <f t="shared" si="181"/>
        <v>0</v>
      </c>
      <c r="I914" s="63"/>
      <c r="J914" s="7"/>
      <c r="K914" s="8"/>
      <c r="M914" s="403"/>
    </row>
    <row r="915" spans="1:13">
      <c r="A915" s="32">
        <f t="shared" si="180"/>
        <v>0</v>
      </c>
      <c r="B915" s="10"/>
      <c r="C915" s="2"/>
      <c r="D915" s="2"/>
      <c r="E915" s="2"/>
      <c r="F915" s="2"/>
      <c r="G915" s="2"/>
      <c r="H915" s="3">
        <f t="shared" si="181"/>
        <v>0</v>
      </c>
      <c r="I915" s="63"/>
      <c r="J915" s="7"/>
      <c r="K915" s="8"/>
      <c r="M915" s="403"/>
    </row>
    <row r="916" spans="1:13">
      <c r="A916" s="33" t="str">
        <f>VLOOKUP(B907,O:W,2)</f>
        <v>090101</v>
      </c>
      <c r="B916" s="649" t="s">
        <v>70</v>
      </c>
      <c r="C916" s="650"/>
      <c r="D916" s="650"/>
      <c r="E916" s="650"/>
      <c r="F916" s="650"/>
      <c r="G916" s="650"/>
      <c r="H916" s="6"/>
      <c r="I916" s="63">
        <f>SUM(H908:H916)</f>
        <v>90</v>
      </c>
      <c r="J916" s="1" t="str">
        <f>VLOOKUP(B907,O:W,7)</f>
        <v>عدد</v>
      </c>
      <c r="K916" s="8"/>
      <c r="M916" s="403"/>
    </row>
    <row r="917" spans="1:13" ht="46.5" customHeight="1">
      <c r="A917" s="32">
        <f>IF(B917&gt;0,1,0)</f>
        <v>1</v>
      </c>
      <c r="B917" s="647" t="s">
        <v>7172</v>
      </c>
      <c r="C917" s="648"/>
      <c r="D917" s="648"/>
      <c r="E917" s="648"/>
      <c r="F917" s="648"/>
      <c r="G917" s="648"/>
      <c r="H917" s="6"/>
      <c r="I917" s="63"/>
      <c r="J917" s="7"/>
      <c r="K917" s="8"/>
      <c r="M917" s="402" t="s">
        <v>680</v>
      </c>
    </row>
    <row r="918" spans="1:13">
      <c r="A918" s="32">
        <f t="shared" ref="A918:A925" si="182">IF(H918&gt;0,1,0)</f>
        <v>1</v>
      </c>
      <c r="B918" s="10"/>
      <c r="C918" s="2">
        <v>1</v>
      </c>
      <c r="D918" s="2"/>
      <c r="E918" s="2"/>
      <c r="F918" s="2"/>
      <c r="G918" s="2"/>
      <c r="H918" s="3">
        <f>IF(AND(C918=0,D918=0,E918=0,F918=0,G918=0),0,ROUND(IF(C918=0,1,C918)*IF(D918=0,1,D918)*IF(E918=0,1,E918)*IF(F918=0,1,F918)*IF(G918=0,1,G918),2))</f>
        <v>1</v>
      </c>
      <c r="I918" s="63"/>
      <c r="J918" s="7"/>
      <c r="K918" s="8"/>
      <c r="M918" s="403" t="s">
        <v>681</v>
      </c>
    </row>
    <row r="919" spans="1:13">
      <c r="A919" s="32">
        <f t="shared" si="182"/>
        <v>0</v>
      </c>
      <c r="B919" s="10"/>
      <c r="C919" s="2"/>
      <c r="D919" s="2"/>
      <c r="E919" s="2"/>
      <c r="F919" s="2"/>
      <c r="G919" s="2"/>
      <c r="H919" s="3">
        <f t="shared" ref="H919:H925" si="183">IF(AND(C919=0,D919=0,E919=0,F919=0,G919=0),0,ROUND(IF(C919=0,1,C919)*IF(D919=0,1,D919)*IF(E919=0,1,E919)*IF(F919=0,1,F919)*IF(G919=0,1,G919),2))</f>
        <v>0</v>
      </c>
      <c r="I919" s="63"/>
      <c r="J919" s="7"/>
      <c r="K919" s="8"/>
      <c r="M919" s="403"/>
    </row>
    <row r="920" spans="1:13">
      <c r="A920" s="32">
        <f t="shared" si="182"/>
        <v>0</v>
      </c>
      <c r="B920" s="10"/>
      <c r="C920" s="2"/>
      <c r="D920" s="2"/>
      <c r="E920" s="2"/>
      <c r="F920" s="2"/>
      <c r="G920" s="2"/>
      <c r="H920" s="3">
        <f t="shared" si="183"/>
        <v>0</v>
      </c>
      <c r="I920" s="63"/>
      <c r="J920" s="7"/>
      <c r="K920" s="8"/>
      <c r="M920" s="403"/>
    </row>
    <row r="921" spans="1:13">
      <c r="A921" s="32">
        <f t="shared" si="182"/>
        <v>0</v>
      </c>
      <c r="B921" s="10"/>
      <c r="C921" s="2"/>
      <c r="D921" s="2"/>
      <c r="E921" s="2"/>
      <c r="F921" s="2"/>
      <c r="G921" s="2"/>
      <c r="H921" s="3">
        <f t="shared" si="183"/>
        <v>0</v>
      </c>
      <c r="I921" s="63"/>
      <c r="J921" s="7"/>
      <c r="K921" s="8"/>
      <c r="M921" s="403"/>
    </row>
    <row r="922" spans="1:13">
      <c r="A922" s="32">
        <f t="shared" si="182"/>
        <v>0</v>
      </c>
      <c r="B922" s="10"/>
      <c r="C922" s="2"/>
      <c r="D922" s="2"/>
      <c r="E922" s="2"/>
      <c r="F922" s="2"/>
      <c r="G922" s="2"/>
      <c r="H922" s="3">
        <f t="shared" si="183"/>
        <v>0</v>
      </c>
      <c r="I922" s="63"/>
      <c r="J922" s="7"/>
      <c r="K922" s="8"/>
      <c r="M922" s="403"/>
    </row>
    <row r="923" spans="1:13">
      <c r="A923" s="32">
        <f t="shared" si="182"/>
        <v>0</v>
      </c>
      <c r="B923" s="10"/>
      <c r="C923" s="2"/>
      <c r="D923" s="2"/>
      <c r="E923" s="2"/>
      <c r="F923" s="2"/>
      <c r="G923" s="2"/>
      <c r="H923" s="3">
        <f t="shared" si="183"/>
        <v>0</v>
      </c>
      <c r="I923" s="63"/>
      <c r="J923" s="7"/>
      <c r="K923" s="8"/>
      <c r="M923" s="403"/>
    </row>
    <row r="924" spans="1:13">
      <c r="A924" s="32">
        <f t="shared" si="182"/>
        <v>0</v>
      </c>
      <c r="B924" s="10"/>
      <c r="C924" s="2"/>
      <c r="D924" s="2"/>
      <c r="E924" s="2"/>
      <c r="F924" s="2"/>
      <c r="G924" s="2"/>
      <c r="H924" s="3">
        <f t="shared" si="183"/>
        <v>0</v>
      </c>
      <c r="I924" s="63"/>
      <c r="J924" s="7"/>
      <c r="K924" s="8"/>
      <c r="M924" s="403"/>
    </row>
    <row r="925" spans="1:13">
      <c r="A925" s="32">
        <f t="shared" si="182"/>
        <v>0</v>
      </c>
      <c r="B925" s="10"/>
      <c r="C925" s="2"/>
      <c r="D925" s="2"/>
      <c r="E925" s="2"/>
      <c r="F925" s="2"/>
      <c r="G925" s="2"/>
      <c r="H925" s="3">
        <f t="shared" si="183"/>
        <v>0</v>
      </c>
      <c r="I925" s="63"/>
      <c r="J925" s="7"/>
      <c r="K925" s="8"/>
      <c r="M925" s="403"/>
    </row>
    <row r="926" spans="1:13">
      <c r="A926" s="33" t="str">
        <f>VLOOKUP(B917,O:W,2)</f>
        <v>090116</v>
      </c>
      <c r="B926" s="649" t="s">
        <v>70</v>
      </c>
      <c r="C926" s="650"/>
      <c r="D926" s="650"/>
      <c r="E926" s="650"/>
      <c r="F926" s="650"/>
      <c r="G926" s="650"/>
      <c r="H926" s="6"/>
      <c r="I926" s="63">
        <f>SUM(H918:H926)</f>
        <v>1</v>
      </c>
      <c r="J926" s="1" t="str">
        <f>VLOOKUP(B917,O:W,7)</f>
        <v>عدد</v>
      </c>
      <c r="K926" s="8"/>
      <c r="M926" s="403"/>
    </row>
    <row r="927" spans="1:13" ht="45.75" customHeight="1">
      <c r="A927" s="32">
        <f>IF(B927&gt;0,1,0)</f>
        <v>0</v>
      </c>
      <c r="B927" s="647"/>
      <c r="C927" s="648"/>
      <c r="D927" s="648"/>
      <c r="E927" s="648"/>
      <c r="F927" s="648"/>
      <c r="G927" s="648"/>
      <c r="H927" s="6"/>
      <c r="I927" s="63"/>
      <c r="J927" s="7"/>
      <c r="K927" s="8"/>
      <c r="M927" s="402" t="s">
        <v>680</v>
      </c>
    </row>
    <row r="928" spans="1:13">
      <c r="A928" s="32">
        <f t="shared" ref="A928:A935" si="184">IF(H928&gt;0,1,0)</f>
        <v>0</v>
      </c>
      <c r="B928" s="10"/>
      <c r="C928" s="2"/>
      <c r="D928" s="2"/>
      <c r="E928" s="2"/>
      <c r="F928" s="2"/>
      <c r="G928" s="2"/>
      <c r="H928" s="3">
        <f>IF(AND(C928=0,D928=0,E928=0,F928=0,G928=0),0,ROUND(IF(C928=0,1,C928)*IF(D928=0,1,D928)*IF(E928=0,1,E928)*IF(F928=0,1,F928)*IF(G928=0,1,G928),2))</f>
        <v>0</v>
      </c>
      <c r="I928" s="63"/>
      <c r="J928" s="7"/>
      <c r="K928" s="8"/>
      <c r="M928" s="403"/>
    </row>
    <row r="929" spans="1:13">
      <c r="A929" s="32">
        <f t="shared" si="184"/>
        <v>0</v>
      </c>
      <c r="B929" s="10"/>
      <c r="C929" s="2"/>
      <c r="D929" s="2"/>
      <c r="E929" s="2"/>
      <c r="F929" s="2"/>
      <c r="G929" s="2"/>
      <c r="H929" s="3">
        <f t="shared" ref="H929:H936" si="185">IF(AND(C929=0,D929=0,E929=0,F929=0,G929=0),0,ROUND(IF(C929=0,1,C929)*IF(D929=0,1,D929)*IF(E929=0,1,E929)*IF(F929=0,1,F929)*IF(G929=0,1,G929),2))</f>
        <v>0</v>
      </c>
      <c r="I929" s="63"/>
      <c r="J929" s="7"/>
      <c r="K929" s="8"/>
      <c r="M929" s="403"/>
    </row>
    <row r="930" spans="1:13">
      <c r="A930" s="32">
        <f t="shared" si="184"/>
        <v>0</v>
      </c>
      <c r="B930" s="10"/>
      <c r="C930" s="2"/>
      <c r="D930" s="2"/>
      <c r="E930" s="2"/>
      <c r="F930" s="2"/>
      <c r="G930" s="2"/>
      <c r="H930" s="3">
        <f t="shared" si="185"/>
        <v>0</v>
      </c>
      <c r="I930" s="63"/>
      <c r="J930" s="7"/>
      <c r="K930" s="8"/>
      <c r="M930" s="403"/>
    </row>
    <row r="931" spans="1:13">
      <c r="A931" s="32">
        <f t="shared" si="184"/>
        <v>0</v>
      </c>
      <c r="B931" s="10"/>
      <c r="C931" s="2"/>
      <c r="D931" s="2"/>
      <c r="E931" s="2"/>
      <c r="F931" s="2"/>
      <c r="G931" s="2"/>
      <c r="H931" s="3">
        <f t="shared" si="185"/>
        <v>0</v>
      </c>
      <c r="I931" s="63"/>
      <c r="J931" s="7"/>
      <c r="K931" s="8"/>
      <c r="M931" s="403"/>
    </row>
    <row r="932" spans="1:13">
      <c r="A932" s="32">
        <f t="shared" si="184"/>
        <v>0</v>
      </c>
      <c r="B932" s="10"/>
      <c r="C932" s="2"/>
      <c r="D932" s="2"/>
      <c r="E932" s="2"/>
      <c r="F932" s="2"/>
      <c r="G932" s="2"/>
      <c r="H932" s="3">
        <f t="shared" si="185"/>
        <v>0</v>
      </c>
      <c r="I932" s="63"/>
      <c r="J932" s="7"/>
      <c r="K932" s="8"/>
      <c r="M932" s="403"/>
    </row>
    <row r="933" spans="1:13">
      <c r="A933" s="32">
        <f t="shared" si="184"/>
        <v>0</v>
      </c>
      <c r="B933" s="10"/>
      <c r="C933" s="2"/>
      <c r="D933" s="2"/>
      <c r="E933" s="2"/>
      <c r="F933" s="2"/>
      <c r="G933" s="2"/>
      <c r="H933" s="3">
        <f t="shared" si="185"/>
        <v>0</v>
      </c>
      <c r="I933" s="63"/>
      <c r="J933" s="7"/>
      <c r="K933" s="8"/>
      <c r="M933" s="403"/>
    </row>
    <row r="934" spans="1:13">
      <c r="A934" s="32">
        <f t="shared" si="184"/>
        <v>0</v>
      </c>
      <c r="B934" s="10"/>
      <c r="C934" s="2"/>
      <c r="D934" s="2"/>
      <c r="E934" s="2"/>
      <c r="F934" s="2"/>
      <c r="G934" s="2"/>
      <c r="H934" s="3">
        <f t="shared" si="185"/>
        <v>0</v>
      </c>
      <c r="I934" s="63"/>
      <c r="J934" s="7"/>
      <c r="K934" s="8"/>
      <c r="M934" s="403"/>
    </row>
    <row r="935" spans="1:13">
      <c r="A935" s="32">
        <f t="shared" si="184"/>
        <v>0</v>
      </c>
      <c r="B935" s="10"/>
      <c r="C935" s="2"/>
      <c r="D935" s="2"/>
      <c r="E935" s="2"/>
      <c r="F935" s="2"/>
      <c r="G935" s="2"/>
      <c r="H935" s="3">
        <f t="shared" si="185"/>
        <v>0</v>
      </c>
      <c r="I935" s="63"/>
      <c r="J935" s="7"/>
      <c r="K935" s="8"/>
      <c r="M935" s="403"/>
    </row>
    <row r="936" spans="1:13">
      <c r="A936" s="32"/>
      <c r="B936" s="10"/>
      <c r="C936" s="2"/>
      <c r="D936" s="2"/>
      <c r="E936" s="2"/>
      <c r="F936" s="2"/>
      <c r="G936" s="2"/>
      <c r="H936" s="3">
        <f t="shared" si="185"/>
        <v>0</v>
      </c>
      <c r="I936" s="63"/>
      <c r="J936" s="7"/>
      <c r="K936" s="8"/>
      <c r="M936" s="403"/>
    </row>
    <row r="937" spans="1:13">
      <c r="A937" s="33" t="e">
        <f>VLOOKUP(B927,O:W,2)</f>
        <v>#N/A</v>
      </c>
      <c r="B937" s="649" t="s">
        <v>70</v>
      </c>
      <c r="C937" s="650"/>
      <c r="D937" s="650"/>
      <c r="E937" s="650"/>
      <c r="F937" s="650"/>
      <c r="G937" s="650"/>
      <c r="H937" s="6"/>
      <c r="I937" s="63">
        <f>SUM(H928:H937)</f>
        <v>0</v>
      </c>
      <c r="J937" s="1" t="e">
        <f>VLOOKUP(B927,O:W,7)</f>
        <v>#N/A</v>
      </c>
      <c r="K937" s="8"/>
      <c r="M937" s="403"/>
    </row>
    <row r="938" spans="1:13" ht="45.75" customHeight="1">
      <c r="A938" s="32">
        <f>IF(B938&gt;0,1,0)</f>
        <v>0</v>
      </c>
      <c r="B938" s="647"/>
      <c r="C938" s="648"/>
      <c r="D938" s="648"/>
      <c r="E938" s="648"/>
      <c r="F938" s="648"/>
      <c r="G938" s="648"/>
      <c r="H938" s="6"/>
      <c r="I938" s="63"/>
      <c r="J938" s="7"/>
      <c r="K938" s="8"/>
      <c r="M938" s="402" t="s">
        <v>680</v>
      </c>
    </row>
    <row r="939" spans="1:13">
      <c r="A939" s="32">
        <f t="shared" ref="A939:A946" si="186">IF(H939&gt;0,1,0)</f>
        <v>0</v>
      </c>
      <c r="B939" s="10"/>
      <c r="C939" s="2"/>
      <c r="D939" s="2"/>
      <c r="E939" s="2"/>
      <c r="F939" s="2"/>
      <c r="G939" s="2"/>
      <c r="H939" s="3">
        <f>IF(AND(C939=0,D939=0,E939=0,F939=0,G939=0),0,ROUND(IF(C939=0,1,C939)*IF(D939=0,1,D939)*IF(E939=0,1,E939)*IF(F939=0,1,F939)*IF(G939=0,1,G939),2))</f>
        <v>0</v>
      </c>
      <c r="I939" s="63"/>
      <c r="J939" s="7"/>
      <c r="K939" s="8"/>
      <c r="M939" s="403" t="s">
        <v>681</v>
      </c>
    </row>
    <row r="940" spans="1:13">
      <c r="A940" s="32">
        <f t="shared" si="186"/>
        <v>0</v>
      </c>
      <c r="B940" s="10"/>
      <c r="C940" s="2"/>
      <c r="D940" s="2"/>
      <c r="E940" s="2"/>
      <c r="F940" s="2"/>
      <c r="G940" s="2"/>
      <c r="H940" s="3">
        <f t="shared" ref="H940:H946" si="187">IF(AND(C940=0,D940=0,E940=0,F940=0,G940=0),0,ROUND(IF(C940=0,1,C940)*IF(D940=0,1,D940)*IF(E940=0,1,E940)*IF(F940=0,1,F940)*IF(G940=0,1,G940),2))</f>
        <v>0</v>
      </c>
      <c r="I940" s="63"/>
      <c r="J940" s="7"/>
      <c r="K940" s="8"/>
      <c r="M940" s="403"/>
    </row>
    <row r="941" spans="1:13">
      <c r="A941" s="32">
        <f t="shared" si="186"/>
        <v>0</v>
      </c>
      <c r="B941" s="10"/>
      <c r="C941" s="2"/>
      <c r="D941" s="2"/>
      <c r="E941" s="2"/>
      <c r="F941" s="2"/>
      <c r="G941" s="2"/>
      <c r="H941" s="3">
        <f t="shared" si="187"/>
        <v>0</v>
      </c>
      <c r="I941" s="63"/>
      <c r="J941" s="7"/>
      <c r="K941" s="8"/>
      <c r="M941" s="403"/>
    </row>
    <row r="942" spans="1:13">
      <c r="A942" s="32">
        <f t="shared" si="186"/>
        <v>0</v>
      </c>
      <c r="B942" s="10"/>
      <c r="C942" s="2"/>
      <c r="D942" s="2"/>
      <c r="E942" s="2"/>
      <c r="F942" s="2"/>
      <c r="G942" s="2"/>
      <c r="H942" s="3">
        <f t="shared" si="187"/>
        <v>0</v>
      </c>
      <c r="I942" s="63"/>
      <c r="J942" s="7"/>
      <c r="K942" s="8"/>
      <c r="M942" s="403"/>
    </row>
    <row r="943" spans="1:13">
      <c r="A943" s="32">
        <f t="shared" si="186"/>
        <v>0</v>
      </c>
      <c r="B943" s="10"/>
      <c r="C943" s="2"/>
      <c r="D943" s="2"/>
      <c r="E943" s="2"/>
      <c r="F943" s="2"/>
      <c r="G943" s="2"/>
      <c r="H943" s="3">
        <f t="shared" si="187"/>
        <v>0</v>
      </c>
      <c r="I943" s="63"/>
      <c r="J943" s="7"/>
      <c r="K943" s="8"/>
      <c r="M943" s="403"/>
    </row>
    <row r="944" spans="1:13">
      <c r="A944" s="32">
        <f t="shared" si="186"/>
        <v>0</v>
      </c>
      <c r="B944" s="10"/>
      <c r="C944" s="2"/>
      <c r="D944" s="2"/>
      <c r="E944" s="2"/>
      <c r="F944" s="2"/>
      <c r="G944" s="2"/>
      <c r="H944" s="3">
        <f t="shared" si="187"/>
        <v>0</v>
      </c>
      <c r="I944" s="63"/>
      <c r="J944" s="7"/>
      <c r="K944" s="8"/>
      <c r="M944" s="403"/>
    </row>
    <row r="945" spans="1:13">
      <c r="A945" s="32">
        <f t="shared" si="186"/>
        <v>0</v>
      </c>
      <c r="B945" s="10"/>
      <c r="C945" s="2"/>
      <c r="D945" s="2"/>
      <c r="E945" s="2"/>
      <c r="F945" s="2"/>
      <c r="G945" s="2"/>
      <c r="H945" s="3">
        <f t="shared" si="187"/>
        <v>0</v>
      </c>
      <c r="I945" s="63"/>
      <c r="J945" s="7"/>
      <c r="K945" s="8"/>
      <c r="M945" s="403"/>
    </row>
    <row r="946" spans="1:13">
      <c r="A946" s="32">
        <f t="shared" si="186"/>
        <v>0</v>
      </c>
      <c r="B946" s="10"/>
      <c r="C946" s="2"/>
      <c r="D946" s="2"/>
      <c r="E946" s="2"/>
      <c r="F946" s="2"/>
      <c r="G946" s="2"/>
      <c r="H946" s="3">
        <f t="shared" si="187"/>
        <v>0</v>
      </c>
      <c r="I946" s="63"/>
      <c r="J946" s="7"/>
      <c r="K946" s="8"/>
      <c r="M946" s="403"/>
    </row>
    <row r="947" spans="1:13">
      <c r="A947" s="33" t="e">
        <f>VLOOKUP(B938,O:W,2)</f>
        <v>#N/A</v>
      </c>
      <c r="B947" s="649" t="s">
        <v>70</v>
      </c>
      <c r="C947" s="650"/>
      <c r="D947" s="650"/>
      <c r="E947" s="650"/>
      <c r="F947" s="650"/>
      <c r="G947" s="650"/>
      <c r="H947" s="6"/>
      <c r="I947" s="63">
        <f>SUM(H939:H947)</f>
        <v>0</v>
      </c>
      <c r="J947" s="1" t="e">
        <f>VLOOKUP(B938,O:W,7)</f>
        <v>#N/A</v>
      </c>
      <c r="K947" s="8"/>
      <c r="M947" s="403"/>
    </row>
    <row r="948" spans="1:13" ht="46.5" customHeight="1">
      <c r="A948" s="32">
        <f>IF(B948&gt;0,1,0)</f>
        <v>0</v>
      </c>
      <c r="B948" s="647"/>
      <c r="C948" s="648"/>
      <c r="D948" s="648"/>
      <c r="E948" s="648"/>
      <c r="F948" s="648"/>
      <c r="G948" s="648"/>
      <c r="H948" s="6"/>
      <c r="I948" s="63"/>
      <c r="J948" s="7"/>
      <c r="K948" s="8"/>
      <c r="M948" s="402" t="s">
        <v>680</v>
      </c>
    </row>
    <row r="949" spans="1:13">
      <c r="A949" s="32">
        <f t="shared" ref="A949:A956" si="188">IF(H949&gt;0,1,0)</f>
        <v>0</v>
      </c>
      <c r="B949" s="10"/>
      <c r="C949" s="2"/>
      <c r="D949" s="2"/>
      <c r="E949" s="2"/>
      <c r="F949" s="2"/>
      <c r="G949" s="2"/>
      <c r="H949" s="3">
        <f t="shared" ref="H949:H956" si="189">IF(AND(C949=0,D949=0,E949=0,F949=0,G949=0),0,ROUND(IF(C949=0,1,C949)*IF(D949=0,1,D949)*IF(E949=0,1,E949)*IF(F949=0,1,F949)*IF(G949=0,1,G949),2))</f>
        <v>0</v>
      </c>
      <c r="I949" s="63"/>
      <c r="J949" s="7"/>
      <c r="K949" s="8"/>
      <c r="M949" s="403"/>
    </row>
    <row r="950" spans="1:13">
      <c r="A950" s="32">
        <f t="shared" si="188"/>
        <v>0</v>
      </c>
      <c r="B950" s="10"/>
      <c r="C950" s="2"/>
      <c r="D950" s="2"/>
      <c r="E950" s="2"/>
      <c r="F950" s="2"/>
      <c r="G950" s="2"/>
      <c r="H950" s="3">
        <f t="shared" si="189"/>
        <v>0</v>
      </c>
      <c r="I950" s="63"/>
      <c r="J950" s="7"/>
      <c r="K950" s="8"/>
      <c r="M950" s="403"/>
    </row>
    <row r="951" spans="1:13">
      <c r="A951" s="32">
        <f t="shared" si="188"/>
        <v>0</v>
      </c>
      <c r="B951" s="10"/>
      <c r="C951" s="2"/>
      <c r="D951" s="2"/>
      <c r="E951" s="2"/>
      <c r="F951" s="2"/>
      <c r="G951" s="2"/>
      <c r="H951" s="3">
        <f t="shared" si="189"/>
        <v>0</v>
      </c>
      <c r="I951" s="63"/>
      <c r="J951" s="7"/>
      <c r="K951" s="8"/>
      <c r="M951" s="403"/>
    </row>
    <row r="952" spans="1:13">
      <c r="A952" s="32">
        <f t="shared" si="188"/>
        <v>0</v>
      </c>
      <c r="B952" s="10"/>
      <c r="C952" s="2"/>
      <c r="D952" s="2"/>
      <c r="E952" s="2"/>
      <c r="F952" s="2"/>
      <c r="G952" s="2"/>
      <c r="H952" s="3">
        <f t="shared" si="189"/>
        <v>0</v>
      </c>
      <c r="I952" s="63"/>
      <c r="J952" s="7"/>
      <c r="K952" s="8"/>
      <c r="M952" s="403"/>
    </row>
    <row r="953" spans="1:13">
      <c r="A953" s="32">
        <f t="shared" si="188"/>
        <v>0</v>
      </c>
      <c r="B953" s="10"/>
      <c r="C953" s="2"/>
      <c r="D953" s="2"/>
      <c r="E953" s="2"/>
      <c r="F953" s="2"/>
      <c r="G953" s="2"/>
      <c r="H953" s="3">
        <f t="shared" si="189"/>
        <v>0</v>
      </c>
      <c r="I953" s="63"/>
      <c r="J953" s="7"/>
      <c r="K953" s="8"/>
      <c r="M953" s="403"/>
    </row>
    <row r="954" spans="1:13">
      <c r="A954" s="32">
        <f t="shared" si="188"/>
        <v>0</v>
      </c>
      <c r="B954" s="10"/>
      <c r="C954" s="2"/>
      <c r="D954" s="2"/>
      <c r="E954" s="2"/>
      <c r="F954" s="2"/>
      <c r="G954" s="2"/>
      <c r="H954" s="3">
        <f t="shared" si="189"/>
        <v>0</v>
      </c>
      <c r="I954" s="63"/>
      <c r="J954" s="7"/>
      <c r="K954" s="8"/>
      <c r="M954" s="403"/>
    </row>
    <row r="955" spans="1:13">
      <c r="A955" s="32">
        <f t="shared" si="188"/>
        <v>0</v>
      </c>
      <c r="B955" s="10"/>
      <c r="C955" s="2"/>
      <c r="D955" s="2"/>
      <c r="E955" s="2"/>
      <c r="F955" s="2"/>
      <c r="G955" s="2"/>
      <c r="H955" s="3">
        <f t="shared" si="189"/>
        <v>0</v>
      </c>
      <c r="I955" s="63"/>
      <c r="J955" s="7"/>
      <c r="K955" s="8"/>
      <c r="M955" s="403"/>
    </row>
    <row r="956" spans="1:13">
      <c r="A956" s="32">
        <f t="shared" si="188"/>
        <v>0</v>
      </c>
      <c r="B956" s="10"/>
      <c r="C956" s="2"/>
      <c r="D956" s="2"/>
      <c r="E956" s="2"/>
      <c r="F956" s="2"/>
      <c r="G956" s="2"/>
      <c r="H956" s="3">
        <f t="shared" si="189"/>
        <v>0</v>
      </c>
      <c r="I956" s="63"/>
      <c r="J956" s="7"/>
      <c r="K956" s="8"/>
      <c r="M956" s="403"/>
    </row>
    <row r="957" spans="1:13">
      <c r="A957" s="33" t="e">
        <f>VLOOKUP(B948,O:W,2)</f>
        <v>#N/A</v>
      </c>
      <c r="B957" s="649" t="s">
        <v>70</v>
      </c>
      <c r="C957" s="650"/>
      <c r="D957" s="650"/>
      <c r="E957" s="650"/>
      <c r="F957" s="650"/>
      <c r="G957" s="650"/>
      <c r="H957" s="6"/>
      <c r="I957" s="63">
        <f>SUM(H949:H957)</f>
        <v>0</v>
      </c>
      <c r="J957" s="1" t="e">
        <f>VLOOKUP(B948,O:W,7)</f>
        <v>#N/A</v>
      </c>
      <c r="K957" s="8"/>
      <c r="M957" s="403"/>
    </row>
    <row r="958" spans="1:13" ht="46.5" customHeight="1">
      <c r="A958" s="32">
        <f>IF(B958&gt;0,1,0)</f>
        <v>0</v>
      </c>
      <c r="B958" s="647"/>
      <c r="C958" s="648"/>
      <c r="D958" s="648"/>
      <c r="E958" s="648"/>
      <c r="F958" s="648"/>
      <c r="G958" s="648"/>
      <c r="H958" s="6"/>
      <c r="I958" s="63"/>
      <c r="J958" s="7"/>
      <c r="K958" s="8"/>
      <c r="M958" s="402" t="s">
        <v>680</v>
      </c>
    </row>
    <row r="959" spans="1:13">
      <c r="A959" s="32">
        <f t="shared" ref="A959:A966" si="190">IF(H959&gt;0,1,0)</f>
        <v>0</v>
      </c>
      <c r="B959" s="10"/>
      <c r="C959" s="2"/>
      <c r="D959" s="2"/>
      <c r="E959" s="2"/>
      <c r="F959" s="2"/>
      <c r="G959" s="2"/>
      <c r="H959" s="3">
        <f>IF(AND(C959=0,D959=0,E959=0,F959=0,G959=0),0,ROUND(IF(C959=0,1,C959)*IF(D959=0,1,D959)*IF(E959=0,1,E959)*IF(F959=0,1,F959)*IF(G959=0,1,G959),2))</f>
        <v>0</v>
      </c>
      <c r="I959" s="63"/>
      <c r="J959" s="7"/>
      <c r="K959" s="8"/>
      <c r="M959" s="403" t="s">
        <v>681</v>
      </c>
    </row>
    <row r="960" spans="1:13">
      <c r="A960" s="32">
        <f t="shared" si="190"/>
        <v>0</v>
      </c>
      <c r="B960" s="10"/>
      <c r="C960" s="2"/>
      <c r="D960" s="2"/>
      <c r="E960" s="2"/>
      <c r="F960" s="2"/>
      <c r="G960" s="2"/>
      <c r="H960" s="3">
        <f t="shared" ref="H960:H966" si="191">IF(AND(C960=0,D960=0,E960=0,F960=0,G960=0),0,ROUND(IF(C960=0,1,C960)*IF(D960=0,1,D960)*IF(E960=0,1,E960)*IF(F960=0,1,F960)*IF(G960=0,1,G960),2))</f>
        <v>0</v>
      </c>
      <c r="I960" s="63"/>
      <c r="J960" s="7"/>
      <c r="K960" s="8"/>
      <c r="M960" s="403"/>
    </row>
    <row r="961" spans="1:13">
      <c r="A961" s="32">
        <f t="shared" si="190"/>
        <v>0</v>
      </c>
      <c r="B961" s="10"/>
      <c r="C961" s="2"/>
      <c r="D961" s="2"/>
      <c r="E961" s="2"/>
      <c r="F961" s="2"/>
      <c r="G961" s="2"/>
      <c r="H961" s="3">
        <f t="shared" si="191"/>
        <v>0</v>
      </c>
      <c r="I961" s="63"/>
      <c r="J961" s="7"/>
      <c r="K961" s="8"/>
      <c r="M961" s="403"/>
    </row>
    <row r="962" spans="1:13">
      <c r="A962" s="32">
        <f t="shared" si="190"/>
        <v>0</v>
      </c>
      <c r="B962" s="10"/>
      <c r="C962" s="2"/>
      <c r="D962" s="2"/>
      <c r="E962" s="2"/>
      <c r="F962" s="2"/>
      <c r="G962" s="2"/>
      <c r="H962" s="3">
        <f t="shared" si="191"/>
        <v>0</v>
      </c>
      <c r="I962" s="63"/>
      <c r="J962" s="7"/>
      <c r="K962" s="8"/>
      <c r="M962" s="403"/>
    </row>
    <row r="963" spans="1:13">
      <c r="A963" s="32">
        <f t="shared" si="190"/>
        <v>0</v>
      </c>
      <c r="B963" s="10"/>
      <c r="C963" s="2"/>
      <c r="D963" s="2"/>
      <c r="E963" s="2"/>
      <c r="F963" s="2"/>
      <c r="G963" s="2"/>
      <c r="H963" s="3">
        <f t="shared" si="191"/>
        <v>0</v>
      </c>
      <c r="I963" s="63"/>
      <c r="J963" s="7"/>
      <c r="K963" s="8"/>
      <c r="M963" s="403"/>
    </row>
    <row r="964" spans="1:13">
      <c r="A964" s="32">
        <f t="shared" si="190"/>
        <v>0</v>
      </c>
      <c r="B964" s="10"/>
      <c r="C964" s="2"/>
      <c r="D964" s="2"/>
      <c r="E964" s="2"/>
      <c r="F964" s="2"/>
      <c r="G964" s="2"/>
      <c r="H964" s="3">
        <f t="shared" si="191"/>
        <v>0</v>
      </c>
      <c r="I964" s="63"/>
      <c r="J964" s="7"/>
      <c r="K964" s="8"/>
      <c r="M964" s="403"/>
    </row>
    <row r="965" spans="1:13">
      <c r="A965" s="32">
        <f t="shared" si="190"/>
        <v>0</v>
      </c>
      <c r="B965" s="10"/>
      <c r="C965" s="2"/>
      <c r="D965" s="2"/>
      <c r="E965" s="2"/>
      <c r="F965" s="2"/>
      <c r="G965" s="2"/>
      <c r="H965" s="3">
        <f t="shared" si="191"/>
        <v>0</v>
      </c>
      <c r="I965" s="63"/>
      <c r="J965" s="7"/>
      <c r="K965" s="8"/>
      <c r="M965" s="403"/>
    </row>
    <row r="966" spans="1:13">
      <c r="A966" s="32">
        <f t="shared" si="190"/>
        <v>0</v>
      </c>
      <c r="B966" s="10"/>
      <c r="C966" s="2"/>
      <c r="D966" s="2"/>
      <c r="E966" s="2"/>
      <c r="F966" s="2"/>
      <c r="G966" s="2"/>
      <c r="H966" s="3">
        <f t="shared" si="191"/>
        <v>0</v>
      </c>
      <c r="I966" s="63"/>
      <c r="J966" s="7"/>
      <c r="K966" s="8"/>
      <c r="M966" s="403"/>
    </row>
    <row r="967" spans="1:13">
      <c r="A967" s="33" t="e">
        <f>VLOOKUP(B958,O:W,2)</f>
        <v>#N/A</v>
      </c>
      <c r="B967" s="649" t="s">
        <v>70</v>
      </c>
      <c r="C967" s="650"/>
      <c r="D967" s="650"/>
      <c r="E967" s="650"/>
      <c r="F967" s="650"/>
      <c r="G967" s="650"/>
      <c r="H967" s="6"/>
      <c r="I967" s="63">
        <f>SUM(H959:H967)</f>
        <v>0</v>
      </c>
      <c r="J967" s="1" t="e">
        <f>VLOOKUP(B958,O:W,7)</f>
        <v>#N/A</v>
      </c>
      <c r="K967" s="8"/>
      <c r="M967" s="403"/>
    </row>
    <row r="968" spans="1:13" ht="45.75" customHeight="1">
      <c r="A968" s="32">
        <f>IF(B968&gt;0,1,0)</f>
        <v>0</v>
      </c>
      <c r="B968" s="647"/>
      <c r="C968" s="648"/>
      <c r="D968" s="648"/>
      <c r="E968" s="648"/>
      <c r="F968" s="648"/>
      <c r="G968" s="648"/>
      <c r="H968" s="6"/>
      <c r="I968" s="63"/>
      <c r="J968" s="7"/>
      <c r="K968" s="8"/>
      <c r="M968" s="402" t="s">
        <v>680</v>
      </c>
    </row>
    <row r="969" spans="1:13">
      <c r="A969" s="32">
        <f t="shared" ref="A969:A976" si="192">IF(H969&gt;0,1,0)</f>
        <v>0</v>
      </c>
      <c r="B969" s="10"/>
      <c r="C969" s="2"/>
      <c r="D969" s="2"/>
      <c r="E969" s="2"/>
      <c r="F969" s="2"/>
      <c r="G969" s="2"/>
      <c r="H969" s="3">
        <f>IF(AND(C969=0,D969=0,E969=0,F969=0,G969=0),0,ROUND(IF(C969=0,1,C969)*IF(D969=0,1,D969)*IF(E969=0,1,E969)*IF(F969=0,1,F969)*IF(G969=0,1,G969),2))</f>
        <v>0</v>
      </c>
      <c r="I969" s="63"/>
      <c r="J969" s="7"/>
      <c r="K969" s="8"/>
      <c r="M969" s="403"/>
    </row>
    <row r="970" spans="1:13">
      <c r="A970" s="32">
        <f t="shared" si="192"/>
        <v>0</v>
      </c>
      <c r="B970" s="10"/>
      <c r="C970" s="2"/>
      <c r="D970" s="2"/>
      <c r="E970" s="2"/>
      <c r="F970" s="2"/>
      <c r="G970" s="2"/>
      <c r="H970" s="3">
        <f t="shared" ref="H970:H976" si="193">IF(AND(C970=0,D970=0,E970=0,F970=0,G970=0),0,ROUND(IF(C970=0,1,C970)*IF(D970=0,1,D970)*IF(E970=0,1,E970)*IF(F970=0,1,F970)*IF(G970=0,1,G970),2))</f>
        <v>0</v>
      </c>
      <c r="I970" s="63"/>
      <c r="J970" s="7"/>
      <c r="K970" s="8"/>
      <c r="M970" s="403"/>
    </row>
    <row r="971" spans="1:13">
      <c r="A971" s="32">
        <f t="shared" si="192"/>
        <v>0</v>
      </c>
      <c r="B971" s="10"/>
      <c r="C971" s="2"/>
      <c r="D971" s="2"/>
      <c r="E971" s="2"/>
      <c r="F971" s="2"/>
      <c r="G971" s="2"/>
      <c r="H971" s="3">
        <f t="shared" si="193"/>
        <v>0</v>
      </c>
      <c r="I971" s="63"/>
      <c r="J971" s="7"/>
      <c r="K971" s="8"/>
      <c r="M971" s="403"/>
    </row>
    <row r="972" spans="1:13">
      <c r="A972" s="32">
        <f t="shared" si="192"/>
        <v>0</v>
      </c>
      <c r="B972" s="10"/>
      <c r="C972" s="2"/>
      <c r="D972" s="2"/>
      <c r="E972" s="2"/>
      <c r="F972" s="2"/>
      <c r="G972" s="2"/>
      <c r="H972" s="3">
        <f t="shared" si="193"/>
        <v>0</v>
      </c>
      <c r="I972" s="63"/>
      <c r="J972" s="7"/>
      <c r="K972" s="8"/>
      <c r="M972" s="403"/>
    </row>
    <row r="973" spans="1:13">
      <c r="A973" s="32">
        <f t="shared" si="192"/>
        <v>0</v>
      </c>
      <c r="B973" s="10"/>
      <c r="C973" s="2"/>
      <c r="D973" s="2"/>
      <c r="E973" s="2"/>
      <c r="F973" s="2"/>
      <c r="G973" s="2"/>
      <c r="H973" s="3">
        <f t="shared" si="193"/>
        <v>0</v>
      </c>
      <c r="I973" s="63"/>
      <c r="J973" s="7"/>
      <c r="K973" s="8"/>
      <c r="M973" s="403"/>
    </row>
    <row r="974" spans="1:13">
      <c r="A974" s="32">
        <f t="shared" si="192"/>
        <v>0</v>
      </c>
      <c r="B974" s="10"/>
      <c r="C974" s="2"/>
      <c r="D974" s="2"/>
      <c r="E974" s="2"/>
      <c r="F974" s="2"/>
      <c r="G974" s="2"/>
      <c r="H974" s="3">
        <f t="shared" si="193"/>
        <v>0</v>
      </c>
      <c r="I974" s="63"/>
      <c r="J974" s="7"/>
      <c r="K974" s="8"/>
      <c r="M974" s="403"/>
    </row>
    <row r="975" spans="1:13">
      <c r="A975" s="32">
        <f t="shared" si="192"/>
        <v>0</v>
      </c>
      <c r="B975" s="10"/>
      <c r="C975" s="2"/>
      <c r="D975" s="2"/>
      <c r="E975" s="2"/>
      <c r="F975" s="2"/>
      <c r="G975" s="2"/>
      <c r="H975" s="3">
        <f t="shared" si="193"/>
        <v>0</v>
      </c>
      <c r="I975" s="63"/>
      <c r="J975" s="7"/>
      <c r="K975" s="8"/>
      <c r="M975" s="403"/>
    </row>
    <row r="976" spans="1:13">
      <c r="A976" s="32">
        <f t="shared" si="192"/>
        <v>0</v>
      </c>
      <c r="B976" s="10"/>
      <c r="C976" s="2"/>
      <c r="D976" s="2"/>
      <c r="E976" s="2"/>
      <c r="F976" s="2"/>
      <c r="G976" s="2"/>
      <c r="H976" s="3">
        <f t="shared" si="193"/>
        <v>0</v>
      </c>
      <c r="I976" s="63"/>
      <c r="J976" s="7"/>
      <c r="K976" s="8"/>
      <c r="M976" s="403"/>
    </row>
    <row r="977" spans="1:13">
      <c r="A977" s="33" t="e">
        <f>VLOOKUP(B968,O:W,2)</f>
        <v>#N/A</v>
      </c>
      <c r="B977" s="649" t="s">
        <v>70</v>
      </c>
      <c r="C977" s="650"/>
      <c r="D977" s="650"/>
      <c r="E977" s="650"/>
      <c r="F977" s="650"/>
      <c r="G977" s="650"/>
      <c r="H977" s="6"/>
      <c r="I977" s="63">
        <f>SUM(H969:H977)</f>
        <v>0</v>
      </c>
      <c r="J977" s="1" t="e">
        <f>VLOOKUP(B968,O:W,7)</f>
        <v>#N/A</v>
      </c>
      <c r="K977" s="8"/>
      <c r="M977" s="403"/>
    </row>
    <row r="978" spans="1:13" ht="48.75" customHeight="1">
      <c r="A978" s="32">
        <f>IF(B978&gt;0,1,0)</f>
        <v>0</v>
      </c>
      <c r="B978" s="647"/>
      <c r="C978" s="648"/>
      <c r="D978" s="648"/>
      <c r="E978" s="648"/>
      <c r="F978" s="648"/>
      <c r="G978" s="648"/>
      <c r="H978" s="6"/>
      <c r="I978" s="63"/>
      <c r="J978" s="7"/>
      <c r="K978" s="8"/>
      <c r="M978" s="402" t="s">
        <v>680</v>
      </c>
    </row>
    <row r="979" spans="1:13">
      <c r="A979" s="32">
        <f t="shared" ref="A979:A986" si="194">IF(H979&gt;0,1,0)</f>
        <v>0</v>
      </c>
      <c r="B979" s="10"/>
      <c r="C979" s="2"/>
      <c r="D979" s="2"/>
      <c r="E979" s="2"/>
      <c r="F979" s="2"/>
      <c r="G979" s="2"/>
      <c r="H979" s="3">
        <f>IF(AND(C979=0,D979=0,E979=0,F979=0,G979=0),0,ROUND(IF(C979=0,1,C979)*IF(D979=0,1,D979)*IF(E979=0,1,E979)*IF(F979=0,1,F979)*IF(G979=0,1,G979),2))</f>
        <v>0</v>
      </c>
      <c r="I979" s="63"/>
      <c r="J979" s="7"/>
      <c r="K979" s="8"/>
      <c r="M979" s="403" t="s">
        <v>681</v>
      </c>
    </row>
    <row r="980" spans="1:13">
      <c r="A980" s="32">
        <f t="shared" si="194"/>
        <v>0</v>
      </c>
      <c r="B980" s="10"/>
      <c r="C980" s="2"/>
      <c r="D980" s="2"/>
      <c r="E980" s="2"/>
      <c r="F980" s="2"/>
      <c r="G980" s="2"/>
      <c r="H980" s="3">
        <f t="shared" ref="H980:H986" si="195">IF(AND(C980=0,D980=0,E980=0,F980=0,G980=0),0,ROUND(IF(C980=0,1,C980)*IF(D980=0,1,D980)*IF(E980=0,1,E980)*IF(F980=0,1,F980)*IF(G980=0,1,G980),2))</f>
        <v>0</v>
      </c>
      <c r="I980" s="63"/>
      <c r="J980" s="7"/>
      <c r="K980" s="8"/>
      <c r="M980" s="403"/>
    </row>
    <row r="981" spans="1:13">
      <c r="A981" s="32">
        <f t="shared" si="194"/>
        <v>0</v>
      </c>
      <c r="B981" s="10"/>
      <c r="C981" s="2"/>
      <c r="D981" s="2"/>
      <c r="E981" s="2"/>
      <c r="F981" s="2"/>
      <c r="G981" s="2"/>
      <c r="H981" s="3">
        <f t="shared" si="195"/>
        <v>0</v>
      </c>
      <c r="I981" s="63"/>
      <c r="J981" s="7"/>
      <c r="K981" s="8"/>
      <c r="M981" s="403"/>
    </row>
    <row r="982" spans="1:13">
      <c r="A982" s="32">
        <f t="shared" si="194"/>
        <v>0</v>
      </c>
      <c r="B982" s="10"/>
      <c r="C982" s="2"/>
      <c r="D982" s="2"/>
      <c r="E982" s="2"/>
      <c r="F982" s="2"/>
      <c r="G982" s="2"/>
      <c r="H982" s="3">
        <f t="shared" si="195"/>
        <v>0</v>
      </c>
      <c r="I982" s="63"/>
      <c r="J982" s="7"/>
      <c r="K982" s="8"/>
      <c r="M982" s="403"/>
    </row>
    <row r="983" spans="1:13">
      <c r="A983" s="32">
        <f t="shared" si="194"/>
        <v>0</v>
      </c>
      <c r="B983" s="10"/>
      <c r="C983" s="2"/>
      <c r="D983" s="2"/>
      <c r="E983" s="2"/>
      <c r="F983" s="2"/>
      <c r="G983" s="2"/>
      <c r="H983" s="3">
        <f t="shared" si="195"/>
        <v>0</v>
      </c>
      <c r="I983" s="63"/>
      <c r="J983" s="7"/>
      <c r="K983" s="8"/>
      <c r="M983" s="403"/>
    </row>
    <row r="984" spans="1:13">
      <c r="A984" s="32">
        <f t="shared" si="194"/>
        <v>0</v>
      </c>
      <c r="B984" s="10"/>
      <c r="C984" s="2"/>
      <c r="D984" s="2"/>
      <c r="E984" s="2"/>
      <c r="F984" s="2"/>
      <c r="G984" s="2"/>
      <c r="H984" s="3">
        <f t="shared" si="195"/>
        <v>0</v>
      </c>
      <c r="I984" s="63"/>
      <c r="J984" s="7"/>
      <c r="K984" s="8"/>
      <c r="M984" s="403"/>
    </row>
    <row r="985" spans="1:13">
      <c r="A985" s="32">
        <f t="shared" si="194"/>
        <v>0</v>
      </c>
      <c r="B985" s="10"/>
      <c r="C985" s="2"/>
      <c r="D985" s="2"/>
      <c r="E985" s="2"/>
      <c r="F985" s="2"/>
      <c r="G985" s="2"/>
      <c r="H985" s="3">
        <f t="shared" si="195"/>
        <v>0</v>
      </c>
      <c r="I985" s="63"/>
      <c r="J985" s="7"/>
      <c r="K985" s="8"/>
      <c r="M985" s="403"/>
    </row>
    <row r="986" spans="1:13">
      <c r="A986" s="32">
        <f t="shared" si="194"/>
        <v>0</v>
      </c>
      <c r="B986" s="10"/>
      <c r="C986" s="2"/>
      <c r="D986" s="2"/>
      <c r="E986" s="2"/>
      <c r="F986" s="2"/>
      <c r="G986" s="2"/>
      <c r="H986" s="3">
        <f t="shared" si="195"/>
        <v>0</v>
      </c>
      <c r="I986" s="63"/>
      <c r="J986" s="7"/>
      <c r="K986" s="8"/>
      <c r="M986" s="403"/>
    </row>
    <row r="987" spans="1:13">
      <c r="A987" s="33" t="e">
        <f>VLOOKUP(B978,O:W,2)</f>
        <v>#N/A</v>
      </c>
      <c r="B987" s="649" t="s">
        <v>70</v>
      </c>
      <c r="C987" s="650"/>
      <c r="D987" s="650"/>
      <c r="E987" s="650"/>
      <c r="F987" s="650"/>
      <c r="G987" s="650"/>
      <c r="H987" s="6"/>
      <c r="I987" s="63">
        <f>SUM(H979:H987)</f>
        <v>0</v>
      </c>
      <c r="J987" s="1" t="e">
        <f>VLOOKUP(B978,O:W,7)</f>
        <v>#N/A</v>
      </c>
      <c r="K987" s="8"/>
      <c r="M987" s="403"/>
    </row>
    <row r="988" spans="1:13" ht="46.5" customHeight="1">
      <c r="A988" s="32">
        <f>IF(B988&gt;0,1,0)</f>
        <v>0</v>
      </c>
      <c r="B988" s="647"/>
      <c r="C988" s="648"/>
      <c r="D988" s="648"/>
      <c r="E988" s="648"/>
      <c r="F988" s="648"/>
      <c r="G988" s="648"/>
      <c r="H988" s="6"/>
      <c r="I988" s="63"/>
      <c r="J988" s="7"/>
      <c r="K988" s="8"/>
      <c r="M988" s="402" t="s">
        <v>680</v>
      </c>
    </row>
    <row r="989" spans="1:13">
      <c r="A989" s="32">
        <f t="shared" ref="A989:A996" si="196">IF(H989&gt;0,1,0)</f>
        <v>0</v>
      </c>
      <c r="B989" s="10"/>
      <c r="C989" s="2"/>
      <c r="D989" s="2"/>
      <c r="E989" s="2"/>
      <c r="F989" s="2"/>
      <c r="G989" s="2"/>
      <c r="H989" s="3">
        <f>IF(AND(C989=0,D989=0,E989=0,F989=0,G989=0),0,ROUND(IF(C989=0,1,C989)*IF(D989=0,1,D989)*IF(E989=0,1,E989)*IF(F989=0,1,F989)*IF(G989=0,1,G989),2))</f>
        <v>0</v>
      </c>
      <c r="I989" s="63"/>
      <c r="J989" s="7"/>
      <c r="K989" s="8"/>
      <c r="M989" s="403"/>
    </row>
    <row r="990" spans="1:13">
      <c r="A990" s="32">
        <f t="shared" si="196"/>
        <v>0</v>
      </c>
      <c r="B990" s="10"/>
      <c r="C990" s="2"/>
      <c r="D990" s="2"/>
      <c r="E990" s="2"/>
      <c r="F990" s="2"/>
      <c r="G990" s="2"/>
      <c r="H990" s="3">
        <f t="shared" ref="H990:H996" si="197">IF(AND(C990=0,D990=0,E990=0,F990=0,G990=0),0,ROUND(IF(C990=0,1,C990)*IF(D990=0,1,D990)*IF(E990=0,1,E990)*IF(F990=0,1,F990)*IF(G990=0,1,G990),2))</f>
        <v>0</v>
      </c>
      <c r="I990" s="63"/>
      <c r="J990" s="7"/>
      <c r="K990" s="8"/>
      <c r="M990" s="403"/>
    </row>
    <row r="991" spans="1:13">
      <c r="A991" s="32">
        <f t="shared" si="196"/>
        <v>0</v>
      </c>
      <c r="B991" s="10"/>
      <c r="C991" s="2"/>
      <c r="D991" s="2"/>
      <c r="E991" s="2"/>
      <c r="F991" s="2"/>
      <c r="G991" s="2"/>
      <c r="H991" s="3">
        <f t="shared" si="197"/>
        <v>0</v>
      </c>
      <c r="I991" s="63"/>
      <c r="J991" s="7"/>
      <c r="K991" s="8"/>
      <c r="M991" s="403"/>
    </row>
    <row r="992" spans="1:13">
      <c r="A992" s="32">
        <f t="shared" si="196"/>
        <v>0</v>
      </c>
      <c r="B992" s="10"/>
      <c r="C992" s="2"/>
      <c r="D992" s="2"/>
      <c r="E992" s="2"/>
      <c r="F992" s="2"/>
      <c r="G992" s="2"/>
      <c r="H992" s="3">
        <f t="shared" si="197"/>
        <v>0</v>
      </c>
      <c r="I992" s="63"/>
      <c r="J992" s="7"/>
      <c r="K992" s="8"/>
      <c r="M992" s="403"/>
    </row>
    <row r="993" spans="1:13">
      <c r="A993" s="32">
        <f t="shared" si="196"/>
        <v>0</v>
      </c>
      <c r="B993" s="10"/>
      <c r="C993" s="2"/>
      <c r="D993" s="2"/>
      <c r="E993" s="2"/>
      <c r="F993" s="2"/>
      <c r="G993" s="2"/>
      <c r="H993" s="3">
        <f t="shared" si="197"/>
        <v>0</v>
      </c>
      <c r="I993" s="63"/>
      <c r="J993" s="7"/>
      <c r="K993" s="8"/>
      <c r="M993" s="403"/>
    </row>
    <row r="994" spans="1:13">
      <c r="A994" s="32">
        <f t="shared" si="196"/>
        <v>0</v>
      </c>
      <c r="B994" s="10"/>
      <c r="C994" s="2"/>
      <c r="D994" s="2"/>
      <c r="E994" s="2"/>
      <c r="F994" s="2"/>
      <c r="G994" s="2"/>
      <c r="H994" s="3">
        <f t="shared" si="197"/>
        <v>0</v>
      </c>
      <c r="I994" s="63"/>
      <c r="J994" s="7"/>
      <c r="K994" s="8"/>
      <c r="M994" s="403"/>
    </row>
    <row r="995" spans="1:13">
      <c r="A995" s="32">
        <f t="shared" si="196"/>
        <v>0</v>
      </c>
      <c r="B995" s="10"/>
      <c r="C995" s="2"/>
      <c r="D995" s="2"/>
      <c r="E995" s="2"/>
      <c r="F995" s="2"/>
      <c r="G995" s="2"/>
      <c r="H995" s="3">
        <f t="shared" si="197"/>
        <v>0</v>
      </c>
      <c r="I995" s="63"/>
      <c r="J995" s="7"/>
      <c r="K995" s="8"/>
      <c r="M995" s="403"/>
    </row>
    <row r="996" spans="1:13">
      <c r="A996" s="32">
        <f t="shared" si="196"/>
        <v>0</v>
      </c>
      <c r="B996" s="10"/>
      <c r="C996" s="2"/>
      <c r="D996" s="2"/>
      <c r="E996" s="2"/>
      <c r="F996" s="2"/>
      <c r="G996" s="2"/>
      <c r="H996" s="3">
        <f t="shared" si="197"/>
        <v>0</v>
      </c>
      <c r="I996" s="63"/>
      <c r="J996" s="7"/>
      <c r="K996" s="8"/>
      <c r="M996" s="403"/>
    </row>
    <row r="997" spans="1:13">
      <c r="A997" s="33" t="e">
        <f>VLOOKUP(B988,O:W,2)</f>
        <v>#N/A</v>
      </c>
      <c r="B997" s="649" t="s">
        <v>70</v>
      </c>
      <c r="C997" s="650"/>
      <c r="D997" s="650"/>
      <c r="E997" s="650"/>
      <c r="F997" s="650"/>
      <c r="G997" s="650"/>
      <c r="H997" s="6"/>
      <c r="I997" s="63">
        <f>SUM(H989:H997)</f>
        <v>0</v>
      </c>
      <c r="J997" s="1" t="e">
        <f>VLOOKUP(B988,O:W,7)</f>
        <v>#N/A</v>
      </c>
      <c r="K997" s="8"/>
      <c r="M997" s="403"/>
    </row>
    <row r="998" spans="1:13" ht="46.5" customHeight="1">
      <c r="A998" s="32">
        <f>IF(B998&gt;0,1,0)</f>
        <v>0</v>
      </c>
      <c r="B998" s="647"/>
      <c r="C998" s="648"/>
      <c r="D998" s="648"/>
      <c r="E998" s="648"/>
      <c r="F998" s="648"/>
      <c r="G998" s="648"/>
      <c r="H998" s="6"/>
      <c r="I998" s="63"/>
      <c r="J998" s="7"/>
      <c r="K998" s="8"/>
      <c r="M998" s="402" t="s">
        <v>680</v>
      </c>
    </row>
    <row r="999" spans="1:13">
      <c r="A999" s="32">
        <f t="shared" ref="A999:A1006" si="198">IF(H999&gt;0,1,0)</f>
        <v>0</v>
      </c>
      <c r="B999" s="10"/>
      <c r="C999" s="2"/>
      <c r="D999" s="2"/>
      <c r="E999" s="2"/>
      <c r="F999" s="2"/>
      <c r="G999" s="2"/>
      <c r="H999" s="3">
        <f>IF(AND(C999=0,D999=0,E999=0,F999=0,G999=0),0,ROUND(IF(C999=0,1,C999)*IF(D999=0,1,D999)*IF(E999=0,1,E999)*IF(F999=0,1,F999)*IF(G999=0,1,G999),2))</f>
        <v>0</v>
      </c>
      <c r="I999" s="63"/>
      <c r="J999" s="7"/>
      <c r="K999" s="8"/>
      <c r="M999" s="403" t="s">
        <v>681</v>
      </c>
    </row>
    <row r="1000" spans="1:13">
      <c r="A1000" s="32">
        <f t="shared" si="198"/>
        <v>0</v>
      </c>
      <c r="B1000" s="10"/>
      <c r="C1000" s="2"/>
      <c r="D1000" s="2"/>
      <c r="E1000" s="2"/>
      <c r="F1000" s="2"/>
      <c r="G1000" s="2"/>
      <c r="H1000" s="3">
        <f t="shared" ref="H1000:H1006" si="199">IF(AND(C1000=0,D1000=0,E1000=0,F1000=0,G1000=0),0,ROUND(IF(C1000=0,1,C1000)*IF(D1000=0,1,D1000)*IF(E1000=0,1,E1000)*IF(F1000=0,1,F1000)*IF(G1000=0,1,G1000),2))</f>
        <v>0</v>
      </c>
      <c r="I1000" s="63"/>
      <c r="J1000" s="7"/>
      <c r="K1000" s="8"/>
      <c r="M1000" s="403"/>
    </row>
    <row r="1001" spans="1:13">
      <c r="A1001" s="32">
        <f t="shared" si="198"/>
        <v>0</v>
      </c>
      <c r="B1001" s="10"/>
      <c r="C1001" s="2"/>
      <c r="D1001" s="2"/>
      <c r="E1001" s="2"/>
      <c r="F1001" s="2"/>
      <c r="G1001" s="2"/>
      <c r="H1001" s="3">
        <f t="shared" si="199"/>
        <v>0</v>
      </c>
      <c r="I1001" s="63"/>
      <c r="J1001" s="7"/>
      <c r="K1001" s="8"/>
      <c r="M1001" s="403"/>
    </row>
    <row r="1002" spans="1:13">
      <c r="A1002" s="32">
        <f t="shared" si="198"/>
        <v>0</v>
      </c>
      <c r="B1002" s="10"/>
      <c r="C1002" s="2"/>
      <c r="D1002" s="2"/>
      <c r="E1002" s="2"/>
      <c r="F1002" s="2"/>
      <c r="G1002" s="2"/>
      <c r="H1002" s="3">
        <f t="shared" si="199"/>
        <v>0</v>
      </c>
      <c r="I1002" s="63"/>
      <c r="J1002" s="7"/>
      <c r="K1002" s="8"/>
      <c r="M1002" s="403"/>
    </row>
    <row r="1003" spans="1:13">
      <c r="A1003" s="32">
        <f t="shared" si="198"/>
        <v>0</v>
      </c>
      <c r="B1003" s="10"/>
      <c r="C1003" s="2"/>
      <c r="D1003" s="2"/>
      <c r="E1003" s="2"/>
      <c r="F1003" s="2"/>
      <c r="G1003" s="2"/>
      <c r="H1003" s="3">
        <f t="shared" si="199"/>
        <v>0</v>
      </c>
      <c r="I1003" s="63"/>
      <c r="J1003" s="7"/>
      <c r="K1003" s="8"/>
      <c r="M1003" s="403"/>
    </row>
    <row r="1004" spans="1:13">
      <c r="A1004" s="32">
        <f t="shared" si="198"/>
        <v>0</v>
      </c>
      <c r="B1004" s="10"/>
      <c r="C1004" s="2"/>
      <c r="D1004" s="2"/>
      <c r="E1004" s="2"/>
      <c r="F1004" s="2"/>
      <c r="G1004" s="2"/>
      <c r="H1004" s="3">
        <f t="shared" si="199"/>
        <v>0</v>
      </c>
      <c r="I1004" s="63"/>
      <c r="J1004" s="7"/>
      <c r="K1004" s="8"/>
      <c r="M1004" s="403"/>
    </row>
    <row r="1005" spans="1:13">
      <c r="A1005" s="32">
        <f t="shared" si="198"/>
        <v>0</v>
      </c>
      <c r="B1005" s="10"/>
      <c r="C1005" s="2"/>
      <c r="D1005" s="2"/>
      <c r="E1005" s="2"/>
      <c r="F1005" s="2"/>
      <c r="G1005" s="2"/>
      <c r="H1005" s="3">
        <f t="shared" si="199"/>
        <v>0</v>
      </c>
      <c r="I1005" s="63"/>
      <c r="J1005" s="7"/>
      <c r="K1005" s="8"/>
      <c r="M1005" s="403"/>
    </row>
    <row r="1006" spans="1:13">
      <c r="A1006" s="32">
        <f t="shared" si="198"/>
        <v>0</v>
      </c>
      <c r="B1006" s="10"/>
      <c r="C1006" s="2"/>
      <c r="D1006" s="2"/>
      <c r="E1006" s="2"/>
      <c r="F1006" s="2"/>
      <c r="G1006" s="2"/>
      <c r="H1006" s="3">
        <f t="shared" si="199"/>
        <v>0</v>
      </c>
      <c r="I1006" s="63"/>
      <c r="J1006" s="7"/>
      <c r="K1006" s="8"/>
      <c r="M1006" s="403"/>
    </row>
    <row r="1007" spans="1:13">
      <c r="A1007" s="33" t="e">
        <f>VLOOKUP(B998,O:W,2)</f>
        <v>#N/A</v>
      </c>
      <c r="B1007" s="649" t="s">
        <v>70</v>
      </c>
      <c r="C1007" s="650"/>
      <c r="D1007" s="650"/>
      <c r="E1007" s="650"/>
      <c r="F1007" s="650"/>
      <c r="G1007" s="650"/>
      <c r="H1007" s="6"/>
      <c r="I1007" s="63">
        <f>SUM(H999:H1007)</f>
        <v>0</v>
      </c>
      <c r="J1007" s="1" t="e">
        <f>VLOOKUP(B998,O:W,7)</f>
        <v>#N/A</v>
      </c>
      <c r="K1007" s="8"/>
      <c r="M1007" s="403"/>
    </row>
    <row r="1008" spans="1:13" ht="45.75" customHeight="1">
      <c r="A1008" s="32">
        <f>IF(B1008&gt;0,1,0)</f>
        <v>0</v>
      </c>
      <c r="B1008" s="647"/>
      <c r="C1008" s="648"/>
      <c r="D1008" s="648"/>
      <c r="E1008" s="648"/>
      <c r="F1008" s="648"/>
      <c r="G1008" s="648"/>
      <c r="H1008" s="6"/>
      <c r="I1008" s="63"/>
      <c r="J1008" s="7"/>
      <c r="K1008" s="8"/>
      <c r="M1008" s="402" t="s">
        <v>680</v>
      </c>
    </row>
    <row r="1009" spans="1:13">
      <c r="A1009" s="32">
        <f t="shared" ref="A1009:A1016" si="200">IF(H1009&gt;0,1,0)</f>
        <v>0</v>
      </c>
      <c r="B1009" s="10"/>
      <c r="C1009" s="2"/>
      <c r="D1009" s="2"/>
      <c r="E1009" s="2"/>
      <c r="F1009" s="2"/>
      <c r="G1009" s="2"/>
      <c r="H1009" s="3">
        <f>IF(AND(C1009=0,D1009=0,E1009=0,F1009=0,G1009=0),0,ROUND(IF(C1009=0,1,C1009)*IF(D1009=0,1,D1009)*IF(E1009=0,1,E1009)*IF(F1009=0,1,F1009)*IF(G1009=0,1,G1009),2))</f>
        <v>0</v>
      </c>
      <c r="I1009" s="63"/>
      <c r="J1009" s="7"/>
      <c r="K1009" s="8"/>
      <c r="M1009" s="403"/>
    </row>
    <row r="1010" spans="1:13">
      <c r="A1010" s="32">
        <f t="shared" si="200"/>
        <v>0</v>
      </c>
      <c r="B1010" s="10"/>
      <c r="C1010" s="2"/>
      <c r="D1010" s="2"/>
      <c r="E1010" s="2"/>
      <c r="F1010" s="2"/>
      <c r="G1010" s="2"/>
      <c r="H1010" s="3">
        <f t="shared" ref="H1010:H1016" si="201">IF(AND(C1010=0,D1010=0,E1010=0,F1010=0,G1010=0),0,ROUND(IF(C1010=0,1,C1010)*IF(D1010=0,1,D1010)*IF(E1010=0,1,E1010)*IF(F1010=0,1,F1010)*IF(G1010=0,1,G1010),2))</f>
        <v>0</v>
      </c>
      <c r="I1010" s="63"/>
      <c r="J1010" s="7"/>
      <c r="K1010" s="8"/>
      <c r="M1010" s="403"/>
    </row>
    <row r="1011" spans="1:13">
      <c r="A1011" s="32">
        <f t="shared" si="200"/>
        <v>0</v>
      </c>
      <c r="B1011" s="10"/>
      <c r="C1011" s="2"/>
      <c r="D1011" s="2"/>
      <c r="E1011" s="2"/>
      <c r="F1011" s="2"/>
      <c r="G1011" s="2"/>
      <c r="H1011" s="3">
        <f t="shared" si="201"/>
        <v>0</v>
      </c>
      <c r="I1011" s="63"/>
      <c r="J1011" s="7"/>
      <c r="K1011" s="8"/>
      <c r="M1011" s="403"/>
    </row>
    <row r="1012" spans="1:13">
      <c r="A1012" s="32">
        <f t="shared" si="200"/>
        <v>0</v>
      </c>
      <c r="B1012" s="10"/>
      <c r="C1012" s="2"/>
      <c r="D1012" s="2"/>
      <c r="E1012" s="2"/>
      <c r="F1012" s="2"/>
      <c r="G1012" s="2"/>
      <c r="H1012" s="3">
        <f t="shared" si="201"/>
        <v>0</v>
      </c>
      <c r="I1012" s="63"/>
      <c r="J1012" s="7"/>
      <c r="K1012" s="8"/>
      <c r="M1012" s="403"/>
    </row>
    <row r="1013" spans="1:13">
      <c r="A1013" s="32">
        <f t="shared" si="200"/>
        <v>0</v>
      </c>
      <c r="B1013" s="10"/>
      <c r="C1013" s="2"/>
      <c r="D1013" s="2"/>
      <c r="E1013" s="2"/>
      <c r="F1013" s="2"/>
      <c r="G1013" s="2"/>
      <c r="H1013" s="3">
        <f t="shared" si="201"/>
        <v>0</v>
      </c>
      <c r="I1013" s="63"/>
      <c r="J1013" s="7"/>
      <c r="K1013" s="8"/>
      <c r="M1013" s="403"/>
    </row>
    <row r="1014" spans="1:13">
      <c r="A1014" s="32">
        <f t="shared" si="200"/>
        <v>0</v>
      </c>
      <c r="B1014" s="10"/>
      <c r="C1014" s="2"/>
      <c r="D1014" s="2"/>
      <c r="E1014" s="2"/>
      <c r="F1014" s="2"/>
      <c r="G1014" s="2"/>
      <c r="H1014" s="3">
        <f t="shared" si="201"/>
        <v>0</v>
      </c>
      <c r="I1014" s="63"/>
      <c r="J1014" s="7"/>
      <c r="K1014" s="8"/>
      <c r="M1014" s="403"/>
    </row>
    <row r="1015" spans="1:13">
      <c r="A1015" s="32">
        <f t="shared" si="200"/>
        <v>0</v>
      </c>
      <c r="B1015" s="10"/>
      <c r="C1015" s="2"/>
      <c r="D1015" s="2"/>
      <c r="E1015" s="2"/>
      <c r="F1015" s="2"/>
      <c r="G1015" s="2"/>
      <c r="H1015" s="3">
        <f t="shared" si="201"/>
        <v>0</v>
      </c>
      <c r="I1015" s="63"/>
      <c r="J1015" s="7"/>
      <c r="K1015" s="8"/>
      <c r="M1015" s="403"/>
    </row>
    <row r="1016" spans="1:13">
      <c r="A1016" s="32">
        <f t="shared" si="200"/>
        <v>0</v>
      </c>
      <c r="B1016" s="10"/>
      <c r="C1016" s="2"/>
      <c r="D1016" s="2"/>
      <c r="E1016" s="2"/>
      <c r="F1016" s="2"/>
      <c r="G1016" s="2"/>
      <c r="H1016" s="3">
        <f t="shared" si="201"/>
        <v>0</v>
      </c>
      <c r="I1016" s="63"/>
      <c r="J1016" s="7"/>
      <c r="K1016" s="8"/>
      <c r="M1016" s="403"/>
    </row>
    <row r="1017" spans="1:13">
      <c r="A1017" s="33" t="e">
        <f>VLOOKUP(B1008,O:W,2)</f>
        <v>#N/A</v>
      </c>
      <c r="B1017" s="649" t="s">
        <v>70</v>
      </c>
      <c r="C1017" s="650"/>
      <c r="D1017" s="650"/>
      <c r="E1017" s="650"/>
      <c r="F1017" s="650"/>
      <c r="G1017" s="650"/>
      <c r="H1017" s="6"/>
      <c r="I1017" s="63">
        <f>SUM(H1009:H1017)</f>
        <v>0</v>
      </c>
      <c r="J1017" s="1" t="e">
        <f>VLOOKUP(B1008,O:W,7)</f>
        <v>#N/A</v>
      </c>
      <c r="K1017" s="8"/>
      <c r="M1017" s="403"/>
    </row>
    <row r="1018" spans="1:13" ht="45.75" customHeight="1">
      <c r="A1018" s="32">
        <f>IF(B1018&gt;0,1,0)</f>
        <v>0</v>
      </c>
      <c r="B1018" s="647"/>
      <c r="C1018" s="648"/>
      <c r="D1018" s="648"/>
      <c r="E1018" s="648"/>
      <c r="F1018" s="648"/>
      <c r="G1018" s="648"/>
      <c r="H1018" s="6"/>
      <c r="I1018" s="63"/>
      <c r="J1018" s="7"/>
      <c r="K1018" s="8"/>
      <c r="M1018" s="402" t="s">
        <v>680</v>
      </c>
    </row>
    <row r="1019" spans="1:13">
      <c r="A1019" s="32">
        <f t="shared" ref="A1019:A1026" si="202">IF(H1019&gt;0,1,0)</f>
        <v>0</v>
      </c>
      <c r="B1019" s="10"/>
      <c r="C1019" s="2"/>
      <c r="D1019" s="2"/>
      <c r="E1019" s="2"/>
      <c r="F1019" s="2"/>
      <c r="G1019" s="2"/>
      <c r="H1019" s="3">
        <f>IF(AND(C1019=0,D1019=0,E1019=0,F1019=0,G1019=0),0,ROUND(IF(C1019=0,1,C1019)*IF(D1019=0,1,D1019)*IF(E1019=0,1,E1019)*IF(F1019=0,1,F1019)*IF(G1019=0,1,G1019),2))</f>
        <v>0</v>
      </c>
      <c r="I1019" s="63"/>
      <c r="J1019" s="7"/>
      <c r="K1019" s="8"/>
      <c r="M1019" s="403" t="s">
        <v>681</v>
      </c>
    </row>
    <row r="1020" spans="1:13">
      <c r="A1020" s="32">
        <f t="shared" si="202"/>
        <v>0</v>
      </c>
      <c r="B1020" s="10"/>
      <c r="C1020" s="2"/>
      <c r="D1020" s="2"/>
      <c r="E1020" s="2"/>
      <c r="F1020" s="2"/>
      <c r="G1020" s="2"/>
      <c r="H1020" s="3">
        <f t="shared" ref="H1020:H1026" si="203">IF(AND(C1020=0,D1020=0,E1020=0,F1020=0,G1020=0),0,ROUND(IF(C1020=0,1,C1020)*IF(D1020=0,1,D1020)*IF(E1020=0,1,E1020)*IF(F1020=0,1,F1020)*IF(G1020=0,1,G1020),2))</f>
        <v>0</v>
      </c>
      <c r="I1020" s="63"/>
      <c r="J1020" s="7"/>
      <c r="K1020" s="8"/>
      <c r="M1020" s="403"/>
    </row>
    <row r="1021" spans="1:13">
      <c r="A1021" s="32">
        <f t="shared" si="202"/>
        <v>0</v>
      </c>
      <c r="B1021" s="10"/>
      <c r="C1021" s="2"/>
      <c r="D1021" s="2"/>
      <c r="E1021" s="2"/>
      <c r="F1021" s="2"/>
      <c r="G1021" s="2"/>
      <c r="H1021" s="3">
        <f t="shared" si="203"/>
        <v>0</v>
      </c>
      <c r="I1021" s="63"/>
      <c r="J1021" s="7"/>
      <c r="K1021" s="8"/>
      <c r="M1021" s="403"/>
    </row>
    <row r="1022" spans="1:13">
      <c r="A1022" s="32">
        <f t="shared" si="202"/>
        <v>0</v>
      </c>
      <c r="B1022" s="10"/>
      <c r="C1022" s="2"/>
      <c r="D1022" s="2"/>
      <c r="E1022" s="2"/>
      <c r="F1022" s="2"/>
      <c r="G1022" s="2"/>
      <c r="H1022" s="3">
        <f t="shared" si="203"/>
        <v>0</v>
      </c>
      <c r="I1022" s="63"/>
      <c r="J1022" s="7"/>
      <c r="K1022" s="8"/>
      <c r="M1022" s="403"/>
    </row>
    <row r="1023" spans="1:13">
      <c r="A1023" s="32">
        <f t="shared" si="202"/>
        <v>0</v>
      </c>
      <c r="B1023" s="10"/>
      <c r="C1023" s="2"/>
      <c r="D1023" s="2"/>
      <c r="E1023" s="2"/>
      <c r="F1023" s="2"/>
      <c r="G1023" s="2"/>
      <c r="H1023" s="3">
        <f t="shared" si="203"/>
        <v>0</v>
      </c>
      <c r="I1023" s="63"/>
      <c r="J1023" s="7"/>
      <c r="K1023" s="8"/>
      <c r="M1023" s="403"/>
    </row>
    <row r="1024" spans="1:13">
      <c r="A1024" s="32">
        <f t="shared" si="202"/>
        <v>0</v>
      </c>
      <c r="B1024" s="10"/>
      <c r="C1024" s="2"/>
      <c r="D1024" s="2"/>
      <c r="E1024" s="2"/>
      <c r="F1024" s="2"/>
      <c r="G1024" s="2"/>
      <c r="H1024" s="3">
        <f t="shared" si="203"/>
        <v>0</v>
      </c>
      <c r="I1024" s="63"/>
      <c r="J1024" s="7"/>
      <c r="K1024" s="8"/>
      <c r="M1024" s="403"/>
    </row>
    <row r="1025" spans="1:13">
      <c r="A1025" s="32">
        <f t="shared" si="202"/>
        <v>0</v>
      </c>
      <c r="B1025" s="10"/>
      <c r="C1025" s="2"/>
      <c r="D1025" s="2"/>
      <c r="E1025" s="2"/>
      <c r="F1025" s="2"/>
      <c r="G1025" s="2"/>
      <c r="H1025" s="3">
        <f t="shared" si="203"/>
        <v>0</v>
      </c>
      <c r="I1025" s="63"/>
      <c r="J1025" s="7"/>
      <c r="K1025" s="8"/>
      <c r="M1025" s="403"/>
    </row>
    <row r="1026" spans="1:13">
      <c r="A1026" s="32">
        <f t="shared" si="202"/>
        <v>0</v>
      </c>
      <c r="B1026" s="10"/>
      <c r="C1026" s="2"/>
      <c r="D1026" s="2"/>
      <c r="E1026" s="2"/>
      <c r="F1026" s="2"/>
      <c r="G1026" s="2"/>
      <c r="H1026" s="3">
        <f t="shared" si="203"/>
        <v>0</v>
      </c>
      <c r="I1026" s="63"/>
      <c r="J1026" s="7"/>
      <c r="K1026" s="8"/>
      <c r="M1026" s="403"/>
    </row>
    <row r="1027" spans="1:13">
      <c r="A1027" s="33" t="e">
        <f>VLOOKUP(B1018,O:W,2)</f>
        <v>#N/A</v>
      </c>
      <c r="B1027" s="649" t="s">
        <v>70</v>
      </c>
      <c r="C1027" s="650"/>
      <c r="D1027" s="650"/>
      <c r="E1027" s="650"/>
      <c r="F1027" s="650"/>
      <c r="G1027" s="650"/>
      <c r="H1027" s="6"/>
      <c r="I1027" s="63">
        <f>SUM(H1019:H1027)</f>
        <v>0</v>
      </c>
      <c r="J1027" s="1" t="e">
        <f>VLOOKUP(B1018,O:W,7)</f>
        <v>#N/A</v>
      </c>
      <c r="K1027" s="8"/>
      <c r="M1027" s="403"/>
    </row>
    <row r="1028" spans="1:13" ht="45.75" customHeight="1">
      <c r="A1028" s="32">
        <f>IF(B1028&gt;0,1,0)</f>
        <v>0</v>
      </c>
      <c r="B1028" s="647"/>
      <c r="C1028" s="648"/>
      <c r="D1028" s="648"/>
      <c r="E1028" s="648"/>
      <c r="F1028" s="648"/>
      <c r="G1028" s="648"/>
      <c r="H1028" s="6"/>
      <c r="I1028" s="63"/>
      <c r="J1028" s="7"/>
      <c r="K1028" s="8"/>
      <c r="M1028" s="402" t="s">
        <v>680</v>
      </c>
    </row>
    <row r="1029" spans="1:13">
      <c r="A1029" s="32">
        <f t="shared" ref="A1029:A1036" si="204">IF(H1029&gt;0,1,0)</f>
        <v>0</v>
      </c>
      <c r="B1029" s="10"/>
      <c r="C1029" s="2"/>
      <c r="D1029" s="2"/>
      <c r="E1029" s="2"/>
      <c r="F1029" s="2"/>
      <c r="G1029" s="2"/>
      <c r="H1029" s="3">
        <f>IF(AND(C1029=0,D1029=0,E1029=0,F1029=0,G1029=0),0,ROUND(IF(C1029=0,1,C1029)*IF(D1029=0,1,D1029)*IF(E1029=0,1,E1029)*IF(F1029=0,1,F1029)*IF(G1029=0,1,G1029),2))</f>
        <v>0</v>
      </c>
      <c r="I1029" s="63"/>
      <c r="J1029" s="7"/>
      <c r="K1029" s="8"/>
      <c r="M1029" s="403"/>
    </row>
    <row r="1030" spans="1:13">
      <c r="A1030" s="32">
        <f t="shared" si="204"/>
        <v>0</v>
      </c>
      <c r="B1030" s="10"/>
      <c r="C1030" s="2"/>
      <c r="D1030" s="2"/>
      <c r="E1030" s="2"/>
      <c r="F1030" s="2"/>
      <c r="G1030" s="2"/>
      <c r="H1030" s="3">
        <f t="shared" ref="H1030:H1036" si="205">IF(AND(C1030=0,D1030=0,E1030=0,F1030=0,G1030=0),0,ROUND(IF(C1030=0,1,C1030)*IF(D1030=0,1,D1030)*IF(E1030=0,1,E1030)*IF(F1030=0,1,F1030)*IF(G1030=0,1,G1030),2))</f>
        <v>0</v>
      </c>
      <c r="I1030" s="63"/>
      <c r="J1030" s="7"/>
      <c r="K1030" s="8"/>
      <c r="M1030" s="403"/>
    </row>
    <row r="1031" spans="1:13">
      <c r="A1031" s="32">
        <f t="shared" si="204"/>
        <v>0</v>
      </c>
      <c r="B1031" s="10"/>
      <c r="C1031" s="2"/>
      <c r="D1031" s="2"/>
      <c r="E1031" s="2"/>
      <c r="F1031" s="2"/>
      <c r="G1031" s="2"/>
      <c r="H1031" s="3">
        <f t="shared" si="205"/>
        <v>0</v>
      </c>
      <c r="I1031" s="63"/>
      <c r="J1031" s="7"/>
      <c r="K1031" s="8"/>
      <c r="M1031" s="403"/>
    </row>
    <row r="1032" spans="1:13">
      <c r="A1032" s="32">
        <f t="shared" si="204"/>
        <v>0</v>
      </c>
      <c r="B1032" s="10"/>
      <c r="C1032" s="2"/>
      <c r="D1032" s="2"/>
      <c r="E1032" s="2"/>
      <c r="F1032" s="2"/>
      <c r="G1032" s="2"/>
      <c r="H1032" s="3">
        <f t="shared" si="205"/>
        <v>0</v>
      </c>
      <c r="I1032" s="63"/>
      <c r="J1032" s="7"/>
      <c r="K1032" s="8"/>
      <c r="M1032" s="403"/>
    </row>
    <row r="1033" spans="1:13">
      <c r="A1033" s="32">
        <f t="shared" si="204"/>
        <v>0</v>
      </c>
      <c r="B1033" s="10"/>
      <c r="C1033" s="2"/>
      <c r="D1033" s="2"/>
      <c r="E1033" s="2"/>
      <c r="F1033" s="2"/>
      <c r="G1033" s="2"/>
      <c r="H1033" s="3">
        <f t="shared" si="205"/>
        <v>0</v>
      </c>
      <c r="I1033" s="63"/>
      <c r="J1033" s="7"/>
      <c r="K1033" s="8"/>
      <c r="M1033" s="403"/>
    </row>
    <row r="1034" spans="1:13">
      <c r="A1034" s="32">
        <f t="shared" si="204"/>
        <v>0</v>
      </c>
      <c r="B1034" s="10"/>
      <c r="C1034" s="2"/>
      <c r="D1034" s="2"/>
      <c r="E1034" s="2"/>
      <c r="F1034" s="2"/>
      <c r="G1034" s="2"/>
      <c r="H1034" s="3">
        <f t="shared" si="205"/>
        <v>0</v>
      </c>
      <c r="I1034" s="63"/>
      <c r="J1034" s="7"/>
      <c r="K1034" s="8"/>
      <c r="M1034" s="403"/>
    </row>
    <row r="1035" spans="1:13">
      <c r="A1035" s="32">
        <f t="shared" si="204"/>
        <v>0</v>
      </c>
      <c r="B1035" s="10"/>
      <c r="C1035" s="2"/>
      <c r="D1035" s="2"/>
      <c r="E1035" s="2"/>
      <c r="F1035" s="2"/>
      <c r="G1035" s="2"/>
      <c r="H1035" s="3">
        <f t="shared" si="205"/>
        <v>0</v>
      </c>
      <c r="I1035" s="63"/>
      <c r="J1035" s="7"/>
      <c r="K1035" s="8"/>
      <c r="M1035" s="403"/>
    </row>
    <row r="1036" spans="1:13">
      <c r="A1036" s="32">
        <f t="shared" si="204"/>
        <v>0</v>
      </c>
      <c r="B1036" s="10"/>
      <c r="C1036" s="2"/>
      <c r="D1036" s="2"/>
      <c r="E1036" s="2"/>
      <c r="F1036" s="2"/>
      <c r="G1036" s="2"/>
      <c r="H1036" s="3">
        <f t="shared" si="205"/>
        <v>0</v>
      </c>
      <c r="I1036" s="63"/>
      <c r="J1036" s="7"/>
      <c r="K1036" s="8"/>
      <c r="M1036" s="403"/>
    </row>
    <row r="1037" spans="1:13">
      <c r="A1037" s="33" t="e">
        <f>VLOOKUP(B1028,O:W,2)</f>
        <v>#N/A</v>
      </c>
      <c r="B1037" s="649" t="s">
        <v>70</v>
      </c>
      <c r="C1037" s="650"/>
      <c r="D1037" s="650"/>
      <c r="E1037" s="650"/>
      <c r="F1037" s="650"/>
      <c r="G1037" s="650"/>
      <c r="H1037" s="6"/>
      <c r="I1037" s="63">
        <f>SUM(H1029:H1037)</f>
        <v>0</v>
      </c>
      <c r="J1037" s="1" t="e">
        <f>VLOOKUP(B1028,O:W,7)</f>
        <v>#N/A</v>
      </c>
      <c r="K1037" s="8"/>
      <c r="M1037" s="403"/>
    </row>
    <row r="1038" spans="1:13" ht="45.75" customHeight="1">
      <c r="A1038" s="32">
        <f>IF(B1038&gt;0,1,0)</f>
        <v>0</v>
      </c>
      <c r="B1038" s="647"/>
      <c r="C1038" s="648"/>
      <c r="D1038" s="648"/>
      <c r="E1038" s="648"/>
      <c r="F1038" s="648"/>
      <c r="G1038" s="648"/>
      <c r="H1038" s="6"/>
      <c r="I1038" s="63"/>
      <c r="J1038" s="7"/>
      <c r="K1038" s="8"/>
      <c r="M1038" s="402" t="s">
        <v>680</v>
      </c>
    </row>
    <row r="1039" spans="1:13">
      <c r="A1039" s="32">
        <f t="shared" ref="A1039:A1046" si="206">IF(H1039&gt;0,1,0)</f>
        <v>0</v>
      </c>
      <c r="B1039" s="10"/>
      <c r="C1039" s="2"/>
      <c r="D1039" s="2"/>
      <c r="E1039" s="2"/>
      <c r="F1039" s="2"/>
      <c r="G1039" s="2"/>
      <c r="H1039" s="3">
        <f>IF(AND(C1039=0,D1039=0,E1039=0,F1039=0,G1039=0),0,ROUND(IF(C1039=0,1,C1039)*IF(D1039=0,1,D1039)*IF(E1039=0,1,E1039)*IF(F1039=0,1,F1039)*IF(G1039=0,1,G1039),2))</f>
        <v>0</v>
      </c>
      <c r="I1039" s="63"/>
      <c r="J1039" s="7"/>
      <c r="K1039" s="8"/>
      <c r="M1039" s="403" t="s">
        <v>681</v>
      </c>
    </row>
    <row r="1040" spans="1:13">
      <c r="A1040" s="32">
        <f t="shared" si="206"/>
        <v>0</v>
      </c>
      <c r="B1040" s="10"/>
      <c r="C1040" s="2"/>
      <c r="D1040" s="2"/>
      <c r="E1040" s="2"/>
      <c r="F1040" s="2"/>
      <c r="G1040" s="2"/>
      <c r="H1040" s="3">
        <f t="shared" ref="H1040:H1046" si="207">IF(AND(C1040=0,D1040=0,E1040=0,F1040=0,G1040=0),0,ROUND(IF(C1040=0,1,C1040)*IF(D1040=0,1,D1040)*IF(E1040=0,1,E1040)*IF(F1040=0,1,F1040)*IF(G1040=0,1,G1040),2))</f>
        <v>0</v>
      </c>
      <c r="I1040" s="63"/>
      <c r="J1040" s="7"/>
      <c r="K1040" s="8"/>
      <c r="M1040" s="403"/>
    </row>
    <row r="1041" spans="1:13">
      <c r="A1041" s="32">
        <f t="shared" si="206"/>
        <v>0</v>
      </c>
      <c r="B1041" s="10"/>
      <c r="C1041" s="2"/>
      <c r="D1041" s="2"/>
      <c r="E1041" s="2"/>
      <c r="F1041" s="2"/>
      <c r="G1041" s="2"/>
      <c r="H1041" s="3">
        <f t="shared" si="207"/>
        <v>0</v>
      </c>
      <c r="I1041" s="63"/>
      <c r="J1041" s="7"/>
      <c r="K1041" s="8"/>
      <c r="M1041" s="403"/>
    </row>
    <row r="1042" spans="1:13">
      <c r="A1042" s="32">
        <f t="shared" si="206"/>
        <v>0</v>
      </c>
      <c r="B1042" s="10"/>
      <c r="C1042" s="2"/>
      <c r="D1042" s="2"/>
      <c r="E1042" s="2"/>
      <c r="F1042" s="2"/>
      <c r="G1042" s="2"/>
      <c r="H1042" s="3">
        <f t="shared" si="207"/>
        <v>0</v>
      </c>
      <c r="I1042" s="63"/>
      <c r="J1042" s="7"/>
      <c r="K1042" s="8"/>
      <c r="M1042" s="403"/>
    </row>
    <row r="1043" spans="1:13">
      <c r="A1043" s="32">
        <f t="shared" si="206"/>
        <v>0</v>
      </c>
      <c r="B1043" s="10"/>
      <c r="C1043" s="2"/>
      <c r="D1043" s="2"/>
      <c r="E1043" s="2"/>
      <c r="F1043" s="2"/>
      <c r="G1043" s="2"/>
      <c r="H1043" s="3">
        <f t="shared" si="207"/>
        <v>0</v>
      </c>
      <c r="I1043" s="63"/>
      <c r="J1043" s="7"/>
      <c r="K1043" s="8"/>
      <c r="M1043" s="403"/>
    </row>
    <row r="1044" spans="1:13">
      <c r="A1044" s="32">
        <f t="shared" si="206"/>
        <v>0</v>
      </c>
      <c r="B1044" s="10"/>
      <c r="C1044" s="2"/>
      <c r="D1044" s="2"/>
      <c r="E1044" s="2"/>
      <c r="F1044" s="2"/>
      <c r="G1044" s="2"/>
      <c r="H1044" s="3">
        <f t="shared" si="207"/>
        <v>0</v>
      </c>
      <c r="I1044" s="63"/>
      <c r="J1044" s="7"/>
      <c r="K1044" s="8"/>
      <c r="M1044" s="403"/>
    </row>
    <row r="1045" spans="1:13">
      <c r="A1045" s="32">
        <f t="shared" si="206"/>
        <v>0</v>
      </c>
      <c r="B1045" s="10"/>
      <c r="C1045" s="2"/>
      <c r="D1045" s="2"/>
      <c r="E1045" s="2"/>
      <c r="F1045" s="2"/>
      <c r="G1045" s="2"/>
      <c r="H1045" s="3">
        <f t="shared" si="207"/>
        <v>0</v>
      </c>
      <c r="I1045" s="63"/>
      <c r="J1045" s="7"/>
      <c r="K1045" s="8"/>
      <c r="M1045" s="403"/>
    </row>
    <row r="1046" spans="1:13">
      <c r="A1046" s="32">
        <f t="shared" si="206"/>
        <v>0</v>
      </c>
      <c r="B1046" s="10"/>
      <c r="C1046" s="2"/>
      <c r="D1046" s="2"/>
      <c r="E1046" s="2"/>
      <c r="F1046" s="2"/>
      <c r="G1046" s="2"/>
      <c r="H1046" s="3">
        <f t="shared" si="207"/>
        <v>0</v>
      </c>
      <c r="I1046" s="63"/>
      <c r="J1046" s="7"/>
      <c r="K1046" s="8"/>
      <c r="M1046" s="403"/>
    </row>
    <row r="1047" spans="1:13">
      <c r="A1047" s="33" t="e">
        <f>VLOOKUP(B1038,O:W,2)</f>
        <v>#N/A</v>
      </c>
      <c r="B1047" s="649" t="s">
        <v>70</v>
      </c>
      <c r="C1047" s="650"/>
      <c r="D1047" s="650"/>
      <c r="E1047" s="650"/>
      <c r="F1047" s="650"/>
      <c r="G1047" s="650"/>
      <c r="H1047" s="6"/>
      <c r="I1047" s="63">
        <f>SUM(H1039:H1047)</f>
        <v>0</v>
      </c>
      <c r="J1047" s="1" t="e">
        <f>VLOOKUP(B1038,O:W,7)</f>
        <v>#N/A</v>
      </c>
      <c r="K1047" s="8"/>
      <c r="M1047" s="403"/>
    </row>
    <row r="1048" spans="1:13" ht="45" customHeight="1">
      <c r="A1048" s="32">
        <f>IF(B1048&gt;0,1,0)</f>
        <v>0</v>
      </c>
      <c r="B1048" s="647"/>
      <c r="C1048" s="648"/>
      <c r="D1048" s="648"/>
      <c r="E1048" s="648"/>
      <c r="F1048" s="648"/>
      <c r="G1048" s="648"/>
      <c r="H1048" s="6"/>
      <c r="I1048" s="63"/>
      <c r="J1048" s="7"/>
      <c r="K1048" s="8"/>
      <c r="M1048" s="402" t="s">
        <v>680</v>
      </c>
    </row>
    <row r="1049" spans="1:13">
      <c r="A1049" s="32">
        <f t="shared" ref="A1049:A1056" si="208">IF(H1049&gt;0,1,0)</f>
        <v>0</v>
      </c>
      <c r="B1049" s="10"/>
      <c r="C1049" s="2"/>
      <c r="D1049" s="2"/>
      <c r="E1049" s="2"/>
      <c r="F1049" s="2"/>
      <c r="G1049" s="2"/>
      <c r="H1049" s="3">
        <f>IF(AND(C1049=0,D1049=0,E1049=0,F1049=0,G1049=0),0,ROUND(IF(C1049=0,1,C1049)*IF(D1049=0,1,D1049)*IF(E1049=0,1,E1049)*IF(F1049=0,1,F1049)*IF(G1049=0,1,G1049),2))</f>
        <v>0</v>
      </c>
      <c r="I1049" s="63"/>
      <c r="J1049" s="7"/>
      <c r="K1049" s="8"/>
      <c r="M1049" s="403"/>
    </row>
    <row r="1050" spans="1:13">
      <c r="A1050" s="32">
        <f t="shared" si="208"/>
        <v>0</v>
      </c>
      <c r="B1050" s="10"/>
      <c r="C1050" s="2"/>
      <c r="D1050" s="2"/>
      <c r="E1050" s="2"/>
      <c r="F1050" s="2"/>
      <c r="G1050" s="2"/>
      <c r="H1050" s="3">
        <f t="shared" ref="H1050:H1056" si="209">IF(AND(C1050=0,D1050=0,E1050=0,F1050=0,G1050=0),0,ROUND(IF(C1050=0,1,C1050)*IF(D1050=0,1,D1050)*IF(E1050=0,1,E1050)*IF(F1050=0,1,F1050)*IF(G1050=0,1,G1050),2))</f>
        <v>0</v>
      </c>
      <c r="I1050" s="63"/>
      <c r="J1050" s="7"/>
      <c r="K1050" s="8"/>
      <c r="M1050" s="403"/>
    </row>
    <row r="1051" spans="1:13">
      <c r="A1051" s="32">
        <f t="shared" si="208"/>
        <v>0</v>
      </c>
      <c r="B1051" s="10"/>
      <c r="C1051" s="2"/>
      <c r="D1051" s="2"/>
      <c r="E1051" s="2"/>
      <c r="F1051" s="2"/>
      <c r="G1051" s="2"/>
      <c r="H1051" s="3">
        <f t="shared" si="209"/>
        <v>0</v>
      </c>
      <c r="I1051" s="63"/>
      <c r="J1051" s="7"/>
      <c r="K1051" s="8"/>
      <c r="M1051" s="403"/>
    </row>
    <row r="1052" spans="1:13">
      <c r="A1052" s="32">
        <f t="shared" si="208"/>
        <v>0</v>
      </c>
      <c r="B1052" s="10"/>
      <c r="C1052" s="2"/>
      <c r="D1052" s="2"/>
      <c r="E1052" s="2"/>
      <c r="F1052" s="2"/>
      <c r="G1052" s="2"/>
      <c r="H1052" s="3">
        <f t="shared" si="209"/>
        <v>0</v>
      </c>
      <c r="I1052" s="63"/>
      <c r="J1052" s="7"/>
      <c r="K1052" s="8"/>
      <c r="M1052" s="403"/>
    </row>
    <row r="1053" spans="1:13">
      <c r="A1053" s="32">
        <f t="shared" si="208"/>
        <v>0</v>
      </c>
      <c r="B1053" s="10"/>
      <c r="C1053" s="2"/>
      <c r="D1053" s="2"/>
      <c r="E1053" s="2"/>
      <c r="F1053" s="2"/>
      <c r="G1053" s="2"/>
      <c r="H1053" s="3">
        <f t="shared" si="209"/>
        <v>0</v>
      </c>
      <c r="I1053" s="63"/>
      <c r="J1053" s="7"/>
      <c r="K1053" s="8"/>
      <c r="M1053" s="403"/>
    </row>
    <row r="1054" spans="1:13">
      <c r="A1054" s="32">
        <f t="shared" si="208"/>
        <v>0</v>
      </c>
      <c r="B1054" s="10"/>
      <c r="C1054" s="2"/>
      <c r="D1054" s="2"/>
      <c r="E1054" s="2"/>
      <c r="F1054" s="2"/>
      <c r="G1054" s="2"/>
      <c r="H1054" s="3">
        <f t="shared" si="209"/>
        <v>0</v>
      </c>
      <c r="I1054" s="63"/>
      <c r="J1054" s="7"/>
      <c r="K1054" s="8"/>
      <c r="M1054" s="403"/>
    </row>
    <row r="1055" spans="1:13">
      <c r="A1055" s="32">
        <f t="shared" si="208"/>
        <v>0</v>
      </c>
      <c r="B1055" s="10"/>
      <c r="C1055" s="2"/>
      <c r="D1055" s="2"/>
      <c r="E1055" s="2"/>
      <c r="F1055" s="2"/>
      <c r="G1055" s="2"/>
      <c r="H1055" s="3">
        <f t="shared" si="209"/>
        <v>0</v>
      </c>
      <c r="I1055" s="63"/>
      <c r="J1055" s="7"/>
      <c r="K1055" s="8"/>
      <c r="M1055" s="403"/>
    </row>
    <row r="1056" spans="1:13">
      <c r="A1056" s="32">
        <f t="shared" si="208"/>
        <v>0</v>
      </c>
      <c r="B1056" s="10"/>
      <c r="C1056" s="2"/>
      <c r="D1056" s="2"/>
      <c r="E1056" s="2"/>
      <c r="F1056" s="2"/>
      <c r="G1056" s="2"/>
      <c r="H1056" s="3">
        <f t="shared" si="209"/>
        <v>0</v>
      </c>
      <c r="I1056" s="63"/>
      <c r="J1056" s="7"/>
      <c r="K1056" s="8"/>
      <c r="M1056" s="403"/>
    </row>
    <row r="1057" spans="1:13">
      <c r="A1057" s="33" t="e">
        <f>VLOOKUP(B1048,O:W,2)</f>
        <v>#N/A</v>
      </c>
      <c r="B1057" s="649" t="s">
        <v>70</v>
      </c>
      <c r="C1057" s="650"/>
      <c r="D1057" s="650"/>
      <c r="E1057" s="650"/>
      <c r="F1057" s="650"/>
      <c r="G1057" s="650"/>
      <c r="H1057" s="6"/>
      <c r="I1057" s="63">
        <f>SUM(H1049:H1057)</f>
        <v>0</v>
      </c>
      <c r="J1057" s="1" t="e">
        <f>VLOOKUP(B1048,O:W,7)</f>
        <v>#N/A</v>
      </c>
      <c r="K1057" s="8"/>
      <c r="M1057" s="403"/>
    </row>
    <row r="1058" spans="1:13" ht="45.75" customHeight="1">
      <c r="A1058" s="32">
        <f>IF(B1058&gt;0,1,0)</f>
        <v>0</v>
      </c>
      <c r="B1058" s="647"/>
      <c r="C1058" s="648"/>
      <c r="D1058" s="648"/>
      <c r="E1058" s="648"/>
      <c r="F1058" s="648"/>
      <c r="G1058" s="648"/>
      <c r="H1058" s="6"/>
      <c r="I1058" s="63"/>
      <c r="J1058" s="7"/>
      <c r="K1058" s="8"/>
      <c r="M1058" s="402" t="s">
        <v>680</v>
      </c>
    </row>
    <row r="1059" spans="1:13">
      <c r="A1059" s="32">
        <f t="shared" ref="A1059:A1066" si="210">IF(H1059&gt;0,1,0)</f>
        <v>0</v>
      </c>
      <c r="B1059" s="10"/>
      <c r="C1059" s="2"/>
      <c r="D1059" s="2"/>
      <c r="E1059" s="2"/>
      <c r="F1059" s="2"/>
      <c r="G1059" s="2"/>
      <c r="H1059" s="3">
        <f>IF(AND(C1059=0,D1059=0,E1059=0,F1059=0,G1059=0),0,ROUND(IF(C1059=0,1,C1059)*IF(D1059=0,1,D1059)*IF(E1059=0,1,E1059)*IF(F1059=0,1,F1059)*IF(G1059=0,1,G1059),2))</f>
        <v>0</v>
      </c>
      <c r="I1059" s="63"/>
      <c r="J1059" s="7"/>
      <c r="K1059" s="8"/>
      <c r="M1059" s="403" t="s">
        <v>681</v>
      </c>
    </row>
    <row r="1060" spans="1:13">
      <c r="A1060" s="32">
        <f t="shared" si="210"/>
        <v>0</v>
      </c>
      <c r="B1060" s="10"/>
      <c r="C1060" s="2"/>
      <c r="D1060" s="2"/>
      <c r="E1060" s="2"/>
      <c r="F1060" s="2"/>
      <c r="G1060" s="2"/>
      <c r="H1060" s="3">
        <f t="shared" ref="H1060:H1066" si="211">IF(AND(C1060=0,D1060=0,E1060=0,F1060=0,G1060=0),0,ROUND(IF(C1060=0,1,C1060)*IF(D1060=0,1,D1060)*IF(E1060=0,1,E1060)*IF(F1060=0,1,F1060)*IF(G1060=0,1,G1060),2))</f>
        <v>0</v>
      </c>
      <c r="I1060" s="63"/>
      <c r="J1060" s="7"/>
      <c r="K1060" s="8"/>
      <c r="M1060" s="403"/>
    </row>
    <row r="1061" spans="1:13">
      <c r="A1061" s="32">
        <f t="shared" si="210"/>
        <v>0</v>
      </c>
      <c r="B1061" s="10"/>
      <c r="C1061" s="2"/>
      <c r="D1061" s="2"/>
      <c r="E1061" s="2"/>
      <c r="F1061" s="2"/>
      <c r="G1061" s="2"/>
      <c r="H1061" s="3">
        <f t="shared" si="211"/>
        <v>0</v>
      </c>
      <c r="I1061" s="63"/>
      <c r="J1061" s="7"/>
      <c r="K1061" s="8"/>
      <c r="M1061" s="403"/>
    </row>
    <row r="1062" spans="1:13">
      <c r="A1062" s="32">
        <f t="shared" si="210"/>
        <v>0</v>
      </c>
      <c r="B1062" s="10"/>
      <c r="C1062" s="2"/>
      <c r="D1062" s="2"/>
      <c r="E1062" s="2"/>
      <c r="F1062" s="2"/>
      <c r="G1062" s="2"/>
      <c r="H1062" s="3">
        <f t="shared" si="211"/>
        <v>0</v>
      </c>
      <c r="I1062" s="63"/>
      <c r="J1062" s="7"/>
      <c r="K1062" s="8"/>
      <c r="M1062" s="403"/>
    </row>
    <row r="1063" spans="1:13">
      <c r="A1063" s="32">
        <f t="shared" si="210"/>
        <v>0</v>
      </c>
      <c r="B1063" s="10"/>
      <c r="C1063" s="2"/>
      <c r="D1063" s="2"/>
      <c r="E1063" s="2"/>
      <c r="F1063" s="2"/>
      <c r="G1063" s="2"/>
      <c r="H1063" s="3">
        <f t="shared" si="211"/>
        <v>0</v>
      </c>
      <c r="I1063" s="63"/>
      <c r="J1063" s="7"/>
      <c r="K1063" s="8"/>
      <c r="M1063" s="403"/>
    </row>
    <row r="1064" spans="1:13">
      <c r="A1064" s="32">
        <f t="shared" si="210"/>
        <v>0</v>
      </c>
      <c r="B1064" s="10"/>
      <c r="C1064" s="2"/>
      <c r="D1064" s="2"/>
      <c r="E1064" s="2"/>
      <c r="F1064" s="2"/>
      <c r="G1064" s="2"/>
      <c r="H1064" s="3">
        <f t="shared" si="211"/>
        <v>0</v>
      </c>
      <c r="I1064" s="63"/>
      <c r="J1064" s="7"/>
      <c r="K1064" s="8"/>
      <c r="M1064" s="403"/>
    </row>
    <row r="1065" spans="1:13">
      <c r="A1065" s="32">
        <f t="shared" si="210"/>
        <v>0</v>
      </c>
      <c r="B1065" s="10"/>
      <c r="C1065" s="2"/>
      <c r="D1065" s="2"/>
      <c r="E1065" s="2"/>
      <c r="F1065" s="2"/>
      <c r="G1065" s="2"/>
      <c r="H1065" s="3">
        <f t="shared" si="211"/>
        <v>0</v>
      </c>
      <c r="I1065" s="63"/>
      <c r="J1065" s="7"/>
      <c r="K1065" s="8"/>
      <c r="M1065" s="403"/>
    </row>
    <row r="1066" spans="1:13">
      <c r="A1066" s="32">
        <f t="shared" si="210"/>
        <v>0</v>
      </c>
      <c r="B1066" s="10"/>
      <c r="C1066" s="2"/>
      <c r="D1066" s="2"/>
      <c r="E1066" s="2"/>
      <c r="F1066" s="2"/>
      <c r="G1066" s="2"/>
      <c r="H1066" s="3">
        <f t="shared" si="211"/>
        <v>0</v>
      </c>
      <c r="I1066" s="63"/>
      <c r="J1066" s="7"/>
      <c r="K1066" s="8"/>
      <c r="M1066" s="403"/>
    </row>
    <row r="1067" spans="1:13">
      <c r="A1067" s="33" t="e">
        <f>VLOOKUP(B1058,O:W,2)</f>
        <v>#N/A</v>
      </c>
      <c r="B1067" s="649" t="s">
        <v>70</v>
      </c>
      <c r="C1067" s="650"/>
      <c r="D1067" s="650"/>
      <c r="E1067" s="650"/>
      <c r="F1067" s="650"/>
      <c r="G1067" s="650"/>
      <c r="H1067" s="6"/>
      <c r="I1067" s="63">
        <f>SUM(H1059:H1067)</f>
        <v>0</v>
      </c>
      <c r="J1067" s="1" t="e">
        <f>VLOOKUP(B1058,O:W,7)</f>
        <v>#N/A</v>
      </c>
      <c r="K1067" s="8"/>
      <c r="M1067" s="403"/>
    </row>
    <row r="1068" spans="1:13" ht="45.75" customHeight="1">
      <c r="A1068" s="32">
        <f>IF(B1068&gt;0,1,0)</f>
        <v>1</v>
      </c>
      <c r="B1068" s="647" t="s">
        <v>7096</v>
      </c>
      <c r="C1068" s="648"/>
      <c r="D1068" s="648"/>
      <c r="E1068" s="648"/>
      <c r="F1068" s="648"/>
      <c r="G1068" s="648"/>
      <c r="H1068" s="6"/>
      <c r="I1068" s="63"/>
      <c r="J1068" s="7"/>
      <c r="K1068" s="8"/>
      <c r="M1068" s="390" t="s">
        <v>682</v>
      </c>
    </row>
    <row r="1069" spans="1:13">
      <c r="A1069" s="32">
        <f t="shared" ref="A1069:A1076" si="212">IF(H1069&gt;0,1,0)</f>
        <v>1</v>
      </c>
      <c r="B1069" s="10"/>
      <c r="C1069" s="2">
        <v>1</v>
      </c>
      <c r="D1069" s="2"/>
      <c r="E1069" s="2"/>
      <c r="F1069" s="2"/>
      <c r="G1069" s="2"/>
      <c r="H1069" s="3">
        <f>IF(AND(C1069=0,D1069=0,E1069=0,F1069=0,G1069=0),0,ROUND(IF(C1069=0,1,C1069)*IF(D1069=0,1,D1069)*IF(E1069=0,1,E1069)*IF(F1069=0,1,F1069)*IF(G1069=0,1,G1069),2))</f>
        <v>1</v>
      </c>
      <c r="I1069" s="63"/>
      <c r="J1069" s="7"/>
      <c r="K1069" s="8"/>
      <c r="M1069" s="391" t="s">
        <v>683</v>
      </c>
    </row>
    <row r="1070" spans="1:13">
      <c r="A1070" s="32">
        <f t="shared" si="212"/>
        <v>0</v>
      </c>
      <c r="B1070" s="10"/>
      <c r="C1070" s="2"/>
      <c r="D1070" s="2"/>
      <c r="E1070" s="2"/>
      <c r="F1070" s="2"/>
      <c r="G1070" s="2"/>
      <c r="H1070" s="3">
        <f t="shared" ref="H1070:H1076" si="213">IF(AND(C1070=0,D1070=0,E1070=0,F1070=0,G1070=0),0,ROUND(IF(C1070=0,1,C1070)*IF(D1070=0,1,D1070)*IF(E1070=0,1,E1070)*IF(F1070=0,1,F1070)*IF(G1070=0,1,G1070),2))</f>
        <v>0</v>
      </c>
      <c r="I1070" s="63"/>
      <c r="J1070" s="7"/>
      <c r="K1070" s="8"/>
      <c r="M1070" s="391"/>
    </row>
    <row r="1071" spans="1:13">
      <c r="A1071" s="32">
        <f t="shared" si="212"/>
        <v>0</v>
      </c>
      <c r="B1071" s="10"/>
      <c r="C1071" s="2"/>
      <c r="D1071" s="2"/>
      <c r="E1071" s="2"/>
      <c r="F1071" s="2"/>
      <c r="G1071" s="2"/>
      <c r="H1071" s="3">
        <f t="shared" si="213"/>
        <v>0</v>
      </c>
      <c r="I1071" s="63"/>
      <c r="J1071" s="7"/>
      <c r="K1071" s="8"/>
      <c r="M1071" s="391"/>
    </row>
    <row r="1072" spans="1:13">
      <c r="A1072" s="32">
        <f t="shared" si="212"/>
        <v>0</v>
      </c>
      <c r="B1072" s="10"/>
      <c r="C1072" s="2"/>
      <c r="D1072" s="2"/>
      <c r="E1072" s="2"/>
      <c r="F1072" s="2"/>
      <c r="G1072" s="2"/>
      <c r="H1072" s="3">
        <f t="shared" si="213"/>
        <v>0</v>
      </c>
      <c r="I1072" s="63"/>
      <c r="J1072" s="7"/>
      <c r="K1072" s="8"/>
      <c r="M1072" s="391"/>
    </row>
    <row r="1073" spans="1:13">
      <c r="A1073" s="32">
        <f t="shared" si="212"/>
        <v>0</v>
      </c>
      <c r="B1073" s="10"/>
      <c r="C1073" s="2"/>
      <c r="D1073" s="2"/>
      <c r="E1073" s="2"/>
      <c r="F1073" s="2"/>
      <c r="G1073" s="2"/>
      <c r="H1073" s="3">
        <f t="shared" si="213"/>
        <v>0</v>
      </c>
      <c r="I1073" s="63"/>
      <c r="J1073" s="7"/>
      <c r="K1073" s="8"/>
      <c r="M1073" s="391"/>
    </row>
    <row r="1074" spans="1:13">
      <c r="A1074" s="32">
        <f t="shared" si="212"/>
        <v>0</v>
      </c>
      <c r="B1074" s="10"/>
      <c r="C1074" s="2"/>
      <c r="D1074" s="2"/>
      <c r="E1074" s="2"/>
      <c r="F1074" s="2"/>
      <c r="G1074" s="2"/>
      <c r="H1074" s="3">
        <f t="shared" si="213"/>
        <v>0</v>
      </c>
      <c r="I1074" s="63"/>
      <c r="J1074" s="7"/>
      <c r="K1074" s="8"/>
      <c r="M1074" s="391"/>
    </row>
    <row r="1075" spans="1:13">
      <c r="A1075" s="32">
        <f t="shared" si="212"/>
        <v>0</v>
      </c>
      <c r="B1075" s="10"/>
      <c r="C1075" s="2"/>
      <c r="D1075" s="2"/>
      <c r="E1075" s="2"/>
      <c r="F1075" s="2"/>
      <c r="G1075" s="2"/>
      <c r="H1075" s="3">
        <f t="shared" si="213"/>
        <v>0</v>
      </c>
      <c r="I1075" s="63"/>
      <c r="J1075" s="7"/>
      <c r="K1075" s="8"/>
      <c r="M1075" s="391"/>
    </row>
    <row r="1076" spans="1:13">
      <c r="A1076" s="32">
        <f t="shared" si="212"/>
        <v>0</v>
      </c>
      <c r="B1076" s="10"/>
      <c r="C1076" s="2"/>
      <c r="D1076" s="2"/>
      <c r="E1076" s="2"/>
      <c r="F1076" s="2"/>
      <c r="G1076" s="2"/>
      <c r="H1076" s="3">
        <f t="shared" si="213"/>
        <v>0</v>
      </c>
      <c r="I1076" s="63"/>
      <c r="J1076" s="7"/>
      <c r="K1076" s="8"/>
      <c r="M1076" s="391"/>
    </row>
    <row r="1077" spans="1:13">
      <c r="A1077" s="33">
        <f>VLOOKUP(B1068,O:W,2)</f>
        <v>110101</v>
      </c>
      <c r="B1077" s="649" t="s">
        <v>70</v>
      </c>
      <c r="C1077" s="650"/>
      <c r="D1077" s="650"/>
      <c r="E1077" s="650"/>
      <c r="F1077" s="650"/>
      <c r="G1077" s="650"/>
      <c r="H1077" s="6"/>
      <c r="I1077" s="63">
        <f>SUM(H1069:H1077)</f>
        <v>1</v>
      </c>
      <c r="J1077" s="1" t="str">
        <f>VLOOKUP(B1068,O:W,7)</f>
        <v>عدد</v>
      </c>
      <c r="K1077" s="8"/>
      <c r="M1077" s="391"/>
    </row>
    <row r="1078" spans="1:13" ht="47.25" customHeight="1">
      <c r="A1078" s="32">
        <f>IF(B1078&gt;0,1,0)</f>
        <v>1</v>
      </c>
      <c r="B1078" s="647" t="s">
        <v>7307</v>
      </c>
      <c r="C1078" s="648"/>
      <c r="D1078" s="648"/>
      <c r="E1078" s="648"/>
      <c r="F1078" s="648"/>
      <c r="G1078" s="648"/>
      <c r="H1078" s="6"/>
      <c r="I1078" s="63"/>
      <c r="J1078" s="7"/>
      <c r="K1078" s="8"/>
      <c r="M1078" s="390" t="s">
        <v>682</v>
      </c>
    </row>
    <row r="1079" spans="1:13">
      <c r="A1079" s="32">
        <f t="shared" ref="A1079:A1086" si="214">IF(H1079&gt;0,1,0)</f>
        <v>1</v>
      </c>
      <c r="B1079" s="10"/>
      <c r="C1079" s="2">
        <v>1</v>
      </c>
      <c r="D1079" s="2"/>
      <c r="E1079" s="2"/>
      <c r="F1079" s="2"/>
      <c r="G1079" s="2"/>
      <c r="H1079" s="3">
        <f>IF(AND(C1079=0,D1079=0,E1079=0,F1079=0,G1079=0),0,ROUND(IF(C1079=0,1,C1079)*IF(D1079=0,1,D1079)*IF(E1079=0,1,E1079)*IF(F1079=0,1,F1079)*IF(G1079=0,1,G1079),2))</f>
        <v>1</v>
      </c>
      <c r="I1079" s="63"/>
      <c r="J1079" s="7"/>
      <c r="K1079" s="8"/>
      <c r="M1079" s="391" t="s">
        <v>683</v>
      </c>
    </row>
    <row r="1080" spans="1:13">
      <c r="A1080" s="32">
        <f t="shared" si="214"/>
        <v>0</v>
      </c>
      <c r="B1080" s="10"/>
      <c r="C1080" s="2"/>
      <c r="D1080" s="2"/>
      <c r="E1080" s="2"/>
      <c r="F1080" s="2"/>
      <c r="G1080" s="2"/>
      <c r="H1080" s="3">
        <f t="shared" ref="H1080:H1086" si="215">IF(AND(C1080=0,D1080=0,E1080=0,F1080=0,G1080=0),0,ROUND(IF(C1080=0,1,C1080)*IF(D1080=0,1,D1080)*IF(E1080=0,1,E1080)*IF(F1080=0,1,F1080)*IF(G1080=0,1,G1080),2))</f>
        <v>0</v>
      </c>
      <c r="I1080" s="63"/>
      <c r="J1080" s="7"/>
      <c r="K1080" s="8"/>
      <c r="M1080" s="391"/>
    </row>
    <row r="1081" spans="1:13">
      <c r="A1081" s="32">
        <f t="shared" si="214"/>
        <v>0</v>
      </c>
      <c r="B1081" s="10"/>
      <c r="C1081" s="2"/>
      <c r="D1081" s="2"/>
      <c r="E1081" s="2"/>
      <c r="F1081" s="2"/>
      <c r="G1081" s="2"/>
      <c r="H1081" s="3">
        <f t="shared" si="215"/>
        <v>0</v>
      </c>
      <c r="I1081" s="63"/>
      <c r="J1081" s="7"/>
      <c r="K1081" s="8"/>
      <c r="M1081" s="391"/>
    </row>
    <row r="1082" spans="1:13">
      <c r="A1082" s="32">
        <f t="shared" si="214"/>
        <v>0</v>
      </c>
      <c r="B1082" s="10"/>
      <c r="C1082" s="2"/>
      <c r="D1082" s="2"/>
      <c r="E1082" s="2"/>
      <c r="F1082" s="2"/>
      <c r="G1082" s="2"/>
      <c r="H1082" s="3">
        <f t="shared" si="215"/>
        <v>0</v>
      </c>
      <c r="I1082" s="63"/>
      <c r="J1082" s="7"/>
      <c r="K1082" s="8"/>
      <c r="M1082" s="391"/>
    </row>
    <row r="1083" spans="1:13">
      <c r="A1083" s="32">
        <f t="shared" si="214"/>
        <v>0</v>
      </c>
      <c r="B1083" s="10"/>
      <c r="C1083" s="2"/>
      <c r="D1083" s="2"/>
      <c r="E1083" s="2"/>
      <c r="F1083" s="2"/>
      <c r="G1083" s="2"/>
      <c r="H1083" s="3">
        <f t="shared" si="215"/>
        <v>0</v>
      </c>
      <c r="I1083" s="63"/>
      <c r="J1083" s="7"/>
      <c r="K1083" s="8"/>
      <c r="M1083" s="391"/>
    </row>
    <row r="1084" spans="1:13">
      <c r="A1084" s="32">
        <f t="shared" si="214"/>
        <v>0</v>
      </c>
      <c r="B1084" s="10"/>
      <c r="C1084" s="2"/>
      <c r="D1084" s="2"/>
      <c r="E1084" s="2"/>
      <c r="F1084" s="2"/>
      <c r="G1084" s="2"/>
      <c r="H1084" s="3">
        <f t="shared" si="215"/>
        <v>0</v>
      </c>
      <c r="I1084" s="63"/>
      <c r="J1084" s="7"/>
      <c r="K1084" s="8"/>
      <c r="M1084" s="391"/>
    </row>
    <row r="1085" spans="1:13">
      <c r="A1085" s="32">
        <f t="shared" si="214"/>
        <v>0</v>
      </c>
      <c r="B1085" s="10"/>
      <c r="C1085" s="2"/>
      <c r="D1085" s="2"/>
      <c r="E1085" s="2"/>
      <c r="F1085" s="2"/>
      <c r="G1085" s="2"/>
      <c r="H1085" s="3">
        <f t="shared" si="215"/>
        <v>0</v>
      </c>
      <c r="I1085" s="63"/>
      <c r="J1085" s="7"/>
      <c r="K1085" s="8"/>
      <c r="M1085" s="391"/>
    </row>
    <row r="1086" spans="1:13">
      <c r="A1086" s="32">
        <f t="shared" si="214"/>
        <v>0</v>
      </c>
      <c r="B1086" s="10"/>
      <c r="C1086" s="2"/>
      <c r="D1086" s="2"/>
      <c r="E1086" s="2"/>
      <c r="F1086" s="2"/>
      <c r="G1086" s="2"/>
      <c r="H1086" s="3">
        <f t="shared" si="215"/>
        <v>0</v>
      </c>
      <c r="I1086" s="63"/>
      <c r="J1086" s="7"/>
      <c r="K1086" s="8"/>
      <c r="M1086" s="391"/>
    </row>
    <row r="1087" spans="1:13">
      <c r="A1087" s="33">
        <f>VLOOKUP(B1078,O:W,2)</f>
        <v>110214</v>
      </c>
      <c r="B1087" s="649" t="s">
        <v>70</v>
      </c>
      <c r="C1087" s="650"/>
      <c r="D1087" s="650"/>
      <c r="E1087" s="650"/>
      <c r="F1087" s="650"/>
      <c r="G1087" s="650"/>
      <c r="H1087" s="6"/>
      <c r="I1087" s="63">
        <f>SUM(H1079:H1087)</f>
        <v>1</v>
      </c>
      <c r="J1087" s="1" t="str">
        <f>VLOOKUP(B1078,O:W,7)</f>
        <v>عدد</v>
      </c>
      <c r="K1087" s="8"/>
      <c r="M1087" s="391"/>
    </row>
    <row r="1088" spans="1:13" ht="46.5" customHeight="1">
      <c r="A1088" s="32">
        <f>IF(B1088&gt;0,1,0)</f>
        <v>0</v>
      </c>
      <c r="B1088" s="647"/>
      <c r="C1088" s="648"/>
      <c r="D1088" s="648"/>
      <c r="E1088" s="648"/>
      <c r="F1088" s="648"/>
      <c r="G1088" s="648"/>
      <c r="H1088" s="6"/>
      <c r="I1088" s="63"/>
      <c r="J1088" s="7"/>
      <c r="K1088" s="8"/>
      <c r="M1088" s="390" t="s">
        <v>682</v>
      </c>
    </row>
    <row r="1089" spans="1:13">
      <c r="A1089" s="32">
        <f t="shared" ref="A1089:A1096" si="216">IF(H1089&gt;0,1,0)</f>
        <v>0</v>
      </c>
      <c r="B1089" s="10"/>
      <c r="C1089" s="2"/>
      <c r="D1089" s="2"/>
      <c r="E1089" s="2"/>
      <c r="F1089" s="2"/>
      <c r="G1089" s="2"/>
      <c r="H1089" s="3">
        <f>IF(AND(C1089=0,D1089=0,E1089=0,F1089=0,G1089=0),0,ROUND(IF(C1089=0,1,C1089)*IF(D1089=0,1,D1089)*IF(E1089=0,1,E1089)*IF(F1089=0,1,F1089)*IF(G1089=0,1,G1089),2))</f>
        <v>0</v>
      </c>
      <c r="I1089" s="63"/>
      <c r="J1089" s="7"/>
      <c r="K1089" s="8"/>
      <c r="M1089" s="391"/>
    </row>
    <row r="1090" spans="1:13">
      <c r="A1090" s="32">
        <f t="shared" si="216"/>
        <v>0</v>
      </c>
      <c r="B1090" s="10"/>
      <c r="C1090" s="2"/>
      <c r="D1090" s="2"/>
      <c r="E1090" s="2"/>
      <c r="F1090" s="2"/>
      <c r="G1090" s="2"/>
      <c r="H1090" s="3">
        <f t="shared" ref="H1090:H1096" si="217">IF(AND(C1090=0,D1090=0,E1090=0,F1090=0,G1090=0),0,ROUND(IF(C1090=0,1,C1090)*IF(D1090=0,1,D1090)*IF(E1090=0,1,E1090)*IF(F1090=0,1,F1090)*IF(G1090=0,1,G1090),2))</f>
        <v>0</v>
      </c>
      <c r="I1090" s="63"/>
      <c r="J1090" s="7"/>
      <c r="K1090" s="8"/>
      <c r="M1090" s="391"/>
    </row>
    <row r="1091" spans="1:13">
      <c r="A1091" s="32">
        <f t="shared" si="216"/>
        <v>0</v>
      </c>
      <c r="B1091" s="10"/>
      <c r="C1091" s="2"/>
      <c r="D1091" s="2"/>
      <c r="E1091" s="2"/>
      <c r="F1091" s="2"/>
      <c r="G1091" s="2"/>
      <c r="H1091" s="3">
        <f t="shared" si="217"/>
        <v>0</v>
      </c>
      <c r="I1091" s="63"/>
      <c r="J1091" s="7"/>
      <c r="K1091" s="8"/>
      <c r="M1091" s="391"/>
    </row>
    <row r="1092" spans="1:13">
      <c r="A1092" s="32">
        <f t="shared" si="216"/>
        <v>0</v>
      </c>
      <c r="B1092" s="10"/>
      <c r="C1092" s="2"/>
      <c r="D1092" s="2"/>
      <c r="E1092" s="2"/>
      <c r="F1092" s="2"/>
      <c r="G1092" s="2"/>
      <c r="H1092" s="3">
        <f t="shared" si="217"/>
        <v>0</v>
      </c>
      <c r="I1092" s="63"/>
      <c r="J1092" s="7"/>
      <c r="K1092" s="8"/>
      <c r="M1092" s="391"/>
    </row>
    <row r="1093" spans="1:13">
      <c r="A1093" s="32">
        <f t="shared" si="216"/>
        <v>0</v>
      </c>
      <c r="B1093" s="10"/>
      <c r="C1093" s="2"/>
      <c r="D1093" s="2"/>
      <c r="E1093" s="2"/>
      <c r="F1093" s="2"/>
      <c r="G1093" s="2"/>
      <c r="H1093" s="3">
        <f t="shared" si="217"/>
        <v>0</v>
      </c>
      <c r="I1093" s="63"/>
      <c r="J1093" s="7"/>
      <c r="K1093" s="8"/>
      <c r="M1093" s="391"/>
    </row>
    <row r="1094" spans="1:13">
      <c r="A1094" s="32">
        <f t="shared" si="216"/>
        <v>0</v>
      </c>
      <c r="B1094" s="10"/>
      <c r="C1094" s="2"/>
      <c r="D1094" s="2"/>
      <c r="E1094" s="2"/>
      <c r="F1094" s="2"/>
      <c r="G1094" s="2"/>
      <c r="H1094" s="3">
        <f t="shared" si="217"/>
        <v>0</v>
      </c>
      <c r="I1094" s="63"/>
      <c r="J1094" s="7"/>
      <c r="K1094" s="8"/>
      <c r="M1094" s="391"/>
    </row>
    <row r="1095" spans="1:13">
      <c r="A1095" s="32">
        <f t="shared" si="216"/>
        <v>0</v>
      </c>
      <c r="B1095" s="10"/>
      <c r="C1095" s="2"/>
      <c r="D1095" s="2"/>
      <c r="E1095" s="2"/>
      <c r="F1095" s="2"/>
      <c r="G1095" s="2"/>
      <c r="H1095" s="3">
        <f t="shared" si="217"/>
        <v>0</v>
      </c>
      <c r="I1095" s="63"/>
      <c r="J1095" s="7"/>
      <c r="K1095" s="8"/>
      <c r="M1095" s="391"/>
    </row>
    <row r="1096" spans="1:13">
      <c r="A1096" s="32">
        <f t="shared" si="216"/>
        <v>0</v>
      </c>
      <c r="B1096" s="10"/>
      <c r="C1096" s="2"/>
      <c r="D1096" s="2"/>
      <c r="E1096" s="2"/>
      <c r="F1096" s="2"/>
      <c r="G1096" s="2"/>
      <c r="H1096" s="3">
        <f t="shared" si="217"/>
        <v>0</v>
      </c>
      <c r="I1096" s="63"/>
      <c r="J1096" s="7"/>
      <c r="K1096" s="8"/>
      <c r="M1096" s="391"/>
    </row>
    <row r="1097" spans="1:13">
      <c r="A1097" s="33" t="e">
        <f>VLOOKUP(B1088,O:W,2)</f>
        <v>#N/A</v>
      </c>
      <c r="B1097" s="649" t="s">
        <v>70</v>
      </c>
      <c r="C1097" s="650"/>
      <c r="D1097" s="650"/>
      <c r="E1097" s="650"/>
      <c r="F1097" s="650"/>
      <c r="G1097" s="650"/>
      <c r="H1097" s="6"/>
      <c r="I1097" s="63">
        <f>SUM(H1089:H1097)</f>
        <v>0</v>
      </c>
      <c r="J1097" s="1" t="e">
        <f>VLOOKUP(B1088,O:W,7)</f>
        <v>#N/A</v>
      </c>
      <c r="K1097" s="8"/>
      <c r="M1097" s="391"/>
    </row>
    <row r="1098" spans="1:13" ht="45.75" customHeight="1">
      <c r="A1098" s="32">
        <f>IF(B1098&gt;0,1,0)</f>
        <v>0</v>
      </c>
      <c r="B1098" s="647"/>
      <c r="C1098" s="648"/>
      <c r="D1098" s="648"/>
      <c r="E1098" s="648"/>
      <c r="F1098" s="648"/>
      <c r="G1098" s="648"/>
      <c r="H1098" s="6"/>
      <c r="I1098" s="63"/>
      <c r="J1098" s="7"/>
      <c r="K1098" s="8"/>
      <c r="M1098" s="390" t="s">
        <v>682</v>
      </c>
    </row>
    <row r="1099" spans="1:13">
      <c r="A1099" s="32">
        <f t="shared" ref="A1099:A1106" si="218">IF(H1099&gt;0,1,0)</f>
        <v>0</v>
      </c>
      <c r="B1099" s="10"/>
      <c r="C1099" s="2"/>
      <c r="D1099" s="2"/>
      <c r="E1099" s="2"/>
      <c r="F1099" s="2"/>
      <c r="G1099" s="2"/>
      <c r="H1099" s="3">
        <f>IF(AND(C1099=0,D1099=0,E1099=0,F1099=0,G1099=0),0,ROUND(IF(C1099=0,1,C1099)*IF(D1099=0,1,D1099)*IF(E1099=0,1,E1099)*IF(F1099=0,1,F1099)*IF(G1099=0,1,G1099),2))</f>
        <v>0</v>
      </c>
      <c r="I1099" s="63"/>
      <c r="J1099" s="7"/>
      <c r="K1099" s="8"/>
      <c r="M1099" s="391" t="s">
        <v>683</v>
      </c>
    </row>
    <row r="1100" spans="1:13">
      <c r="A1100" s="32">
        <f t="shared" si="218"/>
        <v>0</v>
      </c>
      <c r="B1100" s="10"/>
      <c r="C1100" s="2"/>
      <c r="D1100" s="2"/>
      <c r="E1100" s="2"/>
      <c r="F1100" s="2"/>
      <c r="G1100" s="2"/>
      <c r="H1100" s="3">
        <f t="shared" ref="H1100:H1106" si="219">IF(AND(C1100=0,D1100=0,E1100=0,F1100=0,G1100=0),0,ROUND(IF(C1100=0,1,C1100)*IF(D1100=0,1,D1100)*IF(E1100=0,1,E1100)*IF(F1100=0,1,F1100)*IF(G1100=0,1,G1100),2))</f>
        <v>0</v>
      </c>
      <c r="I1100" s="63"/>
      <c r="J1100" s="7"/>
      <c r="K1100" s="8"/>
      <c r="M1100" s="391"/>
    </row>
    <row r="1101" spans="1:13">
      <c r="A1101" s="32">
        <f t="shared" si="218"/>
        <v>0</v>
      </c>
      <c r="B1101" s="10"/>
      <c r="C1101" s="2"/>
      <c r="D1101" s="2"/>
      <c r="E1101" s="2"/>
      <c r="F1101" s="2"/>
      <c r="G1101" s="2"/>
      <c r="H1101" s="3">
        <f t="shared" si="219"/>
        <v>0</v>
      </c>
      <c r="I1101" s="63"/>
      <c r="J1101" s="7"/>
      <c r="K1101" s="8"/>
      <c r="M1101" s="391"/>
    </row>
    <row r="1102" spans="1:13">
      <c r="A1102" s="32">
        <f t="shared" si="218"/>
        <v>0</v>
      </c>
      <c r="B1102" s="10"/>
      <c r="C1102" s="2"/>
      <c r="D1102" s="2"/>
      <c r="E1102" s="2"/>
      <c r="F1102" s="2"/>
      <c r="G1102" s="2"/>
      <c r="H1102" s="3">
        <f t="shared" si="219"/>
        <v>0</v>
      </c>
      <c r="I1102" s="63"/>
      <c r="J1102" s="7"/>
      <c r="K1102" s="8"/>
      <c r="M1102" s="391"/>
    </row>
    <row r="1103" spans="1:13">
      <c r="A1103" s="32">
        <f t="shared" si="218"/>
        <v>0</v>
      </c>
      <c r="B1103" s="10"/>
      <c r="C1103" s="2"/>
      <c r="D1103" s="2"/>
      <c r="E1103" s="2"/>
      <c r="F1103" s="2"/>
      <c r="G1103" s="2"/>
      <c r="H1103" s="3">
        <f t="shared" si="219"/>
        <v>0</v>
      </c>
      <c r="I1103" s="63"/>
      <c r="J1103" s="7"/>
      <c r="K1103" s="8"/>
      <c r="M1103" s="391"/>
    </row>
    <row r="1104" spans="1:13">
      <c r="A1104" s="32">
        <f t="shared" si="218"/>
        <v>0</v>
      </c>
      <c r="B1104" s="10"/>
      <c r="C1104" s="2"/>
      <c r="D1104" s="2"/>
      <c r="E1104" s="2"/>
      <c r="F1104" s="2"/>
      <c r="G1104" s="2"/>
      <c r="H1104" s="3">
        <f t="shared" si="219"/>
        <v>0</v>
      </c>
      <c r="I1104" s="63"/>
      <c r="J1104" s="7"/>
      <c r="K1104" s="8"/>
      <c r="M1104" s="391"/>
    </row>
    <row r="1105" spans="1:13">
      <c r="A1105" s="32">
        <f t="shared" si="218"/>
        <v>0</v>
      </c>
      <c r="B1105" s="10"/>
      <c r="C1105" s="2"/>
      <c r="D1105" s="2"/>
      <c r="E1105" s="2"/>
      <c r="F1105" s="2"/>
      <c r="G1105" s="2"/>
      <c r="H1105" s="3">
        <f t="shared" si="219"/>
        <v>0</v>
      </c>
      <c r="I1105" s="63"/>
      <c r="J1105" s="7"/>
      <c r="K1105" s="8"/>
      <c r="M1105" s="391"/>
    </row>
    <row r="1106" spans="1:13">
      <c r="A1106" s="32">
        <f t="shared" si="218"/>
        <v>0</v>
      </c>
      <c r="B1106" s="10"/>
      <c r="C1106" s="2"/>
      <c r="D1106" s="2"/>
      <c r="E1106" s="2"/>
      <c r="F1106" s="2"/>
      <c r="G1106" s="2"/>
      <c r="H1106" s="3">
        <f t="shared" si="219"/>
        <v>0</v>
      </c>
      <c r="I1106" s="63"/>
      <c r="J1106" s="7"/>
      <c r="K1106" s="8"/>
      <c r="M1106" s="391"/>
    </row>
    <row r="1107" spans="1:13">
      <c r="A1107" s="33" t="e">
        <f>VLOOKUP(B1098,O:W,2)</f>
        <v>#N/A</v>
      </c>
      <c r="B1107" s="649" t="s">
        <v>70</v>
      </c>
      <c r="C1107" s="650"/>
      <c r="D1107" s="650"/>
      <c r="E1107" s="650"/>
      <c r="F1107" s="650"/>
      <c r="G1107" s="650"/>
      <c r="H1107" s="6"/>
      <c r="I1107" s="63">
        <f>SUM(H1099:H1107)</f>
        <v>0</v>
      </c>
      <c r="J1107" s="1" t="e">
        <f>VLOOKUP(B1098,O:W,7)</f>
        <v>#N/A</v>
      </c>
      <c r="K1107" s="8"/>
      <c r="M1107" s="391"/>
    </row>
    <row r="1108" spans="1:13" ht="48" customHeight="1">
      <c r="A1108" s="32">
        <f>IF(B1108&gt;0,1,0)</f>
        <v>0</v>
      </c>
      <c r="B1108" s="647"/>
      <c r="C1108" s="648"/>
      <c r="D1108" s="648"/>
      <c r="E1108" s="648"/>
      <c r="F1108" s="648"/>
      <c r="G1108" s="648"/>
      <c r="H1108" s="6"/>
      <c r="I1108" s="63"/>
      <c r="J1108" s="7"/>
      <c r="K1108" s="8"/>
      <c r="M1108" s="390" t="s">
        <v>682</v>
      </c>
    </row>
    <row r="1109" spans="1:13">
      <c r="A1109" s="32">
        <f t="shared" ref="A1109:A1116" si="220">IF(H1109&gt;0,1,0)</f>
        <v>0</v>
      </c>
      <c r="B1109" s="10"/>
      <c r="C1109" s="2"/>
      <c r="D1109" s="2"/>
      <c r="E1109" s="2"/>
      <c r="F1109" s="2"/>
      <c r="G1109" s="2"/>
      <c r="H1109" s="3">
        <f>IF(AND(C1109=0,D1109=0,E1109=0,F1109=0,G1109=0),0,ROUND(IF(C1109=0,1,C1109)*IF(D1109=0,1,D1109)*IF(E1109=0,1,E1109)*IF(F1109=0,1,F1109)*IF(G1109=0,1,G1109),2))</f>
        <v>0</v>
      </c>
      <c r="I1109" s="63"/>
      <c r="J1109" s="7"/>
      <c r="K1109" s="8"/>
      <c r="M1109" s="391"/>
    </row>
    <row r="1110" spans="1:13">
      <c r="A1110" s="32">
        <f t="shared" si="220"/>
        <v>0</v>
      </c>
      <c r="B1110" s="10"/>
      <c r="C1110" s="2"/>
      <c r="D1110" s="2"/>
      <c r="E1110" s="2"/>
      <c r="F1110" s="2"/>
      <c r="G1110" s="2"/>
      <c r="H1110" s="3">
        <f t="shared" ref="H1110:H1116" si="221">IF(AND(C1110=0,D1110=0,E1110=0,F1110=0,G1110=0),0,ROUND(IF(C1110=0,1,C1110)*IF(D1110=0,1,D1110)*IF(E1110=0,1,E1110)*IF(F1110=0,1,F1110)*IF(G1110=0,1,G1110),2))</f>
        <v>0</v>
      </c>
      <c r="I1110" s="63"/>
      <c r="J1110" s="7"/>
      <c r="K1110" s="8"/>
      <c r="M1110" s="391"/>
    </row>
    <row r="1111" spans="1:13">
      <c r="A1111" s="32">
        <f t="shared" si="220"/>
        <v>0</v>
      </c>
      <c r="B1111" s="10"/>
      <c r="C1111" s="2"/>
      <c r="D1111" s="2"/>
      <c r="E1111" s="2"/>
      <c r="F1111" s="2"/>
      <c r="G1111" s="2"/>
      <c r="H1111" s="3">
        <f t="shared" si="221"/>
        <v>0</v>
      </c>
      <c r="I1111" s="63"/>
      <c r="J1111" s="7"/>
      <c r="K1111" s="8"/>
      <c r="M1111" s="391"/>
    </row>
    <row r="1112" spans="1:13">
      <c r="A1112" s="32">
        <f t="shared" si="220"/>
        <v>0</v>
      </c>
      <c r="B1112" s="10"/>
      <c r="C1112" s="2"/>
      <c r="D1112" s="2"/>
      <c r="E1112" s="2"/>
      <c r="F1112" s="2"/>
      <c r="G1112" s="2"/>
      <c r="H1112" s="3">
        <f t="shared" si="221"/>
        <v>0</v>
      </c>
      <c r="I1112" s="63"/>
      <c r="J1112" s="7"/>
      <c r="K1112" s="8"/>
      <c r="M1112" s="391"/>
    </row>
    <row r="1113" spans="1:13">
      <c r="A1113" s="32">
        <f t="shared" si="220"/>
        <v>0</v>
      </c>
      <c r="B1113" s="10"/>
      <c r="C1113" s="2"/>
      <c r="D1113" s="2"/>
      <c r="E1113" s="2"/>
      <c r="F1113" s="2"/>
      <c r="G1113" s="2"/>
      <c r="H1113" s="3">
        <f t="shared" si="221"/>
        <v>0</v>
      </c>
      <c r="I1113" s="63"/>
      <c r="J1113" s="7"/>
      <c r="K1113" s="8"/>
      <c r="M1113" s="391"/>
    </row>
    <row r="1114" spans="1:13">
      <c r="A1114" s="32">
        <f t="shared" si="220"/>
        <v>0</v>
      </c>
      <c r="B1114" s="10"/>
      <c r="C1114" s="2"/>
      <c r="D1114" s="2"/>
      <c r="E1114" s="2"/>
      <c r="F1114" s="2"/>
      <c r="G1114" s="2"/>
      <c r="H1114" s="3">
        <f t="shared" si="221"/>
        <v>0</v>
      </c>
      <c r="I1114" s="63"/>
      <c r="J1114" s="7"/>
      <c r="K1114" s="8"/>
      <c r="M1114" s="391"/>
    </row>
    <row r="1115" spans="1:13">
      <c r="A1115" s="32">
        <f t="shared" si="220"/>
        <v>0</v>
      </c>
      <c r="B1115" s="10"/>
      <c r="C1115" s="2"/>
      <c r="D1115" s="2"/>
      <c r="E1115" s="2"/>
      <c r="F1115" s="2"/>
      <c r="G1115" s="2"/>
      <c r="H1115" s="3">
        <f t="shared" si="221"/>
        <v>0</v>
      </c>
      <c r="I1115" s="63"/>
      <c r="J1115" s="7"/>
      <c r="K1115" s="8"/>
      <c r="M1115" s="391"/>
    </row>
    <row r="1116" spans="1:13">
      <c r="A1116" s="32">
        <f t="shared" si="220"/>
        <v>0</v>
      </c>
      <c r="B1116" s="10"/>
      <c r="C1116" s="2"/>
      <c r="D1116" s="2"/>
      <c r="E1116" s="2"/>
      <c r="F1116" s="2"/>
      <c r="G1116" s="2"/>
      <c r="H1116" s="3">
        <f t="shared" si="221"/>
        <v>0</v>
      </c>
      <c r="I1116" s="63"/>
      <c r="J1116" s="7"/>
      <c r="K1116" s="8"/>
      <c r="M1116" s="391"/>
    </row>
    <row r="1117" spans="1:13">
      <c r="A1117" s="33" t="e">
        <f>VLOOKUP(B1108,O:W,2)</f>
        <v>#N/A</v>
      </c>
      <c r="B1117" s="649" t="s">
        <v>70</v>
      </c>
      <c r="C1117" s="650"/>
      <c r="D1117" s="650"/>
      <c r="E1117" s="650"/>
      <c r="F1117" s="650"/>
      <c r="G1117" s="650"/>
      <c r="H1117" s="6"/>
      <c r="I1117" s="63">
        <f>SUM(H1109:H1117)</f>
        <v>0</v>
      </c>
      <c r="J1117" s="1" t="e">
        <f>VLOOKUP(B1108,O:W,7)</f>
        <v>#N/A</v>
      </c>
      <c r="K1117" s="8"/>
      <c r="M1117" s="391"/>
    </row>
    <row r="1118" spans="1:13" ht="45.75" customHeight="1">
      <c r="A1118" s="32">
        <f>IF(B1118&gt;0,1,0)</f>
        <v>0</v>
      </c>
      <c r="B1118" s="647"/>
      <c r="C1118" s="648"/>
      <c r="D1118" s="648"/>
      <c r="E1118" s="648"/>
      <c r="F1118" s="648"/>
      <c r="G1118" s="648"/>
      <c r="H1118" s="6"/>
      <c r="I1118" s="63"/>
      <c r="J1118" s="7"/>
      <c r="K1118" s="8"/>
      <c r="M1118" s="390" t="s">
        <v>682</v>
      </c>
    </row>
    <row r="1119" spans="1:13">
      <c r="A1119" s="32">
        <f t="shared" ref="A1119:A1126" si="222">IF(H1119&gt;0,1,0)</f>
        <v>0</v>
      </c>
      <c r="B1119" s="10"/>
      <c r="C1119" s="2"/>
      <c r="D1119" s="2"/>
      <c r="E1119" s="2"/>
      <c r="F1119" s="2"/>
      <c r="G1119" s="2"/>
      <c r="H1119" s="3">
        <f>IF(AND(C1119=0,D1119=0,E1119=0,F1119=0,G1119=0),0,ROUND(IF(C1119=0,1,C1119)*IF(D1119=0,1,D1119)*IF(E1119=0,1,E1119)*IF(F1119=0,1,F1119)*IF(G1119=0,1,G1119),2))</f>
        <v>0</v>
      </c>
      <c r="I1119" s="63"/>
      <c r="J1119" s="7"/>
      <c r="K1119" s="8"/>
      <c r="M1119" s="391" t="s">
        <v>683</v>
      </c>
    </row>
    <row r="1120" spans="1:13">
      <c r="A1120" s="32">
        <f t="shared" si="222"/>
        <v>0</v>
      </c>
      <c r="B1120" s="10"/>
      <c r="C1120" s="2"/>
      <c r="D1120" s="2"/>
      <c r="E1120" s="2"/>
      <c r="F1120" s="2"/>
      <c r="G1120" s="2"/>
      <c r="H1120" s="3">
        <f t="shared" ref="H1120:H1126" si="223">IF(AND(C1120=0,D1120=0,E1120=0,F1120=0,G1120=0),0,ROUND(IF(C1120=0,1,C1120)*IF(D1120=0,1,D1120)*IF(E1120=0,1,E1120)*IF(F1120=0,1,F1120)*IF(G1120=0,1,G1120),2))</f>
        <v>0</v>
      </c>
      <c r="I1120" s="63"/>
      <c r="J1120" s="7"/>
      <c r="K1120" s="8"/>
      <c r="M1120" s="391"/>
    </row>
    <row r="1121" spans="1:13">
      <c r="A1121" s="32">
        <f t="shared" si="222"/>
        <v>0</v>
      </c>
      <c r="B1121" s="10"/>
      <c r="C1121" s="2"/>
      <c r="D1121" s="2"/>
      <c r="E1121" s="2"/>
      <c r="F1121" s="2"/>
      <c r="G1121" s="2"/>
      <c r="H1121" s="3">
        <f t="shared" si="223"/>
        <v>0</v>
      </c>
      <c r="I1121" s="63"/>
      <c r="J1121" s="7"/>
      <c r="K1121" s="8"/>
      <c r="M1121" s="391"/>
    </row>
    <row r="1122" spans="1:13">
      <c r="A1122" s="32">
        <f t="shared" si="222"/>
        <v>0</v>
      </c>
      <c r="B1122" s="10"/>
      <c r="C1122" s="2"/>
      <c r="D1122" s="2"/>
      <c r="E1122" s="2"/>
      <c r="F1122" s="2"/>
      <c r="G1122" s="2"/>
      <c r="H1122" s="3">
        <f t="shared" si="223"/>
        <v>0</v>
      </c>
      <c r="I1122" s="63"/>
      <c r="J1122" s="7"/>
      <c r="K1122" s="8"/>
      <c r="M1122" s="391"/>
    </row>
    <row r="1123" spans="1:13">
      <c r="A1123" s="32">
        <f t="shared" si="222"/>
        <v>0</v>
      </c>
      <c r="B1123" s="10"/>
      <c r="C1123" s="2"/>
      <c r="D1123" s="2"/>
      <c r="E1123" s="2"/>
      <c r="F1123" s="2"/>
      <c r="G1123" s="2"/>
      <c r="H1123" s="3">
        <f t="shared" si="223"/>
        <v>0</v>
      </c>
      <c r="I1123" s="63"/>
      <c r="J1123" s="7"/>
      <c r="K1123" s="8"/>
      <c r="M1123" s="391"/>
    </row>
    <row r="1124" spans="1:13">
      <c r="A1124" s="32">
        <f t="shared" si="222"/>
        <v>0</v>
      </c>
      <c r="B1124" s="10"/>
      <c r="C1124" s="2"/>
      <c r="D1124" s="2"/>
      <c r="E1124" s="2"/>
      <c r="F1124" s="2"/>
      <c r="G1124" s="2"/>
      <c r="H1124" s="3">
        <f t="shared" si="223"/>
        <v>0</v>
      </c>
      <c r="I1124" s="63"/>
      <c r="J1124" s="7"/>
      <c r="K1124" s="8"/>
      <c r="M1124" s="391"/>
    </row>
    <row r="1125" spans="1:13">
      <c r="A1125" s="32">
        <f t="shared" si="222"/>
        <v>0</v>
      </c>
      <c r="B1125" s="10"/>
      <c r="C1125" s="2"/>
      <c r="D1125" s="2"/>
      <c r="E1125" s="2"/>
      <c r="F1125" s="2"/>
      <c r="G1125" s="2"/>
      <c r="H1125" s="3">
        <f t="shared" si="223"/>
        <v>0</v>
      </c>
      <c r="I1125" s="63"/>
      <c r="J1125" s="7"/>
      <c r="K1125" s="8"/>
      <c r="M1125" s="391"/>
    </row>
    <row r="1126" spans="1:13">
      <c r="A1126" s="32">
        <f t="shared" si="222"/>
        <v>0</v>
      </c>
      <c r="B1126" s="10"/>
      <c r="C1126" s="2"/>
      <c r="D1126" s="2"/>
      <c r="E1126" s="2"/>
      <c r="F1126" s="2"/>
      <c r="G1126" s="2"/>
      <c r="H1126" s="3">
        <f t="shared" si="223"/>
        <v>0</v>
      </c>
      <c r="I1126" s="63"/>
      <c r="J1126" s="7"/>
      <c r="K1126" s="8"/>
      <c r="M1126" s="391"/>
    </row>
    <row r="1127" spans="1:13">
      <c r="A1127" s="33" t="e">
        <f>VLOOKUP(B1118,O:W,2)</f>
        <v>#N/A</v>
      </c>
      <c r="B1127" s="649" t="s">
        <v>70</v>
      </c>
      <c r="C1127" s="650"/>
      <c r="D1127" s="650"/>
      <c r="E1127" s="650"/>
      <c r="F1127" s="650"/>
      <c r="G1127" s="650"/>
      <c r="H1127" s="6"/>
      <c r="I1127" s="63">
        <f>SUM(H1119:H1127)</f>
        <v>0</v>
      </c>
      <c r="J1127" s="1" t="e">
        <f>VLOOKUP(B1118,O:W,7)</f>
        <v>#N/A</v>
      </c>
      <c r="K1127" s="8"/>
      <c r="M1127" s="391"/>
    </row>
    <row r="1128" spans="1:13" ht="47.25" customHeight="1">
      <c r="A1128" s="32">
        <f>IF(B1128&gt;0,1,0)</f>
        <v>0</v>
      </c>
      <c r="B1128" s="647"/>
      <c r="C1128" s="648"/>
      <c r="D1128" s="648"/>
      <c r="E1128" s="648"/>
      <c r="F1128" s="648"/>
      <c r="G1128" s="648"/>
      <c r="H1128" s="6"/>
      <c r="I1128" s="63"/>
      <c r="J1128" s="7"/>
      <c r="K1128" s="8"/>
      <c r="M1128" s="390" t="s">
        <v>682</v>
      </c>
    </row>
    <row r="1129" spans="1:13">
      <c r="A1129" s="32">
        <f t="shared" ref="A1129:A1136" si="224">IF(H1129&gt;0,1,0)</f>
        <v>0</v>
      </c>
      <c r="B1129" s="10"/>
      <c r="C1129" s="2"/>
      <c r="D1129" s="2"/>
      <c r="E1129" s="2"/>
      <c r="F1129" s="2"/>
      <c r="G1129" s="2"/>
      <c r="H1129" s="3">
        <f>IF(AND(C1129=0,D1129=0,E1129=0,F1129=0,G1129=0),0,ROUND(IF(C1129=0,1,C1129)*IF(D1129=0,1,D1129)*IF(E1129=0,1,E1129)*IF(F1129=0,1,F1129)*IF(G1129=0,1,G1129),2))</f>
        <v>0</v>
      </c>
      <c r="I1129" s="63"/>
      <c r="J1129" s="7"/>
      <c r="K1129" s="8"/>
      <c r="M1129" s="391"/>
    </row>
    <row r="1130" spans="1:13">
      <c r="A1130" s="32">
        <f t="shared" si="224"/>
        <v>0</v>
      </c>
      <c r="B1130" s="10"/>
      <c r="C1130" s="2"/>
      <c r="D1130" s="2"/>
      <c r="E1130" s="2"/>
      <c r="F1130" s="2"/>
      <c r="G1130" s="2"/>
      <c r="H1130" s="3">
        <f t="shared" ref="H1130:H1136" si="225">IF(AND(C1130=0,D1130=0,E1130=0,F1130=0,G1130=0),0,ROUND(IF(C1130=0,1,C1130)*IF(D1130=0,1,D1130)*IF(E1130=0,1,E1130)*IF(F1130=0,1,F1130)*IF(G1130=0,1,G1130),2))</f>
        <v>0</v>
      </c>
      <c r="I1130" s="63"/>
      <c r="J1130" s="7"/>
      <c r="K1130" s="8"/>
      <c r="M1130" s="391"/>
    </row>
    <row r="1131" spans="1:13">
      <c r="A1131" s="32">
        <f t="shared" si="224"/>
        <v>0</v>
      </c>
      <c r="B1131" s="10"/>
      <c r="C1131" s="2"/>
      <c r="D1131" s="2"/>
      <c r="E1131" s="2"/>
      <c r="F1131" s="2"/>
      <c r="G1131" s="2"/>
      <c r="H1131" s="3">
        <f t="shared" si="225"/>
        <v>0</v>
      </c>
      <c r="I1131" s="63"/>
      <c r="J1131" s="7"/>
      <c r="K1131" s="8"/>
      <c r="M1131" s="391"/>
    </row>
    <row r="1132" spans="1:13">
      <c r="A1132" s="32">
        <f t="shared" si="224"/>
        <v>0</v>
      </c>
      <c r="B1132" s="10"/>
      <c r="C1132" s="2"/>
      <c r="D1132" s="2"/>
      <c r="E1132" s="2"/>
      <c r="F1132" s="2"/>
      <c r="G1132" s="2"/>
      <c r="H1132" s="3">
        <f t="shared" si="225"/>
        <v>0</v>
      </c>
      <c r="I1132" s="63"/>
      <c r="J1132" s="7"/>
      <c r="K1132" s="8"/>
      <c r="M1132" s="391"/>
    </row>
    <row r="1133" spans="1:13">
      <c r="A1133" s="32">
        <f t="shared" si="224"/>
        <v>0</v>
      </c>
      <c r="B1133" s="10"/>
      <c r="C1133" s="2"/>
      <c r="D1133" s="2"/>
      <c r="E1133" s="2"/>
      <c r="F1133" s="2"/>
      <c r="G1133" s="2"/>
      <c r="H1133" s="3">
        <f t="shared" si="225"/>
        <v>0</v>
      </c>
      <c r="I1133" s="63"/>
      <c r="J1133" s="7"/>
      <c r="K1133" s="8"/>
      <c r="M1133" s="391"/>
    </row>
    <row r="1134" spans="1:13">
      <c r="A1134" s="32">
        <f t="shared" si="224"/>
        <v>0</v>
      </c>
      <c r="B1134" s="10"/>
      <c r="C1134" s="2"/>
      <c r="D1134" s="2"/>
      <c r="E1134" s="2"/>
      <c r="F1134" s="2"/>
      <c r="G1134" s="2"/>
      <c r="H1134" s="3">
        <f t="shared" si="225"/>
        <v>0</v>
      </c>
      <c r="I1134" s="63"/>
      <c r="J1134" s="7"/>
      <c r="K1134" s="8"/>
      <c r="M1134" s="391"/>
    </row>
    <row r="1135" spans="1:13">
      <c r="A1135" s="32">
        <f t="shared" si="224"/>
        <v>0</v>
      </c>
      <c r="B1135" s="10"/>
      <c r="C1135" s="2"/>
      <c r="D1135" s="2"/>
      <c r="E1135" s="2"/>
      <c r="F1135" s="2"/>
      <c r="G1135" s="2"/>
      <c r="H1135" s="3">
        <f t="shared" si="225"/>
        <v>0</v>
      </c>
      <c r="I1135" s="63"/>
      <c r="J1135" s="7"/>
      <c r="K1135" s="8"/>
      <c r="M1135" s="391"/>
    </row>
    <row r="1136" spans="1:13">
      <c r="A1136" s="32">
        <f t="shared" si="224"/>
        <v>0</v>
      </c>
      <c r="B1136" s="10"/>
      <c r="C1136" s="2"/>
      <c r="D1136" s="2"/>
      <c r="E1136" s="2"/>
      <c r="F1136" s="2"/>
      <c r="G1136" s="2"/>
      <c r="H1136" s="3">
        <f t="shared" si="225"/>
        <v>0</v>
      </c>
      <c r="I1136" s="63"/>
      <c r="J1136" s="7"/>
      <c r="K1136" s="8"/>
      <c r="M1136" s="391"/>
    </row>
    <row r="1137" spans="1:13">
      <c r="A1137" s="33" t="e">
        <f>VLOOKUP(B1128,O:W,2)</f>
        <v>#N/A</v>
      </c>
      <c r="B1137" s="649" t="s">
        <v>70</v>
      </c>
      <c r="C1137" s="650"/>
      <c r="D1137" s="650"/>
      <c r="E1137" s="650"/>
      <c r="F1137" s="650"/>
      <c r="G1137" s="650"/>
      <c r="H1137" s="6"/>
      <c r="I1137" s="63">
        <f>SUM(H1129:H1137)</f>
        <v>0</v>
      </c>
      <c r="J1137" s="1" t="e">
        <f>VLOOKUP(B1128,O:W,7)</f>
        <v>#N/A</v>
      </c>
      <c r="K1137" s="8"/>
      <c r="M1137" s="391"/>
    </row>
    <row r="1138" spans="1:13" ht="47.25" customHeight="1">
      <c r="A1138" s="32">
        <f>IF(B1138&gt;0,1,0)</f>
        <v>0</v>
      </c>
      <c r="B1138" s="647"/>
      <c r="C1138" s="648"/>
      <c r="D1138" s="648"/>
      <c r="E1138" s="648"/>
      <c r="F1138" s="648"/>
      <c r="G1138" s="648"/>
      <c r="H1138" s="6"/>
      <c r="I1138" s="63"/>
      <c r="J1138" s="7"/>
      <c r="K1138" s="8"/>
      <c r="M1138" s="390" t="s">
        <v>682</v>
      </c>
    </row>
    <row r="1139" spans="1:13">
      <c r="A1139" s="32">
        <f t="shared" ref="A1139:A1146" si="226">IF(H1139&gt;0,1,0)</f>
        <v>0</v>
      </c>
      <c r="B1139" s="10"/>
      <c r="C1139" s="2"/>
      <c r="D1139" s="2"/>
      <c r="E1139" s="2"/>
      <c r="F1139" s="2"/>
      <c r="G1139" s="2"/>
      <c r="H1139" s="3">
        <f>IF(AND(C1139=0,D1139=0,E1139=0,F1139=0,G1139=0),0,ROUND(IF(C1139=0,1,C1139)*IF(D1139=0,1,D1139)*IF(E1139=0,1,E1139)*IF(F1139=0,1,F1139)*IF(G1139=0,1,G1139),2))</f>
        <v>0</v>
      </c>
      <c r="I1139" s="63"/>
      <c r="J1139" s="7"/>
      <c r="K1139" s="8"/>
      <c r="M1139" s="391" t="s">
        <v>683</v>
      </c>
    </row>
    <row r="1140" spans="1:13">
      <c r="A1140" s="32">
        <f t="shared" si="226"/>
        <v>0</v>
      </c>
      <c r="B1140" s="10"/>
      <c r="C1140" s="2"/>
      <c r="D1140" s="2"/>
      <c r="E1140" s="2"/>
      <c r="F1140" s="2"/>
      <c r="G1140" s="2"/>
      <c r="H1140" s="3">
        <f t="shared" ref="H1140:H1146" si="227">IF(AND(C1140=0,D1140=0,E1140=0,F1140=0,G1140=0),0,ROUND(IF(C1140=0,1,C1140)*IF(D1140=0,1,D1140)*IF(E1140=0,1,E1140)*IF(F1140=0,1,F1140)*IF(G1140=0,1,G1140),2))</f>
        <v>0</v>
      </c>
      <c r="I1140" s="63"/>
      <c r="J1140" s="7"/>
      <c r="K1140" s="8"/>
      <c r="M1140" s="391"/>
    </row>
    <row r="1141" spans="1:13">
      <c r="A1141" s="32">
        <f t="shared" si="226"/>
        <v>0</v>
      </c>
      <c r="B1141" s="10"/>
      <c r="C1141" s="2"/>
      <c r="D1141" s="2"/>
      <c r="E1141" s="2"/>
      <c r="F1141" s="2"/>
      <c r="G1141" s="2"/>
      <c r="H1141" s="3">
        <f t="shared" si="227"/>
        <v>0</v>
      </c>
      <c r="I1141" s="63"/>
      <c r="J1141" s="7"/>
      <c r="K1141" s="8"/>
      <c r="M1141" s="391"/>
    </row>
    <row r="1142" spans="1:13">
      <c r="A1142" s="32">
        <f t="shared" si="226"/>
        <v>0</v>
      </c>
      <c r="B1142" s="10"/>
      <c r="C1142" s="2"/>
      <c r="D1142" s="2"/>
      <c r="E1142" s="2"/>
      <c r="F1142" s="2"/>
      <c r="G1142" s="2"/>
      <c r="H1142" s="3">
        <f t="shared" si="227"/>
        <v>0</v>
      </c>
      <c r="I1142" s="63"/>
      <c r="J1142" s="7"/>
      <c r="K1142" s="8"/>
      <c r="M1142" s="391"/>
    </row>
    <row r="1143" spans="1:13">
      <c r="A1143" s="32">
        <f t="shared" si="226"/>
        <v>0</v>
      </c>
      <c r="B1143" s="10"/>
      <c r="C1143" s="2"/>
      <c r="D1143" s="2"/>
      <c r="E1143" s="2"/>
      <c r="F1143" s="2"/>
      <c r="G1143" s="2"/>
      <c r="H1143" s="3">
        <f t="shared" si="227"/>
        <v>0</v>
      </c>
      <c r="I1143" s="63"/>
      <c r="J1143" s="7"/>
      <c r="K1143" s="8"/>
      <c r="M1143" s="391"/>
    </row>
    <row r="1144" spans="1:13">
      <c r="A1144" s="32">
        <f t="shared" si="226"/>
        <v>0</v>
      </c>
      <c r="B1144" s="10"/>
      <c r="C1144" s="2"/>
      <c r="D1144" s="2"/>
      <c r="E1144" s="2"/>
      <c r="F1144" s="2"/>
      <c r="G1144" s="2"/>
      <c r="H1144" s="3">
        <f t="shared" si="227"/>
        <v>0</v>
      </c>
      <c r="I1144" s="63"/>
      <c r="J1144" s="7"/>
      <c r="K1144" s="8"/>
      <c r="M1144" s="391"/>
    </row>
    <row r="1145" spans="1:13">
      <c r="A1145" s="32">
        <f t="shared" si="226"/>
        <v>0</v>
      </c>
      <c r="B1145" s="10"/>
      <c r="C1145" s="2"/>
      <c r="D1145" s="2"/>
      <c r="E1145" s="2"/>
      <c r="F1145" s="2"/>
      <c r="G1145" s="2"/>
      <c r="H1145" s="3">
        <f t="shared" si="227"/>
        <v>0</v>
      </c>
      <c r="I1145" s="63"/>
      <c r="J1145" s="7"/>
      <c r="K1145" s="8"/>
      <c r="M1145" s="391"/>
    </row>
    <row r="1146" spans="1:13">
      <c r="A1146" s="32">
        <f t="shared" si="226"/>
        <v>0</v>
      </c>
      <c r="B1146" s="10"/>
      <c r="C1146" s="2"/>
      <c r="D1146" s="2"/>
      <c r="E1146" s="2"/>
      <c r="F1146" s="2"/>
      <c r="G1146" s="2"/>
      <c r="H1146" s="3">
        <f t="shared" si="227"/>
        <v>0</v>
      </c>
      <c r="I1146" s="63"/>
      <c r="J1146" s="7"/>
      <c r="K1146" s="8"/>
      <c r="M1146" s="391"/>
    </row>
    <row r="1147" spans="1:13">
      <c r="A1147" s="33" t="e">
        <f>VLOOKUP(B1138,O:W,2)</f>
        <v>#N/A</v>
      </c>
      <c r="B1147" s="649" t="s">
        <v>70</v>
      </c>
      <c r="C1147" s="650"/>
      <c r="D1147" s="650"/>
      <c r="E1147" s="650"/>
      <c r="F1147" s="650"/>
      <c r="G1147" s="650"/>
      <c r="H1147" s="6"/>
      <c r="I1147" s="63">
        <f>SUM(H1139:H1147)</f>
        <v>0</v>
      </c>
      <c r="J1147" s="1" t="e">
        <f>VLOOKUP(B1138,O:W,7)</f>
        <v>#N/A</v>
      </c>
      <c r="K1147" s="8"/>
      <c r="M1147" s="391"/>
    </row>
    <row r="1148" spans="1:13" ht="45" customHeight="1">
      <c r="A1148" s="32">
        <f>IF(B1148&gt;0,1,0)</f>
        <v>0</v>
      </c>
      <c r="B1148" s="647"/>
      <c r="C1148" s="648"/>
      <c r="D1148" s="648"/>
      <c r="E1148" s="648"/>
      <c r="F1148" s="648"/>
      <c r="G1148" s="648"/>
      <c r="H1148" s="6"/>
      <c r="I1148" s="63"/>
      <c r="J1148" s="7"/>
      <c r="K1148" s="8"/>
      <c r="M1148" s="390" t="s">
        <v>682</v>
      </c>
    </row>
    <row r="1149" spans="1:13">
      <c r="A1149" s="32">
        <f t="shared" ref="A1149:A1156" si="228">IF(H1149&gt;0,1,0)</f>
        <v>0</v>
      </c>
      <c r="B1149" s="10"/>
      <c r="C1149" s="2"/>
      <c r="D1149" s="2"/>
      <c r="E1149" s="2"/>
      <c r="F1149" s="2"/>
      <c r="G1149" s="2"/>
      <c r="H1149" s="3">
        <f>IF(AND(C1149=0,D1149=0,E1149=0,F1149=0,G1149=0),0,ROUND(IF(C1149=0,1,C1149)*IF(D1149=0,1,D1149)*IF(E1149=0,1,E1149)*IF(F1149=0,1,F1149)*IF(G1149=0,1,G1149),2))</f>
        <v>0</v>
      </c>
      <c r="I1149" s="63"/>
      <c r="J1149" s="7"/>
      <c r="K1149" s="8"/>
      <c r="M1149" s="391"/>
    </row>
    <row r="1150" spans="1:13">
      <c r="A1150" s="32">
        <f t="shared" si="228"/>
        <v>0</v>
      </c>
      <c r="B1150" s="10"/>
      <c r="C1150" s="2"/>
      <c r="D1150" s="2"/>
      <c r="E1150" s="2"/>
      <c r="F1150" s="2"/>
      <c r="G1150" s="2"/>
      <c r="H1150" s="3">
        <f t="shared" ref="H1150:H1156" si="229">IF(AND(C1150=0,D1150=0,E1150=0,F1150=0,G1150=0),0,ROUND(IF(C1150=0,1,C1150)*IF(D1150=0,1,D1150)*IF(E1150=0,1,E1150)*IF(F1150=0,1,F1150)*IF(G1150=0,1,G1150),2))</f>
        <v>0</v>
      </c>
      <c r="I1150" s="63"/>
      <c r="J1150" s="7"/>
      <c r="K1150" s="8"/>
      <c r="M1150" s="391"/>
    </row>
    <row r="1151" spans="1:13">
      <c r="A1151" s="32">
        <f t="shared" si="228"/>
        <v>0</v>
      </c>
      <c r="B1151" s="10"/>
      <c r="C1151" s="2"/>
      <c r="D1151" s="2"/>
      <c r="E1151" s="2"/>
      <c r="F1151" s="2"/>
      <c r="G1151" s="2"/>
      <c r="H1151" s="3">
        <f t="shared" si="229"/>
        <v>0</v>
      </c>
      <c r="I1151" s="63"/>
      <c r="J1151" s="7"/>
      <c r="K1151" s="8"/>
      <c r="M1151" s="391"/>
    </row>
    <row r="1152" spans="1:13">
      <c r="A1152" s="32">
        <f t="shared" si="228"/>
        <v>0</v>
      </c>
      <c r="B1152" s="10"/>
      <c r="C1152" s="2"/>
      <c r="D1152" s="2"/>
      <c r="E1152" s="2"/>
      <c r="F1152" s="2"/>
      <c r="G1152" s="2"/>
      <c r="H1152" s="3">
        <f t="shared" si="229"/>
        <v>0</v>
      </c>
      <c r="I1152" s="63"/>
      <c r="J1152" s="7"/>
      <c r="K1152" s="8"/>
      <c r="M1152" s="391"/>
    </row>
    <row r="1153" spans="1:13">
      <c r="A1153" s="32">
        <f t="shared" si="228"/>
        <v>0</v>
      </c>
      <c r="B1153" s="10"/>
      <c r="C1153" s="2"/>
      <c r="D1153" s="2"/>
      <c r="E1153" s="2"/>
      <c r="F1153" s="2"/>
      <c r="G1153" s="2"/>
      <c r="H1153" s="3">
        <f t="shared" si="229"/>
        <v>0</v>
      </c>
      <c r="I1153" s="63"/>
      <c r="J1153" s="7"/>
      <c r="K1153" s="8"/>
      <c r="M1153" s="391"/>
    </row>
    <row r="1154" spans="1:13">
      <c r="A1154" s="32">
        <f t="shared" si="228"/>
        <v>0</v>
      </c>
      <c r="B1154" s="10"/>
      <c r="C1154" s="2"/>
      <c r="D1154" s="2"/>
      <c r="E1154" s="2"/>
      <c r="F1154" s="2"/>
      <c r="G1154" s="2"/>
      <c r="H1154" s="3">
        <f t="shared" si="229"/>
        <v>0</v>
      </c>
      <c r="I1154" s="63"/>
      <c r="J1154" s="7"/>
      <c r="K1154" s="8"/>
      <c r="M1154" s="391"/>
    </row>
    <row r="1155" spans="1:13">
      <c r="A1155" s="32">
        <f t="shared" si="228"/>
        <v>0</v>
      </c>
      <c r="B1155" s="10"/>
      <c r="C1155" s="2"/>
      <c r="D1155" s="2"/>
      <c r="E1155" s="2"/>
      <c r="F1155" s="2"/>
      <c r="G1155" s="2"/>
      <c r="H1155" s="3">
        <f t="shared" si="229"/>
        <v>0</v>
      </c>
      <c r="I1155" s="63"/>
      <c r="J1155" s="7"/>
      <c r="K1155" s="8"/>
      <c r="M1155" s="391"/>
    </row>
    <row r="1156" spans="1:13">
      <c r="A1156" s="32">
        <f t="shared" si="228"/>
        <v>0</v>
      </c>
      <c r="B1156" s="10"/>
      <c r="C1156" s="2"/>
      <c r="D1156" s="2"/>
      <c r="E1156" s="2"/>
      <c r="F1156" s="2"/>
      <c r="G1156" s="2"/>
      <c r="H1156" s="3">
        <f t="shared" si="229"/>
        <v>0</v>
      </c>
      <c r="I1156" s="63"/>
      <c r="J1156" s="7"/>
      <c r="K1156" s="8"/>
      <c r="M1156" s="391"/>
    </row>
    <row r="1157" spans="1:13">
      <c r="A1157" s="33" t="e">
        <f>VLOOKUP(B1148,O:W,2)</f>
        <v>#N/A</v>
      </c>
      <c r="B1157" s="649" t="s">
        <v>70</v>
      </c>
      <c r="C1157" s="650"/>
      <c r="D1157" s="650"/>
      <c r="E1157" s="650"/>
      <c r="F1157" s="650"/>
      <c r="G1157" s="650"/>
      <c r="H1157" s="6"/>
      <c r="I1157" s="63">
        <f>SUM(H1149:H1157)</f>
        <v>0</v>
      </c>
      <c r="J1157" s="1" t="e">
        <f>VLOOKUP(B1148,O:W,7)</f>
        <v>#N/A</v>
      </c>
      <c r="K1157" s="8"/>
      <c r="M1157" s="391"/>
    </row>
    <row r="1158" spans="1:13" ht="47.25" customHeight="1">
      <c r="A1158" s="32">
        <f>IF(B1158&gt;0,1,0)</f>
        <v>0</v>
      </c>
      <c r="B1158" s="647"/>
      <c r="C1158" s="648"/>
      <c r="D1158" s="648"/>
      <c r="E1158" s="648"/>
      <c r="F1158" s="648"/>
      <c r="G1158" s="648"/>
      <c r="H1158" s="6"/>
      <c r="I1158" s="63"/>
      <c r="J1158" s="7"/>
      <c r="K1158" s="8"/>
      <c r="M1158" s="390" t="s">
        <v>682</v>
      </c>
    </row>
    <row r="1159" spans="1:13">
      <c r="A1159" s="32">
        <f t="shared" ref="A1159:A1166" si="230">IF(H1159&gt;0,1,0)</f>
        <v>0</v>
      </c>
      <c r="B1159" s="10"/>
      <c r="C1159" s="2"/>
      <c r="D1159" s="2"/>
      <c r="E1159" s="2"/>
      <c r="F1159" s="2"/>
      <c r="G1159" s="2"/>
      <c r="H1159" s="3">
        <f>IF(AND(C1159=0,D1159=0,E1159=0,F1159=0,G1159=0),0,ROUND(IF(C1159=0,1,C1159)*IF(D1159=0,1,D1159)*IF(E1159=0,1,E1159)*IF(F1159=0,1,F1159)*IF(G1159=0,1,G1159),2))</f>
        <v>0</v>
      </c>
      <c r="I1159" s="63"/>
      <c r="J1159" s="7"/>
      <c r="K1159" s="8"/>
      <c r="M1159" s="391" t="s">
        <v>683</v>
      </c>
    </row>
    <row r="1160" spans="1:13">
      <c r="A1160" s="32">
        <f t="shared" si="230"/>
        <v>0</v>
      </c>
      <c r="B1160" s="10"/>
      <c r="C1160" s="2"/>
      <c r="D1160" s="2"/>
      <c r="E1160" s="2"/>
      <c r="F1160" s="2"/>
      <c r="G1160" s="2"/>
      <c r="H1160" s="3">
        <f t="shared" ref="H1160:H1166" si="231">IF(AND(C1160=0,D1160=0,E1160=0,F1160=0,G1160=0),0,ROUND(IF(C1160=0,1,C1160)*IF(D1160=0,1,D1160)*IF(E1160=0,1,E1160)*IF(F1160=0,1,F1160)*IF(G1160=0,1,G1160),2))</f>
        <v>0</v>
      </c>
      <c r="I1160" s="63"/>
      <c r="J1160" s="7"/>
      <c r="K1160" s="8"/>
      <c r="M1160" s="391"/>
    </row>
    <row r="1161" spans="1:13">
      <c r="A1161" s="32">
        <f t="shared" si="230"/>
        <v>0</v>
      </c>
      <c r="B1161" s="10"/>
      <c r="C1161" s="2"/>
      <c r="D1161" s="2"/>
      <c r="E1161" s="2"/>
      <c r="F1161" s="2"/>
      <c r="G1161" s="2"/>
      <c r="H1161" s="3">
        <f t="shared" si="231"/>
        <v>0</v>
      </c>
      <c r="I1161" s="63"/>
      <c r="J1161" s="7"/>
      <c r="K1161" s="8"/>
      <c r="M1161" s="391"/>
    </row>
    <row r="1162" spans="1:13">
      <c r="A1162" s="32">
        <f t="shared" si="230"/>
        <v>0</v>
      </c>
      <c r="B1162" s="10"/>
      <c r="C1162" s="2"/>
      <c r="D1162" s="2"/>
      <c r="E1162" s="2"/>
      <c r="F1162" s="2"/>
      <c r="G1162" s="2"/>
      <c r="H1162" s="3">
        <f t="shared" si="231"/>
        <v>0</v>
      </c>
      <c r="I1162" s="63"/>
      <c r="J1162" s="7"/>
      <c r="K1162" s="8"/>
      <c r="M1162" s="391"/>
    </row>
    <row r="1163" spans="1:13">
      <c r="A1163" s="32">
        <f t="shared" si="230"/>
        <v>0</v>
      </c>
      <c r="B1163" s="10"/>
      <c r="C1163" s="2"/>
      <c r="D1163" s="2"/>
      <c r="E1163" s="2"/>
      <c r="F1163" s="2"/>
      <c r="G1163" s="2"/>
      <c r="H1163" s="3">
        <f t="shared" si="231"/>
        <v>0</v>
      </c>
      <c r="I1163" s="63"/>
      <c r="J1163" s="7"/>
      <c r="K1163" s="8"/>
      <c r="M1163" s="391"/>
    </row>
    <row r="1164" spans="1:13">
      <c r="A1164" s="32">
        <f t="shared" si="230"/>
        <v>0</v>
      </c>
      <c r="B1164" s="10"/>
      <c r="C1164" s="2"/>
      <c r="D1164" s="2"/>
      <c r="E1164" s="2"/>
      <c r="F1164" s="2"/>
      <c r="G1164" s="2"/>
      <c r="H1164" s="3">
        <f t="shared" si="231"/>
        <v>0</v>
      </c>
      <c r="I1164" s="63"/>
      <c r="J1164" s="7"/>
      <c r="K1164" s="8"/>
      <c r="M1164" s="391"/>
    </row>
    <row r="1165" spans="1:13">
      <c r="A1165" s="32">
        <f t="shared" si="230"/>
        <v>0</v>
      </c>
      <c r="B1165" s="10"/>
      <c r="C1165" s="2"/>
      <c r="D1165" s="2"/>
      <c r="E1165" s="2"/>
      <c r="F1165" s="2"/>
      <c r="G1165" s="2"/>
      <c r="H1165" s="3">
        <f t="shared" si="231"/>
        <v>0</v>
      </c>
      <c r="I1165" s="63"/>
      <c r="J1165" s="7"/>
      <c r="K1165" s="8"/>
      <c r="M1165" s="391"/>
    </row>
    <row r="1166" spans="1:13">
      <c r="A1166" s="32">
        <f t="shared" si="230"/>
        <v>0</v>
      </c>
      <c r="B1166" s="10"/>
      <c r="C1166" s="2"/>
      <c r="D1166" s="2"/>
      <c r="E1166" s="2"/>
      <c r="F1166" s="2"/>
      <c r="G1166" s="2"/>
      <c r="H1166" s="3">
        <f t="shared" si="231"/>
        <v>0</v>
      </c>
      <c r="I1166" s="63"/>
      <c r="J1166" s="7"/>
      <c r="K1166" s="8"/>
      <c r="M1166" s="391"/>
    </row>
    <row r="1167" spans="1:13">
      <c r="A1167" s="33" t="e">
        <f>VLOOKUP(B1158,O:W,2)</f>
        <v>#N/A</v>
      </c>
      <c r="B1167" s="649" t="s">
        <v>70</v>
      </c>
      <c r="C1167" s="650"/>
      <c r="D1167" s="650"/>
      <c r="E1167" s="650"/>
      <c r="F1167" s="650"/>
      <c r="G1167" s="650"/>
      <c r="H1167" s="6"/>
      <c r="I1167" s="63">
        <f>SUM(H1159:H1167)</f>
        <v>0</v>
      </c>
      <c r="J1167" s="1" t="e">
        <f>VLOOKUP(B1158,O:W,7)</f>
        <v>#N/A</v>
      </c>
      <c r="K1167" s="8"/>
      <c r="M1167" s="391"/>
    </row>
    <row r="1168" spans="1:13" ht="46.5" customHeight="1">
      <c r="A1168" s="32">
        <f>IF(B1168&gt;0,1,0)</f>
        <v>0</v>
      </c>
      <c r="B1168" s="647"/>
      <c r="C1168" s="648"/>
      <c r="D1168" s="648"/>
      <c r="E1168" s="648"/>
      <c r="F1168" s="648"/>
      <c r="G1168" s="648"/>
      <c r="H1168" s="6"/>
      <c r="I1168" s="63"/>
      <c r="J1168" s="7"/>
      <c r="K1168" s="8"/>
      <c r="M1168" s="390" t="s">
        <v>682</v>
      </c>
    </row>
    <row r="1169" spans="1:13">
      <c r="A1169" s="32">
        <f t="shared" ref="A1169:A1176" si="232">IF(H1169&gt;0,1,0)</f>
        <v>0</v>
      </c>
      <c r="B1169" s="10"/>
      <c r="C1169" s="2"/>
      <c r="D1169" s="2"/>
      <c r="E1169" s="2"/>
      <c r="F1169" s="2"/>
      <c r="G1169" s="2"/>
      <c r="H1169" s="3">
        <f>IF(AND(C1169=0,D1169=0,E1169=0,F1169=0,G1169=0),0,ROUND(IF(C1169=0,1,C1169)*IF(D1169=0,1,D1169)*IF(E1169=0,1,E1169)*IF(F1169=0,1,F1169)*IF(G1169=0,1,G1169),2))</f>
        <v>0</v>
      </c>
      <c r="I1169" s="63"/>
      <c r="J1169" s="7"/>
      <c r="K1169" s="8"/>
      <c r="M1169" s="391"/>
    </row>
    <row r="1170" spans="1:13">
      <c r="A1170" s="32">
        <f t="shared" si="232"/>
        <v>0</v>
      </c>
      <c r="B1170" s="10"/>
      <c r="C1170" s="2"/>
      <c r="D1170" s="2"/>
      <c r="E1170" s="2"/>
      <c r="F1170" s="2"/>
      <c r="G1170" s="2"/>
      <c r="H1170" s="3">
        <f t="shared" ref="H1170:H1176" si="233">IF(AND(C1170=0,D1170=0,E1170=0,F1170=0,G1170=0),0,ROUND(IF(C1170=0,1,C1170)*IF(D1170=0,1,D1170)*IF(E1170=0,1,E1170)*IF(F1170=0,1,F1170)*IF(G1170=0,1,G1170),2))</f>
        <v>0</v>
      </c>
      <c r="I1170" s="63"/>
      <c r="J1170" s="7"/>
      <c r="K1170" s="8"/>
      <c r="M1170" s="391"/>
    </row>
    <row r="1171" spans="1:13">
      <c r="A1171" s="32">
        <f t="shared" si="232"/>
        <v>0</v>
      </c>
      <c r="B1171" s="10"/>
      <c r="C1171" s="2"/>
      <c r="D1171" s="2"/>
      <c r="E1171" s="2"/>
      <c r="F1171" s="2"/>
      <c r="G1171" s="2"/>
      <c r="H1171" s="3">
        <f t="shared" si="233"/>
        <v>0</v>
      </c>
      <c r="I1171" s="63"/>
      <c r="J1171" s="7"/>
      <c r="K1171" s="8"/>
      <c r="M1171" s="391"/>
    </row>
    <row r="1172" spans="1:13">
      <c r="A1172" s="32">
        <f t="shared" si="232"/>
        <v>0</v>
      </c>
      <c r="B1172" s="10"/>
      <c r="C1172" s="2"/>
      <c r="D1172" s="2"/>
      <c r="E1172" s="2"/>
      <c r="F1172" s="2"/>
      <c r="G1172" s="2"/>
      <c r="H1172" s="3">
        <f t="shared" si="233"/>
        <v>0</v>
      </c>
      <c r="I1172" s="63"/>
      <c r="J1172" s="7"/>
      <c r="K1172" s="8"/>
      <c r="M1172" s="391"/>
    </row>
    <row r="1173" spans="1:13">
      <c r="A1173" s="32">
        <f t="shared" si="232"/>
        <v>0</v>
      </c>
      <c r="B1173" s="10"/>
      <c r="C1173" s="2"/>
      <c r="D1173" s="2"/>
      <c r="E1173" s="2"/>
      <c r="F1173" s="2"/>
      <c r="G1173" s="2"/>
      <c r="H1173" s="3">
        <f t="shared" si="233"/>
        <v>0</v>
      </c>
      <c r="I1173" s="63"/>
      <c r="J1173" s="7"/>
      <c r="K1173" s="8"/>
      <c r="M1173" s="391"/>
    </row>
    <row r="1174" spans="1:13">
      <c r="A1174" s="32">
        <f t="shared" si="232"/>
        <v>0</v>
      </c>
      <c r="B1174" s="10"/>
      <c r="C1174" s="2"/>
      <c r="D1174" s="2"/>
      <c r="E1174" s="2"/>
      <c r="F1174" s="2"/>
      <c r="G1174" s="2"/>
      <c r="H1174" s="3">
        <f t="shared" si="233"/>
        <v>0</v>
      </c>
      <c r="I1174" s="63"/>
      <c r="J1174" s="7"/>
      <c r="K1174" s="8"/>
      <c r="M1174" s="391"/>
    </row>
    <row r="1175" spans="1:13">
      <c r="A1175" s="32">
        <f t="shared" si="232"/>
        <v>0</v>
      </c>
      <c r="B1175" s="10"/>
      <c r="C1175" s="2"/>
      <c r="D1175" s="2"/>
      <c r="E1175" s="2"/>
      <c r="F1175" s="2"/>
      <c r="G1175" s="2"/>
      <c r="H1175" s="3">
        <f t="shared" si="233"/>
        <v>0</v>
      </c>
      <c r="I1175" s="63"/>
      <c r="J1175" s="7"/>
      <c r="K1175" s="8"/>
      <c r="M1175" s="391"/>
    </row>
    <row r="1176" spans="1:13">
      <c r="A1176" s="32">
        <f t="shared" si="232"/>
        <v>0</v>
      </c>
      <c r="B1176" s="10"/>
      <c r="C1176" s="2"/>
      <c r="D1176" s="2"/>
      <c r="E1176" s="2"/>
      <c r="F1176" s="2"/>
      <c r="G1176" s="2"/>
      <c r="H1176" s="3">
        <f t="shared" si="233"/>
        <v>0</v>
      </c>
      <c r="I1176" s="63"/>
      <c r="J1176" s="7"/>
      <c r="K1176" s="8"/>
      <c r="M1176" s="391"/>
    </row>
    <row r="1177" spans="1:13">
      <c r="A1177" s="33" t="e">
        <f>VLOOKUP(B1168,O:W,2)</f>
        <v>#N/A</v>
      </c>
      <c r="B1177" s="649" t="s">
        <v>70</v>
      </c>
      <c r="C1177" s="650"/>
      <c r="D1177" s="650"/>
      <c r="E1177" s="650"/>
      <c r="F1177" s="650"/>
      <c r="G1177" s="650"/>
      <c r="H1177" s="6"/>
      <c r="I1177" s="63">
        <f>SUM(H1169:H1177)</f>
        <v>0</v>
      </c>
      <c r="J1177" s="1" t="e">
        <f>VLOOKUP(B1168,O:W,7)</f>
        <v>#N/A</v>
      </c>
      <c r="K1177" s="8"/>
      <c r="M1177" s="391"/>
    </row>
    <row r="1178" spans="1:13" ht="45" customHeight="1">
      <c r="A1178" s="32">
        <f>IF(B1178&gt;0,1,0)</f>
        <v>0</v>
      </c>
      <c r="B1178" s="647"/>
      <c r="C1178" s="648"/>
      <c r="D1178" s="648"/>
      <c r="E1178" s="648"/>
      <c r="F1178" s="648"/>
      <c r="G1178" s="648"/>
      <c r="H1178" s="6"/>
      <c r="I1178" s="63"/>
      <c r="J1178" s="7"/>
      <c r="K1178" s="8"/>
      <c r="M1178" s="390" t="s">
        <v>682</v>
      </c>
    </row>
    <row r="1179" spans="1:13">
      <c r="A1179" s="32">
        <f t="shared" ref="A1179:A1186" si="234">IF(H1179&gt;0,1,0)</f>
        <v>0</v>
      </c>
      <c r="B1179" s="10"/>
      <c r="C1179" s="2"/>
      <c r="D1179" s="2"/>
      <c r="E1179" s="2"/>
      <c r="F1179" s="2"/>
      <c r="G1179" s="2"/>
      <c r="H1179" s="3">
        <f>IF(AND(C1179=0,D1179=0,E1179=0,F1179=0,G1179=0),0,ROUND(IF(C1179=0,1,C1179)*IF(D1179=0,1,D1179)*IF(E1179=0,1,E1179)*IF(F1179=0,1,F1179)*IF(G1179=0,1,G1179),2))</f>
        <v>0</v>
      </c>
      <c r="I1179" s="63"/>
      <c r="J1179" s="7"/>
      <c r="K1179" s="8"/>
      <c r="M1179" s="391" t="s">
        <v>683</v>
      </c>
    </row>
    <row r="1180" spans="1:13">
      <c r="A1180" s="32">
        <f t="shared" si="234"/>
        <v>0</v>
      </c>
      <c r="B1180" s="10"/>
      <c r="C1180" s="2"/>
      <c r="D1180" s="2"/>
      <c r="E1180" s="2"/>
      <c r="F1180" s="2"/>
      <c r="G1180" s="2"/>
      <c r="H1180" s="3">
        <f t="shared" ref="H1180:H1186" si="235">IF(AND(C1180=0,D1180=0,E1180=0,F1180=0,G1180=0),0,ROUND(IF(C1180=0,1,C1180)*IF(D1180=0,1,D1180)*IF(E1180=0,1,E1180)*IF(F1180=0,1,F1180)*IF(G1180=0,1,G1180),2))</f>
        <v>0</v>
      </c>
      <c r="I1180" s="63"/>
      <c r="J1180" s="7"/>
      <c r="K1180" s="8"/>
      <c r="M1180" s="391"/>
    </row>
    <row r="1181" spans="1:13">
      <c r="A1181" s="32">
        <f t="shared" si="234"/>
        <v>0</v>
      </c>
      <c r="B1181" s="10"/>
      <c r="C1181" s="2"/>
      <c r="D1181" s="2"/>
      <c r="E1181" s="2"/>
      <c r="F1181" s="2"/>
      <c r="G1181" s="2"/>
      <c r="H1181" s="3">
        <f t="shared" si="235"/>
        <v>0</v>
      </c>
      <c r="I1181" s="63"/>
      <c r="J1181" s="7"/>
      <c r="K1181" s="8"/>
      <c r="M1181" s="391"/>
    </row>
    <row r="1182" spans="1:13">
      <c r="A1182" s="32">
        <f t="shared" si="234"/>
        <v>0</v>
      </c>
      <c r="B1182" s="10"/>
      <c r="C1182" s="2"/>
      <c r="D1182" s="2"/>
      <c r="E1182" s="2"/>
      <c r="F1182" s="2"/>
      <c r="G1182" s="2"/>
      <c r="H1182" s="3">
        <f t="shared" si="235"/>
        <v>0</v>
      </c>
      <c r="I1182" s="63"/>
      <c r="J1182" s="7"/>
      <c r="K1182" s="8"/>
      <c r="M1182" s="391"/>
    </row>
    <row r="1183" spans="1:13">
      <c r="A1183" s="32">
        <f t="shared" si="234"/>
        <v>0</v>
      </c>
      <c r="B1183" s="10"/>
      <c r="C1183" s="2"/>
      <c r="D1183" s="2"/>
      <c r="E1183" s="2"/>
      <c r="F1183" s="2"/>
      <c r="G1183" s="2"/>
      <c r="H1183" s="3">
        <f t="shared" si="235"/>
        <v>0</v>
      </c>
      <c r="I1183" s="63"/>
      <c r="J1183" s="7"/>
      <c r="K1183" s="8"/>
      <c r="M1183" s="391"/>
    </row>
    <row r="1184" spans="1:13">
      <c r="A1184" s="32">
        <f t="shared" si="234"/>
        <v>0</v>
      </c>
      <c r="B1184" s="10"/>
      <c r="C1184" s="2"/>
      <c r="D1184" s="2"/>
      <c r="E1184" s="2"/>
      <c r="F1184" s="2"/>
      <c r="G1184" s="2"/>
      <c r="H1184" s="3">
        <f t="shared" si="235"/>
        <v>0</v>
      </c>
      <c r="I1184" s="63"/>
      <c r="J1184" s="7"/>
      <c r="K1184" s="8"/>
      <c r="M1184" s="391"/>
    </row>
    <row r="1185" spans="1:13">
      <c r="A1185" s="32">
        <f t="shared" si="234"/>
        <v>0</v>
      </c>
      <c r="B1185" s="10"/>
      <c r="C1185" s="2"/>
      <c r="D1185" s="2"/>
      <c r="E1185" s="2"/>
      <c r="F1185" s="2"/>
      <c r="G1185" s="2"/>
      <c r="H1185" s="3">
        <f t="shared" si="235"/>
        <v>0</v>
      </c>
      <c r="I1185" s="63"/>
      <c r="J1185" s="7"/>
      <c r="K1185" s="8"/>
      <c r="M1185" s="391"/>
    </row>
    <row r="1186" spans="1:13">
      <c r="A1186" s="32">
        <f t="shared" si="234"/>
        <v>0</v>
      </c>
      <c r="B1186" s="10"/>
      <c r="C1186" s="2"/>
      <c r="D1186" s="2"/>
      <c r="E1186" s="2"/>
      <c r="F1186" s="2"/>
      <c r="G1186" s="2"/>
      <c r="H1186" s="3">
        <f t="shared" si="235"/>
        <v>0</v>
      </c>
      <c r="I1186" s="63"/>
      <c r="J1186" s="7"/>
      <c r="K1186" s="8"/>
      <c r="M1186" s="391"/>
    </row>
    <row r="1187" spans="1:13">
      <c r="A1187" s="33" t="e">
        <f>VLOOKUP(B1178,O:W,2)</f>
        <v>#N/A</v>
      </c>
      <c r="B1187" s="649" t="s">
        <v>70</v>
      </c>
      <c r="C1187" s="650"/>
      <c r="D1187" s="650"/>
      <c r="E1187" s="650"/>
      <c r="F1187" s="650"/>
      <c r="G1187" s="650"/>
      <c r="H1187" s="6"/>
      <c r="I1187" s="63">
        <f>SUM(H1179:H1187)</f>
        <v>0</v>
      </c>
      <c r="J1187" s="1" t="e">
        <f>VLOOKUP(B1178,O:W,7)</f>
        <v>#N/A</v>
      </c>
      <c r="K1187" s="8"/>
      <c r="M1187" s="391"/>
    </row>
    <row r="1188" spans="1:13" ht="46.5" customHeight="1">
      <c r="A1188" s="32">
        <f>IF(B1188&gt;0,1,0)</f>
        <v>0</v>
      </c>
      <c r="B1188" s="647"/>
      <c r="C1188" s="648"/>
      <c r="D1188" s="648"/>
      <c r="E1188" s="648"/>
      <c r="F1188" s="648"/>
      <c r="G1188" s="648"/>
      <c r="H1188" s="6"/>
      <c r="I1188" s="63"/>
      <c r="J1188" s="7"/>
      <c r="K1188" s="8"/>
      <c r="M1188" s="390" t="s">
        <v>682</v>
      </c>
    </row>
    <row r="1189" spans="1:13">
      <c r="A1189" s="32">
        <f t="shared" ref="A1189:A1196" si="236">IF(H1189&gt;0,1,0)</f>
        <v>0</v>
      </c>
      <c r="B1189" s="10"/>
      <c r="C1189" s="2"/>
      <c r="D1189" s="2"/>
      <c r="E1189" s="2"/>
      <c r="F1189" s="2"/>
      <c r="G1189" s="2"/>
      <c r="H1189" s="3">
        <f>IF(AND(C1189=0,D1189=0,E1189=0,F1189=0,G1189=0),0,ROUND(IF(C1189=0,1,C1189)*IF(D1189=0,1,D1189)*IF(E1189=0,1,E1189)*IF(F1189=0,1,F1189)*IF(G1189=0,1,G1189),2))</f>
        <v>0</v>
      </c>
      <c r="I1189" s="63"/>
      <c r="J1189" s="7"/>
      <c r="K1189" s="8"/>
      <c r="M1189" s="391"/>
    </row>
    <row r="1190" spans="1:13">
      <c r="A1190" s="32">
        <f t="shared" si="236"/>
        <v>0</v>
      </c>
      <c r="B1190" s="10"/>
      <c r="C1190" s="2"/>
      <c r="D1190" s="2"/>
      <c r="E1190" s="2"/>
      <c r="F1190" s="2"/>
      <c r="G1190" s="2"/>
      <c r="H1190" s="3">
        <f t="shared" ref="H1190:H1196" si="237">IF(AND(C1190=0,D1190=0,E1190=0,F1190=0,G1190=0),0,ROUND(IF(C1190=0,1,C1190)*IF(D1190=0,1,D1190)*IF(E1190=0,1,E1190)*IF(F1190=0,1,F1190)*IF(G1190=0,1,G1190),2))</f>
        <v>0</v>
      </c>
      <c r="I1190" s="63"/>
      <c r="J1190" s="7"/>
      <c r="K1190" s="8"/>
      <c r="M1190" s="391"/>
    </row>
    <row r="1191" spans="1:13">
      <c r="A1191" s="32">
        <f t="shared" si="236"/>
        <v>0</v>
      </c>
      <c r="B1191" s="10"/>
      <c r="C1191" s="2"/>
      <c r="D1191" s="2"/>
      <c r="E1191" s="2"/>
      <c r="F1191" s="2"/>
      <c r="G1191" s="2"/>
      <c r="H1191" s="3">
        <f t="shared" si="237"/>
        <v>0</v>
      </c>
      <c r="I1191" s="63"/>
      <c r="J1191" s="7"/>
      <c r="K1191" s="8"/>
      <c r="M1191" s="391"/>
    </row>
    <row r="1192" spans="1:13">
      <c r="A1192" s="32">
        <f t="shared" si="236"/>
        <v>0</v>
      </c>
      <c r="B1192" s="10"/>
      <c r="C1192" s="2"/>
      <c r="D1192" s="2"/>
      <c r="E1192" s="2"/>
      <c r="F1192" s="2"/>
      <c r="G1192" s="2"/>
      <c r="H1192" s="3">
        <f t="shared" si="237"/>
        <v>0</v>
      </c>
      <c r="I1192" s="63"/>
      <c r="J1192" s="7"/>
      <c r="K1192" s="8"/>
      <c r="M1192" s="391"/>
    </row>
    <row r="1193" spans="1:13">
      <c r="A1193" s="32">
        <f t="shared" si="236"/>
        <v>0</v>
      </c>
      <c r="B1193" s="10"/>
      <c r="C1193" s="2"/>
      <c r="D1193" s="2"/>
      <c r="E1193" s="2"/>
      <c r="F1193" s="2"/>
      <c r="G1193" s="2"/>
      <c r="H1193" s="3">
        <f t="shared" si="237"/>
        <v>0</v>
      </c>
      <c r="I1193" s="63"/>
      <c r="J1193" s="7"/>
      <c r="K1193" s="8"/>
      <c r="M1193" s="391"/>
    </row>
    <row r="1194" spans="1:13">
      <c r="A1194" s="32">
        <f t="shared" si="236"/>
        <v>0</v>
      </c>
      <c r="B1194" s="10"/>
      <c r="C1194" s="2"/>
      <c r="D1194" s="2"/>
      <c r="E1194" s="2"/>
      <c r="F1194" s="2"/>
      <c r="G1194" s="2"/>
      <c r="H1194" s="3">
        <f t="shared" si="237"/>
        <v>0</v>
      </c>
      <c r="I1194" s="63"/>
      <c r="J1194" s="7"/>
      <c r="K1194" s="8"/>
      <c r="M1194" s="391"/>
    </row>
    <row r="1195" spans="1:13">
      <c r="A1195" s="32">
        <f t="shared" si="236"/>
        <v>0</v>
      </c>
      <c r="B1195" s="10"/>
      <c r="C1195" s="2"/>
      <c r="D1195" s="2"/>
      <c r="E1195" s="2"/>
      <c r="F1195" s="2"/>
      <c r="G1195" s="2"/>
      <c r="H1195" s="3">
        <f t="shared" si="237"/>
        <v>0</v>
      </c>
      <c r="I1195" s="63"/>
      <c r="J1195" s="7"/>
      <c r="K1195" s="8"/>
      <c r="M1195" s="391"/>
    </row>
    <row r="1196" spans="1:13">
      <c r="A1196" s="32">
        <f t="shared" si="236"/>
        <v>0</v>
      </c>
      <c r="B1196" s="10"/>
      <c r="C1196" s="2"/>
      <c r="D1196" s="2"/>
      <c r="E1196" s="2"/>
      <c r="F1196" s="2"/>
      <c r="G1196" s="2"/>
      <c r="H1196" s="3">
        <f t="shared" si="237"/>
        <v>0</v>
      </c>
      <c r="I1196" s="63"/>
      <c r="J1196" s="7"/>
      <c r="K1196" s="8"/>
      <c r="M1196" s="391"/>
    </row>
    <row r="1197" spans="1:13">
      <c r="A1197" s="33" t="e">
        <f>VLOOKUP(B1188,O:W,2)</f>
        <v>#N/A</v>
      </c>
      <c r="B1197" s="649" t="s">
        <v>70</v>
      </c>
      <c r="C1197" s="650"/>
      <c r="D1197" s="650"/>
      <c r="E1197" s="650"/>
      <c r="F1197" s="650"/>
      <c r="G1197" s="650"/>
      <c r="H1197" s="6"/>
      <c r="I1197" s="63">
        <f>SUM(H1189:H1197)</f>
        <v>0</v>
      </c>
      <c r="J1197" s="1" t="e">
        <f>VLOOKUP(B1188,O:W,7)</f>
        <v>#N/A</v>
      </c>
      <c r="K1197" s="8"/>
      <c r="M1197" s="391"/>
    </row>
    <row r="1198" spans="1:13" ht="46.5" customHeight="1">
      <c r="A1198" s="32">
        <f>IF(B1198&gt;0,1,0)</f>
        <v>0</v>
      </c>
      <c r="B1198" s="647"/>
      <c r="C1198" s="648"/>
      <c r="D1198" s="648"/>
      <c r="E1198" s="648"/>
      <c r="F1198" s="648"/>
      <c r="G1198" s="648"/>
      <c r="H1198" s="6"/>
      <c r="I1198" s="63"/>
      <c r="J1198" s="7"/>
      <c r="K1198" s="8"/>
      <c r="M1198" s="390" t="s">
        <v>682</v>
      </c>
    </row>
    <row r="1199" spans="1:13">
      <c r="A1199" s="32">
        <f t="shared" ref="A1199:A1206" si="238">IF(H1199&gt;0,1,0)</f>
        <v>0</v>
      </c>
      <c r="B1199" s="10"/>
      <c r="C1199" s="2"/>
      <c r="D1199" s="2"/>
      <c r="E1199" s="2"/>
      <c r="F1199" s="2"/>
      <c r="G1199" s="2"/>
      <c r="H1199" s="3">
        <f>IF(AND(C1199=0,D1199=0,E1199=0,F1199=0,G1199=0),0,ROUND(IF(C1199=0,1,C1199)*IF(D1199=0,1,D1199)*IF(E1199=0,1,E1199)*IF(F1199=0,1,F1199)*IF(G1199=0,1,G1199),2))</f>
        <v>0</v>
      </c>
      <c r="I1199" s="63"/>
      <c r="J1199" s="7"/>
      <c r="K1199" s="8"/>
      <c r="M1199" s="391" t="s">
        <v>683</v>
      </c>
    </row>
    <row r="1200" spans="1:13">
      <c r="A1200" s="32">
        <f t="shared" si="238"/>
        <v>0</v>
      </c>
      <c r="B1200" s="10"/>
      <c r="C1200" s="2"/>
      <c r="D1200" s="2"/>
      <c r="E1200" s="2"/>
      <c r="F1200" s="2"/>
      <c r="G1200" s="2"/>
      <c r="H1200" s="3">
        <f t="shared" ref="H1200:H1206" si="239">IF(AND(C1200=0,D1200=0,E1200=0,F1200=0,G1200=0),0,ROUND(IF(C1200=0,1,C1200)*IF(D1200=0,1,D1200)*IF(E1200=0,1,E1200)*IF(F1200=0,1,F1200)*IF(G1200=0,1,G1200),2))</f>
        <v>0</v>
      </c>
      <c r="I1200" s="63"/>
      <c r="J1200" s="7"/>
      <c r="K1200" s="8"/>
      <c r="M1200" s="391"/>
    </row>
    <row r="1201" spans="1:13">
      <c r="A1201" s="32">
        <f t="shared" si="238"/>
        <v>0</v>
      </c>
      <c r="B1201" s="10"/>
      <c r="C1201" s="2"/>
      <c r="D1201" s="2"/>
      <c r="E1201" s="2"/>
      <c r="F1201" s="2"/>
      <c r="G1201" s="2"/>
      <c r="H1201" s="3">
        <f t="shared" si="239"/>
        <v>0</v>
      </c>
      <c r="I1201" s="63"/>
      <c r="J1201" s="7"/>
      <c r="K1201" s="8"/>
      <c r="M1201" s="391"/>
    </row>
    <row r="1202" spans="1:13">
      <c r="A1202" s="32">
        <f t="shared" si="238"/>
        <v>0</v>
      </c>
      <c r="B1202" s="10"/>
      <c r="C1202" s="2"/>
      <c r="D1202" s="2"/>
      <c r="E1202" s="2"/>
      <c r="F1202" s="2"/>
      <c r="G1202" s="2"/>
      <c r="H1202" s="3">
        <f t="shared" si="239"/>
        <v>0</v>
      </c>
      <c r="I1202" s="63"/>
      <c r="J1202" s="7"/>
      <c r="K1202" s="8"/>
      <c r="M1202" s="391"/>
    </row>
    <row r="1203" spans="1:13">
      <c r="A1203" s="32">
        <f t="shared" si="238"/>
        <v>0</v>
      </c>
      <c r="B1203" s="10"/>
      <c r="C1203" s="2"/>
      <c r="D1203" s="2"/>
      <c r="E1203" s="2"/>
      <c r="F1203" s="2"/>
      <c r="G1203" s="2"/>
      <c r="H1203" s="3">
        <f t="shared" si="239"/>
        <v>0</v>
      </c>
      <c r="I1203" s="63"/>
      <c r="J1203" s="7"/>
      <c r="K1203" s="8"/>
      <c r="M1203" s="391"/>
    </row>
    <row r="1204" spans="1:13">
      <c r="A1204" s="32">
        <f t="shared" si="238"/>
        <v>0</v>
      </c>
      <c r="B1204" s="10"/>
      <c r="C1204" s="2"/>
      <c r="D1204" s="2"/>
      <c r="E1204" s="2"/>
      <c r="F1204" s="2"/>
      <c r="G1204" s="2"/>
      <c r="H1204" s="3">
        <f t="shared" si="239"/>
        <v>0</v>
      </c>
      <c r="I1204" s="63"/>
      <c r="J1204" s="7"/>
      <c r="K1204" s="8"/>
      <c r="M1204" s="391"/>
    </row>
    <row r="1205" spans="1:13">
      <c r="A1205" s="32">
        <f t="shared" si="238"/>
        <v>0</v>
      </c>
      <c r="B1205" s="10"/>
      <c r="C1205" s="2"/>
      <c r="D1205" s="2"/>
      <c r="E1205" s="2"/>
      <c r="F1205" s="2"/>
      <c r="G1205" s="2"/>
      <c r="H1205" s="3">
        <f t="shared" si="239"/>
        <v>0</v>
      </c>
      <c r="I1205" s="63"/>
      <c r="J1205" s="7"/>
      <c r="K1205" s="8"/>
      <c r="M1205" s="391"/>
    </row>
    <row r="1206" spans="1:13">
      <c r="A1206" s="32">
        <f t="shared" si="238"/>
        <v>0</v>
      </c>
      <c r="B1206" s="10"/>
      <c r="C1206" s="2"/>
      <c r="D1206" s="2"/>
      <c r="E1206" s="2"/>
      <c r="F1206" s="2"/>
      <c r="G1206" s="2"/>
      <c r="H1206" s="3">
        <f t="shared" si="239"/>
        <v>0</v>
      </c>
      <c r="I1206" s="63"/>
      <c r="J1206" s="7"/>
      <c r="K1206" s="8"/>
      <c r="M1206" s="391"/>
    </row>
    <row r="1207" spans="1:13">
      <c r="A1207" s="33" t="e">
        <f>VLOOKUP(B1198,O:W,2)</f>
        <v>#N/A</v>
      </c>
      <c r="B1207" s="649" t="s">
        <v>70</v>
      </c>
      <c r="C1207" s="650"/>
      <c r="D1207" s="650"/>
      <c r="E1207" s="650"/>
      <c r="F1207" s="650"/>
      <c r="G1207" s="650"/>
      <c r="H1207" s="6"/>
      <c r="I1207" s="63">
        <f>SUM(H1199:H1207)</f>
        <v>0</v>
      </c>
      <c r="J1207" s="1" t="e">
        <f>VLOOKUP(B1198,O:W,7)</f>
        <v>#N/A</v>
      </c>
      <c r="K1207" s="8"/>
      <c r="M1207" s="391"/>
    </row>
    <row r="1208" spans="1:13" ht="46.5" customHeight="1">
      <c r="A1208" s="32">
        <f>IF(B1208&gt;0,1,0)</f>
        <v>0</v>
      </c>
      <c r="B1208" s="647"/>
      <c r="C1208" s="648"/>
      <c r="D1208" s="648"/>
      <c r="E1208" s="648"/>
      <c r="F1208" s="648"/>
      <c r="G1208" s="648"/>
      <c r="H1208" s="6"/>
      <c r="I1208" s="63"/>
      <c r="J1208" s="7"/>
      <c r="K1208" s="8"/>
      <c r="M1208" s="390" t="s">
        <v>682</v>
      </c>
    </row>
    <row r="1209" spans="1:13">
      <c r="A1209" s="32">
        <f t="shared" ref="A1209:A1216" si="240">IF(H1209&gt;0,1,0)</f>
        <v>0</v>
      </c>
      <c r="B1209" s="10"/>
      <c r="C1209" s="2"/>
      <c r="D1209" s="2"/>
      <c r="E1209" s="2"/>
      <c r="F1209" s="2"/>
      <c r="G1209" s="2"/>
      <c r="H1209" s="3">
        <f>IF(AND(C1209=0,D1209=0,E1209=0,F1209=0,G1209=0),0,ROUND(IF(C1209=0,1,C1209)*IF(D1209=0,1,D1209)*IF(E1209=0,1,E1209)*IF(F1209=0,1,F1209)*IF(G1209=0,1,G1209),2))</f>
        <v>0</v>
      </c>
      <c r="I1209" s="63"/>
      <c r="J1209" s="7"/>
      <c r="K1209" s="8"/>
      <c r="M1209" s="391" t="s">
        <v>683</v>
      </c>
    </row>
    <row r="1210" spans="1:13">
      <c r="A1210" s="32">
        <f t="shared" si="240"/>
        <v>0</v>
      </c>
      <c r="B1210" s="10"/>
      <c r="C1210" s="2"/>
      <c r="D1210" s="2"/>
      <c r="E1210" s="2"/>
      <c r="F1210" s="2"/>
      <c r="G1210" s="2"/>
      <c r="H1210" s="3">
        <f t="shared" ref="H1210:H1216" si="241">IF(AND(C1210=0,D1210=0,E1210=0,F1210=0,G1210=0),0,ROUND(IF(C1210=0,1,C1210)*IF(D1210=0,1,D1210)*IF(E1210=0,1,E1210)*IF(F1210=0,1,F1210)*IF(G1210=0,1,G1210),2))</f>
        <v>0</v>
      </c>
      <c r="I1210" s="63"/>
      <c r="J1210" s="7"/>
      <c r="K1210" s="8"/>
      <c r="M1210" s="391"/>
    </row>
    <row r="1211" spans="1:13">
      <c r="A1211" s="32">
        <f t="shared" si="240"/>
        <v>0</v>
      </c>
      <c r="B1211" s="10"/>
      <c r="C1211" s="2"/>
      <c r="D1211" s="2"/>
      <c r="E1211" s="2"/>
      <c r="F1211" s="2"/>
      <c r="G1211" s="2"/>
      <c r="H1211" s="3">
        <f t="shared" si="241"/>
        <v>0</v>
      </c>
      <c r="I1211" s="63"/>
      <c r="J1211" s="7"/>
      <c r="K1211" s="8"/>
      <c r="M1211" s="391"/>
    </row>
    <row r="1212" spans="1:13">
      <c r="A1212" s="32">
        <f t="shared" si="240"/>
        <v>0</v>
      </c>
      <c r="B1212" s="10"/>
      <c r="C1212" s="2"/>
      <c r="D1212" s="2"/>
      <c r="E1212" s="2"/>
      <c r="F1212" s="2"/>
      <c r="G1212" s="2"/>
      <c r="H1212" s="3">
        <f t="shared" si="241"/>
        <v>0</v>
      </c>
      <c r="I1212" s="63"/>
      <c r="J1212" s="7"/>
      <c r="K1212" s="8"/>
      <c r="M1212" s="391"/>
    </row>
    <row r="1213" spans="1:13">
      <c r="A1213" s="32">
        <f t="shared" si="240"/>
        <v>0</v>
      </c>
      <c r="B1213" s="10"/>
      <c r="C1213" s="2"/>
      <c r="D1213" s="2"/>
      <c r="E1213" s="2"/>
      <c r="F1213" s="2"/>
      <c r="G1213" s="2"/>
      <c r="H1213" s="3">
        <f t="shared" si="241"/>
        <v>0</v>
      </c>
      <c r="I1213" s="63"/>
      <c r="J1213" s="7"/>
      <c r="K1213" s="8"/>
      <c r="M1213" s="391"/>
    </row>
    <row r="1214" spans="1:13">
      <c r="A1214" s="32">
        <f t="shared" si="240"/>
        <v>0</v>
      </c>
      <c r="B1214" s="10"/>
      <c r="C1214" s="2"/>
      <c r="D1214" s="2"/>
      <c r="E1214" s="2"/>
      <c r="F1214" s="2"/>
      <c r="G1214" s="2"/>
      <c r="H1214" s="3">
        <f t="shared" si="241"/>
        <v>0</v>
      </c>
      <c r="I1214" s="63"/>
      <c r="J1214" s="7"/>
      <c r="K1214" s="8"/>
      <c r="M1214" s="391"/>
    </row>
    <row r="1215" spans="1:13">
      <c r="A1215" s="32">
        <f t="shared" si="240"/>
        <v>0</v>
      </c>
      <c r="B1215" s="10"/>
      <c r="C1215" s="2"/>
      <c r="D1215" s="2"/>
      <c r="E1215" s="2"/>
      <c r="F1215" s="2"/>
      <c r="G1215" s="2"/>
      <c r="H1215" s="3">
        <f t="shared" si="241"/>
        <v>0</v>
      </c>
      <c r="I1215" s="63"/>
      <c r="J1215" s="7"/>
      <c r="K1215" s="8"/>
      <c r="M1215" s="391"/>
    </row>
    <row r="1216" spans="1:13">
      <c r="A1216" s="32">
        <f t="shared" si="240"/>
        <v>0</v>
      </c>
      <c r="B1216" s="10"/>
      <c r="C1216" s="2"/>
      <c r="D1216" s="2"/>
      <c r="E1216" s="2"/>
      <c r="F1216" s="2"/>
      <c r="G1216" s="2"/>
      <c r="H1216" s="3">
        <f t="shared" si="241"/>
        <v>0</v>
      </c>
      <c r="I1216" s="63"/>
      <c r="J1216" s="7"/>
      <c r="K1216" s="8"/>
      <c r="M1216" s="391"/>
    </row>
    <row r="1217" spans="1:13">
      <c r="A1217" s="33" t="e">
        <f>VLOOKUP(B1208,O:W,2)</f>
        <v>#N/A</v>
      </c>
      <c r="B1217" s="649" t="s">
        <v>70</v>
      </c>
      <c r="C1217" s="650"/>
      <c r="D1217" s="650"/>
      <c r="E1217" s="650"/>
      <c r="F1217" s="650"/>
      <c r="G1217" s="650"/>
      <c r="H1217" s="6"/>
      <c r="I1217" s="63">
        <f>SUM(H1209:H1217)</f>
        <v>0</v>
      </c>
      <c r="J1217" s="1" t="e">
        <f>VLOOKUP(B1208,O:W,7)</f>
        <v>#N/A</v>
      </c>
      <c r="K1217" s="8"/>
      <c r="M1217" s="391"/>
    </row>
    <row r="1218" spans="1:13" ht="46.5" customHeight="1">
      <c r="A1218" s="32">
        <f>IF(B1218&gt;0,1,0)</f>
        <v>1</v>
      </c>
      <c r="B1218" s="647" t="s">
        <v>7097</v>
      </c>
      <c r="C1218" s="648"/>
      <c r="D1218" s="648"/>
      <c r="E1218" s="648"/>
      <c r="F1218" s="648"/>
      <c r="G1218" s="648"/>
      <c r="H1218" s="6"/>
      <c r="I1218" s="63"/>
      <c r="J1218" s="7"/>
      <c r="K1218" s="8"/>
      <c r="M1218" s="396" t="s">
        <v>684</v>
      </c>
    </row>
    <row r="1219" spans="1:13">
      <c r="A1219" s="32">
        <f t="shared" ref="A1219:A1226" si="242">IF(H1219&gt;0,1,0)</f>
        <v>1</v>
      </c>
      <c r="B1219" s="10"/>
      <c r="C1219" s="2">
        <v>1</v>
      </c>
      <c r="D1219" s="2">
        <v>10</v>
      </c>
      <c r="E1219" s="2"/>
      <c r="F1219" s="2"/>
      <c r="G1219" s="2"/>
      <c r="H1219" s="3">
        <f>IF(AND(C1219=0,D1219=0,E1219=0,F1219=0,G1219=0),0,ROUND(IF(C1219=0,1,C1219)*IF(D1219=0,1,D1219)*IF(E1219=0,1,E1219)*IF(F1219=0,1,F1219)*IF(G1219=0,1,G1219),2))</f>
        <v>10</v>
      </c>
      <c r="I1219" s="63"/>
      <c r="J1219" s="7"/>
      <c r="K1219" s="8"/>
      <c r="M1219" s="397" t="s">
        <v>685</v>
      </c>
    </row>
    <row r="1220" spans="1:13">
      <c r="A1220" s="32">
        <f t="shared" si="242"/>
        <v>0</v>
      </c>
      <c r="B1220" s="10"/>
      <c r="C1220" s="2"/>
      <c r="D1220" s="2"/>
      <c r="E1220" s="2"/>
      <c r="F1220" s="2"/>
      <c r="G1220" s="2"/>
      <c r="H1220" s="3">
        <f t="shared" ref="H1220:H1226" si="243">IF(AND(C1220=0,D1220=0,E1220=0,F1220=0,G1220=0),0,ROUND(IF(C1220=0,1,C1220)*IF(D1220=0,1,D1220)*IF(E1220=0,1,E1220)*IF(F1220=0,1,F1220)*IF(G1220=0,1,G1220),2))</f>
        <v>0</v>
      </c>
      <c r="I1220" s="63"/>
      <c r="J1220" s="7"/>
      <c r="K1220" s="8"/>
      <c r="M1220" s="397"/>
    </row>
    <row r="1221" spans="1:13">
      <c r="A1221" s="32">
        <f t="shared" si="242"/>
        <v>0</v>
      </c>
      <c r="B1221" s="10"/>
      <c r="C1221" s="2"/>
      <c r="D1221" s="2"/>
      <c r="E1221" s="2"/>
      <c r="F1221" s="2"/>
      <c r="G1221" s="2"/>
      <c r="H1221" s="3">
        <f t="shared" si="243"/>
        <v>0</v>
      </c>
      <c r="I1221" s="63"/>
      <c r="J1221" s="7"/>
      <c r="K1221" s="8"/>
      <c r="M1221" s="397"/>
    </row>
    <row r="1222" spans="1:13">
      <c r="A1222" s="32">
        <f t="shared" si="242"/>
        <v>0</v>
      </c>
      <c r="B1222" s="10"/>
      <c r="C1222" s="2"/>
      <c r="D1222" s="2"/>
      <c r="E1222" s="2"/>
      <c r="F1222" s="2"/>
      <c r="G1222" s="2"/>
      <c r="H1222" s="3">
        <f t="shared" si="243"/>
        <v>0</v>
      </c>
      <c r="I1222" s="63"/>
      <c r="J1222" s="7"/>
      <c r="K1222" s="8"/>
      <c r="M1222" s="397"/>
    </row>
    <row r="1223" spans="1:13">
      <c r="A1223" s="32">
        <f t="shared" si="242"/>
        <v>0</v>
      </c>
      <c r="B1223" s="10"/>
      <c r="C1223" s="2"/>
      <c r="D1223" s="2"/>
      <c r="E1223" s="2"/>
      <c r="F1223" s="2"/>
      <c r="G1223" s="2"/>
      <c r="H1223" s="3">
        <f t="shared" si="243"/>
        <v>0</v>
      </c>
      <c r="I1223" s="63"/>
      <c r="J1223" s="7"/>
      <c r="K1223" s="8"/>
      <c r="M1223" s="397"/>
    </row>
    <row r="1224" spans="1:13">
      <c r="A1224" s="32">
        <f t="shared" si="242"/>
        <v>0</v>
      </c>
      <c r="B1224" s="10"/>
      <c r="C1224" s="2"/>
      <c r="D1224" s="2"/>
      <c r="E1224" s="2"/>
      <c r="F1224" s="2"/>
      <c r="G1224" s="2"/>
      <c r="H1224" s="3">
        <f t="shared" si="243"/>
        <v>0</v>
      </c>
      <c r="I1224" s="63"/>
      <c r="J1224" s="7"/>
      <c r="K1224" s="8"/>
      <c r="M1224" s="397"/>
    </row>
    <row r="1225" spans="1:13">
      <c r="A1225" s="32">
        <f t="shared" si="242"/>
        <v>0</v>
      </c>
      <c r="B1225" s="10"/>
      <c r="C1225" s="2"/>
      <c r="D1225" s="2"/>
      <c r="E1225" s="2"/>
      <c r="F1225" s="2"/>
      <c r="G1225" s="2"/>
      <c r="H1225" s="3">
        <f t="shared" si="243"/>
        <v>0</v>
      </c>
      <c r="I1225" s="63"/>
      <c r="J1225" s="7"/>
      <c r="K1225" s="8"/>
      <c r="M1225" s="397"/>
    </row>
    <row r="1226" spans="1:13">
      <c r="A1226" s="32">
        <f t="shared" si="242"/>
        <v>0</v>
      </c>
      <c r="B1226" s="10"/>
      <c r="C1226" s="2"/>
      <c r="D1226" s="2"/>
      <c r="E1226" s="2"/>
      <c r="F1226" s="2"/>
      <c r="G1226" s="2"/>
      <c r="H1226" s="3">
        <f t="shared" si="243"/>
        <v>0</v>
      </c>
      <c r="I1226" s="63"/>
      <c r="J1226" s="7"/>
      <c r="K1226" s="8"/>
      <c r="M1226" s="397"/>
    </row>
    <row r="1227" spans="1:13">
      <c r="A1227" s="33">
        <f>VLOOKUP(B1218,O:W,2)</f>
        <v>120101</v>
      </c>
      <c r="B1227" s="649" t="s">
        <v>70</v>
      </c>
      <c r="C1227" s="650"/>
      <c r="D1227" s="650"/>
      <c r="E1227" s="650"/>
      <c r="F1227" s="650"/>
      <c r="G1227" s="650"/>
      <c r="H1227" s="6"/>
      <c r="I1227" s="63">
        <f>SUM(H1219:H1227)</f>
        <v>10</v>
      </c>
      <c r="J1227" s="1" t="str">
        <f>VLOOKUP(B1218,O:W,7)</f>
        <v>هزار کيلو کالري در ساعت</v>
      </c>
      <c r="K1227" s="8"/>
      <c r="M1227" s="397"/>
    </row>
    <row r="1228" spans="1:13" ht="47.25" customHeight="1">
      <c r="A1228" s="32">
        <f>IF(B1228&gt;0,1,0)</f>
        <v>1</v>
      </c>
      <c r="B1228" s="647" t="s">
        <v>7308</v>
      </c>
      <c r="C1228" s="648"/>
      <c r="D1228" s="648"/>
      <c r="E1228" s="648"/>
      <c r="F1228" s="648"/>
      <c r="G1228" s="648"/>
      <c r="H1228" s="6"/>
      <c r="I1228" s="63"/>
      <c r="J1228" s="7"/>
      <c r="K1228" s="8"/>
      <c r="M1228" s="396" t="s">
        <v>684</v>
      </c>
    </row>
    <row r="1229" spans="1:13">
      <c r="A1229" s="32">
        <f t="shared" ref="A1229:A1236" si="244">IF(H1229&gt;0,1,0)</f>
        <v>1</v>
      </c>
      <c r="B1229" s="10"/>
      <c r="C1229" s="2">
        <v>1</v>
      </c>
      <c r="D1229" s="2"/>
      <c r="E1229" s="2"/>
      <c r="F1229" s="2"/>
      <c r="G1229" s="2"/>
      <c r="H1229" s="3">
        <f>IF(AND(C1229=0,D1229=0,E1229=0,F1229=0,G1229=0),0,ROUND(IF(C1229=0,1,C1229)*IF(D1229=0,1,D1229)*IF(E1229=0,1,E1229)*IF(F1229=0,1,F1229)*IF(G1229=0,1,G1229),2))</f>
        <v>1</v>
      </c>
      <c r="I1229" s="63"/>
      <c r="J1229" s="7"/>
      <c r="K1229" s="8"/>
      <c r="M1229" s="397" t="s">
        <v>685</v>
      </c>
    </row>
    <row r="1230" spans="1:13">
      <c r="A1230" s="32">
        <f t="shared" si="244"/>
        <v>0</v>
      </c>
      <c r="B1230" s="10"/>
      <c r="C1230" s="2"/>
      <c r="D1230" s="2"/>
      <c r="E1230" s="2"/>
      <c r="F1230" s="2"/>
      <c r="G1230" s="2"/>
      <c r="H1230" s="3">
        <f t="shared" ref="H1230:H1236" si="245">IF(AND(C1230=0,D1230=0,E1230=0,F1230=0,G1230=0),0,ROUND(IF(C1230=0,1,C1230)*IF(D1230=0,1,D1230)*IF(E1230=0,1,E1230)*IF(F1230=0,1,F1230)*IF(G1230=0,1,G1230),2))</f>
        <v>0</v>
      </c>
      <c r="I1230" s="63"/>
      <c r="J1230" s="7"/>
      <c r="K1230" s="8"/>
      <c r="M1230" s="397"/>
    </row>
    <row r="1231" spans="1:13">
      <c r="A1231" s="32">
        <f t="shared" si="244"/>
        <v>0</v>
      </c>
      <c r="B1231" s="10"/>
      <c r="C1231" s="2"/>
      <c r="D1231" s="2"/>
      <c r="E1231" s="2"/>
      <c r="F1231" s="2"/>
      <c r="G1231" s="2"/>
      <c r="H1231" s="3">
        <f t="shared" si="245"/>
        <v>0</v>
      </c>
      <c r="I1231" s="63"/>
      <c r="J1231" s="7"/>
      <c r="K1231" s="8"/>
      <c r="M1231" s="397"/>
    </row>
    <row r="1232" spans="1:13">
      <c r="A1232" s="32">
        <f t="shared" si="244"/>
        <v>0</v>
      </c>
      <c r="B1232" s="10"/>
      <c r="C1232" s="2"/>
      <c r="D1232" s="2"/>
      <c r="E1232" s="2"/>
      <c r="F1232" s="2"/>
      <c r="G1232" s="2"/>
      <c r="H1232" s="3">
        <f t="shared" si="245"/>
        <v>0</v>
      </c>
      <c r="I1232" s="63"/>
      <c r="J1232" s="7"/>
      <c r="K1232" s="8"/>
      <c r="M1232" s="397"/>
    </row>
    <row r="1233" spans="1:13">
      <c r="A1233" s="32">
        <f t="shared" si="244"/>
        <v>0</v>
      </c>
      <c r="B1233" s="10"/>
      <c r="C1233" s="2"/>
      <c r="D1233" s="2"/>
      <c r="E1233" s="2"/>
      <c r="F1233" s="2"/>
      <c r="G1233" s="2"/>
      <c r="H1233" s="3">
        <f t="shared" si="245"/>
        <v>0</v>
      </c>
      <c r="I1233" s="63"/>
      <c r="J1233" s="7"/>
      <c r="K1233" s="8"/>
      <c r="M1233" s="397"/>
    </row>
    <row r="1234" spans="1:13">
      <c r="A1234" s="32">
        <f t="shared" si="244"/>
        <v>0</v>
      </c>
      <c r="B1234" s="10"/>
      <c r="C1234" s="2"/>
      <c r="D1234" s="2"/>
      <c r="E1234" s="2"/>
      <c r="F1234" s="2"/>
      <c r="G1234" s="2"/>
      <c r="H1234" s="3">
        <f t="shared" si="245"/>
        <v>0</v>
      </c>
      <c r="I1234" s="63"/>
      <c r="J1234" s="7"/>
      <c r="K1234" s="8"/>
      <c r="M1234" s="397"/>
    </row>
    <row r="1235" spans="1:13">
      <c r="A1235" s="32">
        <f t="shared" si="244"/>
        <v>0</v>
      </c>
      <c r="B1235" s="10"/>
      <c r="C1235" s="2"/>
      <c r="D1235" s="2"/>
      <c r="E1235" s="2"/>
      <c r="F1235" s="2"/>
      <c r="G1235" s="2"/>
      <c r="H1235" s="3">
        <f t="shared" si="245"/>
        <v>0</v>
      </c>
      <c r="I1235" s="63"/>
      <c r="J1235" s="7"/>
      <c r="K1235" s="8"/>
      <c r="M1235" s="397"/>
    </row>
    <row r="1236" spans="1:13">
      <c r="A1236" s="32">
        <f t="shared" si="244"/>
        <v>0</v>
      </c>
      <c r="B1236" s="10"/>
      <c r="C1236" s="2"/>
      <c r="D1236" s="2"/>
      <c r="E1236" s="2"/>
      <c r="F1236" s="2"/>
      <c r="G1236" s="2"/>
      <c r="H1236" s="3">
        <f t="shared" si="245"/>
        <v>0</v>
      </c>
      <c r="I1236" s="63"/>
      <c r="J1236" s="7"/>
      <c r="K1236" s="8"/>
      <c r="M1236" s="397"/>
    </row>
    <row r="1237" spans="1:13">
      <c r="A1237" s="33" t="str">
        <f>VLOOKUP(B1228,O:W,2)</f>
        <v>120208</v>
      </c>
      <c r="B1237" s="649" t="s">
        <v>70</v>
      </c>
      <c r="C1237" s="650"/>
      <c r="D1237" s="650"/>
      <c r="E1237" s="650"/>
      <c r="F1237" s="650"/>
      <c r="G1237" s="650"/>
      <c r="H1237" s="6"/>
      <c r="I1237" s="63">
        <f>SUM(H1229:H1237)</f>
        <v>1</v>
      </c>
      <c r="J1237" s="1" t="str">
        <f>VLOOKUP(B1228,O:W,7)</f>
        <v>هزار کیلو کالری در ساعت</v>
      </c>
      <c r="K1237" s="8"/>
      <c r="M1237" s="397"/>
    </row>
    <row r="1238" spans="1:13" ht="44.25" customHeight="1">
      <c r="A1238" s="32">
        <f>IF(B1238&gt;0,1,0)</f>
        <v>0</v>
      </c>
      <c r="B1238" s="647"/>
      <c r="C1238" s="648"/>
      <c r="D1238" s="648"/>
      <c r="E1238" s="648"/>
      <c r="F1238" s="648"/>
      <c r="G1238" s="648"/>
      <c r="H1238" s="6"/>
      <c r="I1238" s="63"/>
      <c r="J1238" s="7"/>
      <c r="K1238" s="8"/>
      <c r="M1238" s="396" t="s">
        <v>684</v>
      </c>
    </row>
    <row r="1239" spans="1:13">
      <c r="A1239" s="32">
        <f t="shared" ref="A1239:A1246" si="246">IF(H1239&gt;0,1,0)</f>
        <v>0</v>
      </c>
      <c r="B1239" s="10"/>
      <c r="C1239" s="2"/>
      <c r="D1239" s="2"/>
      <c r="E1239" s="2"/>
      <c r="F1239" s="2"/>
      <c r="G1239" s="2"/>
      <c r="H1239" s="3">
        <f>IF(AND(C1239=0,D1239=0,E1239=0,F1239=0,G1239=0),0,ROUND(IF(C1239=0,1,C1239)*IF(D1239=0,1,D1239)*IF(E1239=0,1,E1239)*IF(F1239=0,1,F1239)*IF(G1239=0,1,G1239),2))</f>
        <v>0</v>
      </c>
      <c r="I1239" s="63"/>
      <c r="J1239" s="7"/>
      <c r="K1239" s="8"/>
      <c r="M1239" s="397"/>
    </row>
    <row r="1240" spans="1:13">
      <c r="A1240" s="32">
        <f t="shared" si="246"/>
        <v>0</v>
      </c>
      <c r="B1240" s="10"/>
      <c r="C1240" s="2"/>
      <c r="D1240" s="2"/>
      <c r="E1240" s="2"/>
      <c r="F1240" s="2"/>
      <c r="G1240" s="2"/>
      <c r="H1240" s="3">
        <f t="shared" ref="H1240:H1246" si="247">IF(AND(C1240=0,D1240=0,E1240=0,F1240=0,G1240=0),0,ROUND(IF(C1240=0,1,C1240)*IF(D1240=0,1,D1240)*IF(E1240=0,1,E1240)*IF(F1240=0,1,F1240)*IF(G1240=0,1,G1240),2))</f>
        <v>0</v>
      </c>
      <c r="I1240" s="63"/>
      <c r="J1240" s="7"/>
      <c r="K1240" s="8"/>
      <c r="M1240" s="397"/>
    </row>
    <row r="1241" spans="1:13">
      <c r="A1241" s="32">
        <f t="shared" si="246"/>
        <v>0</v>
      </c>
      <c r="B1241" s="10"/>
      <c r="C1241" s="2"/>
      <c r="D1241" s="2"/>
      <c r="E1241" s="2"/>
      <c r="F1241" s="2"/>
      <c r="G1241" s="2"/>
      <c r="H1241" s="3">
        <f t="shared" si="247"/>
        <v>0</v>
      </c>
      <c r="I1241" s="63"/>
      <c r="J1241" s="7"/>
      <c r="K1241" s="8"/>
      <c r="M1241" s="397"/>
    </row>
    <row r="1242" spans="1:13">
      <c r="A1242" s="32">
        <f t="shared" si="246"/>
        <v>0</v>
      </c>
      <c r="B1242" s="10"/>
      <c r="C1242" s="2"/>
      <c r="D1242" s="2"/>
      <c r="E1242" s="2"/>
      <c r="F1242" s="2"/>
      <c r="G1242" s="2"/>
      <c r="H1242" s="3">
        <f t="shared" si="247"/>
        <v>0</v>
      </c>
      <c r="I1242" s="63"/>
      <c r="J1242" s="7"/>
      <c r="K1242" s="8"/>
      <c r="M1242" s="397"/>
    </row>
    <row r="1243" spans="1:13">
      <c r="A1243" s="32">
        <f t="shared" si="246"/>
        <v>0</v>
      </c>
      <c r="B1243" s="10"/>
      <c r="C1243" s="2"/>
      <c r="D1243" s="2"/>
      <c r="E1243" s="2"/>
      <c r="F1243" s="2"/>
      <c r="G1243" s="2"/>
      <c r="H1243" s="3">
        <f t="shared" si="247"/>
        <v>0</v>
      </c>
      <c r="I1243" s="63"/>
      <c r="J1243" s="7"/>
      <c r="K1243" s="8"/>
      <c r="M1243" s="397"/>
    </row>
    <row r="1244" spans="1:13">
      <c r="A1244" s="32">
        <f t="shared" si="246"/>
        <v>0</v>
      </c>
      <c r="B1244" s="10"/>
      <c r="C1244" s="2"/>
      <c r="D1244" s="2"/>
      <c r="E1244" s="2"/>
      <c r="F1244" s="2"/>
      <c r="G1244" s="2"/>
      <c r="H1244" s="3">
        <f t="shared" si="247"/>
        <v>0</v>
      </c>
      <c r="I1244" s="63"/>
      <c r="J1244" s="7"/>
      <c r="K1244" s="8"/>
      <c r="M1244" s="397"/>
    </row>
    <row r="1245" spans="1:13">
      <c r="A1245" s="32">
        <f t="shared" si="246"/>
        <v>0</v>
      </c>
      <c r="B1245" s="10"/>
      <c r="C1245" s="2"/>
      <c r="D1245" s="2"/>
      <c r="E1245" s="2"/>
      <c r="F1245" s="2"/>
      <c r="G1245" s="2"/>
      <c r="H1245" s="3">
        <f t="shared" si="247"/>
        <v>0</v>
      </c>
      <c r="I1245" s="63"/>
      <c r="J1245" s="7"/>
      <c r="K1245" s="8"/>
      <c r="M1245" s="397"/>
    </row>
    <row r="1246" spans="1:13">
      <c r="A1246" s="32">
        <f t="shared" si="246"/>
        <v>0</v>
      </c>
      <c r="B1246" s="10"/>
      <c r="C1246" s="2"/>
      <c r="D1246" s="2"/>
      <c r="E1246" s="2"/>
      <c r="F1246" s="2"/>
      <c r="G1246" s="2"/>
      <c r="H1246" s="3">
        <f t="shared" si="247"/>
        <v>0</v>
      </c>
      <c r="I1246" s="63"/>
      <c r="J1246" s="7"/>
      <c r="K1246" s="8"/>
      <c r="M1246" s="397"/>
    </row>
    <row r="1247" spans="1:13">
      <c r="A1247" s="33" t="e">
        <f>VLOOKUP(B1238,O:W,2)</f>
        <v>#N/A</v>
      </c>
      <c r="B1247" s="649" t="s">
        <v>70</v>
      </c>
      <c r="C1247" s="650"/>
      <c r="D1247" s="650"/>
      <c r="E1247" s="650"/>
      <c r="F1247" s="650"/>
      <c r="G1247" s="650"/>
      <c r="H1247" s="6"/>
      <c r="I1247" s="63">
        <f>SUM(H1239:H1247)</f>
        <v>0</v>
      </c>
      <c r="J1247" s="1" t="e">
        <f>VLOOKUP(B1238,O:W,7)</f>
        <v>#N/A</v>
      </c>
      <c r="K1247" s="8"/>
      <c r="M1247" s="397"/>
    </row>
    <row r="1248" spans="1:13" ht="45.75" customHeight="1">
      <c r="A1248" s="32">
        <f>IF(B1248&gt;0,1,0)</f>
        <v>0</v>
      </c>
      <c r="B1248" s="647"/>
      <c r="C1248" s="648"/>
      <c r="D1248" s="648"/>
      <c r="E1248" s="648"/>
      <c r="F1248" s="648"/>
      <c r="G1248" s="648"/>
      <c r="H1248" s="6"/>
      <c r="I1248" s="63"/>
      <c r="J1248" s="7"/>
      <c r="K1248" s="8"/>
      <c r="M1248" s="396" t="s">
        <v>684</v>
      </c>
    </row>
    <row r="1249" spans="1:13">
      <c r="A1249" s="32">
        <f t="shared" ref="A1249:A1256" si="248">IF(H1249&gt;0,1,0)</f>
        <v>0</v>
      </c>
      <c r="B1249" s="10"/>
      <c r="C1249" s="2"/>
      <c r="D1249" s="2"/>
      <c r="E1249" s="2"/>
      <c r="F1249" s="2"/>
      <c r="G1249" s="2"/>
      <c r="H1249" s="3">
        <f>IF(AND(C1249=0,D1249=0,E1249=0,F1249=0,G1249=0),0,ROUND(IF(C1249=0,1,C1249)*IF(D1249=0,1,D1249)*IF(E1249=0,1,E1249)*IF(F1249=0,1,F1249)*IF(G1249=0,1,G1249),2))</f>
        <v>0</v>
      </c>
      <c r="I1249" s="63"/>
      <c r="J1249" s="7"/>
      <c r="K1249" s="8"/>
      <c r="M1249" s="397" t="s">
        <v>685</v>
      </c>
    </row>
    <row r="1250" spans="1:13">
      <c r="A1250" s="32">
        <f t="shared" si="248"/>
        <v>0</v>
      </c>
      <c r="B1250" s="10"/>
      <c r="C1250" s="2"/>
      <c r="D1250" s="2"/>
      <c r="E1250" s="2"/>
      <c r="F1250" s="2"/>
      <c r="G1250" s="2"/>
      <c r="H1250" s="3">
        <f t="shared" ref="H1250:H1256" si="249">IF(AND(C1250=0,D1250=0,E1250=0,F1250=0,G1250=0),0,ROUND(IF(C1250=0,1,C1250)*IF(D1250=0,1,D1250)*IF(E1250=0,1,E1250)*IF(F1250=0,1,F1250)*IF(G1250=0,1,G1250),2))</f>
        <v>0</v>
      </c>
      <c r="I1250" s="63"/>
      <c r="J1250" s="7"/>
      <c r="K1250" s="8"/>
      <c r="M1250" s="397"/>
    </row>
    <row r="1251" spans="1:13">
      <c r="A1251" s="32">
        <f t="shared" si="248"/>
        <v>0</v>
      </c>
      <c r="B1251" s="10"/>
      <c r="C1251" s="2"/>
      <c r="D1251" s="2"/>
      <c r="E1251" s="2"/>
      <c r="F1251" s="2"/>
      <c r="G1251" s="2"/>
      <c r="H1251" s="3">
        <f t="shared" si="249"/>
        <v>0</v>
      </c>
      <c r="I1251" s="63"/>
      <c r="J1251" s="7"/>
      <c r="K1251" s="8"/>
      <c r="M1251" s="397"/>
    </row>
    <row r="1252" spans="1:13">
      <c r="A1252" s="32">
        <f t="shared" si="248"/>
        <v>0</v>
      </c>
      <c r="B1252" s="10"/>
      <c r="C1252" s="2"/>
      <c r="D1252" s="2"/>
      <c r="E1252" s="2"/>
      <c r="F1252" s="2"/>
      <c r="G1252" s="2"/>
      <c r="H1252" s="3">
        <f t="shared" si="249"/>
        <v>0</v>
      </c>
      <c r="I1252" s="63"/>
      <c r="J1252" s="7"/>
      <c r="K1252" s="8"/>
      <c r="M1252" s="397"/>
    </row>
    <row r="1253" spans="1:13">
      <c r="A1253" s="32">
        <f t="shared" si="248"/>
        <v>0</v>
      </c>
      <c r="B1253" s="10"/>
      <c r="C1253" s="2"/>
      <c r="D1253" s="2"/>
      <c r="E1253" s="2"/>
      <c r="F1253" s="2"/>
      <c r="G1253" s="2"/>
      <c r="H1253" s="3">
        <f t="shared" si="249"/>
        <v>0</v>
      </c>
      <c r="I1253" s="63"/>
      <c r="J1253" s="7"/>
      <c r="K1253" s="8"/>
      <c r="M1253" s="397"/>
    </row>
    <row r="1254" spans="1:13">
      <c r="A1254" s="32">
        <f t="shared" si="248"/>
        <v>0</v>
      </c>
      <c r="B1254" s="10"/>
      <c r="C1254" s="2"/>
      <c r="D1254" s="2"/>
      <c r="E1254" s="2"/>
      <c r="F1254" s="2"/>
      <c r="G1254" s="2"/>
      <c r="H1254" s="3">
        <f t="shared" si="249"/>
        <v>0</v>
      </c>
      <c r="I1254" s="63"/>
      <c r="J1254" s="7"/>
      <c r="K1254" s="8"/>
      <c r="M1254" s="397"/>
    </row>
    <row r="1255" spans="1:13">
      <c r="A1255" s="32">
        <f t="shared" si="248"/>
        <v>0</v>
      </c>
      <c r="B1255" s="10"/>
      <c r="C1255" s="2"/>
      <c r="D1255" s="2"/>
      <c r="E1255" s="2"/>
      <c r="F1255" s="2"/>
      <c r="G1255" s="2"/>
      <c r="H1255" s="3">
        <f t="shared" si="249"/>
        <v>0</v>
      </c>
      <c r="I1255" s="63"/>
      <c r="J1255" s="7"/>
      <c r="K1255" s="8"/>
      <c r="M1255" s="397"/>
    </row>
    <row r="1256" spans="1:13">
      <c r="A1256" s="32">
        <f t="shared" si="248"/>
        <v>0</v>
      </c>
      <c r="B1256" s="10"/>
      <c r="C1256" s="2"/>
      <c r="D1256" s="2"/>
      <c r="E1256" s="2"/>
      <c r="F1256" s="2"/>
      <c r="G1256" s="2"/>
      <c r="H1256" s="3">
        <f t="shared" si="249"/>
        <v>0</v>
      </c>
      <c r="I1256" s="63"/>
      <c r="J1256" s="7"/>
      <c r="K1256" s="8"/>
      <c r="M1256" s="397"/>
    </row>
    <row r="1257" spans="1:13">
      <c r="A1257" s="33" t="e">
        <f>VLOOKUP(B1248,O:W,2)</f>
        <v>#N/A</v>
      </c>
      <c r="B1257" s="649" t="s">
        <v>70</v>
      </c>
      <c r="C1257" s="650"/>
      <c r="D1257" s="650"/>
      <c r="E1257" s="650"/>
      <c r="F1257" s="650"/>
      <c r="G1257" s="650"/>
      <c r="H1257" s="6"/>
      <c r="I1257" s="63">
        <f>SUM(H1249:H1257)</f>
        <v>0</v>
      </c>
      <c r="J1257" s="1" t="e">
        <f>VLOOKUP(B1248,O:W,7)</f>
        <v>#N/A</v>
      </c>
      <c r="K1257" s="8"/>
      <c r="M1257" s="397"/>
    </row>
    <row r="1258" spans="1:13" ht="46.5" customHeight="1">
      <c r="A1258" s="32">
        <f>IF(B1258&gt;0,1,0)</f>
        <v>0</v>
      </c>
      <c r="B1258" s="647"/>
      <c r="C1258" s="648"/>
      <c r="D1258" s="648"/>
      <c r="E1258" s="648"/>
      <c r="F1258" s="648"/>
      <c r="G1258" s="648"/>
      <c r="H1258" s="6"/>
      <c r="I1258" s="63"/>
      <c r="J1258" s="7"/>
      <c r="K1258" s="8"/>
      <c r="M1258" s="396" t="s">
        <v>684</v>
      </c>
    </row>
    <row r="1259" spans="1:13">
      <c r="A1259" s="32">
        <f t="shared" ref="A1259:A1266" si="250">IF(H1259&gt;0,1,0)</f>
        <v>0</v>
      </c>
      <c r="B1259" s="10"/>
      <c r="C1259" s="2"/>
      <c r="D1259" s="2"/>
      <c r="E1259" s="2"/>
      <c r="F1259" s="2"/>
      <c r="G1259" s="2"/>
      <c r="H1259" s="3">
        <f>IF(AND(C1259=0,D1259=0,E1259=0,F1259=0,G1259=0),0,ROUND(IF(C1259=0,1,C1259)*IF(D1259=0,1,D1259)*IF(E1259=0,1,E1259)*IF(F1259=0,1,F1259)*IF(G1259=0,1,G1259),2))</f>
        <v>0</v>
      </c>
      <c r="I1259" s="63"/>
      <c r="J1259" s="7"/>
      <c r="K1259" s="8"/>
      <c r="M1259" s="397" t="s">
        <v>685</v>
      </c>
    </row>
    <row r="1260" spans="1:13">
      <c r="A1260" s="32">
        <f t="shared" si="250"/>
        <v>0</v>
      </c>
      <c r="B1260" s="10"/>
      <c r="C1260" s="2"/>
      <c r="D1260" s="2"/>
      <c r="E1260" s="2"/>
      <c r="F1260" s="2"/>
      <c r="G1260" s="2"/>
      <c r="H1260" s="3">
        <f t="shared" ref="H1260:H1266" si="251">IF(AND(C1260=0,D1260=0,E1260=0,F1260=0,G1260=0),0,ROUND(IF(C1260=0,1,C1260)*IF(D1260=0,1,D1260)*IF(E1260=0,1,E1260)*IF(F1260=0,1,F1260)*IF(G1260=0,1,G1260),2))</f>
        <v>0</v>
      </c>
      <c r="I1260" s="63"/>
      <c r="J1260" s="7"/>
      <c r="K1260" s="8"/>
      <c r="M1260" s="397"/>
    </row>
    <row r="1261" spans="1:13">
      <c r="A1261" s="32">
        <f t="shared" si="250"/>
        <v>0</v>
      </c>
      <c r="B1261" s="10"/>
      <c r="C1261" s="2"/>
      <c r="D1261" s="2"/>
      <c r="E1261" s="2"/>
      <c r="F1261" s="2"/>
      <c r="G1261" s="2"/>
      <c r="H1261" s="3">
        <f t="shared" si="251"/>
        <v>0</v>
      </c>
      <c r="I1261" s="63"/>
      <c r="J1261" s="7"/>
      <c r="K1261" s="8"/>
      <c r="M1261" s="397"/>
    </row>
    <row r="1262" spans="1:13">
      <c r="A1262" s="32">
        <f t="shared" si="250"/>
        <v>0</v>
      </c>
      <c r="B1262" s="10"/>
      <c r="C1262" s="2"/>
      <c r="D1262" s="2"/>
      <c r="E1262" s="2"/>
      <c r="F1262" s="2"/>
      <c r="G1262" s="2"/>
      <c r="H1262" s="3">
        <f t="shared" si="251"/>
        <v>0</v>
      </c>
      <c r="I1262" s="63"/>
      <c r="J1262" s="7"/>
      <c r="K1262" s="8"/>
      <c r="M1262" s="397"/>
    </row>
    <row r="1263" spans="1:13">
      <c r="A1263" s="32">
        <f t="shared" si="250"/>
        <v>0</v>
      </c>
      <c r="B1263" s="10"/>
      <c r="C1263" s="2"/>
      <c r="D1263" s="2"/>
      <c r="E1263" s="2"/>
      <c r="F1263" s="2"/>
      <c r="G1263" s="2"/>
      <c r="H1263" s="3">
        <f t="shared" si="251"/>
        <v>0</v>
      </c>
      <c r="I1263" s="63"/>
      <c r="J1263" s="7"/>
      <c r="K1263" s="8"/>
      <c r="M1263" s="397"/>
    </row>
    <row r="1264" spans="1:13">
      <c r="A1264" s="32">
        <f t="shared" si="250"/>
        <v>0</v>
      </c>
      <c r="B1264" s="10"/>
      <c r="C1264" s="2"/>
      <c r="D1264" s="2"/>
      <c r="E1264" s="2"/>
      <c r="F1264" s="2"/>
      <c r="G1264" s="2"/>
      <c r="H1264" s="3">
        <f t="shared" si="251"/>
        <v>0</v>
      </c>
      <c r="I1264" s="63"/>
      <c r="J1264" s="7"/>
      <c r="K1264" s="8"/>
      <c r="M1264" s="397"/>
    </row>
    <row r="1265" spans="1:13">
      <c r="A1265" s="32">
        <f t="shared" si="250"/>
        <v>0</v>
      </c>
      <c r="B1265" s="10"/>
      <c r="C1265" s="2"/>
      <c r="D1265" s="2"/>
      <c r="E1265" s="2"/>
      <c r="F1265" s="2"/>
      <c r="G1265" s="2"/>
      <c r="H1265" s="3">
        <f t="shared" si="251"/>
        <v>0</v>
      </c>
      <c r="I1265" s="63"/>
      <c r="J1265" s="7"/>
      <c r="K1265" s="8"/>
      <c r="M1265" s="397"/>
    </row>
    <row r="1266" spans="1:13">
      <c r="A1266" s="32">
        <f t="shared" si="250"/>
        <v>0</v>
      </c>
      <c r="B1266" s="10"/>
      <c r="C1266" s="2"/>
      <c r="D1266" s="2"/>
      <c r="E1266" s="2"/>
      <c r="F1266" s="2"/>
      <c r="G1266" s="2"/>
      <c r="H1266" s="3">
        <f t="shared" si="251"/>
        <v>0</v>
      </c>
      <c r="I1266" s="63"/>
      <c r="J1266" s="7"/>
      <c r="K1266" s="8"/>
      <c r="M1266" s="397"/>
    </row>
    <row r="1267" spans="1:13">
      <c r="A1267" s="33" t="e">
        <f>VLOOKUP(B1258,O:W,2)</f>
        <v>#N/A</v>
      </c>
      <c r="B1267" s="649" t="s">
        <v>70</v>
      </c>
      <c r="C1267" s="650"/>
      <c r="D1267" s="650"/>
      <c r="E1267" s="650"/>
      <c r="F1267" s="650"/>
      <c r="G1267" s="650"/>
      <c r="H1267" s="6"/>
      <c r="I1267" s="63">
        <f>SUM(H1259:H1267)</f>
        <v>0</v>
      </c>
      <c r="J1267" s="1" t="e">
        <f>VLOOKUP(B1258,O:W,7)</f>
        <v>#N/A</v>
      </c>
      <c r="K1267" s="8"/>
      <c r="M1267" s="397"/>
    </row>
    <row r="1268" spans="1:13" ht="46.5" customHeight="1">
      <c r="A1268" s="32">
        <f>IF(B1268&gt;0,1,0)</f>
        <v>1</v>
      </c>
      <c r="B1268" s="647" t="s">
        <v>7098</v>
      </c>
      <c r="C1268" s="648"/>
      <c r="D1268" s="648"/>
      <c r="E1268" s="648"/>
      <c r="F1268" s="648"/>
      <c r="G1268" s="648"/>
      <c r="H1268" s="6"/>
      <c r="I1268" s="63"/>
      <c r="J1268" s="7"/>
      <c r="K1268" s="8"/>
      <c r="M1268" s="392" t="s">
        <v>686</v>
      </c>
    </row>
    <row r="1269" spans="1:13">
      <c r="A1269" s="32">
        <f t="shared" ref="A1269:A1276" si="252">IF(H1269&gt;0,1,0)</f>
        <v>1</v>
      </c>
      <c r="B1269" s="10"/>
      <c r="C1269" s="2">
        <v>1</v>
      </c>
      <c r="D1269" s="2"/>
      <c r="E1269" s="2"/>
      <c r="F1269" s="2"/>
      <c r="G1269" s="2"/>
      <c r="H1269" s="3">
        <f>IF(AND(C1269=0,D1269=0,E1269=0,F1269=0,G1269=0),0,ROUND(IF(C1269=0,1,C1269)*IF(D1269=0,1,D1269)*IF(E1269=0,1,E1269)*IF(F1269=0,1,F1269)*IF(G1269=0,1,G1269),2))</f>
        <v>1</v>
      </c>
      <c r="I1269" s="63"/>
      <c r="J1269" s="7"/>
      <c r="K1269" s="8"/>
      <c r="M1269" s="393" t="s">
        <v>687</v>
      </c>
    </row>
    <row r="1270" spans="1:13">
      <c r="A1270" s="32">
        <f t="shared" si="252"/>
        <v>0</v>
      </c>
      <c r="B1270" s="10"/>
      <c r="C1270" s="2"/>
      <c r="D1270" s="2"/>
      <c r="E1270" s="2"/>
      <c r="F1270" s="2"/>
      <c r="G1270" s="2"/>
      <c r="H1270" s="3">
        <f t="shared" ref="H1270:H1276" si="253">IF(AND(C1270=0,D1270=0,E1270=0,F1270=0,G1270=0),0,ROUND(IF(C1270=0,1,C1270)*IF(D1270=0,1,D1270)*IF(E1270=0,1,E1270)*IF(F1270=0,1,F1270)*IF(G1270=0,1,G1270),2))</f>
        <v>0</v>
      </c>
      <c r="I1270" s="63"/>
      <c r="J1270" s="7"/>
      <c r="K1270" s="8"/>
      <c r="M1270" s="393"/>
    </row>
    <row r="1271" spans="1:13">
      <c r="A1271" s="32">
        <f t="shared" si="252"/>
        <v>0</v>
      </c>
      <c r="B1271" s="10"/>
      <c r="C1271" s="2"/>
      <c r="D1271" s="2"/>
      <c r="E1271" s="2"/>
      <c r="F1271" s="2"/>
      <c r="G1271" s="2"/>
      <c r="H1271" s="3">
        <f t="shared" si="253"/>
        <v>0</v>
      </c>
      <c r="I1271" s="63"/>
      <c r="J1271" s="7"/>
      <c r="K1271" s="8"/>
      <c r="M1271" s="393"/>
    </row>
    <row r="1272" spans="1:13">
      <c r="A1272" s="32">
        <f t="shared" si="252"/>
        <v>0</v>
      </c>
      <c r="B1272" s="10"/>
      <c r="C1272" s="2"/>
      <c r="D1272" s="2"/>
      <c r="E1272" s="2"/>
      <c r="F1272" s="2"/>
      <c r="G1272" s="2"/>
      <c r="H1272" s="3">
        <f t="shared" si="253"/>
        <v>0</v>
      </c>
      <c r="I1272" s="63"/>
      <c r="J1272" s="7"/>
      <c r="K1272" s="8"/>
      <c r="M1272" s="393"/>
    </row>
    <row r="1273" spans="1:13">
      <c r="A1273" s="32">
        <f t="shared" si="252"/>
        <v>0</v>
      </c>
      <c r="B1273" s="10"/>
      <c r="C1273" s="2"/>
      <c r="D1273" s="2"/>
      <c r="E1273" s="2"/>
      <c r="F1273" s="2"/>
      <c r="G1273" s="2"/>
      <c r="H1273" s="3">
        <f t="shared" si="253"/>
        <v>0</v>
      </c>
      <c r="I1273" s="63"/>
      <c r="J1273" s="7"/>
      <c r="K1273" s="8"/>
      <c r="M1273" s="393"/>
    </row>
    <row r="1274" spans="1:13">
      <c r="A1274" s="32">
        <f t="shared" si="252"/>
        <v>0</v>
      </c>
      <c r="B1274" s="10"/>
      <c r="C1274" s="2"/>
      <c r="D1274" s="2"/>
      <c r="E1274" s="2"/>
      <c r="F1274" s="2"/>
      <c r="G1274" s="2"/>
      <c r="H1274" s="3">
        <f t="shared" si="253"/>
        <v>0</v>
      </c>
      <c r="I1274" s="63"/>
      <c r="J1274" s="7"/>
      <c r="K1274" s="8"/>
      <c r="M1274" s="393"/>
    </row>
    <row r="1275" spans="1:13">
      <c r="A1275" s="32">
        <f t="shared" si="252"/>
        <v>0</v>
      </c>
      <c r="B1275" s="10"/>
      <c r="C1275" s="2"/>
      <c r="D1275" s="2"/>
      <c r="E1275" s="2"/>
      <c r="F1275" s="2"/>
      <c r="G1275" s="2"/>
      <c r="H1275" s="3">
        <f t="shared" si="253"/>
        <v>0</v>
      </c>
      <c r="I1275" s="63"/>
      <c r="J1275" s="7"/>
      <c r="K1275" s="8"/>
      <c r="M1275" s="393"/>
    </row>
    <row r="1276" spans="1:13">
      <c r="A1276" s="32">
        <f t="shared" si="252"/>
        <v>0</v>
      </c>
      <c r="B1276" s="10"/>
      <c r="C1276" s="2"/>
      <c r="D1276" s="2"/>
      <c r="E1276" s="2"/>
      <c r="F1276" s="2"/>
      <c r="G1276" s="2"/>
      <c r="H1276" s="3">
        <f t="shared" si="253"/>
        <v>0</v>
      </c>
      <c r="I1276" s="63"/>
      <c r="J1276" s="7"/>
      <c r="K1276" s="8"/>
      <c r="M1276" s="393"/>
    </row>
    <row r="1277" spans="1:13">
      <c r="A1277" s="33" t="str">
        <f>VLOOKUP(B1268,O:W,2)</f>
        <v>130101</v>
      </c>
      <c r="B1277" s="649" t="s">
        <v>70</v>
      </c>
      <c r="C1277" s="650"/>
      <c r="D1277" s="650"/>
      <c r="E1277" s="650"/>
      <c r="F1277" s="650"/>
      <c r="G1277" s="650"/>
      <c r="H1277" s="6"/>
      <c r="I1277" s="63">
        <f>SUM(H1269:H1277)</f>
        <v>1</v>
      </c>
      <c r="J1277" s="1" t="str">
        <f>VLOOKUP(B1268,O:W,7)</f>
        <v>دستگاه</v>
      </c>
      <c r="K1277" s="8"/>
      <c r="M1277" s="393"/>
    </row>
    <row r="1278" spans="1:13" ht="47.25" customHeight="1">
      <c r="A1278" s="32">
        <f>IF(B1278&gt;0,1,0)</f>
        <v>1</v>
      </c>
      <c r="B1278" s="647" t="s">
        <v>7309</v>
      </c>
      <c r="C1278" s="648"/>
      <c r="D1278" s="648"/>
      <c r="E1278" s="648"/>
      <c r="F1278" s="648"/>
      <c r="G1278" s="648"/>
      <c r="H1278" s="6"/>
      <c r="I1278" s="63"/>
      <c r="J1278" s="7"/>
      <c r="K1278" s="8"/>
      <c r="M1278" s="392" t="s">
        <v>686</v>
      </c>
    </row>
    <row r="1279" spans="1:13">
      <c r="A1279" s="32">
        <f t="shared" ref="A1279:A1286" si="254">IF(H1279&gt;0,1,0)</f>
        <v>1</v>
      </c>
      <c r="B1279" s="10"/>
      <c r="C1279" s="2">
        <v>1</v>
      </c>
      <c r="D1279" s="2"/>
      <c r="E1279" s="2"/>
      <c r="F1279" s="2"/>
      <c r="G1279" s="2"/>
      <c r="H1279" s="3">
        <f>IF(AND(C1279=0,D1279=0,E1279=0,F1279=0,G1279=0),0,ROUND(IF(C1279=0,1,C1279)*IF(D1279=0,1,D1279)*IF(E1279=0,1,E1279)*IF(F1279=0,1,F1279)*IF(G1279=0,1,G1279),2))</f>
        <v>1</v>
      </c>
      <c r="I1279" s="63"/>
      <c r="J1279" s="7"/>
      <c r="K1279" s="8"/>
      <c r="M1279" s="393" t="s">
        <v>687</v>
      </c>
    </row>
    <row r="1280" spans="1:13">
      <c r="A1280" s="32">
        <f t="shared" si="254"/>
        <v>0</v>
      </c>
      <c r="B1280" s="10"/>
      <c r="C1280" s="2"/>
      <c r="D1280" s="2"/>
      <c r="E1280" s="2"/>
      <c r="F1280" s="2"/>
      <c r="G1280" s="2"/>
      <c r="H1280" s="3">
        <f t="shared" ref="H1280:H1286" si="255">IF(AND(C1280=0,D1280=0,E1280=0,F1280=0,G1280=0),0,ROUND(IF(C1280=0,1,C1280)*IF(D1280=0,1,D1280)*IF(E1280=0,1,E1280)*IF(F1280=0,1,F1280)*IF(G1280=0,1,G1280),2))</f>
        <v>0</v>
      </c>
      <c r="I1280" s="63"/>
      <c r="J1280" s="7"/>
      <c r="K1280" s="8"/>
      <c r="M1280" s="393"/>
    </row>
    <row r="1281" spans="1:13">
      <c r="A1281" s="32">
        <f t="shared" si="254"/>
        <v>0</v>
      </c>
      <c r="B1281" s="10"/>
      <c r="C1281" s="2"/>
      <c r="D1281" s="2"/>
      <c r="E1281" s="2"/>
      <c r="F1281" s="2"/>
      <c r="G1281" s="2"/>
      <c r="H1281" s="3">
        <f t="shared" si="255"/>
        <v>0</v>
      </c>
      <c r="I1281" s="63"/>
      <c r="J1281" s="7"/>
      <c r="K1281" s="8"/>
      <c r="M1281" s="393"/>
    </row>
    <row r="1282" spans="1:13">
      <c r="A1282" s="32">
        <f t="shared" si="254"/>
        <v>0</v>
      </c>
      <c r="B1282" s="10"/>
      <c r="C1282" s="2"/>
      <c r="D1282" s="2"/>
      <c r="E1282" s="2"/>
      <c r="F1282" s="2"/>
      <c r="G1282" s="2"/>
      <c r="H1282" s="3">
        <f t="shared" si="255"/>
        <v>0</v>
      </c>
      <c r="I1282" s="63"/>
      <c r="J1282" s="7"/>
      <c r="K1282" s="8"/>
      <c r="M1282" s="393"/>
    </row>
    <row r="1283" spans="1:13">
      <c r="A1283" s="32">
        <f t="shared" si="254"/>
        <v>0</v>
      </c>
      <c r="B1283" s="10"/>
      <c r="C1283" s="2"/>
      <c r="D1283" s="2"/>
      <c r="E1283" s="2"/>
      <c r="F1283" s="2"/>
      <c r="G1283" s="2"/>
      <c r="H1283" s="3">
        <f t="shared" si="255"/>
        <v>0</v>
      </c>
      <c r="I1283" s="63"/>
      <c r="J1283" s="7"/>
      <c r="K1283" s="8"/>
      <c r="M1283" s="393"/>
    </row>
    <row r="1284" spans="1:13">
      <c r="A1284" s="32">
        <f t="shared" si="254"/>
        <v>0</v>
      </c>
      <c r="B1284" s="10"/>
      <c r="C1284" s="2"/>
      <c r="D1284" s="2"/>
      <c r="E1284" s="2"/>
      <c r="F1284" s="2"/>
      <c r="G1284" s="2"/>
      <c r="H1284" s="3">
        <f t="shared" si="255"/>
        <v>0</v>
      </c>
      <c r="I1284" s="63"/>
      <c r="J1284" s="7"/>
      <c r="K1284" s="8"/>
      <c r="M1284" s="393"/>
    </row>
    <row r="1285" spans="1:13">
      <c r="A1285" s="32">
        <f t="shared" si="254"/>
        <v>0</v>
      </c>
      <c r="B1285" s="10"/>
      <c r="C1285" s="2"/>
      <c r="D1285" s="2"/>
      <c r="E1285" s="2"/>
      <c r="F1285" s="2"/>
      <c r="G1285" s="2"/>
      <c r="H1285" s="3">
        <f t="shared" si="255"/>
        <v>0</v>
      </c>
      <c r="I1285" s="63"/>
      <c r="J1285" s="7"/>
      <c r="K1285" s="8"/>
      <c r="M1285" s="393"/>
    </row>
    <row r="1286" spans="1:13">
      <c r="A1286" s="32">
        <f t="shared" si="254"/>
        <v>0</v>
      </c>
      <c r="B1286" s="10"/>
      <c r="C1286" s="2"/>
      <c r="D1286" s="2"/>
      <c r="E1286" s="2"/>
      <c r="F1286" s="2"/>
      <c r="G1286" s="2"/>
      <c r="H1286" s="3">
        <f t="shared" si="255"/>
        <v>0</v>
      </c>
      <c r="I1286" s="63"/>
      <c r="J1286" s="7"/>
      <c r="K1286" s="8"/>
      <c r="M1286" s="393"/>
    </row>
    <row r="1287" spans="1:13">
      <c r="A1287" s="33" t="str">
        <f>VLOOKUP(B1278,O:W,2)</f>
        <v>130117</v>
      </c>
      <c r="B1287" s="649" t="s">
        <v>70</v>
      </c>
      <c r="C1287" s="650"/>
      <c r="D1287" s="650"/>
      <c r="E1287" s="650"/>
      <c r="F1287" s="650"/>
      <c r="G1287" s="650"/>
      <c r="H1287" s="6"/>
      <c r="I1287" s="63">
        <f>SUM(H1279:H1287)</f>
        <v>1</v>
      </c>
      <c r="J1287" s="1" t="str">
        <f>VLOOKUP(B1278,O:W,7)</f>
        <v>دستگاه</v>
      </c>
      <c r="K1287" s="8"/>
      <c r="M1287" s="393"/>
    </row>
    <row r="1288" spans="1:13" ht="48" customHeight="1">
      <c r="A1288" s="32">
        <f>IF(B1288&gt;0,1,0)</f>
        <v>0</v>
      </c>
      <c r="B1288" s="647"/>
      <c r="C1288" s="648"/>
      <c r="D1288" s="648"/>
      <c r="E1288" s="648"/>
      <c r="F1288" s="648"/>
      <c r="G1288" s="648"/>
      <c r="H1288" s="6"/>
      <c r="I1288" s="63"/>
      <c r="J1288" s="7"/>
      <c r="K1288" s="8"/>
      <c r="M1288" s="392" t="s">
        <v>686</v>
      </c>
    </row>
    <row r="1289" spans="1:13">
      <c r="A1289" s="32">
        <f t="shared" ref="A1289:A1296" si="256">IF(H1289&gt;0,1,0)</f>
        <v>0</v>
      </c>
      <c r="B1289" s="10"/>
      <c r="C1289" s="2"/>
      <c r="D1289" s="2"/>
      <c r="E1289" s="2"/>
      <c r="F1289" s="2"/>
      <c r="G1289" s="2"/>
      <c r="H1289" s="3">
        <f>IF(AND(C1289=0,D1289=0,E1289=0,F1289=0,G1289=0),0,ROUND(IF(C1289=0,1,C1289)*IF(D1289=0,1,D1289)*IF(E1289=0,1,E1289)*IF(F1289=0,1,F1289)*IF(G1289=0,1,G1289),2))</f>
        <v>0</v>
      </c>
      <c r="I1289" s="63"/>
      <c r="J1289" s="7"/>
      <c r="K1289" s="8"/>
      <c r="M1289" s="393"/>
    </row>
    <row r="1290" spans="1:13">
      <c r="A1290" s="32">
        <f t="shared" si="256"/>
        <v>0</v>
      </c>
      <c r="B1290" s="10"/>
      <c r="C1290" s="2"/>
      <c r="D1290" s="2"/>
      <c r="E1290" s="2"/>
      <c r="F1290" s="2"/>
      <c r="G1290" s="2"/>
      <c r="H1290" s="3">
        <f t="shared" ref="H1290:H1296" si="257">IF(AND(C1290=0,D1290=0,E1290=0,F1290=0,G1290=0),0,ROUND(IF(C1290=0,1,C1290)*IF(D1290=0,1,D1290)*IF(E1290=0,1,E1290)*IF(F1290=0,1,F1290)*IF(G1290=0,1,G1290),2))</f>
        <v>0</v>
      </c>
      <c r="I1290" s="63"/>
      <c r="J1290" s="7"/>
      <c r="K1290" s="8"/>
      <c r="M1290" s="393"/>
    </row>
    <row r="1291" spans="1:13">
      <c r="A1291" s="32">
        <f t="shared" si="256"/>
        <v>0</v>
      </c>
      <c r="B1291" s="10"/>
      <c r="C1291" s="2"/>
      <c r="D1291" s="2"/>
      <c r="E1291" s="2"/>
      <c r="F1291" s="2"/>
      <c r="G1291" s="2"/>
      <c r="H1291" s="3">
        <f t="shared" si="257"/>
        <v>0</v>
      </c>
      <c r="I1291" s="63"/>
      <c r="J1291" s="7"/>
      <c r="K1291" s="8"/>
      <c r="M1291" s="393"/>
    </row>
    <row r="1292" spans="1:13">
      <c r="A1292" s="32">
        <f t="shared" si="256"/>
        <v>0</v>
      </c>
      <c r="B1292" s="10"/>
      <c r="C1292" s="2"/>
      <c r="D1292" s="2"/>
      <c r="E1292" s="2"/>
      <c r="F1292" s="2"/>
      <c r="G1292" s="2"/>
      <c r="H1292" s="3">
        <f t="shared" si="257"/>
        <v>0</v>
      </c>
      <c r="I1292" s="63"/>
      <c r="J1292" s="7"/>
      <c r="K1292" s="8"/>
      <c r="M1292" s="393"/>
    </row>
    <row r="1293" spans="1:13">
      <c r="A1293" s="32">
        <f t="shared" si="256"/>
        <v>0</v>
      </c>
      <c r="B1293" s="10"/>
      <c r="C1293" s="2"/>
      <c r="D1293" s="2"/>
      <c r="E1293" s="2"/>
      <c r="F1293" s="2"/>
      <c r="G1293" s="2"/>
      <c r="H1293" s="3">
        <f t="shared" si="257"/>
        <v>0</v>
      </c>
      <c r="I1293" s="63"/>
      <c r="J1293" s="7"/>
      <c r="K1293" s="8"/>
      <c r="M1293" s="393"/>
    </row>
    <row r="1294" spans="1:13">
      <c r="A1294" s="32">
        <f t="shared" si="256"/>
        <v>0</v>
      </c>
      <c r="B1294" s="10"/>
      <c r="C1294" s="2"/>
      <c r="D1294" s="2"/>
      <c r="E1294" s="2"/>
      <c r="F1294" s="2"/>
      <c r="G1294" s="2"/>
      <c r="H1294" s="3">
        <f t="shared" si="257"/>
        <v>0</v>
      </c>
      <c r="I1294" s="63"/>
      <c r="J1294" s="7"/>
      <c r="K1294" s="8"/>
      <c r="M1294" s="393"/>
    </row>
    <row r="1295" spans="1:13">
      <c r="A1295" s="32">
        <f t="shared" si="256"/>
        <v>0</v>
      </c>
      <c r="B1295" s="10"/>
      <c r="C1295" s="2"/>
      <c r="D1295" s="2"/>
      <c r="E1295" s="2"/>
      <c r="F1295" s="2"/>
      <c r="G1295" s="2"/>
      <c r="H1295" s="3">
        <f t="shared" si="257"/>
        <v>0</v>
      </c>
      <c r="I1295" s="63"/>
      <c r="J1295" s="7"/>
      <c r="K1295" s="8"/>
      <c r="M1295" s="393"/>
    </row>
    <row r="1296" spans="1:13">
      <c r="A1296" s="32">
        <f t="shared" si="256"/>
        <v>0</v>
      </c>
      <c r="B1296" s="10"/>
      <c r="C1296" s="2"/>
      <c r="D1296" s="2"/>
      <c r="E1296" s="2"/>
      <c r="F1296" s="2"/>
      <c r="G1296" s="2"/>
      <c r="H1296" s="3">
        <f t="shared" si="257"/>
        <v>0</v>
      </c>
      <c r="I1296" s="63"/>
      <c r="J1296" s="7"/>
      <c r="K1296" s="8"/>
      <c r="M1296" s="393"/>
    </row>
    <row r="1297" spans="1:13">
      <c r="A1297" s="33" t="e">
        <f>VLOOKUP(B1288,O:W,2)</f>
        <v>#N/A</v>
      </c>
      <c r="B1297" s="649" t="s">
        <v>70</v>
      </c>
      <c r="C1297" s="650"/>
      <c r="D1297" s="650"/>
      <c r="E1297" s="650"/>
      <c r="F1297" s="650"/>
      <c r="G1297" s="650"/>
      <c r="H1297" s="6"/>
      <c r="I1297" s="63">
        <f>SUM(H1289:H1297)</f>
        <v>0</v>
      </c>
      <c r="J1297" s="1" t="e">
        <f>VLOOKUP(B1288,O:W,7)</f>
        <v>#N/A</v>
      </c>
      <c r="K1297" s="8"/>
      <c r="M1297" s="393"/>
    </row>
    <row r="1298" spans="1:13" ht="46.5" customHeight="1">
      <c r="A1298" s="32">
        <f>IF(B1298&gt;0,1,0)</f>
        <v>0</v>
      </c>
      <c r="B1298" s="647"/>
      <c r="C1298" s="648"/>
      <c r="D1298" s="648"/>
      <c r="E1298" s="648"/>
      <c r="F1298" s="648"/>
      <c r="G1298" s="648"/>
      <c r="H1298" s="6"/>
      <c r="I1298" s="63"/>
      <c r="J1298" s="7"/>
      <c r="K1298" s="8"/>
      <c r="M1298" s="392" t="s">
        <v>686</v>
      </c>
    </row>
    <row r="1299" spans="1:13">
      <c r="A1299" s="32">
        <f t="shared" ref="A1299:A1306" si="258">IF(H1299&gt;0,1,0)</f>
        <v>0</v>
      </c>
      <c r="B1299" s="10"/>
      <c r="C1299" s="2"/>
      <c r="D1299" s="2"/>
      <c r="E1299" s="2"/>
      <c r="F1299" s="2"/>
      <c r="G1299" s="2"/>
      <c r="H1299" s="3">
        <f>IF(AND(C1299=0,D1299=0,E1299=0,F1299=0,G1299=0),0,ROUND(IF(C1299=0,1,C1299)*IF(D1299=0,1,D1299)*IF(E1299=0,1,E1299)*IF(F1299=0,1,F1299)*IF(G1299=0,1,G1299),2))</f>
        <v>0</v>
      </c>
      <c r="I1299" s="63"/>
      <c r="J1299" s="7"/>
      <c r="K1299" s="8"/>
      <c r="M1299" s="393" t="s">
        <v>687</v>
      </c>
    </row>
    <row r="1300" spans="1:13">
      <c r="A1300" s="32">
        <f t="shared" si="258"/>
        <v>0</v>
      </c>
      <c r="B1300" s="10"/>
      <c r="C1300" s="2"/>
      <c r="D1300" s="2"/>
      <c r="E1300" s="2"/>
      <c r="F1300" s="2"/>
      <c r="G1300" s="2"/>
      <c r="H1300" s="3">
        <f t="shared" ref="H1300:H1306" si="259">IF(AND(C1300=0,D1300=0,E1300=0,F1300=0,G1300=0),0,ROUND(IF(C1300=0,1,C1300)*IF(D1300=0,1,D1300)*IF(E1300=0,1,E1300)*IF(F1300=0,1,F1300)*IF(G1300=0,1,G1300),2))</f>
        <v>0</v>
      </c>
      <c r="I1300" s="63"/>
      <c r="J1300" s="7"/>
      <c r="K1300" s="8"/>
      <c r="M1300" s="393"/>
    </row>
    <row r="1301" spans="1:13">
      <c r="A1301" s="32">
        <f t="shared" si="258"/>
        <v>0</v>
      </c>
      <c r="B1301" s="10"/>
      <c r="C1301" s="2"/>
      <c r="D1301" s="2"/>
      <c r="E1301" s="2"/>
      <c r="F1301" s="2"/>
      <c r="G1301" s="2"/>
      <c r="H1301" s="3">
        <f t="shared" si="259"/>
        <v>0</v>
      </c>
      <c r="I1301" s="63"/>
      <c r="J1301" s="7"/>
      <c r="K1301" s="8"/>
      <c r="M1301" s="393"/>
    </row>
    <row r="1302" spans="1:13">
      <c r="A1302" s="32">
        <f t="shared" si="258"/>
        <v>0</v>
      </c>
      <c r="B1302" s="10"/>
      <c r="C1302" s="2"/>
      <c r="D1302" s="2"/>
      <c r="E1302" s="2"/>
      <c r="F1302" s="2"/>
      <c r="G1302" s="2"/>
      <c r="H1302" s="3">
        <f t="shared" si="259"/>
        <v>0</v>
      </c>
      <c r="I1302" s="63"/>
      <c r="J1302" s="7"/>
      <c r="K1302" s="8"/>
      <c r="M1302" s="393"/>
    </row>
    <row r="1303" spans="1:13">
      <c r="A1303" s="32">
        <f t="shared" si="258"/>
        <v>0</v>
      </c>
      <c r="B1303" s="10"/>
      <c r="C1303" s="2"/>
      <c r="D1303" s="2"/>
      <c r="E1303" s="2"/>
      <c r="F1303" s="2"/>
      <c r="G1303" s="2"/>
      <c r="H1303" s="3">
        <f t="shared" si="259"/>
        <v>0</v>
      </c>
      <c r="I1303" s="63"/>
      <c r="J1303" s="7"/>
      <c r="K1303" s="8"/>
      <c r="M1303" s="393"/>
    </row>
    <row r="1304" spans="1:13">
      <c r="A1304" s="32">
        <f t="shared" si="258"/>
        <v>0</v>
      </c>
      <c r="B1304" s="10"/>
      <c r="C1304" s="2"/>
      <c r="D1304" s="2"/>
      <c r="E1304" s="2"/>
      <c r="F1304" s="2"/>
      <c r="G1304" s="2"/>
      <c r="H1304" s="3">
        <f t="shared" si="259"/>
        <v>0</v>
      </c>
      <c r="I1304" s="63"/>
      <c r="J1304" s="7"/>
      <c r="K1304" s="8"/>
      <c r="M1304" s="393"/>
    </row>
    <row r="1305" spans="1:13">
      <c r="A1305" s="32">
        <f t="shared" si="258"/>
        <v>0</v>
      </c>
      <c r="B1305" s="10"/>
      <c r="C1305" s="2"/>
      <c r="D1305" s="2"/>
      <c r="E1305" s="2"/>
      <c r="F1305" s="2"/>
      <c r="G1305" s="2"/>
      <c r="H1305" s="3">
        <f t="shared" si="259"/>
        <v>0</v>
      </c>
      <c r="I1305" s="63"/>
      <c r="J1305" s="7"/>
      <c r="K1305" s="8"/>
      <c r="M1305" s="393"/>
    </row>
    <row r="1306" spans="1:13">
      <c r="A1306" s="32">
        <f t="shared" si="258"/>
        <v>0</v>
      </c>
      <c r="B1306" s="10"/>
      <c r="C1306" s="2"/>
      <c r="D1306" s="2"/>
      <c r="E1306" s="2"/>
      <c r="F1306" s="2"/>
      <c r="G1306" s="2"/>
      <c r="H1306" s="3">
        <f t="shared" si="259"/>
        <v>0</v>
      </c>
      <c r="I1306" s="63"/>
      <c r="J1306" s="7"/>
      <c r="K1306" s="8"/>
      <c r="M1306" s="393"/>
    </row>
    <row r="1307" spans="1:13">
      <c r="A1307" s="33" t="e">
        <f>VLOOKUP(B1298,O:W,2)</f>
        <v>#N/A</v>
      </c>
      <c r="B1307" s="649" t="s">
        <v>70</v>
      </c>
      <c r="C1307" s="650"/>
      <c r="D1307" s="650"/>
      <c r="E1307" s="650"/>
      <c r="F1307" s="650"/>
      <c r="G1307" s="650"/>
      <c r="H1307" s="6"/>
      <c r="I1307" s="63">
        <f>SUM(H1299:H1307)</f>
        <v>0</v>
      </c>
      <c r="J1307" s="1" t="e">
        <f>VLOOKUP(B1298,O:W,7)</f>
        <v>#N/A</v>
      </c>
      <c r="K1307" s="8"/>
      <c r="M1307" s="393"/>
    </row>
    <row r="1308" spans="1:13" ht="45.75" customHeight="1">
      <c r="A1308" s="32">
        <f>IF(B1308&gt;0,1,0)</f>
        <v>0</v>
      </c>
      <c r="B1308" s="647"/>
      <c r="C1308" s="648"/>
      <c r="D1308" s="648"/>
      <c r="E1308" s="648"/>
      <c r="F1308" s="648"/>
      <c r="G1308" s="648"/>
      <c r="H1308" s="6"/>
      <c r="I1308" s="63"/>
      <c r="J1308" s="7"/>
      <c r="K1308" s="8"/>
      <c r="M1308" s="392" t="s">
        <v>686</v>
      </c>
    </row>
    <row r="1309" spans="1:13">
      <c r="A1309" s="32">
        <f t="shared" ref="A1309:A1316" si="260">IF(H1309&gt;0,1,0)</f>
        <v>0</v>
      </c>
      <c r="B1309" s="10"/>
      <c r="C1309" s="2"/>
      <c r="D1309" s="2"/>
      <c r="E1309" s="2"/>
      <c r="F1309" s="2"/>
      <c r="G1309" s="2"/>
      <c r="H1309" s="3">
        <f>IF(AND(C1309=0,D1309=0,E1309=0,F1309=0,G1309=0),0,ROUND(IF(C1309=0,1,C1309)*IF(D1309=0,1,D1309)*IF(E1309=0,1,E1309)*IF(F1309=0,1,F1309)*IF(G1309=0,1,G1309),2))</f>
        <v>0</v>
      </c>
      <c r="I1309" s="63"/>
      <c r="J1309" s="7"/>
      <c r="K1309" s="8"/>
      <c r="M1309" s="393"/>
    </row>
    <row r="1310" spans="1:13">
      <c r="A1310" s="32">
        <f t="shared" si="260"/>
        <v>0</v>
      </c>
      <c r="B1310" s="10"/>
      <c r="C1310" s="2"/>
      <c r="D1310" s="2"/>
      <c r="E1310" s="2"/>
      <c r="F1310" s="2"/>
      <c r="G1310" s="2"/>
      <c r="H1310" s="3">
        <f t="shared" ref="H1310:H1316" si="261">IF(AND(C1310=0,D1310=0,E1310=0,F1310=0,G1310=0),0,ROUND(IF(C1310=0,1,C1310)*IF(D1310=0,1,D1310)*IF(E1310=0,1,E1310)*IF(F1310=0,1,F1310)*IF(G1310=0,1,G1310),2))</f>
        <v>0</v>
      </c>
      <c r="I1310" s="63"/>
      <c r="J1310" s="7"/>
      <c r="K1310" s="8"/>
      <c r="M1310" s="393"/>
    </row>
    <row r="1311" spans="1:13">
      <c r="A1311" s="32">
        <f t="shared" si="260"/>
        <v>0</v>
      </c>
      <c r="B1311" s="10"/>
      <c r="C1311" s="2"/>
      <c r="D1311" s="2"/>
      <c r="E1311" s="2"/>
      <c r="F1311" s="2"/>
      <c r="G1311" s="2"/>
      <c r="H1311" s="3">
        <f t="shared" si="261"/>
        <v>0</v>
      </c>
      <c r="I1311" s="63"/>
      <c r="J1311" s="7"/>
      <c r="K1311" s="8"/>
      <c r="M1311" s="393"/>
    </row>
    <row r="1312" spans="1:13">
      <c r="A1312" s="32">
        <f t="shared" si="260"/>
        <v>0</v>
      </c>
      <c r="B1312" s="10"/>
      <c r="C1312" s="2"/>
      <c r="D1312" s="2"/>
      <c r="E1312" s="2"/>
      <c r="F1312" s="2"/>
      <c r="G1312" s="2"/>
      <c r="H1312" s="3">
        <f t="shared" si="261"/>
        <v>0</v>
      </c>
      <c r="I1312" s="63"/>
      <c r="J1312" s="7"/>
      <c r="K1312" s="8"/>
      <c r="M1312" s="393"/>
    </row>
    <row r="1313" spans="1:13">
      <c r="A1313" s="32">
        <f t="shared" si="260"/>
        <v>0</v>
      </c>
      <c r="B1313" s="10"/>
      <c r="C1313" s="2"/>
      <c r="D1313" s="2"/>
      <c r="E1313" s="2"/>
      <c r="F1313" s="2"/>
      <c r="G1313" s="2"/>
      <c r="H1313" s="3">
        <f t="shared" si="261"/>
        <v>0</v>
      </c>
      <c r="I1313" s="63"/>
      <c r="J1313" s="7"/>
      <c r="K1313" s="8"/>
      <c r="M1313" s="393"/>
    </row>
    <row r="1314" spans="1:13">
      <c r="A1314" s="32">
        <f t="shared" si="260"/>
        <v>0</v>
      </c>
      <c r="B1314" s="10"/>
      <c r="C1314" s="2"/>
      <c r="D1314" s="2"/>
      <c r="E1314" s="2"/>
      <c r="F1314" s="2"/>
      <c r="G1314" s="2"/>
      <c r="H1314" s="3">
        <f t="shared" si="261"/>
        <v>0</v>
      </c>
      <c r="I1314" s="63"/>
      <c r="J1314" s="7"/>
      <c r="K1314" s="8"/>
      <c r="M1314" s="393"/>
    </row>
    <row r="1315" spans="1:13">
      <c r="A1315" s="32">
        <f t="shared" si="260"/>
        <v>0</v>
      </c>
      <c r="B1315" s="10"/>
      <c r="C1315" s="2"/>
      <c r="D1315" s="2"/>
      <c r="E1315" s="2"/>
      <c r="F1315" s="2"/>
      <c r="G1315" s="2"/>
      <c r="H1315" s="3">
        <f t="shared" si="261"/>
        <v>0</v>
      </c>
      <c r="I1315" s="63"/>
      <c r="J1315" s="7"/>
      <c r="K1315" s="8"/>
      <c r="M1315" s="393"/>
    </row>
    <row r="1316" spans="1:13">
      <c r="A1316" s="32">
        <f t="shared" si="260"/>
        <v>0</v>
      </c>
      <c r="B1316" s="10"/>
      <c r="C1316" s="2"/>
      <c r="D1316" s="2"/>
      <c r="E1316" s="2"/>
      <c r="F1316" s="2"/>
      <c r="G1316" s="2"/>
      <c r="H1316" s="3">
        <f t="shared" si="261"/>
        <v>0</v>
      </c>
      <c r="I1316" s="63"/>
      <c r="J1316" s="7"/>
      <c r="K1316" s="8"/>
      <c r="M1316" s="393"/>
    </row>
    <row r="1317" spans="1:13">
      <c r="A1317" s="33" t="e">
        <f>VLOOKUP(B1308,O:W,2)</f>
        <v>#N/A</v>
      </c>
      <c r="B1317" s="649" t="s">
        <v>70</v>
      </c>
      <c r="C1317" s="650"/>
      <c r="D1317" s="650"/>
      <c r="E1317" s="650"/>
      <c r="F1317" s="650"/>
      <c r="G1317" s="650"/>
      <c r="H1317" s="6"/>
      <c r="I1317" s="63">
        <f>SUM(H1309:H1317)</f>
        <v>0</v>
      </c>
      <c r="J1317" s="1" t="e">
        <f>VLOOKUP(B1308,O:W,7)</f>
        <v>#N/A</v>
      </c>
      <c r="K1317" s="8"/>
      <c r="M1317" s="393"/>
    </row>
    <row r="1318" spans="1:13" ht="45.75" customHeight="1">
      <c r="A1318" s="32">
        <f>IF(B1318&gt;0,1,0)</f>
        <v>0</v>
      </c>
      <c r="B1318" s="647"/>
      <c r="C1318" s="648"/>
      <c r="D1318" s="648"/>
      <c r="E1318" s="648"/>
      <c r="F1318" s="648"/>
      <c r="G1318" s="648"/>
      <c r="H1318" s="6"/>
      <c r="I1318" s="63"/>
      <c r="J1318" s="7"/>
      <c r="K1318" s="8"/>
      <c r="M1318" s="392" t="s">
        <v>686</v>
      </c>
    </row>
    <row r="1319" spans="1:13">
      <c r="A1319" s="32">
        <f t="shared" ref="A1319:A1326" si="262">IF(H1319&gt;0,1,0)</f>
        <v>0</v>
      </c>
      <c r="B1319" s="10"/>
      <c r="C1319" s="2"/>
      <c r="D1319" s="2"/>
      <c r="E1319" s="2"/>
      <c r="F1319" s="2"/>
      <c r="G1319" s="2"/>
      <c r="H1319" s="3">
        <f>IF(AND(C1319=0,D1319=0,E1319=0,F1319=0,G1319=0),0,ROUND(IF(C1319=0,1,C1319)*IF(D1319=0,1,D1319)*IF(E1319=0,1,E1319)*IF(F1319=0,1,F1319)*IF(G1319=0,1,G1319),2))</f>
        <v>0</v>
      </c>
      <c r="I1319" s="63"/>
      <c r="J1319" s="7"/>
      <c r="K1319" s="8"/>
      <c r="M1319" s="393" t="s">
        <v>687</v>
      </c>
    </row>
    <row r="1320" spans="1:13">
      <c r="A1320" s="32">
        <f t="shared" si="262"/>
        <v>0</v>
      </c>
      <c r="B1320" s="10"/>
      <c r="C1320" s="2"/>
      <c r="D1320" s="2"/>
      <c r="E1320" s="2"/>
      <c r="F1320" s="2"/>
      <c r="G1320" s="2"/>
      <c r="H1320" s="3">
        <f t="shared" ref="H1320:H1326" si="263">IF(AND(C1320=0,D1320=0,E1320=0,F1320=0,G1320=0),0,ROUND(IF(C1320=0,1,C1320)*IF(D1320=0,1,D1320)*IF(E1320=0,1,E1320)*IF(F1320=0,1,F1320)*IF(G1320=0,1,G1320),2))</f>
        <v>0</v>
      </c>
      <c r="I1320" s="63"/>
      <c r="J1320" s="7"/>
      <c r="K1320" s="8"/>
      <c r="M1320" s="393"/>
    </row>
    <row r="1321" spans="1:13">
      <c r="A1321" s="32">
        <f t="shared" si="262"/>
        <v>0</v>
      </c>
      <c r="B1321" s="10"/>
      <c r="C1321" s="2"/>
      <c r="D1321" s="2"/>
      <c r="E1321" s="2"/>
      <c r="F1321" s="2"/>
      <c r="G1321" s="2"/>
      <c r="H1321" s="3">
        <f t="shared" si="263"/>
        <v>0</v>
      </c>
      <c r="I1321" s="63"/>
      <c r="J1321" s="7"/>
      <c r="K1321" s="8"/>
      <c r="M1321" s="393"/>
    </row>
    <row r="1322" spans="1:13">
      <c r="A1322" s="32">
        <f t="shared" si="262"/>
        <v>0</v>
      </c>
      <c r="B1322" s="10"/>
      <c r="C1322" s="2"/>
      <c r="D1322" s="2"/>
      <c r="E1322" s="2"/>
      <c r="F1322" s="2"/>
      <c r="G1322" s="2"/>
      <c r="H1322" s="3">
        <f t="shared" si="263"/>
        <v>0</v>
      </c>
      <c r="I1322" s="63"/>
      <c r="J1322" s="7"/>
      <c r="K1322" s="8"/>
      <c r="M1322" s="393"/>
    </row>
    <row r="1323" spans="1:13">
      <c r="A1323" s="32">
        <f t="shared" si="262"/>
        <v>0</v>
      </c>
      <c r="B1323" s="10"/>
      <c r="C1323" s="2"/>
      <c r="D1323" s="2"/>
      <c r="E1323" s="2"/>
      <c r="F1323" s="2"/>
      <c r="G1323" s="2"/>
      <c r="H1323" s="3">
        <f t="shared" si="263"/>
        <v>0</v>
      </c>
      <c r="I1323" s="63"/>
      <c r="J1323" s="7"/>
      <c r="K1323" s="8"/>
      <c r="M1323" s="393"/>
    </row>
    <row r="1324" spans="1:13">
      <c r="A1324" s="32">
        <f t="shared" si="262"/>
        <v>0</v>
      </c>
      <c r="B1324" s="10"/>
      <c r="C1324" s="2"/>
      <c r="D1324" s="2"/>
      <c r="E1324" s="2"/>
      <c r="F1324" s="2"/>
      <c r="G1324" s="2"/>
      <c r="H1324" s="3">
        <f t="shared" si="263"/>
        <v>0</v>
      </c>
      <c r="I1324" s="63"/>
      <c r="J1324" s="7"/>
      <c r="K1324" s="8"/>
      <c r="M1324" s="393"/>
    </row>
    <row r="1325" spans="1:13">
      <c r="A1325" s="32">
        <f t="shared" si="262"/>
        <v>0</v>
      </c>
      <c r="B1325" s="10"/>
      <c r="C1325" s="2"/>
      <c r="D1325" s="2"/>
      <c r="E1325" s="2"/>
      <c r="F1325" s="2"/>
      <c r="G1325" s="2"/>
      <c r="H1325" s="3">
        <f t="shared" si="263"/>
        <v>0</v>
      </c>
      <c r="I1325" s="63"/>
      <c r="J1325" s="7"/>
      <c r="K1325" s="8"/>
      <c r="M1325" s="393"/>
    </row>
    <row r="1326" spans="1:13">
      <c r="A1326" s="32">
        <f t="shared" si="262"/>
        <v>0</v>
      </c>
      <c r="B1326" s="10"/>
      <c r="C1326" s="2"/>
      <c r="D1326" s="2"/>
      <c r="E1326" s="2"/>
      <c r="F1326" s="2"/>
      <c r="G1326" s="2"/>
      <c r="H1326" s="3">
        <f t="shared" si="263"/>
        <v>0</v>
      </c>
      <c r="I1326" s="63"/>
      <c r="J1326" s="7"/>
      <c r="K1326" s="8"/>
      <c r="M1326" s="393"/>
    </row>
    <row r="1327" spans="1:13">
      <c r="A1327" s="33" t="e">
        <f>VLOOKUP(B1318,O:W,2)</f>
        <v>#N/A</v>
      </c>
      <c r="B1327" s="649" t="s">
        <v>70</v>
      </c>
      <c r="C1327" s="650"/>
      <c r="D1327" s="650"/>
      <c r="E1327" s="650"/>
      <c r="F1327" s="650"/>
      <c r="G1327" s="650"/>
      <c r="H1327" s="6"/>
      <c r="I1327" s="63">
        <f>SUM(H1319:H1327)</f>
        <v>0</v>
      </c>
      <c r="J1327" s="1" t="e">
        <f>VLOOKUP(B1318,O:W,7)</f>
        <v>#N/A</v>
      </c>
      <c r="K1327" s="8"/>
      <c r="M1327" s="393"/>
    </row>
    <row r="1328" spans="1:13" ht="45.75" customHeight="1">
      <c r="A1328" s="32">
        <f>IF(B1328&gt;0,1,0)</f>
        <v>0</v>
      </c>
      <c r="B1328" s="647"/>
      <c r="C1328" s="648"/>
      <c r="D1328" s="648"/>
      <c r="E1328" s="648"/>
      <c r="F1328" s="648"/>
      <c r="G1328" s="648"/>
      <c r="H1328" s="6"/>
      <c r="I1328" s="63"/>
      <c r="J1328" s="7"/>
      <c r="K1328" s="8"/>
      <c r="M1328" s="392" t="s">
        <v>686</v>
      </c>
    </row>
    <row r="1329" spans="1:13">
      <c r="A1329" s="32">
        <f t="shared" ref="A1329:A1336" si="264">IF(H1329&gt;0,1,0)</f>
        <v>0</v>
      </c>
      <c r="B1329" s="10"/>
      <c r="C1329" s="2"/>
      <c r="D1329" s="2"/>
      <c r="E1329" s="2"/>
      <c r="F1329" s="2"/>
      <c r="G1329" s="2"/>
      <c r="H1329" s="3">
        <f>IF(AND(C1329=0,D1329=0,E1329=0,F1329=0,G1329=0),0,ROUND(IF(C1329=0,1,C1329)*IF(D1329=0,1,D1329)*IF(E1329=0,1,E1329)*IF(F1329=0,1,F1329)*IF(G1329=0,1,G1329),2))</f>
        <v>0</v>
      </c>
      <c r="I1329" s="63"/>
      <c r="J1329" s="7"/>
      <c r="K1329" s="8"/>
      <c r="M1329" s="393"/>
    </row>
    <row r="1330" spans="1:13">
      <c r="A1330" s="32">
        <f t="shared" si="264"/>
        <v>0</v>
      </c>
      <c r="B1330" s="10"/>
      <c r="C1330" s="2"/>
      <c r="D1330" s="2"/>
      <c r="E1330" s="2"/>
      <c r="F1330" s="2"/>
      <c r="G1330" s="2"/>
      <c r="H1330" s="3">
        <f t="shared" ref="H1330:H1336" si="265">IF(AND(C1330=0,D1330=0,E1330=0,F1330=0,G1330=0),0,ROUND(IF(C1330=0,1,C1330)*IF(D1330=0,1,D1330)*IF(E1330=0,1,E1330)*IF(F1330=0,1,F1330)*IF(G1330=0,1,G1330),2))</f>
        <v>0</v>
      </c>
      <c r="I1330" s="63"/>
      <c r="J1330" s="7"/>
      <c r="K1330" s="8"/>
      <c r="M1330" s="393"/>
    </row>
    <row r="1331" spans="1:13">
      <c r="A1331" s="32">
        <f t="shared" si="264"/>
        <v>0</v>
      </c>
      <c r="B1331" s="10"/>
      <c r="C1331" s="2"/>
      <c r="D1331" s="2"/>
      <c r="E1331" s="2"/>
      <c r="F1331" s="2"/>
      <c r="G1331" s="2"/>
      <c r="H1331" s="3">
        <f t="shared" si="265"/>
        <v>0</v>
      </c>
      <c r="I1331" s="63"/>
      <c r="J1331" s="7"/>
      <c r="K1331" s="8"/>
      <c r="M1331" s="393"/>
    </row>
    <row r="1332" spans="1:13">
      <c r="A1332" s="32">
        <f t="shared" si="264"/>
        <v>0</v>
      </c>
      <c r="B1332" s="10"/>
      <c r="C1332" s="2"/>
      <c r="D1332" s="2"/>
      <c r="E1332" s="2"/>
      <c r="F1332" s="2"/>
      <c r="G1332" s="2"/>
      <c r="H1332" s="3">
        <f t="shared" si="265"/>
        <v>0</v>
      </c>
      <c r="I1332" s="63"/>
      <c r="J1332" s="7"/>
      <c r="K1332" s="8"/>
      <c r="M1332" s="393"/>
    </row>
    <row r="1333" spans="1:13">
      <c r="A1333" s="32">
        <f t="shared" si="264"/>
        <v>0</v>
      </c>
      <c r="B1333" s="10"/>
      <c r="C1333" s="2"/>
      <c r="D1333" s="2"/>
      <c r="E1333" s="2"/>
      <c r="F1333" s="2"/>
      <c r="G1333" s="2"/>
      <c r="H1333" s="3">
        <f t="shared" si="265"/>
        <v>0</v>
      </c>
      <c r="I1333" s="63"/>
      <c r="J1333" s="7"/>
      <c r="K1333" s="8"/>
      <c r="M1333" s="393"/>
    </row>
    <row r="1334" spans="1:13">
      <c r="A1334" s="32">
        <f t="shared" si="264"/>
        <v>0</v>
      </c>
      <c r="B1334" s="10"/>
      <c r="C1334" s="2"/>
      <c r="D1334" s="2"/>
      <c r="E1334" s="2"/>
      <c r="F1334" s="2"/>
      <c r="G1334" s="2"/>
      <c r="H1334" s="3">
        <f t="shared" si="265"/>
        <v>0</v>
      </c>
      <c r="I1334" s="63"/>
      <c r="J1334" s="7"/>
      <c r="K1334" s="8"/>
      <c r="M1334" s="393"/>
    </row>
    <row r="1335" spans="1:13">
      <c r="A1335" s="32">
        <f t="shared" si="264"/>
        <v>0</v>
      </c>
      <c r="B1335" s="10"/>
      <c r="C1335" s="2"/>
      <c r="D1335" s="2"/>
      <c r="E1335" s="2"/>
      <c r="F1335" s="2"/>
      <c r="G1335" s="2"/>
      <c r="H1335" s="3">
        <f t="shared" si="265"/>
        <v>0</v>
      </c>
      <c r="I1335" s="63"/>
      <c r="J1335" s="7"/>
      <c r="K1335" s="8"/>
      <c r="M1335" s="393"/>
    </row>
    <row r="1336" spans="1:13">
      <c r="A1336" s="32">
        <f t="shared" si="264"/>
        <v>0</v>
      </c>
      <c r="B1336" s="10"/>
      <c r="C1336" s="2"/>
      <c r="D1336" s="2"/>
      <c r="E1336" s="2"/>
      <c r="F1336" s="2"/>
      <c r="G1336" s="2"/>
      <c r="H1336" s="3">
        <f t="shared" si="265"/>
        <v>0</v>
      </c>
      <c r="I1336" s="63"/>
      <c r="J1336" s="7"/>
      <c r="K1336" s="8"/>
      <c r="M1336" s="393"/>
    </row>
    <row r="1337" spans="1:13">
      <c r="A1337" s="33" t="e">
        <f>VLOOKUP(B1328,O:W,2)</f>
        <v>#N/A</v>
      </c>
      <c r="B1337" s="649" t="s">
        <v>70</v>
      </c>
      <c r="C1337" s="650"/>
      <c r="D1337" s="650"/>
      <c r="E1337" s="650"/>
      <c r="F1337" s="650"/>
      <c r="G1337" s="650"/>
      <c r="H1337" s="6"/>
      <c r="I1337" s="63">
        <f>SUM(H1329:H1337)</f>
        <v>0</v>
      </c>
      <c r="J1337" s="1" t="e">
        <f>VLOOKUP(B1328,O:W,7)</f>
        <v>#N/A</v>
      </c>
      <c r="K1337" s="8"/>
      <c r="M1337" s="393"/>
    </row>
    <row r="1338" spans="1:13" ht="45.75" customHeight="1">
      <c r="A1338" s="32">
        <f>IF(B1338&gt;0,1,0)</f>
        <v>0</v>
      </c>
      <c r="B1338" s="647"/>
      <c r="C1338" s="648"/>
      <c r="D1338" s="648"/>
      <c r="E1338" s="648"/>
      <c r="F1338" s="648"/>
      <c r="G1338" s="648"/>
      <c r="H1338" s="6"/>
      <c r="I1338" s="63"/>
      <c r="J1338" s="7"/>
      <c r="K1338" s="8"/>
      <c r="M1338" s="392" t="s">
        <v>686</v>
      </c>
    </row>
    <row r="1339" spans="1:13">
      <c r="A1339" s="32">
        <f t="shared" ref="A1339:A1346" si="266">IF(H1339&gt;0,1,0)</f>
        <v>0</v>
      </c>
      <c r="B1339" s="10"/>
      <c r="C1339" s="2"/>
      <c r="D1339" s="2"/>
      <c r="E1339" s="2"/>
      <c r="F1339" s="2"/>
      <c r="G1339" s="2"/>
      <c r="H1339" s="3">
        <f>IF(AND(C1339=0,D1339=0,E1339=0,F1339=0,G1339=0),0,ROUND(IF(C1339=0,1,C1339)*IF(D1339=0,1,D1339)*IF(E1339=0,1,E1339)*IF(F1339=0,1,F1339)*IF(G1339=0,1,G1339),2))</f>
        <v>0</v>
      </c>
      <c r="I1339" s="63"/>
      <c r="J1339" s="7"/>
      <c r="K1339" s="8"/>
      <c r="M1339" s="393" t="s">
        <v>687</v>
      </c>
    </row>
    <row r="1340" spans="1:13">
      <c r="A1340" s="32">
        <f t="shared" si="266"/>
        <v>0</v>
      </c>
      <c r="B1340" s="10"/>
      <c r="C1340" s="2"/>
      <c r="D1340" s="2"/>
      <c r="E1340" s="2"/>
      <c r="F1340" s="2"/>
      <c r="G1340" s="2"/>
      <c r="H1340" s="3">
        <f t="shared" ref="H1340:H1346" si="267">IF(AND(C1340=0,D1340=0,E1340=0,F1340=0,G1340=0),0,ROUND(IF(C1340=0,1,C1340)*IF(D1340=0,1,D1340)*IF(E1340=0,1,E1340)*IF(F1340=0,1,F1340)*IF(G1340=0,1,G1340),2))</f>
        <v>0</v>
      </c>
      <c r="I1340" s="63"/>
      <c r="J1340" s="7"/>
      <c r="K1340" s="8"/>
      <c r="M1340" s="393"/>
    </row>
    <row r="1341" spans="1:13">
      <c r="A1341" s="32">
        <f t="shared" si="266"/>
        <v>0</v>
      </c>
      <c r="B1341" s="10"/>
      <c r="C1341" s="2"/>
      <c r="D1341" s="2"/>
      <c r="E1341" s="2"/>
      <c r="F1341" s="2"/>
      <c r="G1341" s="2"/>
      <c r="H1341" s="3">
        <f t="shared" si="267"/>
        <v>0</v>
      </c>
      <c r="I1341" s="63"/>
      <c r="J1341" s="7"/>
      <c r="K1341" s="8"/>
      <c r="M1341" s="393"/>
    </row>
    <row r="1342" spans="1:13">
      <c r="A1342" s="32">
        <f t="shared" si="266"/>
        <v>0</v>
      </c>
      <c r="B1342" s="10"/>
      <c r="C1342" s="2"/>
      <c r="D1342" s="2"/>
      <c r="E1342" s="2"/>
      <c r="F1342" s="2"/>
      <c r="G1342" s="2"/>
      <c r="H1342" s="3">
        <f t="shared" si="267"/>
        <v>0</v>
      </c>
      <c r="I1342" s="63"/>
      <c r="J1342" s="7"/>
      <c r="K1342" s="8"/>
      <c r="M1342" s="393"/>
    </row>
    <row r="1343" spans="1:13">
      <c r="A1343" s="32">
        <f t="shared" si="266"/>
        <v>0</v>
      </c>
      <c r="B1343" s="10"/>
      <c r="C1343" s="2"/>
      <c r="D1343" s="2"/>
      <c r="E1343" s="2"/>
      <c r="F1343" s="2"/>
      <c r="G1343" s="2"/>
      <c r="H1343" s="3">
        <f t="shared" si="267"/>
        <v>0</v>
      </c>
      <c r="I1343" s="63"/>
      <c r="J1343" s="7"/>
      <c r="K1343" s="8"/>
      <c r="M1343" s="393"/>
    </row>
    <row r="1344" spans="1:13">
      <c r="A1344" s="32">
        <f t="shared" si="266"/>
        <v>0</v>
      </c>
      <c r="B1344" s="10"/>
      <c r="C1344" s="2"/>
      <c r="D1344" s="2"/>
      <c r="E1344" s="2"/>
      <c r="F1344" s="2"/>
      <c r="G1344" s="2"/>
      <c r="H1344" s="3">
        <f t="shared" si="267"/>
        <v>0</v>
      </c>
      <c r="I1344" s="63"/>
      <c r="J1344" s="7"/>
      <c r="K1344" s="8"/>
      <c r="M1344" s="393"/>
    </row>
    <row r="1345" spans="1:13">
      <c r="A1345" s="32">
        <f t="shared" si="266"/>
        <v>0</v>
      </c>
      <c r="B1345" s="10"/>
      <c r="C1345" s="2"/>
      <c r="D1345" s="2"/>
      <c r="E1345" s="2"/>
      <c r="F1345" s="2"/>
      <c r="G1345" s="2"/>
      <c r="H1345" s="3">
        <f t="shared" si="267"/>
        <v>0</v>
      </c>
      <c r="I1345" s="63"/>
      <c r="J1345" s="7"/>
      <c r="K1345" s="8"/>
      <c r="M1345" s="393"/>
    </row>
    <row r="1346" spans="1:13">
      <c r="A1346" s="32">
        <f t="shared" si="266"/>
        <v>0</v>
      </c>
      <c r="B1346" s="10"/>
      <c r="C1346" s="2"/>
      <c r="D1346" s="2"/>
      <c r="E1346" s="2"/>
      <c r="F1346" s="2"/>
      <c r="G1346" s="2"/>
      <c r="H1346" s="3">
        <f t="shared" si="267"/>
        <v>0</v>
      </c>
      <c r="I1346" s="63"/>
      <c r="J1346" s="7"/>
      <c r="K1346" s="8"/>
      <c r="M1346" s="393"/>
    </row>
    <row r="1347" spans="1:13">
      <c r="A1347" s="33" t="e">
        <f>VLOOKUP(B1338,O:W,2)</f>
        <v>#N/A</v>
      </c>
      <c r="B1347" s="649" t="s">
        <v>70</v>
      </c>
      <c r="C1347" s="650"/>
      <c r="D1347" s="650"/>
      <c r="E1347" s="650"/>
      <c r="F1347" s="650"/>
      <c r="G1347" s="650"/>
      <c r="H1347" s="6"/>
      <c r="I1347" s="63">
        <f>SUM(H1339:H1347)</f>
        <v>0</v>
      </c>
      <c r="J1347" s="1" t="e">
        <f>VLOOKUP(B1338,O:W,7)</f>
        <v>#N/A</v>
      </c>
      <c r="K1347" s="8"/>
      <c r="M1347" s="393"/>
    </row>
    <row r="1348" spans="1:13" ht="45.75" customHeight="1">
      <c r="A1348" s="32">
        <f>IF(B1348&gt;0,1,0)</f>
        <v>0</v>
      </c>
      <c r="B1348" s="647"/>
      <c r="C1348" s="648"/>
      <c r="D1348" s="648"/>
      <c r="E1348" s="648"/>
      <c r="F1348" s="648"/>
      <c r="G1348" s="648"/>
      <c r="H1348" s="6"/>
      <c r="I1348" s="63"/>
      <c r="J1348" s="7"/>
      <c r="K1348" s="8"/>
      <c r="M1348" s="392" t="s">
        <v>686</v>
      </c>
    </row>
    <row r="1349" spans="1:13">
      <c r="A1349" s="32">
        <f t="shared" ref="A1349:A1356" si="268">IF(H1349&gt;0,1,0)</f>
        <v>0</v>
      </c>
      <c r="B1349" s="10"/>
      <c r="C1349" s="2"/>
      <c r="D1349" s="2"/>
      <c r="E1349" s="2"/>
      <c r="F1349" s="2"/>
      <c r="G1349" s="2"/>
      <c r="H1349" s="3">
        <f>IF(AND(C1349=0,D1349=0,E1349=0,F1349=0,G1349=0),0,ROUND(IF(C1349=0,1,C1349)*IF(D1349=0,1,D1349)*IF(E1349=0,1,E1349)*IF(F1349=0,1,F1349)*IF(G1349=0,1,G1349),2))</f>
        <v>0</v>
      </c>
      <c r="I1349" s="63"/>
      <c r="J1349" s="7"/>
      <c r="K1349" s="8"/>
      <c r="M1349" s="393"/>
    </row>
    <row r="1350" spans="1:13">
      <c r="A1350" s="32">
        <f t="shared" si="268"/>
        <v>0</v>
      </c>
      <c r="B1350" s="10"/>
      <c r="C1350" s="2"/>
      <c r="D1350" s="2"/>
      <c r="E1350" s="2"/>
      <c r="F1350" s="2"/>
      <c r="G1350" s="2"/>
      <c r="H1350" s="3">
        <f t="shared" ref="H1350:H1356" si="269">IF(AND(C1350=0,D1350=0,E1350=0,F1350=0,G1350=0),0,ROUND(IF(C1350=0,1,C1350)*IF(D1350=0,1,D1350)*IF(E1350=0,1,E1350)*IF(F1350=0,1,F1350)*IF(G1350=0,1,G1350),2))</f>
        <v>0</v>
      </c>
      <c r="I1350" s="63"/>
      <c r="J1350" s="7"/>
      <c r="K1350" s="8"/>
      <c r="M1350" s="393"/>
    </row>
    <row r="1351" spans="1:13">
      <c r="A1351" s="32">
        <f t="shared" si="268"/>
        <v>0</v>
      </c>
      <c r="B1351" s="10"/>
      <c r="C1351" s="2"/>
      <c r="D1351" s="2"/>
      <c r="E1351" s="2"/>
      <c r="F1351" s="2"/>
      <c r="G1351" s="2"/>
      <c r="H1351" s="3">
        <f t="shared" si="269"/>
        <v>0</v>
      </c>
      <c r="I1351" s="63"/>
      <c r="J1351" s="7"/>
      <c r="K1351" s="8"/>
      <c r="M1351" s="393"/>
    </row>
    <row r="1352" spans="1:13">
      <c r="A1352" s="32">
        <f t="shared" si="268"/>
        <v>0</v>
      </c>
      <c r="B1352" s="10"/>
      <c r="C1352" s="2"/>
      <c r="D1352" s="2"/>
      <c r="E1352" s="2"/>
      <c r="F1352" s="2"/>
      <c r="G1352" s="2"/>
      <c r="H1352" s="3">
        <f t="shared" si="269"/>
        <v>0</v>
      </c>
      <c r="I1352" s="63"/>
      <c r="J1352" s="7"/>
      <c r="K1352" s="8"/>
      <c r="M1352" s="393"/>
    </row>
    <row r="1353" spans="1:13">
      <c r="A1353" s="32">
        <f t="shared" si="268"/>
        <v>0</v>
      </c>
      <c r="B1353" s="10"/>
      <c r="C1353" s="2"/>
      <c r="D1353" s="2"/>
      <c r="E1353" s="2"/>
      <c r="F1353" s="2"/>
      <c r="G1353" s="2"/>
      <c r="H1353" s="3">
        <f t="shared" si="269"/>
        <v>0</v>
      </c>
      <c r="I1353" s="63"/>
      <c r="J1353" s="7"/>
      <c r="K1353" s="8"/>
      <c r="M1353" s="393"/>
    </row>
    <row r="1354" spans="1:13">
      <c r="A1354" s="32">
        <f t="shared" si="268"/>
        <v>0</v>
      </c>
      <c r="B1354" s="10"/>
      <c r="C1354" s="2"/>
      <c r="D1354" s="2"/>
      <c r="E1354" s="2"/>
      <c r="F1354" s="2"/>
      <c r="G1354" s="2"/>
      <c r="H1354" s="3">
        <f t="shared" si="269"/>
        <v>0</v>
      </c>
      <c r="I1354" s="63"/>
      <c r="J1354" s="7"/>
      <c r="K1354" s="8"/>
      <c r="M1354" s="393"/>
    </row>
    <row r="1355" spans="1:13">
      <c r="A1355" s="32">
        <f t="shared" si="268"/>
        <v>0</v>
      </c>
      <c r="B1355" s="10"/>
      <c r="C1355" s="2"/>
      <c r="D1355" s="2"/>
      <c r="E1355" s="2"/>
      <c r="F1355" s="2"/>
      <c r="G1355" s="2"/>
      <c r="H1355" s="3">
        <f t="shared" si="269"/>
        <v>0</v>
      </c>
      <c r="I1355" s="63"/>
      <c r="J1355" s="7"/>
      <c r="K1355" s="8"/>
      <c r="M1355" s="393"/>
    </row>
    <row r="1356" spans="1:13">
      <c r="A1356" s="32">
        <f t="shared" si="268"/>
        <v>0</v>
      </c>
      <c r="B1356" s="10"/>
      <c r="C1356" s="2"/>
      <c r="D1356" s="2"/>
      <c r="E1356" s="2"/>
      <c r="F1356" s="2"/>
      <c r="G1356" s="2"/>
      <c r="H1356" s="3">
        <f t="shared" si="269"/>
        <v>0</v>
      </c>
      <c r="I1356" s="63"/>
      <c r="J1356" s="7"/>
      <c r="K1356" s="8"/>
      <c r="M1356" s="393"/>
    </row>
    <row r="1357" spans="1:13">
      <c r="A1357" s="33" t="e">
        <f>VLOOKUP(B1348,O:W,2)</f>
        <v>#N/A</v>
      </c>
      <c r="B1357" s="649" t="s">
        <v>70</v>
      </c>
      <c r="C1357" s="650"/>
      <c r="D1357" s="650"/>
      <c r="E1357" s="650"/>
      <c r="F1357" s="650"/>
      <c r="G1357" s="650"/>
      <c r="H1357" s="6"/>
      <c r="I1357" s="63">
        <f>SUM(H1349:H1357)</f>
        <v>0</v>
      </c>
      <c r="J1357" s="1" t="e">
        <f>VLOOKUP(B1348,O:W,7)</f>
        <v>#N/A</v>
      </c>
      <c r="K1357" s="8"/>
      <c r="M1357" s="393"/>
    </row>
    <row r="1358" spans="1:13" ht="45.75" customHeight="1">
      <c r="A1358" s="32">
        <f>IF(B1358&gt;0,1,0)</f>
        <v>0</v>
      </c>
      <c r="B1358" s="647"/>
      <c r="C1358" s="648"/>
      <c r="D1358" s="648"/>
      <c r="E1358" s="648"/>
      <c r="F1358" s="648"/>
      <c r="G1358" s="648"/>
      <c r="H1358" s="6"/>
      <c r="I1358" s="63"/>
      <c r="J1358" s="7"/>
      <c r="K1358" s="8"/>
      <c r="M1358" s="392" t="s">
        <v>686</v>
      </c>
    </row>
    <row r="1359" spans="1:13">
      <c r="A1359" s="32">
        <f t="shared" ref="A1359:A1366" si="270">IF(H1359&gt;0,1,0)</f>
        <v>0</v>
      </c>
      <c r="B1359" s="10"/>
      <c r="C1359" s="2"/>
      <c r="D1359" s="2"/>
      <c r="E1359" s="2"/>
      <c r="F1359" s="2"/>
      <c r="G1359" s="2"/>
      <c r="H1359" s="3">
        <f>IF(AND(C1359=0,D1359=0,E1359=0,F1359=0,G1359=0),0,ROUND(IF(C1359=0,1,C1359)*IF(D1359=0,1,D1359)*IF(E1359=0,1,E1359)*IF(F1359=0,1,F1359)*IF(G1359=0,1,G1359),2))</f>
        <v>0</v>
      </c>
      <c r="I1359" s="63"/>
      <c r="J1359" s="7"/>
      <c r="K1359" s="8"/>
      <c r="M1359" s="393" t="s">
        <v>687</v>
      </c>
    </row>
    <row r="1360" spans="1:13">
      <c r="A1360" s="32">
        <f t="shared" si="270"/>
        <v>0</v>
      </c>
      <c r="B1360" s="10"/>
      <c r="C1360" s="2"/>
      <c r="D1360" s="2"/>
      <c r="E1360" s="2"/>
      <c r="F1360" s="2"/>
      <c r="G1360" s="2"/>
      <c r="H1360" s="3">
        <f t="shared" ref="H1360:H1366" si="271">IF(AND(C1360=0,D1360=0,E1360=0,F1360=0,G1360=0),0,ROUND(IF(C1360=0,1,C1360)*IF(D1360=0,1,D1360)*IF(E1360=0,1,E1360)*IF(F1360=0,1,F1360)*IF(G1360=0,1,G1360),2))</f>
        <v>0</v>
      </c>
      <c r="I1360" s="63"/>
      <c r="J1360" s="7"/>
      <c r="K1360" s="8"/>
      <c r="M1360" s="393"/>
    </row>
    <row r="1361" spans="1:13">
      <c r="A1361" s="32">
        <f t="shared" si="270"/>
        <v>0</v>
      </c>
      <c r="B1361" s="10"/>
      <c r="C1361" s="2"/>
      <c r="D1361" s="2"/>
      <c r="E1361" s="2"/>
      <c r="F1361" s="2"/>
      <c r="G1361" s="2"/>
      <c r="H1361" s="3">
        <f t="shared" si="271"/>
        <v>0</v>
      </c>
      <c r="I1361" s="63"/>
      <c r="J1361" s="7"/>
      <c r="K1361" s="8"/>
      <c r="M1361" s="393"/>
    </row>
    <row r="1362" spans="1:13">
      <c r="A1362" s="32">
        <f t="shared" si="270"/>
        <v>0</v>
      </c>
      <c r="B1362" s="10"/>
      <c r="C1362" s="2"/>
      <c r="D1362" s="2"/>
      <c r="E1362" s="2"/>
      <c r="F1362" s="2"/>
      <c r="G1362" s="2"/>
      <c r="H1362" s="3">
        <f t="shared" si="271"/>
        <v>0</v>
      </c>
      <c r="I1362" s="63"/>
      <c r="J1362" s="7"/>
      <c r="K1362" s="8"/>
      <c r="M1362" s="393"/>
    </row>
    <row r="1363" spans="1:13">
      <c r="A1363" s="32">
        <f t="shared" si="270"/>
        <v>0</v>
      </c>
      <c r="B1363" s="10"/>
      <c r="C1363" s="2"/>
      <c r="D1363" s="2"/>
      <c r="E1363" s="2"/>
      <c r="F1363" s="2"/>
      <c r="G1363" s="2"/>
      <c r="H1363" s="3">
        <f t="shared" si="271"/>
        <v>0</v>
      </c>
      <c r="I1363" s="63"/>
      <c r="J1363" s="7"/>
      <c r="K1363" s="8"/>
      <c r="M1363" s="393"/>
    </row>
    <row r="1364" spans="1:13">
      <c r="A1364" s="32">
        <f t="shared" si="270"/>
        <v>0</v>
      </c>
      <c r="B1364" s="10"/>
      <c r="C1364" s="2"/>
      <c r="D1364" s="2"/>
      <c r="E1364" s="2"/>
      <c r="F1364" s="2"/>
      <c r="G1364" s="2"/>
      <c r="H1364" s="3">
        <f t="shared" si="271"/>
        <v>0</v>
      </c>
      <c r="I1364" s="63"/>
      <c r="J1364" s="7"/>
      <c r="K1364" s="8"/>
      <c r="M1364" s="393"/>
    </row>
    <row r="1365" spans="1:13">
      <c r="A1365" s="32">
        <f t="shared" si="270"/>
        <v>0</v>
      </c>
      <c r="B1365" s="10"/>
      <c r="C1365" s="2"/>
      <c r="D1365" s="2"/>
      <c r="E1365" s="2"/>
      <c r="F1365" s="2"/>
      <c r="G1365" s="2"/>
      <c r="H1365" s="3">
        <f t="shared" si="271"/>
        <v>0</v>
      </c>
      <c r="I1365" s="63"/>
      <c r="J1365" s="7"/>
      <c r="K1365" s="8"/>
      <c r="M1365" s="393"/>
    </row>
    <row r="1366" spans="1:13">
      <c r="A1366" s="32">
        <f t="shared" si="270"/>
        <v>0</v>
      </c>
      <c r="B1366" s="10"/>
      <c r="C1366" s="2"/>
      <c r="D1366" s="2"/>
      <c r="E1366" s="2"/>
      <c r="F1366" s="2"/>
      <c r="G1366" s="2"/>
      <c r="H1366" s="3">
        <f t="shared" si="271"/>
        <v>0</v>
      </c>
      <c r="I1366" s="63"/>
      <c r="J1366" s="7"/>
      <c r="K1366" s="8"/>
      <c r="M1366" s="393"/>
    </row>
    <row r="1367" spans="1:13">
      <c r="A1367" s="33" t="e">
        <f>VLOOKUP(B1358,O:W,2)</f>
        <v>#N/A</v>
      </c>
      <c r="B1367" s="649" t="s">
        <v>70</v>
      </c>
      <c r="C1367" s="650"/>
      <c r="D1367" s="650"/>
      <c r="E1367" s="650"/>
      <c r="F1367" s="650"/>
      <c r="G1367" s="650"/>
      <c r="H1367" s="6"/>
      <c r="I1367" s="63">
        <f>SUM(H1359:H1367)</f>
        <v>0</v>
      </c>
      <c r="J1367" s="1" t="e">
        <f>VLOOKUP(B1358,O:W,7)</f>
        <v>#N/A</v>
      </c>
      <c r="K1367" s="8"/>
      <c r="M1367" s="393"/>
    </row>
    <row r="1368" spans="1:13" ht="47.25" customHeight="1">
      <c r="A1368" s="32">
        <f>IF(B1368&gt;0,1,0)</f>
        <v>0</v>
      </c>
      <c r="B1368" s="647"/>
      <c r="C1368" s="648"/>
      <c r="D1368" s="648"/>
      <c r="E1368" s="648"/>
      <c r="F1368" s="648"/>
      <c r="G1368" s="648"/>
      <c r="H1368" s="6"/>
      <c r="I1368" s="63"/>
      <c r="J1368" s="7"/>
      <c r="K1368" s="8"/>
      <c r="M1368" s="392" t="s">
        <v>686</v>
      </c>
    </row>
    <row r="1369" spans="1:13">
      <c r="A1369" s="32">
        <f t="shared" ref="A1369:A1376" si="272">IF(H1369&gt;0,1,0)</f>
        <v>0</v>
      </c>
      <c r="B1369" s="10"/>
      <c r="C1369" s="2"/>
      <c r="D1369" s="2"/>
      <c r="E1369" s="2"/>
      <c r="F1369" s="2"/>
      <c r="G1369" s="2"/>
      <c r="H1369" s="3">
        <f>IF(AND(C1369=0,D1369=0,E1369=0,F1369=0,G1369=0),0,ROUND(IF(C1369=0,1,C1369)*IF(D1369=0,1,D1369)*IF(E1369=0,1,E1369)*IF(F1369=0,1,F1369)*IF(G1369=0,1,G1369),2))</f>
        <v>0</v>
      </c>
      <c r="I1369" s="63"/>
      <c r="J1369" s="7"/>
      <c r="K1369" s="8"/>
      <c r="M1369" s="393"/>
    </row>
    <row r="1370" spans="1:13">
      <c r="A1370" s="32">
        <f t="shared" si="272"/>
        <v>0</v>
      </c>
      <c r="B1370" s="10"/>
      <c r="C1370" s="2"/>
      <c r="D1370" s="2"/>
      <c r="E1370" s="2"/>
      <c r="F1370" s="2"/>
      <c r="G1370" s="2"/>
      <c r="H1370" s="3">
        <f t="shared" ref="H1370:H1376" si="273">IF(AND(C1370=0,D1370=0,E1370=0,F1370=0,G1370=0),0,ROUND(IF(C1370=0,1,C1370)*IF(D1370=0,1,D1370)*IF(E1370=0,1,E1370)*IF(F1370=0,1,F1370)*IF(G1370=0,1,G1370),2))</f>
        <v>0</v>
      </c>
      <c r="I1370" s="63"/>
      <c r="J1370" s="7"/>
      <c r="K1370" s="8"/>
      <c r="M1370" s="393"/>
    </row>
    <row r="1371" spans="1:13">
      <c r="A1371" s="32">
        <f t="shared" si="272"/>
        <v>0</v>
      </c>
      <c r="B1371" s="10"/>
      <c r="C1371" s="2"/>
      <c r="D1371" s="2"/>
      <c r="E1371" s="2"/>
      <c r="F1371" s="2"/>
      <c r="G1371" s="2"/>
      <c r="H1371" s="3">
        <f t="shared" si="273"/>
        <v>0</v>
      </c>
      <c r="I1371" s="63"/>
      <c r="J1371" s="7"/>
      <c r="K1371" s="8"/>
      <c r="M1371" s="393"/>
    </row>
    <row r="1372" spans="1:13">
      <c r="A1372" s="32">
        <f t="shared" si="272"/>
        <v>0</v>
      </c>
      <c r="B1372" s="10"/>
      <c r="C1372" s="2"/>
      <c r="D1372" s="2"/>
      <c r="E1372" s="2"/>
      <c r="F1372" s="2"/>
      <c r="G1372" s="2"/>
      <c r="H1372" s="3">
        <f t="shared" si="273"/>
        <v>0</v>
      </c>
      <c r="I1372" s="63"/>
      <c r="J1372" s="7"/>
      <c r="K1372" s="8"/>
      <c r="M1372" s="393"/>
    </row>
    <row r="1373" spans="1:13">
      <c r="A1373" s="32">
        <f t="shared" si="272"/>
        <v>0</v>
      </c>
      <c r="B1373" s="10"/>
      <c r="C1373" s="2"/>
      <c r="D1373" s="2"/>
      <c r="E1373" s="2"/>
      <c r="F1373" s="2"/>
      <c r="G1373" s="2"/>
      <c r="H1373" s="3">
        <f t="shared" si="273"/>
        <v>0</v>
      </c>
      <c r="I1373" s="63"/>
      <c r="J1373" s="7"/>
      <c r="K1373" s="8"/>
      <c r="M1373" s="393"/>
    </row>
    <row r="1374" spans="1:13">
      <c r="A1374" s="32">
        <f t="shared" si="272"/>
        <v>0</v>
      </c>
      <c r="B1374" s="10"/>
      <c r="C1374" s="2"/>
      <c r="D1374" s="2"/>
      <c r="E1374" s="2"/>
      <c r="F1374" s="2"/>
      <c r="G1374" s="2"/>
      <c r="H1374" s="3">
        <f t="shared" si="273"/>
        <v>0</v>
      </c>
      <c r="I1374" s="63"/>
      <c r="J1374" s="7"/>
      <c r="K1374" s="8"/>
      <c r="M1374" s="393"/>
    </row>
    <row r="1375" spans="1:13">
      <c r="A1375" s="32">
        <f t="shared" si="272"/>
        <v>0</v>
      </c>
      <c r="B1375" s="10"/>
      <c r="C1375" s="2"/>
      <c r="D1375" s="2"/>
      <c r="E1375" s="2"/>
      <c r="F1375" s="2"/>
      <c r="G1375" s="2"/>
      <c r="H1375" s="3">
        <f t="shared" si="273"/>
        <v>0</v>
      </c>
      <c r="I1375" s="63"/>
      <c r="J1375" s="7"/>
      <c r="K1375" s="8"/>
      <c r="M1375" s="393"/>
    </row>
    <row r="1376" spans="1:13">
      <c r="A1376" s="32">
        <f t="shared" si="272"/>
        <v>0</v>
      </c>
      <c r="B1376" s="10"/>
      <c r="C1376" s="2"/>
      <c r="D1376" s="2"/>
      <c r="E1376" s="2"/>
      <c r="F1376" s="2"/>
      <c r="G1376" s="2"/>
      <c r="H1376" s="3">
        <f t="shared" si="273"/>
        <v>0</v>
      </c>
      <c r="I1376" s="63"/>
      <c r="J1376" s="7"/>
      <c r="K1376" s="8"/>
      <c r="M1376" s="393"/>
    </row>
    <row r="1377" spans="1:13">
      <c r="A1377" s="33" t="e">
        <f>VLOOKUP(B1368,O:W,2)</f>
        <v>#N/A</v>
      </c>
      <c r="B1377" s="649" t="s">
        <v>70</v>
      </c>
      <c r="C1377" s="650"/>
      <c r="D1377" s="650"/>
      <c r="E1377" s="650"/>
      <c r="F1377" s="650"/>
      <c r="G1377" s="650"/>
      <c r="H1377" s="6"/>
      <c r="I1377" s="63">
        <f>SUM(H1369:H1377)</f>
        <v>0</v>
      </c>
      <c r="J1377" s="1" t="e">
        <f>VLOOKUP(B1368,O:W,7)</f>
        <v>#N/A</v>
      </c>
      <c r="K1377" s="8"/>
      <c r="M1377" s="393"/>
    </row>
    <row r="1378" spans="1:13" ht="45" customHeight="1">
      <c r="A1378" s="32">
        <f>IF(B1378&gt;0,1,0)</f>
        <v>0</v>
      </c>
      <c r="B1378" s="647"/>
      <c r="C1378" s="648"/>
      <c r="D1378" s="648"/>
      <c r="E1378" s="648"/>
      <c r="F1378" s="648"/>
      <c r="G1378" s="648"/>
      <c r="H1378" s="6"/>
      <c r="I1378" s="63"/>
      <c r="J1378" s="7"/>
      <c r="K1378" s="8"/>
      <c r="M1378" s="392" t="s">
        <v>686</v>
      </c>
    </row>
    <row r="1379" spans="1:13">
      <c r="A1379" s="32">
        <f t="shared" ref="A1379:A1386" si="274">IF(H1379&gt;0,1,0)</f>
        <v>0</v>
      </c>
      <c r="B1379" s="10"/>
      <c r="C1379" s="2"/>
      <c r="D1379" s="2"/>
      <c r="E1379" s="2"/>
      <c r="F1379" s="2"/>
      <c r="G1379" s="2"/>
      <c r="H1379" s="3">
        <f>IF(AND(C1379=0,D1379=0,E1379=0,F1379=0,G1379=0),0,ROUND(IF(C1379=0,1,C1379)*IF(D1379=0,1,D1379)*IF(E1379=0,1,E1379)*IF(F1379=0,1,F1379)*IF(G1379=0,1,G1379),2))</f>
        <v>0</v>
      </c>
      <c r="I1379" s="63"/>
      <c r="J1379" s="7"/>
      <c r="K1379" s="8"/>
      <c r="M1379" s="393" t="s">
        <v>687</v>
      </c>
    </row>
    <row r="1380" spans="1:13">
      <c r="A1380" s="32">
        <f t="shared" si="274"/>
        <v>0</v>
      </c>
      <c r="B1380" s="10"/>
      <c r="C1380" s="2"/>
      <c r="D1380" s="2"/>
      <c r="E1380" s="2"/>
      <c r="F1380" s="2"/>
      <c r="G1380" s="2"/>
      <c r="H1380" s="3">
        <f t="shared" ref="H1380:H1386" si="275">IF(AND(C1380=0,D1380=0,E1380=0,F1380=0,G1380=0),0,ROUND(IF(C1380=0,1,C1380)*IF(D1380=0,1,D1380)*IF(E1380=0,1,E1380)*IF(F1380=0,1,F1380)*IF(G1380=0,1,G1380),2))</f>
        <v>0</v>
      </c>
      <c r="I1380" s="63"/>
      <c r="J1380" s="7"/>
      <c r="K1380" s="8"/>
      <c r="M1380" s="393"/>
    </row>
    <row r="1381" spans="1:13">
      <c r="A1381" s="32">
        <f t="shared" si="274"/>
        <v>0</v>
      </c>
      <c r="B1381" s="10"/>
      <c r="C1381" s="2"/>
      <c r="D1381" s="2"/>
      <c r="E1381" s="2"/>
      <c r="F1381" s="2"/>
      <c r="G1381" s="2"/>
      <c r="H1381" s="3">
        <f t="shared" si="275"/>
        <v>0</v>
      </c>
      <c r="I1381" s="63"/>
      <c r="J1381" s="7"/>
      <c r="K1381" s="8"/>
      <c r="M1381" s="393"/>
    </row>
    <row r="1382" spans="1:13">
      <c r="A1382" s="32">
        <f t="shared" si="274"/>
        <v>0</v>
      </c>
      <c r="B1382" s="10"/>
      <c r="C1382" s="2"/>
      <c r="D1382" s="2"/>
      <c r="E1382" s="2"/>
      <c r="F1382" s="2"/>
      <c r="G1382" s="2"/>
      <c r="H1382" s="3">
        <f t="shared" si="275"/>
        <v>0</v>
      </c>
      <c r="I1382" s="63"/>
      <c r="J1382" s="7"/>
      <c r="K1382" s="8"/>
      <c r="M1382" s="393"/>
    </row>
    <row r="1383" spans="1:13">
      <c r="A1383" s="32">
        <f t="shared" si="274"/>
        <v>0</v>
      </c>
      <c r="B1383" s="10"/>
      <c r="C1383" s="2"/>
      <c r="D1383" s="2"/>
      <c r="E1383" s="2"/>
      <c r="F1383" s="2"/>
      <c r="G1383" s="2"/>
      <c r="H1383" s="3">
        <f t="shared" si="275"/>
        <v>0</v>
      </c>
      <c r="I1383" s="63"/>
      <c r="J1383" s="7"/>
      <c r="K1383" s="8"/>
      <c r="M1383" s="393"/>
    </row>
    <row r="1384" spans="1:13">
      <c r="A1384" s="32">
        <f t="shared" si="274"/>
        <v>0</v>
      </c>
      <c r="B1384" s="10"/>
      <c r="C1384" s="2"/>
      <c r="D1384" s="2"/>
      <c r="E1384" s="2"/>
      <c r="F1384" s="2"/>
      <c r="G1384" s="2"/>
      <c r="H1384" s="3">
        <f t="shared" si="275"/>
        <v>0</v>
      </c>
      <c r="I1384" s="63"/>
      <c r="J1384" s="7"/>
      <c r="K1384" s="8"/>
      <c r="M1384" s="393"/>
    </row>
    <row r="1385" spans="1:13">
      <c r="A1385" s="32">
        <f t="shared" si="274"/>
        <v>0</v>
      </c>
      <c r="B1385" s="10"/>
      <c r="C1385" s="2"/>
      <c r="D1385" s="2"/>
      <c r="E1385" s="2"/>
      <c r="F1385" s="2"/>
      <c r="G1385" s="2"/>
      <c r="H1385" s="3">
        <f t="shared" si="275"/>
        <v>0</v>
      </c>
      <c r="I1385" s="63"/>
      <c r="J1385" s="7"/>
      <c r="K1385" s="8"/>
      <c r="M1385" s="393"/>
    </row>
    <row r="1386" spans="1:13">
      <c r="A1386" s="32">
        <f t="shared" si="274"/>
        <v>0</v>
      </c>
      <c r="B1386" s="10"/>
      <c r="C1386" s="2"/>
      <c r="D1386" s="2"/>
      <c r="E1386" s="2"/>
      <c r="F1386" s="2"/>
      <c r="G1386" s="2"/>
      <c r="H1386" s="3">
        <f t="shared" si="275"/>
        <v>0</v>
      </c>
      <c r="I1386" s="63"/>
      <c r="J1386" s="7"/>
      <c r="K1386" s="8"/>
      <c r="M1386" s="393"/>
    </row>
    <row r="1387" spans="1:13">
      <c r="A1387" s="33" t="e">
        <f>VLOOKUP(B1378,O:W,2)</f>
        <v>#N/A</v>
      </c>
      <c r="B1387" s="649" t="s">
        <v>70</v>
      </c>
      <c r="C1387" s="650"/>
      <c r="D1387" s="650"/>
      <c r="E1387" s="650"/>
      <c r="F1387" s="650"/>
      <c r="G1387" s="650"/>
      <c r="H1387" s="6"/>
      <c r="I1387" s="63">
        <f>SUM(H1379:H1387)</f>
        <v>0</v>
      </c>
      <c r="J1387" s="1" t="e">
        <f>VLOOKUP(B1378,O:W,7)</f>
        <v>#N/A</v>
      </c>
      <c r="K1387" s="8"/>
      <c r="M1387" s="393"/>
    </row>
    <row r="1388" spans="1:13" ht="46.5" customHeight="1">
      <c r="A1388" s="32">
        <f>IF(B1388&gt;0,1,0)</f>
        <v>0</v>
      </c>
      <c r="B1388" s="647"/>
      <c r="C1388" s="648"/>
      <c r="D1388" s="648"/>
      <c r="E1388" s="648"/>
      <c r="F1388" s="648"/>
      <c r="G1388" s="648"/>
      <c r="H1388" s="6"/>
      <c r="I1388" s="63"/>
      <c r="J1388" s="7"/>
      <c r="K1388" s="8"/>
      <c r="M1388" s="392" t="s">
        <v>686</v>
      </c>
    </row>
    <row r="1389" spans="1:13">
      <c r="A1389" s="32">
        <f t="shared" ref="A1389:A1396" si="276">IF(H1389&gt;0,1,0)</f>
        <v>0</v>
      </c>
      <c r="B1389" s="10"/>
      <c r="C1389" s="2"/>
      <c r="D1389" s="2"/>
      <c r="E1389" s="2"/>
      <c r="F1389" s="2"/>
      <c r="G1389" s="2"/>
      <c r="H1389" s="3">
        <f>IF(AND(C1389=0,D1389=0,E1389=0,F1389=0,G1389=0),0,ROUND(IF(C1389=0,1,C1389)*IF(D1389=0,1,D1389)*IF(E1389=0,1,E1389)*IF(F1389=0,1,F1389)*IF(G1389=0,1,G1389),2))</f>
        <v>0</v>
      </c>
      <c r="I1389" s="63"/>
      <c r="J1389" s="7"/>
      <c r="K1389" s="8"/>
      <c r="M1389" s="393"/>
    </row>
    <row r="1390" spans="1:13">
      <c r="A1390" s="32">
        <f t="shared" si="276"/>
        <v>0</v>
      </c>
      <c r="B1390" s="10"/>
      <c r="C1390" s="2"/>
      <c r="D1390" s="2"/>
      <c r="E1390" s="2"/>
      <c r="F1390" s="2"/>
      <c r="G1390" s="2"/>
      <c r="H1390" s="3">
        <f t="shared" ref="H1390:H1396" si="277">IF(AND(C1390=0,D1390=0,E1390=0,F1390=0,G1390=0),0,ROUND(IF(C1390=0,1,C1390)*IF(D1390=0,1,D1390)*IF(E1390=0,1,E1390)*IF(F1390=0,1,F1390)*IF(G1390=0,1,G1390),2))</f>
        <v>0</v>
      </c>
      <c r="I1390" s="63"/>
      <c r="J1390" s="7"/>
      <c r="K1390" s="8"/>
      <c r="M1390" s="393"/>
    </row>
    <row r="1391" spans="1:13">
      <c r="A1391" s="32">
        <f t="shared" si="276"/>
        <v>0</v>
      </c>
      <c r="B1391" s="10"/>
      <c r="C1391" s="2"/>
      <c r="D1391" s="2"/>
      <c r="E1391" s="2"/>
      <c r="F1391" s="2"/>
      <c r="G1391" s="2"/>
      <c r="H1391" s="3">
        <f t="shared" si="277"/>
        <v>0</v>
      </c>
      <c r="I1391" s="63"/>
      <c r="J1391" s="7"/>
      <c r="K1391" s="8"/>
      <c r="M1391" s="393"/>
    </row>
    <row r="1392" spans="1:13">
      <c r="A1392" s="32">
        <f t="shared" si="276"/>
        <v>0</v>
      </c>
      <c r="B1392" s="10"/>
      <c r="C1392" s="2"/>
      <c r="D1392" s="2"/>
      <c r="E1392" s="2"/>
      <c r="F1392" s="2"/>
      <c r="G1392" s="2"/>
      <c r="H1392" s="3">
        <f t="shared" si="277"/>
        <v>0</v>
      </c>
      <c r="I1392" s="63"/>
      <c r="J1392" s="7"/>
      <c r="K1392" s="8"/>
      <c r="M1392" s="393"/>
    </row>
    <row r="1393" spans="1:13">
      <c r="A1393" s="32">
        <f t="shared" si="276"/>
        <v>0</v>
      </c>
      <c r="B1393" s="10"/>
      <c r="C1393" s="2"/>
      <c r="D1393" s="2"/>
      <c r="E1393" s="2"/>
      <c r="F1393" s="2"/>
      <c r="G1393" s="2"/>
      <c r="H1393" s="3">
        <f t="shared" si="277"/>
        <v>0</v>
      </c>
      <c r="I1393" s="63"/>
      <c r="J1393" s="7"/>
      <c r="K1393" s="8"/>
      <c r="M1393" s="393"/>
    </row>
    <row r="1394" spans="1:13">
      <c r="A1394" s="32">
        <f t="shared" si="276"/>
        <v>0</v>
      </c>
      <c r="B1394" s="10"/>
      <c r="C1394" s="2"/>
      <c r="D1394" s="2"/>
      <c r="E1394" s="2"/>
      <c r="F1394" s="2"/>
      <c r="G1394" s="2"/>
      <c r="H1394" s="3">
        <f t="shared" si="277"/>
        <v>0</v>
      </c>
      <c r="I1394" s="63"/>
      <c r="J1394" s="7"/>
      <c r="K1394" s="8"/>
      <c r="M1394" s="393"/>
    </row>
    <row r="1395" spans="1:13">
      <c r="A1395" s="32">
        <f t="shared" si="276"/>
        <v>0</v>
      </c>
      <c r="B1395" s="10"/>
      <c r="C1395" s="2"/>
      <c r="D1395" s="2"/>
      <c r="E1395" s="2"/>
      <c r="F1395" s="2"/>
      <c r="G1395" s="2"/>
      <c r="H1395" s="3">
        <f t="shared" si="277"/>
        <v>0</v>
      </c>
      <c r="I1395" s="63"/>
      <c r="J1395" s="7"/>
      <c r="K1395" s="8"/>
      <c r="M1395" s="393"/>
    </row>
    <row r="1396" spans="1:13">
      <c r="A1396" s="32">
        <f t="shared" si="276"/>
        <v>0</v>
      </c>
      <c r="B1396" s="10"/>
      <c r="C1396" s="2"/>
      <c r="D1396" s="2"/>
      <c r="E1396" s="2"/>
      <c r="F1396" s="2"/>
      <c r="G1396" s="2"/>
      <c r="H1396" s="3">
        <f t="shared" si="277"/>
        <v>0</v>
      </c>
      <c r="I1396" s="63"/>
      <c r="J1396" s="7"/>
      <c r="K1396" s="8"/>
      <c r="M1396" s="393"/>
    </row>
    <row r="1397" spans="1:13">
      <c r="A1397" s="33" t="e">
        <f>VLOOKUP(B1388,O:W,2)</f>
        <v>#N/A</v>
      </c>
      <c r="B1397" s="649" t="s">
        <v>70</v>
      </c>
      <c r="C1397" s="650"/>
      <c r="D1397" s="650"/>
      <c r="E1397" s="650"/>
      <c r="F1397" s="650"/>
      <c r="G1397" s="650"/>
      <c r="H1397" s="6"/>
      <c r="I1397" s="63">
        <f>SUM(H1389:H1397)</f>
        <v>0</v>
      </c>
      <c r="J1397" s="1" t="e">
        <f>VLOOKUP(B1388,O:W,7)</f>
        <v>#N/A</v>
      </c>
      <c r="K1397" s="8"/>
      <c r="M1397" s="393"/>
    </row>
    <row r="1398" spans="1:13" ht="44.25" customHeight="1">
      <c r="A1398" s="32">
        <f>IF(B1398&gt;0,1,0)</f>
        <v>0</v>
      </c>
      <c r="B1398" s="647"/>
      <c r="C1398" s="648"/>
      <c r="D1398" s="648"/>
      <c r="E1398" s="648"/>
      <c r="F1398" s="648"/>
      <c r="G1398" s="648"/>
      <c r="H1398" s="6"/>
      <c r="I1398" s="63"/>
      <c r="J1398" s="7"/>
      <c r="K1398" s="8"/>
      <c r="M1398" s="392" t="s">
        <v>686</v>
      </c>
    </row>
    <row r="1399" spans="1:13">
      <c r="A1399" s="32">
        <f t="shared" ref="A1399:A1406" si="278">IF(H1399&gt;0,1,0)</f>
        <v>0</v>
      </c>
      <c r="B1399" s="10"/>
      <c r="C1399" s="2"/>
      <c r="D1399" s="2"/>
      <c r="E1399" s="2"/>
      <c r="F1399" s="2"/>
      <c r="G1399" s="2"/>
      <c r="H1399" s="3">
        <f>IF(AND(C1399=0,D1399=0,E1399=0,F1399=0,G1399=0),0,ROUND(IF(C1399=0,1,C1399)*IF(D1399=0,1,D1399)*IF(E1399=0,1,E1399)*IF(F1399=0,1,F1399)*IF(G1399=0,1,G1399),2))</f>
        <v>0</v>
      </c>
      <c r="I1399" s="63"/>
      <c r="J1399" s="7"/>
      <c r="K1399" s="8"/>
      <c r="M1399" s="393" t="s">
        <v>687</v>
      </c>
    </row>
    <row r="1400" spans="1:13">
      <c r="A1400" s="32">
        <f t="shared" si="278"/>
        <v>0</v>
      </c>
      <c r="B1400" s="10"/>
      <c r="C1400" s="2"/>
      <c r="D1400" s="2"/>
      <c r="E1400" s="2"/>
      <c r="F1400" s="2"/>
      <c r="G1400" s="2"/>
      <c r="H1400" s="3">
        <f t="shared" ref="H1400:H1406" si="279">IF(AND(C1400=0,D1400=0,E1400=0,F1400=0,G1400=0),0,ROUND(IF(C1400=0,1,C1400)*IF(D1400=0,1,D1400)*IF(E1400=0,1,E1400)*IF(F1400=0,1,F1400)*IF(G1400=0,1,G1400),2))</f>
        <v>0</v>
      </c>
      <c r="I1400" s="63"/>
      <c r="J1400" s="7"/>
      <c r="K1400" s="8"/>
      <c r="M1400" s="393"/>
    </row>
    <row r="1401" spans="1:13">
      <c r="A1401" s="32">
        <f t="shared" si="278"/>
        <v>0</v>
      </c>
      <c r="B1401" s="10"/>
      <c r="C1401" s="2"/>
      <c r="D1401" s="2"/>
      <c r="E1401" s="2"/>
      <c r="F1401" s="2"/>
      <c r="G1401" s="2"/>
      <c r="H1401" s="3">
        <f t="shared" si="279"/>
        <v>0</v>
      </c>
      <c r="I1401" s="63"/>
      <c r="J1401" s="7"/>
      <c r="K1401" s="8"/>
      <c r="M1401" s="393"/>
    </row>
    <row r="1402" spans="1:13">
      <c r="A1402" s="32">
        <f t="shared" si="278"/>
        <v>0</v>
      </c>
      <c r="B1402" s="10"/>
      <c r="C1402" s="2"/>
      <c r="D1402" s="2"/>
      <c r="E1402" s="2"/>
      <c r="F1402" s="2"/>
      <c r="G1402" s="2"/>
      <c r="H1402" s="3">
        <f t="shared" si="279"/>
        <v>0</v>
      </c>
      <c r="I1402" s="63"/>
      <c r="J1402" s="7"/>
      <c r="K1402" s="8"/>
      <c r="M1402" s="393"/>
    </row>
    <row r="1403" spans="1:13">
      <c r="A1403" s="32">
        <f t="shared" si="278"/>
        <v>0</v>
      </c>
      <c r="B1403" s="10"/>
      <c r="C1403" s="2"/>
      <c r="D1403" s="2"/>
      <c r="E1403" s="2"/>
      <c r="F1403" s="2"/>
      <c r="G1403" s="2"/>
      <c r="H1403" s="3">
        <f t="shared" si="279"/>
        <v>0</v>
      </c>
      <c r="I1403" s="63"/>
      <c r="J1403" s="7"/>
      <c r="K1403" s="8"/>
      <c r="M1403" s="393"/>
    </row>
    <row r="1404" spans="1:13">
      <c r="A1404" s="32">
        <f t="shared" si="278"/>
        <v>0</v>
      </c>
      <c r="B1404" s="10"/>
      <c r="C1404" s="2"/>
      <c r="D1404" s="2"/>
      <c r="E1404" s="2"/>
      <c r="F1404" s="2"/>
      <c r="G1404" s="2"/>
      <c r="H1404" s="3">
        <f t="shared" si="279"/>
        <v>0</v>
      </c>
      <c r="I1404" s="63"/>
      <c r="J1404" s="7"/>
      <c r="K1404" s="8"/>
      <c r="M1404" s="393"/>
    </row>
    <row r="1405" spans="1:13">
      <c r="A1405" s="32">
        <f t="shared" si="278"/>
        <v>0</v>
      </c>
      <c r="B1405" s="10"/>
      <c r="C1405" s="2"/>
      <c r="D1405" s="2"/>
      <c r="E1405" s="2"/>
      <c r="F1405" s="2"/>
      <c r="G1405" s="2"/>
      <c r="H1405" s="3">
        <f t="shared" si="279"/>
        <v>0</v>
      </c>
      <c r="I1405" s="63"/>
      <c r="J1405" s="7"/>
      <c r="K1405" s="8"/>
      <c r="M1405" s="393"/>
    </row>
    <row r="1406" spans="1:13">
      <c r="A1406" s="32">
        <f t="shared" si="278"/>
        <v>0</v>
      </c>
      <c r="B1406" s="10"/>
      <c r="C1406" s="2"/>
      <c r="D1406" s="2"/>
      <c r="E1406" s="2"/>
      <c r="F1406" s="2"/>
      <c r="G1406" s="2"/>
      <c r="H1406" s="3">
        <f t="shared" si="279"/>
        <v>0</v>
      </c>
      <c r="I1406" s="63"/>
      <c r="J1406" s="7"/>
      <c r="K1406" s="8"/>
      <c r="M1406" s="393"/>
    </row>
    <row r="1407" spans="1:13">
      <c r="A1407" s="33" t="e">
        <f>VLOOKUP(B1398,O:W,2)</f>
        <v>#N/A</v>
      </c>
      <c r="B1407" s="649" t="s">
        <v>70</v>
      </c>
      <c r="C1407" s="650"/>
      <c r="D1407" s="650"/>
      <c r="E1407" s="650"/>
      <c r="F1407" s="650"/>
      <c r="G1407" s="650"/>
      <c r="H1407" s="6"/>
      <c r="I1407" s="63">
        <f>SUM(H1399:H1407)</f>
        <v>0</v>
      </c>
      <c r="J1407" s="1" t="e">
        <f>VLOOKUP(B1398,O:W,7)</f>
        <v>#N/A</v>
      </c>
      <c r="K1407" s="8"/>
      <c r="M1407" s="393"/>
    </row>
    <row r="1408" spans="1:13" ht="45.75" customHeight="1">
      <c r="A1408" s="32">
        <f>IF(B1408&gt;0,1,0)</f>
        <v>0</v>
      </c>
      <c r="B1408" s="647"/>
      <c r="C1408" s="648"/>
      <c r="D1408" s="648"/>
      <c r="E1408" s="648"/>
      <c r="F1408" s="648"/>
      <c r="G1408" s="648"/>
      <c r="H1408" s="6"/>
      <c r="I1408" s="63"/>
      <c r="J1408" s="7"/>
      <c r="K1408" s="8"/>
      <c r="M1408" s="392" t="s">
        <v>686</v>
      </c>
    </row>
    <row r="1409" spans="1:13">
      <c r="A1409" s="32">
        <f t="shared" ref="A1409:A1416" si="280">IF(H1409&gt;0,1,0)</f>
        <v>0</v>
      </c>
      <c r="B1409" s="10"/>
      <c r="C1409" s="2"/>
      <c r="D1409" s="2"/>
      <c r="E1409" s="2"/>
      <c r="F1409" s="2"/>
      <c r="G1409" s="2"/>
      <c r="H1409" s="3">
        <f>IF(AND(C1409=0,D1409=0,E1409=0,F1409=0,G1409=0),0,ROUND(IF(C1409=0,1,C1409)*IF(D1409=0,1,D1409)*IF(E1409=0,1,E1409)*IF(F1409=0,1,F1409)*IF(G1409=0,1,G1409),2))</f>
        <v>0</v>
      </c>
      <c r="I1409" s="63"/>
      <c r="J1409" s="7"/>
      <c r="K1409" s="8"/>
      <c r="M1409" s="393" t="s">
        <v>687</v>
      </c>
    </row>
    <row r="1410" spans="1:13">
      <c r="A1410" s="32">
        <f t="shared" si="280"/>
        <v>0</v>
      </c>
      <c r="B1410" s="10"/>
      <c r="C1410" s="2"/>
      <c r="D1410" s="2"/>
      <c r="E1410" s="2"/>
      <c r="F1410" s="2"/>
      <c r="G1410" s="2"/>
      <c r="H1410" s="3">
        <f t="shared" ref="H1410:H1416" si="281">IF(AND(C1410=0,D1410=0,E1410=0,F1410=0,G1410=0),0,ROUND(IF(C1410=0,1,C1410)*IF(D1410=0,1,D1410)*IF(E1410=0,1,E1410)*IF(F1410=0,1,F1410)*IF(G1410=0,1,G1410),2))</f>
        <v>0</v>
      </c>
      <c r="I1410" s="63"/>
      <c r="J1410" s="7"/>
      <c r="K1410" s="8"/>
      <c r="M1410" s="393"/>
    </row>
    <row r="1411" spans="1:13">
      <c r="A1411" s="32">
        <f t="shared" si="280"/>
        <v>0</v>
      </c>
      <c r="B1411" s="10"/>
      <c r="C1411" s="2"/>
      <c r="D1411" s="2"/>
      <c r="E1411" s="2"/>
      <c r="F1411" s="2"/>
      <c r="G1411" s="2"/>
      <c r="H1411" s="3">
        <f t="shared" si="281"/>
        <v>0</v>
      </c>
      <c r="I1411" s="63"/>
      <c r="J1411" s="7"/>
      <c r="K1411" s="8"/>
      <c r="M1411" s="393"/>
    </row>
    <row r="1412" spans="1:13">
      <c r="A1412" s="32">
        <f t="shared" si="280"/>
        <v>0</v>
      </c>
      <c r="B1412" s="10"/>
      <c r="C1412" s="2"/>
      <c r="D1412" s="2"/>
      <c r="E1412" s="2"/>
      <c r="F1412" s="2"/>
      <c r="G1412" s="2"/>
      <c r="H1412" s="3">
        <f t="shared" si="281"/>
        <v>0</v>
      </c>
      <c r="I1412" s="63"/>
      <c r="J1412" s="7"/>
      <c r="K1412" s="8"/>
      <c r="M1412" s="393"/>
    </row>
    <row r="1413" spans="1:13">
      <c r="A1413" s="32">
        <f t="shared" si="280"/>
        <v>0</v>
      </c>
      <c r="B1413" s="10"/>
      <c r="C1413" s="2"/>
      <c r="D1413" s="2"/>
      <c r="E1413" s="2"/>
      <c r="F1413" s="2"/>
      <c r="G1413" s="2"/>
      <c r="H1413" s="3">
        <f t="shared" si="281"/>
        <v>0</v>
      </c>
      <c r="I1413" s="63"/>
      <c r="J1413" s="7"/>
      <c r="K1413" s="8"/>
      <c r="M1413" s="393"/>
    </row>
    <row r="1414" spans="1:13">
      <c r="A1414" s="32">
        <f t="shared" si="280"/>
        <v>0</v>
      </c>
      <c r="B1414" s="10"/>
      <c r="C1414" s="2"/>
      <c r="D1414" s="2"/>
      <c r="E1414" s="2"/>
      <c r="F1414" s="2"/>
      <c r="G1414" s="2"/>
      <c r="H1414" s="3">
        <f t="shared" si="281"/>
        <v>0</v>
      </c>
      <c r="I1414" s="63"/>
      <c r="J1414" s="7"/>
      <c r="K1414" s="8"/>
      <c r="M1414" s="393"/>
    </row>
    <row r="1415" spans="1:13">
      <c r="A1415" s="32">
        <f t="shared" si="280"/>
        <v>0</v>
      </c>
      <c r="B1415" s="10"/>
      <c r="C1415" s="2"/>
      <c r="D1415" s="2"/>
      <c r="E1415" s="2"/>
      <c r="F1415" s="2"/>
      <c r="G1415" s="2"/>
      <c r="H1415" s="3">
        <f t="shared" si="281"/>
        <v>0</v>
      </c>
      <c r="I1415" s="63"/>
      <c r="J1415" s="7"/>
      <c r="K1415" s="8"/>
      <c r="M1415" s="393"/>
    </row>
    <row r="1416" spans="1:13">
      <c r="A1416" s="32">
        <f t="shared" si="280"/>
        <v>0</v>
      </c>
      <c r="B1416" s="10"/>
      <c r="C1416" s="2"/>
      <c r="D1416" s="2"/>
      <c r="E1416" s="2"/>
      <c r="F1416" s="2"/>
      <c r="G1416" s="2"/>
      <c r="H1416" s="3">
        <f t="shared" si="281"/>
        <v>0</v>
      </c>
      <c r="I1416" s="63"/>
      <c r="J1416" s="7"/>
      <c r="K1416" s="8"/>
      <c r="M1416" s="393"/>
    </row>
    <row r="1417" spans="1:13">
      <c r="A1417" s="33" t="e">
        <f>VLOOKUP(B1408,O:W,2)</f>
        <v>#N/A</v>
      </c>
      <c r="B1417" s="649" t="s">
        <v>70</v>
      </c>
      <c r="C1417" s="650"/>
      <c r="D1417" s="650"/>
      <c r="E1417" s="650"/>
      <c r="F1417" s="650"/>
      <c r="G1417" s="650"/>
      <c r="H1417" s="6"/>
      <c r="I1417" s="63">
        <f>SUM(H1409:H1417)</f>
        <v>0</v>
      </c>
      <c r="J1417" s="1" t="e">
        <f>VLOOKUP(B1408,O:W,7)</f>
        <v>#N/A</v>
      </c>
      <c r="K1417" s="8"/>
      <c r="M1417" s="393"/>
    </row>
    <row r="1418" spans="1:13" ht="46.5" customHeight="1">
      <c r="A1418" s="32">
        <f>IF(B1418&gt;0,1,0)</f>
        <v>1</v>
      </c>
      <c r="B1418" s="647" t="s">
        <v>7099</v>
      </c>
      <c r="C1418" s="648"/>
      <c r="D1418" s="648"/>
      <c r="E1418" s="648"/>
      <c r="F1418" s="648"/>
      <c r="G1418" s="648"/>
      <c r="H1418" s="6"/>
      <c r="I1418" s="63"/>
      <c r="J1418" s="7"/>
      <c r="K1418" s="8"/>
      <c r="M1418" s="396" t="s">
        <v>688</v>
      </c>
    </row>
    <row r="1419" spans="1:13">
      <c r="A1419" s="32">
        <f t="shared" ref="A1419:A1426" si="282">IF(H1419&gt;0,1,0)</f>
        <v>1</v>
      </c>
      <c r="B1419" s="10"/>
      <c r="C1419" s="2">
        <v>1</v>
      </c>
      <c r="D1419" s="2"/>
      <c r="E1419" s="2"/>
      <c r="F1419" s="2"/>
      <c r="G1419" s="2"/>
      <c r="H1419" s="3">
        <f>IF(AND(C1419=0,D1419=0,E1419=0,F1419=0,G1419=0),0,ROUND(IF(C1419=0,1,C1419)*IF(D1419=0,1,D1419)*IF(E1419=0,1,E1419)*IF(F1419=0,1,F1419)*IF(G1419=0,1,G1419),2))</f>
        <v>1</v>
      </c>
      <c r="I1419" s="63"/>
      <c r="J1419" s="7"/>
      <c r="K1419" s="8"/>
      <c r="M1419" s="397" t="s">
        <v>3899</v>
      </c>
    </row>
    <row r="1420" spans="1:13">
      <c r="A1420" s="32">
        <f t="shared" si="282"/>
        <v>0</v>
      </c>
      <c r="B1420" s="10"/>
      <c r="C1420" s="2"/>
      <c r="D1420" s="2"/>
      <c r="E1420" s="2"/>
      <c r="F1420" s="2"/>
      <c r="G1420" s="2"/>
      <c r="H1420" s="3">
        <f t="shared" ref="H1420:H1426" si="283">IF(AND(C1420=0,D1420=0,E1420=0,F1420=0,G1420=0),0,ROUND(IF(C1420=0,1,C1420)*IF(D1420=0,1,D1420)*IF(E1420=0,1,E1420)*IF(F1420=0,1,F1420)*IF(G1420=0,1,G1420),2))</f>
        <v>0</v>
      </c>
      <c r="I1420" s="63"/>
      <c r="J1420" s="7"/>
      <c r="K1420" s="8"/>
      <c r="M1420" s="397" t="s">
        <v>3900</v>
      </c>
    </row>
    <row r="1421" spans="1:13">
      <c r="A1421" s="32">
        <f t="shared" si="282"/>
        <v>0</v>
      </c>
      <c r="B1421" s="10"/>
      <c r="C1421" s="2"/>
      <c r="D1421" s="2"/>
      <c r="E1421" s="2"/>
      <c r="F1421" s="2"/>
      <c r="G1421" s="2"/>
      <c r="H1421" s="3">
        <f t="shared" si="283"/>
        <v>0</v>
      </c>
      <c r="I1421" s="63"/>
      <c r="J1421" s="7"/>
      <c r="K1421" s="8"/>
      <c r="M1421" s="397"/>
    </row>
    <row r="1422" spans="1:13">
      <c r="A1422" s="32">
        <f t="shared" si="282"/>
        <v>0</v>
      </c>
      <c r="B1422" s="10"/>
      <c r="C1422" s="2"/>
      <c r="D1422" s="2"/>
      <c r="E1422" s="2"/>
      <c r="F1422" s="2"/>
      <c r="G1422" s="2"/>
      <c r="H1422" s="3">
        <f t="shared" si="283"/>
        <v>0</v>
      </c>
      <c r="I1422" s="63"/>
      <c r="J1422" s="7"/>
      <c r="K1422" s="8"/>
      <c r="M1422" s="397"/>
    </row>
    <row r="1423" spans="1:13">
      <c r="A1423" s="32">
        <f t="shared" si="282"/>
        <v>0</v>
      </c>
      <c r="B1423" s="10"/>
      <c r="C1423" s="2"/>
      <c r="D1423" s="2"/>
      <c r="E1423" s="2"/>
      <c r="F1423" s="2"/>
      <c r="G1423" s="2"/>
      <c r="H1423" s="3">
        <f t="shared" si="283"/>
        <v>0</v>
      </c>
      <c r="I1423" s="63"/>
      <c r="J1423" s="7"/>
      <c r="K1423" s="8"/>
      <c r="M1423" s="397"/>
    </row>
    <row r="1424" spans="1:13">
      <c r="A1424" s="32">
        <f t="shared" si="282"/>
        <v>0</v>
      </c>
      <c r="B1424" s="10"/>
      <c r="C1424" s="2"/>
      <c r="D1424" s="2"/>
      <c r="E1424" s="2"/>
      <c r="F1424" s="2"/>
      <c r="G1424" s="2"/>
      <c r="H1424" s="3">
        <f t="shared" si="283"/>
        <v>0</v>
      </c>
      <c r="I1424" s="63"/>
      <c r="J1424" s="7"/>
      <c r="K1424" s="8"/>
      <c r="M1424" s="397"/>
    </row>
    <row r="1425" spans="1:13">
      <c r="A1425" s="32">
        <f t="shared" si="282"/>
        <v>0</v>
      </c>
      <c r="B1425" s="10"/>
      <c r="C1425" s="2"/>
      <c r="D1425" s="2"/>
      <c r="E1425" s="2"/>
      <c r="F1425" s="2"/>
      <c r="G1425" s="2"/>
      <c r="H1425" s="3">
        <f t="shared" si="283"/>
        <v>0</v>
      </c>
      <c r="I1425" s="63"/>
      <c r="J1425" s="7"/>
      <c r="K1425" s="8"/>
      <c r="M1425" s="397"/>
    </row>
    <row r="1426" spans="1:13">
      <c r="A1426" s="32">
        <f t="shared" si="282"/>
        <v>0</v>
      </c>
      <c r="B1426" s="10"/>
      <c r="C1426" s="2"/>
      <c r="D1426" s="2"/>
      <c r="E1426" s="2"/>
      <c r="F1426" s="2"/>
      <c r="G1426" s="2"/>
      <c r="H1426" s="3">
        <f t="shared" si="283"/>
        <v>0</v>
      </c>
      <c r="I1426" s="63"/>
      <c r="J1426" s="7"/>
      <c r="K1426" s="8"/>
      <c r="M1426" s="397"/>
    </row>
    <row r="1427" spans="1:13">
      <c r="A1427" s="33" t="str">
        <f>VLOOKUP(B1418,O:W,2)</f>
        <v>140101</v>
      </c>
      <c r="B1427" s="649" t="s">
        <v>70</v>
      </c>
      <c r="C1427" s="650"/>
      <c r="D1427" s="650"/>
      <c r="E1427" s="650"/>
      <c r="F1427" s="650"/>
      <c r="G1427" s="650"/>
      <c r="H1427" s="6"/>
      <c r="I1427" s="63">
        <f>SUM(H1419:H1427)</f>
        <v>1</v>
      </c>
      <c r="J1427" s="1" t="str">
        <f>VLOOKUP(B1418,O:W,7)</f>
        <v>دستگاه</v>
      </c>
      <c r="K1427" s="8"/>
      <c r="M1427" s="397"/>
    </row>
    <row r="1428" spans="1:13" ht="59.25" customHeight="1">
      <c r="A1428" s="32">
        <f>IF(B1428&gt;0,1,0)</f>
        <v>1</v>
      </c>
      <c r="B1428" s="647" t="s">
        <v>7310</v>
      </c>
      <c r="C1428" s="648"/>
      <c r="D1428" s="648"/>
      <c r="E1428" s="648"/>
      <c r="F1428" s="648"/>
      <c r="G1428" s="648"/>
      <c r="H1428" s="6"/>
      <c r="I1428" s="63"/>
      <c r="J1428" s="7"/>
      <c r="K1428" s="8"/>
      <c r="M1428" s="396" t="s">
        <v>688</v>
      </c>
    </row>
    <row r="1429" spans="1:13">
      <c r="A1429" s="32">
        <f t="shared" ref="A1429:A1436" si="284">IF(H1429&gt;0,1,0)</f>
        <v>1</v>
      </c>
      <c r="B1429" s="10"/>
      <c r="C1429" s="2">
        <v>1</v>
      </c>
      <c r="D1429" s="2"/>
      <c r="E1429" s="2"/>
      <c r="F1429" s="2"/>
      <c r="G1429" s="2"/>
      <c r="H1429" s="3">
        <f>IF(AND(C1429=0,D1429=0,E1429=0,F1429=0,G1429=0),0,ROUND(IF(C1429=0,1,C1429)*IF(D1429=0,1,D1429)*IF(E1429=0,1,E1429)*IF(F1429=0,1,F1429)*IF(G1429=0,1,G1429),2))</f>
        <v>1</v>
      </c>
      <c r="I1429" s="63"/>
      <c r="J1429" s="7"/>
      <c r="K1429" s="8"/>
      <c r="M1429" s="397" t="s">
        <v>3899</v>
      </c>
    </row>
    <row r="1430" spans="1:13">
      <c r="A1430" s="32">
        <f t="shared" si="284"/>
        <v>0</v>
      </c>
      <c r="B1430" s="10"/>
      <c r="C1430" s="2"/>
      <c r="D1430" s="2"/>
      <c r="E1430" s="2"/>
      <c r="F1430" s="2"/>
      <c r="G1430" s="2"/>
      <c r="H1430" s="3">
        <f t="shared" ref="H1430:H1436" si="285">IF(AND(C1430=0,D1430=0,E1430=0,F1430=0,G1430=0),0,ROUND(IF(C1430=0,1,C1430)*IF(D1430=0,1,D1430)*IF(E1430=0,1,E1430)*IF(F1430=0,1,F1430)*IF(G1430=0,1,G1430),2))</f>
        <v>0</v>
      </c>
      <c r="I1430" s="63"/>
      <c r="J1430" s="7"/>
      <c r="K1430" s="8"/>
      <c r="M1430" s="397" t="s">
        <v>3900</v>
      </c>
    </row>
    <row r="1431" spans="1:13">
      <c r="A1431" s="32">
        <f t="shared" si="284"/>
        <v>0</v>
      </c>
      <c r="B1431" s="10"/>
      <c r="C1431" s="2"/>
      <c r="D1431" s="2"/>
      <c r="E1431" s="2"/>
      <c r="F1431" s="2"/>
      <c r="G1431" s="2"/>
      <c r="H1431" s="3">
        <f t="shared" si="285"/>
        <v>0</v>
      </c>
      <c r="I1431" s="63"/>
      <c r="J1431" s="7"/>
      <c r="K1431" s="8"/>
      <c r="M1431" s="397"/>
    </row>
    <row r="1432" spans="1:13">
      <c r="A1432" s="32">
        <f t="shared" si="284"/>
        <v>0</v>
      </c>
      <c r="B1432" s="10"/>
      <c r="C1432" s="2"/>
      <c r="D1432" s="2"/>
      <c r="E1432" s="2"/>
      <c r="F1432" s="2"/>
      <c r="G1432" s="2"/>
      <c r="H1432" s="3">
        <f t="shared" si="285"/>
        <v>0</v>
      </c>
      <c r="I1432" s="63"/>
      <c r="J1432" s="7"/>
      <c r="K1432" s="8"/>
      <c r="M1432" s="397"/>
    </row>
    <row r="1433" spans="1:13">
      <c r="A1433" s="32">
        <f t="shared" si="284"/>
        <v>0</v>
      </c>
      <c r="B1433" s="10"/>
      <c r="C1433" s="2"/>
      <c r="D1433" s="2"/>
      <c r="E1433" s="2"/>
      <c r="F1433" s="2"/>
      <c r="G1433" s="2"/>
      <c r="H1433" s="3">
        <f t="shared" si="285"/>
        <v>0</v>
      </c>
      <c r="I1433" s="63"/>
      <c r="J1433" s="7"/>
      <c r="K1433" s="8"/>
      <c r="M1433" s="397"/>
    </row>
    <row r="1434" spans="1:13">
      <c r="A1434" s="32">
        <f t="shared" si="284"/>
        <v>0</v>
      </c>
      <c r="B1434" s="10"/>
      <c r="C1434" s="2"/>
      <c r="D1434" s="2"/>
      <c r="E1434" s="2"/>
      <c r="F1434" s="2"/>
      <c r="G1434" s="2"/>
      <c r="H1434" s="3">
        <f t="shared" si="285"/>
        <v>0</v>
      </c>
      <c r="I1434" s="63"/>
      <c r="J1434" s="7"/>
      <c r="K1434" s="8"/>
      <c r="M1434" s="397"/>
    </row>
    <row r="1435" spans="1:13">
      <c r="A1435" s="32">
        <f t="shared" si="284"/>
        <v>0</v>
      </c>
      <c r="B1435" s="10"/>
      <c r="C1435" s="2"/>
      <c r="D1435" s="2"/>
      <c r="E1435" s="2"/>
      <c r="F1435" s="2"/>
      <c r="G1435" s="2"/>
      <c r="H1435" s="3">
        <f t="shared" si="285"/>
        <v>0</v>
      </c>
      <c r="I1435" s="63"/>
      <c r="J1435" s="7"/>
      <c r="K1435" s="8"/>
      <c r="M1435" s="397"/>
    </row>
    <row r="1436" spans="1:13">
      <c r="A1436" s="32">
        <f t="shared" si="284"/>
        <v>0</v>
      </c>
      <c r="B1436" s="10"/>
      <c r="C1436" s="2"/>
      <c r="D1436" s="2"/>
      <c r="E1436" s="2"/>
      <c r="F1436" s="2"/>
      <c r="G1436" s="2"/>
      <c r="H1436" s="3">
        <f t="shared" si="285"/>
        <v>0</v>
      </c>
      <c r="I1436" s="63"/>
      <c r="J1436" s="7"/>
      <c r="K1436" s="8"/>
      <c r="M1436" s="397"/>
    </row>
    <row r="1437" spans="1:13">
      <c r="A1437" s="33" t="str">
        <f>VLOOKUP(B1428,O:W,2)</f>
        <v>140511</v>
      </c>
      <c r="B1437" s="649" t="s">
        <v>70</v>
      </c>
      <c r="C1437" s="650"/>
      <c r="D1437" s="650"/>
      <c r="E1437" s="650"/>
      <c r="F1437" s="650"/>
      <c r="G1437" s="650"/>
      <c r="H1437" s="6"/>
      <c r="I1437" s="63">
        <f>SUM(H1429:H1437)</f>
        <v>1</v>
      </c>
      <c r="J1437" s="1" t="str">
        <f>VLOOKUP(B1428,O:W,7)</f>
        <v>مترطول</v>
      </c>
      <c r="K1437" s="8"/>
      <c r="M1437" s="397"/>
    </row>
    <row r="1438" spans="1:13" ht="46.5" customHeight="1">
      <c r="A1438" s="32">
        <f>IF(B1438&gt;0,1,0)</f>
        <v>0</v>
      </c>
      <c r="B1438" s="647"/>
      <c r="C1438" s="648"/>
      <c r="D1438" s="648"/>
      <c r="E1438" s="648"/>
      <c r="F1438" s="648"/>
      <c r="G1438" s="648"/>
      <c r="H1438" s="6"/>
      <c r="I1438" s="63"/>
      <c r="J1438" s="7"/>
      <c r="K1438" s="8"/>
      <c r="M1438" s="396" t="s">
        <v>688</v>
      </c>
    </row>
    <row r="1439" spans="1:13">
      <c r="A1439" s="32">
        <f t="shared" ref="A1439:A1446" si="286">IF(H1439&gt;0,1,0)</f>
        <v>0</v>
      </c>
      <c r="B1439" s="10"/>
      <c r="C1439" s="2"/>
      <c r="D1439" s="2"/>
      <c r="E1439" s="2"/>
      <c r="F1439" s="2"/>
      <c r="G1439" s="2"/>
      <c r="H1439" s="3">
        <f>IF(AND(C1439=0,D1439=0,E1439=0,F1439=0,G1439=0),0,ROUND(IF(C1439=0,1,C1439)*IF(D1439=0,1,D1439)*IF(E1439=0,1,E1439)*IF(F1439=0,1,F1439)*IF(G1439=0,1,G1439),2))</f>
        <v>0</v>
      </c>
      <c r="I1439" s="63"/>
      <c r="J1439" s="7"/>
      <c r="K1439" s="8"/>
      <c r="M1439" s="397" t="s">
        <v>3899</v>
      </c>
    </row>
    <row r="1440" spans="1:13">
      <c r="A1440" s="32">
        <f t="shared" si="286"/>
        <v>0</v>
      </c>
      <c r="B1440" s="10"/>
      <c r="C1440" s="2"/>
      <c r="D1440" s="2"/>
      <c r="E1440" s="2"/>
      <c r="F1440" s="2"/>
      <c r="G1440" s="2"/>
      <c r="H1440" s="3">
        <f t="shared" ref="H1440:H1446" si="287">IF(AND(C1440=0,D1440=0,E1440=0,F1440=0,G1440=0),0,ROUND(IF(C1440=0,1,C1440)*IF(D1440=0,1,D1440)*IF(E1440=0,1,E1440)*IF(F1440=0,1,F1440)*IF(G1440=0,1,G1440),2))</f>
        <v>0</v>
      </c>
      <c r="I1440" s="63"/>
      <c r="J1440" s="7"/>
      <c r="K1440" s="8"/>
      <c r="M1440" s="397" t="s">
        <v>3900</v>
      </c>
    </row>
    <row r="1441" spans="1:13">
      <c r="A1441" s="32">
        <f t="shared" si="286"/>
        <v>0</v>
      </c>
      <c r="B1441" s="10"/>
      <c r="C1441" s="2"/>
      <c r="D1441" s="2"/>
      <c r="E1441" s="2"/>
      <c r="F1441" s="2"/>
      <c r="G1441" s="2"/>
      <c r="H1441" s="3">
        <f t="shared" si="287"/>
        <v>0</v>
      </c>
      <c r="I1441" s="63"/>
      <c r="J1441" s="7"/>
      <c r="K1441" s="8"/>
      <c r="M1441" s="397"/>
    </row>
    <row r="1442" spans="1:13">
      <c r="A1442" s="32">
        <f t="shared" si="286"/>
        <v>0</v>
      </c>
      <c r="B1442" s="10"/>
      <c r="C1442" s="2"/>
      <c r="D1442" s="2"/>
      <c r="E1442" s="2"/>
      <c r="F1442" s="2"/>
      <c r="G1442" s="2"/>
      <c r="H1442" s="3">
        <f t="shared" si="287"/>
        <v>0</v>
      </c>
      <c r="I1442" s="63"/>
      <c r="J1442" s="7"/>
      <c r="K1442" s="8"/>
      <c r="M1442" s="397"/>
    </row>
    <row r="1443" spans="1:13">
      <c r="A1443" s="32">
        <f t="shared" si="286"/>
        <v>0</v>
      </c>
      <c r="B1443" s="10"/>
      <c r="C1443" s="2"/>
      <c r="D1443" s="2"/>
      <c r="E1443" s="2"/>
      <c r="F1443" s="2"/>
      <c r="G1443" s="2"/>
      <c r="H1443" s="3">
        <f t="shared" si="287"/>
        <v>0</v>
      </c>
      <c r="I1443" s="63"/>
      <c r="J1443" s="7"/>
      <c r="K1443" s="8"/>
      <c r="M1443" s="397"/>
    </row>
    <row r="1444" spans="1:13">
      <c r="A1444" s="32">
        <f t="shared" si="286"/>
        <v>0</v>
      </c>
      <c r="B1444" s="10"/>
      <c r="C1444" s="2"/>
      <c r="D1444" s="2"/>
      <c r="E1444" s="2"/>
      <c r="F1444" s="2"/>
      <c r="G1444" s="2"/>
      <c r="H1444" s="3">
        <f t="shared" si="287"/>
        <v>0</v>
      </c>
      <c r="I1444" s="63"/>
      <c r="J1444" s="7"/>
      <c r="K1444" s="8"/>
      <c r="M1444" s="397"/>
    </row>
    <row r="1445" spans="1:13">
      <c r="A1445" s="32">
        <f t="shared" si="286"/>
        <v>0</v>
      </c>
      <c r="B1445" s="10"/>
      <c r="C1445" s="2"/>
      <c r="D1445" s="2"/>
      <c r="E1445" s="2"/>
      <c r="F1445" s="2"/>
      <c r="G1445" s="2"/>
      <c r="H1445" s="3">
        <f t="shared" si="287"/>
        <v>0</v>
      </c>
      <c r="I1445" s="63"/>
      <c r="J1445" s="7"/>
      <c r="K1445" s="8"/>
      <c r="M1445" s="397"/>
    </row>
    <row r="1446" spans="1:13">
      <c r="A1446" s="32">
        <f t="shared" si="286"/>
        <v>0</v>
      </c>
      <c r="B1446" s="10"/>
      <c r="C1446" s="2"/>
      <c r="D1446" s="2"/>
      <c r="E1446" s="2"/>
      <c r="F1446" s="2"/>
      <c r="G1446" s="2"/>
      <c r="H1446" s="3">
        <f t="shared" si="287"/>
        <v>0</v>
      </c>
      <c r="I1446" s="63"/>
      <c r="J1446" s="7"/>
      <c r="K1446" s="8"/>
      <c r="M1446" s="397"/>
    </row>
    <row r="1447" spans="1:13">
      <c r="A1447" s="33" t="e">
        <f>VLOOKUP(B1438,O:W,2)</f>
        <v>#N/A</v>
      </c>
      <c r="B1447" s="649" t="s">
        <v>70</v>
      </c>
      <c r="C1447" s="650"/>
      <c r="D1447" s="650"/>
      <c r="E1447" s="650"/>
      <c r="F1447" s="650"/>
      <c r="G1447" s="650"/>
      <c r="H1447" s="6"/>
      <c r="I1447" s="63">
        <f>SUM(H1439:H1447)</f>
        <v>0</v>
      </c>
      <c r="J1447" s="1" t="e">
        <f>VLOOKUP(B1438,O:W,7)</f>
        <v>#N/A</v>
      </c>
      <c r="K1447" s="8"/>
      <c r="M1447" s="397"/>
    </row>
    <row r="1448" spans="1:13" ht="48" customHeight="1">
      <c r="A1448" s="32">
        <f>IF(B1448&gt;0,1,0)</f>
        <v>0</v>
      </c>
      <c r="B1448" s="647"/>
      <c r="C1448" s="648"/>
      <c r="D1448" s="648"/>
      <c r="E1448" s="648"/>
      <c r="F1448" s="648"/>
      <c r="G1448" s="648"/>
      <c r="H1448" s="6"/>
      <c r="I1448" s="63"/>
      <c r="J1448" s="7"/>
      <c r="K1448" s="8"/>
      <c r="M1448" s="396" t="s">
        <v>688</v>
      </c>
    </row>
    <row r="1449" spans="1:13">
      <c r="A1449" s="32">
        <f t="shared" ref="A1449:A1456" si="288">IF(H1449&gt;0,1,0)</f>
        <v>0</v>
      </c>
      <c r="B1449" s="10"/>
      <c r="C1449" s="2"/>
      <c r="D1449" s="2"/>
      <c r="E1449" s="2"/>
      <c r="F1449" s="2"/>
      <c r="G1449" s="2"/>
      <c r="H1449" s="3">
        <f>IF(AND(C1449=0,D1449=0,E1449=0,F1449=0,G1449=0),0,ROUND(IF(C1449=0,1,C1449)*IF(D1449=0,1,D1449)*IF(E1449=0,1,E1449)*IF(F1449=0,1,F1449)*IF(G1449=0,1,G1449),2))</f>
        <v>0</v>
      </c>
      <c r="I1449" s="63"/>
      <c r="J1449" s="7"/>
      <c r="K1449" s="8"/>
      <c r="M1449" s="397" t="s">
        <v>3899</v>
      </c>
    </row>
    <row r="1450" spans="1:13">
      <c r="A1450" s="32">
        <f t="shared" si="288"/>
        <v>0</v>
      </c>
      <c r="B1450" s="10"/>
      <c r="C1450" s="2"/>
      <c r="D1450" s="2"/>
      <c r="E1450" s="2"/>
      <c r="F1450" s="2"/>
      <c r="G1450" s="2"/>
      <c r="H1450" s="3">
        <f t="shared" ref="H1450:H1456" si="289">IF(AND(C1450=0,D1450=0,E1450=0,F1450=0,G1450=0),0,ROUND(IF(C1450=0,1,C1450)*IF(D1450=0,1,D1450)*IF(E1450=0,1,E1450)*IF(F1450=0,1,F1450)*IF(G1450=0,1,G1450),2))</f>
        <v>0</v>
      </c>
      <c r="I1450" s="63"/>
      <c r="J1450" s="7"/>
      <c r="K1450" s="8"/>
      <c r="M1450" s="397" t="s">
        <v>3900</v>
      </c>
    </row>
    <row r="1451" spans="1:13">
      <c r="A1451" s="32">
        <f t="shared" si="288"/>
        <v>0</v>
      </c>
      <c r="B1451" s="10"/>
      <c r="C1451" s="2"/>
      <c r="D1451" s="2"/>
      <c r="E1451" s="2"/>
      <c r="F1451" s="2"/>
      <c r="G1451" s="2"/>
      <c r="H1451" s="3">
        <f t="shared" si="289"/>
        <v>0</v>
      </c>
      <c r="I1451" s="63"/>
      <c r="J1451" s="7"/>
      <c r="K1451" s="8"/>
      <c r="M1451" s="397"/>
    </row>
    <row r="1452" spans="1:13">
      <c r="A1452" s="32">
        <f t="shared" si="288"/>
        <v>0</v>
      </c>
      <c r="B1452" s="10"/>
      <c r="C1452" s="2"/>
      <c r="D1452" s="2"/>
      <c r="E1452" s="2"/>
      <c r="F1452" s="2"/>
      <c r="G1452" s="2"/>
      <c r="H1452" s="3">
        <f t="shared" si="289"/>
        <v>0</v>
      </c>
      <c r="I1452" s="63"/>
      <c r="J1452" s="7"/>
      <c r="K1452" s="8"/>
      <c r="M1452" s="397"/>
    </row>
    <row r="1453" spans="1:13">
      <c r="A1453" s="32">
        <f t="shared" si="288"/>
        <v>0</v>
      </c>
      <c r="B1453" s="10"/>
      <c r="C1453" s="2"/>
      <c r="D1453" s="2"/>
      <c r="E1453" s="2"/>
      <c r="F1453" s="2"/>
      <c r="G1453" s="2"/>
      <c r="H1453" s="3">
        <f t="shared" si="289"/>
        <v>0</v>
      </c>
      <c r="I1453" s="63"/>
      <c r="J1453" s="7"/>
      <c r="K1453" s="8"/>
      <c r="M1453" s="397"/>
    </row>
    <row r="1454" spans="1:13">
      <c r="A1454" s="32">
        <f t="shared" si="288"/>
        <v>0</v>
      </c>
      <c r="B1454" s="10"/>
      <c r="C1454" s="2"/>
      <c r="D1454" s="2"/>
      <c r="E1454" s="2"/>
      <c r="F1454" s="2"/>
      <c r="G1454" s="2"/>
      <c r="H1454" s="3">
        <f t="shared" si="289"/>
        <v>0</v>
      </c>
      <c r="I1454" s="63"/>
      <c r="J1454" s="7"/>
      <c r="K1454" s="8"/>
      <c r="M1454" s="397"/>
    </row>
    <row r="1455" spans="1:13">
      <c r="A1455" s="32">
        <f t="shared" si="288"/>
        <v>0</v>
      </c>
      <c r="B1455" s="10"/>
      <c r="C1455" s="2"/>
      <c r="D1455" s="2"/>
      <c r="E1455" s="2"/>
      <c r="F1455" s="2"/>
      <c r="G1455" s="2"/>
      <c r="H1455" s="3">
        <f t="shared" si="289"/>
        <v>0</v>
      </c>
      <c r="I1455" s="63"/>
      <c r="J1455" s="7"/>
      <c r="K1455" s="8"/>
      <c r="M1455" s="397"/>
    </row>
    <row r="1456" spans="1:13">
      <c r="A1456" s="32">
        <f t="shared" si="288"/>
        <v>0</v>
      </c>
      <c r="B1456" s="10"/>
      <c r="C1456" s="2"/>
      <c r="D1456" s="2"/>
      <c r="E1456" s="2"/>
      <c r="F1456" s="2"/>
      <c r="G1456" s="2"/>
      <c r="H1456" s="3">
        <f t="shared" si="289"/>
        <v>0</v>
      </c>
      <c r="I1456" s="63"/>
      <c r="J1456" s="7"/>
      <c r="K1456" s="8"/>
      <c r="M1456" s="397"/>
    </row>
    <row r="1457" spans="1:13">
      <c r="A1457" s="33" t="e">
        <f>VLOOKUP(B1448,O:W,2)</f>
        <v>#N/A</v>
      </c>
      <c r="B1457" s="649" t="s">
        <v>70</v>
      </c>
      <c r="C1457" s="650"/>
      <c r="D1457" s="650"/>
      <c r="E1457" s="650"/>
      <c r="F1457" s="650"/>
      <c r="G1457" s="650"/>
      <c r="H1457" s="6"/>
      <c r="I1457" s="63">
        <f>SUM(H1449:H1457)</f>
        <v>0</v>
      </c>
      <c r="J1457" s="1" t="e">
        <f>VLOOKUP(B1448,O:W,7)</f>
        <v>#N/A</v>
      </c>
      <c r="K1457" s="8"/>
      <c r="M1457" s="397"/>
    </row>
    <row r="1458" spans="1:13" ht="45.75" customHeight="1">
      <c r="A1458" s="32">
        <f>IF(B1458&gt;0,1,0)</f>
        <v>0</v>
      </c>
      <c r="B1458" s="647"/>
      <c r="C1458" s="648"/>
      <c r="D1458" s="648"/>
      <c r="E1458" s="648"/>
      <c r="F1458" s="648"/>
      <c r="G1458" s="648"/>
      <c r="H1458" s="6"/>
      <c r="I1458" s="63"/>
      <c r="J1458" s="7"/>
      <c r="K1458" s="8"/>
      <c r="M1458" s="396" t="s">
        <v>688</v>
      </c>
    </row>
    <row r="1459" spans="1:13">
      <c r="A1459" s="32">
        <f t="shared" ref="A1459:A1466" si="290">IF(H1459&gt;0,1,0)</f>
        <v>0</v>
      </c>
      <c r="B1459" s="10"/>
      <c r="C1459" s="2"/>
      <c r="D1459" s="2"/>
      <c r="E1459" s="2"/>
      <c r="F1459" s="2"/>
      <c r="G1459" s="2"/>
      <c r="H1459" s="3">
        <f>IF(AND(C1459=0,D1459=0,E1459=0,F1459=0,G1459=0),0,ROUND(IF(C1459=0,1,C1459)*IF(D1459=0,1,D1459)*IF(E1459=0,1,E1459)*IF(F1459=0,1,F1459)*IF(G1459=0,1,G1459),2))</f>
        <v>0</v>
      </c>
      <c r="I1459" s="63"/>
      <c r="J1459" s="7"/>
      <c r="K1459" s="8"/>
      <c r="M1459" s="397"/>
    </row>
    <row r="1460" spans="1:13">
      <c r="A1460" s="32">
        <f t="shared" si="290"/>
        <v>0</v>
      </c>
      <c r="B1460" s="10"/>
      <c r="C1460" s="2"/>
      <c r="D1460" s="2"/>
      <c r="E1460" s="2"/>
      <c r="F1460" s="2"/>
      <c r="G1460" s="2"/>
      <c r="H1460" s="3">
        <f t="shared" ref="H1460:H1466" si="291">IF(AND(C1460=0,D1460=0,E1460=0,F1460=0,G1460=0),0,ROUND(IF(C1460=0,1,C1460)*IF(D1460=0,1,D1460)*IF(E1460=0,1,E1460)*IF(F1460=0,1,F1460)*IF(G1460=0,1,G1460),2))</f>
        <v>0</v>
      </c>
      <c r="I1460" s="63"/>
      <c r="J1460" s="7"/>
      <c r="K1460" s="8"/>
      <c r="M1460" s="397"/>
    </row>
    <row r="1461" spans="1:13">
      <c r="A1461" s="32">
        <f t="shared" si="290"/>
        <v>0</v>
      </c>
      <c r="B1461" s="10"/>
      <c r="C1461" s="2"/>
      <c r="D1461" s="2"/>
      <c r="E1461" s="2"/>
      <c r="F1461" s="2"/>
      <c r="G1461" s="2"/>
      <c r="H1461" s="3">
        <f t="shared" si="291"/>
        <v>0</v>
      </c>
      <c r="I1461" s="63"/>
      <c r="J1461" s="7"/>
      <c r="K1461" s="8"/>
      <c r="M1461" s="397"/>
    </row>
    <row r="1462" spans="1:13">
      <c r="A1462" s="32">
        <f t="shared" si="290"/>
        <v>0</v>
      </c>
      <c r="B1462" s="10"/>
      <c r="C1462" s="2"/>
      <c r="D1462" s="2"/>
      <c r="E1462" s="2"/>
      <c r="F1462" s="2"/>
      <c r="G1462" s="2"/>
      <c r="H1462" s="3">
        <f t="shared" si="291"/>
        <v>0</v>
      </c>
      <c r="I1462" s="63"/>
      <c r="J1462" s="7"/>
      <c r="K1462" s="8"/>
      <c r="M1462" s="397"/>
    </row>
    <row r="1463" spans="1:13">
      <c r="A1463" s="32">
        <f t="shared" si="290"/>
        <v>0</v>
      </c>
      <c r="B1463" s="10"/>
      <c r="C1463" s="2"/>
      <c r="D1463" s="2"/>
      <c r="E1463" s="2"/>
      <c r="F1463" s="2"/>
      <c r="G1463" s="2"/>
      <c r="H1463" s="3">
        <f t="shared" si="291"/>
        <v>0</v>
      </c>
      <c r="I1463" s="63"/>
      <c r="J1463" s="7"/>
      <c r="K1463" s="8"/>
      <c r="M1463" s="397"/>
    </row>
    <row r="1464" spans="1:13">
      <c r="A1464" s="32">
        <f t="shared" si="290"/>
        <v>0</v>
      </c>
      <c r="B1464" s="10"/>
      <c r="C1464" s="2"/>
      <c r="D1464" s="2"/>
      <c r="E1464" s="2"/>
      <c r="F1464" s="2"/>
      <c r="G1464" s="2"/>
      <c r="H1464" s="3">
        <f t="shared" si="291"/>
        <v>0</v>
      </c>
      <c r="I1464" s="63"/>
      <c r="J1464" s="7"/>
      <c r="K1464" s="8"/>
      <c r="M1464" s="397"/>
    </row>
    <row r="1465" spans="1:13">
      <c r="A1465" s="32">
        <f t="shared" si="290"/>
        <v>0</v>
      </c>
      <c r="B1465" s="10"/>
      <c r="C1465" s="2"/>
      <c r="D1465" s="2"/>
      <c r="E1465" s="2"/>
      <c r="F1465" s="2"/>
      <c r="G1465" s="2"/>
      <c r="H1465" s="3">
        <f t="shared" si="291"/>
        <v>0</v>
      </c>
      <c r="I1465" s="63"/>
      <c r="J1465" s="7"/>
      <c r="K1465" s="8"/>
      <c r="M1465" s="397"/>
    </row>
    <row r="1466" spans="1:13">
      <c r="A1466" s="32">
        <f t="shared" si="290"/>
        <v>0</v>
      </c>
      <c r="B1466" s="10"/>
      <c r="C1466" s="2"/>
      <c r="D1466" s="2"/>
      <c r="E1466" s="2"/>
      <c r="F1466" s="2"/>
      <c r="G1466" s="2"/>
      <c r="H1466" s="3">
        <f t="shared" si="291"/>
        <v>0</v>
      </c>
      <c r="I1466" s="63"/>
      <c r="J1466" s="7"/>
      <c r="K1466" s="8"/>
      <c r="M1466" s="397"/>
    </row>
    <row r="1467" spans="1:13">
      <c r="A1467" s="33" t="e">
        <f>VLOOKUP(B1458,O:W,2)</f>
        <v>#N/A</v>
      </c>
      <c r="B1467" s="649" t="s">
        <v>70</v>
      </c>
      <c r="C1467" s="650"/>
      <c r="D1467" s="650"/>
      <c r="E1467" s="650"/>
      <c r="F1467" s="650"/>
      <c r="G1467" s="650"/>
      <c r="H1467" s="6"/>
      <c r="I1467" s="63">
        <f>SUM(H1459:H1467)</f>
        <v>0</v>
      </c>
      <c r="J1467" s="1" t="e">
        <f>VLOOKUP(B1458,O:W,7)</f>
        <v>#N/A</v>
      </c>
      <c r="K1467" s="8"/>
      <c r="M1467" s="397"/>
    </row>
    <row r="1468" spans="1:13" ht="45" customHeight="1">
      <c r="A1468" s="32">
        <f>IF(B1468&gt;0,1,0)</f>
        <v>0</v>
      </c>
      <c r="B1468" s="647"/>
      <c r="C1468" s="648"/>
      <c r="D1468" s="648"/>
      <c r="E1468" s="648"/>
      <c r="F1468" s="648"/>
      <c r="G1468" s="648"/>
      <c r="H1468" s="6"/>
      <c r="I1468" s="63"/>
      <c r="J1468" s="7"/>
      <c r="K1468" s="8"/>
      <c r="M1468" s="396" t="s">
        <v>688</v>
      </c>
    </row>
    <row r="1469" spans="1:13">
      <c r="A1469" s="32">
        <f t="shared" ref="A1469:A1476" si="292">IF(H1469&gt;0,1,0)</f>
        <v>0</v>
      </c>
      <c r="B1469" s="10"/>
      <c r="C1469" s="2"/>
      <c r="D1469" s="2"/>
      <c r="E1469" s="2"/>
      <c r="F1469" s="2"/>
      <c r="G1469" s="2"/>
      <c r="H1469" s="3">
        <f>IF(AND(C1469=0,D1469=0,E1469=0,F1469=0,G1469=0),0,ROUND(IF(C1469=0,1,C1469)*IF(D1469=0,1,D1469)*IF(E1469=0,1,E1469)*IF(F1469=0,1,F1469)*IF(G1469=0,1,G1469),2))</f>
        <v>0</v>
      </c>
      <c r="I1469" s="63"/>
      <c r="J1469" s="7"/>
      <c r="K1469" s="8"/>
      <c r="M1469" s="397" t="s">
        <v>3899</v>
      </c>
    </row>
    <row r="1470" spans="1:13">
      <c r="A1470" s="32">
        <f t="shared" si="292"/>
        <v>0</v>
      </c>
      <c r="B1470" s="10"/>
      <c r="C1470" s="2"/>
      <c r="D1470" s="2"/>
      <c r="E1470" s="2"/>
      <c r="F1470" s="2"/>
      <c r="G1470" s="2"/>
      <c r="H1470" s="3">
        <f t="shared" ref="H1470:H1476" si="293">IF(AND(C1470=0,D1470=0,E1470=0,F1470=0,G1470=0),0,ROUND(IF(C1470=0,1,C1470)*IF(D1470=0,1,D1470)*IF(E1470=0,1,E1470)*IF(F1470=0,1,F1470)*IF(G1470=0,1,G1470),2))</f>
        <v>0</v>
      </c>
      <c r="I1470" s="63"/>
      <c r="J1470" s="7"/>
      <c r="K1470" s="8"/>
      <c r="M1470" s="397" t="s">
        <v>3900</v>
      </c>
    </row>
    <row r="1471" spans="1:13">
      <c r="A1471" s="32">
        <f t="shared" si="292"/>
        <v>0</v>
      </c>
      <c r="B1471" s="10"/>
      <c r="C1471" s="2"/>
      <c r="D1471" s="2"/>
      <c r="E1471" s="2"/>
      <c r="F1471" s="2"/>
      <c r="G1471" s="2"/>
      <c r="H1471" s="3">
        <f t="shared" si="293"/>
        <v>0</v>
      </c>
      <c r="I1471" s="63"/>
      <c r="J1471" s="7"/>
      <c r="K1471" s="8"/>
      <c r="M1471" s="397"/>
    </row>
    <row r="1472" spans="1:13">
      <c r="A1472" s="32">
        <f t="shared" si="292"/>
        <v>0</v>
      </c>
      <c r="B1472" s="10"/>
      <c r="C1472" s="2"/>
      <c r="D1472" s="2"/>
      <c r="E1472" s="2"/>
      <c r="F1472" s="2"/>
      <c r="G1472" s="2"/>
      <c r="H1472" s="3">
        <f t="shared" si="293"/>
        <v>0</v>
      </c>
      <c r="I1472" s="63"/>
      <c r="J1472" s="7"/>
      <c r="K1472" s="8"/>
      <c r="M1472" s="397"/>
    </row>
    <row r="1473" spans="1:13">
      <c r="A1473" s="32">
        <f t="shared" si="292"/>
        <v>0</v>
      </c>
      <c r="B1473" s="10"/>
      <c r="C1473" s="2"/>
      <c r="D1473" s="2"/>
      <c r="E1473" s="2"/>
      <c r="F1473" s="2"/>
      <c r="G1473" s="2"/>
      <c r="H1473" s="3">
        <f t="shared" si="293"/>
        <v>0</v>
      </c>
      <c r="I1473" s="63"/>
      <c r="J1473" s="7"/>
      <c r="K1473" s="8"/>
      <c r="M1473" s="397"/>
    </row>
    <row r="1474" spans="1:13">
      <c r="A1474" s="32">
        <f t="shared" si="292"/>
        <v>0</v>
      </c>
      <c r="B1474" s="10"/>
      <c r="C1474" s="2"/>
      <c r="D1474" s="2"/>
      <c r="E1474" s="2"/>
      <c r="F1474" s="2"/>
      <c r="G1474" s="2"/>
      <c r="H1474" s="3">
        <f t="shared" si="293"/>
        <v>0</v>
      </c>
      <c r="I1474" s="63"/>
      <c r="J1474" s="7"/>
      <c r="K1474" s="8"/>
      <c r="M1474" s="397"/>
    </row>
    <row r="1475" spans="1:13">
      <c r="A1475" s="32">
        <f t="shared" si="292"/>
        <v>0</v>
      </c>
      <c r="B1475" s="10"/>
      <c r="C1475" s="2"/>
      <c r="D1475" s="2"/>
      <c r="E1475" s="2"/>
      <c r="F1475" s="2"/>
      <c r="G1475" s="2"/>
      <c r="H1475" s="3">
        <f t="shared" si="293"/>
        <v>0</v>
      </c>
      <c r="I1475" s="63"/>
      <c r="J1475" s="7"/>
      <c r="K1475" s="8"/>
      <c r="M1475" s="397"/>
    </row>
    <row r="1476" spans="1:13">
      <c r="A1476" s="32">
        <f t="shared" si="292"/>
        <v>0</v>
      </c>
      <c r="B1476" s="10"/>
      <c r="C1476" s="2"/>
      <c r="D1476" s="2"/>
      <c r="E1476" s="2"/>
      <c r="F1476" s="2"/>
      <c r="G1476" s="2"/>
      <c r="H1476" s="3">
        <f t="shared" si="293"/>
        <v>0</v>
      </c>
      <c r="I1476" s="63"/>
      <c r="J1476" s="7"/>
      <c r="K1476" s="8"/>
      <c r="M1476" s="397"/>
    </row>
    <row r="1477" spans="1:13">
      <c r="A1477" s="33" t="e">
        <f>VLOOKUP(B1468,O:W,2)</f>
        <v>#N/A</v>
      </c>
      <c r="B1477" s="649" t="s">
        <v>70</v>
      </c>
      <c r="C1477" s="650"/>
      <c r="D1477" s="650"/>
      <c r="E1477" s="650"/>
      <c r="F1477" s="650"/>
      <c r="G1477" s="650"/>
      <c r="H1477" s="6"/>
      <c r="I1477" s="63">
        <f>SUM(H1469:H1477)</f>
        <v>0</v>
      </c>
      <c r="J1477" s="1" t="e">
        <f>VLOOKUP(B1468,O:W,7)</f>
        <v>#N/A</v>
      </c>
      <c r="K1477" s="8"/>
      <c r="M1477" s="397"/>
    </row>
    <row r="1478" spans="1:13" ht="47.25" customHeight="1">
      <c r="A1478" s="32">
        <f>IF(B1478&gt;0,1,0)</f>
        <v>0</v>
      </c>
      <c r="B1478" s="647"/>
      <c r="C1478" s="648"/>
      <c r="D1478" s="648"/>
      <c r="E1478" s="648"/>
      <c r="F1478" s="648"/>
      <c r="G1478" s="648"/>
      <c r="H1478" s="6"/>
      <c r="I1478" s="63"/>
      <c r="J1478" s="7"/>
      <c r="K1478" s="8"/>
      <c r="M1478" s="396" t="s">
        <v>688</v>
      </c>
    </row>
    <row r="1479" spans="1:13">
      <c r="A1479" s="32">
        <f t="shared" ref="A1479:A1486" si="294">IF(H1479&gt;0,1,0)</f>
        <v>0</v>
      </c>
      <c r="B1479" s="10"/>
      <c r="C1479" s="2"/>
      <c r="D1479" s="2"/>
      <c r="E1479" s="2"/>
      <c r="F1479" s="2"/>
      <c r="G1479" s="2"/>
      <c r="H1479" s="3">
        <f>IF(AND(C1479=0,D1479=0,E1479=0,F1479=0,G1479=0),0,ROUND(IF(C1479=0,1,C1479)*IF(D1479=0,1,D1479)*IF(E1479=0,1,E1479)*IF(F1479=0,1,F1479)*IF(G1479=0,1,G1479),2))</f>
        <v>0</v>
      </c>
      <c r="I1479" s="63"/>
      <c r="J1479" s="7"/>
      <c r="K1479" s="8"/>
      <c r="M1479" s="397"/>
    </row>
    <row r="1480" spans="1:13">
      <c r="A1480" s="32">
        <f t="shared" si="294"/>
        <v>0</v>
      </c>
      <c r="B1480" s="10"/>
      <c r="C1480" s="2"/>
      <c r="D1480" s="2"/>
      <c r="E1480" s="2"/>
      <c r="F1480" s="2"/>
      <c r="G1480" s="2"/>
      <c r="H1480" s="3">
        <f t="shared" ref="H1480:H1486" si="295">IF(AND(C1480=0,D1480=0,E1480=0,F1480=0,G1480=0),0,ROUND(IF(C1480=0,1,C1480)*IF(D1480=0,1,D1480)*IF(E1480=0,1,E1480)*IF(F1480=0,1,F1480)*IF(G1480=0,1,G1480),2))</f>
        <v>0</v>
      </c>
      <c r="I1480" s="63"/>
      <c r="J1480" s="7"/>
      <c r="K1480" s="8"/>
      <c r="M1480" s="397"/>
    </row>
    <row r="1481" spans="1:13">
      <c r="A1481" s="32">
        <f t="shared" si="294"/>
        <v>0</v>
      </c>
      <c r="B1481" s="10"/>
      <c r="C1481" s="2"/>
      <c r="D1481" s="2"/>
      <c r="E1481" s="2"/>
      <c r="F1481" s="2"/>
      <c r="G1481" s="2"/>
      <c r="H1481" s="3">
        <f t="shared" si="295"/>
        <v>0</v>
      </c>
      <c r="I1481" s="63"/>
      <c r="J1481" s="7"/>
      <c r="K1481" s="8"/>
      <c r="M1481" s="397"/>
    </row>
    <row r="1482" spans="1:13">
      <c r="A1482" s="32">
        <f t="shared" si="294"/>
        <v>0</v>
      </c>
      <c r="B1482" s="10"/>
      <c r="C1482" s="2"/>
      <c r="D1482" s="2"/>
      <c r="E1482" s="2"/>
      <c r="F1482" s="2"/>
      <c r="G1482" s="2"/>
      <c r="H1482" s="3">
        <f t="shared" si="295"/>
        <v>0</v>
      </c>
      <c r="I1482" s="63"/>
      <c r="J1482" s="7"/>
      <c r="K1482" s="8"/>
      <c r="M1482" s="397"/>
    </row>
    <row r="1483" spans="1:13">
      <c r="A1483" s="32">
        <f t="shared" si="294"/>
        <v>0</v>
      </c>
      <c r="B1483" s="10"/>
      <c r="C1483" s="2"/>
      <c r="D1483" s="2"/>
      <c r="E1483" s="2"/>
      <c r="F1483" s="2"/>
      <c r="G1483" s="2"/>
      <c r="H1483" s="3">
        <f t="shared" si="295"/>
        <v>0</v>
      </c>
      <c r="I1483" s="63"/>
      <c r="J1483" s="7"/>
      <c r="K1483" s="8"/>
      <c r="M1483" s="397"/>
    </row>
    <row r="1484" spans="1:13">
      <c r="A1484" s="32">
        <f t="shared" si="294"/>
        <v>0</v>
      </c>
      <c r="B1484" s="10"/>
      <c r="C1484" s="2"/>
      <c r="D1484" s="2"/>
      <c r="E1484" s="2"/>
      <c r="F1484" s="2"/>
      <c r="G1484" s="2"/>
      <c r="H1484" s="3">
        <f t="shared" si="295"/>
        <v>0</v>
      </c>
      <c r="I1484" s="63"/>
      <c r="J1484" s="7"/>
      <c r="K1484" s="8"/>
      <c r="M1484" s="397"/>
    </row>
    <row r="1485" spans="1:13">
      <c r="A1485" s="32">
        <f t="shared" si="294"/>
        <v>0</v>
      </c>
      <c r="B1485" s="10"/>
      <c r="C1485" s="2"/>
      <c r="D1485" s="2"/>
      <c r="E1485" s="2"/>
      <c r="F1485" s="2"/>
      <c r="G1485" s="2"/>
      <c r="H1485" s="3">
        <f t="shared" si="295"/>
        <v>0</v>
      </c>
      <c r="I1485" s="63"/>
      <c r="J1485" s="7"/>
      <c r="K1485" s="8"/>
      <c r="M1485" s="397"/>
    </row>
    <row r="1486" spans="1:13">
      <c r="A1486" s="32">
        <f t="shared" si="294"/>
        <v>0</v>
      </c>
      <c r="B1486" s="10"/>
      <c r="C1486" s="2"/>
      <c r="D1486" s="2"/>
      <c r="E1486" s="2"/>
      <c r="F1486" s="2"/>
      <c r="G1486" s="2"/>
      <c r="H1486" s="3">
        <f t="shared" si="295"/>
        <v>0</v>
      </c>
      <c r="I1486" s="63"/>
      <c r="J1486" s="7"/>
      <c r="K1486" s="8"/>
      <c r="M1486" s="397"/>
    </row>
    <row r="1487" spans="1:13">
      <c r="A1487" s="33" t="e">
        <f>VLOOKUP(B1478,O:W,2)</f>
        <v>#N/A</v>
      </c>
      <c r="B1487" s="649" t="s">
        <v>70</v>
      </c>
      <c r="C1487" s="650"/>
      <c r="D1487" s="650"/>
      <c r="E1487" s="650"/>
      <c r="F1487" s="650"/>
      <c r="G1487" s="650"/>
      <c r="H1487" s="6"/>
      <c r="I1487" s="63">
        <f>SUM(H1479:H1487)</f>
        <v>0</v>
      </c>
      <c r="J1487" s="1" t="e">
        <f>VLOOKUP(B1478,O:W,7)</f>
        <v>#N/A</v>
      </c>
      <c r="K1487" s="8"/>
      <c r="M1487" s="397"/>
    </row>
    <row r="1488" spans="1:13" ht="46.5" customHeight="1">
      <c r="A1488" s="32">
        <f>IF(B1488&gt;0,1,0)</f>
        <v>0</v>
      </c>
      <c r="B1488" s="647"/>
      <c r="C1488" s="648"/>
      <c r="D1488" s="648"/>
      <c r="E1488" s="648"/>
      <c r="F1488" s="648"/>
      <c r="G1488" s="648"/>
      <c r="H1488" s="6"/>
      <c r="I1488" s="63"/>
      <c r="J1488" s="7"/>
      <c r="K1488" s="8"/>
      <c r="M1488" s="396" t="s">
        <v>688</v>
      </c>
    </row>
    <row r="1489" spans="1:13">
      <c r="A1489" s="32">
        <f t="shared" ref="A1489:A1496" si="296">IF(H1489&gt;0,1,0)</f>
        <v>0</v>
      </c>
      <c r="B1489" s="10"/>
      <c r="C1489" s="2"/>
      <c r="D1489" s="2"/>
      <c r="E1489" s="2"/>
      <c r="F1489" s="2"/>
      <c r="G1489" s="2"/>
      <c r="H1489" s="3">
        <f>IF(AND(C1489=0,D1489=0,E1489=0,F1489=0,G1489=0),0,ROUND(IF(C1489=0,1,C1489)*IF(D1489=0,1,D1489)*IF(E1489=0,1,E1489)*IF(F1489=0,1,F1489)*IF(G1489=0,1,G1489),2))</f>
        <v>0</v>
      </c>
      <c r="I1489" s="63"/>
      <c r="J1489" s="7"/>
      <c r="K1489" s="8"/>
      <c r="M1489" s="397" t="s">
        <v>3899</v>
      </c>
    </row>
    <row r="1490" spans="1:13">
      <c r="A1490" s="32">
        <f t="shared" si="296"/>
        <v>0</v>
      </c>
      <c r="B1490" s="10"/>
      <c r="C1490" s="2"/>
      <c r="D1490" s="2"/>
      <c r="E1490" s="2"/>
      <c r="F1490" s="2"/>
      <c r="G1490" s="2"/>
      <c r="H1490" s="3">
        <f t="shared" ref="H1490:H1496" si="297">IF(AND(C1490=0,D1490=0,E1490=0,F1490=0,G1490=0),0,ROUND(IF(C1490=0,1,C1490)*IF(D1490=0,1,D1490)*IF(E1490=0,1,E1490)*IF(F1490=0,1,F1490)*IF(G1490=0,1,G1490),2))</f>
        <v>0</v>
      </c>
      <c r="I1490" s="63"/>
      <c r="J1490" s="7"/>
      <c r="K1490" s="8"/>
      <c r="M1490" s="397" t="s">
        <v>3900</v>
      </c>
    </row>
    <row r="1491" spans="1:13">
      <c r="A1491" s="32">
        <f t="shared" si="296"/>
        <v>0</v>
      </c>
      <c r="B1491" s="10"/>
      <c r="C1491" s="2"/>
      <c r="D1491" s="2"/>
      <c r="E1491" s="2"/>
      <c r="F1491" s="2"/>
      <c r="G1491" s="2"/>
      <c r="H1491" s="3">
        <f t="shared" si="297"/>
        <v>0</v>
      </c>
      <c r="I1491" s="63"/>
      <c r="J1491" s="7"/>
      <c r="K1491" s="8"/>
      <c r="M1491" s="397"/>
    </row>
    <row r="1492" spans="1:13">
      <c r="A1492" s="32">
        <f t="shared" si="296"/>
        <v>0</v>
      </c>
      <c r="B1492" s="10"/>
      <c r="C1492" s="2"/>
      <c r="D1492" s="2"/>
      <c r="E1492" s="2"/>
      <c r="F1492" s="2"/>
      <c r="G1492" s="2"/>
      <c r="H1492" s="3">
        <f t="shared" si="297"/>
        <v>0</v>
      </c>
      <c r="I1492" s="63"/>
      <c r="J1492" s="7"/>
      <c r="K1492" s="8"/>
      <c r="M1492" s="397"/>
    </row>
    <row r="1493" spans="1:13">
      <c r="A1493" s="32">
        <f t="shared" si="296"/>
        <v>0</v>
      </c>
      <c r="B1493" s="10"/>
      <c r="C1493" s="2"/>
      <c r="D1493" s="2"/>
      <c r="E1493" s="2"/>
      <c r="F1493" s="2"/>
      <c r="G1493" s="2"/>
      <c r="H1493" s="3">
        <f t="shared" si="297"/>
        <v>0</v>
      </c>
      <c r="I1493" s="63"/>
      <c r="J1493" s="7"/>
      <c r="K1493" s="8"/>
      <c r="M1493" s="397"/>
    </row>
    <row r="1494" spans="1:13">
      <c r="A1494" s="32">
        <f t="shared" si="296"/>
        <v>0</v>
      </c>
      <c r="B1494" s="10"/>
      <c r="C1494" s="2"/>
      <c r="D1494" s="2"/>
      <c r="E1494" s="2"/>
      <c r="F1494" s="2"/>
      <c r="G1494" s="2"/>
      <c r="H1494" s="3">
        <f t="shared" si="297"/>
        <v>0</v>
      </c>
      <c r="I1494" s="63"/>
      <c r="J1494" s="7"/>
      <c r="K1494" s="8"/>
      <c r="M1494" s="397"/>
    </row>
    <row r="1495" spans="1:13">
      <c r="A1495" s="32">
        <f t="shared" si="296"/>
        <v>0</v>
      </c>
      <c r="B1495" s="10"/>
      <c r="C1495" s="2"/>
      <c r="D1495" s="2"/>
      <c r="E1495" s="2"/>
      <c r="F1495" s="2"/>
      <c r="G1495" s="2"/>
      <c r="H1495" s="3">
        <f t="shared" si="297"/>
        <v>0</v>
      </c>
      <c r="I1495" s="63"/>
      <c r="J1495" s="7"/>
      <c r="K1495" s="8"/>
      <c r="M1495" s="397"/>
    </row>
    <row r="1496" spans="1:13">
      <c r="A1496" s="32">
        <f t="shared" si="296"/>
        <v>0</v>
      </c>
      <c r="B1496" s="10"/>
      <c r="C1496" s="2"/>
      <c r="D1496" s="2"/>
      <c r="E1496" s="2"/>
      <c r="F1496" s="2"/>
      <c r="G1496" s="2"/>
      <c r="H1496" s="3">
        <f t="shared" si="297"/>
        <v>0</v>
      </c>
      <c r="I1496" s="63"/>
      <c r="J1496" s="7"/>
      <c r="K1496" s="8"/>
      <c r="M1496" s="397"/>
    </row>
    <row r="1497" spans="1:13">
      <c r="A1497" s="33" t="e">
        <f>VLOOKUP(B1488,O:W,2)</f>
        <v>#N/A</v>
      </c>
      <c r="B1497" s="649" t="s">
        <v>70</v>
      </c>
      <c r="C1497" s="650"/>
      <c r="D1497" s="650"/>
      <c r="E1497" s="650"/>
      <c r="F1497" s="650"/>
      <c r="G1497" s="650"/>
      <c r="H1497" s="6"/>
      <c r="I1497" s="63">
        <f>SUM(H1489:H1497)</f>
        <v>0</v>
      </c>
      <c r="J1497" s="1" t="e">
        <f>VLOOKUP(B1488,O:W,7)</f>
        <v>#N/A</v>
      </c>
      <c r="K1497" s="8"/>
      <c r="M1497" s="397"/>
    </row>
    <row r="1498" spans="1:13" ht="47.25" customHeight="1">
      <c r="A1498" s="32">
        <f>IF(B1498&gt;0,1,0)</f>
        <v>0</v>
      </c>
      <c r="B1498" s="647"/>
      <c r="C1498" s="648"/>
      <c r="D1498" s="648"/>
      <c r="E1498" s="648"/>
      <c r="F1498" s="648"/>
      <c r="G1498" s="648"/>
      <c r="H1498" s="6"/>
      <c r="I1498" s="63"/>
      <c r="J1498" s="7"/>
      <c r="K1498" s="8"/>
      <c r="M1498" s="396" t="s">
        <v>688</v>
      </c>
    </row>
    <row r="1499" spans="1:13">
      <c r="A1499" s="32">
        <f t="shared" ref="A1499:A1506" si="298">IF(H1499&gt;0,1,0)</f>
        <v>0</v>
      </c>
      <c r="B1499" s="10"/>
      <c r="C1499" s="2"/>
      <c r="D1499" s="2"/>
      <c r="E1499" s="2"/>
      <c r="F1499" s="2"/>
      <c r="G1499" s="2"/>
      <c r="H1499" s="3">
        <f>IF(AND(C1499=0,D1499=0,E1499=0,F1499=0,G1499=0),0,ROUND(IF(C1499=0,1,C1499)*IF(D1499=0,1,D1499)*IF(E1499=0,1,E1499)*IF(F1499=0,1,F1499)*IF(G1499=0,1,G1499),2))</f>
        <v>0</v>
      </c>
      <c r="I1499" s="63"/>
      <c r="J1499" s="7"/>
      <c r="K1499" s="8"/>
      <c r="M1499" s="397"/>
    </row>
    <row r="1500" spans="1:13">
      <c r="A1500" s="32">
        <f t="shared" si="298"/>
        <v>0</v>
      </c>
      <c r="B1500" s="10"/>
      <c r="C1500" s="2"/>
      <c r="D1500" s="2"/>
      <c r="E1500" s="2"/>
      <c r="F1500" s="2"/>
      <c r="G1500" s="2"/>
      <c r="H1500" s="3">
        <f t="shared" ref="H1500:H1506" si="299">IF(AND(C1500=0,D1500=0,E1500=0,F1500=0,G1500=0),0,ROUND(IF(C1500=0,1,C1500)*IF(D1500=0,1,D1500)*IF(E1500=0,1,E1500)*IF(F1500=0,1,F1500)*IF(G1500=0,1,G1500),2))</f>
        <v>0</v>
      </c>
      <c r="I1500" s="63"/>
      <c r="J1500" s="7"/>
      <c r="K1500" s="8"/>
      <c r="M1500" s="397"/>
    </row>
    <row r="1501" spans="1:13">
      <c r="A1501" s="32">
        <f t="shared" si="298"/>
        <v>0</v>
      </c>
      <c r="B1501" s="10"/>
      <c r="C1501" s="2"/>
      <c r="D1501" s="2"/>
      <c r="E1501" s="2"/>
      <c r="F1501" s="2"/>
      <c r="G1501" s="2"/>
      <c r="H1501" s="3">
        <f t="shared" si="299"/>
        <v>0</v>
      </c>
      <c r="I1501" s="63"/>
      <c r="J1501" s="7"/>
      <c r="K1501" s="8"/>
      <c r="M1501" s="397"/>
    </row>
    <row r="1502" spans="1:13">
      <c r="A1502" s="32">
        <f t="shared" si="298"/>
        <v>0</v>
      </c>
      <c r="B1502" s="10"/>
      <c r="C1502" s="2"/>
      <c r="D1502" s="2"/>
      <c r="E1502" s="2"/>
      <c r="F1502" s="2"/>
      <c r="G1502" s="2"/>
      <c r="H1502" s="3">
        <f t="shared" si="299"/>
        <v>0</v>
      </c>
      <c r="I1502" s="63"/>
      <c r="J1502" s="7"/>
      <c r="K1502" s="8"/>
      <c r="M1502" s="397"/>
    </row>
    <row r="1503" spans="1:13">
      <c r="A1503" s="32">
        <f t="shared" si="298"/>
        <v>0</v>
      </c>
      <c r="B1503" s="10"/>
      <c r="C1503" s="2"/>
      <c r="D1503" s="2"/>
      <c r="E1503" s="2"/>
      <c r="F1503" s="2"/>
      <c r="G1503" s="2"/>
      <c r="H1503" s="3">
        <f t="shared" si="299"/>
        <v>0</v>
      </c>
      <c r="I1503" s="63"/>
      <c r="J1503" s="7"/>
      <c r="K1503" s="8"/>
      <c r="M1503" s="397"/>
    </row>
    <row r="1504" spans="1:13">
      <c r="A1504" s="32">
        <f t="shared" si="298"/>
        <v>0</v>
      </c>
      <c r="B1504" s="10"/>
      <c r="C1504" s="2"/>
      <c r="D1504" s="2"/>
      <c r="E1504" s="2"/>
      <c r="F1504" s="2"/>
      <c r="G1504" s="2"/>
      <c r="H1504" s="3">
        <f t="shared" si="299"/>
        <v>0</v>
      </c>
      <c r="I1504" s="63"/>
      <c r="J1504" s="7"/>
      <c r="K1504" s="8"/>
      <c r="M1504" s="397"/>
    </row>
    <row r="1505" spans="1:13">
      <c r="A1505" s="32">
        <f t="shared" si="298"/>
        <v>0</v>
      </c>
      <c r="B1505" s="10"/>
      <c r="C1505" s="2"/>
      <c r="D1505" s="2"/>
      <c r="E1505" s="2"/>
      <c r="F1505" s="2"/>
      <c r="G1505" s="2"/>
      <c r="H1505" s="3">
        <f t="shared" si="299"/>
        <v>0</v>
      </c>
      <c r="I1505" s="63"/>
      <c r="J1505" s="7"/>
      <c r="K1505" s="8"/>
      <c r="M1505" s="397"/>
    </row>
    <row r="1506" spans="1:13">
      <c r="A1506" s="32">
        <f t="shared" si="298"/>
        <v>0</v>
      </c>
      <c r="B1506" s="10"/>
      <c r="C1506" s="2"/>
      <c r="D1506" s="2"/>
      <c r="E1506" s="2"/>
      <c r="F1506" s="2"/>
      <c r="G1506" s="2"/>
      <c r="H1506" s="3">
        <f t="shared" si="299"/>
        <v>0</v>
      </c>
      <c r="I1506" s="63"/>
      <c r="J1506" s="7"/>
      <c r="K1506" s="8"/>
      <c r="M1506" s="397"/>
    </row>
    <row r="1507" spans="1:13">
      <c r="A1507" s="33" t="e">
        <f>VLOOKUP(B1498,O:W,2)</f>
        <v>#N/A</v>
      </c>
      <c r="B1507" s="649" t="s">
        <v>70</v>
      </c>
      <c r="C1507" s="650"/>
      <c r="D1507" s="650"/>
      <c r="E1507" s="650"/>
      <c r="F1507" s="650"/>
      <c r="G1507" s="650"/>
      <c r="H1507" s="6"/>
      <c r="I1507" s="63">
        <f>SUM(H1499:H1507)</f>
        <v>0</v>
      </c>
      <c r="J1507" s="1" t="e">
        <f>VLOOKUP(B1498,O:W,7)</f>
        <v>#N/A</v>
      </c>
      <c r="K1507" s="8"/>
      <c r="M1507" s="397"/>
    </row>
    <row r="1508" spans="1:13" ht="46.5" customHeight="1">
      <c r="A1508" s="32">
        <f>IF(B1508&gt;0,1,0)</f>
        <v>0</v>
      </c>
      <c r="B1508" s="647"/>
      <c r="C1508" s="648"/>
      <c r="D1508" s="648"/>
      <c r="E1508" s="648"/>
      <c r="F1508" s="648"/>
      <c r="G1508" s="648"/>
      <c r="H1508" s="6"/>
      <c r="I1508" s="63"/>
      <c r="J1508" s="7"/>
      <c r="K1508" s="8"/>
      <c r="M1508" s="396" t="s">
        <v>688</v>
      </c>
    </row>
    <row r="1509" spans="1:13">
      <c r="A1509" s="32">
        <f t="shared" ref="A1509:A1516" si="300">IF(H1509&gt;0,1,0)</f>
        <v>0</v>
      </c>
      <c r="B1509" s="10"/>
      <c r="C1509" s="2"/>
      <c r="D1509" s="2"/>
      <c r="E1509" s="2"/>
      <c r="F1509" s="2"/>
      <c r="G1509" s="2"/>
      <c r="H1509" s="3">
        <f>IF(AND(C1509=0,D1509=0,E1509=0,F1509=0,G1509=0),0,ROUND(IF(C1509=0,1,C1509)*IF(D1509=0,1,D1509)*IF(E1509=0,1,E1509)*IF(F1509=0,1,F1509)*IF(G1509=0,1,G1509),2))</f>
        <v>0</v>
      </c>
      <c r="I1509" s="63"/>
      <c r="J1509" s="7"/>
      <c r="K1509" s="8"/>
      <c r="M1509" s="397" t="s">
        <v>3899</v>
      </c>
    </row>
    <row r="1510" spans="1:13">
      <c r="A1510" s="32">
        <f t="shared" si="300"/>
        <v>0</v>
      </c>
      <c r="B1510" s="10"/>
      <c r="C1510" s="2"/>
      <c r="D1510" s="2"/>
      <c r="E1510" s="2"/>
      <c r="F1510" s="2"/>
      <c r="G1510" s="2"/>
      <c r="H1510" s="3">
        <f t="shared" ref="H1510:H1516" si="301">IF(AND(C1510=0,D1510=0,E1510=0,F1510=0,G1510=0),0,ROUND(IF(C1510=0,1,C1510)*IF(D1510=0,1,D1510)*IF(E1510=0,1,E1510)*IF(F1510=0,1,F1510)*IF(G1510=0,1,G1510),2))</f>
        <v>0</v>
      </c>
      <c r="I1510" s="63"/>
      <c r="J1510" s="7"/>
      <c r="K1510" s="8"/>
      <c r="M1510" s="397" t="s">
        <v>3900</v>
      </c>
    </row>
    <row r="1511" spans="1:13">
      <c r="A1511" s="32">
        <f t="shared" si="300"/>
        <v>0</v>
      </c>
      <c r="B1511" s="10"/>
      <c r="C1511" s="2"/>
      <c r="D1511" s="2"/>
      <c r="E1511" s="2"/>
      <c r="F1511" s="2"/>
      <c r="G1511" s="2"/>
      <c r="H1511" s="3">
        <f t="shared" si="301"/>
        <v>0</v>
      </c>
      <c r="I1511" s="63"/>
      <c r="J1511" s="7"/>
      <c r="K1511" s="8"/>
      <c r="M1511" s="397"/>
    </row>
    <row r="1512" spans="1:13">
      <c r="A1512" s="32">
        <f t="shared" si="300"/>
        <v>0</v>
      </c>
      <c r="B1512" s="10"/>
      <c r="C1512" s="2"/>
      <c r="D1512" s="2"/>
      <c r="E1512" s="2"/>
      <c r="F1512" s="2"/>
      <c r="G1512" s="2"/>
      <c r="H1512" s="3">
        <f t="shared" si="301"/>
        <v>0</v>
      </c>
      <c r="I1512" s="63"/>
      <c r="J1512" s="7"/>
      <c r="K1512" s="8"/>
      <c r="M1512" s="397"/>
    </row>
    <row r="1513" spans="1:13">
      <c r="A1513" s="32">
        <f t="shared" si="300"/>
        <v>0</v>
      </c>
      <c r="B1513" s="10"/>
      <c r="C1513" s="2"/>
      <c r="D1513" s="2"/>
      <c r="E1513" s="2"/>
      <c r="F1513" s="2"/>
      <c r="G1513" s="2"/>
      <c r="H1513" s="3">
        <f t="shared" si="301"/>
        <v>0</v>
      </c>
      <c r="I1513" s="63"/>
      <c r="J1513" s="7"/>
      <c r="K1513" s="8"/>
      <c r="M1513" s="397"/>
    </row>
    <row r="1514" spans="1:13">
      <c r="A1514" s="32">
        <f t="shared" si="300"/>
        <v>0</v>
      </c>
      <c r="B1514" s="10"/>
      <c r="C1514" s="2"/>
      <c r="D1514" s="2"/>
      <c r="E1514" s="2"/>
      <c r="F1514" s="2"/>
      <c r="G1514" s="2"/>
      <c r="H1514" s="3">
        <f t="shared" si="301"/>
        <v>0</v>
      </c>
      <c r="I1514" s="63"/>
      <c r="J1514" s="7"/>
      <c r="K1514" s="8"/>
      <c r="M1514" s="397"/>
    </row>
    <row r="1515" spans="1:13">
      <c r="A1515" s="32">
        <f t="shared" si="300"/>
        <v>0</v>
      </c>
      <c r="B1515" s="10"/>
      <c r="C1515" s="2"/>
      <c r="D1515" s="2"/>
      <c r="E1515" s="2"/>
      <c r="F1515" s="2"/>
      <c r="G1515" s="2"/>
      <c r="H1515" s="3">
        <f t="shared" si="301"/>
        <v>0</v>
      </c>
      <c r="I1515" s="63"/>
      <c r="J1515" s="7"/>
      <c r="K1515" s="8"/>
      <c r="M1515" s="397"/>
    </row>
    <row r="1516" spans="1:13">
      <c r="A1516" s="32">
        <f t="shared" si="300"/>
        <v>0</v>
      </c>
      <c r="B1516" s="10"/>
      <c r="C1516" s="2"/>
      <c r="D1516" s="2"/>
      <c r="E1516" s="2"/>
      <c r="F1516" s="2"/>
      <c r="G1516" s="2"/>
      <c r="H1516" s="3">
        <f t="shared" si="301"/>
        <v>0</v>
      </c>
      <c r="I1516" s="63"/>
      <c r="J1516" s="7"/>
      <c r="K1516" s="8"/>
      <c r="M1516" s="397"/>
    </row>
    <row r="1517" spans="1:13">
      <c r="A1517" s="33" t="e">
        <f>VLOOKUP(B1508,O:W,2)</f>
        <v>#N/A</v>
      </c>
      <c r="B1517" s="649" t="s">
        <v>70</v>
      </c>
      <c r="C1517" s="650"/>
      <c r="D1517" s="650"/>
      <c r="E1517" s="650"/>
      <c r="F1517" s="650"/>
      <c r="G1517" s="650"/>
      <c r="H1517" s="6"/>
      <c r="I1517" s="63">
        <f>SUM(H1509:H1517)</f>
        <v>0</v>
      </c>
      <c r="J1517" s="1" t="e">
        <f>VLOOKUP(B1508,O:W,7)</f>
        <v>#N/A</v>
      </c>
      <c r="K1517" s="8"/>
      <c r="M1517" s="397"/>
    </row>
    <row r="1518" spans="1:13" ht="46.5" customHeight="1">
      <c r="A1518" s="32">
        <f>IF(B1518&gt;0,1,0)</f>
        <v>0</v>
      </c>
      <c r="B1518" s="647"/>
      <c r="C1518" s="648"/>
      <c r="D1518" s="648"/>
      <c r="E1518" s="648"/>
      <c r="F1518" s="648"/>
      <c r="G1518" s="648"/>
      <c r="H1518" s="6"/>
      <c r="I1518" s="63"/>
      <c r="J1518" s="7"/>
      <c r="K1518" s="8"/>
      <c r="M1518" s="396" t="s">
        <v>688</v>
      </c>
    </row>
    <row r="1519" spans="1:13">
      <c r="A1519" s="32">
        <f t="shared" ref="A1519:A1526" si="302">IF(H1519&gt;0,1,0)</f>
        <v>0</v>
      </c>
      <c r="B1519" s="10"/>
      <c r="C1519" s="2"/>
      <c r="D1519" s="2"/>
      <c r="E1519" s="2"/>
      <c r="F1519" s="2"/>
      <c r="G1519" s="2"/>
      <c r="H1519" s="3">
        <f>IF(AND(C1519=0,D1519=0,E1519=0,F1519=0,G1519=0),0,ROUND(IF(C1519=0,1,C1519)*IF(D1519=0,1,D1519)*IF(E1519=0,1,E1519)*IF(F1519=0,1,F1519)*IF(G1519=0,1,G1519),2))</f>
        <v>0</v>
      </c>
      <c r="I1519" s="63"/>
      <c r="J1519" s="7"/>
      <c r="K1519" s="8"/>
      <c r="M1519" s="397" t="s">
        <v>3899</v>
      </c>
    </row>
    <row r="1520" spans="1:13">
      <c r="A1520" s="32">
        <f t="shared" si="302"/>
        <v>0</v>
      </c>
      <c r="B1520" s="10"/>
      <c r="C1520" s="2"/>
      <c r="D1520" s="2"/>
      <c r="E1520" s="2"/>
      <c r="F1520" s="2"/>
      <c r="G1520" s="2"/>
      <c r="H1520" s="3">
        <f t="shared" ref="H1520:H1526" si="303">IF(AND(C1520=0,D1520=0,E1520=0,F1520=0,G1520=0),0,ROUND(IF(C1520=0,1,C1520)*IF(D1520=0,1,D1520)*IF(E1520=0,1,E1520)*IF(F1520=0,1,F1520)*IF(G1520=0,1,G1520),2))</f>
        <v>0</v>
      </c>
      <c r="I1520" s="63"/>
      <c r="J1520" s="7"/>
      <c r="K1520" s="8"/>
      <c r="M1520" s="397" t="s">
        <v>3900</v>
      </c>
    </row>
    <row r="1521" spans="1:13">
      <c r="A1521" s="32">
        <f t="shared" si="302"/>
        <v>0</v>
      </c>
      <c r="B1521" s="10"/>
      <c r="C1521" s="2"/>
      <c r="D1521" s="2"/>
      <c r="E1521" s="2"/>
      <c r="F1521" s="2"/>
      <c r="G1521" s="2"/>
      <c r="H1521" s="3">
        <f t="shared" si="303"/>
        <v>0</v>
      </c>
      <c r="I1521" s="63"/>
      <c r="J1521" s="7"/>
      <c r="K1521" s="8"/>
      <c r="M1521" s="397"/>
    </row>
    <row r="1522" spans="1:13">
      <c r="A1522" s="32">
        <f t="shared" si="302"/>
        <v>0</v>
      </c>
      <c r="B1522" s="10"/>
      <c r="C1522" s="2"/>
      <c r="D1522" s="2"/>
      <c r="E1522" s="2"/>
      <c r="F1522" s="2"/>
      <c r="G1522" s="2"/>
      <c r="H1522" s="3">
        <f t="shared" si="303"/>
        <v>0</v>
      </c>
      <c r="I1522" s="63"/>
      <c r="J1522" s="7"/>
      <c r="K1522" s="8"/>
      <c r="M1522" s="397"/>
    </row>
    <row r="1523" spans="1:13">
      <c r="A1523" s="32">
        <f t="shared" si="302"/>
        <v>0</v>
      </c>
      <c r="B1523" s="10"/>
      <c r="C1523" s="2"/>
      <c r="D1523" s="2"/>
      <c r="E1523" s="2"/>
      <c r="F1523" s="2"/>
      <c r="G1523" s="2"/>
      <c r="H1523" s="3">
        <f t="shared" si="303"/>
        <v>0</v>
      </c>
      <c r="I1523" s="63"/>
      <c r="J1523" s="7"/>
      <c r="K1523" s="8"/>
      <c r="M1523" s="397"/>
    </row>
    <row r="1524" spans="1:13">
      <c r="A1524" s="32">
        <f t="shared" si="302"/>
        <v>0</v>
      </c>
      <c r="B1524" s="10"/>
      <c r="C1524" s="2"/>
      <c r="D1524" s="2"/>
      <c r="E1524" s="2"/>
      <c r="F1524" s="2"/>
      <c r="G1524" s="2"/>
      <c r="H1524" s="3">
        <f t="shared" si="303"/>
        <v>0</v>
      </c>
      <c r="I1524" s="63"/>
      <c r="J1524" s="7"/>
      <c r="K1524" s="8"/>
      <c r="M1524" s="397"/>
    </row>
    <row r="1525" spans="1:13">
      <c r="A1525" s="32">
        <f t="shared" si="302"/>
        <v>0</v>
      </c>
      <c r="B1525" s="10"/>
      <c r="C1525" s="2"/>
      <c r="D1525" s="2"/>
      <c r="E1525" s="2"/>
      <c r="F1525" s="2"/>
      <c r="G1525" s="2"/>
      <c r="H1525" s="3">
        <f t="shared" si="303"/>
        <v>0</v>
      </c>
      <c r="I1525" s="63"/>
      <c r="J1525" s="7"/>
      <c r="K1525" s="8"/>
      <c r="M1525" s="397"/>
    </row>
    <row r="1526" spans="1:13">
      <c r="A1526" s="32">
        <f t="shared" si="302"/>
        <v>0</v>
      </c>
      <c r="B1526" s="10"/>
      <c r="C1526" s="2"/>
      <c r="D1526" s="2"/>
      <c r="E1526" s="2"/>
      <c r="F1526" s="2"/>
      <c r="G1526" s="2"/>
      <c r="H1526" s="3">
        <f t="shared" si="303"/>
        <v>0</v>
      </c>
      <c r="I1526" s="63"/>
      <c r="J1526" s="7"/>
      <c r="K1526" s="8"/>
      <c r="M1526" s="397"/>
    </row>
    <row r="1527" spans="1:13">
      <c r="A1527" s="33" t="e">
        <f>VLOOKUP(B1518,O:W,2)</f>
        <v>#N/A</v>
      </c>
      <c r="B1527" s="649" t="s">
        <v>70</v>
      </c>
      <c r="C1527" s="650"/>
      <c r="D1527" s="650"/>
      <c r="E1527" s="650"/>
      <c r="F1527" s="650"/>
      <c r="G1527" s="650"/>
      <c r="H1527" s="6"/>
      <c r="I1527" s="63">
        <f>SUM(H1519:H1527)</f>
        <v>0</v>
      </c>
      <c r="J1527" s="1" t="e">
        <f>VLOOKUP(B1518,O:W,7)</f>
        <v>#N/A</v>
      </c>
      <c r="K1527" s="8"/>
      <c r="M1527" s="397"/>
    </row>
    <row r="1528" spans="1:13" ht="45" customHeight="1">
      <c r="A1528" s="32">
        <f>IF(B1528&gt;0,1,0)</f>
        <v>0</v>
      </c>
      <c r="B1528" s="647"/>
      <c r="C1528" s="648"/>
      <c r="D1528" s="648"/>
      <c r="E1528" s="648"/>
      <c r="F1528" s="648"/>
      <c r="G1528" s="648"/>
      <c r="H1528" s="6"/>
      <c r="I1528" s="63"/>
      <c r="J1528" s="7"/>
      <c r="K1528" s="8"/>
      <c r="M1528" s="396" t="s">
        <v>688</v>
      </c>
    </row>
    <row r="1529" spans="1:13">
      <c r="A1529" s="32">
        <f t="shared" ref="A1529:A1536" si="304">IF(H1529&gt;0,1,0)</f>
        <v>0</v>
      </c>
      <c r="B1529" s="10"/>
      <c r="C1529" s="2"/>
      <c r="D1529" s="2"/>
      <c r="E1529" s="2"/>
      <c r="F1529" s="2"/>
      <c r="G1529" s="2"/>
      <c r="H1529" s="3">
        <f>IF(AND(C1529=0,D1529=0,E1529=0,F1529=0,G1529=0),0,ROUND(IF(C1529=0,1,C1529)*IF(D1529=0,1,D1529)*IF(E1529=0,1,E1529)*IF(F1529=0,1,F1529)*IF(G1529=0,1,G1529),2))</f>
        <v>0</v>
      </c>
      <c r="I1529" s="63"/>
      <c r="J1529" s="7"/>
      <c r="K1529" s="8"/>
      <c r="M1529" s="397" t="s">
        <v>3899</v>
      </c>
    </row>
    <row r="1530" spans="1:13">
      <c r="A1530" s="32">
        <f t="shared" si="304"/>
        <v>0</v>
      </c>
      <c r="B1530" s="10"/>
      <c r="C1530" s="2"/>
      <c r="D1530" s="2"/>
      <c r="E1530" s="2"/>
      <c r="F1530" s="2"/>
      <c r="G1530" s="2"/>
      <c r="H1530" s="3">
        <f t="shared" ref="H1530:H1536" si="305">IF(AND(C1530=0,D1530=0,E1530=0,F1530=0,G1530=0),0,ROUND(IF(C1530=0,1,C1530)*IF(D1530=0,1,D1530)*IF(E1530=0,1,E1530)*IF(F1530=0,1,F1530)*IF(G1530=0,1,G1530),2))</f>
        <v>0</v>
      </c>
      <c r="I1530" s="63"/>
      <c r="J1530" s="7"/>
      <c r="K1530" s="8"/>
      <c r="M1530" s="397" t="s">
        <v>3900</v>
      </c>
    </row>
    <row r="1531" spans="1:13">
      <c r="A1531" s="32">
        <f t="shared" si="304"/>
        <v>0</v>
      </c>
      <c r="B1531" s="10"/>
      <c r="C1531" s="2"/>
      <c r="D1531" s="2"/>
      <c r="E1531" s="2"/>
      <c r="F1531" s="2"/>
      <c r="G1531" s="2"/>
      <c r="H1531" s="3">
        <f t="shared" si="305"/>
        <v>0</v>
      </c>
      <c r="I1531" s="63"/>
      <c r="J1531" s="7"/>
      <c r="K1531" s="8"/>
      <c r="M1531" s="397"/>
    </row>
    <row r="1532" spans="1:13">
      <c r="A1532" s="32">
        <f t="shared" si="304"/>
        <v>0</v>
      </c>
      <c r="B1532" s="10"/>
      <c r="C1532" s="2"/>
      <c r="D1532" s="2"/>
      <c r="E1532" s="2"/>
      <c r="F1532" s="2"/>
      <c r="G1532" s="2"/>
      <c r="H1532" s="3">
        <f t="shared" si="305"/>
        <v>0</v>
      </c>
      <c r="I1532" s="63"/>
      <c r="J1532" s="7"/>
      <c r="K1532" s="8"/>
      <c r="M1532" s="397"/>
    </row>
    <row r="1533" spans="1:13">
      <c r="A1533" s="32">
        <f t="shared" si="304"/>
        <v>0</v>
      </c>
      <c r="B1533" s="10"/>
      <c r="C1533" s="2"/>
      <c r="D1533" s="2"/>
      <c r="E1533" s="2"/>
      <c r="F1533" s="2"/>
      <c r="G1533" s="2"/>
      <c r="H1533" s="3">
        <f t="shared" si="305"/>
        <v>0</v>
      </c>
      <c r="I1533" s="63"/>
      <c r="J1533" s="7"/>
      <c r="K1533" s="8"/>
      <c r="M1533" s="397"/>
    </row>
    <row r="1534" spans="1:13">
      <c r="A1534" s="32">
        <f t="shared" si="304"/>
        <v>0</v>
      </c>
      <c r="B1534" s="10"/>
      <c r="C1534" s="2"/>
      <c r="D1534" s="2"/>
      <c r="E1534" s="2"/>
      <c r="F1534" s="2"/>
      <c r="G1534" s="2"/>
      <c r="H1534" s="3">
        <f t="shared" si="305"/>
        <v>0</v>
      </c>
      <c r="I1534" s="63"/>
      <c r="J1534" s="7"/>
      <c r="K1534" s="8"/>
      <c r="M1534" s="397"/>
    </row>
    <row r="1535" spans="1:13">
      <c r="A1535" s="32">
        <f t="shared" si="304"/>
        <v>0</v>
      </c>
      <c r="B1535" s="10"/>
      <c r="C1535" s="2"/>
      <c r="D1535" s="2"/>
      <c r="E1535" s="2"/>
      <c r="F1535" s="2"/>
      <c r="G1535" s="2"/>
      <c r="H1535" s="3">
        <f t="shared" si="305"/>
        <v>0</v>
      </c>
      <c r="I1535" s="63"/>
      <c r="J1535" s="7"/>
      <c r="K1535" s="8"/>
      <c r="M1535" s="397"/>
    </row>
    <row r="1536" spans="1:13">
      <c r="A1536" s="32">
        <f t="shared" si="304"/>
        <v>0</v>
      </c>
      <c r="B1536" s="10"/>
      <c r="C1536" s="2"/>
      <c r="D1536" s="2"/>
      <c r="E1536" s="2"/>
      <c r="F1536" s="2"/>
      <c r="G1536" s="2"/>
      <c r="H1536" s="3">
        <f t="shared" si="305"/>
        <v>0</v>
      </c>
      <c r="I1536" s="63"/>
      <c r="J1536" s="7"/>
      <c r="K1536" s="8"/>
      <c r="M1536" s="397"/>
    </row>
    <row r="1537" spans="1:13">
      <c r="A1537" s="33" t="e">
        <f>VLOOKUP(B1528,O:W,2)</f>
        <v>#N/A</v>
      </c>
      <c r="B1537" s="649" t="s">
        <v>70</v>
      </c>
      <c r="C1537" s="650"/>
      <c r="D1537" s="650"/>
      <c r="E1537" s="650"/>
      <c r="F1537" s="650"/>
      <c r="G1537" s="650"/>
      <c r="H1537" s="6"/>
      <c r="I1537" s="63">
        <f>SUM(H1529:H1537)</f>
        <v>0</v>
      </c>
      <c r="J1537" s="1" t="e">
        <f>VLOOKUP(B1528,O:W,7)</f>
        <v>#N/A</v>
      </c>
      <c r="K1537" s="8"/>
      <c r="M1537" s="397"/>
    </row>
    <row r="1538" spans="1:13" ht="46.5" customHeight="1">
      <c r="A1538" s="32">
        <f>IF(B1538&gt;0,1,0)</f>
        <v>0</v>
      </c>
      <c r="B1538" s="647"/>
      <c r="C1538" s="648"/>
      <c r="D1538" s="648"/>
      <c r="E1538" s="648"/>
      <c r="F1538" s="648"/>
      <c r="G1538" s="648"/>
      <c r="H1538" s="6"/>
      <c r="I1538" s="63"/>
      <c r="J1538" s="7"/>
      <c r="K1538" s="8"/>
      <c r="M1538" s="396" t="s">
        <v>688</v>
      </c>
    </row>
    <row r="1539" spans="1:13">
      <c r="A1539" s="32">
        <f t="shared" ref="A1539:A1546" si="306">IF(H1539&gt;0,1,0)</f>
        <v>0</v>
      </c>
      <c r="B1539" s="10"/>
      <c r="C1539" s="2"/>
      <c r="D1539" s="2"/>
      <c r="E1539" s="2"/>
      <c r="F1539" s="2"/>
      <c r="G1539" s="2"/>
      <c r="H1539" s="3">
        <f>IF(AND(C1539=0,D1539=0,E1539=0,F1539=0,G1539=0),0,ROUND(IF(C1539=0,1,C1539)*IF(D1539=0,1,D1539)*IF(E1539=0,1,E1539)*IF(F1539=0,1,F1539)*IF(G1539=0,1,G1539),2))</f>
        <v>0</v>
      </c>
      <c r="I1539" s="63"/>
      <c r="J1539" s="7"/>
      <c r="K1539" s="8"/>
      <c r="M1539" s="397" t="s">
        <v>3899</v>
      </c>
    </row>
    <row r="1540" spans="1:13">
      <c r="A1540" s="32">
        <f t="shared" si="306"/>
        <v>0</v>
      </c>
      <c r="B1540" s="10"/>
      <c r="C1540" s="2"/>
      <c r="D1540" s="2"/>
      <c r="E1540" s="2"/>
      <c r="F1540" s="2"/>
      <c r="G1540" s="2"/>
      <c r="H1540" s="3">
        <f t="shared" ref="H1540:H1546" si="307">IF(AND(C1540=0,D1540=0,E1540=0,F1540=0,G1540=0),0,ROUND(IF(C1540=0,1,C1540)*IF(D1540=0,1,D1540)*IF(E1540=0,1,E1540)*IF(F1540=0,1,F1540)*IF(G1540=0,1,G1540),2))</f>
        <v>0</v>
      </c>
      <c r="I1540" s="63"/>
      <c r="J1540" s="7"/>
      <c r="K1540" s="8"/>
      <c r="M1540" s="397" t="s">
        <v>3900</v>
      </c>
    </row>
    <row r="1541" spans="1:13">
      <c r="A1541" s="32">
        <f t="shared" si="306"/>
        <v>0</v>
      </c>
      <c r="B1541" s="10"/>
      <c r="C1541" s="2"/>
      <c r="D1541" s="2"/>
      <c r="E1541" s="2"/>
      <c r="F1541" s="2"/>
      <c r="G1541" s="2"/>
      <c r="H1541" s="3">
        <f t="shared" si="307"/>
        <v>0</v>
      </c>
      <c r="I1541" s="63"/>
      <c r="J1541" s="7"/>
      <c r="K1541" s="8"/>
      <c r="M1541" s="397"/>
    </row>
    <row r="1542" spans="1:13">
      <c r="A1542" s="32">
        <f t="shared" si="306"/>
        <v>0</v>
      </c>
      <c r="B1542" s="10"/>
      <c r="C1542" s="2"/>
      <c r="D1542" s="2"/>
      <c r="E1542" s="2"/>
      <c r="F1542" s="2"/>
      <c r="G1542" s="2"/>
      <c r="H1542" s="3">
        <f t="shared" si="307"/>
        <v>0</v>
      </c>
      <c r="I1542" s="63"/>
      <c r="J1542" s="7"/>
      <c r="K1542" s="8"/>
      <c r="M1542" s="397"/>
    </row>
    <row r="1543" spans="1:13">
      <c r="A1543" s="32">
        <f t="shared" si="306"/>
        <v>0</v>
      </c>
      <c r="B1543" s="10"/>
      <c r="C1543" s="2"/>
      <c r="D1543" s="2"/>
      <c r="E1543" s="2"/>
      <c r="F1543" s="2"/>
      <c r="G1543" s="2"/>
      <c r="H1543" s="3">
        <f t="shared" si="307"/>
        <v>0</v>
      </c>
      <c r="I1543" s="63"/>
      <c r="J1543" s="7"/>
      <c r="K1543" s="8"/>
      <c r="M1543" s="397"/>
    </row>
    <row r="1544" spans="1:13">
      <c r="A1544" s="32">
        <f t="shared" si="306"/>
        <v>0</v>
      </c>
      <c r="B1544" s="10"/>
      <c r="C1544" s="2"/>
      <c r="D1544" s="2"/>
      <c r="E1544" s="2"/>
      <c r="F1544" s="2"/>
      <c r="G1544" s="2"/>
      <c r="H1544" s="3">
        <f t="shared" si="307"/>
        <v>0</v>
      </c>
      <c r="I1544" s="63"/>
      <c r="J1544" s="7"/>
      <c r="K1544" s="8"/>
      <c r="M1544" s="397"/>
    </row>
    <row r="1545" spans="1:13">
      <c r="A1545" s="32">
        <f t="shared" si="306"/>
        <v>0</v>
      </c>
      <c r="B1545" s="10"/>
      <c r="C1545" s="2"/>
      <c r="D1545" s="2"/>
      <c r="E1545" s="2"/>
      <c r="F1545" s="2"/>
      <c r="G1545" s="2"/>
      <c r="H1545" s="3">
        <f t="shared" si="307"/>
        <v>0</v>
      </c>
      <c r="I1545" s="63"/>
      <c r="J1545" s="7"/>
      <c r="K1545" s="8"/>
      <c r="M1545" s="397"/>
    </row>
    <row r="1546" spans="1:13">
      <c r="A1546" s="32">
        <f t="shared" si="306"/>
        <v>0</v>
      </c>
      <c r="B1546" s="10"/>
      <c r="C1546" s="2"/>
      <c r="D1546" s="2"/>
      <c r="E1546" s="2"/>
      <c r="F1546" s="2"/>
      <c r="G1546" s="2"/>
      <c r="H1546" s="3">
        <f t="shared" si="307"/>
        <v>0</v>
      </c>
      <c r="I1546" s="63"/>
      <c r="J1546" s="7"/>
      <c r="K1546" s="8"/>
      <c r="M1546" s="397"/>
    </row>
    <row r="1547" spans="1:13">
      <c r="A1547" s="33" t="e">
        <f>VLOOKUP(B1538,O:W,2)</f>
        <v>#N/A</v>
      </c>
      <c r="B1547" s="649" t="s">
        <v>70</v>
      </c>
      <c r="C1547" s="650"/>
      <c r="D1547" s="650"/>
      <c r="E1547" s="650"/>
      <c r="F1547" s="650"/>
      <c r="G1547" s="650"/>
      <c r="H1547" s="6"/>
      <c r="I1547" s="63">
        <f>SUM(H1539:H1547)</f>
        <v>0</v>
      </c>
      <c r="J1547" s="1" t="e">
        <f>VLOOKUP(B1538,O:W,7)</f>
        <v>#N/A</v>
      </c>
      <c r="K1547" s="8"/>
      <c r="M1547" s="397"/>
    </row>
    <row r="1548" spans="1:13" ht="45.75" customHeight="1">
      <c r="A1548" s="32">
        <f>IF(B1548&gt;0,1,0)</f>
        <v>1</v>
      </c>
      <c r="B1548" s="647" t="s">
        <v>7100</v>
      </c>
      <c r="C1548" s="648"/>
      <c r="D1548" s="648"/>
      <c r="E1548" s="648"/>
      <c r="F1548" s="648"/>
      <c r="G1548" s="648"/>
      <c r="H1548" s="6"/>
      <c r="I1548" s="63"/>
      <c r="J1548" s="7"/>
      <c r="K1548" s="8"/>
      <c r="M1548" s="394" t="s">
        <v>689</v>
      </c>
    </row>
    <row r="1549" spans="1:13">
      <c r="A1549" s="32">
        <f t="shared" ref="A1549:A1556" si="308">IF(H1549&gt;0,1,0)</f>
        <v>1</v>
      </c>
      <c r="B1549" s="10"/>
      <c r="C1549" s="2">
        <v>1</v>
      </c>
      <c r="D1549" s="2"/>
      <c r="E1549" s="2"/>
      <c r="F1549" s="2"/>
      <c r="G1549" s="2"/>
      <c r="H1549" s="3">
        <f>IF(AND(C1549=0,D1549=0,E1549=0,F1549=0,G1549=0),0,ROUND(IF(C1549=0,1,C1549)*IF(D1549=0,1,D1549)*IF(E1549=0,1,E1549)*IF(F1549=0,1,F1549)*IF(G1549=0,1,G1549),2))</f>
        <v>1</v>
      </c>
      <c r="I1549" s="63"/>
      <c r="J1549" s="7"/>
      <c r="K1549" s="8"/>
      <c r="M1549" s="395" t="s">
        <v>3901</v>
      </c>
    </row>
    <row r="1550" spans="1:13">
      <c r="A1550" s="32">
        <f t="shared" si="308"/>
        <v>0</v>
      </c>
      <c r="B1550" s="10"/>
      <c r="C1550" s="2"/>
      <c r="D1550" s="2"/>
      <c r="E1550" s="2"/>
      <c r="F1550" s="2"/>
      <c r="G1550" s="2"/>
      <c r="H1550" s="3">
        <f t="shared" ref="H1550:H1556" si="309">IF(AND(C1550=0,D1550=0,E1550=0,F1550=0,G1550=0),0,ROUND(IF(C1550=0,1,C1550)*IF(D1550=0,1,D1550)*IF(E1550=0,1,E1550)*IF(F1550=0,1,F1550)*IF(G1550=0,1,G1550),2))</f>
        <v>0</v>
      </c>
      <c r="I1550" s="63"/>
      <c r="J1550" s="7"/>
      <c r="K1550" s="8"/>
      <c r="M1550" s="395" t="s">
        <v>3902</v>
      </c>
    </row>
    <row r="1551" spans="1:13">
      <c r="A1551" s="32">
        <f t="shared" si="308"/>
        <v>0</v>
      </c>
      <c r="B1551" s="10"/>
      <c r="C1551" s="2"/>
      <c r="D1551" s="2"/>
      <c r="E1551" s="2"/>
      <c r="F1551" s="2"/>
      <c r="G1551" s="2"/>
      <c r="H1551" s="3">
        <f t="shared" si="309"/>
        <v>0</v>
      </c>
      <c r="I1551" s="63"/>
      <c r="J1551" s="7"/>
      <c r="K1551" s="8"/>
      <c r="M1551" s="395"/>
    </row>
    <row r="1552" spans="1:13">
      <c r="A1552" s="32">
        <f t="shared" si="308"/>
        <v>0</v>
      </c>
      <c r="B1552" s="10"/>
      <c r="C1552" s="2"/>
      <c r="D1552" s="2"/>
      <c r="E1552" s="2"/>
      <c r="F1552" s="2"/>
      <c r="G1552" s="2"/>
      <c r="H1552" s="3">
        <f t="shared" si="309"/>
        <v>0</v>
      </c>
      <c r="I1552" s="63"/>
      <c r="J1552" s="7"/>
      <c r="K1552" s="8"/>
      <c r="M1552" s="395"/>
    </row>
    <row r="1553" spans="1:13">
      <c r="A1553" s="32">
        <f t="shared" si="308"/>
        <v>0</v>
      </c>
      <c r="B1553" s="10"/>
      <c r="C1553" s="2"/>
      <c r="D1553" s="2"/>
      <c r="E1553" s="2"/>
      <c r="F1553" s="2"/>
      <c r="G1553" s="2"/>
      <c r="H1553" s="3">
        <f t="shared" si="309"/>
        <v>0</v>
      </c>
      <c r="I1553" s="63"/>
      <c r="J1553" s="7"/>
      <c r="K1553" s="8"/>
      <c r="M1553" s="395"/>
    </row>
    <row r="1554" spans="1:13">
      <c r="A1554" s="32">
        <f t="shared" si="308"/>
        <v>0</v>
      </c>
      <c r="B1554" s="10"/>
      <c r="C1554" s="2"/>
      <c r="D1554" s="2"/>
      <c r="E1554" s="2"/>
      <c r="F1554" s="2"/>
      <c r="G1554" s="2"/>
      <c r="H1554" s="3">
        <f t="shared" si="309"/>
        <v>0</v>
      </c>
      <c r="I1554" s="63"/>
      <c r="J1554" s="7"/>
      <c r="K1554" s="8"/>
      <c r="M1554" s="395"/>
    </row>
    <row r="1555" spans="1:13">
      <c r="A1555" s="32">
        <f t="shared" si="308"/>
        <v>0</v>
      </c>
      <c r="B1555" s="10"/>
      <c r="C1555" s="2"/>
      <c r="D1555" s="2"/>
      <c r="E1555" s="2"/>
      <c r="F1555" s="2"/>
      <c r="G1555" s="2"/>
      <c r="H1555" s="3">
        <f t="shared" si="309"/>
        <v>0</v>
      </c>
      <c r="I1555" s="63"/>
      <c r="J1555" s="7"/>
      <c r="K1555" s="8"/>
      <c r="M1555" s="395"/>
    </row>
    <row r="1556" spans="1:13">
      <c r="A1556" s="32">
        <f t="shared" si="308"/>
        <v>0</v>
      </c>
      <c r="B1556" s="10"/>
      <c r="C1556" s="2"/>
      <c r="D1556" s="2"/>
      <c r="E1556" s="2"/>
      <c r="F1556" s="2"/>
      <c r="G1556" s="2"/>
      <c r="H1556" s="3">
        <f t="shared" si="309"/>
        <v>0</v>
      </c>
      <c r="I1556" s="63"/>
      <c r="J1556" s="7"/>
      <c r="K1556" s="8"/>
      <c r="M1556" s="395"/>
    </row>
    <row r="1557" spans="1:13">
      <c r="A1557" s="33" t="str">
        <f>VLOOKUP(B1548,O:W,2)</f>
        <v>150101</v>
      </c>
      <c r="B1557" s="649" t="s">
        <v>70</v>
      </c>
      <c r="C1557" s="650"/>
      <c r="D1557" s="650"/>
      <c r="E1557" s="650"/>
      <c r="F1557" s="650"/>
      <c r="G1557" s="650"/>
      <c r="H1557" s="6"/>
      <c r="I1557" s="63">
        <f>SUM(H1549:H1557)</f>
        <v>1</v>
      </c>
      <c r="J1557" s="1" t="str">
        <f>VLOOKUP(B1548,O:W,7)</f>
        <v>عدد</v>
      </c>
      <c r="K1557" s="8"/>
      <c r="M1557" s="395"/>
    </row>
    <row r="1558" spans="1:13" ht="47.25" customHeight="1">
      <c r="A1558" s="32">
        <f>IF(B1558&gt;0,1,0)</f>
        <v>1</v>
      </c>
      <c r="B1558" s="647" t="s">
        <v>7311</v>
      </c>
      <c r="C1558" s="648"/>
      <c r="D1558" s="648"/>
      <c r="E1558" s="648"/>
      <c r="F1558" s="648"/>
      <c r="G1558" s="648"/>
      <c r="H1558" s="6"/>
      <c r="I1558" s="63"/>
      <c r="J1558" s="7"/>
      <c r="K1558" s="8"/>
      <c r="M1558" s="394" t="s">
        <v>689</v>
      </c>
    </row>
    <row r="1559" spans="1:13">
      <c r="A1559" s="32">
        <f t="shared" ref="A1559:A1566" si="310">IF(H1559&gt;0,1,0)</f>
        <v>1</v>
      </c>
      <c r="B1559" s="10"/>
      <c r="C1559" s="2">
        <v>1</v>
      </c>
      <c r="D1559" s="2"/>
      <c r="E1559" s="2"/>
      <c r="F1559" s="2"/>
      <c r="G1559" s="2"/>
      <c r="H1559" s="3">
        <f>IF(AND(C1559=0,D1559=0,E1559=0,F1559=0,G1559=0),0,ROUND(IF(C1559=0,1,C1559)*IF(D1559=0,1,D1559)*IF(E1559=0,1,E1559)*IF(F1559=0,1,F1559)*IF(G1559=0,1,G1559),2))</f>
        <v>1</v>
      </c>
      <c r="I1559" s="63"/>
      <c r="J1559" s="7"/>
      <c r="K1559" s="8"/>
      <c r="M1559" s="395" t="s">
        <v>3901</v>
      </c>
    </row>
    <row r="1560" spans="1:13">
      <c r="A1560" s="32">
        <f t="shared" si="310"/>
        <v>0</v>
      </c>
      <c r="B1560" s="10"/>
      <c r="C1560" s="2"/>
      <c r="D1560" s="2"/>
      <c r="E1560" s="2"/>
      <c r="F1560" s="2"/>
      <c r="G1560" s="2"/>
      <c r="H1560" s="3">
        <f t="shared" ref="H1560:H1566" si="311">IF(AND(C1560=0,D1560=0,E1560=0,F1560=0,G1560=0),0,ROUND(IF(C1560=0,1,C1560)*IF(D1560=0,1,D1560)*IF(E1560=0,1,E1560)*IF(F1560=0,1,F1560)*IF(G1560=0,1,G1560),2))</f>
        <v>0</v>
      </c>
      <c r="I1560" s="63"/>
      <c r="J1560" s="7"/>
      <c r="K1560" s="8"/>
      <c r="M1560" s="395" t="s">
        <v>3902</v>
      </c>
    </row>
    <row r="1561" spans="1:13">
      <c r="A1561" s="32">
        <f t="shared" si="310"/>
        <v>0</v>
      </c>
      <c r="B1561" s="10"/>
      <c r="C1561" s="2"/>
      <c r="D1561" s="2"/>
      <c r="E1561" s="2"/>
      <c r="F1561" s="2"/>
      <c r="G1561" s="2"/>
      <c r="H1561" s="3">
        <f t="shared" si="311"/>
        <v>0</v>
      </c>
      <c r="I1561" s="63"/>
      <c r="J1561" s="7"/>
      <c r="K1561" s="8"/>
      <c r="M1561" s="395"/>
    </row>
    <row r="1562" spans="1:13">
      <c r="A1562" s="32">
        <f t="shared" si="310"/>
        <v>0</v>
      </c>
      <c r="B1562" s="10"/>
      <c r="C1562" s="2"/>
      <c r="D1562" s="2"/>
      <c r="E1562" s="2"/>
      <c r="F1562" s="2"/>
      <c r="G1562" s="2"/>
      <c r="H1562" s="3">
        <f t="shared" si="311"/>
        <v>0</v>
      </c>
      <c r="I1562" s="63"/>
      <c r="J1562" s="7"/>
      <c r="K1562" s="8"/>
      <c r="M1562" s="395"/>
    </row>
    <row r="1563" spans="1:13">
      <c r="A1563" s="32">
        <f t="shared" si="310"/>
        <v>0</v>
      </c>
      <c r="B1563" s="10"/>
      <c r="C1563" s="2"/>
      <c r="D1563" s="2"/>
      <c r="E1563" s="2"/>
      <c r="F1563" s="2"/>
      <c r="G1563" s="2"/>
      <c r="H1563" s="3">
        <f t="shared" si="311"/>
        <v>0</v>
      </c>
      <c r="I1563" s="63"/>
      <c r="J1563" s="7"/>
      <c r="K1563" s="8"/>
      <c r="M1563" s="395"/>
    </row>
    <row r="1564" spans="1:13">
      <c r="A1564" s="32">
        <f t="shared" si="310"/>
        <v>0</v>
      </c>
      <c r="B1564" s="10"/>
      <c r="C1564" s="2"/>
      <c r="D1564" s="2"/>
      <c r="E1564" s="2"/>
      <c r="F1564" s="2"/>
      <c r="G1564" s="2"/>
      <c r="H1564" s="3">
        <f t="shared" si="311"/>
        <v>0</v>
      </c>
      <c r="I1564" s="63"/>
      <c r="J1564" s="7"/>
      <c r="K1564" s="8"/>
      <c r="M1564" s="395"/>
    </row>
    <row r="1565" spans="1:13">
      <c r="A1565" s="32">
        <f t="shared" si="310"/>
        <v>0</v>
      </c>
      <c r="B1565" s="10"/>
      <c r="C1565" s="2"/>
      <c r="D1565" s="2"/>
      <c r="E1565" s="2"/>
      <c r="F1565" s="2"/>
      <c r="G1565" s="2"/>
      <c r="H1565" s="3">
        <f t="shared" si="311"/>
        <v>0</v>
      </c>
      <c r="I1565" s="63"/>
      <c r="J1565" s="7"/>
      <c r="K1565" s="8"/>
      <c r="M1565" s="395"/>
    </row>
    <row r="1566" spans="1:13">
      <c r="A1566" s="32">
        <f t="shared" si="310"/>
        <v>0</v>
      </c>
      <c r="B1566" s="10"/>
      <c r="C1566" s="2"/>
      <c r="D1566" s="2"/>
      <c r="E1566" s="2"/>
      <c r="F1566" s="2"/>
      <c r="G1566" s="2"/>
      <c r="H1566" s="3">
        <f t="shared" si="311"/>
        <v>0</v>
      </c>
      <c r="I1566" s="63"/>
      <c r="J1566" s="7"/>
      <c r="K1566" s="8"/>
      <c r="M1566" s="395"/>
    </row>
    <row r="1567" spans="1:13">
      <c r="A1567" s="33" t="str">
        <f>VLOOKUP(B1558,O:W,2)</f>
        <v>152410</v>
      </c>
      <c r="B1567" s="649" t="s">
        <v>70</v>
      </c>
      <c r="C1567" s="650"/>
      <c r="D1567" s="650"/>
      <c r="E1567" s="650"/>
      <c r="F1567" s="650"/>
      <c r="G1567" s="650"/>
      <c r="H1567" s="6"/>
      <c r="I1567" s="63">
        <f>SUM(H1559:H1567)</f>
        <v>1</v>
      </c>
      <c r="J1567" s="1" t="str">
        <f>VLOOKUP(B1558,O:W,7)</f>
        <v>عدد</v>
      </c>
      <c r="K1567" s="8"/>
      <c r="M1567" s="395"/>
    </row>
    <row r="1568" spans="1:13" ht="47.25" customHeight="1">
      <c r="A1568" s="32">
        <f>IF(B1568&gt;0,1,0)</f>
        <v>0</v>
      </c>
      <c r="B1568" s="647"/>
      <c r="C1568" s="648"/>
      <c r="D1568" s="648"/>
      <c r="E1568" s="648"/>
      <c r="F1568" s="648"/>
      <c r="G1568" s="648"/>
      <c r="H1568" s="6"/>
      <c r="I1568" s="63"/>
      <c r="J1568" s="7"/>
      <c r="K1568" s="8"/>
      <c r="M1568" s="394" t="s">
        <v>689</v>
      </c>
    </row>
    <row r="1569" spans="1:13">
      <c r="A1569" s="32">
        <f t="shared" ref="A1569:A1576" si="312">IF(H1569&gt;0,1,0)</f>
        <v>0</v>
      </c>
      <c r="B1569" s="10"/>
      <c r="C1569" s="2"/>
      <c r="D1569" s="2"/>
      <c r="E1569" s="2"/>
      <c r="F1569" s="2"/>
      <c r="G1569" s="2"/>
      <c r="H1569" s="3">
        <f>IF(AND(C1569=0,D1569=0,E1569=0,F1569=0,G1569=0),0,ROUND(IF(C1569=0,1,C1569)*IF(D1569=0,1,D1569)*IF(E1569=0,1,E1569)*IF(F1569=0,1,F1569)*IF(G1569=0,1,G1569),2))</f>
        <v>0</v>
      </c>
      <c r="I1569" s="63"/>
      <c r="J1569" s="7"/>
      <c r="K1569" s="8"/>
      <c r="M1569" s="395" t="s">
        <v>3901</v>
      </c>
    </row>
    <row r="1570" spans="1:13">
      <c r="A1570" s="32">
        <f t="shared" si="312"/>
        <v>0</v>
      </c>
      <c r="B1570" s="10"/>
      <c r="C1570" s="2"/>
      <c r="D1570" s="2"/>
      <c r="E1570" s="2"/>
      <c r="F1570" s="2"/>
      <c r="G1570" s="2"/>
      <c r="H1570" s="3">
        <f t="shared" ref="H1570:H1576" si="313">IF(AND(C1570=0,D1570=0,E1570=0,F1570=0,G1570=0),0,ROUND(IF(C1570=0,1,C1570)*IF(D1570=0,1,D1570)*IF(E1570=0,1,E1570)*IF(F1570=0,1,F1570)*IF(G1570=0,1,G1570),2))</f>
        <v>0</v>
      </c>
      <c r="I1570" s="63"/>
      <c r="J1570" s="7"/>
      <c r="K1570" s="8"/>
      <c r="M1570" s="395" t="s">
        <v>3902</v>
      </c>
    </row>
    <row r="1571" spans="1:13">
      <c r="A1571" s="32">
        <f t="shared" si="312"/>
        <v>0</v>
      </c>
      <c r="B1571" s="10"/>
      <c r="C1571" s="2"/>
      <c r="D1571" s="2"/>
      <c r="E1571" s="2"/>
      <c r="F1571" s="2"/>
      <c r="G1571" s="2"/>
      <c r="H1571" s="3">
        <f t="shared" si="313"/>
        <v>0</v>
      </c>
      <c r="I1571" s="63"/>
      <c r="J1571" s="7"/>
      <c r="K1571" s="8"/>
      <c r="M1571" s="395"/>
    </row>
    <row r="1572" spans="1:13">
      <c r="A1572" s="32">
        <f t="shared" si="312"/>
        <v>0</v>
      </c>
      <c r="B1572" s="10"/>
      <c r="C1572" s="2"/>
      <c r="D1572" s="2"/>
      <c r="E1572" s="2"/>
      <c r="F1572" s="2"/>
      <c r="G1572" s="2"/>
      <c r="H1572" s="3">
        <f t="shared" si="313"/>
        <v>0</v>
      </c>
      <c r="I1572" s="63"/>
      <c r="J1572" s="7"/>
      <c r="K1572" s="8"/>
      <c r="M1572" s="395"/>
    </row>
    <row r="1573" spans="1:13">
      <c r="A1573" s="32">
        <f t="shared" si="312"/>
        <v>0</v>
      </c>
      <c r="B1573" s="10"/>
      <c r="C1573" s="2"/>
      <c r="D1573" s="2"/>
      <c r="E1573" s="2"/>
      <c r="F1573" s="2"/>
      <c r="G1573" s="2"/>
      <c r="H1573" s="3">
        <f t="shared" si="313"/>
        <v>0</v>
      </c>
      <c r="I1573" s="63"/>
      <c r="J1573" s="7"/>
      <c r="K1573" s="8"/>
      <c r="M1573" s="395"/>
    </row>
    <row r="1574" spans="1:13">
      <c r="A1574" s="32">
        <f t="shared" si="312"/>
        <v>0</v>
      </c>
      <c r="B1574" s="10"/>
      <c r="C1574" s="2"/>
      <c r="D1574" s="2"/>
      <c r="E1574" s="2"/>
      <c r="F1574" s="2"/>
      <c r="G1574" s="2"/>
      <c r="H1574" s="3">
        <f t="shared" si="313"/>
        <v>0</v>
      </c>
      <c r="I1574" s="63"/>
      <c r="J1574" s="7"/>
      <c r="K1574" s="8"/>
      <c r="M1574" s="395"/>
    </row>
    <row r="1575" spans="1:13">
      <c r="A1575" s="32">
        <f t="shared" si="312"/>
        <v>0</v>
      </c>
      <c r="B1575" s="10"/>
      <c r="C1575" s="2"/>
      <c r="D1575" s="2"/>
      <c r="E1575" s="2"/>
      <c r="F1575" s="2"/>
      <c r="G1575" s="2"/>
      <c r="H1575" s="3">
        <f t="shared" si="313"/>
        <v>0</v>
      </c>
      <c r="I1575" s="63"/>
      <c r="J1575" s="7"/>
      <c r="K1575" s="8"/>
      <c r="M1575" s="395"/>
    </row>
    <row r="1576" spans="1:13">
      <c r="A1576" s="32">
        <f t="shared" si="312"/>
        <v>0</v>
      </c>
      <c r="B1576" s="10"/>
      <c r="C1576" s="2"/>
      <c r="D1576" s="2"/>
      <c r="E1576" s="2"/>
      <c r="F1576" s="2"/>
      <c r="G1576" s="2"/>
      <c r="H1576" s="3">
        <f t="shared" si="313"/>
        <v>0</v>
      </c>
      <c r="I1576" s="63"/>
      <c r="J1576" s="7"/>
      <c r="K1576" s="8"/>
      <c r="M1576" s="395"/>
    </row>
    <row r="1577" spans="1:13">
      <c r="A1577" s="33" t="e">
        <f>VLOOKUP(B1568,O:W,2)</f>
        <v>#N/A</v>
      </c>
      <c r="B1577" s="649" t="s">
        <v>70</v>
      </c>
      <c r="C1577" s="650"/>
      <c r="D1577" s="650"/>
      <c r="E1577" s="650"/>
      <c r="F1577" s="650"/>
      <c r="G1577" s="650"/>
      <c r="H1577" s="6"/>
      <c r="I1577" s="63">
        <f>SUM(H1569:H1577)</f>
        <v>0</v>
      </c>
      <c r="J1577" s="1" t="e">
        <f>VLOOKUP(B1568,O:W,7)</f>
        <v>#N/A</v>
      </c>
      <c r="K1577" s="8"/>
      <c r="M1577" s="395"/>
    </row>
    <row r="1578" spans="1:13" ht="46.5" customHeight="1">
      <c r="A1578" s="32">
        <f>IF(B1578&gt;0,1,0)</f>
        <v>0</v>
      </c>
      <c r="B1578" s="647"/>
      <c r="C1578" s="648"/>
      <c r="D1578" s="648"/>
      <c r="E1578" s="648"/>
      <c r="F1578" s="648"/>
      <c r="G1578" s="648"/>
      <c r="H1578" s="6"/>
      <c r="I1578" s="63"/>
      <c r="J1578" s="7"/>
      <c r="K1578" s="8"/>
      <c r="M1578" s="394" t="s">
        <v>689</v>
      </c>
    </row>
    <row r="1579" spans="1:13">
      <c r="A1579" s="32">
        <f t="shared" ref="A1579:A1586" si="314">IF(H1579&gt;0,1,0)</f>
        <v>0</v>
      </c>
      <c r="B1579" s="10"/>
      <c r="C1579" s="2"/>
      <c r="D1579" s="2"/>
      <c r="E1579" s="2"/>
      <c r="F1579" s="2"/>
      <c r="G1579" s="2"/>
      <c r="H1579" s="3">
        <f>IF(AND(C1579=0,D1579=0,E1579=0,F1579=0,G1579=0),0,ROUND(IF(C1579=0,1,C1579)*IF(D1579=0,1,D1579)*IF(E1579=0,1,E1579)*IF(F1579=0,1,F1579)*IF(G1579=0,1,G1579),2))</f>
        <v>0</v>
      </c>
      <c r="I1579" s="63"/>
      <c r="J1579" s="7"/>
      <c r="K1579" s="8"/>
      <c r="M1579" s="395" t="s">
        <v>3901</v>
      </c>
    </row>
    <row r="1580" spans="1:13">
      <c r="A1580" s="32">
        <f t="shared" si="314"/>
        <v>0</v>
      </c>
      <c r="B1580" s="10"/>
      <c r="C1580" s="2"/>
      <c r="D1580" s="2"/>
      <c r="E1580" s="2"/>
      <c r="F1580" s="2"/>
      <c r="G1580" s="2"/>
      <c r="H1580" s="3">
        <f t="shared" ref="H1580:H1586" si="315">IF(AND(C1580=0,D1580=0,E1580=0,F1580=0,G1580=0),0,ROUND(IF(C1580=0,1,C1580)*IF(D1580=0,1,D1580)*IF(E1580=0,1,E1580)*IF(F1580=0,1,F1580)*IF(G1580=0,1,G1580),2))</f>
        <v>0</v>
      </c>
      <c r="I1580" s="63"/>
      <c r="J1580" s="7"/>
      <c r="K1580" s="8"/>
      <c r="M1580" s="395" t="s">
        <v>3902</v>
      </c>
    </row>
    <row r="1581" spans="1:13">
      <c r="A1581" s="32">
        <f t="shared" si="314"/>
        <v>0</v>
      </c>
      <c r="B1581" s="10"/>
      <c r="C1581" s="2"/>
      <c r="D1581" s="2"/>
      <c r="E1581" s="2"/>
      <c r="F1581" s="2"/>
      <c r="G1581" s="2"/>
      <c r="H1581" s="3">
        <f t="shared" si="315"/>
        <v>0</v>
      </c>
      <c r="I1581" s="63"/>
      <c r="J1581" s="7"/>
      <c r="K1581" s="8"/>
      <c r="M1581" s="395"/>
    </row>
    <row r="1582" spans="1:13">
      <c r="A1582" s="32">
        <f t="shared" si="314"/>
        <v>0</v>
      </c>
      <c r="B1582" s="10"/>
      <c r="C1582" s="2"/>
      <c r="D1582" s="2"/>
      <c r="E1582" s="2"/>
      <c r="F1582" s="2"/>
      <c r="G1582" s="2"/>
      <c r="H1582" s="3">
        <f t="shared" si="315"/>
        <v>0</v>
      </c>
      <c r="I1582" s="63"/>
      <c r="J1582" s="7"/>
      <c r="K1582" s="8"/>
      <c r="M1582" s="395"/>
    </row>
    <row r="1583" spans="1:13">
      <c r="A1583" s="32">
        <f t="shared" si="314"/>
        <v>0</v>
      </c>
      <c r="B1583" s="10"/>
      <c r="C1583" s="2"/>
      <c r="D1583" s="2"/>
      <c r="E1583" s="2"/>
      <c r="F1583" s="2"/>
      <c r="G1583" s="2"/>
      <c r="H1583" s="3">
        <f t="shared" si="315"/>
        <v>0</v>
      </c>
      <c r="I1583" s="63"/>
      <c r="J1583" s="7"/>
      <c r="K1583" s="8"/>
      <c r="M1583" s="395"/>
    </row>
    <row r="1584" spans="1:13">
      <c r="A1584" s="32">
        <f t="shared" si="314"/>
        <v>0</v>
      </c>
      <c r="B1584" s="10"/>
      <c r="C1584" s="2"/>
      <c r="D1584" s="2"/>
      <c r="E1584" s="2"/>
      <c r="F1584" s="2"/>
      <c r="G1584" s="2"/>
      <c r="H1584" s="3">
        <f t="shared" si="315"/>
        <v>0</v>
      </c>
      <c r="I1584" s="63"/>
      <c r="J1584" s="7"/>
      <c r="K1584" s="8"/>
      <c r="M1584" s="395"/>
    </row>
    <row r="1585" spans="1:13">
      <c r="A1585" s="32">
        <f t="shared" si="314"/>
        <v>0</v>
      </c>
      <c r="B1585" s="10"/>
      <c r="C1585" s="2"/>
      <c r="D1585" s="2"/>
      <c r="E1585" s="2"/>
      <c r="F1585" s="2"/>
      <c r="G1585" s="2"/>
      <c r="H1585" s="3">
        <f t="shared" si="315"/>
        <v>0</v>
      </c>
      <c r="I1585" s="63"/>
      <c r="J1585" s="7"/>
      <c r="K1585" s="8"/>
      <c r="M1585" s="395"/>
    </row>
    <row r="1586" spans="1:13">
      <c r="A1586" s="32">
        <f t="shared" si="314"/>
        <v>0</v>
      </c>
      <c r="B1586" s="10"/>
      <c r="C1586" s="2"/>
      <c r="D1586" s="2"/>
      <c r="E1586" s="2"/>
      <c r="F1586" s="2"/>
      <c r="G1586" s="2"/>
      <c r="H1586" s="3">
        <f t="shared" si="315"/>
        <v>0</v>
      </c>
      <c r="I1586" s="63"/>
      <c r="J1586" s="7"/>
      <c r="K1586" s="8"/>
      <c r="M1586" s="395"/>
    </row>
    <row r="1587" spans="1:13">
      <c r="A1587" s="33" t="e">
        <f>VLOOKUP(B1578,O:W,2)</f>
        <v>#N/A</v>
      </c>
      <c r="B1587" s="649" t="s">
        <v>70</v>
      </c>
      <c r="C1587" s="650"/>
      <c r="D1587" s="650"/>
      <c r="E1587" s="650"/>
      <c r="F1587" s="650"/>
      <c r="G1587" s="650"/>
      <c r="H1587" s="6"/>
      <c r="I1587" s="63">
        <f>SUM(H1579:H1587)</f>
        <v>0</v>
      </c>
      <c r="J1587" s="1" t="e">
        <f>VLOOKUP(B1578,O:W,7)</f>
        <v>#N/A</v>
      </c>
      <c r="K1587" s="8"/>
      <c r="M1587" s="395"/>
    </row>
    <row r="1588" spans="1:13" ht="46.5" customHeight="1">
      <c r="A1588" s="32">
        <f>IF(B1588&gt;0,1,0)</f>
        <v>0</v>
      </c>
      <c r="B1588" s="647"/>
      <c r="C1588" s="648"/>
      <c r="D1588" s="648"/>
      <c r="E1588" s="648"/>
      <c r="F1588" s="648"/>
      <c r="G1588" s="648"/>
      <c r="H1588" s="6"/>
      <c r="I1588" s="63"/>
      <c r="J1588" s="7"/>
      <c r="K1588" s="8"/>
      <c r="M1588" s="394" t="s">
        <v>689</v>
      </c>
    </row>
    <row r="1589" spans="1:13">
      <c r="A1589" s="32">
        <f t="shared" ref="A1589:A1596" si="316">IF(H1589&gt;0,1,0)</f>
        <v>0</v>
      </c>
      <c r="B1589" s="10"/>
      <c r="C1589" s="2"/>
      <c r="D1589" s="2"/>
      <c r="E1589" s="2"/>
      <c r="F1589" s="2"/>
      <c r="G1589" s="2"/>
      <c r="H1589" s="3">
        <f>IF(AND(C1589=0,D1589=0,E1589=0,F1589=0,G1589=0),0,ROUND(IF(C1589=0,1,C1589)*IF(D1589=0,1,D1589)*IF(E1589=0,1,E1589)*IF(F1589=0,1,F1589)*IF(G1589=0,1,G1589),2))</f>
        <v>0</v>
      </c>
      <c r="I1589" s="63"/>
      <c r="J1589" s="7"/>
      <c r="K1589" s="8"/>
      <c r="M1589" s="395"/>
    </row>
    <row r="1590" spans="1:13">
      <c r="A1590" s="32">
        <f t="shared" si="316"/>
        <v>0</v>
      </c>
      <c r="B1590" s="10"/>
      <c r="C1590" s="2"/>
      <c r="D1590" s="2"/>
      <c r="E1590" s="2"/>
      <c r="F1590" s="2"/>
      <c r="G1590" s="2"/>
      <c r="H1590" s="3">
        <f t="shared" ref="H1590:H1596" si="317">IF(AND(C1590=0,D1590=0,E1590=0,F1590=0,G1590=0),0,ROUND(IF(C1590=0,1,C1590)*IF(D1590=0,1,D1590)*IF(E1590=0,1,E1590)*IF(F1590=0,1,F1590)*IF(G1590=0,1,G1590),2))</f>
        <v>0</v>
      </c>
      <c r="I1590" s="63"/>
      <c r="J1590" s="7"/>
      <c r="K1590" s="8"/>
      <c r="M1590" s="395"/>
    </row>
    <row r="1591" spans="1:13">
      <c r="A1591" s="32">
        <f t="shared" si="316"/>
        <v>0</v>
      </c>
      <c r="B1591" s="10"/>
      <c r="C1591" s="2"/>
      <c r="D1591" s="2"/>
      <c r="E1591" s="2"/>
      <c r="F1591" s="2"/>
      <c r="G1591" s="2"/>
      <c r="H1591" s="3">
        <f t="shared" si="317"/>
        <v>0</v>
      </c>
      <c r="I1591" s="63"/>
      <c r="J1591" s="7"/>
      <c r="K1591" s="8"/>
      <c r="M1591" s="395"/>
    </row>
    <row r="1592" spans="1:13">
      <c r="A1592" s="32">
        <f t="shared" si="316"/>
        <v>0</v>
      </c>
      <c r="B1592" s="10"/>
      <c r="C1592" s="2"/>
      <c r="D1592" s="2"/>
      <c r="E1592" s="2"/>
      <c r="F1592" s="2"/>
      <c r="G1592" s="2"/>
      <c r="H1592" s="3">
        <f t="shared" si="317"/>
        <v>0</v>
      </c>
      <c r="I1592" s="63"/>
      <c r="J1592" s="7"/>
      <c r="K1592" s="8"/>
      <c r="M1592" s="395"/>
    </row>
    <row r="1593" spans="1:13">
      <c r="A1593" s="32">
        <f t="shared" si="316"/>
        <v>0</v>
      </c>
      <c r="B1593" s="10"/>
      <c r="C1593" s="2"/>
      <c r="D1593" s="2"/>
      <c r="E1593" s="2"/>
      <c r="F1593" s="2"/>
      <c r="G1593" s="2"/>
      <c r="H1593" s="3">
        <f t="shared" si="317"/>
        <v>0</v>
      </c>
      <c r="I1593" s="63"/>
      <c r="J1593" s="7"/>
      <c r="K1593" s="8"/>
      <c r="M1593" s="395"/>
    </row>
    <row r="1594" spans="1:13">
      <c r="A1594" s="32">
        <f t="shared" si="316"/>
        <v>0</v>
      </c>
      <c r="B1594" s="10"/>
      <c r="C1594" s="2"/>
      <c r="D1594" s="2"/>
      <c r="E1594" s="2"/>
      <c r="F1594" s="2"/>
      <c r="G1594" s="2"/>
      <c r="H1594" s="3">
        <f t="shared" si="317"/>
        <v>0</v>
      </c>
      <c r="I1594" s="63"/>
      <c r="J1594" s="7"/>
      <c r="K1594" s="8"/>
      <c r="M1594" s="395"/>
    </row>
    <row r="1595" spans="1:13">
      <c r="A1595" s="32">
        <f t="shared" si="316"/>
        <v>0</v>
      </c>
      <c r="B1595" s="10"/>
      <c r="C1595" s="2"/>
      <c r="D1595" s="2"/>
      <c r="E1595" s="2"/>
      <c r="F1595" s="2"/>
      <c r="G1595" s="2"/>
      <c r="H1595" s="3">
        <f t="shared" si="317"/>
        <v>0</v>
      </c>
      <c r="I1595" s="63"/>
      <c r="J1595" s="7"/>
      <c r="K1595" s="8"/>
      <c r="M1595" s="395"/>
    </row>
    <row r="1596" spans="1:13">
      <c r="A1596" s="32">
        <f t="shared" si="316"/>
        <v>0</v>
      </c>
      <c r="B1596" s="10"/>
      <c r="C1596" s="2"/>
      <c r="D1596" s="2"/>
      <c r="E1596" s="2"/>
      <c r="F1596" s="2"/>
      <c r="G1596" s="2"/>
      <c r="H1596" s="3">
        <f t="shared" si="317"/>
        <v>0</v>
      </c>
      <c r="I1596" s="63"/>
      <c r="J1596" s="7"/>
      <c r="K1596" s="8"/>
      <c r="M1596" s="395"/>
    </row>
    <row r="1597" spans="1:13">
      <c r="A1597" s="33" t="e">
        <f>VLOOKUP(B1588,O:W,2)</f>
        <v>#N/A</v>
      </c>
      <c r="B1597" s="649" t="s">
        <v>70</v>
      </c>
      <c r="C1597" s="650"/>
      <c r="D1597" s="650"/>
      <c r="E1597" s="650"/>
      <c r="F1597" s="650"/>
      <c r="G1597" s="650"/>
      <c r="H1597" s="6"/>
      <c r="I1597" s="63">
        <f>SUM(H1589:H1597)</f>
        <v>0</v>
      </c>
      <c r="J1597" s="1" t="e">
        <f>VLOOKUP(B1588,O:W,7)</f>
        <v>#N/A</v>
      </c>
      <c r="K1597" s="8"/>
      <c r="M1597" s="395"/>
    </row>
    <row r="1598" spans="1:13" ht="46.5" customHeight="1">
      <c r="A1598" s="32">
        <f>IF(B1598&gt;0,1,0)</f>
        <v>0</v>
      </c>
      <c r="B1598" s="647"/>
      <c r="C1598" s="648"/>
      <c r="D1598" s="648"/>
      <c r="E1598" s="648"/>
      <c r="F1598" s="648"/>
      <c r="G1598" s="648"/>
      <c r="H1598" s="6"/>
      <c r="I1598" s="63"/>
      <c r="J1598" s="7"/>
      <c r="K1598" s="8"/>
      <c r="M1598" s="394" t="s">
        <v>689</v>
      </c>
    </row>
    <row r="1599" spans="1:13">
      <c r="A1599" s="32">
        <f t="shared" ref="A1599:A1606" si="318">IF(H1599&gt;0,1,0)</f>
        <v>0</v>
      </c>
      <c r="B1599" s="10"/>
      <c r="C1599" s="2"/>
      <c r="D1599" s="2"/>
      <c r="E1599" s="2"/>
      <c r="F1599" s="2"/>
      <c r="G1599" s="2"/>
      <c r="H1599" s="3">
        <f>IF(AND(C1599=0,D1599=0,E1599=0,F1599=0,G1599=0),0,ROUND(IF(C1599=0,1,C1599)*IF(D1599=0,1,D1599)*IF(E1599=0,1,E1599)*IF(F1599=0,1,F1599)*IF(G1599=0,1,G1599),2))</f>
        <v>0</v>
      </c>
      <c r="I1599" s="63"/>
      <c r="J1599" s="7"/>
      <c r="K1599" s="8"/>
      <c r="M1599" s="395" t="s">
        <v>3901</v>
      </c>
    </row>
    <row r="1600" spans="1:13">
      <c r="A1600" s="32">
        <f t="shared" si="318"/>
        <v>0</v>
      </c>
      <c r="B1600" s="10"/>
      <c r="C1600" s="2"/>
      <c r="D1600" s="2"/>
      <c r="E1600" s="2"/>
      <c r="F1600" s="2"/>
      <c r="G1600" s="2"/>
      <c r="H1600" s="3">
        <f t="shared" ref="H1600:H1606" si="319">IF(AND(C1600=0,D1600=0,E1600=0,F1600=0,G1600=0),0,ROUND(IF(C1600=0,1,C1600)*IF(D1600=0,1,D1600)*IF(E1600=0,1,E1600)*IF(F1600=0,1,F1600)*IF(G1600=0,1,G1600),2))</f>
        <v>0</v>
      </c>
      <c r="I1600" s="63"/>
      <c r="J1600" s="7"/>
      <c r="K1600" s="8"/>
      <c r="M1600" s="395" t="s">
        <v>3902</v>
      </c>
    </row>
    <row r="1601" spans="1:13">
      <c r="A1601" s="32">
        <f t="shared" si="318"/>
        <v>0</v>
      </c>
      <c r="B1601" s="10"/>
      <c r="C1601" s="2"/>
      <c r="D1601" s="2"/>
      <c r="E1601" s="2"/>
      <c r="F1601" s="2"/>
      <c r="G1601" s="2"/>
      <c r="H1601" s="3">
        <f t="shared" si="319"/>
        <v>0</v>
      </c>
      <c r="I1601" s="63"/>
      <c r="J1601" s="7"/>
      <c r="K1601" s="8"/>
      <c r="M1601" s="395"/>
    </row>
    <row r="1602" spans="1:13">
      <c r="A1602" s="32">
        <f t="shared" si="318"/>
        <v>0</v>
      </c>
      <c r="B1602" s="10"/>
      <c r="C1602" s="2"/>
      <c r="D1602" s="2"/>
      <c r="E1602" s="2"/>
      <c r="F1602" s="2"/>
      <c r="G1602" s="2"/>
      <c r="H1602" s="3">
        <f t="shared" si="319"/>
        <v>0</v>
      </c>
      <c r="I1602" s="63"/>
      <c r="J1602" s="7"/>
      <c r="K1602" s="8"/>
      <c r="M1602" s="395"/>
    </row>
    <row r="1603" spans="1:13">
      <c r="A1603" s="32">
        <f t="shared" si="318"/>
        <v>0</v>
      </c>
      <c r="B1603" s="10"/>
      <c r="C1603" s="2"/>
      <c r="D1603" s="2"/>
      <c r="E1603" s="2"/>
      <c r="F1603" s="2"/>
      <c r="G1603" s="2"/>
      <c r="H1603" s="3">
        <f t="shared" si="319"/>
        <v>0</v>
      </c>
      <c r="I1603" s="63"/>
      <c r="J1603" s="7"/>
      <c r="K1603" s="8"/>
      <c r="M1603" s="395"/>
    </row>
    <row r="1604" spans="1:13">
      <c r="A1604" s="32">
        <f t="shared" si="318"/>
        <v>0</v>
      </c>
      <c r="B1604" s="10"/>
      <c r="C1604" s="2"/>
      <c r="D1604" s="2"/>
      <c r="E1604" s="2"/>
      <c r="F1604" s="2"/>
      <c r="G1604" s="2"/>
      <c r="H1604" s="3">
        <f t="shared" si="319"/>
        <v>0</v>
      </c>
      <c r="I1604" s="63"/>
      <c r="J1604" s="7"/>
      <c r="K1604" s="8"/>
      <c r="M1604" s="395"/>
    </row>
    <row r="1605" spans="1:13">
      <c r="A1605" s="32">
        <f t="shared" si="318"/>
        <v>0</v>
      </c>
      <c r="B1605" s="10"/>
      <c r="C1605" s="2"/>
      <c r="D1605" s="2"/>
      <c r="E1605" s="2"/>
      <c r="F1605" s="2"/>
      <c r="G1605" s="2"/>
      <c r="H1605" s="3">
        <f t="shared" si="319"/>
        <v>0</v>
      </c>
      <c r="I1605" s="63"/>
      <c r="J1605" s="7"/>
      <c r="K1605" s="8"/>
      <c r="M1605" s="395"/>
    </row>
    <row r="1606" spans="1:13">
      <c r="A1606" s="32">
        <f t="shared" si="318"/>
        <v>0</v>
      </c>
      <c r="B1606" s="10"/>
      <c r="C1606" s="2"/>
      <c r="D1606" s="2"/>
      <c r="E1606" s="2"/>
      <c r="F1606" s="2"/>
      <c r="G1606" s="2"/>
      <c r="H1606" s="3">
        <f t="shared" si="319"/>
        <v>0</v>
      </c>
      <c r="I1606" s="63"/>
      <c r="J1606" s="7"/>
      <c r="K1606" s="8"/>
      <c r="M1606" s="395"/>
    </row>
    <row r="1607" spans="1:13">
      <c r="A1607" s="33" t="e">
        <f>VLOOKUP(B1598,O:W,2)</f>
        <v>#N/A</v>
      </c>
      <c r="B1607" s="649" t="s">
        <v>70</v>
      </c>
      <c r="C1607" s="650"/>
      <c r="D1607" s="650"/>
      <c r="E1607" s="650"/>
      <c r="F1607" s="650"/>
      <c r="G1607" s="650"/>
      <c r="H1607" s="6"/>
      <c r="I1607" s="63">
        <f>SUM(H1599:H1607)</f>
        <v>0</v>
      </c>
      <c r="J1607" s="1" t="e">
        <f>VLOOKUP(B1598,O:W,7)</f>
        <v>#N/A</v>
      </c>
      <c r="K1607" s="8"/>
      <c r="M1607" s="395"/>
    </row>
    <row r="1608" spans="1:13" ht="45.75" customHeight="1">
      <c r="A1608" s="32">
        <f>IF(B1608&gt;0,1,0)</f>
        <v>0</v>
      </c>
      <c r="B1608" s="647"/>
      <c r="C1608" s="648"/>
      <c r="D1608" s="648"/>
      <c r="E1608" s="648"/>
      <c r="F1608" s="648"/>
      <c r="G1608" s="648"/>
      <c r="H1608" s="6"/>
      <c r="I1608" s="63"/>
      <c r="J1608" s="7"/>
      <c r="K1608" s="8"/>
      <c r="M1608" s="394" t="s">
        <v>689</v>
      </c>
    </row>
    <row r="1609" spans="1:13">
      <c r="A1609" s="32">
        <f t="shared" ref="A1609:A1616" si="320">IF(H1609&gt;0,1,0)</f>
        <v>0</v>
      </c>
      <c r="B1609" s="10"/>
      <c r="C1609" s="2"/>
      <c r="D1609" s="2"/>
      <c r="E1609" s="2"/>
      <c r="F1609" s="2"/>
      <c r="G1609" s="2"/>
      <c r="H1609" s="3">
        <f>IF(AND(C1609=0,D1609=0,E1609=0,F1609=0,G1609=0),0,ROUND(IF(C1609=0,1,C1609)*IF(D1609=0,1,D1609)*IF(E1609=0,1,E1609)*IF(F1609=0,1,F1609)*IF(G1609=0,1,G1609),2))</f>
        <v>0</v>
      </c>
      <c r="I1609" s="63"/>
      <c r="J1609" s="7"/>
      <c r="K1609" s="8"/>
      <c r="M1609" s="395"/>
    </row>
    <row r="1610" spans="1:13">
      <c r="A1610" s="32">
        <f t="shared" si="320"/>
        <v>0</v>
      </c>
      <c r="B1610" s="10"/>
      <c r="C1610" s="2"/>
      <c r="D1610" s="2"/>
      <c r="E1610" s="2"/>
      <c r="F1610" s="2"/>
      <c r="G1610" s="2"/>
      <c r="H1610" s="3">
        <f t="shared" ref="H1610:H1616" si="321">IF(AND(C1610=0,D1610=0,E1610=0,F1610=0,G1610=0),0,ROUND(IF(C1610=0,1,C1610)*IF(D1610=0,1,D1610)*IF(E1610=0,1,E1610)*IF(F1610=0,1,F1610)*IF(G1610=0,1,G1610),2))</f>
        <v>0</v>
      </c>
      <c r="I1610" s="63"/>
      <c r="J1610" s="7"/>
      <c r="K1610" s="8"/>
      <c r="M1610" s="395"/>
    </row>
    <row r="1611" spans="1:13">
      <c r="A1611" s="32">
        <f t="shared" si="320"/>
        <v>0</v>
      </c>
      <c r="B1611" s="10"/>
      <c r="C1611" s="2"/>
      <c r="D1611" s="2"/>
      <c r="E1611" s="2"/>
      <c r="F1611" s="2"/>
      <c r="G1611" s="2"/>
      <c r="H1611" s="3">
        <f t="shared" si="321"/>
        <v>0</v>
      </c>
      <c r="I1611" s="63"/>
      <c r="J1611" s="7"/>
      <c r="K1611" s="8"/>
      <c r="M1611" s="395"/>
    </row>
    <row r="1612" spans="1:13">
      <c r="A1612" s="32">
        <f t="shared" si="320"/>
        <v>0</v>
      </c>
      <c r="B1612" s="10"/>
      <c r="C1612" s="2"/>
      <c r="D1612" s="2"/>
      <c r="E1612" s="2"/>
      <c r="F1612" s="2"/>
      <c r="G1612" s="2"/>
      <c r="H1612" s="3">
        <f t="shared" si="321"/>
        <v>0</v>
      </c>
      <c r="I1612" s="63"/>
      <c r="J1612" s="7"/>
      <c r="K1612" s="8"/>
      <c r="M1612" s="395"/>
    </row>
    <row r="1613" spans="1:13">
      <c r="A1613" s="32">
        <f t="shared" si="320"/>
        <v>0</v>
      </c>
      <c r="B1613" s="10"/>
      <c r="C1613" s="2"/>
      <c r="D1613" s="2"/>
      <c r="E1613" s="2"/>
      <c r="F1613" s="2"/>
      <c r="G1613" s="2"/>
      <c r="H1613" s="3">
        <f t="shared" si="321"/>
        <v>0</v>
      </c>
      <c r="I1613" s="63"/>
      <c r="J1613" s="7"/>
      <c r="K1613" s="8"/>
      <c r="M1613" s="395"/>
    </row>
    <row r="1614" spans="1:13">
      <c r="A1614" s="32">
        <f t="shared" si="320"/>
        <v>0</v>
      </c>
      <c r="B1614" s="10"/>
      <c r="C1614" s="2"/>
      <c r="D1614" s="2"/>
      <c r="E1614" s="2"/>
      <c r="F1614" s="2"/>
      <c r="G1614" s="2"/>
      <c r="H1614" s="3">
        <f t="shared" si="321"/>
        <v>0</v>
      </c>
      <c r="I1614" s="63"/>
      <c r="J1614" s="7"/>
      <c r="K1614" s="8"/>
      <c r="M1614" s="395"/>
    </row>
    <row r="1615" spans="1:13">
      <c r="A1615" s="32">
        <f t="shared" si="320"/>
        <v>0</v>
      </c>
      <c r="B1615" s="10"/>
      <c r="C1615" s="2"/>
      <c r="D1615" s="2"/>
      <c r="E1615" s="2"/>
      <c r="F1615" s="2"/>
      <c r="G1615" s="2"/>
      <c r="H1615" s="3">
        <f t="shared" si="321"/>
        <v>0</v>
      </c>
      <c r="I1615" s="63"/>
      <c r="J1615" s="7"/>
      <c r="K1615" s="8"/>
      <c r="M1615" s="395"/>
    </row>
    <row r="1616" spans="1:13">
      <c r="A1616" s="32">
        <f t="shared" si="320"/>
        <v>0</v>
      </c>
      <c r="B1616" s="10"/>
      <c r="C1616" s="2"/>
      <c r="D1616" s="2"/>
      <c r="E1616" s="2"/>
      <c r="F1616" s="2"/>
      <c r="G1616" s="2"/>
      <c r="H1616" s="3">
        <f t="shared" si="321"/>
        <v>0</v>
      </c>
      <c r="I1616" s="63"/>
      <c r="J1616" s="7"/>
      <c r="K1616" s="8"/>
      <c r="M1616" s="395"/>
    </row>
    <row r="1617" spans="1:13">
      <c r="A1617" s="33" t="e">
        <f>VLOOKUP(B1608,O:W,2)</f>
        <v>#N/A</v>
      </c>
      <c r="B1617" s="649" t="s">
        <v>70</v>
      </c>
      <c r="C1617" s="650"/>
      <c r="D1617" s="650"/>
      <c r="E1617" s="650"/>
      <c r="F1617" s="650"/>
      <c r="G1617" s="650"/>
      <c r="H1617" s="6"/>
      <c r="I1617" s="63">
        <f>SUM(H1609:H1617)</f>
        <v>0</v>
      </c>
      <c r="J1617" s="1" t="e">
        <f>VLOOKUP(B1608,O:W,7)</f>
        <v>#N/A</v>
      </c>
      <c r="K1617" s="8"/>
      <c r="M1617" s="395"/>
    </row>
    <row r="1618" spans="1:13" ht="45.75" customHeight="1">
      <c r="A1618" s="32">
        <f>IF(B1618&gt;0,1,0)</f>
        <v>0</v>
      </c>
      <c r="B1618" s="647"/>
      <c r="C1618" s="648"/>
      <c r="D1618" s="648"/>
      <c r="E1618" s="648"/>
      <c r="F1618" s="648"/>
      <c r="G1618" s="648"/>
      <c r="H1618" s="6"/>
      <c r="I1618" s="63"/>
      <c r="J1618" s="7"/>
      <c r="K1618" s="8"/>
      <c r="M1618" s="394" t="s">
        <v>689</v>
      </c>
    </row>
    <row r="1619" spans="1:13">
      <c r="A1619" s="32">
        <f t="shared" ref="A1619:A1626" si="322">IF(H1619&gt;0,1,0)</f>
        <v>0</v>
      </c>
      <c r="B1619" s="10"/>
      <c r="C1619" s="2"/>
      <c r="D1619" s="2"/>
      <c r="E1619" s="2"/>
      <c r="F1619" s="2"/>
      <c r="G1619" s="2"/>
      <c r="H1619" s="3">
        <f>IF(AND(C1619=0,D1619=0,E1619=0,F1619=0,G1619=0),0,ROUND(IF(C1619=0,1,C1619)*IF(D1619=0,1,D1619)*IF(E1619=0,1,E1619)*IF(F1619=0,1,F1619)*IF(G1619=0,1,G1619),2))</f>
        <v>0</v>
      </c>
      <c r="I1619" s="63"/>
      <c r="J1619" s="7"/>
      <c r="K1619" s="8"/>
      <c r="M1619" s="395" t="s">
        <v>3901</v>
      </c>
    </row>
    <row r="1620" spans="1:13">
      <c r="A1620" s="32">
        <f t="shared" si="322"/>
        <v>0</v>
      </c>
      <c r="B1620" s="10"/>
      <c r="C1620" s="2"/>
      <c r="D1620" s="2"/>
      <c r="E1620" s="2"/>
      <c r="F1620" s="2"/>
      <c r="G1620" s="2"/>
      <c r="H1620" s="3">
        <f t="shared" ref="H1620:H1626" si="323">IF(AND(C1620=0,D1620=0,E1620=0,F1620=0,G1620=0),0,ROUND(IF(C1620=0,1,C1620)*IF(D1620=0,1,D1620)*IF(E1620=0,1,E1620)*IF(F1620=0,1,F1620)*IF(G1620=0,1,G1620),2))</f>
        <v>0</v>
      </c>
      <c r="I1620" s="63"/>
      <c r="J1620" s="7"/>
      <c r="K1620" s="8"/>
      <c r="M1620" s="395" t="s">
        <v>3902</v>
      </c>
    </row>
    <row r="1621" spans="1:13">
      <c r="A1621" s="32">
        <f t="shared" si="322"/>
        <v>0</v>
      </c>
      <c r="B1621" s="10"/>
      <c r="C1621" s="2"/>
      <c r="D1621" s="2"/>
      <c r="E1621" s="2"/>
      <c r="F1621" s="2"/>
      <c r="G1621" s="2"/>
      <c r="H1621" s="3">
        <f t="shared" si="323"/>
        <v>0</v>
      </c>
      <c r="I1621" s="63"/>
      <c r="J1621" s="7"/>
      <c r="K1621" s="8"/>
      <c r="M1621" s="395"/>
    </row>
    <row r="1622" spans="1:13">
      <c r="A1622" s="32">
        <f t="shared" si="322"/>
        <v>0</v>
      </c>
      <c r="B1622" s="10"/>
      <c r="C1622" s="2"/>
      <c r="D1622" s="2"/>
      <c r="E1622" s="2"/>
      <c r="F1622" s="2"/>
      <c r="G1622" s="2"/>
      <c r="H1622" s="3">
        <f t="shared" si="323"/>
        <v>0</v>
      </c>
      <c r="I1622" s="63"/>
      <c r="J1622" s="7"/>
      <c r="K1622" s="8"/>
      <c r="M1622" s="395"/>
    </row>
    <row r="1623" spans="1:13">
      <c r="A1623" s="32">
        <f t="shared" si="322"/>
        <v>0</v>
      </c>
      <c r="B1623" s="10"/>
      <c r="C1623" s="2"/>
      <c r="D1623" s="2"/>
      <c r="E1623" s="2"/>
      <c r="F1623" s="2"/>
      <c r="G1623" s="2"/>
      <c r="H1623" s="3">
        <f t="shared" si="323"/>
        <v>0</v>
      </c>
      <c r="I1623" s="63"/>
      <c r="J1623" s="7"/>
      <c r="K1623" s="8"/>
      <c r="M1623" s="395"/>
    </row>
    <row r="1624" spans="1:13">
      <c r="A1624" s="32">
        <f t="shared" si="322"/>
        <v>0</v>
      </c>
      <c r="B1624" s="10"/>
      <c r="C1624" s="2"/>
      <c r="D1624" s="2"/>
      <c r="E1624" s="2"/>
      <c r="F1624" s="2"/>
      <c r="G1624" s="2"/>
      <c r="H1624" s="3">
        <f t="shared" si="323"/>
        <v>0</v>
      </c>
      <c r="I1624" s="63"/>
      <c r="J1624" s="7"/>
      <c r="K1624" s="8"/>
      <c r="M1624" s="395"/>
    </row>
    <row r="1625" spans="1:13">
      <c r="A1625" s="32">
        <f t="shared" si="322"/>
        <v>0</v>
      </c>
      <c r="B1625" s="10"/>
      <c r="C1625" s="2"/>
      <c r="D1625" s="2"/>
      <c r="E1625" s="2"/>
      <c r="F1625" s="2"/>
      <c r="G1625" s="2"/>
      <c r="H1625" s="3">
        <f t="shared" si="323"/>
        <v>0</v>
      </c>
      <c r="I1625" s="63"/>
      <c r="J1625" s="7"/>
      <c r="K1625" s="8"/>
      <c r="M1625" s="395"/>
    </row>
    <row r="1626" spans="1:13">
      <c r="A1626" s="32">
        <f t="shared" si="322"/>
        <v>0</v>
      </c>
      <c r="B1626" s="10"/>
      <c r="C1626" s="2"/>
      <c r="D1626" s="2"/>
      <c r="E1626" s="2"/>
      <c r="F1626" s="2"/>
      <c r="G1626" s="2"/>
      <c r="H1626" s="3">
        <f t="shared" si="323"/>
        <v>0</v>
      </c>
      <c r="I1626" s="63"/>
      <c r="J1626" s="7"/>
      <c r="K1626" s="8"/>
      <c r="M1626" s="395"/>
    </row>
    <row r="1627" spans="1:13">
      <c r="A1627" s="33" t="e">
        <f>VLOOKUP(B1618,O:W,2)</f>
        <v>#N/A</v>
      </c>
      <c r="B1627" s="649" t="s">
        <v>70</v>
      </c>
      <c r="C1627" s="650"/>
      <c r="D1627" s="650"/>
      <c r="E1627" s="650"/>
      <c r="F1627" s="650"/>
      <c r="G1627" s="650"/>
      <c r="H1627" s="6"/>
      <c r="I1627" s="63">
        <f>SUM(H1619:H1627)</f>
        <v>0</v>
      </c>
      <c r="J1627" s="1" t="e">
        <f>VLOOKUP(B1618,O:W,7)</f>
        <v>#N/A</v>
      </c>
      <c r="K1627" s="8"/>
      <c r="M1627" s="395"/>
    </row>
    <row r="1628" spans="1:13" ht="45.75" customHeight="1">
      <c r="A1628" s="32">
        <f>IF(B1628&gt;0,1,0)</f>
        <v>0</v>
      </c>
      <c r="B1628" s="647"/>
      <c r="C1628" s="648"/>
      <c r="D1628" s="648"/>
      <c r="E1628" s="648"/>
      <c r="F1628" s="648"/>
      <c r="G1628" s="648"/>
      <c r="H1628" s="6"/>
      <c r="I1628" s="63"/>
      <c r="J1628" s="7"/>
      <c r="K1628" s="8"/>
      <c r="M1628" s="394" t="s">
        <v>689</v>
      </c>
    </row>
    <row r="1629" spans="1:13">
      <c r="A1629" s="32">
        <f t="shared" ref="A1629:A1636" si="324">IF(H1629&gt;0,1,0)</f>
        <v>0</v>
      </c>
      <c r="B1629" s="10"/>
      <c r="C1629" s="2"/>
      <c r="D1629" s="2"/>
      <c r="E1629" s="2"/>
      <c r="F1629" s="2"/>
      <c r="G1629" s="2"/>
      <c r="H1629" s="3">
        <f>IF(AND(C1629=0,D1629=0,E1629=0,F1629=0,G1629=0),0,ROUND(IF(C1629=0,1,C1629)*IF(D1629=0,1,D1629)*IF(E1629=0,1,E1629)*IF(F1629=0,1,F1629)*IF(G1629=0,1,G1629),2))</f>
        <v>0</v>
      </c>
      <c r="I1629" s="63"/>
      <c r="J1629" s="7"/>
      <c r="K1629" s="8"/>
      <c r="M1629" s="395"/>
    </row>
    <row r="1630" spans="1:13">
      <c r="A1630" s="32">
        <f t="shared" si="324"/>
        <v>0</v>
      </c>
      <c r="B1630" s="10"/>
      <c r="C1630" s="2"/>
      <c r="D1630" s="2"/>
      <c r="E1630" s="2"/>
      <c r="F1630" s="2"/>
      <c r="G1630" s="2"/>
      <c r="H1630" s="3">
        <f t="shared" ref="H1630:H1636" si="325">IF(AND(C1630=0,D1630=0,E1630=0,F1630=0,G1630=0),0,ROUND(IF(C1630=0,1,C1630)*IF(D1630=0,1,D1630)*IF(E1630=0,1,E1630)*IF(F1630=0,1,F1630)*IF(G1630=0,1,G1630),2))</f>
        <v>0</v>
      </c>
      <c r="I1630" s="63"/>
      <c r="J1630" s="7"/>
      <c r="K1630" s="8"/>
      <c r="M1630" s="395"/>
    </row>
    <row r="1631" spans="1:13">
      <c r="A1631" s="32">
        <f t="shared" si="324"/>
        <v>0</v>
      </c>
      <c r="B1631" s="10"/>
      <c r="C1631" s="2"/>
      <c r="D1631" s="2"/>
      <c r="E1631" s="2"/>
      <c r="F1631" s="2"/>
      <c r="G1631" s="2"/>
      <c r="H1631" s="3">
        <f t="shared" si="325"/>
        <v>0</v>
      </c>
      <c r="I1631" s="63"/>
      <c r="J1631" s="7"/>
      <c r="K1631" s="8"/>
      <c r="M1631" s="395"/>
    </row>
    <row r="1632" spans="1:13">
      <c r="A1632" s="32">
        <f t="shared" si="324"/>
        <v>0</v>
      </c>
      <c r="B1632" s="10"/>
      <c r="C1632" s="2"/>
      <c r="D1632" s="2"/>
      <c r="E1632" s="2"/>
      <c r="F1632" s="2"/>
      <c r="G1632" s="2"/>
      <c r="H1632" s="3">
        <f t="shared" si="325"/>
        <v>0</v>
      </c>
      <c r="I1632" s="63"/>
      <c r="J1632" s="7"/>
      <c r="K1632" s="8"/>
      <c r="M1632" s="395"/>
    </row>
    <row r="1633" spans="1:13">
      <c r="A1633" s="32">
        <f t="shared" si="324"/>
        <v>0</v>
      </c>
      <c r="B1633" s="10"/>
      <c r="C1633" s="2"/>
      <c r="D1633" s="2"/>
      <c r="E1633" s="2"/>
      <c r="F1633" s="2"/>
      <c r="G1633" s="2"/>
      <c r="H1633" s="3">
        <f t="shared" si="325"/>
        <v>0</v>
      </c>
      <c r="I1633" s="63"/>
      <c r="J1633" s="7"/>
      <c r="K1633" s="8"/>
      <c r="M1633" s="395"/>
    </row>
    <row r="1634" spans="1:13">
      <c r="A1634" s="32">
        <f t="shared" si="324"/>
        <v>0</v>
      </c>
      <c r="B1634" s="10"/>
      <c r="C1634" s="2"/>
      <c r="D1634" s="2"/>
      <c r="E1634" s="2"/>
      <c r="F1634" s="2"/>
      <c r="G1634" s="2"/>
      <c r="H1634" s="3">
        <f t="shared" si="325"/>
        <v>0</v>
      </c>
      <c r="I1634" s="63"/>
      <c r="J1634" s="7"/>
      <c r="K1634" s="8"/>
      <c r="M1634" s="395"/>
    </row>
    <row r="1635" spans="1:13">
      <c r="A1635" s="32">
        <f t="shared" si="324"/>
        <v>0</v>
      </c>
      <c r="B1635" s="10"/>
      <c r="C1635" s="2"/>
      <c r="D1635" s="2"/>
      <c r="E1635" s="2"/>
      <c r="F1635" s="2"/>
      <c r="G1635" s="2"/>
      <c r="H1635" s="3">
        <f t="shared" si="325"/>
        <v>0</v>
      </c>
      <c r="I1635" s="63"/>
      <c r="J1635" s="7"/>
      <c r="K1635" s="8"/>
      <c r="M1635" s="395"/>
    </row>
    <row r="1636" spans="1:13">
      <c r="A1636" s="32">
        <f t="shared" si="324"/>
        <v>0</v>
      </c>
      <c r="B1636" s="10"/>
      <c r="C1636" s="2"/>
      <c r="D1636" s="2"/>
      <c r="E1636" s="2"/>
      <c r="F1636" s="2"/>
      <c r="G1636" s="2"/>
      <c r="H1636" s="3">
        <f t="shared" si="325"/>
        <v>0</v>
      </c>
      <c r="I1636" s="63"/>
      <c r="J1636" s="7"/>
      <c r="K1636" s="8"/>
      <c r="M1636" s="395"/>
    </row>
    <row r="1637" spans="1:13">
      <c r="A1637" s="33" t="e">
        <f>VLOOKUP(B1628,O:W,2)</f>
        <v>#N/A</v>
      </c>
      <c r="B1637" s="649" t="s">
        <v>70</v>
      </c>
      <c r="C1637" s="650"/>
      <c r="D1637" s="650"/>
      <c r="E1637" s="650"/>
      <c r="F1637" s="650"/>
      <c r="G1637" s="650"/>
      <c r="H1637" s="6"/>
      <c r="I1637" s="63">
        <f>SUM(H1629:H1637)</f>
        <v>0</v>
      </c>
      <c r="J1637" s="1" t="e">
        <f>VLOOKUP(B1628,O:W,7)</f>
        <v>#N/A</v>
      </c>
      <c r="K1637" s="8"/>
      <c r="M1637" s="395"/>
    </row>
    <row r="1638" spans="1:13" ht="45.75" customHeight="1">
      <c r="A1638" s="32">
        <f>IF(B1638&gt;0,1,0)</f>
        <v>0</v>
      </c>
      <c r="B1638" s="647"/>
      <c r="C1638" s="648"/>
      <c r="D1638" s="648"/>
      <c r="E1638" s="648"/>
      <c r="F1638" s="648"/>
      <c r="G1638" s="648"/>
      <c r="H1638" s="6"/>
      <c r="I1638" s="63"/>
      <c r="J1638" s="7"/>
      <c r="K1638" s="8"/>
      <c r="M1638" s="394" t="s">
        <v>689</v>
      </c>
    </row>
    <row r="1639" spans="1:13">
      <c r="A1639" s="32">
        <f t="shared" ref="A1639:A1646" si="326">IF(H1639&gt;0,1,0)</f>
        <v>0</v>
      </c>
      <c r="B1639" s="10"/>
      <c r="C1639" s="2"/>
      <c r="D1639" s="2"/>
      <c r="E1639" s="2"/>
      <c r="F1639" s="2"/>
      <c r="G1639" s="2"/>
      <c r="H1639" s="3">
        <f>IF(AND(C1639=0,D1639=0,E1639=0,F1639=0,G1639=0),0,ROUND(IF(C1639=0,1,C1639)*IF(D1639=0,1,D1639)*IF(E1639=0,1,E1639)*IF(F1639=0,1,F1639)*IF(G1639=0,1,G1639),2))</f>
        <v>0</v>
      </c>
      <c r="I1639" s="63"/>
      <c r="J1639" s="7"/>
      <c r="K1639" s="8"/>
      <c r="M1639" s="395" t="s">
        <v>3901</v>
      </c>
    </row>
    <row r="1640" spans="1:13">
      <c r="A1640" s="32">
        <f t="shared" si="326"/>
        <v>0</v>
      </c>
      <c r="B1640" s="10"/>
      <c r="C1640" s="2"/>
      <c r="D1640" s="2"/>
      <c r="E1640" s="2"/>
      <c r="F1640" s="2"/>
      <c r="G1640" s="2"/>
      <c r="H1640" s="3">
        <f t="shared" ref="H1640:H1646" si="327">IF(AND(C1640=0,D1640=0,E1640=0,F1640=0,G1640=0),0,ROUND(IF(C1640=0,1,C1640)*IF(D1640=0,1,D1640)*IF(E1640=0,1,E1640)*IF(F1640=0,1,F1640)*IF(G1640=0,1,G1640),2))</f>
        <v>0</v>
      </c>
      <c r="I1640" s="63"/>
      <c r="J1640" s="7"/>
      <c r="K1640" s="8"/>
      <c r="M1640" s="395" t="s">
        <v>3902</v>
      </c>
    </row>
    <row r="1641" spans="1:13">
      <c r="A1641" s="32">
        <f t="shared" si="326"/>
        <v>0</v>
      </c>
      <c r="B1641" s="10"/>
      <c r="C1641" s="2"/>
      <c r="D1641" s="2"/>
      <c r="E1641" s="2"/>
      <c r="F1641" s="2"/>
      <c r="G1641" s="2"/>
      <c r="H1641" s="3">
        <f t="shared" si="327"/>
        <v>0</v>
      </c>
      <c r="I1641" s="63"/>
      <c r="J1641" s="7"/>
      <c r="K1641" s="8"/>
      <c r="M1641" s="395"/>
    </row>
    <row r="1642" spans="1:13">
      <c r="A1642" s="32">
        <f t="shared" si="326"/>
        <v>0</v>
      </c>
      <c r="B1642" s="10"/>
      <c r="C1642" s="2"/>
      <c r="D1642" s="2"/>
      <c r="E1642" s="2"/>
      <c r="F1642" s="2"/>
      <c r="G1642" s="2"/>
      <c r="H1642" s="3">
        <f t="shared" si="327"/>
        <v>0</v>
      </c>
      <c r="I1642" s="63"/>
      <c r="J1642" s="7"/>
      <c r="K1642" s="8"/>
      <c r="M1642" s="395"/>
    </row>
    <row r="1643" spans="1:13">
      <c r="A1643" s="32">
        <f t="shared" si="326"/>
        <v>0</v>
      </c>
      <c r="B1643" s="10"/>
      <c r="C1643" s="2"/>
      <c r="D1643" s="2"/>
      <c r="E1643" s="2"/>
      <c r="F1643" s="2"/>
      <c r="G1643" s="2"/>
      <c r="H1643" s="3">
        <f t="shared" si="327"/>
        <v>0</v>
      </c>
      <c r="I1643" s="63"/>
      <c r="J1643" s="7"/>
      <c r="K1643" s="8"/>
      <c r="M1643" s="395"/>
    </row>
    <row r="1644" spans="1:13">
      <c r="A1644" s="32">
        <f t="shared" si="326"/>
        <v>0</v>
      </c>
      <c r="B1644" s="10"/>
      <c r="C1644" s="2"/>
      <c r="D1644" s="2"/>
      <c r="E1644" s="2"/>
      <c r="F1644" s="2"/>
      <c r="G1644" s="2"/>
      <c r="H1644" s="3">
        <f t="shared" si="327"/>
        <v>0</v>
      </c>
      <c r="I1644" s="63"/>
      <c r="J1644" s="7"/>
      <c r="K1644" s="8"/>
      <c r="M1644" s="395"/>
    </row>
    <row r="1645" spans="1:13">
      <c r="A1645" s="32">
        <f t="shared" si="326"/>
        <v>0</v>
      </c>
      <c r="B1645" s="10"/>
      <c r="C1645" s="2"/>
      <c r="D1645" s="2"/>
      <c r="E1645" s="2"/>
      <c r="F1645" s="2"/>
      <c r="G1645" s="2"/>
      <c r="H1645" s="3">
        <f t="shared" si="327"/>
        <v>0</v>
      </c>
      <c r="I1645" s="63"/>
      <c r="J1645" s="7"/>
      <c r="K1645" s="8"/>
      <c r="M1645" s="395"/>
    </row>
    <row r="1646" spans="1:13">
      <c r="A1646" s="32">
        <f t="shared" si="326"/>
        <v>0</v>
      </c>
      <c r="B1646" s="10"/>
      <c r="C1646" s="2"/>
      <c r="D1646" s="2"/>
      <c r="E1646" s="2"/>
      <c r="F1646" s="2"/>
      <c r="G1646" s="2"/>
      <c r="H1646" s="3">
        <f t="shared" si="327"/>
        <v>0</v>
      </c>
      <c r="I1646" s="63"/>
      <c r="J1646" s="7"/>
      <c r="K1646" s="8"/>
      <c r="M1646" s="395"/>
    </row>
    <row r="1647" spans="1:13">
      <c r="A1647" s="33" t="e">
        <f>VLOOKUP(B1638,O:W,2)</f>
        <v>#N/A</v>
      </c>
      <c r="B1647" s="649" t="s">
        <v>70</v>
      </c>
      <c r="C1647" s="650"/>
      <c r="D1647" s="650"/>
      <c r="E1647" s="650"/>
      <c r="F1647" s="650"/>
      <c r="G1647" s="650"/>
      <c r="H1647" s="6"/>
      <c r="I1647" s="63">
        <f>SUM(H1639:H1647)</f>
        <v>0</v>
      </c>
      <c r="J1647" s="1" t="e">
        <f>VLOOKUP(B1638,O:W,7)</f>
        <v>#N/A</v>
      </c>
      <c r="K1647" s="8"/>
      <c r="M1647" s="395"/>
    </row>
    <row r="1648" spans="1:13" ht="45.75" customHeight="1">
      <c r="A1648" s="32">
        <f>IF(B1648&gt;0,1,0)</f>
        <v>0</v>
      </c>
      <c r="B1648" s="647"/>
      <c r="C1648" s="648"/>
      <c r="D1648" s="648"/>
      <c r="E1648" s="648"/>
      <c r="F1648" s="648"/>
      <c r="G1648" s="648"/>
      <c r="H1648" s="6"/>
      <c r="I1648" s="63"/>
      <c r="J1648" s="7"/>
      <c r="K1648" s="8"/>
      <c r="M1648" s="394" t="s">
        <v>689</v>
      </c>
    </row>
    <row r="1649" spans="1:13">
      <c r="A1649" s="32">
        <f t="shared" ref="A1649:A1656" si="328">IF(H1649&gt;0,1,0)</f>
        <v>0</v>
      </c>
      <c r="B1649" s="10"/>
      <c r="C1649" s="2"/>
      <c r="D1649" s="2"/>
      <c r="E1649" s="2"/>
      <c r="F1649" s="2"/>
      <c r="G1649" s="2"/>
      <c r="H1649" s="3">
        <f>IF(AND(C1649=0,D1649=0,E1649=0,F1649=0,G1649=0),0,ROUND(IF(C1649=0,1,C1649)*IF(D1649=0,1,D1649)*IF(E1649=0,1,E1649)*IF(F1649=0,1,F1649)*IF(G1649=0,1,G1649),2))</f>
        <v>0</v>
      </c>
      <c r="I1649" s="63"/>
      <c r="J1649" s="7"/>
      <c r="K1649" s="8"/>
      <c r="M1649" s="395"/>
    </row>
    <row r="1650" spans="1:13">
      <c r="A1650" s="32">
        <f t="shared" si="328"/>
        <v>0</v>
      </c>
      <c r="B1650" s="10"/>
      <c r="C1650" s="2"/>
      <c r="D1650" s="2"/>
      <c r="E1650" s="2"/>
      <c r="F1650" s="2"/>
      <c r="G1650" s="2"/>
      <c r="H1650" s="3">
        <f t="shared" ref="H1650:H1656" si="329">IF(AND(C1650=0,D1650=0,E1650=0,F1650=0,G1650=0),0,ROUND(IF(C1650=0,1,C1650)*IF(D1650=0,1,D1650)*IF(E1650=0,1,E1650)*IF(F1650=0,1,F1650)*IF(G1650=0,1,G1650),2))</f>
        <v>0</v>
      </c>
      <c r="I1650" s="63"/>
      <c r="J1650" s="7"/>
      <c r="K1650" s="8"/>
      <c r="M1650" s="395"/>
    </row>
    <row r="1651" spans="1:13">
      <c r="A1651" s="32">
        <f t="shared" si="328"/>
        <v>0</v>
      </c>
      <c r="B1651" s="10"/>
      <c r="C1651" s="2"/>
      <c r="D1651" s="2"/>
      <c r="E1651" s="2"/>
      <c r="F1651" s="2"/>
      <c r="G1651" s="2"/>
      <c r="H1651" s="3">
        <f t="shared" si="329"/>
        <v>0</v>
      </c>
      <c r="I1651" s="63"/>
      <c r="J1651" s="7"/>
      <c r="K1651" s="8"/>
      <c r="M1651" s="395"/>
    </row>
    <row r="1652" spans="1:13">
      <c r="A1652" s="32">
        <f t="shared" si="328"/>
        <v>0</v>
      </c>
      <c r="B1652" s="10"/>
      <c r="C1652" s="2"/>
      <c r="D1652" s="2"/>
      <c r="E1652" s="2"/>
      <c r="F1652" s="2"/>
      <c r="G1652" s="2"/>
      <c r="H1652" s="3">
        <f t="shared" si="329"/>
        <v>0</v>
      </c>
      <c r="I1652" s="63"/>
      <c r="J1652" s="7"/>
      <c r="K1652" s="8"/>
      <c r="M1652" s="395"/>
    </row>
    <row r="1653" spans="1:13">
      <c r="A1653" s="32">
        <f t="shared" si="328"/>
        <v>0</v>
      </c>
      <c r="B1653" s="10"/>
      <c r="C1653" s="2"/>
      <c r="D1653" s="2"/>
      <c r="E1653" s="2"/>
      <c r="F1653" s="2"/>
      <c r="G1653" s="2"/>
      <c r="H1653" s="3">
        <f t="shared" si="329"/>
        <v>0</v>
      </c>
      <c r="I1653" s="63"/>
      <c r="J1653" s="7"/>
      <c r="K1653" s="8"/>
      <c r="M1653" s="395"/>
    </row>
    <row r="1654" spans="1:13">
      <c r="A1654" s="32">
        <f t="shared" si="328"/>
        <v>0</v>
      </c>
      <c r="B1654" s="10"/>
      <c r="C1654" s="2"/>
      <c r="D1654" s="2"/>
      <c r="E1654" s="2"/>
      <c r="F1654" s="2"/>
      <c r="G1654" s="2"/>
      <c r="H1654" s="3">
        <f t="shared" si="329"/>
        <v>0</v>
      </c>
      <c r="I1654" s="63"/>
      <c r="J1654" s="7"/>
      <c r="K1654" s="8"/>
      <c r="M1654" s="395"/>
    </row>
    <row r="1655" spans="1:13">
      <c r="A1655" s="32">
        <f t="shared" si="328"/>
        <v>0</v>
      </c>
      <c r="B1655" s="10"/>
      <c r="C1655" s="2"/>
      <c r="D1655" s="2"/>
      <c r="E1655" s="2"/>
      <c r="F1655" s="2"/>
      <c r="G1655" s="2"/>
      <c r="H1655" s="3">
        <f t="shared" si="329"/>
        <v>0</v>
      </c>
      <c r="I1655" s="63"/>
      <c r="J1655" s="7"/>
      <c r="K1655" s="8"/>
      <c r="M1655" s="395"/>
    </row>
    <row r="1656" spans="1:13">
      <c r="A1656" s="32">
        <f t="shared" si="328"/>
        <v>0</v>
      </c>
      <c r="B1656" s="10"/>
      <c r="C1656" s="2"/>
      <c r="D1656" s="2"/>
      <c r="E1656" s="2"/>
      <c r="F1656" s="2"/>
      <c r="G1656" s="2"/>
      <c r="H1656" s="3">
        <f t="shared" si="329"/>
        <v>0</v>
      </c>
      <c r="I1656" s="63"/>
      <c r="J1656" s="7"/>
      <c r="K1656" s="8"/>
      <c r="M1656" s="395"/>
    </row>
    <row r="1657" spans="1:13">
      <c r="A1657" s="33" t="e">
        <f>VLOOKUP(B1648,O:W,2)</f>
        <v>#N/A</v>
      </c>
      <c r="B1657" s="649" t="s">
        <v>70</v>
      </c>
      <c r="C1657" s="650"/>
      <c r="D1657" s="650"/>
      <c r="E1657" s="650"/>
      <c r="F1657" s="650"/>
      <c r="G1657" s="650"/>
      <c r="H1657" s="6"/>
      <c r="I1657" s="63">
        <f>SUM(H1649:H1657)</f>
        <v>0</v>
      </c>
      <c r="J1657" s="1" t="e">
        <f>VLOOKUP(B1648,O:W,7)</f>
        <v>#N/A</v>
      </c>
      <c r="K1657" s="8"/>
      <c r="M1657" s="395"/>
    </row>
    <row r="1658" spans="1:13" ht="47.25" customHeight="1">
      <c r="A1658" s="32">
        <f>IF(B1658&gt;0,1,0)</f>
        <v>0</v>
      </c>
      <c r="B1658" s="647"/>
      <c r="C1658" s="648"/>
      <c r="D1658" s="648"/>
      <c r="E1658" s="648"/>
      <c r="F1658" s="648"/>
      <c r="G1658" s="648"/>
      <c r="H1658" s="6"/>
      <c r="I1658" s="63"/>
      <c r="J1658" s="7"/>
      <c r="K1658" s="8"/>
      <c r="M1658" s="394" t="s">
        <v>689</v>
      </c>
    </row>
    <row r="1659" spans="1:13">
      <c r="A1659" s="32">
        <f t="shared" ref="A1659:A1666" si="330">IF(H1659&gt;0,1,0)</f>
        <v>0</v>
      </c>
      <c r="B1659" s="10"/>
      <c r="C1659" s="2"/>
      <c r="D1659" s="2"/>
      <c r="E1659" s="2"/>
      <c r="F1659" s="2"/>
      <c r="G1659" s="2"/>
      <c r="H1659" s="3">
        <f>IF(AND(C1659=0,D1659=0,E1659=0,F1659=0,G1659=0),0,ROUND(IF(C1659=0,1,C1659)*IF(D1659=0,1,D1659)*IF(E1659=0,1,E1659)*IF(F1659=0,1,F1659)*IF(G1659=0,1,G1659),2))</f>
        <v>0</v>
      </c>
      <c r="I1659" s="63"/>
      <c r="J1659" s="7"/>
      <c r="K1659" s="8"/>
      <c r="M1659" s="395" t="s">
        <v>3901</v>
      </c>
    </row>
    <row r="1660" spans="1:13">
      <c r="A1660" s="32">
        <f t="shared" si="330"/>
        <v>0</v>
      </c>
      <c r="B1660" s="10"/>
      <c r="C1660" s="2"/>
      <c r="D1660" s="2"/>
      <c r="E1660" s="2"/>
      <c r="F1660" s="2"/>
      <c r="G1660" s="2"/>
      <c r="H1660" s="3">
        <f t="shared" ref="H1660:H1666" si="331">IF(AND(C1660=0,D1660=0,E1660=0,F1660=0,G1660=0),0,ROUND(IF(C1660=0,1,C1660)*IF(D1660=0,1,D1660)*IF(E1660=0,1,E1660)*IF(F1660=0,1,F1660)*IF(G1660=0,1,G1660),2))</f>
        <v>0</v>
      </c>
      <c r="I1660" s="63"/>
      <c r="J1660" s="7"/>
      <c r="K1660" s="8"/>
      <c r="M1660" s="395" t="s">
        <v>3902</v>
      </c>
    </row>
    <row r="1661" spans="1:13">
      <c r="A1661" s="32">
        <f t="shared" si="330"/>
        <v>0</v>
      </c>
      <c r="B1661" s="10"/>
      <c r="C1661" s="2"/>
      <c r="D1661" s="2"/>
      <c r="E1661" s="2"/>
      <c r="F1661" s="2"/>
      <c r="G1661" s="2"/>
      <c r="H1661" s="3">
        <f t="shared" si="331"/>
        <v>0</v>
      </c>
      <c r="I1661" s="63"/>
      <c r="J1661" s="7"/>
      <c r="K1661" s="8"/>
      <c r="M1661" s="395"/>
    </row>
    <row r="1662" spans="1:13">
      <c r="A1662" s="32">
        <f t="shared" si="330"/>
        <v>0</v>
      </c>
      <c r="B1662" s="10"/>
      <c r="C1662" s="2"/>
      <c r="D1662" s="2"/>
      <c r="E1662" s="2"/>
      <c r="F1662" s="2"/>
      <c r="G1662" s="2"/>
      <c r="H1662" s="3">
        <f t="shared" si="331"/>
        <v>0</v>
      </c>
      <c r="I1662" s="63"/>
      <c r="J1662" s="7"/>
      <c r="K1662" s="8"/>
      <c r="M1662" s="395"/>
    </row>
    <row r="1663" spans="1:13">
      <c r="A1663" s="32">
        <f t="shared" si="330"/>
        <v>0</v>
      </c>
      <c r="B1663" s="10"/>
      <c r="C1663" s="2"/>
      <c r="D1663" s="2"/>
      <c r="E1663" s="2"/>
      <c r="F1663" s="2"/>
      <c r="G1663" s="2"/>
      <c r="H1663" s="3">
        <f t="shared" si="331"/>
        <v>0</v>
      </c>
      <c r="I1663" s="63"/>
      <c r="J1663" s="7"/>
      <c r="K1663" s="8"/>
      <c r="M1663" s="395"/>
    </row>
    <row r="1664" spans="1:13">
      <c r="A1664" s="32">
        <f t="shared" si="330"/>
        <v>0</v>
      </c>
      <c r="B1664" s="10"/>
      <c r="C1664" s="2"/>
      <c r="D1664" s="2"/>
      <c r="E1664" s="2"/>
      <c r="F1664" s="2"/>
      <c r="G1664" s="2"/>
      <c r="H1664" s="3">
        <f t="shared" si="331"/>
        <v>0</v>
      </c>
      <c r="I1664" s="63"/>
      <c r="J1664" s="7"/>
      <c r="K1664" s="8"/>
      <c r="M1664" s="395"/>
    </row>
    <row r="1665" spans="1:13">
      <c r="A1665" s="32">
        <f t="shared" si="330"/>
        <v>0</v>
      </c>
      <c r="B1665" s="10"/>
      <c r="C1665" s="2"/>
      <c r="D1665" s="2"/>
      <c r="E1665" s="2"/>
      <c r="F1665" s="2"/>
      <c r="G1665" s="2"/>
      <c r="H1665" s="3">
        <f t="shared" si="331"/>
        <v>0</v>
      </c>
      <c r="I1665" s="63"/>
      <c r="J1665" s="7"/>
      <c r="K1665" s="8"/>
      <c r="M1665" s="395"/>
    </row>
    <row r="1666" spans="1:13">
      <c r="A1666" s="32">
        <f t="shared" si="330"/>
        <v>0</v>
      </c>
      <c r="B1666" s="10"/>
      <c r="C1666" s="2"/>
      <c r="D1666" s="2"/>
      <c r="E1666" s="2"/>
      <c r="F1666" s="2"/>
      <c r="G1666" s="2"/>
      <c r="H1666" s="3">
        <f t="shared" si="331"/>
        <v>0</v>
      </c>
      <c r="I1666" s="63"/>
      <c r="J1666" s="7"/>
      <c r="K1666" s="8"/>
      <c r="M1666" s="395"/>
    </row>
    <row r="1667" spans="1:13">
      <c r="A1667" s="33" t="e">
        <f>VLOOKUP(B1658,O:W,2)</f>
        <v>#N/A</v>
      </c>
      <c r="B1667" s="649" t="s">
        <v>70</v>
      </c>
      <c r="C1667" s="650"/>
      <c r="D1667" s="650"/>
      <c r="E1667" s="650"/>
      <c r="F1667" s="650"/>
      <c r="G1667" s="650"/>
      <c r="H1667" s="6"/>
      <c r="I1667" s="63">
        <f>SUM(H1659:H1667)</f>
        <v>0</v>
      </c>
      <c r="J1667" s="1" t="e">
        <f>VLOOKUP(B1658,O:W,7)</f>
        <v>#N/A</v>
      </c>
      <c r="K1667" s="8"/>
      <c r="M1667" s="395"/>
    </row>
    <row r="1668" spans="1:13" ht="46.5" customHeight="1">
      <c r="A1668" s="32">
        <f>IF(B1668&gt;0,1,0)</f>
        <v>0</v>
      </c>
      <c r="B1668" s="647"/>
      <c r="C1668" s="648"/>
      <c r="D1668" s="648"/>
      <c r="E1668" s="648"/>
      <c r="F1668" s="648"/>
      <c r="G1668" s="648"/>
      <c r="H1668" s="6"/>
      <c r="I1668" s="63"/>
      <c r="J1668" s="7"/>
      <c r="K1668" s="8"/>
      <c r="M1668" s="394" t="s">
        <v>689</v>
      </c>
    </row>
    <row r="1669" spans="1:13">
      <c r="A1669" s="32">
        <f t="shared" ref="A1669:A1676" si="332">IF(H1669&gt;0,1,0)</f>
        <v>0</v>
      </c>
      <c r="B1669" s="10"/>
      <c r="C1669" s="2"/>
      <c r="D1669" s="2"/>
      <c r="E1669" s="2"/>
      <c r="F1669" s="2"/>
      <c r="G1669" s="2"/>
      <c r="H1669" s="3">
        <f>IF(AND(C1669=0,D1669=0,E1669=0,F1669=0,G1669=0),0,ROUND(IF(C1669=0,1,C1669)*IF(D1669=0,1,D1669)*IF(E1669=0,1,E1669)*IF(F1669=0,1,F1669)*IF(G1669=0,1,G1669),2))</f>
        <v>0</v>
      </c>
      <c r="I1669" s="63"/>
      <c r="J1669" s="7"/>
      <c r="K1669" s="8"/>
      <c r="M1669" s="395"/>
    </row>
    <row r="1670" spans="1:13">
      <c r="A1670" s="32">
        <f t="shared" si="332"/>
        <v>0</v>
      </c>
      <c r="B1670" s="10"/>
      <c r="C1670" s="2"/>
      <c r="D1670" s="2"/>
      <c r="E1670" s="2"/>
      <c r="F1670" s="2"/>
      <c r="G1670" s="2"/>
      <c r="H1670" s="3">
        <f t="shared" ref="H1670:H1676" si="333">IF(AND(C1670=0,D1670=0,E1670=0,F1670=0,G1670=0),0,ROUND(IF(C1670=0,1,C1670)*IF(D1670=0,1,D1670)*IF(E1670=0,1,E1670)*IF(F1670=0,1,F1670)*IF(G1670=0,1,G1670),2))</f>
        <v>0</v>
      </c>
      <c r="I1670" s="63"/>
      <c r="J1670" s="7"/>
      <c r="K1670" s="8"/>
      <c r="M1670" s="395"/>
    </row>
    <row r="1671" spans="1:13">
      <c r="A1671" s="32">
        <f t="shared" si="332"/>
        <v>0</v>
      </c>
      <c r="B1671" s="10"/>
      <c r="C1671" s="2"/>
      <c r="D1671" s="2"/>
      <c r="E1671" s="2"/>
      <c r="F1671" s="2"/>
      <c r="G1671" s="2"/>
      <c r="H1671" s="3">
        <f t="shared" si="333"/>
        <v>0</v>
      </c>
      <c r="I1671" s="63"/>
      <c r="J1671" s="7"/>
      <c r="K1671" s="8"/>
      <c r="M1671" s="395"/>
    </row>
    <row r="1672" spans="1:13">
      <c r="A1672" s="32">
        <f t="shared" si="332"/>
        <v>0</v>
      </c>
      <c r="B1672" s="10"/>
      <c r="C1672" s="2"/>
      <c r="D1672" s="2"/>
      <c r="E1672" s="2"/>
      <c r="F1672" s="2"/>
      <c r="G1672" s="2"/>
      <c r="H1672" s="3">
        <f t="shared" si="333"/>
        <v>0</v>
      </c>
      <c r="I1672" s="63"/>
      <c r="J1672" s="7"/>
      <c r="K1672" s="8"/>
      <c r="M1672" s="395"/>
    </row>
    <row r="1673" spans="1:13">
      <c r="A1673" s="32">
        <f t="shared" si="332"/>
        <v>0</v>
      </c>
      <c r="B1673" s="10"/>
      <c r="C1673" s="2"/>
      <c r="D1673" s="2"/>
      <c r="E1673" s="2"/>
      <c r="F1673" s="2"/>
      <c r="G1673" s="2"/>
      <c r="H1673" s="3">
        <f t="shared" si="333"/>
        <v>0</v>
      </c>
      <c r="I1673" s="63"/>
      <c r="J1673" s="7"/>
      <c r="K1673" s="8"/>
      <c r="M1673" s="395"/>
    </row>
    <row r="1674" spans="1:13">
      <c r="A1674" s="32">
        <f t="shared" si="332"/>
        <v>0</v>
      </c>
      <c r="B1674" s="10"/>
      <c r="C1674" s="2"/>
      <c r="D1674" s="2"/>
      <c r="E1674" s="2"/>
      <c r="F1674" s="2"/>
      <c r="G1674" s="2"/>
      <c r="H1674" s="3">
        <f t="shared" si="333"/>
        <v>0</v>
      </c>
      <c r="I1674" s="63"/>
      <c r="J1674" s="7"/>
      <c r="K1674" s="8"/>
      <c r="M1674" s="395"/>
    </row>
    <row r="1675" spans="1:13">
      <c r="A1675" s="32">
        <f t="shared" si="332"/>
        <v>0</v>
      </c>
      <c r="B1675" s="10"/>
      <c r="C1675" s="2"/>
      <c r="D1675" s="2"/>
      <c r="E1675" s="2"/>
      <c r="F1675" s="2"/>
      <c r="G1675" s="2"/>
      <c r="H1675" s="3">
        <f t="shared" si="333"/>
        <v>0</v>
      </c>
      <c r="I1675" s="63"/>
      <c r="J1675" s="7"/>
      <c r="K1675" s="8"/>
      <c r="M1675" s="395"/>
    </row>
    <row r="1676" spans="1:13">
      <c r="A1676" s="32">
        <f t="shared" si="332"/>
        <v>0</v>
      </c>
      <c r="B1676" s="10"/>
      <c r="C1676" s="2"/>
      <c r="D1676" s="2"/>
      <c r="E1676" s="2"/>
      <c r="F1676" s="2"/>
      <c r="G1676" s="2"/>
      <c r="H1676" s="3">
        <f t="shared" si="333"/>
        <v>0</v>
      </c>
      <c r="I1676" s="63"/>
      <c r="J1676" s="7"/>
      <c r="K1676" s="8"/>
      <c r="M1676" s="395"/>
    </row>
    <row r="1677" spans="1:13">
      <c r="A1677" s="33" t="e">
        <f>VLOOKUP(B1668,O:W,2)</f>
        <v>#N/A</v>
      </c>
      <c r="B1677" s="649" t="s">
        <v>70</v>
      </c>
      <c r="C1677" s="650"/>
      <c r="D1677" s="650"/>
      <c r="E1677" s="650"/>
      <c r="F1677" s="650"/>
      <c r="G1677" s="650"/>
      <c r="H1677" s="6"/>
      <c r="I1677" s="63">
        <f>SUM(H1669:H1677)</f>
        <v>0</v>
      </c>
      <c r="J1677" s="1" t="e">
        <f>VLOOKUP(B1668,O:W,7)</f>
        <v>#N/A</v>
      </c>
      <c r="K1677" s="8"/>
      <c r="M1677" s="395"/>
    </row>
    <row r="1678" spans="1:13" ht="48" customHeight="1">
      <c r="A1678" s="32">
        <f>IF(B1678&gt;0,1,0)</f>
        <v>0</v>
      </c>
      <c r="B1678" s="647"/>
      <c r="C1678" s="648"/>
      <c r="D1678" s="648"/>
      <c r="E1678" s="648"/>
      <c r="F1678" s="648"/>
      <c r="G1678" s="648"/>
      <c r="H1678" s="6"/>
      <c r="I1678" s="63"/>
      <c r="J1678" s="7"/>
      <c r="K1678" s="8"/>
      <c r="M1678" s="394" t="s">
        <v>689</v>
      </c>
    </row>
    <row r="1679" spans="1:13">
      <c r="A1679" s="32">
        <f t="shared" ref="A1679:A1686" si="334">IF(H1679&gt;0,1,0)</f>
        <v>0</v>
      </c>
      <c r="B1679" s="10"/>
      <c r="C1679" s="2"/>
      <c r="D1679" s="2"/>
      <c r="E1679" s="2"/>
      <c r="F1679" s="2"/>
      <c r="G1679" s="2"/>
      <c r="H1679" s="3">
        <f>IF(AND(C1679=0,D1679=0,E1679=0,F1679=0,G1679=0),0,ROUND(IF(C1679=0,1,C1679)*IF(D1679=0,1,D1679)*IF(E1679=0,1,E1679)*IF(F1679=0,1,F1679)*IF(G1679=0,1,G1679),2))</f>
        <v>0</v>
      </c>
      <c r="I1679" s="63"/>
      <c r="J1679" s="7"/>
      <c r="K1679" s="8"/>
      <c r="M1679" s="395" t="s">
        <v>3901</v>
      </c>
    </row>
    <row r="1680" spans="1:13">
      <c r="A1680" s="32">
        <f t="shared" si="334"/>
        <v>0</v>
      </c>
      <c r="B1680" s="10"/>
      <c r="C1680" s="2"/>
      <c r="D1680" s="2"/>
      <c r="E1680" s="2"/>
      <c r="F1680" s="2"/>
      <c r="G1680" s="2"/>
      <c r="H1680" s="3">
        <f t="shared" ref="H1680:H1686" si="335">IF(AND(C1680=0,D1680=0,E1680=0,F1680=0,G1680=0),0,ROUND(IF(C1680=0,1,C1680)*IF(D1680=0,1,D1680)*IF(E1680=0,1,E1680)*IF(F1680=0,1,F1680)*IF(G1680=0,1,G1680),2))</f>
        <v>0</v>
      </c>
      <c r="I1680" s="63"/>
      <c r="J1680" s="7"/>
      <c r="K1680" s="8"/>
      <c r="M1680" s="395" t="s">
        <v>3902</v>
      </c>
    </row>
    <row r="1681" spans="1:13">
      <c r="A1681" s="32">
        <f t="shared" si="334"/>
        <v>0</v>
      </c>
      <c r="B1681" s="10"/>
      <c r="C1681" s="2"/>
      <c r="D1681" s="2"/>
      <c r="E1681" s="2"/>
      <c r="F1681" s="2"/>
      <c r="G1681" s="2"/>
      <c r="H1681" s="3">
        <f t="shared" si="335"/>
        <v>0</v>
      </c>
      <c r="I1681" s="63"/>
      <c r="J1681" s="7"/>
      <c r="K1681" s="8"/>
      <c r="M1681" s="395"/>
    </row>
    <row r="1682" spans="1:13">
      <c r="A1682" s="32">
        <f t="shared" si="334"/>
        <v>0</v>
      </c>
      <c r="B1682" s="10"/>
      <c r="C1682" s="2"/>
      <c r="D1682" s="2"/>
      <c r="E1682" s="2"/>
      <c r="F1682" s="2"/>
      <c r="G1682" s="2"/>
      <c r="H1682" s="3">
        <f t="shared" si="335"/>
        <v>0</v>
      </c>
      <c r="I1682" s="63"/>
      <c r="J1682" s="7"/>
      <c r="K1682" s="8"/>
      <c r="M1682" s="395"/>
    </row>
    <row r="1683" spans="1:13">
      <c r="A1683" s="32">
        <f t="shared" si="334"/>
        <v>0</v>
      </c>
      <c r="B1683" s="10"/>
      <c r="C1683" s="2"/>
      <c r="D1683" s="2"/>
      <c r="E1683" s="2"/>
      <c r="F1683" s="2"/>
      <c r="G1683" s="2"/>
      <c r="H1683" s="3">
        <f t="shared" si="335"/>
        <v>0</v>
      </c>
      <c r="I1683" s="63"/>
      <c r="J1683" s="7"/>
      <c r="K1683" s="8"/>
      <c r="M1683" s="395"/>
    </row>
    <row r="1684" spans="1:13">
      <c r="A1684" s="32">
        <f t="shared" si="334"/>
        <v>0</v>
      </c>
      <c r="B1684" s="10"/>
      <c r="C1684" s="2"/>
      <c r="D1684" s="2"/>
      <c r="E1684" s="2"/>
      <c r="F1684" s="2"/>
      <c r="G1684" s="2"/>
      <c r="H1684" s="3">
        <f t="shared" si="335"/>
        <v>0</v>
      </c>
      <c r="I1684" s="63"/>
      <c r="J1684" s="7"/>
      <c r="K1684" s="8"/>
      <c r="M1684" s="395"/>
    </row>
    <row r="1685" spans="1:13">
      <c r="A1685" s="32">
        <f t="shared" si="334"/>
        <v>0</v>
      </c>
      <c r="B1685" s="10"/>
      <c r="C1685" s="2"/>
      <c r="D1685" s="2"/>
      <c r="E1685" s="2"/>
      <c r="F1685" s="2"/>
      <c r="G1685" s="2"/>
      <c r="H1685" s="3">
        <f t="shared" si="335"/>
        <v>0</v>
      </c>
      <c r="I1685" s="63"/>
      <c r="J1685" s="7"/>
      <c r="K1685" s="8"/>
      <c r="M1685" s="395"/>
    </row>
    <row r="1686" spans="1:13">
      <c r="A1686" s="32">
        <f t="shared" si="334"/>
        <v>0</v>
      </c>
      <c r="B1686" s="10"/>
      <c r="C1686" s="2"/>
      <c r="D1686" s="2"/>
      <c r="E1686" s="2"/>
      <c r="F1686" s="2"/>
      <c r="G1686" s="2"/>
      <c r="H1686" s="3">
        <f t="shared" si="335"/>
        <v>0</v>
      </c>
      <c r="I1686" s="63"/>
      <c r="J1686" s="7"/>
      <c r="K1686" s="8"/>
      <c r="M1686" s="395"/>
    </row>
    <row r="1687" spans="1:13">
      <c r="A1687" s="33" t="e">
        <f>VLOOKUP(B1678,O:W,2)</f>
        <v>#N/A</v>
      </c>
      <c r="B1687" s="649" t="s">
        <v>70</v>
      </c>
      <c r="C1687" s="650"/>
      <c r="D1687" s="650"/>
      <c r="E1687" s="650"/>
      <c r="F1687" s="650"/>
      <c r="G1687" s="650"/>
      <c r="H1687" s="6"/>
      <c r="I1687" s="63">
        <f>SUM(H1679:H1687)</f>
        <v>0</v>
      </c>
      <c r="J1687" s="1" t="e">
        <f>VLOOKUP(B1678,O:W,7)</f>
        <v>#N/A</v>
      </c>
      <c r="K1687" s="8"/>
      <c r="M1687" s="395"/>
    </row>
    <row r="1688" spans="1:13" ht="45.75" customHeight="1">
      <c r="A1688" s="32">
        <f>IF(B1688&gt;0,1,0)</f>
        <v>0</v>
      </c>
      <c r="B1688" s="647"/>
      <c r="C1688" s="648"/>
      <c r="D1688" s="648"/>
      <c r="E1688" s="648"/>
      <c r="F1688" s="648"/>
      <c r="G1688" s="648"/>
      <c r="H1688" s="6"/>
      <c r="I1688" s="63"/>
      <c r="J1688" s="7"/>
      <c r="K1688" s="8"/>
      <c r="M1688" s="394" t="s">
        <v>689</v>
      </c>
    </row>
    <row r="1689" spans="1:13">
      <c r="A1689" s="32">
        <f t="shared" ref="A1689:A1696" si="336">IF(H1689&gt;0,1,0)</f>
        <v>0</v>
      </c>
      <c r="B1689" s="10"/>
      <c r="C1689" s="2"/>
      <c r="D1689" s="2"/>
      <c r="E1689" s="2"/>
      <c r="F1689" s="2"/>
      <c r="G1689" s="2"/>
      <c r="H1689" s="3">
        <f>IF(AND(C1689=0,D1689=0,E1689=0,F1689=0,G1689=0),0,ROUND(IF(C1689=0,1,C1689)*IF(D1689=0,1,D1689)*IF(E1689=0,1,E1689)*IF(F1689=0,1,F1689)*IF(G1689=0,1,G1689),2))</f>
        <v>0</v>
      </c>
      <c r="I1689" s="63"/>
      <c r="J1689" s="7"/>
      <c r="K1689" s="8"/>
      <c r="M1689" s="395"/>
    </row>
    <row r="1690" spans="1:13">
      <c r="A1690" s="32">
        <f t="shared" si="336"/>
        <v>0</v>
      </c>
      <c r="B1690" s="10"/>
      <c r="C1690" s="2"/>
      <c r="D1690" s="2"/>
      <c r="E1690" s="2"/>
      <c r="F1690" s="2"/>
      <c r="G1690" s="2"/>
      <c r="H1690" s="3">
        <f t="shared" ref="H1690:H1696" si="337">IF(AND(C1690=0,D1690=0,E1690=0,F1690=0,G1690=0),0,ROUND(IF(C1690=0,1,C1690)*IF(D1690=0,1,D1690)*IF(E1690=0,1,E1690)*IF(F1690=0,1,F1690)*IF(G1690=0,1,G1690),2))</f>
        <v>0</v>
      </c>
      <c r="I1690" s="63"/>
      <c r="J1690" s="7"/>
      <c r="K1690" s="8"/>
      <c r="M1690" s="395"/>
    </row>
    <row r="1691" spans="1:13">
      <c r="A1691" s="32">
        <f t="shared" si="336"/>
        <v>0</v>
      </c>
      <c r="B1691" s="10"/>
      <c r="C1691" s="2"/>
      <c r="D1691" s="2"/>
      <c r="E1691" s="2"/>
      <c r="F1691" s="2"/>
      <c r="G1691" s="2"/>
      <c r="H1691" s="3">
        <f t="shared" si="337"/>
        <v>0</v>
      </c>
      <c r="I1691" s="63"/>
      <c r="J1691" s="7"/>
      <c r="K1691" s="8"/>
      <c r="M1691" s="395"/>
    </row>
    <row r="1692" spans="1:13">
      <c r="A1692" s="32">
        <f t="shared" si="336"/>
        <v>0</v>
      </c>
      <c r="B1692" s="10"/>
      <c r="C1692" s="2"/>
      <c r="D1692" s="2"/>
      <c r="E1692" s="2"/>
      <c r="F1692" s="2"/>
      <c r="G1692" s="2"/>
      <c r="H1692" s="3">
        <f t="shared" si="337"/>
        <v>0</v>
      </c>
      <c r="I1692" s="63"/>
      <c r="J1692" s="7"/>
      <c r="K1692" s="8"/>
      <c r="M1692" s="395"/>
    </row>
    <row r="1693" spans="1:13">
      <c r="A1693" s="32">
        <f t="shared" si="336"/>
        <v>0</v>
      </c>
      <c r="B1693" s="10"/>
      <c r="C1693" s="2"/>
      <c r="D1693" s="2"/>
      <c r="E1693" s="2"/>
      <c r="F1693" s="2"/>
      <c r="G1693" s="2"/>
      <c r="H1693" s="3">
        <f t="shared" si="337"/>
        <v>0</v>
      </c>
      <c r="I1693" s="63"/>
      <c r="J1693" s="7"/>
      <c r="K1693" s="8"/>
      <c r="M1693" s="395"/>
    </row>
    <row r="1694" spans="1:13">
      <c r="A1694" s="32">
        <f t="shared" si="336"/>
        <v>0</v>
      </c>
      <c r="B1694" s="10"/>
      <c r="C1694" s="2"/>
      <c r="D1694" s="2"/>
      <c r="E1694" s="2"/>
      <c r="F1694" s="2"/>
      <c r="G1694" s="2"/>
      <c r="H1694" s="3">
        <f t="shared" si="337"/>
        <v>0</v>
      </c>
      <c r="I1694" s="63"/>
      <c r="J1694" s="7"/>
      <c r="K1694" s="8"/>
      <c r="M1694" s="395"/>
    </row>
    <row r="1695" spans="1:13">
      <c r="A1695" s="32">
        <f t="shared" si="336"/>
        <v>0</v>
      </c>
      <c r="B1695" s="10"/>
      <c r="C1695" s="2"/>
      <c r="D1695" s="2"/>
      <c r="E1695" s="2"/>
      <c r="F1695" s="2"/>
      <c r="G1695" s="2"/>
      <c r="H1695" s="3">
        <f t="shared" si="337"/>
        <v>0</v>
      </c>
      <c r="I1695" s="63"/>
      <c r="J1695" s="7"/>
      <c r="K1695" s="8"/>
      <c r="M1695" s="395"/>
    </row>
    <row r="1696" spans="1:13">
      <c r="A1696" s="32">
        <f t="shared" si="336"/>
        <v>0</v>
      </c>
      <c r="B1696" s="10"/>
      <c r="C1696" s="2"/>
      <c r="D1696" s="2"/>
      <c r="E1696" s="2"/>
      <c r="F1696" s="2"/>
      <c r="G1696" s="2"/>
      <c r="H1696" s="3">
        <f t="shared" si="337"/>
        <v>0</v>
      </c>
      <c r="I1696" s="63"/>
      <c r="J1696" s="7"/>
      <c r="K1696" s="8"/>
      <c r="M1696" s="395"/>
    </row>
    <row r="1697" spans="1:13">
      <c r="A1697" s="33" t="e">
        <f>VLOOKUP(B1688,O:W,2)</f>
        <v>#N/A</v>
      </c>
      <c r="B1697" s="649" t="s">
        <v>70</v>
      </c>
      <c r="C1697" s="650"/>
      <c r="D1697" s="650"/>
      <c r="E1697" s="650"/>
      <c r="F1697" s="650"/>
      <c r="G1697" s="650"/>
      <c r="H1697" s="6"/>
      <c r="I1697" s="63">
        <f>SUM(H1689:H1697)</f>
        <v>0</v>
      </c>
      <c r="J1697" s="1" t="e">
        <f>VLOOKUP(B1688,O:W,7)</f>
        <v>#N/A</v>
      </c>
      <c r="K1697" s="8"/>
      <c r="M1697" s="395"/>
    </row>
    <row r="1698" spans="1:13" ht="44.25" customHeight="1">
      <c r="A1698" s="32">
        <f>IF(B1698&gt;0,1,0)</f>
        <v>0</v>
      </c>
      <c r="B1698" s="647"/>
      <c r="C1698" s="648"/>
      <c r="D1698" s="648"/>
      <c r="E1698" s="648"/>
      <c r="F1698" s="648"/>
      <c r="G1698" s="648"/>
      <c r="H1698" s="6"/>
      <c r="I1698" s="63"/>
      <c r="J1698" s="7"/>
      <c r="K1698" s="8"/>
      <c r="M1698" s="394" t="s">
        <v>689</v>
      </c>
    </row>
    <row r="1699" spans="1:13">
      <c r="A1699" s="32">
        <f t="shared" ref="A1699:A1706" si="338">IF(H1699&gt;0,1,0)</f>
        <v>0</v>
      </c>
      <c r="B1699" s="10"/>
      <c r="C1699" s="2"/>
      <c r="D1699" s="2"/>
      <c r="E1699" s="2"/>
      <c r="F1699" s="2"/>
      <c r="G1699" s="2"/>
      <c r="H1699" s="3">
        <f>IF(AND(C1699=0,D1699=0,E1699=0,F1699=0,G1699=0),0,ROUND(IF(C1699=0,1,C1699)*IF(D1699=0,1,D1699)*IF(E1699=0,1,E1699)*IF(F1699=0,1,F1699)*IF(G1699=0,1,G1699),2))</f>
        <v>0</v>
      </c>
      <c r="I1699" s="63"/>
      <c r="J1699" s="7"/>
      <c r="K1699" s="8"/>
      <c r="M1699" s="395" t="s">
        <v>3901</v>
      </c>
    </row>
    <row r="1700" spans="1:13">
      <c r="A1700" s="32">
        <f t="shared" si="338"/>
        <v>0</v>
      </c>
      <c r="B1700" s="10"/>
      <c r="C1700" s="2"/>
      <c r="D1700" s="2"/>
      <c r="E1700" s="2"/>
      <c r="F1700" s="2"/>
      <c r="G1700" s="2"/>
      <c r="H1700" s="3">
        <f t="shared" ref="H1700:H1706" si="339">IF(AND(C1700=0,D1700=0,E1700=0,F1700=0,G1700=0),0,ROUND(IF(C1700=0,1,C1700)*IF(D1700=0,1,D1700)*IF(E1700=0,1,E1700)*IF(F1700=0,1,F1700)*IF(G1700=0,1,G1700),2))</f>
        <v>0</v>
      </c>
      <c r="I1700" s="63"/>
      <c r="J1700" s="7"/>
      <c r="K1700" s="8"/>
      <c r="M1700" s="395" t="s">
        <v>3902</v>
      </c>
    </row>
    <row r="1701" spans="1:13">
      <c r="A1701" s="32">
        <f t="shared" si="338"/>
        <v>0</v>
      </c>
      <c r="B1701" s="10"/>
      <c r="C1701" s="2"/>
      <c r="D1701" s="2"/>
      <c r="E1701" s="2"/>
      <c r="F1701" s="2"/>
      <c r="G1701" s="2"/>
      <c r="H1701" s="3">
        <f t="shared" si="339"/>
        <v>0</v>
      </c>
      <c r="I1701" s="63"/>
      <c r="J1701" s="7"/>
      <c r="K1701" s="8"/>
      <c r="M1701" s="395"/>
    </row>
    <row r="1702" spans="1:13">
      <c r="A1702" s="32">
        <f t="shared" si="338"/>
        <v>0</v>
      </c>
      <c r="B1702" s="10"/>
      <c r="C1702" s="2"/>
      <c r="D1702" s="2"/>
      <c r="E1702" s="2"/>
      <c r="F1702" s="2"/>
      <c r="G1702" s="2"/>
      <c r="H1702" s="3">
        <f t="shared" si="339"/>
        <v>0</v>
      </c>
      <c r="I1702" s="63"/>
      <c r="J1702" s="7"/>
      <c r="K1702" s="8"/>
      <c r="M1702" s="395"/>
    </row>
    <row r="1703" spans="1:13">
      <c r="A1703" s="32">
        <f t="shared" si="338"/>
        <v>0</v>
      </c>
      <c r="B1703" s="10"/>
      <c r="C1703" s="2"/>
      <c r="D1703" s="2"/>
      <c r="E1703" s="2"/>
      <c r="F1703" s="2"/>
      <c r="G1703" s="2"/>
      <c r="H1703" s="3">
        <f t="shared" si="339"/>
        <v>0</v>
      </c>
      <c r="I1703" s="63"/>
      <c r="J1703" s="7"/>
      <c r="K1703" s="8"/>
      <c r="M1703" s="395"/>
    </row>
    <row r="1704" spans="1:13">
      <c r="A1704" s="32">
        <f t="shared" si="338"/>
        <v>0</v>
      </c>
      <c r="B1704" s="10"/>
      <c r="C1704" s="2"/>
      <c r="D1704" s="2"/>
      <c r="E1704" s="2"/>
      <c r="F1704" s="2"/>
      <c r="G1704" s="2"/>
      <c r="H1704" s="3">
        <f t="shared" si="339"/>
        <v>0</v>
      </c>
      <c r="I1704" s="63"/>
      <c r="J1704" s="7"/>
      <c r="K1704" s="8"/>
      <c r="M1704" s="395"/>
    </row>
    <row r="1705" spans="1:13">
      <c r="A1705" s="32">
        <f t="shared" si="338"/>
        <v>0</v>
      </c>
      <c r="B1705" s="10"/>
      <c r="C1705" s="2"/>
      <c r="D1705" s="2"/>
      <c r="E1705" s="2"/>
      <c r="F1705" s="2"/>
      <c r="G1705" s="2"/>
      <c r="H1705" s="3">
        <f t="shared" si="339"/>
        <v>0</v>
      </c>
      <c r="I1705" s="63"/>
      <c r="J1705" s="7"/>
      <c r="K1705" s="8"/>
      <c r="M1705" s="395"/>
    </row>
    <row r="1706" spans="1:13">
      <c r="A1706" s="32">
        <f t="shared" si="338"/>
        <v>0</v>
      </c>
      <c r="B1706" s="10"/>
      <c r="C1706" s="2"/>
      <c r="D1706" s="2"/>
      <c r="E1706" s="2"/>
      <c r="F1706" s="2"/>
      <c r="G1706" s="2"/>
      <c r="H1706" s="3">
        <f t="shared" si="339"/>
        <v>0</v>
      </c>
      <c r="I1706" s="63"/>
      <c r="J1706" s="7"/>
      <c r="K1706" s="8"/>
      <c r="M1706" s="395"/>
    </row>
    <row r="1707" spans="1:13">
      <c r="A1707" s="33" t="e">
        <f>VLOOKUP(B1698,O:W,2)</f>
        <v>#N/A</v>
      </c>
      <c r="B1707" s="649" t="s">
        <v>70</v>
      </c>
      <c r="C1707" s="650"/>
      <c r="D1707" s="650"/>
      <c r="E1707" s="650"/>
      <c r="F1707" s="650"/>
      <c r="G1707" s="650"/>
      <c r="H1707" s="6"/>
      <c r="I1707" s="63">
        <f>SUM(H1699:H1707)</f>
        <v>0</v>
      </c>
      <c r="J1707" s="1" t="e">
        <f>VLOOKUP(B1698,O:W,7)</f>
        <v>#N/A</v>
      </c>
      <c r="K1707" s="8"/>
      <c r="M1707" s="395"/>
    </row>
    <row r="1708" spans="1:13" ht="45.75" customHeight="1">
      <c r="A1708" s="32">
        <f>IF(B1708&gt;0,1,0)</f>
        <v>0</v>
      </c>
      <c r="B1708" s="647"/>
      <c r="C1708" s="648"/>
      <c r="D1708" s="648"/>
      <c r="E1708" s="648"/>
      <c r="F1708" s="648"/>
      <c r="G1708" s="648"/>
      <c r="H1708" s="6"/>
      <c r="I1708" s="63"/>
      <c r="J1708" s="7"/>
      <c r="K1708" s="8"/>
      <c r="M1708" s="394" t="s">
        <v>689</v>
      </c>
    </row>
    <row r="1709" spans="1:13">
      <c r="A1709" s="32">
        <f t="shared" ref="A1709:A1716" si="340">IF(H1709&gt;0,1,0)</f>
        <v>0</v>
      </c>
      <c r="B1709" s="10"/>
      <c r="C1709" s="2"/>
      <c r="D1709" s="2"/>
      <c r="E1709" s="2"/>
      <c r="F1709" s="2"/>
      <c r="G1709" s="2"/>
      <c r="H1709" s="3">
        <f>IF(AND(C1709=0,D1709=0,E1709=0,F1709=0,G1709=0),0,ROUND(IF(C1709=0,1,C1709)*IF(D1709=0,1,D1709)*IF(E1709=0,1,E1709)*IF(F1709=0,1,F1709)*IF(G1709=0,1,G1709),2))</f>
        <v>0</v>
      </c>
      <c r="I1709" s="63"/>
      <c r="J1709" s="7"/>
      <c r="K1709" s="8"/>
      <c r="M1709" s="395"/>
    </row>
    <row r="1710" spans="1:13">
      <c r="A1710" s="32">
        <f t="shared" si="340"/>
        <v>0</v>
      </c>
      <c r="B1710" s="10"/>
      <c r="C1710" s="2"/>
      <c r="D1710" s="2"/>
      <c r="E1710" s="2"/>
      <c r="F1710" s="2"/>
      <c r="G1710" s="2"/>
      <c r="H1710" s="3">
        <f t="shared" ref="H1710:H1716" si="341">IF(AND(C1710=0,D1710=0,E1710=0,F1710=0,G1710=0),0,ROUND(IF(C1710=0,1,C1710)*IF(D1710=0,1,D1710)*IF(E1710=0,1,E1710)*IF(F1710=0,1,F1710)*IF(G1710=0,1,G1710),2))</f>
        <v>0</v>
      </c>
      <c r="I1710" s="63"/>
      <c r="J1710" s="7"/>
      <c r="K1710" s="8"/>
      <c r="M1710" s="395"/>
    </row>
    <row r="1711" spans="1:13">
      <c r="A1711" s="32">
        <f t="shared" si="340"/>
        <v>0</v>
      </c>
      <c r="B1711" s="10"/>
      <c r="C1711" s="2"/>
      <c r="D1711" s="2"/>
      <c r="E1711" s="2"/>
      <c r="F1711" s="2"/>
      <c r="G1711" s="2"/>
      <c r="H1711" s="3">
        <f t="shared" si="341"/>
        <v>0</v>
      </c>
      <c r="I1711" s="63"/>
      <c r="J1711" s="7"/>
      <c r="K1711" s="8"/>
      <c r="M1711" s="395"/>
    </row>
    <row r="1712" spans="1:13">
      <c r="A1712" s="32">
        <f t="shared" si="340"/>
        <v>0</v>
      </c>
      <c r="B1712" s="10"/>
      <c r="C1712" s="2"/>
      <c r="D1712" s="2"/>
      <c r="E1712" s="2"/>
      <c r="F1712" s="2"/>
      <c r="G1712" s="2"/>
      <c r="H1712" s="3">
        <f t="shared" si="341"/>
        <v>0</v>
      </c>
      <c r="I1712" s="63"/>
      <c r="J1712" s="7"/>
      <c r="K1712" s="8"/>
      <c r="M1712" s="395"/>
    </row>
    <row r="1713" spans="1:13">
      <c r="A1713" s="32">
        <f t="shared" si="340"/>
        <v>0</v>
      </c>
      <c r="B1713" s="10"/>
      <c r="C1713" s="2"/>
      <c r="D1713" s="2"/>
      <c r="E1713" s="2"/>
      <c r="F1713" s="2"/>
      <c r="G1713" s="2"/>
      <c r="H1713" s="3">
        <f t="shared" si="341"/>
        <v>0</v>
      </c>
      <c r="I1713" s="63"/>
      <c r="J1713" s="7"/>
      <c r="K1713" s="8"/>
      <c r="M1713" s="395"/>
    </row>
    <row r="1714" spans="1:13">
      <c r="A1714" s="32">
        <f t="shared" si="340"/>
        <v>0</v>
      </c>
      <c r="B1714" s="10"/>
      <c r="C1714" s="2"/>
      <c r="D1714" s="2"/>
      <c r="E1714" s="2"/>
      <c r="F1714" s="2"/>
      <c r="G1714" s="2"/>
      <c r="H1714" s="3">
        <f t="shared" si="341"/>
        <v>0</v>
      </c>
      <c r="I1714" s="63"/>
      <c r="J1714" s="7"/>
      <c r="K1714" s="8"/>
      <c r="M1714" s="395"/>
    </row>
    <row r="1715" spans="1:13">
      <c r="A1715" s="32">
        <f t="shared" si="340"/>
        <v>0</v>
      </c>
      <c r="B1715" s="10"/>
      <c r="C1715" s="2"/>
      <c r="D1715" s="2"/>
      <c r="E1715" s="2"/>
      <c r="F1715" s="2"/>
      <c r="G1715" s="2"/>
      <c r="H1715" s="3">
        <f t="shared" si="341"/>
        <v>0</v>
      </c>
      <c r="I1715" s="63"/>
      <c r="J1715" s="7"/>
      <c r="K1715" s="8"/>
      <c r="M1715" s="395"/>
    </row>
    <row r="1716" spans="1:13">
      <c r="A1716" s="32">
        <f t="shared" si="340"/>
        <v>0</v>
      </c>
      <c r="B1716" s="10"/>
      <c r="C1716" s="2"/>
      <c r="D1716" s="2"/>
      <c r="E1716" s="2"/>
      <c r="F1716" s="2"/>
      <c r="G1716" s="2"/>
      <c r="H1716" s="3">
        <f t="shared" si="341"/>
        <v>0</v>
      </c>
      <c r="I1716" s="63"/>
      <c r="J1716" s="7"/>
      <c r="K1716" s="8"/>
      <c r="M1716" s="395"/>
    </row>
    <row r="1717" spans="1:13">
      <c r="A1717" s="33" t="e">
        <f>VLOOKUP(B1708,O:W,2)</f>
        <v>#N/A</v>
      </c>
      <c r="B1717" s="649" t="s">
        <v>70</v>
      </c>
      <c r="C1717" s="650"/>
      <c r="D1717" s="650"/>
      <c r="E1717" s="650"/>
      <c r="F1717" s="650"/>
      <c r="G1717" s="650"/>
      <c r="H1717" s="6"/>
      <c r="I1717" s="63">
        <f>SUM(H1709:H1717)</f>
        <v>0</v>
      </c>
      <c r="J1717" s="1" t="e">
        <f>VLOOKUP(B1708,O:W,7)</f>
        <v>#N/A</v>
      </c>
      <c r="K1717" s="8"/>
      <c r="M1717" s="395"/>
    </row>
    <row r="1718" spans="1:13" ht="46.5" customHeight="1">
      <c r="A1718" s="32">
        <f>IF(B1718&gt;0,1,0)</f>
        <v>0</v>
      </c>
      <c r="B1718" s="647"/>
      <c r="C1718" s="648"/>
      <c r="D1718" s="648"/>
      <c r="E1718" s="648"/>
      <c r="F1718" s="648"/>
      <c r="G1718" s="648"/>
      <c r="H1718" s="6"/>
      <c r="I1718" s="63"/>
      <c r="J1718" s="7"/>
      <c r="K1718" s="8"/>
      <c r="M1718" s="394" t="s">
        <v>689</v>
      </c>
    </row>
    <row r="1719" spans="1:13">
      <c r="A1719" s="32">
        <f t="shared" ref="A1719:A1726" si="342">IF(H1719&gt;0,1,0)</f>
        <v>0</v>
      </c>
      <c r="B1719" s="10"/>
      <c r="C1719" s="2"/>
      <c r="D1719" s="2"/>
      <c r="E1719" s="2"/>
      <c r="F1719" s="2"/>
      <c r="G1719" s="2"/>
      <c r="H1719" s="3">
        <f>IF(AND(C1719=0,D1719=0,E1719=0,F1719=0,G1719=0),0,ROUND(IF(C1719=0,1,C1719)*IF(D1719=0,1,D1719)*IF(E1719=0,1,E1719)*IF(F1719=0,1,F1719)*IF(G1719=0,1,G1719),2))</f>
        <v>0</v>
      </c>
      <c r="I1719" s="63"/>
      <c r="J1719" s="7"/>
      <c r="K1719" s="8"/>
      <c r="M1719" s="395" t="s">
        <v>3901</v>
      </c>
    </row>
    <row r="1720" spans="1:13">
      <c r="A1720" s="32">
        <f t="shared" si="342"/>
        <v>0</v>
      </c>
      <c r="B1720" s="10"/>
      <c r="C1720" s="2"/>
      <c r="D1720" s="2"/>
      <c r="E1720" s="2"/>
      <c r="F1720" s="2"/>
      <c r="G1720" s="2"/>
      <c r="H1720" s="3">
        <f t="shared" ref="H1720:H1726" si="343">IF(AND(C1720=0,D1720=0,E1720=0,F1720=0,G1720=0),0,ROUND(IF(C1720=0,1,C1720)*IF(D1720=0,1,D1720)*IF(E1720=0,1,E1720)*IF(F1720=0,1,F1720)*IF(G1720=0,1,G1720),2))</f>
        <v>0</v>
      </c>
      <c r="I1720" s="63"/>
      <c r="J1720" s="7"/>
      <c r="K1720" s="8"/>
      <c r="M1720" s="395" t="s">
        <v>3902</v>
      </c>
    </row>
    <row r="1721" spans="1:13">
      <c r="A1721" s="32">
        <f t="shared" si="342"/>
        <v>0</v>
      </c>
      <c r="B1721" s="10"/>
      <c r="C1721" s="2"/>
      <c r="D1721" s="2"/>
      <c r="E1721" s="2"/>
      <c r="F1721" s="2"/>
      <c r="G1721" s="2"/>
      <c r="H1721" s="3">
        <f t="shared" si="343"/>
        <v>0</v>
      </c>
      <c r="I1721" s="63"/>
      <c r="J1721" s="7"/>
      <c r="K1721" s="8"/>
      <c r="M1721" s="395"/>
    </row>
    <row r="1722" spans="1:13">
      <c r="A1722" s="32">
        <f t="shared" si="342"/>
        <v>0</v>
      </c>
      <c r="B1722" s="10"/>
      <c r="C1722" s="2"/>
      <c r="D1722" s="2"/>
      <c r="E1722" s="2"/>
      <c r="F1722" s="2"/>
      <c r="G1722" s="2"/>
      <c r="H1722" s="3">
        <f t="shared" si="343"/>
        <v>0</v>
      </c>
      <c r="I1722" s="63"/>
      <c r="J1722" s="7"/>
      <c r="K1722" s="8"/>
      <c r="M1722" s="395"/>
    </row>
    <row r="1723" spans="1:13">
      <c r="A1723" s="32">
        <f t="shared" si="342"/>
        <v>0</v>
      </c>
      <c r="B1723" s="10"/>
      <c r="C1723" s="2"/>
      <c r="D1723" s="2"/>
      <c r="E1723" s="2"/>
      <c r="F1723" s="2"/>
      <c r="G1723" s="2"/>
      <c r="H1723" s="3">
        <f t="shared" si="343"/>
        <v>0</v>
      </c>
      <c r="I1723" s="63"/>
      <c r="J1723" s="7"/>
      <c r="K1723" s="8"/>
      <c r="M1723" s="395"/>
    </row>
    <row r="1724" spans="1:13">
      <c r="A1724" s="32">
        <f t="shared" si="342"/>
        <v>0</v>
      </c>
      <c r="B1724" s="10"/>
      <c r="C1724" s="2"/>
      <c r="D1724" s="2"/>
      <c r="E1724" s="2"/>
      <c r="F1724" s="2"/>
      <c r="G1724" s="2"/>
      <c r="H1724" s="3">
        <f t="shared" si="343"/>
        <v>0</v>
      </c>
      <c r="I1724" s="63"/>
      <c r="J1724" s="7"/>
      <c r="K1724" s="8"/>
      <c r="M1724" s="395"/>
    </row>
    <row r="1725" spans="1:13">
      <c r="A1725" s="32">
        <f t="shared" si="342"/>
        <v>0</v>
      </c>
      <c r="B1725" s="10"/>
      <c r="C1725" s="2"/>
      <c r="D1725" s="2"/>
      <c r="E1725" s="2"/>
      <c r="F1725" s="2"/>
      <c r="G1725" s="2"/>
      <c r="H1725" s="3">
        <f t="shared" si="343"/>
        <v>0</v>
      </c>
      <c r="I1725" s="63"/>
      <c r="J1725" s="7"/>
      <c r="K1725" s="8"/>
      <c r="M1725" s="395"/>
    </row>
    <row r="1726" spans="1:13">
      <c r="A1726" s="32">
        <f t="shared" si="342"/>
        <v>0</v>
      </c>
      <c r="B1726" s="10"/>
      <c r="C1726" s="2"/>
      <c r="D1726" s="2"/>
      <c r="E1726" s="2"/>
      <c r="F1726" s="2"/>
      <c r="G1726" s="2"/>
      <c r="H1726" s="3">
        <f t="shared" si="343"/>
        <v>0</v>
      </c>
      <c r="I1726" s="63"/>
      <c r="J1726" s="7"/>
      <c r="K1726" s="8"/>
      <c r="M1726" s="395"/>
    </row>
    <row r="1727" spans="1:13">
      <c r="A1727" s="33" t="e">
        <f>VLOOKUP(B1718,O:W,2)</f>
        <v>#N/A</v>
      </c>
      <c r="B1727" s="649" t="s">
        <v>70</v>
      </c>
      <c r="C1727" s="650"/>
      <c r="D1727" s="650"/>
      <c r="E1727" s="650"/>
      <c r="F1727" s="650"/>
      <c r="G1727" s="650"/>
      <c r="H1727" s="6"/>
      <c r="I1727" s="63">
        <f>SUM(H1719:H1727)</f>
        <v>0</v>
      </c>
      <c r="J1727" s="1" t="e">
        <f>VLOOKUP(B1718,O:W,7)</f>
        <v>#N/A</v>
      </c>
      <c r="K1727" s="8"/>
      <c r="M1727" s="395"/>
    </row>
    <row r="1728" spans="1:13" ht="48.75" customHeight="1">
      <c r="A1728" s="32">
        <f>IF(B1728&gt;0,1,0)</f>
        <v>1</v>
      </c>
      <c r="B1728" s="647" t="s">
        <v>7101</v>
      </c>
      <c r="C1728" s="648"/>
      <c r="D1728" s="648"/>
      <c r="E1728" s="648"/>
      <c r="F1728" s="648"/>
      <c r="G1728" s="648"/>
      <c r="H1728" s="6"/>
      <c r="I1728" s="63"/>
      <c r="J1728" s="7"/>
      <c r="K1728" s="8"/>
      <c r="M1728" s="402" t="s">
        <v>690</v>
      </c>
    </row>
    <row r="1729" spans="1:13">
      <c r="A1729" s="32">
        <f t="shared" ref="A1729:A1736" si="344">IF(H1729&gt;0,1,0)</f>
        <v>1</v>
      </c>
      <c r="B1729" s="10"/>
      <c r="C1729" s="2">
        <v>1</v>
      </c>
      <c r="D1729" s="2"/>
      <c r="E1729" s="2"/>
      <c r="F1729" s="2"/>
      <c r="G1729" s="2"/>
      <c r="H1729" s="3">
        <f>IF(AND(C1729=0,D1729=0,E1729=0,F1729=0,G1729=0),0,ROUND(IF(C1729=0,1,C1729)*IF(D1729=0,1,D1729)*IF(E1729=0,1,E1729)*IF(F1729=0,1,F1729)*IF(G1729=0,1,G1729),2))</f>
        <v>1</v>
      </c>
      <c r="I1729" s="63"/>
      <c r="J1729" s="7"/>
      <c r="K1729" s="8"/>
      <c r="M1729" s="403" t="s">
        <v>691</v>
      </c>
    </row>
    <row r="1730" spans="1:13">
      <c r="A1730" s="32">
        <f t="shared" si="344"/>
        <v>0</v>
      </c>
      <c r="B1730" s="10"/>
      <c r="C1730" s="2"/>
      <c r="D1730" s="2"/>
      <c r="E1730" s="2"/>
      <c r="F1730" s="2"/>
      <c r="G1730" s="2"/>
      <c r="H1730" s="3">
        <f t="shared" ref="H1730:H1736" si="345">IF(AND(C1730=0,D1730=0,E1730=0,F1730=0,G1730=0),0,ROUND(IF(C1730=0,1,C1730)*IF(D1730=0,1,D1730)*IF(E1730=0,1,E1730)*IF(F1730=0,1,F1730)*IF(G1730=0,1,G1730),2))</f>
        <v>0</v>
      </c>
      <c r="I1730" s="63"/>
      <c r="J1730" s="7"/>
      <c r="K1730" s="8"/>
      <c r="M1730" s="403"/>
    </row>
    <row r="1731" spans="1:13">
      <c r="A1731" s="32">
        <f t="shared" si="344"/>
        <v>0</v>
      </c>
      <c r="B1731" s="10"/>
      <c r="C1731" s="2"/>
      <c r="D1731" s="2"/>
      <c r="E1731" s="2"/>
      <c r="F1731" s="2"/>
      <c r="G1731" s="2"/>
      <c r="H1731" s="3">
        <f t="shared" si="345"/>
        <v>0</v>
      </c>
      <c r="I1731" s="63"/>
      <c r="J1731" s="7"/>
      <c r="K1731" s="8"/>
      <c r="M1731" s="403"/>
    </row>
    <row r="1732" spans="1:13">
      <c r="A1732" s="32">
        <f t="shared" si="344"/>
        <v>0</v>
      </c>
      <c r="B1732" s="10"/>
      <c r="C1732" s="2"/>
      <c r="D1732" s="2"/>
      <c r="E1732" s="2"/>
      <c r="F1732" s="2"/>
      <c r="G1732" s="2"/>
      <c r="H1732" s="3">
        <f t="shared" si="345"/>
        <v>0</v>
      </c>
      <c r="I1732" s="63"/>
      <c r="J1732" s="7"/>
      <c r="K1732" s="8"/>
      <c r="M1732" s="403"/>
    </row>
    <row r="1733" spans="1:13">
      <c r="A1733" s="32">
        <f t="shared" si="344"/>
        <v>0</v>
      </c>
      <c r="B1733" s="10"/>
      <c r="C1733" s="2"/>
      <c r="D1733" s="2"/>
      <c r="E1733" s="2"/>
      <c r="F1733" s="2"/>
      <c r="G1733" s="2"/>
      <c r="H1733" s="3">
        <f t="shared" si="345"/>
        <v>0</v>
      </c>
      <c r="I1733" s="63"/>
      <c r="J1733" s="7"/>
      <c r="K1733" s="8"/>
      <c r="M1733" s="403"/>
    </row>
    <row r="1734" spans="1:13">
      <c r="A1734" s="32">
        <f t="shared" si="344"/>
        <v>0</v>
      </c>
      <c r="B1734" s="10"/>
      <c r="C1734" s="2"/>
      <c r="D1734" s="2"/>
      <c r="E1734" s="2"/>
      <c r="F1734" s="2"/>
      <c r="G1734" s="2"/>
      <c r="H1734" s="3">
        <f t="shared" si="345"/>
        <v>0</v>
      </c>
      <c r="I1734" s="63"/>
      <c r="J1734" s="7"/>
      <c r="K1734" s="8"/>
      <c r="M1734" s="403"/>
    </row>
    <row r="1735" spans="1:13">
      <c r="A1735" s="32">
        <f t="shared" si="344"/>
        <v>0</v>
      </c>
      <c r="B1735" s="10"/>
      <c r="C1735" s="2"/>
      <c r="D1735" s="2"/>
      <c r="E1735" s="2"/>
      <c r="F1735" s="2"/>
      <c r="G1735" s="2"/>
      <c r="H1735" s="3">
        <f t="shared" si="345"/>
        <v>0</v>
      </c>
      <c r="I1735" s="63"/>
      <c r="J1735" s="7"/>
      <c r="K1735" s="8"/>
      <c r="M1735" s="403"/>
    </row>
    <row r="1736" spans="1:13">
      <c r="A1736" s="32">
        <f t="shared" si="344"/>
        <v>0</v>
      </c>
      <c r="B1736" s="10"/>
      <c r="C1736" s="2"/>
      <c r="D1736" s="2"/>
      <c r="E1736" s="2"/>
      <c r="F1736" s="2"/>
      <c r="G1736" s="2"/>
      <c r="H1736" s="3">
        <f t="shared" si="345"/>
        <v>0</v>
      </c>
      <c r="I1736" s="63"/>
      <c r="J1736" s="7"/>
      <c r="K1736" s="8"/>
      <c r="M1736" s="403"/>
    </row>
    <row r="1737" spans="1:13">
      <c r="A1737" s="33" t="str">
        <f>VLOOKUP(B1728,O:W,2)</f>
        <v>160101</v>
      </c>
      <c r="B1737" s="649" t="s">
        <v>70</v>
      </c>
      <c r="C1737" s="650"/>
      <c r="D1737" s="650"/>
      <c r="E1737" s="650"/>
      <c r="F1737" s="650"/>
      <c r="G1737" s="650"/>
      <c r="H1737" s="6"/>
      <c r="I1737" s="63">
        <f>SUM(H1729:H1737)</f>
        <v>1</v>
      </c>
      <c r="J1737" s="1" t="str">
        <f>VLOOKUP(B1728,O:W,7)</f>
        <v>دستگاه</v>
      </c>
      <c r="K1737" s="8"/>
      <c r="M1737" s="403"/>
    </row>
    <row r="1738" spans="1:13" ht="45.75" customHeight="1">
      <c r="A1738" s="32">
        <f>IF(B1738&gt;0,1,0)</f>
        <v>1</v>
      </c>
      <c r="B1738" s="647" t="s">
        <v>7312</v>
      </c>
      <c r="C1738" s="648"/>
      <c r="D1738" s="648"/>
      <c r="E1738" s="648"/>
      <c r="F1738" s="648"/>
      <c r="G1738" s="648"/>
      <c r="H1738" s="6"/>
      <c r="I1738" s="63"/>
      <c r="J1738" s="7"/>
      <c r="K1738" s="8"/>
      <c r="M1738" s="402" t="s">
        <v>690</v>
      </c>
    </row>
    <row r="1739" spans="1:13">
      <c r="A1739" s="32">
        <f t="shared" ref="A1739:A1746" si="346">IF(H1739&gt;0,1,0)</f>
        <v>1</v>
      </c>
      <c r="B1739" s="10"/>
      <c r="C1739" s="2">
        <v>1</v>
      </c>
      <c r="D1739" s="2"/>
      <c r="E1739" s="2"/>
      <c r="F1739" s="2"/>
      <c r="G1739" s="2"/>
      <c r="H1739" s="3">
        <f>IF(AND(C1739=0,D1739=0,E1739=0,F1739=0,G1739=0),0,ROUND(IF(C1739=0,1,C1739)*IF(D1739=0,1,D1739)*IF(E1739=0,1,E1739)*IF(F1739=0,1,F1739)*IF(G1739=0,1,G1739),2))</f>
        <v>1</v>
      </c>
      <c r="I1739" s="63"/>
      <c r="J1739" s="7"/>
      <c r="K1739" s="8"/>
      <c r="M1739" s="403" t="s">
        <v>691</v>
      </c>
    </row>
    <row r="1740" spans="1:13">
      <c r="A1740" s="32">
        <f t="shared" si="346"/>
        <v>0</v>
      </c>
      <c r="B1740" s="10"/>
      <c r="C1740" s="2"/>
      <c r="D1740" s="2"/>
      <c r="E1740" s="2"/>
      <c r="F1740" s="2"/>
      <c r="G1740" s="2"/>
      <c r="H1740" s="3">
        <f t="shared" ref="H1740:H1746" si="347">IF(AND(C1740=0,D1740=0,E1740=0,F1740=0,G1740=0),0,ROUND(IF(C1740=0,1,C1740)*IF(D1740=0,1,D1740)*IF(E1740=0,1,E1740)*IF(F1740=0,1,F1740)*IF(G1740=0,1,G1740),2))</f>
        <v>0</v>
      </c>
      <c r="I1740" s="63"/>
      <c r="J1740" s="7"/>
      <c r="K1740" s="8"/>
      <c r="M1740" s="403"/>
    </row>
    <row r="1741" spans="1:13">
      <c r="A1741" s="32">
        <f t="shared" si="346"/>
        <v>0</v>
      </c>
      <c r="B1741" s="10"/>
      <c r="C1741" s="2"/>
      <c r="D1741" s="2"/>
      <c r="E1741" s="2"/>
      <c r="F1741" s="2"/>
      <c r="G1741" s="2"/>
      <c r="H1741" s="3">
        <f t="shared" si="347"/>
        <v>0</v>
      </c>
      <c r="I1741" s="63"/>
      <c r="J1741" s="7"/>
      <c r="K1741" s="8"/>
      <c r="M1741" s="403"/>
    </row>
    <row r="1742" spans="1:13">
      <c r="A1742" s="32">
        <f t="shared" si="346"/>
        <v>0</v>
      </c>
      <c r="B1742" s="10"/>
      <c r="C1742" s="2"/>
      <c r="D1742" s="2"/>
      <c r="E1742" s="2"/>
      <c r="F1742" s="2"/>
      <c r="G1742" s="2"/>
      <c r="H1742" s="3">
        <f t="shared" si="347"/>
        <v>0</v>
      </c>
      <c r="I1742" s="63"/>
      <c r="J1742" s="7"/>
      <c r="K1742" s="8"/>
      <c r="M1742" s="403"/>
    </row>
    <row r="1743" spans="1:13">
      <c r="A1743" s="32">
        <f t="shared" si="346"/>
        <v>0</v>
      </c>
      <c r="B1743" s="10"/>
      <c r="C1743" s="2"/>
      <c r="D1743" s="2"/>
      <c r="E1743" s="2"/>
      <c r="F1743" s="2"/>
      <c r="G1743" s="2"/>
      <c r="H1743" s="3">
        <f t="shared" si="347"/>
        <v>0</v>
      </c>
      <c r="I1743" s="63"/>
      <c r="J1743" s="7"/>
      <c r="K1743" s="8"/>
      <c r="M1743" s="403"/>
    </row>
    <row r="1744" spans="1:13">
      <c r="A1744" s="32">
        <f t="shared" si="346"/>
        <v>0</v>
      </c>
      <c r="B1744" s="10"/>
      <c r="C1744" s="2"/>
      <c r="D1744" s="2"/>
      <c r="E1744" s="2"/>
      <c r="F1744" s="2"/>
      <c r="G1744" s="2"/>
      <c r="H1744" s="3">
        <f t="shared" si="347"/>
        <v>0</v>
      </c>
      <c r="I1744" s="63"/>
      <c r="J1744" s="7"/>
      <c r="K1744" s="8"/>
      <c r="M1744" s="403"/>
    </row>
    <row r="1745" spans="1:13">
      <c r="A1745" s="32">
        <f t="shared" si="346"/>
        <v>0</v>
      </c>
      <c r="B1745" s="10"/>
      <c r="C1745" s="2"/>
      <c r="D1745" s="2"/>
      <c r="E1745" s="2"/>
      <c r="F1745" s="2"/>
      <c r="G1745" s="2"/>
      <c r="H1745" s="3">
        <f t="shared" si="347"/>
        <v>0</v>
      </c>
      <c r="I1745" s="63"/>
      <c r="J1745" s="7"/>
      <c r="K1745" s="8"/>
      <c r="M1745" s="403"/>
    </row>
    <row r="1746" spans="1:13">
      <c r="A1746" s="32">
        <f t="shared" si="346"/>
        <v>0</v>
      </c>
      <c r="B1746" s="10"/>
      <c r="C1746" s="2"/>
      <c r="D1746" s="2"/>
      <c r="E1746" s="2"/>
      <c r="F1746" s="2"/>
      <c r="G1746" s="2"/>
      <c r="H1746" s="3">
        <f t="shared" si="347"/>
        <v>0</v>
      </c>
      <c r="I1746" s="63"/>
      <c r="J1746" s="7"/>
      <c r="K1746" s="8"/>
      <c r="M1746" s="403"/>
    </row>
    <row r="1747" spans="1:13">
      <c r="A1747" s="33" t="str">
        <f>VLOOKUP(B1738,O:W,2)</f>
        <v>160205</v>
      </c>
      <c r="B1747" s="649" t="s">
        <v>70</v>
      </c>
      <c r="C1747" s="650"/>
      <c r="D1747" s="650"/>
      <c r="E1747" s="650"/>
      <c r="F1747" s="650"/>
      <c r="G1747" s="650"/>
      <c r="H1747" s="6"/>
      <c r="I1747" s="63">
        <f>SUM(H1739:H1747)</f>
        <v>1</v>
      </c>
      <c r="J1747" s="1" t="str">
        <f>VLOOKUP(B1738,O:W,7)</f>
        <v>دستگاه</v>
      </c>
      <c r="K1747" s="8"/>
      <c r="M1747" s="403"/>
    </row>
    <row r="1748" spans="1:13" ht="47.25" customHeight="1">
      <c r="A1748" s="32">
        <f>IF(B1748&gt;0,1,0)</f>
        <v>1</v>
      </c>
      <c r="B1748" s="647" t="s">
        <v>7102</v>
      </c>
      <c r="C1748" s="648"/>
      <c r="D1748" s="648"/>
      <c r="E1748" s="648"/>
      <c r="F1748" s="648"/>
      <c r="G1748" s="648"/>
      <c r="H1748" s="6"/>
      <c r="I1748" s="63"/>
      <c r="J1748" s="7"/>
      <c r="K1748" s="8"/>
      <c r="M1748" s="390" t="s">
        <v>692</v>
      </c>
    </row>
    <row r="1749" spans="1:13">
      <c r="A1749" s="32">
        <f t="shared" ref="A1749:A1756" si="348">IF(H1749&gt;0,1,0)</f>
        <v>1</v>
      </c>
      <c r="B1749" s="10"/>
      <c r="C1749" s="2">
        <v>1</v>
      </c>
      <c r="D1749" s="2">
        <v>1000</v>
      </c>
      <c r="E1749" s="2"/>
      <c r="F1749" s="2"/>
      <c r="G1749" s="2"/>
      <c r="H1749" s="3">
        <f>IF(AND(C1749=0,D1749=0,E1749=0,F1749=0,G1749=0),0,ROUND(IF(C1749=0,1,C1749)*IF(D1749=0,1,D1749)*IF(E1749=0,1,E1749)*IF(F1749=0,1,F1749)*IF(G1749=0,1,G1749),2))</f>
        <v>1000</v>
      </c>
      <c r="I1749" s="63"/>
      <c r="J1749" s="7"/>
      <c r="K1749" s="8"/>
      <c r="M1749" s="391" t="s">
        <v>693</v>
      </c>
    </row>
    <row r="1750" spans="1:13">
      <c r="A1750" s="32">
        <f t="shared" si="348"/>
        <v>0</v>
      </c>
      <c r="B1750" s="10"/>
      <c r="C1750" s="2"/>
      <c r="D1750" s="2"/>
      <c r="E1750" s="2"/>
      <c r="F1750" s="2"/>
      <c r="G1750" s="2"/>
      <c r="H1750" s="3">
        <f t="shared" ref="H1750:H1756" si="349">IF(AND(C1750=0,D1750=0,E1750=0,F1750=0,G1750=0),0,ROUND(IF(C1750=0,1,C1750)*IF(D1750=0,1,D1750)*IF(E1750=0,1,E1750)*IF(F1750=0,1,F1750)*IF(G1750=0,1,G1750),2))</f>
        <v>0</v>
      </c>
      <c r="I1750" s="63"/>
      <c r="J1750" s="7"/>
      <c r="K1750" s="8"/>
      <c r="M1750" s="391"/>
    </row>
    <row r="1751" spans="1:13">
      <c r="A1751" s="32">
        <f t="shared" si="348"/>
        <v>0</v>
      </c>
      <c r="B1751" s="10"/>
      <c r="C1751" s="2"/>
      <c r="D1751" s="2"/>
      <c r="E1751" s="2"/>
      <c r="F1751" s="2"/>
      <c r="G1751" s="2"/>
      <c r="H1751" s="3">
        <f t="shared" si="349"/>
        <v>0</v>
      </c>
      <c r="I1751" s="63"/>
      <c r="J1751" s="7"/>
      <c r="K1751" s="8"/>
      <c r="M1751" s="391"/>
    </row>
    <row r="1752" spans="1:13">
      <c r="A1752" s="32">
        <f t="shared" si="348"/>
        <v>0</v>
      </c>
      <c r="B1752" s="10"/>
      <c r="C1752" s="2"/>
      <c r="D1752" s="2"/>
      <c r="E1752" s="2"/>
      <c r="F1752" s="2"/>
      <c r="G1752" s="2"/>
      <c r="H1752" s="3">
        <f t="shared" si="349"/>
        <v>0</v>
      </c>
      <c r="I1752" s="63"/>
      <c r="J1752" s="7"/>
      <c r="K1752" s="8"/>
      <c r="M1752" s="391"/>
    </row>
    <row r="1753" spans="1:13">
      <c r="A1753" s="32">
        <f t="shared" si="348"/>
        <v>0</v>
      </c>
      <c r="B1753" s="10"/>
      <c r="C1753" s="2"/>
      <c r="D1753" s="2"/>
      <c r="E1753" s="2"/>
      <c r="F1753" s="2"/>
      <c r="G1753" s="2"/>
      <c r="H1753" s="3">
        <f t="shared" si="349"/>
        <v>0</v>
      </c>
      <c r="I1753" s="63"/>
      <c r="J1753" s="7"/>
      <c r="K1753" s="8"/>
      <c r="M1753" s="391"/>
    </row>
    <row r="1754" spans="1:13">
      <c r="A1754" s="32">
        <f t="shared" si="348"/>
        <v>0</v>
      </c>
      <c r="B1754" s="10"/>
      <c r="C1754" s="2"/>
      <c r="D1754" s="2"/>
      <c r="E1754" s="2"/>
      <c r="F1754" s="2"/>
      <c r="G1754" s="2"/>
      <c r="H1754" s="3">
        <f t="shared" si="349"/>
        <v>0</v>
      </c>
      <c r="I1754" s="63"/>
      <c r="J1754" s="7"/>
      <c r="K1754" s="8"/>
      <c r="M1754" s="391"/>
    </row>
    <row r="1755" spans="1:13">
      <c r="A1755" s="32">
        <f t="shared" si="348"/>
        <v>0</v>
      </c>
      <c r="B1755" s="10"/>
      <c r="C1755" s="2"/>
      <c r="D1755" s="2"/>
      <c r="E1755" s="2"/>
      <c r="F1755" s="2"/>
      <c r="G1755" s="2"/>
      <c r="H1755" s="3">
        <f t="shared" si="349"/>
        <v>0</v>
      </c>
      <c r="I1755" s="63"/>
      <c r="J1755" s="7"/>
      <c r="K1755" s="8"/>
      <c r="M1755" s="391"/>
    </row>
    <row r="1756" spans="1:13">
      <c r="A1756" s="32">
        <f t="shared" si="348"/>
        <v>0</v>
      </c>
      <c r="B1756" s="10"/>
      <c r="C1756" s="2"/>
      <c r="D1756" s="2"/>
      <c r="E1756" s="2"/>
      <c r="F1756" s="2"/>
      <c r="G1756" s="2"/>
      <c r="H1756" s="3">
        <f t="shared" si="349"/>
        <v>0</v>
      </c>
      <c r="I1756" s="63"/>
      <c r="J1756" s="7"/>
      <c r="K1756" s="8"/>
      <c r="M1756" s="391"/>
    </row>
    <row r="1757" spans="1:13">
      <c r="A1757" s="33" t="str">
        <f>VLOOKUP(B1748,O:W,2)</f>
        <v>170201</v>
      </c>
      <c r="B1757" s="649" t="s">
        <v>70</v>
      </c>
      <c r="C1757" s="650"/>
      <c r="D1757" s="650"/>
      <c r="E1757" s="650"/>
      <c r="F1757" s="650"/>
      <c r="G1757" s="650"/>
      <c r="H1757" s="6"/>
      <c r="I1757" s="63">
        <f>SUM(H1749:H1757)</f>
        <v>1000</v>
      </c>
      <c r="J1757" s="1" t="str">
        <f>VLOOKUP(B1748,O:W,7)</f>
        <v>يکصد کيلو کالري در ساعت</v>
      </c>
      <c r="K1757" s="8"/>
      <c r="M1757" s="391"/>
    </row>
    <row r="1758" spans="1:13" ht="46.5" customHeight="1">
      <c r="A1758" s="32">
        <f>IF(B1758&gt;0,1,0)</f>
        <v>1</v>
      </c>
      <c r="B1758" s="647" t="s">
        <v>7313</v>
      </c>
      <c r="C1758" s="648"/>
      <c r="D1758" s="648"/>
      <c r="E1758" s="648"/>
      <c r="F1758" s="648"/>
      <c r="G1758" s="648"/>
      <c r="H1758" s="6"/>
      <c r="I1758" s="63"/>
      <c r="J1758" s="7"/>
      <c r="K1758" s="8"/>
      <c r="M1758" s="390" t="s">
        <v>692</v>
      </c>
    </row>
    <row r="1759" spans="1:13">
      <c r="A1759" s="32">
        <f t="shared" ref="A1759:A1766" si="350">IF(H1759&gt;0,1,0)</f>
        <v>1</v>
      </c>
      <c r="B1759" s="10"/>
      <c r="C1759" s="2">
        <v>1</v>
      </c>
      <c r="D1759" s="2"/>
      <c r="E1759" s="2"/>
      <c r="F1759" s="2"/>
      <c r="G1759" s="2"/>
      <c r="H1759" s="3">
        <f>IF(AND(C1759=0,D1759=0,E1759=0,F1759=0,G1759=0),0,ROUND(IF(C1759=0,1,C1759)*IF(D1759=0,1,D1759)*IF(E1759=0,1,E1759)*IF(F1759=0,1,F1759)*IF(G1759=0,1,G1759),2))</f>
        <v>1</v>
      </c>
      <c r="I1759" s="63"/>
      <c r="J1759" s="7"/>
      <c r="K1759" s="8"/>
      <c r="M1759" s="391" t="s">
        <v>693</v>
      </c>
    </row>
    <row r="1760" spans="1:13">
      <c r="A1760" s="32">
        <f t="shared" si="350"/>
        <v>0</v>
      </c>
      <c r="B1760" s="10"/>
      <c r="C1760" s="2"/>
      <c r="D1760" s="2"/>
      <c r="E1760" s="2"/>
      <c r="F1760" s="2"/>
      <c r="G1760" s="2"/>
      <c r="H1760" s="3">
        <f t="shared" ref="H1760:H1766" si="351">IF(AND(C1760=0,D1760=0,E1760=0,F1760=0,G1760=0),0,ROUND(IF(C1760=0,1,C1760)*IF(D1760=0,1,D1760)*IF(E1760=0,1,E1760)*IF(F1760=0,1,F1760)*IF(G1760=0,1,G1760),2))</f>
        <v>0</v>
      </c>
      <c r="I1760" s="63"/>
      <c r="J1760" s="7"/>
      <c r="K1760" s="8"/>
      <c r="M1760" s="391"/>
    </row>
    <row r="1761" spans="1:13">
      <c r="A1761" s="32">
        <f t="shared" si="350"/>
        <v>0</v>
      </c>
      <c r="B1761" s="10"/>
      <c r="C1761" s="2"/>
      <c r="D1761" s="2"/>
      <c r="E1761" s="2"/>
      <c r="F1761" s="2"/>
      <c r="G1761" s="2"/>
      <c r="H1761" s="3">
        <f t="shared" si="351"/>
        <v>0</v>
      </c>
      <c r="I1761" s="63"/>
      <c r="J1761" s="7"/>
      <c r="K1761" s="8"/>
      <c r="M1761" s="391"/>
    </row>
    <row r="1762" spans="1:13">
      <c r="A1762" s="32">
        <f t="shared" si="350"/>
        <v>0</v>
      </c>
      <c r="B1762" s="10"/>
      <c r="C1762" s="2"/>
      <c r="D1762" s="2"/>
      <c r="E1762" s="2"/>
      <c r="F1762" s="2"/>
      <c r="G1762" s="2"/>
      <c r="H1762" s="3">
        <f t="shared" si="351"/>
        <v>0</v>
      </c>
      <c r="I1762" s="63"/>
      <c r="J1762" s="7"/>
      <c r="K1762" s="8"/>
      <c r="M1762" s="391"/>
    </row>
    <row r="1763" spans="1:13">
      <c r="A1763" s="32">
        <f t="shared" si="350"/>
        <v>0</v>
      </c>
      <c r="B1763" s="10"/>
      <c r="C1763" s="2"/>
      <c r="D1763" s="2"/>
      <c r="E1763" s="2"/>
      <c r="F1763" s="2"/>
      <c r="G1763" s="2"/>
      <c r="H1763" s="3">
        <f t="shared" si="351"/>
        <v>0</v>
      </c>
      <c r="I1763" s="63"/>
      <c r="J1763" s="7"/>
      <c r="K1763" s="8"/>
      <c r="M1763" s="391"/>
    </row>
    <row r="1764" spans="1:13">
      <c r="A1764" s="32">
        <f t="shared" si="350"/>
        <v>0</v>
      </c>
      <c r="B1764" s="10"/>
      <c r="C1764" s="2"/>
      <c r="D1764" s="2"/>
      <c r="E1764" s="2"/>
      <c r="F1764" s="2"/>
      <c r="G1764" s="2"/>
      <c r="H1764" s="3">
        <f t="shared" si="351"/>
        <v>0</v>
      </c>
      <c r="I1764" s="63"/>
      <c r="J1764" s="7"/>
      <c r="K1764" s="8"/>
      <c r="M1764" s="391"/>
    </row>
    <row r="1765" spans="1:13">
      <c r="A1765" s="32">
        <f t="shared" si="350"/>
        <v>0</v>
      </c>
      <c r="B1765" s="10"/>
      <c r="C1765" s="2"/>
      <c r="D1765" s="2"/>
      <c r="E1765" s="2"/>
      <c r="F1765" s="2"/>
      <c r="G1765" s="2"/>
      <c r="H1765" s="3">
        <f t="shared" si="351"/>
        <v>0</v>
      </c>
      <c r="I1765" s="63"/>
      <c r="J1765" s="7"/>
      <c r="K1765" s="8"/>
      <c r="M1765" s="391"/>
    </row>
    <row r="1766" spans="1:13">
      <c r="A1766" s="32">
        <f t="shared" si="350"/>
        <v>0</v>
      </c>
      <c r="B1766" s="10"/>
      <c r="C1766" s="2"/>
      <c r="D1766" s="2"/>
      <c r="E1766" s="2"/>
      <c r="F1766" s="2"/>
      <c r="G1766" s="2"/>
      <c r="H1766" s="3">
        <f t="shared" si="351"/>
        <v>0</v>
      </c>
      <c r="I1766" s="63"/>
      <c r="J1766" s="7"/>
      <c r="K1766" s="8"/>
      <c r="M1766" s="391"/>
    </row>
    <row r="1767" spans="1:13">
      <c r="A1767" s="33" t="str">
        <f>VLOOKUP(B1758,O:W,2)</f>
        <v>170306</v>
      </c>
      <c r="B1767" s="649" t="s">
        <v>70</v>
      </c>
      <c r="C1767" s="650"/>
      <c r="D1767" s="650"/>
      <c r="E1767" s="650"/>
      <c r="F1767" s="650"/>
      <c r="G1767" s="650"/>
      <c r="H1767" s="6"/>
      <c r="I1767" s="63">
        <f>SUM(H1759:H1767)</f>
        <v>1</v>
      </c>
      <c r="J1767" s="1" t="str">
        <f>VLOOKUP(B1758,O:W,7)</f>
        <v>یکصد کیلوکالری در ساعت</v>
      </c>
      <c r="K1767" s="8"/>
      <c r="M1767" s="391"/>
    </row>
    <row r="1768" spans="1:13" ht="45" customHeight="1">
      <c r="A1768" s="32">
        <f>IF(B1768&gt;0,1,0)</f>
        <v>0</v>
      </c>
      <c r="B1768" s="647"/>
      <c r="C1768" s="648"/>
      <c r="D1768" s="648"/>
      <c r="E1768" s="648"/>
      <c r="F1768" s="648"/>
      <c r="G1768" s="648"/>
      <c r="H1768" s="6"/>
      <c r="I1768" s="63"/>
      <c r="J1768" s="7"/>
      <c r="K1768" s="8"/>
      <c r="M1768" s="390" t="s">
        <v>692</v>
      </c>
    </row>
    <row r="1769" spans="1:13">
      <c r="A1769" s="32">
        <f t="shared" ref="A1769:A1776" si="352">IF(H1769&gt;0,1,0)</f>
        <v>0</v>
      </c>
      <c r="B1769" s="10"/>
      <c r="C1769" s="2"/>
      <c r="D1769" s="2"/>
      <c r="E1769" s="2"/>
      <c r="F1769" s="2"/>
      <c r="G1769" s="2"/>
      <c r="H1769" s="3">
        <f>IF(AND(C1769=0,D1769=0,E1769=0,F1769=0,G1769=0),0,ROUND(IF(C1769=0,1,C1769)*IF(D1769=0,1,D1769)*IF(E1769=0,1,E1769)*IF(F1769=0,1,F1769)*IF(G1769=0,1,G1769),2))</f>
        <v>0</v>
      </c>
      <c r="I1769" s="63"/>
      <c r="J1769" s="7"/>
      <c r="K1769" s="8"/>
      <c r="M1769" s="391"/>
    </row>
    <row r="1770" spans="1:13">
      <c r="A1770" s="32">
        <f t="shared" si="352"/>
        <v>0</v>
      </c>
      <c r="B1770" s="10"/>
      <c r="C1770" s="2"/>
      <c r="D1770" s="2"/>
      <c r="E1770" s="2"/>
      <c r="F1770" s="2"/>
      <c r="G1770" s="2"/>
      <c r="H1770" s="3">
        <f t="shared" ref="H1770:H1776" si="353">IF(AND(C1770=0,D1770=0,E1770=0,F1770=0,G1770=0),0,ROUND(IF(C1770=0,1,C1770)*IF(D1770=0,1,D1770)*IF(E1770=0,1,E1770)*IF(F1770=0,1,F1770)*IF(G1770=0,1,G1770),2))</f>
        <v>0</v>
      </c>
      <c r="I1770" s="63"/>
      <c r="J1770" s="7"/>
      <c r="K1770" s="8"/>
      <c r="M1770" s="391"/>
    </row>
    <row r="1771" spans="1:13">
      <c r="A1771" s="32">
        <f t="shared" si="352"/>
        <v>0</v>
      </c>
      <c r="B1771" s="10"/>
      <c r="C1771" s="2"/>
      <c r="D1771" s="2"/>
      <c r="E1771" s="2"/>
      <c r="F1771" s="2"/>
      <c r="G1771" s="2"/>
      <c r="H1771" s="3">
        <f t="shared" si="353"/>
        <v>0</v>
      </c>
      <c r="I1771" s="63"/>
      <c r="J1771" s="7"/>
      <c r="K1771" s="8"/>
      <c r="M1771" s="391"/>
    </row>
    <row r="1772" spans="1:13">
      <c r="A1772" s="32">
        <f t="shared" si="352"/>
        <v>0</v>
      </c>
      <c r="B1772" s="10"/>
      <c r="C1772" s="2"/>
      <c r="D1772" s="2"/>
      <c r="E1772" s="2"/>
      <c r="F1772" s="2"/>
      <c r="G1772" s="2"/>
      <c r="H1772" s="3">
        <f t="shared" si="353"/>
        <v>0</v>
      </c>
      <c r="I1772" s="63"/>
      <c r="J1772" s="7"/>
      <c r="K1772" s="8"/>
      <c r="M1772" s="391"/>
    </row>
    <row r="1773" spans="1:13">
      <c r="A1773" s="32">
        <f t="shared" si="352"/>
        <v>0</v>
      </c>
      <c r="B1773" s="10"/>
      <c r="C1773" s="2"/>
      <c r="D1773" s="2"/>
      <c r="E1773" s="2"/>
      <c r="F1773" s="2"/>
      <c r="G1773" s="2"/>
      <c r="H1773" s="3">
        <f t="shared" si="353"/>
        <v>0</v>
      </c>
      <c r="I1773" s="63"/>
      <c r="J1773" s="7"/>
      <c r="K1773" s="8"/>
      <c r="M1773" s="391"/>
    </row>
    <row r="1774" spans="1:13">
      <c r="A1774" s="32">
        <f t="shared" si="352"/>
        <v>0</v>
      </c>
      <c r="B1774" s="10"/>
      <c r="C1774" s="2"/>
      <c r="D1774" s="2"/>
      <c r="E1774" s="2"/>
      <c r="F1774" s="2"/>
      <c r="G1774" s="2"/>
      <c r="H1774" s="3">
        <f t="shared" si="353"/>
        <v>0</v>
      </c>
      <c r="I1774" s="63"/>
      <c r="J1774" s="7"/>
      <c r="K1774" s="8"/>
      <c r="M1774" s="391"/>
    </row>
    <row r="1775" spans="1:13">
      <c r="A1775" s="32">
        <f t="shared" si="352"/>
        <v>0</v>
      </c>
      <c r="B1775" s="10"/>
      <c r="C1775" s="2"/>
      <c r="D1775" s="2"/>
      <c r="E1775" s="2"/>
      <c r="F1775" s="2"/>
      <c r="G1775" s="2"/>
      <c r="H1775" s="3">
        <f t="shared" si="353"/>
        <v>0</v>
      </c>
      <c r="I1775" s="63"/>
      <c r="J1775" s="7"/>
      <c r="K1775" s="8"/>
      <c r="M1775" s="391"/>
    </row>
    <row r="1776" spans="1:13">
      <c r="A1776" s="32">
        <f t="shared" si="352"/>
        <v>0</v>
      </c>
      <c r="B1776" s="10"/>
      <c r="C1776" s="2"/>
      <c r="D1776" s="2"/>
      <c r="E1776" s="2"/>
      <c r="F1776" s="2"/>
      <c r="G1776" s="2"/>
      <c r="H1776" s="3">
        <f t="shared" si="353"/>
        <v>0</v>
      </c>
      <c r="I1776" s="63"/>
      <c r="J1776" s="7"/>
      <c r="K1776" s="8"/>
      <c r="M1776" s="391"/>
    </row>
    <row r="1777" spans="1:13">
      <c r="A1777" s="33" t="e">
        <f>VLOOKUP(B1768,O:W,2)</f>
        <v>#N/A</v>
      </c>
      <c r="B1777" s="649" t="s">
        <v>70</v>
      </c>
      <c r="C1777" s="650"/>
      <c r="D1777" s="650"/>
      <c r="E1777" s="650"/>
      <c r="F1777" s="650"/>
      <c r="G1777" s="650"/>
      <c r="H1777" s="6"/>
      <c r="I1777" s="63">
        <f>SUM(H1769:H1777)</f>
        <v>0</v>
      </c>
      <c r="J1777" s="1" t="e">
        <f>VLOOKUP(B1768,O:W,7)</f>
        <v>#N/A</v>
      </c>
      <c r="K1777" s="8"/>
      <c r="M1777" s="391"/>
    </row>
    <row r="1778" spans="1:13" ht="46.5" customHeight="1">
      <c r="A1778" s="32">
        <f>IF(B1778&gt;0,1,0)</f>
        <v>0</v>
      </c>
      <c r="B1778" s="647"/>
      <c r="C1778" s="648"/>
      <c r="D1778" s="648"/>
      <c r="E1778" s="648"/>
      <c r="F1778" s="648"/>
      <c r="G1778" s="648"/>
      <c r="H1778" s="6"/>
      <c r="I1778" s="63"/>
      <c r="J1778" s="7"/>
      <c r="K1778" s="8"/>
      <c r="M1778" s="390" t="s">
        <v>692</v>
      </c>
    </row>
    <row r="1779" spans="1:13">
      <c r="A1779" s="32">
        <f t="shared" ref="A1779:A1786" si="354">IF(H1779&gt;0,1,0)</f>
        <v>0</v>
      </c>
      <c r="B1779" s="10"/>
      <c r="C1779" s="2"/>
      <c r="D1779" s="2"/>
      <c r="E1779" s="2"/>
      <c r="F1779" s="2"/>
      <c r="G1779" s="2"/>
      <c r="H1779" s="3">
        <f>IF(AND(C1779=0,D1779=0,E1779=0,F1779=0,G1779=0),0,ROUND(IF(C1779=0,1,C1779)*IF(D1779=0,1,D1779)*IF(E1779=0,1,E1779)*IF(F1779=0,1,F1779)*IF(G1779=0,1,G1779),2))</f>
        <v>0</v>
      </c>
      <c r="I1779" s="63"/>
      <c r="J1779" s="7"/>
      <c r="K1779" s="8"/>
      <c r="M1779" s="391" t="s">
        <v>693</v>
      </c>
    </row>
    <row r="1780" spans="1:13">
      <c r="A1780" s="32">
        <f t="shared" si="354"/>
        <v>0</v>
      </c>
      <c r="B1780" s="10"/>
      <c r="C1780" s="2"/>
      <c r="D1780" s="2"/>
      <c r="E1780" s="2"/>
      <c r="F1780" s="2"/>
      <c r="G1780" s="2"/>
      <c r="H1780" s="3">
        <f t="shared" ref="H1780:H1786" si="355">IF(AND(C1780=0,D1780=0,E1780=0,F1780=0,G1780=0),0,ROUND(IF(C1780=0,1,C1780)*IF(D1780=0,1,D1780)*IF(E1780=0,1,E1780)*IF(F1780=0,1,F1780)*IF(G1780=0,1,G1780),2))</f>
        <v>0</v>
      </c>
      <c r="I1780" s="63"/>
      <c r="J1780" s="7"/>
      <c r="K1780" s="8"/>
      <c r="M1780" s="391"/>
    </row>
    <row r="1781" spans="1:13">
      <c r="A1781" s="32">
        <f t="shared" si="354"/>
        <v>0</v>
      </c>
      <c r="B1781" s="10"/>
      <c r="C1781" s="2"/>
      <c r="D1781" s="2"/>
      <c r="E1781" s="2"/>
      <c r="F1781" s="2"/>
      <c r="G1781" s="2"/>
      <c r="H1781" s="3">
        <f t="shared" si="355"/>
        <v>0</v>
      </c>
      <c r="I1781" s="63"/>
      <c r="J1781" s="7"/>
      <c r="K1781" s="8"/>
      <c r="M1781" s="391"/>
    </row>
    <row r="1782" spans="1:13">
      <c r="A1782" s="32">
        <f t="shared" si="354"/>
        <v>0</v>
      </c>
      <c r="B1782" s="10"/>
      <c r="C1782" s="2"/>
      <c r="D1782" s="2"/>
      <c r="E1782" s="2"/>
      <c r="F1782" s="2"/>
      <c r="G1782" s="2"/>
      <c r="H1782" s="3">
        <f t="shared" si="355"/>
        <v>0</v>
      </c>
      <c r="I1782" s="63"/>
      <c r="J1782" s="7"/>
      <c r="K1782" s="8"/>
      <c r="M1782" s="391"/>
    </row>
    <row r="1783" spans="1:13">
      <c r="A1783" s="32">
        <f t="shared" si="354"/>
        <v>0</v>
      </c>
      <c r="B1783" s="10"/>
      <c r="C1783" s="2"/>
      <c r="D1783" s="2"/>
      <c r="E1783" s="2"/>
      <c r="F1783" s="2"/>
      <c r="G1783" s="2"/>
      <c r="H1783" s="3">
        <f t="shared" si="355"/>
        <v>0</v>
      </c>
      <c r="I1783" s="63"/>
      <c r="J1783" s="7"/>
      <c r="K1783" s="8"/>
      <c r="M1783" s="391"/>
    </row>
    <row r="1784" spans="1:13">
      <c r="A1784" s="32">
        <f t="shared" si="354"/>
        <v>0</v>
      </c>
      <c r="B1784" s="10"/>
      <c r="C1784" s="2"/>
      <c r="D1784" s="2"/>
      <c r="E1784" s="2"/>
      <c r="F1784" s="2"/>
      <c r="G1784" s="2"/>
      <c r="H1784" s="3">
        <f t="shared" si="355"/>
        <v>0</v>
      </c>
      <c r="I1784" s="63"/>
      <c r="J1784" s="7"/>
      <c r="K1784" s="8"/>
      <c r="M1784" s="391"/>
    </row>
    <row r="1785" spans="1:13">
      <c r="A1785" s="32">
        <f t="shared" si="354"/>
        <v>0</v>
      </c>
      <c r="B1785" s="10"/>
      <c r="C1785" s="2"/>
      <c r="D1785" s="2"/>
      <c r="E1785" s="2"/>
      <c r="F1785" s="2"/>
      <c r="G1785" s="2"/>
      <c r="H1785" s="3">
        <f t="shared" si="355"/>
        <v>0</v>
      </c>
      <c r="I1785" s="63"/>
      <c r="J1785" s="7"/>
      <c r="K1785" s="8"/>
      <c r="M1785" s="391"/>
    </row>
    <row r="1786" spans="1:13">
      <c r="A1786" s="32">
        <f t="shared" si="354"/>
        <v>0</v>
      </c>
      <c r="B1786" s="10"/>
      <c r="C1786" s="2"/>
      <c r="D1786" s="2"/>
      <c r="E1786" s="2"/>
      <c r="F1786" s="2"/>
      <c r="G1786" s="2"/>
      <c r="H1786" s="3">
        <f t="shared" si="355"/>
        <v>0</v>
      </c>
      <c r="I1786" s="63"/>
      <c r="J1786" s="7"/>
      <c r="K1786" s="8"/>
      <c r="M1786" s="391"/>
    </row>
    <row r="1787" spans="1:13">
      <c r="A1787" s="33" t="e">
        <f>VLOOKUP(B1778,O:W,2)</f>
        <v>#N/A</v>
      </c>
      <c r="B1787" s="649" t="s">
        <v>70</v>
      </c>
      <c r="C1787" s="650"/>
      <c r="D1787" s="650"/>
      <c r="E1787" s="650"/>
      <c r="F1787" s="650"/>
      <c r="G1787" s="650"/>
      <c r="H1787" s="6"/>
      <c r="I1787" s="63">
        <f>SUM(H1779:H1787)</f>
        <v>0</v>
      </c>
      <c r="J1787" s="1" t="e">
        <f>VLOOKUP(B1778,O:W,7)</f>
        <v>#N/A</v>
      </c>
      <c r="K1787" s="8"/>
      <c r="M1787" s="391"/>
    </row>
    <row r="1788" spans="1:13" ht="46.5" customHeight="1">
      <c r="A1788" s="32">
        <f>IF(B1788&gt;0,1,0)</f>
        <v>0</v>
      </c>
      <c r="B1788" s="647"/>
      <c r="C1788" s="648"/>
      <c r="D1788" s="648"/>
      <c r="E1788" s="648"/>
      <c r="F1788" s="648"/>
      <c r="G1788" s="648"/>
      <c r="H1788" s="6"/>
      <c r="I1788" s="63"/>
      <c r="J1788" s="7"/>
      <c r="K1788" s="8"/>
      <c r="M1788" s="390" t="s">
        <v>692</v>
      </c>
    </row>
    <row r="1789" spans="1:13">
      <c r="A1789" s="32">
        <f t="shared" ref="A1789:A1796" si="356">IF(H1789&gt;0,1,0)</f>
        <v>0</v>
      </c>
      <c r="B1789" s="10"/>
      <c r="C1789" s="2"/>
      <c r="D1789" s="2"/>
      <c r="E1789" s="2"/>
      <c r="F1789" s="2"/>
      <c r="G1789" s="2"/>
      <c r="H1789" s="3">
        <f>IF(AND(C1789=0,D1789=0,E1789=0,F1789=0,G1789=0),0,ROUND(IF(C1789=0,1,C1789)*IF(D1789=0,1,D1789)*IF(E1789=0,1,E1789)*IF(F1789=0,1,F1789)*IF(G1789=0,1,G1789),2))</f>
        <v>0</v>
      </c>
      <c r="I1789" s="63"/>
      <c r="J1789" s="7"/>
      <c r="K1789" s="8"/>
      <c r="M1789" s="391" t="s">
        <v>693</v>
      </c>
    </row>
    <row r="1790" spans="1:13">
      <c r="A1790" s="32">
        <f t="shared" si="356"/>
        <v>0</v>
      </c>
      <c r="B1790" s="10"/>
      <c r="C1790" s="2"/>
      <c r="D1790" s="2"/>
      <c r="E1790" s="2"/>
      <c r="F1790" s="2"/>
      <c r="G1790" s="2"/>
      <c r="H1790" s="3">
        <f t="shared" ref="H1790:H1796" si="357">IF(AND(C1790=0,D1790=0,E1790=0,F1790=0,G1790=0),0,ROUND(IF(C1790=0,1,C1790)*IF(D1790=0,1,D1790)*IF(E1790=0,1,E1790)*IF(F1790=0,1,F1790)*IF(G1790=0,1,G1790),2))</f>
        <v>0</v>
      </c>
      <c r="I1790" s="63"/>
      <c r="J1790" s="7"/>
      <c r="K1790" s="8"/>
      <c r="M1790" s="391"/>
    </row>
    <row r="1791" spans="1:13">
      <c r="A1791" s="32">
        <f t="shared" si="356"/>
        <v>0</v>
      </c>
      <c r="B1791" s="10"/>
      <c r="C1791" s="2"/>
      <c r="D1791" s="2"/>
      <c r="E1791" s="2"/>
      <c r="F1791" s="2"/>
      <c r="G1791" s="2"/>
      <c r="H1791" s="3">
        <f t="shared" si="357"/>
        <v>0</v>
      </c>
      <c r="I1791" s="63"/>
      <c r="J1791" s="7"/>
      <c r="K1791" s="8"/>
      <c r="M1791" s="391"/>
    </row>
    <row r="1792" spans="1:13">
      <c r="A1792" s="32">
        <f t="shared" si="356"/>
        <v>0</v>
      </c>
      <c r="B1792" s="10"/>
      <c r="C1792" s="2"/>
      <c r="D1792" s="2"/>
      <c r="E1792" s="2"/>
      <c r="F1792" s="2"/>
      <c r="G1792" s="2"/>
      <c r="H1792" s="3">
        <f t="shared" si="357"/>
        <v>0</v>
      </c>
      <c r="I1792" s="63"/>
      <c r="J1792" s="7"/>
      <c r="K1792" s="8"/>
      <c r="M1792" s="391"/>
    </row>
    <row r="1793" spans="1:14">
      <c r="A1793" s="32">
        <f t="shared" si="356"/>
        <v>0</v>
      </c>
      <c r="B1793" s="10"/>
      <c r="C1793" s="2"/>
      <c r="D1793" s="2"/>
      <c r="E1793" s="2"/>
      <c r="F1793" s="2"/>
      <c r="G1793" s="2"/>
      <c r="H1793" s="3">
        <f t="shared" si="357"/>
        <v>0</v>
      </c>
      <c r="I1793" s="63"/>
      <c r="J1793" s="7"/>
      <c r="K1793" s="8"/>
      <c r="M1793" s="391"/>
    </row>
    <row r="1794" spans="1:14">
      <c r="A1794" s="32">
        <f t="shared" si="356"/>
        <v>0</v>
      </c>
      <c r="B1794" s="10"/>
      <c r="C1794" s="2"/>
      <c r="D1794" s="2"/>
      <c r="E1794" s="2"/>
      <c r="F1794" s="2"/>
      <c r="G1794" s="2"/>
      <c r="H1794" s="3">
        <f t="shared" si="357"/>
        <v>0</v>
      </c>
      <c r="I1794" s="63"/>
      <c r="J1794" s="7"/>
      <c r="K1794" s="8"/>
      <c r="M1794" s="391"/>
    </row>
    <row r="1795" spans="1:14">
      <c r="A1795" s="32">
        <f t="shared" si="356"/>
        <v>0</v>
      </c>
      <c r="B1795" s="10"/>
      <c r="C1795" s="2"/>
      <c r="D1795" s="2"/>
      <c r="E1795" s="2"/>
      <c r="F1795" s="2"/>
      <c r="G1795" s="2"/>
      <c r="H1795" s="3">
        <f t="shared" si="357"/>
        <v>0</v>
      </c>
      <c r="I1795" s="63"/>
      <c r="J1795" s="7"/>
      <c r="K1795" s="8"/>
      <c r="M1795" s="391"/>
    </row>
    <row r="1796" spans="1:14">
      <c r="A1796" s="32">
        <f t="shared" si="356"/>
        <v>0</v>
      </c>
      <c r="B1796" s="10"/>
      <c r="C1796" s="2"/>
      <c r="D1796" s="2"/>
      <c r="E1796" s="2"/>
      <c r="F1796" s="2"/>
      <c r="G1796" s="2"/>
      <c r="H1796" s="3">
        <f t="shared" si="357"/>
        <v>0</v>
      </c>
      <c r="I1796" s="63"/>
      <c r="J1796" s="7"/>
      <c r="K1796" s="8"/>
      <c r="M1796" s="391"/>
    </row>
    <row r="1797" spans="1:14">
      <c r="A1797" s="33" t="e">
        <f>VLOOKUP(B1788,O:W,2)</f>
        <v>#N/A</v>
      </c>
      <c r="B1797" s="649" t="s">
        <v>70</v>
      </c>
      <c r="C1797" s="650"/>
      <c r="D1797" s="650"/>
      <c r="E1797" s="650"/>
      <c r="F1797" s="650"/>
      <c r="G1797" s="650"/>
      <c r="H1797" s="6"/>
      <c r="I1797" s="63">
        <f>SUM(H1789:H1797)</f>
        <v>0</v>
      </c>
      <c r="J1797" s="1" t="e">
        <f>VLOOKUP(B1788,O:W,7)</f>
        <v>#N/A</v>
      </c>
      <c r="K1797" s="8"/>
      <c r="M1797" s="391"/>
    </row>
    <row r="1798" spans="1:14" ht="47.25" customHeight="1">
      <c r="A1798" s="32">
        <f>IF(B1798&gt;0,1,0)</f>
        <v>1</v>
      </c>
      <c r="B1798" s="647" t="s">
        <v>7103</v>
      </c>
      <c r="C1798" s="648"/>
      <c r="D1798" s="648"/>
      <c r="E1798" s="648"/>
      <c r="F1798" s="648"/>
      <c r="G1798" s="648"/>
      <c r="H1798" s="6"/>
      <c r="I1798" s="63"/>
      <c r="J1798" s="7"/>
      <c r="K1798" s="8"/>
      <c r="M1798" s="397" t="s">
        <v>694</v>
      </c>
      <c r="N1798" s="80"/>
    </row>
    <row r="1799" spans="1:14">
      <c r="A1799" s="32">
        <f t="shared" ref="A1799:A1806" si="358">IF(H1799&gt;0,1,0)</f>
        <v>1</v>
      </c>
      <c r="B1799" s="10"/>
      <c r="C1799" s="2">
        <v>1</v>
      </c>
      <c r="D1799" s="2"/>
      <c r="E1799" s="2"/>
      <c r="F1799" s="2"/>
      <c r="G1799" s="2"/>
      <c r="H1799" s="3">
        <f>IF(AND(C1799=0,D1799=0,E1799=0,F1799=0,G1799=0),0,ROUND(IF(C1799=0,1,C1799)*IF(D1799=0,1,D1799)*IF(E1799=0,1,E1799)*IF(F1799=0,1,F1799)*IF(G1799=0,1,G1799),2))</f>
        <v>1</v>
      </c>
      <c r="I1799" s="63"/>
      <c r="J1799" s="7"/>
      <c r="K1799" s="8"/>
      <c r="M1799" s="397" t="s">
        <v>695</v>
      </c>
    </row>
    <row r="1800" spans="1:14">
      <c r="A1800" s="32">
        <f t="shared" si="358"/>
        <v>0</v>
      </c>
      <c r="B1800" s="10"/>
      <c r="C1800" s="2"/>
      <c r="D1800" s="2"/>
      <c r="E1800" s="2"/>
      <c r="F1800" s="2"/>
      <c r="G1800" s="2"/>
      <c r="H1800" s="3">
        <f t="shared" ref="H1800:H1806" si="359">IF(AND(C1800=0,D1800=0,E1800=0,F1800=0,G1800=0),0,ROUND(IF(C1800=0,1,C1800)*IF(D1800=0,1,D1800)*IF(E1800=0,1,E1800)*IF(F1800=0,1,F1800)*IF(G1800=0,1,G1800),2))</f>
        <v>0</v>
      </c>
      <c r="I1800" s="63"/>
      <c r="J1800" s="7"/>
      <c r="K1800" s="8"/>
      <c r="M1800" s="397"/>
    </row>
    <row r="1801" spans="1:14">
      <c r="A1801" s="32">
        <f t="shared" si="358"/>
        <v>0</v>
      </c>
      <c r="B1801" s="10"/>
      <c r="C1801" s="2"/>
      <c r="D1801" s="2"/>
      <c r="E1801" s="2"/>
      <c r="F1801" s="2"/>
      <c r="G1801" s="2"/>
      <c r="H1801" s="3">
        <f t="shared" si="359"/>
        <v>0</v>
      </c>
      <c r="I1801" s="63"/>
      <c r="J1801" s="7"/>
      <c r="K1801" s="8"/>
      <c r="M1801" s="397"/>
    </row>
    <row r="1802" spans="1:14">
      <c r="A1802" s="32">
        <f t="shared" si="358"/>
        <v>0</v>
      </c>
      <c r="B1802" s="10"/>
      <c r="C1802" s="2"/>
      <c r="D1802" s="2"/>
      <c r="E1802" s="2"/>
      <c r="F1802" s="2"/>
      <c r="G1802" s="2"/>
      <c r="H1802" s="3">
        <f t="shared" si="359"/>
        <v>0</v>
      </c>
      <c r="I1802" s="63"/>
      <c r="J1802" s="7"/>
      <c r="K1802" s="8"/>
      <c r="M1802" s="397"/>
    </row>
    <row r="1803" spans="1:14">
      <c r="A1803" s="32">
        <f t="shared" si="358"/>
        <v>0</v>
      </c>
      <c r="B1803" s="10"/>
      <c r="C1803" s="2"/>
      <c r="D1803" s="2"/>
      <c r="E1803" s="2"/>
      <c r="F1803" s="2"/>
      <c r="G1803" s="2"/>
      <c r="H1803" s="3">
        <f t="shared" si="359"/>
        <v>0</v>
      </c>
      <c r="I1803" s="63"/>
      <c r="J1803" s="7"/>
      <c r="K1803" s="8"/>
      <c r="M1803" s="397"/>
    </row>
    <row r="1804" spans="1:14">
      <c r="A1804" s="32">
        <f t="shared" si="358"/>
        <v>0</v>
      </c>
      <c r="B1804" s="10"/>
      <c r="C1804" s="2"/>
      <c r="D1804" s="2"/>
      <c r="E1804" s="2"/>
      <c r="F1804" s="2"/>
      <c r="G1804" s="2"/>
      <c r="H1804" s="3">
        <f t="shared" si="359"/>
        <v>0</v>
      </c>
      <c r="I1804" s="63"/>
      <c r="J1804" s="7"/>
      <c r="K1804" s="8"/>
      <c r="M1804" s="397"/>
    </row>
    <row r="1805" spans="1:14">
      <c r="A1805" s="32">
        <f t="shared" si="358"/>
        <v>0</v>
      </c>
      <c r="B1805" s="10"/>
      <c r="C1805" s="2"/>
      <c r="D1805" s="2"/>
      <c r="E1805" s="2"/>
      <c r="F1805" s="2"/>
      <c r="G1805" s="2"/>
      <c r="H1805" s="3">
        <f t="shared" si="359"/>
        <v>0</v>
      </c>
      <c r="I1805" s="63"/>
      <c r="J1805" s="7"/>
      <c r="K1805" s="8"/>
      <c r="M1805" s="397"/>
    </row>
    <row r="1806" spans="1:14">
      <c r="A1806" s="32">
        <f t="shared" si="358"/>
        <v>0</v>
      </c>
      <c r="B1806" s="10"/>
      <c r="C1806" s="2"/>
      <c r="D1806" s="2"/>
      <c r="E1806" s="2"/>
      <c r="F1806" s="2"/>
      <c r="G1806" s="2"/>
      <c r="H1806" s="3">
        <f t="shared" si="359"/>
        <v>0</v>
      </c>
      <c r="I1806" s="63"/>
      <c r="J1806" s="7"/>
      <c r="K1806" s="8"/>
      <c r="M1806" s="397"/>
    </row>
    <row r="1807" spans="1:14">
      <c r="A1807" s="33" t="str">
        <f>VLOOKUP(B1798,O:W,2)</f>
        <v>180102</v>
      </c>
      <c r="B1807" s="649" t="s">
        <v>70</v>
      </c>
      <c r="C1807" s="650"/>
      <c r="D1807" s="650"/>
      <c r="E1807" s="650"/>
      <c r="F1807" s="650"/>
      <c r="G1807" s="650"/>
      <c r="H1807" s="6"/>
      <c r="I1807" s="63">
        <f>SUM(H1799:H1807)</f>
        <v>1</v>
      </c>
      <c r="J1807" s="1" t="str">
        <f>VLOOKUP(B1798,O:W,7)</f>
        <v>دستگاه</v>
      </c>
      <c r="K1807" s="8"/>
      <c r="M1807" s="397"/>
    </row>
    <row r="1808" spans="1:14" ht="45" customHeight="1">
      <c r="A1808" s="32">
        <f>IF(B1808&gt;0,1,0)</f>
        <v>1</v>
      </c>
      <c r="B1808" s="647" t="s">
        <v>7314</v>
      </c>
      <c r="C1808" s="648"/>
      <c r="D1808" s="648"/>
      <c r="E1808" s="648"/>
      <c r="F1808" s="648"/>
      <c r="G1808" s="648"/>
      <c r="H1808" s="6"/>
      <c r="I1808" s="63"/>
      <c r="J1808" s="7"/>
      <c r="K1808" s="8"/>
      <c r="M1808" s="397" t="s">
        <v>694</v>
      </c>
    </row>
    <row r="1809" spans="1:13">
      <c r="A1809" s="32">
        <f t="shared" ref="A1809:A1816" si="360">IF(H1809&gt;0,1,0)</f>
        <v>1</v>
      </c>
      <c r="B1809" s="10"/>
      <c r="C1809" s="2">
        <v>1</v>
      </c>
      <c r="D1809" s="2"/>
      <c r="E1809" s="2"/>
      <c r="F1809" s="2"/>
      <c r="G1809" s="2"/>
      <c r="H1809" s="3">
        <f>IF(AND(C1809=0,D1809=0,E1809=0,F1809=0,G1809=0),0,ROUND(IF(C1809=0,1,C1809)*IF(D1809=0,1,D1809)*IF(E1809=0,1,E1809)*IF(F1809=0,1,F1809)*IF(G1809=0,1,G1809),2))</f>
        <v>1</v>
      </c>
      <c r="I1809" s="63"/>
      <c r="J1809" s="7"/>
      <c r="K1809" s="8"/>
      <c r="M1809" s="397" t="s">
        <v>695</v>
      </c>
    </row>
    <row r="1810" spans="1:13">
      <c r="A1810" s="32">
        <f t="shared" si="360"/>
        <v>0</v>
      </c>
      <c r="B1810" s="10"/>
      <c r="C1810" s="2"/>
      <c r="D1810" s="2"/>
      <c r="E1810" s="2"/>
      <c r="F1810" s="2"/>
      <c r="G1810" s="2"/>
      <c r="H1810" s="3">
        <f t="shared" ref="H1810:H1816" si="361">IF(AND(C1810=0,D1810=0,E1810=0,F1810=0,G1810=0),0,ROUND(IF(C1810=0,1,C1810)*IF(D1810=0,1,D1810)*IF(E1810=0,1,E1810)*IF(F1810=0,1,F1810)*IF(G1810=0,1,G1810),2))</f>
        <v>0</v>
      </c>
      <c r="I1810" s="63"/>
      <c r="J1810" s="7"/>
      <c r="K1810" s="8"/>
      <c r="M1810" s="397"/>
    </row>
    <row r="1811" spans="1:13">
      <c r="A1811" s="32">
        <f t="shared" si="360"/>
        <v>0</v>
      </c>
      <c r="B1811" s="10"/>
      <c r="C1811" s="2"/>
      <c r="D1811" s="2"/>
      <c r="E1811" s="2"/>
      <c r="F1811" s="2"/>
      <c r="G1811" s="2"/>
      <c r="H1811" s="3">
        <f t="shared" si="361"/>
        <v>0</v>
      </c>
      <c r="I1811" s="63"/>
      <c r="J1811" s="7"/>
      <c r="K1811" s="8"/>
      <c r="M1811" s="397"/>
    </row>
    <row r="1812" spans="1:13">
      <c r="A1812" s="32">
        <f t="shared" si="360"/>
        <v>0</v>
      </c>
      <c r="B1812" s="10"/>
      <c r="C1812" s="2"/>
      <c r="D1812" s="2"/>
      <c r="E1812" s="2"/>
      <c r="F1812" s="2"/>
      <c r="G1812" s="2"/>
      <c r="H1812" s="3">
        <f t="shared" si="361"/>
        <v>0</v>
      </c>
      <c r="I1812" s="63"/>
      <c r="J1812" s="7"/>
      <c r="K1812" s="8"/>
      <c r="M1812" s="397"/>
    </row>
    <row r="1813" spans="1:13">
      <c r="A1813" s="32">
        <f t="shared" si="360"/>
        <v>0</v>
      </c>
      <c r="B1813" s="10"/>
      <c r="C1813" s="2"/>
      <c r="D1813" s="2"/>
      <c r="E1813" s="2"/>
      <c r="F1813" s="2"/>
      <c r="G1813" s="2"/>
      <c r="H1813" s="3">
        <f t="shared" si="361"/>
        <v>0</v>
      </c>
      <c r="I1813" s="63"/>
      <c r="J1813" s="7"/>
      <c r="K1813" s="8"/>
      <c r="M1813" s="397"/>
    </row>
    <row r="1814" spans="1:13">
      <c r="A1814" s="32">
        <f t="shared" si="360"/>
        <v>0</v>
      </c>
      <c r="B1814" s="10"/>
      <c r="C1814" s="2"/>
      <c r="D1814" s="2"/>
      <c r="E1814" s="2"/>
      <c r="F1814" s="2"/>
      <c r="G1814" s="2"/>
      <c r="H1814" s="3">
        <f t="shared" si="361"/>
        <v>0</v>
      </c>
      <c r="I1814" s="63"/>
      <c r="J1814" s="7"/>
      <c r="K1814" s="8"/>
      <c r="M1814" s="397"/>
    </row>
    <row r="1815" spans="1:13">
      <c r="A1815" s="32">
        <f t="shared" si="360"/>
        <v>0</v>
      </c>
      <c r="B1815" s="10"/>
      <c r="C1815" s="2"/>
      <c r="D1815" s="2"/>
      <c r="E1815" s="2"/>
      <c r="F1815" s="2"/>
      <c r="G1815" s="2"/>
      <c r="H1815" s="3">
        <f t="shared" si="361"/>
        <v>0</v>
      </c>
      <c r="I1815" s="63"/>
      <c r="J1815" s="7"/>
      <c r="K1815" s="8"/>
      <c r="M1815" s="397"/>
    </row>
    <row r="1816" spans="1:13">
      <c r="A1816" s="32">
        <f t="shared" si="360"/>
        <v>0</v>
      </c>
      <c r="B1816" s="10"/>
      <c r="C1816" s="2"/>
      <c r="D1816" s="2"/>
      <c r="E1816" s="2"/>
      <c r="F1816" s="2"/>
      <c r="G1816" s="2"/>
      <c r="H1816" s="3">
        <f t="shared" si="361"/>
        <v>0</v>
      </c>
      <c r="I1816" s="63"/>
      <c r="J1816" s="7"/>
      <c r="K1816" s="8"/>
      <c r="M1816" s="397"/>
    </row>
    <row r="1817" spans="1:13">
      <c r="A1817" s="33" t="str">
        <f>VLOOKUP(B1808,O:W,2)</f>
        <v>180109</v>
      </c>
      <c r="B1817" s="649" t="s">
        <v>70</v>
      </c>
      <c r="C1817" s="650"/>
      <c r="D1817" s="650"/>
      <c r="E1817" s="650"/>
      <c r="F1817" s="650"/>
      <c r="G1817" s="650"/>
      <c r="H1817" s="6"/>
      <c r="I1817" s="63">
        <f>SUM(H1809:H1817)</f>
        <v>1</v>
      </c>
      <c r="J1817" s="1" t="str">
        <f>VLOOKUP(B1808,O:W,7)</f>
        <v>دستگاه</v>
      </c>
      <c r="K1817" s="8"/>
      <c r="M1817" s="397"/>
    </row>
    <row r="1818" spans="1:13" ht="45.75" customHeight="1">
      <c r="A1818" s="32">
        <f>IF(B1818&gt;0,1,0)</f>
        <v>0</v>
      </c>
      <c r="B1818" s="647"/>
      <c r="C1818" s="648"/>
      <c r="D1818" s="648"/>
      <c r="E1818" s="648"/>
      <c r="F1818" s="648"/>
      <c r="G1818" s="648"/>
      <c r="H1818" s="6"/>
      <c r="I1818" s="63"/>
      <c r="J1818" s="7"/>
      <c r="K1818" s="8"/>
      <c r="M1818" s="397" t="s">
        <v>694</v>
      </c>
    </row>
    <row r="1819" spans="1:13">
      <c r="A1819" s="32">
        <f t="shared" ref="A1819:A1826" si="362">IF(H1819&gt;0,1,0)</f>
        <v>0</v>
      </c>
      <c r="B1819" s="10"/>
      <c r="C1819" s="2"/>
      <c r="D1819" s="2"/>
      <c r="E1819" s="2"/>
      <c r="F1819" s="2"/>
      <c r="G1819" s="2"/>
      <c r="H1819" s="3">
        <f t="shared" ref="H1819:H1822" si="363">IF(AND(C1819=0,D1819=0,E1819=0,F1819=0,G1819=0),0,ROUND(IF(C1819=0,1,C1819)*IF(D1819=0,1,D1819)*IF(E1819=0,1,E1819)*IF(F1819=0,1,F1819)*IF(G1819=0,1,G1819),2))</f>
        <v>0</v>
      </c>
      <c r="I1819" s="63"/>
      <c r="J1819" s="7"/>
      <c r="K1819" s="8"/>
      <c r="M1819" s="397"/>
    </row>
    <row r="1820" spans="1:13">
      <c r="A1820" s="32">
        <f t="shared" si="362"/>
        <v>0</v>
      </c>
      <c r="B1820" s="10"/>
      <c r="C1820" s="2"/>
      <c r="D1820" s="2"/>
      <c r="E1820" s="2"/>
      <c r="F1820" s="2"/>
      <c r="G1820" s="2"/>
      <c r="H1820" s="3">
        <f t="shared" si="363"/>
        <v>0</v>
      </c>
      <c r="I1820" s="63"/>
      <c r="J1820" s="7"/>
      <c r="K1820" s="8"/>
      <c r="M1820" s="397"/>
    </row>
    <row r="1821" spans="1:13">
      <c r="A1821" s="32">
        <f t="shared" si="362"/>
        <v>0</v>
      </c>
      <c r="B1821" s="10"/>
      <c r="C1821" s="2"/>
      <c r="D1821" s="2"/>
      <c r="E1821" s="2"/>
      <c r="F1821" s="2"/>
      <c r="G1821" s="2"/>
      <c r="H1821" s="3">
        <f t="shared" si="363"/>
        <v>0</v>
      </c>
      <c r="I1821" s="63"/>
      <c r="J1821" s="7"/>
      <c r="K1821" s="8"/>
      <c r="M1821" s="397"/>
    </row>
    <row r="1822" spans="1:13">
      <c r="A1822" s="32">
        <f t="shared" si="362"/>
        <v>0</v>
      </c>
      <c r="B1822" s="10"/>
      <c r="C1822" s="2"/>
      <c r="D1822" s="2"/>
      <c r="E1822" s="2"/>
      <c r="F1822" s="2"/>
      <c r="G1822" s="2"/>
      <c r="H1822" s="3">
        <f t="shared" si="363"/>
        <v>0</v>
      </c>
      <c r="I1822" s="63"/>
      <c r="J1822" s="7"/>
      <c r="K1822" s="8"/>
      <c r="M1822" s="397"/>
    </row>
    <row r="1823" spans="1:13">
      <c r="A1823" s="32">
        <f t="shared" si="362"/>
        <v>0</v>
      </c>
      <c r="B1823" s="10"/>
      <c r="C1823" s="2"/>
      <c r="D1823" s="2"/>
      <c r="E1823" s="2"/>
      <c r="F1823" s="2"/>
      <c r="G1823" s="2"/>
      <c r="H1823" s="3">
        <f>IF(AND(C1823=0,D1823=0,E1823=0,F1823=0,G1823=0),0,ROUND(IF(C1823=0,1,C1823)*IF(D1823=0,1,D1823)*IF(E1823=0,1,E1823)*IF(F1823=0,1,F1823)*IF(G1823=0,1,G1823),2))</f>
        <v>0</v>
      </c>
      <c r="I1823" s="63"/>
      <c r="J1823" s="7"/>
      <c r="K1823" s="8"/>
      <c r="M1823" s="397"/>
    </row>
    <row r="1824" spans="1:13">
      <c r="A1824" s="32">
        <f t="shared" si="362"/>
        <v>0</v>
      </c>
      <c r="B1824" s="10"/>
      <c r="C1824" s="2"/>
      <c r="D1824" s="2"/>
      <c r="E1824" s="2"/>
      <c r="F1824" s="2"/>
      <c r="G1824" s="2"/>
      <c r="H1824" s="3">
        <f>IF(AND(C1824=0,D1824=0,E1824=0,F1824=0,G1824=0),0,ROUND(IF(C1824=0,1,C1824)*IF(D1824=0,1,D1824)*IF(E1824=0,1,E1824)*IF(F1824=0,1,F1824)*IF(G1824=0,1,G1824),2))</f>
        <v>0</v>
      </c>
      <c r="I1824" s="63"/>
      <c r="J1824" s="7"/>
      <c r="K1824" s="8"/>
      <c r="M1824" s="397"/>
    </row>
    <row r="1825" spans="1:14">
      <c r="A1825" s="32">
        <f t="shared" si="362"/>
        <v>0</v>
      </c>
      <c r="B1825" s="10"/>
      <c r="C1825" s="2"/>
      <c r="D1825" s="2"/>
      <c r="E1825" s="2"/>
      <c r="F1825" s="2"/>
      <c r="G1825" s="2"/>
      <c r="H1825" s="3">
        <f>IF(AND(C1825=0,D1825=0,E1825=0,F1825=0,G1825=0),0,ROUND(IF(C1825=0,1,C1825)*IF(D1825=0,1,D1825)*IF(E1825=0,1,E1825)*IF(F1825=0,1,F1825)*IF(G1825=0,1,G1825),2))</f>
        <v>0</v>
      </c>
      <c r="I1825" s="63"/>
      <c r="J1825" s="7"/>
      <c r="K1825" s="8"/>
      <c r="M1825" s="397"/>
    </row>
    <row r="1826" spans="1:14">
      <c r="A1826" s="32">
        <f t="shared" si="362"/>
        <v>0</v>
      </c>
      <c r="B1826" s="10"/>
      <c r="C1826" s="2"/>
      <c r="D1826" s="2"/>
      <c r="E1826" s="2"/>
      <c r="F1826" s="2"/>
      <c r="G1826" s="2"/>
      <c r="H1826" s="3">
        <f>IF(AND(C1826=0,D1826=0,E1826=0,F1826=0,G1826=0),0,ROUND(IF(C1826=0,1,C1826)*IF(D1826=0,1,D1826)*IF(E1826=0,1,E1826)*IF(F1826=0,1,F1826)*IF(G1826=0,1,G1826),2))</f>
        <v>0</v>
      </c>
      <c r="I1826" s="63"/>
      <c r="J1826" s="7"/>
      <c r="K1826" s="8"/>
      <c r="M1826" s="397"/>
    </row>
    <row r="1827" spans="1:14">
      <c r="A1827" s="33" t="e">
        <f>VLOOKUP(B1818,O:W,2)</f>
        <v>#N/A</v>
      </c>
      <c r="B1827" s="649" t="s">
        <v>70</v>
      </c>
      <c r="C1827" s="650"/>
      <c r="D1827" s="650"/>
      <c r="E1827" s="650"/>
      <c r="F1827" s="650"/>
      <c r="G1827" s="650"/>
      <c r="H1827" s="6"/>
      <c r="I1827" s="63">
        <f>SUM(H1819:H1827)</f>
        <v>0</v>
      </c>
      <c r="J1827" s="1" t="e">
        <f>VLOOKUP(B1818,O:W,7)</f>
        <v>#N/A</v>
      </c>
      <c r="K1827" s="8"/>
      <c r="M1827" s="397"/>
    </row>
    <row r="1828" spans="1:14" ht="47.25" customHeight="1">
      <c r="A1828" s="32">
        <f>IF(B1828&gt;0,1,0)</f>
        <v>0</v>
      </c>
      <c r="B1828" s="647"/>
      <c r="C1828" s="648"/>
      <c r="D1828" s="648"/>
      <c r="E1828" s="648"/>
      <c r="F1828" s="648"/>
      <c r="G1828" s="648"/>
      <c r="H1828" s="6"/>
      <c r="I1828" s="63"/>
      <c r="J1828" s="7"/>
      <c r="K1828" s="8"/>
      <c r="M1828" s="397" t="s">
        <v>694</v>
      </c>
    </row>
    <row r="1829" spans="1:14">
      <c r="A1829" s="32">
        <f t="shared" ref="A1829:A1836" si="364">IF(H1829&gt;0,1,0)</f>
        <v>0</v>
      </c>
      <c r="B1829" s="10"/>
      <c r="C1829" s="2"/>
      <c r="D1829" s="2"/>
      <c r="E1829" s="2"/>
      <c r="F1829" s="2"/>
      <c r="G1829" s="2"/>
      <c r="H1829" s="3">
        <f>IF(AND(C1829=0,D1829=0,E1829=0,F1829=0,G1829=0),0,ROUND(IF(C1829=0,1,C1829)*IF(D1829=0,1,D1829)*IF(E1829=0,1,E1829)*IF(F1829=0,1,F1829)*IF(G1829=0,1,G1829),2))</f>
        <v>0</v>
      </c>
      <c r="I1829" s="63"/>
      <c r="J1829" s="7"/>
      <c r="K1829" s="8"/>
      <c r="M1829" s="397" t="s">
        <v>695</v>
      </c>
    </row>
    <row r="1830" spans="1:14">
      <c r="A1830" s="32">
        <f t="shared" si="364"/>
        <v>0</v>
      </c>
      <c r="B1830" s="10"/>
      <c r="C1830" s="2"/>
      <c r="D1830" s="2"/>
      <c r="E1830" s="2"/>
      <c r="F1830" s="2"/>
      <c r="G1830" s="2"/>
      <c r="H1830" s="3">
        <f t="shared" ref="H1830:H1836" si="365">IF(AND(C1830=0,D1830=0,E1830=0,F1830=0,G1830=0),0,ROUND(IF(C1830=0,1,C1830)*IF(D1830=0,1,D1830)*IF(E1830=0,1,E1830)*IF(F1830=0,1,F1830)*IF(G1830=0,1,G1830),2))</f>
        <v>0</v>
      </c>
      <c r="I1830" s="63"/>
      <c r="J1830" s="7"/>
      <c r="K1830" s="8"/>
      <c r="M1830" s="397"/>
    </row>
    <row r="1831" spans="1:14">
      <c r="A1831" s="32">
        <f t="shared" si="364"/>
        <v>0</v>
      </c>
      <c r="B1831" s="10"/>
      <c r="C1831" s="2"/>
      <c r="D1831" s="2"/>
      <c r="E1831" s="2"/>
      <c r="F1831" s="2"/>
      <c r="G1831" s="2"/>
      <c r="H1831" s="3">
        <f t="shared" si="365"/>
        <v>0</v>
      </c>
      <c r="I1831" s="63"/>
      <c r="J1831" s="7"/>
      <c r="K1831" s="8"/>
      <c r="M1831" s="397"/>
    </row>
    <row r="1832" spans="1:14">
      <c r="A1832" s="32">
        <f t="shared" si="364"/>
        <v>0</v>
      </c>
      <c r="B1832" s="10"/>
      <c r="C1832" s="2"/>
      <c r="D1832" s="2"/>
      <c r="E1832" s="2"/>
      <c r="F1832" s="2"/>
      <c r="G1832" s="2"/>
      <c r="H1832" s="3">
        <f t="shared" si="365"/>
        <v>0</v>
      </c>
      <c r="I1832" s="63"/>
      <c r="J1832" s="7"/>
      <c r="K1832" s="8"/>
      <c r="M1832" s="397"/>
    </row>
    <row r="1833" spans="1:14">
      <c r="A1833" s="32">
        <f t="shared" si="364"/>
        <v>0</v>
      </c>
      <c r="B1833" s="10"/>
      <c r="C1833" s="2"/>
      <c r="D1833" s="2"/>
      <c r="E1833" s="2"/>
      <c r="F1833" s="2"/>
      <c r="G1833" s="2"/>
      <c r="H1833" s="3">
        <f t="shared" si="365"/>
        <v>0</v>
      </c>
      <c r="I1833" s="63"/>
      <c r="J1833" s="7"/>
      <c r="K1833" s="8"/>
      <c r="M1833" s="397"/>
    </row>
    <row r="1834" spans="1:14">
      <c r="A1834" s="32">
        <f t="shared" si="364"/>
        <v>0</v>
      </c>
      <c r="B1834" s="10"/>
      <c r="C1834" s="2"/>
      <c r="D1834" s="2"/>
      <c r="E1834" s="2"/>
      <c r="F1834" s="2"/>
      <c r="G1834" s="2"/>
      <c r="H1834" s="3">
        <f t="shared" si="365"/>
        <v>0</v>
      </c>
      <c r="I1834" s="63"/>
      <c r="J1834" s="7"/>
      <c r="K1834" s="8"/>
      <c r="M1834" s="397"/>
    </row>
    <row r="1835" spans="1:14">
      <c r="A1835" s="32">
        <f t="shared" si="364"/>
        <v>0</v>
      </c>
      <c r="B1835" s="10"/>
      <c r="C1835" s="2"/>
      <c r="D1835" s="2"/>
      <c r="E1835" s="2"/>
      <c r="F1835" s="2"/>
      <c r="G1835" s="2"/>
      <c r="H1835" s="3">
        <f t="shared" si="365"/>
        <v>0</v>
      </c>
      <c r="I1835" s="63"/>
      <c r="J1835" s="7"/>
      <c r="K1835" s="8"/>
      <c r="M1835" s="397"/>
    </row>
    <row r="1836" spans="1:14">
      <c r="A1836" s="32">
        <f t="shared" si="364"/>
        <v>0</v>
      </c>
      <c r="B1836" s="10"/>
      <c r="C1836" s="2"/>
      <c r="D1836" s="2"/>
      <c r="E1836" s="2"/>
      <c r="F1836" s="2"/>
      <c r="G1836" s="2"/>
      <c r="H1836" s="3">
        <f t="shared" si="365"/>
        <v>0</v>
      </c>
      <c r="I1836" s="63"/>
      <c r="J1836" s="7"/>
      <c r="K1836" s="8"/>
      <c r="M1836" s="397"/>
    </row>
    <row r="1837" spans="1:14">
      <c r="A1837" s="33" t="e">
        <f>VLOOKUP(B1828,O:W,2)</f>
        <v>#N/A</v>
      </c>
      <c r="B1837" s="649" t="s">
        <v>70</v>
      </c>
      <c r="C1837" s="650"/>
      <c r="D1837" s="650"/>
      <c r="E1837" s="650"/>
      <c r="F1837" s="650"/>
      <c r="G1837" s="650"/>
      <c r="H1837" s="6"/>
      <c r="I1837" s="63">
        <f>SUM(H1829:H1837)</f>
        <v>0</v>
      </c>
      <c r="J1837" s="1" t="e">
        <f>VLOOKUP(B1828,O:W,7)</f>
        <v>#N/A</v>
      </c>
      <c r="K1837" s="8"/>
      <c r="M1837" s="397"/>
    </row>
    <row r="1838" spans="1:14" ht="46.5" customHeight="1">
      <c r="A1838" s="32">
        <f>IF(B1838&gt;0,1,0)</f>
        <v>1</v>
      </c>
      <c r="B1838" s="647" t="s">
        <v>7104</v>
      </c>
      <c r="C1838" s="648"/>
      <c r="D1838" s="648"/>
      <c r="E1838" s="648"/>
      <c r="F1838" s="648"/>
      <c r="G1838" s="648"/>
      <c r="H1838" s="6"/>
      <c r="I1838" s="63"/>
      <c r="J1838" s="7"/>
      <c r="K1838" s="8"/>
      <c r="M1838" s="406" t="s">
        <v>696</v>
      </c>
      <c r="N1838" s="80"/>
    </row>
    <row r="1839" spans="1:14">
      <c r="A1839" s="32">
        <f t="shared" ref="A1839:A1846" si="366">IF(H1839&gt;0,1,0)</f>
        <v>1</v>
      </c>
      <c r="B1839" s="10"/>
      <c r="C1839" s="2">
        <v>1</v>
      </c>
      <c r="D1839" s="2">
        <v>4</v>
      </c>
      <c r="E1839" s="2"/>
      <c r="F1839" s="2"/>
      <c r="G1839" s="2"/>
      <c r="H1839" s="3">
        <f>IF(AND(C1839=0,D1839=0,E1839=0,F1839=0,G1839=0),0,ROUND(IF(C1839=0,1,C1839)*IF(D1839=0,1,D1839)*IF(E1839=0,1,E1839)*IF(F1839=0,1,F1839)*IF(G1839=0,1,G1839),2))</f>
        <v>4</v>
      </c>
      <c r="I1839" s="63"/>
      <c r="J1839" s="7"/>
      <c r="K1839" s="8"/>
      <c r="M1839" s="407" t="s">
        <v>3903</v>
      </c>
    </row>
    <row r="1840" spans="1:14">
      <c r="A1840" s="32">
        <f t="shared" si="366"/>
        <v>0</v>
      </c>
      <c r="B1840" s="10"/>
      <c r="C1840" s="2"/>
      <c r="D1840" s="2"/>
      <c r="E1840" s="2"/>
      <c r="F1840" s="2"/>
      <c r="G1840" s="2"/>
      <c r="H1840" s="3">
        <f t="shared" ref="H1840:H1846" si="367">IF(AND(C1840=0,D1840=0,E1840=0,F1840=0,G1840=0),0,ROUND(IF(C1840=0,1,C1840)*IF(D1840=0,1,D1840)*IF(E1840=0,1,E1840)*IF(F1840=0,1,F1840)*IF(G1840=0,1,G1840),2))</f>
        <v>0</v>
      </c>
      <c r="I1840" s="63"/>
      <c r="J1840" s="7"/>
      <c r="K1840" s="8"/>
      <c r="M1840" s="407" t="s">
        <v>3904</v>
      </c>
    </row>
    <row r="1841" spans="1:13">
      <c r="A1841" s="32">
        <f t="shared" si="366"/>
        <v>0</v>
      </c>
      <c r="B1841" s="10"/>
      <c r="C1841" s="2"/>
      <c r="D1841" s="2"/>
      <c r="E1841" s="2"/>
      <c r="F1841" s="2"/>
      <c r="G1841" s="2"/>
      <c r="H1841" s="3">
        <f t="shared" si="367"/>
        <v>0</v>
      </c>
      <c r="I1841" s="63"/>
      <c r="J1841" s="7"/>
      <c r="K1841" s="8"/>
      <c r="M1841" s="407"/>
    </row>
    <row r="1842" spans="1:13">
      <c r="A1842" s="32">
        <f t="shared" si="366"/>
        <v>0</v>
      </c>
      <c r="B1842" s="10"/>
      <c r="C1842" s="2"/>
      <c r="D1842" s="2"/>
      <c r="E1842" s="2"/>
      <c r="F1842" s="2"/>
      <c r="G1842" s="2"/>
      <c r="H1842" s="3">
        <f t="shared" si="367"/>
        <v>0</v>
      </c>
      <c r="I1842" s="63"/>
      <c r="J1842" s="7"/>
      <c r="K1842" s="8"/>
      <c r="M1842" s="407"/>
    </row>
    <row r="1843" spans="1:13">
      <c r="A1843" s="32">
        <f t="shared" si="366"/>
        <v>0</v>
      </c>
      <c r="B1843" s="10"/>
      <c r="C1843" s="2"/>
      <c r="D1843" s="2"/>
      <c r="E1843" s="2"/>
      <c r="F1843" s="2"/>
      <c r="G1843" s="2"/>
      <c r="H1843" s="3">
        <f t="shared" si="367"/>
        <v>0</v>
      </c>
      <c r="I1843" s="63"/>
      <c r="J1843" s="7"/>
      <c r="K1843" s="8"/>
      <c r="M1843" s="407"/>
    </row>
    <row r="1844" spans="1:13">
      <c r="A1844" s="32">
        <f t="shared" si="366"/>
        <v>0</v>
      </c>
      <c r="B1844" s="10"/>
      <c r="C1844" s="2"/>
      <c r="D1844" s="2"/>
      <c r="E1844" s="2"/>
      <c r="F1844" s="2"/>
      <c r="G1844" s="2"/>
      <c r="H1844" s="3">
        <f t="shared" si="367"/>
        <v>0</v>
      </c>
      <c r="I1844" s="63"/>
      <c r="J1844" s="7"/>
      <c r="K1844" s="8"/>
      <c r="M1844" s="407"/>
    </row>
    <row r="1845" spans="1:13">
      <c r="A1845" s="32">
        <f t="shared" si="366"/>
        <v>0</v>
      </c>
      <c r="B1845" s="10"/>
      <c r="C1845" s="2"/>
      <c r="D1845" s="2"/>
      <c r="E1845" s="2"/>
      <c r="F1845" s="2"/>
      <c r="G1845" s="2"/>
      <c r="H1845" s="3">
        <f t="shared" si="367"/>
        <v>0</v>
      </c>
      <c r="I1845" s="63"/>
      <c r="J1845" s="7"/>
      <c r="K1845" s="8"/>
      <c r="M1845" s="407"/>
    </row>
    <row r="1846" spans="1:13">
      <c r="A1846" s="32">
        <f t="shared" si="366"/>
        <v>0</v>
      </c>
      <c r="B1846" s="10"/>
      <c r="C1846" s="2"/>
      <c r="D1846" s="2"/>
      <c r="E1846" s="2"/>
      <c r="F1846" s="2"/>
      <c r="G1846" s="2"/>
      <c r="H1846" s="3">
        <f t="shared" si="367"/>
        <v>0</v>
      </c>
      <c r="I1846" s="63"/>
      <c r="J1846" s="7"/>
      <c r="K1846" s="8"/>
      <c r="M1846" s="407"/>
    </row>
    <row r="1847" spans="1:13">
      <c r="A1847" s="33" t="str">
        <f>VLOOKUP(B1838,O:W,2)</f>
        <v>190101</v>
      </c>
      <c r="B1847" s="649" t="s">
        <v>70</v>
      </c>
      <c r="C1847" s="650"/>
      <c r="D1847" s="650"/>
      <c r="E1847" s="650"/>
      <c r="F1847" s="650"/>
      <c r="G1847" s="650"/>
      <c r="H1847" s="6"/>
      <c r="I1847" s="63">
        <f>SUM(H1839:H1847)</f>
        <v>4</v>
      </c>
      <c r="J1847" s="1" t="str">
        <f>VLOOKUP(B1838,O:W,7)</f>
        <v>مترمربع</v>
      </c>
      <c r="K1847" s="8"/>
      <c r="M1847" s="407"/>
    </row>
    <row r="1848" spans="1:13" ht="45" customHeight="1">
      <c r="A1848" s="32">
        <f>IF(B1848&gt;0,1,0)</f>
        <v>1</v>
      </c>
      <c r="B1848" s="647" t="s">
        <v>7315</v>
      </c>
      <c r="C1848" s="648"/>
      <c r="D1848" s="648"/>
      <c r="E1848" s="648"/>
      <c r="F1848" s="648"/>
      <c r="G1848" s="648"/>
      <c r="H1848" s="6"/>
      <c r="I1848" s="63"/>
      <c r="J1848" s="7"/>
      <c r="K1848" s="8"/>
      <c r="M1848" s="406" t="s">
        <v>696</v>
      </c>
    </row>
    <row r="1849" spans="1:13">
      <c r="A1849" s="32">
        <f t="shared" ref="A1849:A1856" si="368">IF(H1849&gt;0,1,0)</f>
        <v>1</v>
      </c>
      <c r="B1849" s="10"/>
      <c r="C1849" s="2">
        <v>1</v>
      </c>
      <c r="D1849" s="2"/>
      <c r="E1849" s="2"/>
      <c r="F1849" s="2"/>
      <c r="G1849" s="2"/>
      <c r="H1849" s="3">
        <f>IF(AND(C1849=0,D1849=0,E1849=0,F1849=0,G1849=0),0,ROUND(IF(C1849=0,1,C1849)*IF(D1849=0,1,D1849)*IF(E1849=0,1,E1849)*IF(F1849=0,1,F1849)*IF(G1849=0,1,G1849),2))</f>
        <v>1</v>
      </c>
      <c r="I1849" s="63"/>
      <c r="J1849" s="7"/>
      <c r="K1849" s="8"/>
      <c r="M1849" s="407" t="s">
        <v>3903</v>
      </c>
    </row>
    <row r="1850" spans="1:13">
      <c r="A1850" s="32">
        <f t="shared" si="368"/>
        <v>0</v>
      </c>
      <c r="B1850" s="10"/>
      <c r="C1850" s="2"/>
      <c r="D1850" s="2"/>
      <c r="E1850" s="2"/>
      <c r="F1850" s="2"/>
      <c r="G1850" s="2"/>
      <c r="H1850" s="3">
        <f t="shared" ref="H1850:H1856" si="369">IF(AND(C1850=0,D1850=0,E1850=0,F1850=0,G1850=0),0,ROUND(IF(C1850=0,1,C1850)*IF(D1850=0,1,D1850)*IF(E1850=0,1,E1850)*IF(F1850=0,1,F1850)*IF(G1850=0,1,G1850),2))</f>
        <v>0</v>
      </c>
      <c r="I1850" s="63"/>
      <c r="J1850" s="7"/>
      <c r="K1850" s="8"/>
      <c r="M1850" s="407" t="s">
        <v>3904</v>
      </c>
    </row>
    <row r="1851" spans="1:13">
      <c r="A1851" s="32">
        <f t="shared" si="368"/>
        <v>0</v>
      </c>
      <c r="B1851" s="10"/>
      <c r="C1851" s="2"/>
      <c r="D1851" s="2"/>
      <c r="E1851" s="2"/>
      <c r="F1851" s="2"/>
      <c r="G1851" s="2"/>
      <c r="H1851" s="3">
        <f t="shared" si="369"/>
        <v>0</v>
      </c>
      <c r="I1851" s="63"/>
      <c r="J1851" s="7"/>
      <c r="K1851" s="8"/>
      <c r="M1851" s="407"/>
    </row>
    <row r="1852" spans="1:13">
      <c r="A1852" s="32">
        <f t="shared" si="368"/>
        <v>0</v>
      </c>
      <c r="B1852" s="10"/>
      <c r="C1852" s="2"/>
      <c r="D1852" s="2"/>
      <c r="E1852" s="2"/>
      <c r="F1852" s="2"/>
      <c r="G1852" s="2"/>
      <c r="H1852" s="3">
        <f t="shared" si="369"/>
        <v>0</v>
      </c>
      <c r="I1852" s="63"/>
      <c r="J1852" s="7"/>
      <c r="K1852" s="8"/>
      <c r="M1852" s="407"/>
    </row>
    <row r="1853" spans="1:13">
      <c r="A1853" s="32">
        <f t="shared" si="368"/>
        <v>0</v>
      </c>
      <c r="B1853" s="10"/>
      <c r="C1853" s="2"/>
      <c r="D1853" s="2"/>
      <c r="E1853" s="2"/>
      <c r="F1853" s="2"/>
      <c r="G1853" s="2"/>
      <c r="H1853" s="3">
        <f t="shared" si="369"/>
        <v>0</v>
      </c>
      <c r="I1853" s="63"/>
      <c r="J1853" s="7"/>
      <c r="K1853" s="8"/>
      <c r="M1853" s="407"/>
    </row>
    <row r="1854" spans="1:13">
      <c r="A1854" s="32">
        <f t="shared" si="368"/>
        <v>0</v>
      </c>
      <c r="B1854" s="10"/>
      <c r="C1854" s="2"/>
      <c r="D1854" s="2"/>
      <c r="E1854" s="2"/>
      <c r="F1854" s="2"/>
      <c r="G1854" s="2"/>
      <c r="H1854" s="3">
        <f t="shared" si="369"/>
        <v>0</v>
      </c>
      <c r="I1854" s="63"/>
      <c r="J1854" s="7"/>
      <c r="K1854" s="8"/>
      <c r="M1854" s="407"/>
    </row>
    <row r="1855" spans="1:13">
      <c r="A1855" s="32">
        <f t="shared" si="368"/>
        <v>0</v>
      </c>
      <c r="B1855" s="10"/>
      <c r="C1855" s="2"/>
      <c r="D1855" s="2"/>
      <c r="E1855" s="2"/>
      <c r="F1855" s="2"/>
      <c r="G1855" s="2"/>
      <c r="H1855" s="3">
        <f t="shared" si="369"/>
        <v>0</v>
      </c>
      <c r="I1855" s="63"/>
      <c r="J1855" s="7"/>
      <c r="K1855" s="8"/>
      <c r="M1855" s="407"/>
    </row>
    <row r="1856" spans="1:13">
      <c r="A1856" s="32">
        <f t="shared" si="368"/>
        <v>0</v>
      </c>
      <c r="B1856" s="10"/>
      <c r="C1856" s="2"/>
      <c r="D1856" s="2"/>
      <c r="E1856" s="2"/>
      <c r="F1856" s="2"/>
      <c r="G1856" s="2"/>
      <c r="H1856" s="3">
        <f t="shared" si="369"/>
        <v>0</v>
      </c>
      <c r="I1856" s="63"/>
      <c r="J1856" s="7"/>
      <c r="K1856" s="8"/>
      <c r="M1856" s="407"/>
    </row>
    <row r="1857" spans="1:13">
      <c r="A1857" s="33" t="str">
        <f>VLOOKUP(B1848,O:W,2)</f>
        <v>191404</v>
      </c>
      <c r="B1857" s="649" t="s">
        <v>70</v>
      </c>
      <c r="C1857" s="650"/>
      <c r="D1857" s="650"/>
      <c r="E1857" s="650"/>
      <c r="F1857" s="650"/>
      <c r="G1857" s="650"/>
      <c r="H1857" s="6"/>
      <c r="I1857" s="63">
        <f>SUM(H1849:H1857)</f>
        <v>1</v>
      </c>
      <c r="J1857" s="1" t="str">
        <f>VLOOKUP(B1848,O:W,7)</f>
        <v>سانتیمترمربع</v>
      </c>
      <c r="K1857" s="8"/>
      <c r="M1857" s="407"/>
    </row>
    <row r="1858" spans="1:13" ht="45" customHeight="1">
      <c r="A1858" s="32">
        <f>IF(B1858&gt;0,1,0)</f>
        <v>0</v>
      </c>
      <c r="B1858" s="647"/>
      <c r="C1858" s="648"/>
      <c r="D1858" s="648"/>
      <c r="E1858" s="648"/>
      <c r="F1858" s="648"/>
      <c r="G1858" s="648"/>
      <c r="H1858" s="6"/>
      <c r="I1858" s="63"/>
      <c r="J1858" s="7"/>
      <c r="K1858" s="8"/>
      <c r="M1858" s="406" t="s">
        <v>696</v>
      </c>
    </row>
    <row r="1859" spans="1:13">
      <c r="A1859" s="32">
        <f t="shared" ref="A1859:A1866" si="370">IF(H1859&gt;0,1,0)</f>
        <v>0</v>
      </c>
      <c r="B1859" s="10"/>
      <c r="C1859" s="2"/>
      <c r="D1859" s="2"/>
      <c r="E1859" s="2"/>
      <c r="F1859" s="2"/>
      <c r="G1859" s="2"/>
      <c r="H1859" s="3">
        <f>IF(AND(C1859=0,D1859=0,E1859=0,F1859=0,G1859=0),0,ROUND(IF(C1859=0,1,C1859)*IF(D1859=0,1,D1859)*IF(E1859=0,1,E1859)*IF(F1859=0,1,F1859)*IF(G1859=0,1,G1859),2))</f>
        <v>0</v>
      </c>
      <c r="I1859" s="63"/>
      <c r="J1859" s="7"/>
      <c r="K1859" s="8"/>
      <c r="M1859" s="407"/>
    </row>
    <row r="1860" spans="1:13">
      <c r="A1860" s="32">
        <f t="shared" si="370"/>
        <v>0</v>
      </c>
      <c r="B1860" s="10"/>
      <c r="C1860" s="2"/>
      <c r="D1860" s="2"/>
      <c r="E1860" s="2"/>
      <c r="F1860" s="2"/>
      <c r="G1860" s="2"/>
      <c r="H1860" s="3">
        <f t="shared" ref="H1860:H1866" si="371">IF(AND(C1860=0,D1860=0,E1860=0,F1860=0,G1860=0),0,ROUND(IF(C1860=0,1,C1860)*IF(D1860=0,1,D1860)*IF(E1860=0,1,E1860)*IF(F1860=0,1,F1860)*IF(G1860=0,1,G1860),2))</f>
        <v>0</v>
      </c>
      <c r="I1860" s="63"/>
      <c r="J1860" s="7"/>
      <c r="K1860" s="8"/>
      <c r="M1860" s="407"/>
    </row>
    <row r="1861" spans="1:13">
      <c r="A1861" s="32">
        <f t="shared" si="370"/>
        <v>0</v>
      </c>
      <c r="B1861" s="10"/>
      <c r="C1861" s="2"/>
      <c r="D1861" s="2"/>
      <c r="E1861" s="2"/>
      <c r="F1861" s="2"/>
      <c r="G1861" s="2"/>
      <c r="H1861" s="3">
        <f t="shared" si="371"/>
        <v>0</v>
      </c>
      <c r="I1861" s="63"/>
      <c r="J1861" s="7"/>
      <c r="K1861" s="8"/>
      <c r="M1861" s="407"/>
    </row>
    <row r="1862" spans="1:13">
      <c r="A1862" s="32">
        <f t="shared" si="370"/>
        <v>0</v>
      </c>
      <c r="B1862" s="10"/>
      <c r="C1862" s="2"/>
      <c r="D1862" s="2"/>
      <c r="E1862" s="2"/>
      <c r="F1862" s="2"/>
      <c r="G1862" s="2"/>
      <c r="H1862" s="3">
        <f t="shared" si="371"/>
        <v>0</v>
      </c>
      <c r="I1862" s="63"/>
      <c r="J1862" s="7"/>
      <c r="K1862" s="8"/>
      <c r="M1862" s="407"/>
    </row>
    <row r="1863" spans="1:13">
      <c r="A1863" s="32">
        <f t="shared" si="370"/>
        <v>0</v>
      </c>
      <c r="B1863" s="10"/>
      <c r="C1863" s="2"/>
      <c r="D1863" s="2"/>
      <c r="E1863" s="2"/>
      <c r="F1863" s="2"/>
      <c r="G1863" s="2"/>
      <c r="H1863" s="3">
        <f t="shared" si="371"/>
        <v>0</v>
      </c>
      <c r="I1863" s="63"/>
      <c r="J1863" s="7"/>
      <c r="K1863" s="8"/>
      <c r="M1863" s="407"/>
    </row>
    <row r="1864" spans="1:13">
      <c r="A1864" s="32">
        <f t="shared" si="370"/>
        <v>0</v>
      </c>
      <c r="B1864" s="10"/>
      <c r="C1864" s="2"/>
      <c r="D1864" s="2"/>
      <c r="E1864" s="2"/>
      <c r="F1864" s="2"/>
      <c r="G1864" s="2"/>
      <c r="H1864" s="3">
        <f t="shared" si="371"/>
        <v>0</v>
      </c>
      <c r="I1864" s="63"/>
      <c r="J1864" s="7"/>
      <c r="K1864" s="8"/>
      <c r="M1864" s="407"/>
    </row>
    <row r="1865" spans="1:13">
      <c r="A1865" s="32">
        <f t="shared" si="370"/>
        <v>0</v>
      </c>
      <c r="B1865" s="10"/>
      <c r="C1865" s="2"/>
      <c r="D1865" s="2"/>
      <c r="E1865" s="2"/>
      <c r="F1865" s="2"/>
      <c r="G1865" s="2"/>
      <c r="H1865" s="3">
        <f t="shared" si="371"/>
        <v>0</v>
      </c>
      <c r="I1865" s="63"/>
      <c r="J1865" s="7"/>
      <c r="K1865" s="8"/>
      <c r="M1865" s="407"/>
    </row>
    <row r="1866" spans="1:13">
      <c r="A1866" s="32">
        <f t="shared" si="370"/>
        <v>0</v>
      </c>
      <c r="B1866" s="10"/>
      <c r="C1866" s="2"/>
      <c r="D1866" s="2"/>
      <c r="E1866" s="2"/>
      <c r="F1866" s="2"/>
      <c r="G1866" s="2"/>
      <c r="H1866" s="3">
        <f t="shared" si="371"/>
        <v>0</v>
      </c>
      <c r="I1866" s="63"/>
      <c r="J1866" s="7"/>
      <c r="K1866" s="8"/>
      <c r="M1866" s="407"/>
    </row>
    <row r="1867" spans="1:13">
      <c r="A1867" s="33" t="e">
        <f>VLOOKUP(B1858,O:W,2)</f>
        <v>#N/A</v>
      </c>
      <c r="B1867" s="649" t="s">
        <v>70</v>
      </c>
      <c r="C1867" s="650"/>
      <c r="D1867" s="650"/>
      <c r="E1867" s="650"/>
      <c r="F1867" s="650"/>
      <c r="G1867" s="650"/>
      <c r="H1867" s="6"/>
      <c r="I1867" s="63">
        <f>SUM(H1859:H1867)</f>
        <v>0</v>
      </c>
      <c r="J1867" s="1" t="e">
        <f>VLOOKUP(B1858,O:W,7)</f>
        <v>#N/A</v>
      </c>
      <c r="K1867" s="8"/>
      <c r="M1867" s="407"/>
    </row>
    <row r="1868" spans="1:13" ht="45" customHeight="1">
      <c r="A1868" s="32">
        <f>IF(B1868&gt;0,1,0)</f>
        <v>0</v>
      </c>
      <c r="B1868" s="647"/>
      <c r="C1868" s="648"/>
      <c r="D1868" s="648"/>
      <c r="E1868" s="648"/>
      <c r="F1868" s="648"/>
      <c r="G1868" s="648"/>
      <c r="H1868" s="6"/>
      <c r="I1868" s="63"/>
      <c r="J1868" s="7"/>
      <c r="K1868" s="8"/>
      <c r="M1868" s="406" t="s">
        <v>696</v>
      </c>
    </row>
    <row r="1869" spans="1:13">
      <c r="A1869" s="32">
        <f t="shared" ref="A1869:A1876" si="372">IF(H1869&gt;0,1,0)</f>
        <v>0</v>
      </c>
      <c r="B1869" s="10"/>
      <c r="C1869" s="2"/>
      <c r="D1869" s="2"/>
      <c r="E1869" s="2"/>
      <c r="F1869" s="2"/>
      <c r="G1869" s="2"/>
      <c r="H1869" s="3">
        <f>IF(AND(C1869=0,D1869=0,E1869=0,F1869=0,G1869=0),0,ROUND(IF(C1869=0,1,C1869)*IF(D1869=0,1,D1869)*IF(E1869=0,1,E1869)*IF(F1869=0,1,F1869)*IF(G1869=0,1,G1869),2))</f>
        <v>0</v>
      </c>
      <c r="I1869" s="63"/>
      <c r="J1869" s="7"/>
      <c r="K1869" s="8"/>
      <c r="M1869" s="407" t="s">
        <v>3903</v>
      </c>
    </row>
    <row r="1870" spans="1:13">
      <c r="A1870" s="32">
        <f t="shared" si="372"/>
        <v>0</v>
      </c>
      <c r="B1870" s="10"/>
      <c r="C1870" s="2"/>
      <c r="D1870" s="2"/>
      <c r="E1870" s="2"/>
      <c r="F1870" s="2"/>
      <c r="G1870" s="2"/>
      <c r="H1870" s="3">
        <f t="shared" ref="H1870:H1876" si="373">IF(AND(C1870=0,D1870=0,E1870=0,F1870=0,G1870=0),0,ROUND(IF(C1870=0,1,C1870)*IF(D1870=0,1,D1870)*IF(E1870=0,1,E1870)*IF(F1870=0,1,F1870)*IF(G1870=0,1,G1870),2))</f>
        <v>0</v>
      </c>
      <c r="I1870" s="63"/>
      <c r="J1870" s="7"/>
      <c r="K1870" s="8"/>
      <c r="M1870" s="407" t="s">
        <v>3904</v>
      </c>
    </row>
    <row r="1871" spans="1:13">
      <c r="A1871" s="32">
        <f t="shared" si="372"/>
        <v>0</v>
      </c>
      <c r="B1871" s="10"/>
      <c r="C1871" s="2"/>
      <c r="D1871" s="2"/>
      <c r="E1871" s="2"/>
      <c r="F1871" s="2"/>
      <c r="G1871" s="2"/>
      <c r="H1871" s="3">
        <f t="shared" si="373"/>
        <v>0</v>
      </c>
      <c r="I1871" s="63"/>
      <c r="J1871" s="7"/>
      <c r="K1871" s="8"/>
      <c r="M1871" s="407"/>
    </row>
    <row r="1872" spans="1:13">
      <c r="A1872" s="32">
        <f t="shared" si="372"/>
        <v>0</v>
      </c>
      <c r="B1872" s="10"/>
      <c r="C1872" s="2"/>
      <c r="D1872" s="2"/>
      <c r="E1872" s="2"/>
      <c r="F1872" s="2"/>
      <c r="G1872" s="2"/>
      <c r="H1872" s="3">
        <f t="shared" si="373"/>
        <v>0</v>
      </c>
      <c r="I1872" s="63"/>
      <c r="J1872" s="7"/>
      <c r="K1872" s="8"/>
      <c r="M1872" s="407"/>
    </row>
    <row r="1873" spans="1:13">
      <c r="A1873" s="32">
        <f t="shared" si="372"/>
        <v>0</v>
      </c>
      <c r="B1873" s="10"/>
      <c r="C1873" s="2"/>
      <c r="D1873" s="2"/>
      <c r="E1873" s="2"/>
      <c r="F1873" s="2"/>
      <c r="G1873" s="2"/>
      <c r="H1873" s="3">
        <f t="shared" si="373"/>
        <v>0</v>
      </c>
      <c r="I1873" s="63"/>
      <c r="J1873" s="7"/>
      <c r="K1873" s="8"/>
      <c r="M1873" s="407"/>
    </row>
    <row r="1874" spans="1:13">
      <c r="A1874" s="32">
        <f t="shared" si="372"/>
        <v>0</v>
      </c>
      <c r="B1874" s="10"/>
      <c r="C1874" s="2"/>
      <c r="D1874" s="2"/>
      <c r="E1874" s="2"/>
      <c r="F1874" s="2"/>
      <c r="G1874" s="2"/>
      <c r="H1874" s="3">
        <f t="shared" si="373"/>
        <v>0</v>
      </c>
      <c r="I1874" s="63"/>
      <c r="J1874" s="7"/>
      <c r="K1874" s="8"/>
      <c r="M1874" s="407"/>
    </row>
    <row r="1875" spans="1:13">
      <c r="A1875" s="32">
        <f t="shared" si="372"/>
        <v>0</v>
      </c>
      <c r="B1875" s="10"/>
      <c r="C1875" s="2"/>
      <c r="D1875" s="2"/>
      <c r="E1875" s="2"/>
      <c r="F1875" s="2"/>
      <c r="G1875" s="2"/>
      <c r="H1875" s="3">
        <f t="shared" si="373"/>
        <v>0</v>
      </c>
      <c r="I1875" s="63"/>
      <c r="J1875" s="7"/>
      <c r="K1875" s="8"/>
      <c r="M1875" s="407"/>
    </row>
    <row r="1876" spans="1:13">
      <c r="A1876" s="32">
        <f t="shared" si="372"/>
        <v>0</v>
      </c>
      <c r="B1876" s="10"/>
      <c r="C1876" s="2"/>
      <c r="D1876" s="2"/>
      <c r="E1876" s="2"/>
      <c r="F1876" s="2"/>
      <c r="G1876" s="2"/>
      <c r="H1876" s="3">
        <f t="shared" si="373"/>
        <v>0</v>
      </c>
      <c r="I1876" s="63"/>
      <c r="J1876" s="7"/>
      <c r="K1876" s="8"/>
      <c r="M1876" s="407"/>
    </row>
    <row r="1877" spans="1:13">
      <c r="A1877" s="33" t="e">
        <f>VLOOKUP(B1868,O:W,2)</f>
        <v>#N/A</v>
      </c>
      <c r="B1877" s="649" t="s">
        <v>70</v>
      </c>
      <c r="C1877" s="650"/>
      <c r="D1877" s="650"/>
      <c r="E1877" s="650"/>
      <c r="F1877" s="650"/>
      <c r="G1877" s="650"/>
      <c r="H1877" s="6"/>
      <c r="I1877" s="63">
        <f>SUM(H1869:H1877)</f>
        <v>0</v>
      </c>
      <c r="J1877" s="1" t="e">
        <f>VLOOKUP(B1868,O:W,7)</f>
        <v>#N/A</v>
      </c>
      <c r="K1877" s="8"/>
      <c r="M1877" s="407"/>
    </row>
    <row r="1878" spans="1:13" ht="45.75" customHeight="1">
      <c r="A1878" s="32">
        <f>IF(B1878&gt;0,1,0)</f>
        <v>0</v>
      </c>
      <c r="B1878" s="647"/>
      <c r="C1878" s="648"/>
      <c r="D1878" s="648"/>
      <c r="E1878" s="648"/>
      <c r="F1878" s="648"/>
      <c r="G1878" s="648"/>
      <c r="H1878" s="6"/>
      <c r="I1878" s="63"/>
      <c r="J1878" s="7"/>
      <c r="K1878" s="8"/>
      <c r="M1878" s="406" t="s">
        <v>696</v>
      </c>
    </row>
    <row r="1879" spans="1:13">
      <c r="A1879" s="32">
        <f t="shared" ref="A1879:A1886" si="374">IF(H1879&gt;0,1,0)</f>
        <v>0</v>
      </c>
      <c r="B1879" s="10"/>
      <c r="C1879" s="2"/>
      <c r="D1879" s="2"/>
      <c r="E1879" s="2"/>
      <c r="F1879" s="2"/>
      <c r="G1879" s="2"/>
      <c r="H1879" s="3">
        <f>IF(AND(C1879=0,D1879=0,E1879=0,F1879=0,G1879=0),0,ROUND(IF(C1879=0,1,C1879)*IF(D1879=0,1,D1879)*IF(E1879=0,1,E1879)*IF(F1879=0,1,F1879)*IF(G1879=0,1,G1879),2))</f>
        <v>0</v>
      </c>
      <c r="I1879" s="63"/>
      <c r="J1879" s="7"/>
      <c r="K1879" s="8"/>
      <c r="M1879" s="407"/>
    </row>
    <row r="1880" spans="1:13">
      <c r="A1880" s="32">
        <f t="shared" si="374"/>
        <v>0</v>
      </c>
      <c r="B1880" s="10"/>
      <c r="C1880" s="2"/>
      <c r="D1880" s="2"/>
      <c r="E1880" s="2"/>
      <c r="F1880" s="2"/>
      <c r="G1880" s="2"/>
      <c r="H1880" s="3">
        <f t="shared" ref="H1880:H1886" si="375">IF(AND(C1880=0,D1880=0,E1880=0,F1880=0,G1880=0),0,ROUND(IF(C1880=0,1,C1880)*IF(D1880=0,1,D1880)*IF(E1880=0,1,E1880)*IF(F1880=0,1,F1880)*IF(G1880=0,1,G1880),2))</f>
        <v>0</v>
      </c>
      <c r="I1880" s="63"/>
      <c r="J1880" s="7"/>
      <c r="K1880" s="8"/>
      <c r="M1880" s="407"/>
    </row>
    <row r="1881" spans="1:13">
      <c r="A1881" s="32">
        <f t="shared" si="374"/>
        <v>0</v>
      </c>
      <c r="B1881" s="10"/>
      <c r="C1881" s="2"/>
      <c r="D1881" s="2"/>
      <c r="E1881" s="2"/>
      <c r="F1881" s="2"/>
      <c r="G1881" s="2"/>
      <c r="H1881" s="3">
        <f t="shared" si="375"/>
        <v>0</v>
      </c>
      <c r="I1881" s="63"/>
      <c r="J1881" s="7"/>
      <c r="K1881" s="8"/>
      <c r="M1881" s="407"/>
    </row>
    <row r="1882" spans="1:13">
      <c r="A1882" s="32">
        <f t="shared" si="374"/>
        <v>0</v>
      </c>
      <c r="B1882" s="10"/>
      <c r="C1882" s="2"/>
      <c r="D1882" s="2"/>
      <c r="E1882" s="2"/>
      <c r="F1882" s="2"/>
      <c r="G1882" s="2"/>
      <c r="H1882" s="3">
        <f t="shared" si="375"/>
        <v>0</v>
      </c>
      <c r="I1882" s="63"/>
      <c r="J1882" s="7"/>
      <c r="K1882" s="8"/>
      <c r="M1882" s="407"/>
    </row>
    <row r="1883" spans="1:13">
      <c r="A1883" s="32">
        <f t="shared" si="374"/>
        <v>0</v>
      </c>
      <c r="B1883" s="10"/>
      <c r="C1883" s="2"/>
      <c r="D1883" s="2"/>
      <c r="E1883" s="2"/>
      <c r="F1883" s="2"/>
      <c r="G1883" s="2"/>
      <c r="H1883" s="3">
        <f t="shared" si="375"/>
        <v>0</v>
      </c>
      <c r="I1883" s="63"/>
      <c r="J1883" s="7"/>
      <c r="K1883" s="8"/>
      <c r="M1883" s="407"/>
    </row>
    <row r="1884" spans="1:13">
      <c r="A1884" s="32">
        <f t="shared" si="374"/>
        <v>0</v>
      </c>
      <c r="B1884" s="10"/>
      <c r="C1884" s="2"/>
      <c r="D1884" s="2"/>
      <c r="E1884" s="2"/>
      <c r="F1884" s="2"/>
      <c r="G1884" s="2"/>
      <c r="H1884" s="3">
        <f t="shared" si="375"/>
        <v>0</v>
      </c>
      <c r="I1884" s="63"/>
      <c r="J1884" s="7"/>
      <c r="K1884" s="8"/>
      <c r="M1884" s="407"/>
    </row>
    <row r="1885" spans="1:13">
      <c r="A1885" s="32">
        <f t="shared" si="374"/>
        <v>0</v>
      </c>
      <c r="B1885" s="10"/>
      <c r="C1885" s="2"/>
      <c r="D1885" s="2"/>
      <c r="E1885" s="2"/>
      <c r="F1885" s="2"/>
      <c r="G1885" s="2"/>
      <c r="H1885" s="3">
        <f t="shared" si="375"/>
        <v>0</v>
      </c>
      <c r="I1885" s="63"/>
      <c r="J1885" s="7"/>
      <c r="K1885" s="8"/>
      <c r="M1885" s="407"/>
    </row>
    <row r="1886" spans="1:13">
      <c r="A1886" s="32">
        <f t="shared" si="374"/>
        <v>0</v>
      </c>
      <c r="B1886" s="10"/>
      <c r="C1886" s="2"/>
      <c r="D1886" s="2"/>
      <c r="E1886" s="2"/>
      <c r="F1886" s="2"/>
      <c r="G1886" s="2"/>
      <c r="H1886" s="3">
        <f t="shared" si="375"/>
        <v>0</v>
      </c>
      <c r="I1886" s="63"/>
      <c r="J1886" s="7"/>
      <c r="K1886" s="8"/>
      <c r="M1886" s="407"/>
    </row>
    <row r="1887" spans="1:13">
      <c r="A1887" s="33" t="e">
        <f>VLOOKUP(B1878,O:W,2)</f>
        <v>#N/A</v>
      </c>
      <c r="B1887" s="649" t="s">
        <v>70</v>
      </c>
      <c r="C1887" s="650"/>
      <c r="D1887" s="650"/>
      <c r="E1887" s="650"/>
      <c r="F1887" s="650"/>
      <c r="G1887" s="650"/>
      <c r="H1887" s="6"/>
      <c r="I1887" s="63">
        <f>SUM(H1879:H1887)</f>
        <v>0</v>
      </c>
      <c r="J1887" s="1" t="e">
        <f>VLOOKUP(B1878,O:W,7)</f>
        <v>#N/A</v>
      </c>
      <c r="K1887" s="8"/>
      <c r="M1887" s="407"/>
    </row>
    <row r="1888" spans="1:13" ht="45.75" customHeight="1">
      <c r="A1888" s="32">
        <f>IF(B1888&gt;0,1,0)</f>
        <v>0</v>
      </c>
      <c r="B1888" s="647"/>
      <c r="C1888" s="648"/>
      <c r="D1888" s="648"/>
      <c r="E1888" s="648"/>
      <c r="F1888" s="648"/>
      <c r="G1888" s="648"/>
      <c r="H1888" s="6"/>
      <c r="I1888" s="63"/>
      <c r="J1888" s="7"/>
      <c r="K1888" s="8"/>
      <c r="M1888" s="406" t="s">
        <v>696</v>
      </c>
    </row>
    <row r="1889" spans="1:13">
      <c r="A1889" s="32">
        <f t="shared" ref="A1889:A1896" si="376">IF(H1889&gt;0,1,0)</f>
        <v>0</v>
      </c>
      <c r="B1889" s="10"/>
      <c r="C1889" s="2"/>
      <c r="D1889" s="2"/>
      <c r="E1889" s="2"/>
      <c r="F1889" s="2"/>
      <c r="G1889" s="2"/>
      <c r="H1889" s="3">
        <f>IF(AND(C1889=0,D1889=0,E1889=0,F1889=0,G1889=0),0,ROUND(IF(C1889=0,1,C1889)*IF(D1889=0,1,D1889)*IF(E1889=0,1,E1889)*IF(F1889=0,1,F1889)*IF(G1889=0,1,G1889),2))</f>
        <v>0</v>
      </c>
      <c r="I1889" s="63"/>
      <c r="J1889" s="7"/>
      <c r="K1889" s="8"/>
      <c r="M1889" s="407" t="s">
        <v>3903</v>
      </c>
    </row>
    <row r="1890" spans="1:13">
      <c r="A1890" s="32">
        <f t="shared" si="376"/>
        <v>0</v>
      </c>
      <c r="B1890" s="10"/>
      <c r="C1890" s="2"/>
      <c r="D1890" s="2"/>
      <c r="E1890" s="2"/>
      <c r="F1890" s="2"/>
      <c r="G1890" s="2"/>
      <c r="H1890" s="3">
        <f t="shared" ref="H1890:H1896" si="377">IF(AND(C1890=0,D1890=0,E1890=0,F1890=0,G1890=0),0,ROUND(IF(C1890=0,1,C1890)*IF(D1890=0,1,D1890)*IF(E1890=0,1,E1890)*IF(F1890=0,1,F1890)*IF(G1890=0,1,G1890),2))</f>
        <v>0</v>
      </c>
      <c r="I1890" s="63"/>
      <c r="J1890" s="7"/>
      <c r="K1890" s="8"/>
      <c r="M1890" s="407" t="s">
        <v>3904</v>
      </c>
    </row>
    <row r="1891" spans="1:13">
      <c r="A1891" s="32">
        <f t="shared" si="376"/>
        <v>0</v>
      </c>
      <c r="B1891" s="10"/>
      <c r="C1891" s="2"/>
      <c r="D1891" s="2"/>
      <c r="E1891" s="2"/>
      <c r="F1891" s="2"/>
      <c r="G1891" s="2"/>
      <c r="H1891" s="3">
        <f t="shared" si="377"/>
        <v>0</v>
      </c>
      <c r="I1891" s="63"/>
      <c r="J1891" s="7"/>
      <c r="K1891" s="8"/>
      <c r="M1891" s="407"/>
    </row>
    <row r="1892" spans="1:13">
      <c r="A1892" s="32">
        <f t="shared" si="376"/>
        <v>0</v>
      </c>
      <c r="B1892" s="10"/>
      <c r="C1892" s="2"/>
      <c r="D1892" s="2"/>
      <c r="E1892" s="2"/>
      <c r="F1892" s="2"/>
      <c r="G1892" s="2"/>
      <c r="H1892" s="3">
        <f t="shared" si="377"/>
        <v>0</v>
      </c>
      <c r="I1892" s="63"/>
      <c r="J1892" s="7"/>
      <c r="K1892" s="8"/>
      <c r="M1892" s="407"/>
    </row>
    <row r="1893" spans="1:13">
      <c r="A1893" s="32">
        <f t="shared" si="376"/>
        <v>0</v>
      </c>
      <c r="B1893" s="10"/>
      <c r="C1893" s="2"/>
      <c r="D1893" s="2"/>
      <c r="E1893" s="2"/>
      <c r="F1893" s="2"/>
      <c r="G1893" s="2"/>
      <c r="H1893" s="3">
        <f t="shared" si="377"/>
        <v>0</v>
      </c>
      <c r="I1893" s="63"/>
      <c r="J1893" s="7"/>
      <c r="K1893" s="8"/>
      <c r="M1893" s="407"/>
    </row>
    <row r="1894" spans="1:13">
      <c r="A1894" s="32">
        <f t="shared" si="376"/>
        <v>0</v>
      </c>
      <c r="B1894" s="10"/>
      <c r="C1894" s="2"/>
      <c r="D1894" s="2"/>
      <c r="E1894" s="2"/>
      <c r="F1894" s="2"/>
      <c r="G1894" s="2"/>
      <c r="H1894" s="3">
        <f t="shared" si="377"/>
        <v>0</v>
      </c>
      <c r="I1894" s="63"/>
      <c r="J1894" s="7"/>
      <c r="K1894" s="8"/>
      <c r="M1894" s="407"/>
    </row>
    <row r="1895" spans="1:13">
      <c r="A1895" s="32">
        <f t="shared" si="376"/>
        <v>0</v>
      </c>
      <c r="B1895" s="10"/>
      <c r="C1895" s="2"/>
      <c r="D1895" s="2"/>
      <c r="E1895" s="2"/>
      <c r="F1895" s="2"/>
      <c r="G1895" s="2"/>
      <c r="H1895" s="3">
        <f t="shared" si="377"/>
        <v>0</v>
      </c>
      <c r="I1895" s="63"/>
      <c r="J1895" s="7"/>
      <c r="K1895" s="8"/>
      <c r="M1895" s="407"/>
    </row>
    <row r="1896" spans="1:13">
      <c r="A1896" s="32">
        <f t="shared" si="376"/>
        <v>0</v>
      </c>
      <c r="B1896" s="10"/>
      <c r="C1896" s="2"/>
      <c r="D1896" s="2"/>
      <c r="E1896" s="2"/>
      <c r="F1896" s="2"/>
      <c r="G1896" s="2"/>
      <c r="H1896" s="3">
        <f t="shared" si="377"/>
        <v>0</v>
      </c>
      <c r="I1896" s="63"/>
      <c r="J1896" s="7"/>
      <c r="K1896" s="8"/>
      <c r="M1896" s="407"/>
    </row>
    <row r="1897" spans="1:13">
      <c r="A1897" s="33" t="e">
        <f>VLOOKUP(B1888,O:W,2)</f>
        <v>#N/A</v>
      </c>
      <c r="B1897" s="649" t="s">
        <v>70</v>
      </c>
      <c r="C1897" s="650"/>
      <c r="D1897" s="650"/>
      <c r="E1897" s="650"/>
      <c r="F1897" s="650"/>
      <c r="G1897" s="650"/>
      <c r="H1897" s="6"/>
      <c r="I1897" s="63">
        <f>SUM(H1889:H1897)</f>
        <v>0</v>
      </c>
      <c r="J1897" s="1" t="e">
        <f>VLOOKUP(B1888,O:W,7)</f>
        <v>#N/A</v>
      </c>
      <c r="K1897" s="8"/>
      <c r="M1897" s="407"/>
    </row>
    <row r="1898" spans="1:13" ht="47.25" customHeight="1">
      <c r="A1898" s="32">
        <f>IF(B1898&gt;0,1,0)</f>
        <v>0</v>
      </c>
      <c r="B1898" s="647"/>
      <c r="C1898" s="648"/>
      <c r="D1898" s="648"/>
      <c r="E1898" s="648"/>
      <c r="F1898" s="648"/>
      <c r="G1898" s="648"/>
      <c r="H1898" s="6"/>
      <c r="I1898" s="63"/>
      <c r="J1898" s="7"/>
      <c r="K1898" s="8"/>
      <c r="M1898" s="406" t="s">
        <v>696</v>
      </c>
    </row>
    <row r="1899" spans="1:13">
      <c r="A1899" s="32">
        <f t="shared" ref="A1899:A1906" si="378">IF(H1899&gt;0,1,0)</f>
        <v>0</v>
      </c>
      <c r="B1899" s="10"/>
      <c r="C1899" s="2"/>
      <c r="D1899" s="2"/>
      <c r="E1899" s="2"/>
      <c r="F1899" s="2"/>
      <c r="G1899" s="2"/>
      <c r="H1899" s="3">
        <f>IF(AND(C1899=0,D1899=0,E1899=0,F1899=0,G1899=0),0,ROUND(IF(C1899=0,1,C1899)*IF(D1899=0,1,D1899)*IF(E1899=0,1,E1899)*IF(F1899=0,1,F1899)*IF(G1899=0,1,G1899),2))</f>
        <v>0</v>
      </c>
      <c r="I1899" s="63"/>
      <c r="J1899" s="7"/>
      <c r="K1899" s="8"/>
      <c r="M1899" s="407"/>
    </row>
    <row r="1900" spans="1:13">
      <c r="A1900" s="32">
        <f t="shared" si="378"/>
        <v>0</v>
      </c>
      <c r="B1900" s="10"/>
      <c r="C1900" s="2"/>
      <c r="D1900" s="2"/>
      <c r="E1900" s="2"/>
      <c r="F1900" s="2"/>
      <c r="G1900" s="2"/>
      <c r="H1900" s="3">
        <f t="shared" ref="H1900:H1906" si="379">IF(AND(C1900=0,D1900=0,E1900=0,F1900=0,G1900=0),0,ROUND(IF(C1900=0,1,C1900)*IF(D1900=0,1,D1900)*IF(E1900=0,1,E1900)*IF(F1900=0,1,F1900)*IF(G1900=0,1,G1900),2))</f>
        <v>0</v>
      </c>
      <c r="I1900" s="63"/>
      <c r="J1900" s="7"/>
      <c r="K1900" s="8"/>
      <c r="M1900" s="407"/>
    </row>
    <row r="1901" spans="1:13">
      <c r="A1901" s="32">
        <f t="shared" si="378"/>
        <v>0</v>
      </c>
      <c r="B1901" s="10"/>
      <c r="C1901" s="2"/>
      <c r="D1901" s="2"/>
      <c r="E1901" s="2"/>
      <c r="F1901" s="2"/>
      <c r="G1901" s="2"/>
      <c r="H1901" s="3">
        <f t="shared" si="379"/>
        <v>0</v>
      </c>
      <c r="I1901" s="63"/>
      <c r="J1901" s="7"/>
      <c r="K1901" s="8"/>
      <c r="M1901" s="407"/>
    </row>
    <row r="1902" spans="1:13">
      <c r="A1902" s="32">
        <f t="shared" si="378"/>
        <v>0</v>
      </c>
      <c r="B1902" s="10"/>
      <c r="C1902" s="2"/>
      <c r="D1902" s="2"/>
      <c r="E1902" s="2"/>
      <c r="F1902" s="2"/>
      <c r="G1902" s="2"/>
      <c r="H1902" s="3">
        <f t="shared" si="379"/>
        <v>0</v>
      </c>
      <c r="I1902" s="63"/>
      <c r="J1902" s="7"/>
      <c r="K1902" s="8"/>
      <c r="M1902" s="407"/>
    </row>
    <row r="1903" spans="1:13">
      <c r="A1903" s="32">
        <f t="shared" si="378"/>
        <v>0</v>
      </c>
      <c r="B1903" s="10"/>
      <c r="C1903" s="2"/>
      <c r="D1903" s="2"/>
      <c r="E1903" s="2"/>
      <c r="F1903" s="2"/>
      <c r="G1903" s="2"/>
      <c r="H1903" s="3">
        <f t="shared" si="379"/>
        <v>0</v>
      </c>
      <c r="I1903" s="63"/>
      <c r="J1903" s="7"/>
      <c r="K1903" s="8"/>
      <c r="M1903" s="407"/>
    </row>
    <row r="1904" spans="1:13">
      <c r="A1904" s="32">
        <f t="shared" si="378"/>
        <v>0</v>
      </c>
      <c r="B1904" s="10"/>
      <c r="C1904" s="2"/>
      <c r="D1904" s="2"/>
      <c r="E1904" s="2"/>
      <c r="F1904" s="2"/>
      <c r="G1904" s="2"/>
      <c r="H1904" s="3">
        <f t="shared" si="379"/>
        <v>0</v>
      </c>
      <c r="I1904" s="63"/>
      <c r="J1904" s="7"/>
      <c r="K1904" s="8"/>
      <c r="M1904" s="407"/>
    </row>
    <row r="1905" spans="1:13">
      <c r="A1905" s="32">
        <f t="shared" si="378"/>
        <v>0</v>
      </c>
      <c r="B1905" s="10"/>
      <c r="C1905" s="2"/>
      <c r="D1905" s="2"/>
      <c r="E1905" s="2"/>
      <c r="F1905" s="2"/>
      <c r="G1905" s="2"/>
      <c r="H1905" s="3">
        <f t="shared" si="379"/>
        <v>0</v>
      </c>
      <c r="I1905" s="63"/>
      <c r="J1905" s="7"/>
      <c r="K1905" s="8"/>
      <c r="M1905" s="407"/>
    </row>
    <row r="1906" spans="1:13">
      <c r="A1906" s="32">
        <f t="shared" si="378"/>
        <v>0</v>
      </c>
      <c r="B1906" s="10"/>
      <c r="C1906" s="2"/>
      <c r="D1906" s="2"/>
      <c r="E1906" s="2"/>
      <c r="F1906" s="2"/>
      <c r="G1906" s="2"/>
      <c r="H1906" s="3">
        <f t="shared" si="379"/>
        <v>0</v>
      </c>
      <c r="I1906" s="63"/>
      <c r="J1906" s="7"/>
      <c r="K1906" s="8"/>
      <c r="M1906" s="407"/>
    </row>
    <row r="1907" spans="1:13">
      <c r="A1907" s="33" t="e">
        <f>VLOOKUP(B1898,O:W,2)</f>
        <v>#N/A</v>
      </c>
      <c r="B1907" s="649" t="s">
        <v>70</v>
      </c>
      <c r="C1907" s="650"/>
      <c r="D1907" s="650"/>
      <c r="E1907" s="650"/>
      <c r="F1907" s="650"/>
      <c r="G1907" s="650"/>
      <c r="H1907" s="6"/>
      <c r="I1907" s="63">
        <f>SUM(H1899:H1907)</f>
        <v>0</v>
      </c>
      <c r="J1907" s="1" t="e">
        <f>VLOOKUP(B1898,O:W,7)</f>
        <v>#N/A</v>
      </c>
      <c r="K1907" s="8"/>
      <c r="M1907" s="407"/>
    </row>
    <row r="1908" spans="1:13" ht="47.25" customHeight="1">
      <c r="A1908" s="32">
        <f>IF(B1908&gt;0,1,0)</f>
        <v>0</v>
      </c>
      <c r="B1908" s="647"/>
      <c r="C1908" s="648"/>
      <c r="D1908" s="648"/>
      <c r="E1908" s="648"/>
      <c r="F1908" s="648"/>
      <c r="G1908" s="648"/>
      <c r="H1908" s="6"/>
      <c r="I1908" s="63"/>
      <c r="J1908" s="7"/>
      <c r="K1908" s="8"/>
      <c r="M1908" s="406" t="s">
        <v>696</v>
      </c>
    </row>
    <row r="1909" spans="1:13">
      <c r="A1909" s="32">
        <f t="shared" ref="A1909:A1916" si="380">IF(H1909&gt;0,1,0)</f>
        <v>0</v>
      </c>
      <c r="B1909" s="10"/>
      <c r="C1909" s="2"/>
      <c r="D1909" s="2"/>
      <c r="E1909" s="2"/>
      <c r="F1909" s="2"/>
      <c r="G1909" s="2"/>
      <c r="H1909" s="3">
        <f>IF(AND(C1909=0,D1909=0,E1909=0,F1909=0,G1909=0),0,ROUND(IF(C1909=0,1,C1909)*IF(D1909=0,1,D1909)*IF(E1909=0,1,E1909)*IF(F1909=0,1,F1909)*IF(G1909=0,1,G1909),2))</f>
        <v>0</v>
      </c>
      <c r="I1909" s="63"/>
      <c r="J1909" s="7"/>
      <c r="K1909" s="8"/>
      <c r="M1909" s="407" t="s">
        <v>3903</v>
      </c>
    </row>
    <row r="1910" spans="1:13">
      <c r="A1910" s="32">
        <f t="shared" si="380"/>
        <v>0</v>
      </c>
      <c r="B1910" s="10"/>
      <c r="C1910" s="2"/>
      <c r="D1910" s="2"/>
      <c r="E1910" s="2"/>
      <c r="F1910" s="2"/>
      <c r="G1910" s="2"/>
      <c r="H1910" s="3">
        <f t="shared" ref="H1910:H1916" si="381">IF(AND(C1910=0,D1910=0,E1910=0,F1910=0,G1910=0),0,ROUND(IF(C1910=0,1,C1910)*IF(D1910=0,1,D1910)*IF(E1910=0,1,E1910)*IF(F1910=0,1,F1910)*IF(G1910=0,1,G1910),2))</f>
        <v>0</v>
      </c>
      <c r="I1910" s="63"/>
      <c r="J1910" s="7"/>
      <c r="K1910" s="8"/>
      <c r="M1910" s="407" t="s">
        <v>3904</v>
      </c>
    </row>
    <row r="1911" spans="1:13">
      <c r="A1911" s="32">
        <f t="shared" si="380"/>
        <v>0</v>
      </c>
      <c r="B1911" s="10"/>
      <c r="C1911" s="2"/>
      <c r="D1911" s="2"/>
      <c r="E1911" s="2"/>
      <c r="F1911" s="2"/>
      <c r="G1911" s="2"/>
      <c r="H1911" s="3">
        <f t="shared" si="381"/>
        <v>0</v>
      </c>
      <c r="I1911" s="63"/>
      <c r="J1911" s="7"/>
      <c r="K1911" s="8"/>
      <c r="M1911" s="407"/>
    </row>
    <row r="1912" spans="1:13">
      <c r="A1912" s="32">
        <f t="shared" si="380"/>
        <v>0</v>
      </c>
      <c r="B1912" s="10"/>
      <c r="C1912" s="2"/>
      <c r="D1912" s="2"/>
      <c r="E1912" s="2"/>
      <c r="F1912" s="2"/>
      <c r="G1912" s="2"/>
      <c r="H1912" s="3">
        <f t="shared" si="381"/>
        <v>0</v>
      </c>
      <c r="I1912" s="63"/>
      <c r="J1912" s="7"/>
      <c r="K1912" s="8"/>
      <c r="M1912" s="407"/>
    </row>
    <row r="1913" spans="1:13">
      <c r="A1913" s="32">
        <f t="shared" si="380"/>
        <v>0</v>
      </c>
      <c r="B1913" s="10"/>
      <c r="C1913" s="2"/>
      <c r="D1913" s="2"/>
      <c r="E1913" s="2"/>
      <c r="F1913" s="2"/>
      <c r="G1913" s="2"/>
      <c r="H1913" s="3">
        <f t="shared" si="381"/>
        <v>0</v>
      </c>
      <c r="I1913" s="63"/>
      <c r="J1913" s="7"/>
      <c r="K1913" s="8"/>
      <c r="M1913" s="407"/>
    </row>
    <row r="1914" spans="1:13">
      <c r="A1914" s="32">
        <f t="shared" si="380"/>
        <v>0</v>
      </c>
      <c r="B1914" s="10"/>
      <c r="C1914" s="2"/>
      <c r="D1914" s="2"/>
      <c r="E1914" s="2"/>
      <c r="F1914" s="2"/>
      <c r="G1914" s="2"/>
      <c r="H1914" s="3">
        <f t="shared" si="381"/>
        <v>0</v>
      </c>
      <c r="I1914" s="63"/>
      <c r="J1914" s="7"/>
      <c r="K1914" s="8"/>
      <c r="M1914" s="407"/>
    </row>
    <row r="1915" spans="1:13">
      <c r="A1915" s="32">
        <f t="shared" si="380"/>
        <v>0</v>
      </c>
      <c r="B1915" s="10"/>
      <c r="C1915" s="2"/>
      <c r="D1915" s="2"/>
      <c r="E1915" s="2"/>
      <c r="F1915" s="2"/>
      <c r="G1915" s="2"/>
      <c r="H1915" s="3">
        <f t="shared" si="381"/>
        <v>0</v>
      </c>
      <c r="I1915" s="63"/>
      <c r="J1915" s="7"/>
      <c r="K1915" s="8"/>
      <c r="M1915" s="407"/>
    </row>
    <row r="1916" spans="1:13">
      <c r="A1916" s="32">
        <f t="shared" si="380"/>
        <v>0</v>
      </c>
      <c r="B1916" s="10"/>
      <c r="C1916" s="2"/>
      <c r="D1916" s="2"/>
      <c r="E1916" s="2"/>
      <c r="F1916" s="2"/>
      <c r="G1916" s="2"/>
      <c r="H1916" s="3">
        <f t="shared" si="381"/>
        <v>0</v>
      </c>
      <c r="I1916" s="63"/>
      <c r="J1916" s="7"/>
      <c r="K1916" s="8"/>
      <c r="M1916" s="407"/>
    </row>
    <row r="1917" spans="1:13">
      <c r="A1917" s="33" t="e">
        <f>VLOOKUP(B1908,O:W,2)</f>
        <v>#N/A</v>
      </c>
      <c r="B1917" s="649" t="s">
        <v>70</v>
      </c>
      <c r="C1917" s="650"/>
      <c r="D1917" s="650"/>
      <c r="E1917" s="650"/>
      <c r="F1917" s="650"/>
      <c r="G1917" s="650"/>
      <c r="H1917" s="6"/>
      <c r="I1917" s="63">
        <f>SUM(H1909:H1917)</f>
        <v>0</v>
      </c>
      <c r="J1917" s="1" t="e">
        <f>VLOOKUP(B1908,O:W,7)</f>
        <v>#N/A</v>
      </c>
      <c r="K1917" s="8"/>
      <c r="M1917" s="407"/>
    </row>
    <row r="1918" spans="1:13" ht="47.25" customHeight="1">
      <c r="A1918" s="32">
        <f>IF(B1918&gt;0,1,0)</f>
        <v>0</v>
      </c>
      <c r="B1918" s="647"/>
      <c r="C1918" s="648"/>
      <c r="D1918" s="648"/>
      <c r="E1918" s="648"/>
      <c r="F1918" s="648"/>
      <c r="G1918" s="648"/>
      <c r="H1918" s="6"/>
      <c r="I1918" s="63"/>
      <c r="J1918" s="7"/>
      <c r="K1918" s="8"/>
      <c r="M1918" s="406" t="s">
        <v>696</v>
      </c>
    </row>
    <row r="1919" spans="1:13">
      <c r="A1919" s="32">
        <f t="shared" ref="A1919:A1926" si="382">IF(H1919&gt;0,1,0)</f>
        <v>0</v>
      </c>
      <c r="B1919" s="10"/>
      <c r="C1919" s="2"/>
      <c r="D1919" s="2"/>
      <c r="E1919" s="2"/>
      <c r="F1919" s="2"/>
      <c r="G1919" s="2"/>
      <c r="H1919" s="3">
        <f>IF(AND(C1919=0,D1919=0,E1919=0,F1919=0,G1919=0),0,ROUND(IF(C1919=0,1,C1919)*IF(D1919=0,1,D1919)*IF(E1919=0,1,E1919)*IF(F1919=0,1,F1919)*IF(G1919=0,1,G1919),2))</f>
        <v>0</v>
      </c>
      <c r="I1919" s="63"/>
      <c r="J1919" s="7"/>
      <c r="K1919" s="8"/>
      <c r="M1919" s="407"/>
    </row>
    <row r="1920" spans="1:13">
      <c r="A1920" s="32">
        <f t="shared" si="382"/>
        <v>0</v>
      </c>
      <c r="B1920" s="10"/>
      <c r="C1920" s="2"/>
      <c r="D1920" s="2"/>
      <c r="E1920" s="2"/>
      <c r="F1920" s="2"/>
      <c r="G1920" s="2"/>
      <c r="H1920" s="3">
        <f t="shared" ref="H1920:H1926" si="383">IF(AND(C1920=0,D1920=0,E1920=0,F1920=0,G1920=0),0,ROUND(IF(C1920=0,1,C1920)*IF(D1920=0,1,D1920)*IF(E1920=0,1,E1920)*IF(F1920=0,1,F1920)*IF(G1920=0,1,G1920),2))</f>
        <v>0</v>
      </c>
      <c r="I1920" s="63"/>
      <c r="J1920" s="7"/>
      <c r="K1920" s="8"/>
      <c r="M1920" s="407"/>
    </row>
    <row r="1921" spans="1:13">
      <c r="A1921" s="32">
        <f t="shared" si="382"/>
        <v>0</v>
      </c>
      <c r="B1921" s="10"/>
      <c r="C1921" s="2"/>
      <c r="D1921" s="2"/>
      <c r="E1921" s="2"/>
      <c r="F1921" s="2"/>
      <c r="G1921" s="2"/>
      <c r="H1921" s="3">
        <f t="shared" si="383"/>
        <v>0</v>
      </c>
      <c r="I1921" s="63"/>
      <c r="J1921" s="7"/>
      <c r="K1921" s="8"/>
      <c r="M1921" s="407"/>
    </row>
    <row r="1922" spans="1:13">
      <c r="A1922" s="32">
        <f t="shared" si="382"/>
        <v>0</v>
      </c>
      <c r="B1922" s="10"/>
      <c r="C1922" s="2"/>
      <c r="D1922" s="2"/>
      <c r="E1922" s="2"/>
      <c r="F1922" s="2"/>
      <c r="G1922" s="2"/>
      <c r="H1922" s="3">
        <f t="shared" si="383"/>
        <v>0</v>
      </c>
      <c r="I1922" s="63"/>
      <c r="J1922" s="7"/>
      <c r="K1922" s="8"/>
      <c r="M1922" s="407"/>
    </row>
    <row r="1923" spans="1:13">
      <c r="A1923" s="32">
        <f t="shared" si="382"/>
        <v>0</v>
      </c>
      <c r="B1923" s="10"/>
      <c r="C1923" s="2"/>
      <c r="D1923" s="2"/>
      <c r="E1923" s="2"/>
      <c r="F1923" s="2"/>
      <c r="G1923" s="2"/>
      <c r="H1923" s="3">
        <f t="shared" si="383"/>
        <v>0</v>
      </c>
      <c r="I1923" s="63"/>
      <c r="J1923" s="7"/>
      <c r="K1923" s="8"/>
      <c r="M1923" s="407"/>
    </row>
    <row r="1924" spans="1:13">
      <c r="A1924" s="32">
        <f t="shared" si="382"/>
        <v>0</v>
      </c>
      <c r="B1924" s="10"/>
      <c r="C1924" s="2"/>
      <c r="D1924" s="2"/>
      <c r="E1924" s="2"/>
      <c r="F1924" s="2"/>
      <c r="G1924" s="2"/>
      <c r="H1924" s="3">
        <f t="shared" si="383"/>
        <v>0</v>
      </c>
      <c r="I1924" s="63"/>
      <c r="J1924" s="7"/>
      <c r="K1924" s="8"/>
      <c r="M1924" s="407"/>
    </row>
    <row r="1925" spans="1:13">
      <c r="A1925" s="32">
        <f t="shared" si="382"/>
        <v>0</v>
      </c>
      <c r="B1925" s="10"/>
      <c r="C1925" s="2"/>
      <c r="D1925" s="2"/>
      <c r="E1925" s="2"/>
      <c r="F1925" s="2"/>
      <c r="G1925" s="2"/>
      <c r="H1925" s="3">
        <f t="shared" si="383"/>
        <v>0</v>
      </c>
      <c r="I1925" s="63"/>
      <c r="J1925" s="7"/>
      <c r="K1925" s="8"/>
      <c r="M1925" s="407"/>
    </row>
    <row r="1926" spans="1:13">
      <c r="A1926" s="32">
        <f t="shared" si="382"/>
        <v>0</v>
      </c>
      <c r="B1926" s="10"/>
      <c r="C1926" s="2"/>
      <c r="D1926" s="2"/>
      <c r="E1926" s="2"/>
      <c r="F1926" s="2"/>
      <c r="G1926" s="2"/>
      <c r="H1926" s="3">
        <f t="shared" si="383"/>
        <v>0</v>
      </c>
      <c r="I1926" s="63"/>
      <c r="J1926" s="7"/>
      <c r="K1926" s="8"/>
      <c r="M1926" s="407"/>
    </row>
    <row r="1927" spans="1:13">
      <c r="A1927" s="33" t="e">
        <f>VLOOKUP(B1918,O:W,2)</f>
        <v>#N/A</v>
      </c>
      <c r="B1927" s="649" t="s">
        <v>70</v>
      </c>
      <c r="C1927" s="650"/>
      <c r="D1927" s="650"/>
      <c r="E1927" s="650"/>
      <c r="F1927" s="650"/>
      <c r="G1927" s="650"/>
      <c r="H1927" s="6"/>
      <c r="I1927" s="63">
        <f>SUM(H1919:H1927)</f>
        <v>0</v>
      </c>
      <c r="J1927" s="1" t="e">
        <f>VLOOKUP(B1918,O:W,7)</f>
        <v>#N/A</v>
      </c>
      <c r="K1927" s="8"/>
      <c r="M1927" s="407"/>
    </row>
    <row r="1928" spans="1:13" ht="46.5" customHeight="1">
      <c r="A1928" s="32">
        <f>IF(B1928&gt;0,1,0)</f>
        <v>0</v>
      </c>
      <c r="B1928" s="647"/>
      <c r="C1928" s="648"/>
      <c r="D1928" s="648"/>
      <c r="E1928" s="648"/>
      <c r="F1928" s="648"/>
      <c r="G1928" s="648"/>
      <c r="H1928" s="6"/>
      <c r="I1928" s="63"/>
      <c r="J1928" s="7"/>
      <c r="K1928" s="8"/>
      <c r="M1928" s="406" t="s">
        <v>696</v>
      </c>
    </row>
    <row r="1929" spans="1:13">
      <c r="A1929" s="32">
        <f t="shared" ref="A1929:A1936" si="384">IF(H1929&gt;0,1,0)</f>
        <v>0</v>
      </c>
      <c r="B1929" s="10"/>
      <c r="C1929" s="2"/>
      <c r="D1929" s="2"/>
      <c r="E1929" s="2"/>
      <c r="F1929" s="2"/>
      <c r="G1929" s="2"/>
      <c r="H1929" s="3">
        <f>IF(AND(C1929=0,D1929=0,E1929=0,F1929=0,G1929=0),0,ROUND(IF(C1929=0,1,C1929)*IF(D1929=0,1,D1929)*IF(E1929=0,1,E1929)*IF(F1929=0,1,F1929)*IF(G1929=0,1,G1929),2))</f>
        <v>0</v>
      </c>
      <c r="I1929" s="63"/>
      <c r="J1929" s="7"/>
      <c r="K1929" s="8"/>
      <c r="M1929" s="407" t="s">
        <v>3903</v>
      </c>
    </row>
    <row r="1930" spans="1:13">
      <c r="A1930" s="32">
        <f t="shared" si="384"/>
        <v>0</v>
      </c>
      <c r="B1930" s="10"/>
      <c r="C1930" s="2"/>
      <c r="D1930" s="2"/>
      <c r="E1930" s="2"/>
      <c r="F1930" s="2"/>
      <c r="G1930" s="2"/>
      <c r="H1930" s="3">
        <f t="shared" ref="H1930:H1936" si="385">IF(AND(C1930=0,D1930=0,E1930=0,F1930=0,G1930=0),0,ROUND(IF(C1930=0,1,C1930)*IF(D1930=0,1,D1930)*IF(E1930=0,1,E1930)*IF(F1930=0,1,F1930)*IF(G1930=0,1,G1930),2))</f>
        <v>0</v>
      </c>
      <c r="I1930" s="63"/>
      <c r="J1930" s="7"/>
      <c r="K1930" s="8"/>
      <c r="M1930" s="407" t="s">
        <v>3904</v>
      </c>
    </row>
    <row r="1931" spans="1:13">
      <c r="A1931" s="32">
        <f t="shared" si="384"/>
        <v>0</v>
      </c>
      <c r="B1931" s="10"/>
      <c r="C1931" s="2"/>
      <c r="D1931" s="2"/>
      <c r="E1931" s="2"/>
      <c r="F1931" s="2"/>
      <c r="G1931" s="2"/>
      <c r="H1931" s="3">
        <f t="shared" si="385"/>
        <v>0</v>
      </c>
      <c r="I1931" s="63"/>
      <c r="J1931" s="7"/>
      <c r="K1931" s="8"/>
      <c r="M1931" s="407"/>
    </row>
    <row r="1932" spans="1:13">
      <c r="A1932" s="32">
        <f t="shared" si="384"/>
        <v>0</v>
      </c>
      <c r="B1932" s="10"/>
      <c r="C1932" s="2"/>
      <c r="D1932" s="2"/>
      <c r="E1932" s="2"/>
      <c r="F1932" s="2"/>
      <c r="G1932" s="2"/>
      <c r="H1932" s="3">
        <f t="shared" si="385"/>
        <v>0</v>
      </c>
      <c r="I1932" s="63"/>
      <c r="J1932" s="7"/>
      <c r="K1932" s="8"/>
      <c r="M1932" s="407"/>
    </row>
    <row r="1933" spans="1:13">
      <c r="A1933" s="32">
        <f t="shared" si="384"/>
        <v>0</v>
      </c>
      <c r="B1933" s="10"/>
      <c r="C1933" s="2"/>
      <c r="D1933" s="2"/>
      <c r="E1933" s="2"/>
      <c r="F1933" s="2"/>
      <c r="G1933" s="2"/>
      <c r="H1933" s="3">
        <f t="shared" si="385"/>
        <v>0</v>
      </c>
      <c r="I1933" s="63"/>
      <c r="J1933" s="7"/>
      <c r="K1933" s="8"/>
      <c r="M1933" s="407"/>
    </row>
    <row r="1934" spans="1:13">
      <c r="A1934" s="32">
        <f t="shared" si="384"/>
        <v>0</v>
      </c>
      <c r="B1934" s="10"/>
      <c r="C1934" s="2"/>
      <c r="D1934" s="2"/>
      <c r="E1934" s="2"/>
      <c r="F1934" s="2"/>
      <c r="G1934" s="2"/>
      <c r="H1934" s="3">
        <f t="shared" si="385"/>
        <v>0</v>
      </c>
      <c r="I1934" s="63"/>
      <c r="J1934" s="7"/>
      <c r="K1934" s="8"/>
      <c r="M1934" s="407"/>
    </row>
    <row r="1935" spans="1:13">
      <c r="A1935" s="32">
        <f t="shared" si="384"/>
        <v>0</v>
      </c>
      <c r="B1935" s="10"/>
      <c r="C1935" s="2"/>
      <c r="D1935" s="2"/>
      <c r="E1935" s="2"/>
      <c r="F1935" s="2"/>
      <c r="G1935" s="2"/>
      <c r="H1935" s="3">
        <f t="shared" si="385"/>
        <v>0</v>
      </c>
      <c r="I1935" s="63"/>
      <c r="J1935" s="7"/>
      <c r="K1935" s="8"/>
      <c r="M1935" s="407"/>
    </row>
    <row r="1936" spans="1:13">
      <c r="A1936" s="32">
        <f t="shared" si="384"/>
        <v>0</v>
      </c>
      <c r="B1936" s="10"/>
      <c r="C1936" s="2"/>
      <c r="D1936" s="2"/>
      <c r="E1936" s="2"/>
      <c r="F1936" s="2"/>
      <c r="G1936" s="2"/>
      <c r="H1936" s="3">
        <f t="shared" si="385"/>
        <v>0</v>
      </c>
      <c r="I1936" s="63"/>
      <c r="J1936" s="7"/>
      <c r="K1936" s="8"/>
      <c r="M1936" s="407"/>
    </row>
    <row r="1937" spans="1:13">
      <c r="A1937" s="33" t="e">
        <f>VLOOKUP(B1928,O:W,2)</f>
        <v>#N/A</v>
      </c>
      <c r="B1937" s="649" t="s">
        <v>70</v>
      </c>
      <c r="C1937" s="650"/>
      <c r="D1937" s="650"/>
      <c r="E1937" s="650"/>
      <c r="F1937" s="650"/>
      <c r="G1937" s="650"/>
      <c r="H1937" s="6"/>
      <c r="I1937" s="63">
        <f>SUM(H1929:H1937)</f>
        <v>0</v>
      </c>
      <c r="J1937" s="1" t="e">
        <f>VLOOKUP(B1928,O:W,7)</f>
        <v>#N/A</v>
      </c>
      <c r="K1937" s="8"/>
      <c r="M1937" s="407"/>
    </row>
    <row r="1938" spans="1:13" ht="46.5" customHeight="1">
      <c r="A1938" s="32">
        <f>IF(B1938&gt;0,1,0)</f>
        <v>0</v>
      </c>
      <c r="B1938" s="647"/>
      <c r="C1938" s="648"/>
      <c r="D1938" s="648"/>
      <c r="E1938" s="648"/>
      <c r="F1938" s="648"/>
      <c r="G1938" s="648"/>
      <c r="H1938" s="6"/>
      <c r="I1938" s="63"/>
      <c r="J1938" s="7"/>
      <c r="K1938" s="8"/>
      <c r="M1938" s="406" t="s">
        <v>696</v>
      </c>
    </row>
    <row r="1939" spans="1:13">
      <c r="A1939" s="32">
        <f t="shared" ref="A1939:A1946" si="386">IF(H1939&gt;0,1,0)</f>
        <v>0</v>
      </c>
      <c r="B1939" s="10"/>
      <c r="C1939" s="2"/>
      <c r="D1939" s="2"/>
      <c r="E1939" s="2"/>
      <c r="F1939" s="2"/>
      <c r="G1939" s="2"/>
      <c r="H1939" s="3">
        <f>IF(AND(C1939=0,D1939=0,E1939=0,F1939=0,G1939=0),0,ROUND(IF(C1939=0,1,C1939)*IF(D1939=0,1,D1939)*IF(E1939=0,1,E1939)*IF(F1939=0,1,F1939)*IF(G1939=0,1,G1939),2))</f>
        <v>0</v>
      </c>
      <c r="I1939" s="63"/>
      <c r="J1939" s="7"/>
      <c r="K1939" s="8"/>
      <c r="M1939" s="407"/>
    </row>
    <row r="1940" spans="1:13">
      <c r="A1940" s="32">
        <f t="shared" si="386"/>
        <v>0</v>
      </c>
      <c r="B1940" s="10"/>
      <c r="C1940" s="2"/>
      <c r="D1940" s="2"/>
      <c r="E1940" s="2"/>
      <c r="F1940" s="2"/>
      <c r="G1940" s="2"/>
      <c r="H1940" s="3">
        <f t="shared" ref="H1940:H1946" si="387">IF(AND(C1940=0,D1940=0,E1940=0,F1940=0,G1940=0),0,ROUND(IF(C1940=0,1,C1940)*IF(D1940=0,1,D1940)*IF(E1940=0,1,E1940)*IF(F1940=0,1,F1940)*IF(G1940=0,1,G1940),2))</f>
        <v>0</v>
      </c>
      <c r="I1940" s="63"/>
      <c r="J1940" s="7"/>
      <c r="K1940" s="8"/>
      <c r="M1940" s="407"/>
    </row>
    <row r="1941" spans="1:13">
      <c r="A1941" s="32">
        <f t="shared" si="386"/>
        <v>0</v>
      </c>
      <c r="B1941" s="10"/>
      <c r="C1941" s="2"/>
      <c r="D1941" s="2"/>
      <c r="E1941" s="2"/>
      <c r="F1941" s="2"/>
      <c r="G1941" s="2"/>
      <c r="H1941" s="3">
        <f t="shared" si="387"/>
        <v>0</v>
      </c>
      <c r="I1941" s="63"/>
      <c r="J1941" s="7"/>
      <c r="K1941" s="8"/>
      <c r="M1941" s="407"/>
    </row>
    <row r="1942" spans="1:13">
      <c r="A1942" s="32">
        <f t="shared" si="386"/>
        <v>0</v>
      </c>
      <c r="B1942" s="10"/>
      <c r="C1942" s="2"/>
      <c r="D1942" s="2"/>
      <c r="E1942" s="2"/>
      <c r="F1942" s="2"/>
      <c r="G1942" s="2"/>
      <c r="H1942" s="3">
        <f t="shared" si="387"/>
        <v>0</v>
      </c>
      <c r="I1942" s="63"/>
      <c r="J1942" s="7"/>
      <c r="K1942" s="8"/>
      <c r="M1942" s="407"/>
    </row>
    <row r="1943" spans="1:13">
      <c r="A1943" s="32">
        <f t="shared" si="386"/>
        <v>0</v>
      </c>
      <c r="B1943" s="10"/>
      <c r="C1943" s="2"/>
      <c r="D1943" s="2"/>
      <c r="E1943" s="2"/>
      <c r="F1943" s="2"/>
      <c r="G1943" s="2"/>
      <c r="H1943" s="3">
        <f t="shared" si="387"/>
        <v>0</v>
      </c>
      <c r="I1943" s="63"/>
      <c r="J1943" s="7"/>
      <c r="K1943" s="8"/>
      <c r="M1943" s="407"/>
    </row>
    <row r="1944" spans="1:13">
      <c r="A1944" s="32">
        <f t="shared" si="386"/>
        <v>0</v>
      </c>
      <c r="B1944" s="10"/>
      <c r="C1944" s="2"/>
      <c r="D1944" s="2"/>
      <c r="E1944" s="2"/>
      <c r="F1944" s="2"/>
      <c r="G1944" s="2"/>
      <c r="H1944" s="3">
        <f t="shared" si="387"/>
        <v>0</v>
      </c>
      <c r="I1944" s="63"/>
      <c r="J1944" s="7"/>
      <c r="K1944" s="8"/>
      <c r="M1944" s="407"/>
    </row>
    <row r="1945" spans="1:13">
      <c r="A1945" s="32">
        <f t="shared" si="386"/>
        <v>0</v>
      </c>
      <c r="B1945" s="10"/>
      <c r="C1945" s="2"/>
      <c r="D1945" s="2"/>
      <c r="E1945" s="2"/>
      <c r="F1945" s="2"/>
      <c r="G1945" s="2"/>
      <c r="H1945" s="3">
        <f t="shared" si="387"/>
        <v>0</v>
      </c>
      <c r="I1945" s="63"/>
      <c r="J1945" s="7"/>
      <c r="K1945" s="8"/>
      <c r="M1945" s="407"/>
    </row>
    <row r="1946" spans="1:13">
      <c r="A1946" s="32">
        <f t="shared" si="386"/>
        <v>0</v>
      </c>
      <c r="B1946" s="10"/>
      <c r="C1946" s="2"/>
      <c r="D1946" s="2"/>
      <c r="E1946" s="2"/>
      <c r="F1946" s="2"/>
      <c r="G1946" s="2"/>
      <c r="H1946" s="3">
        <f t="shared" si="387"/>
        <v>0</v>
      </c>
      <c r="I1946" s="63"/>
      <c r="J1946" s="7"/>
      <c r="K1946" s="8"/>
      <c r="M1946" s="407"/>
    </row>
    <row r="1947" spans="1:13">
      <c r="A1947" s="33" t="e">
        <f>VLOOKUP(B1938,O:W,2)</f>
        <v>#N/A</v>
      </c>
      <c r="B1947" s="649" t="s">
        <v>70</v>
      </c>
      <c r="C1947" s="650"/>
      <c r="D1947" s="650"/>
      <c r="E1947" s="650"/>
      <c r="F1947" s="650"/>
      <c r="G1947" s="650"/>
      <c r="H1947" s="6"/>
      <c r="I1947" s="63">
        <f>SUM(H1939:H1947)</f>
        <v>0</v>
      </c>
      <c r="J1947" s="1" t="e">
        <f>VLOOKUP(B1938,O:W,7)</f>
        <v>#N/A</v>
      </c>
      <c r="K1947" s="8"/>
      <c r="M1947" s="407"/>
    </row>
    <row r="1948" spans="1:13" ht="45.75" customHeight="1">
      <c r="A1948" s="32">
        <f>IF(B1948&gt;0,1,0)</f>
        <v>0</v>
      </c>
      <c r="B1948" s="647"/>
      <c r="C1948" s="648"/>
      <c r="D1948" s="648"/>
      <c r="E1948" s="648"/>
      <c r="F1948" s="648"/>
      <c r="G1948" s="648"/>
      <c r="H1948" s="6"/>
      <c r="I1948" s="63"/>
      <c r="J1948" s="7"/>
      <c r="K1948" s="8"/>
      <c r="M1948" s="406" t="s">
        <v>696</v>
      </c>
    </row>
    <row r="1949" spans="1:13">
      <c r="A1949" s="32">
        <f t="shared" ref="A1949:A1956" si="388">IF(H1949&gt;0,1,0)</f>
        <v>0</v>
      </c>
      <c r="B1949" s="10"/>
      <c r="C1949" s="2"/>
      <c r="D1949" s="2"/>
      <c r="E1949" s="2"/>
      <c r="F1949" s="2"/>
      <c r="G1949" s="2"/>
      <c r="H1949" s="3">
        <f>IF(AND(C1949=0,D1949=0,E1949=0,F1949=0,G1949=0),0,ROUND(IF(C1949=0,1,C1949)*IF(D1949=0,1,D1949)*IF(E1949=0,1,E1949)*IF(F1949=0,1,F1949)*IF(G1949=0,1,G1949),2))</f>
        <v>0</v>
      </c>
      <c r="I1949" s="63"/>
      <c r="J1949" s="7"/>
      <c r="K1949" s="8"/>
      <c r="M1949" s="407" t="s">
        <v>3903</v>
      </c>
    </row>
    <row r="1950" spans="1:13">
      <c r="A1950" s="32">
        <f t="shared" si="388"/>
        <v>0</v>
      </c>
      <c r="B1950" s="10"/>
      <c r="C1950" s="2"/>
      <c r="D1950" s="2"/>
      <c r="E1950" s="2"/>
      <c r="F1950" s="2"/>
      <c r="G1950" s="2"/>
      <c r="H1950" s="3">
        <f t="shared" ref="H1950:H1956" si="389">IF(AND(C1950=0,D1950=0,E1950=0,F1950=0,G1950=0),0,ROUND(IF(C1950=0,1,C1950)*IF(D1950=0,1,D1950)*IF(E1950=0,1,E1950)*IF(F1950=0,1,F1950)*IF(G1950=0,1,G1950),2))</f>
        <v>0</v>
      </c>
      <c r="I1950" s="63"/>
      <c r="J1950" s="7"/>
      <c r="K1950" s="8"/>
      <c r="M1950" s="407" t="s">
        <v>3904</v>
      </c>
    </row>
    <row r="1951" spans="1:13">
      <c r="A1951" s="32">
        <f t="shared" si="388"/>
        <v>0</v>
      </c>
      <c r="B1951" s="10"/>
      <c r="C1951" s="2"/>
      <c r="D1951" s="2"/>
      <c r="E1951" s="2"/>
      <c r="F1951" s="2"/>
      <c r="G1951" s="2"/>
      <c r="H1951" s="3">
        <f t="shared" si="389"/>
        <v>0</v>
      </c>
      <c r="I1951" s="63"/>
      <c r="J1951" s="7"/>
      <c r="K1951" s="8"/>
      <c r="M1951" s="407"/>
    </row>
    <row r="1952" spans="1:13">
      <c r="A1952" s="32">
        <f t="shared" si="388"/>
        <v>0</v>
      </c>
      <c r="B1952" s="10"/>
      <c r="C1952" s="2"/>
      <c r="D1952" s="2"/>
      <c r="E1952" s="2"/>
      <c r="F1952" s="2"/>
      <c r="G1952" s="2"/>
      <c r="H1952" s="3">
        <f t="shared" si="389"/>
        <v>0</v>
      </c>
      <c r="I1952" s="63"/>
      <c r="J1952" s="7"/>
      <c r="K1952" s="8"/>
      <c r="M1952" s="407"/>
    </row>
    <row r="1953" spans="1:13">
      <c r="A1953" s="32">
        <f t="shared" si="388"/>
        <v>0</v>
      </c>
      <c r="B1953" s="10"/>
      <c r="C1953" s="2"/>
      <c r="D1953" s="2"/>
      <c r="E1953" s="2"/>
      <c r="F1953" s="2"/>
      <c r="G1953" s="2"/>
      <c r="H1953" s="3">
        <f t="shared" si="389"/>
        <v>0</v>
      </c>
      <c r="I1953" s="63"/>
      <c r="J1953" s="7"/>
      <c r="K1953" s="8"/>
      <c r="M1953" s="407"/>
    </row>
    <row r="1954" spans="1:13">
      <c r="A1954" s="32">
        <f t="shared" si="388"/>
        <v>0</v>
      </c>
      <c r="B1954" s="10"/>
      <c r="C1954" s="2"/>
      <c r="D1954" s="2"/>
      <c r="E1954" s="2"/>
      <c r="F1954" s="2"/>
      <c r="G1954" s="2"/>
      <c r="H1954" s="3">
        <f t="shared" si="389"/>
        <v>0</v>
      </c>
      <c r="I1954" s="63"/>
      <c r="J1954" s="7"/>
      <c r="K1954" s="8"/>
      <c r="M1954" s="407"/>
    </row>
    <row r="1955" spans="1:13">
      <c r="A1955" s="32">
        <f t="shared" si="388"/>
        <v>0</v>
      </c>
      <c r="B1955" s="10"/>
      <c r="C1955" s="2"/>
      <c r="D1955" s="2"/>
      <c r="E1955" s="2"/>
      <c r="F1955" s="2"/>
      <c r="G1955" s="2"/>
      <c r="H1955" s="3">
        <f t="shared" si="389"/>
        <v>0</v>
      </c>
      <c r="I1955" s="63"/>
      <c r="J1955" s="7"/>
      <c r="K1955" s="8"/>
      <c r="M1955" s="407"/>
    </row>
    <row r="1956" spans="1:13">
      <c r="A1956" s="32">
        <f t="shared" si="388"/>
        <v>0</v>
      </c>
      <c r="B1956" s="10"/>
      <c r="C1956" s="2"/>
      <c r="D1956" s="2"/>
      <c r="E1956" s="2"/>
      <c r="F1956" s="2"/>
      <c r="G1956" s="2"/>
      <c r="H1956" s="3">
        <f t="shared" si="389"/>
        <v>0</v>
      </c>
      <c r="I1956" s="63"/>
      <c r="J1956" s="7"/>
      <c r="K1956" s="8"/>
      <c r="M1956" s="407"/>
    </row>
    <row r="1957" spans="1:13">
      <c r="A1957" s="33" t="e">
        <f>VLOOKUP(B1948,O:W,2)</f>
        <v>#N/A</v>
      </c>
      <c r="B1957" s="649" t="s">
        <v>70</v>
      </c>
      <c r="C1957" s="650"/>
      <c r="D1957" s="650"/>
      <c r="E1957" s="650"/>
      <c r="F1957" s="650"/>
      <c r="G1957" s="650"/>
      <c r="H1957" s="6"/>
      <c r="I1957" s="63">
        <f>SUM(H1949:H1957)</f>
        <v>0</v>
      </c>
      <c r="J1957" s="1" t="e">
        <f>VLOOKUP(B1948,O:W,7)</f>
        <v>#N/A</v>
      </c>
      <c r="K1957" s="8"/>
      <c r="M1957" s="407"/>
    </row>
    <row r="1958" spans="1:13" ht="45" customHeight="1">
      <c r="A1958" s="32">
        <f>IF(B1958&gt;0,1,0)</f>
        <v>1</v>
      </c>
      <c r="B1958" s="647" t="s">
        <v>7105</v>
      </c>
      <c r="C1958" s="648"/>
      <c r="D1958" s="648"/>
      <c r="E1958" s="648"/>
      <c r="F1958" s="648"/>
      <c r="G1958" s="648"/>
      <c r="H1958" s="6"/>
      <c r="I1958" s="63"/>
      <c r="J1958" s="7"/>
      <c r="K1958" s="8"/>
      <c r="M1958" s="394" t="s">
        <v>697</v>
      </c>
    </row>
    <row r="1959" spans="1:13">
      <c r="A1959" s="32">
        <f t="shared" ref="A1959:A1966" si="390">IF(H1959&gt;0,1,0)</f>
        <v>1</v>
      </c>
      <c r="B1959" s="10"/>
      <c r="C1959" s="2">
        <v>1</v>
      </c>
      <c r="D1959" s="2"/>
      <c r="E1959" s="2"/>
      <c r="F1959" s="2"/>
      <c r="G1959" s="2"/>
      <c r="H1959" s="3">
        <f>IF(AND(C1959=0,D1959=0,E1959=0,F1959=0,G1959=0),0,ROUND(IF(C1959=0,1,C1959)*IF(D1959=0,1,D1959)*IF(E1959=0,1,E1959)*IF(F1959=0,1,F1959)*IF(G1959=0,1,G1959),2))</f>
        <v>1</v>
      </c>
      <c r="I1959" s="63"/>
      <c r="J1959" s="7"/>
      <c r="K1959" s="8"/>
      <c r="M1959" s="395" t="s">
        <v>698</v>
      </c>
    </row>
    <row r="1960" spans="1:13">
      <c r="A1960" s="32">
        <f t="shared" si="390"/>
        <v>0</v>
      </c>
      <c r="B1960" s="10"/>
      <c r="C1960" s="2"/>
      <c r="D1960" s="2"/>
      <c r="E1960" s="2"/>
      <c r="F1960" s="2"/>
      <c r="G1960" s="2"/>
      <c r="H1960" s="3">
        <f t="shared" ref="H1960:H1966" si="391">IF(AND(C1960=0,D1960=0,E1960=0,F1960=0,G1960=0),0,ROUND(IF(C1960=0,1,C1960)*IF(D1960=0,1,D1960)*IF(E1960=0,1,E1960)*IF(F1960=0,1,F1960)*IF(G1960=0,1,G1960),2))</f>
        <v>0</v>
      </c>
      <c r="I1960" s="63"/>
      <c r="J1960" s="7"/>
      <c r="K1960" s="8"/>
      <c r="M1960" s="395"/>
    </row>
    <row r="1961" spans="1:13">
      <c r="A1961" s="32">
        <f t="shared" si="390"/>
        <v>0</v>
      </c>
      <c r="B1961" s="10"/>
      <c r="C1961" s="2"/>
      <c r="D1961" s="2"/>
      <c r="E1961" s="2"/>
      <c r="F1961" s="2"/>
      <c r="G1961" s="2"/>
      <c r="H1961" s="3">
        <f t="shared" si="391"/>
        <v>0</v>
      </c>
      <c r="I1961" s="63"/>
      <c r="J1961" s="7"/>
      <c r="K1961" s="8"/>
      <c r="M1961" s="395"/>
    </row>
    <row r="1962" spans="1:13">
      <c r="A1962" s="32">
        <f t="shared" si="390"/>
        <v>0</v>
      </c>
      <c r="B1962" s="10"/>
      <c r="C1962" s="2"/>
      <c r="D1962" s="2"/>
      <c r="E1962" s="2"/>
      <c r="F1962" s="2"/>
      <c r="G1962" s="2"/>
      <c r="H1962" s="3">
        <f t="shared" si="391"/>
        <v>0</v>
      </c>
      <c r="I1962" s="63"/>
      <c r="J1962" s="7"/>
      <c r="K1962" s="8"/>
      <c r="M1962" s="395"/>
    </row>
    <row r="1963" spans="1:13">
      <c r="A1963" s="32">
        <f t="shared" si="390"/>
        <v>0</v>
      </c>
      <c r="B1963" s="10"/>
      <c r="C1963" s="2"/>
      <c r="D1963" s="2"/>
      <c r="E1963" s="2"/>
      <c r="F1963" s="2"/>
      <c r="G1963" s="2"/>
      <c r="H1963" s="3">
        <f t="shared" si="391"/>
        <v>0</v>
      </c>
      <c r="I1963" s="63"/>
      <c r="J1963" s="7"/>
      <c r="K1963" s="8"/>
      <c r="M1963" s="395"/>
    </row>
    <row r="1964" spans="1:13">
      <c r="A1964" s="32">
        <f t="shared" si="390"/>
        <v>0</v>
      </c>
      <c r="B1964" s="10"/>
      <c r="C1964" s="2"/>
      <c r="D1964" s="2"/>
      <c r="E1964" s="2"/>
      <c r="F1964" s="2"/>
      <c r="G1964" s="2"/>
      <c r="H1964" s="3">
        <f t="shared" si="391"/>
        <v>0</v>
      </c>
      <c r="I1964" s="63"/>
      <c r="J1964" s="7"/>
      <c r="K1964" s="8"/>
      <c r="M1964" s="395"/>
    </row>
    <row r="1965" spans="1:13">
      <c r="A1965" s="32">
        <f t="shared" si="390"/>
        <v>0</v>
      </c>
      <c r="B1965" s="10"/>
      <c r="C1965" s="2"/>
      <c r="D1965" s="2"/>
      <c r="E1965" s="2"/>
      <c r="F1965" s="2"/>
      <c r="G1965" s="2"/>
      <c r="H1965" s="3">
        <f t="shared" si="391"/>
        <v>0</v>
      </c>
      <c r="I1965" s="63"/>
      <c r="J1965" s="7"/>
      <c r="K1965" s="8"/>
      <c r="M1965" s="395"/>
    </row>
    <row r="1966" spans="1:13">
      <c r="A1966" s="32">
        <f t="shared" si="390"/>
        <v>0</v>
      </c>
      <c r="B1966" s="10"/>
      <c r="C1966" s="2"/>
      <c r="D1966" s="2"/>
      <c r="E1966" s="2"/>
      <c r="F1966" s="2"/>
      <c r="G1966" s="2"/>
      <c r="H1966" s="3">
        <f t="shared" si="391"/>
        <v>0</v>
      </c>
      <c r="I1966" s="63"/>
      <c r="J1966" s="7"/>
      <c r="K1966" s="8"/>
      <c r="M1966" s="395"/>
    </row>
    <row r="1967" spans="1:13">
      <c r="A1967" s="33" t="str">
        <f>VLOOKUP(B1958,O:W,2)</f>
        <v>200101</v>
      </c>
      <c r="B1967" s="649" t="s">
        <v>70</v>
      </c>
      <c r="C1967" s="650"/>
      <c r="D1967" s="650"/>
      <c r="E1967" s="650"/>
      <c r="F1967" s="650"/>
      <c r="G1967" s="650"/>
      <c r="H1967" s="6"/>
      <c r="I1967" s="63">
        <f>SUM(H1959:H1967)</f>
        <v>1</v>
      </c>
      <c r="J1967" s="1" t="str">
        <f>VLOOKUP(B1958,O:W,7)</f>
        <v>دستگاه</v>
      </c>
      <c r="K1967" s="8"/>
      <c r="M1967" s="395"/>
    </row>
    <row r="1968" spans="1:13" ht="45.75" customHeight="1">
      <c r="A1968" s="32">
        <f>IF(B1968&gt;0,1,0)</f>
        <v>1</v>
      </c>
      <c r="B1968" s="647" t="s">
        <v>7173</v>
      </c>
      <c r="C1968" s="648"/>
      <c r="D1968" s="648"/>
      <c r="E1968" s="648"/>
      <c r="F1968" s="648"/>
      <c r="G1968" s="648"/>
      <c r="H1968" s="6"/>
      <c r="I1968" s="63"/>
      <c r="J1968" s="7"/>
      <c r="K1968" s="8"/>
      <c r="M1968" s="394" t="s">
        <v>697</v>
      </c>
    </row>
    <row r="1969" spans="1:13">
      <c r="A1969" s="32">
        <f t="shared" ref="A1969:A1976" si="392">IF(H1969&gt;0,1,0)</f>
        <v>1</v>
      </c>
      <c r="B1969" s="10"/>
      <c r="C1969" s="2">
        <v>1</v>
      </c>
      <c r="D1969" s="2"/>
      <c r="E1969" s="2"/>
      <c r="F1969" s="2"/>
      <c r="G1969" s="2"/>
      <c r="H1969" s="3">
        <f>IF(AND(C1969=0,D1969=0,E1969=0,F1969=0,G1969=0),0,ROUND(IF(C1969=0,1,C1969)*IF(D1969=0,1,D1969)*IF(E1969=0,1,E1969)*IF(F1969=0,1,F1969)*IF(G1969=0,1,G1969),2))</f>
        <v>1</v>
      </c>
      <c r="I1969" s="63"/>
      <c r="J1969" s="7"/>
      <c r="K1969" s="8"/>
      <c r="M1969" s="395" t="s">
        <v>698</v>
      </c>
    </row>
    <row r="1970" spans="1:13">
      <c r="A1970" s="32">
        <f t="shared" si="392"/>
        <v>0</v>
      </c>
      <c r="B1970" s="10"/>
      <c r="C1970" s="2"/>
      <c r="D1970" s="2"/>
      <c r="E1970" s="2"/>
      <c r="F1970" s="2"/>
      <c r="G1970" s="2"/>
      <c r="H1970" s="3">
        <f t="shared" ref="H1970:H1976" si="393">IF(AND(C1970=0,D1970=0,E1970=0,F1970=0,G1970=0),0,ROUND(IF(C1970=0,1,C1970)*IF(D1970=0,1,D1970)*IF(E1970=0,1,E1970)*IF(F1970=0,1,F1970)*IF(G1970=0,1,G1970),2))</f>
        <v>0</v>
      </c>
      <c r="I1970" s="63"/>
      <c r="J1970" s="7"/>
      <c r="K1970" s="8"/>
      <c r="M1970" s="395"/>
    </row>
    <row r="1971" spans="1:13">
      <c r="A1971" s="32">
        <f t="shared" si="392"/>
        <v>0</v>
      </c>
      <c r="B1971" s="10"/>
      <c r="C1971" s="2"/>
      <c r="D1971" s="2"/>
      <c r="E1971" s="2"/>
      <c r="F1971" s="2"/>
      <c r="G1971" s="2"/>
      <c r="H1971" s="3">
        <f t="shared" si="393"/>
        <v>0</v>
      </c>
      <c r="I1971" s="63"/>
      <c r="J1971" s="7"/>
      <c r="K1971" s="8"/>
      <c r="M1971" s="395"/>
    </row>
    <row r="1972" spans="1:13">
      <c r="A1972" s="32">
        <f t="shared" si="392"/>
        <v>0</v>
      </c>
      <c r="B1972" s="10"/>
      <c r="C1972" s="2"/>
      <c r="D1972" s="2"/>
      <c r="E1972" s="2"/>
      <c r="F1972" s="2"/>
      <c r="G1972" s="2"/>
      <c r="H1972" s="3">
        <f t="shared" si="393"/>
        <v>0</v>
      </c>
      <c r="I1972" s="63"/>
      <c r="J1972" s="7"/>
      <c r="K1972" s="8"/>
      <c r="M1972" s="395"/>
    </row>
    <row r="1973" spans="1:13">
      <c r="A1973" s="32">
        <f t="shared" si="392"/>
        <v>0</v>
      </c>
      <c r="B1973" s="10"/>
      <c r="C1973" s="2"/>
      <c r="D1973" s="2"/>
      <c r="E1973" s="2"/>
      <c r="F1973" s="2"/>
      <c r="G1973" s="2"/>
      <c r="H1973" s="3">
        <f t="shared" si="393"/>
        <v>0</v>
      </c>
      <c r="I1973" s="63"/>
      <c r="J1973" s="7"/>
      <c r="K1973" s="8"/>
      <c r="M1973" s="395"/>
    </row>
    <row r="1974" spans="1:13">
      <c r="A1974" s="32">
        <f t="shared" si="392"/>
        <v>0</v>
      </c>
      <c r="B1974" s="10"/>
      <c r="C1974" s="2"/>
      <c r="D1974" s="2"/>
      <c r="E1974" s="2"/>
      <c r="F1974" s="2"/>
      <c r="G1974" s="2"/>
      <c r="H1974" s="3">
        <f t="shared" si="393"/>
        <v>0</v>
      </c>
      <c r="I1974" s="63"/>
      <c r="J1974" s="7"/>
      <c r="K1974" s="8"/>
      <c r="M1974" s="395"/>
    </row>
    <row r="1975" spans="1:13">
      <c r="A1975" s="32">
        <f t="shared" si="392"/>
        <v>0</v>
      </c>
      <c r="B1975" s="10"/>
      <c r="C1975" s="2"/>
      <c r="D1975" s="2"/>
      <c r="E1975" s="2"/>
      <c r="F1975" s="2"/>
      <c r="G1975" s="2"/>
      <c r="H1975" s="3">
        <f t="shared" si="393"/>
        <v>0</v>
      </c>
      <c r="I1975" s="63"/>
      <c r="J1975" s="7"/>
      <c r="K1975" s="8"/>
      <c r="M1975" s="395"/>
    </row>
    <row r="1976" spans="1:13">
      <c r="A1976" s="32">
        <f t="shared" si="392"/>
        <v>0</v>
      </c>
      <c r="B1976" s="10"/>
      <c r="C1976" s="2"/>
      <c r="D1976" s="2"/>
      <c r="E1976" s="2"/>
      <c r="F1976" s="2"/>
      <c r="G1976" s="2"/>
      <c r="H1976" s="3">
        <f t="shared" si="393"/>
        <v>0</v>
      </c>
      <c r="I1976" s="63"/>
      <c r="J1976" s="7"/>
      <c r="K1976" s="8"/>
      <c r="M1976" s="395"/>
    </row>
    <row r="1977" spans="1:13">
      <c r="A1977" s="33">
        <f>VLOOKUP(B1968,O:W,2)</f>
        <v>200415</v>
      </c>
      <c r="B1977" s="649" t="s">
        <v>70</v>
      </c>
      <c r="C1977" s="650"/>
      <c r="D1977" s="650"/>
      <c r="E1977" s="650"/>
      <c r="F1977" s="650"/>
      <c r="G1977" s="650"/>
      <c r="H1977" s="6"/>
      <c r="I1977" s="63">
        <f>SUM(H1969:H1977)</f>
        <v>1</v>
      </c>
      <c r="J1977" s="1" t="str">
        <f>VLOOKUP(B1968,O:W,7)</f>
        <v>دستگاه</v>
      </c>
      <c r="K1977" s="8"/>
      <c r="M1977" s="395"/>
    </row>
    <row r="1978" spans="1:13" ht="45.75" customHeight="1">
      <c r="A1978" s="32">
        <f>IF(B1978&gt;0,1,0)</f>
        <v>0</v>
      </c>
      <c r="B1978" s="647"/>
      <c r="C1978" s="648"/>
      <c r="D1978" s="648"/>
      <c r="E1978" s="648"/>
      <c r="F1978" s="648"/>
      <c r="G1978" s="648"/>
      <c r="H1978" s="6"/>
      <c r="I1978" s="63"/>
      <c r="J1978" s="7"/>
      <c r="K1978" s="8"/>
      <c r="M1978" s="394" t="s">
        <v>697</v>
      </c>
    </row>
    <row r="1979" spans="1:13">
      <c r="A1979" s="32">
        <f t="shared" ref="A1979:A1986" si="394">IF(H1979&gt;0,1,0)</f>
        <v>0</v>
      </c>
      <c r="B1979" s="10"/>
      <c r="C1979" s="2"/>
      <c r="D1979" s="2"/>
      <c r="E1979" s="2"/>
      <c r="F1979" s="2"/>
      <c r="G1979" s="2"/>
      <c r="H1979" s="3">
        <f>IF(AND(C1979=0,D1979=0,E1979=0,F1979=0,G1979=0),0,ROUND(IF(C1979=0,1,C1979)*IF(D1979=0,1,D1979)*IF(E1979=0,1,E1979)*IF(F1979=0,1,F1979)*IF(G1979=0,1,G1979),2))</f>
        <v>0</v>
      </c>
      <c r="I1979" s="63"/>
      <c r="J1979" s="7"/>
      <c r="K1979" s="8"/>
      <c r="M1979" s="395"/>
    </row>
    <row r="1980" spans="1:13">
      <c r="A1980" s="32">
        <f t="shared" si="394"/>
        <v>0</v>
      </c>
      <c r="B1980" s="10"/>
      <c r="C1980" s="2"/>
      <c r="D1980" s="2"/>
      <c r="E1980" s="2"/>
      <c r="F1980" s="2"/>
      <c r="G1980" s="2"/>
      <c r="H1980" s="3">
        <f t="shared" ref="H1980:H1986" si="395">IF(AND(C1980=0,D1980=0,E1980=0,F1980=0,G1980=0),0,ROUND(IF(C1980=0,1,C1980)*IF(D1980=0,1,D1980)*IF(E1980=0,1,E1980)*IF(F1980=0,1,F1980)*IF(G1980=0,1,G1980),2))</f>
        <v>0</v>
      </c>
      <c r="I1980" s="63"/>
      <c r="J1980" s="7"/>
      <c r="K1980" s="8"/>
      <c r="M1980" s="395"/>
    </row>
    <row r="1981" spans="1:13">
      <c r="A1981" s="32">
        <f t="shared" si="394"/>
        <v>0</v>
      </c>
      <c r="B1981" s="10"/>
      <c r="C1981" s="2"/>
      <c r="D1981" s="2"/>
      <c r="E1981" s="2"/>
      <c r="F1981" s="2"/>
      <c r="G1981" s="2"/>
      <c r="H1981" s="3">
        <f t="shared" si="395"/>
        <v>0</v>
      </c>
      <c r="I1981" s="63"/>
      <c r="J1981" s="7"/>
      <c r="K1981" s="8"/>
      <c r="M1981" s="395"/>
    </row>
    <row r="1982" spans="1:13">
      <c r="A1982" s="32">
        <f t="shared" si="394"/>
        <v>0</v>
      </c>
      <c r="B1982" s="10"/>
      <c r="C1982" s="2"/>
      <c r="D1982" s="2"/>
      <c r="E1982" s="2"/>
      <c r="F1982" s="2"/>
      <c r="G1982" s="2"/>
      <c r="H1982" s="3">
        <f t="shared" si="395"/>
        <v>0</v>
      </c>
      <c r="I1982" s="63"/>
      <c r="J1982" s="7"/>
      <c r="K1982" s="8"/>
      <c r="M1982" s="395"/>
    </row>
    <row r="1983" spans="1:13">
      <c r="A1983" s="32">
        <f t="shared" si="394"/>
        <v>0</v>
      </c>
      <c r="B1983" s="10"/>
      <c r="C1983" s="2"/>
      <c r="D1983" s="2"/>
      <c r="E1983" s="2"/>
      <c r="F1983" s="2"/>
      <c r="G1983" s="2"/>
      <c r="H1983" s="3">
        <f t="shared" si="395"/>
        <v>0</v>
      </c>
      <c r="I1983" s="63"/>
      <c r="J1983" s="7"/>
      <c r="K1983" s="8"/>
      <c r="M1983" s="395"/>
    </row>
    <row r="1984" spans="1:13">
      <c r="A1984" s="32">
        <f t="shared" si="394"/>
        <v>0</v>
      </c>
      <c r="B1984" s="10"/>
      <c r="C1984" s="2"/>
      <c r="D1984" s="2"/>
      <c r="E1984" s="2"/>
      <c r="F1984" s="2"/>
      <c r="G1984" s="2"/>
      <c r="H1984" s="3">
        <f t="shared" si="395"/>
        <v>0</v>
      </c>
      <c r="I1984" s="63"/>
      <c r="J1984" s="7"/>
      <c r="K1984" s="8"/>
      <c r="M1984" s="395"/>
    </row>
    <row r="1985" spans="1:13">
      <c r="A1985" s="32">
        <f t="shared" si="394"/>
        <v>0</v>
      </c>
      <c r="B1985" s="10"/>
      <c r="C1985" s="2"/>
      <c r="D1985" s="2"/>
      <c r="E1985" s="2"/>
      <c r="F1985" s="2"/>
      <c r="G1985" s="2"/>
      <c r="H1985" s="3">
        <f t="shared" si="395"/>
        <v>0</v>
      </c>
      <c r="I1985" s="63"/>
      <c r="J1985" s="7"/>
      <c r="K1985" s="8"/>
      <c r="M1985" s="395"/>
    </row>
    <row r="1986" spans="1:13">
      <c r="A1986" s="32">
        <f t="shared" si="394"/>
        <v>0</v>
      </c>
      <c r="B1986" s="10"/>
      <c r="C1986" s="2"/>
      <c r="D1986" s="2"/>
      <c r="E1986" s="2"/>
      <c r="F1986" s="2"/>
      <c r="G1986" s="2"/>
      <c r="H1986" s="3">
        <f t="shared" si="395"/>
        <v>0</v>
      </c>
      <c r="I1986" s="63"/>
      <c r="J1986" s="7"/>
      <c r="K1986" s="8"/>
      <c r="M1986" s="395"/>
    </row>
    <row r="1987" spans="1:13">
      <c r="A1987" s="33" t="e">
        <f>VLOOKUP(B1978,O:W,2)</f>
        <v>#N/A</v>
      </c>
      <c r="B1987" s="649" t="s">
        <v>70</v>
      </c>
      <c r="C1987" s="650"/>
      <c r="D1987" s="650"/>
      <c r="E1987" s="650"/>
      <c r="F1987" s="650"/>
      <c r="G1987" s="650"/>
      <c r="H1987" s="6"/>
      <c r="I1987" s="63">
        <f>SUM(H1979:H1987)</f>
        <v>0</v>
      </c>
      <c r="J1987" s="1" t="e">
        <f>VLOOKUP(B1978,O:W,7)</f>
        <v>#N/A</v>
      </c>
      <c r="K1987" s="8"/>
      <c r="M1987" s="395"/>
    </row>
    <row r="1988" spans="1:13" ht="45.75" customHeight="1">
      <c r="A1988" s="32">
        <f>IF(B1988&gt;0,1,0)</f>
        <v>0</v>
      </c>
      <c r="B1988" s="647"/>
      <c r="C1988" s="648"/>
      <c r="D1988" s="648"/>
      <c r="E1988" s="648"/>
      <c r="F1988" s="648"/>
      <c r="G1988" s="648"/>
      <c r="H1988" s="6"/>
      <c r="I1988" s="63"/>
      <c r="J1988" s="7"/>
      <c r="K1988" s="8"/>
      <c r="M1988" s="394" t="s">
        <v>697</v>
      </c>
    </row>
    <row r="1989" spans="1:13">
      <c r="A1989" s="32">
        <f t="shared" ref="A1989:A1996" si="396">IF(H1989&gt;0,1,0)</f>
        <v>0</v>
      </c>
      <c r="B1989" s="10"/>
      <c r="C1989" s="2"/>
      <c r="D1989" s="2"/>
      <c r="E1989" s="2"/>
      <c r="F1989" s="2"/>
      <c r="G1989" s="2"/>
      <c r="H1989" s="3">
        <f>IF(AND(C1989=0,D1989=0,E1989=0,F1989=0,G1989=0),0,ROUND(IF(C1989=0,1,C1989)*IF(D1989=0,1,D1989)*IF(E1989=0,1,E1989)*IF(F1989=0,1,F1989)*IF(G1989=0,1,G1989),2))</f>
        <v>0</v>
      </c>
      <c r="I1989" s="63"/>
      <c r="J1989" s="7"/>
      <c r="K1989" s="8"/>
      <c r="M1989" s="395" t="s">
        <v>698</v>
      </c>
    </row>
    <row r="1990" spans="1:13">
      <c r="A1990" s="32">
        <f t="shared" si="396"/>
        <v>0</v>
      </c>
      <c r="B1990" s="10"/>
      <c r="C1990" s="2"/>
      <c r="D1990" s="2"/>
      <c r="E1990" s="2"/>
      <c r="F1990" s="2"/>
      <c r="G1990" s="2"/>
      <c r="H1990" s="3">
        <f t="shared" ref="H1990:H1996" si="397">IF(AND(C1990=0,D1990=0,E1990=0,F1990=0,G1990=0),0,ROUND(IF(C1990=0,1,C1990)*IF(D1990=0,1,D1990)*IF(E1990=0,1,E1990)*IF(F1990=0,1,F1990)*IF(G1990=0,1,G1990),2))</f>
        <v>0</v>
      </c>
      <c r="I1990" s="63"/>
      <c r="J1990" s="7"/>
      <c r="K1990" s="8"/>
      <c r="M1990" s="395"/>
    </row>
    <row r="1991" spans="1:13">
      <c r="A1991" s="32">
        <f t="shared" si="396"/>
        <v>0</v>
      </c>
      <c r="B1991" s="10"/>
      <c r="C1991" s="2"/>
      <c r="D1991" s="2"/>
      <c r="E1991" s="2"/>
      <c r="F1991" s="2"/>
      <c r="G1991" s="2"/>
      <c r="H1991" s="3">
        <f t="shared" si="397"/>
        <v>0</v>
      </c>
      <c r="I1991" s="63"/>
      <c r="J1991" s="7"/>
      <c r="K1991" s="8"/>
      <c r="M1991" s="395"/>
    </row>
    <row r="1992" spans="1:13">
      <c r="A1992" s="32">
        <f t="shared" si="396"/>
        <v>0</v>
      </c>
      <c r="B1992" s="10"/>
      <c r="C1992" s="2"/>
      <c r="D1992" s="2"/>
      <c r="E1992" s="2"/>
      <c r="F1992" s="2"/>
      <c r="G1992" s="2"/>
      <c r="H1992" s="3">
        <f t="shared" si="397"/>
        <v>0</v>
      </c>
      <c r="I1992" s="63"/>
      <c r="J1992" s="7"/>
      <c r="K1992" s="8"/>
      <c r="M1992" s="395"/>
    </row>
    <row r="1993" spans="1:13">
      <c r="A1993" s="32">
        <f t="shared" si="396"/>
        <v>0</v>
      </c>
      <c r="B1993" s="10"/>
      <c r="C1993" s="2"/>
      <c r="D1993" s="2"/>
      <c r="E1993" s="2"/>
      <c r="F1993" s="2"/>
      <c r="G1993" s="2"/>
      <c r="H1993" s="3">
        <f t="shared" si="397"/>
        <v>0</v>
      </c>
      <c r="I1993" s="63"/>
      <c r="J1993" s="7"/>
      <c r="K1993" s="8"/>
      <c r="M1993" s="395"/>
    </row>
    <row r="1994" spans="1:13">
      <c r="A1994" s="32">
        <f t="shared" si="396"/>
        <v>0</v>
      </c>
      <c r="B1994" s="10"/>
      <c r="C1994" s="2"/>
      <c r="D1994" s="2"/>
      <c r="E1994" s="2"/>
      <c r="F1994" s="2"/>
      <c r="G1994" s="2"/>
      <c r="H1994" s="3">
        <f t="shared" si="397"/>
        <v>0</v>
      </c>
      <c r="I1994" s="63"/>
      <c r="J1994" s="7"/>
      <c r="K1994" s="8"/>
      <c r="M1994" s="395"/>
    </row>
    <row r="1995" spans="1:13">
      <c r="A1995" s="32">
        <f t="shared" si="396"/>
        <v>0</v>
      </c>
      <c r="B1995" s="10"/>
      <c r="C1995" s="2"/>
      <c r="D1995" s="2"/>
      <c r="E1995" s="2"/>
      <c r="F1995" s="2"/>
      <c r="G1995" s="2"/>
      <c r="H1995" s="3">
        <f t="shared" si="397"/>
        <v>0</v>
      </c>
      <c r="I1995" s="63"/>
      <c r="J1995" s="7"/>
      <c r="K1995" s="8"/>
      <c r="M1995" s="395"/>
    </row>
    <row r="1996" spans="1:13">
      <c r="A1996" s="32">
        <f t="shared" si="396"/>
        <v>0</v>
      </c>
      <c r="B1996" s="10"/>
      <c r="C1996" s="2"/>
      <c r="D1996" s="2"/>
      <c r="E1996" s="2"/>
      <c r="F1996" s="2"/>
      <c r="G1996" s="2"/>
      <c r="H1996" s="3">
        <f t="shared" si="397"/>
        <v>0</v>
      </c>
      <c r="I1996" s="63"/>
      <c r="J1996" s="7"/>
      <c r="K1996" s="8"/>
      <c r="M1996" s="395"/>
    </row>
    <row r="1997" spans="1:13">
      <c r="A1997" s="33" t="e">
        <f>VLOOKUP(B1988,O:W,2)</f>
        <v>#N/A</v>
      </c>
      <c r="B1997" s="649" t="s">
        <v>70</v>
      </c>
      <c r="C1997" s="650"/>
      <c r="D1997" s="650"/>
      <c r="E1997" s="650"/>
      <c r="F1997" s="650"/>
      <c r="G1997" s="650"/>
      <c r="H1997" s="6"/>
      <c r="I1997" s="63">
        <f>SUM(H1989:H1997)</f>
        <v>0</v>
      </c>
      <c r="J1997" s="1" t="e">
        <f>VLOOKUP(B1988,O:W,7)</f>
        <v>#N/A</v>
      </c>
      <c r="K1997" s="8"/>
      <c r="M1997" s="395"/>
    </row>
    <row r="1998" spans="1:13" ht="45.75" customHeight="1">
      <c r="A1998" s="32">
        <f>IF(B1998&gt;0,1,0)</f>
        <v>0</v>
      </c>
      <c r="B1998" s="647"/>
      <c r="C1998" s="648"/>
      <c r="D1998" s="648"/>
      <c r="E1998" s="648"/>
      <c r="F1998" s="648"/>
      <c r="G1998" s="648"/>
      <c r="H1998" s="6"/>
      <c r="I1998" s="63"/>
      <c r="J1998" s="7"/>
      <c r="K1998" s="8"/>
      <c r="M1998" s="394" t="s">
        <v>697</v>
      </c>
    </row>
    <row r="1999" spans="1:13">
      <c r="A1999" s="32">
        <f t="shared" ref="A1999:A2006" si="398">IF(H1999&gt;0,1,0)</f>
        <v>0</v>
      </c>
      <c r="B1999" s="10"/>
      <c r="C1999" s="2"/>
      <c r="D1999" s="2"/>
      <c r="E1999" s="2"/>
      <c r="F1999" s="2"/>
      <c r="G1999" s="2"/>
      <c r="H1999" s="3">
        <f>IF(AND(C1999=0,D1999=0,E1999=0,F1999=0,G1999=0),0,ROUND(IF(C1999=0,1,C1999)*IF(D1999=0,1,D1999)*IF(E1999=0,1,E1999)*IF(F1999=0,1,F1999)*IF(G1999=0,1,G1999),2))</f>
        <v>0</v>
      </c>
      <c r="I1999" s="63"/>
      <c r="J1999" s="7"/>
      <c r="K1999" s="8"/>
      <c r="M1999" s="395"/>
    </row>
    <row r="2000" spans="1:13">
      <c r="A2000" s="32">
        <f t="shared" si="398"/>
        <v>0</v>
      </c>
      <c r="B2000" s="10"/>
      <c r="C2000" s="2"/>
      <c r="D2000" s="2"/>
      <c r="E2000" s="2"/>
      <c r="F2000" s="2"/>
      <c r="G2000" s="2"/>
      <c r="H2000" s="3">
        <f t="shared" ref="H2000:H2006" si="399">IF(AND(C2000=0,D2000=0,E2000=0,F2000=0,G2000=0),0,ROUND(IF(C2000=0,1,C2000)*IF(D2000=0,1,D2000)*IF(E2000=0,1,E2000)*IF(F2000=0,1,F2000)*IF(G2000=0,1,G2000),2))</f>
        <v>0</v>
      </c>
      <c r="I2000" s="63"/>
      <c r="J2000" s="7"/>
      <c r="K2000" s="8"/>
      <c r="M2000" s="395"/>
    </row>
    <row r="2001" spans="1:13">
      <c r="A2001" s="32">
        <f t="shared" si="398"/>
        <v>0</v>
      </c>
      <c r="B2001" s="10"/>
      <c r="C2001" s="2"/>
      <c r="D2001" s="2"/>
      <c r="E2001" s="2"/>
      <c r="F2001" s="2"/>
      <c r="G2001" s="2"/>
      <c r="H2001" s="3">
        <f t="shared" si="399"/>
        <v>0</v>
      </c>
      <c r="I2001" s="63"/>
      <c r="J2001" s="7"/>
      <c r="K2001" s="8"/>
      <c r="M2001" s="395"/>
    </row>
    <row r="2002" spans="1:13">
      <c r="A2002" s="32">
        <f t="shared" si="398"/>
        <v>0</v>
      </c>
      <c r="B2002" s="10"/>
      <c r="C2002" s="2"/>
      <c r="D2002" s="2"/>
      <c r="E2002" s="2"/>
      <c r="F2002" s="2"/>
      <c r="G2002" s="2"/>
      <c r="H2002" s="3">
        <f t="shared" si="399"/>
        <v>0</v>
      </c>
      <c r="I2002" s="63"/>
      <c r="J2002" s="7"/>
      <c r="K2002" s="8"/>
      <c r="M2002" s="395"/>
    </row>
    <row r="2003" spans="1:13">
      <c r="A2003" s="32">
        <f t="shared" si="398"/>
        <v>0</v>
      </c>
      <c r="B2003" s="10"/>
      <c r="C2003" s="2"/>
      <c r="D2003" s="2"/>
      <c r="E2003" s="2"/>
      <c r="F2003" s="2"/>
      <c r="G2003" s="2"/>
      <c r="H2003" s="3">
        <f t="shared" si="399"/>
        <v>0</v>
      </c>
      <c r="I2003" s="63"/>
      <c r="J2003" s="7"/>
      <c r="K2003" s="8"/>
      <c r="M2003" s="395"/>
    </row>
    <row r="2004" spans="1:13">
      <c r="A2004" s="32">
        <f t="shared" si="398"/>
        <v>0</v>
      </c>
      <c r="B2004" s="10"/>
      <c r="C2004" s="2"/>
      <c r="D2004" s="2"/>
      <c r="E2004" s="2"/>
      <c r="F2004" s="2"/>
      <c r="G2004" s="2"/>
      <c r="H2004" s="3">
        <f t="shared" si="399"/>
        <v>0</v>
      </c>
      <c r="I2004" s="63"/>
      <c r="J2004" s="7"/>
      <c r="K2004" s="8"/>
      <c r="M2004" s="395"/>
    </row>
    <row r="2005" spans="1:13">
      <c r="A2005" s="32">
        <f t="shared" si="398"/>
        <v>0</v>
      </c>
      <c r="B2005" s="10"/>
      <c r="C2005" s="2"/>
      <c r="D2005" s="2"/>
      <c r="E2005" s="2"/>
      <c r="F2005" s="2"/>
      <c r="G2005" s="2"/>
      <c r="H2005" s="3">
        <f t="shared" si="399"/>
        <v>0</v>
      </c>
      <c r="I2005" s="63"/>
      <c r="J2005" s="7"/>
      <c r="K2005" s="8"/>
      <c r="M2005" s="395"/>
    </row>
    <row r="2006" spans="1:13">
      <c r="A2006" s="32">
        <f t="shared" si="398"/>
        <v>0</v>
      </c>
      <c r="B2006" s="10"/>
      <c r="C2006" s="2"/>
      <c r="D2006" s="2"/>
      <c r="E2006" s="2"/>
      <c r="F2006" s="2"/>
      <c r="G2006" s="2"/>
      <c r="H2006" s="3">
        <f t="shared" si="399"/>
        <v>0</v>
      </c>
      <c r="I2006" s="63"/>
      <c r="J2006" s="7"/>
      <c r="K2006" s="8"/>
      <c r="M2006" s="395"/>
    </row>
    <row r="2007" spans="1:13">
      <c r="A2007" s="33" t="e">
        <f>VLOOKUP(B1998,O:W,2)</f>
        <v>#N/A</v>
      </c>
      <c r="B2007" s="649" t="s">
        <v>70</v>
      </c>
      <c r="C2007" s="650"/>
      <c r="D2007" s="650"/>
      <c r="E2007" s="650"/>
      <c r="F2007" s="650"/>
      <c r="G2007" s="650"/>
      <c r="H2007" s="6"/>
      <c r="I2007" s="63">
        <f>SUM(H1999:H2007)</f>
        <v>0</v>
      </c>
      <c r="J2007" s="1" t="e">
        <f>VLOOKUP(B1998,O:W,7)</f>
        <v>#N/A</v>
      </c>
      <c r="K2007" s="8"/>
      <c r="M2007" s="395"/>
    </row>
    <row r="2008" spans="1:13" ht="45.75" customHeight="1">
      <c r="A2008" s="32">
        <f>IF(B2008&gt;0,1,0)</f>
        <v>0</v>
      </c>
      <c r="B2008" s="647"/>
      <c r="C2008" s="648"/>
      <c r="D2008" s="648"/>
      <c r="E2008" s="648"/>
      <c r="F2008" s="648"/>
      <c r="G2008" s="648"/>
      <c r="H2008" s="6"/>
      <c r="I2008" s="63"/>
      <c r="J2008" s="7"/>
      <c r="K2008" s="8"/>
      <c r="M2008" s="394" t="s">
        <v>697</v>
      </c>
    </row>
    <row r="2009" spans="1:13">
      <c r="A2009" s="32">
        <f t="shared" ref="A2009:A2016" si="400">IF(H2009&gt;0,1,0)</f>
        <v>0</v>
      </c>
      <c r="B2009" s="10"/>
      <c r="C2009" s="2"/>
      <c r="D2009" s="2"/>
      <c r="E2009" s="2"/>
      <c r="F2009" s="2"/>
      <c r="G2009" s="2"/>
      <c r="H2009" s="3">
        <f>IF(AND(C2009=0,D2009=0,E2009=0,F2009=0,G2009=0),0,ROUND(IF(C2009=0,1,C2009)*IF(D2009=0,1,D2009)*IF(E2009=0,1,E2009)*IF(F2009=0,1,F2009)*IF(G2009=0,1,G2009),2))</f>
        <v>0</v>
      </c>
      <c r="I2009" s="63"/>
      <c r="J2009" s="7"/>
      <c r="K2009" s="8"/>
      <c r="M2009" s="395" t="s">
        <v>698</v>
      </c>
    </row>
    <row r="2010" spans="1:13">
      <c r="A2010" s="32">
        <f t="shared" si="400"/>
        <v>0</v>
      </c>
      <c r="B2010" s="10"/>
      <c r="C2010" s="2"/>
      <c r="D2010" s="2"/>
      <c r="E2010" s="2"/>
      <c r="F2010" s="2"/>
      <c r="G2010" s="2"/>
      <c r="H2010" s="3">
        <f t="shared" ref="H2010:H2016" si="401">IF(AND(C2010=0,D2010=0,E2010=0,F2010=0,G2010=0),0,ROUND(IF(C2010=0,1,C2010)*IF(D2010=0,1,D2010)*IF(E2010=0,1,E2010)*IF(F2010=0,1,F2010)*IF(G2010=0,1,G2010),2))</f>
        <v>0</v>
      </c>
      <c r="I2010" s="63"/>
      <c r="J2010" s="7"/>
      <c r="K2010" s="8"/>
      <c r="M2010" s="395"/>
    </row>
    <row r="2011" spans="1:13">
      <c r="A2011" s="32">
        <f t="shared" si="400"/>
        <v>0</v>
      </c>
      <c r="B2011" s="10"/>
      <c r="C2011" s="2"/>
      <c r="D2011" s="2"/>
      <c r="E2011" s="2"/>
      <c r="F2011" s="2"/>
      <c r="G2011" s="2"/>
      <c r="H2011" s="3">
        <f t="shared" si="401"/>
        <v>0</v>
      </c>
      <c r="I2011" s="63"/>
      <c r="J2011" s="7"/>
      <c r="K2011" s="8"/>
      <c r="M2011" s="395"/>
    </row>
    <row r="2012" spans="1:13">
      <c r="A2012" s="32">
        <f t="shared" si="400"/>
        <v>0</v>
      </c>
      <c r="B2012" s="10"/>
      <c r="C2012" s="2"/>
      <c r="D2012" s="2"/>
      <c r="E2012" s="2"/>
      <c r="F2012" s="2"/>
      <c r="G2012" s="2"/>
      <c r="H2012" s="3">
        <f t="shared" si="401"/>
        <v>0</v>
      </c>
      <c r="I2012" s="63"/>
      <c r="J2012" s="7"/>
      <c r="K2012" s="8"/>
      <c r="M2012" s="395"/>
    </row>
    <row r="2013" spans="1:13">
      <c r="A2013" s="32">
        <f t="shared" si="400"/>
        <v>0</v>
      </c>
      <c r="B2013" s="10"/>
      <c r="C2013" s="2"/>
      <c r="D2013" s="2"/>
      <c r="E2013" s="2"/>
      <c r="F2013" s="2"/>
      <c r="G2013" s="2"/>
      <c r="H2013" s="3">
        <f t="shared" si="401"/>
        <v>0</v>
      </c>
      <c r="I2013" s="63"/>
      <c r="J2013" s="7"/>
      <c r="K2013" s="8"/>
      <c r="M2013" s="395"/>
    </row>
    <row r="2014" spans="1:13">
      <c r="A2014" s="32">
        <f t="shared" si="400"/>
        <v>0</v>
      </c>
      <c r="B2014" s="10"/>
      <c r="C2014" s="2"/>
      <c r="D2014" s="2"/>
      <c r="E2014" s="2"/>
      <c r="F2014" s="2"/>
      <c r="G2014" s="2"/>
      <c r="H2014" s="3">
        <f t="shared" si="401"/>
        <v>0</v>
      </c>
      <c r="I2014" s="63"/>
      <c r="J2014" s="7"/>
      <c r="K2014" s="8"/>
      <c r="M2014" s="395"/>
    </row>
    <row r="2015" spans="1:13">
      <c r="A2015" s="32">
        <f t="shared" si="400"/>
        <v>0</v>
      </c>
      <c r="B2015" s="10"/>
      <c r="C2015" s="2"/>
      <c r="D2015" s="2"/>
      <c r="E2015" s="2"/>
      <c r="F2015" s="2"/>
      <c r="G2015" s="2"/>
      <c r="H2015" s="3">
        <f t="shared" si="401"/>
        <v>0</v>
      </c>
      <c r="I2015" s="63"/>
      <c r="J2015" s="7"/>
      <c r="K2015" s="8"/>
      <c r="M2015" s="395"/>
    </row>
    <row r="2016" spans="1:13">
      <c r="A2016" s="32">
        <f t="shared" si="400"/>
        <v>0</v>
      </c>
      <c r="B2016" s="10"/>
      <c r="C2016" s="2"/>
      <c r="D2016" s="2"/>
      <c r="E2016" s="2"/>
      <c r="F2016" s="2"/>
      <c r="G2016" s="2"/>
      <c r="H2016" s="3">
        <f t="shared" si="401"/>
        <v>0</v>
      </c>
      <c r="I2016" s="63"/>
      <c r="J2016" s="7"/>
      <c r="K2016" s="8"/>
      <c r="M2016" s="395"/>
    </row>
    <row r="2017" spans="1:13">
      <c r="A2017" s="33" t="e">
        <f>VLOOKUP(B2008,O:W,2)</f>
        <v>#N/A</v>
      </c>
      <c r="B2017" s="649" t="s">
        <v>70</v>
      </c>
      <c r="C2017" s="650"/>
      <c r="D2017" s="650"/>
      <c r="E2017" s="650"/>
      <c r="F2017" s="650"/>
      <c r="G2017" s="650"/>
      <c r="H2017" s="6"/>
      <c r="I2017" s="63">
        <f>SUM(H2009:H2017)</f>
        <v>0</v>
      </c>
      <c r="J2017" s="1" t="e">
        <f>VLOOKUP(B2008,O:W,7)</f>
        <v>#N/A</v>
      </c>
      <c r="K2017" s="8"/>
      <c r="M2017" s="395"/>
    </row>
    <row r="2018" spans="1:13" ht="46.5" customHeight="1">
      <c r="A2018" s="32">
        <f>IF(B2018&gt;0,1,0)</f>
        <v>0</v>
      </c>
      <c r="B2018" s="647"/>
      <c r="C2018" s="648"/>
      <c r="D2018" s="648"/>
      <c r="E2018" s="648"/>
      <c r="F2018" s="648"/>
      <c r="G2018" s="648"/>
      <c r="H2018" s="6"/>
      <c r="I2018" s="63"/>
      <c r="J2018" s="7"/>
      <c r="K2018" s="8"/>
      <c r="M2018" s="394" t="s">
        <v>697</v>
      </c>
    </row>
    <row r="2019" spans="1:13">
      <c r="A2019" s="32">
        <f t="shared" ref="A2019:A2026" si="402">IF(H2019&gt;0,1,0)</f>
        <v>0</v>
      </c>
      <c r="B2019" s="10"/>
      <c r="C2019" s="2"/>
      <c r="D2019" s="2"/>
      <c r="E2019" s="2"/>
      <c r="F2019" s="2"/>
      <c r="G2019" s="2"/>
      <c r="H2019" s="3">
        <f>IF(AND(C2019=0,D2019=0,E2019=0,F2019=0,G2019=0),0,ROUND(IF(C2019=0,1,C2019)*IF(D2019=0,1,D2019)*IF(E2019=0,1,E2019)*IF(F2019=0,1,F2019)*IF(G2019=0,1,G2019),2))</f>
        <v>0</v>
      </c>
      <c r="I2019" s="63"/>
      <c r="J2019" s="7"/>
      <c r="K2019" s="8"/>
      <c r="M2019" s="395"/>
    </row>
    <row r="2020" spans="1:13">
      <c r="A2020" s="32">
        <f t="shared" si="402"/>
        <v>0</v>
      </c>
      <c r="B2020" s="10"/>
      <c r="C2020" s="2"/>
      <c r="D2020" s="2"/>
      <c r="E2020" s="2"/>
      <c r="F2020" s="2"/>
      <c r="G2020" s="2"/>
      <c r="H2020" s="3">
        <f t="shared" ref="H2020:H2026" si="403">IF(AND(C2020=0,D2020=0,E2020=0,F2020=0,G2020=0),0,ROUND(IF(C2020=0,1,C2020)*IF(D2020=0,1,D2020)*IF(E2020=0,1,E2020)*IF(F2020=0,1,F2020)*IF(G2020=0,1,G2020),2))</f>
        <v>0</v>
      </c>
      <c r="I2020" s="63"/>
      <c r="J2020" s="7"/>
      <c r="K2020" s="8"/>
      <c r="M2020" s="395"/>
    </row>
    <row r="2021" spans="1:13">
      <c r="A2021" s="32">
        <f t="shared" si="402"/>
        <v>0</v>
      </c>
      <c r="B2021" s="10"/>
      <c r="C2021" s="2"/>
      <c r="D2021" s="2"/>
      <c r="E2021" s="2"/>
      <c r="F2021" s="2"/>
      <c r="G2021" s="2"/>
      <c r="H2021" s="3">
        <f t="shared" si="403"/>
        <v>0</v>
      </c>
      <c r="I2021" s="63"/>
      <c r="J2021" s="7"/>
      <c r="K2021" s="8"/>
      <c r="M2021" s="395"/>
    </row>
    <row r="2022" spans="1:13">
      <c r="A2022" s="32">
        <f t="shared" si="402"/>
        <v>0</v>
      </c>
      <c r="B2022" s="10"/>
      <c r="C2022" s="2"/>
      <c r="D2022" s="2"/>
      <c r="E2022" s="2"/>
      <c r="F2022" s="2"/>
      <c r="G2022" s="2"/>
      <c r="H2022" s="3">
        <f t="shared" si="403"/>
        <v>0</v>
      </c>
      <c r="I2022" s="63"/>
      <c r="J2022" s="7"/>
      <c r="K2022" s="8"/>
      <c r="M2022" s="395"/>
    </row>
    <row r="2023" spans="1:13">
      <c r="A2023" s="32">
        <f t="shared" si="402"/>
        <v>0</v>
      </c>
      <c r="B2023" s="10"/>
      <c r="C2023" s="2"/>
      <c r="D2023" s="2"/>
      <c r="E2023" s="2"/>
      <c r="F2023" s="2"/>
      <c r="G2023" s="2"/>
      <c r="H2023" s="3">
        <f t="shared" si="403"/>
        <v>0</v>
      </c>
      <c r="I2023" s="63"/>
      <c r="J2023" s="7"/>
      <c r="K2023" s="8"/>
      <c r="M2023" s="395"/>
    </row>
    <row r="2024" spans="1:13">
      <c r="A2024" s="32">
        <f t="shared" si="402"/>
        <v>0</v>
      </c>
      <c r="B2024" s="10"/>
      <c r="C2024" s="2"/>
      <c r="D2024" s="2"/>
      <c r="E2024" s="2"/>
      <c r="F2024" s="2"/>
      <c r="G2024" s="2"/>
      <c r="H2024" s="3">
        <f t="shared" si="403"/>
        <v>0</v>
      </c>
      <c r="I2024" s="63"/>
      <c r="J2024" s="7"/>
      <c r="K2024" s="8"/>
      <c r="M2024" s="395"/>
    </row>
    <row r="2025" spans="1:13">
      <c r="A2025" s="32">
        <f t="shared" si="402"/>
        <v>0</v>
      </c>
      <c r="B2025" s="10"/>
      <c r="C2025" s="2"/>
      <c r="D2025" s="2"/>
      <c r="E2025" s="2"/>
      <c r="F2025" s="2"/>
      <c r="G2025" s="2"/>
      <c r="H2025" s="3">
        <f t="shared" si="403"/>
        <v>0</v>
      </c>
      <c r="I2025" s="63"/>
      <c r="J2025" s="7"/>
      <c r="K2025" s="8"/>
      <c r="M2025" s="395"/>
    </row>
    <row r="2026" spans="1:13">
      <c r="A2026" s="32">
        <f t="shared" si="402"/>
        <v>0</v>
      </c>
      <c r="B2026" s="10"/>
      <c r="C2026" s="2"/>
      <c r="D2026" s="2"/>
      <c r="E2026" s="2"/>
      <c r="F2026" s="2"/>
      <c r="G2026" s="2"/>
      <c r="H2026" s="3">
        <f t="shared" si="403"/>
        <v>0</v>
      </c>
      <c r="I2026" s="63"/>
      <c r="J2026" s="7"/>
      <c r="K2026" s="8"/>
      <c r="M2026" s="395"/>
    </row>
    <row r="2027" spans="1:13">
      <c r="A2027" s="33" t="e">
        <f>VLOOKUP(B2018,O:W,2)</f>
        <v>#N/A</v>
      </c>
      <c r="B2027" s="649" t="s">
        <v>70</v>
      </c>
      <c r="C2027" s="650"/>
      <c r="D2027" s="650"/>
      <c r="E2027" s="650"/>
      <c r="F2027" s="650"/>
      <c r="G2027" s="650"/>
      <c r="H2027" s="6"/>
      <c r="I2027" s="63">
        <f>SUM(H2019:H2027)</f>
        <v>0</v>
      </c>
      <c r="J2027" s="1" t="e">
        <f>VLOOKUP(B2018,O:W,7)</f>
        <v>#N/A</v>
      </c>
      <c r="K2027" s="8"/>
      <c r="M2027" s="395"/>
    </row>
    <row r="2028" spans="1:13" ht="48" customHeight="1">
      <c r="A2028" s="32">
        <f>IF(B2028&gt;0,1,0)</f>
        <v>0</v>
      </c>
      <c r="B2028" s="647"/>
      <c r="C2028" s="648"/>
      <c r="D2028" s="648"/>
      <c r="E2028" s="648"/>
      <c r="F2028" s="648"/>
      <c r="G2028" s="648"/>
      <c r="H2028" s="6"/>
      <c r="I2028" s="63"/>
      <c r="J2028" s="7"/>
      <c r="K2028" s="8"/>
      <c r="M2028" s="394" t="s">
        <v>697</v>
      </c>
    </row>
    <row r="2029" spans="1:13">
      <c r="A2029" s="32">
        <f t="shared" ref="A2029:A2036" si="404">IF(H2029&gt;0,1,0)</f>
        <v>0</v>
      </c>
      <c r="B2029" s="10"/>
      <c r="C2029" s="2"/>
      <c r="D2029" s="2"/>
      <c r="E2029" s="2"/>
      <c r="F2029" s="2"/>
      <c r="G2029" s="2"/>
      <c r="H2029" s="3">
        <f>IF(AND(C2029=0,D2029=0,E2029=0,F2029=0,G2029=0),0,ROUND(IF(C2029=0,1,C2029)*IF(D2029=0,1,D2029)*IF(E2029=0,1,E2029)*IF(F2029=0,1,F2029)*IF(G2029=0,1,G2029),2))</f>
        <v>0</v>
      </c>
      <c r="I2029" s="63"/>
      <c r="J2029" s="7"/>
      <c r="K2029" s="8"/>
      <c r="M2029" s="395" t="s">
        <v>698</v>
      </c>
    </row>
    <row r="2030" spans="1:13">
      <c r="A2030" s="32">
        <f t="shared" si="404"/>
        <v>0</v>
      </c>
      <c r="B2030" s="10"/>
      <c r="C2030" s="2"/>
      <c r="D2030" s="2"/>
      <c r="E2030" s="2"/>
      <c r="F2030" s="2"/>
      <c r="G2030" s="2"/>
      <c r="H2030" s="3">
        <f t="shared" ref="H2030:H2036" si="405">IF(AND(C2030=0,D2030=0,E2030=0,F2030=0,G2030=0),0,ROUND(IF(C2030=0,1,C2030)*IF(D2030=0,1,D2030)*IF(E2030=0,1,E2030)*IF(F2030=0,1,F2030)*IF(G2030=0,1,G2030),2))</f>
        <v>0</v>
      </c>
      <c r="I2030" s="63"/>
      <c r="J2030" s="7"/>
      <c r="K2030" s="8"/>
      <c r="M2030" s="395"/>
    </row>
    <row r="2031" spans="1:13">
      <c r="A2031" s="32">
        <f t="shared" si="404"/>
        <v>0</v>
      </c>
      <c r="B2031" s="10"/>
      <c r="C2031" s="2"/>
      <c r="D2031" s="2"/>
      <c r="E2031" s="2"/>
      <c r="F2031" s="2"/>
      <c r="G2031" s="2"/>
      <c r="H2031" s="3">
        <f t="shared" si="405"/>
        <v>0</v>
      </c>
      <c r="I2031" s="63"/>
      <c r="J2031" s="7"/>
      <c r="K2031" s="8"/>
      <c r="M2031" s="395"/>
    </row>
    <row r="2032" spans="1:13">
      <c r="A2032" s="32">
        <f t="shared" si="404"/>
        <v>0</v>
      </c>
      <c r="B2032" s="10"/>
      <c r="C2032" s="2"/>
      <c r="D2032" s="2"/>
      <c r="E2032" s="2"/>
      <c r="F2032" s="2"/>
      <c r="G2032" s="2"/>
      <c r="H2032" s="3">
        <f t="shared" si="405"/>
        <v>0</v>
      </c>
      <c r="I2032" s="63"/>
      <c r="J2032" s="7"/>
      <c r="K2032" s="8"/>
      <c r="M2032" s="395"/>
    </row>
    <row r="2033" spans="1:13">
      <c r="A2033" s="32">
        <f t="shared" si="404"/>
        <v>0</v>
      </c>
      <c r="B2033" s="10"/>
      <c r="C2033" s="2"/>
      <c r="D2033" s="2"/>
      <c r="E2033" s="2"/>
      <c r="F2033" s="2"/>
      <c r="G2033" s="2"/>
      <c r="H2033" s="3">
        <f t="shared" si="405"/>
        <v>0</v>
      </c>
      <c r="I2033" s="63"/>
      <c r="J2033" s="7"/>
      <c r="K2033" s="8"/>
      <c r="M2033" s="395"/>
    </row>
    <row r="2034" spans="1:13">
      <c r="A2034" s="32">
        <f t="shared" si="404"/>
        <v>0</v>
      </c>
      <c r="B2034" s="10"/>
      <c r="C2034" s="2"/>
      <c r="D2034" s="2"/>
      <c r="E2034" s="2"/>
      <c r="F2034" s="2"/>
      <c r="G2034" s="2"/>
      <c r="H2034" s="3">
        <f t="shared" si="405"/>
        <v>0</v>
      </c>
      <c r="I2034" s="63"/>
      <c r="J2034" s="7"/>
      <c r="K2034" s="8"/>
      <c r="M2034" s="395"/>
    </row>
    <row r="2035" spans="1:13">
      <c r="A2035" s="32">
        <f t="shared" si="404"/>
        <v>0</v>
      </c>
      <c r="B2035" s="10"/>
      <c r="C2035" s="2"/>
      <c r="D2035" s="2"/>
      <c r="E2035" s="2"/>
      <c r="F2035" s="2"/>
      <c r="G2035" s="2"/>
      <c r="H2035" s="3">
        <f t="shared" si="405"/>
        <v>0</v>
      </c>
      <c r="I2035" s="63"/>
      <c r="J2035" s="7"/>
      <c r="K2035" s="8"/>
      <c r="M2035" s="395"/>
    </row>
    <row r="2036" spans="1:13">
      <c r="A2036" s="32">
        <f t="shared" si="404"/>
        <v>0</v>
      </c>
      <c r="B2036" s="10"/>
      <c r="C2036" s="2"/>
      <c r="D2036" s="2"/>
      <c r="E2036" s="2"/>
      <c r="F2036" s="2"/>
      <c r="G2036" s="2"/>
      <c r="H2036" s="3">
        <f t="shared" si="405"/>
        <v>0</v>
      </c>
      <c r="I2036" s="63"/>
      <c r="J2036" s="7"/>
      <c r="K2036" s="8"/>
      <c r="M2036" s="395"/>
    </row>
    <row r="2037" spans="1:13">
      <c r="A2037" s="33" t="e">
        <f>VLOOKUP(B2028,O:W,2)</f>
        <v>#N/A</v>
      </c>
      <c r="B2037" s="649" t="s">
        <v>70</v>
      </c>
      <c r="C2037" s="650"/>
      <c r="D2037" s="650"/>
      <c r="E2037" s="650"/>
      <c r="F2037" s="650"/>
      <c r="G2037" s="650"/>
      <c r="H2037" s="6"/>
      <c r="I2037" s="63">
        <f>SUM(H2029:H2037)</f>
        <v>0</v>
      </c>
      <c r="J2037" s="1" t="e">
        <f>VLOOKUP(B2028,O:W,7)</f>
        <v>#N/A</v>
      </c>
      <c r="K2037" s="8"/>
      <c r="M2037" s="395"/>
    </row>
    <row r="2038" spans="1:13" ht="45.75" customHeight="1">
      <c r="A2038" s="32">
        <f>IF(B2038&gt;0,1,0)</f>
        <v>0</v>
      </c>
      <c r="B2038" s="647"/>
      <c r="C2038" s="648"/>
      <c r="D2038" s="648"/>
      <c r="E2038" s="648"/>
      <c r="F2038" s="648"/>
      <c r="G2038" s="648"/>
      <c r="H2038" s="6"/>
      <c r="I2038" s="63"/>
      <c r="J2038" s="7"/>
      <c r="K2038" s="8"/>
      <c r="M2038" s="394" t="s">
        <v>697</v>
      </c>
    </row>
    <row r="2039" spans="1:13">
      <c r="A2039" s="32">
        <f t="shared" ref="A2039:A2046" si="406">IF(H2039&gt;0,1,0)</f>
        <v>0</v>
      </c>
      <c r="B2039" s="10"/>
      <c r="C2039" s="2"/>
      <c r="D2039" s="2"/>
      <c r="E2039" s="2"/>
      <c r="F2039" s="2"/>
      <c r="G2039" s="2"/>
      <c r="H2039" s="3">
        <f>IF(AND(C2039=0,D2039=0,E2039=0,F2039=0,G2039=0),0,ROUND(IF(C2039=0,1,C2039)*IF(D2039=0,1,D2039)*IF(E2039=0,1,E2039)*IF(F2039=0,1,F2039)*IF(G2039=0,1,G2039),2))</f>
        <v>0</v>
      </c>
      <c r="I2039" s="63"/>
      <c r="J2039" s="7"/>
      <c r="K2039" s="8"/>
      <c r="M2039" s="395"/>
    </row>
    <row r="2040" spans="1:13">
      <c r="A2040" s="32">
        <f t="shared" si="406"/>
        <v>0</v>
      </c>
      <c r="B2040" s="10"/>
      <c r="C2040" s="2"/>
      <c r="D2040" s="2"/>
      <c r="E2040" s="2"/>
      <c r="F2040" s="2"/>
      <c r="G2040" s="2"/>
      <c r="H2040" s="3">
        <f t="shared" ref="H2040:H2046" si="407">IF(AND(C2040=0,D2040=0,E2040=0,F2040=0,G2040=0),0,ROUND(IF(C2040=0,1,C2040)*IF(D2040=0,1,D2040)*IF(E2040=0,1,E2040)*IF(F2040=0,1,F2040)*IF(G2040=0,1,G2040),2))</f>
        <v>0</v>
      </c>
      <c r="I2040" s="63"/>
      <c r="J2040" s="7"/>
      <c r="K2040" s="8"/>
      <c r="M2040" s="395"/>
    </row>
    <row r="2041" spans="1:13">
      <c r="A2041" s="32">
        <f t="shared" si="406"/>
        <v>0</v>
      </c>
      <c r="B2041" s="10"/>
      <c r="C2041" s="2"/>
      <c r="D2041" s="2"/>
      <c r="E2041" s="2"/>
      <c r="F2041" s="2"/>
      <c r="G2041" s="2"/>
      <c r="H2041" s="3">
        <f t="shared" si="407"/>
        <v>0</v>
      </c>
      <c r="I2041" s="63"/>
      <c r="J2041" s="7"/>
      <c r="K2041" s="8"/>
      <c r="M2041" s="395"/>
    </row>
    <row r="2042" spans="1:13">
      <c r="A2042" s="32">
        <f t="shared" si="406"/>
        <v>0</v>
      </c>
      <c r="B2042" s="10"/>
      <c r="C2042" s="2"/>
      <c r="D2042" s="2"/>
      <c r="E2042" s="2"/>
      <c r="F2042" s="2"/>
      <c r="G2042" s="2"/>
      <c r="H2042" s="3">
        <f t="shared" si="407"/>
        <v>0</v>
      </c>
      <c r="I2042" s="63"/>
      <c r="J2042" s="7"/>
      <c r="K2042" s="8"/>
      <c r="M2042" s="395"/>
    </row>
    <row r="2043" spans="1:13">
      <c r="A2043" s="32">
        <f t="shared" si="406"/>
        <v>0</v>
      </c>
      <c r="B2043" s="10"/>
      <c r="C2043" s="2"/>
      <c r="D2043" s="2"/>
      <c r="E2043" s="2"/>
      <c r="F2043" s="2"/>
      <c r="G2043" s="2"/>
      <c r="H2043" s="3">
        <f t="shared" si="407"/>
        <v>0</v>
      </c>
      <c r="I2043" s="63"/>
      <c r="J2043" s="7"/>
      <c r="K2043" s="8"/>
      <c r="M2043" s="395"/>
    </row>
    <row r="2044" spans="1:13">
      <c r="A2044" s="32">
        <f t="shared" si="406"/>
        <v>0</v>
      </c>
      <c r="B2044" s="10"/>
      <c r="C2044" s="2"/>
      <c r="D2044" s="2"/>
      <c r="E2044" s="2"/>
      <c r="F2044" s="2"/>
      <c r="G2044" s="2"/>
      <c r="H2044" s="3">
        <f t="shared" si="407"/>
        <v>0</v>
      </c>
      <c r="I2044" s="63"/>
      <c r="J2044" s="7"/>
      <c r="K2044" s="8"/>
      <c r="M2044" s="395"/>
    </row>
    <row r="2045" spans="1:13">
      <c r="A2045" s="32">
        <f t="shared" si="406"/>
        <v>0</v>
      </c>
      <c r="B2045" s="10"/>
      <c r="C2045" s="2"/>
      <c r="D2045" s="2"/>
      <c r="E2045" s="2"/>
      <c r="F2045" s="2"/>
      <c r="G2045" s="2"/>
      <c r="H2045" s="3">
        <f t="shared" si="407"/>
        <v>0</v>
      </c>
      <c r="I2045" s="63"/>
      <c r="J2045" s="7"/>
      <c r="K2045" s="8"/>
      <c r="M2045" s="395"/>
    </row>
    <row r="2046" spans="1:13">
      <c r="A2046" s="32">
        <f t="shared" si="406"/>
        <v>0</v>
      </c>
      <c r="B2046" s="10"/>
      <c r="C2046" s="2"/>
      <c r="D2046" s="2"/>
      <c r="E2046" s="2"/>
      <c r="F2046" s="2"/>
      <c r="G2046" s="2"/>
      <c r="H2046" s="3">
        <f t="shared" si="407"/>
        <v>0</v>
      </c>
      <c r="I2046" s="63"/>
      <c r="J2046" s="7"/>
      <c r="K2046" s="8"/>
      <c r="M2046" s="395"/>
    </row>
    <row r="2047" spans="1:13">
      <c r="A2047" s="33" t="e">
        <f>VLOOKUP(B2038,O:W,2)</f>
        <v>#N/A</v>
      </c>
      <c r="B2047" s="649" t="s">
        <v>70</v>
      </c>
      <c r="C2047" s="650"/>
      <c r="D2047" s="650"/>
      <c r="E2047" s="650"/>
      <c r="F2047" s="650"/>
      <c r="G2047" s="650"/>
      <c r="H2047" s="6"/>
      <c r="I2047" s="63">
        <f>SUM(H2039:H2047)</f>
        <v>0</v>
      </c>
      <c r="J2047" s="1" t="e">
        <f>VLOOKUP(B2038,O:W,7)</f>
        <v>#N/A</v>
      </c>
      <c r="K2047" s="8"/>
      <c r="M2047" s="395"/>
    </row>
    <row r="2048" spans="1:13" ht="44.25" customHeight="1">
      <c r="A2048" s="32">
        <f>IF(B2048&gt;0,1,0)</f>
        <v>0</v>
      </c>
      <c r="B2048" s="647"/>
      <c r="C2048" s="648"/>
      <c r="D2048" s="648"/>
      <c r="E2048" s="648"/>
      <c r="F2048" s="648"/>
      <c r="G2048" s="648"/>
      <c r="H2048" s="6"/>
      <c r="I2048" s="63"/>
      <c r="J2048" s="7"/>
      <c r="K2048" s="8"/>
      <c r="M2048" s="394" t="s">
        <v>697</v>
      </c>
    </row>
    <row r="2049" spans="1:13">
      <c r="A2049" s="32">
        <f t="shared" ref="A2049:A2056" si="408">IF(H2049&gt;0,1,0)</f>
        <v>0</v>
      </c>
      <c r="B2049" s="10"/>
      <c r="C2049" s="2"/>
      <c r="D2049" s="2"/>
      <c r="E2049" s="2"/>
      <c r="F2049" s="2"/>
      <c r="G2049" s="2"/>
      <c r="H2049" s="3">
        <f>IF(AND(C2049=0,D2049=0,E2049=0,F2049=0,G2049=0),0,ROUND(IF(C2049=0,1,C2049)*IF(D2049=0,1,D2049)*IF(E2049=0,1,E2049)*IF(F2049=0,1,F2049)*IF(G2049=0,1,G2049),2))</f>
        <v>0</v>
      </c>
      <c r="I2049" s="63"/>
      <c r="J2049" s="7"/>
      <c r="K2049" s="8"/>
      <c r="M2049" s="395" t="s">
        <v>698</v>
      </c>
    </row>
    <row r="2050" spans="1:13">
      <c r="A2050" s="32">
        <f t="shared" si="408"/>
        <v>0</v>
      </c>
      <c r="B2050" s="10"/>
      <c r="C2050" s="2"/>
      <c r="D2050" s="2"/>
      <c r="E2050" s="2"/>
      <c r="F2050" s="2"/>
      <c r="G2050" s="2"/>
      <c r="H2050" s="3">
        <f t="shared" ref="H2050:H2056" si="409">IF(AND(C2050=0,D2050=0,E2050=0,F2050=0,G2050=0),0,ROUND(IF(C2050=0,1,C2050)*IF(D2050=0,1,D2050)*IF(E2050=0,1,E2050)*IF(F2050=0,1,F2050)*IF(G2050=0,1,G2050),2))</f>
        <v>0</v>
      </c>
      <c r="I2050" s="63"/>
      <c r="J2050" s="7"/>
      <c r="K2050" s="8"/>
      <c r="M2050" s="395"/>
    </row>
    <row r="2051" spans="1:13">
      <c r="A2051" s="32">
        <f t="shared" si="408"/>
        <v>0</v>
      </c>
      <c r="B2051" s="10"/>
      <c r="C2051" s="2"/>
      <c r="D2051" s="2"/>
      <c r="E2051" s="2"/>
      <c r="F2051" s="2"/>
      <c r="G2051" s="2"/>
      <c r="H2051" s="3">
        <f t="shared" si="409"/>
        <v>0</v>
      </c>
      <c r="I2051" s="63"/>
      <c r="J2051" s="7"/>
      <c r="K2051" s="8"/>
      <c r="M2051" s="395"/>
    </row>
    <row r="2052" spans="1:13">
      <c r="A2052" s="32">
        <f t="shared" si="408"/>
        <v>0</v>
      </c>
      <c r="B2052" s="10"/>
      <c r="C2052" s="2"/>
      <c r="D2052" s="2"/>
      <c r="E2052" s="2"/>
      <c r="F2052" s="2"/>
      <c r="G2052" s="2"/>
      <c r="H2052" s="3">
        <f t="shared" si="409"/>
        <v>0</v>
      </c>
      <c r="I2052" s="63"/>
      <c r="J2052" s="7"/>
      <c r="K2052" s="8"/>
      <c r="M2052" s="395"/>
    </row>
    <row r="2053" spans="1:13">
      <c r="A2053" s="32">
        <f t="shared" si="408"/>
        <v>0</v>
      </c>
      <c r="B2053" s="10"/>
      <c r="C2053" s="2"/>
      <c r="D2053" s="2"/>
      <c r="E2053" s="2"/>
      <c r="F2053" s="2"/>
      <c r="G2053" s="2"/>
      <c r="H2053" s="3">
        <f t="shared" si="409"/>
        <v>0</v>
      </c>
      <c r="I2053" s="63"/>
      <c r="J2053" s="7"/>
      <c r="K2053" s="8"/>
      <c r="M2053" s="395"/>
    </row>
    <row r="2054" spans="1:13">
      <c r="A2054" s="32">
        <f t="shared" si="408"/>
        <v>0</v>
      </c>
      <c r="B2054" s="10"/>
      <c r="C2054" s="2"/>
      <c r="D2054" s="2"/>
      <c r="E2054" s="2"/>
      <c r="F2054" s="2"/>
      <c r="G2054" s="2"/>
      <c r="H2054" s="3">
        <f t="shared" si="409"/>
        <v>0</v>
      </c>
      <c r="I2054" s="63"/>
      <c r="J2054" s="7"/>
      <c r="K2054" s="8"/>
      <c r="M2054" s="395"/>
    </row>
    <row r="2055" spans="1:13">
      <c r="A2055" s="32">
        <f t="shared" si="408"/>
        <v>0</v>
      </c>
      <c r="B2055" s="10"/>
      <c r="C2055" s="2"/>
      <c r="D2055" s="2"/>
      <c r="E2055" s="2"/>
      <c r="F2055" s="2"/>
      <c r="G2055" s="2"/>
      <c r="H2055" s="3">
        <f t="shared" si="409"/>
        <v>0</v>
      </c>
      <c r="I2055" s="63"/>
      <c r="J2055" s="7"/>
      <c r="K2055" s="8"/>
      <c r="M2055" s="395"/>
    </row>
    <row r="2056" spans="1:13">
      <c r="A2056" s="32">
        <f t="shared" si="408"/>
        <v>0</v>
      </c>
      <c r="B2056" s="10"/>
      <c r="C2056" s="2"/>
      <c r="D2056" s="2"/>
      <c r="E2056" s="2"/>
      <c r="F2056" s="2"/>
      <c r="G2056" s="2"/>
      <c r="H2056" s="3">
        <f t="shared" si="409"/>
        <v>0</v>
      </c>
      <c r="I2056" s="63"/>
      <c r="J2056" s="7"/>
      <c r="K2056" s="8"/>
      <c r="M2056" s="395"/>
    </row>
    <row r="2057" spans="1:13">
      <c r="A2057" s="33" t="e">
        <f>VLOOKUP(B2048,O:W,2)</f>
        <v>#N/A</v>
      </c>
      <c r="B2057" s="649" t="s">
        <v>70</v>
      </c>
      <c r="C2057" s="650"/>
      <c r="D2057" s="650"/>
      <c r="E2057" s="650"/>
      <c r="F2057" s="650"/>
      <c r="G2057" s="650"/>
      <c r="H2057" s="6"/>
      <c r="I2057" s="63">
        <f>SUM(H2049:H2057)</f>
        <v>0</v>
      </c>
      <c r="J2057" s="1" t="e">
        <f>VLOOKUP(B2048,O:W,7)</f>
        <v>#N/A</v>
      </c>
      <c r="K2057" s="8"/>
      <c r="M2057" s="395"/>
    </row>
    <row r="2058" spans="1:13" ht="46.5" customHeight="1">
      <c r="A2058" s="32">
        <f>IF(B2058&gt;0,1,0)</f>
        <v>0</v>
      </c>
      <c r="B2058" s="647"/>
      <c r="C2058" s="648"/>
      <c r="D2058" s="648"/>
      <c r="E2058" s="648"/>
      <c r="F2058" s="648"/>
      <c r="G2058" s="648"/>
      <c r="H2058" s="6"/>
      <c r="I2058" s="63"/>
      <c r="J2058" s="7"/>
      <c r="K2058" s="8"/>
      <c r="M2058" s="394" t="s">
        <v>697</v>
      </c>
    </row>
    <row r="2059" spans="1:13">
      <c r="A2059" s="32">
        <f t="shared" ref="A2059:A2066" si="410">IF(H2059&gt;0,1,0)</f>
        <v>0</v>
      </c>
      <c r="B2059" s="10"/>
      <c r="C2059" s="2"/>
      <c r="D2059" s="2"/>
      <c r="E2059" s="2"/>
      <c r="F2059" s="2"/>
      <c r="G2059" s="2"/>
      <c r="H2059" s="3">
        <f>IF(AND(C2059=0,D2059=0,E2059=0,F2059=0,G2059=0),0,ROUND(IF(C2059=0,1,C2059)*IF(D2059=0,1,D2059)*IF(E2059=0,1,E2059)*IF(F2059=0,1,F2059)*IF(G2059=0,1,G2059),2))</f>
        <v>0</v>
      </c>
      <c r="I2059" s="63"/>
      <c r="J2059" s="7"/>
      <c r="K2059" s="8"/>
      <c r="M2059" s="395"/>
    </row>
    <row r="2060" spans="1:13">
      <c r="A2060" s="32">
        <f t="shared" si="410"/>
        <v>0</v>
      </c>
      <c r="B2060" s="10"/>
      <c r="C2060" s="2"/>
      <c r="D2060" s="2"/>
      <c r="E2060" s="2"/>
      <c r="F2060" s="2"/>
      <c r="G2060" s="2"/>
      <c r="H2060" s="3">
        <f t="shared" ref="H2060:H2066" si="411">IF(AND(C2060=0,D2060=0,E2060=0,F2060=0,G2060=0),0,ROUND(IF(C2060=0,1,C2060)*IF(D2060=0,1,D2060)*IF(E2060=0,1,E2060)*IF(F2060=0,1,F2060)*IF(G2060=0,1,G2060),2))</f>
        <v>0</v>
      </c>
      <c r="I2060" s="63"/>
      <c r="J2060" s="7"/>
      <c r="K2060" s="8"/>
      <c r="M2060" s="395"/>
    </row>
    <row r="2061" spans="1:13">
      <c r="A2061" s="32">
        <f t="shared" si="410"/>
        <v>0</v>
      </c>
      <c r="B2061" s="10"/>
      <c r="C2061" s="2"/>
      <c r="D2061" s="2"/>
      <c r="E2061" s="2"/>
      <c r="F2061" s="2"/>
      <c r="G2061" s="2"/>
      <c r="H2061" s="3">
        <f t="shared" si="411"/>
        <v>0</v>
      </c>
      <c r="I2061" s="63"/>
      <c r="J2061" s="7"/>
      <c r="K2061" s="8"/>
      <c r="M2061" s="395"/>
    </row>
    <row r="2062" spans="1:13">
      <c r="A2062" s="32">
        <f t="shared" si="410"/>
        <v>0</v>
      </c>
      <c r="B2062" s="10"/>
      <c r="C2062" s="2"/>
      <c r="D2062" s="2"/>
      <c r="E2062" s="2"/>
      <c r="F2062" s="2"/>
      <c r="G2062" s="2"/>
      <c r="H2062" s="3">
        <f t="shared" si="411"/>
        <v>0</v>
      </c>
      <c r="I2062" s="63"/>
      <c r="J2062" s="7"/>
      <c r="K2062" s="8"/>
      <c r="M2062" s="395"/>
    </row>
    <row r="2063" spans="1:13">
      <c r="A2063" s="32">
        <f t="shared" si="410"/>
        <v>0</v>
      </c>
      <c r="B2063" s="10"/>
      <c r="C2063" s="2"/>
      <c r="D2063" s="2"/>
      <c r="E2063" s="2"/>
      <c r="F2063" s="2"/>
      <c r="G2063" s="2"/>
      <c r="H2063" s="3">
        <f t="shared" si="411"/>
        <v>0</v>
      </c>
      <c r="I2063" s="63"/>
      <c r="J2063" s="7"/>
      <c r="K2063" s="8"/>
      <c r="M2063" s="395"/>
    </row>
    <row r="2064" spans="1:13">
      <c r="A2064" s="32">
        <f t="shared" si="410"/>
        <v>0</v>
      </c>
      <c r="B2064" s="10"/>
      <c r="C2064" s="2"/>
      <c r="D2064" s="2"/>
      <c r="E2064" s="2"/>
      <c r="F2064" s="2"/>
      <c r="G2064" s="2"/>
      <c r="H2064" s="3">
        <f t="shared" si="411"/>
        <v>0</v>
      </c>
      <c r="I2064" s="63"/>
      <c r="J2064" s="7"/>
      <c r="K2064" s="8"/>
      <c r="M2064" s="395"/>
    </row>
    <row r="2065" spans="1:14">
      <c r="A2065" s="32">
        <f t="shared" si="410"/>
        <v>0</v>
      </c>
      <c r="B2065" s="10"/>
      <c r="C2065" s="2"/>
      <c r="D2065" s="2"/>
      <c r="E2065" s="2"/>
      <c r="F2065" s="2"/>
      <c r="G2065" s="2"/>
      <c r="H2065" s="3">
        <f t="shared" si="411"/>
        <v>0</v>
      </c>
      <c r="I2065" s="63"/>
      <c r="J2065" s="7"/>
      <c r="K2065" s="8"/>
      <c r="M2065" s="395"/>
    </row>
    <row r="2066" spans="1:14">
      <c r="A2066" s="32">
        <f t="shared" si="410"/>
        <v>0</v>
      </c>
      <c r="B2066" s="10"/>
      <c r="C2066" s="2"/>
      <c r="D2066" s="2"/>
      <c r="E2066" s="2"/>
      <c r="F2066" s="2"/>
      <c r="G2066" s="2"/>
      <c r="H2066" s="3">
        <f t="shared" si="411"/>
        <v>0</v>
      </c>
      <c r="I2066" s="63"/>
      <c r="J2066" s="7"/>
      <c r="K2066" s="8"/>
      <c r="M2066" s="395"/>
    </row>
    <row r="2067" spans="1:14">
      <c r="A2067" s="33" t="e">
        <f>VLOOKUP(B2058,O:W,2)</f>
        <v>#N/A</v>
      </c>
      <c r="B2067" s="649" t="s">
        <v>70</v>
      </c>
      <c r="C2067" s="650"/>
      <c r="D2067" s="650"/>
      <c r="E2067" s="650"/>
      <c r="F2067" s="650"/>
      <c r="G2067" s="650"/>
      <c r="H2067" s="6"/>
      <c r="I2067" s="63">
        <f>SUM(H2059:H2067)</f>
        <v>0</v>
      </c>
      <c r="J2067" s="1" t="e">
        <f>VLOOKUP(B2058,O:W,7)</f>
        <v>#N/A</v>
      </c>
      <c r="K2067" s="8"/>
      <c r="M2067" s="395"/>
    </row>
    <row r="2068" spans="1:14" ht="45" customHeight="1">
      <c r="A2068" s="32">
        <f>IF(B2068&gt;0,1,0)</f>
        <v>0</v>
      </c>
      <c r="B2068" s="647"/>
      <c r="C2068" s="648"/>
      <c r="D2068" s="648"/>
      <c r="E2068" s="648"/>
      <c r="F2068" s="648"/>
      <c r="G2068" s="648"/>
      <c r="H2068" s="6"/>
      <c r="I2068" s="63"/>
      <c r="J2068" s="7"/>
      <c r="K2068" s="8"/>
      <c r="M2068" s="394" t="s">
        <v>697</v>
      </c>
    </row>
    <row r="2069" spans="1:14">
      <c r="A2069" s="32">
        <f t="shared" ref="A2069:A2076" si="412">IF(H2069&gt;0,1,0)</f>
        <v>0</v>
      </c>
      <c r="B2069" s="10"/>
      <c r="C2069" s="2"/>
      <c r="D2069" s="2"/>
      <c r="E2069" s="2"/>
      <c r="F2069" s="2"/>
      <c r="G2069" s="2"/>
      <c r="H2069" s="3">
        <f>IF(AND(C2069=0,D2069=0,E2069=0,F2069=0,G2069=0),0,ROUND(IF(C2069=0,1,C2069)*IF(D2069=0,1,D2069)*IF(E2069=0,1,E2069)*IF(F2069=0,1,F2069)*IF(G2069=0,1,G2069),2))</f>
        <v>0</v>
      </c>
      <c r="I2069" s="63"/>
      <c r="J2069" s="7"/>
      <c r="K2069" s="8"/>
      <c r="M2069" s="395" t="s">
        <v>698</v>
      </c>
    </row>
    <row r="2070" spans="1:14">
      <c r="A2070" s="32">
        <f t="shared" si="412"/>
        <v>0</v>
      </c>
      <c r="B2070" s="10"/>
      <c r="C2070" s="2"/>
      <c r="D2070" s="2"/>
      <c r="E2070" s="2"/>
      <c r="F2070" s="2"/>
      <c r="G2070" s="2"/>
      <c r="H2070" s="3">
        <f t="shared" ref="H2070:H2076" si="413">IF(AND(C2070=0,D2070=0,E2070=0,F2070=0,G2070=0),0,ROUND(IF(C2070=0,1,C2070)*IF(D2070=0,1,D2070)*IF(E2070=0,1,E2070)*IF(F2070=0,1,F2070)*IF(G2070=0,1,G2070),2))</f>
        <v>0</v>
      </c>
      <c r="I2070" s="63"/>
      <c r="J2070" s="7"/>
      <c r="K2070" s="8"/>
      <c r="M2070" s="395"/>
    </row>
    <row r="2071" spans="1:14">
      <c r="A2071" s="32">
        <f t="shared" si="412"/>
        <v>0</v>
      </c>
      <c r="B2071" s="10"/>
      <c r="C2071" s="2"/>
      <c r="D2071" s="2"/>
      <c r="E2071" s="2"/>
      <c r="F2071" s="2"/>
      <c r="G2071" s="2"/>
      <c r="H2071" s="3">
        <f t="shared" si="413"/>
        <v>0</v>
      </c>
      <c r="I2071" s="63"/>
      <c r="J2071" s="7"/>
      <c r="K2071" s="8"/>
      <c r="M2071" s="395"/>
    </row>
    <row r="2072" spans="1:14">
      <c r="A2072" s="32">
        <f t="shared" si="412"/>
        <v>0</v>
      </c>
      <c r="B2072" s="10"/>
      <c r="C2072" s="2"/>
      <c r="D2072" s="2"/>
      <c r="E2072" s="2"/>
      <c r="F2072" s="2"/>
      <c r="G2072" s="2"/>
      <c r="H2072" s="3">
        <f t="shared" si="413"/>
        <v>0</v>
      </c>
      <c r="I2072" s="63"/>
      <c r="J2072" s="7"/>
      <c r="K2072" s="8"/>
      <c r="M2072" s="395"/>
    </row>
    <row r="2073" spans="1:14">
      <c r="A2073" s="32">
        <f t="shared" si="412"/>
        <v>0</v>
      </c>
      <c r="B2073" s="10"/>
      <c r="C2073" s="2"/>
      <c r="D2073" s="2"/>
      <c r="E2073" s="2"/>
      <c r="F2073" s="2"/>
      <c r="G2073" s="2"/>
      <c r="H2073" s="3">
        <f t="shared" si="413"/>
        <v>0</v>
      </c>
      <c r="I2073" s="63"/>
      <c r="J2073" s="7"/>
      <c r="K2073" s="8"/>
      <c r="M2073" s="395"/>
    </row>
    <row r="2074" spans="1:14">
      <c r="A2074" s="32">
        <f t="shared" si="412"/>
        <v>0</v>
      </c>
      <c r="B2074" s="10"/>
      <c r="C2074" s="2"/>
      <c r="D2074" s="2"/>
      <c r="E2074" s="2"/>
      <c r="F2074" s="2"/>
      <c r="G2074" s="2"/>
      <c r="H2074" s="3">
        <f t="shared" si="413"/>
        <v>0</v>
      </c>
      <c r="I2074" s="63"/>
      <c r="J2074" s="7"/>
      <c r="K2074" s="8"/>
      <c r="M2074" s="395"/>
    </row>
    <row r="2075" spans="1:14">
      <c r="A2075" s="32">
        <f t="shared" si="412"/>
        <v>0</v>
      </c>
      <c r="B2075" s="10"/>
      <c r="C2075" s="2"/>
      <c r="D2075" s="2"/>
      <c r="E2075" s="2"/>
      <c r="F2075" s="2"/>
      <c r="G2075" s="2"/>
      <c r="H2075" s="3">
        <f t="shared" si="413"/>
        <v>0</v>
      </c>
      <c r="I2075" s="63"/>
      <c r="J2075" s="7"/>
      <c r="K2075" s="8"/>
      <c r="M2075" s="395"/>
    </row>
    <row r="2076" spans="1:14">
      <c r="A2076" s="32">
        <f t="shared" si="412"/>
        <v>0</v>
      </c>
      <c r="B2076" s="10"/>
      <c r="C2076" s="2"/>
      <c r="D2076" s="2"/>
      <c r="E2076" s="2"/>
      <c r="F2076" s="2"/>
      <c r="G2076" s="2"/>
      <c r="H2076" s="3">
        <f t="shared" si="413"/>
        <v>0</v>
      </c>
      <c r="I2076" s="63"/>
      <c r="J2076" s="7"/>
      <c r="K2076" s="8"/>
      <c r="M2076" s="395"/>
    </row>
    <row r="2077" spans="1:14">
      <c r="A2077" s="33" t="e">
        <f>VLOOKUP(B2068,O:W,2)</f>
        <v>#N/A</v>
      </c>
      <c r="B2077" s="649" t="s">
        <v>70</v>
      </c>
      <c r="C2077" s="650"/>
      <c r="D2077" s="650"/>
      <c r="E2077" s="650"/>
      <c r="F2077" s="650"/>
      <c r="G2077" s="650"/>
      <c r="H2077" s="6"/>
      <c r="I2077" s="63">
        <f>SUM(H2069:H2077)</f>
        <v>0</v>
      </c>
      <c r="J2077" s="1" t="e">
        <f>VLOOKUP(B2068,O:W,7)</f>
        <v>#N/A</v>
      </c>
      <c r="K2077" s="8"/>
      <c r="M2077" s="395"/>
    </row>
    <row r="2078" spans="1:14" ht="45" customHeight="1">
      <c r="A2078" s="32">
        <f>IF(B2078&gt;0,1,0)</f>
        <v>1</v>
      </c>
      <c r="B2078" s="647" t="s">
        <v>7106</v>
      </c>
      <c r="C2078" s="648"/>
      <c r="D2078" s="648"/>
      <c r="E2078" s="648"/>
      <c r="F2078" s="648"/>
      <c r="G2078" s="648"/>
      <c r="H2078" s="6"/>
      <c r="I2078" s="63"/>
      <c r="J2078" s="7"/>
      <c r="K2078" s="8"/>
      <c r="M2078" s="403" t="s">
        <v>699</v>
      </c>
      <c r="N2078" s="80"/>
    </row>
    <row r="2079" spans="1:14">
      <c r="A2079" s="32">
        <f t="shared" ref="A2079:A2086" si="414">IF(H2079&gt;0,1,0)</f>
        <v>1</v>
      </c>
      <c r="B2079" s="10"/>
      <c r="C2079" s="2">
        <v>1</v>
      </c>
      <c r="D2079" s="2"/>
      <c r="E2079" s="2"/>
      <c r="F2079" s="2"/>
      <c r="G2079" s="2"/>
      <c r="H2079" s="3">
        <f>IF(AND(C2079=0,D2079=0,E2079=0,F2079=0,G2079=0),0,ROUND(IF(C2079=0,1,C2079)*IF(D2079=0,1,D2079)*IF(E2079=0,1,E2079)*IF(F2079=0,1,F2079)*IF(G2079=0,1,G2079),2))</f>
        <v>1</v>
      </c>
      <c r="I2079" s="63"/>
      <c r="J2079" s="7"/>
      <c r="K2079" s="8"/>
      <c r="M2079" s="403" t="s">
        <v>3905</v>
      </c>
    </row>
    <row r="2080" spans="1:14">
      <c r="A2080" s="32">
        <f t="shared" si="414"/>
        <v>0</v>
      </c>
      <c r="B2080" s="10"/>
      <c r="C2080" s="2"/>
      <c r="D2080" s="2"/>
      <c r="E2080" s="2"/>
      <c r="F2080" s="2"/>
      <c r="G2080" s="2"/>
      <c r="H2080" s="3">
        <f t="shared" ref="H2080:H2086" si="415">IF(AND(C2080=0,D2080=0,E2080=0,F2080=0,G2080=0),0,ROUND(IF(C2080=0,1,C2080)*IF(D2080=0,1,D2080)*IF(E2080=0,1,E2080)*IF(F2080=0,1,F2080)*IF(G2080=0,1,G2080),2))</f>
        <v>0</v>
      </c>
      <c r="I2080" s="63"/>
      <c r="J2080" s="7"/>
      <c r="K2080" s="8"/>
      <c r="M2080" s="403" t="s">
        <v>3906</v>
      </c>
    </row>
    <row r="2081" spans="1:13">
      <c r="A2081" s="32">
        <f t="shared" si="414"/>
        <v>0</v>
      </c>
      <c r="B2081" s="10"/>
      <c r="C2081" s="2"/>
      <c r="D2081" s="2"/>
      <c r="E2081" s="2"/>
      <c r="F2081" s="2"/>
      <c r="G2081" s="2"/>
      <c r="H2081" s="3">
        <f t="shared" si="415"/>
        <v>0</v>
      </c>
      <c r="I2081" s="63"/>
      <c r="J2081" s="7"/>
      <c r="K2081" s="8"/>
      <c r="M2081" s="403"/>
    </row>
    <row r="2082" spans="1:13">
      <c r="A2082" s="32">
        <f t="shared" si="414"/>
        <v>0</v>
      </c>
      <c r="B2082" s="10"/>
      <c r="C2082" s="2"/>
      <c r="D2082" s="2"/>
      <c r="E2082" s="2"/>
      <c r="F2082" s="2"/>
      <c r="G2082" s="2"/>
      <c r="H2082" s="3">
        <f t="shared" si="415"/>
        <v>0</v>
      </c>
      <c r="I2082" s="63"/>
      <c r="J2082" s="7"/>
      <c r="K2082" s="8"/>
      <c r="M2082" s="403"/>
    </row>
    <row r="2083" spans="1:13">
      <c r="A2083" s="32">
        <f t="shared" si="414"/>
        <v>0</v>
      </c>
      <c r="B2083" s="10"/>
      <c r="C2083" s="2"/>
      <c r="D2083" s="2"/>
      <c r="E2083" s="2"/>
      <c r="F2083" s="2"/>
      <c r="G2083" s="2"/>
      <c r="H2083" s="3">
        <f t="shared" si="415"/>
        <v>0</v>
      </c>
      <c r="I2083" s="63"/>
      <c r="J2083" s="7"/>
      <c r="K2083" s="8"/>
      <c r="M2083" s="403"/>
    </row>
    <row r="2084" spans="1:13">
      <c r="A2084" s="32">
        <f t="shared" si="414"/>
        <v>0</v>
      </c>
      <c r="B2084" s="10"/>
      <c r="C2084" s="2"/>
      <c r="D2084" s="2"/>
      <c r="E2084" s="2"/>
      <c r="F2084" s="2"/>
      <c r="G2084" s="2"/>
      <c r="H2084" s="3">
        <f t="shared" si="415"/>
        <v>0</v>
      </c>
      <c r="I2084" s="63"/>
      <c r="J2084" s="7"/>
      <c r="K2084" s="8"/>
      <c r="M2084" s="403"/>
    </row>
    <row r="2085" spans="1:13">
      <c r="A2085" s="32">
        <f t="shared" si="414"/>
        <v>0</v>
      </c>
      <c r="B2085" s="10"/>
      <c r="C2085" s="2"/>
      <c r="D2085" s="2"/>
      <c r="E2085" s="2"/>
      <c r="F2085" s="2"/>
      <c r="G2085" s="2"/>
      <c r="H2085" s="3">
        <f t="shared" si="415"/>
        <v>0</v>
      </c>
      <c r="I2085" s="63"/>
      <c r="J2085" s="7"/>
      <c r="K2085" s="8"/>
      <c r="M2085" s="403"/>
    </row>
    <row r="2086" spans="1:13">
      <c r="A2086" s="32">
        <f t="shared" si="414"/>
        <v>0</v>
      </c>
      <c r="B2086" s="10"/>
      <c r="C2086" s="2"/>
      <c r="D2086" s="2"/>
      <c r="E2086" s="2"/>
      <c r="F2086" s="2"/>
      <c r="G2086" s="2"/>
      <c r="H2086" s="3">
        <f t="shared" si="415"/>
        <v>0</v>
      </c>
      <c r="I2086" s="63"/>
      <c r="J2086" s="7"/>
      <c r="K2086" s="8"/>
      <c r="M2086" s="403"/>
    </row>
    <row r="2087" spans="1:13">
      <c r="A2087" s="33" t="str">
        <f>VLOOKUP(B2078,O:W,2)</f>
        <v>210101</v>
      </c>
      <c r="B2087" s="649" t="s">
        <v>70</v>
      </c>
      <c r="C2087" s="650"/>
      <c r="D2087" s="650"/>
      <c r="E2087" s="650"/>
      <c r="F2087" s="650"/>
      <c r="G2087" s="650"/>
      <c r="H2087" s="6"/>
      <c r="I2087" s="63">
        <f>SUM(H2079:H2087)</f>
        <v>1</v>
      </c>
      <c r="J2087" s="1" t="str">
        <f>VLOOKUP(B2078,O:W,7)</f>
        <v>دستگاه</v>
      </c>
      <c r="K2087" s="8"/>
      <c r="M2087" s="403"/>
    </row>
    <row r="2088" spans="1:13" ht="47.25" customHeight="1">
      <c r="A2088" s="32">
        <f>IF(B2088&gt;0,1,0)</f>
        <v>1</v>
      </c>
      <c r="B2088" s="647" t="s">
        <v>7316</v>
      </c>
      <c r="C2088" s="648"/>
      <c r="D2088" s="648"/>
      <c r="E2088" s="648"/>
      <c r="F2088" s="648"/>
      <c r="G2088" s="648"/>
      <c r="H2088" s="6"/>
      <c r="I2088" s="63"/>
      <c r="J2088" s="7"/>
      <c r="K2088" s="8"/>
      <c r="M2088" s="402" t="s">
        <v>700</v>
      </c>
    </row>
    <row r="2089" spans="1:13">
      <c r="A2089" s="32">
        <f t="shared" ref="A2089:A2096" si="416">IF(H2089&gt;0,1,0)</f>
        <v>1</v>
      </c>
      <c r="B2089" s="10"/>
      <c r="C2089" s="2">
        <v>1</v>
      </c>
      <c r="D2089" s="2"/>
      <c r="E2089" s="2"/>
      <c r="F2089" s="2"/>
      <c r="G2089" s="2"/>
      <c r="H2089" s="3">
        <f>IF(AND(C2089=0,D2089=0,E2089=0,F2089=0,G2089=0),0,ROUND(IF(C2089=0,1,C2089)*IF(D2089=0,1,D2089)*IF(E2089=0,1,E2089)*IF(F2089=0,1,F2089)*IF(G2089=0,1,G2089),2))</f>
        <v>1</v>
      </c>
      <c r="I2089" s="63"/>
      <c r="J2089" s="7"/>
      <c r="K2089" s="8"/>
      <c r="M2089" s="403" t="s">
        <v>3905</v>
      </c>
    </row>
    <row r="2090" spans="1:13">
      <c r="A2090" s="32">
        <f t="shared" si="416"/>
        <v>0</v>
      </c>
      <c r="B2090" s="10"/>
      <c r="C2090" s="2"/>
      <c r="D2090" s="2"/>
      <c r="E2090" s="2"/>
      <c r="F2090" s="2"/>
      <c r="G2090" s="2"/>
      <c r="H2090" s="3">
        <f t="shared" ref="H2090:H2096" si="417">IF(AND(C2090=0,D2090=0,E2090=0,F2090=0,G2090=0),0,ROUND(IF(C2090=0,1,C2090)*IF(D2090=0,1,D2090)*IF(E2090=0,1,E2090)*IF(F2090=0,1,F2090)*IF(G2090=0,1,G2090),2))</f>
        <v>0</v>
      </c>
      <c r="I2090" s="63"/>
      <c r="J2090" s="7"/>
      <c r="K2090" s="8"/>
      <c r="M2090" s="403" t="s">
        <v>3906</v>
      </c>
    </row>
    <row r="2091" spans="1:13">
      <c r="A2091" s="32">
        <f t="shared" si="416"/>
        <v>0</v>
      </c>
      <c r="B2091" s="10"/>
      <c r="C2091" s="2"/>
      <c r="D2091" s="2"/>
      <c r="E2091" s="2"/>
      <c r="F2091" s="2"/>
      <c r="G2091" s="2"/>
      <c r="H2091" s="3">
        <f t="shared" si="417"/>
        <v>0</v>
      </c>
      <c r="I2091" s="63"/>
      <c r="J2091" s="7"/>
      <c r="K2091" s="8"/>
      <c r="M2091" s="403"/>
    </row>
    <row r="2092" spans="1:13">
      <c r="A2092" s="32">
        <f t="shared" si="416"/>
        <v>0</v>
      </c>
      <c r="B2092" s="10"/>
      <c r="C2092" s="2"/>
      <c r="D2092" s="2"/>
      <c r="E2092" s="2"/>
      <c r="F2092" s="2"/>
      <c r="G2092" s="2"/>
      <c r="H2092" s="3">
        <f t="shared" si="417"/>
        <v>0</v>
      </c>
      <c r="I2092" s="63"/>
      <c r="J2092" s="7"/>
      <c r="K2092" s="8"/>
      <c r="M2092" s="403"/>
    </row>
    <row r="2093" spans="1:13">
      <c r="A2093" s="32">
        <f t="shared" si="416"/>
        <v>0</v>
      </c>
      <c r="B2093" s="10"/>
      <c r="C2093" s="2"/>
      <c r="D2093" s="2"/>
      <c r="E2093" s="2"/>
      <c r="F2093" s="2"/>
      <c r="G2093" s="2"/>
      <c r="H2093" s="3">
        <f t="shared" si="417"/>
        <v>0</v>
      </c>
      <c r="I2093" s="63"/>
      <c r="J2093" s="7"/>
      <c r="K2093" s="8"/>
      <c r="M2093" s="403"/>
    </row>
    <row r="2094" spans="1:13">
      <c r="A2094" s="32">
        <f t="shared" si="416"/>
        <v>0</v>
      </c>
      <c r="B2094" s="10"/>
      <c r="C2094" s="2"/>
      <c r="D2094" s="2"/>
      <c r="E2094" s="2"/>
      <c r="F2094" s="2"/>
      <c r="G2094" s="2"/>
      <c r="H2094" s="3">
        <f t="shared" si="417"/>
        <v>0</v>
      </c>
      <c r="I2094" s="63"/>
      <c r="J2094" s="7"/>
      <c r="K2094" s="8"/>
      <c r="M2094" s="403"/>
    </row>
    <row r="2095" spans="1:13">
      <c r="A2095" s="32">
        <f t="shared" si="416"/>
        <v>0</v>
      </c>
      <c r="B2095" s="10"/>
      <c r="C2095" s="2"/>
      <c r="D2095" s="2"/>
      <c r="E2095" s="2"/>
      <c r="F2095" s="2"/>
      <c r="G2095" s="2"/>
      <c r="H2095" s="3">
        <f t="shared" si="417"/>
        <v>0</v>
      </c>
      <c r="I2095" s="63"/>
      <c r="J2095" s="7"/>
      <c r="K2095" s="8"/>
      <c r="M2095" s="403"/>
    </row>
    <row r="2096" spans="1:13">
      <c r="A2096" s="32">
        <f t="shared" si="416"/>
        <v>0</v>
      </c>
      <c r="B2096" s="10"/>
      <c r="C2096" s="2"/>
      <c r="D2096" s="2"/>
      <c r="E2096" s="2"/>
      <c r="F2096" s="2"/>
      <c r="G2096" s="2"/>
      <c r="H2096" s="3">
        <f t="shared" si="417"/>
        <v>0</v>
      </c>
      <c r="I2096" s="63"/>
      <c r="J2096" s="7"/>
      <c r="K2096" s="8"/>
      <c r="M2096" s="403"/>
    </row>
    <row r="2097" spans="1:13">
      <c r="A2097" s="33" t="str">
        <f>VLOOKUP(B2088,O:W,2)</f>
        <v>210719</v>
      </c>
      <c r="B2097" s="649" t="s">
        <v>70</v>
      </c>
      <c r="C2097" s="650"/>
      <c r="D2097" s="650"/>
      <c r="E2097" s="650"/>
      <c r="F2097" s="650"/>
      <c r="G2097" s="650"/>
      <c r="H2097" s="6"/>
      <c r="I2097" s="63">
        <f>SUM(H2089:H2097)</f>
        <v>1</v>
      </c>
      <c r="J2097" s="1" t="str">
        <f>VLOOKUP(B2088,O:W,7)</f>
        <v>دستگاه</v>
      </c>
      <c r="K2097" s="8"/>
      <c r="M2097" s="403"/>
    </row>
    <row r="2098" spans="1:13" ht="45.75" customHeight="1">
      <c r="A2098" s="32">
        <f>IF(B2098&gt;0,1,0)</f>
        <v>0</v>
      </c>
      <c r="B2098" s="647"/>
      <c r="C2098" s="648"/>
      <c r="D2098" s="648"/>
      <c r="E2098" s="648"/>
      <c r="F2098" s="648"/>
      <c r="G2098" s="648"/>
      <c r="H2098" s="6"/>
      <c r="I2098" s="63"/>
      <c r="J2098" s="7"/>
      <c r="K2098" s="8"/>
      <c r="M2098" s="402" t="s">
        <v>700</v>
      </c>
    </row>
    <row r="2099" spans="1:13">
      <c r="A2099" s="32">
        <f t="shared" ref="A2099:A2106" si="418">IF(H2099&gt;0,1,0)</f>
        <v>0</v>
      </c>
      <c r="B2099" s="10"/>
      <c r="C2099" s="2"/>
      <c r="D2099" s="2"/>
      <c r="E2099" s="2"/>
      <c r="F2099" s="2"/>
      <c r="G2099" s="2"/>
      <c r="H2099" s="3">
        <f>IF(AND(C2099=0,D2099=0,E2099=0,F2099=0,G2099=0),0,ROUND(IF(C2099=0,1,C2099)*IF(D2099=0,1,D2099)*IF(E2099=0,1,E2099)*IF(F2099=0,1,F2099)*IF(G2099=0,1,G2099),2))</f>
        <v>0</v>
      </c>
      <c r="I2099" s="63"/>
      <c r="J2099" s="7"/>
      <c r="K2099" s="8"/>
      <c r="M2099" s="403"/>
    </row>
    <row r="2100" spans="1:13">
      <c r="A2100" s="32">
        <f t="shared" si="418"/>
        <v>0</v>
      </c>
      <c r="B2100" s="10"/>
      <c r="C2100" s="2"/>
      <c r="D2100" s="2"/>
      <c r="E2100" s="2"/>
      <c r="F2100" s="2"/>
      <c r="G2100" s="2"/>
      <c r="H2100" s="3">
        <f t="shared" ref="H2100:H2106" si="419">IF(AND(C2100=0,D2100=0,E2100=0,F2100=0,G2100=0),0,ROUND(IF(C2100=0,1,C2100)*IF(D2100=0,1,D2100)*IF(E2100=0,1,E2100)*IF(F2100=0,1,F2100)*IF(G2100=0,1,G2100),2))</f>
        <v>0</v>
      </c>
      <c r="I2100" s="63"/>
      <c r="J2100" s="7"/>
      <c r="K2100" s="8"/>
      <c r="M2100" s="403"/>
    </row>
    <row r="2101" spans="1:13">
      <c r="A2101" s="32">
        <f t="shared" si="418"/>
        <v>0</v>
      </c>
      <c r="B2101" s="10"/>
      <c r="C2101" s="2"/>
      <c r="D2101" s="2"/>
      <c r="E2101" s="2"/>
      <c r="F2101" s="2"/>
      <c r="G2101" s="2"/>
      <c r="H2101" s="3">
        <f t="shared" si="419"/>
        <v>0</v>
      </c>
      <c r="I2101" s="63"/>
      <c r="J2101" s="7"/>
      <c r="K2101" s="8"/>
      <c r="M2101" s="403"/>
    </row>
    <row r="2102" spans="1:13">
      <c r="A2102" s="32">
        <f t="shared" si="418"/>
        <v>0</v>
      </c>
      <c r="B2102" s="10"/>
      <c r="C2102" s="2"/>
      <c r="D2102" s="2"/>
      <c r="E2102" s="2"/>
      <c r="F2102" s="2"/>
      <c r="G2102" s="2"/>
      <c r="H2102" s="3">
        <f t="shared" si="419"/>
        <v>0</v>
      </c>
      <c r="I2102" s="63"/>
      <c r="J2102" s="7"/>
      <c r="K2102" s="8"/>
      <c r="M2102" s="403"/>
    </row>
    <row r="2103" spans="1:13">
      <c r="A2103" s="32">
        <f t="shared" si="418"/>
        <v>0</v>
      </c>
      <c r="B2103" s="10"/>
      <c r="C2103" s="2"/>
      <c r="D2103" s="2"/>
      <c r="E2103" s="2"/>
      <c r="F2103" s="2"/>
      <c r="G2103" s="2"/>
      <c r="H2103" s="3">
        <f t="shared" si="419"/>
        <v>0</v>
      </c>
      <c r="I2103" s="63"/>
      <c r="J2103" s="7"/>
      <c r="K2103" s="8"/>
      <c r="M2103" s="403"/>
    </row>
    <row r="2104" spans="1:13">
      <c r="A2104" s="32">
        <f t="shared" si="418"/>
        <v>0</v>
      </c>
      <c r="B2104" s="10"/>
      <c r="C2104" s="2"/>
      <c r="D2104" s="2"/>
      <c r="E2104" s="2"/>
      <c r="F2104" s="2"/>
      <c r="G2104" s="2"/>
      <c r="H2104" s="3">
        <f t="shared" si="419"/>
        <v>0</v>
      </c>
      <c r="I2104" s="63"/>
      <c r="J2104" s="7"/>
      <c r="K2104" s="8"/>
      <c r="M2104" s="403"/>
    </row>
    <row r="2105" spans="1:13">
      <c r="A2105" s="32">
        <f t="shared" si="418"/>
        <v>0</v>
      </c>
      <c r="B2105" s="10"/>
      <c r="C2105" s="2"/>
      <c r="D2105" s="2"/>
      <c r="E2105" s="2"/>
      <c r="F2105" s="2"/>
      <c r="G2105" s="2"/>
      <c r="H2105" s="3">
        <f t="shared" si="419"/>
        <v>0</v>
      </c>
      <c r="I2105" s="63"/>
      <c r="J2105" s="7"/>
      <c r="K2105" s="8"/>
      <c r="M2105" s="403"/>
    </row>
    <row r="2106" spans="1:13">
      <c r="A2106" s="32">
        <f t="shared" si="418"/>
        <v>0</v>
      </c>
      <c r="B2106" s="10"/>
      <c r="C2106" s="2"/>
      <c r="D2106" s="2"/>
      <c r="E2106" s="2"/>
      <c r="F2106" s="2"/>
      <c r="G2106" s="2"/>
      <c r="H2106" s="3">
        <f t="shared" si="419"/>
        <v>0</v>
      </c>
      <c r="I2106" s="63"/>
      <c r="J2106" s="7"/>
      <c r="K2106" s="8"/>
      <c r="M2106" s="403"/>
    </row>
    <row r="2107" spans="1:13">
      <c r="A2107" s="33" t="e">
        <f>VLOOKUP(B2098,O:W,2)</f>
        <v>#N/A</v>
      </c>
      <c r="B2107" s="649" t="s">
        <v>70</v>
      </c>
      <c r="C2107" s="650"/>
      <c r="D2107" s="650"/>
      <c r="E2107" s="650"/>
      <c r="F2107" s="650"/>
      <c r="G2107" s="650"/>
      <c r="H2107" s="6"/>
      <c r="I2107" s="63">
        <f>SUM(H2099:H2107)</f>
        <v>0</v>
      </c>
      <c r="J2107" s="1" t="e">
        <f>VLOOKUP(B2098,O:W,7)</f>
        <v>#N/A</v>
      </c>
      <c r="K2107" s="8"/>
      <c r="M2107" s="403"/>
    </row>
    <row r="2108" spans="1:13" ht="46.5" customHeight="1">
      <c r="A2108" s="32">
        <f>IF(B2108&gt;0,1,0)</f>
        <v>0</v>
      </c>
      <c r="B2108" s="647"/>
      <c r="C2108" s="648"/>
      <c r="D2108" s="648"/>
      <c r="E2108" s="648"/>
      <c r="F2108" s="648"/>
      <c r="G2108" s="648"/>
      <c r="H2108" s="6"/>
      <c r="I2108" s="63"/>
      <c r="J2108" s="7"/>
      <c r="K2108" s="8"/>
      <c r="M2108" s="402" t="s">
        <v>700</v>
      </c>
    </row>
    <row r="2109" spans="1:13">
      <c r="A2109" s="32">
        <f t="shared" ref="A2109:A2116" si="420">IF(H2109&gt;0,1,0)</f>
        <v>0</v>
      </c>
      <c r="B2109" s="10"/>
      <c r="C2109" s="2"/>
      <c r="D2109" s="2"/>
      <c r="E2109" s="2"/>
      <c r="F2109" s="2"/>
      <c r="G2109" s="2"/>
      <c r="H2109" s="3">
        <f>IF(AND(C2109=0,D2109=0,E2109=0,F2109=0,G2109=0),0,ROUND(IF(C2109=0,1,C2109)*IF(D2109=0,1,D2109)*IF(E2109=0,1,E2109)*IF(F2109=0,1,F2109)*IF(G2109=0,1,G2109),2))</f>
        <v>0</v>
      </c>
      <c r="I2109" s="63"/>
      <c r="J2109" s="7"/>
      <c r="K2109" s="8"/>
      <c r="M2109" s="403" t="s">
        <v>3905</v>
      </c>
    </row>
    <row r="2110" spans="1:13">
      <c r="A2110" s="32">
        <f t="shared" si="420"/>
        <v>0</v>
      </c>
      <c r="B2110" s="10"/>
      <c r="C2110" s="2"/>
      <c r="D2110" s="2"/>
      <c r="E2110" s="2"/>
      <c r="F2110" s="2"/>
      <c r="G2110" s="2"/>
      <c r="H2110" s="3">
        <f t="shared" ref="H2110:H2116" si="421">IF(AND(C2110=0,D2110=0,E2110=0,F2110=0,G2110=0),0,ROUND(IF(C2110=0,1,C2110)*IF(D2110=0,1,D2110)*IF(E2110=0,1,E2110)*IF(F2110=0,1,F2110)*IF(G2110=0,1,G2110),2))</f>
        <v>0</v>
      </c>
      <c r="I2110" s="63"/>
      <c r="J2110" s="7"/>
      <c r="K2110" s="8"/>
      <c r="M2110" s="403" t="s">
        <v>3906</v>
      </c>
    </row>
    <row r="2111" spans="1:13">
      <c r="A2111" s="32">
        <f t="shared" si="420"/>
        <v>0</v>
      </c>
      <c r="B2111" s="10"/>
      <c r="C2111" s="2"/>
      <c r="D2111" s="2"/>
      <c r="E2111" s="2"/>
      <c r="F2111" s="2"/>
      <c r="G2111" s="2"/>
      <c r="H2111" s="3">
        <f t="shared" si="421"/>
        <v>0</v>
      </c>
      <c r="I2111" s="63"/>
      <c r="J2111" s="7"/>
      <c r="K2111" s="8"/>
      <c r="M2111" s="403"/>
    </row>
    <row r="2112" spans="1:13">
      <c r="A2112" s="32">
        <f t="shared" si="420"/>
        <v>0</v>
      </c>
      <c r="B2112" s="10"/>
      <c r="C2112" s="2"/>
      <c r="D2112" s="2"/>
      <c r="E2112" s="2"/>
      <c r="F2112" s="2"/>
      <c r="G2112" s="2"/>
      <c r="H2112" s="3">
        <f t="shared" si="421"/>
        <v>0</v>
      </c>
      <c r="I2112" s="63"/>
      <c r="J2112" s="7"/>
      <c r="K2112" s="8"/>
      <c r="M2112" s="403"/>
    </row>
    <row r="2113" spans="1:13">
      <c r="A2113" s="32">
        <f t="shared" si="420"/>
        <v>0</v>
      </c>
      <c r="B2113" s="10"/>
      <c r="C2113" s="2"/>
      <c r="D2113" s="2"/>
      <c r="E2113" s="2"/>
      <c r="F2113" s="2"/>
      <c r="G2113" s="2"/>
      <c r="H2113" s="3">
        <f t="shared" si="421"/>
        <v>0</v>
      </c>
      <c r="I2113" s="63"/>
      <c r="J2113" s="7"/>
      <c r="K2113" s="8"/>
      <c r="M2113" s="403"/>
    </row>
    <row r="2114" spans="1:13">
      <c r="A2114" s="32">
        <f t="shared" si="420"/>
        <v>0</v>
      </c>
      <c r="B2114" s="10"/>
      <c r="C2114" s="2"/>
      <c r="D2114" s="2"/>
      <c r="E2114" s="2"/>
      <c r="F2114" s="2"/>
      <c r="G2114" s="2"/>
      <c r="H2114" s="3">
        <f t="shared" si="421"/>
        <v>0</v>
      </c>
      <c r="I2114" s="63"/>
      <c r="J2114" s="7"/>
      <c r="K2114" s="8"/>
      <c r="M2114" s="403"/>
    </row>
    <row r="2115" spans="1:13">
      <c r="A2115" s="32">
        <f t="shared" si="420"/>
        <v>0</v>
      </c>
      <c r="B2115" s="10"/>
      <c r="C2115" s="2"/>
      <c r="D2115" s="2"/>
      <c r="E2115" s="2"/>
      <c r="F2115" s="2"/>
      <c r="G2115" s="2"/>
      <c r="H2115" s="3">
        <f t="shared" si="421"/>
        <v>0</v>
      </c>
      <c r="I2115" s="63"/>
      <c r="J2115" s="7"/>
      <c r="K2115" s="8"/>
      <c r="M2115" s="403"/>
    </row>
    <row r="2116" spans="1:13">
      <c r="A2116" s="32">
        <f t="shared" si="420"/>
        <v>0</v>
      </c>
      <c r="B2116" s="10"/>
      <c r="C2116" s="2"/>
      <c r="D2116" s="2"/>
      <c r="E2116" s="2"/>
      <c r="F2116" s="2"/>
      <c r="G2116" s="2"/>
      <c r="H2116" s="3">
        <f t="shared" si="421"/>
        <v>0</v>
      </c>
      <c r="I2116" s="63"/>
      <c r="J2116" s="7"/>
      <c r="K2116" s="8"/>
      <c r="M2116" s="403"/>
    </row>
    <row r="2117" spans="1:13">
      <c r="A2117" s="33" t="e">
        <f>VLOOKUP(B2108,O:W,2)</f>
        <v>#N/A</v>
      </c>
      <c r="B2117" s="649" t="s">
        <v>70</v>
      </c>
      <c r="C2117" s="650"/>
      <c r="D2117" s="650"/>
      <c r="E2117" s="650"/>
      <c r="F2117" s="650"/>
      <c r="G2117" s="650"/>
      <c r="H2117" s="6"/>
      <c r="I2117" s="63">
        <f>SUM(H2109:H2117)</f>
        <v>0</v>
      </c>
      <c r="J2117" s="1" t="e">
        <f>VLOOKUP(B2108,O:W,7)</f>
        <v>#N/A</v>
      </c>
      <c r="K2117" s="8"/>
      <c r="M2117" s="403"/>
    </row>
    <row r="2118" spans="1:13" ht="45.75" customHeight="1">
      <c r="A2118" s="32">
        <f>IF(B2118&gt;0,1,0)</f>
        <v>0</v>
      </c>
      <c r="B2118" s="647"/>
      <c r="C2118" s="648"/>
      <c r="D2118" s="648"/>
      <c r="E2118" s="648"/>
      <c r="F2118" s="648"/>
      <c r="G2118" s="648"/>
      <c r="H2118" s="6"/>
      <c r="I2118" s="63"/>
      <c r="J2118" s="7"/>
      <c r="K2118" s="8"/>
      <c r="M2118" s="402" t="s">
        <v>700</v>
      </c>
    </row>
    <row r="2119" spans="1:13">
      <c r="A2119" s="32">
        <f t="shared" ref="A2119:A2126" si="422">IF(H2119&gt;0,1,0)</f>
        <v>0</v>
      </c>
      <c r="B2119" s="10"/>
      <c r="C2119" s="2"/>
      <c r="D2119" s="2"/>
      <c r="E2119" s="2"/>
      <c r="F2119" s="2"/>
      <c r="G2119" s="2"/>
      <c r="H2119" s="3">
        <f>IF(AND(C2119=0,D2119=0,E2119=0,F2119=0,G2119=0),0,ROUND(IF(C2119=0,1,C2119)*IF(D2119=0,1,D2119)*IF(E2119=0,1,E2119)*IF(F2119=0,1,F2119)*IF(G2119=0,1,G2119),2))</f>
        <v>0</v>
      </c>
      <c r="I2119" s="63"/>
      <c r="J2119" s="7"/>
      <c r="K2119" s="8"/>
      <c r="M2119" s="403"/>
    </row>
    <row r="2120" spans="1:13">
      <c r="A2120" s="32">
        <f t="shared" si="422"/>
        <v>0</v>
      </c>
      <c r="B2120" s="10"/>
      <c r="C2120" s="2"/>
      <c r="D2120" s="2"/>
      <c r="E2120" s="2"/>
      <c r="F2120" s="2"/>
      <c r="G2120" s="2"/>
      <c r="H2120" s="3">
        <f t="shared" ref="H2120:H2126" si="423">IF(AND(C2120=0,D2120=0,E2120=0,F2120=0,G2120=0),0,ROUND(IF(C2120=0,1,C2120)*IF(D2120=0,1,D2120)*IF(E2120=0,1,E2120)*IF(F2120=0,1,F2120)*IF(G2120=0,1,G2120),2))</f>
        <v>0</v>
      </c>
      <c r="I2120" s="63"/>
      <c r="J2120" s="7"/>
      <c r="K2120" s="8"/>
      <c r="M2120" s="403"/>
    </row>
    <row r="2121" spans="1:13">
      <c r="A2121" s="32">
        <f t="shared" si="422"/>
        <v>0</v>
      </c>
      <c r="B2121" s="10"/>
      <c r="C2121" s="2"/>
      <c r="D2121" s="2"/>
      <c r="E2121" s="2"/>
      <c r="F2121" s="2"/>
      <c r="G2121" s="2"/>
      <c r="H2121" s="3">
        <f t="shared" si="423"/>
        <v>0</v>
      </c>
      <c r="I2121" s="63"/>
      <c r="J2121" s="7"/>
      <c r="K2121" s="8"/>
      <c r="M2121" s="403"/>
    </row>
    <row r="2122" spans="1:13">
      <c r="A2122" s="32">
        <f t="shared" si="422"/>
        <v>0</v>
      </c>
      <c r="B2122" s="10"/>
      <c r="C2122" s="2"/>
      <c r="D2122" s="2"/>
      <c r="E2122" s="2"/>
      <c r="F2122" s="2"/>
      <c r="G2122" s="2"/>
      <c r="H2122" s="3">
        <f t="shared" si="423"/>
        <v>0</v>
      </c>
      <c r="I2122" s="63"/>
      <c r="J2122" s="7"/>
      <c r="K2122" s="8"/>
      <c r="M2122" s="403"/>
    </row>
    <row r="2123" spans="1:13">
      <c r="A2123" s="32">
        <f t="shared" si="422"/>
        <v>0</v>
      </c>
      <c r="B2123" s="10"/>
      <c r="C2123" s="2"/>
      <c r="D2123" s="2"/>
      <c r="E2123" s="2"/>
      <c r="F2123" s="2"/>
      <c r="G2123" s="2"/>
      <c r="H2123" s="3">
        <f t="shared" si="423"/>
        <v>0</v>
      </c>
      <c r="I2123" s="63"/>
      <c r="J2123" s="7"/>
      <c r="K2123" s="8"/>
      <c r="M2123" s="403"/>
    </row>
    <row r="2124" spans="1:13">
      <c r="A2124" s="32">
        <f t="shared" si="422"/>
        <v>0</v>
      </c>
      <c r="B2124" s="10"/>
      <c r="C2124" s="2"/>
      <c r="D2124" s="2"/>
      <c r="E2124" s="2"/>
      <c r="F2124" s="2"/>
      <c r="G2124" s="2"/>
      <c r="H2124" s="3">
        <f t="shared" si="423"/>
        <v>0</v>
      </c>
      <c r="I2124" s="63"/>
      <c r="J2124" s="7"/>
      <c r="K2124" s="8"/>
      <c r="M2124" s="403"/>
    </row>
    <row r="2125" spans="1:13">
      <c r="A2125" s="32">
        <f t="shared" si="422"/>
        <v>0</v>
      </c>
      <c r="B2125" s="10"/>
      <c r="C2125" s="2"/>
      <c r="D2125" s="2"/>
      <c r="E2125" s="2"/>
      <c r="F2125" s="2"/>
      <c r="G2125" s="2"/>
      <c r="H2125" s="3">
        <f t="shared" si="423"/>
        <v>0</v>
      </c>
      <c r="I2125" s="63"/>
      <c r="J2125" s="7"/>
      <c r="K2125" s="8"/>
      <c r="M2125" s="403"/>
    </row>
    <row r="2126" spans="1:13">
      <c r="A2126" s="32">
        <f t="shared" si="422"/>
        <v>0</v>
      </c>
      <c r="B2126" s="10"/>
      <c r="C2126" s="2"/>
      <c r="D2126" s="2"/>
      <c r="E2126" s="2"/>
      <c r="F2126" s="2"/>
      <c r="G2126" s="2"/>
      <c r="H2126" s="3">
        <f t="shared" si="423"/>
        <v>0</v>
      </c>
      <c r="I2126" s="63"/>
      <c r="J2126" s="7"/>
      <c r="K2126" s="8"/>
      <c r="M2126" s="403"/>
    </row>
    <row r="2127" spans="1:13">
      <c r="A2127" s="33" t="e">
        <f>VLOOKUP(B2118,O:W,2)</f>
        <v>#N/A</v>
      </c>
      <c r="B2127" s="649" t="s">
        <v>70</v>
      </c>
      <c r="C2127" s="650"/>
      <c r="D2127" s="650"/>
      <c r="E2127" s="650"/>
      <c r="F2127" s="650"/>
      <c r="G2127" s="650"/>
      <c r="H2127" s="6"/>
      <c r="I2127" s="63">
        <f>SUM(H2119:H2127)</f>
        <v>0</v>
      </c>
      <c r="J2127" s="1" t="e">
        <f>VLOOKUP(B2118,O:W,7)</f>
        <v>#N/A</v>
      </c>
      <c r="K2127" s="8"/>
      <c r="M2127" s="403"/>
    </row>
    <row r="2128" spans="1:13" ht="47.25" customHeight="1">
      <c r="A2128" s="32">
        <f>IF(B2128&gt;0,1,0)</f>
        <v>0</v>
      </c>
      <c r="B2128" s="647"/>
      <c r="C2128" s="648"/>
      <c r="D2128" s="648"/>
      <c r="E2128" s="648"/>
      <c r="F2128" s="648"/>
      <c r="G2128" s="648"/>
      <c r="H2128" s="6"/>
      <c r="I2128" s="63"/>
      <c r="J2128" s="7"/>
      <c r="K2128" s="8"/>
      <c r="M2128" s="402" t="s">
        <v>700</v>
      </c>
    </row>
    <row r="2129" spans="1:13">
      <c r="A2129" s="32">
        <f t="shared" ref="A2129:A2136" si="424">IF(H2129&gt;0,1,0)</f>
        <v>0</v>
      </c>
      <c r="B2129" s="10"/>
      <c r="C2129" s="2"/>
      <c r="D2129" s="2"/>
      <c r="E2129" s="2"/>
      <c r="F2129" s="2"/>
      <c r="G2129" s="2"/>
      <c r="H2129" s="3">
        <f>IF(AND(C2129=0,D2129=0,E2129=0,F2129=0,G2129=0),0,ROUND(IF(C2129=0,1,C2129)*IF(D2129=0,1,D2129)*IF(E2129=0,1,E2129)*IF(F2129=0,1,F2129)*IF(G2129=0,1,G2129),2))</f>
        <v>0</v>
      </c>
      <c r="I2129" s="63"/>
      <c r="J2129" s="7"/>
      <c r="K2129" s="8"/>
      <c r="M2129" s="403" t="s">
        <v>3905</v>
      </c>
    </row>
    <row r="2130" spans="1:13">
      <c r="A2130" s="32">
        <f t="shared" si="424"/>
        <v>0</v>
      </c>
      <c r="B2130" s="10"/>
      <c r="C2130" s="2"/>
      <c r="D2130" s="2"/>
      <c r="E2130" s="2"/>
      <c r="F2130" s="2"/>
      <c r="G2130" s="2"/>
      <c r="H2130" s="3">
        <f t="shared" ref="H2130:H2136" si="425">IF(AND(C2130=0,D2130=0,E2130=0,F2130=0,G2130=0),0,ROUND(IF(C2130=0,1,C2130)*IF(D2130=0,1,D2130)*IF(E2130=0,1,E2130)*IF(F2130=0,1,F2130)*IF(G2130=0,1,G2130),2))</f>
        <v>0</v>
      </c>
      <c r="I2130" s="63"/>
      <c r="J2130" s="7"/>
      <c r="K2130" s="8"/>
      <c r="M2130" s="403" t="s">
        <v>3906</v>
      </c>
    </row>
    <row r="2131" spans="1:13">
      <c r="A2131" s="32">
        <f t="shared" si="424"/>
        <v>0</v>
      </c>
      <c r="B2131" s="10"/>
      <c r="C2131" s="2"/>
      <c r="D2131" s="2"/>
      <c r="E2131" s="2"/>
      <c r="F2131" s="2"/>
      <c r="G2131" s="2"/>
      <c r="H2131" s="3">
        <f t="shared" si="425"/>
        <v>0</v>
      </c>
      <c r="I2131" s="63"/>
      <c r="J2131" s="7"/>
      <c r="K2131" s="8"/>
      <c r="M2131" s="403"/>
    </row>
    <row r="2132" spans="1:13">
      <c r="A2132" s="32">
        <f t="shared" si="424"/>
        <v>0</v>
      </c>
      <c r="B2132" s="10"/>
      <c r="C2132" s="2"/>
      <c r="D2132" s="2"/>
      <c r="E2132" s="2"/>
      <c r="F2132" s="2"/>
      <c r="G2132" s="2"/>
      <c r="H2132" s="3">
        <f t="shared" si="425"/>
        <v>0</v>
      </c>
      <c r="I2132" s="63"/>
      <c r="J2132" s="7"/>
      <c r="K2132" s="8"/>
      <c r="M2132" s="403"/>
    </row>
    <row r="2133" spans="1:13">
      <c r="A2133" s="32">
        <f t="shared" si="424"/>
        <v>0</v>
      </c>
      <c r="B2133" s="10"/>
      <c r="C2133" s="2"/>
      <c r="D2133" s="2"/>
      <c r="E2133" s="2"/>
      <c r="F2133" s="2"/>
      <c r="G2133" s="2"/>
      <c r="H2133" s="3">
        <f t="shared" si="425"/>
        <v>0</v>
      </c>
      <c r="I2133" s="63"/>
      <c r="J2133" s="7"/>
      <c r="K2133" s="8"/>
      <c r="M2133" s="403"/>
    </row>
    <row r="2134" spans="1:13">
      <c r="A2134" s="32">
        <f t="shared" si="424"/>
        <v>0</v>
      </c>
      <c r="B2134" s="10"/>
      <c r="C2134" s="2"/>
      <c r="D2134" s="2"/>
      <c r="E2134" s="2"/>
      <c r="F2134" s="2"/>
      <c r="G2134" s="2"/>
      <c r="H2134" s="3">
        <f t="shared" si="425"/>
        <v>0</v>
      </c>
      <c r="I2134" s="63"/>
      <c r="J2134" s="7"/>
      <c r="K2134" s="8"/>
      <c r="M2134" s="403"/>
    </row>
    <row r="2135" spans="1:13">
      <c r="A2135" s="32">
        <f t="shared" si="424"/>
        <v>0</v>
      </c>
      <c r="B2135" s="10"/>
      <c r="C2135" s="2"/>
      <c r="D2135" s="2"/>
      <c r="E2135" s="2"/>
      <c r="F2135" s="2"/>
      <c r="G2135" s="2"/>
      <c r="H2135" s="3">
        <f t="shared" si="425"/>
        <v>0</v>
      </c>
      <c r="I2135" s="63"/>
      <c r="J2135" s="7"/>
      <c r="K2135" s="8"/>
      <c r="M2135" s="403"/>
    </row>
    <row r="2136" spans="1:13">
      <c r="A2136" s="32">
        <f t="shared" si="424"/>
        <v>0</v>
      </c>
      <c r="B2136" s="10"/>
      <c r="C2136" s="2"/>
      <c r="D2136" s="2"/>
      <c r="E2136" s="2"/>
      <c r="F2136" s="2"/>
      <c r="G2136" s="2"/>
      <c r="H2136" s="3">
        <f t="shared" si="425"/>
        <v>0</v>
      </c>
      <c r="I2136" s="63"/>
      <c r="J2136" s="7"/>
      <c r="K2136" s="8"/>
      <c r="M2136" s="403"/>
    </row>
    <row r="2137" spans="1:13">
      <c r="A2137" s="33" t="e">
        <f>VLOOKUP(B2128,O:W,2)</f>
        <v>#N/A</v>
      </c>
      <c r="B2137" s="649" t="s">
        <v>70</v>
      </c>
      <c r="C2137" s="650"/>
      <c r="D2137" s="650"/>
      <c r="E2137" s="650"/>
      <c r="F2137" s="650"/>
      <c r="G2137" s="650"/>
      <c r="H2137" s="6"/>
      <c r="I2137" s="63">
        <f>SUM(H2129:H2137)</f>
        <v>0</v>
      </c>
      <c r="J2137" s="1" t="e">
        <f>VLOOKUP(B2128,O:W,7)</f>
        <v>#N/A</v>
      </c>
      <c r="K2137" s="8"/>
      <c r="M2137" s="403"/>
    </row>
    <row r="2138" spans="1:13" ht="47.25" customHeight="1">
      <c r="A2138" s="32">
        <f>IF(B2138&gt;0,1,0)</f>
        <v>0</v>
      </c>
      <c r="B2138" s="647"/>
      <c r="C2138" s="648"/>
      <c r="D2138" s="648"/>
      <c r="E2138" s="648"/>
      <c r="F2138" s="648"/>
      <c r="G2138" s="648"/>
      <c r="H2138" s="6"/>
      <c r="I2138" s="63"/>
      <c r="J2138" s="7"/>
      <c r="K2138" s="8"/>
      <c r="M2138" s="402" t="s">
        <v>700</v>
      </c>
    </row>
    <row r="2139" spans="1:13">
      <c r="A2139" s="32">
        <f t="shared" ref="A2139:A2146" si="426">IF(H2139&gt;0,1,0)</f>
        <v>0</v>
      </c>
      <c r="B2139" s="10"/>
      <c r="C2139" s="2"/>
      <c r="D2139" s="2"/>
      <c r="E2139" s="2"/>
      <c r="F2139" s="2"/>
      <c r="G2139" s="2"/>
      <c r="H2139" s="3">
        <f t="shared" ref="H2139:H2146" si="427">IF(AND(C2139=0,D2139=0,E2139=0,F2139=0,G2139=0),0,ROUND(IF(C2139=0,1,C2139)*IF(D2139=0,1,D2139)*IF(E2139=0,1,E2139)*IF(F2139=0,1,F2139)*IF(G2139=0,1,G2139),2))</f>
        <v>0</v>
      </c>
      <c r="I2139" s="63"/>
      <c r="J2139" s="7"/>
      <c r="K2139" s="8"/>
      <c r="M2139" s="403"/>
    </row>
    <row r="2140" spans="1:13">
      <c r="A2140" s="32">
        <f t="shared" si="426"/>
        <v>0</v>
      </c>
      <c r="B2140" s="10"/>
      <c r="C2140" s="2"/>
      <c r="D2140" s="2"/>
      <c r="E2140" s="2"/>
      <c r="F2140" s="2"/>
      <c r="G2140" s="2"/>
      <c r="H2140" s="3">
        <f t="shared" si="427"/>
        <v>0</v>
      </c>
      <c r="I2140" s="63"/>
      <c r="J2140" s="7"/>
      <c r="K2140" s="8"/>
      <c r="M2140" s="403"/>
    </row>
    <row r="2141" spans="1:13">
      <c r="A2141" s="32">
        <f t="shared" si="426"/>
        <v>0</v>
      </c>
      <c r="B2141" s="10"/>
      <c r="C2141" s="2"/>
      <c r="D2141" s="2"/>
      <c r="E2141" s="2"/>
      <c r="F2141" s="2"/>
      <c r="G2141" s="2"/>
      <c r="H2141" s="3">
        <f t="shared" si="427"/>
        <v>0</v>
      </c>
      <c r="I2141" s="63"/>
      <c r="J2141" s="7"/>
      <c r="K2141" s="8"/>
      <c r="M2141" s="403"/>
    </row>
    <row r="2142" spans="1:13">
      <c r="A2142" s="32">
        <f t="shared" si="426"/>
        <v>0</v>
      </c>
      <c r="B2142" s="10"/>
      <c r="C2142" s="2"/>
      <c r="D2142" s="2"/>
      <c r="E2142" s="2"/>
      <c r="F2142" s="2"/>
      <c r="G2142" s="2"/>
      <c r="H2142" s="3">
        <f t="shared" si="427"/>
        <v>0</v>
      </c>
      <c r="I2142" s="63"/>
      <c r="J2142" s="7"/>
      <c r="K2142" s="8"/>
      <c r="M2142" s="403"/>
    </row>
    <row r="2143" spans="1:13">
      <c r="A2143" s="32">
        <f t="shared" si="426"/>
        <v>0</v>
      </c>
      <c r="B2143" s="10"/>
      <c r="C2143" s="2"/>
      <c r="D2143" s="2"/>
      <c r="E2143" s="2"/>
      <c r="F2143" s="2"/>
      <c r="G2143" s="2"/>
      <c r="H2143" s="3">
        <f t="shared" si="427"/>
        <v>0</v>
      </c>
      <c r="I2143" s="63"/>
      <c r="J2143" s="7"/>
      <c r="K2143" s="8"/>
      <c r="M2143" s="403"/>
    </row>
    <row r="2144" spans="1:13">
      <c r="A2144" s="32">
        <f t="shared" si="426"/>
        <v>0</v>
      </c>
      <c r="B2144" s="10"/>
      <c r="C2144" s="2"/>
      <c r="D2144" s="2"/>
      <c r="E2144" s="2"/>
      <c r="F2144" s="2"/>
      <c r="G2144" s="2"/>
      <c r="H2144" s="3">
        <f t="shared" si="427"/>
        <v>0</v>
      </c>
      <c r="I2144" s="63"/>
      <c r="J2144" s="7"/>
      <c r="K2144" s="8"/>
      <c r="M2144" s="403"/>
    </row>
    <row r="2145" spans="1:13">
      <c r="A2145" s="32">
        <f t="shared" si="426"/>
        <v>0</v>
      </c>
      <c r="B2145" s="10"/>
      <c r="C2145" s="2"/>
      <c r="D2145" s="2"/>
      <c r="E2145" s="2"/>
      <c r="F2145" s="2"/>
      <c r="G2145" s="2"/>
      <c r="H2145" s="3">
        <f t="shared" si="427"/>
        <v>0</v>
      </c>
      <c r="I2145" s="63"/>
      <c r="J2145" s="7"/>
      <c r="K2145" s="8"/>
      <c r="M2145" s="403"/>
    </row>
    <row r="2146" spans="1:13">
      <c r="A2146" s="32">
        <f t="shared" si="426"/>
        <v>0</v>
      </c>
      <c r="B2146" s="10"/>
      <c r="C2146" s="2"/>
      <c r="D2146" s="2"/>
      <c r="E2146" s="2"/>
      <c r="F2146" s="2"/>
      <c r="G2146" s="2"/>
      <c r="H2146" s="3">
        <f t="shared" si="427"/>
        <v>0</v>
      </c>
      <c r="I2146" s="63"/>
      <c r="J2146" s="7"/>
      <c r="K2146" s="8"/>
      <c r="M2146" s="403"/>
    </row>
    <row r="2147" spans="1:13">
      <c r="A2147" s="33" t="e">
        <f>VLOOKUP(B2138,O:W,2)</f>
        <v>#N/A</v>
      </c>
      <c r="B2147" s="649" t="s">
        <v>70</v>
      </c>
      <c r="C2147" s="650"/>
      <c r="D2147" s="650"/>
      <c r="E2147" s="650"/>
      <c r="F2147" s="650"/>
      <c r="G2147" s="650"/>
      <c r="H2147" s="6"/>
      <c r="I2147" s="63">
        <f>SUM(H2139:H2147)</f>
        <v>0</v>
      </c>
      <c r="J2147" s="1" t="e">
        <f>VLOOKUP(B2138,O:W,7)</f>
        <v>#N/A</v>
      </c>
      <c r="K2147" s="8"/>
      <c r="M2147" s="403"/>
    </row>
    <row r="2148" spans="1:13" ht="45.75" customHeight="1">
      <c r="A2148" s="32">
        <f>IF(B2148&gt;0,1,0)</f>
        <v>0</v>
      </c>
      <c r="B2148" s="647"/>
      <c r="C2148" s="648"/>
      <c r="D2148" s="648"/>
      <c r="E2148" s="648"/>
      <c r="F2148" s="648"/>
      <c r="G2148" s="648"/>
      <c r="H2148" s="6"/>
      <c r="I2148" s="63"/>
      <c r="J2148" s="7"/>
      <c r="K2148" s="8"/>
      <c r="M2148" s="402" t="s">
        <v>700</v>
      </c>
    </row>
    <row r="2149" spans="1:13">
      <c r="A2149" s="32">
        <f t="shared" ref="A2149:A2156" si="428">IF(H2149&gt;0,1,0)</f>
        <v>0</v>
      </c>
      <c r="B2149" s="10"/>
      <c r="C2149" s="2"/>
      <c r="D2149" s="2"/>
      <c r="E2149" s="2"/>
      <c r="F2149" s="2"/>
      <c r="G2149" s="2"/>
      <c r="H2149" s="3">
        <f t="shared" ref="H2149:H2156" si="429">IF(AND(C2149=0,D2149=0,E2149=0,F2149=0,G2149=0),0,ROUND(IF(C2149=0,1,C2149)*IF(D2149=0,1,D2149)*IF(E2149=0,1,E2149)*IF(F2149=0,1,F2149)*IF(G2149=0,1,G2149),2))</f>
        <v>0</v>
      </c>
      <c r="I2149" s="63"/>
      <c r="J2149" s="7"/>
      <c r="K2149" s="8"/>
      <c r="M2149" s="403" t="s">
        <v>3905</v>
      </c>
    </row>
    <row r="2150" spans="1:13">
      <c r="A2150" s="32">
        <f t="shared" si="428"/>
        <v>0</v>
      </c>
      <c r="B2150" s="10"/>
      <c r="C2150" s="2"/>
      <c r="D2150" s="2"/>
      <c r="E2150" s="2"/>
      <c r="F2150" s="2"/>
      <c r="G2150" s="2"/>
      <c r="H2150" s="3">
        <f t="shared" si="429"/>
        <v>0</v>
      </c>
      <c r="I2150" s="63"/>
      <c r="J2150" s="7"/>
      <c r="K2150" s="8"/>
      <c r="M2150" s="403" t="s">
        <v>3906</v>
      </c>
    </row>
    <row r="2151" spans="1:13">
      <c r="A2151" s="32">
        <f t="shared" si="428"/>
        <v>0</v>
      </c>
      <c r="B2151" s="10"/>
      <c r="C2151" s="2"/>
      <c r="D2151" s="2"/>
      <c r="E2151" s="2"/>
      <c r="F2151" s="2"/>
      <c r="G2151" s="2"/>
      <c r="H2151" s="3">
        <f t="shared" si="429"/>
        <v>0</v>
      </c>
      <c r="I2151" s="63"/>
      <c r="J2151" s="7"/>
      <c r="K2151" s="8"/>
      <c r="M2151" s="403"/>
    </row>
    <row r="2152" spans="1:13">
      <c r="A2152" s="32">
        <f t="shared" si="428"/>
        <v>0</v>
      </c>
      <c r="B2152" s="10"/>
      <c r="C2152" s="2"/>
      <c r="D2152" s="2"/>
      <c r="E2152" s="2"/>
      <c r="F2152" s="2"/>
      <c r="G2152" s="2"/>
      <c r="H2152" s="3">
        <f t="shared" si="429"/>
        <v>0</v>
      </c>
      <c r="I2152" s="63"/>
      <c r="J2152" s="7"/>
      <c r="K2152" s="8"/>
      <c r="M2152" s="403"/>
    </row>
    <row r="2153" spans="1:13">
      <c r="A2153" s="32">
        <f t="shared" si="428"/>
        <v>0</v>
      </c>
      <c r="B2153" s="10"/>
      <c r="C2153" s="2"/>
      <c r="D2153" s="2"/>
      <c r="E2153" s="2"/>
      <c r="F2153" s="2"/>
      <c r="G2153" s="2"/>
      <c r="H2153" s="3">
        <f t="shared" si="429"/>
        <v>0</v>
      </c>
      <c r="I2153" s="63"/>
      <c r="J2153" s="7"/>
      <c r="K2153" s="8"/>
      <c r="M2153" s="403"/>
    </row>
    <row r="2154" spans="1:13">
      <c r="A2154" s="32">
        <f t="shared" si="428"/>
        <v>0</v>
      </c>
      <c r="B2154" s="10"/>
      <c r="C2154" s="2"/>
      <c r="D2154" s="2"/>
      <c r="E2154" s="2"/>
      <c r="F2154" s="2"/>
      <c r="G2154" s="2"/>
      <c r="H2154" s="3">
        <f t="shared" si="429"/>
        <v>0</v>
      </c>
      <c r="I2154" s="63"/>
      <c r="J2154" s="7"/>
      <c r="K2154" s="8"/>
      <c r="M2154" s="403"/>
    </row>
    <row r="2155" spans="1:13">
      <c r="A2155" s="32">
        <f t="shared" si="428"/>
        <v>0</v>
      </c>
      <c r="B2155" s="10"/>
      <c r="C2155" s="2"/>
      <c r="D2155" s="2"/>
      <c r="E2155" s="2"/>
      <c r="F2155" s="2"/>
      <c r="G2155" s="2"/>
      <c r="H2155" s="3">
        <f t="shared" si="429"/>
        <v>0</v>
      </c>
      <c r="I2155" s="63"/>
      <c r="J2155" s="7"/>
      <c r="K2155" s="8"/>
      <c r="M2155" s="403"/>
    </row>
    <row r="2156" spans="1:13">
      <c r="A2156" s="32">
        <f t="shared" si="428"/>
        <v>0</v>
      </c>
      <c r="B2156" s="10"/>
      <c r="C2156" s="2"/>
      <c r="D2156" s="2"/>
      <c r="E2156" s="2"/>
      <c r="F2156" s="2"/>
      <c r="G2156" s="2"/>
      <c r="H2156" s="3">
        <f t="shared" si="429"/>
        <v>0</v>
      </c>
      <c r="I2156" s="63"/>
      <c r="J2156" s="7"/>
      <c r="K2156" s="8"/>
      <c r="M2156" s="403"/>
    </row>
    <row r="2157" spans="1:13">
      <c r="A2157" s="33" t="e">
        <f>VLOOKUP(B2148,O:W,2)</f>
        <v>#N/A</v>
      </c>
      <c r="B2157" s="649" t="s">
        <v>70</v>
      </c>
      <c r="C2157" s="650"/>
      <c r="D2157" s="650"/>
      <c r="E2157" s="650"/>
      <c r="F2157" s="650"/>
      <c r="G2157" s="650"/>
      <c r="H2157" s="6"/>
      <c r="I2157" s="63">
        <f>SUM(H2149:H2157)</f>
        <v>0</v>
      </c>
      <c r="J2157" s="1" t="e">
        <f>VLOOKUP(B2148,O:W,7)</f>
        <v>#N/A</v>
      </c>
      <c r="K2157" s="8"/>
      <c r="M2157" s="403"/>
    </row>
    <row r="2158" spans="1:13" ht="47.25" customHeight="1">
      <c r="A2158" s="32">
        <f>IF(B2158&gt;0,1,0)</f>
        <v>0</v>
      </c>
      <c r="B2158" s="647"/>
      <c r="C2158" s="648"/>
      <c r="D2158" s="648"/>
      <c r="E2158" s="648"/>
      <c r="F2158" s="648"/>
      <c r="G2158" s="648"/>
      <c r="H2158" s="6"/>
      <c r="I2158" s="63"/>
      <c r="J2158" s="7"/>
      <c r="K2158" s="8"/>
      <c r="M2158" s="402" t="s">
        <v>700</v>
      </c>
    </row>
    <row r="2159" spans="1:13">
      <c r="A2159" s="32">
        <f t="shared" ref="A2159:A2166" si="430">IF(H2159&gt;0,1,0)</f>
        <v>0</v>
      </c>
      <c r="B2159" s="10"/>
      <c r="C2159" s="2"/>
      <c r="D2159" s="2"/>
      <c r="E2159" s="2"/>
      <c r="F2159" s="2"/>
      <c r="G2159" s="2"/>
      <c r="H2159" s="3">
        <f>IF(AND(C2159=0,D2159=0,E2159=0,F2159=0,G2159=0),0,ROUND(IF(C2159=0,1,C2159)*IF(D2159=0,1,D2159)*IF(E2159=0,1,E2159)*IF(F2159=0,1,F2159)*IF(G2159=0,1,G2159),2))</f>
        <v>0</v>
      </c>
      <c r="I2159" s="63"/>
      <c r="J2159" s="7"/>
      <c r="K2159" s="8"/>
      <c r="M2159" s="403"/>
    </row>
    <row r="2160" spans="1:13">
      <c r="A2160" s="32">
        <f t="shared" si="430"/>
        <v>0</v>
      </c>
      <c r="B2160" s="10"/>
      <c r="C2160" s="2"/>
      <c r="D2160" s="2"/>
      <c r="E2160" s="2"/>
      <c r="F2160" s="2"/>
      <c r="G2160" s="2"/>
      <c r="H2160" s="3">
        <f t="shared" ref="H2160:H2166" si="431">IF(AND(C2160=0,D2160=0,E2160=0,F2160=0,G2160=0),0,ROUND(IF(C2160=0,1,C2160)*IF(D2160=0,1,D2160)*IF(E2160=0,1,E2160)*IF(F2160=0,1,F2160)*IF(G2160=0,1,G2160),2))</f>
        <v>0</v>
      </c>
      <c r="I2160" s="63"/>
      <c r="J2160" s="7"/>
      <c r="K2160" s="8"/>
      <c r="M2160" s="403"/>
    </row>
    <row r="2161" spans="1:13">
      <c r="A2161" s="32">
        <f t="shared" si="430"/>
        <v>0</v>
      </c>
      <c r="B2161" s="10"/>
      <c r="C2161" s="2"/>
      <c r="D2161" s="2"/>
      <c r="E2161" s="2"/>
      <c r="F2161" s="2"/>
      <c r="G2161" s="2"/>
      <c r="H2161" s="3">
        <f t="shared" si="431"/>
        <v>0</v>
      </c>
      <c r="I2161" s="63"/>
      <c r="J2161" s="7"/>
      <c r="K2161" s="8"/>
      <c r="M2161" s="403"/>
    </row>
    <row r="2162" spans="1:13">
      <c r="A2162" s="32">
        <f t="shared" si="430"/>
        <v>0</v>
      </c>
      <c r="B2162" s="10"/>
      <c r="C2162" s="2"/>
      <c r="D2162" s="2"/>
      <c r="E2162" s="2"/>
      <c r="F2162" s="2"/>
      <c r="G2162" s="2"/>
      <c r="H2162" s="3">
        <f t="shared" si="431"/>
        <v>0</v>
      </c>
      <c r="I2162" s="63"/>
      <c r="J2162" s="7"/>
      <c r="K2162" s="8"/>
      <c r="M2162" s="403"/>
    </row>
    <row r="2163" spans="1:13">
      <c r="A2163" s="32">
        <f t="shared" si="430"/>
        <v>0</v>
      </c>
      <c r="B2163" s="10"/>
      <c r="C2163" s="2"/>
      <c r="D2163" s="2"/>
      <c r="E2163" s="2"/>
      <c r="F2163" s="2"/>
      <c r="G2163" s="2"/>
      <c r="H2163" s="3">
        <f t="shared" si="431"/>
        <v>0</v>
      </c>
      <c r="I2163" s="63"/>
      <c r="J2163" s="7"/>
      <c r="K2163" s="8"/>
      <c r="M2163" s="403"/>
    </row>
    <row r="2164" spans="1:13">
      <c r="A2164" s="32">
        <f t="shared" si="430"/>
        <v>0</v>
      </c>
      <c r="B2164" s="10"/>
      <c r="C2164" s="2"/>
      <c r="D2164" s="2"/>
      <c r="E2164" s="2"/>
      <c r="F2164" s="2"/>
      <c r="G2164" s="2"/>
      <c r="H2164" s="3">
        <f t="shared" si="431"/>
        <v>0</v>
      </c>
      <c r="I2164" s="63"/>
      <c r="J2164" s="7"/>
      <c r="K2164" s="8"/>
      <c r="M2164" s="403"/>
    </row>
    <row r="2165" spans="1:13">
      <c r="A2165" s="32">
        <f t="shared" si="430"/>
        <v>0</v>
      </c>
      <c r="B2165" s="10"/>
      <c r="C2165" s="2"/>
      <c r="D2165" s="2"/>
      <c r="E2165" s="2"/>
      <c r="F2165" s="2"/>
      <c r="G2165" s="2"/>
      <c r="H2165" s="3">
        <f t="shared" si="431"/>
        <v>0</v>
      </c>
      <c r="I2165" s="63"/>
      <c r="J2165" s="7"/>
      <c r="K2165" s="8"/>
      <c r="M2165" s="403"/>
    </row>
    <row r="2166" spans="1:13">
      <c r="A2166" s="32">
        <f t="shared" si="430"/>
        <v>0</v>
      </c>
      <c r="B2166" s="10"/>
      <c r="C2166" s="2"/>
      <c r="D2166" s="2"/>
      <c r="E2166" s="2"/>
      <c r="F2166" s="2"/>
      <c r="G2166" s="2"/>
      <c r="H2166" s="3">
        <f t="shared" si="431"/>
        <v>0</v>
      </c>
      <c r="I2166" s="63"/>
      <c r="J2166" s="7"/>
      <c r="K2166" s="8"/>
      <c r="M2166" s="403"/>
    </row>
    <row r="2167" spans="1:13">
      <c r="A2167" s="33" t="e">
        <f>VLOOKUP(B2158,O:W,2)</f>
        <v>#N/A</v>
      </c>
      <c r="B2167" s="649" t="s">
        <v>70</v>
      </c>
      <c r="C2167" s="650"/>
      <c r="D2167" s="650"/>
      <c r="E2167" s="650"/>
      <c r="F2167" s="650"/>
      <c r="G2167" s="650"/>
      <c r="H2167" s="6"/>
      <c r="I2167" s="63">
        <f>SUM(H2159:H2167)</f>
        <v>0</v>
      </c>
      <c r="J2167" s="1" t="e">
        <f>VLOOKUP(B2158,O:W,7)</f>
        <v>#N/A</v>
      </c>
      <c r="K2167" s="8"/>
      <c r="M2167" s="403"/>
    </row>
    <row r="2168" spans="1:13" ht="47.25" customHeight="1">
      <c r="A2168" s="32">
        <f>IF(B2168&gt;0,1,0)</f>
        <v>0</v>
      </c>
      <c r="B2168" s="647"/>
      <c r="C2168" s="648"/>
      <c r="D2168" s="648"/>
      <c r="E2168" s="648"/>
      <c r="F2168" s="648"/>
      <c r="G2168" s="648"/>
      <c r="H2168" s="6"/>
      <c r="I2168" s="63"/>
      <c r="J2168" s="7"/>
      <c r="K2168" s="8"/>
      <c r="M2168" s="402" t="s">
        <v>700</v>
      </c>
    </row>
    <row r="2169" spans="1:13">
      <c r="A2169" s="32">
        <f t="shared" ref="A2169:A2176" si="432">IF(H2169&gt;0,1,0)</f>
        <v>0</v>
      </c>
      <c r="B2169" s="10"/>
      <c r="C2169" s="2"/>
      <c r="D2169" s="2"/>
      <c r="E2169" s="2"/>
      <c r="F2169" s="2"/>
      <c r="G2169" s="2"/>
      <c r="H2169" s="3">
        <f t="shared" ref="H2169:H2176" si="433">IF(AND(C2169=0,D2169=0,E2169=0,F2169=0,G2169=0),0,ROUND(IF(C2169=0,1,C2169)*IF(D2169=0,1,D2169)*IF(E2169=0,1,E2169)*IF(F2169=0,1,F2169)*IF(G2169=0,1,G2169),2))</f>
        <v>0</v>
      </c>
      <c r="I2169" s="63"/>
      <c r="J2169" s="7"/>
      <c r="K2169" s="8"/>
      <c r="M2169" s="403" t="s">
        <v>3905</v>
      </c>
    </row>
    <row r="2170" spans="1:13">
      <c r="A2170" s="32">
        <f t="shared" si="432"/>
        <v>0</v>
      </c>
      <c r="B2170" s="10"/>
      <c r="C2170" s="2"/>
      <c r="D2170" s="2"/>
      <c r="E2170" s="2"/>
      <c r="F2170" s="2"/>
      <c r="G2170" s="2"/>
      <c r="H2170" s="3">
        <f t="shared" si="433"/>
        <v>0</v>
      </c>
      <c r="I2170" s="63"/>
      <c r="J2170" s="7"/>
      <c r="K2170" s="8"/>
      <c r="M2170" s="403" t="s">
        <v>3906</v>
      </c>
    </row>
    <row r="2171" spans="1:13">
      <c r="A2171" s="32">
        <f t="shared" si="432"/>
        <v>0</v>
      </c>
      <c r="B2171" s="10"/>
      <c r="C2171" s="2"/>
      <c r="D2171" s="2"/>
      <c r="E2171" s="2"/>
      <c r="F2171" s="2"/>
      <c r="G2171" s="2"/>
      <c r="H2171" s="3">
        <f t="shared" si="433"/>
        <v>0</v>
      </c>
      <c r="I2171" s="63"/>
      <c r="J2171" s="7"/>
      <c r="K2171" s="8"/>
      <c r="M2171" s="403"/>
    </row>
    <row r="2172" spans="1:13">
      <c r="A2172" s="32">
        <f t="shared" si="432"/>
        <v>0</v>
      </c>
      <c r="B2172" s="10"/>
      <c r="C2172" s="2"/>
      <c r="D2172" s="2"/>
      <c r="E2172" s="2"/>
      <c r="F2172" s="2"/>
      <c r="G2172" s="2"/>
      <c r="H2172" s="3">
        <f t="shared" si="433"/>
        <v>0</v>
      </c>
      <c r="I2172" s="63"/>
      <c r="J2172" s="7"/>
      <c r="K2172" s="8"/>
      <c r="M2172" s="403"/>
    </row>
    <row r="2173" spans="1:13">
      <c r="A2173" s="32">
        <f t="shared" si="432"/>
        <v>0</v>
      </c>
      <c r="B2173" s="10"/>
      <c r="C2173" s="2"/>
      <c r="D2173" s="2"/>
      <c r="E2173" s="2"/>
      <c r="F2173" s="2"/>
      <c r="G2173" s="2"/>
      <c r="H2173" s="3">
        <f t="shared" si="433"/>
        <v>0</v>
      </c>
      <c r="I2173" s="63"/>
      <c r="J2173" s="7"/>
      <c r="K2173" s="8"/>
      <c r="M2173" s="403"/>
    </row>
    <row r="2174" spans="1:13">
      <c r="A2174" s="32">
        <f t="shared" si="432"/>
        <v>0</v>
      </c>
      <c r="B2174" s="10"/>
      <c r="C2174" s="2"/>
      <c r="D2174" s="2"/>
      <c r="E2174" s="2"/>
      <c r="F2174" s="2"/>
      <c r="G2174" s="2"/>
      <c r="H2174" s="3">
        <f t="shared" si="433"/>
        <v>0</v>
      </c>
      <c r="I2174" s="63"/>
      <c r="J2174" s="7"/>
      <c r="K2174" s="8"/>
      <c r="M2174" s="403"/>
    </row>
    <row r="2175" spans="1:13">
      <c r="A2175" s="32">
        <f t="shared" si="432"/>
        <v>0</v>
      </c>
      <c r="B2175" s="10"/>
      <c r="C2175" s="2"/>
      <c r="D2175" s="2"/>
      <c r="E2175" s="2"/>
      <c r="F2175" s="2"/>
      <c r="G2175" s="2"/>
      <c r="H2175" s="3">
        <f t="shared" si="433"/>
        <v>0</v>
      </c>
      <c r="I2175" s="63"/>
      <c r="J2175" s="7"/>
      <c r="K2175" s="8"/>
      <c r="M2175" s="403"/>
    </row>
    <row r="2176" spans="1:13">
      <c r="A2176" s="32">
        <f t="shared" si="432"/>
        <v>0</v>
      </c>
      <c r="B2176" s="10"/>
      <c r="C2176" s="2"/>
      <c r="D2176" s="2"/>
      <c r="E2176" s="2"/>
      <c r="F2176" s="2"/>
      <c r="G2176" s="2"/>
      <c r="H2176" s="3">
        <f t="shared" si="433"/>
        <v>0</v>
      </c>
      <c r="I2176" s="63"/>
      <c r="J2176" s="7"/>
      <c r="K2176" s="8"/>
      <c r="M2176" s="403"/>
    </row>
    <row r="2177" spans="1:13">
      <c r="A2177" s="33" t="e">
        <f>VLOOKUP(B2168,O:W,2)</f>
        <v>#N/A</v>
      </c>
      <c r="B2177" s="649" t="s">
        <v>70</v>
      </c>
      <c r="C2177" s="650"/>
      <c r="D2177" s="650"/>
      <c r="E2177" s="650"/>
      <c r="F2177" s="650"/>
      <c r="G2177" s="650"/>
      <c r="H2177" s="6"/>
      <c r="I2177" s="63">
        <f>SUM(H2169:H2177)</f>
        <v>0</v>
      </c>
      <c r="J2177" s="1" t="e">
        <f>VLOOKUP(B2168,O:W,7)</f>
        <v>#N/A</v>
      </c>
      <c r="K2177" s="8"/>
      <c r="M2177" s="403"/>
    </row>
    <row r="2178" spans="1:13" ht="46.5" customHeight="1">
      <c r="A2178" s="32">
        <f>IF(B2178&gt;0,1,0)</f>
        <v>0</v>
      </c>
      <c r="B2178" s="647"/>
      <c r="C2178" s="648"/>
      <c r="D2178" s="648"/>
      <c r="E2178" s="648"/>
      <c r="F2178" s="648"/>
      <c r="G2178" s="648"/>
      <c r="H2178" s="6"/>
      <c r="I2178" s="63"/>
      <c r="J2178" s="7"/>
      <c r="K2178" s="8"/>
      <c r="M2178" s="402" t="s">
        <v>700</v>
      </c>
    </row>
    <row r="2179" spans="1:13">
      <c r="A2179" s="32">
        <f t="shared" ref="A2179:A2186" si="434">IF(H2179&gt;0,1,0)</f>
        <v>0</v>
      </c>
      <c r="B2179" s="10"/>
      <c r="C2179" s="2"/>
      <c r="D2179" s="2"/>
      <c r="E2179" s="2"/>
      <c r="F2179" s="2"/>
      <c r="G2179" s="2"/>
      <c r="H2179" s="3">
        <f>IF(AND(C2179=0,D2179=0,E2179=0,F2179=0,G2179=0),0,ROUND(IF(C2179=0,1,C2179)*IF(D2179=0,1,D2179)*IF(E2179=0,1,E2179)*IF(F2179=0,1,F2179)*IF(G2179=0,1,G2179),2))</f>
        <v>0</v>
      </c>
      <c r="I2179" s="63"/>
      <c r="J2179" s="7"/>
      <c r="K2179" s="8"/>
      <c r="M2179" s="403"/>
    </row>
    <row r="2180" spans="1:13">
      <c r="A2180" s="32">
        <f t="shared" si="434"/>
        <v>0</v>
      </c>
      <c r="B2180" s="10"/>
      <c r="C2180" s="2"/>
      <c r="D2180" s="2"/>
      <c r="E2180" s="2"/>
      <c r="F2180" s="2"/>
      <c r="G2180" s="2"/>
      <c r="H2180" s="3">
        <f t="shared" ref="H2180:H2186" si="435">IF(AND(C2180=0,D2180=0,E2180=0,F2180=0,G2180=0),0,ROUND(IF(C2180=0,1,C2180)*IF(D2180=0,1,D2180)*IF(E2180=0,1,E2180)*IF(F2180=0,1,F2180)*IF(G2180=0,1,G2180),2))</f>
        <v>0</v>
      </c>
      <c r="I2180" s="63"/>
      <c r="J2180" s="7"/>
      <c r="K2180" s="8"/>
      <c r="M2180" s="403"/>
    </row>
    <row r="2181" spans="1:13">
      <c r="A2181" s="32">
        <f t="shared" si="434"/>
        <v>0</v>
      </c>
      <c r="B2181" s="10"/>
      <c r="C2181" s="2"/>
      <c r="D2181" s="2"/>
      <c r="E2181" s="2"/>
      <c r="F2181" s="2"/>
      <c r="G2181" s="2"/>
      <c r="H2181" s="3">
        <f t="shared" si="435"/>
        <v>0</v>
      </c>
      <c r="I2181" s="63"/>
      <c r="J2181" s="7"/>
      <c r="K2181" s="8"/>
      <c r="M2181" s="403"/>
    </row>
    <row r="2182" spans="1:13">
      <c r="A2182" s="32">
        <f t="shared" si="434"/>
        <v>0</v>
      </c>
      <c r="B2182" s="10"/>
      <c r="C2182" s="2"/>
      <c r="D2182" s="2"/>
      <c r="E2182" s="2"/>
      <c r="F2182" s="2"/>
      <c r="G2182" s="2"/>
      <c r="H2182" s="3">
        <f t="shared" si="435"/>
        <v>0</v>
      </c>
      <c r="I2182" s="63"/>
      <c r="J2182" s="7"/>
      <c r="K2182" s="8"/>
      <c r="M2182" s="403"/>
    </row>
    <row r="2183" spans="1:13">
      <c r="A2183" s="32">
        <f t="shared" si="434"/>
        <v>0</v>
      </c>
      <c r="B2183" s="10"/>
      <c r="C2183" s="2"/>
      <c r="D2183" s="2"/>
      <c r="E2183" s="2"/>
      <c r="F2183" s="2"/>
      <c r="G2183" s="2"/>
      <c r="H2183" s="3">
        <f t="shared" si="435"/>
        <v>0</v>
      </c>
      <c r="I2183" s="63"/>
      <c r="J2183" s="7"/>
      <c r="K2183" s="8"/>
      <c r="M2183" s="403"/>
    </row>
    <row r="2184" spans="1:13">
      <c r="A2184" s="32">
        <f t="shared" si="434"/>
        <v>0</v>
      </c>
      <c r="B2184" s="10"/>
      <c r="C2184" s="2"/>
      <c r="D2184" s="2"/>
      <c r="E2184" s="2"/>
      <c r="F2184" s="2"/>
      <c r="G2184" s="2"/>
      <c r="H2184" s="3">
        <f t="shared" si="435"/>
        <v>0</v>
      </c>
      <c r="I2184" s="63"/>
      <c r="J2184" s="7"/>
      <c r="K2184" s="8"/>
      <c r="M2184" s="403"/>
    </row>
    <row r="2185" spans="1:13">
      <c r="A2185" s="32">
        <f t="shared" si="434"/>
        <v>0</v>
      </c>
      <c r="B2185" s="10"/>
      <c r="C2185" s="2"/>
      <c r="D2185" s="2"/>
      <c r="E2185" s="2"/>
      <c r="F2185" s="2"/>
      <c r="G2185" s="2"/>
      <c r="H2185" s="3">
        <f t="shared" si="435"/>
        <v>0</v>
      </c>
      <c r="I2185" s="63"/>
      <c r="J2185" s="7"/>
      <c r="K2185" s="8"/>
      <c r="M2185" s="403"/>
    </row>
    <row r="2186" spans="1:13">
      <c r="A2186" s="32">
        <f t="shared" si="434"/>
        <v>0</v>
      </c>
      <c r="B2186" s="10"/>
      <c r="C2186" s="2"/>
      <c r="D2186" s="2"/>
      <c r="E2186" s="2"/>
      <c r="F2186" s="2"/>
      <c r="G2186" s="2"/>
      <c r="H2186" s="3">
        <f t="shared" si="435"/>
        <v>0</v>
      </c>
      <c r="I2186" s="63"/>
      <c r="J2186" s="7"/>
      <c r="K2186" s="8"/>
      <c r="M2186" s="403"/>
    </row>
    <row r="2187" spans="1:13">
      <c r="A2187" s="33" t="e">
        <f>VLOOKUP(B2178,O:W,2)</f>
        <v>#N/A</v>
      </c>
      <c r="B2187" s="649" t="s">
        <v>70</v>
      </c>
      <c r="C2187" s="650"/>
      <c r="D2187" s="650"/>
      <c r="E2187" s="650"/>
      <c r="F2187" s="650"/>
      <c r="G2187" s="650"/>
      <c r="H2187" s="6"/>
      <c r="I2187" s="63">
        <f>SUM(H2179:H2187)</f>
        <v>0</v>
      </c>
      <c r="J2187" s="1" t="e">
        <f>VLOOKUP(B2178,O:W,7)</f>
        <v>#N/A</v>
      </c>
      <c r="K2187" s="8"/>
      <c r="M2187" s="403"/>
    </row>
    <row r="2188" spans="1:13" ht="45.75" customHeight="1">
      <c r="A2188" s="32">
        <f>IF(B2188&gt;0,1,0)</f>
        <v>0</v>
      </c>
      <c r="B2188" s="647"/>
      <c r="C2188" s="648"/>
      <c r="D2188" s="648"/>
      <c r="E2188" s="648"/>
      <c r="F2188" s="648"/>
      <c r="G2188" s="648"/>
      <c r="H2188" s="6"/>
      <c r="I2188" s="63"/>
      <c r="J2188" s="7"/>
      <c r="K2188" s="8"/>
      <c r="M2188" s="402" t="s">
        <v>700</v>
      </c>
    </row>
    <row r="2189" spans="1:13">
      <c r="A2189" s="32">
        <f t="shared" ref="A2189:A2196" si="436">IF(H2189&gt;0,1,0)</f>
        <v>0</v>
      </c>
      <c r="B2189" s="10"/>
      <c r="C2189" s="2"/>
      <c r="D2189" s="2"/>
      <c r="E2189" s="2"/>
      <c r="F2189" s="2"/>
      <c r="G2189" s="2"/>
      <c r="H2189" s="3">
        <f>IF(AND(C2189=0,D2189=0,E2189=0,F2189=0,G2189=0),0,ROUND(IF(C2189=0,1,C2189)*IF(D2189=0,1,D2189)*IF(E2189=0,1,E2189)*IF(F2189=0,1,F2189)*IF(G2189=0,1,G2189),2))</f>
        <v>0</v>
      </c>
      <c r="I2189" s="63"/>
      <c r="J2189" s="7"/>
      <c r="K2189" s="8"/>
      <c r="M2189" s="403" t="s">
        <v>3905</v>
      </c>
    </row>
    <row r="2190" spans="1:13">
      <c r="A2190" s="32">
        <f t="shared" si="436"/>
        <v>0</v>
      </c>
      <c r="B2190" s="10"/>
      <c r="C2190" s="2"/>
      <c r="D2190" s="2"/>
      <c r="E2190" s="2"/>
      <c r="F2190" s="2"/>
      <c r="G2190" s="2"/>
      <c r="H2190" s="3">
        <f t="shared" ref="H2190:H2196" si="437">IF(AND(C2190=0,D2190=0,E2190=0,F2190=0,G2190=0),0,ROUND(IF(C2190=0,1,C2190)*IF(D2190=0,1,D2190)*IF(E2190=0,1,E2190)*IF(F2190=0,1,F2190)*IF(G2190=0,1,G2190),2))</f>
        <v>0</v>
      </c>
      <c r="I2190" s="63"/>
      <c r="J2190" s="7"/>
      <c r="K2190" s="8"/>
      <c r="M2190" s="403" t="s">
        <v>3906</v>
      </c>
    </row>
    <row r="2191" spans="1:13">
      <c r="A2191" s="32">
        <f t="shared" si="436"/>
        <v>0</v>
      </c>
      <c r="B2191" s="10"/>
      <c r="C2191" s="2"/>
      <c r="D2191" s="2"/>
      <c r="E2191" s="2"/>
      <c r="F2191" s="2"/>
      <c r="G2191" s="2"/>
      <c r="H2191" s="3">
        <f t="shared" si="437"/>
        <v>0</v>
      </c>
      <c r="I2191" s="63"/>
      <c r="J2191" s="7"/>
      <c r="K2191" s="8"/>
      <c r="M2191" s="403"/>
    </row>
    <row r="2192" spans="1:13">
      <c r="A2192" s="32">
        <f t="shared" si="436"/>
        <v>0</v>
      </c>
      <c r="B2192" s="10"/>
      <c r="C2192" s="2"/>
      <c r="D2192" s="2"/>
      <c r="E2192" s="2"/>
      <c r="F2192" s="2"/>
      <c r="G2192" s="2"/>
      <c r="H2192" s="3">
        <f t="shared" si="437"/>
        <v>0</v>
      </c>
      <c r="I2192" s="63"/>
      <c r="J2192" s="7"/>
      <c r="K2192" s="8"/>
      <c r="M2192" s="403"/>
    </row>
    <row r="2193" spans="1:13">
      <c r="A2193" s="32">
        <f t="shared" si="436"/>
        <v>0</v>
      </c>
      <c r="B2193" s="10"/>
      <c r="C2193" s="2"/>
      <c r="D2193" s="2"/>
      <c r="E2193" s="2"/>
      <c r="F2193" s="2"/>
      <c r="G2193" s="2"/>
      <c r="H2193" s="3">
        <f t="shared" si="437"/>
        <v>0</v>
      </c>
      <c r="I2193" s="63"/>
      <c r="J2193" s="7"/>
      <c r="K2193" s="8"/>
      <c r="M2193" s="403"/>
    </row>
    <row r="2194" spans="1:13">
      <c r="A2194" s="32">
        <f t="shared" si="436"/>
        <v>0</v>
      </c>
      <c r="B2194" s="10"/>
      <c r="C2194" s="2"/>
      <c r="D2194" s="2"/>
      <c r="E2194" s="2"/>
      <c r="F2194" s="2"/>
      <c r="G2194" s="2"/>
      <c r="H2194" s="3">
        <f t="shared" si="437"/>
        <v>0</v>
      </c>
      <c r="I2194" s="63"/>
      <c r="J2194" s="7"/>
      <c r="K2194" s="8"/>
      <c r="M2194" s="403"/>
    </row>
    <row r="2195" spans="1:13">
      <c r="A2195" s="32">
        <f t="shared" si="436"/>
        <v>0</v>
      </c>
      <c r="B2195" s="10"/>
      <c r="C2195" s="2"/>
      <c r="D2195" s="2"/>
      <c r="E2195" s="2"/>
      <c r="F2195" s="2"/>
      <c r="G2195" s="2"/>
      <c r="H2195" s="3">
        <f t="shared" si="437"/>
        <v>0</v>
      </c>
      <c r="I2195" s="63"/>
      <c r="J2195" s="7"/>
      <c r="K2195" s="8"/>
      <c r="M2195" s="403"/>
    </row>
    <row r="2196" spans="1:13">
      <c r="A2196" s="32">
        <f t="shared" si="436"/>
        <v>0</v>
      </c>
      <c r="B2196" s="10"/>
      <c r="C2196" s="2"/>
      <c r="D2196" s="2"/>
      <c r="E2196" s="2"/>
      <c r="F2196" s="2"/>
      <c r="G2196" s="2"/>
      <c r="H2196" s="3">
        <f t="shared" si="437"/>
        <v>0</v>
      </c>
      <c r="I2196" s="63"/>
      <c r="J2196" s="7"/>
      <c r="K2196" s="8"/>
      <c r="M2196" s="403"/>
    </row>
    <row r="2197" spans="1:13">
      <c r="A2197" s="33" t="e">
        <f>VLOOKUP(B2188,O:W,2)</f>
        <v>#N/A</v>
      </c>
      <c r="B2197" s="649" t="s">
        <v>70</v>
      </c>
      <c r="C2197" s="650"/>
      <c r="D2197" s="650"/>
      <c r="E2197" s="650"/>
      <c r="F2197" s="650"/>
      <c r="G2197" s="650"/>
      <c r="H2197" s="6"/>
      <c r="I2197" s="63">
        <f>SUM(H2189:H2197)</f>
        <v>0</v>
      </c>
      <c r="J2197" s="1" t="e">
        <f>VLOOKUP(B2188,O:W,7)</f>
        <v>#N/A</v>
      </c>
      <c r="K2197" s="8"/>
      <c r="M2197" s="403"/>
    </row>
    <row r="2198" spans="1:13" ht="45" customHeight="1">
      <c r="A2198" s="32">
        <f>IF(B2198&gt;0,1,0)</f>
        <v>0</v>
      </c>
      <c r="B2198" s="647"/>
      <c r="C2198" s="648"/>
      <c r="D2198" s="648"/>
      <c r="E2198" s="648"/>
      <c r="F2198" s="648"/>
      <c r="G2198" s="648"/>
      <c r="H2198" s="6"/>
      <c r="I2198" s="63"/>
      <c r="J2198" s="7"/>
      <c r="K2198" s="8"/>
      <c r="M2198" s="402" t="s">
        <v>700</v>
      </c>
    </row>
    <row r="2199" spans="1:13">
      <c r="A2199" s="32">
        <f t="shared" ref="A2199:A2206" si="438">IF(H2199&gt;0,1,0)</f>
        <v>0</v>
      </c>
      <c r="B2199" s="10"/>
      <c r="C2199" s="2"/>
      <c r="D2199" s="2"/>
      <c r="E2199" s="2"/>
      <c r="F2199" s="2"/>
      <c r="G2199" s="2"/>
      <c r="H2199" s="3">
        <f>IF(AND(C2199=0,D2199=0,E2199=0,F2199=0,G2199=0),0,ROUND(IF(C2199=0,1,C2199)*IF(D2199=0,1,D2199)*IF(E2199=0,1,E2199)*IF(F2199=0,1,F2199)*IF(G2199=0,1,G2199),2))</f>
        <v>0</v>
      </c>
      <c r="I2199" s="63"/>
      <c r="J2199" s="7"/>
      <c r="K2199" s="8"/>
      <c r="M2199" s="403"/>
    </row>
    <row r="2200" spans="1:13">
      <c r="A2200" s="32">
        <f t="shared" si="438"/>
        <v>0</v>
      </c>
      <c r="B2200" s="10"/>
      <c r="C2200" s="2"/>
      <c r="D2200" s="2"/>
      <c r="E2200" s="2"/>
      <c r="F2200" s="2"/>
      <c r="G2200" s="2"/>
      <c r="H2200" s="3">
        <f t="shared" ref="H2200:H2206" si="439">IF(AND(C2200=0,D2200=0,E2200=0,F2200=0,G2200=0),0,ROUND(IF(C2200=0,1,C2200)*IF(D2200=0,1,D2200)*IF(E2200=0,1,E2200)*IF(F2200=0,1,F2200)*IF(G2200=0,1,G2200),2))</f>
        <v>0</v>
      </c>
      <c r="I2200" s="63"/>
      <c r="J2200" s="7"/>
      <c r="K2200" s="8"/>
      <c r="M2200" s="403"/>
    </row>
    <row r="2201" spans="1:13">
      <c r="A2201" s="32">
        <f t="shared" si="438"/>
        <v>0</v>
      </c>
      <c r="B2201" s="10"/>
      <c r="C2201" s="2"/>
      <c r="D2201" s="2"/>
      <c r="E2201" s="2"/>
      <c r="F2201" s="2"/>
      <c r="G2201" s="2"/>
      <c r="H2201" s="3">
        <f t="shared" si="439"/>
        <v>0</v>
      </c>
      <c r="I2201" s="63"/>
      <c r="J2201" s="7"/>
      <c r="K2201" s="8"/>
      <c r="M2201" s="403"/>
    </row>
    <row r="2202" spans="1:13">
      <c r="A2202" s="32">
        <f t="shared" si="438"/>
        <v>0</v>
      </c>
      <c r="B2202" s="10"/>
      <c r="C2202" s="2"/>
      <c r="D2202" s="2"/>
      <c r="E2202" s="2"/>
      <c r="F2202" s="2"/>
      <c r="G2202" s="2"/>
      <c r="H2202" s="3">
        <f t="shared" si="439"/>
        <v>0</v>
      </c>
      <c r="I2202" s="63"/>
      <c r="J2202" s="7"/>
      <c r="K2202" s="8"/>
      <c r="M2202" s="403"/>
    </row>
    <row r="2203" spans="1:13">
      <c r="A2203" s="32">
        <f t="shared" si="438"/>
        <v>0</v>
      </c>
      <c r="B2203" s="10"/>
      <c r="C2203" s="2"/>
      <c r="D2203" s="2"/>
      <c r="E2203" s="2"/>
      <c r="F2203" s="2"/>
      <c r="G2203" s="2"/>
      <c r="H2203" s="3">
        <f t="shared" si="439"/>
        <v>0</v>
      </c>
      <c r="I2203" s="63"/>
      <c r="J2203" s="7"/>
      <c r="K2203" s="8"/>
      <c r="M2203" s="403"/>
    </row>
    <row r="2204" spans="1:13">
      <c r="A2204" s="32">
        <f t="shared" si="438"/>
        <v>0</v>
      </c>
      <c r="B2204" s="10"/>
      <c r="C2204" s="2"/>
      <c r="D2204" s="2"/>
      <c r="E2204" s="2"/>
      <c r="F2204" s="2"/>
      <c r="G2204" s="2"/>
      <c r="H2204" s="3">
        <f t="shared" si="439"/>
        <v>0</v>
      </c>
      <c r="I2204" s="63"/>
      <c r="J2204" s="7"/>
      <c r="K2204" s="8"/>
      <c r="M2204" s="403"/>
    </row>
    <row r="2205" spans="1:13">
      <c r="A2205" s="32">
        <f t="shared" si="438"/>
        <v>0</v>
      </c>
      <c r="B2205" s="10"/>
      <c r="C2205" s="2"/>
      <c r="D2205" s="2"/>
      <c r="E2205" s="2"/>
      <c r="F2205" s="2"/>
      <c r="G2205" s="2"/>
      <c r="H2205" s="3">
        <f t="shared" si="439"/>
        <v>0</v>
      </c>
      <c r="I2205" s="63"/>
      <c r="J2205" s="7"/>
      <c r="K2205" s="8"/>
      <c r="M2205" s="403"/>
    </row>
    <row r="2206" spans="1:13">
      <c r="A2206" s="32">
        <f t="shared" si="438"/>
        <v>0</v>
      </c>
      <c r="B2206" s="10"/>
      <c r="C2206" s="2"/>
      <c r="D2206" s="2"/>
      <c r="E2206" s="2"/>
      <c r="F2206" s="2"/>
      <c r="G2206" s="2"/>
      <c r="H2206" s="3">
        <f t="shared" si="439"/>
        <v>0</v>
      </c>
      <c r="I2206" s="63"/>
      <c r="J2206" s="7"/>
      <c r="K2206" s="8"/>
      <c r="M2206" s="403"/>
    </row>
    <row r="2207" spans="1:13">
      <c r="A2207" s="33" t="e">
        <f>VLOOKUP(B2198,O:W,2)</f>
        <v>#N/A</v>
      </c>
      <c r="B2207" s="649" t="s">
        <v>70</v>
      </c>
      <c r="C2207" s="650"/>
      <c r="D2207" s="650"/>
      <c r="E2207" s="650"/>
      <c r="F2207" s="650"/>
      <c r="G2207" s="650"/>
      <c r="H2207" s="6"/>
      <c r="I2207" s="63">
        <f>SUM(H2199:H2207)</f>
        <v>0</v>
      </c>
      <c r="J2207" s="1" t="e">
        <f>VLOOKUP(B2198,O:W,7)</f>
        <v>#N/A</v>
      </c>
      <c r="K2207" s="8"/>
      <c r="M2207" s="403"/>
    </row>
    <row r="2208" spans="1:13" ht="46.5" customHeight="1">
      <c r="A2208" s="32">
        <f>IF(B2208&gt;0,1,0)</f>
        <v>0</v>
      </c>
      <c r="B2208" s="647"/>
      <c r="C2208" s="648"/>
      <c r="D2208" s="648"/>
      <c r="E2208" s="648"/>
      <c r="F2208" s="648"/>
      <c r="G2208" s="648"/>
      <c r="H2208" s="6"/>
      <c r="I2208" s="63"/>
      <c r="J2208" s="7"/>
      <c r="K2208" s="8"/>
      <c r="M2208" s="402" t="s">
        <v>700</v>
      </c>
    </row>
    <row r="2209" spans="1:13">
      <c r="A2209" s="32">
        <f t="shared" ref="A2209:A2216" si="440">IF(H2209&gt;0,1,0)</f>
        <v>0</v>
      </c>
      <c r="B2209" s="10"/>
      <c r="C2209" s="2"/>
      <c r="D2209" s="2"/>
      <c r="E2209" s="2"/>
      <c r="F2209" s="2"/>
      <c r="G2209" s="2"/>
      <c r="H2209" s="3">
        <f>IF(AND(C2209=0,D2209=0,E2209=0,F2209=0,G2209=0),0,ROUND(IF(C2209=0,1,C2209)*IF(D2209=0,1,D2209)*IF(E2209=0,1,E2209)*IF(F2209=0,1,F2209)*IF(G2209=0,1,G2209),2))</f>
        <v>0</v>
      </c>
      <c r="I2209" s="63"/>
      <c r="J2209" s="7"/>
      <c r="K2209" s="8"/>
      <c r="M2209" s="403" t="s">
        <v>3905</v>
      </c>
    </row>
    <row r="2210" spans="1:13">
      <c r="A2210" s="32">
        <f t="shared" si="440"/>
        <v>0</v>
      </c>
      <c r="B2210" s="10"/>
      <c r="C2210" s="2"/>
      <c r="D2210" s="2"/>
      <c r="E2210" s="2"/>
      <c r="F2210" s="2"/>
      <c r="G2210" s="2"/>
      <c r="H2210" s="3">
        <f t="shared" ref="H2210:H2216" si="441">IF(AND(C2210=0,D2210=0,E2210=0,F2210=0,G2210=0),0,ROUND(IF(C2210=0,1,C2210)*IF(D2210=0,1,D2210)*IF(E2210=0,1,E2210)*IF(F2210=0,1,F2210)*IF(G2210=0,1,G2210),2))</f>
        <v>0</v>
      </c>
      <c r="I2210" s="63"/>
      <c r="J2210" s="7"/>
      <c r="K2210" s="8"/>
      <c r="M2210" s="403" t="s">
        <v>3906</v>
      </c>
    </row>
    <row r="2211" spans="1:13">
      <c r="A2211" s="32">
        <f t="shared" si="440"/>
        <v>0</v>
      </c>
      <c r="B2211" s="10"/>
      <c r="C2211" s="2"/>
      <c r="D2211" s="2"/>
      <c r="E2211" s="2"/>
      <c r="F2211" s="2"/>
      <c r="G2211" s="2"/>
      <c r="H2211" s="3">
        <f t="shared" si="441"/>
        <v>0</v>
      </c>
      <c r="I2211" s="63"/>
      <c r="J2211" s="7"/>
      <c r="K2211" s="8"/>
      <c r="M2211" s="403"/>
    </row>
    <row r="2212" spans="1:13">
      <c r="A2212" s="32">
        <f t="shared" si="440"/>
        <v>0</v>
      </c>
      <c r="B2212" s="10"/>
      <c r="C2212" s="2"/>
      <c r="D2212" s="2"/>
      <c r="E2212" s="2"/>
      <c r="F2212" s="2"/>
      <c r="G2212" s="2"/>
      <c r="H2212" s="3">
        <f t="shared" si="441"/>
        <v>0</v>
      </c>
      <c r="I2212" s="63"/>
      <c r="J2212" s="7"/>
      <c r="K2212" s="8"/>
      <c r="M2212" s="403"/>
    </row>
    <row r="2213" spans="1:13">
      <c r="A2213" s="32">
        <f t="shared" si="440"/>
        <v>0</v>
      </c>
      <c r="B2213" s="10"/>
      <c r="C2213" s="2"/>
      <c r="D2213" s="2"/>
      <c r="E2213" s="2"/>
      <c r="F2213" s="2"/>
      <c r="G2213" s="2"/>
      <c r="H2213" s="3">
        <f t="shared" si="441"/>
        <v>0</v>
      </c>
      <c r="I2213" s="63"/>
      <c r="J2213" s="7"/>
      <c r="K2213" s="8"/>
      <c r="M2213" s="403"/>
    </row>
    <row r="2214" spans="1:13">
      <c r="A2214" s="32">
        <f t="shared" si="440"/>
        <v>0</v>
      </c>
      <c r="B2214" s="10"/>
      <c r="C2214" s="2"/>
      <c r="D2214" s="2"/>
      <c r="E2214" s="2"/>
      <c r="F2214" s="2"/>
      <c r="G2214" s="2"/>
      <c r="H2214" s="3">
        <f t="shared" si="441"/>
        <v>0</v>
      </c>
      <c r="I2214" s="63"/>
      <c r="J2214" s="7"/>
      <c r="K2214" s="8"/>
      <c r="M2214" s="403"/>
    </row>
    <row r="2215" spans="1:13">
      <c r="A2215" s="32">
        <f t="shared" si="440"/>
        <v>0</v>
      </c>
      <c r="B2215" s="10"/>
      <c r="C2215" s="2"/>
      <c r="D2215" s="2"/>
      <c r="E2215" s="2"/>
      <c r="F2215" s="2"/>
      <c r="G2215" s="2"/>
      <c r="H2215" s="3">
        <f t="shared" si="441"/>
        <v>0</v>
      </c>
      <c r="I2215" s="63"/>
      <c r="J2215" s="7"/>
      <c r="K2215" s="8"/>
      <c r="M2215" s="403"/>
    </row>
    <row r="2216" spans="1:13">
      <c r="A2216" s="32">
        <f t="shared" si="440"/>
        <v>0</v>
      </c>
      <c r="B2216" s="10"/>
      <c r="C2216" s="2"/>
      <c r="D2216" s="2"/>
      <c r="E2216" s="2"/>
      <c r="F2216" s="2"/>
      <c r="G2216" s="2"/>
      <c r="H2216" s="3">
        <f t="shared" si="441"/>
        <v>0</v>
      </c>
      <c r="I2216" s="63"/>
      <c r="J2216" s="7"/>
      <c r="K2216" s="8"/>
      <c r="M2216" s="403"/>
    </row>
    <row r="2217" spans="1:13">
      <c r="A2217" s="33" t="e">
        <f>VLOOKUP(B2208,O:W,2)</f>
        <v>#N/A</v>
      </c>
      <c r="B2217" s="649" t="s">
        <v>70</v>
      </c>
      <c r="C2217" s="650"/>
      <c r="D2217" s="650"/>
      <c r="E2217" s="650"/>
      <c r="F2217" s="650"/>
      <c r="G2217" s="650"/>
      <c r="H2217" s="6"/>
      <c r="I2217" s="63">
        <f>SUM(H2209:H2217)</f>
        <v>0</v>
      </c>
      <c r="J2217" s="1" t="e">
        <f>VLOOKUP(B2208,O:W,7)</f>
        <v>#N/A</v>
      </c>
      <c r="K2217" s="8"/>
      <c r="M2217" s="403"/>
    </row>
    <row r="2218" spans="1:13" ht="45.75" customHeight="1">
      <c r="A2218" s="32">
        <f>IF(B2218&gt;0,1,0)</f>
        <v>0</v>
      </c>
      <c r="B2218" s="647"/>
      <c r="C2218" s="648"/>
      <c r="D2218" s="648"/>
      <c r="E2218" s="648"/>
      <c r="F2218" s="648"/>
      <c r="G2218" s="648"/>
      <c r="H2218" s="6"/>
      <c r="I2218" s="63"/>
      <c r="J2218" s="7"/>
      <c r="K2218" s="8"/>
      <c r="M2218" s="402" t="s">
        <v>700</v>
      </c>
    </row>
    <row r="2219" spans="1:13">
      <c r="A2219" s="32">
        <f t="shared" ref="A2219:A2226" si="442">IF(H2219&gt;0,1,0)</f>
        <v>0</v>
      </c>
      <c r="B2219" s="10"/>
      <c r="C2219" s="2"/>
      <c r="D2219" s="2"/>
      <c r="E2219" s="2"/>
      <c r="F2219" s="2"/>
      <c r="G2219" s="2"/>
      <c r="H2219" s="3">
        <f>IF(AND(C2219=0,D2219=0,E2219=0,F2219=0,G2219=0),0,ROUND(IF(C2219=0,1,C2219)*IF(D2219=0,1,D2219)*IF(E2219=0,1,E2219)*IF(F2219=0,1,F2219)*IF(G2219=0,1,G2219),2))</f>
        <v>0</v>
      </c>
      <c r="I2219" s="63"/>
      <c r="J2219" s="7"/>
      <c r="K2219" s="8"/>
      <c r="M2219" s="403"/>
    </row>
    <row r="2220" spans="1:13">
      <c r="A2220" s="32">
        <f t="shared" si="442"/>
        <v>0</v>
      </c>
      <c r="B2220" s="10"/>
      <c r="C2220" s="2"/>
      <c r="D2220" s="2"/>
      <c r="E2220" s="2"/>
      <c r="F2220" s="2"/>
      <c r="G2220" s="2"/>
      <c r="H2220" s="3">
        <f t="shared" ref="H2220:H2226" si="443">IF(AND(C2220=0,D2220=0,E2220=0,F2220=0,G2220=0),0,ROUND(IF(C2220=0,1,C2220)*IF(D2220=0,1,D2220)*IF(E2220=0,1,E2220)*IF(F2220=0,1,F2220)*IF(G2220=0,1,G2220),2))</f>
        <v>0</v>
      </c>
      <c r="I2220" s="63"/>
      <c r="J2220" s="7"/>
      <c r="K2220" s="8"/>
      <c r="M2220" s="403"/>
    </row>
    <row r="2221" spans="1:13">
      <c r="A2221" s="32">
        <f t="shared" si="442"/>
        <v>0</v>
      </c>
      <c r="B2221" s="10"/>
      <c r="C2221" s="2"/>
      <c r="D2221" s="2"/>
      <c r="E2221" s="2"/>
      <c r="F2221" s="2"/>
      <c r="G2221" s="2"/>
      <c r="H2221" s="3">
        <f t="shared" si="443"/>
        <v>0</v>
      </c>
      <c r="I2221" s="63"/>
      <c r="J2221" s="7"/>
      <c r="K2221" s="8"/>
      <c r="M2221" s="403"/>
    </row>
    <row r="2222" spans="1:13">
      <c r="A2222" s="32">
        <f t="shared" si="442"/>
        <v>0</v>
      </c>
      <c r="B2222" s="10"/>
      <c r="C2222" s="2"/>
      <c r="D2222" s="2"/>
      <c r="E2222" s="2"/>
      <c r="F2222" s="2"/>
      <c r="G2222" s="2"/>
      <c r="H2222" s="3">
        <f t="shared" si="443"/>
        <v>0</v>
      </c>
      <c r="I2222" s="63"/>
      <c r="J2222" s="7"/>
      <c r="K2222" s="8"/>
      <c r="M2222" s="403"/>
    </row>
    <row r="2223" spans="1:13">
      <c r="A2223" s="32">
        <f t="shared" si="442"/>
        <v>0</v>
      </c>
      <c r="B2223" s="10"/>
      <c r="C2223" s="2"/>
      <c r="D2223" s="2"/>
      <c r="E2223" s="2"/>
      <c r="F2223" s="2"/>
      <c r="G2223" s="2"/>
      <c r="H2223" s="3">
        <f t="shared" si="443"/>
        <v>0</v>
      </c>
      <c r="I2223" s="63"/>
      <c r="J2223" s="7"/>
      <c r="K2223" s="8"/>
      <c r="M2223" s="403"/>
    </row>
    <row r="2224" spans="1:13">
      <c r="A2224" s="32">
        <f t="shared" si="442"/>
        <v>0</v>
      </c>
      <c r="B2224" s="10"/>
      <c r="C2224" s="2"/>
      <c r="D2224" s="2"/>
      <c r="E2224" s="2"/>
      <c r="F2224" s="2"/>
      <c r="G2224" s="2"/>
      <c r="H2224" s="3">
        <f t="shared" si="443"/>
        <v>0</v>
      </c>
      <c r="I2224" s="63"/>
      <c r="J2224" s="7"/>
      <c r="K2224" s="8"/>
      <c r="M2224" s="403"/>
    </row>
    <row r="2225" spans="1:13">
      <c r="A2225" s="32">
        <f t="shared" si="442"/>
        <v>0</v>
      </c>
      <c r="B2225" s="10"/>
      <c r="C2225" s="2"/>
      <c r="D2225" s="2"/>
      <c r="E2225" s="2"/>
      <c r="F2225" s="2"/>
      <c r="G2225" s="2"/>
      <c r="H2225" s="3">
        <f t="shared" si="443"/>
        <v>0</v>
      </c>
      <c r="I2225" s="63"/>
      <c r="J2225" s="7"/>
      <c r="K2225" s="8"/>
      <c r="M2225" s="403"/>
    </row>
    <row r="2226" spans="1:13">
      <c r="A2226" s="32">
        <f t="shared" si="442"/>
        <v>0</v>
      </c>
      <c r="B2226" s="10"/>
      <c r="C2226" s="2"/>
      <c r="D2226" s="2"/>
      <c r="E2226" s="2"/>
      <c r="F2226" s="2"/>
      <c r="G2226" s="2"/>
      <c r="H2226" s="3">
        <f t="shared" si="443"/>
        <v>0</v>
      </c>
      <c r="I2226" s="63"/>
      <c r="J2226" s="7"/>
      <c r="K2226" s="8"/>
      <c r="M2226" s="403"/>
    </row>
    <row r="2227" spans="1:13">
      <c r="A2227" s="33" t="e">
        <f>VLOOKUP(B2218,O:W,2)</f>
        <v>#N/A</v>
      </c>
      <c r="B2227" s="649" t="s">
        <v>70</v>
      </c>
      <c r="C2227" s="650"/>
      <c r="D2227" s="650"/>
      <c r="E2227" s="650"/>
      <c r="F2227" s="650"/>
      <c r="G2227" s="650"/>
      <c r="H2227" s="6"/>
      <c r="I2227" s="63">
        <f>SUM(H2219:H2227)</f>
        <v>0</v>
      </c>
      <c r="J2227" s="1" t="e">
        <f>VLOOKUP(B2218,O:W,7)</f>
        <v>#N/A</v>
      </c>
      <c r="K2227" s="8"/>
      <c r="M2227" s="403"/>
    </row>
    <row r="2228" spans="1:13" ht="46.5" customHeight="1">
      <c r="A2228" s="32">
        <f>IF(B2228&gt;0,1,0)</f>
        <v>0</v>
      </c>
      <c r="B2228" s="647"/>
      <c r="C2228" s="648"/>
      <c r="D2228" s="648"/>
      <c r="E2228" s="648"/>
      <c r="F2228" s="648"/>
      <c r="G2228" s="648"/>
      <c r="H2228" s="6"/>
      <c r="I2228" s="63"/>
      <c r="J2228" s="7"/>
      <c r="K2228" s="8"/>
      <c r="M2228" s="402" t="s">
        <v>700</v>
      </c>
    </row>
    <row r="2229" spans="1:13">
      <c r="A2229" s="32">
        <f t="shared" ref="A2229:A2236" si="444">IF(H2229&gt;0,1,0)</f>
        <v>0</v>
      </c>
      <c r="B2229" s="10"/>
      <c r="C2229" s="2"/>
      <c r="D2229" s="2"/>
      <c r="E2229" s="2"/>
      <c r="F2229" s="2"/>
      <c r="G2229" s="2"/>
      <c r="H2229" s="3">
        <f>IF(AND(C2229=0,D2229=0,E2229=0,F2229=0,G2229=0),0,ROUND(IF(C2229=0,1,C2229)*IF(D2229=0,1,D2229)*IF(E2229=0,1,E2229)*IF(F2229=0,1,F2229)*IF(G2229=0,1,G2229),2))</f>
        <v>0</v>
      </c>
      <c r="I2229" s="63"/>
      <c r="J2229" s="7"/>
      <c r="K2229" s="8"/>
      <c r="M2229" s="403" t="s">
        <v>3905</v>
      </c>
    </row>
    <row r="2230" spans="1:13">
      <c r="A2230" s="32">
        <f t="shared" si="444"/>
        <v>0</v>
      </c>
      <c r="B2230" s="10"/>
      <c r="C2230" s="2"/>
      <c r="D2230" s="2"/>
      <c r="E2230" s="2"/>
      <c r="F2230" s="2"/>
      <c r="G2230" s="2"/>
      <c r="H2230" s="3">
        <f t="shared" ref="H2230:H2236" si="445">IF(AND(C2230=0,D2230=0,E2230=0,F2230=0,G2230=0),0,ROUND(IF(C2230=0,1,C2230)*IF(D2230=0,1,D2230)*IF(E2230=0,1,E2230)*IF(F2230=0,1,F2230)*IF(G2230=0,1,G2230),2))</f>
        <v>0</v>
      </c>
      <c r="I2230" s="63"/>
      <c r="J2230" s="7"/>
      <c r="K2230" s="8"/>
      <c r="M2230" s="403" t="s">
        <v>3906</v>
      </c>
    </row>
    <row r="2231" spans="1:13">
      <c r="A2231" s="32">
        <f t="shared" si="444"/>
        <v>0</v>
      </c>
      <c r="B2231" s="10"/>
      <c r="C2231" s="2"/>
      <c r="D2231" s="2"/>
      <c r="E2231" s="2"/>
      <c r="F2231" s="2"/>
      <c r="G2231" s="2"/>
      <c r="H2231" s="3">
        <f t="shared" si="445"/>
        <v>0</v>
      </c>
      <c r="I2231" s="63"/>
      <c r="J2231" s="7"/>
      <c r="K2231" s="8"/>
      <c r="M2231" s="403"/>
    </row>
    <row r="2232" spans="1:13">
      <c r="A2232" s="32">
        <f t="shared" si="444"/>
        <v>0</v>
      </c>
      <c r="B2232" s="10"/>
      <c r="C2232" s="2"/>
      <c r="D2232" s="2"/>
      <c r="E2232" s="2"/>
      <c r="F2232" s="2"/>
      <c r="G2232" s="2"/>
      <c r="H2232" s="3">
        <f t="shared" si="445"/>
        <v>0</v>
      </c>
      <c r="I2232" s="63"/>
      <c r="J2232" s="7"/>
      <c r="K2232" s="8"/>
      <c r="M2232" s="403"/>
    </row>
    <row r="2233" spans="1:13">
      <c r="A2233" s="32">
        <f t="shared" si="444"/>
        <v>0</v>
      </c>
      <c r="B2233" s="10"/>
      <c r="C2233" s="2"/>
      <c r="D2233" s="2"/>
      <c r="E2233" s="2"/>
      <c r="F2233" s="2"/>
      <c r="G2233" s="2"/>
      <c r="H2233" s="3">
        <f t="shared" si="445"/>
        <v>0</v>
      </c>
      <c r="I2233" s="63"/>
      <c r="J2233" s="7"/>
      <c r="K2233" s="8"/>
      <c r="M2233" s="403"/>
    </row>
    <row r="2234" spans="1:13">
      <c r="A2234" s="32">
        <f t="shared" si="444"/>
        <v>0</v>
      </c>
      <c r="B2234" s="10"/>
      <c r="C2234" s="2"/>
      <c r="D2234" s="2"/>
      <c r="E2234" s="2"/>
      <c r="F2234" s="2"/>
      <c r="G2234" s="2"/>
      <c r="H2234" s="3">
        <f t="shared" si="445"/>
        <v>0</v>
      </c>
      <c r="I2234" s="63"/>
      <c r="J2234" s="7"/>
      <c r="K2234" s="8"/>
      <c r="M2234" s="403"/>
    </row>
    <row r="2235" spans="1:13">
      <c r="A2235" s="32">
        <f t="shared" si="444"/>
        <v>0</v>
      </c>
      <c r="B2235" s="10"/>
      <c r="C2235" s="2"/>
      <c r="D2235" s="2"/>
      <c r="E2235" s="2"/>
      <c r="F2235" s="2"/>
      <c r="G2235" s="2"/>
      <c r="H2235" s="3">
        <f t="shared" si="445"/>
        <v>0</v>
      </c>
      <c r="I2235" s="63"/>
      <c r="J2235" s="7"/>
      <c r="K2235" s="8"/>
      <c r="M2235" s="403"/>
    </row>
    <row r="2236" spans="1:13">
      <c r="A2236" s="32">
        <f t="shared" si="444"/>
        <v>0</v>
      </c>
      <c r="B2236" s="10"/>
      <c r="C2236" s="2"/>
      <c r="D2236" s="2"/>
      <c r="E2236" s="2"/>
      <c r="F2236" s="2"/>
      <c r="G2236" s="2"/>
      <c r="H2236" s="3">
        <f t="shared" si="445"/>
        <v>0</v>
      </c>
      <c r="I2236" s="63"/>
      <c r="J2236" s="7"/>
      <c r="K2236" s="8"/>
      <c r="M2236" s="403"/>
    </row>
    <row r="2237" spans="1:13">
      <c r="A2237" s="33" t="e">
        <f>VLOOKUP(B2228,O:W,2)</f>
        <v>#N/A</v>
      </c>
      <c r="B2237" s="649" t="s">
        <v>70</v>
      </c>
      <c r="C2237" s="650"/>
      <c r="D2237" s="650"/>
      <c r="E2237" s="650"/>
      <c r="F2237" s="650"/>
      <c r="G2237" s="650"/>
      <c r="H2237" s="6"/>
      <c r="I2237" s="63">
        <f>SUM(H2229:H2237)</f>
        <v>0</v>
      </c>
      <c r="J2237" s="1" t="e">
        <f>VLOOKUP(B2228,O:W,7)</f>
        <v>#N/A</v>
      </c>
      <c r="K2237" s="8"/>
      <c r="M2237" s="403"/>
    </row>
    <row r="2238" spans="1:13" ht="43.5" customHeight="1">
      <c r="A2238" s="32">
        <f>IF(B2238&gt;0,1,0)</f>
        <v>0</v>
      </c>
      <c r="B2238" s="647"/>
      <c r="C2238" s="648"/>
      <c r="D2238" s="648"/>
      <c r="E2238" s="648"/>
      <c r="F2238" s="648"/>
      <c r="G2238" s="648"/>
      <c r="H2238" s="6"/>
      <c r="I2238" s="63"/>
      <c r="J2238" s="7"/>
      <c r="K2238" s="8"/>
      <c r="M2238" s="402" t="s">
        <v>700</v>
      </c>
    </row>
    <row r="2239" spans="1:13">
      <c r="A2239" s="32">
        <f t="shared" ref="A2239:A2246" si="446">IF(H2239&gt;0,1,0)</f>
        <v>0</v>
      </c>
      <c r="B2239" s="10"/>
      <c r="C2239" s="2"/>
      <c r="D2239" s="2"/>
      <c r="E2239" s="2"/>
      <c r="F2239" s="2"/>
      <c r="G2239" s="2"/>
      <c r="H2239" s="3">
        <f>IF(AND(C2239=0,D2239=0,E2239=0,F2239=0,G2239=0),0,ROUND(IF(C2239=0,1,C2239)*IF(D2239=0,1,D2239)*IF(E2239=0,1,E2239)*IF(F2239=0,1,F2239)*IF(G2239=0,1,G2239),2))</f>
        <v>0</v>
      </c>
      <c r="I2239" s="63"/>
      <c r="J2239" s="7"/>
      <c r="K2239" s="8"/>
      <c r="M2239" s="403" t="s">
        <v>3905</v>
      </c>
    </row>
    <row r="2240" spans="1:13">
      <c r="A2240" s="32">
        <f t="shared" si="446"/>
        <v>0</v>
      </c>
      <c r="B2240" s="10"/>
      <c r="C2240" s="2"/>
      <c r="D2240" s="2"/>
      <c r="E2240" s="2"/>
      <c r="F2240" s="2"/>
      <c r="G2240" s="2"/>
      <c r="H2240" s="3">
        <f t="shared" ref="H2240:H2246" si="447">IF(AND(C2240=0,D2240=0,E2240=0,F2240=0,G2240=0),0,ROUND(IF(C2240=0,1,C2240)*IF(D2240=0,1,D2240)*IF(E2240=0,1,E2240)*IF(F2240=0,1,F2240)*IF(G2240=0,1,G2240),2))</f>
        <v>0</v>
      </c>
      <c r="I2240" s="63"/>
      <c r="J2240" s="7"/>
      <c r="K2240" s="8"/>
      <c r="M2240" s="403" t="s">
        <v>3906</v>
      </c>
    </row>
    <row r="2241" spans="1:14">
      <c r="A2241" s="32">
        <f t="shared" si="446"/>
        <v>0</v>
      </c>
      <c r="B2241" s="10"/>
      <c r="C2241" s="2"/>
      <c r="D2241" s="2"/>
      <c r="E2241" s="2"/>
      <c r="F2241" s="2"/>
      <c r="G2241" s="2"/>
      <c r="H2241" s="3">
        <f t="shared" si="447"/>
        <v>0</v>
      </c>
      <c r="I2241" s="63"/>
      <c r="J2241" s="7"/>
      <c r="K2241" s="8"/>
      <c r="M2241" s="403"/>
    </row>
    <row r="2242" spans="1:14">
      <c r="A2242" s="32">
        <f t="shared" si="446"/>
        <v>0</v>
      </c>
      <c r="B2242" s="10"/>
      <c r="C2242" s="2"/>
      <c r="D2242" s="2"/>
      <c r="E2242" s="2"/>
      <c r="F2242" s="2"/>
      <c r="G2242" s="2"/>
      <c r="H2242" s="3">
        <f t="shared" si="447"/>
        <v>0</v>
      </c>
      <c r="I2242" s="63"/>
      <c r="J2242" s="7"/>
      <c r="K2242" s="8"/>
      <c r="M2242" s="403"/>
    </row>
    <row r="2243" spans="1:14">
      <c r="A2243" s="32">
        <f t="shared" si="446"/>
        <v>0</v>
      </c>
      <c r="B2243" s="10"/>
      <c r="C2243" s="2"/>
      <c r="D2243" s="2"/>
      <c r="E2243" s="2"/>
      <c r="F2243" s="2"/>
      <c r="G2243" s="2"/>
      <c r="H2243" s="3">
        <f t="shared" si="447"/>
        <v>0</v>
      </c>
      <c r="I2243" s="63"/>
      <c r="J2243" s="7"/>
      <c r="K2243" s="8"/>
      <c r="M2243" s="403"/>
    </row>
    <row r="2244" spans="1:14">
      <c r="A2244" s="32">
        <f t="shared" si="446"/>
        <v>0</v>
      </c>
      <c r="B2244" s="10"/>
      <c r="C2244" s="2"/>
      <c r="D2244" s="2"/>
      <c r="E2244" s="2"/>
      <c r="F2244" s="2"/>
      <c r="G2244" s="2"/>
      <c r="H2244" s="3">
        <f t="shared" si="447"/>
        <v>0</v>
      </c>
      <c r="I2244" s="63"/>
      <c r="J2244" s="7"/>
      <c r="K2244" s="8"/>
      <c r="M2244" s="403"/>
    </row>
    <row r="2245" spans="1:14">
      <c r="A2245" s="32">
        <f t="shared" si="446"/>
        <v>0</v>
      </c>
      <c r="B2245" s="10"/>
      <c r="C2245" s="2"/>
      <c r="D2245" s="2"/>
      <c r="E2245" s="2"/>
      <c r="F2245" s="2"/>
      <c r="G2245" s="2"/>
      <c r="H2245" s="3">
        <f t="shared" si="447"/>
        <v>0</v>
      </c>
      <c r="I2245" s="63"/>
      <c r="J2245" s="7"/>
      <c r="K2245" s="8"/>
      <c r="M2245" s="403"/>
    </row>
    <row r="2246" spans="1:14">
      <c r="A2246" s="32">
        <f t="shared" si="446"/>
        <v>0</v>
      </c>
      <c r="B2246" s="10"/>
      <c r="C2246" s="2"/>
      <c r="D2246" s="2"/>
      <c r="E2246" s="2"/>
      <c r="F2246" s="2"/>
      <c r="G2246" s="2"/>
      <c r="H2246" s="3">
        <f t="shared" si="447"/>
        <v>0</v>
      </c>
      <c r="I2246" s="63"/>
      <c r="J2246" s="7"/>
      <c r="K2246" s="8"/>
      <c r="M2246" s="403"/>
    </row>
    <row r="2247" spans="1:14">
      <c r="A2247" s="33" t="e">
        <f>VLOOKUP(B2238,O:W,2)</f>
        <v>#N/A</v>
      </c>
      <c r="B2247" s="649" t="s">
        <v>70</v>
      </c>
      <c r="C2247" s="650"/>
      <c r="D2247" s="650"/>
      <c r="E2247" s="650"/>
      <c r="F2247" s="650"/>
      <c r="G2247" s="650"/>
      <c r="H2247" s="6"/>
      <c r="I2247" s="63">
        <f>SUM(H2239:H2247)</f>
        <v>0</v>
      </c>
      <c r="J2247" s="1" t="e">
        <f>VLOOKUP(B2238,O:W,7)</f>
        <v>#N/A</v>
      </c>
      <c r="K2247" s="8"/>
      <c r="M2247" s="403"/>
    </row>
    <row r="2248" spans="1:14" ht="46.5" customHeight="1">
      <c r="A2248" s="32">
        <f>IF(B2248&gt;0,1,0)</f>
        <v>1</v>
      </c>
      <c r="B2248" s="647" t="s">
        <v>7107</v>
      </c>
      <c r="C2248" s="648"/>
      <c r="D2248" s="648"/>
      <c r="E2248" s="648"/>
      <c r="F2248" s="648"/>
      <c r="G2248" s="648"/>
      <c r="H2248" s="6"/>
      <c r="I2248" s="63"/>
      <c r="J2248" s="7"/>
      <c r="K2248" s="8"/>
      <c r="M2248" s="409" t="s">
        <v>701</v>
      </c>
      <c r="N2248" s="80"/>
    </row>
    <row r="2249" spans="1:14">
      <c r="A2249" s="32">
        <f t="shared" ref="A2249:A2256" si="448">IF(H2249&gt;0,1,0)</f>
        <v>1</v>
      </c>
      <c r="B2249" s="10"/>
      <c r="C2249" s="2">
        <v>1</v>
      </c>
      <c r="D2249" s="2"/>
      <c r="E2249" s="2"/>
      <c r="F2249" s="2"/>
      <c r="G2249" s="2"/>
      <c r="H2249" s="3">
        <f>IF(AND(C2249=0,D2249=0,E2249=0,F2249=0,G2249=0),0,ROUND(IF(C2249=0,1,C2249)*IF(D2249=0,1,D2249)*IF(E2249=0,1,E2249)*IF(F2249=0,1,F2249)*IF(G2249=0,1,G2249),2))</f>
        <v>1</v>
      </c>
      <c r="I2249" s="63"/>
      <c r="J2249" s="7"/>
      <c r="K2249" s="8"/>
      <c r="M2249" s="410" t="s">
        <v>702</v>
      </c>
    </row>
    <row r="2250" spans="1:14">
      <c r="A2250" s="32">
        <f t="shared" si="448"/>
        <v>0</v>
      </c>
      <c r="B2250" s="10"/>
      <c r="C2250" s="2"/>
      <c r="D2250" s="2"/>
      <c r="E2250" s="2"/>
      <c r="F2250" s="2"/>
      <c r="G2250" s="2"/>
      <c r="H2250" s="3">
        <f t="shared" ref="H2250:H2256" si="449">IF(AND(C2250=0,D2250=0,E2250=0,F2250=0,G2250=0),0,ROUND(IF(C2250=0,1,C2250)*IF(D2250=0,1,D2250)*IF(E2250=0,1,E2250)*IF(F2250=0,1,F2250)*IF(G2250=0,1,G2250),2))</f>
        <v>0</v>
      </c>
      <c r="I2250" s="63"/>
      <c r="J2250" s="7"/>
      <c r="K2250" s="8"/>
      <c r="M2250" s="410"/>
    </row>
    <row r="2251" spans="1:14">
      <c r="A2251" s="32">
        <f t="shared" si="448"/>
        <v>0</v>
      </c>
      <c r="B2251" s="10"/>
      <c r="C2251" s="2"/>
      <c r="D2251" s="2"/>
      <c r="E2251" s="2"/>
      <c r="F2251" s="2"/>
      <c r="G2251" s="2"/>
      <c r="H2251" s="3">
        <f t="shared" si="449"/>
        <v>0</v>
      </c>
      <c r="I2251" s="63"/>
      <c r="J2251" s="7"/>
      <c r="K2251" s="8"/>
      <c r="M2251" s="410"/>
    </row>
    <row r="2252" spans="1:14">
      <c r="A2252" s="32">
        <f t="shared" si="448"/>
        <v>0</v>
      </c>
      <c r="B2252" s="10"/>
      <c r="C2252" s="2"/>
      <c r="D2252" s="2"/>
      <c r="E2252" s="2"/>
      <c r="F2252" s="2"/>
      <c r="G2252" s="2"/>
      <c r="H2252" s="3">
        <f t="shared" si="449"/>
        <v>0</v>
      </c>
      <c r="I2252" s="63"/>
      <c r="J2252" s="7"/>
      <c r="K2252" s="8"/>
      <c r="M2252" s="410"/>
    </row>
    <row r="2253" spans="1:14">
      <c r="A2253" s="32">
        <f t="shared" si="448"/>
        <v>0</v>
      </c>
      <c r="B2253" s="10"/>
      <c r="C2253" s="2"/>
      <c r="D2253" s="2"/>
      <c r="E2253" s="2"/>
      <c r="F2253" s="2"/>
      <c r="G2253" s="2"/>
      <c r="H2253" s="3">
        <f t="shared" si="449"/>
        <v>0</v>
      </c>
      <c r="I2253" s="63"/>
      <c r="J2253" s="7"/>
      <c r="K2253" s="8"/>
      <c r="M2253" s="410"/>
    </row>
    <row r="2254" spans="1:14">
      <c r="A2254" s="32">
        <f t="shared" si="448"/>
        <v>0</v>
      </c>
      <c r="B2254" s="10"/>
      <c r="C2254" s="2"/>
      <c r="D2254" s="2"/>
      <c r="E2254" s="2"/>
      <c r="F2254" s="2"/>
      <c r="G2254" s="2"/>
      <c r="H2254" s="3">
        <f t="shared" si="449"/>
        <v>0</v>
      </c>
      <c r="I2254" s="63"/>
      <c r="J2254" s="7"/>
      <c r="K2254" s="8"/>
      <c r="M2254" s="410"/>
    </row>
    <row r="2255" spans="1:14">
      <c r="A2255" s="32">
        <f t="shared" si="448"/>
        <v>0</v>
      </c>
      <c r="B2255" s="10"/>
      <c r="C2255" s="2"/>
      <c r="D2255" s="2"/>
      <c r="E2255" s="2"/>
      <c r="F2255" s="2"/>
      <c r="G2255" s="2"/>
      <c r="H2255" s="3">
        <f t="shared" si="449"/>
        <v>0</v>
      </c>
      <c r="I2255" s="63"/>
      <c r="J2255" s="7"/>
      <c r="K2255" s="8"/>
      <c r="M2255" s="410"/>
    </row>
    <row r="2256" spans="1:14">
      <c r="A2256" s="32">
        <f t="shared" si="448"/>
        <v>0</v>
      </c>
      <c r="B2256" s="10"/>
      <c r="C2256" s="2"/>
      <c r="D2256" s="2"/>
      <c r="E2256" s="2"/>
      <c r="F2256" s="2"/>
      <c r="G2256" s="2"/>
      <c r="H2256" s="3">
        <f t="shared" si="449"/>
        <v>0</v>
      </c>
      <c r="I2256" s="63"/>
      <c r="J2256" s="7"/>
      <c r="K2256" s="8"/>
      <c r="M2256" s="410"/>
    </row>
    <row r="2257" spans="1:13">
      <c r="A2257" s="33" t="str">
        <f>VLOOKUP(B2248,O:W,2)</f>
        <v>220101</v>
      </c>
      <c r="B2257" s="649" t="s">
        <v>70</v>
      </c>
      <c r="C2257" s="650"/>
      <c r="D2257" s="650"/>
      <c r="E2257" s="650"/>
      <c r="F2257" s="650"/>
      <c r="G2257" s="650"/>
      <c r="H2257" s="6"/>
      <c r="I2257" s="63">
        <f>SUM(H2249:H2257)</f>
        <v>1</v>
      </c>
      <c r="J2257" s="1" t="str">
        <f>VLOOKUP(B2248,O:W,7)</f>
        <v>دستگاه</v>
      </c>
      <c r="K2257" s="8"/>
      <c r="M2257" s="410"/>
    </row>
    <row r="2258" spans="1:13" ht="45" customHeight="1">
      <c r="A2258" s="32">
        <f>IF(B2258&gt;0,1,0)</f>
        <v>1</v>
      </c>
      <c r="B2258" s="647" t="s">
        <v>7317</v>
      </c>
      <c r="C2258" s="648"/>
      <c r="D2258" s="648"/>
      <c r="E2258" s="648"/>
      <c r="F2258" s="648"/>
      <c r="G2258" s="648"/>
      <c r="H2258" s="6"/>
      <c r="I2258" s="63"/>
      <c r="J2258" s="7"/>
      <c r="K2258" s="8"/>
      <c r="M2258" s="409" t="s">
        <v>701</v>
      </c>
    </row>
    <row r="2259" spans="1:13">
      <c r="A2259" s="32">
        <f t="shared" ref="A2259:A2266" si="450">IF(H2259&gt;0,1,0)</f>
        <v>1</v>
      </c>
      <c r="B2259" s="10"/>
      <c r="C2259" s="2">
        <v>1</v>
      </c>
      <c r="D2259" s="2"/>
      <c r="E2259" s="2"/>
      <c r="F2259" s="2"/>
      <c r="G2259" s="2"/>
      <c r="H2259" s="3">
        <f>IF(AND(C2259=0,D2259=0,E2259=0,F2259=0,G2259=0),0,ROUND(IF(C2259=0,1,C2259)*IF(D2259=0,1,D2259)*IF(E2259=0,1,E2259)*IF(F2259=0,1,F2259)*IF(G2259=0,1,G2259),2))</f>
        <v>1</v>
      </c>
      <c r="I2259" s="63"/>
      <c r="J2259" s="7"/>
      <c r="K2259" s="8"/>
      <c r="M2259" s="410" t="s">
        <v>702</v>
      </c>
    </row>
    <row r="2260" spans="1:13">
      <c r="A2260" s="32">
        <f t="shared" si="450"/>
        <v>0</v>
      </c>
      <c r="B2260" s="10"/>
      <c r="C2260" s="2"/>
      <c r="D2260" s="2"/>
      <c r="E2260" s="2"/>
      <c r="F2260" s="2"/>
      <c r="G2260" s="2"/>
      <c r="H2260" s="3">
        <f t="shared" ref="H2260:H2266" si="451">IF(AND(C2260=0,D2260=0,E2260=0,F2260=0,G2260=0),0,ROUND(IF(C2260=0,1,C2260)*IF(D2260=0,1,D2260)*IF(E2260=0,1,E2260)*IF(F2260=0,1,F2260)*IF(G2260=0,1,G2260),2))</f>
        <v>0</v>
      </c>
      <c r="I2260" s="63"/>
      <c r="J2260" s="7"/>
      <c r="K2260" s="8"/>
      <c r="M2260" s="410"/>
    </row>
    <row r="2261" spans="1:13">
      <c r="A2261" s="32">
        <f t="shared" si="450"/>
        <v>0</v>
      </c>
      <c r="B2261" s="10"/>
      <c r="C2261" s="2"/>
      <c r="D2261" s="2"/>
      <c r="E2261" s="2"/>
      <c r="F2261" s="2"/>
      <c r="G2261" s="2"/>
      <c r="H2261" s="3">
        <f t="shared" si="451"/>
        <v>0</v>
      </c>
      <c r="I2261" s="63"/>
      <c r="J2261" s="7"/>
      <c r="K2261" s="8"/>
      <c r="M2261" s="410"/>
    </row>
    <row r="2262" spans="1:13">
      <c r="A2262" s="32">
        <f t="shared" si="450"/>
        <v>0</v>
      </c>
      <c r="B2262" s="10"/>
      <c r="C2262" s="2"/>
      <c r="D2262" s="2"/>
      <c r="E2262" s="2"/>
      <c r="F2262" s="2"/>
      <c r="G2262" s="2"/>
      <c r="H2262" s="3">
        <f t="shared" si="451"/>
        <v>0</v>
      </c>
      <c r="I2262" s="63"/>
      <c r="J2262" s="7"/>
      <c r="K2262" s="8"/>
      <c r="M2262" s="410"/>
    </row>
    <row r="2263" spans="1:13">
      <c r="A2263" s="32">
        <f t="shared" si="450"/>
        <v>0</v>
      </c>
      <c r="B2263" s="10"/>
      <c r="C2263" s="2"/>
      <c r="D2263" s="2"/>
      <c r="E2263" s="2"/>
      <c r="F2263" s="2"/>
      <c r="G2263" s="2"/>
      <c r="H2263" s="3">
        <f t="shared" si="451"/>
        <v>0</v>
      </c>
      <c r="I2263" s="63"/>
      <c r="J2263" s="7"/>
      <c r="K2263" s="8"/>
      <c r="M2263" s="410"/>
    </row>
    <row r="2264" spans="1:13">
      <c r="A2264" s="32">
        <f t="shared" si="450"/>
        <v>0</v>
      </c>
      <c r="B2264" s="10"/>
      <c r="C2264" s="2"/>
      <c r="D2264" s="2"/>
      <c r="E2264" s="2"/>
      <c r="F2264" s="2"/>
      <c r="G2264" s="2"/>
      <c r="H2264" s="3">
        <f t="shared" si="451"/>
        <v>0</v>
      </c>
      <c r="I2264" s="63"/>
      <c r="J2264" s="7"/>
      <c r="K2264" s="8"/>
      <c r="M2264" s="410"/>
    </row>
    <row r="2265" spans="1:13">
      <c r="A2265" s="32">
        <f t="shared" si="450"/>
        <v>0</v>
      </c>
      <c r="B2265" s="10"/>
      <c r="C2265" s="2"/>
      <c r="D2265" s="2"/>
      <c r="E2265" s="2"/>
      <c r="F2265" s="2"/>
      <c r="G2265" s="2"/>
      <c r="H2265" s="3">
        <f t="shared" si="451"/>
        <v>0</v>
      </c>
      <c r="I2265" s="63"/>
      <c r="J2265" s="7"/>
      <c r="K2265" s="8"/>
      <c r="M2265" s="410"/>
    </row>
    <row r="2266" spans="1:13">
      <c r="A2266" s="32">
        <f t="shared" si="450"/>
        <v>0</v>
      </c>
      <c r="B2266" s="10"/>
      <c r="C2266" s="2"/>
      <c r="D2266" s="2"/>
      <c r="E2266" s="2"/>
      <c r="F2266" s="2"/>
      <c r="G2266" s="2"/>
      <c r="H2266" s="3">
        <f t="shared" si="451"/>
        <v>0</v>
      </c>
      <c r="I2266" s="63"/>
      <c r="J2266" s="7"/>
      <c r="K2266" s="8"/>
      <c r="M2266" s="410"/>
    </row>
    <row r="2267" spans="1:13">
      <c r="A2267" s="33" t="str">
        <f>VLOOKUP(B2258,O:W,2)</f>
        <v>220206</v>
      </c>
      <c r="B2267" s="649" t="s">
        <v>70</v>
      </c>
      <c r="C2267" s="650"/>
      <c r="D2267" s="650"/>
      <c r="E2267" s="650"/>
      <c r="F2267" s="650"/>
      <c r="G2267" s="650"/>
      <c r="H2267" s="6"/>
      <c r="I2267" s="63">
        <f>SUM(H2259:H2267)</f>
        <v>1</v>
      </c>
      <c r="J2267" s="1" t="str">
        <f>VLOOKUP(B2258,O:W,7)</f>
        <v>دستگاه</v>
      </c>
      <c r="K2267" s="8"/>
      <c r="M2267" s="410"/>
    </row>
    <row r="2268" spans="1:13" ht="45.75" customHeight="1">
      <c r="A2268" s="32">
        <f>IF(B2268&gt;0,1,0)</f>
        <v>0</v>
      </c>
      <c r="B2268" s="647"/>
      <c r="C2268" s="648"/>
      <c r="D2268" s="648"/>
      <c r="E2268" s="648"/>
      <c r="F2268" s="648"/>
      <c r="G2268" s="648"/>
      <c r="H2268" s="6"/>
      <c r="I2268" s="63"/>
      <c r="J2268" s="7"/>
      <c r="K2268" s="8"/>
      <c r="M2268" s="409" t="s">
        <v>701</v>
      </c>
    </row>
    <row r="2269" spans="1:13">
      <c r="A2269" s="32">
        <f t="shared" ref="A2269:A2276" si="452">IF(H2269&gt;0,1,0)</f>
        <v>0</v>
      </c>
      <c r="B2269" s="10"/>
      <c r="C2269" s="2"/>
      <c r="D2269" s="2"/>
      <c r="E2269" s="2"/>
      <c r="F2269" s="2"/>
      <c r="G2269" s="2"/>
      <c r="H2269" s="3">
        <f>IF(AND(C2269=0,D2269=0,E2269=0,F2269=0,G2269=0),0,ROUND(IF(C2269=0,1,C2269)*IF(D2269=0,1,D2269)*IF(E2269=0,1,E2269)*IF(F2269=0,1,F2269)*IF(G2269=0,1,G2269),2))</f>
        <v>0</v>
      </c>
      <c r="I2269" s="63"/>
      <c r="J2269" s="7"/>
      <c r="K2269" s="8"/>
      <c r="M2269" s="410"/>
    </row>
    <row r="2270" spans="1:13">
      <c r="A2270" s="32">
        <f t="shared" si="452"/>
        <v>0</v>
      </c>
      <c r="B2270" s="10"/>
      <c r="C2270" s="2"/>
      <c r="D2270" s="2"/>
      <c r="E2270" s="2"/>
      <c r="F2270" s="2"/>
      <c r="G2270" s="2"/>
      <c r="H2270" s="3">
        <f t="shared" ref="H2270:H2276" si="453">IF(AND(C2270=0,D2270=0,E2270=0,F2270=0,G2270=0),0,ROUND(IF(C2270=0,1,C2270)*IF(D2270=0,1,D2270)*IF(E2270=0,1,E2270)*IF(F2270=0,1,F2270)*IF(G2270=0,1,G2270),2))</f>
        <v>0</v>
      </c>
      <c r="I2270" s="63"/>
      <c r="J2270" s="7"/>
      <c r="K2270" s="8"/>
      <c r="M2270" s="410"/>
    </row>
    <row r="2271" spans="1:13">
      <c r="A2271" s="32">
        <f t="shared" si="452"/>
        <v>0</v>
      </c>
      <c r="B2271" s="10"/>
      <c r="C2271" s="2"/>
      <c r="D2271" s="2"/>
      <c r="E2271" s="2"/>
      <c r="F2271" s="2"/>
      <c r="G2271" s="2"/>
      <c r="H2271" s="3">
        <f t="shared" si="453"/>
        <v>0</v>
      </c>
      <c r="I2271" s="63"/>
      <c r="J2271" s="7"/>
      <c r="K2271" s="8"/>
      <c r="M2271" s="410"/>
    </row>
    <row r="2272" spans="1:13">
      <c r="A2272" s="32">
        <f t="shared" si="452"/>
        <v>0</v>
      </c>
      <c r="B2272" s="10"/>
      <c r="C2272" s="2"/>
      <c r="D2272" s="2"/>
      <c r="E2272" s="2"/>
      <c r="F2272" s="2"/>
      <c r="G2272" s="2"/>
      <c r="H2272" s="3">
        <f t="shared" si="453"/>
        <v>0</v>
      </c>
      <c r="I2272" s="63"/>
      <c r="J2272" s="7"/>
      <c r="K2272" s="8"/>
      <c r="M2272" s="410"/>
    </row>
    <row r="2273" spans="1:13">
      <c r="A2273" s="32">
        <f t="shared" si="452"/>
        <v>0</v>
      </c>
      <c r="B2273" s="10"/>
      <c r="C2273" s="2"/>
      <c r="D2273" s="2"/>
      <c r="E2273" s="2"/>
      <c r="F2273" s="2"/>
      <c r="G2273" s="2"/>
      <c r="H2273" s="3">
        <f t="shared" si="453"/>
        <v>0</v>
      </c>
      <c r="I2273" s="63"/>
      <c r="J2273" s="7"/>
      <c r="K2273" s="8"/>
      <c r="M2273" s="410"/>
    </row>
    <row r="2274" spans="1:13">
      <c r="A2274" s="32">
        <f t="shared" si="452"/>
        <v>0</v>
      </c>
      <c r="B2274" s="10"/>
      <c r="C2274" s="2"/>
      <c r="D2274" s="2"/>
      <c r="E2274" s="2"/>
      <c r="F2274" s="2"/>
      <c r="G2274" s="2"/>
      <c r="H2274" s="3">
        <f t="shared" si="453"/>
        <v>0</v>
      </c>
      <c r="I2274" s="63"/>
      <c r="J2274" s="7"/>
      <c r="K2274" s="8"/>
      <c r="M2274" s="410"/>
    </row>
    <row r="2275" spans="1:13">
      <c r="A2275" s="32">
        <f t="shared" si="452"/>
        <v>0</v>
      </c>
      <c r="B2275" s="10"/>
      <c r="C2275" s="2"/>
      <c r="D2275" s="2"/>
      <c r="E2275" s="2"/>
      <c r="F2275" s="2"/>
      <c r="G2275" s="2"/>
      <c r="H2275" s="3">
        <f t="shared" si="453"/>
        <v>0</v>
      </c>
      <c r="I2275" s="63"/>
      <c r="J2275" s="7"/>
      <c r="K2275" s="8"/>
      <c r="M2275" s="410"/>
    </row>
    <row r="2276" spans="1:13">
      <c r="A2276" s="32">
        <f t="shared" si="452"/>
        <v>0</v>
      </c>
      <c r="B2276" s="10"/>
      <c r="C2276" s="2"/>
      <c r="D2276" s="2"/>
      <c r="E2276" s="2"/>
      <c r="F2276" s="2"/>
      <c r="G2276" s="2"/>
      <c r="H2276" s="3">
        <f t="shared" si="453"/>
        <v>0</v>
      </c>
      <c r="I2276" s="63"/>
      <c r="J2276" s="7"/>
      <c r="K2276" s="8"/>
      <c r="M2276" s="410"/>
    </row>
    <row r="2277" spans="1:13">
      <c r="A2277" s="33" t="e">
        <f>VLOOKUP(B2268,O:W,2)</f>
        <v>#N/A</v>
      </c>
      <c r="B2277" s="649" t="s">
        <v>70</v>
      </c>
      <c r="C2277" s="650"/>
      <c r="D2277" s="650"/>
      <c r="E2277" s="650"/>
      <c r="F2277" s="650"/>
      <c r="G2277" s="650"/>
      <c r="H2277" s="6"/>
      <c r="I2277" s="63">
        <f>SUM(H2269:H2277)</f>
        <v>0</v>
      </c>
      <c r="J2277" s="1" t="e">
        <f>VLOOKUP(B2268,O:W,7)</f>
        <v>#N/A</v>
      </c>
      <c r="K2277" s="8"/>
      <c r="M2277" s="410"/>
    </row>
    <row r="2278" spans="1:13" ht="46.5" customHeight="1">
      <c r="A2278" s="32">
        <f>IF(B2278&gt;0,1,0)</f>
        <v>0</v>
      </c>
      <c r="B2278" s="647"/>
      <c r="C2278" s="648"/>
      <c r="D2278" s="648"/>
      <c r="E2278" s="648"/>
      <c r="F2278" s="648"/>
      <c r="G2278" s="648"/>
      <c r="H2278" s="6"/>
      <c r="I2278" s="63"/>
      <c r="J2278" s="7"/>
      <c r="K2278" s="8"/>
      <c r="M2278" s="409" t="s">
        <v>701</v>
      </c>
    </row>
    <row r="2279" spans="1:13">
      <c r="A2279" s="32">
        <f t="shared" ref="A2279:A2286" si="454">IF(H2279&gt;0,1,0)</f>
        <v>0</v>
      </c>
      <c r="B2279" s="10"/>
      <c r="C2279" s="2"/>
      <c r="D2279" s="2"/>
      <c r="E2279" s="2"/>
      <c r="F2279" s="2"/>
      <c r="G2279" s="2"/>
      <c r="H2279" s="3">
        <f>IF(AND(C2279=0,D2279=0,E2279=0,F2279=0,G2279=0),0,ROUND(IF(C2279=0,1,C2279)*IF(D2279=0,1,D2279)*IF(E2279=0,1,E2279)*IF(F2279=0,1,F2279)*IF(G2279=0,1,G2279),2))</f>
        <v>0</v>
      </c>
      <c r="I2279" s="63"/>
      <c r="J2279" s="7"/>
      <c r="K2279" s="8"/>
      <c r="M2279" s="410" t="s">
        <v>702</v>
      </c>
    </row>
    <row r="2280" spans="1:13">
      <c r="A2280" s="32">
        <f t="shared" si="454"/>
        <v>0</v>
      </c>
      <c r="B2280" s="10"/>
      <c r="C2280" s="2"/>
      <c r="D2280" s="2"/>
      <c r="E2280" s="2"/>
      <c r="F2280" s="2"/>
      <c r="G2280" s="2"/>
      <c r="H2280" s="3">
        <f t="shared" ref="H2280:H2286" si="455">IF(AND(C2280=0,D2280=0,E2280=0,F2280=0,G2280=0),0,ROUND(IF(C2280=0,1,C2280)*IF(D2280=0,1,D2280)*IF(E2280=0,1,E2280)*IF(F2280=0,1,F2280)*IF(G2280=0,1,G2280),2))</f>
        <v>0</v>
      </c>
      <c r="I2280" s="63"/>
      <c r="J2280" s="7"/>
      <c r="K2280" s="8"/>
      <c r="M2280" s="410"/>
    </row>
    <row r="2281" spans="1:13">
      <c r="A2281" s="32">
        <f t="shared" si="454"/>
        <v>0</v>
      </c>
      <c r="B2281" s="10"/>
      <c r="C2281" s="2"/>
      <c r="D2281" s="2"/>
      <c r="E2281" s="2"/>
      <c r="F2281" s="2"/>
      <c r="G2281" s="2"/>
      <c r="H2281" s="3">
        <f t="shared" si="455"/>
        <v>0</v>
      </c>
      <c r="I2281" s="63"/>
      <c r="J2281" s="7"/>
      <c r="K2281" s="8"/>
      <c r="M2281" s="410"/>
    </row>
    <row r="2282" spans="1:13">
      <c r="A2282" s="32">
        <f t="shared" si="454"/>
        <v>0</v>
      </c>
      <c r="B2282" s="10"/>
      <c r="C2282" s="2"/>
      <c r="D2282" s="2"/>
      <c r="E2282" s="2"/>
      <c r="F2282" s="2"/>
      <c r="G2282" s="2"/>
      <c r="H2282" s="3">
        <f t="shared" si="455"/>
        <v>0</v>
      </c>
      <c r="I2282" s="63"/>
      <c r="J2282" s="7"/>
      <c r="K2282" s="8"/>
      <c r="M2282" s="410"/>
    </row>
    <row r="2283" spans="1:13">
      <c r="A2283" s="32">
        <f t="shared" si="454"/>
        <v>0</v>
      </c>
      <c r="B2283" s="10"/>
      <c r="C2283" s="2"/>
      <c r="D2283" s="2"/>
      <c r="E2283" s="2"/>
      <c r="F2283" s="2"/>
      <c r="G2283" s="2"/>
      <c r="H2283" s="3">
        <f t="shared" si="455"/>
        <v>0</v>
      </c>
      <c r="I2283" s="63"/>
      <c r="J2283" s="7"/>
      <c r="K2283" s="8"/>
      <c r="M2283" s="410"/>
    </row>
    <row r="2284" spans="1:13">
      <c r="A2284" s="32">
        <f t="shared" si="454"/>
        <v>0</v>
      </c>
      <c r="B2284" s="10"/>
      <c r="C2284" s="2"/>
      <c r="D2284" s="2"/>
      <c r="E2284" s="2"/>
      <c r="F2284" s="2"/>
      <c r="G2284" s="2"/>
      <c r="H2284" s="3">
        <f t="shared" si="455"/>
        <v>0</v>
      </c>
      <c r="I2284" s="63"/>
      <c r="J2284" s="7"/>
      <c r="K2284" s="8"/>
      <c r="M2284" s="410"/>
    </row>
    <row r="2285" spans="1:13">
      <c r="A2285" s="32">
        <f t="shared" si="454"/>
        <v>0</v>
      </c>
      <c r="B2285" s="10"/>
      <c r="C2285" s="2"/>
      <c r="D2285" s="2"/>
      <c r="E2285" s="2"/>
      <c r="F2285" s="2"/>
      <c r="G2285" s="2"/>
      <c r="H2285" s="3">
        <f t="shared" si="455"/>
        <v>0</v>
      </c>
      <c r="I2285" s="63"/>
      <c r="J2285" s="7"/>
      <c r="K2285" s="8"/>
      <c r="M2285" s="410"/>
    </row>
    <row r="2286" spans="1:13">
      <c r="A2286" s="32">
        <f t="shared" si="454"/>
        <v>0</v>
      </c>
      <c r="B2286" s="10"/>
      <c r="C2286" s="2"/>
      <c r="D2286" s="2"/>
      <c r="E2286" s="2"/>
      <c r="F2286" s="2"/>
      <c r="G2286" s="2"/>
      <c r="H2286" s="3">
        <f t="shared" si="455"/>
        <v>0</v>
      </c>
      <c r="I2286" s="63"/>
      <c r="J2286" s="7"/>
      <c r="K2286" s="8"/>
      <c r="M2286" s="410"/>
    </row>
    <row r="2287" spans="1:13">
      <c r="A2287" s="33" t="e">
        <f>VLOOKUP(B2278,O:W,2)</f>
        <v>#N/A</v>
      </c>
      <c r="B2287" s="649" t="s">
        <v>70</v>
      </c>
      <c r="C2287" s="650"/>
      <c r="D2287" s="650"/>
      <c r="E2287" s="650"/>
      <c r="F2287" s="650"/>
      <c r="G2287" s="650"/>
      <c r="H2287" s="6"/>
      <c r="I2287" s="63">
        <f>SUM(H2279:H2287)</f>
        <v>0</v>
      </c>
      <c r="J2287" s="1" t="e">
        <f>VLOOKUP(B2278,O:W,7)</f>
        <v>#N/A</v>
      </c>
      <c r="K2287" s="8"/>
      <c r="M2287" s="410"/>
    </row>
    <row r="2288" spans="1:13" ht="45.75" customHeight="1">
      <c r="A2288" s="32">
        <f>IF(B2288&gt;0,1,0)</f>
        <v>0</v>
      </c>
      <c r="B2288" s="647"/>
      <c r="C2288" s="648"/>
      <c r="D2288" s="648"/>
      <c r="E2288" s="648"/>
      <c r="F2288" s="648"/>
      <c r="G2288" s="648"/>
      <c r="H2288" s="6"/>
      <c r="I2288" s="63"/>
      <c r="J2288" s="7"/>
      <c r="K2288" s="8"/>
      <c r="M2288" s="409" t="s">
        <v>701</v>
      </c>
    </row>
    <row r="2289" spans="1:13">
      <c r="A2289" s="32">
        <f t="shared" ref="A2289:A2296" si="456">IF(H2289&gt;0,1,0)</f>
        <v>0</v>
      </c>
      <c r="B2289" s="10"/>
      <c r="C2289" s="2"/>
      <c r="D2289" s="2"/>
      <c r="E2289" s="2"/>
      <c r="F2289" s="2"/>
      <c r="G2289" s="2"/>
      <c r="H2289" s="3">
        <f>IF(AND(C2289=0,D2289=0,E2289=0,F2289=0,G2289=0),0,ROUND(IF(C2289=0,1,C2289)*IF(D2289=0,1,D2289)*IF(E2289=0,1,E2289)*IF(F2289=0,1,F2289)*IF(G2289=0,1,G2289),2))</f>
        <v>0</v>
      </c>
      <c r="I2289" s="63"/>
      <c r="J2289" s="7"/>
      <c r="K2289" s="8"/>
      <c r="M2289" s="410" t="s">
        <v>702</v>
      </c>
    </row>
    <row r="2290" spans="1:13">
      <c r="A2290" s="32">
        <f t="shared" si="456"/>
        <v>0</v>
      </c>
      <c r="B2290" s="10"/>
      <c r="C2290" s="2"/>
      <c r="D2290" s="2"/>
      <c r="E2290" s="2"/>
      <c r="F2290" s="2"/>
      <c r="G2290" s="2"/>
      <c r="H2290" s="3">
        <f t="shared" ref="H2290:H2296" si="457">IF(AND(C2290=0,D2290=0,E2290=0,F2290=0,G2290=0),0,ROUND(IF(C2290=0,1,C2290)*IF(D2290=0,1,D2290)*IF(E2290=0,1,E2290)*IF(F2290=0,1,F2290)*IF(G2290=0,1,G2290),2))</f>
        <v>0</v>
      </c>
      <c r="I2290" s="63"/>
      <c r="J2290" s="7"/>
      <c r="K2290" s="8"/>
      <c r="M2290" s="410"/>
    </row>
    <row r="2291" spans="1:13">
      <c r="A2291" s="32">
        <f t="shared" si="456"/>
        <v>0</v>
      </c>
      <c r="B2291" s="10"/>
      <c r="C2291" s="2"/>
      <c r="D2291" s="2"/>
      <c r="E2291" s="2"/>
      <c r="F2291" s="2"/>
      <c r="G2291" s="2"/>
      <c r="H2291" s="3">
        <f t="shared" si="457"/>
        <v>0</v>
      </c>
      <c r="I2291" s="63"/>
      <c r="J2291" s="7"/>
      <c r="K2291" s="8"/>
      <c r="M2291" s="410"/>
    </row>
    <row r="2292" spans="1:13">
      <c r="A2292" s="32">
        <f t="shared" si="456"/>
        <v>0</v>
      </c>
      <c r="B2292" s="10"/>
      <c r="C2292" s="2"/>
      <c r="D2292" s="2"/>
      <c r="E2292" s="2"/>
      <c r="F2292" s="2"/>
      <c r="G2292" s="2"/>
      <c r="H2292" s="3">
        <f t="shared" si="457"/>
        <v>0</v>
      </c>
      <c r="I2292" s="63"/>
      <c r="J2292" s="7"/>
      <c r="K2292" s="8"/>
      <c r="M2292" s="410"/>
    </row>
    <row r="2293" spans="1:13">
      <c r="A2293" s="32">
        <f t="shared" si="456"/>
        <v>0</v>
      </c>
      <c r="B2293" s="10"/>
      <c r="C2293" s="2"/>
      <c r="D2293" s="2"/>
      <c r="E2293" s="2"/>
      <c r="F2293" s="2"/>
      <c r="G2293" s="2"/>
      <c r="H2293" s="3">
        <f t="shared" si="457"/>
        <v>0</v>
      </c>
      <c r="I2293" s="63"/>
      <c r="J2293" s="7"/>
      <c r="K2293" s="8"/>
      <c r="M2293" s="410"/>
    </row>
    <row r="2294" spans="1:13">
      <c r="A2294" s="32">
        <f t="shared" si="456"/>
        <v>0</v>
      </c>
      <c r="B2294" s="10"/>
      <c r="C2294" s="2"/>
      <c r="D2294" s="2"/>
      <c r="E2294" s="2"/>
      <c r="F2294" s="2"/>
      <c r="G2294" s="2"/>
      <c r="H2294" s="3">
        <f t="shared" si="457"/>
        <v>0</v>
      </c>
      <c r="I2294" s="63"/>
      <c r="J2294" s="7"/>
      <c r="K2294" s="8"/>
      <c r="M2294" s="410"/>
    </row>
    <row r="2295" spans="1:13">
      <c r="A2295" s="32">
        <f t="shared" si="456"/>
        <v>0</v>
      </c>
      <c r="B2295" s="10"/>
      <c r="C2295" s="2"/>
      <c r="D2295" s="2"/>
      <c r="E2295" s="2"/>
      <c r="F2295" s="2"/>
      <c r="G2295" s="2"/>
      <c r="H2295" s="3">
        <f t="shared" si="457"/>
        <v>0</v>
      </c>
      <c r="I2295" s="63"/>
      <c r="J2295" s="7"/>
      <c r="K2295" s="8"/>
      <c r="M2295" s="410"/>
    </row>
    <row r="2296" spans="1:13">
      <c r="A2296" s="32">
        <f t="shared" si="456"/>
        <v>0</v>
      </c>
      <c r="B2296" s="10"/>
      <c r="C2296" s="2"/>
      <c r="D2296" s="2"/>
      <c r="E2296" s="2"/>
      <c r="F2296" s="2"/>
      <c r="G2296" s="2"/>
      <c r="H2296" s="3">
        <f t="shared" si="457"/>
        <v>0</v>
      </c>
      <c r="I2296" s="63"/>
      <c r="J2296" s="7"/>
      <c r="K2296" s="8"/>
      <c r="M2296" s="410"/>
    </row>
    <row r="2297" spans="1:13">
      <c r="A2297" s="33" t="e">
        <f>VLOOKUP(B2288,O:W,2)</f>
        <v>#N/A</v>
      </c>
      <c r="B2297" s="649" t="s">
        <v>70</v>
      </c>
      <c r="C2297" s="650"/>
      <c r="D2297" s="650"/>
      <c r="E2297" s="650"/>
      <c r="F2297" s="650"/>
      <c r="G2297" s="650"/>
      <c r="H2297" s="6"/>
      <c r="I2297" s="63">
        <f>SUM(H2289:H2297)</f>
        <v>0</v>
      </c>
      <c r="J2297" s="1" t="e">
        <f>VLOOKUP(B2288,O:W,7)</f>
        <v>#N/A</v>
      </c>
      <c r="K2297" s="8"/>
      <c r="M2297" s="410"/>
    </row>
    <row r="2298" spans="1:13" ht="44.25" customHeight="1">
      <c r="A2298" s="32">
        <f>IF(B2298&gt;0,1,0)</f>
        <v>1</v>
      </c>
      <c r="B2298" s="647" t="s">
        <v>7108</v>
      </c>
      <c r="C2298" s="648"/>
      <c r="D2298" s="648"/>
      <c r="E2298" s="648"/>
      <c r="F2298" s="648"/>
      <c r="G2298" s="648"/>
      <c r="H2298" s="6"/>
      <c r="I2298" s="63"/>
      <c r="J2298" s="7"/>
      <c r="K2298" s="8"/>
      <c r="M2298" s="390" t="s">
        <v>703</v>
      </c>
    </row>
    <row r="2299" spans="1:13">
      <c r="A2299" s="32">
        <f t="shared" ref="A2299:A2306" si="458">IF(H2299&gt;0,1,0)</f>
        <v>1</v>
      </c>
      <c r="B2299" s="10"/>
      <c r="C2299" s="2">
        <v>1</v>
      </c>
      <c r="D2299" s="2"/>
      <c r="E2299" s="2"/>
      <c r="F2299" s="2"/>
      <c r="G2299" s="2"/>
      <c r="H2299" s="3">
        <f>IF(AND(C2299=0,D2299=0,E2299=0,F2299=0,G2299=0),0,ROUND(IF(C2299=0,1,C2299)*IF(D2299=0,1,D2299)*IF(E2299=0,1,E2299)*IF(F2299=0,1,F2299)*IF(G2299=0,1,G2299),2))</f>
        <v>1</v>
      </c>
      <c r="I2299" s="63"/>
      <c r="J2299" s="7"/>
      <c r="K2299" s="8"/>
      <c r="M2299" s="391" t="s">
        <v>704</v>
      </c>
    </row>
    <row r="2300" spans="1:13">
      <c r="A2300" s="32">
        <f t="shared" si="458"/>
        <v>0</v>
      </c>
      <c r="B2300" s="10"/>
      <c r="C2300" s="2"/>
      <c r="D2300" s="2"/>
      <c r="E2300" s="2"/>
      <c r="F2300" s="2"/>
      <c r="G2300" s="2"/>
      <c r="H2300" s="3">
        <f t="shared" ref="H2300:H2306" si="459">IF(AND(C2300=0,D2300=0,E2300=0,F2300=0,G2300=0),0,ROUND(IF(C2300=0,1,C2300)*IF(D2300=0,1,D2300)*IF(E2300=0,1,E2300)*IF(F2300=0,1,F2300)*IF(G2300=0,1,G2300),2))</f>
        <v>0</v>
      </c>
      <c r="I2300" s="63"/>
      <c r="J2300" s="7"/>
      <c r="K2300" s="8"/>
      <c r="M2300" s="391"/>
    </row>
    <row r="2301" spans="1:13">
      <c r="A2301" s="32">
        <f t="shared" si="458"/>
        <v>0</v>
      </c>
      <c r="B2301" s="10"/>
      <c r="C2301" s="2"/>
      <c r="D2301" s="2"/>
      <c r="E2301" s="2"/>
      <c r="F2301" s="2"/>
      <c r="G2301" s="2"/>
      <c r="H2301" s="3">
        <f t="shared" si="459"/>
        <v>0</v>
      </c>
      <c r="I2301" s="63"/>
      <c r="J2301" s="7"/>
      <c r="K2301" s="8"/>
      <c r="M2301" s="391"/>
    </row>
    <row r="2302" spans="1:13">
      <c r="A2302" s="32">
        <f t="shared" si="458"/>
        <v>0</v>
      </c>
      <c r="B2302" s="10"/>
      <c r="C2302" s="2"/>
      <c r="D2302" s="2"/>
      <c r="E2302" s="2"/>
      <c r="F2302" s="2"/>
      <c r="G2302" s="2"/>
      <c r="H2302" s="3">
        <f t="shared" si="459"/>
        <v>0</v>
      </c>
      <c r="I2302" s="63"/>
      <c r="J2302" s="7"/>
      <c r="K2302" s="8"/>
      <c r="M2302" s="391"/>
    </row>
    <row r="2303" spans="1:13">
      <c r="A2303" s="32">
        <f t="shared" si="458"/>
        <v>0</v>
      </c>
      <c r="B2303" s="10"/>
      <c r="C2303" s="2"/>
      <c r="D2303" s="2"/>
      <c r="E2303" s="2"/>
      <c r="F2303" s="2"/>
      <c r="G2303" s="2"/>
      <c r="H2303" s="3">
        <f t="shared" si="459"/>
        <v>0</v>
      </c>
      <c r="I2303" s="63"/>
      <c r="J2303" s="7"/>
      <c r="K2303" s="8"/>
      <c r="M2303" s="391"/>
    </row>
    <row r="2304" spans="1:13">
      <c r="A2304" s="32">
        <f t="shared" si="458"/>
        <v>0</v>
      </c>
      <c r="B2304" s="10"/>
      <c r="C2304" s="2"/>
      <c r="D2304" s="2"/>
      <c r="E2304" s="2"/>
      <c r="F2304" s="2"/>
      <c r="G2304" s="2"/>
      <c r="H2304" s="3">
        <f t="shared" si="459"/>
        <v>0</v>
      </c>
      <c r="I2304" s="63"/>
      <c r="J2304" s="7"/>
      <c r="K2304" s="8"/>
      <c r="M2304" s="391"/>
    </row>
    <row r="2305" spans="1:13">
      <c r="A2305" s="32">
        <f t="shared" si="458"/>
        <v>0</v>
      </c>
      <c r="B2305" s="10"/>
      <c r="C2305" s="2"/>
      <c r="D2305" s="2"/>
      <c r="E2305" s="2"/>
      <c r="F2305" s="2"/>
      <c r="G2305" s="2"/>
      <c r="H2305" s="3">
        <f t="shared" si="459"/>
        <v>0</v>
      </c>
      <c r="I2305" s="63"/>
      <c r="J2305" s="7"/>
      <c r="K2305" s="8"/>
      <c r="M2305" s="391"/>
    </row>
    <row r="2306" spans="1:13">
      <c r="A2306" s="32">
        <f t="shared" si="458"/>
        <v>0</v>
      </c>
      <c r="B2306" s="10"/>
      <c r="C2306" s="2"/>
      <c r="D2306" s="2"/>
      <c r="E2306" s="2"/>
      <c r="F2306" s="2"/>
      <c r="G2306" s="2"/>
      <c r="H2306" s="3">
        <f t="shared" si="459"/>
        <v>0</v>
      </c>
      <c r="I2306" s="63"/>
      <c r="J2306" s="7"/>
      <c r="K2306" s="8"/>
      <c r="M2306" s="391"/>
    </row>
    <row r="2307" spans="1:13">
      <c r="A2307" s="33" t="str">
        <f>VLOOKUP(B2298,O:W,2)</f>
        <v>230101</v>
      </c>
      <c r="B2307" s="649" t="s">
        <v>70</v>
      </c>
      <c r="C2307" s="650"/>
      <c r="D2307" s="650"/>
      <c r="E2307" s="650"/>
      <c r="F2307" s="650"/>
      <c r="G2307" s="650"/>
      <c r="H2307" s="6"/>
      <c r="I2307" s="63">
        <f>SUM(H2299:H2307)</f>
        <v>1</v>
      </c>
      <c r="J2307" s="1" t="str">
        <f>VLOOKUP(B2298,O:W,7)</f>
        <v>دستگاه</v>
      </c>
      <c r="K2307" s="8"/>
      <c r="M2307" s="391"/>
    </row>
    <row r="2308" spans="1:13" ht="48" customHeight="1">
      <c r="A2308" s="32">
        <f>IF(B2308&gt;0,1,0)</f>
        <v>1</v>
      </c>
      <c r="B2308" s="647" t="s">
        <v>7318</v>
      </c>
      <c r="C2308" s="648"/>
      <c r="D2308" s="648"/>
      <c r="E2308" s="648"/>
      <c r="F2308" s="648"/>
      <c r="G2308" s="648"/>
      <c r="H2308" s="6"/>
      <c r="I2308" s="63"/>
      <c r="J2308" s="7"/>
      <c r="K2308" s="8"/>
      <c r="M2308" s="390" t="s">
        <v>703</v>
      </c>
    </row>
    <row r="2309" spans="1:13">
      <c r="A2309" s="32">
        <f t="shared" ref="A2309:A2316" si="460">IF(H2309&gt;0,1,0)</f>
        <v>1</v>
      </c>
      <c r="B2309" s="10"/>
      <c r="C2309" s="2">
        <v>1</v>
      </c>
      <c r="D2309" s="2"/>
      <c r="E2309" s="2"/>
      <c r="F2309" s="2"/>
      <c r="G2309" s="2"/>
      <c r="H2309" s="3">
        <f>IF(AND(C2309=0,D2309=0,E2309=0,F2309=0,G2309=0),0,ROUND(IF(C2309=0,1,C2309)*IF(D2309=0,1,D2309)*IF(E2309=0,1,E2309)*IF(F2309=0,1,F2309)*IF(G2309=0,1,G2309),2))</f>
        <v>1</v>
      </c>
      <c r="I2309" s="63"/>
      <c r="J2309" s="7"/>
      <c r="K2309" s="8"/>
      <c r="M2309" s="391" t="s">
        <v>704</v>
      </c>
    </row>
    <row r="2310" spans="1:13">
      <c r="A2310" s="32">
        <f t="shared" si="460"/>
        <v>0</v>
      </c>
      <c r="B2310" s="10"/>
      <c r="C2310" s="2"/>
      <c r="D2310" s="2"/>
      <c r="E2310" s="2"/>
      <c r="F2310" s="2"/>
      <c r="G2310" s="2"/>
      <c r="H2310" s="3">
        <f t="shared" ref="H2310:H2316" si="461">IF(AND(C2310=0,D2310=0,E2310=0,F2310=0,G2310=0),0,ROUND(IF(C2310=0,1,C2310)*IF(D2310=0,1,D2310)*IF(E2310=0,1,E2310)*IF(F2310=0,1,F2310)*IF(G2310=0,1,G2310),2))</f>
        <v>0</v>
      </c>
      <c r="I2310" s="63"/>
      <c r="J2310" s="7"/>
      <c r="K2310" s="8"/>
      <c r="M2310" s="391"/>
    </row>
    <row r="2311" spans="1:13">
      <c r="A2311" s="32">
        <f t="shared" si="460"/>
        <v>0</v>
      </c>
      <c r="B2311" s="10"/>
      <c r="C2311" s="2"/>
      <c r="D2311" s="2"/>
      <c r="E2311" s="2"/>
      <c r="F2311" s="2"/>
      <c r="G2311" s="2"/>
      <c r="H2311" s="3">
        <f t="shared" si="461"/>
        <v>0</v>
      </c>
      <c r="I2311" s="63"/>
      <c r="J2311" s="7"/>
      <c r="K2311" s="8"/>
      <c r="M2311" s="391"/>
    </row>
    <row r="2312" spans="1:13">
      <c r="A2312" s="32">
        <f t="shared" si="460"/>
        <v>0</v>
      </c>
      <c r="B2312" s="10"/>
      <c r="C2312" s="2"/>
      <c r="D2312" s="2"/>
      <c r="E2312" s="2"/>
      <c r="F2312" s="2"/>
      <c r="G2312" s="2"/>
      <c r="H2312" s="3">
        <f t="shared" si="461"/>
        <v>0</v>
      </c>
      <c r="I2312" s="63"/>
      <c r="J2312" s="7"/>
      <c r="K2312" s="8"/>
      <c r="M2312" s="391"/>
    </row>
    <row r="2313" spans="1:13">
      <c r="A2313" s="32">
        <f t="shared" si="460"/>
        <v>0</v>
      </c>
      <c r="B2313" s="10"/>
      <c r="C2313" s="2"/>
      <c r="D2313" s="2"/>
      <c r="E2313" s="2"/>
      <c r="F2313" s="2"/>
      <c r="G2313" s="2"/>
      <c r="H2313" s="3">
        <f t="shared" si="461"/>
        <v>0</v>
      </c>
      <c r="I2313" s="63"/>
      <c r="J2313" s="7"/>
      <c r="K2313" s="8"/>
      <c r="M2313" s="391"/>
    </row>
    <row r="2314" spans="1:13">
      <c r="A2314" s="32">
        <f t="shared" si="460"/>
        <v>0</v>
      </c>
      <c r="B2314" s="10"/>
      <c r="C2314" s="2"/>
      <c r="D2314" s="2"/>
      <c r="E2314" s="2"/>
      <c r="F2314" s="2"/>
      <c r="G2314" s="2"/>
      <c r="H2314" s="3">
        <f t="shared" si="461"/>
        <v>0</v>
      </c>
      <c r="I2314" s="63"/>
      <c r="J2314" s="7"/>
      <c r="K2314" s="8"/>
      <c r="M2314" s="391"/>
    </row>
    <row r="2315" spans="1:13">
      <c r="A2315" s="32">
        <f t="shared" si="460"/>
        <v>0</v>
      </c>
      <c r="B2315" s="10"/>
      <c r="C2315" s="2"/>
      <c r="D2315" s="2"/>
      <c r="E2315" s="2"/>
      <c r="F2315" s="2"/>
      <c r="G2315" s="2"/>
      <c r="H2315" s="3">
        <f t="shared" si="461"/>
        <v>0</v>
      </c>
      <c r="I2315" s="63"/>
      <c r="J2315" s="7"/>
      <c r="K2315" s="8"/>
      <c r="M2315" s="391"/>
    </row>
    <row r="2316" spans="1:13">
      <c r="A2316" s="32">
        <f t="shared" si="460"/>
        <v>0</v>
      </c>
      <c r="B2316" s="10"/>
      <c r="C2316" s="2"/>
      <c r="D2316" s="2"/>
      <c r="E2316" s="2"/>
      <c r="F2316" s="2"/>
      <c r="G2316" s="2"/>
      <c r="H2316" s="3">
        <f t="shared" si="461"/>
        <v>0</v>
      </c>
      <c r="I2316" s="63"/>
      <c r="J2316" s="7"/>
      <c r="K2316" s="8"/>
      <c r="M2316" s="391"/>
    </row>
    <row r="2317" spans="1:13">
      <c r="A2317" s="33" t="str">
        <f>VLOOKUP(B2308,O:W,2)</f>
        <v>230114</v>
      </c>
      <c r="B2317" s="649" t="s">
        <v>70</v>
      </c>
      <c r="C2317" s="650"/>
      <c r="D2317" s="650"/>
      <c r="E2317" s="650"/>
      <c r="F2317" s="650"/>
      <c r="G2317" s="650"/>
      <c r="H2317" s="6"/>
      <c r="I2317" s="63">
        <f>SUM(H2309:H2317)</f>
        <v>1</v>
      </c>
      <c r="J2317" s="1" t="str">
        <f>VLOOKUP(B2308,O:W,7)</f>
        <v>دستگاه</v>
      </c>
      <c r="K2317" s="8"/>
      <c r="M2317" s="391"/>
    </row>
    <row r="2318" spans="1:13" ht="45" customHeight="1">
      <c r="A2318" s="32">
        <f>IF(B2318&gt;0,1,0)</f>
        <v>0</v>
      </c>
      <c r="B2318" s="647"/>
      <c r="C2318" s="648"/>
      <c r="D2318" s="648"/>
      <c r="E2318" s="648"/>
      <c r="F2318" s="648"/>
      <c r="G2318" s="648"/>
      <c r="H2318" s="6"/>
      <c r="I2318" s="63"/>
      <c r="J2318" s="7"/>
      <c r="K2318" s="8"/>
      <c r="M2318" s="390" t="s">
        <v>703</v>
      </c>
    </row>
    <row r="2319" spans="1:13">
      <c r="A2319" s="32">
        <f t="shared" ref="A2319:A2326" si="462">IF(H2319&gt;0,1,0)</f>
        <v>0</v>
      </c>
      <c r="B2319" s="10"/>
      <c r="C2319" s="2"/>
      <c r="D2319" s="2"/>
      <c r="E2319" s="2"/>
      <c r="F2319" s="2"/>
      <c r="G2319" s="2"/>
      <c r="H2319" s="3">
        <f>IF(AND(C2319=0,D2319=0,E2319=0,F2319=0,G2319=0),0,ROUND(IF(C2319=0,1,C2319)*IF(D2319=0,1,D2319)*IF(E2319=0,1,E2319)*IF(F2319=0,1,F2319)*IF(G2319=0,1,G2319),2))</f>
        <v>0</v>
      </c>
      <c r="I2319" s="63"/>
      <c r="J2319" s="7"/>
      <c r="K2319" s="8"/>
      <c r="M2319" s="391"/>
    </row>
    <row r="2320" spans="1:13">
      <c r="A2320" s="32">
        <f t="shared" si="462"/>
        <v>0</v>
      </c>
      <c r="B2320" s="10"/>
      <c r="C2320" s="2"/>
      <c r="D2320" s="2"/>
      <c r="E2320" s="2"/>
      <c r="F2320" s="2"/>
      <c r="G2320" s="2"/>
      <c r="H2320" s="3">
        <f t="shared" ref="H2320:H2326" si="463">IF(AND(C2320=0,D2320=0,E2320=0,F2320=0,G2320=0),0,ROUND(IF(C2320=0,1,C2320)*IF(D2320=0,1,D2320)*IF(E2320=0,1,E2320)*IF(F2320=0,1,F2320)*IF(G2320=0,1,G2320),2))</f>
        <v>0</v>
      </c>
      <c r="I2320" s="63"/>
      <c r="J2320" s="7"/>
      <c r="K2320" s="8"/>
      <c r="M2320" s="391"/>
    </row>
    <row r="2321" spans="1:13">
      <c r="A2321" s="32">
        <f t="shared" si="462"/>
        <v>0</v>
      </c>
      <c r="B2321" s="10"/>
      <c r="C2321" s="2"/>
      <c r="D2321" s="2"/>
      <c r="E2321" s="2"/>
      <c r="F2321" s="2"/>
      <c r="G2321" s="2"/>
      <c r="H2321" s="3">
        <f t="shared" si="463"/>
        <v>0</v>
      </c>
      <c r="I2321" s="63"/>
      <c r="J2321" s="7"/>
      <c r="K2321" s="8"/>
      <c r="M2321" s="391"/>
    </row>
    <row r="2322" spans="1:13">
      <c r="A2322" s="32">
        <f t="shared" si="462"/>
        <v>0</v>
      </c>
      <c r="B2322" s="10"/>
      <c r="C2322" s="2"/>
      <c r="D2322" s="2"/>
      <c r="E2322" s="2"/>
      <c r="F2322" s="2"/>
      <c r="G2322" s="2"/>
      <c r="H2322" s="3">
        <f t="shared" si="463"/>
        <v>0</v>
      </c>
      <c r="I2322" s="63"/>
      <c r="J2322" s="7"/>
      <c r="K2322" s="8"/>
      <c r="M2322" s="391"/>
    </row>
    <row r="2323" spans="1:13">
      <c r="A2323" s="32">
        <f t="shared" si="462"/>
        <v>0</v>
      </c>
      <c r="B2323" s="10"/>
      <c r="C2323" s="2"/>
      <c r="D2323" s="2"/>
      <c r="E2323" s="2"/>
      <c r="F2323" s="2"/>
      <c r="G2323" s="2"/>
      <c r="H2323" s="3">
        <f t="shared" si="463"/>
        <v>0</v>
      </c>
      <c r="I2323" s="63"/>
      <c r="J2323" s="7"/>
      <c r="K2323" s="8"/>
      <c r="M2323" s="391"/>
    </row>
    <row r="2324" spans="1:13">
      <c r="A2324" s="32">
        <f t="shared" si="462"/>
        <v>0</v>
      </c>
      <c r="B2324" s="10"/>
      <c r="C2324" s="2"/>
      <c r="D2324" s="2"/>
      <c r="E2324" s="2"/>
      <c r="F2324" s="2"/>
      <c r="G2324" s="2"/>
      <c r="H2324" s="3">
        <f t="shared" si="463"/>
        <v>0</v>
      </c>
      <c r="I2324" s="63"/>
      <c r="J2324" s="7"/>
      <c r="K2324" s="8"/>
      <c r="M2324" s="391"/>
    </row>
    <row r="2325" spans="1:13">
      <c r="A2325" s="32">
        <f t="shared" si="462"/>
        <v>0</v>
      </c>
      <c r="B2325" s="10"/>
      <c r="C2325" s="2"/>
      <c r="D2325" s="2"/>
      <c r="E2325" s="2"/>
      <c r="F2325" s="2"/>
      <c r="G2325" s="2"/>
      <c r="H2325" s="3">
        <f t="shared" si="463"/>
        <v>0</v>
      </c>
      <c r="I2325" s="63"/>
      <c r="J2325" s="7"/>
      <c r="K2325" s="8"/>
      <c r="M2325" s="391"/>
    </row>
    <row r="2326" spans="1:13">
      <c r="A2326" s="32">
        <f t="shared" si="462"/>
        <v>0</v>
      </c>
      <c r="B2326" s="10"/>
      <c r="C2326" s="2"/>
      <c r="D2326" s="2"/>
      <c r="E2326" s="2"/>
      <c r="F2326" s="2"/>
      <c r="G2326" s="2"/>
      <c r="H2326" s="3">
        <f t="shared" si="463"/>
        <v>0</v>
      </c>
      <c r="I2326" s="63"/>
      <c r="J2326" s="7"/>
      <c r="K2326" s="8"/>
      <c r="M2326" s="391"/>
    </row>
    <row r="2327" spans="1:13">
      <c r="A2327" s="33" t="e">
        <f>VLOOKUP(B2318,O:W,2)</f>
        <v>#N/A</v>
      </c>
      <c r="B2327" s="649" t="s">
        <v>70</v>
      </c>
      <c r="C2327" s="650"/>
      <c r="D2327" s="650"/>
      <c r="E2327" s="650"/>
      <c r="F2327" s="650"/>
      <c r="G2327" s="650"/>
      <c r="H2327" s="6"/>
      <c r="I2327" s="63">
        <f>SUM(H2319:H2327)</f>
        <v>0</v>
      </c>
      <c r="J2327" s="1" t="e">
        <f>VLOOKUP(B2318,O:W,7)</f>
        <v>#N/A</v>
      </c>
      <c r="K2327" s="8"/>
      <c r="M2327" s="391"/>
    </row>
    <row r="2328" spans="1:13" ht="46.5" customHeight="1">
      <c r="A2328" s="32">
        <f>IF(B2328&gt;0,1,0)</f>
        <v>0</v>
      </c>
      <c r="B2328" s="647"/>
      <c r="C2328" s="648"/>
      <c r="D2328" s="648"/>
      <c r="E2328" s="648"/>
      <c r="F2328" s="648"/>
      <c r="G2328" s="648"/>
      <c r="H2328" s="6"/>
      <c r="I2328" s="63"/>
      <c r="J2328" s="7"/>
      <c r="K2328" s="8"/>
      <c r="M2328" s="390" t="s">
        <v>703</v>
      </c>
    </row>
    <row r="2329" spans="1:13">
      <c r="A2329" s="32">
        <f t="shared" ref="A2329:A2336" si="464">IF(H2329&gt;0,1,0)</f>
        <v>0</v>
      </c>
      <c r="B2329" s="10"/>
      <c r="C2329" s="2"/>
      <c r="D2329" s="2"/>
      <c r="E2329" s="2"/>
      <c r="F2329" s="2"/>
      <c r="G2329" s="2"/>
      <c r="H2329" s="3">
        <f>IF(AND(C2329=0,D2329=0,E2329=0,F2329=0,G2329=0),0,ROUND(IF(C2329=0,1,C2329)*IF(D2329=0,1,D2329)*IF(E2329=0,1,E2329)*IF(F2329=0,1,F2329)*IF(G2329=0,1,G2329),2))</f>
        <v>0</v>
      </c>
      <c r="I2329" s="63"/>
      <c r="J2329" s="7"/>
      <c r="K2329" s="8"/>
      <c r="M2329" s="391" t="s">
        <v>704</v>
      </c>
    </row>
    <row r="2330" spans="1:13">
      <c r="A2330" s="32">
        <f t="shared" si="464"/>
        <v>0</v>
      </c>
      <c r="B2330" s="10"/>
      <c r="C2330" s="2"/>
      <c r="D2330" s="2"/>
      <c r="E2330" s="2"/>
      <c r="F2330" s="2"/>
      <c r="G2330" s="2"/>
      <c r="H2330" s="3">
        <f t="shared" ref="H2330:H2336" si="465">IF(AND(C2330=0,D2330=0,E2330=0,F2330=0,G2330=0),0,ROUND(IF(C2330=0,1,C2330)*IF(D2330=0,1,D2330)*IF(E2330=0,1,E2330)*IF(F2330=0,1,F2330)*IF(G2330=0,1,G2330),2))</f>
        <v>0</v>
      </c>
      <c r="I2330" s="63"/>
      <c r="J2330" s="7"/>
      <c r="K2330" s="8"/>
      <c r="M2330" s="391"/>
    </row>
    <row r="2331" spans="1:13">
      <c r="A2331" s="32">
        <f t="shared" si="464"/>
        <v>0</v>
      </c>
      <c r="B2331" s="10"/>
      <c r="C2331" s="2"/>
      <c r="D2331" s="2"/>
      <c r="E2331" s="2"/>
      <c r="F2331" s="2"/>
      <c r="G2331" s="2"/>
      <c r="H2331" s="3">
        <f t="shared" si="465"/>
        <v>0</v>
      </c>
      <c r="I2331" s="63"/>
      <c r="J2331" s="7"/>
      <c r="K2331" s="8"/>
      <c r="M2331" s="391"/>
    </row>
    <row r="2332" spans="1:13">
      <c r="A2332" s="32">
        <f t="shared" si="464"/>
        <v>0</v>
      </c>
      <c r="B2332" s="10"/>
      <c r="C2332" s="2"/>
      <c r="D2332" s="2"/>
      <c r="E2332" s="2"/>
      <c r="F2332" s="2"/>
      <c r="G2332" s="2"/>
      <c r="H2332" s="3">
        <f t="shared" si="465"/>
        <v>0</v>
      </c>
      <c r="I2332" s="63"/>
      <c r="J2332" s="7"/>
      <c r="K2332" s="8"/>
      <c r="M2332" s="391"/>
    </row>
    <row r="2333" spans="1:13">
      <c r="A2333" s="32">
        <f t="shared" si="464"/>
        <v>0</v>
      </c>
      <c r="B2333" s="10"/>
      <c r="C2333" s="2"/>
      <c r="D2333" s="2"/>
      <c r="E2333" s="2"/>
      <c r="F2333" s="2"/>
      <c r="G2333" s="2"/>
      <c r="H2333" s="3">
        <f t="shared" si="465"/>
        <v>0</v>
      </c>
      <c r="I2333" s="63"/>
      <c r="J2333" s="7"/>
      <c r="K2333" s="8"/>
      <c r="M2333" s="391"/>
    </row>
    <row r="2334" spans="1:13">
      <c r="A2334" s="32">
        <f t="shared" si="464"/>
        <v>0</v>
      </c>
      <c r="B2334" s="10"/>
      <c r="C2334" s="2"/>
      <c r="D2334" s="2"/>
      <c r="E2334" s="2"/>
      <c r="F2334" s="2"/>
      <c r="G2334" s="2"/>
      <c r="H2334" s="3">
        <f t="shared" si="465"/>
        <v>0</v>
      </c>
      <c r="I2334" s="63"/>
      <c r="J2334" s="7"/>
      <c r="K2334" s="8"/>
      <c r="M2334" s="391"/>
    </row>
    <row r="2335" spans="1:13">
      <c r="A2335" s="32">
        <f t="shared" si="464"/>
        <v>0</v>
      </c>
      <c r="B2335" s="10"/>
      <c r="C2335" s="2"/>
      <c r="D2335" s="2"/>
      <c r="E2335" s="2"/>
      <c r="F2335" s="2"/>
      <c r="G2335" s="2"/>
      <c r="H2335" s="3">
        <f t="shared" si="465"/>
        <v>0</v>
      </c>
      <c r="I2335" s="63"/>
      <c r="J2335" s="7"/>
      <c r="K2335" s="8"/>
      <c r="M2335" s="391"/>
    </row>
    <row r="2336" spans="1:13">
      <c r="A2336" s="32">
        <f t="shared" si="464"/>
        <v>0</v>
      </c>
      <c r="B2336" s="10"/>
      <c r="C2336" s="2"/>
      <c r="D2336" s="2"/>
      <c r="E2336" s="2"/>
      <c r="F2336" s="2"/>
      <c r="G2336" s="2"/>
      <c r="H2336" s="3">
        <f t="shared" si="465"/>
        <v>0</v>
      </c>
      <c r="I2336" s="63"/>
      <c r="J2336" s="7"/>
      <c r="K2336" s="8"/>
      <c r="M2336" s="391"/>
    </row>
    <row r="2337" spans="1:14">
      <c r="A2337" s="33" t="e">
        <f>VLOOKUP(B2328,O:W,2)</f>
        <v>#N/A</v>
      </c>
      <c r="B2337" s="649" t="s">
        <v>70</v>
      </c>
      <c r="C2337" s="650"/>
      <c r="D2337" s="650"/>
      <c r="E2337" s="650"/>
      <c r="F2337" s="650"/>
      <c r="G2337" s="650"/>
      <c r="H2337" s="6"/>
      <c r="I2337" s="63">
        <f>SUM(H2329:H2337)</f>
        <v>0</v>
      </c>
      <c r="J2337" s="1" t="e">
        <f>VLOOKUP(B2328,O:W,7)</f>
        <v>#N/A</v>
      </c>
      <c r="K2337" s="8"/>
      <c r="M2337" s="391"/>
    </row>
    <row r="2338" spans="1:14" ht="46.5" customHeight="1">
      <c r="A2338" s="32">
        <f>IF(B2338&gt;0,1,0)</f>
        <v>0</v>
      </c>
      <c r="B2338" s="647"/>
      <c r="C2338" s="648"/>
      <c r="D2338" s="648"/>
      <c r="E2338" s="648"/>
      <c r="F2338" s="648"/>
      <c r="G2338" s="648"/>
      <c r="H2338" s="6"/>
      <c r="I2338" s="63"/>
      <c r="J2338" s="7"/>
      <c r="K2338" s="8"/>
      <c r="M2338" s="390" t="s">
        <v>703</v>
      </c>
    </row>
    <row r="2339" spans="1:14">
      <c r="A2339" s="32">
        <f t="shared" ref="A2339:A2346" si="466">IF(H2339&gt;0,1,0)</f>
        <v>0</v>
      </c>
      <c r="B2339" s="10"/>
      <c r="C2339" s="2"/>
      <c r="D2339" s="2"/>
      <c r="E2339" s="2"/>
      <c r="F2339" s="2"/>
      <c r="G2339" s="2"/>
      <c r="H2339" s="3">
        <f>IF(AND(C2339=0,D2339=0,E2339=0,F2339=0,G2339=0),0,ROUND(IF(C2339=0,1,C2339)*IF(D2339=0,1,D2339)*IF(E2339=0,1,E2339)*IF(F2339=0,1,F2339)*IF(G2339=0,1,G2339),2))</f>
        <v>0</v>
      </c>
      <c r="I2339" s="63"/>
      <c r="J2339" s="7"/>
      <c r="K2339" s="8"/>
      <c r="M2339" s="391" t="s">
        <v>704</v>
      </c>
    </row>
    <row r="2340" spans="1:14">
      <c r="A2340" s="32">
        <f t="shared" si="466"/>
        <v>0</v>
      </c>
      <c r="B2340" s="10"/>
      <c r="C2340" s="2"/>
      <c r="D2340" s="2"/>
      <c r="E2340" s="2"/>
      <c r="F2340" s="2"/>
      <c r="G2340" s="2"/>
      <c r="H2340" s="3">
        <f t="shared" ref="H2340:H2346" si="467">IF(AND(C2340=0,D2340=0,E2340=0,F2340=0,G2340=0),0,ROUND(IF(C2340=0,1,C2340)*IF(D2340=0,1,D2340)*IF(E2340=0,1,E2340)*IF(F2340=0,1,F2340)*IF(G2340=0,1,G2340),2))</f>
        <v>0</v>
      </c>
      <c r="I2340" s="63"/>
      <c r="J2340" s="7"/>
      <c r="K2340" s="8"/>
      <c r="M2340" s="391"/>
    </row>
    <row r="2341" spans="1:14">
      <c r="A2341" s="32">
        <f t="shared" si="466"/>
        <v>0</v>
      </c>
      <c r="B2341" s="10"/>
      <c r="C2341" s="2"/>
      <c r="D2341" s="2"/>
      <c r="E2341" s="2"/>
      <c r="F2341" s="2"/>
      <c r="G2341" s="2"/>
      <c r="H2341" s="3">
        <f t="shared" si="467"/>
        <v>0</v>
      </c>
      <c r="I2341" s="63"/>
      <c r="J2341" s="7"/>
      <c r="K2341" s="8"/>
      <c r="M2341" s="391"/>
    </row>
    <row r="2342" spans="1:14">
      <c r="A2342" s="32">
        <f t="shared" si="466"/>
        <v>0</v>
      </c>
      <c r="B2342" s="10"/>
      <c r="C2342" s="2"/>
      <c r="D2342" s="2"/>
      <c r="E2342" s="2"/>
      <c r="F2342" s="2"/>
      <c r="G2342" s="2"/>
      <c r="H2342" s="3">
        <f t="shared" si="467"/>
        <v>0</v>
      </c>
      <c r="I2342" s="63"/>
      <c r="J2342" s="7"/>
      <c r="K2342" s="8"/>
      <c r="M2342" s="391"/>
    </row>
    <row r="2343" spans="1:14">
      <c r="A2343" s="32">
        <f t="shared" si="466"/>
        <v>0</v>
      </c>
      <c r="B2343" s="10"/>
      <c r="C2343" s="2"/>
      <c r="D2343" s="2"/>
      <c r="E2343" s="2"/>
      <c r="F2343" s="2"/>
      <c r="G2343" s="2"/>
      <c r="H2343" s="3">
        <f t="shared" si="467"/>
        <v>0</v>
      </c>
      <c r="I2343" s="63"/>
      <c r="J2343" s="7"/>
      <c r="K2343" s="8"/>
      <c r="M2343" s="391"/>
    </row>
    <row r="2344" spans="1:14">
      <c r="A2344" s="32">
        <f t="shared" si="466"/>
        <v>0</v>
      </c>
      <c r="B2344" s="10"/>
      <c r="C2344" s="2"/>
      <c r="D2344" s="2"/>
      <c r="E2344" s="2"/>
      <c r="F2344" s="2"/>
      <c r="G2344" s="2"/>
      <c r="H2344" s="3">
        <f t="shared" si="467"/>
        <v>0</v>
      </c>
      <c r="I2344" s="63"/>
      <c r="J2344" s="7"/>
      <c r="K2344" s="8"/>
      <c r="M2344" s="391"/>
    </row>
    <row r="2345" spans="1:14">
      <c r="A2345" s="32">
        <f t="shared" si="466"/>
        <v>0</v>
      </c>
      <c r="B2345" s="10"/>
      <c r="C2345" s="2"/>
      <c r="D2345" s="2"/>
      <c r="E2345" s="2"/>
      <c r="F2345" s="2"/>
      <c r="G2345" s="2"/>
      <c r="H2345" s="3">
        <f t="shared" si="467"/>
        <v>0</v>
      </c>
      <c r="I2345" s="63"/>
      <c r="J2345" s="7"/>
      <c r="K2345" s="8"/>
      <c r="M2345" s="391"/>
    </row>
    <row r="2346" spans="1:14">
      <c r="A2346" s="32">
        <f t="shared" si="466"/>
        <v>0</v>
      </c>
      <c r="B2346" s="10"/>
      <c r="C2346" s="2"/>
      <c r="D2346" s="2"/>
      <c r="E2346" s="2"/>
      <c r="F2346" s="2"/>
      <c r="G2346" s="2"/>
      <c r="H2346" s="3">
        <f t="shared" si="467"/>
        <v>0</v>
      </c>
      <c r="I2346" s="63"/>
      <c r="J2346" s="7"/>
      <c r="K2346" s="8"/>
      <c r="M2346" s="391"/>
    </row>
    <row r="2347" spans="1:14">
      <c r="A2347" s="33" t="e">
        <f>VLOOKUP(B2338,O:W,2)</f>
        <v>#N/A</v>
      </c>
      <c r="B2347" s="649" t="s">
        <v>70</v>
      </c>
      <c r="C2347" s="650"/>
      <c r="D2347" s="650"/>
      <c r="E2347" s="650"/>
      <c r="F2347" s="650"/>
      <c r="G2347" s="650"/>
      <c r="H2347" s="6"/>
      <c r="I2347" s="63">
        <f>SUM(H2339:H2347)</f>
        <v>0</v>
      </c>
      <c r="J2347" s="1" t="e">
        <f>VLOOKUP(B2338,O:W,7)</f>
        <v>#N/A</v>
      </c>
      <c r="K2347" s="8"/>
      <c r="M2347" s="391"/>
    </row>
    <row r="2348" spans="1:14" ht="44.25" customHeight="1">
      <c r="A2348" s="32">
        <f>IF(B2348&gt;0,1,0)</f>
        <v>1</v>
      </c>
      <c r="B2348" s="647" t="s">
        <v>7109</v>
      </c>
      <c r="C2348" s="648"/>
      <c r="D2348" s="648"/>
      <c r="E2348" s="648"/>
      <c r="F2348" s="648"/>
      <c r="G2348" s="648"/>
      <c r="H2348" s="6"/>
      <c r="I2348" s="63"/>
      <c r="J2348" s="7"/>
      <c r="K2348" s="8"/>
      <c r="M2348" s="397" t="s">
        <v>705</v>
      </c>
      <c r="N2348" s="80"/>
    </row>
    <row r="2349" spans="1:14">
      <c r="A2349" s="32">
        <f t="shared" ref="A2349:A2356" si="468">IF(H2349&gt;0,1,0)</f>
        <v>1</v>
      </c>
      <c r="B2349" s="10"/>
      <c r="C2349" s="2">
        <v>1</v>
      </c>
      <c r="D2349" s="2"/>
      <c r="E2349" s="2"/>
      <c r="F2349" s="2"/>
      <c r="G2349" s="2"/>
      <c r="H2349" s="3">
        <f>IF(AND(C2349=0,D2349=0,E2349=0,F2349=0,G2349=0),0,ROUND(IF(C2349=0,1,C2349)*IF(D2349=0,1,D2349)*IF(E2349=0,1,E2349)*IF(F2349=0,1,F2349)*IF(G2349=0,1,G2349),2))</f>
        <v>1</v>
      </c>
      <c r="I2349" s="63"/>
      <c r="J2349" s="7"/>
      <c r="K2349" s="8"/>
      <c r="M2349" s="397" t="s">
        <v>706</v>
      </c>
    </row>
    <row r="2350" spans="1:14">
      <c r="A2350" s="32">
        <f t="shared" si="468"/>
        <v>0</v>
      </c>
      <c r="B2350" s="10"/>
      <c r="C2350" s="2"/>
      <c r="D2350" s="2"/>
      <c r="E2350" s="2"/>
      <c r="F2350" s="2"/>
      <c r="G2350" s="2"/>
      <c r="H2350" s="3">
        <f t="shared" ref="H2350:H2356" si="469">IF(AND(C2350=0,D2350=0,E2350=0,F2350=0,G2350=0),0,ROUND(IF(C2350=0,1,C2350)*IF(D2350=0,1,D2350)*IF(E2350=0,1,E2350)*IF(F2350=0,1,F2350)*IF(G2350=0,1,G2350),2))</f>
        <v>0</v>
      </c>
      <c r="I2350" s="63"/>
      <c r="J2350" s="7"/>
      <c r="K2350" s="8"/>
      <c r="M2350" s="397"/>
    </row>
    <row r="2351" spans="1:14">
      <c r="A2351" s="32">
        <f t="shared" si="468"/>
        <v>0</v>
      </c>
      <c r="B2351" s="10"/>
      <c r="C2351" s="2"/>
      <c r="D2351" s="2"/>
      <c r="E2351" s="2"/>
      <c r="F2351" s="2"/>
      <c r="G2351" s="2"/>
      <c r="H2351" s="3">
        <f t="shared" si="469"/>
        <v>0</v>
      </c>
      <c r="I2351" s="63"/>
      <c r="J2351" s="7"/>
      <c r="K2351" s="8"/>
      <c r="M2351" s="397"/>
    </row>
    <row r="2352" spans="1:14">
      <c r="A2352" s="32">
        <f t="shared" si="468"/>
        <v>0</v>
      </c>
      <c r="B2352" s="10"/>
      <c r="C2352" s="2"/>
      <c r="D2352" s="2"/>
      <c r="E2352" s="2"/>
      <c r="F2352" s="2"/>
      <c r="G2352" s="2"/>
      <c r="H2352" s="3">
        <f t="shared" si="469"/>
        <v>0</v>
      </c>
      <c r="I2352" s="63"/>
      <c r="J2352" s="7"/>
      <c r="K2352" s="8"/>
      <c r="M2352" s="397"/>
    </row>
    <row r="2353" spans="1:13">
      <c r="A2353" s="32">
        <f t="shared" si="468"/>
        <v>0</v>
      </c>
      <c r="B2353" s="10"/>
      <c r="C2353" s="2"/>
      <c r="D2353" s="2"/>
      <c r="E2353" s="2"/>
      <c r="F2353" s="2"/>
      <c r="G2353" s="2"/>
      <c r="H2353" s="3">
        <f t="shared" si="469"/>
        <v>0</v>
      </c>
      <c r="I2353" s="63"/>
      <c r="J2353" s="7"/>
      <c r="K2353" s="8"/>
      <c r="M2353" s="397"/>
    </row>
    <row r="2354" spans="1:13">
      <c r="A2354" s="32">
        <f t="shared" si="468"/>
        <v>0</v>
      </c>
      <c r="B2354" s="10"/>
      <c r="C2354" s="2"/>
      <c r="D2354" s="2"/>
      <c r="E2354" s="2"/>
      <c r="F2354" s="2"/>
      <c r="G2354" s="2"/>
      <c r="H2354" s="3">
        <f t="shared" si="469"/>
        <v>0</v>
      </c>
      <c r="I2354" s="63"/>
      <c r="J2354" s="7"/>
      <c r="K2354" s="8"/>
      <c r="M2354" s="397"/>
    </row>
    <row r="2355" spans="1:13">
      <c r="A2355" s="32">
        <f t="shared" si="468"/>
        <v>0</v>
      </c>
      <c r="B2355" s="10"/>
      <c r="C2355" s="2"/>
      <c r="D2355" s="2"/>
      <c r="E2355" s="2"/>
      <c r="F2355" s="2"/>
      <c r="G2355" s="2"/>
      <c r="H2355" s="3">
        <f t="shared" si="469"/>
        <v>0</v>
      </c>
      <c r="I2355" s="63"/>
      <c r="J2355" s="7"/>
      <c r="K2355" s="8"/>
      <c r="M2355" s="397"/>
    </row>
    <row r="2356" spans="1:13">
      <c r="A2356" s="32">
        <f t="shared" si="468"/>
        <v>0</v>
      </c>
      <c r="B2356" s="10"/>
      <c r="C2356" s="2"/>
      <c r="D2356" s="2"/>
      <c r="E2356" s="2"/>
      <c r="F2356" s="2"/>
      <c r="G2356" s="2"/>
      <c r="H2356" s="3">
        <f t="shared" si="469"/>
        <v>0</v>
      </c>
      <c r="I2356" s="63"/>
      <c r="J2356" s="7"/>
      <c r="K2356" s="8"/>
      <c r="M2356" s="397"/>
    </row>
    <row r="2357" spans="1:13">
      <c r="A2357" s="33" t="str">
        <f>VLOOKUP(B2348,O:W,2)</f>
        <v>240101</v>
      </c>
      <c r="B2357" s="649" t="s">
        <v>70</v>
      </c>
      <c r="C2357" s="650"/>
      <c r="D2357" s="650"/>
      <c r="E2357" s="650"/>
      <c r="F2357" s="650"/>
      <c r="G2357" s="650"/>
      <c r="H2357" s="6"/>
      <c r="I2357" s="63">
        <f>SUM(H2349:H2357)</f>
        <v>1</v>
      </c>
      <c r="J2357" s="1" t="str">
        <f>VLOOKUP(B2348,O:W,7)</f>
        <v>دستگاه</v>
      </c>
      <c r="K2357" s="8"/>
      <c r="M2357" s="397"/>
    </row>
    <row r="2358" spans="1:13" ht="47.25" customHeight="1">
      <c r="A2358" s="32">
        <f>IF(B2358&gt;0,1,0)</f>
        <v>1</v>
      </c>
      <c r="B2358" s="647" t="s">
        <v>7319</v>
      </c>
      <c r="C2358" s="648"/>
      <c r="D2358" s="648"/>
      <c r="E2358" s="648"/>
      <c r="F2358" s="648"/>
      <c r="G2358" s="648"/>
      <c r="H2358" s="6"/>
      <c r="I2358" s="63"/>
      <c r="J2358" s="7"/>
      <c r="K2358" s="8"/>
      <c r="M2358" s="397" t="s">
        <v>705</v>
      </c>
    </row>
    <row r="2359" spans="1:13">
      <c r="A2359" s="32">
        <f t="shared" ref="A2359:A2366" si="470">IF(H2359&gt;0,1,0)</f>
        <v>1</v>
      </c>
      <c r="B2359" s="10"/>
      <c r="C2359" s="2">
        <v>1</v>
      </c>
      <c r="D2359" s="2"/>
      <c r="E2359" s="2"/>
      <c r="F2359" s="2"/>
      <c r="G2359" s="2"/>
      <c r="H2359" s="3">
        <f>IF(AND(C2359=0,D2359=0,E2359=0,F2359=0,G2359=0),0,ROUND(IF(C2359=0,1,C2359)*IF(D2359=0,1,D2359)*IF(E2359=0,1,E2359)*IF(F2359=0,1,F2359)*IF(G2359=0,1,G2359),2))</f>
        <v>1</v>
      </c>
      <c r="I2359" s="63"/>
      <c r="J2359" s="7"/>
      <c r="K2359" s="8"/>
      <c r="M2359" s="397" t="s">
        <v>706</v>
      </c>
    </row>
    <row r="2360" spans="1:13">
      <c r="A2360" s="32">
        <f t="shared" si="470"/>
        <v>0</v>
      </c>
      <c r="B2360" s="10"/>
      <c r="C2360" s="2"/>
      <c r="D2360" s="2"/>
      <c r="E2360" s="2"/>
      <c r="F2360" s="2"/>
      <c r="G2360" s="2"/>
      <c r="H2360" s="3">
        <f t="shared" ref="H2360:H2366" si="471">IF(AND(C2360=0,D2360=0,E2360=0,F2360=0,G2360=0),0,ROUND(IF(C2360=0,1,C2360)*IF(D2360=0,1,D2360)*IF(E2360=0,1,E2360)*IF(F2360=0,1,F2360)*IF(G2360=0,1,G2360),2))</f>
        <v>0</v>
      </c>
      <c r="I2360" s="63"/>
      <c r="J2360" s="7"/>
      <c r="K2360" s="8"/>
      <c r="M2360" s="397"/>
    </row>
    <row r="2361" spans="1:13">
      <c r="A2361" s="32">
        <f t="shared" si="470"/>
        <v>0</v>
      </c>
      <c r="B2361" s="10"/>
      <c r="C2361" s="2"/>
      <c r="D2361" s="2"/>
      <c r="E2361" s="2"/>
      <c r="F2361" s="2"/>
      <c r="G2361" s="2"/>
      <c r="H2361" s="3">
        <f t="shared" si="471"/>
        <v>0</v>
      </c>
      <c r="I2361" s="63"/>
      <c r="J2361" s="7"/>
      <c r="K2361" s="8"/>
      <c r="M2361" s="397"/>
    </row>
    <row r="2362" spans="1:13">
      <c r="A2362" s="32">
        <f t="shared" si="470"/>
        <v>0</v>
      </c>
      <c r="B2362" s="10"/>
      <c r="C2362" s="2"/>
      <c r="D2362" s="2"/>
      <c r="E2362" s="2"/>
      <c r="F2362" s="2"/>
      <c r="G2362" s="2"/>
      <c r="H2362" s="3">
        <f t="shared" si="471"/>
        <v>0</v>
      </c>
      <c r="I2362" s="63"/>
      <c r="J2362" s="7"/>
      <c r="K2362" s="8"/>
      <c r="M2362" s="397"/>
    </row>
    <row r="2363" spans="1:13">
      <c r="A2363" s="32">
        <f t="shared" si="470"/>
        <v>0</v>
      </c>
      <c r="B2363" s="10"/>
      <c r="C2363" s="2"/>
      <c r="D2363" s="2"/>
      <c r="E2363" s="2"/>
      <c r="F2363" s="2"/>
      <c r="G2363" s="2"/>
      <c r="H2363" s="3">
        <f t="shared" si="471"/>
        <v>0</v>
      </c>
      <c r="I2363" s="63"/>
      <c r="J2363" s="7"/>
      <c r="K2363" s="8"/>
      <c r="M2363" s="397"/>
    </row>
    <row r="2364" spans="1:13">
      <c r="A2364" s="32">
        <f t="shared" si="470"/>
        <v>0</v>
      </c>
      <c r="B2364" s="10"/>
      <c r="C2364" s="2"/>
      <c r="D2364" s="2"/>
      <c r="E2364" s="2"/>
      <c r="F2364" s="2"/>
      <c r="G2364" s="2"/>
      <c r="H2364" s="3">
        <f t="shared" si="471"/>
        <v>0</v>
      </c>
      <c r="I2364" s="63"/>
      <c r="J2364" s="7"/>
      <c r="K2364" s="8"/>
      <c r="M2364" s="397"/>
    </row>
    <row r="2365" spans="1:13">
      <c r="A2365" s="32">
        <f t="shared" si="470"/>
        <v>0</v>
      </c>
      <c r="B2365" s="10"/>
      <c r="C2365" s="2"/>
      <c r="D2365" s="2"/>
      <c r="E2365" s="2"/>
      <c r="F2365" s="2"/>
      <c r="G2365" s="2"/>
      <c r="H2365" s="3">
        <f t="shared" si="471"/>
        <v>0</v>
      </c>
      <c r="I2365" s="63"/>
      <c r="J2365" s="7"/>
      <c r="K2365" s="8"/>
      <c r="M2365" s="397"/>
    </row>
    <row r="2366" spans="1:13">
      <c r="A2366" s="32">
        <f t="shared" si="470"/>
        <v>0</v>
      </c>
      <c r="B2366" s="10"/>
      <c r="C2366" s="2"/>
      <c r="D2366" s="2"/>
      <c r="E2366" s="2"/>
      <c r="F2366" s="2"/>
      <c r="G2366" s="2"/>
      <c r="H2366" s="3">
        <f t="shared" si="471"/>
        <v>0</v>
      </c>
      <c r="I2366" s="63"/>
      <c r="J2366" s="7"/>
      <c r="K2366" s="8"/>
      <c r="M2366" s="397"/>
    </row>
    <row r="2367" spans="1:13">
      <c r="A2367" s="33" t="str">
        <f>VLOOKUP(B2358,O:W,2)</f>
        <v>240418</v>
      </c>
      <c r="B2367" s="649" t="s">
        <v>70</v>
      </c>
      <c r="C2367" s="650"/>
      <c r="D2367" s="650"/>
      <c r="E2367" s="650"/>
      <c r="F2367" s="650"/>
      <c r="G2367" s="650"/>
      <c r="H2367" s="6"/>
      <c r="I2367" s="63">
        <f>SUM(H2359:H2367)</f>
        <v>1</v>
      </c>
      <c r="J2367" s="1" t="str">
        <f>VLOOKUP(B2358,O:W,7)</f>
        <v>دستگاه</v>
      </c>
      <c r="K2367" s="8"/>
      <c r="M2367" s="397"/>
    </row>
    <row r="2368" spans="1:13" ht="45.75" customHeight="1">
      <c r="A2368" s="32">
        <f>IF(B2368&gt;0,1,0)</f>
        <v>0</v>
      </c>
      <c r="B2368" s="647"/>
      <c r="C2368" s="648"/>
      <c r="D2368" s="648"/>
      <c r="E2368" s="648"/>
      <c r="F2368" s="648"/>
      <c r="G2368" s="648"/>
      <c r="H2368" s="6"/>
      <c r="I2368" s="63"/>
      <c r="J2368" s="7"/>
      <c r="K2368" s="8"/>
      <c r="M2368" s="397" t="s">
        <v>705</v>
      </c>
    </row>
    <row r="2369" spans="1:13">
      <c r="A2369" s="32">
        <f t="shared" ref="A2369:A2376" si="472">IF(H2369&gt;0,1,0)</f>
        <v>0</v>
      </c>
      <c r="B2369" s="10"/>
      <c r="C2369" s="2"/>
      <c r="D2369" s="2"/>
      <c r="E2369" s="2"/>
      <c r="F2369" s="2"/>
      <c r="G2369" s="2"/>
      <c r="H2369" s="3">
        <f>IF(AND(C2369=0,D2369=0,E2369=0,F2369=0,G2369=0),0,ROUND(IF(C2369=0,1,C2369)*IF(D2369=0,1,D2369)*IF(E2369=0,1,E2369)*IF(F2369=0,1,F2369)*IF(G2369=0,1,G2369),2))</f>
        <v>0</v>
      </c>
      <c r="I2369" s="63"/>
      <c r="J2369" s="7"/>
      <c r="K2369" s="8"/>
      <c r="M2369" s="397"/>
    </row>
    <row r="2370" spans="1:13">
      <c r="A2370" s="32">
        <f t="shared" si="472"/>
        <v>0</v>
      </c>
      <c r="B2370" s="10"/>
      <c r="C2370" s="2"/>
      <c r="D2370" s="2"/>
      <c r="E2370" s="2"/>
      <c r="F2370" s="2"/>
      <c r="G2370" s="2"/>
      <c r="H2370" s="3">
        <f t="shared" ref="H2370:H2376" si="473">IF(AND(C2370=0,D2370=0,E2370=0,F2370=0,G2370=0),0,ROUND(IF(C2370=0,1,C2370)*IF(D2370=0,1,D2370)*IF(E2370=0,1,E2370)*IF(F2370=0,1,F2370)*IF(G2370=0,1,G2370),2))</f>
        <v>0</v>
      </c>
      <c r="I2370" s="63"/>
      <c r="J2370" s="7"/>
      <c r="K2370" s="8"/>
      <c r="M2370" s="397"/>
    </row>
    <row r="2371" spans="1:13">
      <c r="A2371" s="32">
        <f t="shared" si="472"/>
        <v>0</v>
      </c>
      <c r="B2371" s="10"/>
      <c r="C2371" s="2"/>
      <c r="D2371" s="2"/>
      <c r="E2371" s="2"/>
      <c r="F2371" s="2"/>
      <c r="G2371" s="2"/>
      <c r="H2371" s="3">
        <f t="shared" si="473"/>
        <v>0</v>
      </c>
      <c r="I2371" s="63"/>
      <c r="J2371" s="7"/>
      <c r="K2371" s="8"/>
      <c r="M2371" s="397"/>
    </row>
    <row r="2372" spans="1:13">
      <c r="A2372" s="32">
        <f t="shared" si="472"/>
        <v>0</v>
      </c>
      <c r="B2372" s="10"/>
      <c r="C2372" s="2"/>
      <c r="D2372" s="2"/>
      <c r="E2372" s="2"/>
      <c r="F2372" s="2"/>
      <c r="G2372" s="2"/>
      <c r="H2372" s="3">
        <f t="shared" si="473"/>
        <v>0</v>
      </c>
      <c r="I2372" s="63"/>
      <c r="J2372" s="7"/>
      <c r="K2372" s="8"/>
      <c r="M2372" s="397"/>
    </row>
    <row r="2373" spans="1:13">
      <c r="A2373" s="32">
        <f t="shared" si="472"/>
        <v>0</v>
      </c>
      <c r="B2373" s="10"/>
      <c r="C2373" s="2"/>
      <c r="D2373" s="2"/>
      <c r="E2373" s="2"/>
      <c r="F2373" s="2"/>
      <c r="G2373" s="2"/>
      <c r="H2373" s="3">
        <f t="shared" si="473"/>
        <v>0</v>
      </c>
      <c r="I2373" s="63"/>
      <c r="J2373" s="7"/>
      <c r="K2373" s="8"/>
      <c r="M2373" s="397"/>
    </row>
    <row r="2374" spans="1:13">
      <c r="A2374" s="32">
        <f t="shared" si="472"/>
        <v>0</v>
      </c>
      <c r="B2374" s="10"/>
      <c r="C2374" s="2"/>
      <c r="D2374" s="2"/>
      <c r="E2374" s="2"/>
      <c r="F2374" s="2"/>
      <c r="G2374" s="2"/>
      <c r="H2374" s="3">
        <f t="shared" si="473"/>
        <v>0</v>
      </c>
      <c r="I2374" s="63"/>
      <c r="J2374" s="7"/>
      <c r="K2374" s="8"/>
      <c r="M2374" s="397"/>
    </row>
    <row r="2375" spans="1:13">
      <c r="A2375" s="32">
        <f t="shared" si="472"/>
        <v>0</v>
      </c>
      <c r="B2375" s="10"/>
      <c r="C2375" s="2"/>
      <c r="D2375" s="2"/>
      <c r="E2375" s="2"/>
      <c r="F2375" s="2"/>
      <c r="G2375" s="2"/>
      <c r="H2375" s="3">
        <f t="shared" si="473"/>
        <v>0</v>
      </c>
      <c r="I2375" s="63"/>
      <c r="J2375" s="7"/>
      <c r="K2375" s="8"/>
      <c r="M2375" s="397"/>
    </row>
    <row r="2376" spans="1:13">
      <c r="A2376" s="32">
        <f t="shared" si="472"/>
        <v>0</v>
      </c>
      <c r="B2376" s="10"/>
      <c r="C2376" s="2"/>
      <c r="D2376" s="2"/>
      <c r="E2376" s="2"/>
      <c r="F2376" s="2"/>
      <c r="G2376" s="2"/>
      <c r="H2376" s="3">
        <f t="shared" si="473"/>
        <v>0</v>
      </c>
      <c r="I2376" s="63"/>
      <c r="J2376" s="7"/>
      <c r="K2376" s="8"/>
      <c r="M2376" s="397"/>
    </row>
    <row r="2377" spans="1:13">
      <c r="A2377" s="33" t="e">
        <f>VLOOKUP(B2368,O:W,2)</f>
        <v>#N/A</v>
      </c>
      <c r="B2377" s="649" t="s">
        <v>70</v>
      </c>
      <c r="C2377" s="650"/>
      <c r="D2377" s="650"/>
      <c r="E2377" s="650"/>
      <c r="F2377" s="650"/>
      <c r="G2377" s="650"/>
      <c r="H2377" s="6"/>
      <c r="I2377" s="63">
        <f>SUM(H2369:H2377)</f>
        <v>0</v>
      </c>
      <c r="J2377" s="1" t="e">
        <f>VLOOKUP(B2368,O:W,7)</f>
        <v>#N/A</v>
      </c>
      <c r="K2377" s="8"/>
      <c r="M2377" s="397"/>
    </row>
    <row r="2378" spans="1:13" ht="45.75" customHeight="1">
      <c r="A2378" s="32">
        <f>IF(B2378&gt;0,1,0)</f>
        <v>0</v>
      </c>
      <c r="B2378" s="647"/>
      <c r="C2378" s="648"/>
      <c r="D2378" s="648"/>
      <c r="E2378" s="648"/>
      <c r="F2378" s="648"/>
      <c r="G2378" s="648"/>
      <c r="H2378" s="6"/>
      <c r="I2378" s="63"/>
      <c r="J2378" s="7"/>
      <c r="K2378" s="8"/>
      <c r="M2378" s="397" t="s">
        <v>705</v>
      </c>
    </row>
    <row r="2379" spans="1:13">
      <c r="A2379" s="32">
        <f t="shared" ref="A2379:A2386" si="474">IF(H2379&gt;0,1,0)</f>
        <v>0</v>
      </c>
      <c r="B2379" s="10"/>
      <c r="C2379" s="2"/>
      <c r="D2379" s="2"/>
      <c r="E2379" s="2"/>
      <c r="F2379" s="2"/>
      <c r="G2379" s="2"/>
      <c r="H2379" s="3">
        <f>IF(AND(C2379=0,D2379=0,E2379=0,F2379=0,G2379=0),0,ROUND(IF(C2379=0,1,C2379)*IF(D2379=0,1,D2379)*IF(E2379=0,1,E2379)*IF(F2379=0,1,F2379)*IF(G2379=0,1,G2379),2))</f>
        <v>0</v>
      </c>
      <c r="I2379" s="63"/>
      <c r="J2379" s="7"/>
      <c r="K2379" s="8"/>
      <c r="M2379" s="397" t="s">
        <v>706</v>
      </c>
    </row>
    <row r="2380" spans="1:13">
      <c r="A2380" s="32">
        <f t="shared" si="474"/>
        <v>0</v>
      </c>
      <c r="B2380" s="10"/>
      <c r="C2380" s="2"/>
      <c r="D2380" s="2"/>
      <c r="E2380" s="2"/>
      <c r="F2380" s="2"/>
      <c r="G2380" s="2"/>
      <c r="H2380" s="3">
        <f t="shared" ref="H2380:H2386" si="475">IF(AND(C2380=0,D2380=0,E2380=0,F2380=0,G2380=0),0,ROUND(IF(C2380=0,1,C2380)*IF(D2380=0,1,D2380)*IF(E2380=0,1,E2380)*IF(F2380=0,1,F2380)*IF(G2380=0,1,G2380),2))</f>
        <v>0</v>
      </c>
      <c r="I2380" s="63"/>
      <c r="J2380" s="7"/>
      <c r="K2380" s="8"/>
      <c r="M2380" s="397"/>
    </row>
    <row r="2381" spans="1:13">
      <c r="A2381" s="32">
        <f t="shared" si="474"/>
        <v>0</v>
      </c>
      <c r="B2381" s="10"/>
      <c r="C2381" s="2"/>
      <c r="D2381" s="2"/>
      <c r="E2381" s="2"/>
      <c r="F2381" s="2"/>
      <c r="G2381" s="2"/>
      <c r="H2381" s="3">
        <f t="shared" si="475"/>
        <v>0</v>
      </c>
      <c r="I2381" s="63"/>
      <c r="J2381" s="7"/>
      <c r="K2381" s="8"/>
      <c r="M2381" s="397"/>
    </row>
    <row r="2382" spans="1:13">
      <c r="A2382" s="32">
        <f t="shared" si="474"/>
        <v>0</v>
      </c>
      <c r="B2382" s="10"/>
      <c r="C2382" s="2"/>
      <c r="D2382" s="2"/>
      <c r="E2382" s="2"/>
      <c r="F2382" s="2"/>
      <c r="G2382" s="2"/>
      <c r="H2382" s="3">
        <f t="shared" si="475"/>
        <v>0</v>
      </c>
      <c r="I2382" s="63"/>
      <c r="J2382" s="7"/>
      <c r="K2382" s="8"/>
      <c r="M2382" s="397"/>
    </row>
    <row r="2383" spans="1:13">
      <c r="A2383" s="32">
        <f t="shared" si="474"/>
        <v>0</v>
      </c>
      <c r="B2383" s="10"/>
      <c r="C2383" s="2"/>
      <c r="D2383" s="2"/>
      <c r="E2383" s="2"/>
      <c r="F2383" s="2"/>
      <c r="G2383" s="2"/>
      <c r="H2383" s="3">
        <f t="shared" si="475"/>
        <v>0</v>
      </c>
      <c r="I2383" s="63"/>
      <c r="J2383" s="7"/>
      <c r="K2383" s="8"/>
      <c r="M2383" s="397"/>
    </row>
    <row r="2384" spans="1:13">
      <c r="A2384" s="32">
        <f t="shared" si="474"/>
        <v>0</v>
      </c>
      <c r="B2384" s="10"/>
      <c r="C2384" s="2"/>
      <c r="D2384" s="2"/>
      <c r="E2384" s="2"/>
      <c r="F2384" s="2"/>
      <c r="G2384" s="2"/>
      <c r="H2384" s="3">
        <f t="shared" si="475"/>
        <v>0</v>
      </c>
      <c r="I2384" s="63"/>
      <c r="J2384" s="7"/>
      <c r="K2384" s="8"/>
      <c r="M2384" s="397"/>
    </row>
    <row r="2385" spans="1:13">
      <c r="A2385" s="32">
        <f t="shared" si="474"/>
        <v>0</v>
      </c>
      <c r="B2385" s="10"/>
      <c r="C2385" s="2"/>
      <c r="D2385" s="2"/>
      <c r="E2385" s="2"/>
      <c r="F2385" s="2"/>
      <c r="G2385" s="2"/>
      <c r="H2385" s="3">
        <f t="shared" si="475"/>
        <v>0</v>
      </c>
      <c r="I2385" s="63"/>
      <c r="J2385" s="7"/>
      <c r="K2385" s="8"/>
      <c r="M2385" s="397"/>
    </row>
    <row r="2386" spans="1:13">
      <c r="A2386" s="32">
        <f t="shared" si="474"/>
        <v>0</v>
      </c>
      <c r="B2386" s="10"/>
      <c r="C2386" s="2"/>
      <c r="D2386" s="2"/>
      <c r="E2386" s="2"/>
      <c r="F2386" s="2"/>
      <c r="G2386" s="2"/>
      <c r="H2386" s="3">
        <f t="shared" si="475"/>
        <v>0</v>
      </c>
      <c r="I2386" s="63"/>
      <c r="J2386" s="7"/>
      <c r="K2386" s="8"/>
      <c r="M2386" s="397"/>
    </row>
    <row r="2387" spans="1:13">
      <c r="A2387" s="33" t="e">
        <f>VLOOKUP(B2378,O:W,2)</f>
        <v>#N/A</v>
      </c>
      <c r="B2387" s="649" t="s">
        <v>70</v>
      </c>
      <c r="C2387" s="650"/>
      <c r="D2387" s="650"/>
      <c r="E2387" s="650"/>
      <c r="F2387" s="650"/>
      <c r="G2387" s="650"/>
      <c r="H2387" s="6"/>
      <c r="I2387" s="63">
        <f>SUM(H2379:H2387)</f>
        <v>0</v>
      </c>
      <c r="J2387" s="1" t="e">
        <f>VLOOKUP(B2378,O:W,7)</f>
        <v>#N/A</v>
      </c>
      <c r="K2387" s="8"/>
      <c r="M2387" s="397"/>
    </row>
    <row r="2388" spans="1:13" ht="46.5" customHeight="1">
      <c r="A2388" s="32">
        <f>IF(B2388&gt;0,1,0)</f>
        <v>0</v>
      </c>
      <c r="B2388" s="647"/>
      <c r="C2388" s="648"/>
      <c r="D2388" s="648"/>
      <c r="E2388" s="648"/>
      <c r="F2388" s="648"/>
      <c r="G2388" s="648"/>
      <c r="H2388" s="6"/>
      <c r="I2388" s="63"/>
      <c r="J2388" s="7"/>
      <c r="K2388" s="8"/>
      <c r="M2388" s="397" t="s">
        <v>705</v>
      </c>
    </row>
    <row r="2389" spans="1:13">
      <c r="A2389" s="32">
        <f t="shared" ref="A2389:A2396" si="476">IF(H2389&gt;0,1,0)</f>
        <v>0</v>
      </c>
      <c r="B2389" s="10"/>
      <c r="C2389" s="2"/>
      <c r="D2389" s="2"/>
      <c r="E2389" s="2"/>
      <c r="F2389" s="2"/>
      <c r="G2389" s="2"/>
      <c r="H2389" s="3">
        <f>IF(AND(C2389=0,D2389=0,E2389=0,F2389=0,G2389=0),0,ROUND(IF(C2389=0,1,C2389)*IF(D2389=0,1,D2389)*IF(E2389=0,1,E2389)*IF(F2389=0,1,F2389)*IF(G2389=0,1,G2389),2))</f>
        <v>0</v>
      </c>
      <c r="I2389" s="63"/>
      <c r="J2389" s="7"/>
      <c r="K2389" s="8"/>
      <c r="M2389" s="397"/>
    </row>
    <row r="2390" spans="1:13">
      <c r="A2390" s="32">
        <f t="shared" si="476"/>
        <v>0</v>
      </c>
      <c r="B2390" s="10"/>
      <c r="C2390" s="2"/>
      <c r="D2390" s="2"/>
      <c r="E2390" s="2"/>
      <c r="F2390" s="2"/>
      <c r="G2390" s="2"/>
      <c r="H2390" s="3">
        <f t="shared" ref="H2390:H2396" si="477">IF(AND(C2390=0,D2390=0,E2390=0,F2390=0,G2390=0),0,ROUND(IF(C2390=0,1,C2390)*IF(D2390=0,1,D2390)*IF(E2390=0,1,E2390)*IF(F2390=0,1,F2390)*IF(G2390=0,1,G2390),2))</f>
        <v>0</v>
      </c>
      <c r="I2390" s="63"/>
      <c r="J2390" s="7"/>
      <c r="K2390" s="8"/>
      <c r="M2390" s="397"/>
    </row>
    <row r="2391" spans="1:13">
      <c r="A2391" s="32">
        <f t="shared" si="476"/>
        <v>0</v>
      </c>
      <c r="B2391" s="10"/>
      <c r="C2391" s="2"/>
      <c r="D2391" s="2"/>
      <c r="E2391" s="2"/>
      <c r="F2391" s="2"/>
      <c r="G2391" s="2"/>
      <c r="H2391" s="3">
        <f t="shared" si="477"/>
        <v>0</v>
      </c>
      <c r="I2391" s="63"/>
      <c r="J2391" s="7"/>
      <c r="K2391" s="8"/>
      <c r="M2391" s="397"/>
    </row>
    <row r="2392" spans="1:13">
      <c r="A2392" s="32">
        <f t="shared" si="476"/>
        <v>0</v>
      </c>
      <c r="B2392" s="10"/>
      <c r="C2392" s="2"/>
      <c r="D2392" s="2"/>
      <c r="E2392" s="2"/>
      <c r="F2392" s="2"/>
      <c r="G2392" s="2"/>
      <c r="H2392" s="3">
        <f t="shared" si="477"/>
        <v>0</v>
      </c>
      <c r="I2392" s="63"/>
      <c r="J2392" s="7"/>
      <c r="K2392" s="8"/>
      <c r="M2392" s="397"/>
    </row>
    <row r="2393" spans="1:13">
      <c r="A2393" s="32">
        <f t="shared" si="476"/>
        <v>0</v>
      </c>
      <c r="B2393" s="10"/>
      <c r="C2393" s="2"/>
      <c r="D2393" s="2"/>
      <c r="E2393" s="2"/>
      <c r="F2393" s="2"/>
      <c r="G2393" s="2"/>
      <c r="H2393" s="3">
        <f t="shared" si="477"/>
        <v>0</v>
      </c>
      <c r="I2393" s="63"/>
      <c r="J2393" s="7"/>
      <c r="K2393" s="8"/>
      <c r="M2393" s="397"/>
    </row>
    <row r="2394" spans="1:13">
      <c r="A2394" s="32">
        <f t="shared" si="476"/>
        <v>0</v>
      </c>
      <c r="B2394" s="10"/>
      <c r="C2394" s="2"/>
      <c r="D2394" s="2"/>
      <c r="E2394" s="2"/>
      <c r="F2394" s="2"/>
      <c r="G2394" s="2"/>
      <c r="H2394" s="3">
        <f t="shared" si="477"/>
        <v>0</v>
      </c>
      <c r="I2394" s="63"/>
      <c r="J2394" s="7"/>
      <c r="K2394" s="8"/>
      <c r="M2394" s="397"/>
    </row>
    <row r="2395" spans="1:13">
      <c r="A2395" s="32">
        <f t="shared" si="476"/>
        <v>0</v>
      </c>
      <c r="B2395" s="10"/>
      <c r="C2395" s="2"/>
      <c r="D2395" s="2"/>
      <c r="E2395" s="2"/>
      <c r="F2395" s="2"/>
      <c r="G2395" s="2"/>
      <c r="H2395" s="3">
        <f t="shared" si="477"/>
        <v>0</v>
      </c>
      <c r="I2395" s="63"/>
      <c r="J2395" s="7"/>
      <c r="K2395" s="8"/>
      <c r="M2395" s="397"/>
    </row>
    <row r="2396" spans="1:13">
      <c r="A2396" s="32">
        <f t="shared" si="476"/>
        <v>0</v>
      </c>
      <c r="B2396" s="10"/>
      <c r="C2396" s="2"/>
      <c r="D2396" s="2"/>
      <c r="E2396" s="2"/>
      <c r="F2396" s="2"/>
      <c r="G2396" s="2"/>
      <c r="H2396" s="3">
        <f t="shared" si="477"/>
        <v>0</v>
      </c>
      <c r="I2396" s="63"/>
      <c r="J2396" s="7"/>
      <c r="K2396" s="8"/>
      <c r="M2396" s="397"/>
    </row>
    <row r="2397" spans="1:13">
      <c r="A2397" s="33" t="e">
        <f>VLOOKUP(B2388,O:W,2)</f>
        <v>#N/A</v>
      </c>
      <c r="B2397" s="649" t="s">
        <v>70</v>
      </c>
      <c r="C2397" s="650"/>
      <c r="D2397" s="650"/>
      <c r="E2397" s="650"/>
      <c r="F2397" s="650"/>
      <c r="G2397" s="650"/>
      <c r="H2397" s="6"/>
      <c r="I2397" s="63">
        <f>SUM(H2389:H2397)</f>
        <v>0</v>
      </c>
      <c r="J2397" s="1" t="e">
        <f>VLOOKUP(B2388,O:W,7)</f>
        <v>#N/A</v>
      </c>
      <c r="K2397" s="8"/>
      <c r="M2397" s="397"/>
    </row>
    <row r="2398" spans="1:13" ht="46.5" customHeight="1">
      <c r="A2398" s="32">
        <f>IF(B2398&gt;0,1,0)</f>
        <v>0</v>
      </c>
      <c r="B2398" s="647"/>
      <c r="C2398" s="648"/>
      <c r="D2398" s="648"/>
      <c r="E2398" s="648"/>
      <c r="F2398" s="648"/>
      <c r="G2398" s="648"/>
      <c r="H2398" s="6"/>
      <c r="I2398" s="63"/>
      <c r="J2398" s="7"/>
      <c r="K2398" s="8"/>
      <c r="M2398" s="397" t="s">
        <v>705</v>
      </c>
    </row>
    <row r="2399" spans="1:13">
      <c r="A2399" s="32">
        <f t="shared" ref="A2399:A2406" si="478">IF(H2399&gt;0,1,0)</f>
        <v>0</v>
      </c>
      <c r="B2399" s="10"/>
      <c r="C2399" s="2"/>
      <c r="D2399" s="2"/>
      <c r="E2399" s="2"/>
      <c r="F2399" s="2"/>
      <c r="G2399" s="2"/>
      <c r="H2399" s="3">
        <f>IF(AND(C2399=0,D2399=0,E2399=0,F2399=0,G2399=0),0,ROUND(IF(C2399=0,1,C2399)*IF(D2399=0,1,D2399)*IF(E2399=0,1,E2399)*IF(F2399=0,1,F2399)*IF(G2399=0,1,G2399),2))</f>
        <v>0</v>
      </c>
      <c r="I2399" s="63"/>
      <c r="J2399" s="7"/>
      <c r="K2399" s="8"/>
      <c r="M2399" s="397" t="s">
        <v>706</v>
      </c>
    </row>
    <row r="2400" spans="1:13">
      <c r="A2400" s="32">
        <f t="shared" si="478"/>
        <v>0</v>
      </c>
      <c r="B2400" s="10"/>
      <c r="C2400" s="2"/>
      <c r="D2400" s="2"/>
      <c r="E2400" s="2"/>
      <c r="F2400" s="2"/>
      <c r="G2400" s="2"/>
      <c r="H2400" s="3">
        <f t="shared" ref="H2400:H2406" si="479">IF(AND(C2400=0,D2400=0,E2400=0,F2400=0,G2400=0),0,ROUND(IF(C2400=0,1,C2400)*IF(D2400=0,1,D2400)*IF(E2400=0,1,E2400)*IF(F2400=0,1,F2400)*IF(G2400=0,1,G2400),2))</f>
        <v>0</v>
      </c>
      <c r="I2400" s="63"/>
      <c r="J2400" s="7"/>
      <c r="K2400" s="8"/>
      <c r="M2400" s="397"/>
    </row>
    <row r="2401" spans="1:13">
      <c r="A2401" s="32">
        <f t="shared" si="478"/>
        <v>0</v>
      </c>
      <c r="B2401" s="10"/>
      <c r="C2401" s="2"/>
      <c r="D2401" s="2"/>
      <c r="E2401" s="2"/>
      <c r="F2401" s="2"/>
      <c r="G2401" s="2"/>
      <c r="H2401" s="3">
        <f t="shared" si="479"/>
        <v>0</v>
      </c>
      <c r="I2401" s="63"/>
      <c r="J2401" s="7"/>
      <c r="K2401" s="8"/>
      <c r="M2401" s="397"/>
    </row>
    <row r="2402" spans="1:13">
      <c r="A2402" s="32">
        <f t="shared" si="478"/>
        <v>0</v>
      </c>
      <c r="B2402" s="10"/>
      <c r="C2402" s="2"/>
      <c r="D2402" s="2"/>
      <c r="E2402" s="2"/>
      <c r="F2402" s="2"/>
      <c r="G2402" s="2"/>
      <c r="H2402" s="3">
        <f t="shared" si="479"/>
        <v>0</v>
      </c>
      <c r="I2402" s="63"/>
      <c r="J2402" s="7"/>
      <c r="K2402" s="8"/>
      <c r="M2402" s="397"/>
    </row>
    <row r="2403" spans="1:13">
      <c r="A2403" s="32">
        <f t="shared" si="478"/>
        <v>0</v>
      </c>
      <c r="B2403" s="10"/>
      <c r="C2403" s="2"/>
      <c r="D2403" s="2"/>
      <c r="E2403" s="2"/>
      <c r="F2403" s="2"/>
      <c r="G2403" s="2"/>
      <c r="H2403" s="3">
        <f t="shared" si="479"/>
        <v>0</v>
      </c>
      <c r="I2403" s="63"/>
      <c r="J2403" s="7"/>
      <c r="K2403" s="8"/>
      <c r="M2403" s="397"/>
    </row>
    <row r="2404" spans="1:13">
      <c r="A2404" s="32">
        <f t="shared" si="478"/>
        <v>0</v>
      </c>
      <c r="B2404" s="10"/>
      <c r="C2404" s="2"/>
      <c r="D2404" s="2"/>
      <c r="E2404" s="2"/>
      <c r="F2404" s="2"/>
      <c r="G2404" s="2"/>
      <c r="H2404" s="3">
        <f t="shared" si="479"/>
        <v>0</v>
      </c>
      <c r="I2404" s="63"/>
      <c r="J2404" s="7"/>
      <c r="K2404" s="8"/>
      <c r="M2404" s="397"/>
    </row>
    <row r="2405" spans="1:13">
      <c r="A2405" s="32">
        <f t="shared" si="478"/>
        <v>0</v>
      </c>
      <c r="B2405" s="10"/>
      <c r="C2405" s="2"/>
      <c r="D2405" s="2"/>
      <c r="E2405" s="2"/>
      <c r="F2405" s="2"/>
      <c r="G2405" s="2"/>
      <c r="H2405" s="3">
        <f t="shared" si="479"/>
        <v>0</v>
      </c>
      <c r="I2405" s="63"/>
      <c r="J2405" s="7"/>
      <c r="K2405" s="8"/>
      <c r="M2405" s="397"/>
    </row>
    <row r="2406" spans="1:13">
      <c r="A2406" s="32">
        <f t="shared" si="478"/>
        <v>0</v>
      </c>
      <c r="B2406" s="10"/>
      <c r="C2406" s="2"/>
      <c r="D2406" s="2"/>
      <c r="E2406" s="2"/>
      <c r="F2406" s="2"/>
      <c r="G2406" s="2"/>
      <c r="H2406" s="3">
        <f t="shared" si="479"/>
        <v>0</v>
      </c>
      <c r="I2406" s="63"/>
      <c r="J2406" s="7"/>
      <c r="K2406" s="8"/>
      <c r="M2406" s="397"/>
    </row>
    <row r="2407" spans="1:13">
      <c r="A2407" s="33" t="e">
        <f>VLOOKUP(B2398,O:W,2)</f>
        <v>#N/A</v>
      </c>
      <c r="B2407" s="649" t="s">
        <v>70</v>
      </c>
      <c r="C2407" s="650"/>
      <c r="D2407" s="650"/>
      <c r="E2407" s="650"/>
      <c r="F2407" s="650"/>
      <c r="G2407" s="650"/>
      <c r="H2407" s="6"/>
      <c r="I2407" s="63">
        <f>SUM(H2399:H2407)</f>
        <v>0</v>
      </c>
      <c r="J2407" s="1" t="e">
        <f>VLOOKUP(B2398,O:W,7)</f>
        <v>#N/A</v>
      </c>
      <c r="K2407" s="8"/>
      <c r="M2407" s="397"/>
    </row>
    <row r="2408" spans="1:13" ht="47.25" customHeight="1">
      <c r="A2408" s="32">
        <f>IF(B2408&gt;0,1,0)</f>
        <v>0</v>
      </c>
      <c r="B2408" s="647"/>
      <c r="C2408" s="648"/>
      <c r="D2408" s="648"/>
      <c r="E2408" s="648"/>
      <c r="F2408" s="648"/>
      <c r="G2408" s="648"/>
      <c r="H2408" s="6"/>
      <c r="I2408" s="63"/>
      <c r="J2408" s="7"/>
      <c r="K2408" s="8"/>
      <c r="M2408" s="397" t="s">
        <v>705</v>
      </c>
    </row>
    <row r="2409" spans="1:13">
      <c r="A2409" s="32">
        <f t="shared" ref="A2409:A2416" si="480">IF(H2409&gt;0,1,0)</f>
        <v>0</v>
      </c>
      <c r="B2409" s="10"/>
      <c r="C2409" s="2"/>
      <c r="D2409" s="2"/>
      <c r="E2409" s="2"/>
      <c r="F2409" s="2"/>
      <c r="G2409" s="2"/>
      <c r="H2409" s="3">
        <f>IF(AND(C2409=0,D2409=0,E2409=0,F2409=0,G2409=0),0,ROUND(IF(C2409=0,1,C2409)*IF(D2409=0,1,D2409)*IF(E2409=0,1,E2409)*IF(F2409=0,1,F2409)*IF(G2409=0,1,G2409),2))</f>
        <v>0</v>
      </c>
      <c r="I2409" s="63"/>
      <c r="J2409" s="7"/>
      <c r="K2409" s="8"/>
      <c r="M2409" s="397"/>
    </row>
    <row r="2410" spans="1:13">
      <c r="A2410" s="32">
        <f t="shared" si="480"/>
        <v>0</v>
      </c>
      <c r="B2410" s="10"/>
      <c r="C2410" s="2"/>
      <c r="D2410" s="2"/>
      <c r="E2410" s="2"/>
      <c r="F2410" s="2"/>
      <c r="G2410" s="2"/>
      <c r="H2410" s="3">
        <f t="shared" ref="H2410:H2416" si="481">IF(AND(C2410=0,D2410=0,E2410=0,F2410=0,G2410=0),0,ROUND(IF(C2410=0,1,C2410)*IF(D2410=0,1,D2410)*IF(E2410=0,1,E2410)*IF(F2410=0,1,F2410)*IF(G2410=0,1,G2410),2))</f>
        <v>0</v>
      </c>
      <c r="I2410" s="63"/>
      <c r="J2410" s="7"/>
      <c r="K2410" s="8"/>
      <c r="M2410" s="397"/>
    </row>
    <row r="2411" spans="1:13">
      <c r="A2411" s="32">
        <f t="shared" si="480"/>
        <v>0</v>
      </c>
      <c r="B2411" s="10"/>
      <c r="C2411" s="2"/>
      <c r="D2411" s="2"/>
      <c r="E2411" s="2"/>
      <c r="F2411" s="2"/>
      <c r="G2411" s="2"/>
      <c r="H2411" s="3">
        <f t="shared" si="481"/>
        <v>0</v>
      </c>
      <c r="I2411" s="63"/>
      <c r="J2411" s="7"/>
      <c r="K2411" s="8"/>
      <c r="M2411" s="397"/>
    </row>
    <row r="2412" spans="1:13">
      <c r="A2412" s="32">
        <f t="shared" si="480"/>
        <v>0</v>
      </c>
      <c r="B2412" s="10"/>
      <c r="C2412" s="2"/>
      <c r="D2412" s="2"/>
      <c r="E2412" s="2"/>
      <c r="F2412" s="2"/>
      <c r="G2412" s="2"/>
      <c r="H2412" s="3">
        <f t="shared" si="481"/>
        <v>0</v>
      </c>
      <c r="I2412" s="63"/>
      <c r="J2412" s="7"/>
      <c r="K2412" s="8"/>
      <c r="M2412" s="397"/>
    </row>
    <row r="2413" spans="1:13">
      <c r="A2413" s="32">
        <f t="shared" si="480"/>
        <v>0</v>
      </c>
      <c r="B2413" s="10"/>
      <c r="C2413" s="2"/>
      <c r="D2413" s="2"/>
      <c r="E2413" s="2"/>
      <c r="F2413" s="2"/>
      <c r="G2413" s="2"/>
      <c r="H2413" s="3">
        <f t="shared" si="481"/>
        <v>0</v>
      </c>
      <c r="I2413" s="63"/>
      <c r="J2413" s="7"/>
      <c r="K2413" s="8"/>
      <c r="M2413" s="397"/>
    </row>
    <row r="2414" spans="1:13">
      <c r="A2414" s="32">
        <f t="shared" si="480"/>
        <v>0</v>
      </c>
      <c r="B2414" s="10"/>
      <c r="C2414" s="2"/>
      <c r="D2414" s="2"/>
      <c r="E2414" s="2"/>
      <c r="F2414" s="2"/>
      <c r="G2414" s="2"/>
      <c r="H2414" s="3">
        <f t="shared" si="481"/>
        <v>0</v>
      </c>
      <c r="I2414" s="63"/>
      <c r="J2414" s="7"/>
      <c r="K2414" s="8"/>
      <c r="M2414" s="397"/>
    </row>
    <row r="2415" spans="1:13">
      <c r="A2415" s="32">
        <f t="shared" si="480"/>
        <v>0</v>
      </c>
      <c r="B2415" s="10"/>
      <c r="C2415" s="2"/>
      <c r="D2415" s="2"/>
      <c r="E2415" s="2"/>
      <c r="F2415" s="2"/>
      <c r="G2415" s="2"/>
      <c r="H2415" s="3">
        <f t="shared" si="481"/>
        <v>0</v>
      </c>
      <c r="I2415" s="63"/>
      <c r="J2415" s="7"/>
      <c r="K2415" s="8"/>
      <c r="M2415" s="397"/>
    </row>
    <row r="2416" spans="1:13">
      <c r="A2416" s="32">
        <f t="shared" si="480"/>
        <v>0</v>
      </c>
      <c r="B2416" s="10"/>
      <c r="C2416" s="2"/>
      <c r="D2416" s="2"/>
      <c r="E2416" s="2"/>
      <c r="F2416" s="2"/>
      <c r="G2416" s="2"/>
      <c r="H2416" s="3">
        <f t="shared" si="481"/>
        <v>0</v>
      </c>
      <c r="I2416" s="63"/>
      <c r="J2416" s="7"/>
      <c r="K2416" s="8"/>
      <c r="M2416" s="397"/>
    </row>
    <row r="2417" spans="1:13">
      <c r="A2417" s="33" t="e">
        <f>VLOOKUP(B2408,O:W,2)</f>
        <v>#N/A</v>
      </c>
      <c r="B2417" s="649" t="s">
        <v>70</v>
      </c>
      <c r="C2417" s="650"/>
      <c r="D2417" s="650"/>
      <c r="E2417" s="650"/>
      <c r="F2417" s="650"/>
      <c r="G2417" s="650"/>
      <c r="H2417" s="6"/>
      <c r="I2417" s="63">
        <f>SUM(H2409:H2417)</f>
        <v>0</v>
      </c>
      <c r="J2417" s="1" t="e">
        <f>VLOOKUP(B2408,O:W,7)</f>
        <v>#N/A</v>
      </c>
      <c r="K2417" s="8"/>
      <c r="M2417" s="397"/>
    </row>
    <row r="2418" spans="1:13" ht="48.75" customHeight="1">
      <c r="A2418" s="32">
        <f>IF(B2418&gt;0,1,0)</f>
        <v>0</v>
      </c>
      <c r="B2418" s="647"/>
      <c r="C2418" s="648"/>
      <c r="D2418" s="648"/>
      <c r="E2418" s="648"/>
      <c r="F2418" s="648"/>
      <c r="G2418" s="648"/>
      <c r="H2418" s="6"/>
      <c r="I2418" s="63"/>
      <c r="J2418" s="7"/>
      <c r="K2418" s="8"/>
      <c r="M2418" s="397" t="s">
        <v>705</v>
      </c>
    </row>
    <row r="2419" spans="1:13">
      <c r="A2419" s="32">
        <f t="shared" ref="A2419:A2426" si="482">IF(H2419&gt;0,1,0)</f>
        <v>0</v>
      </c>
      <c r="B2419" s="10"/>
      <c r="C2419" s="2"/>
      <c r="D2419" s="2"/>
      <c r="E2419" s="2"/>
      <c r="F2419" s="2"/>
      <c r="G2419" s="2"/>
      <c r="H2419" s="3">
        <f>IF(AND(C2419=0,D2419=0,E2419=0,F2419=0,G2419=0),0,ROUND(IF(C2419=0,1,C2419)*IF(D2419=0,1,D2419)*IF(E2419=0,1,E2419)*IF(F2419=0,1,F2419)*IF(G2419=0,1,G2419),2))</f>
        <v>0</v>
      </c>
      <c r="I2419" s="63"/>
      <c r="J2419" s="7"/>
      <c r="K2419" s="8"/>
      <c r="M2419" s="397" t="s">
        <v>706</v>
      </c>
    </row>
    <row r="2420" spans="1:13">
      <c r="A2420" s="32">
        <f t="shared" si="482"/>
        <v>0</v>
      </c>
      <c r="B2420" s="10"/>
      <c r="C2420" s="2"/>
      <c r="D2420" s="2"/>
      <c r="E2420" s="2"/>
      <c r="F2420" s="2"/>
      <c r="G2420" s="2"/>
      <c r="H2420" s="3">
        <f t="shared" ref="H2420:H2426" si="483">IF(AND(C2420=0,D2420=0,E2420=0,F2420=0,G2420=0),0,ROUND(IF(C2420=0,1,C2420)*IF(D2420=0,1,D2420)*IF(E2420=0,1,E2420)*IF(F2420=0,1,F2420)*IF(G2420=0,1,G2420),2))</f>
        <v>0</v>
      </c>
      <c r="I2420" s="63"/>
      <c r="J2420" s="7"/>
      <c r="K2420" s="8"/>
      <c r="M2420" s="397"/>
    </row>
    <row r="2421" spans="1:13">
      <c r="A2421" s="32">
        <f t="shared" si="482"/>
        <v>0</v>
      </c>
      <c r="B2421" s="10"/>
      <c r="C2421" s="2"/>
      <c r="D2421" s="2"/>
      <c r="E2421" s="2"/>
      <c r="F2421" s="2"/>
      <c r="G2421" s="2"/>
      <c r="H2421" s="3">
        <f t="shared" si="483"/>
        <v>0</v>
      </c>
      <c r="I2421" s="63"/>
      <c r="J2421" s="7"/>
      <c r="K2421" s="8"/>
      <c r="M2421" s="397"/>
    </row>
    <row r="2422" spans="1:13">
      <c r="A2422" s="32">
        <f t="shared" si="482"/>
        <v>0</v>
      </c>
      <c r="B2422" s="10"/>
      <c r="C2422" s="2"/>
      <c r="D2422" s="2"/>
      <c r="E2422" s="2"/>
      <c r="F2422" s="2"/>
      <c r="G2422" s="2"/>
      <c r="H2422" s="3">
        <f t="shared" si="483"/>
        <v>0</v>
      </c>
      <c r="I2422" s="63"/>
      <c r="J2422" s="7"/>
      <c r="K2422" s="8"/>
      <c r="M2422" s="397"/>
    </row>
    <row r="2423" spans="1:13">
      <c r="A2423" s="32">
        <f t="shared" si="482"/>
        <v>0</v>
      </c>
      <c r="B2423" s="10"/>
      <c r="C2423" s="2"/>
      <c r="D2423" s="2"/>
      <c r="E2423" s="2"/>
      <c r="F2423" s="2"/>
      <c r="G2423" s="2"/>
      <c r="H2423" s="3">
        <f t="shared" si="483"/>
        <v>0</v>
      </c>
      <c r="I2423" s="63"/>
      <c r="J2423" s="7"/>
      <c r="K2423" s="8"/>
      <c r="M2423" s="397"/>
    </row>
    <row r="2424" spans="1:13">
      <c r="A2424" s="32">
        <f t="shared" si="482"/>
        <v>0</v>
      </c>
      <c r="B2424" s="10"/>
      <c r="C2424" s="2"/>
      <c r="D2424" s="2"/>
      <c r="E2424" s="2"/>
      <c r="F2424" s="2"/>
      <c r="G2424" s="2"/>
      <c r="H2424" s="3">
        <f t="shared" si="483"/>
        <v>0</v>
      </c>
      <c r="I2424" s="63"/>
      <c r="J2424" s="7"/>
      <c r="K2424" s="8"/>
      <c r="M2424" s="397"/>
    </row>
    <row r="2425" spans="1:13">
      <c r="A2425" s="32">
        <f t="shared" si="482"/>
        <v>0</v>
      </c>
      <c r="B2425" s="10"/>
      <c r="C2425" s="2"/>
      <c r="D2425" s="2"/>
      <c r="E2425" s="2"/>
      <c r="F2425" s="2"/>
      <c r="G2425" s="2"/>
      <c r="H2425" s="3">
        <f t="shared" si="483"/>
        <v>0</v>
      </c>
      <c r="I2425" s="63"/>
      <c r="J2425" s="7"/>
      <c r="K2425" s="8"/>
      <c r="M2425" s="397"/>
    </row>
    <row r="2426" spans="1:13">
      <c r="A2426" s="32">
        <f t="shared" si="482"/>
        <v>0</v>
      </c>
      <c r="B2426" s="10"/>
      <c r="C2426" s="2"/>
      <c r="D2426" s="2"/>
      <c r="E2426" s="2"/>
      <c r="F2426" s="2"/>
      <c r="G2426" s="2"/>
      <c r="H2426" s="3">
        <f t="shared" si="483"/>
        <v>0</v>
      </c>
      <c r="I2426" s="63"/>
      <c r="J2426" s="7"/>
      <c r="K2426" s="8"/>
      <c r="M2426" s="397"/>
    </row>
    <row r="2427" spans="1:13">
      <c r="A2427" s="33" t="e">
        <f>VLOOKUP(B2418,O:W,2)</f>
        <v>#N/A</v>
      </c>
      <c r="B2427" s="649" t="s">
        <v>70</v>
      </c>
      <c r="C2427" s="650"/>
      <c r="D2427" s="650"/>
      <c r="E2427" s="650"/>
      <c r="F2427" s="650"/>
      <c r="G2427" s="650"/>
      <c r="H2427" s="6"/>
      <c r="I2427" s="63">
        <f>SUM(H2419:H2427)</f>
        <v>0</v>
      </c>
      <c r="J2427" s="1" t="e">
        <f>VLOOKUP(B2418,O:W,7)</f>
        <v>#N/A</v>
      </c>
      <c r="K2427" s="8"/>
      <c r="M2427" s="397"/>
    </row>
    <row r="2428" spans="1:13" ht="45" customHeight="1">
      <c r="A2428" s="32">
        <f>IF(B2428&gt;0,1,0)</f>
        <v>0</v>
      </c>
      <c r="B2428" s="647"/>
      <c r="C2428" s="648"/>
      <c r="D2428" s="648"/>
      <c r="E2428" s="648"/>
      <c r="F2428" s="648"/>
      <c r="G2428" s="648"/>
      <c r="H2428" s="6"/>
      <c r="I2428" s="63"/>
      <c r="J2428" s="7"/>
      <c r="K2428" s="8"/>
      <c r="M2428" s="397" t="s">
        <v>705</v>
      </c>
    </row>
    <row r="2429" spans="1:13">
      <c r="A2429" s="32">
        <f t="shared" ref="A2429:A2436" si="484">IF(H2429&gt;0,1,0)</f>
        <v>0</v>
      </c>
      <c r="B2429" s="10"/>
      <c r="C2429" s="2"/>
      <c r="D2429" s="2"/>
      <c r="E2429" s="2"/>
      <c r="F2429" s="2"/>
      <c r="G2429" s="2"/>
      <c r="H2429" s="3">
        <f>IF(AND(C2429=0,D2429=0,E2429=0,F2429=0,G2429=0),0,ROUND(IF(C2429=0,1,C2429)*IF(D2429=0,1,D2429)*IF(E2429=0,1,E2429)*IF(F2429=0,1,F2429)*IF(G2429=0,1,G2429),2))</f>
        <v>0</v>
      </c>
      <c r="I2429" s="63"/>
      <c r="J2429" s="7"/>
      <c r="K2429" s="8"/>
      <c r="M2429" s="397"/>
    </row>
    <row r="2430" spans="1:13">
      <c r="A2430" s="32">
        <f t="shared" si="484"/>
        <v>0</v>
      </c>
      <c r="B2430" s="10"/>
      <c r="C2430" s="2"/>
      <c r="D2430" s="2"/>
      <c r="E2430" s="2"/>
      <c r="F2430" s="2"/>
      <c r="G2430" s="2"/>
      <c r="H2430" s="3">
        <f t="shared" ref="H2430:H2436" si="485">IF(AND(C2430=0,D2430=0,E2430=0,F2430=0,G2430=0),0,ROUND(IF(C2430=0,1,C2430)*IF(D2430=0,1,D2430)*IF(E2430=0,1,E2430)*IF(F2430=0,1,F2430)*IF(G2430=0,1,G2430),2))</f>
        <v>0</v>
      </c>
      <c r="I2430" s="63"/>
      <c r="J2430" s="7"/>
      <c r="K2430" s="8"/>
      <c r="M2430" s="397"/>
    </row>
    <row r="2431" spans="1:13">
      <c r="A2431" s="32">
        <f t="shared" si="484"/>
        <v>0</v>
      </c>
      <c r="B2431" s="10"/>
      <c r="C2431" s="2"/>
      <c r="D2431" s="2"/>
      <c r="E2431" s="2"/>
      <c r="F2431" s="2"/>
      <c r="G2431" s="2"/>
      <c r="H2431" s="3">
        <f t="shared" si="485"/>
        <v>0</v>
      </c>
      <c r="I2431" s="63"/>
      <c r="J2431" s="7"/>
      <c r="K2431" s="8"/>
      <c r="M2431" s="397"/>
    </row>
    <row r="2432" spans="1:13">
      <c r="A2432" s="32">
        <f t="shared" si="484"/>
        <v>0</v>
      </c>
      <c r="B2432" s="10"/>
      <c r="C2432" s="2"/>
      <c r="D2432" s="2"/>
      <c r="E2432" s="2"/>
      <c r="F2432" s="2"/>
      <c r="G2432" s="2"/>
      <c r="H2432" s="3">
        <f t="shared" si="485"/>
        <v>0</v>
      </c>
      <c r="I2432" s="63"/>
      <c r="J2432" s="7"/>
      <c r="K2432" s="8"/>
      <c r="M2432" s="397"/>
    </row>
    <row r="2433" spans="1:13">
      <c r="A2433" s="32">
        <f t="shared" si="484"/>
        <v>0</v>
      </c>
      <c r="B2433" s="10"/>
      <c r="C2433" s="2"/>
      <c r="D2433" s="2"/>
      <c r="E2433" s="2"/>
      <c r="F2433" s="2"/>
      <c r="G2433" s="2"/>
      <c r="H2433" s="3">
        <f t="shared" si="485"/>
        <v>0</v>
      </c>
      <c r="I2433" s="63"/>
      <c r="J2433" s="7"/>
      <c r="K2433" s="8"/>
      <c r="M2433" s="397"/>
    </row>
    <row r="2434" spans="1:13">
      <c r="A2434" s="32">
        <f t="shared" si="484"/>
        <v>0</v>
      </c>
      <c r="B2434" s="10"/>
      <c r="C2434" s="2"/>
      <c r="D2434" s="2"/>
      <c r="E2434" s="2"/>
      <c r="F2434" s="2"/>
      <c r="G2434" s="2"/>
      <c r="H2434" s="3">
        <f t="shared" si="485"/>
        <v>0</v>
      </c>
      <c r="I2434" s="63"/>
      <c r="J2434" s="7"/>
      <c r="K2434" s="8"/>
      <c r="M2434" s="397"/>
    </row>
    <row r="2435" spans="1:13">
      <c r="A2435" s="32">
        <f t="shared" si="484"/>
        <v>0</v>
      </c>
      <c r="B2435" s="10"/>
      <c r="C2435" s="2"/>
      <c r="D2435" s="2"/>
      <c r="E2435" s="2"/>
      <c r="F2435" s="2"/>
      <c r="G2435" s="2"/>
      <c r="H2435" s="3">
        <f t="shared" si="485"/>
        <v>0</v>
      </c>
      <c r="I2435" s="63"/>
      <c r="J2435" s="7"/>
      <c r="K2435" s="8"/>
      <c r="M2435" s="397"/>
    </row>
    <row r="2436" spans="1:13">
      <c r="A2436" s="32">
        <f t="shared" si="484"/>
        <v>0</v>
      </c>
      <c r="B2436" s="10"/>
      <c r="C2436" s="2"/>
      <c r="D2436" s="2"/>
      <c r="E2436" s="2"/>
      <c r="F2436" s="2"/>
      <c r="G2436" s="2"/>
      <c r="H2436" s="3">
        <f t="shared" si="485"/>
        <v>0</v>
      </c>
      <c r="I2436" s="63"/>
      <c r="J2436" s="7"/>
      <c r="K2436" s="8"/>
      <c r="M2436" s="397"/>
    </row>
    <row r="2437" spans="1:13">
      <c r="A2437" s="33" t="e">
        <f>VLOOKUP(B2428,O:W,2)</f>
        <v>#N/A</v>
      </c>
      <c r="B2437" s="649" t="s">
        <v>70</v>
      </c>
      <c r="C2437" s="650"/>
      <c r="D2437" s="650"/>
      <c r="E2437" s="650"/>
      <c r="F2437" s="650"/>
      <c r="G2437" s="650"/>
      <c r="H2437" s="6"/>
      <c r="I2437" s="63">
        <f>SUM(H2429:H2437)</f>
        <v>0</v>
      </c>
      <c r="J2437" s="1" t="e">
        <f>VLOOKUP(B2428,O:W,7)</f>
        <v>#N/A</v>
      </c>
      <c r="K2437" s="8"/>
      <c r="M2437" s="397"/>
    </row>
    <row r="2438" spans="1:13" ht="44.25" customHeight="1">
      <c r="A2438" s="32">
        <f>IF(B2438&gt;0,1,0)</f>
        <v>0</v>
      </c>
      <c r="B2438" s="647"/>
      <c r="C2438" s="648"/>
      <c r="D2438" s="648"/>
      <c r="E2438" s="648"/>
      <c r="F2438" s="648"/>
      <c r="G2438" s="648"/>
      <c r="H2438" s="6"/>
      <c r="I2438" s="63"/>
      <c r="J2438" s="7"/>
      <c r="K2438" s="8"/>
      <c r="M2438" s="397" t="s">
        <v>705</v>
      </c>
    </row>
    <row r="2439" spans="1:13">
      <c r="A2439" s="32">
        <f t="shared" ref="A2439:A2446" si="486">IF(H2439&gt;0,1,0)</f>
        <v>0</v>
      </c>
      <c r="B2439" s="10"/>
      <c r="C2439" s="2"/>
      <c r="D2439" s="2"/>
      <c r="E2439" s="2"/>
      <c r="F2439" s="2"/>
      <c r="G2439" s="2"/>
      <c r="H2439" s="3">
        <f>IF(AND(C2439=0,D2439=0,E2439=0,F2439=0,G2439=0),0,ROUND(IF(C2439=0,1,C2439)*IF(D2439=0,1,D2439)*IF(E2439=0,1,E2439)*IF(F2439=0,1,F2439)*IF(G2439=0,1,G2439),2))</f>
        <v>0</v>
      </c>
      <c r="I2439" s="63"/>
      <c r="J2439" s="7"/>
      <c r="K2439" s="8"/>
      <c r="M2439" s="397" t="s">
        <v>706</v>
      </c>
    </row>
    <row r="2440" spans="1:13">
      <c r="A2440" s="32">
        <f t="shared" si="486"/>
        <v>0</v>
      </c>
      <c r="B2440" s="10"/>
      <c r="C2440" s="2"/>
      <c r="D2440" s="2"/>
      <c r="E2440" s="2"/>
      <c r="F2440" s="2"/>
      <c r="G2440" s="2"/>
      <c r="H2440" s="3">
        <f t="shared" ref="H2440:H2446" si="487">IF(AND(C2440=0,D2440=0,E2440=0,F2440=0,G2440=0),0,ROUND(IF(C2440=0,1,C2440)*IF(D2440=0,1,D2440)*IF(E2440=0,1,E2440)*IF(F2440=0,1,F2440)*IF(G2440=0,1,G2440),2))</f>
        <v>0</v>
      </c>
      <c r="I2440" s="63"/>
      <c r="J2440" s="7"/>
      <c r="K2440" s="8"/>
      <c r="M2440" s="397"/>
    </row>
    <row r="2441" spans="1:13">
      <c r="A2441" s="32">
        <f t="shared" si="486"/>
        <v>0</v>
      </c>
      <c r="B2441" s="10"/>
      <c r="C2441" s="2"/>
      <c r="D2441" s="2"/>
      <c r="E2441" s="2"/>
      <c r="F2441" s="2"/>
      <c r="G2441" s="2"/>
      <c r="H2441" s="3">
        <f t="shared" si="487"/>
        <v>0</v>
      </c>
      <c r="I2441" s="63"/>
      <c r="J2441" s="7"/>
      <c r="K2441" s="8"/>
      <c r="M2441" s="397"/>
    </row>
    <row r="2442" spans="1:13">
      <c r="A2442" s="32">
        <f t="shared" si="486"/>
        <v>0</v>
      </c>
      <c r="B2442" s="10"/>
      <c r="C2442" s="2"/>
      <c r="D2442" s="2"/>
      <c r="E2442" s="2"/>
      <c r="F2442" s="2"/>
      <c r="G2442" s="2"/>
      <c r="H2442" s="3">
        <f t="shared" si="487"/>
        <v>0</v>
      </c>
      <c r="I2442" s="63"/>
      <c r="J2442" s="7"/>
      <c r="K2442" s="8"/>
      <c r="M2442" s="397"/>
    </row>
    <row r="2443" spans="1:13">
      <c r="A2443" s="32">
        <f t="shared" si="486"/>
        <v>0</v>
      </c>
      <c r="B2443" s="10"/>
      <c r="C2443" s="2"/>
      <c r="D2443" s="2"/>
      <c r="E2443" s="2"/>
      <c r="F2443" s="2"/>
      <c r="G2443" s="2"/>
      <c r="H2443" s="3">
        <f t="shared" si="487"/>
        <v>0</v>
      </c>
      <c r="I2443" s="63"/>
      <c r="J2443" s="7"/>
      <c r="K2443" s="8"/>
      <c r="M2443" s="397"/>
    </row>
    <row r="2444" spans="1:13">
      <c r="A2444" s="32">
        <f t="shared" si="486"/>
        <v>0</v>
      </c>
      <c r="B2444" s="10"/>
      <c r="C2444" s="2"/>
      <c r="D2444" s="2"/>
      <c r="E2444" s="2"/>
      <c r="F2444" s="2"/>
      <c r="G2444" s="2"/>
      <c r="H2444" s="3">
        <f t="shared" si="487"/>
        <v>0</v>
      </c>
      <c r="I2444" s="63"/>
      <c r="J2444" s="7"/>
      <c r="K2444" s="8"/>
      <c r="M2444" s="397"/>
    </row>
    <row r="2445" spans="1:13">
      <c r="A2445" s="32">
        <f t="shared" si="486"/>
        <v>0</v>
      </c>
      <c r="B2445" s="10"/>
      <c r="C2445" s="2"/>
      <c r="D2445" s="2"/>
      <c r="E2445" s="2"/>
      <c r="F2445" s="2"/>
      <c r="G2445" s="2"/>
      <c r="H2445" s="3">
        <f t="shared" si="487"/>
        <v>0</v>
      </c>
      <c r="I2445" s="63"/>
      <c r="J2445" s="7"/>
      <c r="K2445" s="8"/>
      <c r="M2445" s="397"/>
    </row>
    <row r="2446" spans="1:13">
      <c r="A2446" s="32">
        <f t="shared" si="486"/>
        <v>0</v>
      </c>
      <c r="B2446" s="10"/>
      <c r="C2446" s="2"/>
      <c r="D2446" s="2"/>
      <c r="E2446" s="2"/>
      <c r="F2446" s="2"/>
      <c r="G2446" s="2"/>
      <c r="H2446" s="3">
        <f t="shared" si="487"/>
        <v>0</v>
      </c>
      <c r="I2446" s="63"/>
      <c r="J2446" s="7"/>
      <c r="K2446" s="8"/>
      <c r="M2446" s="397"/>
    </row>
    <row r="2447" spans="1:13">
      <c r="A2447" s="33" t="e">
        <f>VLOOKUP(B2438,O:W,2)</f>
        <v>#N/A</v>
      </c>
      <c r="B2447" s="649" t="s">
        <v>70</v>
      </c>
      <c r="C2447" s="650"/>
      <c r="D2447" s="650"/>
      <c r="E2447" s="650"/>
      <c r="F2447" s="650"/>
      <c r="G2447" s="650"/>
      <c r="H2447" s="6"/>
      <c r="I2447" s="63">
        <f>SUM(H2439:H2447)</f>
        <v>0</v>
      </c>
      <c r="J2447" s="1" t="e">
        <f>VLOOKUP(B2438,O:W,7)</f>
        <v>#N/A</v>
      </c>
      <c r="K2447" s="8"/>
      <c r="M2447" s="397"/>
    </row>
    <row r="2448" spans="1:13" ht="45" customHeight="1">
      <c r="A2448" s="32">
        <f>IF(B2448&gt;0,1,0)</f>
        <v>0</v>
      </c>
      <c r="B2448" s="647"/>
      <c r="C2448" s="648"/>
      <c r="D2448" s="648"/>
      <c r="E2448" s="648"/>
      <c r="F2448" s="648"/>
      <c r="G2448" s="648"/>
      <c r="H2448" s="6"/>
      <c r="I2448" s="63"/>
      <c r="J2448" s="7"/>
      <c r="K2448" s="8"/>
      <c r="M2448" s="397" t="s">
        <v>705</v>
      </c>
    </row>
    <row r="2449" spans="1:13">
      <c r="A2449" s="32">
        <f t="shared" ref="A2449:A2456" si="488">IF(H2449&gt;0,1,0)</f>
        <v>0</v>
      </c>
      <c r="B2449" s="10"/>
      <c r="C2449" s="2"/>
      <c r="D2449" s="2"/>
      <c r="E2449" s="2"/>
      <c r="F2449" s="2"/>
      <c r="G2449" s="2"/>
      <c r="H2449" s="3">
        <f>IF(AND(C2449=0,D2449=0,E2449=0,F2449=0,G2449=0),0,ROUND(IF(C2449=0,1,C2449)*IF(D2449=0,1,D2449)*IF(E2449=0,1,E2449)*IF(F2449=0,1,F2449)*IF(G2449=0,1,G2449),2))</f>
        <v>0</v>
      </c>
      <c r="I2449" s="63"/>
      <c r="J2449" s="7"/>
      <c r="K2449" s="8"/>
      <c r="M2449" s="397"/>
    </row>
    <row r="2450" spans="1:13">
      <c r="A2450" s="32">
        <f t="shared" si="488"/>
        <v>0</v>
      </c>
      <c r="B2450" s="10"/>
      <c r="C2450" s="2"/>
      <c r="D2450" s="2"/>
      <c r="E2450" s="2"/>
      <c r="F2450" s="2"/>
      <c r="G2450" s="2"/>
      <c r="H2450" s="3">
        <f t="shared" ref="H2450:H2456" si="489">IF(AND(C2450=0,D2450=0,E2450=0,F2450=0,G2450=0),0,ROUND(IF(C2450=0,1,C2450)*IF(D2450=0,1,D2450)*IF(E2450=0,1,E2450)*IF(F2450=0,1,F2450)*IF(G2450=0,1,G2450),2))</f>
        <v>0</v>
      </c>
      <c r="I2450" s="63"/>
      <c r="J2450" s="7"/>
      <c r="K2450" s="8"/>
      <c r="M2450" s="397"/>
    </row>
    <row r="2451" spans="1:13">
      <c r="A2451" s="32">
        <f t="shared" si="488"/>
        <v>0</v>
      </c>
      <c r="B2451" s="10"/>
      <c r="C2451" s="2"/>
      <c r="D2451" s="2"/>
      <c r="E2451" s="2"/>
      <c r="F2451" s="2"/>
      <c r="G2451" s="2"/>
      <c r="H2451" s="3">
        <f t="shared" si="489"/>
        <v>0</v>
      </c>
      <c r="I2451" s="63"/>
      <c r="J2451" s="7"/>
      <c r="K2451" s="8"/>
      <c r="M2451" s="397"/>
    </row>
    <row r="2452" spans="1:13">
      <c r="A2452" s="32">
        <f t="shared" si="488"/>
        <v>0</v>
      </c>
      <c r="B2452" s="10"/>
      <c r="C2452" s="2"/>
      <c r="D2452" s="2"/>
      <c r="E2452" s="2"/>
      <c r="F2452" s="2"/>
      <c r="G2452" s="2"/>
      <c r="H2452" s="3">
        <f t="shared" si="489"/>
        <v>0</v>
      </c>
      <c r="I2452" s="63"/>
      <c r="J2452" s="7"/>
      <c r="K2452" s="8"/>
      <c r="M2452" s="397"/>
    </row>
    <row r="2453" spans="1:13">
      <c r="A2453" s="32">
        <f t="shared" si="488"/>
        <v>0</v>
      </c>
      <c r="B2453" s="10"/>
      <c r="C2453" s="2"/>
      <c r="D2453" s="2"/>
      <c r="E2453" s="2"/>
      <c r="F2453" s="2"/>
      <c r="G2453" s="2"/>
      <c r="H2453" s="3">
        <f t="shared" si="489"/>
        <v>0</v>
      </c>
      <c r="I2453" s="63"/>
      <c r="J2453" s="7"/>
      <c r="K2453" s="8"/>
      <c r="M2453" s="397"/>
    </row>
    <row r="2454" spans="1:13">
      <c r="A2454" s="32">
        <f t="shared" si="488"/>
        <v>0</v>
      </c>
      <c r="B2454" s="10"/>
      <c r="C2454" s="2"/>
      <c r="D2454" s="2"/>
      <c r="E2454" s="2"/>
      <c r="F2454" s="2"/>
      <c r="G2454" s="2"/>
      <c r="H2454" s="3">
        <f t="shared" si="489"/>
        <v>0</v>
      </c>
      <c r="I2454" s="63"/>
      <c r="J2454" s="7"/>
      <c r="K2454" s="8"/>
      <c r="M2454" s="397"/>
    </row>
    <row r="2455" spans="1:13">
      <c r="A2455" s="32">
        <f t="shared" si="488"/>
        <v>0</v>
      </c>
      <c r="B2455" s="10"/>
      <c r="C2455" s="2"/>
      <c r="D2455" s="2"/>
      <c r="E2455" s="2"/>
      <c r="F2455" s="2"/>
      <c r="G2455" s="2"/>
      <c r="H2455" s="3">
        <f t="shared" si="489"/>
        <v>0</v>
      </c>
      <c r="I2455" s="63"/>
      <c r="J2455" s="7"/>
      <c r="K2455" s="8"/>
      <c r="M2455" s="397"/>
    </row>
    <row r="2456" spans="1:13">
      <c r="A2456" s="32">
        <f t="shared" si="488"/>
        <v>0</v>
      </c>
      <c r="B2456" s="10"/>
      <c r="C2456" s="2"/>
      <c r="D2456" s="2"/>
      <c r="E2456" s="2"/>
      <c r="F2456" s="2"/>
      <c r="G2456" s="2"/>
      <c r="H2456" s="3">
        <f t="shared" si="489"/>
        <v>0</v>
      </c>
      <c r="I2456" s="63"/>
      <c r="J2456" s="7"/>
      <c r="K2456" s="8"/>
      <c r="M2456" s="397"/>
    </row>
    <row r="2457" spans="1:13">
      <c r="A2457" s="33" t="e">
        <f>VLOOKUP(B2448,O:W,2)</f>
        <v>#N/A</v>
      </c>
      <c r="B2457" s="649" t="s">
        <v>70</v>
      </c>
      <c r="C2457" s="650"/>
      <c r="D2457" s="650"/>
      <c r="E2457" s="650"/>
      <c r="F2457" s="650"/>
      <c r="G2457" s="650"/>
      <c r="H2457" s="6"/>
      <c r="I2457" s="63">
        <f>SUM(H2449:H2457)</f>
        <v>0</v>
      </c>
      <c r="J2457" s="1" t="e">
        <f>VLOOKUP(B2448,O:W,7)</f>
        <v>#N/A</v>
      </c>
      <c r="K2457" s="8"/>
      <c r="M2457" s="397"/>
    </row>
    <row r="2458" spans="1:13" ht="45" customHeight="1">
      <c r="A2458" s="32">
        <f>IF(B2458&gt;0,1,0)</f>
        <v>0</v>
      </c>
      <c r="B2458" s="647"/>
      <c r="C2458" s="648"/>
      <c r="D2458" s="648"/>
      <c r="E2458" s="648"/>
      <c r="F2458" s="648"/>
      <c r="G2458" s="648"/>
      <c r="H2458" s="6"/>
      <c r="I2458" s="63"/>
      <c r="J2458" s="7"/>
      <c r="K2458" s="8"/>
      <c r="M2458" s="397" t="s">
        <v>705</v>
      </c>
    </row>
    <row r="2459" spans="1:13">
      <c r="A2459" s="32">
        <f t="shared" ref="A2459:A2466" si="490">IF(H2459&gt;0,1,0)</f>
        <v>0</v>
      </c>
      <c r="B2459" s="10"/>
      <c r="C2459" s="2"/>
      <c r="D2459" s="2"/>
      <c r="E2459" s="2"/>
      <c r="F2459" s="2"/>
      <c r="G2459" s="2"/>
      <c r="H2459" s="3">
        <f>IF(AND(C2459=0,D2459=0,E2459=0,F2459=0,G2459=0),0,ROUND(IF(C2459=0,1,C2459)*IF(D2459=0,1,D2459)*IF(E2459=0,1,E2459)*IF(F2459=0,1,F2459)*IF(G2459=0,1,G2459),2))</f>
        <v>0</v>
      </c>
      <c r="I2459" s="63"/>
      <c r="J2459" s="7"/>
      <c r="K2459" s="8"/>
      <c r="M2459" s="397" t="s">
        <v>706</v>
      </c>
    </row>
    <row r="2460" spans="1:13">
      <c r="A2460" s="32">
        <f t="shared" si="490"/>
        <v>0</v>
      </c>
      <c r="B2460" s="10"/>
      <c r="C2460" s="2"/>
      <c r="D2460" s="2"/>
      <c r="E2460" s="2"/>
      <c r="F2460" s="2"/>
      <c r="G2460" s="2"/>
      <c r="H2460" s="3">
        <f t="shared" ref="H2460:H2466" si="491">IF(AND(C2460=0,D2460=0,E2460=0,F2460=0,G2460=0),0,ROUND(IF(C2460=0,1,C2460)*IF(D2460=0,1,D2460)*IF(E2460=0,1,E2460)*IF(F2460=0,1,F2460)*IF(G2460=0,1,G2460),2))</f>
        <v>0</v>
      </c>
      <c r="I2460" s="63"/>
      <c r="J2460" s="7"/>
      <c r="K2460" s="8"/>
      <c r="M2460" s="397"/>
    </row>
    <row r="2461" spans="1:13">
      <c r="A2461" s="32">
        <f t="shared" si="490"/>
        <v>0</v>
      </c>
      <c r="B2461" s="10"/>
      <c r="C2461" s="2"/>
      <c r="D2461" s="2"/>
      <c r="E2461" s="2"/>
      <c r="F2461" s="2"/>
      <c r="G2461" s="2"/>
      <c r="H2461" s="3">
        <f t="shared" si="491"/>
        <v>0</v>
      </c>
      <c r="I2461" s="63"/>
      <c r="J2461" s="7"/>
      <c r="K2461" s="8"/>
      <c r="M2461" s="397"/>
    </row>
    <row r="2462" spans="1:13">
      <c r="A2462" s="32">
        <f t="shared" si="490"/>
        <v>0</v>
      </c>
      <c r="B2462" s="10"/>
      <c r="C2462" s="2"/>
      <c r="D2462" s="2"/>
      <c r="E2462" s="2"/>
      <c r="F2462" s="2"/>
      <c r="G2462" s="2"/>
      <c r="H2462" s="3">
        <f t="shared" si="491"/>
        <v>0</v>
      </c>
      <c r="I2462" s="63"/>
      <c r="J2462" s="7"/>
      <c r="K2462" s="8"/>
      <c r="M2462" s="397"/>
    </row>
    <row r="2463" spans="1:13">
      <c r="A2463" s="32">
        <f t="shared" si="490"/>
        <v>0</v>
      </c>
      <c r="B2463" s="10"/>
      <c r="C2463" s="2"/>
      <c r="D2463" s="2"/>
      <c r="E2463" s="2"/>
      <c r="F2463" s="2"/>
      <c r="G2463" s="2"/>
      <c r="H2463" s="3">
        <f t="shared" si="491"/>
        <v>0</v>
      </c>
      <c r="I2463" s="63"/>
      <c r="J2463" s="7"/>
      <c r="K2463" s="8"/>
      <c r="M2463" s="397"/>
    </row>
    <row r="2464" spans="1:13">
      <c r="A2464" s="32">
        <f t="shared" si="490"/>
        <v>0</v>
      </c>
      <c r="B2464" s="10"/>
      <c r="C2464" s="2"/>
      <c r="D2464" s="2"/>
      <c r="E2464" s="2"/>
      <c r="F2464" s="2"/>
      <c r="G2464" s="2"/>
      <c r="H2464" s="3">
        <f t="shared" si="491"/>
        <v>0</v>
      </c>
      <c r="I2464" s="63"/>
      <c r="J2464" s="7"/>
      <c r="K2464" s="8"/>
      <c r="M2464" s="397"/>
    </row>
    <row r="2465" spans="1:13">
      <c r="A2465" s="32">
        <f t="shared" si="490"/>
        <v>0</v>
      </c>
      <c r="B2465" s="10"/>
      <c r="C2465" s="2"/>
      <c r="D2465" s="2"/>
      <c r="E2465" s="2"/>
      <c r="F2465" s="2"/>
      <c r="G2465" s="2"/>
      <c r="H2465" s="3">
        <f t="shared" si="491"/>
        <v>0</v>
      </c>
      <c r="I2465" s="63"/>
      <c r="J2465" s="7"/>
      <c r="K2465" s="8"/>
      <c r="M2465" s="397"/>
    </row>
    <row r="2466" spans="1:13">
      <c r="A2466" s="32">
        <f t="shared" si="490"/>
        <v>0</v>
      </c>
      <c r="B2466" s="10"/>
      <c r="C2466" s="2"/>
      <c r="D2466" s="2"/>
      <c r="E2466" s="2"/>
      <c r="F2466" s="2"/>
      <c r="G2466" s="2"/>
      <c r="H2466" s="3">
        <f t="shared" si="491"/>
        <v>0</v>
      </c>
      <c r="I2466" s="63"/>
      <c r="J2466" s="7"/>
      <c r="K2466" s="8"/>
      <c r="M2466" s="397"/>
    </row>
    <row r="2467" spans="1:13">
      <c r="A2467" s="33" t="e">
        <f>VLOOKUP(B2458,O:W,2)</f>
        <v>#N/A</v>
      </c>
      <c r="B2467" s="649" t="s">
        <v>70</v>
      </c>
      <c r="C2467" s="650"/>
      <c r="D2467" s="650"/>
      <c r="E2467" s="650"/>
      <c r="F2467" s="650"/>
      <c r="G2467" s="650"/>
      <c r="H2467" s="6"/>
      <c r="I2467" s="63">
        <f>SUM(H2459:H2467)</f>
        <v>0</v>
      </c>
      <c r="J2467" s="1" t="e">
        <f>VLOOKUP(B2458,O:W,7)</f>
        <v>#N/A</v>
      </c>
      <c r="K2467" s="8"/>
      <c r="M2467" s="397"/>
    </row>
    <row r="2468" spans="1:13" ht="45.75" customHeight="1">
      <c r="A2468" s="32">
        <f>IF(B2468&gt;0,1,0)</f>
        <v>0</v>
      </c>
      <c r="B2468" s="647"/>
      <c r="C2468" s="648"/>
      <c r="D2468" s="648"/>
      <c r="E2468" s="648"/>
      <c r="F2468" s="648"/>
      <c r="G2468" s="648"/>
      <c r="H2468" s="6"/>
      <c r="I2468" s="63"/>
      <c r="J2468" s="7"/>
      <c r="K2468" s="8"/>
      <c r="M2468" s="397" t="s">
        <v>705</v>
      </c>
    </row>
    <row r="2469" spans="1:13">
      <c r="A2469" s="32">
        <f t="shared" ref="A2469:A2476" si="492">IF(H2469&gt;0,1,0)</f>
        <v>0</v>
      </c>
      <c r="B2469" s="10"/>
      <c r="C2469" s="2"/>
      <c r="D2469" s="2"/>
      <c r="E2469" s="2"/>
      <c r="F2469" s="2"/>
      <c r="G2469" s="2"/>
      <c r="H2469" s="3">
        <f>IF(AND(C2469=0,D2469=0,E2469=0,F2469=0,G2469=0),0,ROUND(IF(C2469=0,1,C2469)*IF(D2469=0,1,D2469)*IF(E2469=0,1,E2469)*IF(F2469=0,1,F2469)*IF(G2469=0,1,G2469),2))</f>
        <v>0</v>
      </c>
      <c r="I2469" s="63"/>
      <c r="J2469" s="7"/>
      <c r="K2469" s="8"/>
      <c r="M2469" s="397"/>
    </row>
    <row r="2470" spans="1:13">
      <c r="A2470" s="32">
        <f t="shared" si="492"/>
        <v>0</v>
      </c>
      <c r="B2470" s="10"/>
      <c r="C2470" s="2"/>
      <c r="D2470" s="2"/>
      <c r="E2470" s="2"/>
      <c r="F2470" s="2"/>
      <c r="G2470" s="2"/>
      <c r="H2470" s="3">
        <f t="shared" ref="H2470:H2476" si="493">IF(AND(C2470=0,D2470=0,E2470=0,F2470=0,G2470=0),0,ROUND(IF(C2470=0,1,C2470)*IF(D2470=0,1,D2470)*IF(E2470=0,1,E2470)*IF(F2470=0,1,F2470)*IF(G2470=0,1,G2470),2))</f>
        <v>0</v>
      </c>
      <c r="I2470" s="63"/>
      <c r="J2470" s="7"/>
      <c r="K2470" s="8"/>
      <c r="M2470" s="397"/>
    </row>
    <row r="2471" spans="1:13">
      <c r="A2471" s="32">
        <f t="shared" si="492"/>
        <v>0</v>
      </c>
      <c r="B2471" s="10"/>
      <c r="C2471" s="2"/>
      <c r="D2471" s="2"/>
      <c r="E2471" s="2"/>
      <c r="F2471" s="2"/>
      <c r="G2471" s="2"/>
      <c r="H2471" s="3">
        <f t="shared" si="493"/>
        <v>0</v>
      </c>
      <c r="I2471" s="63"/>
      <c r="J2471" s="7"/>
      <c r="K2471" s="8"/>
      <c r="M2471" s="397"/>
    </row>
    <row r="2472" spans="1:13">
      <c r="A2472" s="32">
        <f t="shared" si="492"/>
        <v>0</v>
      </c>
      <c r="B2472" s="10"/>
      <c r="C2472" s="2"/>
      <c r="D2472" s="2"/>
      <c r="E2472" s="2"/>
      <c r="F2472" s="2"/>
      <c r="G2472" s="2"/>
      <c r="H2472" s="3">
        <f t="shared" si="493"/>
        <v>0</v>
      </c>
      <c r="I2472" s="63"/>
      <c r="J2472" s="7"/>
      <c r="K2472" s="8"/>
      <c r="M2472" s="397"/>
    </row>
    <row r="2473" spans="1:13">
      <c r="A2473" s="32">
        <f t="shared" si="492"/>
        <v>0</v>
      </c>
      <c r="B2473" s="10"/>
      <c r="C2473" s="2"/>
      <c r="D2473" s="2"/>
      <c r="E2473" s="2"/>
      <c r="F2473" s="2"/>
      <c r="G2473" s="2"/>
      <c r="H2473" s="3">
        <f t="shared" si="493"/>
        <v>0</v>
      </c>
      <c r="I2473" s="63"/>
      <c r="J2473" s="7"/>
      <c r="K2473" s="8"/>
      <c r="M2473" s="397"/>
    </row>
    <row r="2474" spans="1:13">
      <c r="A2474" s="32">
        <f t="shared" si="492"/>
        <v>0</v>
      </c>
      <c r="B2474" s="10"/>
      <c r="C2474" s="2"/>
      <c r="D2474" s="2"/>
      <c r="E2474" s="2"/>
      <c r="F2474" s="2"/>
      <c r="G2474" s="2"/>
      <c r="H2474" s="3">
        <f t="shared" si="493"/>
        <v>0</v>
      </c>
      <c r="I2474" s="63"/>
      <c r="J2474" s="7"/>
      <c r="K2474" s="8"/>
      <c r="M2474" s="397"/>
    </row>
    <row r="2475" spans="1:13">
      <c r="A2475" s="32">
        <f t="shared" si="492"/>
        <v>0</v>
      </c>
      <c r="B2475" s="10"/>
      <c r="C2475" s="2"/>
      <c r="D2475" s="2"/>
      <c r="E2475" s="2"/>
      <c r="F2475" s="2"/>
      <c r="G2475" s="2"/>
      <c r="H2475" s="3">
        <f t="shared" si="493"/>
        <v>0</v>
      </c>
      <c r="I2475" s="63"/>
      <c r="J2475" s="7"/>
      <c r="K2475" s="8"/>
      <c r="M2475" s="397"/>
    </row>
    <row r="2476" spans="1:13">
      <c r="A2476" s="32">
        <f t="shared" si="492"/>
        <v>0</v>
      </c>
      <c r="B2476" s="10"/>
      <c r="C2476" s="2"/>
      <c r="D2476" s="2"/>
      <c r="E2476" s="2"/>
      <c r="F2476" s="2"/>
      <c r="G2476" s="2"/>
      <c r="H2476" s="3">
        <f t="shared" si="493"/>
        <v>0</v>
      </c>
      <c r="I2476" s="63"/>
      <c r="J2476" s="7"/>
      <c r="K2476" s="8"/>
      <c r="M2476" s="397"/>
    </row>
    <row r="2477" spans="1:13">
      <c r="A2477" s="33" t="e">
        <f>VLOOKUP(B2468,O:W,2)</f>
        <v>#N/A</v>
      </c>
      <c r="B2477" s="649" t="s">
        <v>70</v>
      </c>
      <c r="C2477" s="650"/>
      <c r="D2477" s="650"/>
      <c r="E2477" s="650"/>
      <c r="F2477" s="650"/>
      <c r="G2477" s="650"/>
      <c r="H2477" s="6"/>
      <c r="I2477" s="63">
        <f>SUM(H2469:H2477)</f>
        <v>0</v>
      </c>
      <c r="J2477" s="1" t="e">
        <f>VLOOKUP(B2468,O:W,7)</f>
        <v>#N/A</v>
      </c>
      <c r="K2477" s="8"/>
      <c r="M2477" s="397"/>
    </row>
    <row r="2478" spans="1:13" ht="45.75" customHeight="1">
      <c r="A2478" s="32">
        <f>IF(B2478&gt;0,1,0)</f>
        <v>0</v>
      </c>
      <c r="B2478" s="647"/>
      <c r="C2478" s="648"/>
      <c r="D2478" s="648"/>
      <c r="E2478" s="648"/>
      <c r="F2478" s="648"/>
      <c r="G2478" s="648"/>
      <c r="H2478" s="6"/>
      <c r="I2478" s="63"/>
      <c r="J2478" s="7"/>
      <c r="K2478" s="8"/>
      <c r="M2478" s="397" t="s">
        <v>705</v>
      </c>
    </row>
    <row r="2479" spans="1:13">
      <c r="A2479" s="32">
        <f t="shared" ref="A2479:A2486" si="494">IF(H2479&gt;0,1,0)</f>
        <v>0</v>
      </c>
      <c r="B2479" s="10"/>
      <c r="C2479" s="2"/>
      <c r="D2479" s="2"/>
      <c r="E2479" s="2"/>
      <c r="F2479" s="2"/>
      <c r="G2479" s="2"/>
      <c r="H2479" s="3">
        <f>IF(AND(C2479=0,D2479=0,E2479=0,F2479=0,G2479=0),0,ROUND(IF(C2479=0,1,C2479)*IF(D2479=0,1,D2479)*IF(E2479=0,1,E2479)*IF(F2479=0,1,F2479)*IF(G2479=0,1,G2479),2))</f>
        <v>0</v>
      </c>
      <c r="I2479" s="63"/>
      <c r="J2479" s="7"/>
      <c r="K2479" s="8"/>
      <c r="M2479" s="397" t="s">
        <v>706</v>
      </c>
    </row>
    <row r="2480" spans="1:13">
      <c r="A2480" s="32">
        <f t="shared" si="494"/>
        <v>0</v>
      </c>
      <c r="B2480" s="10"/>
      <c r="C2480" s="2"/>
      <c r="D2480" s="2"/>
      <c r="E2480" s="2"/>
      <c r="F2480" s="2"/>
      <c r="G2480" s="2"/>
      <c r="H2480" s="3">
        <f t="shared" ref="H2480:H2486" si="495">IF(AND(C2480=0,D2480=0,E2480=0,F2480=0,G2480=0),0,ROUND(IF(C2480=0,1,C2480)*IF(D2480=0,1,D2480)*IF(E2480=0,1,E2480)*IF(F2480=0,1,F2480)*IF(G2480=0,1,G2480),2))</f>
        <v>0</v>
      </c>
      <c r="I2480" s="63"/>
      <c r="J2480" s="7"/>
      <c r="K2480" s="8"/>
      <c r="M2480" s="397"/>
    </row>
    <row r="2481" spans="1:13">
      <c r="A2481" s="32">
        <f t="shared" si="494"/>
        <v>0</v>
      </c>
      <c r="B2481" s="10"/>
      <c r="C2481" s="2"/>
      <c r="D2481" s="2"/>
      <c r="E2481" s="2"/>
      <c r="F2481" s="2"/>
      <c r="G2481" s="2"/>
      <c r="H2481" s="3">
        <f t="shared" si="495"/>
        <v>0</v>
      </c>
      <c r="I2481" s="63"/>
      <c r="J2481" s="7"/>
      <c r="K2481" s="8"/>
      <c r="M2481" s="397"/>
    </row>
    <row r="2482" spans="1:13">
      <c r="A2482" s="32">
        <f t="shared" si="494"/>
        <v>0</v>
      </c>
      <c r="B2482" s="10"/>
      <c r="C2482" s="2"/>
      <c r="D2482" s="2"/>
      <c r="E2482" s="2"/>
      <c r="F2482" s="2"/>
      <c r="G2482" s="2"/>
      <c r="H2482" s="3">
        <f t="shared" si="495"/>
        <v>0</v>
      </c>
      <c r="I2482" s="63"/>
      <c r="J2482" s="7"/>
      <c r="K2482" s="8"/>
      <c r="M2482" s="397"/>
    </row>
    <row r="2483" spans="1:13">
      <c r="A2483" s="32">
        <f t="shared" si="494"/>
        <v>0</v>
      </c>
      <c r="B2483" s="10"/>
      <c r="C2483" s="2"/>
      <c r="D2483" s="2"/>
      <c r="E2483" s="2"/>
      <c r="F2483" s="2"/>
      <c r="G2483" s="2"/>
      <c r="H2483" s="3">
        <f t="shared" si="495"/>
        <v>0</v>
      </c>
      <c r="I2483" s="63"/>
      <c r="J2483" s="7"/>
      <c r="K2483" s="8"/>
      <c r="M2483" s="397"/>
    </row>
    <row r="2484" spans="1:13">
      <c r="A2484" s="32">
        <f t="shared" si="494"/>
        <v>0</v>
      </c>
      <c r="B2484" s="10"/>
      <c r="C2484" s="2"/>
      <c r="D2484" s="2"/>
      <c r="E2484" s="2"/>
      <c r="F2484" s="2"/>
      <c r="G2484" s="2"/>
      <c r="H2484" s="3">
        <f t="shared" si="495"/>
        <v>0</v>
      </c>
      <c r="I2484" s="63"/>
      <c r="J2484" s="7"/>
      <c r="K2484" s="8"/>
      <c r="M2484" s="397"/>
    </row>
    <row r="2485" spans="1:13">
      <c r="A2485" s="32">
        <f t="shared" si="494"/>
        <v>0</v>
      </c>
      <c r="B2485" s="10"/>
      <c r="C2485" s="2"/>
      <c r="D2485" s="2"/>
      <c r="E2485" s="2"/>
      <c r="F2485" s="2"/>
      <c r="G2485" s="2"/>
      <c r="H2485" s="3">
        <f t="shared" si="495"/>
        <v>0</v>
      </c>
      <c r="I2485" s="63"/>
      <c r="J2485" s="7"/>
      <c r="K2485" s="8"/>
      <c r="M2485" s="397"/>
    </row>
    <row r="2486" spans="1:13">
      <c r="A2486" s="32">
        <f t="shared" si="494"/>
        <v>0</v>
      </c>
      <c r="B2486" s="10"/>
      <c r="C2486" s="2"/>
      <c r="D2486" s="2"/>
      <c r="E2486" s="2"/>
      <c r="F2486" s="2"/>
      <c r="G2486" s="2"/>
      <c r="H2486" s="3">
        <f t="shared" si="495"/>
        <v>0</v>
      </c>
      <c r="I2486" s="63"/>
      <c r="J2486" s="7"/>
      <c r="K2486" s="8"/>
      <c r="M2486" s="397"/>
    </row>
    <row r="2487" spans="1:13">
      <c r="A2487" s="33" t="e">
        <f>VLOOKUP(B2478,O:W,2)</f>
        <v>#N/A</v>
      </c>
      <c r="B2487" s="649" t="s">
        <v>70</v>
      </c>
      <c r="C2487" s="650"/>
      <c r="D2487" s="650"/>
      <c r="E2487" s="650"/>
      <c r="F2487" s="650"/>
      <c r="G2487" s="650"/>
      <c r="H2487" s="6"/>
      <c r="I2487" s="63">
        <f>SUM(H2479:H2487)</f>
        <v>0</v>
      </c>
      <c r="J2487" s="1" t="e">
        <f>VLOOKUP(B2478,O:W,7)</f>
        <v>#N/A</v>
      </c>
      <c r="K2487" s="8"/>
      <c r="M2487" s="397"/>
    </row>
    <row r="2488" spans="1:13" ht="46.5" customHeight="1">
      <c r="A2488" s="32">
        <f>IF(B2488&gt;0,1,0)</f>
        <v>0</v>
      </c>
      <c r="B2488" s="647"/>
      <c r="C2488" s="648"/>
      <c r="D2488" s="648"/>
      <c r="E2488" s="648"/>
      <c r="F2488" s="648"/>
      <c r="G2488" s="648"/>
      <c r="H2488" s="6"/>
      <c r="I2488" s="63"/>
      <c r="J2488" s="7"/>
      <c r="K2488" s="8"/>
      <c r="M2488" s="397" t="s">
        <v>705</v>
      </c>
    </row>
    <row r="2489" spans="1:13">
      <c r="A2489" s="32">
        <f t="shared" ref="A2489:A2496" si="496">IF(H2489&gt;0,1,0)</f>
        <v>0</v>
      </c>
      <c r="B2489" s="10"/>
      <c r="C2489" s="2"/>
      <c r="D2489" s="2"/>
      <c r="E2489" s="2"/>
      <c r="F2489" s="2"/>
      <c r="G2489" s="2"/>
      <c r="H2489" s="3">
        <f>IF(AND(C2489=0,D2489=0,E2489=0,F2489=0,G2489=0),0,ROUND(IF(C2489=0,1,C2489)*IF(D2489=0,1,D2489)*IF(E2489=0,1,E2489)*IF(F2489=0,1,F2489)*IF(G2489=0,1,G2489),2))</f>
        <v>0</v>
      </c>
      <c r="I2489" s="63"/>
      <c r="J2489" s="7"/>
      <c r="K2489" s="8"/>
      <c r="M2489" s="397"/>
    </row>
    <row r="2490" spans="1:13">
      <c r="A2490" s="32">
        <f t="shared" si="496"/>
        <v>0</v>
      </c>
      <c r="B2490" s="10"/>
      <c r="C2490" s="2"/>
      <c r="D2490" s="2"/>
      <c r="E2490" s="2"/>
      <c r="F2490" s="2"/>
      <c r="G2490" s="2"/>
      <c r="H2490" s="3">
        <f t="shared" ref="H2490:H2496" si="497">IF(AND(C2490=0,D2490=0,E2490=0,F2490=0,G2490=0),0,ROUND(IF(C2490=0,1,C2490)*IF(D2490=0,1,D2490)*IF(E2490=0,1,E2490)*IF(F2490=0,1,F2490)*IF(G2490=0,1,G2490),2))</f>
        <v>0</v>
      </c>
      <c r="I2490" s="63"/>
      <c r="J2490" s="7"/>
      <c r="K2490" s="8"/>
      <c r="M2490" s="397"/>
    </row>
    <row r="2491" spans="1:13">
      <c r="A2491" s="32">
        <f t="shared" si="496"/>
        <v>0</v>
      </c>
      <c r="B2491" s="10"/>
      <c r="C2491" s="2"/>
      <c r="D2491" s="2"/>
      <c r="E2491" s="2"/>
      <c r="F2491" s="2"/>
      <c r="G2491" s="2"/>
      <c r="H2491" s="3">
        <f t="shared" si="497"/>
        <v>0</v>
      </c>
      <c r="I2491" s="63"/>
      <c r="J2491" s="7"/>
      <c r="K2491" s="8"/>
      <c r="M2491" s="397"/>
    </row>
    <row r="2492" spans="1:13">
      <c r="A2492" s="32">
        <f t="shared" si="496"/>
        <v>0</v>
      </c>
      <c r="B2492" s="10"/>
      <c r="C2492" s="2"/>
      <c r="D2492" s="2"/>
      <c r="E2492" s="2"/>
      <c r="F2492" s="2"/>
      <c r="G2492" s="2"/>
      <c r="H2492" s="3">
        <f t="shared" si="497"/>
        <v>0</v>
      </c>
      <c r="I2492" s="63"/>
      <c r="J2492" s="7"/>
      <c r="K2492" s="8"/>
      <c r="M2492" s="397"/>
    </row>
    <row r="2493" spans="1:13">
      <c r="A2493" s="32">
        <f t="shared" si="496"/>
        <v>0</v>
      </c>
      <c r="B2493" s="10"/>
      <c r="C2493" s="2"/>
      <c r="D2493" s="2"/>
      <c r="E2493" s="2"/>
      <c r="F2493" s="2"/>
      <c r="G2493" s="2"/>
      <c r="H2493" s="3">
        <f t="shared" si="497"/>
        <v>0</v>
      </c>
      <c r="I2493" s="63"/>
      <c r="J2493" s="7"/>
      <c r="K2493" s="8"/>
      <c r="M2493" s="397"/>
    </row>
    <row r="2494" spans="1:13">
      <c r="A2494" s="32">
        <f t="shared" si="496"/>
        <v>0</v>
      </c>
      <c r="B2494" s="10"/>
      <c r="C2494" s="2"/>
      <c r="D2494" s="2"/>
      <c r="E2494" s="2"/>
      <c r="F2494" s="2"/>
      <c r="G2494" s="2"/>
      <c r="H2494" s="3">
        <f t="shared" si="497"/>
        <v>0</v>
      </c>
      <c r="I2494" s="63"/>
      <c r="J2494" s="7"/>
      <c r="K2494" s="8"/>
      <c r="M2494" s="397"/>
    </row>
    <row r="2495" spans="1:13">
      <c r="A2495" s="32">
        <f t="shared" si="496"/>
        <v>0</v>
      </c>
      <c r="B2495" s="10"/>
      <c r="C2495" s="2"/>
      <c r="D2495" s="2"/>
      <c r="E2495" s="2"/>
      <c r="F2495" s="2"/>
      <c r="G2495" s="2"/>
      <c r="H2495" s="3">
        <f t="shared" si="497"/>
        <v>0</v>
      </c>
      <c r="I2495" s="63"/>
      <c r="J2495" s="7"/>
      <c r="K2495" s="8"/>
      <c r="M2495" s="397"/>
    </row>
    <row r="2496" spans="1:13">
      <c r="A2496" s="32">
        <f t="shared" si="496"/>
        <v>0</v>
      </c>
      <c r="B2496" s="10"/>
      <c r="C2496" s="2"/>
      <c r="D2496" s="2"/>
      <c r="E2496" s="2"/>
      <c r="F2496" s="2"/>
      <c r="G2496" s="2"/>
      <c r="H2496" s="3">
        <f t="shared" si="497"/>
        <v>0</v>
      </c>
      <c r="I2496" s="63"/>
      <c r="J2496" s="7"/>
      <c r="K2496" s="8"/>
      <c r="M2496" s="397"/>
    </row>
    <row r="2497" spans="1:13">
      <c r="A2497" s="33" t="e">
        <f>VLOOKUP(B2488,O:W,2)</f>
        <v>#N/A</v>
      </c>
      <c r="B2497" s="649" t="s">
        <v>70</v>
      </c>
      <c r="C2497" s="650"/>
      <c r="D2497" s="650"/>
      <c r="E2497" s="650"/>
      <c r="F2497" s="650"/>
      <c r="G2497" s="650"/>
      <c r="H2497" s="6"/>
      <c r="I2497" s="63">
        <f>SUM(H2489:H2497)</f>
        <v>0</v>
      </c>
      <c r="J2497" s="1" t="e">
        <f>VLOOKUP(B2488,O:W,7)</f>
        <v>#N/A</v>
      </c>
      <c r="K2497" s="8"/>
      <c r="M2497" s="397"/>
    </row>
    <row r="2498" spans="1:13" ht="47.25" customHeight="1">
      <c r="A2498" s="32">
        <f>IF(B2498&gt;0,1,0)</f>
        <v>0</v>
      </c>
      <c r="B2498" s="647"/>
      <c r="C2498" s="648"/>
      <c r="D2498" s="648"/>
      <c r="E2498" s="648"/>
      <c r="F2498" s="648"/>
      <c r="G2498" s="648"/>
      <c r="H2498" s="6"/>
      <c r="I2498" s="63"/>
      <c r="J2498" s="7"/>
      <c r="K2498" s="8"/>
      <c r="M2498" s="397" t="s">
        <v>705</v>
      </c>
    </row>
    <row r="2499" spans="1:13">
      <c r="A2499" s="32">
        <f t="shared" ref="A2499:A2506" si="498">IF(H2499&gt;0,1,0)</f>
        <v>0</v>
      </c>
      <c r="B2499" s="10"/>
      <c r="C2499" s="2"/>
      <c r="D2499" s="2"/>
      <c r="E2499" s="2"/>
      <c r="F2499" s="2"/>
      <c r="G2499" s="2"/>
      <c r="H2499" s="3">
        <f>IF(AND(C2499=0,D2499=0,E2499=0,F2499=0,G2499=0),0,ROUND(IF(C2499=0,1,C2499)*IF(D2499=0,1,D2499)*IF(E2499=0,1,E2499)*IF(F2499=0,1,F2499)*IF(G2499=0,1,G2499),2))</f>
        <v>0</v>
      </c>
      <c r="I2499" s="63"/>
      <c r="J2499" s="7"/>
      <c r="K2499" s="8"/>
      <c r="M2499" s="397" t="s">
        <v>706</v>
      </c>
    </row>
    <row r="2500" spans="1:13">
      <c r="A2500" s="32">
        <f t="shared" si="498"/>
        <v>0</v>
      </c>
      <c r="B2500" s="10"/>
      <c r="C2500" s="2"/>
      <c r="D2500" s="2"/>
      <c r="E2500" s="2"/>
      <c r="F2500" s="2"/>
      <c r="G2500" s="2"/>
      <c r="H2500" s="3">
        <f t="shared" ref="H2500:H2506" si="499">IF(AND(C2500=0,D2500=0,E2500=0,F2500=0,G2500=0),0,ROUND(IF(C2500=0,1,C2500)*IF(D2500=0,1,D2500)*IF(E2500=0,1,E2500)*IF(F2500=0,1,F2500)*IF(G2500=0,1,G2500),2))</f>
        <v>0</v>
      </c>
      <c r="I2500" s="63"/>
      <c r="J2500" s="7"/>
      <c r="K2500" s="8"/>
      <c r="M2500" s="397"/>
    </row>
    <row r="2501" spans="1:13">
      <c r="A2501" s="32">
        <f t="shared" si="498"/>
        <v>0</v>
      </c>
      <c r="B2501" s="10"/>
      <c r="C2501" s="2"/>
      <c r="D2501" s="2"/>
      <c r="E2501" s="2"/>
      <c r="F2501" s="2"/>
      <c r="G2501" s="2"/>
      <c r="H2501" s="3">
        <f t="shared" si="499"/>
        <v>0</v>
      </c>
      <c r="I2501" s="63"/>
      <c r="J2501" s="7"/>
      <c r="K2501" s="8"/>
      <c r="M2501" s="397"/>
    </row>
    <row r="2502" spans="1:13">
      <c r="A2502" s="32">
        <f t="shared" si="498"/>
        <v>0</v>
      </c>
      <c r="B2502" s="10"/>
      <c r="C2502" s="2"/>
      <c r="D2502" s="2"/>
      <c r="E2502" s="2"/>
      <c r="F2502" s="2"/>
      <c r="G2502" s="2"/>
      <c r="H2502" s="3">
        <f t="shared" si="499"/>
        <v>0</v>
      </c>
      <c r="I2502" s="63"/>
      <c r="J2502" s="7"/>
      <c r="K2502" s="8"/>
      <c r="M2502" s="397"/>
    </row>
    <row r="2503" spans="1:13">
      <c r="A2503" s="32">
        <f t="shared" si="498"/>
        <v>0</v>
      </c>
      <c r="B2503" s="10"/>
      <c r="C2503" s="2"/>
      <c r="D2503" s="2"/>
      <c r="E2503" s="2"/>
      <c r="F2503" s="2"/>
      <c r="G2503" s="2"/>
      <c r="H2503" s="3">
        <f t="shared" si="499"/>
        <v>0</v>
      </c>
      <c r="I2503" s="63"/>
      <c r="J2503" s="7"/>
      <c r="K2503" s="8"/>
      <c r="M2503" s="397"/>
    </row>
    <row r="2504" spans="1:13">
      <c r="A2504" s="32">
        <f t="shared" si="498"/>
        <v>0</v>
      </c>
      <c r="B2504" s="10"/>
      <c r="C2504" s="2"/>
      <c r="D2504" s="2"/>
      <c r="E2504" s="2"/>
      <c r="F2504" s="2"/>
      <c r="G2504" s="2"/>
      <c r="H2504" s="3">
        <f t="shared" si="499"/>
        <v>0</v>
      </c>
      <c r="I2504" s="63"/>
      <c r="J2504" s="7"/>
      <c r="K2504" s="8"/>
      <c r="M2504" s="397"/>
    </row>
    <row r="2505" spans="1:13">
      <c r="A2505" s="32">
        <f t="shared" si="498"/>
        <v>0</v>
      </c>
      <c r="B2505" s="10"/>
      <c r="C2505" s="2"/>
      <c r="D2505" s="2"/>
      <c r="E2505" s="2"/>
      <c r="F2505" s="2"/>
      <c r="G2505" s="2"/>
      <c r="H2505" s="3">
        <f t="shared" si="499"/>
        <v>0</v>
      </c>
      <c r="I2505" s="63"/>
      <c r="J2505" s="7"/>
      <c r="K2505" s="8"/>
      <c r="M2505" s="397"/>
    </row>
    <row r="2506" spans="1:13">
      <c r="A2506" s="32">
        <f t="shared" si="498"/>
        <v>0</v>
      </c>
      <c r="B2506" s="10"/>
      <c r="C2506" s="2"/>
      <c r="D2506" s="2"/>
      <c r="E2506" s="2"/>
      <c r="F2506" s="2"/>
      <c r="G2506" s="2"/>
      <c r="H2506" s="3">
        <f t="shared" si="499"/>
        <v>0</v>
      </c>
      <c r="I2506" s="63"/>
      <c r="J2506" s="7"/>
      <c r="K2506" s="8"/>
      <c r="M2506" s="397"/>
    </row>
    <row r="2507" spans="1:13">
      <c r="A2507" s="33" t="e">
        <f>VLOOKUP(B2498,O:W,2)</f>
        <v>#N/A</v>
      </c>
      <c r="B2507" s="649" t="s">
        <v>70</v>
      </c>
      <c r="C2507" s="650"/>
      <c r="D2507" s="650"/>
      <c r="E2507" s="650"/>
      <c r="F2507" s="650"/>
      <c r="G2507" s="650"/>
      <c r="H2507" s="6"/>
      <c r="I2507" s="63">
        <f>SUM(H2499:H2507)</f>
        <v>0</v>
      </c>
      <c r="J2507" s="1" t="e">
        <f>VLOOKUP(B2498,O:W,7)</f>
        <v>#N/A</v>
      </c>
      <c r="K2507" s="8"/>
      <c r="M2507" s="397"/>
    </row>
    <row r="2508" spans="1:13" ht="45.75" customHeight="1">
      <c r="A2508" s="32">
        <f>IF(B2508&gt;0,1,0)</f>
        <v>0</v>
      </c>
      <c r="B2508" s="647"/>
      <c r="C2508" s="648"/>
      <c r="D2508" s="648"/>
      <c r="E2508" s="648"/>
      <c r="F2508" s="648"/>
      <c r="G2508" s="648"/>
      <c r="H2508" s="6"/>
      <c r="I2508" s="63"/>
      <c r="J2508" s="7"/>
      <c r="K2508" s="8"/>
      <c r="M2508" s="397" t="s">
        <v>705</v>
      </c>
    </row>
    <row r="2509" spans="1:13">
      <c r="A2509" s="32">
        <f t="shared" ref="A2509:A2516" si="500">IF(H2509&gt;0,1,0)</f>
        <v>0</v>
      </c>
      <c r="B2509" s="10"/>
      <c r="C2509" s="2"/>
      <c r="D2509" s="2"/>
      <c r="E2509" s="2"/>
      <c r="F2509" s="2"/>
      <c r="G2509" s="2"/>
      <c r="H2509" s="3">
        <f>IF(AND(C2509=0,D2509=0,E2509=0,F2509=0,G2509=0),0,ROUND(IF(C2509=0,1,C2509)*IF(D2509=0,1,D2509)*IF(E2509=0,1,E2509)*IF(F2509=0,1,F2509)*IF(G2509=0,1,G2509),2))</f>
        <v>0</v>
      </c>
      <c r="I2509" s="63"/>
      <c r="J2509" s="7"/>
      <c r="K2509" s="8"/>
      <c r="M2509" s="397"/>
    </row>
    <row r="2510" spans="1:13">
      <c r="A2510" s="32">
        <f t="shared" si="500"/>
        <v>0</v>
      </c>
      <c r="B2510" s="10"/>
      <c r="C2510" s="2"/>
      <c r="D2510" s="2"/>
      <c r="E2510" s="2"/>
      <c r="F2510" s="2"/>
      <c r="G2510" s="2"/>
      <c r="H2510" s="3">
        <f t="shared" ref="H2510:H2516" si="501">IF(AND(C2510=0,D2510=0,E2510=0,F2510=0,G2510=0),0,ROUND(IF(C2510=0,1,C2510)*IF(D2510=0,1,D2510)*IF(E2510=0,1,E2510)*IF(F2510=0,1,F2510)*IF(G2510=0,1,G2510),2))</f>
        <v>0</v>
      </c>
      <c r="I2510" s="63"/>
      <c r="J2510" s="7"/>
      <c r="K2510" s="8"/>
      <c r="M2510" s="397"/>
    </row>
    <row r="2511" spans="1:13">
      <c r="A2511" s="32">
        <f t="shared" si="500"/>
        <v>0</v>
      </c>
      <c r="B2511" s="10"/>
      <c r="C2511" s="2"/>
      <c r="D2511" s="2"/>
      <c r="E2511" s="2"/>
      <c r="F2511" s="2"/>
      <c r="G2511" s="2"/>
      <c r="H2511" s="3">
        <f t="shared" si="501"/>
        <v>0</v>
      </c>
      <c r="I2511" s="63"/>
      <c r="J2511" s="7"/>
      <c r="K2511" s="8"/>
      <c r="M2511" s="397"/>
    </row>
    <row r="2512" spans="1:13">
      <c r="A2512" s="32">
        <f t="shared" si="500"/>
        <v>0</v>
      </c>
      <c r="B2512" s="10"/>
      <c r="C2512" s="2"/>
      <c r="D2512" s="2"/>
      <c r="E2512" s="2"/>
      <c r="F2512" s="2"/>
      <c r="G2512" s="2"/>
      <c r="H2512" s="3">
        <f t="shared" si="501"/>
        <v>0</v>
      </c>
      <c r="I2512" s="63"/>
      <c r="J2512" s="7"/>
      <c r="K2512" s="8"/>
      <c r="M2512" s="397"/>
    </row>
    <row r="2513" spans="1:14">
      <c r="A2513" s="32">
        <f t="shared" si="500"/>
        <v>0</v>
      </c>
      <c r="B2513" s="10"/>
      <c r="C2513" s="2"/>
      <c r="D2513" s="2"/>
      <c r="E2513" s="2"/>
      <c r="F2513" s="2"/>
      <c r="G2513" s="2"/>
      <c r="H2513" s="3">
        <f t="shared" si="501"/>
        <v>0</v>
      </c>
      <c r="I2513" s="63"/>
      <c r="J2513" s="7"/>
      <c r="K2513" s="8"/>
      <c r="M2513" s="397"/>
    </row>
    <row r="2514" spans="1:14">
      <c r="A2514" s="32">
        <f t="shared" si="500"/>
        <v>0</v>
      </c>
      <c r="B2514" s="10"/>
      <c r="C2514" s="2"/>
      <c r="D2514" s="2"/>
      <c r="E2514" s="2"/>
      <c r="F2514" s="2"/>
      <c r="G2514" s="2"/>
      <c r="H2514" s="3">
        <f t="shared" si="501"/>
        <v>0</v>
      </c>
      <c r="I2514" s="63"/>
      <c r="J2514" s="7"/>
      <c r="K2514" s="8"/>
      <c r="M2514" s="397"/>
    </row>
    <row r="2515" spans="1:14">
      <c r="A2515" s="32">
        <f t="shared" si="500"/>
        <v>0</v>
      </c>
      <c r="B2515" s="10"/>
      <c r="C2515" s="2"/>
      <c r="D2515" s="2"/>
      <c r="E2515" s="2"/>
      <c r="F2515" s="2"/>
      <c r="G2515" s="2"/>
      <c r="H2515" s="3">
        <f t="shared" si="501"/>
        <v>0</v>
      </c>
      <c r="I2515" s="63"/>
      <c r="J2515" s="7"/>
      <c r="K2515" s="8"/>
      <c r="M2515" s="397"/>
    </row>
    <row r="2516" spans="1:14">
      <c r="A2516" s="32">
        <f t="shared" si="500"/>
        <v>0</v>
      </c>
      <c r="B2516" s="10"/>
      <c r="C2516" s="2"/>
      <c r="D2516" s="2"/>
      <c r="E2516" s="2"/>
      <c r="F2516" s="2"/>
      <c r="G2516" s="2"/>
      <c r="H2516" s="3">
        <f t="shared" si="501"/>
        <v>0</v>
      </c>
      <c r="I2516" s="63"/>
      <c r="J2516" s="7"/>
      <c r="K2516" s="8"/>
      <c r="M2516" s="397"/>
    </row>
    <row r="2517" spans="1:14">
      <c r="A2517" s="33" t="e">
        <f>VLOOKUP(B2508,O:W,2)</f>
        <v>#N/A</v>
      </c>
      <c r="B2517" s="649" t="s">
        <v>70</v>
      </c>
      <c r="C2517" s="650"/>
      <c r="D2517" s="650"/>
      <c r="E2517" s="650"/>
      <c r="F2517" s="650"/>
      <c r="G2517" s="650"/>
      <c r="H2517" s="6"/>
      <c r="I2517" s="63">
        <f>SUM(H2509:H2517)</f>
        <v>0</v>
      </c>
      <c r="J2517" s="1" t="e">
        <f>VLOOKUP(B2508,O:W,7)</f>
        <v>#N/A</v>
      </c>
      <c r="K2517" s="8"/>
      <c r="M2517" s="397"/>
    </row>
    <row r="2518" spans="1:14" ht="45.75" customHeight="1">
      <c r="A2518" s="32">
        <f>IF(B2518&gt;0,1,0)</f>
        <v>0</v>
      </c>
      <c r="B2518" s="647"/>
      <c r="C2518" s="648"/>
      <c r="D2518" s="648"/>
      <c r="E2518" s="648"/>
      <c r="F2518" s="648"/>
      <c r="G2518" s="648"/>
      <c r="H2518" s="6"/>
      <c r="I2518" s="63"/>
      <c r="J2518" s="7"/>
      <c r="K2518" s="8"/>
      <c r="M2518" s="397" t="s">
        <v>705</v>
      </c>
    </row>
    <row r="2519" spans="1:14">
      <c r="A2519" s="32">
        <f t="shared" ref="A2519:A2526" si="502">IF(H2519&gt;0,1,0)</f>
        <v>0</v>
      </c>
      <c r="B2519" s="10"/>
      <c r="C2519" s="2"/>
      <c r="D2519" s="2"/>
      <c r="E2519" s="2"/>
      <c r="F2519" s="2"/>
      <c r="G2519" s="2"/>
      <c r="H2519" s="3">
        <f>IF(AND(C2519=0,D2519=0,E2519=0,F2519=0,G2519=0),0,ROUND(IF(C2519=0,1,C2519)*IF(D2519=0,1,D2519)*IF(E2519=0,1,E2519)*IF(F2519=0,1,F2519)*IF(G2519=0,1,G2519),2))</f>
        <v>0</v>
      </c>
      <c r="I2519" s="63"/>
      <c r="J2519" s="7"/>
      <c r="K2519" s="8"/>
      <c r="M2519" s="397" t="s">
        <v>706</v>
      </c>
    </row>
    <row r="2520" spans="1:14">
      <c r="A2520" s="32">
        <f t="shared" si="502"/>
        <v>0</v>
      </c>
      <c r="B2520" s="10"/>
      <c r="C2520" s="2"/>
      <c r="D2520" s="2"/>
      <c r="E2520" s="2"/>
      <c r="F2520" s="2"/>
      <c r="G2520" s="2"/>
      <c r="H2520" s="3">
        <f t="shared" ref="H2520:H2526" si="503">IF(AND(C2520=0,D2520=0,E2520=0,F2520=0,G2520=0),0,ROUND(IF(C2520=0,1,C2520)*IF(D2520=0,1,D2520)*IF(E2520=0,1,E2520)*IF(F2520=0,1,F2520)*IF(G2520=0,1,G2520),2))</f>
        <v>0</v>
      </c>
      <c r="I2520" s="63"/>
      <c r="J2520" s="7"/>
      <c r="K2520" s="8"/>
      <c r="M2520" s="397"/>
    </row>
    <row r="2521" spans="1:14">
      <c r="A2521" s="32">
        <f t="shared" si="502"/>
        <v>0</v>
      </c>
      <c r="B2521" s="10"/>
      <c r="C2521" s="2"/>
      <c r="D2521" s="2"/>
      <c r="E2521" s="2"/>
      <c r="F2521" s="2"/>
      <c r="G2521" s="2"/>
      <c r="H2521" s="3">
        <f t="shared" si="503"/>
        <v>0</v>
      </c>
      <c r="I2521" s="63"/>
      <c r="J2521" s="7"/>
      <c r="K2521" s="8"/>
      <c r="M2521" s="397"/>
    </row>
    <row r="2522" spans="1:14">
      <c r="A2522" s="32">
        <f t="shared" si="502"/>
        <v>0</v>
      </c>
      <c r="B2522" s="10"/>
      <c r="C2522" s="2"/>
      <c r="D2522" s="2"/>
      <c r="E2522" s="2"/>
      <c r="F2522" s="2"/>
      <c r="G2522" s="2"/>
      <c r="H2522" s="3">
        <f t="shared" si="503"/>
        <v>0</v>
      </c>
      <c r="I2522" s="63"/>
      <c r="J2522" s="7"/>
      <c r="K2522" s="8"/>
      <c r="M2522" s="397"/>
    </row>
    <row r="2523" spans="1:14">
      <c r="A2523" s="32">
        <f t="shared" si="502"/>
        <v>0</v>
      </c>
      <c r="B2523" s="10"/>
      <c r="C2523" s="2"/>
      <c r="D2523" s="2"/>
      <c r="E2523" s="2"/>
      <c r="F2523" s="2"/>
      <c r="G2523" s="2"/>
      <c r="H2523" s="3">
        <f t="shared" si="503"/>
        <v>0</v>
      </c>
      <c r="I2523" s="63"/>
      <c r="J2523" s="7"/>
      <c r="K2523" s="8"/>
      <c r="M2523" s="397"/>
    </row>
    <row r="2524" spans="1:14">
      <c r="A2524" s="32">
        <f t="shared" si="502"/>
        <v>0</v>
      </c>
      <c r="B2524" s="10"/>
      <c r="C2524" s="2"/>
      <c r="D2524" s="2"/>
      <c r="E2524" s="2"/>
      <c r="F2524" s="2"/>
      <c r="G2524" s="2"/>
      <c r="H2524" s="3">
        <f t="shared" si="503"/>
        <v>0</v>
      </c>
      <c r="I2524" s="63"/>
      <c r="J2524" s="7"/>
      <c r="K2524" s="8"/>
      <c r="M2524" s="397"/>
    </row>
    <row r="2525" spans="1:14">
      <c r="A2525" s="32">
        <f t="shared" si="502"/>
        <v>0</v>
      </c>
      <c r="B2525" s="10"/>
      <c r="C2525" s="2"/>
      <c r="D2525" s="2"/>
      <c r="E2525" s="2"/>
      <c r="F2525" s="2"/>
      <c r="G2525" s="2"/>
      <c r="H2525" s="3">
        <f t="shared" si="503"/>
        <v>0</v>
      </c>
      <c r="I2525" s="63"/>
      <c r="J2525" s="7"/>
      <c r="K2525" s="8"/>
      <c r="M2525" s="397"/>
    </row>
    <row r="2526" spans="1:14">
      <c r="A2526" s="32">
        <f t="shared" si="502"/>
        <v>0</v>
      </c>
      <c r="B2526" s="10"/>
      <c r="C2526" s="2"/>
      <c r="D2526" s="2"/>
      <c r="E2526" s="2"/>
      <c r="F2526" s="2"/>
      <c r="G2526" s="2"/>
      <c r="H2526" s="3">
        <f t="shared" si="503"/>
        <v>0</v>
      </c>
      <c r="I2526" s="63"/>
      <c r="J2526" s="7"/>
      <c r="K2526" s="8"/>
      <c r="M2526" s="397"/>
    </row>
    <row r="2527" spans="1:14">
      <c r="A2527" s="33" t="e">
        <f>VLOOKUP(B2518,O:W,2)</f>
        <v>#N/A</v>
      </c>
      <c r="B2527" s="649" t="s">
        <v>70</v>
      </c>
      <c r="C2527" s="650"/>
      <c r="D2527" s="650"/>
      <c r="E2527" s="650"/>
      <c r="F2527" s="650"/>
      <c r="G2527" s="650"/>
      <c r="H2527" s="6"/>
      <c r="I2527" s="63">
        <f>SUM(H2519:H2527)</f>
        <v>0</v>
      </c>
      <c r="J2527" s="1" t="e">
        <f>VLOOKUP(B2518,O:W,7)</f>
        <v>#N/A</v>
      </c>
      <c r="K2527" s="8"/>
      <c r="M2527" s="397"/>
    </row>
    <row r="2528" spans="1:14" ht="45.75" customHeight="1">
      <c r="A2528" s="32">
        <f>IF(B2528&gt;0,1,0)</f>
        <v>1</v>
      </c>
      <c r="B2528" s="647" t="s">
        <v>7110</v>
      </c>
      <c r="C2528" s="648"/>
      <c r="D2528" s="648"/>
      <c r="E2528" s="648"/>
      <c r="F2528" s="648"/>
      <c r="G2528" s="648"/>
      <c r="H2528" s="6"/>
      <c r="I2528" s="63"/>
      <c r="J2528" s="7"/>
      <c r="K2528" s="8"/>
      <c r="M2528" s="394" t="s">
        <v>707</v>
      </c>
      <c r="N2528" s="80"/>
    </row>
    <row r="2529" spans="1:13">
      <c r="A2529" s="32">
        <f t="shared" ref="A2529:A2536" si="504">IF(H2529&gt;0,1,0)</f>
        <v>1</v>
      </c>
      <c r="B2529" s="10"/>
      <c r="C2529" s="2">
        <v>1</v>
      </c>
      <c r="D2529" s="2">
        <v>12</v>
      </c>
      <c r="E2529" s="2"/>
      <c r="F2529" s="2"/>
      <c r="G2529" s="2"/>
      <c r="H2529" s="3">
        <f>IF(AND(C2529=0,D2529=0,E2529=0,F2529=0,G2529=0),0,ROUND(IF(C2529=0,1,C2529)*IF(D2529=0,1,D2529)*IF(E2529=0,1,E2529)*IF(F2529=0,1,F2529)*IF(G2529=0,1,G2529),2))</f>
        <v>12</v>
      </c>
      <c r="I2529" s="63"/>
      <c r="J2529" s="7"/>
      <c r="K2529" s="8"/>
      <c r="M2529" s="395" t="s">
        <v>708</v>
      </c>
    </row>
    <row r="2530" spans="1:13">
      <c r="A2530" s="32">
        <f t="shared" si="504"/>
        <v>0</v>
      </c>
      <c r="B2530" s="10"/>
      <c r="C2530" s="2"/>
      <c r="D2530" s="2"/>
      <c r="E2530" s="2"/>
      <c r="F2530" s="2"/>
      <c r="G2530" s="2"/>
      <c r="H2530" s="3">
        <f t="shared" ref="H2530:H2536" si="505">IF(AND(C2530=0,D2530=0,E2530=0,F2530=0,G2530=0),0,ROUND(IF(C2530=0,1,C2530)*IF(D2530=0,1,D2530)*IF(E2530=0,1,E2530)*IF(F2530=0,1,F2530)*IF(G2530=0,1,G2530),2))</f>
        <v>0</v>
      </c>
      <c r="I2530" s="63"/>
      <c r="J2530" s="7"/>
      <c r="K2530" s="8"/>
      <c r="M2530" s="395"/>
    </row>
    <row r="2531" spans="1:13">
      <c r="A2531" s="32">
        <f t="shared" si="504"/>
        <v>0</v>
      </c>
      <c r="B2531" s="10"/>
      <c r="C2531" s="2"/>
      <c r="D2531" s="2"/>
      <c r="E2531" s="2"/>
      <c r="F2531" s="2"/>
      <c r="G2531" s="2"/>
      <c r="H2531" s="3">
        <f t="shared" si="505"/>
        <v>0</v>
      </c>
      <c r="I2531" s="63"/>
      <c r="J2531" s="7"/>
      <c r="K2531" s="8"/>
      <c r="M2531" s="395"/>
    </row>
    <row r="2532" spans="1:13">
      <c r="A2532" s="32">
        <f t="shared" si="504"/>
        <v>0</v>
      </c>
      <c r="B2532" s="10"/>
      <c r="C2532" s="2"/>
      <c r="D2532" s="2"/>
      <c r="E2532" s="2"/>
      <c r="F2532" s="2"/>
      <c r="G2532" s="2"/>
      <c r="H2532" s="3">
        <f t="shared" si="505"/>
        <v>0</v>
      </c>
      <c r="I2532" s="63"/>
      <c r="J2532" s="7"/>
      <c r="K2532" s="8"/>
      <c r="M2532" s="395"/>
    </row>
    <row r="2533" spans="1:13">
      <c r="A2533" s="32">
        <f t="shared" si="504"/>
        <v>0</v>
      </c>
      <c r="B2533" s="10"/>
      <c r="C2533" s="2"/>
      <c r="D2533" s="2"/>
      <c r="E2533" s="2"/>
      <c r="F2533" s="2"/>
      <c r="G2533" s="2"/>
      <c r="H2533" s="3">
        <f t="shared" si="505"/>
        <v>0</v>
      </c>
      <c r="I2533" s="63"/>
      <c r="J2533" s="7"/>
      <c r="K2533" s="8"/>
      <c r="M2533" s="395"/>
    </row>
    <row r="2534" spans="1:13">
      <c r="A2534" s="32">
        <f t="shared" si="504"/>
        <v>0</v>
      </c>
      <c r="B2534" s="10"/>
      <c r="C2534" s="2"/>
      <c r="D2534" s="2"/>
      <c r="E2534" s="2"/>
      <c r="F2534" s="2"/>
      <c r="G2534" s="2"/>
      <c r="H2534" s="3">
        <f t="shared" si="505"/>
        <v>0</v>
      </c>
      <c r="I2534" s="63"/>
      <c r="J2534" s="7"/>
      <c r="K2534" s="8"/>
      <c r="M2534" s="395"/>
    </row>
    <row r="2535" spans="1:13">
      <c r="A2535" s="32">
        <f t="shared" si="504"/>
        <v>0</v>
      </c>
      <c r="B2535" s="10"/>
      <c r="C2535" s="2"/>
      <c r="D2535" s="2"/>
      <c r="E2535" s="2"/>
      <c r="F2535" s="2"/>
      <c r="G2535" s="2"/>
      <c r="H2535" s="3">
        <f t="shared" si="505"/>
        <v>0</v>
      </c>
      <c r="I2535" s="63"/>
      <c r="J2535" s="7"/>
      <c r="K2535" s="8"/>
      <c r="M2535" s="395"/>
    </row>
    <row r="2536" spans="1:13">
      <c r="A2536" s="32">
        <f t="shared" si="504"/>
        <v>0</v>
      </c>
      <c r="B2536" s="10"/>
      <c r="C2536" s="2"/>
      <c r="D2536" s="2"/>
      <c r="E2536" s="2"/>
      <c r="F2536" s="2"/>
      <c r="G2536" s="2"/>
      <c r="H2536" s="3">
        <f t="shared" si="505"/>
        <v>0</v>
      </c>
      <c r="I2536" s="63"/>
      <c r="J2536" s="7"/>
      <c r="K2536" s="8"/>
      <c r="M2536" s="395"/>
    </row>
    <row r="2537" spans="1:13">
      <c r="A2537" s="33" t="str">
        <f>VLOOKUP(B2528,O:W,2)</f>
        <v>250210</v>
      </c>
      <c r="B2537" s="649" t="s">
        <v>70</v>
      </c>
      <c r="C2537" s="650"/>
      <c r="D2537" s="650"/>
      <c r="E2537" s="650"/>
      <c r="F2537" s="650"/>
      <c r="G2537" s="650"/>
      <c r="H2537" s="6"/>
      <c r="I2537" s="63">
        <f>SUM(H2529:H2537)</f>
        <v>12</v>
      </c>
      <c r="J2537" s="1" t="str">
        <f>VLOOKUP(B2528,O:W,7)</f>
        <v>مترطول</v>
      </c>
      <c r="K2537" s="8"/>
      <c r="M2537" s="395"/>
    </row>
    <row r="2538" spans="1:13" ht="44.25" customHeight="1">
      <c r="A2538" s="32">
        <f>IF(B2538&gt;0,1,0)</f>
        <v>1</v>
      </c>
      <c r="B2538" s="647" t="s">
        <v>7320</v>
      </c>
      <c r="C2538" s="648"/>
      <c r="D2538" s="648"/>
      <c r="E2538" s="648"/>
      <c r="F2538" s="648"/>
      <c r="G2538" s="648"/>
      <c r="H2538" s="6"/>
      <c r="I2538" s="63"/>
      <c r="J2538" s="7"/>
      <c r="K2538" s="8"/>
      <c r="M2538" s="394" t="s">
        <v>707</v>
      </c>
    </row>
    <row r="2539" spans="1:13">
      <c r="A2539" s="32">
        <f t="shared" ref="A2539:A2546" si="506">IF(H2539&gt;0,1,0)</f>
        <v>1</v>
      </c>
      <c r="B2539" s="10"/>
      <c r="C2539" s="2">
        <v>1</v>
      </c>
      <c r="D2539" s="2"/>
      <c r="E2539" s="2"/>
      <c r="F2539" s="2"/>
      <c r="G2539" s="2"/>
      <c r="H2539" s="3">
        <f>IF(AND(C2539=0,D2539=0,E2539=0,F2539=0,G2539=0),0,ROUND(IF(C2539=0,1,C2539)*IF(D2539=0,1,D2539)*IF(E2539=0,1,E2539)*IF(F2539=0,1,F2539)*IF(G2539=0,1,G2539),2))</f>
        <v>1</v>
      </c>
      <c r="I2539" s="63"/>
      <c r="J2539" s="7"/>
      <c r="K2539" s="8"/>
      <c r="M2539" s="395" t="s">
        <v>708</v>
      </c>
    </row>
    <row r="2540" spans="1:13">
      <c r="A2540" s="32">
        <f t="shared" si="506"/>
        <v>0</v>
      </c>
      <c r="B2540" s="10"/>
      <c r="C2540" s="2"/>
      <c r="D2540" s="2"/>
      <c r="E2540" s="2"/>
      <c r="F2540" s="2"/>
      <c r="G2540" s="2"/>
      <c r="H2540" s="3">
        <f t="shared" ref="H2540:H2546" si="507">IF(AND(C2540=0,D2540=0,E2540=0,F2540=0,G2540=0),0,ROUND(IF(C2540=0,1,C2540)*IF(D2540=0,1,D2540)*IF(E2540=0,1,E2540)*IF(F2540=0,1,F2540)*IF(G2540=0,1,G2540),2))</f>
        <v>0</v>
      </c>
      <c r="I2540" s="63"/>
      <c r="J2540" s="7"/>
      <c r="K2540" s="8"/>
      <c r="M2540" s="395"/>
    </row>
    <row r="2541" spans="1:13">
      <c r="A2541" s="32">
        <f t="shared" si="506"/>
        <v>0</v>
      </c>
      <c r="B2541" s="10"/>
      <c r="C2541" s="2"/>
      <c r="D2541" s="2"/>
      <c r="E2541" s="2"/>
      <c r="F2541" s="2"/>
      <c r="G2541" s="2"/>
      <c r="H2541" s="3">
        <f t="shared" si="507"/>
        <v>0</v>
      </c>
      <c r="I2541" s="63"/>
      <c r="J2541" s="7"/>
      <c r="K2541" s="8"/>
      <c r="M2541" s="395"/>
    </row>
    <row r="2542" spans="1:13">
      <c r="A2542" s="32">
        <f t="shared" si="506"/>
        <v>0</v>
      </c>
      <c r="B2542" s="10"/>
      <c r="C2542" s="2"/>
      <c r="D2542" s="2"/>
      <c r="E2542" s="2"/>
      <c r="F2542" s="2"/>
      <c r="G2542" s="2"/>
      <c r="H2542" s="3">
        <f t="shared" si="507"/>
        <v>0</v>
      </c>
      <c r="I2542" s="63"/>
      <c r="J2542" s="7"/>
      <c r="K2542" s="8"/>
      <c r="M2542" s="395"/>
    </row>
    <row r="2543" spans="1:13">
      <c r="A2543" s="32">
        <f t="shared" si="506"/>
        <v>0</v>
      </c>
      <c r="B2543" s="10"/>
      <c r="C2543" s="2"/>
      <c r="D2543" s="2"/>
      <c r="E2543" s="2"/>
      <c r="F2543" s="2"/>
      <c r="G2543" s="2"/>
      <c r="H2543" s="3">
        <f t="shared" si="507"/>
        <v>0</v>
      </c>
      <c r="I2543" s="63"/>
      <c r="J2543" s="7"/>
      <c r="K2543" s="8"/>
      <c r="M2543" s="395"/>
    </row>
    <row r="2544" spans="1:13">
      <c r="A2544" s="32">
        <f t="shared" si="506"/>
        <v>0</v>
      </c>
      <c r="B2544" s="10"/>
      <c r="C2544" s="2"/>
      <c r="D2544" s="2"/>
      <c r="E2544" s="2"/>
      <c r="F2544" s="2"/>
      <c r="G2544" s="2"/>
      <c r="H2544" s="3">
        <f t="shared" si="507"/>
        <v>0</v>
      </c>
      <c r="I2544" s="63"/>
      <c r="J2544" s="7"/>
      <c r="K2544" s="8"/>
      <c r="M2544" s="395"/>
    </row>
    <row r="2545" spans="1:13">
      <c r="A2545" s="32">
        <f t="shared" si="506"/>
        <v>0</v>
      </c>
      <c r="B2545" s="10"/>
      <c r="C2545" s="2"/>
      <c r="D2545" s="2"/>
      <c r="E2545" s="2"/>
      <c r="F2545" s="2"/>
      <c r="G2545" s="2"/>
      <c r="H2545" s="3">
        <f t="shared" si="507"/>
        <v>0</v>
      </c>
      <c r="I2545" s="63"/>
      <c r="J2545" s="7"/>
      <c r="K2545" s="8"/>
      <c r="M2545" s="395"/>
    </row>
    <row r="2546" spans="1:13">
      <c r="A2546" s="32">
        <f t="shared" si="506"/>
        <v>0</v>
      </c>
      <c r="B2546" s="10"/>
      <c r="C2546" s="2"/>
      <c r="D2546" s="2"/>
      <c r="E2546" s="2"/>
      <c r="F2546" s="2"/>
      <c r="G2546" s="2"/>
      <c r="H2546" s="3">
        <f t="shared" si="507"/>
        <v>0</v>
      </c>
      <c r="I2546" s="63"/>
      <c r="J2546" s="7"/>
      <c r="K2546" s="8"/>
      <c r="M2546" s="395"/>
    </row>
    <row r="2547" spans="1:13">
      <c r="A2547" s="33" t="str">
        <f>VLOOKUP(B2538,O:W,2)</f>
        <v>252206</v>
      </c>
      <c r="B2547" s="649" t="s">
        <v>70</v>
      </c>
      <c r="C2547" s="650"/>
      <c r="D2547" s="650"/>
      <c r="E2547" s="650"/>
      <c r="F2547" s="650"/>
      <c r="G2547" s="650"/>
      <c r="H2547" s="6"/>
      <c r="I2547" s="63">
        <f>SUM(H2539:H2547)</f>
        <v>1</v>
      </c>
      <c r="J2547" s="1" t="str">
        <f>VLOOKUP(B2538,O:W,7)</f>
        <v>مترطول</v>
      </c>
      <c r="K2547" s="8"/>
      <c r="M2547" s="395"/>
    </row>
    <row r="2548" spans="1:13" ht="47.25" customHeight="1">
      <c r="A2548" s="32">
        <f>IF(B2548&gt;0,1,0)</f>
        <v>0</v>
      </c>
      <c r="B2548" s="647"/>
      <c r="C2548" s="648"/>
      <c r="D2548" s="648"/>
      <c r="E2548" s="648"/>
      <c r="F2548" s="648"/>
      <c r="G2548" s="648"/>
      <c r="H2548" s="6"/>
      <c r="I2548" s="63"/>
      <c r="J2548" s="7"/>
      <c r="K2548" s="8"/>
      <c r="M2548" s="394" t="s">
        <v>707</v>
      </c>
    </row>
    <row r="2549" spans="1:13">
      <c r="A2549" s="32">
        <f t="shared" ref="A2549:A2556" si="508">IF(H2549&gt;0,1,0)</f>
        <v>0</v>
      </c>
      <c r="B2549" s="10"/>
      <c r="C2549" s="2"/>
      <c r="D2549" s="2"/>
      <c r="E2549" s="2"/>
      <c r="F2549" s="2"/>
      <c r="G2549" s="2"/>
      <c r="H2549" s="3">
        <f>IF(AND(C2549=0,D2549=0,E2549=0,F2549=0,G2549=0),0,ROUND(IF(C2549=0,1,C2549)*IF(D2549=0,1,D2549)*IF(E2549=0,1,E2549)*IF(F2549=0,1,F2549)*IF(G2549=0,1,G2549),2))</f>
        <v>0</v>
      </c>
      <c r="I2549" s="63"/>
      <c r="J2549" s="7"/>
      <c r="K2549" s="8"/>
      <c r="M2549" s="395"/>
    </row>
    <row r="2550" spans="1:13">
      <c r="A2550" s="32">
        <f t="shared" si="508"/>
        <v>0</v>
      </c>
      <c r="B2550" s="10"/>
      <c r="C2550" s="2"/>
      <c r="D2550" s="2"/>
      <c r="E2550" s="2"/>
      <c r="F2550" s="2"/>
      <c r="G2550" s="2"/>
      <c r="H2550" s="3">
        <f t="shared" ref="H2550:H2556" si="509">IF(AND(C2550=0,D2550=0,E2550=0,F2550=0,G2550=0),0,ROUND(IF(C2550=0,1,C2550)*IF(D2550=0,1,D2550)*IF(E2550=0,1,E2550)*IF(F2550=0,1,F2550)*IF(G2550=0,1,G2550),2))</f>
        <v>0</v>
      </c>
      <c r="I2550" s="63"/>
      <c r="J2550" s="7"/>
      <c r="K2550" s="8"/>
      <c r="M2550" s="395"/>
    </row>
    <row r="2551" spans="1:13">
      <c r="A2551" s="32">
        <f t="shared" si="508"/>
        <v>0</v>
      </c>
      <c r="B2551" s="10"/>
      <c r="C2551" s="2"/>
      <c r="D2551" s="2"/>
      <c r="E2551" s="2"/>
      <c r="F2551" s="2"/>
      <c r="G2551" s="2"/>
      <c r="H2551" s="3">
        <f t="shared" si="509"/>
        <v>0</v>
      </c>
      <c r="I2551" s="63"/>
      <c r="J2551" s="7"/>
      <c r="K2551" s="8"/>
      <c r="M2551" s="395"/>
    </row>
    <row r="2552" spans="1:13">
      <c r="A2552" s="32">
        <f t="shared" si="508"/>
        <v>0</v>
      </c>
      <c r="B2552" s="10"/>
      <c r="C2552" s="2"/>
      <c r="D2552" s="2"/>
      <c r="E2552" s="2"/>
      <c r="F2552" s="2"/>
      <c r="G2552" s="2"/>
      <c r="H2552" s="3">
        <f t="shared" si="509"/>
        <v>0</v>
      </c>
      <c r="I2552" s="63"/>
      <c r="J2552" s="7"/>
      <c r="K2552" s="8"/>
      <c r="M2552" s="395"/>
    </row>
    <row r="2553" spans="1:13">
      <c r="A2553" s="32">
        <f t="shared" si="508"/>
        <v>0</v>
      </c>
      <c r="B2553" s="10"/>
      <c r="C2553" s="2"/>
      <c r="D2553" s="2"/>
      <c r="E2553" s="2"/>
      <c r="F2553" s="2"/>
      <c r="G2553" s="2"/>
      <c r="H2553" s="3">
        <f t="shared" si="509"/>
        <v>0</v>
      </c>
      <c r="I2553" s="63"/>
      <c r="J2553" s="7"/>
      <c r="K2553" s="8"/>
      <c r="M2553" s="395"/>
    </row>
    <row r="2554" spans="1:13">
      <c r="A2554" s="32">
        <f t="shared" si="508"/>
        <v>0</v>
      </c>
      <c r="B2554" s="10"/>
      <c r="C2554" s="2"/>
      <c r="D2554" s="2"/>
      <c r="E2554" s="2"/>
      <c r="F2554" s="2"/>
      <c r="G2554" s="2"/>
      <c r="H2554" s="3">
        <f t="shared" si="509"/>
        <v>0</v>
      </c>
      <c r="I2554" s="63"/>
      <c r="J2554" s="7"/>
      <c r="K2554" s="8"/>
      <c r="M2554" s="395"/>
    </row>
    <row r="2555" spans="1:13">
      <c r="A2555" s="32">
        <f t="shared" si="508"/>
        <v>0</v>
      </c>
      <c r="B2555" s="10"/>
      <c r="C2555" s="2"/>
      <c r="D2555" s="2"/>
      <c r="E2555" s="2"/>
      <c r="F2555" s="2"/>
      <c r="G2555" s="2"/>
      <c r="H2555" s="3">
        <f t="shared" si="509"/>
        <v>0</v>
      </c>
      <c r="I2555" s="63"/>
      <c r="J2555" s="7"/>
      <c r="K2555" s="8"/>
      <c r="M2555" s="395"/>
    </row>
    <row r="2556" spans="1:13">
      <c r="A2556" s="32">
        <f t="shared" si="508"/>
        <v>0</v>
      </c>
      <c r="B2556" s="10"/>
      <c r="C2556" s="2"/>
      <c r="D2556" s="2"/>
      <c r="E2556" s="2"/>
      <c r="F2556" s="2"/>
      <c r="G2556" s="2"/>
      <c r="H2556" s="3">
        <f t="shared" si="509"/>
        <v>0</v>
      </c>
      <c r="I2556" s="63"/>
      <c r="J2556" s="7"/>
      <c r="K2556" s="8"/>
      <c r="M2556" s="395"/>
    </row>
    <row r="2557" spans="1:13">
      <c r="A2557" s="33" t="e">
        <f>VLOOKUP(B2548,O:W,2)</f>
        <v>#N/A</v>
      </c>
      <c r="B2557" s="649" t="s">
        <v>70</v>
      </c>
      <c r="C2557" s="650"/>
      <c r="D2557" s="650"/>
      <c r="E2557" s="650"/>
      <c r="F2557" s="650"/>
      <c r="G2557" s="650"/>
      <c r="H2557" s="6"/>
      <c r="I2557" s="63">
        <f>SUM(H2549:H2557)</f>
        <v>0</v>
      </c>
      <c r="J2557" s="1" t="e">
        <f>VLOOKUP(B2548,O:W,7)</f>
        <v>#N/A</v>
      </c>
      <c r="K2557" s="8"/>
      <c r="M2557" s="395"/>
    </row>
    <row r="2558" spans="1:13" ht="45.75" customHeight="1">
      <c r="A2558" s="32">
        <f>IF(B2558&gt;0,1,0)</f>
        <v>0</v>
      </c>
      <c r="B2558" s="647"/>
      <c r="C2558" s="648"/>
      <c r="D2558" s="648"/>
      <c r="E2558" s="648"/>
      <c r="F2558" s="648"/>
      <c r="G2558" s="648"/>
      <c r="H2558" s="6"/>
      <c r="I2558" s="63"/>
      <c r="J2558" s="7"/>
      <c r="K2558" s="8"/>
      <c r="M2558" s="394" t="s">
        <v>707</v>
      </c>
    </row>
    <row r="2559" spans="1:13">
      <c r="A2559" s="32">
        <f t="shared" ref="A2559:A2566" si="510">IF(H2559&gt;0,1,0)</f>
        <v>0</v>
      </c>
      <c r="B2559" s="10"/>
      <c r="C2559" s="2"/>
      <c r="D2559" s="2"/>
      <c r="E2559" s="2"/>
      <c r="F2559" s="2"/>
      <c r="G2559" s="2"/>
      <c r="H2559" s="3">
        <f>IF(AND(C2559=0,D2559=0,E2559=0,F2559=0,G2559=0),0,ROUND(IF(C2559=0,1,C2559)*IF(D2559=0,1,D2559)*IF(E2559=0,1,E2559)*IF(F2559=0,1,F2559)*IF(G2559=0,1,G2559),2))</f>
        <v>0</v>
      </c>
      <c r="I2559" s="63"/>
      <c r="J2559" s="7"/>
      <c r="K2559" s="8"/>
      <c r="M2559" s="395" t="s">
        <v>708</v>
      </c>
    </row>
    <row r="2560" spans="1:13">
      <c r="A2560" s="32">
        <f t="shared" si="510"/>
        <v>0</v>
      </c>
      <c r="B2560" s="10"/>
      <c r="C2560" s="2"/>
      <c r="D2560" s="2"/>
      <c r="E2560" s="2"/>
      <c r="F2560" s="2"/>
      <c r="G2560" s="2"/>
      <c r="H2560" s="3">
        <f t="shared" ref="H2560:H2566" si="511">IF(AND(C2560=0,D2560=0,E2560=0,F2560=0,G2560=0),0,ROUND(IF(C2560=0,1,C2560)*IF(D2560=0,1,D2560)*IF(E2560=0,1,E2560)*IF(F2560=0,1,F2560)*IF(G2560=0,1,G2560),2))</f>
        <v>0</v>
      </c>
      <c r="I2560" s="63"/>
      <c r="J2560" s="7"/>
      <c r="K2560" s="8"/>
      <c r="M2560" s="395"/>
    </row>
    <row r="2561" spans="1:13">
      <c r="A2561" s="32">
        <f t="shared" si="510"/>
        <v>0</v>
      </c>
      <c r="B2561" s="10"/>
      <c r="C2561" s="2"/>
      <c r="D2561" s="2"/>
      <c r="E2561" s="2"/>
      <c r="F2561" s="2"/>
      <c r="G2561" s="2"/>
      <c r="H2561" s="3">
        <f t="shared" si="511"/>
        <v>0</v>
      </c>
      <c r="I2561" s="63"/>
      <c r="J2561" s="7"/>
      <c r="K2561" s="8"/>
      <c r="M2561" s="395"/>
    </row>
    <row r="2562" spans="1:13">
      <c r="A2562" s="32">
        <f t="shared" si="510"/>
        <v>0</v>
      </c>
      <c r="B2562" s="10"/>
      <c r="C2562" s="2"/>
      <c r="D2562" s="2"/>
      <c r="E2562" s="2"/>
      <c r="F2562" s="2"/>
      <c r="G2562" s="2"/>
      <c r="H2562" s="3">
        <f t="shared" si="511"/>
        <v>0</v>
      </c>
      <c r="I2562" s="63"/>
      <c r="J2562" s="7"/>
      <c r="K2562" s="8"/>
      <c r="M2562" s="395"/>
    </row>
    <row r="2563" spans="1:13">
      <c r="A2563" s="32">
        <f t="shared" si="510"/>
        <v>0</v>
      </c>
      <c r="B2563" s="10"/>
      <c r="C2563" s="2"/>
      <c r="D2563" s="2"/>
      <c r="E2563" s="2"/>
      <c r="F2563" s="2"/>
      <c r="G2563" s="2"/>
      <c r="H2563" s="3">
        <f t="shared" si="511"/>
        <v>0</v>
      </c>
      <c r="I2563" s="63"/>
      <c r="J2563" s="7"/>
      <c r="K2563" s="8"/>
      <c r="M2563" s="395"/>
    </row>
    <row r="2564" spans="1:13">
      <c r="A2564" s="32">
        <f t="shared" si="510"/>
        <v>0</v>
      </c>
      <c r="B2564" s="10"/>
      <c r="C2564" s="2"/>
      <c r="D2564" s="2"/>
      <c r="E2564" s="2"/>
      <c r="F2564" s="2"/>
      <c r="G2564" s="2"/>
      <c r="H2564" s="3">
        <f t="shared" si="511"/>
        <v>0</v>
      </c>
      <c r="I2564" s="63"/>
      <c r="J2564" s="7"/>
      <c r="K2564" s="8"/>
      <c r="M2564" s="395"/>
    </row>
    <row r="2565" spans="1:13">
      <c r="A2565" s="32">
        <f t="shared" si="510"/>
        <v>0</v>
      </c>
      <c r="B2565" s="10"/>
      <c r="C2565" s="2"/>
      <c r="D2565" s="2"/>
      <c r="E2565" s="2"/>
      <c r="F2565" s="2"/>
      <c r="G2565" s="2"/>
      <c r="H2565" s="3">
        <f t="shared" si="511"/>
        <v>0</v>
      </c>
      <c r="I2565" s="63"/>
      <c r="J2565" s="7"/>
      <c r="K2565" s="8"/>
      <c r="M2565" s="395"/>
    </row>
    <row r="2566" spans="1:13">
      <c r="A2566" s="32">
        <f t="shared" si="510"/>
        <v>0</v>
      </c>
      <c r="B2566" s="10"/>
      <c r="C2566" s="2"/>
      <c r="D2566" s="2"/>
      <c r="E2566" s="2"/>
      <c r="F2566" s="2"/>
      <c r="G2566" s="2"/>
      <c r="H2566" s="3">
        <f t="shared" si="511"/>
        <v>0</v>
      </c>
      <c r="I2566" s="63"/>
      <c r="J2566" s="7"/>
      <c r="K2566" s="8"/>
      <c r="M2566" s="395"/>
    </row>
    <row r="2567" spans="1:13">
      <c r="A2567" s="33" t="e">
        <f>VLOOKUP(B2558,O:W,2)</f>
        <v>#N/A</v>
      </c>
      <c r="B2567" s="649" t="s">
        <v>70</v>
      </c>
      <c r="C2567" s="650"/>
      <c r="D2567" s="650"/>
      <c r="E2567" s="650"/>
      <c r="F2567" s="650"/>
      <c r="G2567" s="650"/>
      <c r="H2567" s="6"/>
      <c r="I2567" s="63">
        <f>SUM(H2559:H2567)</f>
        <v>0</v>
      </c>
      <c r="J2567" s="1" t="e">
        <f>VLOOKUP(B2558,O:W,7)</f>
        <v>#N/A</v>
      </c>
      <c r="K2567" s="8"/>
      <c r="M2567" s="395"/>
    </row>
    <row r="2568" spans="1:13" ht="45.75" customHeight="1">
      <c r="A2568" s="32">
        <f>IF(B2568&gt;0,1,0)</f>
        <v>0</v>
      </c>
      <c r="B2568" s="647"/>
      <c r="C2568" s="648"/>
      <c r="D2568" s="648"/>
      <c r="E2568" s="648"/>
      <c r="F2568" s="648"/>
      <c r="G2568" s="648"/>
      <c r="H2568" s="6"/>
      <c r="I2568" s="63"/>
      <c r="J2568" s="7"/>
      <c r="K2568" s="8"/>
      <c r="M2568" s="394" t="s">
        <v>707</v>
      </c>
    </row>
    <row r="2569" spans="1:13">
      <c r="A2569" s="32">
        <f t="shared" ref="A2569:A2576" si="512">IF(H2569&gt;0,1,0)</f>
        <v>0</v>
      </c>
      <c r="B2569" s="10"/>
      <c r="C2569" s="2"/>
      <c r="D2569" s="2"/>
      <c r="E2569" s="2"/>
      <c r="F2569" s="2"/>
      <c r="G2569" s="2"/>
      <c r="H2569" s="3">
        <f>IF(AND(C2569=0,D2569=0,E2569=0,F2569=0,G2569=0),0,ROUND(IF(C2569=0,1,C2569)*IF(D2569=0,1,D2569)*IF(E2569=0,1,E2569)*IF(F2569=0,1,F2569)*IF(G2569=0,1,G2569),2))</f>
        <v>0</v>
      </c>
      <c r="I2569" s="63"/>
      <c r="J2569" s="7"/>
      <c r="K2569" s="8"/>
      <c r="M2569" s="395"/>
    </row>
    <row r="2570" spans="1:13">
      <c r="A2570" s="32">
        <f t="shared" si="512"/>
        <v>0</v>
      </c>
      <c r="B2570" s="10"/>
      <c r="C2570" s="2"/>
      <c r="D2570" s="2"/>
      <c r="E2570" s="2"/>
      <c r="F2570" s="2"/>
      <c r="G2570" s="2"/>
      <c r="H2570" s="3">
        <f t="shared" ref="H2570:H2576" si="513">IF(AND(C2570=0,D2570=0,E2570=0,F2570=0,G2570=0),0,ROUND(IF(C2570=0,1,C2570)*IF(D2570=0,1,D2570)*IF(E2570=0,1,E2570)*IF(F2570=0,1,F2570)*IF(G2570=0,1,G2570),2))</f>
        <v>0</v>
      </c>
      <c r="I2570" s="63"/>
      <c r="J2570" s="7"/>
      <c r="K2570" s="8"/>
      <c r="M2570" s="395"/>
    </row>
    <row r="2571" spans="1:13">
      <c r="A2571" s="32">
        <f t="shared" si="512"/>
        <v>0</v>
      </c>
      <c r="B2571" s="10"/>
      <c r="C2571" s="2"/>
      <c r="D2571" s="2"/>
      <c r="E2571" s="2"/>
      <c r="F2571" s="2"/>
      <c r="G2571" s="2"/>
      <c r="H2571" s="3">
        <f t="shared" si="513"/>
        <v>0</v>
      </c>
      <c r="I2571" s="63"/>
      <c r="J2571" s="7"/>
      <c r="K2571" s="8"/>
      <c r="M2571" s="395"/>
    </row>
    <row r="2572" spans="1:13">
      <c r="A2572" s="32">
        <f t="shared" si="512"/>
        <v>0</v>
      </c>
      <c r="B2572" s="10"/>
      <c r="C2572" s="2"/>
      <c r="D2572" s="2"/>
      <c r="E2572" s="2"/>
      <c r="F2572" s="2"/>
      <c r="G2572" s="2"/>
      <c r="H2572" s="3">
        <f t="shared" si="513"/>
        <v>0</v>
      </c>
      <c r="I2572" s="63"/>
      <c r="J2572" s="7"/>
      <c r="K2572" s="8"/>
      <c r="M2572" s="395"/>
    </row>
    <row r="2573" spans="1:13">
      <c r="A2573" s="32">
        <f t="shared" si="512"/>
        <v>0</v>
      </c>
      <c r="B2573" s="10"/>
      <c r="C2573" s="2"/>
      <c r="D2573" s="2"/>
      <c r="E2573" s="2"/>
      <c r="F2573" s="2"/>
      <c r="G2573" s="2"/>
      <c r="H2573" s="3">
        <f t="shared" si="513"/>
        <v>0</v>
      </c>
      <c r="I2573" s="63"/>
      <c r="J2573" s="7"/>
      <c r="K2573" s="8"/>
      <c r="M2573" s="395"/>
    </row>
    <row r="2574" spans="1:13">
      <c r="A2574" s="32">
        <f t="shared" si="512"/>
        <v>0</v>
      </c>
      <c r="B2574" s="10"/>
      <c r="C2574" s="2"/>
      <c r="D2574" s="2"/>
      <c r="E2574" s="2"/>
      <c r="F2574" s="2"/>
      <c r="G2574" s="2"/>
      <c r="H2574" s="3">
        <f t="shared" si="513"/>
        <v>0</v>
      </c>
      <c r="I2574" s="63"/>
      <c r="J2574" s="7"/>
      <c r="K2574" s="8"/>
      <c r="M2574" s="395"/>
    </row>
    <row r="2575" spans="1:13">
      <c r="A2575" s="32">
        <f t="shared" si="512"/>
        <v>0</v>
      </c>
      <c r="B2575" s="10"/>
      <c r="C2575" s="2"/>
      <c r="D2575" s="2"/>
      <c r="E2575" s="2"/>
      <c r="F2575" s="2"/>
      <c r="G2575" s="2"/>
      <c r="H2575" s="3">
        <f t="shared" si="513"/>
        <v>0</v>
      </c>
      <c r="I2575" s="63"/>
      <c r="J2575" s="7"/>
      <c r="K2575" s="8"/>
      <c r="M2575" s="395"/>
    </row>
    <row r="2576" spans="1:13">
      <c r="A2576" s="32">
        <f t="shared" si="512"/>
        <v>0</v>
      </c>
      <c r="B2576" s="10"/>
      <c r="C2576" s="2"/>
      <c r="D2576" s="2"/>
      <c r="E2576" s="2"/>
      <c r="F2576" s="2"/>
      <c r="G2576" s="2"/>
      <c r="H2576" s="3">
        <f t="shared" si="513"/>
        <v>0</v>
      </c>
      <c r="I2576" s="63"/>
      <c r="J2576" s="7"/>
      <c r="K2576" s="8"/>
      <c r="M2576" s="395"/>
    </row>
    <row r="2577" spans="1:13">
      <c r="A2577" s="33" t="e">
        <f>VLOOKUP(B2568,O:W,2)</f>
        <v>#N/A</v>
      </c>
      <c r="B2577" s="649" t="s">
        <v>70</v>
      </c>
      <c r="C2577" s="650"/>
      <c r="D2577" s="650"/>
      <c r="E2577" s="650"/>
      <c r="F2577" s="650"/>
      <c r="G2577" s="650"/>
      <c r="H2577" s="6"/>
      <c r="I2577" s="63">
        <f>SUM(H2569:H2577)</f>
        <v>0</v>
      </c>
      <c r="J2577" s="1" t="e">
        <f>VLOOKUP(B2568,O:W,7)</f>
        <v>#N/A</v>
      </c>
      <c r="K2577" s="8"/>
      <c r="M2577" s="395"/>
    </row>
    <row r="2578" spans="1:13" ht="45" customHeight="1">
      <c r="A2578" s="32">
        <f>IF(B2578&gt;0,1,0)</f>
        <v>0</v>
      </c>
      <c r="B2578" s="647"/>
      <c r="C2578" s="648"/>
      <c r="D2578" s="648"/>
      <c r="E2578" s="648"/>
      <c r="F2578" s="648"/>
      <c r="G2578" s="648"/>
      <c r="H2578" s="6"/>
      <c r="I2578" s="63"/>
      <c r="J2578" s="7"/>
      <c r="K2578" s="8"/>
      <c r="M2578" s="394" t="s">
        <v>707</v>
      </c>
    </row>
    <row r="2579" spans="1:13">
      <c r="A2579" s="32">
        <f t="shared" ref="A2579:A2586" si="514">IF(H2579&gt;0,1,0)</f>
        <v>0</v>
      </c>
      <c r="B2579" s="10"/>
      <c r="C2579" s="2"/>
      <c r="D2579" s="2"/>
      <c r="E2579" s="2"/>
      <c r="F2579" s="2"/>
      <c r="G2579" s="2"/>
      <c r="H2579" s="3">
        <f>IF(AND(C2579=0,D2579=0,E2579=0,F2579=0,G2579=0),0,ROUND(IF(C2579=0,1,C2579)*IF(D2579=0,1,D2579)*IF(E2579=0,1,E2579)*IF(F2579=0,1,F2579)*IF(G2579=0,1,G2579),2))</f>
        <v>0</v>
      </c>
      <c r="I2579" s="63"/>
      <c r="J2579" s="7"/>
      <c r="K2579" s="8"/>
      <c r="M2579" s="395" t="s">
        <v>708</v>
      </c>
    </row>
    <row r="2580" spans="1:13">
      <c r="A2580" s="32">
        <f t="shared" si="514"/>
        <v>0</v>
      </c>
      <c r="B2580" s="10"/>
      <c r="C2580" s="2"/>
      <c r="D2580" s="2"/>
      <c r="E2580" s="2"/>
      <c r="F2580" s="2"/>
      <c r="G2580" s="2"/>
      <c r="H2580" s="3">
        <f t="shared" ref="H2580:H2586" si="515">IF(AND(C2580=0,D2580=0,E2580=0,F2580=0,G2580=0),0,ROUND(IF(C2580=0,1,C2580)*IF(D2580=0,1,D2580)*IF(E2580=0,1,E2580)*IF(F2580=0,1,F2580)*IF(G2580=0,1,G2580),2))</f>
        <v>0</v>
      </c>
      <c r="I2580" s="63"/>
      <c r="J2580" s="7"/>
      <c r="K2580" s="8"/>
      <c r="M2580" s="395"/>
    </row>
    <row r="2581" spans="1:13">
      <c r="A2581" s="32">
        <f t="shared" si="514"/>
        <v>0</v>
      </c>
      <c r="B2581" s="10"/>
      <c r="C2581" s="2"/>
      <c r="D2581" s="2"/>
      <c r="E2581" s="2"/>
      <c r="F2581" s="2"/>
      <c r="G2581" s="2"/>
      <c r="H2581" s="3">
        <f t="shared" si="515"/>
        <v>0</v>
      </c>
      <c r="I2581" s="63"/>
      <c r="J2581" s="7"/>
      <c r="K2581" s="8"/>
      <c r="M2581" s="395"/>
    </row>
    <row r="2582" spans="1:13">
      <c r="A2582" s="32">
        <f t="shared" si="514"/>
        <v>0</v>
      </c>
      <c r="B2582" s="10"/>
      <c r="C2582" s="2"/>
      <c r="D2582" s="2"/>
      <c r="E2582" s="2"/>
      <c r="F2582" s="2"/>
      <c r="G2582" s="2"/>
      <c r="H2582" s="3">
        <f t="shared" si="515"/>
        <v>0</v>
      </c>
      <c r="I2582" s="63"/>
      <c r="J2582" s="7"/>
      <c r="K2582" s="8"/>
      <c r="M2582" s="395"/>
    </row>
    <row r="2583" spans="1:13">
      <c r="A2583" s="32">
        <f t="shared" si="514"/>
        <v>0</v>
      </c>
      <c r="B2583" s="10"/>
      <c r="C2583" s="2"/>
      <c r="D2583" s="2"/>
      <c r="E2583" s="2"/>
      <c r="F2583" s="2"/>
      <c r="G2583" s="2"/>
      <c r="H2583" s="3">
        <f t="shared" si="515"/>
        <v>0</v>
      </c>
      <c r="I2583" s="63"/>
      <c r="J2583" s="7"/>
      <c r="K2583" s="8"/>
      <c r="M2583" s="395"/>
    </row>
    <row r="2584" spans="1:13">
      <c r="A2584" s="32">
        <f t="shared" si="514"/>
        <v>0</v>
      </c>
      <c r="B2584" s="10"/>
      <c r="C2584" s="2"/>
      <c r="D2584" s="2"/>
      <c r="E2584" s="2"/>
      <c r="F2584" s="2"/>
      <c r="G2584" s="2"/>
      <c r="H2584" s="3">
        <f t="shared" si="515"/>
        <v>0</v>
      </c>
      <c r="I2584" s="63"/>
      <c r="J2584" s="7"/>
      <c r="K2584" s="8"/>
      <c r="M2584" s="395"/>
    </row>
    <row r="2585" spans="1:13">
      <c r="A2585" s="32">
        <f t="shared" si="514"/>
        <v>0</v>
      </c>
      <c r="B2585" s="10"/>
      <c r="C2585" s="2"/>
      <c r="D2585" s="2"/>
      <c r="E2585" s="2"/>
      <c r="F2585" s="2"/>
      <c r="G2585" s="2"/>
      <c r="H2585" s="3">
        <f t="shared" si="515"/>
        <v>0</v>
      </c>
      <c r="I2585" s="63"/>
      <c r="J2585" s="7"/>
      <c r="K2585" s="8"/>
      <c r="M2585" s="395"/>
    </row>
    <row r="2586" spans="1:13">
      <c r="A2586" s="32">
        <f t="shared" si="514"/>
        <v>0</v>
      </c>
      <c r="B2586" s="10"/>
      <c r="C2586" s="2"/>
      <c r="D2586" s="2"/>
      <c r="E2586" s="2"/>
      <c r="F2586" s="2"/>
      <c r="G2586" s="2"/>
      <c r="H2586" s="3">
        <f t="shared" si="515"/>
        <v>0</v>
      </c>
      <c r="I2586" s="63"/>
      <c r="J2586" s="7"/>
      <c r="K2586" s="8"/>
      <c r="M2586" s="395"/>
    </row>
    <row r="2587" spans="1:13">
      <c r="A2587" s="33" t="e">
        <f>VLOOKUP(B2578,O:W,2)</f>
        <v>#N/A</v>
      </c>
      <c r="B2587" s="649" t="s">
        <v>70</v>
      </c>
      <c r="C2587" s="650"/>
      <c r="D2587" s="650"/>
      <c r="E2587" s="650"/>
      <c r="F2587" s="650"/>
      <c r="G2587" s="650"/>
      <c r="H2587" s="6"/>
      <c r="I2587" s="63">
        <f>SUM(H2579:H2587)</f>
        <v>0</v>
      </c>
      <c r="J2587" s="1" t="e">
        <f>VLOOKUP(B2578,O:W,7)</f>
        <v>#N/A</v>
      </c>
      <c r="K2587" s="8"/>
      <c r="M2587" s="395"/>
    </row>
    <row r="2588" spans="1:13" ht="45" customHeight="1">
      <c r="A2588" s="32">
        <f>IF(B2588&gt;0,1,0)</f>
        <v>0</v>
      </c>
      <c r="B2588" s="647"/>
      <c r="C2588" s="648"/>
      <c r="D2588" s="648"/>
      <c r="E2588" s="648"/>
      <c r="F2588" s="648"/>
      <c r="G2588" s="648"/>
      <c r="H2588" s="6"/>
      <c r="I2588" s="63"/>
      <c r="J2588" s="7"/>
      <c r="K2588" s="8"/>
      <c r="M2588" s="394" t="s">
        <v>707</v>
      </c>
    </row>
    <row r="2589" spans="1:13">
      <c r="A2589" s="32">
        <f t="shared" ref="A2589:A2596" si="516">IF(H2589&gt;0,1,0)</f>
        <v>0</v>
      </c>
      <c r="B2589" s="10"/>
      <c r="C2589" s="2"/>
      <c r="D2589" s="2"/>
      <c r="E2589" s="2"/>
      <c r="F2589" s="2"/>
      <c r="G2589" s="2"/>
      <c r="H2589" s="3">
        <f>IF(AND(C2589=0,D2589=0,E2589=0,F2589=0,G2589=0),0,ROUND(IF(C2589=0,1,C2589)*IF(D2589=0,1,D2589)*IF(E2589=0,1,E2589)*IF(F2589=0,1,F2589)*IF(G2589=0,1,G2589),2))</f>
        <v>0</v>
      </c>
      <c r="I2589" s="63"/>
      <c r="J2589" s="7"/>
      <c r="K2589" s="8"/>
      <c r="M2589" s="395"/>
    </row>
    <row r="2590" spans="1:13">
      <c r="A2590" s="32">
        <f t="shared" si="516"/>
        <v>0</v>
      </c>
      <c r="B2590" s="10"/>
      <c r="C2590" s="2"/>
      <c r="D2590" s="2"/>
      <c r="E2590" s="2"/>
      <c r="F2590" s="2"/>
      <c r="G2590" s="2"/>
      <c r="H2590" s="3">
        <f t="shared" ref="H2590:H2596" si="517">IF(AND(C2590=0,D2590=0,E2590=0,F2590=0,G2590=0),0,ROUND(IF(C2590=0,1,C2590)*IF(D2590=0,1,D2590)*IF(E2590=0,1,E2590)*IF(F2590=0,1,F2590)*IF(G2590=0,1,G2590),2))</f>
        <v>0</v>
      </c>
      <c r="I2590" s="63"/>
      <c r="J2590" s="7"/>
      <c r="K2590" s="8"/>
      <c r="M2590" s="395"/>
    </row>
    <row r="2591" spans="1:13">
      <c r="A2591" s="32">
        <f t="shared" si="516"/>
        <v>0</v>
      </c>
      <c r="B2591" s="10"/>
      <c r="C2591" s="2"/>
      <c r="D2591" s="2"/>
      <c r="E2591" s="2"/>
      <c r="F2591" s="2"/>
      <c r="G2591" s="2"/>
      <c r="H2591" s="3">
        <f t="shared" si="517"/>
        <v>0</v>
      </c>
      <c r="I2591" s="63"/>
      <c r="J2591" s="7"/>
      <c r="K2591" s="8"/>
      <c r="M2591" s="395"/>
    </row>
    <row r="2592" spans="1:13">
      <c r="A2592" s="32">
        <f t="shared" si="516"/>
        <v>0</v>
      </c>
      <c r="B2592" s="10"/>
      <c r="C2592" s="2"/>
      <c r="D2592" s="2"/>
      <c r="E2592" s="2"/>
      <c r="F2592" s="2"/>
      <c r="G2592" s="2"/>
      <c r="H2592" s="3">
        <f t="shared" si="517"/>
        <v>0</v>
      </c>
      <c r="I2592" s="63"/>
      <c r="J2592" s="7"/>
      <c r="K2592" s="8"/>
      <c r="M2592" s="395"/>
    </row>
    <row r="2593" spans="1:13">
      <c r="A2593" s="32">
        <f t="shared" si="516"/>
        <v>0</v>
      </c>
      <c r="B2593" s="10"/>
      <c r="C2593" s="2"/>
      <c r="D2593" s="2"/>
      <c r="E2593" s="2"/>
      <c r="F2593" s="2"/>
      <c r="G2593" s="2"/>
      <c r="H2593" s="3">
        <f t="shared" si="517"/>
        <v>0</v>
      </c>
      <c r="I2593" s="63"/>
      <c r="J2593" s="7"/>
      <c r="K2593" s="8"/>
      <c r="M2593" s="395"/>
    </row>
    <row r="2594" spans="1:13">
      <c r="A2594" s="32">
        <f t="shared" si="516"/>
        <v>0</v>
      </c>
      <c r="B2594" s="10"/>
      <c r="C2594" s="2"/>
      <c r="D2594" s="2"/>
      <c r="E2594" s="2"/>
      <c r="F2594" s="2"/>
      <c r="G2594" s="2"/>
      <c r="H2594" s="3">
        <f t="shared" si="517"/>
        <v>0</v>
      </c>
      <c r="I2594" s="63"/>
      <c r="J2594" s="7"/>
      <c r="K2594" s="8"/>
      <c r="M2594" s="395"/>
    </row>
    <row r="2595" spans="1:13">
      <c r="A2595" s="32">
        <f t="shared" si="516"/>
        <v>0</v>
      </c>
      <c r="B2595" s="10"/>
      <c r="C2595" s="2"/>
      <c r="D2595" s="2"/>
      <c r="E2595" s="2"/>
      <c r="F2595" s="2"/>
      <c r="G2595" s="2"/>
      <c r="H2595" s="3">
        <f t="shared" si="517"/>
        <v>0</v>
      </c>
      <c r="I2595" s="63"/>
      <c r="J2595" s="7"/>
      <c r="K2595" s="8"/>
      <c r="M2595" s="395"/>
    </row>
    <row r="2596" spans="1:13">
      <c r="A2596" s="32">
        <f t="shared" si="516"/>
        <v>0</v>
      </c>
      <c r="B2596" s="10"/>
      <c r="C2596" s="2"/>
      <c r="D2596" s="2"/>
      <c r="E2596" s="2"/>
      <c r="F2596" s="2"/>
      <c r="G2596" s="2"/>
      <c r="H2596" s="3">
        <f t="shared" si="517"/>
        <v>0</v>
      </c>
      <c r="I2596" s="63"/>
      <c r="J2596" s="7"/>
      <c r="K2596" s="8"/>
      <c r="M2596" s="395"/>
    </row>
    <row r="2597" spans="1:13">
      <c r="A2597" s="33" t="e">
        <f>VLOOKUP(B2588,O:W,2)</f>
        <v>#N/A</v>
      </c>
      <c r="B2597" s="649" t="s">
        <v>70</v>
      </c>
      <c r="C2597" s="650"/>
      <c r="D2597" s="650"/>
      <c r="E2597" s="650"/>
      <c r="F2597" s="650"/>
      <c r="G2597" s="650"/>
      <c r="H2597" s="6"/>
      <c r="I2597" s="63">
        <f>SUM(H2589:H2597)</f>
        <v>0</v>
      </c>
      <c r="J2597" s="1" t="e">
        <f>VLOOKUP(B2588,O:W,7)</f>
        <v>#N/A</v>
      </c>
      <c r="K2597" s="8"/>
      <c r="M2597" s="395"/>
    </row>
    <row r="2598" spans="1:13" ht="48" customHeight="1">
      <c r="A2598" s="32">
        <f>IF(B2598&gt;0,1,0)</f>
        <v>0</v>
      </c>
      <c r="B2598" s="647"/>
      <c r="C2598" s="648"/>
      <c r="D2598" s="648"/>
      <c r="E2598" s="648"/>
      <c r="F2598" s="648"/>
      <c r="G2598" s="648"/>
      <c r="H2598" s="6"/>
      <c r="I2598" s="63"/>
      <c r="J2598" s="7"/>
      <c r="K2598" s="8"/>
      <c r="M2598" s="394" t="s">
        <v>707</v>
      </c>
    </row>
    <row r="2599" spans="1:13">
      <c r="A2599" s="32">
        <f t="shared" ref="A2599:A2606" si="518">IF(H2599&gt;0,1,0)</f>
        <v>0</v>
      </c>
      <c r="B2599" s="10"/>
      <c r="C2599" s="2"/>
      <c r="D2599" s="2"/>
      <c r="E2599" s="2"/>
      <c r="F2599" s="2"/>
      <c r="G2599" s="2"/>
      <c r="H2599" s="3">
        <f>IF(AND(C2599=0,D2599=0,E2599=0,F2599=0,G2599=0),0,ROUND(IF(C2599=0,1,C2599)*IF(D2599=0,1,D2599)*IF(E2599=0,1,E2599)*IF(F2599=0,1,F2599)*IF(G2599=0,1,G2599),2))</f>
        <v>0</v>
      </c>
      <c r="I2599" s="63"/>
      <c r="J2599" s="7"/>
      <c r="K2599" s="8"/>
      <c r="M2599" s="395" t="s">
        <v>708</v>
      </c>
    </row>
    <row r="2600" spans="1:13">
      <c r="A2600" s="32">
        <f t="shared" si="518"/>
        <v>0</v>
      </c>
      <c r="B2600" s="10"/>
      <c r="C2600" s="2"/>
      <c r="D2600" s="2"/>
      <c r="E2600" s="2"/>
      <c r="F2600" s="2"/>
      <c r="G2600" s="2"/>
      <c r="H2600" s="3">
        <f t="shared" ref="H2600:H2606" si="519">IF(AND(C2600=0,D2600=0,E2600=0,F2600=0,G2600=0),0,ROUND(IF(C2600=0,1,C2600)*IF(D2600=0,1,D2600)*IF(E2600=0,1,E2600)*IF(F2600=0,1,F2600)*IF(G2600=0,1,G2600),2))</f>
        <v>0</v>
      </c>
      <c r="I2600" s="63"/>
      <c r="J2600" s="7"/>
      <c r="K2600" s="8"/>
      <c r="M2600" s="395"/>
    </row>
    <row r="2601" spans="1:13">
      <c r="A2601" s="32">
        <f t="shared" si="518"/>
        <v>0</v>
      </c>
      <c r="B2601" s="10"/>
      <c r="C2601" s="2"/>
      <c r="D2601" s="2"/>
      <c r="E2601" s="2"/>
      <c r="F2601" s="2"/>
      <c r="G2601" s="2"/>
      <c r="H2601" s="3">
        <f t="shared" si="519"/>
        <v>0</v>
      </c>
      <c r="I2601" s="63"/>
      <c r="J2601" s="7"/>
      <c r="K2601" s="8"/>
      <c r="M2601" s="395"/>
    </row>
    <row r="2602" spans="1:13">
      <c r="A2602" s="32">
        <f t="shared" si="518"/>
        <v>0</v>
      </c>
      <c r="B2602" s="10"/>
      <c r="C2602" s="2"/>
      <c r="D2602" s="2"/>
      <c r="E2602" s="2"/>
      <c r="F2602" s="2"/>
      <c r="G2602" s="2"/>
      <c r="H2602" s="3">
        <f t="shared" si="519"/>
        <v>0</v>
      </c>
      <c r="I2602" s="63"/>
      <c r="J2602" s="7"/>
      <c r="K2602" s="8"/>
      <c r="M2602" s="395"/>
    </row>
    <row r="2603" spans="1:13">
      <c r="A2603" s="32">
        <f t="shared" si="518"/>
        <v>0</v>
      </c>
      <c r="B2603" s="10"/>
      <c r="C2603" s="2"/>
      <c r="D2603" s="2"/>
      <c r="E2603" s="2"/>
      <c r="F2603" s="2"/>
      <c r="G2603" s="2"/>
      <c r="H2603" s="3">
        <f t="shared" si="519"/>
        <v>0</v>
      </c>
      <c r="I2603" s="63"/>
      <c r="J2603" s="7"/>
      <c r="K2603" s="8"/>
      <c r="M2603" s="395"/>
    </row>
    <row r="2604" spans="1:13">
      <c r="A2604" s="32">
        <f t="shared" si="518"/>
        <v>0</v>
      </c>
      <c r="B2604" s="10"/>
      <c r="C2604" s="2"/>
      <c r="D2604" s="2"/>
      <c r="E2604" s="2"/>
      <c r="F2604" s="2"/>
      <c r="G2604" s="2"/>
      <c r="H2604" s="3">
        <f t="shared" si="519"/>
        <v>0</v>
      </c>
      <c r="I2604" s="63"/>
      <c r="J2604" s="7"/>
      <c r="K2604" s="8"/>
      <c r="M2604" s="395"/>
    </row>
    <row r="2605" spans="1:13">
      <c r="A2605" s="32">
        <f t="shared" si="518"/>
        <v>0</v>
      </c>
      <c r="B2605" s="10"/>
      <c r="C2605" s="2"/>
      <c r="D2605" s="2"/>
      <c r="E2605" s="2"/>
      <c r="F2605" s="2"/>
      <c r="G2605" s="2"/>
      <c r="H2605" s="3">
        <f t="shared" si="519"/>
        <v>0</v>
      </c>
      <c r="I2605" s="63"/>
      <c r="J2605" s="7"/>
      <c r="K2605" s="8"/>
      <c r="M2605" s="395"/>
    </row>
    <row r="2606" spans="1:13">
      <c r="A2606" s="32">
        <f t="shared" si="518"/>
        <v>0</v>
      </c>
      <c r="B2606" s="10"/>
      <c r="C2606" s="2"/>
      <c r="D2606" s="2"/>
      <c r="E2606" s="2"/>
      <c r="F2606" s="2"/>
      <c r="G2606" s="2"/>
      <c r="H2606" s="3">
        <f t="shared" si="519"/>
        <v>0</v>
      </c>
      <c r="I2606" s="63"/>
      <c r="J2606" s="7"/>
      <c r="K2606" s="8"/>
      <c r="M2606" s="395"/>
    </row>
    <row r="2607" spans="1:13">
      <c r="A2607" s="33" t="e">
        <f>VLOOKUP(B2598,O:W,2)</f>
        <v>#N/A</v>
      </c>
      <c r="B2607" s="649" t="s">
        <v>70</v>
      </c>
      <c r="C2607" s="650"/>
      <c r="D2607" s="650"/>
      <c r="E2607" s="650"/>
      <c r="F2607" s="650"/>
      <c r="G2607" s="650"/>
      <c r="H2607" s="6"/>
      <c r="I2607" s="63">
        <f>SUM(H2599:H2607)</f>
        <v>0</v>
      </c>
      <c r="J2607" s="1" t="e">
        <f>VLOOKUP(B2598,O:W,7)</f>
        <v>#N/A</v>
      </c>
      <c r="K2607" s="8"/>
      <c r="M2607" s="395"/>
    </row>
    <row r="2608" spans="1:13" ht="45.75" customHeight="1">
      <c r="A2608" s="32">
        <f>IF(B2608&gt;0,1,0)</f>
        <v>0</v>
      </c>
      <c r="B2608" s="647"/>
      <c r="C2608" s="648"/>
      <c r="D2608" s="648"/>
      <c r="E2608" s="648"/>
      <c r="F2608" s="648"/>
      <c r="G2608" s="648"/>
      <c r="H2608" s="6"/>
      <c r="I2608" s="63"/>
      <c r="J2608" s="7"/>
      <c r="K2608" s="8"/>
      <c r="M2608" s="394" t="s">
        <v>707</v>
      </c>
    </row>
    <row r="2609" spans="1:13">
      <c r="A2609" s="32">
        <f t="shared" ref="A2609:A2616" si="520">IF(H2609&gt;0,1,0)</f>
        <v>0</v>
      </c>
      <c r="B2609" s="10"/>
      <c r="C2609" s="2"/>
      <c r="D2609" s="2"/>
      <c r="E2609" s="2"/>
      <c r="F2609" s="2"/>
      <c r="G2609" s="2"/>
      <c r="H2609" s="3">
        <f>IF(AND(C2609=0,D2609=0,E2609=0,F2609=0,G2609=0),0,ROUND(IF(C2609=0,1,C2609)*IF(D2609=0,1,D2609)*IF(E2609=0,1,E2609)*IF(F2609=0,1,F2609)*IF(G2609=0,1,G2609),2))</f>
        <v>0</v>
      </c>
      <c r="I2609" s="63"/>
      <c r="J2609" s="7"/>
      <c r="K2609" s="8"/>
      <c r="M2609" s="395"/>
    </row>
    <row r="2610" spans="1:13">
      <c r="A2610" s="32">
        <f t="shared" si="520"/>
        <v>0</v>
      </c>
      <c r="B2610" s="10"/>
      <c r="C2610" s="2"/>
      <c r="D2610" s="2"/>
      <c r="E2610" s="2"/>
      <c r="F2610" s="2"/>
      <c r="G2610" s="2"/>
      <c r="H2610" s="3">
        <f t="shared" ref="H2610:H2616" si="521">IF(AND(C2610=0,D2610=0,E2610=0,F2610=0,G2610=0),0,ROUND(IF(C2610=0,1,C2610)*IF(D2610=0,1,D2610)*IF(E2610=0,1,E2610)*IF(F2610=0,1,F2610)*IF(G2610=0,1,G2610),2))</f>
        <v>0</v>
      </c>
      <c r="I2610" s="63"/>
      <c r="J2610" s="7"/>
      <c r="K2610" s="8"/>
      <c r="M2610" s="395"/>
    </row>
    <row r="2611" spans="1:13">
      <c r="A2611" s="32">
        <f t="shared" si="520"/>
        <v>0</v>
      </c>
      <c r="B2611" s="10"/>
      <c r="C2611" s="2"/>
      <c r="D2611" s="2"/>
      <c r="E2611" s="2"/>
      <c r="F2611" s="2"/>
      <c r="G2611" s="2"/>
      <c r="H2611" s="3">
        <f t="shared" si="521"/>
        <v>0</v>
      </c>
      <c r="I2611" s="63"/>
      <c r="J2611" s="7"/>
      <c r="K2611" s="8"/>
      <c r="M2611" s="395"/>
    </row>
    <row r="2612" spans="1:13">
      <c r="A2612" s="32">
        <f t="shared" si="520"/>
        <v>0</v>
      </c>
      <c r="B2612" s="10"/>
      <c r="C2612" s="2"/>
      <c r="D2612" s="2"/>
      <c r="E2612" s="2"/>
      <c r="F2612" s="2"/>
      <c r="G2612" s="2"/>
      <c r="H2612" s="3">
        <f t="shared" si="521"/>
        <v>0</v>
      </c>
      <c r="I2612" s="63"/>
      <c r="J2612" s="7"/>
      <c r="K2612" s="8"/>
      <c r="M2612" s="395"/>
    </row>
    <row r="2613" spans="1:13">
      <c r="A2613" s="32">
        <f t="shared" si="520"/>
        <v>0</v>
      </c>
      <c r="B2613" s="10"/>
      <c r="C2613" s="2"/>
      <c r="D2613" s="2"/>
      <c r="E2613" s="2"/>
      <c r="F2613" s="2"/>
      <c r="G2613" s="2"/>
      <c r="H2613" s="3">
        <f t="shared" si="521"/>
        <v>0</v>
      </c>
      <c r="I2613" s="63"/>
      <c r="J2613" s="7"/>
      <c r="K2613" s="8"/>
      <c r="M2613" s="395"/>
    </row>
    <row r="2614" spans="1:13">
      <c r="A2614" s="32">
        <f t="shared" si="520"/>
        <v>0</v>
      </c>
      <c r="B2614" s="10"/>
      <c r="C2614" s="2"/>
      <c r="D2614" s="2"/>
      <c r="E2614" s="2"/>
      <c r="F2614" s="2"/>
      <c r="G2614" s="2"/>
      <c r="H2614" s="3">
        <f t="shared" si="521"/>
        <v>0</v>
      </c>
      <c r="I2614" s="63"/>
      <c r="J2614" s="7"/>
      <c r="K2614" s="8"/>
      <c r="M2614" s="395"/>
    </row>
    <row r="2615" spans="1:13">
      <c r="A2615" s="32">
        <f t="shared" si="520"/>
        <v>0</v>
      </c>
      <c r="B2615" s="10"/>
      <c r="C2615" s="2"/>
      <c r="D2615" s="2"/>
      <c r="E2615" s="2"/>
      <c r="F2615" s="2"/>
      <c r="G2615" s="2"/>
      <c r="H2615" s="3">
        <f t="shared" si="521"/>
        <v>0</v>
      </c>
      <c r="I2615" s="63"/>
      <c r="J2615" s="7"/>
      <c r="K2615" s="8"/>
      <c r="M2615" s="395"/>
    </row>
    <row r="2616" spans="1:13">
      <c r="A2616" s="32">
        <f t="shared" si="520"/>
        <v>0</v>
      </c>
      <c r="B2616" s="10"/>
      <c r="C2616" s="2"/>
      <c r="D2616" s="2"/>
      <c r="E2616" s="2"/>
      <c r="F2616" s="2"/>
      <c r="G2616" s="2"/>
      <c r="H2616" s="3">
        <f t="shared" si="521"/>
        <v>0</v>
      </c>
      <c r="I2616" s="63"/>
      <c r="J2616" s="7"/>
      <c r="K2616" s="8"/>
      <c r="M2616" s="395"/>
    </row>
    <row r="2617" spans="1:13">
      <c r="A2617" s="33" t="e">
        <f>VLOOKUP(B2608,O:W,2)</f>
        <v>#N/A</v>
      </c>
      <c r="B2617" s="649" t="s">
        <v>70</v>
      </c>
      <c r="C2617" s="650"/>
      <c r="D2617" s="650"/>
      <c r="E2617" s="650"/>
      <c r="F2617" s="650"/>
      <c r="G2617" s="650"/>
      <c r="H2617" s="6"/>
      <c r="I2617" s="63">
        <f>SUM(H2609:H2617)</f>
        <v>0</v>
      </c>
      <c r="J2617" s="1" t="e">
        <f>VLOOKUP(B2608,O:W,7)</f>
        <v>#N/A</v>
      </c>
      <c r="K2617" s="8"/>
      <c r="M2617" s="395"/>
    </row>
    <row r="2618" spans="1:13" ht="45" customHeight="1">
      <c r="A2618" s="32">
        <f>IF(B2618&gt;0,1,0)</f>
        <v>0</v>
      </c>
      <c r="B2618" s="647"/>
      <c r="C2618" s="648"/>
      <c r="D2618" s="648"/>
      <c r="E2618" s="648"/>
      <c r="F2618" s="648"/>
      <c r="G2618" s="648"/>
      <c r="H2618" s="6"/>
      <c r="I2618" s="63"/>
      <c r="J2618" s="7"/>
      <c r="K2618" s="8"/>
      <c r="M2618" s="394" t="s">
        <v>707</v>
      </c>
    </row>
    <row r="2619" spans="1:13">
      <c r="A2619" s="32">
        <f t="shared" ref="A2619:A2626" si="522">IF(H2619&gt;0,1,0)</f>
        <v>0</v>
      </c>
      <c r="B2619" s="10"/>
      <c r="C2619" s="2"/>
      <c r="D2619" s="2"/>
      <c r="E2619" s="2"/>
      <c r="F2619" s="2"/>
      <c r="G2619" s="2"/>
      <c r="H2619" s="3">
        <f>IF(AND(C2619=0,D2619=0,E2619=0,F2619=0,G2619=0),0,ROUND(IF(C2619=0,1,C2619)*IF(D2619=0,1,D2619)*IF(E2619=0,1,E2619)*IF(F2619=0,1,F2619)*IF(G2619=0,1,G2619),2))</f>
        <v>0</v>
      </c>
      <c r="I2619" s="63"/>
      <c r="J2619" s="7"/>
      <c r="K2619" s="8"/>
      <c r="M2619" s="395" t="s">
        <v>708</v>
      </c>
    </row>
    <row r="2620" spans="1:13">
      <c r="A2620" s="32">
        <f t="shared" si="522"/>
        <v>0</v>
      </c>
      <c r="B2620" s="10"/>
      <c r="C2620" s="2"/>
      <c r="D2620" s="2"/>
      <c r="E2620" s="2"/>
      <c r="F2620" s="2"/>
      <c r="G2620" s="2"/>
      <c r="H2620" s="3">
        <f t="shared" ref="H2620:H2626" si="523">IF(AND(C2620=0,D2620=0,E2620=0,F2620=0,G2620=0),0,ROUND(IF(C2620=0,1,C2620)*IF(D2620=0,1,D2620)*IF(E2620=0,1,E2620)*IF(F2620=0,1,F2620)*IF(G2620=0,1,G2620),2))</f>
        <v>0</v>
      </c>
      <c r="I2620" s="63"/>
      <c r="J2620" s="7"/>
      <c r="K2620" s="8"/>
      <c r="M2620" s="395"/>
    </row>
    <row r="2621" spans="1:13">
      <c r="A2621" s="32">
        <f t="shared" si="522"/>
        <v>0</v>
      </c>
      <c r="B2621" s="10"/>
      <c r="C2621" s="2"/>
      <c r="D2621" s="2"/>
      <c r="E2621" s="2"/>
      <c r="F2621" s="2"/>
      <c r="G2621" s="2"/>
      <c r="H2621" s="3">
        <f t="shared" si="523"/>
        <v>0</v>
      </c>
      <c r="I2621" s="63"/>
      <c r="J2621" s="7"/>
      <c r="K2621" s="8"/>
      <c r="M2621" s="395"/>
    </row>
    <row r="2622" spans="1:13">
      <c r="A2622" s="32">
        <f t="shared" si="522"/>
        <v>0</v>
      </c>
      <c r="B2622" s="10"/>
      <c r="C2622" s="2"/>
      <c r="D2622" s="2"/>
      <c r="E2622" s="2"/>
      <c r="F2622" s="2"/>
      <c r="G2622" s="2"/>
      <c r="H2622" s="3">
        <f t="shared" si="523"/>
        <v>0</v>
      </c>
      <c r="I2622" s="63"/>
      <c r="J2622" s="7"/>
      <c r="K2622" s="8"/>
      <c r="M2622" s="395"/>
    </row>
    <row r="2623" spans="1:13">
      <c r="A2623" s="32">
        <f t="shared" si="522"/>
        <v>0</v>
      </c>
      <c r="B2623" s="10"/>
      <c r="C2623" s="2"/>
      <c r="D2623" s="2"/>
      <c r="E2623" s="2"/>
      <c r="F2623" s="2"/>
      <c r="G2623" s="2"/>
      <c r="H2623" s="3">
        <f t="shared" si="523"/>
        <v>0</v>
      </c>
      <c r="I2623" s="63"/>
      <c r="J2623" s="7"/>
      <c r="K2623" s="8"/>
      <c r="M2623" s="395"/>
    </row>
    <row r="2624" spans="1:13">
      <c r="A2624" s="32">
        <f t="shared" si="522"/>
        <v>0</v>
      </c>
      <c r="B2624" s="10"/>
      <c r="C2624" s="2"/>
      <c r="D2624" s="2"/>
      <c r="E2624" s="2"/>
      <c r="F2624" s="2"/>
      <c r="G2624" s="2"/>
      <c r="H2624" s="3">
        <f t="shared" si="523"/>
        <v>0</v>
      </c>
      <c r="I2624" s="63"/>
      <c r="J2624" s="7"/>
      <c r="K2624" s="8"/>
      <c r="M2624" s="395"/>
    </row>
    <row r="2625" spans="1:13">
      <c r="A2625" s="32">
        <f t="shared" si="522"/>
        <v>0</v>
      </c>
      <c r="B2625" s="10"/>
      <c r="C2625" s="2"/>
      <c r="D2625" s="2"/>
      <c r="E2625" s="2"/>
      <c r="F2625" s="2"/>
      <c r="G2625" s="2"/>
      <c r="H2625" s="3">
        <f t="shared" si="523"/>
        <v>0</v>
      </c>
      <c r="I2625" s="63"/>
      <c r="J2625" s="7"/>
      <c r="K2625" s="8"/>
      <c r="M2625" s="395"/>
    </row>
    <row r="2626" spans="1:13">
      <c r="A2626" s="32">
        <f t="shared" si="522"/>
        <v>0</v>
      </c>
      <c r="B2626" s="10"/>
      <c r="C2626" s="2"/>
      <c r="D2626" s="2"/>
      <c r="E2626" s="2"/>
      <c r="F2626" s="2"/>
      <c r="G2626" s="2"/>
      <c r="H2626" s="3">
        <f t="shared" si="523"/>
        <v>0</v>
      </c>
      <c r="I2626" s="63"/>
      <c r="J2626" s="7"/>
      <c r="K2626" s="8"/>
      <c r="M2626" s="395"/>
    </row>
    <row r="2627" spans="1:13">
      <c r="A2627" s="33" t="e">
        <f>VLOOKUP(B2618,O:W,2)</f>
        <v>#N/A</v>
      </c>
      <c r="B2627" s="649" t="s">
        <v>70</v>
      </c>
      <c r="C2627" s="650"/>
      <c r="D2627" s="650"/>
      <c r="E2627" s="650"/>
      <c r="F2627" s="650"/>
      <c r="G2627" s="650"/>
      <c r="H2627" s="6"/>
      <c r="I2627" s="63">
        <f>SUM(H2619:H2627)</f>
        <v>0</v>
      </c>
      <c r="J2627" s="1" t="e">
        <f>VLOOKUP(B2618,O:W,7)</f>
        <v>#N/A</v>
      </c>
      <c r="K2627" s="8"/>
      <c r="M2627" s="395"/>
    </row>
    <row r="2628" spans="1:13" ht="45" customHeight="1">
      <c r="A2628" s="32">
        <f>IF(B2628&gt;0,1,0)</f>
        <v>0</v>
      </c>
      <c r="B2628" s="647"/>
      <c r="C2628" s="648"/>
      <c r="D2628" s="648"/>
      <c r="E2628" s="648"/>
      <c r="F2628" s="648"/>
      <c r="G2628" s="648"/>
      <c r="H2628" s="6"/>
      <c r="I2628" s="63"/>
      <c r="J2628" s="7"/>
      <c r="K2628" s="8"/>
      <c r="M2628" s="394" t="s">
        <v>707</v>
      </c>
    </row>
    <row r="2629" spans="1:13">
      <c r="A2629" s="32">
        <f t="shared" ref="A2629:A2636" si="524">IF(H2629&gt;0,1,0)</f>
        <v>0</v>
      </c>
      <c r="B2629" s="10"/>
      <c r="C2629" s="2"/>
      <c r="D2629" s="2"/>
      <c r="E2629" s="2"/>
      <c r="F2629" s="2"/>
      <c r="G2629" s="2"/>
      <c r="H2629" s="3">
        <f>IF(AND(C2629=0,D2629=0,E2629=0,F2629=0,G2629=0),0,ROUND(IF(C2629=0,1,C2629)*IF(D2629=0,1,D2629)*IF(E2629=0,1,E2629)*IF(F2629=0,1,F2629)*IF(G2629=0,1,G2629),2))</f>
        <v>0</v>
      </c>
      <c r="I2629" s="63"/>
      <c r="J2629" s="7"/>
      <c r="K2629" s="8"/>
      <c r="M2629" s="395"/>
    </row>
    <row r="2630" spans="1:13">
      <c r="A2630" s="32">
        <f t="shared" si="524"/>
        <v>0</v>
      </c>
      <c r="B2630" s="10"/>
      <c r="C2630" s="2"/>
      <c r="D2630" s="2"/>
      <c r="E2630" s="2"/>
      <c r="F2630" s="2"/>
      <c r="G2630" s="2"/>
      <c r="H2630" s="3">
        <f t="shared" ref="H2630:H2636" si="525">IF(AND(C2630=0,D2630=0,E2630=0,F2630=0,G2630=0),0,ROUND(IF(C2630=0,1,C2630)*IF(D2630=0,1,D2630)*IF(E2630=0,1,E2630)*IF(F2630=0,1,F2630)*IF(G2630=0,1,G2630),2))</f>
        <v>0</v>
      </c>
      <c r="I2630" s="63"/>
      <c r="J2630" s="7"/>
      <c r="K2630" s="8"/>
      <c r="M2630" s="395"/>
    </row>
    <row r="2631" spans="1:13">
      <c r="A2631" s="32">
        <f t="shared" si="524"/>
        <v>0</v>
      </c>
      <c r="B2631" s="10"/>
      <c r="C2631" s="2"/>
      <c r="D2631" s="2"/>
      <c r="E2631" s="2"/>
      <c r="F2631" s="2"/>
      <c r="G2631" s="2"/>
      <c r="H2631" s="3">
        <f t="shared" si="525"/>
        <v>0</v>
      </c>
      <c r="I2631" s="63"/>
      <c r="J2631" s="7"/>
      <c r="K2631" s="8"/>
      <c r="M2631" s="395"/>
    </row>
    <row r="2632" spans="1:13">
      <c r="A2632" s="32">
        <f t="shared" si="524"/>
        <v>0</v>
      </c>
      <c r="B2632" s="10"/>
      <c r="C2632" s="2"/>
      <c r="D2632" s="2"/>
      <c r="E2632" s="2"/>
      <c r="F2632" s="2"/>
      <c r="G2632" s="2"/>
      <c r="H2632" s="3">
        <f t="shared" si="525"/>
        <v>0</v>
      </c>
      <c r="I2632" s="63"/>
      <c r="J2632" s="7"/>
      <c r="K2632" s="8"/>
      <c r="M2632" s="395"/>
    </row>
    <row r="2633" spans="1:13">
      <c r="A2633" s="32">
        <f t="shared" si="524"/>
        <v>0</v>
      </c>
      <c r="B2633" s="10"/>
      <c r="C2633" s="2"/>
      <c r="D2633" s="2"/>
      <c r="E2633" s="2"/>
      <c r="F2633" s="2"/>
      <c r="G2633" s="2"/>
      <c r="H2633" s="3">
        <f t="shared" si="525"/>
        <v>0</v>
      </c>
      <c r="I2633" s="63"/>
      <c r="J2633" s="7"/>
      <c r="K2633" s="8"/>
      <c r="M2633" s="395"/>
    </row>
    <row r="2634" spans="1:13">
      <c r="A2634" s="32">
        <f t="shared" si="524"/>
        <v>0</v>
      </c>
      <c r="B2634" s="10"/>
      <c r="C2634" s="2"/>
      <c r="D2634" s="2"/>
      <c r="E2634" s="2"/>
      <c r="F2634" s="2"/>
      <c r="G2634" s="2"/>
      <c r="H2634" s="3">
        <f t="shared" si="525"/>
        <v>0</v>
      </c>
      <c r="I2634" s="63"/>
      <c r="J2634" s="7"/>
      <c r="K2634" s="8"/>
      <c r="M2634" s="395"/>
    </row>
    <row r="2635" spans="1:13">
      <c r="A2635" s="32">
        <f t="shared" si="524"/>
        <v>0</v>
      </c>
      <c r="B2635" s="10"/>
      <c r="C2635" s="2"/>
      <c r="D2635" s="2"/>
      <c r="E2635" s="2"/>
      <c r="F2635" s="2"/>
      <c r="G2635" s="2"/>
      <c r="H2635" s="3">
        <f t="shared" si="525"/>
        <v>0</v>
      </c>
      <c r="I2635" s="63"/>
      <c r="J2635" s="7"/>
      <c r="K2635" s="8"/>
      <c r="M2635" s="395"/>
    </row>
    <row r="2636" spans="1:13">
      <c r="A2636" s="32">
        <f t="shared" si="524"/>
        <v>0</v>
      </c>
      <c r="B2636" s="10"/>
      <c r="C2636" s="2"/>
      <c r="D2636" s="2"/>
      <c r="E2636" s="2"/>
      <c r="F2636" s="2"/>
      <c r="G2636" s="2"/>
      <c r="H2636" s="3">
        <f t="shared" si="525"/>
        <v>0</v>
      </c>
      <c r="I2636" s="63"/>
      <c r="J2636" s="7"/>
      <c r="K2636" s="8"/>
      <c r="M2636" s="395"/>
    </row>
    <row r="2637" spans="1:13">
      <c r="A2637" s="33" t="e">
        <f>VLOOKUP(B2628,O:W,2)</f>
        <v>#N/A</v>
      </c>
      <c r="B2637" s="649" t="s">
        <v>70</v>
      </c>
      <c r="C2637" s="650"/>
      <c r="D2637" s="650"/>
      <c r="E2637" s="650"/>
      <c r="F2637" s="650"/>
      <c r="G2637" s="650"/>
      <c r="H2637" s="6"/>
      <c r="I2637" s="63">
        <f>SUM(H2629:H2637)</f>
        <v>0</v>
      </c>
      <c r="J2637" s="1" t="e">
        <f>VLOOKUP(B2628,O:W,7)</f>
        <v>#N/A</v>
      </c>
      <c r="K2637" s="8"/>
      <c r="M2637" s="395"/>
    </row>
    <row r="2638" spans="1:13" ht="46.5" customHeight="1">
      <c r="A2638" s="32">
        <f>IF(B2638&gt;0,1,0)</f>
        <v>0</v>
      </c>
      <c r="B2638" s="647"/>
      <c r="C2638" s="648"/>
      <c r="D2638" s="648"/>
      <c r="E2638" s="648"/>
      <c r="F2638" s="648"/>
      <c r="G2638" s="648"/>
      <c r="H2638" s="6"/>
      <c r="I2638" s="63"/>
      <c r="J2638" s="7"/>
      <c r="K2638" s="8"/>
      <c r="M2638" s="394" t="s">
        <v>707</v>
      </c>
    </row>
    <row r="2639" spans="1:13">
      <c r="A2639" s="32">
        <f t="shared" ref="A2639:A2646" si="526">IF(H2639&gt;0,1,0)</f>
        <v>0</v>
      </c>
      <c r="B2639" s="10"/>
      <c r="C2639" s="2"/>
      <c r="D2639" s="2"/>
      <c r="E2639" s="2"/>
      <c r="F2639" s="2"/>
      <c r="G2639" s="2"/>
      <c r="H2639" s="3">
        <f>IF(AND(C2639=0,D2639=0,E2639=0,F2639=0,G2639=0),0,ROUND(IF(C2639=0,1,C2639)*IF(D2639=0,1,D2639)*IF(E2639=0,1,E2639)*IF(F2639=0,1,F2639)*IF(G2639=0,1,G2639),2))</f>
        <v>0</v>
      </c>
      <c r="I2639" s="63"/>
      <c r="J2639" s="7"/>
      <c r="K2639" s="8"/>
      <c r="M2639" s="395" t="s">
        <v>708</v>
      </c>
    </row>
    <row r="2640" spans="1:13">
      <c r="A2640" s="32">
        <f t="shared" si="526"/>
        <v>0</v>
      </c>
      <c r="B2640" s="10"/>
      <c r="C2640" s="2"/>
      <c r="D2640" s="2"/>
      <c r="E2640" s="2"/>
      <c r="F2640" s="2"/>
      <c r="G2640" s="2"/>
      <c r="H2640" s="3">
        <f t="shared" ref="H2640:H2646" si="527">IF(AND(C2640=0,D2640=0,E2640=0,F2640=0,G2640=0),0,ROUND(IF(C2640=0,1,C2640)*IF(D2640=0,1,D2640)*IF(E2640=0,1,E2640)*IF(F2640=0,1,F2640)*IF(G2640=0,1,G2640),2))</f>
        <v>0</v>
      </c>
      <c r="I2640" s="63"/>
      <c r="J2640" s="7"/>
      <c r="K2640" s="8"/>
      <c r="M2640" s="395"/>
    </row>
    <row r="2641" spans="1:13">
      <c r="A2641" s="32">
        <f t="shared" si="526"/>
        <v>0</v>
      </c>
      <c r="B2641" s="10"/>
      <c r="C2641" s="2"/>
      <c r="D2641" s="2"/>
      <c r="E2641" s="2"/>
      <c r="F2641" s="2"/>
      <c r="G2641" s="2"/>
      <c r="H2641" s="3">
        <f t="shared" si="527"/>
        <v>0</v>
      </c>
      <c r="I2641" s="63"/>
      <c r="J2641" s="7"/>
      <c r="K2641" s="8"/>
      <c r="M2641" s="395"/>
    </row>
    <row r="2642" spans="1:13">
      <c r="A2642" s="32">
        <f t="shared" si="526"/>
        <v>0</v>
      </c>
      <c r="B2642" s="10"/>
      <c r="C2642" s="2"/>
      <c r="D2642" s="2"/>
      <c r="E2642" s="2"/>
      <c r="F2642" s="2"/>
      <c r="G2642" s="2"/>
      <c r="H2642" s="3">
        <f t="shared" si="527"/>
        <v>0</v>
      </c>
      <c r="I2642" s="63"/>
      <c r="J2642" s="7"/>
      <c r="K2642" s="8"/>
      <c r="M2642" s="395"/>
    </row>
    <row r="2643" spans="1:13">
      <c r="A2643" s="32">
        <f t="shared" si="526"/>
        <v>0</v>
      </c>
      <c r="B2643" s="10"/>
      <c r="C2643" s="2"/>
      <c r="D2643" s="2"/>
      <c r="E2643" s="2"/>
      <c r="F2643" s="2"/>
      <c r="G2643" s="2"/>
      <c r="H2643" s="3">
        <f t="shared" si="527"/>
        <v>0</v>
      </c>
      <c r="I2643" s="63"/>
      <c r="J2643" s="7"/>
      <c r="K2643" s="8"/>
      <c r="M2643" s="395"/>
    </row>
    <row r="2644" spans="1:13">
      <c r="A2644" s="32">
        <f t="shared" si="526"/>
        <v>0</v>
      </c>
      <c r="B2644" s="10"/>
      <c r="C2644" s="2"/>
      <c r="D2644" s="2"/>
      <c r="E2644" s="2"/>
      <c r="F2644" s="2"/>
      <c r="G2644" s="2"/>
      <c r="H2644" s="3">
        <f t="shared" si="527"/>
        <v>0</v>
      </c>
      <c r="I2644" s="63"/>
      <c r="J2644" s="7"/>
      <c r="K2644" s="8"/>
      <c r="M2644" s="395"/>
    </row>
    <row r="2645" spans="1:13">
      <c r="A2645" s="32">
        <f t="shared" si="526"/>
        <v>0</v>
      </c>
      <c r="B2645" s="10"/>
      <c r="C2645" s="2"/>
      <c r="D2645" s="2"/>
      <c r="E2645" s="2"/>
      <c r="F2645" s="2"/>
      <c r="G2645" s="2"/>
      <c r="H2645" s="3">
        <f t="shared" si="527"/>
        <v>0</v>
      </c>
      <c r="I2645" s="63"/>
      <c r="J2645" s="7"/>
      <c r="K2645" s="8"/>
      <c r="M2645" s="395"/>
    </row>
    <row r="2646" spans="1:13">
      <c r="A2646" s="32">
        <f t="shared" si="526"/>
        <v>0</v>
      </c>
      <c r="B2646" s="10"/>
      <c r="C2646" s="2"/>
      <c r="D2646" s="2"/>
      <c r="E2646" s="2"/>
      <c r="F2646" s="2"/>
      <c r="G2646" s="2"/>
      <c r="H2646" s="3">
        <f t="shared" si="527"/>
        <v>0</v>
      </c>
      <c r="I2646" s="63"/>
      <c r="J2646" s="7"/>
      <c r="K2646" s="8"/>
      <c r="M2646" s="395"/>
    </row>
    <row r="2647" spans="1:13">
      <c r="A2647" s="33" t="e">
        <f>VLOOKUP(B2638,O:W,2)</f>
        <v>#N/A</v>
      </c>
      <c r="B2647" s="649" t="s">
        <v>70</v>
      </c>
      <c r="C2647" s="650"/>
      <c r="D2647" s="650"/>
      <c r="E2647" s="650"/>
      <c r="F2647" s="650"/>
      <c r="G2647" s="650"/>
      <c r="H2647" s="6"/>
      <c r="I2647" s="63">
        <f>SUM(H2639:H2647)</f>
        <v>0</v>
      </c>
      <c r="J2647" s="1" t="e">
        <f>VLOOKUP(B2638,O:W,7)</f>
        <v>#N/A</v>
      </c>
      <c r="K2647" s="8"/>
      <c r="M2647" s="395"/>
    </row>
    <row r="2648" spans="1:13" ht="46.5" customHeight="1">
      <c r="A2648" s="32">
        <f>IF(B2648&gt;0,1,0)</f>
        <v>0</v>
      </c>
      <c r="B2648" s="647"/>
      <c r="C2648" s="648"/>
      <c r="D2648" s="648"/>
      <c r="E2648" s="648"/>
      <c r="F2648" s="648"/>
      <c r="G2648" s="648"/>
      <c r="H2648" s="6"/>
      <c r="I2648" s="63"/>
      <c r="J2648" s="7"/>
      <c r="K2648" s="8"/>
      <c r="M2648" s="394" t="s">
        <v>707</v>
      </c>
    </row>
    <row r="2649" spans="1:13">
      <c r="A2649" s="32">
        <f t="shared" ref="A2649:A2656" si="528">IF(H2649&gt;0,1,0)</f>
        <v>0</v>
      </c>
      <c r="B2649" s="10"/>
      <c r="C2649" s="2"/>
      <c r="D2649" s="2"/>
      <c r="E2649" s="2"/>
      <c r="F2649" s="2"/>
      <c r="G2649" s="2"/>
      <c r="H2649" s="3">
        <f>IF(AND(C2649=0,D2649=0,E2649=0,F2649=0,G2649=0),0,ROUND(IF(C2649=0,1,C2649)*IF(D2649=0,1,D2649)*IF(E2649=0,1,E2649)*IF(F2649=0,1,F2649)*IF(G2649=0,1,G2649),2))</f>
        <v>0</v>
      </c>
      <c r="I2649" s="63"/>
      <c r="J2649" s="7"/>
      <c r="K2649" s="8"/>
      <c r="M2649" s="395"/>
    </row>
    <row r="2650" spans="1:13">
      <c r="A2650" s="32">
        <f t="shared" si="528"/>
        <v>0</v>
      </c>
      <c r="B2650" s="10"/>
      <c r="C2650" s="2"/>
      <c r="D2650" s="2"/>
      <c r="E2650" s="2"/>
      <c r="F2650" s="2"/>
      <c r="G2650" s="2"/>
      <c r="H2650" s="3">
        <f t="shared" ref="H2650:H2656" si="529">IF(AND(C2650=0,D2650=0,E2650=0,F2650=0,G2650=0),0,ROUND(IF(C2650=0,1,C2650)*IF(D2650=0,1,D2650)*IF(E2650=0,1,E2650)*IF(F2650=0,1,F2650)*IF(G2650=0,1,G2650),2))</f>
        <v>0</v>
      </c>
      <c r="I2650" s="63"/>
      <c r="J2650" s="7"/>
      <c r="K2650" s="8"/>
      <c r="M2650" s="395"/>
    </row>
    <row r="2651" spans="1:13">
      <c r="A2651" s="32">
        <f t="shared" si="528"/>
        <v>0</v>
      </c>
      <c r="B2651" s="10"/>
      <c r="C2651" s="2"/>
      <c r="D2651" s="2"/>
      <c r="E2651" s="2"/>
      <c r="F2651" s="2"/>
      <c r="G2651" s="2"/>
      <c r="H2651" s="3">
        <f t="shared" si="529"/>
        <v>0</v>
      </c>
      <c r="I2651" s="63"/>
      <c r="J2651" s="7"/>
      <c r="K2651" s="8"/>
      <c r="M2651" s="395"/>
    </row>
    <row r="2652" spans="1:13">
      <c r="A2652" s="32">
        <f t="shared" si="528"/>
        <v>0</v>
      </c>
      <c r="B2652" s="10"/>
      <c r="C2652" s="2"/>
      <c r="D2652" s="2"/>
      <c r="E2652" s="2"/>
      <c r="F2652" s="2"/>
      <c r="G2652" s="2"/>
      <c r="H2652" s="3">
        <f t="shared" si="529"/>
        <v>0</v>
      </c>
      <c r="I2652" s="63"/>
      <c r="J2652" s="7"/>
      <c r="K2652" s="8"/>
      <c r="M2652" s="395"/>
    </row>
    <row r="2653" spans="1:13">
      <c r="A2653" s="32">
        <f t="shared" si="528"/>
        <v>0</v>
      </c>
      <c r="B2653" s="10"/>
      <c r="C2653" s="2"/>
      <c r="D2653" s="2"/>
      <c r="E2653" s="2"/>
      <c r="F2653" s="2"/>
      <c r="G2653" s="2"/>
      <c r="H2653" s="3">
        <f t="shared" si="529"/>
        <v>0</v>
      </c>
      <c r="I2653" s="63"/>
      <c r="J2653" s="7"/>
      <c r="K2653" s="8"/>
      <c r="M2653" s="395"/>
    </row>
    <row r="2654" spans="1:13">
      <c r="A2654" s="32">
        <f t="shared" si="528"/>
        <v>0</v>
      </c>
      <c r="B2654" s="10"/>
      <c r="C2654" s="2"/>
      <c r="D2654" s="2"/>
      <c r="E2654" s="2"/>
      <c r="F2654" s="2"/>
      <c r="G2654" s="2"/>
      <c r="H2654" s="3">
        <f t="shared" si="529"/>
        <v>0</v>
      </c>
      <c r="I2654" s="63"/>
      <c r="J2654" s="7"/>
      <c r="K2654" s="8"/>
      <c r="M2654" s="395"/>
    </row>
    <row r="2655" spans="1:13">
      <c r="A2655" s="32">
        <f t="shared" si="528"/>
        <v>0</v>
      </c>
      <c r="B2655" s="10"/>
      <c r="C2655" s="2"/>
      <c r="D2655" s="2"/>
      <c r="E2655" s="2"/>
      <c r="F2655" s="2"/>
      <c r="G2655" s="2"/>
      <c r="H2655" s="3">
        <f t="shared" si="529"/>
        <v>0</v>
      </c>
      <c r="I2655" s="63"/>
      <c r="J2655" s="7"/>
      <c r="K2655" s="8"/>
      <c r="M2655" s="395"/>
    </row>
    <row r="2656" spans="1:13">
      <c r="A2656" s="32">
        <f t="shared" si="528"/>
        <v>0</v>
      </c>
      <c r="B2656" s="10"/>
      <c r="C2656" s="2"/>
      <c r="D2656" s="2"/>
      <c r="E2656" s="2"/>
      <c r="F2656" s="2"/>
      <c r="G2656" s="2"/>
      <c r="H2656" s="3">
        <f t="shared" si="529"/>
        <v>0</v>
      </c>
      <c r="I2656" s="63"/>
      <c r="J2656" s="7"/>
      <c r="K2656" s="8"/>
      <c r="M2656" s="395"/>
    </row>
    <row r="2657" spans="1:13">
      <c r="A2657" s="33" t="e">
        <f>VLOOKUP(B2648,O:W,2)</f>
        <v>#N/A</v>
      </c>
      <c r="B2657" s="649" t="s">
        <v>70</v>
      </c>
      <c r="C2657" s="650"/>
      <c r="D2657" s="650"/>
      <c r="E2657" s="650"/>
      <c r="F2657" s="650"/>
      <c r="G2657" s="650"/>
      <c r="H2657" s="6"/>
      <c r="I2657" s="63">
        <f>SUM(H2649:H2657)</f>
        <v>0</v>
      </c>
      <c r="J2657" s="1" t="e">
        <f>VLOOKUP(B2648,O:W,7)</f>
        <v>#N/A</v>
      </c>
      <c r="K2657" s="8"/>
      <c r="M2657" s="395"/>
    </row>
    <row r="2658" spans="1:13" ht="45" customHeight="1">
      <c r="A2658" s="32">
        <f>IF(B2658&gt;0,1,0)</f>
        <v>0</v>
      </c>
      <c r="B2658" s="647"/>
      <c r="C2658" s="648"/>
      <c r="D2658" s="648"/>
      <c r="E2658" s="648"/>
      <c r="F2658" s="648"/>
      <c r="G2658" s="648"/>
      <c r="H2658" s="6"/>
      <c r="I2658" s="63"/>
      <c r="J2658" s="7"/>
      <c r="K2658" s="8"/>
      <c r="M2658" s="394" t="s">
        <v>707</v>
      </c>
    </row>
    <row r="2659" spans="1:13">
      <c r="A2659" s="32">
        <f t="shared" ref="A2659:A2666" si="530">IF(H2659&gt;0,1,0)</f>
        <v>0</v>
      </c>
      <c r="B2659" s="10"/>
      <c r="C2659" s="2"/>
      <c r="D2659" s="2"/>
      <c r="E2659" s="2"/>
      <c r="F2659" s="2"/>
      <c r="G2659" s="2"/>
      <c r="H2659" s="3">
        <f>IF(AND(C2659=0,D2659=0,E2659=0,F2659=0,G2659=0),0,ROUND(IF(C2659=0,1,C2659)*IF(D2659=0,1,D2659)*IF(E2659=0,1,E2659)*IF(F2659=0,1,F2659)*IF(G2659=0,1,G2659),2))</f>
        <v>0</v>
      </c>
      <c r="I2659" s="63"/>
      <c r="J2659" s="7"/>
      <c r="K2659" s="8"/>
      <c r="M2659" s="395" t="s">
        <v>708</v>
      </c>
    </row>
    <row r="2660" spans="1:13">
      <c r="A2660" s="32">
        <f t="shared" si="530"/>
        <v>0</v>
      </c>
      <c r="B2660" s="10"/>
      <c r="C2660" s="2"/>
      <c r="D2660" s="2"/>
      <c r="E2660" s="2"/>
      <c r="F2660" s="2"/>
      <c r="G2660" s="2"/>
      <c r="H2660" s="3">
        <f t="shared" ref="H2660:H2666" si="531">IF(AND(C2660=0,D2660=0,E2660=0,F2660=0,G2660=0),0,ROUND(IF(C2660=0,1,C2660)*IF(D2660=0,1,D2660)*IF(E2660=0,1,E2660)*IF(F2660=0,1,F2660)*IF(G2660=0,1,G2660),2))</f>
        <v>0</v>
      </c>
      <c r="I2660" s="63"/>
      <c r="J2660" s="7"/>
      <c r="K2660" s="8"/>
      <c r="M2660" s="395"/>
    </row>
    <row r="2661" spans="1:13">
      <c r="A2661" s="32">
        <f t="shared" si="530"/>
        <v>0</v>
      </c>
      <c r="B2661" s="10"/>
      <c r="C2661" s="2"/>
      <c r="D2661" s="2"/>
      <c r="E2661" s="2"/>
      <c r="F2661" s="2"/>
      <c r="G2661" s="2"/>
      <c r="H2661" s="3">
        <f t="shared" si="531"/>
        <v>0</v>
      </c>
      <c r="I2661" s="63"/>
      <c r="J2661" s="7"/>
      <c r="K2661" s="8"/>
      <c r="M2661" s="395"/>
    </row>
    <row r="2662" spans="1:13">
      <c r="A2662" s="32">
        <f t="shared" si="530"/>
        <v>0</v>
      </c>
      <c r="B2662" s="10"/>
      <c r="C2662" s="2"/>
      <c r="D2662" s="2"/>
      <c r="E2662" s="2"/>
      <c r="F2662" s="2"/>
      <c r="G2662" s="2"/>
      <c r="H2662" s="3">
        <f t="shared" si="531"/>
        <v>0</v>
      </c>
      <c r="I2662" s="63"/>
      <c r="J2662" s="7"/>
      <c r="K2662" s="8"/>
      <c r="M2662" s="395"/>
    </row>
    <row r="2663" spans="1:13">
      <c r="A2663" s="32">
        <f t="shared" si="530"/>
        <v>0</v>
      </c>
      <c r="B2663" s="10"/>
      <c r="C2663" s="2"/>
      <c r="D2663" s="2"/>
      <c r="E2663" s="2"/>
      <c r="F2663" s="2"/>
      <c r="G2663" s="2"/>
      <c r="H2663" s="3">
        <f t="shared" si="531"/>
        <v>0</v>
      </c>
      <c r="I2663" s="63"/>
      <c r="J2663" s="7"/>
      <c r="K2663" s="8"/>
      <c r="M2663" s="395"/>
    </row>
    <row r="2664" spans="1:13">
      <c r="A2664" s="32">
        <f t="shared" si="530"/>
        <v>0</v>
      </c>
      <c r="B2664" s="10"/>
      <c r="C2664" s="2"/>
      <c r="D2664" s="2"/>
      <c r="E2664" s="2"/>
      <c r="F2664" s="2"/>
      <c r="G2664" s="2"/>
      <c r="H2664" s="3">
        <f t="shared" si="531"/>
        <v>0</v>
      </c>
      <c r="I2664" s="63"/>
      <c r="J2664" s="7"/>
      <c r="K2664" s="8"/>
      <c r="M2664" s="395"/>
    </row>
    <row r="2665" spans="1:13">
      <c r="A2665" s="32">
        <f t="shared" si="530"/>
        <v>0</v>
      </c>
      <c r="B2665" s="10"/>
      <c r="C2665" s="2"/>
      <c r="D2665" s="2"/>
      <c r="E2665" s="2"/>
      <c r="F2665" s="2"/>
      <c r="G2665" s="2"/>
      <c r="H2665" s="3">
        <f t="shared" si="531"/>
        <v>0</v>
      </c>
      <c r="I2665" s="63"/>
      <c r="J2665" s="7"/>
      <c r="K2665" s="8"/>
      <c r="M2665" s="395"/>
    </row>
    <row r="2666" spans="1:13">
      <c r="A2666" s="32">
        <f t="shared" si="530"/>
        <v>0</v>
      </c>
      <c r="B2666" s="10"/>
      <c r="C2666" s="2"/>
      <c r="D2666" s="2"/>
      <c r="E2666" s="2"/>
      <c r="F2666" s="2"/>
      <c r="G2666" s="2"/>
      <c r="H2666" s="3">
        <f t="shared" si="531"/>
        <v>0</v>
      </c>
      <c r="I2666" s="63"/>
      <c r="J2666" s="7"/>
      <c r="K2666" s="8"/>
      <c r="M2666" s="395"/>
    </row>
    <row r="2667" spans="1:13">
      <c r="A2667" s="33" t="e">
        <f>VLOOKUP(B2658,O:W,2)</f>
        <v>#N/A</v>
      </c>
      <c r="B2667" s="649" t="s">
        <v>70</v>
      </c>
      <c r="C2667" s="650"/>
      <c r="D2667" s="650"/>
      <c r="E2667" s="650"/>
      <c r="F2667" s="650"/>
      <c r="G2667" s="650"/>
      <c r="H2667" s="6"/>
      <c r="I2667" s="63">
        <f>SUM(H2659:H2667)</f>
        <v>0</v>
      </c>
      <c r="J2667" s="1" t="e">
        <f>VLOOKUP(B2658,O:W,7)</f>
        <v>#N/A</v>
      </c>
      <c r="K2667" s="8"/>
      <c r="M2667" s="395"/>
    </row>
    <row r="2668" spans="1:13" ht="48" customHeight="1">
      <c r="A2668" s="32">
        <f>IF(B2668&gt;0,1,0)</f>
        <v>0</v>
      </c>
      <c r="B2668" s="647"/>
      <c r="C2668" s="648"/>
      <c r="D2668" s="648"/>
      <c r="E2668" s="648"/>
      <c r="F2668" s="648"/>
      <c r="G2668" s="648"/>
      <c r="H2668" s="6"/>
      <c r="I2668" s="63"/>
      <c r="J2668" s="7"/>
      <c r="K2668" s="8"/>
      <c r="M2668" s="394" t="s">
        <v>707</v>
      </c>
    </row>
    <row r="2669" spans="1:13">
      <c r="A2669" s="32">
        <f t="shared" ref="A2669:A2676" si="532">IF(H2669&gt;0,1,0)</f>
        <v>0</v>
      </c>
      <c r="B2669" s="10"/>
      <c r="C2669" s="2"/>
      <c r="D2669" s="2"/>
      <c r="E2669" s="2"/>
      <c r="F2669" s="2"/>
      <c r="G2669" s="2"/>
      <c r="H2669" s="3">
        <f t="shared" ref="H2669:H2676" si="533">IF(AND(C2669=0,D2669=0,E2669=0,F2669=0,G2669=0),0,ROUND(IF(C2669=0,1,C2669)*IF(D2669=0,1,D2669)*IF(E2669=0,1,E2669)*IF(F2669=0,1,F2669)*IF(G2669=0,1,G2669),2))</f>
        <v>0</v>
      </c>
      <c r="I2669" s="63"/>
      <c r="J2669" s="7"/>
      <c r="K2669" s="8"/>
      <c r="M2669" s="395" t="s">
        <v>708</v>
      </c>
    </row>
    <row r="2670" spans="1:13">
      <c r="A2670" s="32">
        <f t="shared" si="532"/>
        <v>0</v>
      </c>
      <c r="B2670" s="10"/>
      <c r="C2670" s="2"/>
      <c r="D2670" s="2"/>
      <c r="E2670" s="2"/>
      <c r="F2670" s="2"/>
      <c r="G2670" s="2"/>
      <c r="H2670" s="3">
        <f t="shared" si="533"/>
        <v>0</v>
      </c>
      <c r="I2670" s="63"/>
      <c r="J2670" s="7"/>
      <c r="K2670" s="77"/>
      <c r="M2670" s="395"/>
    </row>
    <row r="2671" spans="1:13">
      <c r="A2671" s="32">
        <f t="shared" si="532"/>
        <v>0</v>
      </c>
      <c r="B2671" s="10"/>
      <c r="C2671" s="2"/>
      <c r="D2671" s="2"/>
      <c r="E2671" s="2"/>
      <c r="F2671" s="2"/>
      <c r="G2671" s="2"/>
      <c r="H2671" s="3">
        <f t="shared" si="533"/>
        <v>0</v>
      </c>
      <c r="I2671" s="63"/>
      <c r="J2671" s="7"/>
      <c r="K2671" s="77"/>
      <c r="M2671" s="395"/>
    </row>
    <row r="2672" spans="1:13">
      <c r="A2672" s="32">
        <f t="shared" si="532"/>
        <v>0</v>
      </c>
      <c r="B2672" s="10"/>
      <c r="C2672" s="2"/>
      <c r="D2672" s="2"/>
      <c r="E2672" s="2"/>
      <c r="F2672" s="2"/>
      <c r="G2672" s="2"/>
      <c r="H2672" s="3">
        <f t="shared" si="533"/>
        <v>0</v>
      </c>
      <c r="I2672" s="63"/>
      <c r="J2672" s="7"/>
      <c r="K2672" s="77"/>
      <c r="M2672" s="395"/>
    </row>
    <row r="2673" spans="1:13">
      <c r="A2673" s="32">
        <f t="shared" si="532"/>
        <v>0</v>
      </c>
      <c r="B2673" s="10"/>
      <c r="C2673" s="2"/>
      <c r="D2673" s="2"/>
      <c r="E2673" s="2"/>
      <c r="F2673" s="2"/>
      <c r="G2673" s="2"/>
      <c r="H2673" s="3">
        <f t="shared" si="533"/>
        <v>0</v>
      </c>
      <c r="I2673" s="63"/>
      <c r="J2673" s="7"/>
      <c r="K2673" s="77"/>
      <c r="M2673" s="395"/>
    </row>
    <row r="2674" spans="1:13">
      <c r="A2674" s="32">
        <f t="shared" si="532"/>
        <v>0</v>
      </c>
      <c r="B2674" s="10"/>
      <c r="C2674" s="2"/>
      <c r="D2674" s="2"/>
      <c r="E2674" s="2"/>
      <c r="F2674" s="2"/>
      <c r="G2674" s="2"/>
      <c r="H2674" s="3">
        <f t="shared" si="533"/>
        <v>0</v>
      </c>
      <c r="I2674" s="63"/>
      <c r="J2674" s="7"/>
      <c r="K2674" s="8"/>
      <c r="M2674" s="395"/>
    </row>
    <row r="2675" spans="1:13">
      <c r="A2675" s="32">
        <f t="shared" si="532"/>
        <v>0</v>
      </c>
      <c r="B2675" s="10"/>
      <c r="C2675" s="2"/>
      <c r="D2675" s="2"/>
      <c r="E2675" s="2"/>
      <c r="F2675" s="2"/>
      <c r="G2675" s="2"/>
      <c r="H2675" s="3">
        <f t="shared" si="533"/>
        <v>0</v>
      </c>
      <c r="I2675" s="63"/>
      <c r="J2675" s="7"/>
      <c r="K2675" s="8"/>
      <c r="M2675" s="395"/>
    </row>
    <row r="2676" spans="1:13">
      <c r="A2676" s="32">
        <f t="shared" si="532"/>
        <v>0</v>
      </c>
      <c r="B2676" s="10"/>
      <c r="C2676" s="2"/>
      <c r="D2676" s="2"/>
      <c r="E2676" s="2"/>
      <c r="F2676" s="2"/>
      <c r="G2676" s="2"/>
      <c r="H2676" s="3">
        <f t="shared" si="533"/>
        <v>0</v>
      </c>
      <c r="I2676" s="63"/>
      <c r="J2676" s="7"/>
      <c r="K2676" s="8"/>
      <c r="M2676" s="395"/>
    </row>
    <row r="2677" spans="1:13">
      <c r="A2677" s="33" t="e">
        <f>VLOOKUP(B2668,O:W,2)</f>
        <v>#N/A</v>
      </c>
      <c r="B2677" s="649" t="s">
        <v>70</v>
      </c>
      <c r="C2677" s="650"/>
      <c r="D2677" s="650"/>
      <c r="E2677" s="650"/>
      <c r="F2677" s="650"/>
      <c r="G2677" s="650"/>
      <c r="H2677" s="6"/>
      <c r="I2677" s="63">
        <f>SUM(H2669:H2677)</f>
        <v>0</v>
      </c>
      <c r="J2677" s="1" t="e">
        <f>VLOOKUP(B2668,O:W,7)</f>
        <v>#N/A</v>
      </c>
      <c r="K2677" s="8"/>
      <c r="M2677" s="395"/>
    </row>
    <row r="2678" spans="1:13" ht="45" customHeight="1">
      <c r="A2678" s="32">
        <f>IF(B2678&gt;0,1,0)</f>
        <v>1</v>
      </c>
      <c r="B2678" s="647" t="s">
        <v>7111</v>
      </c>
      <c r="C2678" s="648"/>
      <c r="D2678" s="648"/>
      <c r="E2678" s="648"/>
      <c r="F2678" s="648"/>
      <c r="G2678" s="648"/>
      <c r="H2678" s="6"/>
      <c r="I2678" s="63"/>
      <c r="J2678" s="7"/>
      <c r="K2678" s="8"/>
      <c r="M2678" s="388" t="s">
        <v>709</v>
      </c>
    </row>
    <row r="2679" spans="1:13">
      <c r="A2679" s="32">
        <f t="shared" ref="A2679:A2686" si="534">IF(H2679&gt;0,1,0)</f>
        <v>1</v>
      </c>
      <c r="B2679" s="10"/>
      <c r="C2679" s="2">
        <v>1</v>
      </c>
      <c r="D2679" s="2"/>
      <c r="E2679" s="2"/>
      <c r="F2679" s="2"/>
      <c r="G2679" s="2"/>
      <c r="H2679" s="3">
        <f t="shared" ref="H2679:H2686" si="535">IF(AND(C2679=0,D2679=0,E2679=0,F2679=0,G2679=0),0,ROUND(IF(C2679=0,1,C2679)*IF(D2679=0,1,D2679)*IF(E2679=0,1,E2679)*IF(F2679=0,1,F2679)*IF(G2679=0,1,G2679),2))</f>
        <v>1</v>
      </c>
      <c r="I2679" s="63"/>
      <c r="J2679" s="7"/>
      <c r="K2679" s="8"/>
      <c r="M2679" s="389" t="s">
        <v>710</v>
      </c>
    </row>
    <row r="2680" spans="1:13">
      <c r="A2680" s="32">
        <f t="shared" si="534"/>
        <v>0</v>
      </c>
      <c r="B2680" s="10"/>
      <c r="C2680" s="2"/>
      <c r="D2680" s="2"/>
      <c r="E2680" s="2"/>
      <c r="F2680" s="2"/>
      <c r="G2680" s="2"/>
      <c r="H2680" s="3">
        <f t="shared" si="535"/>
        <v>0</v>
      </c>
      <c r="I2680" s="63"/>
      <c r="J2680" s="7"/>
      <c r="K2680" s="8"/>
      <c r="M2680" s="389"/>
    </row>
    <row r="2681" spans="1:13">
      <c r="A2681" s="32">
        <f t="shared" si="534"/>
        <v>0</v>
      </c>
      <c r="B2681" s="10"/>
      <c r="C2681" s="2"/>
      <c r="D2681" s="2"/>
      <c r="E2681" s="2"/>
      <c r="F2681" s="2"/>
      <c r="G2681" s="2"/>
      <c r="H2681" s="3">
        <f t="shared" si="535"/>
        <v>0</v>
      </c>
      <c r="I2681" s="63"/>
      <c r="J2681" s="7"/>
      <c r="K2681" s="8"/>
      <c r="M2681" s="389"/>
    </row>
    <row r="2682" spans="1:13">
      <c r="A2682" s="32">
        <f t="shared" si="534"/>
        <v>0</v>
      </c>
      <c r="B2682" s="10"/>
      <c r="C2682" s="2"/>
      <c r="D2682" s="2"/>
      <c r="E2682" s="2"/>
      <c r="F2682" s="2"/>
      <c r="G2682" s="2"/>
      <c r="H2682" s="3">
        <f t="shared" si="535"/>
        <v>0</v>
      </c>
      <c r="I2682" s="63"/>
      <c r="J2682" s="7"/>
      <c r="K2682" s="8"/>
      <c r="M2682" s="389"/>
    </row>
    <row r="2683" spans="1:13">
      <c r="A2683" s="32">
        <f t="shared" si="534"/>
        <v>0</v>
      </c>
      <c r="B2683" s="10"/>
      <c r="C2683" s="2"/>
      <c r="D2683" s="2"/>
      <c r="E2683" s="2"/>
      <c r="F2683" s="2"/>
      <c r="G2683" s="2"/>
      <c r="H2683" s="3">
        <f t="shared" si="535"/>
        <v>0</v>
      </c>
      <c r="I2683" s="63"/>
      <c r="J2683" s="7"/>
      <c r="K2683" s="8"/>
      <c r="M2683" s="389"/>
    </row>
    <row r="2684" spans="1:13">
      <c r="A2684" s="32">
        <f t="shared" si="534"/>
        <v>0</v>
      </c>
      <c r="B2684" s="10"/>
      <c r="C2684" s="2"/>
      <c r="D2684" s="2"/>
      <c r="E2684" s="2"/>
      <c r="F2684" s="2"/>
      <c r="G2684" s="2"/>
      <c r="H2684" s="3">
        <f t="shared" si="535"/>
        <v>0</v>
      </c>
      <c r="I2684" s="63"/>
      <c r="J2684" s="7"/>
      <c r="K2684" s="8"/>
      <c r="M2684" s="389"/>
    </row>
    <row r="2685" spans="1:13">
      <c r="A2685" s="32">
        <f t="shared" si="534"/>
        <v>0</v>
      </c>
      <c r="B2685" s="10"/>
      <c r="C2685" s="2"/>
      <c r="D2685" s="2"/>
      <c r="E2685" s="2"/>
      <c r="F2685" s="2"/>
      <c r="G2685" s="2"/>
      <c r="H2685" s="3">
        <f t="shared" si="535"/>
        <v>0</v>
      </c>
      <c r="I2685" s="63"/>
      <c r="J2685" s="7"/>
      <c r="K2685" s="8"/>
      <c r="M2685" s="389"/>
    </row>
    <row r="2686" spans="1:13">
      <c r="A2686" s="32">
        <f t="shared" si="534"/>
        <v>0</v>
      </c>
      <c r="B2686" s="10"/>
      <c r="C2686" s="2"/>
      <c r="D2686" s="2"/>
      <c r="E2686" s="2"/>
      <c r="F2686" s="2"/>
      <c r="G2686" s="2"/>
      <c r="H2686" s="3">
        <f t="shared" si="535"/>
        <v>0</v>
      </c>
      <c r="I2686" s="63"/>
      <c r="J2686" s="7"/>
      <c r="K2686" s="8"/>
      <c r="M2686" s="389"/>
    </row>
    <row r="2687" spans="1:13">
      <c r="A2687" s="33" t="str">
        <f>VLOOKUP(B2678,O:W,2)</f>
        <v>270101</v>
      </c>
      <c r="B2687" s="649" t="s">
        <v>70</v>
      </c>
      <c r="C2687" s="650"/>
      <c r="D2687" s="650"/>
      <c r="E2687" s="650"/>
      <c r="F2687" s="650"/>
      <c r="G2687" s="650"/>
      <c r="H2687" s="6"/>
      <c r="I2687" s="63">
        <f>SUM(H2679:H2687)</f>
        <v>1</v>
      </c>
      <c r="J2687" s="1" t="str">
        <f>VLOOKUP(B2678,O:W,7)</f>
        <v>دستگاه</v>
      </c>
      <c r="K2687" s="8"/>
      <c r="M2687" s="389"/>
    </row>
    <row r="2688" spans="1:13" ht="45.75" customHeight="1">
      <c r="A2688" s="32">
        <f>IF(B2688&gt;0,1,0)</f>
        <v>1</v>
      </c>
      <c r="B2688" s="647" t="s">
        <v>7321</v>
      </c>
      <c r="C2688" s="648"/>
      <c r="D2688" s="648"/>
      <c r="E2688" s="648"/>
      <c r="F2688" s="648"/>
      <c r="G2688" s="648"/>
      <c r="H2688" s="6"/>
      <c r="I2688" s="63"/>
      <c r="J2688" s="7"/>
      <c r="K2688" s="8"/>
      <c r="M2688" s="388" t="s">
        <v>709</v>
      </c>
    </row>
    <row r="2689" spans="1:13">
      <c r="A2689" s="32">
        <f t="shared" ref="A2689:A2696" si="536">IF(H2689&gt;0,1,0)</f>
        <v>1</v>
      </c>
      <c r="B2689" s="10"/>
      <c r="C2689" s="2">
        <v>1</v>
      </c>
      <c r="D2689" s="2"/>
      <c r="E2689" s="2"/>
      <c r="F2689" s="2"/>
      <c r="G2689" s="2"/>
      <c r="H2689" s="3">
        <f>IF(AND(C2689=0,D2689=0,E2689=0,F2689=0,G2689=0),0,ROUND(IF(C2689=0,1,C2689)*IF(D2689=0,1,D2689)*IF(E2689=0,1,E2689)*IF(F2689=0,1,F2689)*IF(G2689=0,1,G2689),2))</f>
        <v>1</v>
      </c>
      <c r="I2689" s="63"/>
      <c r="J2689" s="7"/>
      <c r="K2689" s="8"/>
      <c r="M2689" s="389" t="s">
        <v>710</v>
      </c>
    </row>
    <row r="2690" spans="1:13">
      <c r="A2690" s="32">
        <f t="shared" si="536"/>
        <v>0</v>
      </c>
      <c r="B2690" s="10"/>
      <c r="C2690" s="2"/>
      <c r="D2690" s="2"/>
      <c r="E2690" s="2"/>
      <c r="F2690" s="2"/>
      <c r="G2690" s="2"/>
      <c r="H2690" s="3">
        <f t="shared" ref="H2690:H2696" si="537">IF(AND(C2690=0,D2690=0,E2690=0,F2690=0,G2690=0),0,ROUND(IF(C2690=0,1,C2690)*IF(D2690=0,1,D2690)*IF(E2690=0,1,E2690)*IF(F2690=0,1,F2690)*IF(G2690=0,1,G2690),2))</f>
        <v>0</v>
      </c>
      <c r="I2690" s="63"/>
      <c r="J2690" s="7"/>
      <c r="K2690" s="8"/>
      <c r="M2690" s="389"/>
    </row>
    <row r="2691" spans="1:13">
      <c r="A2691" s="32">
        <f t="shared" si="536"/>
        <v>0</v>
      </c>
      <c r="B2691" s="10"/>
      <c r="C2691" s="2"/>
      <c r="D2691" s="2"/>
      <c r="E2691" s="2"/>
      <c r="F2691" s="2"/>
      <c r="G2691" s="2"/>
      <c r="H2691" s="3">
        <f t="shared" si="537"/>
        <v>0</v>
      </c>
      <c r="I2691" s="63"/>
      <c r="J2691" s="7"/>
      <c r="K2691" s="8"/>
      <c r="M2691" s="389"/>
    </row>
    <row r="2692" spans="1:13">
      <c r="A2692" s="32">
        <f t="shared" si="536"/>
        <v>0</v>
      </c>
      <c r="B2692" s="10"/>
      <c r="C2692" s="2"/>
      <c r="D2692" s="2"/>
      <c r="E2692" s="2"/>
      <c r="F2692" s="2"/>
      <c r="G2692" s="2"/>
      <c r="H2692" s="3">
        <f t="shared" si="537"/>
        <v>0</v>
      </c>
      <c r="I2692" s="63"/>
      <c r="J2692" s="7"/>
      <c r="K2692" s="8"/>
      <c r="M2692" s="389"/>
    </row>
    <row r="2693" spans="1:13">
      <c r="A2693" s="32">
        <f t="shared" si="536"/>
        <v>0</v>
      </c>
      <c r="B2693" s="10"/>
      <c r="C2693" s="2"/>
      <c r="D2693" s="2"/>
      <c r="E2693" s="2"/>
      <c r="F2693" s="2"/>
      <c r="G2693" s="2"/>
      <c r="H2693" s="3">
        <f t="shared" si="537"/>
        <v>0</v>
      </c>
      <c r="I2693" s="63"/>
      <c r="J2693" s="7"/>
      <c r="K2693" s="8"/>
      <c r="M2693" s="389"/>
    </row>
    <row r="2694" spans="1:13">
      <c r="A2694" s="32">
        <f t="shared" si="536"/>
        <v>0</v>
      </c>
      <c r="B2694" s="10"/>
      <c r="C2694" s="2"/>
      <c r="D2694" s="2"/>
      <c r="E2694" s="2"/>
      <c r="F2694" s="2"/>
      <c r="G2694" s="2"/>
      <c r="H2694" s="3">
        <f t="shared" si="537"/>
        <v>0</v>
      </c>
      <c r="I2694" s="63"/>
      <c r="J2694" s="7"/>
      <c r="K2694" s="8"/>
      <c r="M2694" s="389"/>
    </row>
    <row r="2695" spans="1:13">
      <c r="A2695" s="32">
        <f t="shared" si="536"/>
        <v>0</v>
      </c>
      <c r="B2695" s="10"/>
      <c r="C2695" s="2"/>
      <c r="D2695" s="2"/>
      <c r="E2695" s="2"/>
      <c r="F2695" s="2"/>
      <c r="G2695" s="2"/>
      <c r="H2695" s="3">
        <f t="shared" si="537"/>
        <v>0</v>
      </c>
      <c r="I2695" s="63"/>
      <c r="J2695" s="7"/>
      <c r="K2695" s="8"/>
      <c r="M2695" s="389"/>
    </row>
    <row r="2696" spans="1:13">
      <c r="A2696" s="32">
        <f t="shared" si="536"/>
        <v>0</v>
      </c>
      <c r="B2696" s="10"/>
      <c r="C2696" s="2"/>
      <c r="D2696" s="2"/>
      <c r="E2696" s="2"/>
      <c r="F2696" s="2"/>
      <c r="G2696" s="2"/>
      <c r="H2696" s="3">
        <f t="shared" si="537"/>
        <v>0</v>
      </c>
      <c r="I2696" s="63"/>
      <c r="J2696" s="7"/>
      <c r="K2696" s="8"/>
      <c r="M2696" s="389"/>
    </row>
    <row r="2697" spans="1:13">
      <c r="A2697" s="33" t="str">
        <f>VLOOKUP(B2688,O:W,2)</f>
        <v>270718</v>
      </c>
      <c r="B2697" s="649" t="s">
        <v>70</v>
      </c>
      <c r="C2697" s="650"/>
      <c r="D2697" s="650"/>
      <c r="E2697" s="650"/>
      <c r="F2697" s="650"/>
      <c r="G2697" s="650"/>
      <c r="H2697" s="6"/>
      <c r="I2697" s="63">
        <f>SUM(H2689:H2697)</f>
        <v>1</v>
      </c>
      <c r="J2697" s="1" t="str">
        <f>VLOOKUP(B2688,O:W,7)</f>
        <v>دستگاه</v>
      </c>
      <c r="K2697" s="8"/>
      <c r="M2697" s="389"/>
    </row>
    <row r="2698" spans="1:13" ht="46.5" customHeight="1">
      <c r="A2698" s="32">
        <f>IF(B2698&gt;0,1,0)</f>
        <v>0</v>
      </c>
      <c r="B2698" s="647"/>
      <c r="C2698" s="648"/>
      <c r="D2698" s="648"/>
      <c r="E2698" s="648"/>
      <c r="F2698" s="648"/>
      <c r="G2698" s="648"/>
      <c r="H2698" s="6"/>
      <c r="I2698" s="63"/>
      <c r="J2698" s="7"/>
      <c r="K2698" s="8"/>
      <c r="M2698" s="388" t="s">
        <v>709</v>
      </c>
    </row>
    <row r="2699" spans="1:13">
      <c r="A2699" s="32">
        <f t="shared" ref="A2699:A2706" si="538">IF(H2699&gt;0,1,0)</f>
        <v>0</v>
      </c>
      <c r="B2699" s="10"/>
      <c r="C2699" s="2"/>
      <c r="D2699" s="2"/>
      <c r="E2699" s="2"/>
      <c r="F2699" s="2"/>
      <c r="G2699" s="2"/>
      <c r="H2699" s="3">
        <f>IF(AND(C2699=0,D2699=0,E2699=0,F2699=0,G2699=0),0,ROUND(IF(C2699=0,1,C2699)*IF(D2699=0,1,D2699)*IF(E2699=0,1,E2699)*IF(F2699=0,1,F2699)*IF(G2699=0,1,G2699),2))</f>
        <v>0</v>
      </c>
      <c r="I2699" s="63"/>
      <c r="J2699" s="7"/>
      <c r="K2699" s="8"/>
      <c r="M2699" s="389"/>
    </row>
    <row r="2700" spans="1:13">
      <c r="A2700" s="32">
        <f t="shared" si="538"/>
        <v>0</v>
      </c>
      <c r="B2700" s="10"/>
      <c r="C2700" s="2"/>
      <c r="D2700" s="2"/>
      <c r="E2700" s="2"/>
      <c r="F2700" s="2"/>
      <c r="G2700" s="2"/>
      <c r="H2700" s="3">
        <f t="shared" ref="H2700:H2706" si="539">IF(AND(C2700=0,D2700=0,E2700=0,F2700=0,G2700=0),0,ROUND(IF(C2700=0,1,C2700)*IF(D2700=0,1,D2700)*IF(E2700=0,1,E2700)*IF(F2700=0,1,F2700)*IF(G2700=0,1,G2700),2))</f>
        <v>0</v>
      </c>
      <c r="I2700" s="63"/>
      <c r="J2700" s="7"/>
      <c r="K2700" s="8"/>
      <c r="M2700" s="389"/>
    </row>
    <row r="2701" spans="1:13">
      <c r="A2701" s="32">
        <f t="shared" si="538"/>
        <v>0</v>
      </c>
      <c r="B2701" s="10"/>
      <c r="C2701" s="2"/>
      <c r="D2701" s="2"/>
      <c r="E2701" s="2"/>
      <c r="F2701" s="2"/>
      <c r="G2701" s="2"/>
      <c r="H2701" s="3">
        <f t="shared" si="539"/>
        <v>0</v>
      </c>
      <c r="I2701" s="63"/>
      <c r="J2701" s="7"/>
      <c r="K2701" s="8"/>
      <c r="M2701" s="389"/>
    </row>
    <row r="2702" spans="1:13">
      <c r="A2702" s="32">
        <f t="shared" si="538"/>
        <v>0</v>
      </c>
      <c r="B2702" s="10"/>
      <c r="C2702" s="2"/>
      <c r="D2702" s="2"/>
      <c r="E2702" s="2"/>
      <c r="F2702" s="2"/>
      <c r="G2702" s="2"/>
      <c r="H2702" s="3">
        <f t="shared" si="539"/>
        <v>0</v>
      </c>
      <c r="I2702" s="63"/>
      <c r="J2702" s="7"/>
      <c r="K2702" s="8"/>
      <c r="M2702" s="389"/>
    </row>
    <row r="2703" spans="1:13">
      <c r="A2703" s="32">
        <f t="shared" si="538"/>
        <v>0</v>
      </c>
      <c r="B2703" s="10"/>
      <c r="C2703" s="2"/>
      <c r="D2703" s="2"/>
      <c r="E2703" s="2"/>
      <c r="F2703" s="2"/>
      <c r="G2703" s="2"/>
      <c r="H2703" s="3">
        <f t="shared" si="539"/>
        <v>0</v>
      </c>
      <c r="I2703" s="63"/>
      <c r="J2703" s="7"/>
      <c r="K2703" s="8"/>
      <c r="M2703" s="389"/>
    </row>
    <row r="2704" spans="1:13">
      <c r="A2704" s="32">
        <f t="shared" si="538"/>
        <v>0</v>
      </c>
      <c r="B2704" s="10"/>
      <c r="C2704" s="2"/>
      <c r="D2704" s="2"/>
      <c r="E2704" s="2"/>
      <c r="F2704" s="2"/>
      <c r="G2704" s="2"/>
      <c r="H2704" s="3">
        <f t="shared" si="539"/>
        <v>0</v>
      </c>
      <c r="I2704" s="63"/>
      <c r="J2704" s="7"/>
      <c r="K2704" s="8"/>
      <c r="M2704" s="389"/>
    </row>
    <row r="2705" spans="1:13">
      <c r="A2705" s="32">
        <f t="shared" si="538"/>
        <v>0</v>
      </c>
      <c r="B2705" s="10"/>
      <c r="C2705" s="2"/>
      <c r="D2705" s="2"/>
      <c r="E2705" s="2"/>
      <c r="F2705" s="2"/>
      <c r="G2705" s="2"/>
      <c r="H2705" s="3">
        <f t="shared" si="539"/>
        <v>0</v>
      </c>
      <c r="I2705" s="63"/>
      <c r="J2705" s="7"/>
      <c r="K2705" s="8"/>
      <c r="M2705" s="389"/>
    </row>
    <row r="2706" spans="1:13">
      <c r="A2706" s="32">
        <f t="shared" si="538"/>
        <v>0</v>
      </c>
      <c r="B2706" s="10"/>
      <c r="C2706" s="2"/>
      <c r="D2706" s="2"/>
      <c r="E2706" s="2"/>
      <c r="F2706" s="2"/>
      <c r="G2706" s="2"/>
      <c r="H2706" s="3">
        <f t="shared" si="539"/>
        <v>0</v>
      </c>
      <c r="I2706" s="63"/>
      <c r="J2706" s="7"/>
      <c r="K2706" s="8"/>
      <c r="M2706" s="389"/>
    </row>
    <row r="2707" spans="1:13">
      <c r="A2707" s="33" t="e">
        <f>VLOOKUP(B2698,O:W,2)</f>
        <v>#N/A</v>
      </c>
      <c r="B2707" s="649" t="s">
        <v>70</v>
      </c>
      <c r="C2707" s="650"/>
      <c r="D2707" s="650"/>
      <c r="E2707" s="650"/>
      <c r="F2707" s="650"/>
      <c r="G2707" s="650"/>
      <c r="H2707" s="6"/>
      <c r="I2707" s="63">
        <f>SUM(H2699:H2707)</f>
        <v>0</v>
      </c>
      <c r="J2707" s="1" t="e">
        <f>VLOOKUP(B2698,O:W,7)</f>
        <v>#N/A</v>
      </c>
      <c r="K2707" s="8"/>
      <c r="M2707" s="389"/>
    </row>
    <row r="2708" spans="1:13" ht="45" customHeight="1">
      <c r="A2708" s="32">
        <f>IF(B2708&gt;0,1,0)</f>
        <v>0</v>
      </c>
      <c r="B2708" s="647"/>
      <c r="C2708" s="648"/>
      <c r="D2708" s="648"/>
      <c r="E2708" s="648"/>
      <c r="F2708" s="648"/>
      <c r="G2708" s="648"/>
      <c r="H2708" s="6"/>
      <c r="I2708" s="63"/>
      <c r="J2708" s="7"/>
      <c r="K2708" s="8"/>
      <c r="M2708" s="388" t="s">
        <v>709</v>
      </c>
    </row>
    <row r="2709" spans="1:13">
      <c r="A2709" s="32">
        <f t="shared" ref="A2709:A2716" si="540">IF(H2709&gt;0,1,0)</f>
        <v>0</v>
      </c>
      <c r="B2709" s="10"/>
      <c r="C2709" s="2"/>
      <c r="D2709" s="2"/>
      <c r="E2709" s="2"/>
      <c r="F2709" s="2"/>
      <c r="G2709" s="2"/>
      <c r="H2709" s="3">
        <f>IF(AND(C2709=0,D2709=0,E2709=0,F2709=0,G2709=0),0,ROUND(IF(C2709=0,1,C2709)*IF(D2709=0,1,D2709)*IF(E2709=0,1,E2709)*IF(F2709=0,1,F2709)*IF(G2709=0,1,G2709),2))</f>
        <v>0</v>
      </c>
      <c r="I2709" s="63"/>
      <c r="J2709" s="7"/>
      <c r="K2709" s="8"/>
      <c r="M2709" s="389" t="s">
        <v>710</v>
      </c>
    </row>
    <row r="2710" spans="1:13">
      <c r="A2710" s="32">
        <f t="shared" si="540"/>
        <v>0</v>
      </c>
      <c r="B2710" s="10"/>
      <c r="C2710" s="2"/>
      <c r="D2710" s="2"/>
      <c r="E2710" s="2"/>
      <c r="F2710" s="2"/>
      <c r="G2710" s="2"/>
      <c r="H2710" s="3">
        <f t="shared" ref="H2710:H2716" si="541">IF(AND(C2710=0,D2710=0,E2710=0,F2710=0,G2710=0),0,ROUND(IF(C2710=0,1,C2710)*IF(D2710=0,1,D2710)*IF(E2710=0,1,E2710)*IF(F2710=0,1,F2710)*IF(G2710=0,1,G2710),2))</f>
        <v>0</v>
      </c>
      <c r="I2710" s="63"/>
      <c r="J2710" s="7"/>
      <c r="K2710" s="8"/>
      <c r="M2710" s="389"/>
    </row>
    <row r="2711" spans="1:13">
      <c r="A2711" s="32">
        <f t="shared" si="540"/>
        <v>0</v>
      </c>
      <c r="B2711" s="10"/>
      <c r="C2711" s="2"/>
      <c r="D2711" s="2"/>
      <c r="E2711" s="2"/>
      <c r="F2711" s="2"/>
      <c r="G2711" s="2"/>
      <c r="H2711" s="3">
        <f t="shared" si="541"/>
        <v>0</v>
      </c>
      <c r="I2711" s="63"/>
      <c r="J2711" s="7"/>
      <c r="K2711" s="8"/>
      <c r="M2711" s="389"/>
    </row>
    <row r="2712" spans="1:13">
      <c r="A2712" s="32">
        <f t="shared" si="540"/>
        <v>0</v>
      </c>
      <c r="B2712" s="10"/>
      <c r="C2712" s="2"/>
      <c r="D2712" s="2"/>
      <c r="E2712" s="2"/>
      <c r="F2712" s="2"/>
      <c r="G2712" s="2"/>
      <c r="H2712" s="3">
        <f t="shared" si="541"/>
        <v>0</v>
      </c>
      <c r="I2712" s="63"/>
      <c r="J2712" s="7"/>
      <c r="K2712" s="8"/>
      <c r="M2712" s="389"/>
    </row>
    <row r="2713" spans="1:13">
      <c r="A2713" s="32">
        <f t="shared" si="540"/>
        <v>0</v>
      </c>
      <c r="B2713" s="10"/>
      <c r="C2713" s="2"/>
      <c r="D2713" s="2"/>
      <c r="E2713" s="2"/>
      <c r="F2713" s="2"/>
      <c r="G2713" s="2"/>
      <c r="H2713" s="3">
        <f t="shared" si="541"/>
        <v>0</v>
      </c>
      <c r="I2713" s="63"/>
      <c r="J2713" s="7"/>
      <c r="K2713" s="8"/>
      <c r="M2713" s="389"/>
    </row>
    <row r="2714" spans="1:13">
      <c r="A2714" s="32">
        <f t="shared" si="540"/>
        <v>0</v>
      </c>
      <c r="B2714" s="10"/>
      <c r="C2714" s="2"/>
      <c r="D2714" s="2"/>
      <c r="E2714" s="2"/>
      <c r="F2714" s="2"/>
      <c r="G2714" s="2"/>
      <c r="H2714" s="3">
        <f t="shared" si="541"/>
        <v>0</v>
      </c>
      <c r="I2714" s="63"/>
      <c r="J2714" s="7"/>
      <c r="K2714" s="8"/>
      <c r="M2714" s="389"/>
    </row>
    <row r="2715" spans="1:13">
      <c r="A2715" s="32">
        <f t="shared" si="540"/>
        <v>0</v>
      </c>
      <c r="B2715" s="10"/>
      <c r="C2715" s="2"/>
      <c r="D2715" s="2"/>
      <c r="E2715" s="2"/>
      <c r="F2715" s="2"/>
      <c r="G2715" s="2"/>
      <c r="H2715" s="3">
        <f t="shared" si="541"/>
        <v>0</v>
      </c>
      <c r="I2715" s="63"/>
      <c r="J2715" s="7"/>
      <c r="K2715" s="8"/>
      <c r="M2715" s="389"/>
    </row>
    <row r="2716" spans="1:13">
      <c r="A2716" s="32">
        <f t="shared" si="540"/>
        <v>0</v>
      </c>
      <c r="B2716" s="10"/>
      <c r="C2716" s="2"/>
      <c r="D2716" s="2"/>
      <c r="E2716" s="2"/>
      <c r="F2716" s="2"/>
      <c r="G2716" s="2"/>
      <c r="H2716" s="3">
        <f t="shared" si="541"/>
        <v>0</v>
      </c>
      <c r="I2716" s="63"/>
      <c r="J2716" s="7"/>
      <c r="K2716" s="8"/>
      <c r="M2716" s="389"/>
    </row>
    <row r="2717" spans="1:13">
      <c r="A2717" s="33" t="e">
        <f>VLOOKUP(B2708,O:W,2)</f>
        <v>#N/A</v>
      </c>
      <c r="B2717" s="649" t="s">
        <v>70</v>
      </c>
      <c r="C2717" s="650"/>
      <c r="D2717" s="650"/>
      <c r="E2717" s="650"/>
      <c r="F2717" s="650"/>
      <c r="G2717" s="650"/>
      <c r="H2717" s="6"/>
      <c r="I2717" s="63">
        <f>SUM(H2709:H2717)</f>
        <v>0</v>
      </c>
      <c r="J2717" s="1" t="e">
        <f>VLOOKUP(B2708,O:W,7)</f>
        <v>#N/A</v>
      </c>
      <c r="K2717" s="8"/>
      <c r="M2717" s="389"/>
    </row>
    <row r="2718" spans="1:13" ht="46.5" customHeight="1">
      <c r="A2718" s="32">
        <f>IF(B2718&gt;0,1,0)</f>
        <v>0</v>
      </c>
      <c r="B2718" s="647"/>
      <c r="C2718" s="648"/>
      <c r="D2718" s="648"/>
      <c r="E2718" s="648"/>
      <c r="F2718" s="648"/>
      <c r="G2718" s="648"/>
      <c r="H2718" s="6"/>
      <c r="I2718" s="63"/>
      <c r="J2718" s="7"/>
      <c r="K2718" s="8"/>
      <c r="M2718" s="388" t="s">
        <v>709</v>
      </c>
    </row>
    <row r="2719" spans="1:13">
      <c r="A2719" s="32">
        <f t="shared" ref="A2719:A2726" si="542">IF(H2719&gt;0,1,0)</f>
        <v>0</v>
      </c>
      <c r="B2719" s="10"/>
      <c r="C2719" s="2"/>
      <c r="D2719" s="2"/>
      <c r="E2719" s="2"/>
      <c r="F2719" s="2"/>
      <c r="G2719" s="2"/>
      <c r="H2719" s="3">
        <f>IF(AND(C2719=0,D2719=0,E2719=0,F2719=0,G2719=0),0,ROUND(IF(C2719=0,1,C2719)*IF(D2719=0,1,D2719)*IF(E2719=0,1,E2719)*IF(F2719=0,1,F2719)*IF(G2719=0,1,G2719),2))</f>
        <v>0</v>
      </c>
      <c r="I2719" s="63"/>
      <c r="J2719" s="7"/>
      <c r="K2719" s="8"/>
      <c r="M2719" s="389"/>
    </row>
    <row r="2720" spans="1:13">
      <c r="A2720" s="32">
        <f t="shared" si="542"/>
        <v>0</v>
      </c>
      <c r="B2720" s="10"/>
      <c r="C2720" s="2"/>
      <c r="D2720" s="2"/>
      <c r="E2720" s="2"/>
      <c r="F2720" s="2"/>
      <c r="G2720" s="2"/>
      <c r="H2720" s="3">
        <f t="shared" ref="H2720:H2726" si="543">IF(AND(C2720=0,D2720=0,E2720=0,F2720=0,G2720=0),0,ROUND(IF(C2720=0,1,C2720)*IF(D2720=0,1,D2720)*IF(E2720=0,1,E2720)*IF(F2720=0,1,F2720)*IF(G2720=0,1,G2720),2))</f>
        <v>0</v>
      </c>
      <c r="I2720" s="63"/>
      <c r="J2720" s="7"/>
      <c r="K2720" s="8"/>
      <c r="M2720" s="389"/>
    </row>
    <row r="2721" spans="1:13">
      <c r="A2721" s="32">
        <f t="shared" si="542"/>
        <v>0</v>
      </c>
      <c r="B2721" s="10"/>
      <c r="C2721" s="2"/>
      <c r="D2721" s="2"/>
      <c r="E2721" s="2"/>
      <c r="F2721" s="2"/>
      <c r="G2721" s="2"/>
      <c r="H2721" s="3">
        <f t="shared" si="543"/>
        <v>0</v>
      </c>
      <c r="I2721" s="63"/>
      <c r="J2721" s="7"/>
      <c r="K2721" s="8"/>
      <c r="M2721" s="389"/>
    </row>
    <row r="2722" spans="1:13">
      <c r="A2722" s="32">
        <f t="shared" si="542"/>
        <v>0</v>
      </c>
      <c r="B2722" s="10"/>
      <c r="C2722" s="2"/>
      <c r="D2722" s="2"/>
      <c r="E2722" s="2"/>
      <c r="F2722" s="2"/>
      <c r="G2722" s="2"/>
      <c r="H2722" s="3">
        <f t="shared" si="543"/>
        <v>0</v>
      </c>
      <c r="I2722" s="63"/>
      <c r="J2722" s="7"/>
      <c r="K2722" s="8"/>
      <c r="M2722" s="389"/>
    </row>
    <row r="2723" spans="1:13">
      <c r="A2723" s="32">
        <f t="shared" si="542"/>
        <v>0</v>
      </c>
      <c r="B2723" s="10"/>
      <c r="C2723" s="2"/>
      <c r="D2723" s="2"/>
      <c r="E2723" s="2"/>
      <c r="F2723" s="2"/>
      <c r="G2723" s="2"/>
      <c r="H2723" s="3">
        <f t="shared" si="543"/>
        <v>0</v>
      </c>
      <c r="I2723" s="63"/>
      <c r="J2723" s="7"/>
      <c r="K2723" s="8"/>
      <c r="M2723" s="389"/>
    </row>
    <row r="2724" spans="1:13">
      <c r="A2724" s="32">
        <f t="shared" si="542"/>
        <v>0</v>
      </c>
      <c r="B2724" s="10"/>
      <c r="C2724" s="2"/>
      <c r="D2724" s="2"/>
      <c r="E2724" s="2"/>
      <c r="F2724" s="2"/>
      <c r="G2724" s="2"/>
      <c r="H2724" s="3">
        <f t="shared" si="543"/>
        <v>0</v>
      </c>
      <c r="I2724" s="63"/>
      <c r="J2724" s="7"/>
      <c r="K2724" s="8"/>
      <c r="M2724" s="389"/>
    </row>
    <row r="2725" spans="1:13">
      <c r="A2725" s="32">
        <f t="shared" si="542"/>
        <v>0</v>
      </c>
      <c r="B2725" s="10"/>
      <c r="C2725" s="2"/>
      <c r="D2725" s="2"/>
      <c r="E2725" s="2"/>
      <c r="F2725" s="2"/>
      <c r="G2725" s="2"/>
      <c r="H2725" s="3">
        <f t="shared" si="543"/>
        <v>0</v>
      </c>
      <c r="I2725" s="63"/>
      <c r="J2725" s="7"/>
      <c r="K2725" s="8"/>
      <c r="M2725" s="389"/>
    </row>
    <row r="2726" spans="1:13">
      <c r="A2726" s="32">
        <f t="shared" si="542"/>
        <v>0</v>
      </c>
      <c r="B2726" s="10"/>
      <c r="C2726" s="2"/>
      <c r="D2726" s="2"/>
      <c r="E2726" s="2"/>
      <c r="F2726" s="2"/>
      <c r="G2726" s="2"/>
      <c r="H2726" s="3">
        <f t="shared" si="543"/>
        <v>0</v>
      </c>
      <c r="I2726" s="63"/>
      <c r="J2726" s="7"/>
      <c r="K2726" s="8"/>
      <c r="M2726" s="389"/>
    </row>
    <row r="2727" spans="1:13">
      <c r="A2727" s="33" t="e">
        <f>VLOOKUP(B2718,O:W,2)</f>
        <v>#N/A</v>
      </c>
      <c r="B2727" s="649" t="s">
        <v>70</v>
      </c>
      <c r="C2727" s="650"/>
      <c r="D2727" s="650"/>
      <c r="E2727" s="650"/>
      <c r="F2727" s="650"/>
      <c r="G2727" s="650"/>
      <c r="H2727" s="6"/>
      <c r="I2727" s="63">
        <f>SUM(H2719:H2727)</f>
        <v>0</v>
      </c>
      <c r="J2727" s="1" t="e">
        <f>VLOOKUP(B2718,O:W,7)</f>
        <v>#N/A</v>
      </c>
      <c r="K2727" s="8"/>
      <c r="M2727" s="389"/>
    </row>
    <row r="2728" spans="1:13" ht="44.25" customHeight="1">
      <c r="A2728" s="32">
        <f>IF(B2728&gt;0,1,0)</f>
        <v>0</v>
      </c>
      <c r="B2728" s="647"/>
      <c r="C2728" s="648"/>
      <c r="D2728" s="648"/>
      <c r="E2728" s="648"/>
      <c r="F2728" s="648"/>
      <c r="G2728" s="648"/>
      <c r="H2728" s="6"/>
      <c r="I2728" s="63"/>
      <c r="J2728" s="7"/>
      <c r="K2728" s="8"/>
      <c r="M2728" s="388" t="s">
        <v>709</v>
      </c>
    </row>
    <row r="2729" spans="1:13">
      <c r="A2729" s="32">
        <f t="shared" ref="A2729:A2736" si="544">IF(H2729&gt;0,1,0)</f>
        <v>0</v>
      </c>
      <c r="B2729" s="10"/>
      <c r="C2729" s="2"/>
      <c r="D2729" s="2"/>
      <c r="E2729" s="2"/>
      <c r="F2729" s="2"/>
      <c r="G2729" s="2"/>
      <c r="H2729" s="3">
        <f>IF(AND(C2729=0,D2729=0,E2729=0,F2729=0,G2729=0),0,ROUND(IF(C2729=0,1,C2729)*IF(D2729=0,1,D2729)*IF(E2729=0,1,E2729)*IF(F2729=0,1,F2729)*IF(G2729=0,1,G2729),2))</f>
        <v>0</v>
      </c>
      <c r="I2729" s="63"/>
      <c r="J2729" s="7"/>
      <c r="K2729" s="8"/>
      <c r="M2729" s="389" t="s">
        <v>710</v>
      </c>
    </row>
    <row r="2730" spans="1:13">
      <c r="A2730" s="32">
        <f t="shared" si="544"/>
        <v>0</v>
      </c>
      <c r="B2730" s="10"/>
      <c r="C2730" s="2"/>
      <c r="D2730" s="2"/>
      <c r="E2730" s="2"/>
      <c r="F2730" s="2"/>
      <c r="G2730" s="2"/>
      <c r="H2730" s="3">
        <f t="shared" ref="H2730:H2736" si="545">IF(AND(C2730=0,D2730=0,E2730=0,F2730=0,G2730=0),0,ROUND(IF(C2730=0,1,C2730)*IF(D2730=0,1,D2730)*IF(E2730=0,1,E2730)*IF(F2730=0,1,F2730)*IF(G2730=0,1,G2730),2))</f>
        <v>0</v>
      </c>
      <c r="I2730" s="63"/>
      <c r="J2730" s="7"/>
      <c r="K2730" s="8"/>
      <c r="M2730" s="389"/>
    </row>
    <row r="2731" spans="1:13">
      <c r="A2731" s="32">
        <f t="shared" si="544"/>
        <v>0</v>
      </c>
      <c r="B2731" s="10"/>
      <c r="C2731" s="2"/>
      <c r="D2731" s="2"/>
      <c r="E2731" s="2"/>
      <c r="F2731" s="2"/>
      <c r="G2731" s="2"/>
      <c r="H2731" s="3">
        <f t="shared" si="545"/>
        <v>0</v>
      </c>
      <c r="I2731" s="63"/>
      <c r="J2731" s="7"/>
      <c r="K2731" s="8"/>
      <c r="M2731" s="389"/>
    </row>
    <row r="2732" spans="1:13">
      <c r="A2732" s="32">
        <f t="shared" si="544"/>
        <v>0</v>
      </c>
      <c r="B2732" s="10"/>
      <c r="C2732" s="2"/>
      <c r="D2732" s="2"/>
      <c r="E2732" s="2"/>
      <c r="F2732" s="2"/>
      <c r="G2732" s="2"/>
      <c r="H2732" s="3">
        <f t="shared" si="545"/>
        <v>0</v>
      </c>
      <c r="I2732" s="63"/>
      <c r="J2732" s="7"/>
      <c r="K2732" s="8"/>
      <c r="M2732" s="389"/>
    </row>
    <row r="2733" spans="1:13">
      <c r="A2733" s="32">
        <f t="shared" si="544"/>
        <v>0</v>
      </c>
      <c r="B2733" s="10"/>
      <c r="C2733" s="2"/>
      <c r="D2733" s="2"/>
      <c r="E2733" s="2"/>
      <c r="F2733" s="2"/>
      <c r="G2733" s="2"/>
      <c r="H2733" s="3">
        <f t="shared" si="545"/>
        <v>0</v>
      </c>
      <c r="I2733" s="63"/>
      <c r="J2733" s="7"/>
      <c r="K2733" s="8"/>
      <c r="M2733" s="389"/>
    </row>
    <row r="2734" spans="1:13">
      <c r="A2734" s="32">
        <f t="shared" si="544"/>
        <v>0</v>
      </c>
      <c r="B2734" s="10"/>
      <c r="C2734" s="2"/>
      <c r="D2734" s="2"/>
      <c r="E2734" s="2"/>
      <c r="F2734" s="2"/>
      <c r="G2734" s="2"/>
      <c r="H2734" s="3">
        <f t="shared" si="545"/>
        <v>0</v>
      </c>
      <c r="I2734" s="63"/>
      <c r="J2734" s="7"/>
      <c r="K2734" s="8"/>
      <c r="M2734" s="389"/>
    </row>
    <row r="2735" spans="1:13">
      <c r="A2735" s="32">
        <f t="shared" si="544"/>
        <v>0</v>
      </c>
      <c r="B2735" s="10"/>
      <c r="C2735" s="2"/>
      <c r="D2735" s="2"/>
      <c r="E2735" s="2"/>
      <c r="F2735" s="2"/>
      <c r="G2735" s="2"/>
      <c r="H2735" s="3">
        <f t="shared" si="545"/>
        <v>0</v>
      </c>
      <c r="I2735" s="63"/>
      <c r="J2735" s="7"/>
      <c r="K2735" s="8"/>
      <c r="M2735" s="389"/>
    </row>
    <row r="2736" spans="1:13">
      <c r="A2736" s="32">
        <f t="shared" si="544"/>
        <v>0</v>
      </c>
      <c r="B2736" s="10"/>
      <c r="C2736" s="2"/>
      <c r="D2736" s="2"/>
      <c r="E2736" s="2"/>
      <c r="F2736" s="2"/>
      <c r="G2736" s="2"/>
      <c r="H2736" s="3">
        <f t="shared" si="545"/>
        <v>0</v>
      </c>
      <c r="I2736" s="63"/>
      <c r="J2736" s="7"/>
      <c r="K2736" s="8"/>
      <c r="M2736" s="389"/>
    </row>
    <row r="2737" spans="1:13">
      <c r="A2737" s="33" t="e">
        <f>VLOOKUP(B2728,O:W,2)</f>
        <v>#N/A</v>
      </c>
      <c r="B2737" s="649" t="s">
        <v>70</v>
      </c>
      <c r="C2737" s="650"/>
      <c r="D2737" s="650"/>
      <c r="E2737" s="650"/>
      <c r="F2737" s="650"/>
      <c r="G2737" s="650"/>
      <c r="H2737" s="6"/>
      <c r="I2737" s="63">
        <f>SUM(H2729:H2737)</f>
        <v>0</v>
      </c>
      <c r="J2737" s="1" t="e">
        <f>VLOOKUP(B2728,O:W,7)</f>
        <v>#N/A</v>
      </c>
      <c r="K2737" s="8"/>
      <c r="M2737" s="389"/>
    </row>
    <row r="2738" spans="1:13" ht="46.5" customHeight="1">
      <c r="A2738" s="32">
        <f>IF(B2738&gt;0,1,0)</f>
        <v>0</v>
      </c>
      <c r="B2738" s="647"/>
      <c r="C2738" s="648"/>
      <c r="D2738" s="648"/>
      <c r="E2738" s="648"/>
      <c r="F2738" s="648"/>
      <c r="G2738" s="648"/>
      <c r="H2738" s="6"/>
      <c r="I2738" s="63"/>
      <c r="J2738" s="7"/>
      <c r="K2738" s="8"/>
      <c r="M2738" s="388" t="s">
        <v>709</v>
      </c>
    </row>
    <row r="2739" spans="1:13">
      <c r="A2739" s="32">
        <f t="shared" ref="A2739:A2746" si="546">IF(H2739&gt;0,1,0)</f>
        <v>0</v>
      </c>
      <c r="B2739" s="10"/>
      <c r="C2739" s="2"/>
      <c r="D2739" s="2"/>
      <c r="E2739" s="2"/>
      <c r="F2739" s="2"/>
      <c r="G2739" s="2"/>
      <c r="H2739" s="3">
        <f>IF(AND(C2739=0,D2739=0,E2739=0,F2739=0,G2739=0),0,ROUND(IF(C2739=0,1,C2739)*IF(D2739=0,1,D2739)*IF(E2739=0,1,E2739)*IF(F2739=0,1,F2739)*IF(G2739=0,1,G2739),2))</f>
        <v>0</v>
      </c>
      <c r="I2739" s="63"/>
      <c r="J2739" s="7"/>
      <c r="K2739" s="8"/>
      <c r="M2739" s="389"/>
    </row>
    <row r="2740" spans="1:13">
      <c r="A2740" s="32">
        <f t="shared" si="546"/>
        <v>0</v>
      </c>
      <c r="B2740" s="10"/>
      <c r="C2740" s="2"/>
      <c r="D2740" s="2"/>
      <c r="E2740" s="2"/>
      <c r="F2740" s="2"/>
      <c r="G2740" s="2"/>
      <c r="H2740" s="3">
        <f t="shared" ref="H2740:H2746" si="547">IF(AND(C2740=0,D2740=0,E2740=0,F2740=0,G2740=0),0,ROUND(IF(C2740=0,1,C2740)*IF(D2740=0,1,D2740)*IF(E2740=0,1,E2740)*IF(F2740=0,1,F2740)*IF(G2740=0,1,G2740),2))</f>
        <v>0</v>
      </c>
      <c r="I2740" s="63"/>
      <c r="J2740" s="7"/>
      <c r="K2740" s="8"/>
      <c r="M2740" s="389"/>
    </row>
    <row r="2741" spans="1:13">
      <c r="A2741" s="32">
        <f t="shared" si="546"/>
        <v>0</v>
      </c>
      <c r="B2741" s="10"/>
      <c r="C2741" s="2"/>
      <c r="D2741" s="2"/>
      <c r="E2741" s="2"/>
      <c r="F2741" s="2"/>
      <c r="G2741" s="2"/>
      <c r="H2741" s="3">
        <f t="shared" si="547"/>
        <v>0</v>
      </c>
      <c r="I2741" s="63"/>
      <c r="J2741" s="7"/>
      <c r="K2741" s="8"/>
      <c r="M2741" s="389"/>
    </row>
    <row r="2742" spans="1:13">
      <c r="A2742" s="32">
        <f t="shared" si="546"/>
        <v>0</v>
      </c>
      <c r="B2742" s="10"/>
      <c r="C2742" s="2"/>
      <c r="D2742" s="2"/>
      <c r="E2742" s="2"/>
      <c r="F2742" s="2"/>
      <c r="G2742" s="2"/>
      <c r="H2742" s="3">
        <f t="shared" si="547"/>
        <v>0</v>
      </c>
      <c r="I2742" s="63"/>
      <c r="J2742" s="7"/>
      <c r="K2742" s="8"/>
      <c r="M2742" s="389"/>
    </row>
    <row r="2743" spans="1:13">
      <c r="A2743" s="32">
        <f t="shared" si="546"/>
        <v>0</v>
      </c>
      <c r="B2743" s="10"/>
      <c r="C2743" s="2"/>
      <c r="D2743" s="2"/>
      <c r="E2743" s="2"/>
      <c r="F2743" s="2"/>
      <c r="G2743" s="2"/>
      <c r="H2743" s="3">
        <f t="shared" si="547"/>
        <v>0</v>
      </c>
      <c r="I2743" s="63"/>
      <c r="J2743" s="7"/>
      <c r="K2743" s="8"/>
      <c r="M2743" s="389"/>
    </row>
    <row r="2744" spans="1:13">
      <c r="A2744" s="32">
        <f t="shared" si="546"/>
        <v>0</v>
      </c>
      <c r="B2744" s="10"/>
      <c r="C2744" s="2"/>
      <c r="D2744" s="2"/>
      <c r="E2744" s="2"/>
      <c r="F2744" s="2"/>
      <c r="G2744" s="2"/>
      <c r="H2744" s="3">
        <f t="shared" si="547"/>
        <v>0</v>
      </c>
      <c r="I2744" s="63"/>
      <c r="J2744" s="7"/>
      <c r="K2744" s="8"/>
      <c r="M2744" s="389"/>
    </row>
    <row r="2745" spans="1:13">
      <c r="A2745" s="32">
        <f t="shared" si="546"/>
        <v>0</v>
      </c>
      <c r="B2745" s="10"/>
      <c r="C2745" s="2"/>
      <c r="D2745" s="2"/>
      <c r="E2745" s="2"/>
      <c r="F2745" s="2"/>
      <c r="G2745" s="2"/>
      <c r="H2745" s="3">
        <f t="shared" si="547"/>
        <v>0</v>
      </c>
      <c r="I2745" s="63"/>
      <c r="J2745" s="7"/>
      <c r="K2745" s="8"/>
      <c r="M2745" s="389"/>
    </row>
    <row r="2746" spans="1:13">
      <c r="A2746" s="32">
        <f t="shared" si="546"/>
        <v>0</v>
      </c>
      <c r="B2746" s="10"/>
      <c r="C2746" s="2"/>
      <c r="D2746" s="2"/>
      <c r="E2746" s="2"/>
      <c r="F2746" s="2"/>
      <c r="G2746" s="2"/>
      <c r="H2746" s="3">
        <f t="shared" si="547"/>
        <v>0</v>
      </c>
      <c r="I2746" s="63"/>
      <c r="J2746" s="7"/>
      <c r="K2746" s="8"/>
      <c r="M2746" s="389"/>
    </row>
    <row r="2747" spans="1:13">
      <c r="A2747" s="33" t="e">
        <f>VLOOKUP(B2738,O:W,2)</f>
        <v>#N/A</v>
      </c>
      <c r="B2747" s="649" t="s">
        <v>70</v>
      </c>
      <c r="C2747" s="650"/>
      <c r="D2747" s="650"/>
      <c r="E2747" s="650"/>
      <c r="F2747" s="650"/>
      <c r="G2747" s="650"/>
      <c r="H2747" s="6"/>
      <c r="I2747" s="63">
        <f>SUM(H2739:H2747)</f>
        <v>0</v>
      </c>
      <c r="J2747" s="1" t="e">
        <f>VLOOKUP(B2738,O:W,7)</f>
        <v>#N/A</v>
      </c>
      <c r="K2747" s="8"/>
      <c r="M2747" s="389"/>
    </row>
    <row r="2748" spans="1:13" ht="45" customHeight="1">
      <c r="A2748" s="32">
        <f>IF(B2748&gt;0,1,0)</f>
        <v>0</v>
      </c>
      <c r="B2748" s="647"/>
      <c r="C2748" s="648"/>
      <c r="D2748" s="648"/>
      <c r="E2748" s="648"/>
      <c r="F2748" s="648"/>
      <c r="G2748" s="648"/>
      <c r="H2748" s="6"/>
      <c r="I2748" s="63"/>
      <c r="J2748" s="7"/>
      <c r="K2748" s="8"/>
      <c r="M2748" s="388" t="s">
        <v>709</v>
      </c>
    </row>
    <row r="2749" spans="1:13">
      <c r="A2749" s="32">
        <f t="shared" ref="A2749:A2756" si="548">IF(H2749&gt;0,1,0)</f>
        <v>0</v>
      </c>
      <c r="B2749" s="10"/>
      <c r="C2749" s="2"/>
      <c r="D2749" s="2"/>
      <c r="E2749" s="2"/>
      <c r="F2749" s="2"/>
      <c r="G2749" s="2"/>
      <c r="H2749" s="3">
        <f>IF(AND(C2749=0,D2749=0,E2749=0,F2749=0,G2749=0),0,ROUND(IF(C2749=0,1,C2749)*IF(D2749=0,1,D2749)*IF(E2749=0,1,E2749)*IF(F2749=0,1,F2749)*IF(G2749=0,1,G2749),2))</f>
        <v>0</v>
      </c>
      <c r="I2749" s="63"/>
      <c r="J2749" s="7"/>
      <c r="K2749" s="8"/>
      <c r="M2749" s="389" t="s">
        <v>710</v>
      </c>
    </row>
    <row r="2750" spans="1:13">
      <c r="A2750" s="32">
        <f t="shared" si="548"/>
        <v>0</v>
      </c>
      <c r="B2750" s="10"/>
      <c r="C2750" s="2"/>
      <c r="D2750" s="2"/>
      <c r="E2750" s="2"/>
      <c r="F2750" s="2"/>
      <c r="G2750" s="2"/>
      <c r="H2750" s="3">
        <f t="shared" ref="H2750:H2756" si="549">IF(AND(C2750=0,D2750=0,E2750=0,F2750=0,G2750=0),0,ROUND(IF(C2750=0,1,C2750)*IF(D2750=0,1,D2750)*IF(E2750=0,1,E2750)*IF(F2750=0,1,F2750)*IF(G2750=0,1,G2750),2))</f>
        <v>0</v>
      </c>
      <c r="I2750" s="63"/>
      <c r="J2750" s="7"/>
      <c r="K2750" s="8"/>
      <c r="M2750" s="389"/>
    </row>
    <row r="2751" spans="1:13">
      <c r="A2751" s="32">
        <f t="shared" si="548"/>
        <v>0</v>
      </c>
      <c r="B2751" s="10"/>
      <c r="C2751" s="2"/>
      <c r="D2751" s="2"/>
      <c r="E2751" s="2"/>
      <c r="F2751" s="2"/>
      <c r="G2751" s="2"/>
      <c r="H2751" s="3">
        <f t="shared" si="549"/>
        <v>0</v>
      </c>
      <c r="I2751" s="63"/>
      <c r="J2751" s="7"/>
      <c r="K2751" s="8"/>
      <c r="M2751" s="389"/>
    </row>
    <row r="2752" spans="1:13">
      <c r="A2752" s="32">
        <f t="shared" si="548"/>
        <v>0</v>
      </c>
      <c r="B2752" s="10"/>
      <c r="C2752" s="2"/>
      <c r="D2752" s="2"/>
      <c r="E2752" s="2"/>
      <c r="F2752" s="2"/>
      <c r="G2752" s="2"/>
      <c r="H2752" s="3">
        <f t="shared" si="549"/>
        <v>0</v>
      </c>
      <c r="I2752" s="63"/>
      <c r="J2752" s="7"/>
      <c r="K2752" s="8"/>
      <c r="M2752" s="389"/>
    </row>
    <row r="2753" spans="1:13">
      <c r="A2753" s="32">
        <f t="shared" si="548"/>
        <v>0</v>
      </c>
      <c r="B2753" s="10"/>
      <c r="C2753" s="2"/>
      <c r="D2753" s="2"/>
      <c r="E2753" s="2"/>
      <c r="F2753" s="2"/>
      <c r="G2753" s="2"/>
      <c r="H2753" s="3">
        <f t="shared" si="549"/>
        <v>0</v>
      </c>
      <c r="I2753" s="63"/>
      <c r="J2753" s="7"/>
      <c r="K2753" s="8"/>
      <c r="M2753" s="389"/>
    </row>
    <row r="2754" spans="1:13">
      <c r="A2754" s="32">
        <f t="shared" si="548"/>
        <v>0</v>
      </c>
      <c r="B2754" s="10"/>
      <c r="C2754" s="2"/>
      <c r="D2754" s="2"/>
      <c r="E2754" s="2"/>
      <c r="F2754" s="2"/>
      <c r="G2754" s="2"/>
      <c r="H2754" s="3">
        <f t="shared" si="549"/>
        <v>0</v>
      </c>
      <c r="I2754" s="63"/>
      <c r="J2754" s="7"/>
      <c r="K2754" s="8"/>
      <c r="M2754" s="389"/>
    </row>
    <row r="2755" spans="1:13">
      <c r="A2755" s="32">
        <f t="shared" si="548"/>
        <v>0</v>
      </c>
      <c r="B2755" s="10"/>
      <c r="C2755" s="2"/>
      <c r="D2755" s="2"/>
      <c r="E2755" s="2"/>
      <c r="F2755" s="2"/>
      <c r="G2755" s="2"/>
      <c r="H2755" s="3">
        <f t="shared" si="549"/>
        <v>0</v>
      </c>
      <c r="I2755" s="63"/>
      <c r="J2755" s="7"/>
      <c r="K2755" s="8"/>
      <c r="M2755" s="389"/>
    </row>
    <row r="2756" spans="1:13">
      <c r="A2756" s="32">
        <f t="shared" si="548"/>
        <v>0</v>
      </c>
      <c r="B2756" s="10"/>
      <c r="C2756" s="2"/>
      <c r="D2756" s="2"/>
      <c r="E2756" s="2"/>
      <c r="F2756" s="2"/>
      <c r="G2756" s="2"/>
      <c r="H2756" s="3">
        <f t="shared" si="549"/>
        <v>0</v>
      </c>
      <c r="I2756" s="63"/>
      <c r="J2756" s="7"/>
      <c r="K2756" s="8"/>
      <c r="M2756" s="389"/>
    </row>
    <row r="2757" spans="1:13">
      <c r="A2757" s="33" t="e">
        <f>VLOOKUP(B2748,O:W,2)</f>
        <v>#N/A</v>
      </c>
      <c r="B2757" s="649" t="s">
        <v>70</v>
      </c>
      <c r="C2757" s="650"/>
      <c r="D2757" s="650"/>
      <c r="E2757" s="650"/>
      <c r="F2757" s="650"/>
      <c r="G2757" s="650"/>
      <c r="H2757" s="6"/>
      <c r="I2757" s="63">
        <f>SUM(H2749:H2757)</f>
        <v>0</v>
      </c>
      <c r="J2757" s="1" t="e">
        <f>VLOOKUP(B2748,O:W,7)</f>
        <v>#N/A</v>
      </c>
      <c r="K2757" s="8"/>
      <c r="M2757" s="389"/>
    </row>
    <row r="2758" spans="1:13" ht="46.5" customHeight="1">
      <c r="A2758" s="32">
        <f>IF(B2758&gt;0,1,0)</f>
        <v>0</v>
      </c>
      <c r="B2758" s="647"/>
      <c r="C2758" s="648"/>
      <c r="D2758" s="648"/>
      <c r="E2758" s="648"/>
      <c r="F2758" s="648"/>
      <c r="G2758" s="648"/>
      <c r="H2758" s="6"/>
      <c r="I2758" s="63"/>
      <c r="J2758" s="7"/>
      <c r="K2758" s="8"/>
      <c r="M2758" s="388" t="s">
        <v>709</v>
      </c>
    </row>
    <row r="2759" spans="1:13">
      <c r="A2759" s="32">
        <f t="shared" ref="A2759:A2766" si="550">IF(H2759&gt;0,1,0)</f>
        <v>0</v>
      </c>
      <c r="B2759" s="10"/>
      <c r="C2759" s="2"/>
      <c r="D2759" s="2"/>
      <c r="E2759" s="2"/>
      <c r="F2759" s="2"/>
      <c r="G2759" s="2"/>
      <c r="H2759" s="3">
        <f>IF(AND(C2759=0,D2759=0,E2759=0,F2759=0,G2759=0),0,ROUND(IF(C2759=0,1,C2759)*IF(D2759=0,1,D2759)*IF(E2759=0,1,E2759)*IF(F2759=0,1,F2759)*IF(G2759=0,1,G2759),2))</f>
        <v>0</v>
      </c>
      <c r="I2759" s="63"/>
      <c r="J2759" s="7"/>
      <c r="K2759" s="8"/>
      <c r="M2759" s="389"/>
    </row>
    <row r="2760" spans="1:13">
      <c r="A2760" s="32">
        <f t="shared" si="550"/>
        <v>0</v>
      </c>
      <c r="B2760" s="10"/>
      <c r="C2760" s="2"/>
      <c r="D2760" s="2"/>
      <c r="E2760" s="2"/>
      <c r="F2760" s="2"/>
      <c r="G2760" s="2"/>
      <c r="H2760" s="3">
        <f t="shared" ref="H2760:H2766" si="551">IF(AND(C2760=0,D2760=0,E2760=0,F2760=0,G2760=0),0,ROUND(IF(C2760=0,1,C2760)*IF(D2760=0,1,D2760)*IF(E2760=0,1,E2760)*IF(F2760=0,1,F2760)*IF(G2760=0,1,G2760),2))</f>
        <v>0</v>
      </c>
      <c r="I2760" s="63"/>
      <c r="J2760" s="7"/>
      <c r="K2760" s="8"/>
      <c r="M2760" s="389"/>
    </row>
    <row r="2761" spans="1:13">
      <c r="A2761" s="32">
        <f t="shared" si="550"/>
        <v>0</v>
      </c>
      <c r="B2761" s="10"/>
      <c r="C2761" s="2"/>
      <c r="D2761" s="2"/>
      <c r="E2761" s="2"/>
      <c r="F2761" s="2"/>
      <c r="G2761" s="2"/>
      <c r="H2761" s="3">
        <f t="shared" si="551"/>
        <v>0</v>
      </c>
      <c r="I2761" s="63"/>
      <c r="J2761" s="7"/>
      <c r="K2761" s="8"/>
      <c r="M2761" s="389"/>
    </row>
    <row r="2762" spans="1:13">
      <c r="A2762" s="32">
        <f t="shared" si="550"/>
        <v>0</v>
      </c>
      <c r="B2762" s="10"/>
      <c r="C2762" s="2"/>
      <c r="D2762" s="2"/>
      <c r="E2762" s="2"/>
      <c r="F2762" s="2"/>
      <c r="G2762" s="2"/>
      <c r="H2762" s="3">
        <f t="shared" si="551"/>
        <v>0</v>
      </c>
      <c r="I2762" s="63"/>
      <c r="J2762" s="7"/>
      <c r="K2762" s="8"/>
      <c r="M2762" s="389"/>
    </row>
    <row r="2763" spans="1:13">
      <c r="A2763" s="32">
        <f t="shared" si="550"/>
        <v>0</v>
      </c>
      <c r="B2763" s="10"/>
      <c r="C2763" s="2"/>
      <c r="D2763" s="2"/>
      <c r="E2763" s="2"/>
      <c r="F2763" s="2"/>
      <c r="G2763" s="2"/>
      <c r="H2763" s="3">
        <f t="shared" si="551"/>
        <v>0</v>
      </c>
      <c r="I2763" s="63"/>
      <c r="J2763" s="7"/>
      <c r="K2763" s="8"/>
      <c r="M2763" s="389"/>
    </row>
    <row r="2764" spans="1:13">
      <c r="A2764" s="32">
        <f t="shared" si="550"/>
        <v>0</v>
      </c>
      <c r="B2764" s="10"/>
      <c r="C2764" s="2"/>
      <c r="D2764" s="2"/>
      <c r="E2764" s="2"/>
      <c r="F2764" s="2"/>
      <c r="G2764" s="2"/>
      <c r="H2764" s="3">
        <f t="shared" si="551"/>
        <v>0</v>
      </c>
      <c r="I2764" s="63"/>
      <c r="J2764" s="7"/>
      <c r="K2764" s="8"/>
      <c r="M2764" s="389"/>
    </row>
    <row r="2765" spans="1:13">
      <c r="A2765" s="32">
        <f t="shared" si="550"/>
        <v>0</v>
      </c>
      <c r="B2765" s="10"/>
      <c r="C2765" s="2"/>
      <c r="D2765" s="2"/>
      <c r="E2765" s="2"/>
      <c r="F2765" s="2"/>
      <c r="G2765" s="2"/>
      <c r="H2765" s="3">
        <f t="shared" si="551"/>
        <v>0</v>
      </c>
      <c r="I2765" s="63"/>
      <c r="J2765" s="7"/>
      <c r="K2765" s="8"/>
      <c r="M2765" s="389"/>
    </row>
    <row r="2766" spans="1:13">
      <c r="A2766" s="32">
        <f t="shared" si="550"/>
        <v>0</v>
      </c>
      <c r="B2766" s="10"/>
      <c r="C2766" s="2"/>
      <c r="D2766" s="2"/>
      <c r="E2766" s="2"/>
      <c r="F2766" s="2"/>
      <c r="G2766" s="2"/>
      <c r="H2766" s="3">
        <f t="shared" si="551"/>
        <v>0</v>
      </c>
      <c r="I2766" s="63"/>
      <c r="J2766" s="7"/>
      <c r="K2766" s="8"/>
      <c r="M2766" s="389"/>
    </row>
    <row r="2767" spans="1:13">
      <c r="A2767" s="33" t="e">
        <f>VLOOKUP(B2758,O:W,2)</f>
        <v>#N/A</v>
      </c>
      <c r="B2767" s="649" t="s">
        <v>70</v>
      </c>
      <c r="C2767" s="650"/>
      <c r="D2767" s="650"/>
      <c r="E2767" s="650"/>
      <c r="F2767" s="650"/>
      <c r="G2767" s="650"/>
      <c r="H2767" s="6"/>
      <c r="I2767" s="63">
        <f>SUM(H2759:H2767)</f>
        <v>0</v>
      </c>
      <c r="J2767" s="1" t="e">
        <f>VLOOKUP(B2758,O:W,7)</f>
        <v>#N/A</v>
      </c>
      <c r="K2767" s="8"/>
      <c r="M2767" s="389"/>
    </row>
    <row r="2768" spans="1:13" ht="46.5" customHeight="1">
      <c r="A2768" s="32">
        <f>IF(B2768&gt;0,1,0)</f>
        <v>0</v>
      </c>
      <c r="B2768" s="647"/>
      <c r="C2768" s="648"/>
      <c r="D2768" s="648"/>
      <c r="E2768" s="648"/>
      <c r="F2768" s="648"/>
      <c r="G2768" s="648"/>
      <c r="H2768" s="6"/>
      <c r="I2768" s="63"/>
      <c r="J2768" s="7"/>
      <c r="K2768" s="8"/>
      <c r="M2768" s="388" t="s">
        <v>709</v>
      </c>
    </row>
    <row r="2769" spans="1:13">
      <c r="A2769" s="32">
        <f t="shared" ref="A2769:A2776" si="552">IF(H2769&gt;0,1,0)</f>
        <v>0</v>
      </c>
      <c r="B2769" s="10"/>
      <c r="C2769" s="2"/>
      <c r="D2769" s="2"/>
      <c r="E2769" s="2"/>
      <c r="F2769" s="2"/>
      <c r="G2769" s="2"/>
      <c r="H2769" s="3">
        <f>IF(AND(C2769=0,D2769=0,E2769=0,F2769=0,G2769=0),0,ROUND(IF(C2769=0,1,C2769)*IF(D2769=0,1,D2769)*IF(E2769=0,1,E2769)*IF(F2769=0,1,F2769)*IF(G2769=0,1,G2769),2))</f>
        <v>0</v>
      </c>
      <c r="I2769" s="63"/>
      <c r="J2769" s="7"/>
      <c r="K2769" s="8"/>
      <c r="M2769" s="389" t="s">
        <v>710</v>
      </c>
    </row>
    <row r="2770" spans="1:13">
      <c r="A2770" s="32">
        <f t="shared" si="552"/>
        <v>0</v>
      </c>
      <c r="B2770" s="10"/>
      <c r="C2770" s="2"/>
      <c r="D2770" s="2"/>
      <c r="E2770" s="2"/>
      <c r="F2770" s="2"/>
      <c r="G2770" s="2"/>
      <c r="H2770" s="3">
        <f t="shared" ref="H2770:H2776" si="553">IF(AND(C2770=0,D2770=0,E2770=0,F2770=0,G2770=0),0,ROUND(IF(C2770=0,1,C2770)*IF(D2770=0,1,D2770)*IF(E2770=0,1,E2770)*IF(F2770=0,1,F2770)*IF(G2770=0,1,G2770),2))</f>
        <v>0</v>
      </c>
      <c r="I2770" s="63"/>
      <c r="J2770" s="7"/>
      <c r="K2770" s="8"/>
      <c r="M2770" s="389"/>
    </row>
    <row r="2771" spans="1:13">
      <c r="A2771" s="32">
        <f t="shared" si="552"/>
        <v>0</v>
      </c>
      <c r="B2771" s="10"/>
      <c r="C2771" s="2"/>
      <c r="D2771" s="2"/>
      <c r="E2771" s="2"/>
      <c r="F2771" s="2"/>
      <c r="G2771" s="2"/>
      <c r="H2771" s="3">
        <f t="shared" si="553"/>
        <v>0</v>
      </c>
      <c r="I2771" s="63"/>
      <c r="J2771" s="7"/>
      <c r="K2771" s="8"/>
      <c r="M2771" s="389"/>
    </row>
    <row r="2772" spans="1:13">
      <c r="A2772" s="32">
        <f t="shared" si="552"/>
        <v>0</v>
      </c>
      <c r="B2772" s="10"/>
      <c r="C2772" s="2"/>
      <c r="D2772" s="2"/>
      <c r="E2772" s="2"/>
      <c r="F2772" s="2"/>
      <c r="G2772" s="2"/>
      <c r="H2772" s="3">
        <f t="shared" si="553"/>
        <v>0</v>
      </c>
      <c r="I2772" s="63"/>
      <c r="J2772" s="7"/>
      <c r="K2772" s="8"/>
      <c r="M2772" s="389"/>
    </row>
    <row r="2773" spans="1:13">
      <c r="A2773" s="32">
        <f t="shared" si="552"/>
        <v>0</v>
      </c>
      <c r="B2773" s="10"/>
      <c r="C2773" s="2"/>
      <c r="D2773" s="2"/>
      <c r="E2773" s="2"/>
      <c r="F2773" s="2"/>
      <c r="G2773" s="2"/>
      <c r="H2773" s="3">
        <f t="shared" si="553"/>
        <v>0</v>
      </c>
      <c r="I2773" s="63"/>
      <c r="J2773" s="7"/>
      <c r="K2773" s="8"/>
      <c r="M2773" s="389"/>
    </row>
    <row r="2774" spans="1:13">
      <c r="A2774" s="32">
        <f t="shared" si="552"/>
        <v>0</v>
      </c>
      <c r="B2774" s="10"/>
      <c r="C2774" s="2"/>
      <c r="D2774" s="2"/>
      <c r="E2774" s="2"/>
      <c r="F2774" s="2"/>
      <c r="G2774" s="2"/>
      <c r="H2774" s="3">
        <f t="shared" si="553"/>
        <v>0</v>
      </c>
      <c r="I2774" s="63"/>
      <c r="J2774" s="7"/>
      <c r="K2774" s="8"/>
      <c r="M2774" s="389"/>
    </row>
    <row r="2775" spans="1:13">
      <c r="A2775" s="32">
        <f t="shared" si="552"/>
        <v>0</v>
      </c>
      <c r="B2775" s="10"/>
      <c r="C2775" s="2"/>
      <c r="D2775" s="2"/>
      <c r="E2775" s="2"/>
      <c r="F2775" s="2"/>
      <c r="G2775" s="2"/>
      <c r="H2775" s="3">
        <f t="shared" si="553"/>
        <v>0</v>
      </c>
      <c r="I2775" s="63"/>
      <c r="J2775" s="7"/>
      <c r="K2775" s="8"/>
      <c r="M2775" s="389"/>
    </row>
    <row r="2776" spans="1:13">
      <c r="A2776" s="32">
        <f t="shared" si="552"/>
        <v>0</v>
      </c>
      <c r="B2776" s="10"/>
      <c r="C2776" s="2"/>
      <c r="D2776" s="2"/>
      <c r="E2776" s="2"/>
      <c r="F2776" s="2"/>
      <c r="G2776" s="2"/>
      <c r="H2776" s="3">
        <f t="shared" si="553"/>
        <v>0</v>
      </c>
      <c r="I2776" s="63"/>
      <c r="J2776" s="7"/>
      <c r="K2776" s="8"/>
      <c r="M2776" s="389"/>
    </row>
    <row r="2777" spans="1:13">
      <c r="A2777" s="33" t="e">
        <f>VLOOKUP(B2768,O:W,2)</f>
        <v>#N/A</v>
      </c>
      <c r="B2777" s="649" t="s">
        <v>70</v>
      </c>
      <c r="C2777" s="650"/>
      <c r="D2777" s="650"/>
      <c r="E2777" s="650"/>
      <c r="F2777" s="650"/>
      <c r="G2777" s="650"/>
      <c r="H2777" s="6"/>
      <c r="I2777" s="63">
        <f>SUM(H2769:H2777)</f>
        <v>0</v>
      </c>
      <c r="J2777" s="1" t="e">
        <f>VLOOKUP(B2768,O:W,7)</f>
        <v>#N/A</v>
      </c>
      <c r="K2777" s="8"/>
      <c r="M2777" s="389"/>
    </row>
    <row r="2778" spans="1:13" ht="45.75" customHeight="1">
      <c r="A2778" s="32">
        <f>IF(B2778&gt;0,1,0)</f>
        <v>0</v>
      </c>
      <c r="B2778" s="647"/>
      <c r="C2778" s="648"/>
      <c r="D2778" s="648"/>
      <c r="E2778" s="648"/>
      <c r="F2778" s="648"/>
      <c r="G2778" s="648"/>
      <c r="H2778" s="6"/>
      <c r="I2778" s="63"/>
      <c r="J2778" s="7"/>
      <c r="K2778" s="8"/>
      <c r="M2778" s="388" t="s">
        <v>709</v>
      </c>
    </row>
    <row r="2779" spans="1:13">
      <c r="A2779" s="32">
        <f t="shared" ref="A2779:A2786" si="554">IF(H2779&gt;0,1,0)</f>
        <v>0</v>
      </c>
      <c r="B2779" s="10"/>
      <c r="C2779" s="2"/>
      <c r="D2779" s="2"/>
      <c r="E2779" s="2"/>
      <c r="F2779" s="2"/>
      <c r="G2779" s="2"/>
      <c r="H2779" s="3">
        <f>IF(AND(C2779=0,D2779=0,E2779=0,F2779=0,G2779=0),0,ROUND(IF(C2779=0,1,C2779)*IF(D2779=0,1,D2779)*IF(E2779=0,1,E2779)*IF(F2779=0,1,F2779)*IF(G2779=0,1,G2779),2))</f>
        <v>0</v>
      </c>
      <c r="I2779" s="63"/>
      <c r="J2779" s="7"/>
      <c r="K2779" s="8"/>
      <c r="M2779" s="389"/>
    </row>
    <row r="2780" spans="1:13">
      <c r="A2780" s="32">
        <f t="shared" si="554"/>
        <v>0</v>
      </c>
      <c r="B2780" s="10"/>
      <c r="C2780" s="2"/>
      <c r="D2780" s="2"/>
      <c r="E2780" s="2"/>
      <c r="F2780" s="2"/>
      <c r="G2780" s="2"/>
      <c r="H2780" s="3">
        <f t="shared" ref="H2780:H2786" si="555">IF(AND(C2780=0,D2780=0,E2780=0,F2780=0,G2780=0),0,ROUND(IF(C2780=0,1,C2780)*IF(D2780=0,1,D2780)*IF(E2780=0,1,E2780)*IF(F2780=0,1,F2780)*IF(G2780=0,1,G2780),2))</f>
        <v>0</v>
      </c>
      <c r="I2780" s="63"/>
      <c r="J2780" s="7"/>
      <c r="K2780" s="8"/>
      <c r="M2780" s="389"/>
    </row>
    <row r="2781" spans="1:13">
      <c r="A2781" s="32">
        <f t="shared" si="554"/>
        <v>0</v>
      </c>
      <c r="B2781" s="10"/>
      <c r="C2781" s="2"/>
      <c r="D2781" s="2"/>
      <c r="E2781" s="2"/>
      <c r="F2781" s="2"/>
      <c r="G2781" s="2"/>
      <c r="H2781" s="3">
        <f t="shared" si="555"/>
        <v>0</v>
      </c>
      <c r="I2781" s="63"/>
      <c r="J2781" s="7"/>
      <c r="K2781" s="8"/>
      <c r="M2781" s="389"/>
    </row>
    <row r="2782" spans="1:13">
      <c r="A2782" s="32">
        <f t="shared" si="554"/>
        <v>0</v>
      </c>
      <c r="B2782" s="10"/>
      <c r="C2782" s="2"/>
      <c r="D2782" s="2"/>
      <c r="E2782" s="2"/>
      <c r="F2782" s="2"/>
      <c r="G2782" s="2"/>
      <c r="H2782" s="3">
        <f t="shared" si="555"/>
        <v>0</v>
      </c>
      <c r="I2782" s="63"/>
      <c r="J2782" s="7"/>
      <c r="K2782" s="8"/>
      <c r="M2782" s="389"/>
    </row>
    <row r="2783" spans="1:13">
      <c r="A2783" s="32">
        <f t="shared" si="554"/>
        <v>0</v>
      </c>
      <c r="B2783" s="10"/>
      <c r="C2783" s="2"/>
      <c r="D2783" s="2"/>
      <c r="E2783" s="2"/>
      <c r="F2783" s="2"/>
      <c r="G2783" s="2"/>
      <c r="H2783" s="3">
        <f t="shared" si="555"/>
        <v>0</v>
      </c>
      <c r="I2783" s="63"/>
      <c r="J2783" s="7"/>
      <c r="K2783" s="8"/>
      <c r="M2783" s="389"/>
    </row>
    <row r="2784" spans="1:13">
      <c r="A2784" s="32">
        <f t="shared" si="554"/>
        <v>0</v>
      </c>
      <c r="B2784" s="10"/>
      <c r="C2784" s="2"/>
      <c r="D2784" s="2"/>
      <c r="E2784" s="2"/>
      <c r="F2784" s="2"/>
      <c r="G2784" s="2"/>
      <c r="H2784" s="3">
        <f t="shared" si="555"/>
        <v>0</v>
      </c>
      <c r="I2784" s="63"/>
      <c r="J2784" s="7"/>
      <c r="K2784" s="8"/>
      <c r="M2784" s="389"/>
    </row>
    <row r="2785" spans="1:13">
      <c r="A2785" s="32">
        <f t="shared" si="554"/>
        <v>0</v>
      </c>
      <c r="B2785" s="10"/>
      <c r="C2785" s="2"/>
      <c r="D2785" s="2"/>
      <c r="E2785" s="2"/>
      <c r="F2785" s="2"/>
      <c r="G2785" s="2"/>
      <c r="H2785" s="3">
        <f t="shared" si="555"/>
        <v>0</v>
      </c>
      <c r="I2785" s="63"/>
      <c r="J2785" s="7"/>
      <c r="K2785" s="8"/>
      <c r="M2785" s="389"/>
    </row>
    <row r="2786" spans="1:13">
      <c r="A2786" s="32">
        <f t="shared" si="554"/>
        <v>0</v>
      </c>
      <c r="B2786" s="10"/>
      <c r="C2786" s="2"/>
      <c r="D2786" s="2"/>
      <c r="E2786" s="2"/>
      <c r="F2786" s="2"/>
      <c r="G2786" s="2"/>
      <c r="H2786" s="3">
        <f t="shared" si="555"/>
        <v>0</v>
      </c>
      <c r="I2786" s="63"/>
      <c r="J2786" s="7"/>
      <c r="K2786" s="8"/>
      <c r="M2786" s="389"/>
    </row>
    <row r="2787" spans="1:13">
      <c r="A2787" s="33" t="e">
        <f>VLOOKUP(B2778,O:W,2)</f>
        <v>#N/A</v>
      </c>
      <c r="B2787" s="649" t="s">
        <v>70</v>
      </c>
      <c r="C2787" s="650"/>
      <c r="D2787" s="650"/>
      <c r="E2787" s="650"/>
      <c r="F2787" s="650"/>
      <c r="G2787" s="650"/>
      <c r="H2787" s="6"/>
      <c r="I2787" s="63">
        <f>SUM(H2779:H2787)</f>
        <v>0</v>
      </c>
      <c r="J2787" s="1" t="e">
        <f>VLOOKUP(B2778,O:W,7)</f>
        <v>#N/A</v>
      </c>
      <c r="K2787" s="8"/>
      <c r="M2787" s="389"/>
    </row>
    <row r="2788" spans="1:13" ht="44.25" customHeight="1">
      <c r="A2788" s="32">
        <f>IF(B2788&gt;0,1,0)</f>
        <v>0</v>
      </c>
      <c r="B2788" s="647"/>
      <c r="C2788" s="648"/>
      <c r="D2788" s="648"/>
      <c r="E2788" s="648"/>
      <c r="F2788" s="648"/>
      <c r="G2788" s="648"/>
      <c r="H2788" s="6"/>
      <c r="I2788" s="63"/>
      <c r="J2788" s="7"/>
      <c r="K2788" s="8"/>
      <c r="M2788" s="388" t="s">
        <v>709</v>
      </c>
    </row>
    <row r="2789" spans="1:13">
      <c r="A2789" s="32">
        <f t="shared" ref="A2789:A2796" si="556">IF(H2789&gt;0,1,0)</f>
        <v>0</v>
      </c>
      <c r="B2789" s="10"/>
      <c r="C2789" s="2"/>
      <c r="D2789" s="2"/>
      <c r="E2789" s="2"/>
      <c r="F2789" s="2"/>
      <c r="G2789" s="2"/>
      <c r="H2789" s="3">
        <f>IF(AND(C2789=0,D2789=0,E2789=0,F2789=0,G2789=0),0,ROUND(IF(C2789=0,1,C2789)*IF(D2789=0,1,D2789)*IF(E2789=0,1,E2789)*IF(F2789=0,1,F2789)*IF(G2789=0,1,G2789),2))</f>
        <v>0</v>
      </c>
      <c r="I2789" s="63"/>
      <c r="J2789" s="7"/>
      <c r="K2789" s="8"/>
      <c r="M2789" s="389" t="s">
        <v>710</v>
      </c>
    </row>
    <row r="2790" spans="1:13">
      <c r="A2790" s="32">
        <f t="shared" si="556"/>
        <v>0</v>
      </c>
      <c r="B2790" s="10"/>
      <c r="C2790" s="2"/>
      <c r="D2790" s="2"/>
      <c r="E2790" s="2"/>
      <c r="F2790" s="2"/>
      <c r="G2790" s="2"/>
      <c r="H2790" s="3">
        <f t="shared" ref="H2790:H2796" si="557">IF(AND(C2790=0,D2790=0,E2790=0,F2790=0,G2790=0),0,ROUND(IF(C2790=0,1,C2790)*IF(D2790=0,1,D2790)*IF(E2790=0,1,E2790)*IF(F2790=0,1,F2790)*IF(G2790=0,1,G2790),2))</f>
        <v>0</v>
      </c>
      <c r="I2790" s="63"/>
      <c r="J2790" s="7"/>
      <c r="K2790" s="8"/>
      <c r="M2790" s="389"/>
    </row>
    <row r="2791" spans="1:13">
      <c r="A2791" s="32">
        <f t="shared" si="556"/>
        <v>0</v>
      </c>
      <c r="B2791" s="10"/>
      <c r="C2791" s="2"/>
      <c r="D2791" s="2"/>
      <c r="E2791" s="2"/>
      <c r="F2791" s="2"/>
      <c r="G2791" s="2"/>
      <c r="H2791" s="3">
        <f t="shared" si="557"/>
        <v>0</v>
      </c>
      <c r="I2791" s="63"/>
      <c r="J2791" s="7"/>
      <c r="K2791" s="8"/>
      <c r="M2791" s="389"/>
    </row>
    <row r="2792" spans="1:13">
      <c r="A2792" s="32">
        <f t="shared" si="556"/>
        <v>0</v>
      </c>
      <c r="B2792" s="10"/>
      <c r="C2792" s="2"/>
      <c r="D2792" s="2"/>
      <c r="E2792" s="2"/>
      <c r="F2792" s="2"/>
      <c r="G2792" s="2"/>
      <c r="H2792" s="3">
        <f t="shared" si="557"/>
        <v>0</v>
      </c>
      <c r="I2792" s="63"/>
      <c r="J2792" s="7"/>
      <c r="K2792" s="8"/>
      <c r="M2792" s="389"/>
    </row>
    <row r="2793" spans="1:13">
      <c r="A2793" s="32">
        <f t="shared" si="556"/>
        <v>0</v>
      </c>
      <c r="B2793" s="10"/>
      <c r="C2793" s="2"/>
      <c r="D2793" s="2"/>
      <c r="E2793" s="2"/>
      <c r="F2793" s="2"/>
      <c r="G2793" s="2"/>
      <c r="H2793" s="3">
        <f t="shared" si="557"/>
        <v>0</v>
      </c>
      <c r="I2793" s="63"/>
      <c r="J2793" s="7"/>
      <c r="K2793" s="8"/>
      <c r="M2793" s="389"/>
    </row>
    <row r="2794" spans="1:13">
      <c r="A2794" s="32">
        <f t="shared" si="556"/>
        <v>0</v>
      </c>
      <c r="B2794" s="10"/>
      <c r="C2794" s="2"/>
      <c r="D2794" s="2"/>
      <c r="E2794" s="2"/>
      <c r="F2794" s="2"/>
      <c r="G2794" s="2"/>
      <c r="H2794" s="3">
        <f t="shared" si="557"/>
        <v>0</v>
      </c>
      <c r="I2794" s="63"/>
      <c r="J2794" s="7"/>
      <c r="K2794" s="8"/>
      <c r="M2794" s="389"/>
    </row>
    <row r="2795" spans="1:13">
      <c r="A2795" s="32">
        <f t="shared" si="556"/>
        <v>0</v>
      </c>
      <c r="B2795" s="10"/>
      <c r="C2795" s="2"/>
      <c r="D2795" s="2"/>
      <c r="E2795" s="2"/>
      <c r="F2795" s="2"/>
      <c r="G2795" s="2"/>
      <c r="H2795" s="3">
        <f t="shared" si="557"/>
        <v>0</v>
      </c>
      <c r="I2795" s="63"/>
      <c r="J2795" s="7"/>
      <c r="K2795" s="8"/>
      <c r="M2795" s="389"/>
    </row>
    <row r="2796" spans="1:13">
      <c r="A2796" s="32">
        <f t="shared" si="556"/>
        <v>0</v>
      </c>
      <c r="B2796" s="10"/>
      <c r="C2796" s="2"/>
      <c r="D2796" s="2"/>
      <c r="E2796" s="2"/>
      <c r="F2796" s="2"/>
      <c r="G2796" s="2"/>
      <c r="H2796" s="3">
        <f t="shared" si="557"/>
        <v>0</v>
      </c>
      <c r="I2796" s="63"/>
      <c r="J2796" s="7"/>
      <c r="K2796" s="8"/>
      <c r="M2796" s="389"/>
    </row>
    <row r="2797" spans="1:13">
      <c r="A2797" s="33" t="e">
        <f>VLOOKUP(B2788,O:W,2)</f>
        <v>#N/A</v>
      </c>
      <c r="B2797" s="649" t="s">
        <v>70</v>
      </c>
      <c r="C2797" s="650"/>
      <c r="D2797" s="650"/>
      <c r="E2797" s="650"/>
      <c r="F2797" s="650"/>
      <c r="G2797" s="650"/>
      <c r="H2797" s="6"/>
      <c r="I2797" s="63">
        <f>SUM(H2789:H2797)</f>
        <v>0</v>
      </c>
      <c r="J2797" s="1" t="e">
        <f>VLOOKUP(B2788,O:W,7)</f>
        <v>#N/A</v>
      </c>
      <c r="K2797" s="8"/>
      <c r="M2797" s="389"/>
    </row>
    <row r="2798" spans="1:13" ht="46.5" customHeight="1">
      <c r="A2798" s="32">
        <f>IF(B2798&gt;0,1,0)</f>
        <v>0</v>
      </c>
      <c r="B2798" s="647"/>
      <c r="C2798" s="648"/>
      <c r="D2798" s="648"/>
      <c r="E2798" s="648"/>
      <c r="F2798" s="648"/>
      <c r="G2798" s="648"/>
      <c r="H2798" s="6"/>
      <c r="I2798" s="63"/>
      <c r="J2798" s="7"/>
      <c r="K2798" s="8"/>
      <c r="M2798" s="388" t="s">
        <v>709</v>
      </c>
    </row>
    <row r="2799" spans="1:13">
      <c r="A2799" s="32">
        <f t="shared" ref="A2799:A2806" si="558">IF(H2799&gt;0,1,0)</f>
        <v>0</v>
      </c>
      <c r="B2799" s="10"/>
      <c r="C2799" s="2"/>
      <c r="D2799" s="2"/>
      <c r="E2799" s="2"/>
      <c r="F2799" s="2"/>
      <c r="G2799" s="2"/>
      <c r="H2799" s="3">
        <f>IF(AND(C2799=0,D2799=0,E2799=0,F2799=0,G2799=0),0,ROUND(IF(C2799=0,1,C2799)*IF(D2799=0,1,D2799)*IF(E2799=0,1,E2799)*IF(F2799=0,1,F2799)*IF(G2799=0,1,G2799),2))</f>
        <v>0</v>
      </c>
      <c r="I2799" s="63"/>
      <c r="J2799" s="7"/>
      <c r="K2799" s="8"/>
      <c r="M2799" s="389"/>
    </row>
    <row r="2800" spans="1:13">
      <c r="A2800" s="32">
        <f t="shared" si="558"/>
        <v>0</v>
      </c>
      <c r="B2800" s="10"/>
      <c r="C2800" s="2"/>
      <c r="D2800" s="2"/>
      <c r="E2800" s="2"/>
      <c r="F2800" s="2"/>
      <c r="G2800" s="2"/>
      <c r="H2800" s="3">
        <f t="shared" ref="H2800:H2806" si="559">IF(AND(C2800=0,D2800=0,E2800=0,F2800=0,G2800=0),0,ROUND(IF(C2800=0,1,C2800)*IF(D2800=0,1,D2800)*IF(E2800=0,1,E2800)*IF(F2800=0,1,F2800)*IF(G2800=0,1,G2800),2))</f>
        <v>0</v>
      </c>
      <c r="I2800" s="63"/>
      <c r="J2800" s="7"/>
      <c r="K2800" s="8"/>
      <c r="M2800" s="389"/>
    </row>
    <row r="2801" spans="1:13">
      <c r="A2801" s="32">
        <f t="shared" si="558"/>
        <v>0</v>
      </c>
      <c r="B2801" s="10"/>
      <c r="C2801" s="2"/>
      <c r="D2801" s="2"/>
      <c r="E2801" s="2"/>
      <c r="F2801" s="2"/>
      <c r="G2801" s="2"/>
      <c r="H2801" s="3">
        <f t="shared" si="559"/>
        <v>0</v>
      </c>
      <c r="I2801" s="63"/>
      <c r="J2801" s="7"/>
      <c r="K2801" s="8"/>
      <c r="M2801" s="389"/>
    </row>
    <row r="2802" spans="1:13">
      <c r="A2802" s="32">
        <f t="shared" si="558"/>
        <v>0</v>
      </c>
      <c r="B2802" s="10"/>
      <c r="C2802" s="2"/>
      <c r="D2802" s="2"/>
      <c r="E2802" s="2"/>
      <c r="F2802" s="2"/>
      <c r="G2802" s="2"/>
      <c r="H2802" s="3">
        <f t="shared" si="559"/>
        <v>0</v>
      </c>
      <c r="I2802" s="63"/>
      <c r="J2802" s="7"/>
      <c r="K2802" s="8"/>
      <c r="M2802" s="389"/>
    </row>
    <row r="2803" spans="1:13">
      <c r="A2803" s="32">
        <f t="shared" si="558"/>
        <v>0</v>
      </c>
      <c r="B2803" s="10"/>
      <c r="C2803" s="2"/>
      <c r="D2803" s="2"/>
      <c r="E2803" s="2"/>
      <c r="F2803" s="2"/>
      <c r="G2803" s="2"/>
      <c r="H2803" s="3">
        <f t="shared" si="559"/>
        <v>0</v>
      </c>
      <c r="I2803" s="63"/>
      <c r="J2803" s="7"/>
      <c r="K2803" s="8"/>
      <c r="M2803" s="389"/>
    </row>
    <row r="2804" spans="1:13">
      <c r="A2804" s="32">
        <f t="shared" si="558"/>
        <v>0</v>
      </c>
      <c r="B2804" s="10"/>
      <c r="C2804" s="2"/>
      <c r="D2804" s="2"/>
      <c r="E2804" s="2"/>
      <c r="F2804" s="2"/>
      <c r="G2804" s="2"/>
      <c r="H2804" s="3">
        <f t="shared" si="559"/>
        <v>0</v>
      </c>
      <c r="I2804" s="63"/>
      <c r="J2804" s="7"/>
      <c r="K2804" s="8"/>
      <c r="M2804" s="389"/>
    </row>
    <row r="2805" spans="1:13">
      <c r="A2805" s="32">
        <f t="shared" si="558"/>
        <v>0</v>
      </c>
      <c r="B2805" s="10"/>
      <c r="C2805" s="2"/>
      <c r="D2805" s="2"/>
      <c r="E2805" s="2"/>
      <c r="F2805" s="2"/>
      <c r="G2805" s="2"/>
      <c r="H2805" s="3">
        <f t="shared" si="559"/>
        <v>0</v>
      </c>
      <c r="I2805" s="63"/>
      <c r="J2805" s="7"/>
      <c r="K2805" s="8"/>
      <c r="M2805" s="389"/>
    </row>
    <row r="2806" spans="1:13">
      <c r="A2806" s="32">
        <f t="shared" si="558"/>
        <v>0</v>
      </c>
      <c r="B2806" s="10"/>
      <c r="C2806" s="2"/>
      <c r="D2806" s="2"/>
      <c r="E2806" s="2"/>
      <c r="F2806" s="2"/>
      <c r="G2806" s="2"/>
      <c r="H2806" s="3">
        <f t="shared" si="559"/>
        <v>0</v>
      </c>
      <c r="I2806" s="63"/>
      <c r="J2806" s="7"/>
      <c r="K2806" s="8"/>
      <c r="M2806" s="389"/>
    </row>
    <row r="2807" spans="1:13">
      <c r="A2807" s="33" t="e">
        <f>VLOOKUP(B2798,O:W,2)</f>
        <v>#N/A</v>
      </c>
      <c r="B2807" s="649" t="s">
        <v>70</v>
      </c>
      <c r="C2807" s="650"/>
      <c r="D2807" s="650"/>
      <c r="E2807" s="650"/>
      <c r="F2807" s="650"/>
      <c r="G2807" s="650"/>
      <c r="H2807" s="6"/>
      <c r="I2807" s="63">
        <f>SUM(H2799:H2807)</f>
        <v>0</v>
      </c>
      <c r="J2807" s="1" t="e">
        <f>VLOOKUP(B2798,O:W,7)</f>
        <v>#N/A</v>
      </c>
      <c r="K2807" s="8"/>
      <c r="M2807" s="389"/>
    </row>
    <row r="2808" spans="1:13" ht="45.75" customHeight="1">
      <c r="A2808" s="32">
        <f>IF(B2808&gt;0,1,0)</f>
        <v>0</v>
      </c>
      <c r="B2808" s="647"/>
      <c r="C2808" s="648"/>
      <c r="D2808" s="648"/>
      <c r="E2808" s="648"/>
      <c r="F2808" s="648"/>
      <c r="G2808" s="648"/>
      <c r="H2808" s="6"/>
      <c r="I2808" s="63"/>
      <c r="J2808" s="7"/>
      <c r="K2808" s="8"/>
      <c r="M2808" s="388" t="s">
        <v>709</v>
      </c>
    </row>
    <row r="2809" spans="1:13">
      <c r="A2809" s="32">
        <f t="shared" ref="A2809:A2816" si="560">IF(H2809&gt;0,1,0)</f>
        <v>0</v>
      </c>
      <c r="B2809" s="10"/>
      <c r="C2809" s="2"/>
      <c r="D2809" s="2"/>
      <c r="E2809" s="2"/>
      <c r="F2809" s="2"/>
      <c r="G2809" s="2"/>
      <c r="H2809" s="3">
        <f>IF(AND(C2809=0,D2809=0,E2809=0,F2809=0,G2809=0),0,ROUND(IF(C2809=0,1,C2809)*IF(D2809=0,1,D2809)*IF(E2809=0,1,E2809)*IF(F2809=0,1,F2809)*IF(G2809=0,1,G2809),2))</f>
        <v>0</v>
      </c>
      <c r="I2809" s="63"/>
      <c r="J2809" s="7"/>
      <c r="K2809" s="8"/>
      <c r="M2809" s="389" t="s">
        <v>710</v>
      </c>
    </row>
    <row r="2810" spans="1:13">
      <c r="A2810" s="32">
        <f t="shared" si="560"/>
        <v>0</v>
      </c>
      <c r="B2810" s="10"/>
      <c r="C2810" s="2"/>
      <c r="D2810" s="2"/>
      <c r="E2810" s="2"/>
      <c r="F2810" s="2"/>
      <c r="G2810" s="2"/>
      <c r="H2810" s="3">
        <f t="shared" ref="H2810:H2816" si="561">IF(AND(C2810=0,D2810=0,E2810=0,F2810=0,G2810=0),0,ROUND(IF(C2810=0,1,C2810)*IF(D2810=0,1,D2810)*IF(E2810=0,1,E2810)*IF(F2810=0,1,F2810)*IF(G2810=0,1,G2810),2))</f>
        <v>0</v>
      </c>
      <c r="I2810" s="63"/>
      <c r="J2810" s="7"/>
      <c r="K2810" s="8"/>
      <c r="M2810" s="389"/>
    </row>
    <row r="2811" spans="1:13">
      <c r="A2811" s="32">
        <f t="shared" si="560"/>
        <v>0</v>
      </c>
      <c r="B2811" s="10"/>
      <c r="C2811" s="2"/>
      <c r="D2811" s="2"/>
      <c r="E2811" s="2"/>
      <c r="F2811" s="2"/>
      <c r="G2811" s="2"/>
      <c r="H2811" s="3">
        <f t="shared" si="561"/>
        <v>0</v>
      </c>
      <c r="I2811" s="63"/>
      <c r="J2811" s="7"/>
      <c r="K2811" s="8"/>
      <c r="M2811" s="389"/>
    </row>
    <row r="2812" spans="1:13">
      <c r="A2812" s="32">
        <f t="shared" si="560"/>
        <v>0</v>
      </c>
      <c r="B2812" s="10"/>
      <c r="C2812" s="2"/>
      <c r="D2812" s="2"/>
      <c r="E2812" s="2"/>
      <c r="F2812" s="2"/>
      <c r="G2812" s="2"/>
      <c r="H2812" s="3">
        <f t="shared" si="561"/>
        <v>0</v>
      </c>
      <c r="I2812" s="63"/>
      <c r="J2812" s="7"/>
      <c r="K2812" s="8"/>
      <c r="M2812" s="389"/>
    </row>
    <row r="2813" spans="1:13">
      <c r="A2813" s="32">
        <f t="shared" si="560"/>
        <v>0</v>
      </c>
      <c r="B2813" s="10"/>
      <c r="C2813" s="2"/>
      <c r="D2813" s="2"/>
      <c r="E2813" s="2"/>
      <c r="F2813" s="2"/>
      <c r="G2813" s="2"/>
      <c r="H2813" s="3">
        <f t="shared" si="561"/>
        <v>0</v>
      </c>
      <c r="I2813" s="63"/>
      <c r="J2813" s="7"/>
      <c r="K2813" s="8"/>
      <c r="M2813" s="389"/>
    </row>
    <row r="2814" spans="1:13">
      <c r="A2814" s="32">
        <f t="shared" si="560"/>
        <v>0</v>
      </c>
      <c r="B2814" s="10"/>
      <c r="C2814" s="2"/>
      <c r="D2814" s="2"/>
      <c r="E2814" s="2"/>
      <c r="F2814" s="2"/>
      <c r="G2814" s="2"/>
      <c r="H2814" s="3">
        <f t="shared" si="561"/>
        <v>0</v>
      </c>
      <c r="I2814" s="63"/>
      <c r="J2814" s="7"/>
      <c r="K2814" s="8"/>
      <c r="M2814" s="389"/>
    </row>
    <row r="2815" spans="1:13">
      <c r="A2815" s="32">
        <f t="shared" si="560"/>
        <v>0</v>
      </c>
      <c r="B2815" s="10"/>
      <c r="C2815" s="2"/>
      <c r="D2815" s="2"/>
      <c r="E2815" s="2"/>
      <c r="F2815" s="2"/>
      <c r="G2815" s="2"/>
      <c r="H2815" s="3">
        <f t="shared" si="561"/>
        <v>0</v>
      </c>
      <c r="I2815" s="63"/>
      <c r="J2815" s="7"/>
      <c r="K2815" s="8"/>
      <c r="M2815" s="389"/>
    </row>
    <row r="2816" spans="1:13">
      <c r="A2816" s="32">
        <f t="shared" si="560"/>
        <v>0</v>
      </c>
      <c r="B2816" s="10"/>
      <c r="C2816" s="2"/>
      <c r="D2816" s="2"/>
      <c r="E2816" s="2"/>
      <c r="F2816" s="2"/>
      <c r="G2816" s="2"/>
      <c r="H2816" s="3">
        <f t="shared" si="561"/>
        <v>0</v>
      </c>
      <c r="I2816" s="63"/>
      <c r="J2816" s="7"/>
      <c r="K2816" s="8"/>
      <c r="M2816" s="389"/>
    </row>
    <row r="2817" spans="1:13">
      <c r="A2817" s="33" t="e">
        <f>VLOOKUP(B2808,O:W,2)</f>
        <v>#N/A</v>
      </c>
      <c r="B2817" s="649" t="s">
        <v>70</v>
      </c>
      <c r="C2817" s="650"/>
      <c r="D2817" s="650"/>
      <c r="E2817" s="650"/>
      <c r="F2817" s="650"/>
      <c r="G2817" s="650"/>
      <c r="H2817" s="6"/>
      <c r="I2817" s="63">
        <f>SUM(H2809:H2817)</f>
        <v>0</v>
      </c>
      <c r="J2817" s="1" t="e">
        <f>VLOOKUP(B2808,O:W,7)</f>
        <v>#N/A</v>
      </c>
      <c r="K2817" s="8"/>
      <c r="M2817" s="389"/>
    </row>
    <row r="2818" spans="1:13" ht="46.5" customHeight="1">
      <c r="A2818" s="32">
        <f>IF(B2818&gt;0,1,0)</f>
        <v>0</v>
      </c>
      <c r="B2818" s="647"/>
      <c r="C2818" s="648"/>
      <c r="D2818" s="648"/>
      <c r="E2818" s="648"/>
      <c r="F2818" s="648"/>
      <c r="G2818" s="648"/>
      <c r="H2818" s="6"/>
      <c r="I2818" s="63"/>
      <c r="J2818" s="7"/>
      <c r="K2818" s="8"/>
      <c r="M2818" s="388" t="s">
        <v>709</v>
      </c>
    </row>
    <row r="2819" spans="1:13">
      <c r="A2819" s="32">
        <f t="shared" ref="A2819:A2826" si="562">IF(H2819&gt;0,1,0)</f>
        <v>0</v>
      </c>
      <c r="B2819" s="10"/>
      <c r="C2819" s="2"/>
      <c r="D2819" s="2"/>
      <c r="E2819" s="2"/>
      <c r="F2819" s="2"/>
      <c r="G2819" s="2"/>
      <c r="H2819" s="3">
        <f>IF(AND(C2819=0,D2819=0,E2819=0,F2819=0,G2819=0),0,ROUND(IF(C2819=0,1,C2819)*IF(D2819=0,1,D2819)*IF(E2819=0,1,E2819)*IF(F2819=0,1,F2819)*IF(G2819=0,1,G2819),2))</f>
        <v>0</v>
      </c>
      <c r="I2819" s="63"/>
      <c r="J2819" s="7"/>
      <c r="K2819" s="8"/>
      <c r="M2819" s="389"/>
    </row>
    <row r="2820" spans="1:13">
      <c r="A2820" s="32">
        <f t="shared" si="562"/>
        <v>0</v>
      </c>
      <c r="B2820" s="10"/>
      <c r="C2820" s="2"/>
      <c r="D2820" s="2"/>
      <c r="E2820" s="2"/>
      <c r="F2820" s="2"/>
      <c r="G2820" s="2"/>
      <c r="H2820" s="3">
        <f t="shared" ref="H2820:H2826" si="563">IF(AND(C2820=0,D2820=0,E2820=0,F2820=0,G2820=0),0,ROUND(IF(C2820=0,1,C2820)*IF(D2820=0,1,D2820)*IF(E2820=0,1,E2820)*IF(F2820=0,1,F2820)*IF(G2820=0,1,G2820),2))</f>
        <v>0</v>
      </c>
      <c r="I2820" s="63"/>
      <c r="J2820" s="7"/>
      <c r="K2820" s="8"/>
      <c r="M2820" s="389"/>
    </row>
    <row r="2821" spans="1:13">
      <c r="A2821" s="32">
        <f t="shared" si="562"/>
        <v>0</v>
      </c>
      <c r="B2821" s="10"/>
      <c r="C2821" s="2"/>
      <c r="D2821" s="2"/>
      <c r="E2821" s="2"/>
      <c r="F2821" s="2"/>
      <c r="G2821" s="2"/>
      <c r="H2821" s="3">
        <f t="shared" si="563"/>
        <v>0</v>
      </c>
      <c r="I2821" s="63"/>
      <c r="J2821" s="7"/>
      <c r="K2821" s="8"/>
      <c r="M2821" s="389"/>
    </row>
    <row r="2822" spans="1:13">
      <c r="A2822" s="32">
        <f t="shared" si="562"/>
        <v>0</v>
      </c>
      <c r="B2822" s="10"/>
      <c r="C2822" s="2"/>
      <c r="D2822" s="2"/>
      <c r="E2822" s="2"/>
      <c r="F2822" s="2"/>
      <c r="G2822" s="2"/>
      <c r="H2822" s="3">
        <f t="shared" si="563"/>
        <v>0</v>
      </c>
      <c r="I2822" s="63"/>
      <c r="J2822" s="7"/>
      <c r="K2822" s="8"/>
      <c r="M2822" s="389"/>
    </row>
    <row r="2823" spans="1:13">
      <c r="A2823" s="32">
        <f t="shared" si="562"/>
        <v>0</v>
      </c>
      <c r="B2823" s="10"/>
      <c r="C2823" s="2"/>
      <c r="D2823" s="2"/>
      <c r="E2823" s="2"/>
      <c r="F2823" s="2"/>
      <c r="G2823" s="2"/>
      <c r="H2823" s="3">
        <f t="shared" si="563"/>
        <v>0</v>
      </c>
      <c r="I2823" s="63"/>
      <c r="J2823" s="7"/>
      <c r="K2823" s="8"/>
      <c r="M2823" s="389"/>
    </row>
    <row r="2824" spans="1:13">
      <c r="A2824" s="32">
        <f t="shared" si="562"/>
        <v>0</v>
      </c>
      <c r="B2824" s="10"/>
      <c r="C2824" s="2"/>
      <c r="D2824" s="2"/>
      <c r="E2824" s="2"/>
      <c r="F2824" s="2"/>
      <c r="G2824" s="2"/>
      <c r="H2824" s="3">
        <f t="shared" si="563"/>
        <v>0</v>
      </c>
      <c r="I2824" s="63"/>
      <c r="J2824" s="7"/>
      <c r="K2824" s="8"/>
      <c r="M2824" s="389"/>
    </row>
    <row r="2825" spans="1:13">
      <c r="A2825" s="32">
        <f t="shared" si="562"/>
        <v>0</v>
      </c>
      <c r="B2825" s="10"/>
      <c r="C2825" s="2"/>
      <c r="D2825" s="2"/>
      <c r="E2825" s="2"/>
      <c r="F2825" s="2"/>
      <c r="G2825" s="2"/>
      <c r="H2825" s="3">
        <f t="shared" si="563"/>
        <v>0</v>
      </c>
      <c r="I2825" s="63"/>
      <c r="J2825" s="7"/>
      <c r="K2825" s="8"/>
      <c r="M2825" s="389"/>
    </row>
    <row r="2826" spans="1:13">
      <c r="A2826" s="32">
        <f t="shared" si="562"/>
        <v>0</v>
      </c>
      <c r="B2826" s="10"/>
      <c r="C2826" s="2"/>
      <c r="D2826" s="2"/>
      <c r="E2826" s="2"/>
      <c r="F2826" s="2"/>
      <c r="G2826" s="2"/>
      <c r="H2826" s="3">
        <f t="shared" si="563"/>
        <v>0</v>
      </c>
      <c r="I2826" s="63"/>
      <c r="J2826" s="7"/>
      <c r="K2826" s="8"/>
      <c r="M2826" s="389"/>
    </row>
    <row r="2827" spans="1:13">
      <c r="A2827" s="33" t="e">
        <f>VLOOKUP(B2818,O:W,2)</f>
        <v>#N/A</v>
      </c>
      <c r="B2827" s="649" t="s">
        <v>70</v>
      </c>
      <c r="C2827" s="650"/>
      <c r="D2827" s="650"/>
      <c r="E2827" s="650"/>
      <c r="F2827" s="650"/>
      <c r="G2827" s="650"/>
      <c r="H2827" s="6"/>
      <c r="I2827" s="63">
        <f>SUM(H2819:H2827)</f>
        <v>0</v>
      </c>
      <c r="J2827" s="1" t="e">
        <f>VLOOKUP(B2818,O:W,7)</f>
        <v>#N/A</v>
      </c>
      <c r="K2827" s="8"/>
      <c r="M2827" s="389"/>
    </row>
    <row r="2828" spans="1:13" ht="48" customHeight="1">
      <c r="A2828" s="32">
        <f>IF(B2828&gt;0,1,0)</f>
        <v>0</v>
      </c>
      <c r="B2828" s="647"/>
      <c r="C2828" s="648"/>
      <c r="D2828" s="648"/>
      <c r="E2828" s="648"/>
      <c r="F2828" s="648"/>
      <c r="G2828" s="648"/>
      <c r="H2828" s="6"/>
      <c r="I2828" s="63"/>
      <c r="J2828" s="7"/>
      <c r="K2828" s="8"/>
      <c r="M2828" s="388" t="s">
        <v>709</v>
      </c>
    </row>
    <row r="2829" spans="1:13">
      <c r="A2829" s="32">
        <f t="shared" ref="A2829:A2836" si="564">IF(H2829&gt;0,1,0)</f>
        <v>0</v>
      </c>
      <c r="B2829" s="10"/>
      <c r="C2829" s="2"/>
      <c r="D2829" s="2"/>
      <c r="E2829" s="2"/>
      <c r="F2829" s="2"/>
      <c r="G2829" s="2"/>
      <c r="H2829" s="3">
        <f>IF(AND(C2829=0,D2829=0,E2829=0,F2829=0,G2829=0),0,ROUND(IF(C2829=0,1,C2829)*IF(D2829=0,1,D2829)*IF(E2829=0,1,E2829)*IF(F2829=0,1,F2829)*IF(G2829=0,1,G2829),2))</f>
        <v>0</v>
      </c>
      <c r="I2829" s="63"/>
      <c r="J2829" s="7"/>
      <c r="K2829" s="8"/>
      <c r="M2829" s="389" t="s">
        <v>710</v>
      </c>
    </row>
    <row r="2830" spans="1:13">
      <c r="A2830" s="32">
        <f t="shared" si="564"/>
        <v>0</v>
      </c>
      <c r="B2830" s="10"/>
      <c r="C2830" s="2"/>
      <c r="D2830" s="2"/>
      <c r="E2830" s="2"/>
      <c r="F2830" s="2"/>
      <c r="G2830" s="2"/>
      <c r="H2830" s="3">
        <f t="shared" ref="H2830:H2836" si="565">IF(AND(C2830=0,D2830=0,E2830=0,F2830=0,G2830=0),0,ROUND(IF(C2830=0,1,C2830)*IF(D2830=0,1,D2830)*IF(E2830=0,1,E2830)*IF(F2830=0,1,F2830)*IF(G2830=0,1,G2830),2))</f>
        <v>0</v>
      </c>
      <c r="I2830" s="63"/>
      <c r="J2830" s="7"/>
      <c r="K2830" s="8"/>
      <c r="M2830" s="389"/>
    </row>
    <row r="2831" spans="1:13">
      <c r="A2831" s="32">
        <f t="shared" si="564"/>
        <v>0</v>
      </c>
      <c r="B2831" s="10"/>
      <c r="C2831" s="2"/>
      <c r="D2831" s="2"/>
      <c r="E2831" s="2"/>
      <c r="F2831" s="2"/>
      <c r="G2831" s="2"/>
      <c r="H2831" s="3">
        <f t="shared" si="565"/>
        <v>0</v>
      </c>
      <c r="I2831" s="63"/>
      <c r="J2831" s="7"/>
      <c r="K2831" s="8"/>
      <c r="M2831" s="389"/>
    </row>
    <row r="2832" spans="1:13">
      <c r="A2832" s="32">
        <f t="shared" si="564"/>
        <v>0</v>
      </c>
      <c r="B2832" s="10"/>
      <c r="C2832" s="2"/>
      <c r="D2832" s="2"/>
      <c r="E2832" s="2"/>
      <c r="F2832" s="2"/>
      <c r="G2832" s="2"/>
      <c r="H2832" s="3">
        <f t="shared" si="565"/>
        <v>0</v>
      </c>
      <c r="I2832" s="63"/>
      <c r="J2832" s="7"/>
      <c r="K2832" s="8"/>
      <c r="M2832" s="389"/>
    </row>
    <row r="2833" spans="1:13">
      <c r="A2833" s="32">
        <f t="shared" si="564"/>
        <v>0</v>
      </c>
      <c r="B2833" s="10"/>
      <c r="C2833" s="2"/>
      <c r="D2833" s="2"/>
      <c r="E2833" s="2"/>
      <c r="F2833" s="2"/>
      <c r="G2833" s="2"/>
      <c r="H2833" s="3">
        <f t="shared" si="565"/>
        <v>0</v>
      </c>
      <c r="I2833" s="63"/>
      <c r="J2833" s="7"/>
      <c r="K2833" s="8"/>
      <c r="M2833" s="389"/>
    </row>
    <row r="2834" spans="1:13">
      <c r="A2834" s="32">
        <f t="shared" si="564"/>
        <v>0</v>
      </c>
      <c r="B2834" s="10"/>
      <c r="C2834" s="2"/>
      <c r="D2834" s="2"/>
      <c r="E2834" s="2"/>
      <c r="F2834" s="2"/>
      <c r="G2834" s="2"/>
      <c r="H2834" s="3">
        <f t="shared" si="565"/>
        <v>0</v>
      </c>
      <c r="I2834" s="63"/>
      <c r="J2834" s="7"/>
      <c r="K2834" s="8"/>
      <c r="M2834" s="389"/>
    </row>
    <row r="2835" spans="1:13">
      <c r="A2835" s="32">
        <f t="shared" si="564"/>
        <v>0</v>
      </c>
      <c r="B2835" s="10"/>
      <c r="C2835" s="2"/>
      <c r="D2835" s="2"/>
      <c r="E2835" s="2"/>
      <c r="F2835" s="2"/>
      <c r="G2835" s="2"/>
      <c r="H2835" s="3">
        <f t="shared" si="565"/>
        <v>0</v>
      </c>
      <c r="I2835" s="63"/>
      <c r="J2835" s="7"/>
      <c r="K2835" s="8"/>
      <c r="M2835" s="389"/>
    </row>
    <row r="2836" spans="1:13">
      <c r="A2836" s="32">
        <f t="shared" si="564"/>
        <v>0</v>
      </c>
      <c r="B2836" s="10"/>
      <c r="C2836" s="2"/>
      <c r="D2836" s="2"/>
      <c r="E2836" s="2"/>
      <c r="F2836" s="2"/>
      <c r="G2836" s="2"/>
      <c r="H2836" s="3">
        <f t="shared" si="565"/>
        <v>0</v>
      </c>
      <c r="I2836" s="63"/>
      <c r="J2836" s="7"/>
      <c r="K2836" s="8"/>
      <c r="M2836" s="389"/>
    </row>
    <row r="2837" spans="1:13">
      <c r="A2837" s="33" t="e">
        <f>VLOOKUP(B2828,O:W,2)</f>
        <v>#N/A</v>
      </c>
      <c r="B2837" s="649" t="s">
        <v>70</v>
      </c>
      <c r="C2837" s="650"/>
      <c r="D2837" s="650"/>
      <c r="E2837" s="650"/>
      <c r="F2837" s="650"/>
      <c r="G2837" s="650"/>
      <c r="H2837" s="6"/>
      <c r="I2837" s="63">
        <f>SUM(H2829:H2837)</f>
        <v>0</v>
      </c>
      <c r="J2837" s="1" t="e">
        <f>VLOOKUP(B2828,O:W,7)</f>
        <v>#N/A</v>
      </c>
      <c r="K2837" s="8"/>
      <c r="M2837" s="389"/>
    </row>
    <row r="2838" spans="1:13" ht="45" customHeight="1">
      <c r="A2838" s="32">
        <f>IF(B2838&gt;0,1,0)</f>
        <v>1</v>
      </c>
      <c r="B2838" s="647" t="s">
        <v>7112</v>
      </c>
      <c r="C2838" s="648"/>
      <c r="D2838" s="648"/>
      <c r="E2838" s="648"/>
      <c r="F2838" s="648"/>
      <c r="G2838" s="648"/>
      <c r="H2838" s="6"/>
      <c r="I2838" s="63"/>
      <c r="J2838" s="7"/>
      <c r="K2838" s="8"/>
      <c r="M2838" s="390" t="s">
        <v>711</v>
      </c>
    </row>
    <row r="2839" spans="1:13">
      <c r="A2839" s="32">
        <f t="shared" ref="A2839:A2846" si="566">IF(H2839&gt;0,1,0)</f>
        <v>1</v>
      </c>
      <c r="B2839" s="10"/>
      <c r="C2839" s="2">
        <v>1</v>
      </c>
      <c r="D2839" s="2"/>
      <c r="E2839" s="2"/>
      <c r="F2839" s="2"/>
      <c r="G2839" s="2"/>
      <c r="H2839" s="3">
        <f>IF(AND(C2839=0,D2839=0,E2839=0,F2839=0,G2839=0),0,ROUND(IF(C2839=0,1,C2839)*IF(D2839=0,1,D2839)*IF(E2839=0,1,E2839)*IF(F2839=0,1,F2839)*IF(G2839=0,1,G2839),2))</f>
        <v>1</v>
      </c>
      <c r="I2839" s="63"/>
      <c r="J2839" s="7"/>
      <c r="K2839" s="8"/>
      <c r="M2839" s="391" t="s">
        <v>712</v>
      </c>
    </row>
    <row r="2840" spans="1:13">
      <c r="A2840" s="32">
        <f t="shared" si="566"/>
        <v>0</v>
      </c>
      <c r="B2840" s="10"/>
      <c r="C2840" s="2"/>
      <c r="D2840" s="2"/>
      <c r="E2840" s="2"/>
      <c r="F2840" s="2"/>
      <c r="G2840" s="2"/>
      <c r="H2840" s="3">
        <f t="shared" ref="H2840:H2846" si="567">IF(AND(C2840=0,D2840=0,E2840=0,F2840=0,G2840=0),0,ROUND(IF(C2840=0,1,C2840)*IF(D2840=0,1,D2840)*IF(E2840=0,1,E2840)*IF(F2840=0,1,F2840)*IF(G2840=0,1,G2840),2))</f>
        <v>0</v>
      </c>
      <c r="I2840" s="63"/>
      <c r="J2840" s="7"/>
      <c r="K2840" s="8"/>
      <c r="M2840" s="391"/>
    </row>
    <row r="2841" spans="1:13">
      <c r="A2841" s="32">
        <f t="shared" si="566"/>
        <v>0</v>
      </c>
      <c r="B2841" s="10"/>
      <c r="C2841" s="2"/>
      <c r="D2841" s="2"/>
      <c r="E2841" s="2"/>
      <c r="F2841" s="2"/>
      <c r="G2841" s="2"/>
      <c r="H2841" s="3">
        <f t="shared" si="567"/>
        <v>0</v>
      </c>
      <c r="I2841" s="63"/>
      <c r="J2841" s="7"/>
      <c r="K2841" s="8"/>
      <c r="M2841" s="391"/>
    </row>
    <row r="2842" spans="1:13">
      <c r="A2842" s="32">
        <f t="shared" si="566"/>
        <v>0</v>
      </c>
      <c r="B2842" s="10"/>
      <c r="C2842" s="2"/>
      <c r="D2842" s="2"/>
      <c r="E2842" s="2"/>
      <c r="F2842" s="2"/>
      <c r="G2842" s="2"/>
      <c r="H2842" s="3">
        <f t="shared" si="567"/>
        <v>0</v>
      </c>
      <c r="I2842" s="63"/>
      <c r="J2842" s="7"/>
      <c r="K2842" s="8"/>
      <c r="M2842" s="391"/>
    </row>
    <row r="2843" spans="1:13">
      <c r="A2843" s="32">
        <f t="shared" si="566"/>
        <v>0</v>
      </c>
      <c r="B2843" s="10"/>
      <c r="C2843" s="2"/>
      <c r="D2843" s="2"/>
      <c r="E2843" s="2"/>
      <c r="F2843" s="2"/>
      <c r="G2843" s="2"/>
      <c r="H2843" s="3">
        <f t="shared" si="567"/>
        <v>0</v>
      </c>
      <c r="I2843" s="63"/>
      <c r="J2843" s="7"/>
      <c r="K2843" s="8"/>
      <c r="M2843" s="391"/>
    </row>
    <row r="2844" spans="1:13">
      <c r="A2844" s="32">
        <f t="shared" si="566"/>
        <v>0</v>
      </c>
      <c r="B2844" s="10"/>
      <c r="C2844" s="2"/>
      <c r="D2844" s="2"/>
      <c r="E2844" s="2"/>
      <c r="F2844" s="2"/>
      <c r="G2844" s="2"/>
      <c r="H2844" s="3">
        <f t="shared" si="567"/>
        <v>0</v>
      </c>
      <c r="I2844" s="63"/>
      <c r="J2844" s="7"/>
      <c r="K2844" s="8"/>
      <c r="M2844" s="391"/>
    </row>
    <row r="2845" spans="1:13">
      <c r="A2845" s="32">
        <f t="shared" si="566"/>
        <v>0</v>
      </c>
      <c r="B2845" s="10"/>
      <c r="C2845" s="2"/>
      <c r="D2845" s="2"/>
      <c r="E2845" s="2"/>
      <c r="F2845" s="2"/>
      <c r="G2845" s="2"/>
      <c r="H2845" s="3">
        <f t="shared" si="567"/>
        <v>0</v>
      </c>
      <c r="I2845" s="63"/>
      <c r="J2845" s="7"/>
      <c r="K2845" s="8"/>
      <c r="M2845" s="391"/>
    </row>
    <row r="2846" spans="1:13">
      <c r="A2846" s="32">
        <f t="shared" si="566"/>
        <v>0</v>
      </c>
      <c r="B2846" s="10"/>
      <c r="C2846" s="2"/>
      <c r="D2846" s="2"/>
      <c r="E2846" s="2"/>
      <c r="F2846" s="2"/>
      <c r="G2846" s="2"/>
      <c r="H2846" s="3">
        <f t="shared" si="567"/>
        <v>0</v>
      </c>
      <c r="I2846" s="63"/>
      <c r="J2846" s="7"/>
      <c r="K2846" s="8"/>
      <c r="M2846" s="391"/>
    </row>
    <row r="2847" spans="1:13">
      <c r="A2847" s="33" t="str">
        <f>VLOOKUP(B2838,O:W,2)</f>
        <v>280101</v>
      </c>
      <c r="B2847" s="649" t="s">
        <v>70</v>
      </c>
      <c r="C2847" s="650"/>
      <c r="D2847" s="650"/>
      <c r="E2847" s="650"/>
      <c r="F2847" s="650"/>
      <c r="G2847" s="650"/>
      <c r="H2847" s="6"/>
      <c r="I2847" s="63">
        <f>SUM(H2839:H2847)</f>
        <v>1</v>
      </c>
      <c r="J2847" s="1" t="str">
        <f>VLOOKUP(B2838,O:W,7)</f>
        <v>دستگاه</v>
      </c>
      <c r="K2847" s="8"/>
      <c r="M2847" s="391"/>
    </row>
    <row r="2848" spans="1:13" ht="45.75" customHeight="1">
      <c r="A2848" s="32">
        <f>IF(B2848&gt;0,1,0)</f>
        <v>1</v>
      </c>
      <c r="B2848" s="647" t="s">
        <v>7322</v>
      </c>
      <c r="C2848" s="648"/>
      <c r="D2848" s="648"/>
      <c r="E2848" s="648"/>
      <c r="F2848" s="648"/>
      <c r="G2848" s="648"/>
      <c r="H2848" s="6"/>
      <c r="I2848" s="63"/>
      <c r="J2848" s="7"/>
      <c r="K2848" s="8"/>
      <c r="M2848" s="390" t="s">
        <v>711</v>
      </c>
    </row>
    <row r="2849" spans="1:13">
      <c r="A2849" s="32">
        <f t="shared" ref="A2849:A2856" si="568">IF(H2849&gt;0,1,0)</f>
        <v>1</v>
      </c>
      <c r="B2849" s="10"/>
      <c r="C2849" s="2">
        <v>1</v>
      </c>
      <c r="D2849" s="2"/>
      <c r="E2849" s="2"/>
      <c r="F2849" s="2"/>
      <c r="G2849" s="2"/>
      <c r="H2849" s="3">
        <f>IF(AND(C2849=0,D2849=0,E2849=0,F2849=0,G2849=0),0,ROUND(IF(C2849=0,1,C2849)*IF(D2849=0,1,D2849)*IF(E2849=0,1,E2849)*IF(F2849=0,1,F2849)*IF(G2849=0,1,G2849),2))</f>
        <v>1</v>
      </c>
      <c r="I2849" s="63"/>
      <c r="J2849" s="7"/>
      <c r="K2849" s="8"/>
      <c r="M2849" s="391" t="s">
        <v>712</v>
      </c>
    </row>
    <row r="2850" spans="1:13">
      <c r="A2850" s="32">
        <f t="shared" si="568"/>
        <v>0</v>
      </c>
      <c r="B2850" s="10"/>
      <c r="C2850" s="2"/>
      <c r="D2850" s="2"/>
      <c r="E2850" s="2"/>
      <c r="F2850" s="2"/>
      <c r="G2850" s="2"/>
      <c r="H2850" s="3">
        <f t="shared" ref="H2850:H2856" si="569">IF(AND(C2850=0,D2850=0,E2850=0,F2850=0,G2850=0),0,ROUND(IF(C2850=0,1,C2850)*IF(D2850=0,1,D2850)*IF(E2850=0,1,E2850)*IF(F2850=0,1,F2850)*IF(G2850=0,1,G2850),2))</f>
        <v>0</v>
      </c>
      <c r="I2850" s="63"/>
      <c r="J2850" s="7"/>
      <c r="K2850" s="8"/>
      <c r="M2850" s="391"/>
    </row>
    <row r="2851" spans="1:13">
      <c r="A2851" s="32">
        <f t="shared" si="568"/>
        <v>0</v>
      </c>
      <c r="B2851" s="10"/>
      <c r="C2851" s="2"/>
      <c r="D2851" s="2"/>
      <c r="E2851" s="2"/>
      <c r="F2851" s="2"/>
      <c r="G2851" s="2"/>
      <c r="H2851" s="3">
        <f t="shared" si="569"/>
        <v>0</v>
      </c>
      <c r="I2851" s="63"/>
      <c r="J2851" s="7"/>
      <c r="K2851" s="8"/>
      <c r="M2851" s="391"/>
    </row>
    <row r="2852" spans="1:13">
      <c r="A2852" s="32">
        <f t="shared" si="568"/>
        <v>0</v>
      </c>
      <c r="B2852" s="10"/>
      <c r="C2852" s="2"/>
      <c r="D2852" s="2"/>
      <c r="E2852" s="2"/>
      <c r="F2852" s="2"/>
      <c r="G2852" s="2"/>
      <c r="H2852" s="3">
        <f t="shared" si="569"/>
        <v>0</v>
      </c>
      <c r="I2852" s="63"/>
      <c r="J2852" s="7"/>
      <c r="K2852" s="8"/>
      <c r="M2852" s="391"/>
    </row>
    <row r="2853" spans="1:13">
      <c r="A2853" s="32">
        <f t="shared" si="568"/>
        <v>0</v>
      </c>
      <c r="B2853" s="10"/>
      <c r="C2853" s="2"/>
      <c r="D2853" s="2"/>
      <c r="E2853" s="2"/>
      <c r="F2853" s="2"/>
      <c r="G2853" s="2"/>
      <c r="H2853" s="3">
        <f t="shared" si="569"/>
        <v>0</v>
      </c>
      <c r="I2853" s="63"/>
      <c r="J2853" s="7"/>
      <c r="K2853" s="8"/>
      <c r="M2853" s="391"/>
    </row>
    <row r="2854" spans="1:13">
      <c r="A2854" s="32">
        <f t="shared" si="568"/>
        <v>0</v>
      </c>
      <c r="B2854" s="10"/>
      <c r="C2854" s="2"/>
      <c r="D2854" s="2"/>
      <c r="E2854" s="2"/>
      <c r="F2854" s="2"/>
      <c r="G2854" s="2"/>
      <c r="H2854" s="3">
        <f t="shared" si="569"/>
        <v>0</v>
      </c>
      <c r="I2854" s="63"/>
      <c r="J2854" s="7"/>
      <c r="K2854" s="8"/>
      <c r="M2854" s="391"/>
    </row>
    <row r="2855" spans="1:13">
      <c r="A2855" s="32">
        <f t="shared" si="568"/>
        <v>0</v>
      </c>
      <c r="B2855" s="10"/>
      <c r="C2855" s="2"/>
      <c r="D2855" s="2"/>
      <c r="E2855" s="2"/>
      <c r="F2855" s="2"/>
      <c r="G2855" s="2"/>
      <c r="H2855" s="3">
        <f t="shared" si="569"/>
        <v>0</v>
      </c>
      <c r="I2855" s="63"/>
      <c r="J2855" s="7"/>
      <c r="K2855" s="8"/>
      <c r="M2855" s="391"/>
    </row>
    <row r="2856" spans="1:13">
      <c r="A2856" s="32">
        <f t="shared" si="568"/>
        <v>0</v>
      </c>
      <c r="B2856" s="10"/>
      <c r="C2856" s="2"/>
      <c r="D2856" s="2"/>
      <c r="E2856" s="2"/>
      <c r="F2856" s="2"/>
      <c r="G2856" s="2"/>
      <c r="H2856" s="3">
        <f t="shared" si="569"/>
        <v>0</v>
      </c>
      <c r="I2856" s="63"/>
      <c r="J2856" s="7"/>
      <c r="K2856" s="8"/>
      <c r="M2856" s="391"/>
    </row>
    <row r="2857" spans="1:13">
      <c r="A2857" s="33" t="str">
        <f>VLOOKUP(B2848,O:W,2)</f>
        <v>280313</v>
      </c>
      <c r="B2857" s="649" t="s">
        <v>70</v>
      </c>
      <c r="C2857" s="650"/>
      <c r="D2857" s="650"/>
      <c r="E2857" s="650"/>
      <c r="F2857" s="650"/>
      <c r="G2857" s="650"/>
      <c r="H2857" s="6"/>
      <c r="I2857" s="63">
        <f>SUM(H2849:H2857)</f>
        <v>1</v>
      </c>
      <c r="J2857" s="1" t="str">
        <f>VLOOKUP(B2848,O:W,7)</f>
        <v>دستگاه</v>
      </c>
      <c r="K2857" s="8"/>
      <c r="M2857" s="391"/>
    </row>
    <row r="2858" spans="1:13" ht="47.25" customHeight="1">
      <c r="A2858" s="32">
        <f>IF(B2858&gt;0,1,0)</f>
        <v>0</v>
      </c>
      <c r="B2858" s="647"/>
      <c r="C2858" s="648"/>
      <c r="D2858" s="648"/>
      <c r="E2858" s="648"/>
      <c r="F2858" s="648"/>
      <c r="G2858" s="648"/>
      <c r="H2858" s="6"/>
      <c r="I2858" s="63"/>
      <c r="J2858" s="7"/>
      <c r="K2858" s="8"/>
      <c r="M2858" s="390" t="s">
        <v>711</v>
      </c>
    </row>
    <row r="2859" spans="1:13">
      <c r="A2859" s="32">
        <f t="shared" ref="A2859:A2866" si="570">IF(H2859&gt;0,1,0)</f>
        <v>0</v>
      </c>
      <c r="B2859" s="10"/>
      <c r="C2859" s="2"/>
      <c r="D2859" s="2"/>
      <c r="E2859" s="2"/>
      <c r="F2859" s="2"/>
      <c r="G2859" s="2"/>
      <c r="H2859" s="3">
        <f>IF(AND(C2859=0,D2859=0,E2859=0,F2859=0,G2859=0),0,ROUND(IF(C2859=0,1,C2859)*IF(D2859=0,1,D2859)*IF(E2859=0,1,E2859)*IF(F2859=0,1,F2859)*IF(G2859=0,1,G2859),2))</f>
        <v>0</v>
      </c>
      <c r="I2859" s="63"/>
      <c r="J2859" s="7"/>
      <c r="K2859" s="8"/>
      <c r="M2859" s="391"/>
    </row>
    <row r="2860" spans="1:13">
      <c r="A2860" s="32">
        <f t="shared" si="570"/>
        <v>0</v>
      </c>
      <c r="B2860" s="10"/>
      <c r="C2860" s="2"/>
      <c r="D2860" s="2"/>
      <c r="E2860" s="2"/>
      <c r="F2860" s="2"/>
      <c r="G2860" s="2"/>
      <c r="H2860" s="3">
        <f t="shared" ref="H2860:H2866" si="571">IF(AND(C2860=0,D2860=0,E2860=0,F2860=0,G2860=0),0,ROUND(IF(C2860=0,1,C2860)*IF(D2860=0,1,D2860)*IF(E2860=0,1,E2860)*IF(F2860=0,1,F2860)*IF(G2860=0,1,G2860),2))</f>
        <v>0</v>
      </c>
      <c r="I2860" s="63"/>
      <c r="J2860" s="7"/>
      <c r="K2860" s="8"/>
      <c r="M2860" s="391"/>
    </row>
    <row r="2861" spans="1:13">
      <c r="A2861" s="32">
        <f t="shared" si="570"/>
        <v>0</v>
      </c>
      <c r="B2861" s="10"/>
      <c r="C2861" s="2"/>
      <c r="D2861" s="2"/>
      <c r="E2861" s="2"/>
      <c r="F2861" s="2"/>
      <c r="G2861" s="2"/>
      <c r="H2861" s="3">
        <f t="shared" si="571"/>
        <v>0</v>
      </c>
      <c r="I2861" s="63"/>
      <c r="J2861" s="7"/>
      <c r="K2861" s="8"/>
      <c r="M2861" s="391"/>
    </row>
    <row r="2862" spans="1:13">
      <c r="A2862" s="32">
        <f t="shared" si="570"/>
        <v>0</v>
      </c>
      <c r="B2862" s="10"/>
      <c r="C2862" s="2"/>
      <c r="D2862" s="2"/>
      <c r="E2862" s="2"/>
      <c r="F2862" s="2"/>
      <c r="G2862" s="2"/>
      <c r="H2862" s="3">
        <f t="shared" si="571"/>
        <v>0</v>
      </c>
      <c r="I2862" s="63"/>
      <c r="J2862" s="7"/>
      <c r="K2862" s="8"/>
      <c r="M2862" s="391"/>
    </row>
    <row r="2863" spans="1:13">
      <c r="A2863" s="32">
        <f t="shared" si="570"/>
        <v>0</v>
      </c>
      <c r="B2863" s="10"/>
      <c r="C2863" s="2"/>
      <c r="D2863" s="2"/>
      <c r="E2863" s="2"/>
      <c r="F2863" s="2"/>
      <c r="G2863" s="2"/>
      <c r="H2863" s="3">
        <f t="shared" si="571"/>
        <v>0</v>
      </c>
      <c r="I2863" s="63"/>
      <c r="J2863" s="7"/>
      <c r="K2863" s="8"/>
      <c r="M2863" s="391"/>
    </row>
    <row r="2864" spans="1:13">
      <c r="A2864" s="32">
        <f t="shared" si="570"/>
        <v>0</v>
      </c>
      <c r="B2864" s="10"/>
      <c r="C2864" s="2"/>
      <c r="D2864" s="2"/>
      <c r="E2864" s="2"/>
      <c r="F2864" s="2"/>
      <c r="G2864" s="2"/>
      <c r="H2864" s="3">
        <f t="shared" si="571"/>
        <v>0</v>
      </c>
      <c r="I2864" s="63"/>
      <c r="J2864" s="7"/>
      <c r="K2864" s="8"/>
      <c r="M2864" s="391"/>
    </row>
    <row r="2865" spans="1:13">
      <c r="A2865" s="32">
        <f t="shared" si="570"/>
        <v>0</v>
      </c>
      <c r="B2865" s="10"/>
      <c r="C2865" s="2"/>
      <c r="D2865" s="2"/>
      <c r="E2865" s="2"/>
      <c r="F2865" s="2"/>
      <c r="G2865" s="2"/>
      <c r="H2865" s="3">
        <f t="shared" si="571"/>
        <v>0</v>
      </c>
      <c r="I2865" s="63"/>
      <c r="J2865" s="7"/>
      <c r="K2865" s="8"/>
      <c r="M2865" s="391"/>
    </row>
    <row r="2866" spans="1:13">
      <c r="A2866" s="32">
        <f t="shared" si="570"/>
        <v>0</v>
      </c>
      <c r="B2866" s="10"/>
      <c r="C2866" s="2"/>
      <c r="D2866" s="2"/>
      <c r="E2866" s="2"/>
      <c r="F2866" s="2"/>
      <c r="G2866" s="2"/>
      <c r="H2866" s="3">
        <f t="shared" si="571"/>
        <v>0</v>
      </c>
      <c r="I2866" s="63"/>
      <c r="J2866" s="7"/>
      <c r="K2866" s="8"/>
      <c r="M2866" s="391"/>
    </row>
    <row r="2867" spans="1:13">
      <c r="A2867" s="33" t="e">
        <f>VLOOKUP(B2858,O:W,2)</f>
        <v>#N/A</v>
      </c>
      <c r="B2867" s="649" t="s">
        <v>70</v>
      </c>
      <c r="C2867" s="650"/>
      <c r="D2867" s="650"/>
      <c r="E2867" s="650"/>
      <c r="F2867" s="650"/>
      <c r="G2867" s="650"/>
      <c r="H2867" s="6"/>
      <c r="I2867" s="63">
        <f>SUM(H2859:H2867)</f>
        <v>0</v>
      </c>
      <c r="J2867" s="1" t="e">
        <f>VLOOKUP(B2858,O:W,7)</f>
        <v>#N/A</v>
      </c>
      <c r="K2867" s="8"/>
      <c r="M2867" s="391"/>
    </row>
    <row r="2868" spans="1:13" ht="45.75" customHeight="1">
      <c r="A2868" s="32">
        <f>IF(B2868&gt;0,1,0)</f>
        <v>0</v>
      </c>
      <c r="B2868" s="647"/>
      <c r="C2868" s="648"/>
      <c r="D2868" s="648"/>
      <c r="E2868" s="648"/>
      <c r="F2868" s="648"/>
      <c r="G2868" s="648"/>
      <c r="H2868" s="6"/>
      <c r="I2868" s="63"/>
      <c r="J2868" s="7"/>
      <c r="K2868" s="8"/>
      <c r="M2868" s="390" t="s">
        <v>711</v>
      </c>
    </row>
    <row r="2869" spans="1:13">
      <c r="A2869" s="32">
        <f t="shared" ref="A2869:A2876" si="572">IF(H2869&gt;0,1,0)</f>
        <v>0</v>
      </c>
      <c r="B2869" s="10"/>
      <c r="C2869" s="2"/>
      <c r="D2869" s="2"/>
      <c r="E2869" s="2"/>
      <c r="F2869" s="2"/>
      <c r="G2869" s="2"/>
      <c r="H2869" s="3">
        <f>IF(AND(C2869=0,D2869=0,E2869=0,F2869=0,G2869=0),0,ROUND(IF(C2869=0,1,C2869)*IF(D2869=0,1,D2869)*IF(E2869=0,1,E2869)*IF(F2869=0,1,F2869)*IF(G2869=0,1,G2869),2))</f>
        <v>0</v>
      </c>
      <c r="I2869" s="63"/>
      <c r="J2869" s="7"/>
      <c r="K2869" s="8"/>
      <c r="M2869" s="391" t="s">
        <v>712</v>
      </c>
    </row>
    <row r="2870" spans="1:13">
      <c r="A2870" s="32">
        <f t="shared" si="572"/>
        <v>0</v>
      </c>
      <c r="B2870" s="10"/>
      <c r="C2870" s="2"/>
      <c r="D2870" s="2"/>
      <c r="E2870" s="2"/>
      <c r="F2870" s="2"/>
      <c r="G2870" s="2"/>
      <c r="H2870" s="3">
        <f t="shared" ref="H2870:H2876" si="573">IF(AND(C2870=0,D2870=0,E2870=0,F2870=0,G2870=0),0,ROUND(IF(C2870=0,1,C2870)*IF(D2870=0,1,D2870)*IF(E2870=0,1,E2870)*IF(F2870=0,1,F2870)*IF(G2870=0,1,G2870),2))</f>
        <v>0</v>
      </c>
      <c r="I2870" s="63"/>
      <c r="J2870" s="7"/>
      <c r="K2870" s="8"/>
      <c r="M2870" s="391"/>
    </row>
    <row r="2871" spans="1:13">
      <c r="A2871" s="32">
        <f t="shared" si="572"/>
        <v>0</v>
      </c>
      <c r="B2871" s="10"/>
      <c r="C2871" s="2"/>
      <c r="D2871" s="2"/>
      <c r="E2871" s="2"/>
      <c r="F2871" s="2"/>
      <c r="G2871" s="2"/>
      <c r="H2871" s="3">
        <f t="shared" si="573"/>
        <v>0</v>
      </c>
      <c r="I2871" s="63"/>
      <c r="J2871" s="7"/>
      <c r="K2871" s="8"/>
      <c r="M2871" s="391"/>
    </row>
    <row r="2872" spans="1:13">
      <c r="A2872" s="32">
        <f t="shared" si="572"/>
        <v>0</v>
      </c>
      <c r="B2872" s="10"/>
      <c r="C2872" s="2"/>
      <c r="D2872" s="2"/>
      <c r="E2872" s="2"/>
      <c r="F2872" s="2"/>
      <c r="G2872" s="2"/>
      <c r="H2872" s="3">
        <f t="shared" si="573"/>
        <v>0</v>
      </c>
      <c r="I2872" s="63"/>
      <c r="J2872" s="7"/>
      <c r="K2872" s="8"/>
      <c r="M2872" s="391"/>
    </row>
    <row r="2873" spans="1:13">
      <c r="A2873" s="32">
        <f t="shared" si="572"/>
        <v>0</v>
      </c>
      <c r="B2873" s="10"/>
      <c r="C2873" s="2"/>
      <c r="D2873" s="2"/>
      <c r="E2873" s="2"/>
      <c r="F2873" s="2"/>
      <c r="G2873" s="2"/>
      <c r="H2873" s="3">
        <f t="shared" si="573"/>
        <v>0</v>
      </c>
      <c r="I2873" s="63"/>
      <c r="J2873" s="7"/>
      <c r="K2873" s="8"/>
      <c r="M2873" s="391"/>
    </row>
    <row r="2874" spans="1:13">
      <c r="A2874" s="32">
        <f t="shared" si="572"/>
        <v>0</v>
      </c>
      <c r="B2874" s="10"/>
      <c r="C2874" s="2"/>
      <c r="D2874" s="2"/>
      <c r="E2874" s="2"/>
      <c r="F2874" s="2"/>
      <c r="G2874" s="2"/>
      <c r="H2874" s="3">
        <f t="shared" si="573"/>
        <v>0</v>
      </c>
      <c r="I2874" s="63"/>
      <c r="J2874" s="7"/>
      <c r="K2874" s="8"/>
      <c r="M2874" s="391"/>
    </row>
    <row r="2875" spans="1:13">
      <c r="A2875" s="32">
        <f t="shared" si="572"/>
        <v>0</v>
      </c>
      <c r="B2875" s="10"/>
      <c r="C2875" s="2"/>
      <c r="D2875" s="2"/>
      <c r="E2875" s="2"/>
      <c r="F2875" s="2"/>
      <c r="G2875" s="2"/>
      <c r="H2875" s="3">
        <f t="shared" si="573"/>
        <v>0</v>
      </c>
      <c r="I2875" s="63"/>
      <c r="J2875" s="7"/>
      <c r="K2875" s="8"/>
      <c r="M2875" s="391"/>
    </row>
    <row r="2876" spans="1:13">
      <c r="A2876" s="32">
        <f t="shared" si="572"/>
        <v>0</v>
      </c>
      <c r="B2876" s="10"/>
      <c r="C2876" s="2"/>
      <c r="D2876" s="2"/>
      <c r="E2876" s="2"/>
      <c r="F2876" s="2"/>
      <c r="G2876" s="2"/>
      <c r="H2876" s="3">
        <f t="shared" si="573"/>
        <v>0</v>
      </c>
      <c r="I2876" s="63"/>
      <c r="J2876" s="7"/>
      <c r="K2876" s="8"/>
      <c r="M2876" s="391"/>
    </row>
    <row r="2877" spans="1:13">
      <c r="A2877" s="33" t="e">
        <f>VLOOKUP(B2868,O:W,2)</f>
        <v>#N/A</v>
      </c>
      <c r="B2877" s="649" t="s">
        <v>70</v>
      </c>
      <c r="C2877" s="650"/>
      <c r="D2877" s="650"/>
      <c r="E2877" s="650"/>
      <c r="F2877" s="650"/>
      <c r="G2877" s="650"/>
      <c r="H2877" s="6"/>
      <c r="I2877" s="63">
        <f>SUM(H2869:H2877)</f>
        <v>0</v>
      </c>
      <c r="J2877" s="1" t="e">
        <f>VLOOKUP(B2868,O:W,7)</f>
        <v>#N/A</v>
      </c>
      <c r="K2877" s="8"/>
      <c r="M2877" s="391"/>
    </row>
    <row r="2878" spans="1:13" ht="46.5" customHeight="1">
      <c r="A2878" s="32">
        <f>IF(B2878&gt;0,1,0)</f>
        <v>0</v>
      </c>
      <c r="B2878" s="647"/>
      <c r="C2878" s="648"/>
      <c r="D2878" s="648"/>
      <c r="E2878" s="648"/>
      <c r="F2878" s="648"/>
      <c r="G2878" s="648"/>
      <c r="H2878" s="6"/>
      <c r="I2878" s="63"/>
      <c r="J2878" s="7"/>
      <c r="K2878" s="8"/>
      <c r="M2878" s="390" t="s">
        <v>711</v>
      </c>
    </row>
    <row r="2879" spans="1:13">
      <c r="A2879" s="32">
        <f t="shared" ref="A2879:A2886" si="574">IF(H2879&gt;0,1,0)</f>
        <v>0</v>
      </c>
      <c r="B2879" s="10"/>
      <c r="C2879" s="2"/>
      <c r="D2879" s="2"/>
      <c r="E2879" s="2"/>
      <c r="F2879" s="2"/>
      <c r="G2879" s="2"/>
      <c r="H2879" s="3">
        <f>IF(AND(C2879=0,D2879=0,E2879=0,F2879=0,G2879=0),0,ROUND(IF(C2879=0,1,C2879)*IF(D2879=0,1,D2879)*IF(E2879=0,1,E2879)*IF(F2879=0,1,F2879)*IF(G2879=0,1,G2879),2))</f>
        <v>0</v>
      </c>
      <c r="I2879" s="63"/>
      <c r="J2879" s="7"/>
      <c r="K2879" s="8"/>
      <c r="M2879" s="391"/>
    </row>
    <row r="2880" spans="1:13">
      <c r="A2880" s="32">
        <f t="shared" si="574"/>
        <v>0</v>
      </c>
      <c r="B2880" s="10"/>
      <c r="C2880" s="2"/>
      <c r="D2880" s="2"/>
      <c r="E2880" s="2"/>
      <c r="F2880" s="2"/>
      <c r="G2880" s="2"/>
      <c r="H2880" s="3">
        <f t="shared" ref="H2880:H2886" si="575">IF(AND(C2880=0,D2880=0,E2880=0,F2880=0,G2880=0),0,ROUND(IF(C2880=0,1,C2880)*IF(D2880=0,1,D2880)*IF(E2880=0,1,E2880)*IF(F2880=0,1,F2880)*IF(G2880=0,1,G2880),2))</f>
        <v>0</v>
      </c>
      <c r="I2880" s="63"/>
      <c r="J2880" s="7"/>
      <c r="K2880" s="8"/>
      <c r="M2880" s="391"/>
    </row>
    <row r="2881" spans="1:13">
      <c r="A2881" s="32">
        <f t="shared" si="574"/>
        <v>0</v>
      </c>
      <c r="B2881" s="10"/>
      <c r="C2881" s="2"/>
      <c r="D2881" s="2"/>
      <c r="E2881" s="2"/>
      <c r="F2881" s="2"/>
      <c r="G2881" s="2"/>
      <c r="H2881" s="3">
        <f t="shared" si="575"/>
        <v>0</v>
      </c>
      <c r="I2881" s="63"/>
      <c r="J2881" s="7"/>
      <c r="K2881" s="8"/>
      <c r="M2881" s="391"/>
    </row>
    <row r="2882" spans="1:13">
      <c r="A2882" s="32">
        <f t="shared" si="574"/>
        <v>0</v>
      </c>
      <c r="B2882" s="10"/>
      <c r="C2882" s="2"/>
      <c r="D2882" s="2"/>
      <c r="E2882" s="2"/>
      <c r="F2882" s="2"/>
      <c r="G2882" s="2"/>
      <c r="H2882" s="3">
        <f t="shared" si="575"/>
        <v>0</v>
      </c>
      <c r="I2882" s="63"/>
      <c r="J2882" s="7"/>
      <c r="K2882" s="8"/>
      <c r="M2882" s="391"/>
    </row>
    <row r="2883" spans="1:13">
      <c r="A2883" s="32">
        <f t="shared" si="574"/>
        <v>0</v>
      </c>
      <c r="B2883" s="10"/>
      <c r="C2883" s="2"/>
      <c r="D2883" s="2"/>
      <c r="E2883" s="2"/>
      <c r="F2883" s="2"/>
      <c r="G2883" s="2"/>
      <c r="H2883" s="3">
        <f t="shared" si="575"/>
        <v>0</v>
      </c>
      <c r="I2883" s="63"/>
      <c r="J2883" s="7"/>
      <c r="K2883" s="8"/>
      <c r="M2883" s="391"/>
    </row>
    <row r="2884" spans="1:13">
      <c r="A2884" s="32">
        <f t="shared" si="574"/>
        <v>0</v>
      </c>
      <c r="B2884" s="10"/>
      <c r="C2884" s="2"/>
      <c r="D2884" s="2"/>
      <c r="E2884" s="2"/>
      <c r="F2884" s="2"/>
      <c r="G2884" s="2"/>
      <c r="H2884" s="3">
        <f t="shared" si="575"/>
        <v>0</v>
      </c>
      <c r="I2884" s="63"/>
      <c r="J2884" s="7"/>
      <c r="K2884" s="8"/>
      <c r="M2884" s="391"/>
    </row>
    <row r="2885" spans="1:13">
      <c r="A2885" s="32">
        <f t="shared" si="574"/>
        <v>0</v>
      </c>
      <c r="B2885" s="10"/>
      <c r="C2885" s="2"/>
      <c r="D2885" s="2"/>
      <c r="E2885" s="2"/>
      <c r="F2885" s="2"/>
      <c r="G2885" s="2"/>
      <c r="H2885" s="3">
        <f t="shared" si="575"/>
        <v>0</v>
      </c>
      <c r="I2885" s="63"/>
      <c r="J2885" s="7"/>
      <c r="K2885" s="8"/>
      <c r="M2885" s="391"/>
    </row>
    <row r="2886" spans="1:13">
      <c r="A2886" s="32">
        <f t="shared" si="574"/>
        <v>0</v>
      </c>
      <c r="B2886" s="10"/>
      <c r="C2886" s="2"/>
      <c r="D2886" s="2"/>
      <c r="E2886" s="2"/>
      <c r="F2886" s="2"/>
      <c r="G2886" s="2"/>
      <c r="H2886" s="3">
        <f t="shared" si="575"/>
        <v>0</v>
      </c>
      <c r="I2886" s="63"/>
      <c r="J2886" s="7"/>
      <c r="K2886" s="8"/>
      <c r="M2886" s="391"/>
    </row>
    <row r="2887" spans="1:13">
      <c r="A2887" s="33" t="e">
        <f>VLOOKUP(B2878,O:W,2)</f>
        <v>#N/A</v>
      </c>
      <c r="B2887" s="649" t="s">
        <v>70</v>
      </c>
      <c r="C2887" s="650"/>
      <c r="D2887" s="650"/>
      <c r="E2887" s="650"/>
      <c r="F2887" s="650"/>
      <c r="G2887" s="650"/>
      <c r="H2887" s="6"/>
      <c r="I2887" s="63">
        <f>SUM(H2879:H2887)</f>
        <v>0</v>
      </c>
      <c r="J2887" s="1" t="e">
        <f>VLOOKUP(B2878,O:W,7)</f>
        <v>#N/A</v>
      </c>
      <c r="K2887" s="8"/>
      <c r="M2887" s="391"/>
    </row>
    <row r="2888" spans="1:13" ht="45.75" customHeight="1">
      <c r="A2888" s="32">
        <f>IF(B2888&gt;0,1,0)</f>
        <v>0</v>
      </c>
      <c r="B2888" s="647"/>
      <c r="C2888" s="648"/>
      <c r="D2888" s="648"/>
      <c r="E2888" s="648"/>
      <c r="F2888" s="648"/>
      <c r="G2888" s="648"/>
      <c r="H2888" s="6"/>
      <c r="I2888" s="63"/>
      <c r="J2888" s="7"/>
      <c r="K2888" s="8"/>
      <c r="M2888" s="390" t="s">
        <v>711</v>
      </c>
    </row>
    <row r="2889" spans="1:13">
      <c r="A2889" s="32">
        <f t="shared" ref="A2889:A2896" si="576">IF(H2889&gt;0,1,0)</f>
        <v>0</v>
      </c>
      <c r="B2889" s="10"/>
      <c r="C2889" s="2"/>
      <c r="D2889" s="2"/>
      <c r="E2889" s="2"/>
      <c r="F2889" s="2"/>
      <c r="G2889" s="2"/>
      <c r="H2889" s="3">
        <f>IF(AND(C2889=0,D2889=0,E2889=0,F2889=0,G2889=0),0,ROUND(IF(C2889=0,1,C2889)*IF(D2889=0,1,D2889)*IF(E2889=0,1,E2889)*IF(F2889=0,1,F2889)*IF(G2889=0,1,G2889),2))</f>
        <v>0</v>
      </c>
      <c r="I2889" s="63"/>
      <c r="J2889" s="7"/>
      <c r="K2889" s="8"/>
      <c r="M2889" s="391" t="s">
        <v>712</v>
      </c>
    </row>
    <row r="2890" spans="1:13">
      <c r="A2890" s="32">
        <f t="shared" si="576"/>
        <v>0</v>
      </c>
      <c r="B2890" s="10"/>
      <c r="C2890" s="2"/>
      <c r="D2890" s="2"/>
      <c r="E2890" s="2"/>
      <c r="F2890" s="2"/>
      <c r="G2890" s="2"/>
      <c r="H2890" s="3">
        <f t="shared" ref="H2890:H2896" si="577">IF(AND(C2890=0,D2890=0,E2890=0,F2890=0,G2890=0),0,ROUND(IF(C2890=0,1,C2890)*IF(D2890=0,1,D2890)*IF(E2890=0,1,E2890)*IF(F2890=0,1,F2890)*IF(G2890=0,1,G2890),2))</f>
        <v>0</v>
      </c>
      <c r="I2890" s="63"/>
      <c r="J2890" s="7"/>
      <c r="K2890" s="8"/>
      <c r="M2890" s="391"/>
    </row>
    <row r="2891" spans="1:13">
      <c r="A2891" s="32">
        <f t="shared" si="576"/>
        <v>0</v>
      </c>
      <c r="B2891" s="10"/>
      <c r="C2891" s="2"/>
      <c r="D2891" s="2"/>
      <c r="E2891" s="2"/>
      <c r="F2891" s="2"/>
      <c r="G2891" s="2"/>
      <c r="H2891" s="3">
        <f t="shared" si="577"/>
        <v>0</v>
      </c>
      <c r="I2891" s="63"/>
      <c r="J2891" s="7"/>
      <c r="K2891" s="8"/>
      <c r="M2891" s="391"/>
    </row>
    <row r="2892" spans="1:13">
      <c r="A2892" s="32">
        <f t="shared" si="576"/>
        <v>0</v>
      </c>
      <c r="B2892" s="10"/>
      <c r="C2892" s="2"/>
      <c r="D2892" s="2"/>
      <c r="E2892" s="2"/>
      <c r="F2892" s="2"/>
      <c r="G2892" s="2"/>
      <c r="H2892" s="3">
        <f t="shared" si="577"/>
        <v>0</v>
      </c>
      <c r="I2892" s="63"/>
      <c r="J2892" s="7"/>
      <c r="K2892" s="8"/>
      <c r="M2892" s="391"/>
    </row>
    <row r="2893" spans="1:13">
      <c r="A2893" s="32">
        <f t="shared" si="576"/>
        <v>0</v>
      </c>
      <c r="B2893" s="10"/>
      <c r="C2893" s="2"/>
      <c r="D2893" s="2"/>
      <c r="E2893" s="2"/>
      <c r="F2893" s="2"/>
      <c r="G2893" s="2"/>
      <c r="H2893" s="3">
        <f t="shared" si="577"/>
        <v>0</v>
      </c>
      <c r="I2893" s="63"/>
      <c r="J2893" s="7"/>
      <c r="K2893" s="8"/>
      <c r="M2893" s="391"/>
    </row>
    <row r="2894" spans="1:13">
      <c r="A2894" s="32">
        <f t="shared" si="576"/>
        <v>0</v>
      </c>
      <c r="B2894" s="10"/>
      <c r="C2894" s="2"/>
      <c r="D2894" s="2"/>
      <c r="E2894" s="2"/>
      <c r="F2894" s="2"/>
      <c r="G2894" s="2"/>
      <c r="H2894" s="3">
        <f t="shared" si="577"/>
        <v>0</v>
      </c>
      <c r="I2894" s="63"/>
      <c r="J2894" s="7"/>
      <c r="K2894" s="8"/>
      <c r="M2894" s="391"/>
    </row>
    <row r="2895" spans="1:13">
      <c r="A2895" s="32">
        <f t="shared" si="576"/>
        <v>0</v>
      </c>
      <c r="B2895" s="10"/>
      <c r="C2895" s="2"/>
      <c r="D2895" s="2"/>
      <c r="E2895" s="2"/>
      <c r="F2895" s="2"/>
      <c r="G2895" s="2"/>
      <c r="H2895" s="3">
        <f t="shared" si="577"/>
        <v>0</v>
      </c>
      <c r="I2895" s="63"/>
      <c r="J2895" s="7"/>
      <c r="K2895" s="8"/>
      <c r="M2895" s="391"/>
    </row>
    <row r="2896" spans="1:13">
      <c r="A2896" s="32">
        <f t="shared" si="576"/>
        <v>0</v>
      </c>
      <c r="B2896" s="10"/>
      <c r="C2896" s="2"/>
      <c r="D2896" s="2"/>
      <c r="E2896" s="2"/>
      <c r="F2896" s="2"/>
      <c r="G2896" s="2"/>
      <c r="H2896" s="3">
        <f t="shared" si="577"/>
        <v>0</v>
      </c>
      <c r="I2896" s="63"/>
      <c r="J2896" s="7"/>
      <c r="K2896" s="8"/>
      <c r="M2896" s="391"/>
    </row>
    <row r="2897" spans="1:13">
      <c r="A2897" s="33" t="e">
        <f>VLOOKUP(B2888,O:W,2)</f>
        <v>#N/A</v>
      </c>
      <c r="B2897" s="649" t="s">
        <v>70</v>
      </c>
      <c r="C2897" s="650"/>
      <c r="D2897" s="650"/>
      <c r="E2897" s="650"/>
      <c r="F2897" s="650"/>
      <c r="G2897" s="650"/>
      <c r="H2897" s="6"/>
      <c r="I2897" s="63">
        <f>SUM(H2889:H2897)</f>
        <v>0</v>
      </c>
      <c r="J2897" s="1" t="e">
        <f>VLOOKUP(B2888,O:W,7)</f>
        <v>#N/A</v>
      </c>
      <c r="K2897" s="8"/>
      <c r="M2897" s="391"/>
    </row>
    <row r="2898" spans="1:13" ht="46.5" customHeight="1">
      <c r="A2898" s="32">
        <f>IF(B2898&gt;0,1,0)</f>
        <v>0</v>
      </c>
      <c r="B2898" s="647"/>
      <c r="C2898" s="648"/>
      <c r="D2898" s="648"/>
      <c r="E2898" s="648"/>
      <c r="F2898" s="648"/>
      <c r="G2898" s="648"/>
      <c r="H2898" s="6"/>
      <c r="I2898" s="63"/>
      <c r="J2898" s="7"/>
      <c r="K2898" s="8"/>
      <c r="M2898" s="390" t="s">
        <v>711</v>
      </c>
    </row>
    <row r="2899" spans="1:13">
      <c r="A2899" s="32">
        <f t="shared" ref="A2899:A2906" si="578">IF(H2899&gt;0,1,0)</f>
        <v>0</v>
      </c>
      <c r="B2899" s="10"/>
      <c r="C2899" s="2"/>
      <c r="D2899" s="2"/>
      <c r="E2899" s="2"/>
      <c r="F2899" s="2"/>
      <c r="G2899" s="2"/>
      <c r="H2899" s="3">
        <f>IF(AND(C2899=0,D2899=0,E2899=0,F2899=0,G2899=0),0,ROUND(IF(C2899=0,1,C2899)*IF(D2899=0,1,D2899)*IF(E2899=0,1,E2899)*IF(F2899=0,1,F2899)*IF(G2899=0,1,G2899),2))</f>
        <v>0</v>
      </c>
      <c r="I2899" s="63"/>
      <c r="J2899" s="7"/>
      <c r="K2899" s="8"/>
      <c r="M2899" s="391" t="s">
        <v>712</v>
      </c>
    </row>
    <row r="2900" spans="1:13">
      <c r="A2900" s="32">
        <f t="shared" si="578"/>
        <v>0</v>
      </c>
      <c r="B2900" s="10"/>
      <c r="C2900" s="2"/>
      <c r="D2900" s="2"/>
      <c r="E2900" s="2"/>
      <c r="F2900" s="2"/>
      <c r="G2900" s="2"/>
      <c r="H2900" s="3">
        <f t="shared" ref="H2900:H2906" si="579">IF(AND(C2900=0,D2900=0,E2900=0,F2900=0,G2900=0),0,ROUND(IF(C2900=0,1,C2900)*IF(D2900=0,1,D2900)*IF(E2900=0,1,E2900)*IF(F2900=0,1,F2900)*IF(G2900=0,1,G2900),2))</f>
        <v>0</v>
      </c>
      <c r="I2900" s="63"/>
      <c r="J2900" s="7"/>
      <c r="K2900" s="8"/>
      <c r="M2900" s="391"/>
    </row>
    <row r="2901" spans="1:13">
      <c r="A2901" s="32">
        <f t="shared" si="578"/>
        <v>0</v>
      </c>
      <c r="B2901" s="10"/>
      <c r="C2901" s="2"/>
      <c r="D2901" s="2"/>
      <c r="E2901" s="2"/>
      <c r="F2901" s="2"/>
      <c r="G2901" s="2"/>
      <c r="H2901" s="3">
        <f t="shared" si="579"/>
        <v>0</v>
      </c>
      <c r="I2901" s="63"/>
      <c r="J2901" s="7"/>
      <c r="K2901" s="8"/>
      <c r="M2901" s="391"/>
    </row>
    <row r="2902" spans="1:13">
      <c r="A2902" s="32">
        <f t="shared" si="578"/>
        <v>0</v>
      </c>
      <c r="B2902" s="10"/>
      <c r="C2902" s="2"/>
      <c r="D2902" s="2"/>
      <c r="E2902" s="2"/>
      <c r="F2902" s="2"/>
      <c r="G2902" s="2"/>
      <c r="H2902" s="3">
        <f t="shared" si="579"/>
        <v>0</v>
      </c>
      <c r="I2902" s="63"/>
      <c r="J2902" s="7"/>
      <c r="K2902" s="8"/>
      <c r="M2902" s="391"/>
    </row>
    <row r="2903" spans="1:13">
      <c r="A2903" s="32">
        <f t="shared" si="578"/>
        <v>0</v>
      </c>
      <c r="B2903" s="10"/>
      <c r="C2903" s="2"/>
      <c r="D2903" s="2"/>
      <c r="E2903" s="2"/>
      <c r="F2903" s="2"/>
      <c r="G2903" s="2"/>
      <c r="H2903" s="3">
        <f t="shared" si="579"/>
        <v>0</v>
      </c>
      <c r="I2903" s="63"/>
      <c r="J2903" s="7"/>
      <c r="K2903" s="8"/>
      <c r="M2903" s="391"/>
    </row>
    <row r="2904" spans="1:13">
      <c r="A2904" s="32">
        <f t="shared" si="578"/>
        <v>0</v>
      </c>
      <c r="B2904" s="10"/>
      <c r="C2904" s="2"/>
      <c r="D2904" s="2"/>
      <c r="E2904" s="2"/>
      <c r="F2904" s="2"/>
      <c r="G2904" s="2"/>
      <c r="H2904" s="3">
        <f t="shared" si="579"/>
        <v>0</v>
      </c>
      <c r="I2904" s="63"/>
      <c r="J2904" s="7"/>
      <c r="K2904" s="8"/>
      <c r="M2904" s="391"/>
    </row>
    <row r="2905" spans="1:13">
      <c r="A2905" s="32">
        <f t="shared" si="578"/>
        <v>0</v>
      </c>
      <c r="B2905" s="10"/>
      <c r="C2905" s="2"/>
      <c r="D2905" s="2"/>
      <c r="E2905" s="2"/>
      <c r="F2905" s="2"/>
      <c r="G2905" s="2"/>
      <c r="H2905" s="3">
        <f t="shared" si="579"/>
        <v>0</v>
      </c>
      <c r="I2905" s="63"/>
      <c r="J2905" s="7"/>
      <c r="K2905" s="8"/>
      <c r="M2905" s="391"/>
    </row>
    <row r="2906" spans="1:13">
      <c r="A2906" s="32">
        <f t="shared" si="578"/>
        <v>0</v>
      </c>
      <c r="B2906" s="10"/>
      <c r="C2906" s="2"/>
      <c r="D2906" s="2"/>
      <c r="E2906" s="2"/>
      <c r="F2906" s="2"/>
      <c r="G2906" s="2"/>
      <c r="H2906" s="3">
        <f t="shared" si="579"/>
        <v>0</v>
      </c>
      <c r="I2906" s="63"/>
      <c r="J2906" s="7"/>
      <c r="K2906" s="8"/>
      <c r="M2906" s="391"/>
    </row>
    <row r="2907" spans="1:13">
      <c r="A2907" s="33" t="e">
        <f>VLOOKUP(B2898,O:W,2)</f>
        <v>#N/A</v>
      </c>
      <c r="B2907" s="649" t="s">
        <v>70</v>
      </c>
      <c r="C2907" s="650"/>
      <c r="D2907" s="650"/>
      <c r="E2907" s="650"/>
      <c r="F2907" s="650"/>
      <c r="G2907" s="650"/>
      <c r="H2907" s="6"/>
      <c r="I2907" s="63">
        <f>SUM(H2899:H2907)</f>
        <v>0</v>
      </c>
      <c r="J2907" s="1" t="e">
        <f>VLOOKUP(B2898,O:W,7)</f>
        <v>#N/A</v>
      </c>
      <c r="K2907" s="8"/>
      <c r="M2907" s="391"/>
    </row>
    <row r="2908" spans="1:13" ht="45.75" customHeight="1">
      <c r="A2908" s="32">
        <f>IF(B2908&gt;0,1,0)</f>
        <v>1</v>
      </c>
      <c r="B2908" s="647" t="s">
        <v>7113</v>
      </c>
      <c r="C2908" s="648"/>
      <c r="D2908" s="648"/>
      <c r="E2908" s="648"/>
      <c r="F2908" s="648"/>
      <c r="G2908" s="648"/>
      <c r="H2908" s="6"/>
      <c r="I2908" s="63"/>
      <c r="J2908" s="7"/>
      <c r="K2908" s="8"/>
      <c r="M2908" s="388" t="s">
        <v>713</v>
      </c>
    </row>
    <row r="2909" spans="1:13">
      <c r="A2909" s="32">
        <f t="shared" ref="A2909:A2916" si="580">IF(H2909&gt;0,1,0)</f>
        <v>1</v>
      </c>
      <c r="B2909" s="10"/>
      <c r="C2909" s="2">
        <v>1</v>
      </c>
      <c r="D2909" s="2"/>
      <c r="E2909" s="2"/>
      <c r="F2909" s="2"/>
      <c r="G2909" s="2"/>
      <c r="H2909" s="3">
        <f>IF(AND(C2909=0,D2909=0,E2909=0,F2909=0,G2909=0),0,ROUND(IF(C2909=0,1,C2909)*IF(D2909=0,1,D2909)*IF(E2909=0,1,E2909)*IF(F2909=0,1,F2909)*IF(G2909=0,1,G2909),2))</f>
        <v>1</v>
      </c>
      <c r="I2909" s="63"/>
      <c r="J2909" s="7"/>
      <c r="K2909" s="8"/>
      <c r="M2909" s="389" t="s">
        <v>3907</v>
      </c>
    </row>
    <row r="2910" spans="1:13">
      <c r="A2910" s="32">
        <f t="shared" si="580"/>
        <v>0</v>
      </c>
      <c r="B2910" s="10"/>
      <c r="C2910" s="2"/>
      <c r="D2910" s="2"/>
      <c r="E2910" s="2"/>
      <c r="F2910" s="2"/>
      <c r="G2910" s="2"/>
      <c r="H2910" s="3">
        <f t="shared" ref="H2910:H2916" si="581">IF(AND(C2910=0,D2910=0,E2910=0,F2910=0,G2910=0),0,ROUND(IF(C2910=0,1,C2910)*IF(D2910=0,1,D2910)*IF(E2910=0,1,E2910)*IF(F2910=0,1,F2910)*IF(G2910=0,1,G2910),2))</f>
        <v>0</v>
      </c>
      <c r="I2910" s="63"/>
      <c r="J2910" s="7"/>
      <c r="K2910" s="8"/>
      <c r="M2910" s="389" t="s">
        <v>3908</v>
      </c>
    </row>
    <row r="2911" spans="1:13">
      <c r="A2911" s="32">
        <f t="shared" si="580"/>
        <v>0</v>
      </c>
      <c r="B2911" s="10"/>
      <c r="C2911" s="2"/>
      <c r="D2911" s="2"/>
      <c r="E2911" s="2"/>
      <c r="F2911" s="2"/>
      <c r="G2911" s="2"/>
      <c r="H2911" s="3">
        <f t="shared" si="581"/>
        <v>0</v>
      </c>
      <c r="I2911" s="63"/>
      <c r="J2911" s="7"/>
      <c r="K2911" s="8"/>
      <c r="M2911" s="389"/>
    </row>
    <row r="2912" spans="1:13">
      <c r="A2912" s="32">
        <f t="shared" si="580"/>
        <v>0</v>
      </c>
      <c r="B2912" s="10"/>
      <c r="C2912" s="2"/>
      <c r="D2912" s="2"/>
      <c r="E2912" s="2"/>
      <c r="F2912" s="2"/>
      <c r="G2912" s="2"/>
      <c r="H2912" s="3">
        <f t="shared" si="581"/>
        <v>0</v>
      </c>
      <c r="I2912" s="63"/>
      <c r="J2912" s="7"/>
      <c r="K2912" s="8"/>
      <c r="M2912" s="389"/>
    </row>
    <row r="2913" spans="1:13">
      <c r="A2913" s="32">
        <f t="shared" si="580"/>
        <v>0</v>
      </c>
      <c r="B2913" s="10"/>
      <c r="C2913" s="2"/>
      <c r="D2913" s="2"/>
      <c r="E2913" s="2"/>
      <c r="F2913" s="2"/>
      <c r="G2913" s="2"/>
      <c r="H2913" s="3">
        <f t="shared" si="581"/>
        <v>0</v>
      </c>
      <c r="I2913" s="63"/>
      <c r="J2913" s="7"/>
      <c r="K2913" s="8"/>
      <c r="M2913" s="389"/>
    </row>
    <row r="2914" spans="1:13">
      <c r="A2914" s="32">
        <f t="shared" si="580"/>
        <v>0</v>
      </c>
      <c r="B2914" s="10"/>
      <c r="C2914" s="2"/>
      <c r="D2914" s="2"/>
      <c r="E2914" s="2"/>
      <c r="F2914" s="2"/>
      <c r="G2914" s="2"/>
      <c r="H2914" s="3">
        <f t="shared" si="581"/>
        <v>0</v>
      </c>
      <c r="I2914" s="63"/>
      <c r="J2914" s="7"/>
      <c r="K2914" s="8"/>
      <c r="M2914" s="389"/>
    </row>
    <row r="2915" spans="1:13">
      <c r="A2915" s="32">
        <f t="shared" si="580"/>
        <v>0</v>
      </c>
      <c r="B2915" s="10"/>
      <c r="C2915" s="2"/>
      <c r="D2915" s="2"/>
      <c r="E2915" s="2"/>
      <c r="F2915" s="2"/>
      <c r="G2915" s="2"/>
      <c r="H2915" s="3">
        <f t="shared" si="581"/>
        <v>0</v>
      </c>
      <c r="I2915" s="63"/>
      <c r="J2915" s="7"/>
      <c r="K2915" s="8"/>
      <c r="M2915" s="389"/>
    </row>
    <row r="2916" spans="1:13">
      <c r="A2916" s="32">
        <f t="shared" si="580"/>
        <v>0</v>
      </c>
      <c r="B2916" s="10"/>
      <c r="C2916" s="2"/>
      <c r="D2916" s="2"/>
      <c r="E2916" s="2"/>
      <c r="F2916" s="2"/>
      <c r="G2916" s="2"/>
      <c r="H2916" s="3">
        <f t="shared" si="581"/>
        <v>0</v>
      </c>
      <c r="I2916" s="63"/>
      <c r="J2916" s="7"/>
      <c r="K2916" s="8"/>
      <c r="M2916" s="389"/>
    </row>
    <row r="2917" spans="1:13">
      <c r="A2917" s="33" t="str">
        <f>VLOOKUP(B2908,O:W,2)</f>
        <v>290101</v>
      </c>
      <c r="B2917" s="649" t="s">
        <v>70</v>
      </c>
      <c r="C2917" s="650"/>
      <c r="D2917" s="650"/>
      <c r="E2917" s="650"/>
      <c r="F2917" s="650"/>
      <c r="G2917" s="650"/>
      <c r="H2917" s="6"/>
      <c r="I2917" s="63">
        <f>SUM(H2909:H2917)</f>
        <v>1</v>
      </c>
      <c r="J2917" s="1" t="str">
        <f>VLOOKUP(B2908,O:W,7)</f>
        <v>دستگاه</v>
      </c>
      <c r="K2917" s="8"/>
      <c r="M2917" s="389"/>
    </row>
    <row r="2918" spans="1:13" ht="46.5" customHeight="1">
      <c r="A2918" s="32">
        <f>IF(B2918&gt;0,1,0)</f>
        <v>1</v>
      </c>
      <c r="B2918" s="647" t="s">
        <v>7323</v>
      </c>
      <c r="C2918" s="648"/>
      <c r="D2918" s="648"/>
      <c r="E2918" s="648"/>
      <c r="F2918" s="648"/>
      <c r="G2918" s="648"/>
      <c r="H2918" s="6"/>
      <c r="I2918" s="63"/>
      <c r="J2918" s="7"/>
      <c r="K2918" s="8"/>
      <c r="M2918" s="388" t="s">
        <v>713</v>
      </c>
    </row>
    <row r="2919" spans="1:13">
      <c r="A2919" s="32">
        <f t="shared" ref="A2919:A2926" si="582">IF(H2919&gt;0,1,0)</f>
        <v>1</v>
      </c>
      <c r="B2919" s="10"/>
      <c r="C2919" s="2">
        <v>1</v>
      </c>
      <c r="D2919" s="2"/>
      <c r="E2919" s="2"/>
      <c r="F2919" s="2"/>
      <c r="G2919" s="2"/>
      <c r="H2919" s="3">
        <f>IF(AND(C2919=0,D2919=0,E2919=0,F2919=0,G2919=0),0,ROUND(IF(C2919=0,1,C2919)*IF(D2919=0,1,D2919)*IF(E2919=0,1,E2919)*IF(F2919=0,1,F2919)*IF(G2919=0,1,G2919),2))</f>
        <v>1</v>
      </c>
      <c r="I2919" s="63"/>
      <c r="J2919" s="7"/>
      <c r="K2919" s="8"/>
      <c r="M2919" s="389" t="s">
        <v>3907</v>
      </c>
    </row>
    <row r="2920" spans="1:13">
      <c r="A2920" s="32">
        <f t="shared" si="582"/>
        <v>0</v>
      </c>
      <c r="B2920" s="10"/>
      <c r="C2920" s="2"/>
      <c r="D2920" s="2"/>
      <c r="E2920" s="2"/>
      <c r="F2920" s="2"/>
      <c r="G2920" s="2"/>
      <c r="H2920" s="3">
        <f t="shared" ref="H2920:H2927" si="583">IF(AND(C2920=0,D2920=0,E2920=0,F2920=0,G2920=0),0,ROUND(IF(C2920=0,1,C2920)*IF(D2920=0,1,D2920)*IF(E2920=0,1,E2920)*IF(F2920=0,1,F2920)*IF(G2920=0,1,G2920),2))</f>
        <v>0</v>
      </c>
      <c r="I2920" s="63"/>
      <c r="J2920" s="7"/>
      <c r="K2920" s="8"/>
      <c r="M2920" s="389" t="s">
        <v>3908</v>
      </c>
    </row>
    <row r="2921" spans="1:13">
      <c r="A2921" s="32">
        <f t="shared" si="582"/>
        <v>0</v>
      </c>
      <c r="B2921" s="10"/>
      <c r="C2921" s="2"/>
      <c r="D2921" s="2"/>
      <c r="E2921" s="2"/>
      <c r="F2921" s="2"/>
      <c r="G2921" s="2"/>
      <c r="H2921" s="3">
        <f t="shared" si="583"/>
        <v>0</v>
      </c>
      <c r="I2921" s="63"/>
      <c r="J2921" s="7"/>
      <c r="K2921" s="8"/>
      <c r="M2921" s="389"/>
    </row>
    <row r="2922" spans="1:13">
      <c r="A2922" s="32">
        <f t="shared" si="582"/>
        <v>0</v>
      </c>
      <c r="B2922" s="10"/>
      <c r="C2922" s="2"/>
      <c r="D2922" s="2"/>
      <c r="E2922" s="2"/>
      <c r="F2922" s="2"/>
      <c r="G2922" s="2"/>
      <c r="H2922" s="3">
        <f t="shared" si="583"/>
        <v>0</v>
      </c>
      <c r="I2922" s="63"/>
      <c r="J2922" s="7"/>
      <c r="K2922" s="8"/>
      <c r="M2922" s="389"/>
    </row>
    <row r="2923" spans="1:13">
      <c r="A2923" s="32">
        <f t="shared" si="582"/>
        <v>0</v>
      </c>
      <c r="B2923" s="10"/>
      <c r="C2923" s="2"/>
      <c r="D2923" s="2"/>
      <c r="E2923" s="2"/>
      <c r="F2923" s="2"/>
      <c r="G2923" s="2"/>
      <c r="H2923" s="3">
        <f t="shared" si="583"/>
        <v>0</v>
      </c>
      <c r="I2923" s="63"/>
      <c r="J2923" s="7"/>
      <c r="K2923" s="8"/>
      <c r="M2923" s="389"/>
    </row>
    <row r="2924" spans="1:13">
      <c r="A2924" s="32">
        <f t="shared" si="582"/>
        <v>0</v>
      </c>
      <c r="B2924" s="10"/>
      <c r="C2924" s="2"/>
      <c r="D2924" s="2"/>
      <c r="E2924" s="2"/>
      <c r="F2924" s="2"/>
      <c r="G2924" s="2"/>
      <c r="H2924" s="3">
        <f t="shared" si="583"/>
        <v>0</v>
      </c>
      <c r="I2924" s="63"/>
      <c r="J2924" s="7"/>
      <c r="K2924" s="8"/>
      <c r="M2924" s="389"/>
    </row>
    <row r="2925" spans="1:13">
      <c r="A2925" s="32">
        <f t="shared" si="582"/>
        <v>0</v>
      </c>
      <c r="B2925" s="10"/>
      <c r="C2925" s="2"/>
      <c r="D2925" s="2"/>
      <c r="E2925" s="2"/>
      <c r="F2925" s="2"/>
      <c r="G2925" s="2"/>
      <c r="H2925" s="3">
        <f t="shared" si="583"/>
        <v>0</v>
      </c>
      <c r="I2925" s="63"/>
      <c r="J2925" s="7"/>
      <c r="K2925" s="8"/>
      <c r="M2925" s="389"/>
    </row>
    <row r="2926" spans="1:13">
      <c r="A2926" s="32">
        <f t="shared" si="582"/>
        <v>0</v>
      </c>
      <c r="B2926" s="10"/>
      <c r="C2926" s="2"/>
      <c r="D2926" s="2"/>
      <c r="E2926" s="2"/>
      <c r="F2926" s="2"/>
      <c r="G2926" s="2"/>
      <c r="H2926" s="3">
        <f t="shared" si="583"/>
        <v>0</v>
      </c>
      <c r="I2926" s="63"/>
      <c r="J2926" s="7"/>
      <c r="K2926" s="8"/>
      <c r="M2926" s="389"/>
    </row>
    <row r="2927" spans="1:13">
      <c r="A2927" s="32"/>
      <c r="B2927" s="10"/>
      <c r="C2927" s="2"/>
      <c r="D2927" s="2"/>
      <c r="E2927" s="2"/>
      <c r="F2927" s="2"/>
      <c r="G2927" s="2"/>
      <c r="H2927" s="3">
        <f t="shared" si="583"/>
        <v>0</v>
      </c>
      <c r="I2927" s="63"/>
      <c r="J2927" s="7"/>
      <c r="K2927" s="8"/>
      <c r="M2927" s="389"/>
    </row>
    <row r="2928" spans="1:13" ht="24.75" customHeight="1">
      <c r="A2928" s="33" t="str">
        <f>VLOOKUP(B2918,O:W,2)</f>
        <v>291709</v>
      </c>
      <c r="B2928" s="647"/>
      <c r="C2928" s="648"/>
      <c r="D2928" s="648"/>
      <c r="E2928" s="648"/>
      <c r="F2928" s="648"/>
      <c r="G2928" s="648"/>
      <c r="H2928" s="6"/>
      <c r="I2928" s="63">
        <f>SUM(H2919:H2928)</f>
        <v>1</v>
      </c>
      <c r="J2928" s="1" t="str">
        <f>VLOOKUP(B2918,O:W,7)</f>
        <v>عدد</v>
      </c>
      <c r="K2928" s="8"/>
      <c r="M2928" s="389"/>
    </row>
    <row r="2929" spans="1:13" ht="45" customHeight="1">
      <c r="A2929" s="32">
        <f>IF(B2929&gt;0,1,0)</f>
        <v>0</v>
      </c>
      <c r="B2929" s="647"/>
      <c r="C2929" s="648"/>
      <c r="D2929" s="648"/>
      <c r="E2929" s="648"/>
      <c r="F2929" s="648"/>
      <c r="G2929" s="648"/>
      <c r="H2929" s="6"/>
      <c r="I2929" s="63"/>
      <c r="J2929" s="7"/>
      <c r="K2929" s="8"/>
      <c r="M2929" s="388" t="s">
        <v>713</v>
      </c>
    </row>
    <row r="2930" spans="1:13">
      <c r="A2930" s="32">
        <f t="shared" ref="A2930:A2937" si="584">IF(H2930&gt;0,1,0)</f>
        <v>0</v>
      </c>
      <c r="B2930" s="10"/>
      <c r="C2930" s="2"/>
      <c r="D2930" s="2"/>
      <c r="E2930" s="2"/>
      <c r="F2930" s="2"/>
      <c r="G2930" s="2"/>
      <c r="H2930" s="3">
        <f t="shared" ref="H2930:H2937" si="585">IF(AND(C2930=0,D2930=0,E2930=0,F2930=0,G2930=0),0,ROUND(IF(C2930=0,1,C2930)*IF(D2930=0,1,D2930)*IF(E2930=0,1,E2930)*IF(F2930=0,1,F2930)*IF(G2930=0,1,G2930),2))</f>
        <v>0</v>
      </c>
      <c r="I2930" s="63"/>
      <c r="J2930" s="7"/>
      <c r="K2930" s="8"/>
      <c r="M2930" s="389" t="s">
        <v>3907</v>
      </c>
    </row>
    <row r="2931" spans="1:13">
      <c r="A2931" s="32">
        <f t="shared" si="584"/>
        <v>0</v>
      </c>
      <c r="B2931" s="10"/>
      <c r="C2931" s="2"/>
      <c r="D2931" s="2"/>
      <c r="E2931" s="2"/>
      <c r="F2931" s="2"/>
      <c r="G2931" s="2"/>
      <c r="H2931" s="3">
        <f t="shared" si="585"/>
        <v>0</v>
      </c>
      <c r="I2931" s="63"/>
      <c r="J2931" s="7"/>
      <c r="K2931" s="8"/>
      <c r="M2931" s="389" t="s">
        <v>3908</v>
      </c>
    </row>
    <row r="2932" spans="1:13">
      <c r="A2932" s="32">
        <f t="shared" si="584"/>
        <v>0</v>
      </c>
      <c r="B2932" s="10"/>
      <c r="C2932" s="2"/>
      <c r="D2932" s="2"/>
      <c r="E2932" s="2"/>
      <c r="F2932" s="2"/>
      <c r="G2932" s="2"/>
      <c r="H2932" s="3">
        <f t="shared" si="585"/>
        <v>0</v>
      </c>
      <c r="I2932" s="63"/>
      <c r="J2932" s="7"/>
      <c r="K2932" s="8"/>
      <c r="M2932" s="389"/>
    </row>
    <row r="2933" spans="1:13">
      <c r="A2933" s="32">
        <f t="shared" si="584"/>
        <v>0</v>
      </c>
      <c r="B2933" s="10"/>
      <c r="C2933" s="2"/>
      <c r="D2933" s="2"/>
      <c r="E2933" s="2"/>
      <c r="F2933" s="2"/>
      <c r="G2933" s="2"/>
      <c r="H2933" s="3">
        <f t="shared" si="585"/>
        <v>0</v>
      </c>
      <c r="I2933" s="63"/>
      <c r="J2933" s="7"/>
      <c r="K2933" s="8"/>
      <c r="M2933" s="389"/>
    </row>
    <row r="2934" spans="1:13">
      <c r="A2934" s="32">
        <f t="shared" si="584"/>
        <v>0</v>
      </c>
      <c r="B2934" s="10"/>
      <c r="C2934" s="2"/>
      <c r="D2934" s="2"/>
      <c r="E2934" s="2"/>
      <c r="F2934" s="2"/>
      <c r="G2934" s="2"/>
      <c r="H2934" s="3">
        <f t="shared" si="585"/>
        <v>0</v>
      </c>
      <c r="I2934" s="63"/>
      <c r="J2934" s="7"/>
      <c r="K2934" s="8"/>
      <c r="M2934" s="389"/>
    </row>
    <row r="2935" spans="1:13">
      <c r="A2935" s="32">
        <f t="shared" si="584"/>
        <v>0</v>
      </c>
      <c r="B2935" s="10"/>
      <c r="C2935" s="2"/>
      <c r="D2935" s="2"/>
      <c r="E2935" s="2"/>
      <c r="F2935" s="2"/>
      <c r="G2935" s="2"/>
      <c r="H2935" s="3">
        <f t="shared" si="585"/>
        <v>0</v>
      </c>
      <c r="I2935" s="63"/>
      <c r="J2935" s="7"/>
      <c r="K2935" s="8"/>
      <c r="M2935" s="389"/>
    </row>
    <row r="2936" spans="1:13">
      <c r="A2936" s="32">
        <f t="shared" si="584"/>
        <v>0</v>
      </c>
      <c r="B2936" s="10"/>
      <c r="C2936" s="2"/>
      <c r="D2936" s="2"/>
      <c r="E2936" s="2"/>
      <c r="F2936" s="2"/>
      <c r="G2936" s="2"/>
      <c r="H2936" s="3">
        <f t="shared" si="585"/>
        <v>0</v>
      </c>
      <c r="I2936" s="63"/>
      <c r="J2936" s="7"/>
      <c r="K2936" s="8"/>
      <c r="M2936" s="389"/>
    </row>
    <row r="2937" spans="1:13">
      <c r="A2937" s="32">
        <f t="shared" si="584"/>
        <v>0</v>
      </c>
      <c r="B2937" s="10"/>
      <c r="C2937" s="2"/>
      <c r="D2937" s="2"/>
      <c r="E2937" s="2"/>
      <c r="F2937" s="2"/>
      <c r="G2937" s="2"/>
      <c r="H2937" s="3">
        <f t="shared" si="585"/>
        <v>0</v>
      </c>
      <c r="I2937" s="63"/>
      <c r="J2937" s="7"/>
      <c r="K2937" s="8"/>
      <c r="M2937" s="389"/>
    </row>
    <row r="2938" spans="1:13">
      <c r="A2938" s="33" t="e">
        <f>VLOOKUP(B2929,O:W,2)</f>
        <v>#N/A</v>
      </c>
      <c r="B2938" s="649" t="s">
        <v>70</v>
      </c>
      <c r="C2938" s="650"/>
      <c r="D2938" s="650"/>
      <c r="E2938" s="650"/>
      <c r="F2938" s="650"/>
      <c r="G2938" s="650"/>
      <c r="H2938" s="6"/>
      <c r="I2938" s="63">
        <f>SUM(H2930:H2938)</f>
        <v>0</v>
      </c>
      <c r="J2938" s="1" t="e">
        <f>VLOOKUP(B2929,O:W,7)</f>
        <v>#N/A</v>
      </c>
      <c r="K2938" s="8"/>
      <c r="M2938" s="389"/>
    </row>
    <row r="2939" spans="1:13" ht="46.5" customHeight="1">
      <c r="A2939" s="32">
        <f>IF(B2939&gt;0,1,0)</f>
        <v>0</v>
      </c>
      <c r="B2939" s="647"/>
      <c r="C2939" s="648"/>
      <c r="D2939" s="648"/>
      <c r="E2939" s="648"/>
      <c r="F2939" s="648"/>
      <c r="G2939" s="648"/>
      <c r="H2939" s="6"/>
      <c r="I2939" s="63"/>
      <c r="J2939" s="7"/>
      <c r="K2939" s="8"/>
      <c r="M2939" s="388" t="s">
        <v>713</v>
      </c>
    </row>
    <row r="2940" spans="1:13">
      <c r="A2940" s="32">
        <f t="shared" ref="A2940:A2947" si="586">IF(H2940&gt;0,1,0)</f>
        <v>0</v>
      </c>
      <c r="B2940" s="10"/>
      <c r="C2940" s="2"/>
      <c r="D2940" s="2"/>
      <c r="E2940" s="2"/>
      <c r="F2940" s="2"/>
      <c r="G2940" s="2"/>
      <c r="H2940" s="3">
        <f t="shared" ref="H2940:H2947" si="587">IF(AND(C2940=0,D2940=0,E2940=0,F2940=0,G2940=0),0,ROUND(IF(C2940=0,1,C2940)*IF(D2940=0,1,D2940)*IF(E2940=0,1,E2940)*IF(F2940=0,1,F2940)*IF(G2940=0,1,G2940),2))</f>
        <v>0</v>
      </c>
      <c r="I2940" s="63"/>
      <c r="J2940" s="7"/>
      <c r="K2940" s="8"/>
      <c r="M2940" s="389" t="s">
        <v>3907</v>
      </c>
    </row>
    <row r="2941" spans="1:13">
      <c r="A2941" s="32">
        <f t="shared" si="586"/>
        <v>0</v>
      </c>
      <c r="B2941" s="10"/>
      <c r="C2941" s="2"/>
      <c r="D2941" s="2"/>
      <c r="E2941" s="2"/>
      <c r="F2941" s="2"/>
      <c r="G2941" s="2"/>
      <c r="H2941" s="3">
        <f t="shared" si="587"/>
        <v>0</v>
      </c>
      <c r="I2941" s="63"/>
      <c r="J2941" s="7"/>
      <c r="K2941" s="8"/>
      <c r="M2941" s="389" t="s">
        <v>3908</v>
      </c>
    </row>
    <row r="2942" spans="1:13">
      <c r="A2942" s="32">
        <f t="shared" si="586"/>
        <v>0</v>
      </c>
      <c r="B2942" s="10"/>
      <c r="C2942" s="2"/>
      <c r="D2942" s="2"/>
      <c r="E2942" s="2"/>
      <c r="F2942" s="2"/>
      <c r="G2942" s="2"/>
      <c r="H2942" s="3">
        <f t="shared" si="587"/>
        <v>0</v>
      </c>
      <c r="I2942" s="63"/>
      <c r="J2942" s="7"/>
      <c r="K2942" s="8"/>
      <c r="M2942" s="389"/>
    </row>
    <row r="2943" spans="1:13">
      <c r="A2943" s="32">
        <f t="shared" si="586"/>
        <v>0</v>
      </c>
      <c r="B2943" s="10"/>
      <c r="C2943" s="2"/>
      <c r="D2943" s="2"/>
      <c r="E2943" s="2"/>
      <c r="F2943" s="2"/>
      <c r="G2943" s="2"/>
      <c r="H2943" s="3">
        <f t="shared" si="587"/>
        <v>0</v>
      </c>
      <c r="I2943" s="63"/>
      <c r="J2943" s="7"/>
      <c r="K2943" s="8"/>
      <c r="M2943" s="389"/>
    </row>
    <row r="2944" spans="1:13">
      <c r="A2944" s="32">
        <f t="shared" si="586"/>
        <v>0</v>
      </c>
      <c r="B2944" s="10"/>
      <c r="C2944" s="2"/>
      <c r="D2944" s="2"/>
      <c r="E2944" s="2"/>
      <c r="F2944" s="2"/>
      <c r="G2944" s="2"/>
      <c r="H2944" s="3">
        <f t="shared" si="587"/>
        <v>0</v>
      </c>
      <c r="I2944" s="63"/>
      <c r="J2944" s="7"/>
      <c r="K2944" s="8"/>
      <c r="M2944" s="389"/>
    </row>
    <row r="2945" spans="1:13">
      <c r="A2945" s="32">
        <f t="shared" si="586"/>
        <v>0</v>
      </c>
      <c r="B2945" s="10"/>
      <c r="C2945" s="2"/>
      <c r="D2945" s="2"/>
      <c r="E2945" s="2"/>
      <c r="F2945" s="2"/>
      <c r="G2945" s="2"/>
      <c r="H2945" s="3">
        <f t="shared" si="587"/>
        <v>0</v>
      </c>
      <c r="I2945" s="63"/>
      <c r="J2945" s="7"/>
      <c r="K2945" s="8"/>
      <c r="M2945" s="389"/>
    </row>
    <row r="2946" spans="1:13">
      <c r="A2946" s="32">
        <f t="shared" si="586"/>
        <v>0</v>
      </c>
      <c r="B2946" s="10"/>
      <c r="C2946" s="2"/>
      <c r="D2946" s="2"/>
      <c r="E2946" s="2"/>
      <c r="F2946" s="2"/>
      <c r="G2946" s="2"/>
      <c r="H2946" s="3">
        <f t="shared" si="587"/>
        <v>0</v>
      </c>
      <c r="I2946" s="63"/>
      <c r="J2946" s="7"/>
      <c r="K2946" s="8"/>
      <c r="M2946" s="389"/>
    </row>
    <row r="2947" spans="1:13">
      <c r="A2947" s="32">
        <f t="shared" si="586"/>
        <v>0</v>
      </c>
      <c r="B2947" s="10"/>
      <c r="C2947" s="2"/>
      <c r="D2947" s="2"/>
      <c r="E2947" s="2"/>
      <c r="F2947" s="2"/>
      <c r="G2947" s="2"/>
      <c r="H2947" s="3">
        <f t="shared" si="587"/>
        <v>0</v>
      </c>
      <c r="I2947" s="63"/>
      <c r="J2947" s="7"/>
      <c r="K2947" s="8"/>
      <c r="M2947" s="389"/>
    </row>
    <row r="2948" spans="1:13">
      <c r="A2948" s="33" t="e">
        <f>VLOOKUP(B2939,O:W,2)</f>
        <v>#N/A</v>
      </c>
      <c r="B2948" s="649" t="s">
        <v>70</v>
      </c>
      <c r="C2948" s="650"/>
      <c r="D2948" s="650"/>
      <c r="E2948" s="650"/>
      <c r="F2948" s="650"/>
      <c r="G2948" s="650"/>
      <c r="H2948" s="6"/>
      <c r="I2948" s="63">
        <f>SUM(H2940:H2948)</f>
        <v>0</v>
      </c>
      <c r="J2948" s="1" t="e">
        <f>VLOOKUP(B2939,O:W,7)</f>
        <v>#N/A</v>
      </c>
      <c r="K2948" s="8"/>
      <c r="M2948" s="389"/>
    </row>
    <row r="2949" spans="1:13" ht="47.25" customHeight="1">
      <c r="A2949" s="32">
        <f>IF(B2949&gt;0,1,0)</f>
        <v>0</v>
      </c>
      <c r="B2949" s="647"/>
      <c r="C2949" s="648"/>
      <c r="D2949" s="648"/>
      <c r="E2949" s="648"/>
      <c r="F2949" s="648"/>
      <c r="G2949" s="648"/>
      <c r="H2949" s="6"/>
      <c r="I2949" s="63"/>
      <c r="J2949" s="7"/>
      <c r="K2949" s="8"/>
      <c r="M2949" s="388" t="s">
        <v>713</v>
      </c>
    </row>
    <row r="2950" spans="1:13">
      <c r="A2950" s="32">
        <f t="shared" ref="A2950:A2957" si="588">IF(H2950&gt;0,1,0)</f>
        <v>0</v>
      </c>
      <c r="B2950" s="10"/>
      <c r="C2950" s="2"/>
      <c r="D2950" s="2"/>
      <c r="E2950" s="2"/>
      <c r="F2950" s="2"/>
      <c r="G2950" s="2"/>
      <c r="H2950" s="3">
        <f>IF(AND(C2950=0,D2950=0,E2950=0,F2950=0,G2950=0),0,ROUND(IF(C2950=0,1,C2950)*IF(D2950=0,1,D2950)*IF(E2950=0,1,E2950)*IF(F2950=0,1,F2950)*IF(G2950=0,1,G2950),2))</f>
        <v>0</v>
      </c>
      <c r="I2950" s="63"/>
      <c r="J2950" s="7"/>
      <c r="K2950" s="8"/>
      <c r="M2950" s="389"/>
    </row>
    <row r="2951" spans="1:13">
      <c r="A2951" s="32">
        <f t="shared" si="588"/>
        <v>0</v>
      </c>
      <c r="B2951" s="10"/>
      <c r="C2951" s="2"/>
      <c r="D2951" s="2"/>
      <c r="E2951" s="2"/>
      <c r="F2951" s="2"/>
      <c r="G2951" s="2"/>
      <c r="H2951" s="3">
        <f t="shared" ref="H2951:H2958" si="589">IF(AND(C2951=0,D2951=0,E2951=0,F2951=0,G2951=0),0,ROUND(IF(C2951=0,1,C2951)*IF(D2951=0,1,D2951)*IF(E2951=0,1,E2951)*IF(F2951=0,1,F2951)*IF(G2951=0,1,G2951),2))</f>
        <v>0</v>
      </c>
      <c r="I2951" s="63"/>
      <c r="J2951" s="7"/>
      <c r="K2951" s="8"/>
      <c r="M2951" s="389"/>
    </row>
    <row r="2952" spans="1:13">
      <c r="A2952" s="32">
        <f t="shared" si="588"/>
        <v>0</v>
      </c>
      <c r="B2952" s="10"/>
      <c r="C2952" s="2"/>
      <c r="D2952" s="2"/>
      <c r="E2952" s="2"/>
      <c r="F2952" s="2"/>
      <c r="G2952" s="2"/>
      <c r="H2952" s="3">
        <f t="shared" si="589"/>
        <v>0</v>
      </c>
      <c r="I2952" s="63"/>
      <c r="J2952" s="7"/>
      <c r="K2952" s="8"/>
      <c r="M2952" s="389"/>
    </row>
    <row r="2953" spans="1:13">
      <c r="A2953" s="32">
        <f t="shared" si="588"/>
        <v>0</v>
      </c>
      <c r="B2953" s="10"/>
      <c r="C2953" s="2"/>
      <c r="D2953" s="2"/>
      <c r="E2953" s="2"/>
      <c r="F2953" s="2"/>
      <c r="G2953" s="2"/>
      <c r="H2953" s="3">
        <f t="shared" si="589"/>
        <v>0</v>
      </c>
      <c r="I2953" s="63"/>
      <c r="J2953" s="7"/>
      <c r="K2953" s="8"/>
      <c r="M2953" s="389"/>
    </row>
    <row r="2954" spans="1:13">
      <c r="A2954" s="32">
        <f t="shared" si="588"/>
        <v>0</v>
      </c>
      <c r="B2954" s="10"/>
      <c r="C2954" s="2"/>
      <c r="D2954" s="2"/>
      <c r="E2954" s="2"/>
      <c r="F2954" s="2"/>
      <c r="G2954" s="2"/>
      <c r="H2954" s="3">
        <f t="shared" si="589"/>
        <v>0</v>
      </c>
      <c r="I2954" s="63"/>
      <c r="J2954" s="7"/>
      <c r="K2954" s="8"/>
      <c r="M2954" s="389"/>
    </row>
    <row r="2955" spans="1:13">
      <c r="A2955" s="32">
        <f t="shared" si="588"/>
        <v>0</v>
      </c>
      <c r="B2955" s="10"/>
      <c r="C2955" s="2"/>
      <c r="D2955" s="2"/>
      <c r="E2955" s="2"/>
      <c r="F2955" s="2"/>
      <c r="G2955" s="2"/>
      <c r="H2955" s="3">
        <f t="shared" si="589"/>
        <v>0</v>
      </c>
      <c r="I2955" s="63"/>
      <c r="J2955" s="7"/>
      <c r="K2955" s="8"/>
      <c r="M2955" s="389"/>
    </row>
    <row r="2956" spans="1:13">
      <c r="A2956" s="32">
        <f t="shared" si="588"/>
        <v>0</v>
      </c>
      <c r="B2956" s="10"/>
      <c r="C2956" s="2"/>
      <c r="D2956" s="2"/>
      <c r="E2956" s="2"/>
      <c r="F2956" s="2"/>
      <c r="G2956" s="2"/>
      <c r="H2956" s="3">
        <f t="shared" si="589"/>
        <v>0</v>
      </c>
      <c r="I2956" s="63"/>
      <c r="J2956" s="7"/>
      <c r="K2956" s="8"/>
      <c r="M2956" s="389"/>
    </row>
    <row r="2957" spans="1:13">
      <c r="A2957" s="32">
        <f t="shared" si="588"/>
        <v>0</v>
      </c>
      <c r="B2957" s="10"/>
      <c r="C2957" s="2"/>
      <c r="D2957" s="2"/>
      <c r="E2957" s="2"/>
      <c r="F2957" s="2"/>
      <c r="G2957" s="2"/>
      <c r="H2957" s="3">
        <f t="shared" si="589"/>
        <v>0</v>
      </c>
      <c r="I2957" s="63"/>
      <c r="J2957" s="7"/>
      <c r="K2957" s="8"/>
      <c r="M2957" s="389"/>
    </row>
    <row r="2958" spans="1:13">
      <c r="A2958" s="32"/>
      <c r="B2958" s="10"/>
      <c r="C2958" s="2"/>
      <c r="D2958" s="2"/>
      <c r="E2958" s="2"/>
      <c r="F2958" s="2"/>
      <c r="G2958" s="2"/>
      <c r="H2958" s="3">
        <f t="shared" si="589"/>
        <v>0</v>
      </c>
      <c r="I2958" s="63"/>
      <c r="J2958" s="7"/>
      <c r="K2958" s="8"/>
      <c r="M2958" s="389"/>
    </row>
    <row r="2959" spans="1:13">
      <c r="A2959" s="33" t="e">
        <f>VLOOKUP(B2949,O:W,2)</f>
        <v>#N/A</v>
      </c>
      <c r="B2959" s="649" t="s">
        <v>70</v>
      </c>
      <c r="C2959" s="650"/>
      <c r="D2959" s="650"/>
      <c r="E2959" s="650"/>
      <c r="F2959" s="650"/>
      <c r="G2959" s="650"/>
      <c r="H2959" s="6"/>
      <c r="I2959" s="63">
        <f>SUM(H2950:H2959)</f>
        <v>0</v>
      </c>
      <c r="J2959" s="1" t="e">
        <f>VLOOKUP(B2949,O:W,7)</f>
        <v>#N/A</v>
      </c>
      <c r="K2959" s="8"/>
      <c r="M2959" s="389"/>
    </row>
    <row r="2960" spans="1:13" ht="45.75" customHeight="1">
      <c r="A2960" s="32">
        <f>IF(B2960&gt;0,1,0)</f>
        <v>0</v>
      </c>
      <c r="B2960" s="647"/>
      <c r="C2960" s="648"/>
      <c r="D2960" s="648"/>
      <c r="E2960" s="648"/>
      <c r="F2960" s="648"/>
      <c r="G2960" s="648"/>
      <c r="H2960" s="6"/>
      <c r="I2960" s="63"/>
      <c r="J2960" s="7"/>
      <c r="K2960" s="8"/>
      <c r="M2960" s="388" t="s">
        <v>713</v>
      </c>
    </row>
    <row r="2961" spans="1:13">
      <c r="A2961" s="32">
        <f t="shared" ref="A2961:A2968" si="590">IF(H2961&gt;0,1,0)</f>
        <v>0</v>
      </c>
      <c r="B2961" s="10"/>
      <c r="C2961" s="2"/>
      <c r="D2961" s="2"/>
      <c r="E2961" s="2"/>
      <c r="F2961" s="2"/>
      <c r="G2961" s="2"/>
      <c r="H2961" s="3">
        <f>IF(AND(C2961=0,D2961=0,E2961=0,F2961=0,G2961=0),0,ROUND(IF(C2961=0,1,C2961)*IF(D2961=0,1,D2961)*IF(E2961=0,1,E2961)*IF(F2961=0,1,F2961)*IF(G2961=0,1,G2961),2))</f>
        <v>0</v>
      </c>
      <c r="I2961" s="63"/>
      <c r="J2961" s="7"/>
      <c r="K2961" s="8"/>
      <c r="M2961" s="389" t="s">
        <v>3907</v>
      </c>
    </row>
    <row r="2962" spans="1:13">
      <c r="A2962" s="32">
        <f t="shared" si="590"/>
        <v>0</v>
      </c>
      <c r="B2962" s="10"/>
      <c r="C2962" s="2"/>
      <c r="D2962" s="2"/>
      <c r="E2962" s="2"/>
      <c r="F2962" s="2"/>
      <c r="G2962" s="2"/>
      <c r="H2962" s="3">
        <f t="shared" ref="H2962:H2968" si="591">IF(AND(C2962=0,D2962=0,E2962=0,F2962=0,G2962=0),0,ROUND(IF(C2962=0,1,C2962)*IF(D2962=0,1,D2962)*IF(E2962=0,1,E2962)*IF(F2962=0,1,F2962)*IF(G2962=0,1,G2962),2))</f>
        <v>0</v>
      </c>
      <c r="I2962" s="63"/>
      <c r="J2962" s="7"/>
      <c r="K2962" s="8"/>
      <c r="M2962" s="389" t="s">
        <v>3908</v>
      </c>
    </row>
    <row r="2963" spans="1:13">
      <c r="A2963" s="32">
        <f t="shared" si="590"/>
        <v>0</v>
      </c>
      <c r="B2963" s="10"/>
      <c r="C2963" s="2"/>
      <c r="D2963" s="2"/>
      <c r="E2963" s="2"/>
      <c r="F2963" s="2"/>
      <c r="G2963" s="2"/>
      <c r="H2963" s="3">
        <f t="shared" si="591"/>
        <v>0</v>
      </c>
      <c r="I2963" s="63"/>
      <c r="J2963" s="7"/>
      <c r="K2963" s="8"/>
      <c r="M2963" s="389"/>
    </row>
    <row r="2964" spans="1:13">
      <c r="A2964" s="32">
        <f t="shared" si="590"/>
        <v>0</v>
      </c>
      <c r="B2964" s="10"/>
      <c r="C2964" s="2"/>
      <c r="D2964" s="2"/>
      <c r="E2964" s="2"/>
      <c r="F2964" s="2"/>
      <c r="G2964" s="2"/>
      <c r="H2964" s="3">
        <f t="shared" si="591"/>
        <v>0</v>
      </c>
      <c r="I2964" s="63"/>
      <c r="J2964" s="7"/>
      <c r="K2964" s="8"/>
      <c r="M2964" s="389"/>
    </row>
    <row r="2965" spans="1:13">
      <c r="A2965" s="32">
        <f t="shared" si="590"/>
        <v>0</v>
      </c>
      <c r="B2965" s="10"/>
      <c r="C2965" s="2"/>
      <c r="D2965" s="2"/>
      <c r="E2965" s="2"/>
      <c r="F2965" s="2"/>
      <c r="G2965" s="2"/>
      <c r="H2965" s="3">
        <f t="shared" si="591"/>
        <v>0</v>
      </c>
      <c r="I2965" s="63"/>
      <c r="J2965" s="7"/>
      <c r="K2965" s="8"/>
      <c r="M2965" s="389"/>
    </row>
    <row r="2966" spans="1:13">
      <c r="A2966" s="32">
        <f t="shared" si="590"/>
        <v>0</v>
      </c>
      <c r="B2966" s="10"/>
      <c r="C2966" s="2"/>
      <c r="D2966" s="2"/>
      <c r="E2966" s="2"/>
      <c r="F2966" s="2"/>
      <c r="G2966" s="2"/>
      <c r="H2966" s="3">
        <f t="shared" si="591"/>
        <v>0</v>
      </c>
      <c r="I2966" s="63"/>
      <c r="J2966" s="7"/>
      <c r="K2966" s="8"/>
      <c r="M2966" s="389"/>
    </row>
    <row r="2967" spans="1:13">
      <c r="A2967" s="32">
        <f t="shared" si="590"/>
        <v>0</v>
      </c>
      <c r="B2967" s="10"/>
      <c r="C2967" s="2"/>
      <c r="D2967" s="2"/>
      <c r="E2967" s="2"/>
      <c r="F2967" s="2"/>
      <c r="G2967" s="2"/>
      <c r="H2967" s="3">
        <f t="shared" si="591"/>
        <v>0</v>
      </c>
      <c r="I2967" s="63"/>
      <c r="J2967" s="7"/>
      <c r="K2967" s="8"/>
      <c r="M2967" s="389"/>
    </row>
    <row r="2968" spans="1:13">
      <c r="A2968" s="32">
        <f t="shared" si="590"/>
        <v>0</v>
      </c>
      <c r="B2968" s="10"/>
      <c r="C2968" s="2"/>
      <c r="D2968" s="2"/>
      <c r="E2968" s="2"/>
      <c r="F2968" s="2"/>
      <c r="G2968" s="2"/>
      <c r="H2968" s="3">
        <f t="shared" si="591"/>
        <v>0</v>
      </c>
      <c r="I2968" s="63"/>
      <c r="J2968" s="7"/>
      <c r="K2968" s="8"/>
      <c r="M2968" s="389"/>
    </row>
    <row r="2969" spans="1:13">
      <c r="A2969" s="33" t="e">
        <f>VLOOKUP(B2960,O:W,2)</f>
        <v>#N/A</v>
      </c>
      <c r="B2969" s="649" t="s">
        <v>70</v>
      </c>
      <c r="C2969" s="650"/>
      <c r="D2969" s="650"/>
      <c r="E2969" s="650"/>
      <c r="F2969" s="650"/>
      <c r="G2969" s="650"/>
      <c r="H2969" s="6"/>
      <c r="I2969" s="63">
        <f>SUM(H2961:H2969)</f>
        <v>0</v>
      </c>
      <c r="J2969" s="1" t="e">
        <f>VLOOKUP(B2960,O:W,7)</f>
        <v>#N/A</v>
      </c>
      <c r="K2969" s="8"/>
      <c r="M2969" s="389"/>
    </row>
    <row r="2970" spans="1:13" ht="45" customHeight="1">
      <c r="A2970" s="32">
        <f>IF(B2970&gt;0,1,0)</f>
        <v>0</v>
      </c>
      <c r="B2970" s="647"/>
      <c r="C2970" s="648"/>
      <c r="D2970" s="648"/>
      <c r="E2970" s="648"/>
      <c r="F2970" s="648"/>
      <c r="G2970" s="648"/>
      <c r="H2970" s="6"/>
      <c r="I2970" s="63"/>
      <c r="J2970" s="7"/>
      <c r="K2970" s="8"/>
      <c r="M2970" s="388" t="s">
        <v>713</v>
      </c>
    </row>
    <row r="2971" spans="1:13">
      <c r="A2971" s="32">
        <f t="shared" ref="A2971:A2978" si="592">IF(H2971&gt;0,1,0)</f>
        <v>0</v>
      </c>
      <c r="B2971" s="10"/>
      <c r="C2971" s="2"/>
      <c r="D2971" s="2"/>
      <c r="E2971" s="2"/>
      <c r="F2971" s="2"/>
      <c r="G2971" s="2"/>
      <c r="H2971" s="3">
        <f>IF(AND(C2971=0,D2971=0,E2971=0,F2971=0,G2971=0),0,ROUND(IF(C2971=0,1,C2971)*IF(D2971=0,1,D2971)*IF(E2971=0,1,E2971)*IF(F2971=0,1,F2971)*IF(G2971=0,1,G2971),2))</f>
        <v>0</v>
      </c>
      <c r="I2971" s="63"/>
      <c r="J2971" s="7"/>
      <c r="K2971" s="8"/>
      <c r="M2971" s="389"/>
    </row>
    <row r="2972" spans="1:13">
      <c r="A2972" s="32">
        <f t="shared" si="592"/>
        <v>0</v>
      </c>
      <c r="B2972" s="10"/>
      <c r="C2972" s="2"/>
      <c r="D2972" s="2"/>
      <c r="E2972" s="2"/>
      <c r="F2972" s="2"/>
      <c r="G2972" s="2"/>
      <c r="H2972" s="3">
        <f t="shared" ref="H2972:H2978" si="593">IF(AND(C2972=0,D2972=0,E2972=0,F2972=0,G2972=0),0,ROUND(IF(C2972=0,1,C2972)*IF(D2972=0,1,D2972)*IF(E2972=0,1,E2972)*IF(F2972=0,1,F2972)*IF(G2972=0,1,G2972),2))</f>
        <v>0</v>
      </c>
      <c r="I2972" s="63"/>
      <c r="J2972" s="7"/>
      <c r="K2972" s="8"/>
      <c r="M2972" s="389"/>
    </row>
    <row r="2973" spans="1:13">
      <c r="A2973" s="32">
        <f t="shared" si="592"/>
        <v>0</v>
      </c>
      <c r="B2973" s="10"/>
      <c r="C2973" s="2"/>
      <c r="D2973" s="2"/>
      <c r="E2973" s="2"/>
      <c r="F2973" s="2"/>
      <c r="G2973" s="2"/>
      <c r="H2973" s="3">
        <f t="shared" si="593"/>
        <v>0</v>
      </c>
      <c r="I2973" s="63"/>
      <c r="J2973" s="7"/>
      <c r="K2973" s="8"/>
      <c r="M2973" s="389"/>
    </row>
    <row r="2974" spans="1:13">
      <c r="A2974" s="32">
        <f t="shared" si="592"/>
        <v>0</v>
      </c>
      <c r="B2974" s="10"/>
      <c r="C2974" s="2"/>
      <c r="D2974" s="2"/>
      <c r="E2974" s="2"/>
      <c r="F2974" s="2"/>
      <c r="G2974" s="2"/>
      <c r="H2974" s="3">
        <f t="shared" si="593"/>
        <v>0</v>
      </c>
      <c r="I2974" s="63"/>
      <c r="J2974" s="7"/>
      <c r="K2974" s="8"/>
      <c r="M2974" s="389"/>
    </row>
    <row r="2975" spans="1:13">
      <c r="A2975" s="32">
        <f t="shared" si="592"/>
        <v>0</v>
      </c>
      <c r="B2975" s="10"/>
      <c r="C2975" s="2"/>
      <c r="D2975" s="2"/>
      <c r="E2975" s="2"/>
      <c r="F2975" s="2"/>
      <c r="G2975" s="2"/>
      <c r="H2975" s="3">
        <f t="shared" si="593"/>
        <v>0</v>
      </c>
      <c r="I2975" s="63"/>
      <c r="J2975" s="7"/>
      <c r="K2975" s="8"/>
      <c r="M2975" s="389"/>
    </row>
    <row r="2976" spans="1:13">
      <c r="A2976" s="32">
        <f t="shared" si="592"/>
        <v>0</v>
      </c>
      <c r="B2976" s="10"/>
      <c r="C2976" s="2"/>
      <c r="D2976" s="2"/>
      <c r="E2976" s="2"/>
      <c r="F2976" s="2"/>
      <c r="G2976" s="2"/>
      <c r="H2976" s="3">
        <f t="shared" si="593"/>
        <v>0</v>
      </c>
      <c r="I2976" s="63"/>
      <c r="J2976" s="7"/>
      <c r="K2976" s="8"/>
      <c r="M2976" s="389"/>
    </row>
    <row r="2977" spans="1:13">
      <c r="A2977" s="32">
        <f t="shared" si="592"/>
        <v>0</v>
      </c>
      <c r="B2977" s="10"/>
      <c r="C2977" s="2"/>
      <c r="D2977" s="2"/>
      <c r="E2977" s="2"/>
      <c r="F2977" s="2"/>
      <c r="G2977" s="2"/>
      <c r="H2977" s="3">
        <f t="shared" si="593"/>
        <v>0</v>
      </c>
      <c r="I2977" s="63"/>
      <c r="J2977" s="7"/>
      <c r="K2977" s="8"/>
      <c r="M2977" s="389"/>
    </row>
    <row r="2978" spans="1:13">
      <c r="A2978" s="32">
        <f t="shared" si="592"/>
        <v>0</v>
      </c>
      <c r="B2978" s="10"/>
      <c r="C2978" s="2"/>
      <c r="D2978" s="2"/>
      <c r="E2978" s="2"/>
      <c r="F2978" s="2"/>
      <c r="G2978" s="2"/>
      <c r="H2978" s="3">
        <f t="shared" si="593"/>
        <v>0</v>
      </c>
      <c r="I2978" s="63"/>
      <c r="J2978" s="7"/>
      <c r="K2978" s="8"/>
      <c r="M2978" s="389"/>
    </row>
    <row r="2979" spans="1:13">
      <c r="A2979" s="33" t="e">
        <f>VLOOKUP(B2970,O:W,2)</f>
        <v>#N/A</v>
      </c>
      <c r="B2979" s="649" t="s">
        <v>70</v>
      </c>
      <c r="C2979" s="650"/>
      <c r="D2979" s="650"/>
      <c r="E2979" s="650"/>
      <c r="F2979" s="650"/>
      <c r="G2979" s="650"/>
      <c r="H2979" s="6"/>
      <c r="I2979" s="63">
        <f>SUM(H2971:H2979)</f>
        <v>0</v>
      </c>
      <c r="J2979" s="1" t="e">
        <f>VLOOKUP(B2970,O:W,7)</f>
        <v>#N/A</v>
      </c>
      <c r="K2979" s="8"/>
      <c r="M2979" s="389"/>
    </row>
    <row r="2980" spans="1:13" ht="45.75" customHeight="1">
      <c r="A2980" s="32">
        <f>IF(B2980&gt;0,1,0)</f>
        <v>0</v>
      </c>
      <c r="B2980" s="647"/>
      <c r="C2980" s="648"/>
      <c r="D2980" s="648"/>
      <c r="E2980" s="648"/>
      <c r="F2980" s="648"/>
      <c r="G2980" s="648"/>
      <c r="H2980" s="6"/>
      <c r="I2980" s="63"/>
      <c r="J2980" s="7"/>
      <c r="K2980" s="8"/>
      <c r="M2980" s="388" t="s">
        <v>713</v>
      </c>
    </row>
    <row r="2981" spans="1:13">
      <c r="A2981" s="32">
        <f t="shared" ref="A2981:A2988" si="594">IF(H2981&gt;0,1,0)</f>
        <v>0</v>
      </c>
      <c r="B2981" s="10"/>
      <c r="C2981" s="2"/>
      <c r="D2981" s="2"/>
      <c r="E2981" s="2"/>
      <c r="F2981" s="2"/>
      <c r="G2981" s="2"/>
      <c r="H2981" s="3">
        <f>IF(AND(C2981=0,D2981=0,E2981=0,F2981=0,G2981=0),0,ROUND(IF(C2981=0,1,C2981)*IF(D2981=0,1,D2981)*IF(E2981=0,1,E2981)*IF(F2981=0,1,F2981)*IF(G2981=0,1,G2981),2))</f>
        <v>0</v>
      </c>
      <c r="I2981" s="63"/>
      <c r="J2981" s="7"/>
      <c r="K2981" s="8"/>
      <c r="M2981" s="389" t="s">
        <v>3907</v>
      </c>
    </row>
    <row r="2982" spans="1:13">
      <c r="A2982" s="32">
        <f t="shared" si="594"/>
        <v>0</v>
      </c>
      <c r="B2982" s="10"/>
      <c r="C2982" s="2"/>
      <c r="D2982" s="2"/>
      <c r="E2982" s="2"/>
      <c r="F2982" s="2"/>
      <c r="G2982" s="2"/>
      <c r="H2982" s="3">
        <f t="shared" ref="H2982:H2988" si="595">IF(AND(C2982=0,D2982=0,E2982=0,F2982=0,G2982=0),0,ROUND(IF(C2982=0,1,C2982)*IF(D2982=0,1,D2982)*IF(E2982=0,1,E2982)*IF(F2982=0,1,F2982)*IF(G2982=0,1,G2982),2))</f>
        <v>0</v>
      </c>
      <c r="I2982" s="63"/>
      <c r="J2982" s="7"/>
      <c r="K2982" s="8"/>
      <c r="M2982" s="389" t="s">
        <v>3908</v>
      </c>
    </row>
    <row r="2983" spans="1:13">
      <c r="A2983" s="32">
        <f t="shared" si="594"/>
        <v>0</v>
      </c>
      <c r="B2983" s="10"/>
      <c r="C2983" s="2"/>
      <c r="D2983" s="2"/>
      <c r="E2983" s="2"/>
      <c r="F2983" s="2"/>
      <c r="G2983" s="2"/>
      <c r="H2983" s="3">
        <f t="shared" si="595"/>
        <v>0</v>
      </c>
      <c r="I2983" s="63"/>
      <c r="J2983" s="7"/>
      <c r="K2983" s="8"/>
      <c r="M2983" s="389"/>
    </row>
    <row r="2984" spans="1:13">
      <c r="A2984" s="32">
        <f t="shared" si="594"/>
        <v>0</v>
      </c>
      <c r="B2984" s="10"/>
      <c r="C2984" s="2"/>
      <c r="D2984" s="2"/>
      <c r="E2984" s="2"/>
      <c r="F2984" s="2"/>
      <c r="G2984" s="2"/>
      <c r="H2984" s="3">
        <f t="shared" si="595"/>
        <v>0</v>
      </c>
      <c r="I2984" s="63"/>
      <c r="J2984" s="7"/>
      <c r="K2984" s="8"/>
      <c r="M2984" s="389"/>
    </row>
    <row r="2985" spans="1:13">
      <c r="A2985" s="32">
        <f t="shared" si="594"/>
        <v>0</v>
      </c>
      <c r="B2985" s="10"/>
      <c r="C2985" s="2"/>
      <c r="D2985" s="2"/>
      <c r="E2985" s="2"/>
      <c r="F2985" s="2"/>
      <c r="G2985" s="2"/>
      <c r="H2985" s="3">
        <f t="shared" si="595"/>
        <v>0</v>
      </c>
      <c r="I2985" s="63"/>
      <c r="J2985" s="7"/>
      <c r="K2985" s="8"/>
      <c r="M2985" s="389"/>
    </row>
    <row r="2986" spans="1:13">
      <c r="A2986" s="32">
        <f t="shared" si="594"/>
        <v>0</v>
      </c>
      <c r="B2986" s="10"/>
      <c r="C2986" s="2"/>
      <c r="D2986" s="2"/>
      <c r="E2986" s="2"/>
      <c r="F2986" s="2"/>
      <c r="G2986" s="2"/>
      <c r="H2986" s="3">
        <f t="shared" si="595"/>
        <v>0</v>
      </c>
      <c r="I2986" s="63"/>
      <c r="J2986" s="7"/>
      <c r="K2986" s="8"/>
      <c r="M2986" s="389"/>
    </row>
    <row r="2987" spans="1:13">
      <c r="A2987" s="32">
        <f t="shared" si="594"/>
        <v>0</v>
      </c>
      <c r="B2987" s="10"/>
      <c r="C2987" s="2"/>
      <c r="D2987" s="2"/>
      <c r="E2987" s="2"/>
      <c r="F2987" s="2"/>
      <c r="G2987" s="2"/>
      <c r="H2987" s="3">
        <f t="shared" si="595"/>
        <v>0</v>
      </c>
      <c r="I2987" s="63"/>
      <c r="J2987" s="7"/>
      <c r="K2987" s="8"/>
      <c r="M2987" s="389"/>
    </row>
    <row r="2988" spans="1:13">
      <c r="A2988" s="32">
        <f t="shared" si="594"/>
        <v>0</v>
      </c>
      <c r="B2988" s="10"/>
      <c r="C2988" s="2"/>
      <c r="D2988" s="2"/>
      <c r="E2988" s="2"/>
      <c r="F2988" s="2"/>
      <c r="G2988" s="2"/>
      <c r="H2988" s="3">
        <f t="shared" si="595"/>
        <v>0</v>
      </c>
      <c r="I2988" s="63"/>
      <c r="J2988" s="7"/>
      <c r="K2988" s="8"/>
      <c r="M2988" s="389"/>
    </row>
    <row r="2989" spans="1:13">
      <c r="A2989" s="33" t="e">
        <f>VLOOKUP(B2980,O:W,2)</f>
        <v>#N/A</v>
      </c>
      <c r="B2989" s="649" t="s">
        <v>70</v>
      </c>
      <c r="C2989" s="650"/>
      <c r="D2989" s="650"/>
      <c r="E2989" s="650"/>
      <c r="F2989" s="650"/>
      <c r="G2989" s="650"/>
      <c r="H2989" s="6"/>
      <c r="I2989" s="63">
        <f>SUM(H2981:H2989)</f>
        <v>0</v>
      </c>
      <c r="J2989" s="1" t="e">
        <f>VLOOKUP(B2980,O:W,7)</f>
        <v>#N/A</v>
      </c>
      <c r="K2989" s="8"/>
      <c r="M2989" s="389"/>
    </row>
    <row r="2990" spans="1:13" ht="45.75" customHeight="1">
      <c r="A2990" s="32">
        <f>IF(B2990&gt;0,1,0)</f>
        <v>0</v>
      </c>
      <c r="B2990" s="647"/>
      <c r="C2990" s="648"/>
      <c r="D2990" s="648"/>
      <c r="E2990" s="648"/>
      <c r="F2990" s="648"/>
      <c r="G2990" s="648"/>
      <c r="H2990" s="6"/>
      <c r="I2990" s="63"/>
      <c r="J2990" s="7"/>
      <c r="K2990" s="8"/>
      <c r="M2990" s="388" t="s">
        <v>713</v>
      </c>
    </row>
    <row r="2991" spans="1:13">
      <c r="A2991" s="32">
        <f t="shared" ref="A2991:A2998" si="596">IF(H2991&gt;0,1,0)</f>
        <v>0</v>
      </c>
      <c r="B2991" s="10"/>
      <c r="C2991" s="2"/>
      <c r="D2991" s="2"/>
      <c r="E2991" s="2"/>
      <c r="F2991" s="2"/>
      <c r="G2991" s="2"/>
      <c r="H2991" s="3">
        <f>IF(AND(C2991=0,D2991=0,E2991=0,F2991=0,G2991=0),0,ROUND(IF(C2991=0,1,C2991)*IF(D2991=0,1,D2991)*IF(E2991=0,1,E2991)*IF(F2991=0,1,F2991)*IF(G2991=0,1,G2991),2))</f>
        <v>0</v>
      </c>
      <c r="I2991" s="63"/>
      <c r="J2991" s="7"/>
      <c r="K2991" s="8"/>
      <c r="M2991" s="389"/>
    </row>
    <row r="2992" spans="1:13">
      <c r="A2992" s="32">
        <f t="shared" si="596"/>
        <v>0</v>
      </c>
      <c r="B2992" s="10"/>
      <c r="C2992" s="2"/>
      <c r="D2992" s="2"/>
      <c r="E2992" s="2"/>
      <c r="F2992" s="2"/>
      <c r="G2992" s="2"/>
      <c r="H2992" s="3">
        <f t="shared" ref="H2992:H2998" si="597">IF(AND(C2992=0,D2992=0,E2992=0,F2992=0,G2992=0),0,ROUND(IF(C2992=0,1,C2992)*IF(D2992=0,1,D2992)*IF(E2992=0,1,E2992)*IF(F2992=0,1,F2992)*IF(G2992=0,1,G2992),2))</f>
        <v>0</v>
      </c>
      <c r="I2992" s="63"/>
      <c r="J2992" s="7"/>
      <c r="K2992" s="8"/>
      <c r="M2992" s="389"/>
    </row>
    <row r="2993" spans="1:13">
      <c r="A2993" s="32">
        <f t="shared" si="596"/>
        <v>0</v>
      </c>
      <c r="B2993" s="10"/>
      <c r="C2993" s="2"/>
      <c r="D2993" s="2"/>
      <c r="E2993" s="2"/>
      <c r="F2993" s="2"/>
      <c r="G2993" s="2"/>
      <c r="H2993" s="3">
        <f t="shared" si="597"/>
        <v>0</v>
      </c>
      <c r="I2993" s="63"/>
      <c r="J2993" s="7"/>
      <c r="K2993" s="8"/>
      <c r="M2993" s="389"/>
    </row>
    <row r="2994" spans="1:13">
      <c r="A2994" s="32">
        <f t="shared" si="596"/>
        <v>0</v>
      </c>
      <c r="B2994" s="10"/>
      <c r="C2994" s="2"/>
      <c r="D2994" s="2"/>
      <c r="E2994" s="2"/>
      <c r="F2994" s="2"/>
      <c r="G2994" s="2"/>
      <c r="H2994" s="3">
        <f t="shared" si="597"/>
        <v>0</v>
      </c>
      <c r="I2994" s="63"/>
      <c r="J2994" s="7"/>
      <c r="K2994" s="8"/>
      <c r="M2994" s="389"/>
    </row>
    <row r="2995" spans="1:13">
      <c r="A2995" s="32">
        <f t="shared" si="596"/>
        <v>0</v>
      </c>
      <c r="B2995" s="10"/>
      <c r="C2995" s="2"/>
      <c r="D2995" s="2"/>
      <c r="E2995" s="2"/>
      <c r="F2995" s="2"/>
      <c r="G2995" s="2"/>
      <c r="H2995" s="3">
        <f t="shared" si="597"/>
        <v>0</v>
      </c>
      <c r="I2995" s="63"/>
      <c r="J2995" s="7"/>
      <c r="K2995" s="8"/>
      <c r="M2995" s="389"/>
    </row>
    <row r="2996" spans="1:13">
      <c r="A2996" s="32">
        <f t="shared" si="596"/>
        <v>0</v>
      </c>
      <c r="B2996" s="10"/>
      <c r="C2996" s="2"/>
      <c r="D2996" s="2"/>
      <c r="E2996" s="2"/>
      <c r="F2996" s="2"/>
      <c r="G2996" s="2"/>
      <c r="H2996" s="3">
        <f t="shared" si="597"/>
        <v>0</v>
      </c>
      <c r="I2996" s="63"/>
      <c r="J2996" s="7"/>
      <c r="K2996" s="8"/>
      <c r="M2996" s="389"/>
    </row>
    <row r="2997" spans="1:13">
      <c r="A2997" s="32">
        <f t="shared" si="596"/>
        <v>0</v>
      </c>
      <c r="B2997" s="10"/>
      <c r="C2997" s="2"/>
      <c r="D2997" s="2"/>
      <c r="E2997" s="2"/>
      <c r="F2997" s="2"/>
      <c r="G2997" s="2"/>
      <c r="H2997" s="3">
        <f t="shared" si="597"/>
        <v>0</v>
      </c>
      <c r="I2997" s="63"/>
      <c r="J2997" s="7"/>
      <c r="K2997" s="8"/>
      <c r="M2997" s="389"/>
    </row>
    <row r="2998" spans="1:13">
      <c r="A2998" s="32">
        <f t="shared" si="596"/>
        <v>0</v>
      </c>
      <c r="B2998" s="10"/>
      <c r="C2998" s="2"/>
      <c r="D2998" s="2"/>
      <c r="E2998" s="2"/>
      <c r="F2998" s="2"/>
      <c r="G2998" s="2"/>
      <c r="H2998" s="3">
        <f t="shared" si="597"/>
        <v>0</v>
      </c>
      <c r="I2998" s="63"/>
      <c r="J2998" s="7"/>
      <c r="K2998" s="8"/>
      <c r="M2998" s="389"/>
    </row>
    <row r="2999" spans="1:13">
      <c r="A2999" s="33" t="e">
        <f>VLOOKUP(B2990,O:W,2)</f>
        <v>#N/A</v>
      </c>
      <c r="B2999" s="649" t="s">
        <v>70</v>
      </c>
      <c r="C2999" s="650"/>
      <c r="D2999" s="650"/>
      <c r="E2999" s="650"/>
      <c r="F2999" s="650"/>
      <c r="G2999" s="650"/>
      <c r="H2999" s="6"/>
      <c r="I2999" s="63">
        <f>SUM(H2991:H2999)</f>
        <v>0</v>
      </c>
      <c r="J2999" s="1" t="e">
        <f>VLOOKUP(B2990,O:W,7)</f>
        <v>#N/A</v>
      </c>
      <c r="K2999" s="8"/>
      <c r="M2999" s="389"/>
    </row>
    <row r="3000" spans="1:13" ht="45.75" customHeight="1">
      <c r="A3000" s="32">
        <f>IF(B3000&gt;0,1,0)</f>
        <v>0</v>
      </c>
      <c r="B3000" s="647"/>
      <c r="C3000" s="648"/>
      <c r="D3000" s="648"/>
      <c r="E3000" s="648"/>
      <c r="F3000" s="648"/>
      <c r="G3000" s="648"/>
      <c r="H3000" s="6"/>
      <c r="I3000" s="63"/>
      <c r="J3000" s="7"/>
      <c r="K3000" s="8"/>
      <c r="M3000" s="388" t="s">
        <v>713</v>
      </c>
    </row>
    <row r="3001" spans="1:13">
      <c r="A3001" s="32">
        <f t="shared" ref="A3001:A3008" si="598">IF(H3001&gt;0,1,0)</f>
        <v>0</v>
      </c>
      <c r="B3001" s="10"/>
      <c r="C3001" s="2"/>
      <c r="D3001" s="2"/>
      <c r="E3001" s="2"/>
      <c r="F3001" s="2"/>
      <c r="G3001" s="2"/>
      <c r="H3001" s="3">
        <f>IF(AND(C3001=0,D3001=0,E3001=0,F3001=0,G3001=0),0,ROUND(IF(C3001=0,1,C3001)*IF(D3001=0,1,D3001)*IF(E3001=0,1,E3001)*IF(F3001=0,1,F3001)*IF(G3001=0,1,G3001),2))</f>
        <v>0</v>
      </c>
      <c r="I3001" s="63"/>
      <c r="J3001" s="7"/>
      <c r="K3001" s="8"/>
      <c r="M3001" s="389" t="s">
        <v>3907</v>
      </c>
    </row>
    <row r="3002" spans="1:13">
      <c r="A3002" s="32">
        <f t="shared" si="598"/>
        <v>0</v>
      </c>
      <c r="B3002" s="10"/>
      <c r="C3002" s="2"/>
      <c r="D3002" s="2"/>
      <c r="E3002" s="2"/>
      <c r="F3002" s="2"/>
      <c r="G3002" s="2"/>
      <c r="H3002" s="3">
        <f t="shared" ref="H3002:H3008" si="599">IF(AND(C3002=0,D3002=0,E3002=0,F3002=0,G3002=0),0,ROUND(IF(C3002=0,1,C3002)*IF(D3002=0,1,D3002)*IF(E3002=0,1,E3002)*IF(F3002=0,1,F3002)*IF(G3002=0,1,G3002),2))</f>
        <v>0</v>
      </c>
      <c r="I3002" s="63"/>
      <c r="J3002" s="7"/>
      <c r="K3002" s="8"/>
      <c r="M3002" s="389" t="s">
        <v>3908</v>
      </c>
    </row>
    <row r="3003" spans="1:13">
      <c r="A3003" s="32">
        <f t="shared" si="598"/>
        <v>0</v>
      </c>
      <c r="B3003" s="10"/>
      <c r="C3003" s="2"/>
      <c r="D3003" s="2"/>
      <c r="E3003" s="2"/>
      <c r="F3003" s="2"/>
      <c r="G3003" s="2"/>
      <c r="H3003" s="3">
        <f t="shared" si="599"/>
        <v>0</v>
      </c>
      <c r="I3003" s="63"/>
      <c r="J3003" s="7"/>
      <c r="K3003" s="8"/>
      <c r="M3003" s="389"/>
    </row>
    <row r="3004" spans="1:13">
      <c r="A3004" s="32">
        <f t="shared" si="598"/>
        <v>0</v>
      </c>
      <c r="B3004" s="10"/>
      <c r="C3004" s="2"/>
      <c r="D3004" s="2"/>
      <c r="E3004" s="2"/>
      <c r="F3004" s="2"/>
      <c r="G3004" s="2"/>
      <c r="H3004" s="3">
        <f t="shared" si="599"/>
        <v>0</v>
      </c>
      <c r="I3004" s="63"/>
      <c r="J3004" s="7"/>
      <c r="K3004" s="8"/>
      <c r="M3004" s="389"/>
    </row>
    <row r="3005" spans="1:13">
      <c r="A3005" s="32">
        <f t="shared" si="598"/>
        <v>0</v>
      </c>
      <c r="B3005" s="10"/>
      <c r="C3005" s="2"/>
      <c r="D3005" s="2"/>
      <c r="E3005" s="2"/>
      <c r="F3005" s="2"/>
      <c r="G3005" s="2"/>
      <c r="H3005" s="3">
        <f t="shared" si="599"/>
        <v>0</v>
      </c>
      <c r="I3005" s="63"/>
      <c r="J3005" s="7"/>
      <c r="K3005" s="8"/>
      <c r="M3005" s="389"/>
    </row>
    <row r="3006" spans="1:13">
      <c r="A3006" s="32">
        <f t="shared" si="598"/>
        <v>0</v>
      </c>
      <c r="B3006" s="10"/>
      <c r="C3006" s="2"/>
      <c r="D3006" s="2"/>
      <c r="E3006" s="2"/>
      <c r="F3006" s="2"/>
      <c r="G3006" s="2"/>
      <c r="H3006" s="3">
        <f t="shared" si="599"/>
        <v>0</v>
      </c>
      <c r="I3006" s="63"/>
      <c r="J3006" s="7"/>
      <c r="K3006" s="8"/>
      <c r="M3006" s="389"/>
    </row>
    <row r="3007" spans="1:13">
      <c r="A3007" s="32">
        <f t="shared" si="598"/>
        <v>0</v>
      </c>
      <c r="B3007" s="10"/>
      <c r="C3007" s="2"/>
      <c r="D3007" s="2"/>
      <c r="E3007" s="2"/>
      <c r="F3007" s="2"/>
      <c r="G3007" s="2"/>
      <c r="H3007" s="3">
        <f t="shared" si="599"/>
        <v>0</v>
      </c>
      <c r="I3007" s="63"/>
      <c r="J3007" s="7"/>
      <c r="K3007" s="8"/>
      <c r="M3007" s="389"/>
    </row>
    <row r="3008" spans="1:13">
      <c r="A3008" s="32">
        <f t="shared" si="598"/>
        <v>0</v>
      </c>
      <c r="B3008" s="10"/>
      <c r="C3008" s="2"/>
      <c r="D3008" s="2"/>
      <c r="E3008" s="2"/>
      <c r="F3008" s="2"/>
      <c r="G3008" s="2"/>
      <c r="H3008" s="3">
        <f t="shared" si="599"/>
        <v>0</v>
      </c>
      <c r="I3008" s="63"/>
      <c r="J3008" s="7"/>
      <c r="K3008" s="8"/>
      <c r="M3008" s="389"/>
    </row>
    <row r="3009" spans="1:13">
      <c r="A3009" s="33" t="e">
        <f>VLOOKUP(B3000,O:W,2)</f>
        <v>#N/A</v>
      </c>
      <c r="B3009" s="649" t="s">
        <v>70</v>
      </c>
      <c r="C3009" s="650"/>
      <c r="D3009" s="650"/>
      <c r="E3009" s="650"/>
      <c r="F3009" s="650"/>
      <c r="G3009" s="650"/>
      <c r="H3009" s="6"/>
      <c r="I3009" s="63">
        <f>SUM(H3001:H3009)</f>
        <v>0</v>
      </c>
      <c r="J3009" s="1" t="e">
        <f>VLOOKUP(B3000,O:W,7)</f>
        <v>#N/A</v>
      </c>
      <c r="K3009" s="8"/>
      <c r="M3009" s="389"/>
    </row>
    <row r="3010" spans="1:13" ht="45.75" customHeight="1">
      <c r="A3010" s="32">
        <f>IF(B3010&gt;0,1,0)</f>
        <v>0</v>
      </c>
      <c r="B3010" s="647"/>
      <c r="C3010" s="648"/>
      <c r="D3010" s="648"/>
      <c r="E3010" s="648"/>
      <c r="F3010" s="648"/>
      <c r="G3010" s="648"/>
      <c r="H3010" s="6"/>
      <c r="I3010" s="63"/>
      <c r="J3010" s="7"/>
      <c r="K3010" s="8"/>
      <c r="M3010" s="388" t="s">
        <v>713</v>
      </c>
    </row>
    <row r="3011" spans="1:13">
      <c r="A3011" s="32">
        <f t="shared" ref="A3011:A3018" si="600">IF(H3011&gt;0,1,0)</f>
        <v>0</v>
      </c>
      <c r="B3011" s="10"/>
      <c r="C3011" s="2"/>
      <c r="D3011" s="2"/>
      <c r="E3011" s="2"/>
      <c r="F3011" s="2"/>
      <c r="G3011" s="2"/>
      <c r="H3011" s="3">
        <f>IF(AND(C3011=0,D3011=0,E3011=0,F3011=0,G3011=0),0,ROUND(IF(C3011=0,1,C3011)*IF(D3011=0,1,D3011)*IF(E3011=0,1,E3011)*IF(F3011=0,1,F3011)*IF(G3011=0,1,G3011),2))</f>
        <v>0</v>
      </c>
      <c r="I3011" s="63"/>
      <c r="J3011" s="7"/>
      <c r="K3011" s="8"/>
      <c r="M3011" s="389"/>
    </row>
    <row r="3012" spans="1:13">
      <c r="A3012" s="32">
        <f t="shared" si="600"/>
        <v>0</v>
      </c>
      <c r="B3012" s="10"/>
      <c r="C3012" s="2"/>
      <c r="D3012" s="2"/>
      <c r="E3012" s="2"/>
      <c r="F3012" s="2"/>
      <c r="G3012" s="2"/>
      <c r="H3012" s="3">
        <f t="shared" ref="H3012:H3018" si="601">IF(AND(C3012=0,D3012=0,E3012=0,F3012=0,G3012=0),0,ROUND(IF(C3012=0,1,C3012)*IF(D3012=0,1,D3012)*IF(E3012=0,1,E3012)*IF(F3012=0,1,F3012)*IF(G3012=0,1,G3012),2))</f>
        <v>0</v>
      </c>
      <c r="I3012" s="63"/>
      <c r="J3012" s="7"/>
      <c r="K3012" s="8"/>
      <c r="M3012" s="389"/>
    </row>
    <row r="3013" spans="1:13">
      <c r="A3013" s="32">
        <f t="shared" si="600"/>
        <v>0</v>
      </c>
      <c r="B3013" s="10"/>
      <c r="C3013" s="2"/>
      <c r="D3013" s="2"/>
      <c r="E3013" s="2"/>
      <c r="F3013" s="2"/>
      <c r="G3013" s="2"/>
      <c r="H3013" s="3">
        <f t="shared" si="601"/>
        <v>0</v>
      </c>
      <c r="I3013" s="63"/>
      <c r="J3013" s="7"/>
      <c r="K3013" s="8"/>
      <c r="M3013" s="389"/>
    </row>
    <row r="3014" spans="1:13">
      <c r="A3014" s="32">
        <f t="shared" si="600"/>
        <v>0</v>
      </c>
      <c r="B3014" s="10"/>
      <c r="C3014" s="2"/>
      <c r="D3014" s="2"/>
      <c r="E3014" s="2"/>
      <c r="F3014" s="2"/>
      <c r="G3014" s="2"/>
      <c r="H3014" s="3">
        <f t="shared" si="601"/>
        <v>0</v>
      </c>
      <c r="I3014" s="63"/>
      <c r="J3014" s="7"/>
      <c r="K3014" s="8"/>
      <c r="M3014" s="389"/>
    </row>
    <row r="3015" spans="1:13">
      <c r="A3015" s="32">
        <f t="shared" si="600"/>
        <v>0</v>
      </c>
      <c r="B3015" s="10"/>
      <c r="C3015" s="2"/>
      <c r="D3015" s="2"/>
      <c r="E3015" s="2"/>
      <c r="F3015" s="2"/>
      <c r="G3015" s="2"/>
      <c r="H3015" s="3">
        <f t="shared" si="601"/>
        <v>0</v>
      </c>
      <c r="I3015" s="63"/>
      <c r="J3015" s="7"/>
      <c r="K3015" s="8"/>
      <c r="M3015" s="389"/>
    </row>
    <row r="3016" spans="1:13">
      <c r="A3016" s="32">
        <f t="shared" si="600"/>
        <v>0</v>
      </c>
      <c r="B3016" s="10"/>
      <c r="C3016" s="2"/>
      <c r="D3016" s="2"/>
      <c r="E3016" s="2"/>
      <c r="F3016" s="2"/>
      <c r="G3016" s="2"/>
      <c r="H3016" s="3">
        <f t="shared" si="601"/>
        <v>0</v>
      </c>
      <c r="I3016" s="63"/>
      <c r="J3016" s="7"/>
      <c r="K3016" s="8"/>
      <c r="M3016" s="389"/>
    </row>
    <row r="3017" spans="1:13">
      <c r="A3017" s="32">
        <f t="shared" si="600"/>
        <v>0</v>
      </c>
      <c r="B3017" s="10"/>
      <c r="C3017" s="2"/>
      <c r="D3017" s="2"/>
      <c r="E3017" s="2"/>
      <c r="F3017" s="2"/>
      <c r="G3017" s="2"/>
      <c r="H3017" s="3">
        <f t="shared" si="601"/>
        <v>0</v>
      </c>
      <c r="I3017" s="63"/>
      <c r="J3017" s="7"/>
      <c r="K3017" s="8"/>
      <c r="M3017" s="389"/>
    </row>
    <row r="3018" spans="1:13">
      <c r="A3018" s="32">
        <f t="shared" si="600"/>
        <v>0</v>
      </c>
      <c r="B3018" s="10"/>
      <c r="C3018" s="2"/>
      <c r="D3018" s="2"/>
      <c r="E3018" s="2"/>
      <c r="F3018" s="2"/>
      <c r="G3018" s="2"/>
      <c r="H3018" s="3">
        <f t="shared" si="601"/>
        <v>0</v>
      </c>
      <c r="I3018" s="63"/>
      <c r="J3018" s="7"/>
      <c r="K3018" s="8"/>
      <c r="M3018" s="389"/>
    </row>
    <row r="3019" spans="1:13">
      <c r="A3019" s="33" t="e">
        <f>VLOOKUP(B3010,O:W,2)</f>
        <v>#N/A</v>
      </c>
      <c r="B3019" s="649" t="s">
        <v>70</v>
      </c>
      <c r="C3019" s="650"/>
      <c r="D3019" s="650"/>
      <c r="E3019" s="650"/>
      <c r="F3019" s="650"/>
      <c r="G3019" s="650"/>
      <c r="H3019" s="6"/>
      <c r="I3019" s="63">
        <f>SUM(H3011:H3019)</f>
        <v>0</v>
      </c>
      <c r="J3019" s="1" t="e">
        <f>VLOOKUP(B3010,O:W,7)</f>
        <v>#N/A</v>
      </c>
      <c r="K3019" s="8"/>
      <c r="M3019" s="389"/>
    </row>
    <row r="3020" spans="1:13" ht="46.5" customHeight="1">
      <c r="A3020" s="32">
        <f>IF(B3020&gt;0,1,0)</f>
        <v>0</v>
      </c>
      <c r="B3020" s="647"/>
      <c r="C3020" s="648"/>
      <c r="D3020" s="648"/>
      <c r="E3020" s="648"/>
      <c r="F3020" s="648"/>
      <c r="G3020" s="648"/>
      <c r="H3020" s="6"/>
      <c r="I3020" s="63"/>
      <c r="J3020" s="7"/>
      <c r="K3020" s="8"/>
      <c r="M3020" s="388" t="s">
        <v>713</v>
      </c>
    </row>
    <row r="3021" spans="1:13">
      <c r="A3021" s="32">
        <f t="shared" ref="A3021:A3028" si="602">IF(H3021&gt;0,1,0)</f>
        <v>0</v>
      </c>
      <c r="B3021" s="10"/>
      <c r="C3021" s="2"/>
      <c r="D3021" s="2"/>
      <c r="E3021" s="2"/>
      <c r="F3021" s="2"/>
      <c r="G3021" s="2"/>
      <c r="H3021" s="3">
        <f>IF(AND(C3021=0,D3021=0,E3021=0,F3021=0,G3021=0),0,ROUND(IF(C3021=0,1,C3021)*IF(D3021=0,1,D3021)*IF(E3021=0,1,E3021)*IF(F3021=0,1,F3021)*IF(G3021=0,1,G3021),2))</f>
        <v>0</v>
      </c>
      <c r="I3021" s="63"/>
      <c r="J3021" s="7"/>
      <c r="K3021" s="8"/>
      <c r="M3021" s="389" t="s">
        <v>3907</v>
      </c>
    </row>
    <row r="3022" spans="1:13">
      <c r="A3022" s="32">
        <f t="shared" si="602"/>
        <v>0</v>
      </c>
      <c r="B3022" s="10"/>
      <c r="C3022" s="2"/>
      <c r="D3022" s="2"/>
      <c r="E3022" s="2"/>
      <c r="F3022" s="2"/>
      <c r="G3022" s="2"/>
      <c r="H3022" s="3">
        <f t="shared" ref="H3022:H3028" si="603">IF(AND(C3022=0,D3022=0,E3022=0,F3022=0,G3022=0),0,ROUND(IF(C3022=0,1,C3022)*IF(D3022=0,1,D3022)*IF(E3022=0,1,E3022)*IF(F3022=0,1,F3022)*IF(G3022=0,1,G3022),2))</f>
        <v>0</v>
      </c>
      <c r="I3022" s="63"/>
      <c r="J3022" s="7"/>
      <c r="K3022" s="8"/>
      <c r="M3022" s="389" t="s">
        <v>3908</v>
      </c>
    </row>
    <row r="3023" spans="1:13">
      <c r="A3023" s="32">
        <f t="shared" si="602"/>
        <v>0</v>
      </c>
      <c r="B3023" s="10"/>
      <c r="C3023" s="2"/>
      <c r="D3023" s="2"/>
      <c r="E3023" s="2"/>
      <c r="F3023" s="2"/>
      <c r="G3023" s="2"/>
      <c r="H3023" s="3">
        <f t="shared" si="603"/>
        <v>0</v>
      </c>
      <c r="I3023" s="63"/>
      <c r="J3023" s="7"/>
      <c r="K3023" s="8"/>
      <c r="M3023" s="389"/>
    </row>
    <row r="3024" spans="1:13">
      <c r="A3024" s="32">
        <f t="shared" si="602"/>
        <v>0</v>
      </c>
      <c r="B3024" s="10"/>
      <c r="C3024" s="2"/>
      <c r="D3024" s="2"/>
      <c r="E3024" s="2"/>
      <c r="F3024" s="2"/>
      <c r="G3024" s="2"/>
      <c r="H3024" s="3">
        <f t="shared" si="603"/>
        <v>0</v>
      </c>
      <c r="I3024" s="63"/>
      <c r="J3024" s="7"/>
      <c r="K3024" s="8"/>
      <c r="M3024" s="389"/>
    </row>
    <row r="3025" spans="1:13">
      <c r="A3025" s="32">
        <f t="shared" si="602"/>
        <v>0</v>
      </c>
      <c r="B3025" s="10"/>
      <c r="C3025" s="2"/>
      <c r="D3025" s="2"/>
      <c r="E3025" s="2"/>
      <c r="F3025" s="2"/>
      <c r="G3025" s="2"/>
      <c r="H3025" s="3">
        <f t="shared" si="603"/>
        <v>0</v>
      </c>
      <c r="I3025" s="63"/>
      <c r="J3025" s="7"/>
      <c r="K3025" s="8"/>
      <c r="M3025" s="389"/>
    </row>
    <row r="3026" spans="1:13">
      <c r="A3026" s="32">
        <f t="shared" si="602"/>
        <v>0</v>
      </c>
      <c r="B3026" s="10"/>
      <c r="C3026" s="2"/>
      <c r="D3026" s="2"/>
      <c r="E3026" s="2"/>
      <c r="F3026" s="2"/>
      <c r="G3026" s="2"/>
      <c r="H3026" s="3">
        <f t="shared" si="603"/>
        <v>0</v>
      </c>
      <c r="I3026" s="63"/>
      <c r="J3026" s="7"/>
      <c r="K3026" s="8"/>
      <c r="M3026" s="389"/>
    </row>
    <row r="3027" spans="1:13">
      <c r="A3027" s="32">
        <f t="shared" si="602"/>
        <v>0</v>
      </c>
      <c r="B3027" s="10"/>
      <c r="C3027" s="2"/>
      <c r="D3027" s="2"/>
      <c r="E3027" s="2"/>
      <c r="F3027" s="2"/>
      <c r="G3027" s="2"/>
      <c r="H3027" s="3">
        <f t="shared" si="603"/>
        <v>0</v>
      </c>
      <c r="I3027" s="63"/>
      <c r="J3027" s="7"/>
      <c r="K3027" s="8"/>
      <c r="M3027" s="389"/>
    </row>
    <row r="3028" spans="1:13">
      <c r="A3028" s="32">
        <f t="shared" si="602"/>
        <v>0</v>
      </c>
      <c r="B3028" s="10"/>
      <c r="C3028" s="2"/>
      <c r="D3028" s="2"/>
      <c r="E3028" s="2"/>
      <c r="F3028" s="2"/>
      <c r="G3028" s="2"/>
      <c r="H3028" s="3">
        <f t="shared" si="603"/>
        <v>0</v>
      </c>
      <c r="I3028" s="63"/>
      <c r="J3028" s="7"/>
      <c r="K3028" s="8"/>
      <c r="M3028" s="389"/>
    </row>
    <row r="3029" spans="1:13">
      <c r="A3029" s="33" t="e">
        <f>VLOOKUP(B3020,O:W,2)</f>
        <v>#N/A</v>
      </c>
      <c r="B3029" s="649" t="s">
        <v>70</v>
      </c>
      <c r="C3029" s="650"/>
      <c r="D3029" s="650"/>
      <c r="E3029" s="650"/>
      <c r="F3029" s="650"/>
      <c r="G3029" s="650"/>
      <c r="H3029" s="6"/>
      <c r="I3029" s="63">
        <f>SUM(H3021:H3029)</f>
        <v>0</v>
      </c>
      <c r="J3029" s="1" t="e">
        <f>VLOOKUP(B3020,O:W,7)</f>
        <v>#N/A</v>
      </c>
      <c r="K3029" s="8"/>
      <c r="M3029" s="389"/>
    </row>
    <row r="3030" spans="1:13" ht="48" customHeight="1">
      <c r="A3030" s="32">
        <f>IF(B3030&gt;0,1,0)</f>
        <v>0</v>
      </c>
      <c r="B3030" s="647"/>
      <c r="C3030" s="648"/>
      <c r="D3030" s="648"/>
      <c r="E3030" s="648"/>
      <c r="F3030" s="648"/>
      <c r="G3030" s="648"/>
      <c r="H3030" s="6"/>
      <c r="I3030" s="63"/>
      <c r="J3030" s="7"/>
      <c r="K3030" s="8"/>
      <c r="M3030" s="388" t="s">
        <v>713</v>
      </c>
    </row>
    <row r="3031" spans="1:13">
      <c r="A3031" s="32">
        <f t="shared" ref="A3031:A3038" si="604">IF(H3031&gt;0,1,0)</f>
        <v>0</v>
      </c>
      <c r="B3031" s="10"/>
      <c r="C3031" s="2"/>
      <c r="D3031" s="2"/>
      <c r="E3031" s="2"/>
      <c r="F3031" s="2"/>
      <c r="G3031" s="2"/>
      <c r="H3031" s="3">
        <f>IF(AND(C3031=0,D3031=0,E3031=0,F3031=0,G3031=0),0,ROUND(IF(C3031=0,1,C3031)*IF(D3031=0,1,D3031)*IF(E3031=0,1,E3031)*IF(F3031=0,1,F3031)*IF(G3031=0,1,G3031),2))</f>
        <v>0</v>
      </c>
      <c r="I3031" s="63"/>
      <c r="J3031" s="7"/>
      <c r="K3031" s="8"/>
      <c r="M3031" s="389"/>
    </row>
    <row r="3032" spans="1:13">
      <c r="A3032" s="32">
        <f t="shared" si="604"/>
        <v>0</v>
      </c>
      <c r="B3032" s="10"/>
      <c r="C3032" s="2"/>
      <c r="D3032" s="2"/>
      <c r="E3032" s="2"/>
      <c r="F3032" s="2"/>
      <c r="G3032" s="2"/>
      <c r="H3032" s="3">
        <f t="shared" ref="H3032:H3038" si="605">IF(AND(C3032=0,D3032=0,E3032=0,F3032=0,G3032=0),0,ROUND(IF(C3032=0,1,C3032)*IF(D3032=0,1,D3032)*IF(E3032=0,1,E3032)*IF(F3032=0,1,F3032)*IF(G3032=0,1,G3032),2))</f>
        <v>0</v>
      </c>
      <c r="I3032" s="63"/>
      <c r="J3032" s="7"/>
      <c r="K3032" s="8"/>
      <c r="M3032" s="389"/>
    </row>
    <row r="3033" spans="1:13">
      <c r="A3033" s="32">
        <f t="shared" si="604"/>
        <v>0</v>
      </c>
      <c r="B3033" s="10"/>
      <c r="C3033" s="2"/>
      <c r="D3033" s="2"/>
      <c r="E3033" s="2"/>
      <c r="F3033" s="2"/>
      <c r="G3033" s="2"/>
      <c r="H3033" s="3">
        <f t="shared" si="605"/>
        <v>0</v>
      </c>
      <c r="I3033" s="63"/>
      <c r="J3033" s="7"/>
      <c r="K3033" s="8"/>
      <c r="M3033" s="389"/>
    </row>
    <row r="3034" spans="1:13">
      <c r="A3034" s="32">
        <f t="shared" si="604"/>
        <v>0</v>
      </c>
      <c r="B3034" s="10"/>
      <c r="C3034" s="2"/>
      <c r="D3034" s="2"/>
      <c r="E3034" s="2"/>
      <c r="F3034" s="2"/>
      <c r="G3034" s="2"/>
      <c r="H3034" s="3">
        <f t="shared" si="605"/>
        <v>0</v>
      </c>
      <c r="I3034" s="63"/>
      <c r="J3034" s="7"/>
      <c r="K3034" s="8"/>
      <c r="M3034" s="389"/>
    </row>
    <row r="3035" spans="1:13">
      <c r="A3035" s="32">
        <f t="shared" si="604"/>
        <v>0</v>
      </c>
      <c r="B3035" s="10"/>
      <c r="C3035" s="2"/>
      <c r="D3035" s="2"/>
      <c r="E3035" s="2"/>
      <c r="F3035" s="2"/>
      <c r="G3035" s="2"/>
      <c r="H3035" s="3">
        <f t="shared" si="605"/>
        <v>0</v>
      </c>
      <c r="I3035" s="63"/>
      <c r="J3035" s="7"/>
      <c r="K3035" s="8"/>
      <c r="M3035" s="389"/>
    </row>
    <row r="3036" spans="1:13">
      <c r="A3036" s="32">
        <f t="shared" si="604"/>
        <v>0</v>
      </c>
      <c r="B3036" s="10"/>
      <c r="C3036" s="2"/>
      <c r="D3036" s="2"/>
      <c r="E3036" s="2"/>
      <c r="F3036" s="2"/>
      <c r="G3036" s="2"/>
      <c r="H3036" s="3">
        <f t="shared" si="605"/>
        <v>0</v>
      </c>
      <c r="I3036" s="63"/>
      <c r="J3036" s="7"/>
      <c r="K3036" s="8"/>
      <c r="M3036" s="389"/>
    </row>
    <row r="3037" spans="1:13">
      <c r="A3037" s="32">
        <f t="shared" si="604"/>
        <v>0</v>
      </c>
      <c r="B3037" s="10"/>
      <c r="C3037" s="2"/>
      <c r="D3037" s="2"/>
      <c r="E3037" s="2"/>
      <c r="F3037" s="2"/>
      <c r="G3037" s="2"/>
      <c r="H3037" s="3">
        <f t="shared" si="605"/>
        <v>0</v>
      </c>
      <c r="I3037" s="63"/>
      <c r="J3037" s="7"/>
      <c r="K3037" s="8"/>
      <c r="M3037" s="389"/>
    </row>
    <row r="3038" spans="1:13">
      <c r="A3038" s="32">
        <f t="shared" si="604"/>
        <v>0</v>
      </c>
      <c r="B3038" s="10"/>
      <c r="C3038" s="2"/>
      <c r="D3038" s="2"/>
      <c r="E3038" s="2"/>
      <c r="F3038" s="2"/>
      <c r="G3038" s="2"/>
      <c r="H3038" s="3">
        <f t="shared" si="605"/>
        <v>0</v>
      </c>
      <c r="I3038" s="63"/>
      <c r="J3038" s="7"/>
      <c r="K3038" s="8"/>
      <c r="M3038" s="389"/>
    </row>
    <row r="3039" spans="1:13">
      <c r="A3039" s="33" t="e">
        <f>VLOOKUP(B3030,O:W,2)</f>
        <v>#N/A</v>
      </c>
      <c r="B3039" s="649" t="s">
        <v>70</v>
      </c>
      <c r="C3039" s="650"/>
      <c r="D3039" s="650"/>
      <c r="E3039" s="650"/>
      <c r="F3039" s="650"/>
      <c r="G3039" s="650"/>
      <c r="H3039" s="6"/>
      <c r="I3039" s="63">
        <f>SUM(H3031:H3039)</f>
        <v>0</v>
      </c>
      <c r="J3039" s="1" t="e">
        <f>VLOOKUP(B3030,O:W,7)</f>
        <v>#N/A</v>
      </c>
      <c r="K3039" s="8"/>
      <c r="M3039" s="389"/>
    </row>
    <row r="3040" spans="1:13" ht="45.75" customHeight="1">
      <c r="A3040" s="32">
        <f>IF(B3040&gt;0,1,0)</f>
        <v>0</v>
      </c>
      <c r="B3040" s="647"/>
      <c r="C3040" s="648"/>
      <c r="D3040" s="648"/>
      <c r="E3040" s="648"/>
      <c r="F3040" s="648"/>
      <c r="G3040" s="648"/>
      <c r="H3040" s="6"/>
      <c r="I3040" s="63"/>
      <c r="J3040" s="7"/>
      <c r="K3040" s="8"/>
      <c r="M3040" s="388" t="s">
        <v>713</v>
      </c>
    </row>
    <row r="3041" spans="1:13">
      <c r="A3041" s="32">
        <f t="shared" ref="A3041:A3048" si="606">IF(H3041&gt;0,1,0)</f>
        <v>0</v>
      </c>
      <c r="B3041" s="10"/>
      <c r="C3041" s="2"/>
      <c r="D3041" s="2"/>
      <c r="E3041" s="2"/>
      <c r="F3041" s="2"/>
      <c r="G3041" s="2"/>
      <c r="H3041" s="3">
        <f>IF(AND(C3041=0,D3041=0,E3041=0,F3041=0,G3041=0),0,ROUND(IF(C3041=0,1,C3041)*IF(D3041=0,1,D3041)*IF(E3041=0,1,E3041)*IF(F3041=0,1,F3041)*IF(G3041=0,1,G3041),2))</f>
        <v>0</v>
      </c>
      <c r="I3041" s="63"/>
      <c r="J3041" s="7"/>
      <c r="K3041" s="8"/>
      <c r="M3041" s="389" t="s">
        <v>3907</v>
      </c>
    </row>
    <row r="3042" spans="1:13">
      <c r="A3042" s="32">
        <f t="shared" si="606"/>
        <v>0</v>
      </c>
      <c r="B3042" s="10"/>
      <c r="C3042" s="2"/>
      <c r="D3042" s="2"/>
      <c r="E3042" s="2"/>
      <c r="F3042" s="2"/>
      <c r="G3042" s="2"/>
      <c r="H3042" s="3">
        <f t="shared" ref="H3042:H3048" si="607">IF(AND(C3042=0,D3042=0,E3042=0,F3042=0,G3042=0),0,ROUND(IF(C3042=0,1,C3042)*IF(D3042=0,1,D3042)*IF(E3042=0,1,E3042)*IF(F3042=0,1,F3042)*IF(G3042=0,1,G3042),2))</f>
        <v>0</v>
      </c>
      <c r="I3042" s="63"/>
      <c r="J3042" s="7"/>
      <c r="K3042" s="8"/>
      <c r="M3042" s="389" t="s">
        <v>3908</v>
      </c>
    </row>
    <row r="3043" spans="1:13">
      <c r="A3043" s="32">
        <f t="shared" si="606"/>
        <v>0</v>
      </c>
      <c r="B3043" s="10"/>
      <c r="C3043" s="2"/>
      <c r="D3043" s="2"/>
      <c r="E3043" s="2"/>
      <c r="F3043" s="2"/>
      <c r="G3043" s="2"/>
      <c r="H3043" s="3">
        <f t="shared" si="607"/>
        <v>0</v>
      </c>
      <c r="I3043" s="63"/>
      <c r="J3043" s="7"/>
      <c r="K3043" s="8"/>
      <c r="M3043" s="389"/>
    </row>
    <row r="3044" spans="1:13">
      <c r="A3044" s="32">
        <f t="shared" si="606"/>
        <v>0</v>
      </c>
      <c r="B3044" s="10"/>
      <c r="C3044" s="2"/>
      <c r="D3044" s="2"/>
      <c r="E3044" s="2"/>
      <c r="F3044" s="2"/>
      <c r="G3044" s="2"/>
      <c r="H3044" s="3">
        <f t="shared" si="607"/>
        <v>0</v>
      </c>
      <c r="I3044" s="63"/>
      <c r="J3044" s="7"/>
      <c r="K3044" s="8"/>
      <c r="M3044" s="389"/>
    </row>
    <row r="3045" spans="1:13">
      <c r="A3045" s="32">
        <f t="shared" si="606"/>
        <v>0</v>
      </c>
      <c r="B3045" s="10"/>
      <c r="C3045" s="2"/>
      <c r="D3045" s="2"/>
      <c r="E3045" s="2"/>
      <c r="F3045" s="2"/>
      <c r="G3045" s="2"/>
      <c r="H3045" s="3">
        <f t="shared" si="607"/>
        <v>0</v>
      </c>
      <c r="I3045" s="63"/>
      <c r="J3045" s="7"/>
      <c r="K3045" s="8"/>
      <c r="M3045" s="389"/>
    </row>
    <row r="3046" spans="1:13">
      <c r="A3046" s="32">
        <f t="shared" si="606"/>
        <v>0</v>
      </c>
      <c r="B3046" s="10"/>
      <c r="C3046" s="2"/>
      <c r="D3046" s="2"/>
      <c r="E3046" s="2"/>
      <c r="F3046" s="2"/>
      <c r="G3046" s="2"/>
      <c r="H3046" s="3">
        <f t="shared" si="607"/>
        <v>0</v>
      </c>
      <c r="I3046" s="63"/>
      <c r="J3046" s="7"/>
      <c r="K3046" s="8"/>
      <c r="M3046" s="389"/>
    </row>
    <row r="3047" spans="1:13">
      <c r="A3047" s="32">
        <f t="shared" si="606"/>
        <v>0</v>
      </c>
      <c r="B3047" s="10"/>
      <c r="C3047" s="2"/>
      <c r="D3047" s="2"/>
      <c r="E3047" s="2"/>
      <c r="F3047" s="2"/>
      <c r="G3047" s="2"/>
      <c r="H3047" s="3">
        <f t="shared" si="607"/>
        <v>0</v>
      </c>
      <c r="I3047" s="63"/>
      <c r="J3047" s="7"/>
      <c r="K3047" s="8"/>
      <c r="M3047" s="389"/>
    </row>
    <row r="3048" spans="1:13">
      <c r="A3048" s="32">
        <f t="shared" si="606"/>
        <v>0</v>
      </c>
      <c r="B3048" s="10"/>
      <c r="C3048" s="2"/>
      <c r="D3048" s="2"/>
      <c r="E3048" s="2"/>
      <c r="F3048" s="2"/>
      <c r="G3048" s="2"/>
      <c r="H3048" s="3">
        <f t="shared" si="607"/>
        <v>0</v>
      </c>
      <c r="I3048" s="63"/>
      <c r="J3048" s="7"/>
      <c r="K3048" s="8"/>
      <c r="M3048" s="389"/>
    </row>
    <row r="3049" spans="1:13">
      <c r="A3049" s="33" t="e">
        <f>VLOOKUP(B3040,O:W,2)</f>
        <v>#N/A</v>
      </c>
      <c r="B3049" s="649" t="s">
        <v>70</v>
      </c>
      <c r="C3049" s="650"/>
      <c r="D3049" s="650"/>
      <c r="E3049" s="650"/>
      <c r="F3049" s="650"/>
      <c r="G3049" s="650"/>
      <c r="H3049" s="6"/>
      <c r="I3049" s="63">
        <f>SUM(H3041:H3049)</f>
        <v>0</v>
      </c>
      <c r="J3049" s="1" t="e">
        <f>VLOOKUP(B3040,O:W,7)</f>
        <v>#N/A</v>
      </c>
      <c r="K3049" s="8"/>
      <c r="M3049" s="389"/>
    </row>
    <row r="3050" spans="1:13" ht="45" customHeight="1">
      <c r="A3050" s="32">
        <f>IF(B3050&gt;0,1,0)</f>
        <v>1</v>
      </c>
      <c r="B3050" s="647" t="s">
        <v>7114</v>
      </c>
      <c r="C3050" s="648"/>
      <c r="D3050" s="648"/>
      <c r="E3050" s="648"/>
      <c r="F3050" s="648"/>
      <c r="G3050" s="648"/>
      <c r="H3050" s="6"/>
      <c r="I3050" s="63"/>
      <c r="J3050" s="7"/>
      <c r="K3050" s="8"/>
      <c r="M3050" s="394" t="s">
        <v>714</v>
      </c>
    </row>
    <row r="3051" spans="1:13">
      <c r="A3051" s="32">
        <f t="shared" ref="A3051:A3058" si="608">IF(H3051&gt;0,1,0)</f>
        <v>1</v>
      </c>
      <c r="B3051" s="10"/>
      <c r="C3051" s="2">
        <v>1</v>
      </c>
      <c r="D3051" s="2"/>
      <c r="E3051" s="2"/>
      <c r="F3051" s="2"/>
      <c r="G3051" s="2"/>
      <c r="H3051" s="3">
        <f t="shared" ref="H3051:H3058" si="609">IF(AND(C3051=0,D3051=0,E3051=0,F3051=0,G3051=0),0,ROUND(IF(C3051=0,1,C3051)*IF(D3051=0,1,D3051)*IF(E3051=0,1,E3051)*IF(F3051=0,1,F3051)*IF(G3051=0,1,G3051),2))</f>
        <v>1</v>
      </c>
      <c r="I3051" s="63"/>
      <c r="J3051" s="7"/>
      <c r="K3051" s="8"/>
      <c r="M3051" s="395" t="s">
        <v>715</v>
      </c>
    </row>
    <row r="3052" spans="1:13">
      <c r="A3052" s="32">
        <f t="shared" si="608"/>
        <v>0</v>
      </c>
      <c r="B3052" s="10"/>
      <c r="C3052" s="2"/>
      <c r="D3052" s="2"/>
      <c r="E3052" s="2"/>
      <c r="F3052" s="2"/>
      <c r="G3052" s="2"/>
      <c r="H3052" s="3">
        <f t="shared" si="609"/>
        <v>0</v>
      </c>
      <c r="I3052" s="63"/>
      <c r="J3052" s="7"/>
      <c r="K3052" s="8"/>
      <c r="M3052" s="395"/>
    </row>
    <row r="3053" spans="1:13">
      <c r="A3053" s="32">
        <f t="shared" si="608"/>
        <v>0</v>
      </c>
      <c r="B3053" s="10"/>
      <c r="C3053" s="2"/>
      <c r="D3053" s="2"/>
      <c r="E3053" s="2"/>
      <c r="F3053" s="2"/>
      <c r="G3053" s="2"/>
      <c r="H3053" s="3">
        <f t="shared" si="609"/>
        <v>0</v>
      </c>
      <c r="I3053" s="63"/>
      <c r="J3053" s="7"/>
      <c r="K3053" s="8"/>
      <c r="M3053" s="395"/>
    </row>
    <row r="3054" spans="1:13">
      <c r="A3054" s="32">
        <f t="shared" si="608"/>
        <v>0</v>
      </c>
      <c r="B3054" s="10"/>
      <c r="C3054" s="2"/>
      <c r="D3054" s="2"/>
      <c r="E3054" s="2"/>
      <c r="F3054" s="2"/>
      <c r="G3054" s="2"/>
      <c r="H3054" s="3">
        <f t="shared" si="609"/>
        <v>0</v>
      </c>
      <c r="I3054" s="63"/>
      <c r="J3054" s="7"/>
      <c r="K3054" s="8"/>
      <c r="M3054" s="395"/>
    </row>
    <row r="3055" spans="1:13">
      <c r="A3055" s="32">
        <f t="shared" si="608"/>
        <v>0</v>
      </c>
      <c r="B3055" s="10"/>
      <c r="C3055" s="2"/>
      <c r="D3055" s="2"/>
      <c r="E3055" s="2"/>
      <c r="F3055" s="2"/>
      <c r="G3055" s="2"/>
      <c r="H3055" s="3">
        <f t="shared" si="609"/>
        <v>0</v>
      </c>
      <c r="I3055" s="63"/>
      <c r="J3055" s="7"/>
      <c r="K3055" s="8"/>
      <c r="M3055" s="395"/>
    </row>
    <row r="3056" spans="1:13">
      <c r="A3056" s="32">
        <f t="shared" si="608"/>
        <v>0</v>
      </c>
      <c r="B3056" s="10"/>
      <c r="C3056" s="2"/>
      <c r="D3056" s="2"/>
      <c r="E3056" s="2"/>
      <c r="F3056" s="2"/>
      <c r="G3056" s="2"/>
      <c r="H3056" s="3">
        <f t="shared" si="609"/>
        <v>0</v>
      </c>
      <c r="I3056" s="63"/>
      <c r="J3056" s="7"/>
      <c r="K3056" s="8"/>
      <c r="M3056" s="395"/>
    </row>
    <row r="3057" spans="1:13">
      <c r="A3057" s="32">
        <f t="shared" si="608"/>
        <v>0</v>
      </c>
      <c r="B3057" s="10"/>
      <c r="C3057" s="2"/>
      <c r="D3057" s="2"/>
      <c r="E3057" s="2"/>
      <c r="F3057" s="2"/>
      <c r="G3057" s="2"/>
      <c r="H3057" s="3">
        <f t="shared" si="609"/>
        <v>0</v>
      </c>
      <c r="I3057" s="63"/>
      <c r="J3057" s="7"/>
      <c r="K3057" s="8"/>
      <c r="M3057" s="395"/>
    </row>
    <row r="3058" spans="1:13">
      <c r="A3058" s="32">
        <f t="shared" si="608"/>
        <v>0</v>
      </c>
      <c r="B3058" s="10"/>
      <c r="C3058" s="2"/>
      <c r="D3058" s="2"/>
      <c r="E3058" s="2"/>
      <c r="F3058" s="2"/>
      <c r="G3058" s="2"/>
      <c r="H3058" s="3">
        <f t="shared" si="609"/>
        <v>0</v>
      </c>
      <c r="I3058" s="63"/>
      <c r="J3058" s="7"/>
      <c r="K3058" s="8"/>
      <c r="M3058" s="395"/>
    </row>
    <row r="3059" spans="1:13">
      <c r="A3059" s="33" t="str">
        <f>VLOOKUP(B3050,O:W,2)</f>
        <v>300201</v>
      </c>
      <c r="B3059" s="649" t="s">
        <v>70</v>
      </c>
      <c r="C3059" s="650"/>
      <c r="D3059" s="650"/>
      <c r="E3059" s="650"/>
      <c r="F3059" s="650"/>
      <c r="G3059" s="650"/>
      <c r="H3059" s="6"/>
      <c r="I3059" s="63">
        <f>SUM(H3051:H3059)</f>
        <v>1</v>
      </c>
      <c r="J3059" s="1" t="str">
        <f>VLOOKUP(B3050,O:W,7)</f>
        <v>عدد</v>
      </c>
      <c r="K3059" s="8"/>
      <c r="M3059" s="395"/>
    </row>
    <row r="3060" spans="1:13" ht="45" customHeight="1">
      <c r="A3060" s="32">
        <f>IF(B3060&gt;0,1,0)</f>
        <v>1</v>
      </c>
      <c r="B3060" s="647" t="s">
        <v>7324</v>
      </c>
      <c r="C3060" s="648"/>
      <c r="D3060" s="648"/>
      <c r="E3060" s="648"/>
      <c r="F3060" s="648"/>
      <c r="G3060" s="648"/>
      <c r="H3060" s="6"/>
      <c r="I3060" s="63"/>
      <c r="J3060" s="7"/>
      <c r="K3060" s="8"/>
      <c r="M3060" s="394" t="s">
        <v>714</v>
      </c>
    </row>
    <row r="3061" spans="1:13">
      <c r="A3061" s="32">
        <f t="shared" ref="A3061:A3068" si="610">IF(H3061&gt;0,1,0)</f>
        <v>1</v>
      </c>
      <c r="B3061" s="10"/>
      <c r="C3061" s="2">
        <v>1</v>
      </c>
      <c r="D3061" s="2"/>
      <c r="E3061" s="2"/>
      <c r="F3061" s="2"/>
      <c r="G3061" s="2"/>
      <c r="H3061" s="3">
        <f>IF(AND(C3061=0,D3061=0,E3061=0,F3061=0,G3061=0),0,ROUND(IF(C3061=0,1,C3061)*IF(D3061=0,1,D3061)*IF(E3061=0,1,E3061)*IF(F3061=0,1,F3061)*IF(G3061=0,1,G3061),2))</f>
        <v>1</v>
      </c>
      <c r="I3061" s="63"/>
      <c r="J3061" s="7"/>
      <c r="K3061" s="8"/>
      <c r="M3061" s="395" t="s">
        <v>715</v>
      </c>
    </row>
    <row r="3062" spans="1:13">
      <c r="A3062" s="32">
        <f t="shared" si="610"/>
        <v>0</v>
      </c>
      <c r="B3062" s="10"/>
      <c r="C3062" s="2"/>
      <c r="D3062" s="2"/>
      <c r="E3062" s="2"/>
      <c r="F3062" s="2"/>
      <c r="G3062" s="2"/>
      <c r="H3062" s="3">
        <f t="shared" ref="H3062:H3068" si="611">IF(AND(C3062=0,D3062=0,E3062=0,F3062=0,G3062=0),0,ROUND(IF(C3062=0,1,C3062)*IF(D3062=0,1,D3062)*IF(E3062=0,1,E3062)*IF(F3062=0,1,F3062)*IF(G3062=0,1,G3062),2))</f>
        <v>0</v>
      </c>
      <c r="I3062" s="63"/>
      <c r="J3062" s="7"/>
      <c r="K3062" s="8"/>
      <c r="M3062" s="395"/>
    </row>
    <row r="3063" spans="1:13">
      <c r="A3063" s="32">
        <f t="shared" si="610"/>
        <v>0</v>
      </c>
      <c r="B3063" s="10"/>
      <c r="C3063" s="2"/>
      <c r="D3063" s="2"/>
      <c r="E3063" s="2"/>
      <c r="F3063" s="2"/>
      <c r="G3063" s="2"/>
      <c r="H3063" s="3">
        <f t="shared" si="611"/>
        <v>0</v>
      </c>
      <c r="I3063" s="63"/>
      <c r="J3063" s="7"/>
      <c r="K3063" s="8"/>
      <c r="M3063" s="395"/>
    </row>
    <row r="3064" spans="1:13">
      <c r="A3064" s="32">
        <f t="shared" si="610"/>
        <v>0</v>
      </c>
      <c r="B3064" s="10"/>
      <c r="C3064" s="2"/>
      <c r="D3064" s="2"/>
      <c r="E3064" s="2"/>
      <c r="F3064" s="2"/>
      <c r="G3064" s="2"/>
      <c r="H3064" s="3">
        <f t="shared" si="611"/>
        <v>0</v>
      </c>
      <c r="I3064" s="63"/>
      <c r="J3064" s="7"/>
      <c r="K3064" s="8"/>
      <c r="M3064" s="395"/>
    </row>
    <row r="3065" spans="1:13">
      <c r="A3065" s="32">
        <f t="shared" si="610"/>
        <v>0</v>
      </c>
      <c r="B3065" s="10"/>
      <c r="C3065" s="2"/>
      <c r="D3065" s="2"/>
      <c r="E3065" s="2"/>
      <c r="F3065" s="2"/>
      <c r="G3065" s="2"/>
      <c r="H3065" s="3">
        <f t="shared" si="611"/>
        <v>0</v>
      </c>
      <c r="I3065" s="63"/>
      <c r="J3065" s="7"/>
      <c r="K3065" s="8"/>
      <c r="M3065" s="395"/>
    </row>
    <row r="3066" spans="1:13">
      <c r="A3066" s="32">
        <f t="shared" si="610"/>
        <v>0</v>
      </c>
      <c r="B3066" s="10"/>
      <c r="C3066" s="2"/>
      <c r="D3066" s="2"/>
      <c r="E3066" s="2"/>
      <c r="F3066" s="2"/>
      <c r="G3066" s="2"/>
      <c r="H3066" s="3">
        <f t="shared" si="611"/>
        <v>0</v>
      </c>
      <c r="I3066" s="63"/>
      <c r="J3066" s="7"/>
      <c r="K3066" s="8"/>
      <c r="M3066" s="395"/>
    </row>
    <row r="3067" spans="1:13">
      <c r="A3067" s="32">
        <f t="shared" si="610"/>
        <v>0</v>
      </c>
      <c r="B3067" s="10"/>
      <c r="C3067" s="2"/>
      <c r="D3067" s="2"/>
      <c r="E3067" s="2"/>
      <c r="F3067" s="2"/>
      <c r="G3067" s="2"/>
      <c r="H3067" s="3">
        <f t="shared" si="611"/>
        <v>0</v>
      </c>
      <c r="I3067" s="63"/>
      <c r="J3067" s="7"/>
      <c r="K3067" s="8"/>
      <c r="M3067" s="395"/>
    </row>
    <row r="3068" spans="1:13">
      <c r="A3068" s="32">
        <f t="shared" si="610"/>
        <v>0</v>
      </c>
      <c r="B3068" s="10"/>
      <c r="C3068" s="2"/>
      <c r="D3068" s="2"/>
      <c r="E3068" s="2"/>
      <c r="F3068" s="2"/>
      <c r="G3068" s="2"/>
      <c r="H3068" s="3">
        <f t="shared" si="611"/>
        <v>0</v>
      </c>
      <c r="I3068" s="63"/>
      <c r="J3068" s="7"/>
      <c r="K3068" s="8"/>
      <c r="M3068" s="395"/>
    </row>
    <row r="3069" spans="1:13">
      <c r="A3069" s="33">
        <f>VLOOKUP(B3060,O:W,2)</f>
        <v>300903</v>
      </c>
      <c r="B3069" s="649" t="s">
        <v>70</v>
      </c>
      <c r="C3069" s="650"/>
      <c r="D3069" s="650"/>
      <c r="E3069" s="650"/>
      <c r="F3069" s="650"/>
      <c r="G3069" s="650"/>
      <c r="H3069" s="6"/>
      <c r="I3069" s="63">
        <f>SUM(H3061:H3069)</f>
        <v>1</v>
      </c>
      <c r="J3069" s="1" t="str">
        <f>VLOOKUP(B3060,O:W,7)</f>
        <v>عدد</v>
      </c>
      <c r="K3069" s="8"/>
      <c r="M3069" s="395"/>
    </row>
    <row r="3070" spans="1:13" ht="45.75" customHeight="1">
      <c r="A3070" s="32">
        <f>IF(B3070&gt;0,1,0)</f>
        <v>0</v>
      </c>
      <c r="B3070" s="647"/>
      <c r="C3070" s="648"/>
      <c r="D3070" s="648"/>
      <c r="E3070" s="648"/>
      <c r="F3070" s="648"/>
      <c r="G3070" s="648"/>
      <c r="H3070" s="6"/>
      <c r="I3070" s="63"/>
      <c r="J3070" s="7"/>
      <c r="K3070" s="8"/>
      <c r="M3070" s="394" t="s">
        <v>714</v>
      </c>
    </row>
    <row r="3071" spans="1:13">
      <c r="A3071" s="32">
        <f t="shared" ref="A3071:A3078" si="612">IF(H3071&gt;0,1,0)</f>
        <v>0</v>
      </c>
      <c r="B3071" s="10"/>
      <c r="C3071" s="2"/>
      <c r="D3071" s="2"/>
      <c r="E3071" s="2"/>
      <c r="F3071" s="2"/>
      <c r="G3071" s="2"/>
      <c r="H3071" s="3">
        <f>IF(AND(C3071=0,D3071=0,E3071=0,F3071=0,G3071=0),0,ROUND(IF(C3071=0,1,C3071)*IF(D3071=0,1,D3071)*IF(E3071=0,1,E3071)*IF(F3071=0,1,F3071)*IF(G3071=0,1,G3071),2))</f>
        <v>0</v>
      </c>
      <c r="I3071" s="63"/>
      <c r="J3071" s="7"/>
      <c r="K3071" s="8"/>
      <c r="M3071" s="395"/>
    </row>
    <row r="3072" spans="1:13">
      <c r="A3072" s="32">
        <f t="shared" si="612"/>
        <v>0</v>
      </c>
      <c r="B3072" s="10"/>
      <c r="C3072" s="2"/>
      <c r="D3072" s="2"/>
      <c r="E3072" s="2"/>
      <c r="F3072" s="2"/>
      <c r="G3072" s="2"/>
      <c r="H3072" s="3">
        <f t="shared" ref="H3072:H3078" si="613">IF(AND(C3072=0,D3072=0,E3072=0,F3072=0,G3072=0),0,ROUND(IF(C3072=0,1,C3072)*IF(D3072=0,1,D3072)*IF(E3072=0,1,E3072)*IF(F3072=0,1,F3072)*IF(G3072=0,1,G3072),2))</f>
        <v>0</v>
      </c>
      <c r="I3072" s="63"/>
      <c r="J3072" s="7"/>
      <c r="K3072" s="8"/>
      <c r="M3072" s="395"/>
    </row>
    <row r="3073" spans="1:13">
      <c r="A3073" s="32">
        <f t="shared" si="612"/>
        <v>0</v>
      </c>
      <c r="B3073" s="10"/>
      <c r="C3073" s="2"/>
      <c r="D3073" s="2"/>
      <c r="E3073" s="2"/>
      <c r="F3073" s="2"/>
      <c r="G3073" s="2"/>
      <c r="H3073" s="3">
        <f t="shared" si="613"/>
        <v>0</v>
      </c>
      <c r="I3073" s="63"/>
      <c r="J3073" s="7"/>
      <c r="K3073" s="8"/>
      <c r="M3073" s="395"/>
    </row>
    <row r="3074" spans="1:13">
      <c r="A3074" s="32">
        <f t="shared" si="612"/>
        <v>0</v>
      </c>
      <c r="B3074" s="10"/>
      <c r="C3074" s="2"/>
      <c r="D3074" s="2"/>
      <c r="E3074" s="2"/>
      <c r="F3074" s="2"/>
      <c r="G3074" s="2"/>
      <c r="H3074" s="3">
        <f t="shared" si="613"/>
        <v>0</v>
      </c>
      <c r="I3074" s="63"/>
      <c r="J3074" s="7"/>
      <c r="K3074" s="8"/>
      <c r="M3074" s="395"/>
    </row>
    <row r="3075" spans="1:13">
      <c r="A3075" s="32">
        <f t="shared" si="612"/>
        <v>0</v>
      </c>
      <c r="B3075" s="10"/>
      <c r="C3075" s="2"/>
      <c r="D3075" s="2"/>
      <c r="E3075" s="2"/>
      <c r="F3075" s="2"/>
      <c r="G3075" s="2"/>
      <c r="H3075" s="3">
        <f t="shared" si="613"/>
        <v>0</v>
      </c>
      <c r="I3075" s="63"/>
      <c r="J3075" s="7"/>
      <c r="K3075" s="8"/>
      <c r="M3075" s="395"/>
    </row>
    <row r="3076" spans="1:13">
      <c r="A3076" s="32">
        <f t="shared" si="612"/>
        <v>0</v>
      </c>
      <c r="B3076" s="10"/>
      <c r="C3076" s="2"/>
      <c r="D3076" s="2"/>
      <c r="E3076" s="2"/>
      <c r="F3076" s="2"/>
      <c r="G3076" s="2"/>
      <c r="H3076" s="3">
        <f t="shared" si="613"/>
        <v>0</v>
      </c>
      <c r="I3076" s="63"/>
      <c r="J3076" s="7"/>
      <c r="K3076" s="8"/>
      <c r="M3076" s="395"/>
    </row>
    <row r="3077" spans="1:13">
      <c r="A3077" s="32">
        <f t="shared" si="612"/>
        <v>0</v>
      </c>
      <c r="B3077" s="10"/>
      <c r="C3077" s="2"/>
      <c r="D3077" s="2"/>
      <c r="E3077" s="2"/>
      <c r="F3077" s="2"/>
      <c r="G3077" s="2"/>
      <c r="H3077" s="3">
        <f t="shared" si="613"/>
        <v>0</v>
      </c>
      <c r="I3077" s="63"/>
      <c r="J3077" s="7"/>
      <c r="K3077" s="8"/>
      <c r="M3077" s="395"/>
    </row>
    <row r="3078" spans="1:13">
      <c r="A3078" s="32">
        <f t="shared" si="612"/>
        <v>0</v>
      </c>
      <c r="B3078" s="10"/>
      <c r="C3078" s="2"/>
      <c r="D3078" s="2"/>
      <c r="E3078" s="2"/>
      <c r="F3078" s="2"/>
      <c r="G3078" s="2"/>
      <c r="H3078" s="3">
        <f t="shared" si="613"/>
        <v>0</v>
      </c>
      <c r="I3078" s="63"/>
      <c r="J3078" s="7"/>
      <c r="K3078" s="8"/>
      <c r="M3078" s="395"/>
    </row>
    <row r="3079" spans="1:13">
      <c r="A3079" s="33" t="e">
        <f>VLOOKUP(B3070,O:W,2)</f>
        <v>#N/A</v>
      </c>
      <c r="B3079" s="649" t="s">
        <v>70</v>
      </c>
      <c r="C3079" s="650"/>
      <c r="D3079" s="650"/>
      <c r="E3079" s="650"/>
      <c r="F3079" s="650"/>
      <c r="G3079" s="650"/>
      <c r="H3079" s="6"/>
      <c r="I3079" s="63">
        <f>SUM(H3071:H3079)</f>
        <v>0</v>
      </c>
      <c r="J3079" s="1" t="e">
        <f>VLOOKUP(B3070,O:W,7)</f>
        <v>#N/A</v>
      </c>
      <c r="K3079" s="8"/>
      <c r="M3079" s="395"/>
    </row>
    <row r="3080" spans="1:13" ht="45.75" customHeight="1">
      <c r="A3080" s="32">
        <f>IF(B3080&gt;0,1,0)</f>
        <v>0</v>
      </c>
      <c r="B3080" s="647"/>
      <c r="C3080" s="648"/>
      <c r="D3080" s="648"/>
      <c r="E3080" s="648"/>
      <c r="F3080" s="648"/>
      <c r="G3080" s="648"/>
      <c r="H3080" s="6"/>
      <c r="I3080" s="63"/>
      <c r="J3080" s="7"/>
      <c r="K3080" s="8"/>
      <c r="M3080" s="394" t="s">
        <v>714</v>
      </c>
    </row>
    <row r="3081" spans="1:13">
      <c r="A3081" s="32">
        <f t="shared" ref="A3081:A3088" si="614">IF(H3081&gt;0,1,0)</f>
        <v>0</v>
      </c>
      <c r="B3081" s="10"/>
      <c r="C3081" s="2"/>
      <c r="D3081" s="2"/>
      <c r="E3081" s="2"/>
      <c r="F3081" s="2"/>
      <c r="G3081" s="2"/>
      <c r="H3081" s="3">
        <f>IF(AND(C3081=0,D3081=0,E3081=0,F3081=0,G3081=0),0,ROUND(IF(C3081=0,1,C3081)*IF(D3081=0,1,D3081)*IF(E3081=0,1,E3081)*IF(F3081=0,1,F3081)*IF(G3081=0,1,G3081),2))</f>
        <v>0</v>
      </c>
      <c r="I3081" s="63"/>
      <c r="J3081" s="7"/>
      <c r="K3081" s="8"/>
      <c r="M3081" s="395" t="s">
        <v>715</v>
      </c>
    </row>
    <row r="3082" spans="1:13">
      <c r="A3082" s="32">
        <f t="shared" si="614"/>
        <v>0</v>
      </c>
      <c r="B3082" s="10"/>
      <c r="C3082" s="2"/>
      <c r="D3082" s="2"/>
      <c r="E3082" s="2"/>
      <c r="F3082" s="2"/>
      <c r="G3082" s="2"/>
      <c r="H3082" s="3">
        <f t="shared" ref="H3082:H3088" si="615">IF(AND(C3082=0,D3082=0,E3082=0,F3082=0,G3082=0),0,ROUND(IF(C3082=0,1,C3082)*IF(D3082=0,1,D3082)*IF(E3082=0,1,E3082)*IF(F3082=0,1,F3082)*IF(G3082=0,1,G3082),2))</f>
        <v>0</v>
      </c>
      <c r="I3082" s="63"/>
      <c r="J3082" s="7"/>
      <c r="K3082" s="8"/>
      <c r="M3082" s="395"/>
    </row>
    <row r="3083" spans="1:13">
      <c r="A3083" s="32">
        <f t="shared" si="614"/>
        <v>0</v>
      </c>
      <c r="B3083" s="10"/>
      <c r="C3083" s="2"/>
      <c r="D3083" s="2"/>
      <c r="E3083" s="2"/>
      <c r="F3083" s="2"/>
      <c r="G3083" s="2"/>
      <c r="H3083" s="3">
        <f t="shared" si="615"/>
        <v>0</v>
      </c>
      <c r="I3083" s="63"/>
      <c r="J3083" s="7"/>
      <c r="K3083" s="8"/>
      <c r="M3083" s="395"/>
    </row>
    <row r="3084" spans="1:13">
      <c r="A3084" s="32">
        <f t="shared" si="614"/>
        <v>0</v>
      </c>
      <c r="B3084" s="10"/>
      <c r="C3084" s="2"/>
      <c r="D3084" s="2"/>
      <c r="E3084" s="2"/>
      <c r="F3084" s="2"/>
      <c r="G3084" s="2"/>
      <c r="H3084" s="3">
        <f t="shared" si="615"/>
        <v>0</v>
      </c>
      <c r="I3084" s="63"/>
      <c r="J3084" s="7"/>
      <c r="K3084" s="8"/>
      <c r="M3084" s="395"/>
    </row>
    <row r="3085" spans="1:13">
      <c r="A3085" s="32">
        <f t="shared" si="614"/>
        <v>0</v>
      </c>
      <c r="B3085" s="10"/>
      <c r="C3085" s="2"/>
      <c r="D3085" s="2"/>
      <c r="E3085" s="2"/>
      <c r="F3085" s="2"/>
      <c r="G3085" s="2"/>
      <c r="H3085" s="3">
        <f t="shared" si="615"/>
        <v>0</v>
      </c>
      <c r="I3085" s="63"/>
      <c r="J3085" s="7"/>
      <c r="K3085" s="8"/>
      <c r="M3085" s="395"/>
    </row>
    <row r="3086" spans="1:13">
      <c r="A3086" s="32">
        <f t="shared" si="614"/>
        <v>0</v>
      </c>
      <c r="B3086" s="10"/>
      <c r="C3086" s="2"/>
      <c r="D3086" s="2"/>
      <c r="E3086" s="2"/>
      <c r="F3086" s="2"/>
      <c r="G3086" s="2"/>
      <c r="H3086" s="3">
        <f t="shared" si="615"/>
        <v>0</v>
      </c>
      <c r="I3086" s="63"/>
      <c r="J3086" s="7"/>
      <c r="K3086" s="8"/>
      <c r="M3086" s="395"/>
    </row>
    <row r="3087" spans="1:13">
      <c r="A3087" s="32">
        <f t="shared" si="614"/>
        <v>0</v>
      </c>
      <c r="B3087" s="10"/>
      <c r="C3087" s="2"/>
      <c r="D3087" s="2"/>
      <c r="E3087" s="2"/>
      <c r="F3087" s="2"/>
      <c r="G3087" s="2"/>
      <c r="H3087" s="3">
        <f t="shared" si="615"/>
        <v>0</v>
      </c>
      <c r="I3087" s="63"/>
      <c r="J3087" s="7"/>
      <c r="K3087" s="8"/>
      <c r="M3087" s="395"/>
    </row>
    <row r="3088" spans="1:13">
      <c r="A3088" s="32">
        <f t="shared" si="614"/>
        <v>0</v>
      </c>
      <c r="B3088" s="10"/>
      <c r="C3088" s="2"/>
      <c r="D3088" s="2"/>
      <c r="E3088" s="2"/>
      <c r="F3088" s="2"/>
      <c r="G3088" s="2"/>
      <c r="H3088" s="3">
        <f t="shared" si="615"/>
        <v>0</v>
      </c>
      <c r="I3088" s="63"/>
      <c r="J3088" s="7"/>
      <c r="K3088" s="8"/>
      <c r="M3088" s="395"/>
    </row>
    <row r="3089" spans="1:13">
      <c r="A3089" s="33" t="e">
        <f>VLOOKUP(B3080,O:W,2)</f>
        <v>#N/A</v>
      </c>
      <c r="B3089" s="649" t="s">
        <v>70</v>
      </c>
      <c r="C3089" s="650"/>
      <c r="D3089" s="650"/>
      <c r="E3089" s="650"/>
      <c r="F3089" s="650"/>
      <c r="G3089" s="650"/>
      <c r="H3089" s="6"/>
      <c r="I3089" s="63">
        <f>SUM(H3081:H3089)</f>
        <v>0</v>
      </c>
      <c r="J3089" s="1" t="e">
        <f>VLOOKUP(B3080,O:W,7)</f>
        <v>#N/A</v>
      </c>
      <c r="K3089" s="8"/>
      <c r="M3089" s="395"/>
    </row>
    <row r="3090" spans="1:13" ht="45.75" customHeight="1">
      <c r="A3090" s="32">
        <f>IF(B3090&gt;0,1,0)</f>
        <v>0</v>
      </c>
      <c r="B3090" s="647"/>
      <c r="C3090" s="648"/>
      <c r="D3090" s="648"/>
      <c r="E3090" s="648"/>
      <c r="F3090" s="648"/>
      <c r="G3090" s="648"/>
      <c r="H3090" s="6"/>
      <c r="I3090" s="63"/>
      <c r="J3090" s="7"/>
      <c r="K3090" s="8"/>
      <c r="M3090" s="394" t="s">
        <v>714</v>
      </c>
    </row>
    <row r="3091" spans="1:13">
      <c r="A3091" s="32">
        <f t="shared" ref="A3091:A3098" si="616">IF(H3091&gt;0,1,0)</f>
        <v>0</v>
      </c>
      <c r="B3091" s="10"/>
      <c r="C3091" s="2"/>
      <c r="D3091" s="2"/>
      <c r="E3091" s="2"/>
      <c r="F3091" s="2"/>
      <c r="G3091" s="2"/>
      <c r="H3091" s="3">
        <f>IF(AND(C3091=0,D3091=0,E3091=0,F3091=0,G3091=0),0,ROUND(IF(C3091=0,1,C3091)*IF(D3091=0,1,D3091)*IF(E3091=0,1,E3091)*IF(F3091=0,1,F3091)*IF(G3091=0,1,G3091),2))</f>
        <v>0</v>
      </c>
      <c r="I3091" s="63"/>
      <c r="J3091" s="7"/>
      <c r="K3091" s="8"/>
      <c r="M3091" s="395"/>
    </row>
    <row r="3092" spans="1:13">
      <c r="A3092" s="32">
        <f t="shared" si="616"/>
        <v>0</v>
      </c>
      <c r="B3092" s="10"/>
      <c r="C3092" s="2"/>
      <c r="D3092" s="2"/>
      <c r="E3092" s="2"/>
      <c r="F3092" s="2"/>
      <c r="G3092" s="2"/>
      <c r="H3092" s="3">
        <f t="shared" ref="H3092:H3098" si="617">IF(AND(C3092=0,D3092=0,E3092=0,F3092=0,G3092=0),0,ROUND(IF(C3092=0,1,C3092)*IF(D3092=0,1,D3092)*IF(E3092=0,1,E3092)*IF(F3092=0,1,F3092)*IF(G3092=0,1,G3092),2))</f>
        <v>0</v>
      </c>
      <c r="I3092" s="63"/>
      <c r="J3092" s="7"/>
      <c r="K3092" s="8"/>
      <c r="M3092" s="395"/>
    </row>
    <row r="3093" spans="1:13">
      <c r="A3093" s="32">
        <f t="shared" si="616"/>
        <v>0</v>
      </c>
      <c r="B3093" s="10"/>
      <c r="C3093" s="2"/>
      <c r="D3093" s="2"/>
      <c r="E3093" s="2"/>
      <c r="F3093" s="2"/>
      <c r="G3093" s="2"/>
      <c r="H3093" s="3">
        <f t="shared" si="617"/>
        <v>0</v>
      </c>
      <c r="I3093" s="63"/>
      <c r="J3093" s="7"/>
      <c r="K3093" s="8"/>
      <c r="M3093" s="395"/>
    </row>
    <row r="3094" spans="1:13">
      <c r="A3094" s="32">
        <f t="shared" si="616"/>
        <v>0</v>
      </c>
      <c r="B3094" s="10"/>
      <c r="C3094" s="2"/>
      <c r="D3094" s="2"/>
      <c r="E3094" s="2"/>
      <c r="F3094" s="2"/>
      <c r="G3094" s="2"/>
      <c r="H3094" s="3">
        <f t="shared" si="617"/>
        <v>0</v>
      </c>
      <c r="I3094" s="63"/>
      <c r="J3094" s="7"/>
      <c r="K3094" s="8"/>
      <c r="M3094" s="395"/>
    </row>
    <row r="3095" spans="1:13">
      <c r="A3095" s="32">
        <f t="shared" si="616"/>
        <v>0</v>
      </c>
      <c r="B3095" s="10"/>
      <c r="C3095" s="2"/>
      <c r="D3095" s="2"/>
      <c r="E3095" s="2"/>
      <c r="F3095" s="2"/>
      <c r="G3095" s="2"/>
      <c r="H3095" s="3">
        <f t="shared" si="617"/>
        <v>0</v>
      </c>
      <c r="I3095" s="63"/>
      <c r="J3095" s="7"/>
      <c r="K3095" s="8"/>
      <c r="M3095" s="395"/>
    </row>
    <row r="3096" spans="1:13">
      <c r="A3096" s="32">
        <f t="shared" si="616"/>
        <v>0</v>
      </c>
      <c r="B3096" s="10"/>
      <c r="C3096" s="2"/>
      <c r="D3096" s="2"/>
      <c r="E3096" s="2"/>
      <c r="F3096" s="2"/>
      <c r="G3096" s="2"/>
      <c r="H3096" s="3">
        <f t="shared" si="617"/>
        <v>0</v>
      </c>
      <c r="I3096" s="63"/>
      <c r="J3096" s="7"/>
      <c r="K3096" s="8"/>
      <c r="M3096" s="395"/>
    </row>
    <row r="3097" spans="1:13">
      <c r="A3097" s="32">
        <f t="shared" si="616"/>
        <v>0</v>
      </c>
      <c r="B3097" s="10"/>
      <c r="C3097" s="2"/>
      <c r="D3097" s="2"/>
      <c r="E3097" s="2"/>
      <c r="F3097" s="2"/>
      <c r="G3097" s="2"/>
      <c r="H3097" s="3">
        <f t="shared" si="617"/>
        <v>0</v>
      </c>
      <c r="I3097" s="63"/>
      <c r="J3097" s="7"/>
      <c r="K3097" s="8"/>
      <c r="M3097" s="395"/>
    </row>
    <row r="3098" spans="1:13">
      <c r="A3098" s="32">
        <f t="shared" si="616"/>
        <v>0</v>
      </c>
      <c r="B3098" s="10"/>
      <c r="C3098" s="2"/>
      <c r="D3098" s="2"/>
      <c r="E3098" s="2"/>
      <c r="F3098" s="2"/>
      <c r="G3098" s="2"/>
      <c r="H3098" s="3">
        <f t="shared" si="617"/>
        <v>0</v>
      </c>
      <c r="I3098" s="63"/>
      <c r="J3098" s="7"/>
      <c r="K3098" s="8"/>
      <c r="M3098" s="395"/>
    </row>
    <row r="3099" spans="1:13">
      <c r="A3099" s="33" t="e">
        <f>VLOOKUP(B3090,O:W,2)</f>
        <v>#N/A</v>
      </c>
      <c r="B3099" s="649" t="s">
        <v>70</v>
      </c>
      <c r="C3099" s="650"/>
      <c r="D3099" s="650"/>
      <c r="E3099" s="650"/>
      <c r="F3099" s="650"/>
      <c r="G3099" s="650"/>
      <c r="H3099" s="6"/>
      <c r="I3099" s="63">
        <f>SUM(H3091:H3099)</f>
        <v>0</v>
      </c>
      <c r="J3099" s="1" t="e">
        <f>VLOOKUP(B3090,O:W,7)</f>
        <v>#N/A</v>
      </c>
      <c r="K3099" s="8"/>
      <c r="M3099" s="395"/>
    </row>
    <row r="3100" spans="1:13" ht="45.75" customHeight="1">
      <c r="A3100" s="32">
        <f>IF(B3100&gt;0,1,0)</f>
        <v>0</v>
      </c>
      <c r="B3100" s="647"/>
      <c r="C3100" s="648"/>
      <c r="D3100" s="648"/>
      <c r="E3100" s="648"/>
      <c r="F3100" s="648"/>
      <c r="G3100" s="648"/>
      <c r="H3100" s="6"/>
      <c r="I3100" s="63"/>
      <c r="J3100" s="7"/>
      <c r="K3100" s="8"/>
      <c r="M3100" s="394" t="s">
        <v>714</v>
      </c>
    </row>
    <row r="3101" spans="1:13">
      <c r="A3101" s="32">
        <f t="shared" ref="A3101:A3108" si="618">IF(H3101&gt;0,1,0)</f>
        <v>0</v>
      </c>
      <c r="B3101" s="10"/>
      <c r="C3101" s="2"/>
      <c r="D3101" s="2"/>
      <c r="E3101" s="2"/>
      <c r="F3101" s="2"/>
      <c r="G3101" s="2"/>
      <c r="H3101" s="3">
        <f>IF(AND(C3101=0,D3101=0,E3101=0,F3101=0,G3101=0),0,ROUND(IF(C3101=0,1,C3101)*IF(D3101=0,1,D3101)*IF(E3101=0,1,E3101)*IF(F3101=0,1,F3101)*IF(G3101=0,1,G3101),2))</f>
        <v>0</v>
      </c>
      <c r="I3101" s="63"/>
      <c r="J3101" s="7"/>
      <c r="K3101" s="8"/>
      <c r="M3101" s="395" t="s">
        <v>715</v>
      </c>
    </row>
    <row r="3102" spans="1:13">
      <c r="A3102" s="32">
        <f t="shared" si="618"/>
        <v>0</v>
      </c>
      <c r="B3102" s="10"/>
      <c r="C3102" s="2"/>
      <c r="D3102" s="2"/>
      <c r="E3102" s="2"/>
      <c r="F3102" s="2"/>
      <c r="G3102" s="2"/>
      <c r="H3102" s="3">
        <f t="shared" ref="H3102:H3108" si="619">IF(AND(C3102=0,D3102=0,E3102=0,F3102=0,G3102=0),0,ROUND(IF(C3102=0,1,C3102)*IF(D3102=0,1,D3102)*IF(E3102=0,1,E3102)*IF(F3102=0,1,F3102)*IF(G3102=0,1,G3102),2))</f>
        <v>0</v>
      </c>
      <c r="I3102" s="63"/>
      <c r="J3102" s="7"/>
      <c r="K3102" s="8"/>
      <c r="M3102" s="395"/>
    </row>
    <row r="3103" spans="1:13">
      <c r="A3103" s="32">
        <f t="shared" si="618"/>
        <v>0</v>
      </c>
      <c r="B3103" s="10"/>
      <c r="C3103" s="2"/>
      <c r="D3103" s="2"/>
      <c r="E3103" s="2"/>
      <c r="F3103" s="2"/>
      <c r="G3103" s="2"/>
      <c r="H3103" s="3">
        <f t="shared" si="619"/>
        <v>0</v>
      </c>
      <c r="I3103" s="63"/>
      <c r="J3103" s="7"/>
      <c r="K3103" s="8"/>
      <c r="M3103" s="395"/>
    </row>
    <row r="3104" spans="1:13">
      <c r="A3104" s="32">
        <f t="shared" si="618"/>
        <v>0</v>
      </c>
      <c r="B3104" s="10"/>
      <c r="C3104" s="2"/>
      <c r="D3104" s="2"/>
      <c r="E3104" s="2"/>
      <c r="F3104" s="2"/>
      <c r="G3104" s="2"/>
      <c r="H3104" s="3">
        <f t="shared" si="619"/>
        <v>0</v>
      </c>
      <c r="I3104" s="63"/>
      <c r="J3104" s="7"/>
      <c r="K3104" s="8"/>
      <c r="M3104" s="395"/>
    </row>
    <row r="3105" spans="1:14">
      <c r="A3105" s="32">
        <f t="shared" si="618"/>
        <v>0</v>
      </c>
      <c r="B3105" s="10"/>
      <c r="C3105" s="2"/>
      <c r="D3105" s="2"/>
      <c r="E3105" s="2"/>
      <c r="F3105" s="2"/>
      <c r="G3105" s="2"/>
      <c r="H3105" s="3">
        <f t="shared" si="619"/>
        <v>0</v>
      </c>
      <c r="I3105" s="63"/>
      <c r="J3105" s="7"/>
      <c r="K3105" s="8"/>
      <c r="M3105" s="395"/>
    </row>
    <row r="3106" spans="1:14">
      <c r="A3106" s="32">
        <f t="shared" si="618"/>
        <v>0</v>
      </c>
      <c r="B3106" s="10"/>
      <c r="C3106" s="2"/>
      <c r="D3106" s="2"/>
      <c r="E3106" s="2"/>
      <c r="F3106" s="2"/>
      <c r="G3106" s="2"/>
      <c r="H3106" s="3">
        <f t="shared" si="619"/>
        <v>0</v>
      </c>
      <c r="I3106" s="63"/>
      <c r="J3106" s="7"/>
      <c r="K3106" s="8"/>
      <c r="M3106" s="395"/>
    </row>
    <row r="3107" spans="1:14">
      <c r="A3107" s="32">
        <f t="shared" si="618"/>
        <v>0</v>
      </c>
      <c r="B3107" s="10"/>
      <c r="C3107" s="2"/>
      <c r="D3107" s="2"/>
      <c r="E3107" s="2"/>
      <c r="F3107" s="2"/>
      <c r="G3107" s="2"/>
      <c r="H3107" s="3">
        <f t="shared" si="619"/>
        <v>0</v>
      </c>
      <c r="I3107" s="63"/>
      <c r="J3107" s="7"/>
      <c r="K3107" s="8"/>
      <c r="M3107" s="395"/>
    </row>
    <row r="3108" spans="1:14">
      <c r="A3108" s="32">
        <f t="shared" si="618"/>
        <v>0</v>
      </c>
      <c r="B3108" s="10"/>
      <c r="C3108" s="2"/>
      <c r="D3108" s="2"/>
      <c r="E3108" s="2"/>
      <c r="F3108" s="2"/>
      <c r="G3108" s="2"/>
      <c r="H3108" s="3">
        <f t="shared" si="619"/>
        <v>0</v>
      </c>
      <c r="I3108" s="63"/>
      <c r="J3108" s="7"/>
      <c r="K3108" s="8"/>
      <c r="M3108" s="395"/>
    </row>
    <row r="3109" spans="1:14">
      <c r="A3109" s="33" t="e">
        <f>VLOOKUP(B3100,O:W,2)</f>
        <v>#N/A</v>
      </c>
      <c r="B3109" s="649" t="s">
        <v>70</v>
      </c>
      <c r="C3109" s="650"/>
      <c r="D3109" s="650"/>
      <c r="E3109" s="650"/>
      <c r="F3109" s="650"/>
      <c r="G3109" s="650"/>
      <c r="H3109" s="6"/>
      <c r="I3109" s="63">
        <f>SUM(H3101:H3109)</f>
        <v>0</v>
      </c>
      <c r="J3109" s="1" t="e">
        <f>VLOOKUP(B3100,O:W,7)</f>
        <v>#N/A</v>
      </c>
      <c r="K3109" s="8"/>
      <c r="M3109" s="395"/>
    </row>
    <row r="3110" spans="1:14" ht="45.75" customHeight="1">
      <c r="A3110" s="32">
        <f>IF(B3110&gt;0,1,0)</f>
        <v>0</v>
      </c>
      <c r="B3110" s="647"/>
      <c r="C3110" s="648"/>
      <c r="D3110" s="648"/>
      <c r="E3110" s="648"/>
      <c r="F3110" s="648"/>
      <c r="G3110" s="648"/>
      <c r="H3110" s="6"/>
      <c r="I3110" s="63"/>
      <c r="J3110" s="7"/>
      <c r="K3110" s="8"/>
      <c r="M3110" s="394" t="s">
        <v>714</v>
      </c>
    </row>
    <row r="3111" spans="1:14">
      <c r="A3111" s="32">
        <f t="shared" ref="A3111:A3118" si="620">IF(H3111&gt;0,1,0)</f>
        <v>0</v>
      </c>
      <c r="B3111" s="10"/>
      <c r="C3111" s="2"/>
      <c r="D3111" s="2"/>
      <c r="E3111" s="2"/>
      <c r="F3111" s="2"/>
      <c r="G3111" s="2"/>
      <c r="H3111" s="3">
        <f>IF(AND(C3111=0,D3111=0,E3111=0,F3111=0,G3111=0),0,ROUND(IF(C3111=0,1,C3111)*IF(D3111=0,1,D3111)*IF(E3111=0,1,E3111)*IF(F3111=0,1,F3111)*IF(G3111=0,1,G3111),2))</f>
        <v>0</v>
      </c>
      <c r="I3111" s="63"/>
      <c r="J3111" s="7"/>
      <c r="K3111" s="8"/>
      <c r="M3111" s="395" t="s">
        <v>715</v>
      </c>
    </row>
    <row r="3112" spans="1:14">
      <c r="A3112" s="32">
        <f t="shared" si="620"/>
        <v>0</v>
      </c>
      <c r="B3112" s="10"/>
      <c r="C3112" s="2"/>
      <c r="D3112" s="2"/>
      <c r="E3112" s="2"/>
      <c r="F3112" s="2"/>
      <c r="G3112" s="2"/>
      <c r="H3112" s="3">
        <f t="shared" ref="H3112:H3118" si="621">IF(AND(C3112=0,D3112=0,E3112=0,F3112=0,G3112=0),0,ROUND(IF(C3112=0,1,C3112)*IF(D3112=0,1,D3112)*IF(E3112=0,1,E3112)*IF(F3112=0,1,F3112)*IF(G3112=0,1,G3112),2))</f>
        <v>0</v>
      </c>
      <c r="I3112" s="63"/>
      <c r="J3112" s="7"/>
      <c r="K3112" s="8"/>
      <c r="M3112" s="395"/>
    </row>
    <row r="3113" spans="1:14">
      <c r="A3113" s="32">
        <f t="shared" si="620"/>
        <v>0</v>
      </c>
      <c r="B3113" s="10"/>
      <c r="C3113" s="2"/>
      <c r="D3113" s="2"/>
      <c r="E3113" s="2"/>
      <c r="F3113" s="2"/>
      <c r="G3113" s="2"/>
      <c r="H3113" s="3">
        <f t="shared" si="621"/>
        <v>0</v>
      </c>
      <c r="I3113" s="63"/>
      <c r="J3113" s="7"/>
      <c r="K3113" s="8"/>
      <c r="M3113" s="395"/>
    </row>
    <row r="3114" spans="1:14">
      <c r="A3114" s="32">
        <f t="shared" si="620"/>
        <v>0</v>
      </c>
      <c r="B3114" s="10"/>
      <c r="C3114" s="2"/>
      <c r="D3114" s="2"/>
      <c r="E3114" s="2"/>
      <c r="F3114" s="2"/>
      <c r="G3114" s="2"/>
      <c r="H3114" s="3">
        <f t="shared" si="621"/>
        <v>0</v>
      </c>
      <c r="I3114" s="63"/>
      <c r="J3114" s="7"/>
      <c r="K3114" s="8"/>
      <c r="M3114" s="395"/>
    </row>
    <row r="3115" spans="1:14">
      <c r="A3115" s="32">
        <f t="shared" si="620"/>
        <v>0</v>
      </c>
      <c r="B3115" s="10"/>
      <c r="C3115" s="2"/>
      <c r="D3115" s="2"/>
      <c r="E3115" s="2"/>
      <c r="F3115" s="2"/>
      <c r="G3115" s="2"/>
      <c r="H3115" s="3">
        <f t="shared" si="621"/>
        <v>0</v>
      </c>
      <c r="I3115" s="63"/>
      <c r="J3115" s="7"/>
      <c r="K3115" s="8"/>
      <c r="M3115" s="395"/>
    </row>
    <row r="3116" spans="1:14">
      <c r="A3116" s="32">
        <f t="shared" si="620"/>
        <v>0</v>
      </c>
      <c r="B3116" s="10"/>
      <c r="C3116" s="2"/>
      <c r="D3116" s="2"/>
      <c r="E3116" s="2"/>
      <c r="F3116" s="2"/>
      <c r="G3116" s="2"/>
      <c r="H3116" s="3">
        <f t="shared" si="621"/>
        <v>0</v>
      </c>
      <c r="I3116" s="63"/>
      <c r="J3116" s="7"/>
      <c r="K3116" s="8"/>
      <c r="M3116" s="395"/>
    </row>
    <row r="3117" spans="1:14">
      <c r="A3117" s="32">
        <f t="shared" si="620"/>
        <v>0</v>
      </c>
      <c r="B3117" s="10"/>
      <c r="C3117" s="2"/>
      <c r="D3117" s="2"/>
      <c r="E3117" s="2"/>
      <c r="F3117" s="2"/>
      <c r="G3117" s="2"/>
      <c r="H3117" s="3">
        <f t="shared" si="621"/>
        <v>0</v>
      </c>
      <c r="I3117" s="63"/>
      <c r="J3117" s="7"/>
      <c r="K3117" s="8"/>
      <c r="M3117" s="395"/>
    </row>
    <row r="3118" spans="1:14">
      <c r="A3118" s="32">
        <f t="shared" si="620"/>
        <v>0</v>
      </c>
      <c r="B3118" s="10"/>
      <c r="C3118" s="2"/>
      <c r="D3118" s="2"/>
      <c r="E3118" s="2"/>
      <c r="F3118" s="2"/>
      <c r="G3118" s="2"/>
      <c r="H3118" s="3">
        <f t="shared" si="621"/>
        <v>0</v>
      </c>
      <c r="I3118" s="63"/>
      <c r="J3118" s="7"/>
      <c r="K3118" s="8"/>
      <c r="M3118" s="395"/>
    </row>
    <row r="3119" spans="1:14">
      <c r="A3119" s="33" t="e">
        <f>VLOOKUP(B3110,O:W,2)</f>
        <v>#N/A</v>
      </c>
      <c r="B3119" s="649" t="s">
        <v>70</v>
      </c>
      <c r="C3119" s="650"/>
      <c r="D3119" s="650"/>
      <c r="E3119" s="650"/>
      <c r="F3119" s="650"/>
      <c r="G3119" s="650"/>
      <c r="H3119" s="6"/>
      <c r="I3119" s="63">
        <f>SUM(H3111:H3119)</f>
        <v>0</v>
      </c>
      <c r="J3119" s="1" t="e">
        <f>VLOOKUP(B3110,O:W,7)</f>
        <v>#N/A</v>
      </c>
      <c r="K3119" s="8"/>
      <c r="M3119" s="395"/>
    </row>
    <row r="3120" spans="1:14" ht="47.25" customHeight="1">
      <c r="A3120" s="32">
        <f>IF(B3120&gt;0,1,0)</f>
        <v>1</v>
      </c>
      <c r="B3120" s="647" t="s">
        <v>7115</v>
      </c>
      <c r="C3120" s="648"/>
      <c r="D3120" s="648"/>
      <c r="E3120" s="648"/>
      <c r="F3120" s="648"/>
      <c r="G3120" s="648"/>
      <c r="H3120" s="6"/>
      <c r="I3120" s="63"/>
      <c r="J3120" s="7"/>
      <c r="K3120" s="8"/>
      <c r="M3120" s="396" t="s">
        <v>716</v>
      </c>
      <c r="N3120" s="80"/>
    </row>
    <row r="3121" spans="1:13">
      <c r="A3121" s="32">
        <f t="shared" ref="A3121:A3128" si="622">IF(H3121&gt;0,1,0)</f>
        <v>1</v>
      </c>
      <c r="B3121" s="10"/>
      <c r="C3121" s="2">
        <v>1</v>
      </c>
      <c r="D3121" s="2"/>
      <c r="E3121" s="2"/>
      <c r="F3121" s="2"/>
      <c r="G3121" s="2"/>
      <c r="H3121" s="3">
        <f>IF(AND(C3121=0,D3121=0,E3121=0,F3121=0,G3121=0),0,ROUND(IF(C3121=0,1,C3121)*IF(D3121=0,1,D3121)*IF(E3121=0,1,E3121)*IF(F3121=0,1,F3121)*IF(G3121=0,1,G3121),2))</f>
        <v>1</v>
      </c>
      <c r="I3121" s="63"/>
      <c r="J3121" s="7"/>
      <c r="K3121" s="8"/>
      <c r="M3121" s="397" t="s">
        <v>717</v>
      </c>
    </row>
    <row r="3122" spans="1:13">
      <c r="A3122" s="32">
        <f t="shared" si="622"/>
        <v>0</v>
      </c>
      <c r="B3122" s="10"/>
      <c r="C3122" s="2"/>
      <c r="D3122" s="2"/>
      <c r="E3122" s="2"/>
      <c r="F3122" s="2"/>
      <c r="G3122" s="2"/>
      <c r="H3122" s="3">
        <f t="shared" ref="H3122:H3128" si="623">IF(AND(C3122=0,D3122=0,E3122=0,F3122=0,G3122=0),0,ROUND(IF(C3122=0,1,C3122)*IF(D3122=0,1,D3122)*IF(E3122=0,1,E3122)*IF(F3122=0,1,F3122)*IF(G3122=0,1,G3122),2))</f>
        <v>0</v>
      </c>
      <c r="I3122" s="63"/>
      <c r="J3122" s="7"/>
      <c r="K3122" s="8"/>
      <c r="M3122" s="397"/>
    </row>
    <row r="3123" spans="1:13">
      <c r="A3123" s="32">
        <f t="shared" si="622"/>
        <v>0</v>
      </c>
      <c r="B3123" s="10"/>
      <c r="C3123" s="2"/>
      <c r="D3123" s="2"/>
      <c r="E3123" s="2"/>
      <c r="F3123" s="2"/>
      <c r="G3123" s="2"/>
      <c r="H3123" s="3">
        <f t="shared" si="623"/>
        <v>0</v>
      </c>
      <c r="I3123" s="63"/>
      <c r="J3123" s="7"/>
      <c r="K3123" s="8"/>
      <c r="M3123" s="397"/>
    </row>
    <row r="3124" spans="1:13">
      <c r="A3124" s="32">
        <f t="shared" si="622"/>
        <v>0</v>
      </c>
      <c r="B3124" s="10"/>
      <c r="C3124" s="2"/>
      <c r="D3124" s="2"/>
      <c r="E3124" s="2"/>
      <c r="F3124" s="2"/>
      <c r="G3124" s="2"/>
      <c r="H3124" s="3">
        <f t="shared" si="623"/>
        <v>0</v>
      </c>
      <c r="I3124" s="63"/>
      <c r="J3124" s="7"/>
      <c r="K3124" s="8"/>
      <c r="M3124" s="397"/>
    </row>
    <row r="3125" spans="1:13">
      <c r="A3125" s="32">
        <f t="shared" si="622"/>
        <v>0</v>
      </c>
      <c r="B3125" s="10"/>
      <c r="C3125" s="2"/>
      <c r="D3125" s="2"/>
      <c r="E3125" s="2"/>
      <c r="F3125" s="2"/>
      <c r="G3125" s="2"/>
      <c r="H3125" s="3">
        <f t="shared" si="623"/>
        <v>0</v>
      </c>
      <c r="I3125" s="63"/>
      <c r="J3125" s="7"/>
      <c r="K3125" s="8"/>
      <c r="M3125" s="397"/>
    </row>
    <row r="3126" spans="1:13">
      <c r="A3126" s="32">
        <f t="shared" si="622"/>
        <v>0</v>
      </c>
      <c r="B3126" s="10"/>
      <c r="C3126" s="2"/>
      <c r="D3126" s="2"/>
      <c r="E3126" s="2"/>
      <c r="F3126" s="2"/>
      <c r="G3126" s="2"/>
      <c r="H3126" s="3">
        <f t="shared" si="623"/>
        <v>0</v>
      </c>
      <c r="I3126" s="63"/>
      <c r="J3126" s="7"/>
      <c r="K3126" s="8"/>
      <c r="M3126" s="397"/>
    </row>
    <row r="3127" spans="1:13">
      <c r="A3127" s="32">
        <f t="shared" si="622"/>
        <v>0</v>
      </c>
      <c r="B3127" s="10"/>
      <c r="C3127" s="2"/>
      <c r="D3127" s="2"/>
      <c r="E3127" s="2"/>
      <c r="F3127" s="2"/>
      <c r="G3127" s="2"/>
      <c r="H3127" s="3">
        <f t="shared" si="623"/>
        <v>0</v>
      </c>
      <c r="I3127" s="63"/>
      <c r="J3127" s="7"/>
      <c r="K3127" s="8"/>
      <c r="M3127" s="397"/>
    </row>
    <row r="3128" spans="1:13">
      <c r="A3128" s="32">
        <f t="shared" si="622"/>
        <v>0</v>
      </c>
      <c r="B3128" s="10"/>
      <c r="C3128" s="2"/>
      <c r="D3128" s="2"/>
      <c r="E3128" s="2"/>
      <c r="F3128" s="2"/>
      <c r="G3128" s="2"/>
      <c r="H3128" s="3">
        <f t="shared" si="623"/>
        <v>0</v>
      </c>
      <c r="I3128" s="63"/>
      <c r="J3128" s="7"/>
      <c r="K3128" s="8"/>
      <c r="M3128" s="397"/>
    </row>
    <row r="3129" spans="1:13">
      <c r="A3129" s="33" t="str">
        <f>VLOOKUP(B3120,O:W,2)</f>
        <v>310101</v>
      </c>
      <c r="B3129" s="649" t="s">
        <v>70</v>
      </c>
      <c r="C3129" s="650"/>
      <c r="D3129" s="650"/>
      <c r="E3129" s="650"/>
      <c r="F3129" s="650"/>
      <c r="G3129" s="650"/>
      <c r="H3129" s="6"/>
      <c r="I3129" s="63">
        <f>SUM(H3121:H3129)</f>
        <v>1</v>
      </c>
      <c r="J3129" s="1" t="str">
        <f>VLOOKUP(B3120,O:W,7)</f>
        <v>دستگاه</v>
      </c>
      <c r="K3129" s="8"/>
      <c r="M3129" s="397"/>
    </row>
    <row r="3130" spans="1:13" ht="46.5" customHeight="1">
      <c r="A3130" s="32">
        <f>IF(B3130&gt;0,1,0)</f>
        <v>1</v>
      </c>
      <c r="B3130" s="647" t="s">
        <v>7325</v>
      </c>
      <c r="C3130" s="648"/>
      <c r="D3130" s="648"/>
      <c r="E3130" s="648"/>
      <c r="F3130" s="648"/>
      <c r="G3130" s="648"/>
      <c r="H3130" s="6"/>
      <c r="I3130" s="63"/>
      <c r="J3130" s="7"/>
      <c r="K3130" s="8"/>
      <c r="M3130" s="396" t="s">
        <v>716</v>
      </c>
    </row>
    <row r="3131" spans="1:13">
      <c r="A3131" s="32">
        <f t="shared" ref="A3131:A3138" si="624">IF(H3131&gt;0,1,0)</f>
        <v>1</v>
      </c>
      <c r="B3131" s="10"/>
      <c r="C3131" s="2">
        <v>1</v>
      </c>
      <c r="D3131" s="2"/>
      <c r="E3131" s="2"/>
      <c r="F3131" s="2"/>
      <c r="G3131" s="2"/>
      <c r="H3131" s="3">
        <f>IF(AND(C3131=0,D3131=0,E3131=0,F3131=0,G3131=0),0,ROUND(IF(C3131=0,1,C3131)*IF(D3131=0,1,D3131)*IF(E3131=0,1,E3131)*IF(F3131=0,1,F3131)*IF(G3131=0,1,G3131),2))</f>
        <v>1</v>
      </c>
      <c r="I3131" s="63"/>
      <c r="J3131" s="7"/>
      <c r="K3131" s="8"/>
      <c r="M3131" s="397" t="s">
        <v>717</v>
      </c>
    </row>
    <row r="3132" spans="1:13">
      <c r="A3132" s="32">
        <f t="shared" si="624"/>
        <v>0</v>
      </c>
      <c r="B3132" s="10"/>
      <c r="C3132" s="2"/>
      <c r="D3132" s="2"/>
      <c r="E3132" s="2"/>
      <c r="F3132" s="2"/>
      <c r="G3132" s="2"/>
      <c r="H3132" s="3">
        <f t="shared" ref="H3132:H3138" si="625">IF(AND(C3132=0,D3132=0,E3132=0,F3132=0,G3132=0),0,ROUND(IF(C3132=0,1,C3132)*IF(D3132=0,1,D3132)*IF(E3132=0,1,E3132)*IF(F3132=0,1,F3132)*IF(G3132=0,1,G3132),2))</f>
        <v>0</v>
      </c>
      <c r="I3132" s="63"/>
      <c r="J3132" s="7"/>
      <c r="K3132" s="8"/>
      <c r="M3132" s="397"/>
    </row>
    <row r="3133" spans="1:13">
      <c r="A3133" s="32">
        <f t="shared" si="624"/>
        <v>0</v>
      </c>
      <c r="B3133" s="10"/>
      <c r="C3133" s="2"/>
      <c r="D3133" s="2"/>
      <c r="E3133" s="2"/>
      <c r="F3133" s="2"/>
      <c r="G3133" s="2"/>
      <c r="H3133" s="3">
        <f t="shared" si="625"/>
        <v>0</v>
      </c>
      <c r="I3133" s="63"/>
      <c r="J3133" s="7"/>
      <c r="K3133" s="8"/>
      <c r="M3133" s="397"/>
    </row>
    <row r="3134" spans="1:13">
      <c r="A3134" s="32">
        <f t="shared" si="624"/>
        <v>0</v>
      </c>
      <c r="B3134" s="10"/>
      <c r="C3134" s="2"/>
      <c r="D3134" s="2"/>
      <c r="E3134" s="2"/>
      <c r="F3134" s="2"/>
      <c r="G3134" s="2"/>
      <c r="H3134" s="3">
        <f t="shared" si="625"/>
        <v>0</v>
      </c>
      <c r="I3134" s="63"/>
      <c r="J3134" s="7"/>
      <c r="K3134" s="8"/>
      <c r="M3134" s="397"/>
    </row>
    <row r="3135" spans="1:13">
      <c r="A3135" s="32">
        <f t="shared" si="624"/>
        <v>0</v>
      </c>
      <c r="B3135" s="10"/>
      <c r="C3135" s="2"/>
      <c r="D3135" s="2"/>
      <c r="E3135" s="2"/>
      <c r="F3135" s="2"/>
      <c r="G3135" s="2"/>
      <c r="H3135" s="3">
        <f t="shared" si="625"/>
        <v>0</v>
      </c>
      <c r="I3135" s="63"/>
      <c r="J3135" s="7"/>
      <c r="K3135" s="8"/>
      <c r="M3135" s="397"/>
    </row>
    <row r="3136" spans="1:13">
      <c r="A3136" s="32">
        <f t="shared" si="624"/>
        <v>0</v>
      </c>
      <c r="B3136" s="10"/>
      <c r="C3136" s="2"/>
      <c r="D3136" s="2"/>
      <c r="E3136" s="2"/>
      <c r="F3136" s="2"/>
      <c r="G3136" s="2"/>
      <c r="H3136" s="3">
        <f t="shared" si="625"/>
        <v>0</v>
      </c>
      <c r="I3136" s="63"/>
      <c r="J3136" s="7"/>
      <c r="K3136" s="8"/>
      <c r="M3136" s="397"/>
    </row>
    <row r="3137" spans="1:13">
      <c r="A3137" s="32">
        <f t="shared" si="624"/>
        <v>0</v>
      </c>
      <c r="B3137" s="10"/>
      <c r="C3137" s="2"/>
      <c r="D3137" s="2"/>
      <c r="E3137" s="2"/>
      <c r="F3137" s="2"/>
      <c r="G3137" s="2"/>
      <c r="H3137" s="3">
        <f t="shared" si="625"/>
        <v>0</v>
      </c>
      <c r="I3137" s="63"/>
      <c r="J3137" s="7"/>
      <c r="K3137" s="8"/>
      <c r="M3137" s="397"/>
    </row>
    <row r="3138" spans="1:13">
      <c r="A3138" s="32">
        <f t="shared" si="624"/>
        <v>0</v>
      </c>
      <c r="B3138" s="10"/>
      <c r="C3138" s="2"/>
      <c r="D3138" s="2"/>
      <c r="E3138" s="2"/>
      <c r="F3138" s="2"/>
      <c r="G3138" s="2"/>
      <c r="H3138" s="3">
        <f t="shared" si="625"/>
        <v>0</v>
      </c>
      <c r="I3138" s="63"/>
      <c r="J3138" s="7"/>
      <c r="K3138" s="8"/>
      <c r="M3138" s="397"/>
    </row>
    <row r="3139" spans="1:13">
      <c r="A3139" s="33" t="str">
        <f>VLOOKUP(B3130,O:W,2)</f>
        <v>310806</v>
      </c>
      <c r="B3139" s="649" t="s">
        <v>70</v>
      </c>
      <c r="C3139" s="650"/>
      <c r="D3139" s="650"/>
      <c r="E3139" s="650"/>
      <c r="F3139" s="650"/>
      <c r="G3139" s="650"/>
      <c r="H3139" s="6"/>
      <c r="I3139" s="63">
        <f>SUM(H3131:H3139)</f>
        <v>1</v>
      </c>
      <c r="J3139" s="1" t="str">
        <f>VLOOKUP(B3130,O:W,7)</f>
        <v>مترطول</v>
      </c>
      <c r="K3139" s="8"/>
      <c r="M3139" s="397"/>
    </row>
    <row r="3140" spans="1:13" ht="46.5" customHeight="1">
      <c r="A3140" s="32">
        <f>IF(B3140&gt;0,1,0)</f>
        <v>0</v>
      </c>
      <c r="B3140" s="647"/>
      <c r="C3140" s="648"/>
      <c r="D3140" s="648"/>
      <c r="E3140" s="648"/>
      <c r="F3140" s="648"/>
      <c r="G3140" s="648"/>
      <c r="H3140" s="6"/>
      <c r="I3140" s="63"/>
      <c r="J3140" s="7"/>
      <c r="K3140" s="8"/>
      <c r="M3140" s="396" t="s">
        <v>716</v>
      </c>
    </row>
    <row r="3141" spans="1:13">
      <c r="A3141" s="32">
        <f t="shared" ref="A3141:A3148" si="626">IF(H3141&gt;0,1,0)</f>
        <v>0</v>
      </c>
      <c r="B3141" s="10"/>
      <c r="C3141" s="2"/>
      <c r="D3141" s="2"/>
      <c r="E3141" s="2"/>
      <c r="F3141" s="2"/>
      <c r="G3141" s="2"/>
      <c r="H3141" s="3">
        <f>IF(AND(C3141=0,D3141=0,E3141=0,F3141=0,G3141=0),0,ROUND(IF(C3141=0,1,C3141)*IF(D3141=0,1,D3141)*IF(E3141=0,1,E3141)*IF(F3141=0,1,F3141)*IF(G3141=0,1,G3141),2))</f>
        <v>0</v>
      </c>
      <c r="I3141" s="63"/>
      <c r="J3141" s="7"/>
      <c r="K3141" s="8"/>
      <c r="M3141" s="397"/>
    </row>
    <row r="3142" spans="1:13">
      <c r="A3142" s="32">
        <f t="shared" si="626"/>
        <v>0</v>
      </c>
      <c r="B3142" s="10"/>
      <c r="C3142" s="2"/>
      <c r="D3142" s="2"/>
      <c r="E3142" s="2"/>
      <c r="F3142" s="2"/>
      <c r="G3142" s="2"/>
      <c r="H3142" s="3">
        <f t="shared" ref="H3142:H3148" si="627">IF(AND(C3142=0,D3142=0,E3142=0,F3142=0,G3142=0),0,ROUND(IF(C3142=0,1,C3142)*IF(D3142=0,1,D3142)*IF(E3142=0,1,E3142)*IF(F3142=0,1,F3142)*IF(G3142=0,1,G3142),2))</f>
        <v>0</v>
      </c>
      <c r="I3142" s="63"/>
      <c r="J3142" s="7"/>
      <c r="K3142" s="8"/>
      <c r="M3142" s="397"/>
    </row>
    <row r="3143" spans="1:13">
      <c r="A3143" s="32">
        <f t="shared" si="626"/>
        <v>0</v>
      </c>
      <c r="B3143" s="10"/>
      <c r="C3143" s="2"/>
      <c r="D3143" s="2"/>
      <c r="E3143" s="2"/>
      <c r="F3143" s="2"/>
      <c r="G3143" s="2"/>
      <c r="H3143" s="3">
        <f t="shared" si="627"/>
        <v>0</v>
      </c>
      <c r="I3143" s="63"/>
      <c r="J3143" s="7"/>
      <c r="K3143" s="8"/>
      <c r="M3143" s="397"/>
    </row>
    <row r="3144" spans="1:13">
      <c r="A3144" s="32">
        <f t="shared" si="626"/>
        <v>0</v>
      </c>
      <c r="B3144" s="10"/>
      <c r="C3144" s="2"/>
      <c r="D3144" s="2"/>
      <c r="E3144" s="2"/>
      <c r="F3144" s="2"/>
      <c r="G3144" s="2"/>
      <c r="H3144" s="3">
        <f t="shared" si="627"/>
        <v>0</v>
      </c>
      <c r="I3144" s="63"/>
      <c r="J3144" s="7"/>
      <c r="K3144" s="8"/>
      <c r="M3144" s="397"/>
    </row>
    <row r="3145" spans="1:13">
      <c r="A3145" s="32">
        <f t="shared" si="626"/>
        <v>0</v>
      </c>
      <c r="B3145" s="10"/>
      <c r="C3145" s="2"/>
      <c r="D3145" s="2"/>
      <c r="E3145" s="2"/>
      <c r="F3145" s="2"/>
      <c r="G3145" s="2"/>
      <c r="H3145" s="3">
        <f t="shared" si="627"/>
        <v>0</v>
      </c>
      <c r="I3145" s="63"/>
      <c r="J3145" s="7"/>
      <c r="K3145" s="8"/>
      <c r="M3145" s="397"/>
    </row>
    <row r="3146" spans="1:13">
      <c r="A3146" s="32">
        <f t="shared" si="626"/>
        <v>0</v>
      </c>
      <c r="B3146" s="10"/>
      <c r="C3146" s="2"/>
      <c r="D3146" s="2"/>
      <c r="E3146" s="2"/>
      <c r="F3146" s="2"/>
      <c r="G3146" s="2"/>
      <c r="H3146" s="3">
        <f t="shared" si="627"/>
        <v>0</v>
      </c>
      <c r="I3146" s="63"/>
      <c r="J3146" s="7"/>
      <c r="K3146" s="8"/>
      <c r="M3146" s="397"/>
    </row>
    <row r="3147" spans="1:13">
      <c r="A3147" s="32">
        <f t="shared" si="626"/>
        <v>0</v>
      </c>
      <c r="B3147" s="10"/>
      <c r="C3147" s="2"/>
      <c r="D3147" s="2"/>
      <c r="E3147" s="2"/>
      <c r="F3147" s="2"/>
      <c r="G3147" s="2"/>
      <c r="H3147" s="3">
        <f t="shared" si="627"/>
        <v>0</v>
      </c>
      <c r="I3147" s="63"/>
      <c r="J3147" s="7"/>
      <c r="K3147" s="8"/>
      <c r="M3147" s="397"/>
    </row>
    <row r="3148" spans="1:13">
      <c r="A3148" s="32">
        <f t="shared" si="626"/>
        <v>0</v>
      </c>
      <c r="B3148" s="10"/>
      <c r="C3148" s="2"/>
      <c r="D3148" s="2"/>
      <c r="E3148" s="2"/>
      <c r="F3148" s="2"/>
      <c r="G3148" s="2"/>
      <c r="H3148" s="3">
        <f t="shared" si="627"/>
        <v>0</v>
      </c>
      <c r="I3148" s="63"/>
      <c r="J3148" s="7"/>
      <c r="K3148" s="8"/>
      <c r="M3148" s="397"/>
    </row>
    <row r="3149" spans="1:13">
      <c r="A3149" s="33" t="e">
        <f>VLOOKUP(B3140,O:W,2)</f>
        <v>#N/A</v>
      </c>
      <c r="B3149" s="649" t="s">
        <v>70</v>
      </c>
      <c r="C3149" s="650"/>
      <c r="D3149" s="650"/>
      <c r="E3149" s="650"/>
      <c r="F3149" s="650"/>
      <c r="G3149" s="650"/>
      <c r="H3149" s="6"/>
      <c r="I3149" s="63">
        <f>SUM(H3141:H3149)</f>
        <v>0</v>
      </c>
      <c r="J3149" s="1" t="e">
        <f>VLOOKUP(B3140,O:W,7)</f>
        <v>#N/A</v>
      </c>
      <c r="K3149" s="8"/>
      <c r="M3149" s="397"/>
    </row>
    <row r="3150" spans="1:13" ht="48" customHeight="1">
      <c r="A3150" s="32">
        <f>IF(B3150&gt;0,1,0)</f>
        <v>0</v>
      </c>
      <c r="B3150" s="647"/>
      <c r="C3150" s="648"/>
      <c r="D3150" s="648"/>
      <c r="E3150" s="648"/>
      <c r="F3150" s="648"/>
      <c r="G3150" s="648"/>
      <c r="H3150" s="6"/>
      <c r="I3150" s="63"/>
      <c r="J3150" s="7"/>
      <c r="K3150" s="8"/>
      <c r="M3150" s="396" t="s">
        <v>716</v>
      </c>
    </row>
    <row r="3151" spans="1:13">
      <c r="A3151" s="32">
        <f t="shared" ref="A3151:A3158" si="628">IF(H3151&gt;0,1,0)</f>
        <v>0</v>
      </c>
      <c r="B3151" s="10"/>
      <c r="C3151" s="2"/>
      <c r="D3151" s="2"/>
      <c r="E3151" s="2"/>
      <c r="F3151" s="2"/>
      <c r="G3151" s="2"/>
      <c r="H3151" s="3">
        <f>IF(AND(C3151=0,D3151=0,E3151=0,F3151=0,G3151=0),0,ROUND(IF(C3151=0,1,C3151)*IF(D3151=0,1,D3151)*IF(E3151=0,1,E3151)*IF(F3151=0,1,F3151)*IF(G3151=0,1,G3151),2))</f>
        <v>0</v>
      </c>
      <c r="I3151" s="63"/>
      <c r="J3151" s="7"/>
      <c r="K3151" s="8"/>
      <c r="M3151" s="397" t="s">
        <v>717</v>
      </c>
    </row>
    <row r="3152" spans="1:13">
      <c r="A3152" s="32">
        <f t="shared" si="628"/>
        <v>0</v>
      </c>
      <c r="B3152" s="10"/>
      <c r="C3152" s="2"/>
      <c r="D3152" s="2"/>
      <c r="E3152" s="2"/>
      <c r="F3152" s="2"/>
      <c r="G3152" s="2"/>
      <c r="H3152" s="3">
        <f t="shared" ref="H3152:H3158" si="629">IF(AND(C3152=0,D3152=0,E3152=0,F3152=0,G3152=0),0,ROUND(IF(C3152=0,1,C3152)*IF(D3152=0,1,D3152)*IF(E3152=0,1,E3152)*IF(F3152=0,1,F3152)*IF(G3152=0,1,G3152),2))</f>
        <v>0</v>
      </c>
      <c r="I3152" s="63"/>
      <c r="J3152" s="7"/>
      <c r="K3152" s="8"/>
      <c r="M3152" s="397"/>
    </row>
    <row r="3153" spans="1:13">
      <c r="A3153" s="32">
        <f t="shared" si="628"/>
        <v>0</v>
      </c>
      <c r="B3153" s="10"/>
      <c r="C3153" s="2"/>
      <c r="D3153" s="2"/>
      <c r="E3153" s="2"/>
      <c r="F3153" s="2"/>
      <c r="G3153" s="2"/>
      <c r="H3153" s="3">
        <f t="shared" si="629"/>
        <v>0</v>
      </c>
      <c r="I3153" s="63"/>
      <c r="J3153" s="7"/>
      <c r="K3153" s="8"/>
      <c r="M3153" s="397"/>
    </row>
    <row r="3154" spans="1:13">
      <c r="A3154" s="32">
        <f t="shared" si="628"/>
        <v>0</v>
      </c>
      <c r="B3154" s="10"/>
      <c r="C3154" s="2"/>
      <c r="D3154" s="2"/>
      <c r="E3154" s="2"/>
      <c r="F3154" s="2"/>
      <c r="G3154" s="2"/>
      <c r="H3154" s="3">
        <f t="shared" si="629"/>
        <v>0</v>
      </c>
      <c r="I3154" s="63"/>
      <c r="J3154" s="7"/>
      <c r="K3154" s="8"/>
      <c r="M3154" s="397"/>
    </row>
    <row r="3155" spans="1:13">
      <c r="A3155" s="32">
        <f t="shared" si="628"/>
        <v>0</v>
      </c>
      <c r="B3155" s="10"/>
      <c r="C3155" s="2"/>
      <c r="D3155" s="2"/>
      <c r="E3155" s="2"/>
      <c r="F3155" s="2"/>
      <c r="G3155" s="2"/>
      <c r="H3155" s="3">
        <f t="shared" si="629"/>
        <v>0</v>
      </c>
      <c r="I3155" s="63"/>
      <c r="J3155" s="7"/>
      <c r="K3155" s="8"/>
      <c r="M3155" s="397"/>
    </row>
    <row r="3156" spans="1:13">
      <c r="A3156" s="32">
        <f t="shared" si="628"/>
        <v>0</v>
      </c>
      <c r="B3156" s="10"/>
      <c r="C3156" s="2"/>
      <c r="D3156" s="2"/>
      <c r="E3156" s="2"/>
      <c r="F3156" s="2"/>
      <c r="G3156" s="2"/>
      <c r="H3156" s="3">
        <f t="shared" si="629"/>
        <v>0</v>
      </c>
      <c r="I3156" s="63"/>
      <c r="J3156" s="7"/>
      <c r="K3156" s="8"/>
      <c r="M3156" s="397"/>
    </row>
    <row r="3157" spans="1:13">
      <c r="A3157" s="32">
        <f t="shared" si="628"/>
        <v>0</v>
      </c>
      <c r="B3157" s="10"/>
      <c r="C3157" s="2"/>
      <c r="D3157" s="2"/>
      <c r="E3157" s="2"/>
      <c r="F3157" s="2"/>
      <c r="G3157" s="2"/>
      <c r="H3157" s="3">
        <f t="shared" si="629"/>
        <v>0</v>
      </c>
      <c r="I3157" s="63"/>
      <c r="J3157" s="7"/>
      <c r="K3157" s="8"/>
      <c r="M3157" s="397"/>
    </row>
    <row r="3158" spans="1:13">
      <c r="A3158" s="32">
        <f t="shared" si="628"/>
        <v>0</v>
      </c>
      <c r="B3158" s="10"/>
      <c r="C3158" s="2"/>
      <c r="D3158" s="2"/>
      <c r="E3158" s="2"/>
      <c r="F3158" s="2"/>
      <c r="G3158" s="2"/>
      <c r="H3158" s="3">
        <f t="shared" si="629"/>
        <v>0</v>
      </c>
      <c r="I3158" s="63"/>
      <c r="J3158" s="7"/>
      <c r="K3158" s="8"/>
      <c r="M3158" s="397"/>
    </row>
    <row r="3159" spans="1:13">
      <c r="A3159" s="33" t="e">
        <f>VLOOKUP(B3150,O:W,2)</f>
        <v>#N/A</v>
      </c>
      <c r="B3159" s="649" t="s">
        <v>70</v>
      </c>
      <c r="C3159" s="650"/>
      <c r="D3159" s="650"/>
      <c r="E3159" s="650"/>
      <c r="F3159" s="650"/>
      <c r="G3159" s="650"/>
      <c r="H3159" s="6"/>
      <c r="I3159" s="63">
        <f>SUM(H3151:H3159)</f>
        <v>0</v>
      </c>
      <c r="J3159" s="1" t="e">
        <f>VLOOKUP(B3150,O:W,7)</f>
        <v>#N/A</v>
      </c>
      <c r="K3159" s="8"/>
      <c r="M3159" s="397"/>
    </row>
    <row r="3160" spans="1:13" ht="46.5" customHeight="1">
      <c r="A3160" s="32">
        <f>IF(B3160&gt;0,1,0)</f>
        <v>0</v>
      </c>
      <c r="B3160" s="647"/>
      <c r="C3160" s="648"/>
      <c r="D3160" s="648"/>
      <c r="E3160" s="648"/>
      <c r="F3160" s="648"/>
      <c r="G3160" s="648"/>
      <c r="H3160" s="6"/>
      <c r="I3160" s="63"/>
      <c r="J3160" s="7"/>
      <c r="K3160" s="8"/>
      <c r="M3160" s="396" t="s">
        <v>716</v>
      </c>
    </row>
    <row r="3161" spans="1:13">
      <c r="A3161" s="32">
        <f t="shared" ref="A3161:A3168" si="630">IF(H3161&gt;0,1,0)</f>
        <v>0</v>
      </c>
      <c r="B3161" s="10"/>
      <c r="C3161" s="2"/>
      <c r="D3161" s="2"/>
      <c r="E3161" s="2"/>
      <c r="F3161" s="2"/>
      <c r="G3161" s="2"/>
      <c r="H3161" s="3">
        <f>IF(AND(C3161=0,D3161=0,E3161=0,F3161=0,G3161=0),0,ROUND(IF(C3161=0,1,C3161)*IF(D3161=0,1,D3161)*IF(E3161=0,1,E3161)*IF(F3161=0,1,F3161)*IF(G3161=0,1,G3161),2))</f>
        <v>0</v>
      </c>
      <c r="I3161" s="63"/>
      <c r="J3161" s="7"/>
      <c r="K3161" s="8"/>
      <c r="M3161" s="397"/>
    </row>
    <row r="3162" spans="1:13">
      <c r="A3162" s="32">
        <f t="shared" si="630"/>
        <v>0</v>
      </c>
      <c r="B3162" s="10"/>
      <c r="C3162" s="2"/>
      <c r="D3162" s="2"/>
      <c r="E3162" s="2"/>
      <c r="F3162" s="2"/>
      <c r="G3162" s="2"/>
      <c r="H3162" s="3">
        <f t="shared" ref="H3162:H3168" si="631">IF(AND(C3162=0,D3162=0,E3162=0,F3162=0,G3162=0),0,ROUND(IF(C3162=0,1,C3162)*IF(D3162=0,1,D3162)*IF(E3162=0,1,E3162)*IF(F3162=0,1,F3162)*IF(G3162=0,1,G3162),2))</f>
        <v>0</v>
      </c>
      <c r="I3162" s="63"/>
      <c r="J3162" s="7"/>
      <c r="K3162" s="8"/>
      <c r="M3162" s="397"/>
    </row>
    <row r="3163" spans="1:13">
      <c r="A3163" s="32">
        <f t="shared" si="630"/>
        <v>0</v>
      </c>
      <c r="B3163" s="10"/>
      <c r="C3163" s="2"/>
      <c r="D3163" s="2"/>
      <c r="E3163" s="2"/>
      <c r="F3163" s="2"/>
      <c r="G3163" s="2"/>
      <c r="H3163" s="3">
        <f t="shared" si="631"/>
        <v>0</v>
      </c>
      <c r="I3163" s="63"/>
      <c r="J3163" s="7"/>
      <c r="K3163" s="8"/>
      <c r="M3163" s="397"/>
    </row>
    <row r="3164" spans="1:13">
      <c r="A3164" s="32">
        <f t="shared" si="630"/>
        <v>0</v>
      </c>
      <c r="B3164" s="10"/>
      <c r="C3164" s="2"/>
      <c r="D3164" s="2"/>
      <c r="E3164" s="2"/>
      <c r="F3164" s="2"/>
      <c r="G3164" s="2"/>
      <c r="H3164" s="3">
        <f t="shared" si="631"/>
        <v>0</v>
      </c>
      <c r="I3164" s="63"/>
      <c r="J3164" s="7"/>
      <c r="K3164" s="8"/>
      <c r="M3164" s="397"/>
    </row>
    <row r="3165" spans="1:13">
      <c r="A3165" s="32">
        <f t="shared" si="630"/>
        <v>0</v>
      </c>
      <c r="B3165" s="10"/>
      <c r="C3165" s="2"/>
      <c r="D3165" s="2"/>
      <c r="E3165" s="2"/>
      <c r="F3165" s="2"/>
      <c r="G3165" s="2"/>
      <c r="H3165" s="3">
        <f t="shared" si="631"/>
        <v>0</v>
      </c>
      <c r="I3165" s="63"/>
      <c r="J3165" s="7"/>
      <c r="K3165" s="8"/>
      <c r="M3165" s="397"/>
    </row>
    <row r="3166" spans="1:13">
      <c r="A3166" s="32">
        <f t="shared" si="630"/>
        <v>0</v>
      </c>
      <c r="B3166" s="10"/>
      <c r="C3166" s="2"/>
      <c r="D3166" s="2"/>
      <c r="E3166" s="2"/>
      <c r="F3166" s="2"/>
      <c r="G3166" s="2"/>
      <c r="H3166" s="3">
        <f t="shared" si="631"/>
        <v>0</v>
      </c>
      <c r="I3166" s="63"/>
      <c r="J3166" s="7"/>
      <c r="K3166" s="8"/>
      <c r="M3166" s="397"/>
    </row>
    <row r="3167" spans="1:13">
      <c r="A3167" s="32">
        <f t="shared" si="630"/>
        <v>0</v>
      </c>
      <c r="B3167" s="10"/>
      <c r="C3167" s="2"/>
      <c r="D3167" s="2"/>
      <c r="E3167" s="2"/>
      <c r="F3167" s="2"/>
      <c r="G3167" s="2"/>
      <c r="H3167" s="3">
        <f t="shared" si="631"/>
        <v>0</v>
      </c>
      <c r="I3167" s="63"/>
      <c r="J3167" s="7"/>
      <c r="K3167" s="8"/>
      <c r="M3167" s="397"/>
    </row>
    <row r="3168" spans="1:13">
      <c r="A3168" s="32">
        <f t="shared" si="630"/>
        <v>0</v>
      </c>
      <c r="B3168" s="10"/>
      <c r="C3168" s="2"/>
      <c r="D3168" s="2"/>
      <c r="E3168" s="2"/>
      <c r="F3168" s="2"/>
      <c r="G3168" s="2"/>
      <c r="H3168" s="3">
        <f t="shared" si="631"/>
        <v>0</v>
      </c>
      <c r="I3168" s="63"/>
      <c r="J3168" s="7"/>
      <c r="K3168" s="8"/>
      <c r="M3168" s="397"/>
    </row>
    <row r="3169" spans="1:13">
      <c r="A3169" s="33" t="e">
        <f>VLOOKUP(B3160,O:W,2)</f>
        <v>#N/A</v>
      </c>
      <c r="B3169" s="649" t="s">
        <v>70</v>
      </c>
      <c r="C3169" s="650"/>
      <c r="D3169" s="650"/>
      <c r="E3169" s="650"/>
      <c r="F3169" s="650"/>
      <c r="G3169" s="650"/>
      <c r="H3169" s="6"/>
      <c r="I3169" s="63">
        <f>SUM(H3161:H3169)</f>
        <v>0</v>
      </c>
      <c r="J3169" s="1" t="e">
        <f>VLOOKUP(B3160,O:W,7)</f>
        <v>#N/A</v>
      </c>
      <c r="K3169" s="8"/>
      <c r="M3169" s="397"/>
    </row>
    <row r="3170" spans="1:13" ht="45" customHeight="1">
      <c r="A3170" s="32">
        <f>IF(B3170&gt;0,1,0)</f>
        <v>0</v>
      </c>
      <c r="B3170" s="647"/>
      <c r="C3170" s="648"/>
      <c r="D3170" s="648"/>
      <c r="E3170" s="648"/>
      <c r="F3170" s="648"/>
      <c r="G3170" s="648"/>
      <c r="H3170" s="6"/>
      <c r="I3170" s="63"/>
      <c r="J3170" s="7"/>
      <c r="K3170" s="8"/>
      <c r="M3170" s="396" t="s">
        <v>716</v>
      </c>
    </row>
    <row r="3171" spans="1:13">
      <c r="A3171" s="32">
        <f t="shared" ref="A3171:A3178" si="632">IF(H3171&gt;0,1,0)</f>
        <v>0</v>
      </c>
      <c r="B3171" s="10"/>
      <c r="C3171" s="2"/>
      <c r="D3171" s="2"/>
      <c r="E3171" s="2"/>
      <c r="F3171" s="2"/>
      <c r="G3171" s="2"/>
      <c r="H3171" s="3">
        <f>IF(AND(C3171=0,D3171=0,E3171=0,F3171=0,G3171=0),0,ROUND(IF(C3171=0,1,C3171)*IF(D3171=0,1,D3171)*IF(E3171=0,1,E3171)*IF(F3171=0,1,F3171)*IF(G3171=0,1,G3171),2))</f>
        <v>0</v>
      </c>
      <c r="I3171" s="63"/>
      <c r="J3171" s="7"/>
      <c r="K3171" s="8"/>
      <c r="M3171" s="397" t="s">
        <v>717</v>
      </c>
    </row>
    <row r="3172" spans="1:13">
      <c r="A3172" s="32">
        <f t="shared" si="632"/>
        <v>0</v>
      </c>
      <c r="B3172" s="10"/>
      <c r="C3172" s="2"/>
      <c r="D3172" s="2"/>
      <c r="E3172" s="2"/>
      <c r="F3172" s="2"/>
      <c r="G3172" s="2"/>
      <c r="H3172" s="3">
        <f t="shared" ref="H3172:H3178" si="633">IF(AND(C3172=0,D3172=0,E3172=0,F3172=0,G3172=0),0,ROUND(IF(C3172=0,1,C3172)*IF(D3172=0,1,D3172)*IF(E3172=0,1,E3172)*IF(F3172=0,1,F3172)*IF(G3172=0,1,G3172),2))</f>
        <v>0</v>
      </c>
      <c r="I3172" s="63"/>
      <c r="J3172" s="7"/>
      <c r="K3172" s="8"/>
      <c r="M3172" s="397"/>
    </row>
    <row r="3173" spans="1:13">
      <c r="A3173" s="32">
        <f t="shared" si="632"/>
        <v>0</v>
      </c>
      <c r="B3173" s="10"/>
      <c r="C3173" s="2"/>
      <c r="D3173" s="2"/>
      <c r="E3173" s="2"/>
      <c r="F3173" s="2"/>
      <c r="G3173" s="2"/>
      <c r="H3173" s="3">
        <f t="shared" si="633"/>
        <v>0</v>
      </c>
      <c r="I3173" s="63"/>
      <c r="J3173" s="7"/>
      <c r="K3173" s="8"/>
      <c r="M3173" s="397"/>
    </row>
    <row r="3174" spans="1:13">
      <c r="A3174" s="32">
        <f t="shared" si="632"/>
        <v>0</v>
      </c>
      <c r="B3174" s="10"/>
      <c r="C3174" s="2"/>
      <c r="D3174" s="2"/>
      <c r="E3174" s="2"/>
      <c r="F3174" s="2"/>
      <c r="G3174" s="2"/>
      <c r="H3174" s="3">
        <f t="shared" si="633"/>
        <v>0</v>
      </c>
      <c r="I3174" s="63"/>
      <c r="J3174" s="7"/>
      <c r="K3174" s="8"/>
      <c r="M3174" s="397"/>
    </row>
    <row r="3175" spans="1:13">
      <c r="A3175" s="32">
        <f t="shared" si="632"/>
        <v>0</v>
      </c>
      <c r="B3175" s="10"/>
      <c r="C3175" s="2"/>
      <c r="D3175" s="2"/>
      <c r="E3175" s="2"/>
      <c r="F3175" s="2"/>
      <c r="G3175" s="2"/>
      <c r="H3175" s="3">
        <f t="shared" si="633"/>
        <v>0</v>
      </c>
      <c r="I3175" s="63"/>
      <c r="J3175" s="7"/>
      <c r="K3175" s="8"/>
      <c r="M3175" s="397"/>
    </row>
    <row r="3176" spans="1:13">
      <c r="A3176" s="32">
        <f t="shared" si="632"/>
        <v>0</v>
      </c>
      <c r="B3176" s="10"/>
      <c r="C3176" s="2"/>
      <c r="D3176" s="2"/>
      <c r="E3176" s="2"/>
      <c r="F3176" s="2"/>
      <c r="G3176" s="2"/>
      <c r="H3176" s="3">
        <f t="shared" si="633"/>
        <v>0</v>
      </c>
      <c r="I3176" s="63"/>
      <c r="J3176" s="7"/>
      <c r="K3176" s="8"/>
      <c r="M3176" s="397"/>
    </row>
    <row r="3177" spans="1:13">
      <c r="A3177" s="32">
        <f t="shared" si="632"/>
        <v>0</v>
      </c>
      <c r="B3177" s="10"/>
      <c r="C3177" s="2"/>
      <c r="D3177" s="2"/>
      <c r="E3177" s="2"/>
      <c r="F3177" s="2"/>
      <c r="G3177" s="2"/>
      <c r="H3177" s="3">
        <f t="shared" si="633"/>
        <v>0</v>
      </c>
      <c r="I3177" s="63"/>
      <c r="J3177" s="7"/>
      <c r="K3177" s="8"/>
      <c r="M3177" s="397"/>
    </row>
    <row r="3178" spans="1:13">
      <c r="A3178" s="32">
        <f t="shared" si="632"/>
        <v>0</v>
      </c>
      <c r="B3178" s="10"/>
      <c r="C3178" s="2"/>
      <c r="D3178" s="2"/>
      <c r="E3178" s="2"/>
      <c r="F3178" s="2"/>
      <c r="G3178" s="2"/>
      <c r="H3178" s="3">
        <f t="shared" si="633"/>
        <v>0</v>
      </c>
      <c r="I3178" s="63"/>
      <c r="J3178" s="7"/>
      <c r="K3178" s="8"/>
      <c r="M3178" s="397"/>
    </row>
    <row r="3179" spans="1:13">
      <c r="A3179" s="33" t="e">
        <f>VLOOKUP(B3170,O:W,2)</f>
        <v>#N/A</v>
      </c>
      <c r="B3179" s="649" t="s">
        <v>70</v>
      </c>
      <c r="C3179" s="650"/>
      <c r="D3179" s="650"/>
      <c r="E3179" s="650"/>
      <c r="F3179" s="650"/>
      <c r="G3179" s="650"/>
      <c r="H3179" s="6"/>
      <c r="I3179" s="63">
        <f>SUM(H3171:H3179)</f>
        <v>0</v>
      </c>
      <c r="J3179" s="1" t="e">
        <f>VLOOKUP(B3170,O:W,7)</f>
        <v>#N/A</v>
      </c>
      <c r="K3179" s="8"/>
      <c r="M3179" s="397"/>
    </row>
    <row r="3180" spans="1:13" ht="44.25" customHeight="1">
      <c r="A3180" s="32">
        <f>IF(B3180&gt;0,1,0)</f>
        <v>0</v>
      </c>
      <c r="B3180" s="647"/>
      <c r="C3180" s="648"/>
      <c r="D3180" s="648"/>
      <c r="E3180" s="648"/>
      <c r="F3180" s="648"/>
      <c r="G3180" s="648"/>
      <c r="H3180" s="6"/>
      <c r="I3180" s="63"/>
      <c r="J3180" s="7"/>
      <c r="K3180" s="8"/>
      <c r="M3180" s="396" t="s">
        <v>716</v>
      </c>
    </row>
    <row r="3181" spans="1:13">
      <c r="A3181" s="32">
        <f t="shared" ref="A3181:A3188" si="634">IF(H3181&gt;0,1,0)</f>
        <v>0</v>
      </c>
      <c r="B3181" s="10"/>
      <c r="C3181" s="2"/>
      <c r="D3181" s="2"/>
      <c r="E3181" s="2"/>
      <c r="F3181" s="2"/>
      <c r="G3181" s="2"/>
      <c r="H3181" s="3">
        <f>IF(AND(C3181=0,D3181=0,E3181=0,F3181=0,G3181=0),0,ROUND(IF(C3181=0,1,C3181)*IF(D3181=0,1,D3181)*IF(E3181=0,1,E3181)*IF(F3181=0,1,F3181)*IF(G3181=0,1,G3181),2))</f>
        <v>0</v>
      </c>
      <c r="I3181" s="63"/>
      <c r="J3181" s="7"/>
      <c r="K3181" s="8"/>
      <c r="M3181" s="397"/>
    </row>
    <row r="3182" spans="1:13">
      <c r="A3182" s="32">
        <f t="shared" si="634"/>
        <v>0</v>
      </c>
      <c r="B3182" s="10"/>
      <c r="C3182" s="2"/>
      <c r="D3182" s="2"/>
      <c r="E3182" s="2"/>
      <c r="F3182" s="2"/>
      <c r="G3182" s="2"/>
      <c r="H3182" s="3">
        <f t="shared" ref="H3182:H3188" si="635">IF(AND(C3182=0,D3182=0,E3182=0,F3182=0,G3182=0),0,ROUND(IF(C3182=0,1,C3182)*IF(D3182=0,1,D3182)*IF(E3182=0,1,E3182)*IF(F3182=0,1,F3182)*IF(G3182=0,1,G3182),2))</f>
        <v>0</v>
      </c>
      <c r="I3182" s="63"/>
      <c r="J3182" s="7"/>
      <c r="K3182" s="8"/>
      <c r="M3182" s="397"/>
    </row>
    <row r="3183" spans="1:13">
      <c r="A3183" s="32">
        <f t="shared" si="634"/>
        <v>0</v>
      </c>
      <c r="B3183" s="10"/>
      <c r="C3183" s="2"/>
      <c r="D3183" s="2"/>
      <c r="E3183" s="2"/>
      <c r="F3183" s="2"/>
      <c r="G3183" s="2"/>
      <c r="H3183" s="3">
        <f t="shared" si="635"/>
        <v>0</v>
      </c>
      <c r="I3183" s="63"/>
      <c r="J3183" s="7"/>
      <c r="K3183" s="8"/>
      <c r="M3183" s="397"/>
    </row>
    <row r="3184" spans="1:13">
      <c r="A3184" s="32">
        <f t="shared" si="634"/>
        <v>0</v>
      </c>
      <c r="B3184" s="10"/>
      <c r="C3184" s="2"/>
      <c r="D3184" s="2"/>
      <c r="E3184" s="2"/>
      <c r="F3184" s="2"/>
      <c r="G3184" s="2"/>
      <c r="H3184" s="3">
        <f t="shared" si="635"/>
        <v>0</v>
      </c>
      <c r="I3184" s="63"/>
      <c r="J3184" s="7"/>
      <c r="K3184" s="8"/>
      <c r="M3184" s="397"/>
    </row>
    <row r="3185" spans="1:13">
      <c r="A3185" s="32">
        <f t="shared" si="634"/>
        <v>0</v>
      </c>
      <c r="B3185" s="10"/>
      <c r="C3185" s="2"/>
      <c r="D3185" s="2"/>
      <c r="E3185" s="2"/>
      <c r="F3185" s="2"/>
      <c r="G3185" s="2"/>
      <c r="H3185" s="3">
        <f t="shared" si="635"/>
        <v>0</v>
      </c>
      <c r="I3185" s="63"/>
      <c r="J3185" s="7"/>
      <c r="K3185" s="8"/>
      <c r="M3185" s="397"/>
    </row>
    <row r="3186" spans="1:13">
      <c r="A3186" s="32">
        <f t="shared" si="634"/>
        <v>0</v>
      </c>
      <c r="B3186" s="10"/>
      <c r="C3186" s="2"/>
      <c r="D3186" s="2"/>
      <c r="E3186" s="2"/>
      <c r="F3186" s="2"/>
      <c r="G3186" s="2"/>
      <c r="H3186" s="3">
        <f t="shared" si="635"/>
        <v>0</v>
      </c>
      <c r="I3186" s="63"/>
      <c r="J3186" s="7"/>
      <c r="K3186" s="8"/>
      <c r="M3186" s="397"/>
    </row>
    <row r="3187" spans="1:13">
      <c r="A3187" s="32">
        <f t="shared" si="634"/>
        <v>0</v>
      </c>
      <c r="B3187" s="10"/>
      <c r="C3187" s="2"/>
      <c r="D3187" s="2"/>
      <c r="E3187" s="2"/>
      <c r="F3187" s="2"/>
      <c r="G3187" s="2"/>
      <c r="H3187" s="3">
        <f t="shared" si="635"/>
        <v>0</v>
      </c>
      <c r="I3187" s="63"/>
      <c r="J3187" s="7"/>
      <c r="K3187" s="8"/>
      <c r="M3187" s="397"/>
    </row>
    <row r="3188" spans="1:13">
      <c r="A3188" s="32">
        <f t="shared" si="634"/>
        <v>0</v>
      </c>
      <c r="B3188" s="10"/>
      <c r="C3188" s="2"/>
      <c r="D3188" s="2"/>
      <c r="E3188" s="2"/>
      <c r="F3188" s="2"/>
      <c r="G3188" s="2"/>
      <c r="H3188" s="3">
        <f t="shared" si="635"/>
        <v>0</v>
      </c>
      <c r="I3188" s="63"/>
      <c r="J3188" s="7"/>
      <c r="K3188" s="8"/>
      <c r="M3188" s="397"/>
    </row>
    <row r="3189" spans="1:13">
      <c r="A3189" s="33" t="e">
        <f>VLOOKUP(B3180,O:W,2)</f>
        <v>#N/A</v>
      </c>
      <c r="B3189" s="649" t="s">
        <v>70</v>
      </c>
      <c r="C3189" s="650"/>
      <c r="D3189" s="650"/>
      <c r="E3189" s="650"/>
      <c r="F3189" s="650"/>
      <c r="G3189" s="650"/>
      <c r="H3189" s="6"/>
      <c r="I3189" s="63">
        <f>SUM(H3181:H3189)</f>
        <v>0</v>
      </c>
      <c r="J3189" s="1" t="e">
        <f>VLOOKUP(B3180,O:W,7)</f>
        <v>#N/A</v>
      </c>
      <c r="K3189" s="8"/>
      <c r="M3189" s="397"/>
    </row>
    <row r="3190" spans="1:13" ht="46.5" customHeight="1">
      <c r="A3190" s="32">
        <f>IF(B3190&gt;0,1,0)</f>
        <v>0</v>
      </c>
      <c r="B3190" s="647"/>
      <c r="C3190" s="648"/>
      <c r="D3190" s="648"/>
      <c r="E3190" s="648"/>
      <c r="F3190" s="648"/>
      <c r="G3190" s="648"/>
      <c r="H3190" s="6"/>
      <c r="I3190" s="63"/>
      <c r="J3190" s="7"/>
      <c r="K3190" s="8"/>
      <c r="M3190" s="396" t="s">
        <v>716</v>
      </c>
    </row>
    <row r="3191" spans="1:13">
      <c r="A3191" s="32">
        <f t="shared" ref="A3191:A3198" si="636">IF(H3191&gt;0,1,0)</f>
        <v>0</v>
      </c>
      <c r="B3191" s="10"/>
      <c r="C3191" s="2"/>
      <c r="D3191" s="2"/>
      <c r="E3191" s="2"/>
      <c r="F3191" s="2"/>
      <c r="G3191" s="2"/>
      <c r="H3191" s="3">
        <f>IF(AND(C3191=0,D3191=0,E3191=0,F3191=0,G3191=0),0,ROUND(IF(C3191=0,1,C3191)*IF(D3191=0,1,D3191)*IF(E3191=0,1,E3191)*IF(F3191=0,1,F3191)*IF(G3191=0,1,G3191),2))</f>
        <v>0</v>
      </c>
      <c r="I3191" s="63"/>
      <c r="J3191" s="7"/>
      <c r="K3191" s="8"/>
      <c r="M3191" s="397" t="s">
        <v>717</v>
      </c>
    </row>
    <row r="3192" spans="1:13">
      <c r="A3192" s="32">
        <f t="shared" si="636"/>
        <v>0</v>
      </c>
      <c r="B3192" s="10"/>
      <c r="C3192" s="2"/>
      <c r="D3192" s="2"/>
      <c r="E3192" s="2"/>
      <c r="F3192" s="2"/>
      <c r="G3192" s="2"/>
      <c r="H3192" s="3">
        <f t="shared" ref="H3192:H3198" si="637">IF(AND(C3192=0,D3192=0,E3192=0,F3192=0,G3192=0),0,ROUND(IF(C3192=0,1,C3192)*IF(D3192=0,1,D3192)*IF(E3192=0,1,E3192)*IF(F3192=0,1,F3192)*IF(G3192=0,1,G3192),2))</f>
        <v>0</v>
      </c>
      <c r="I3192" s="63"/>
      <c r="J3192" s="7"/>
      <c r="K3192" s="8"/>
      <c r="M3192" s="397"/>
    </row>
    <row r="3193" spans="1:13">
      <c r="A3193" s="32">
        <f t="shared" si="636"/>
        <v>0</v>
      </c>
      <c r="B3193" s="10"/>
      <c r="C3193" s="2"/>
      <c r="D3193" s="2"/>
      <c r="E3193" s="2"/>
      <c r="F3193" s="2"/>
      <c r="G3193" s="2"/>
      <c r="H3193" s="3">
        <f t="shared" si="637"/>
        <v>0</v>
      </c>
      <c r="I3193" s="63"/>
      <c r="J3193" s="7"/>
      <c r="K3193" s="8"/>
      <c r="M3193" s="397"/>
    </row>
    <row r="3194" spans="1:13">
      <c r="A3194" s="32">
        <f t="shared" si="636"/>
        <v>0</v>
      </c>
      <c r="B3194" s="10"/>
      <c r="C3194" s="2"/>
      <c r="D3194" s="2"/>
      <c r="E3194" s="2"/>
      <c r="F3194" s="2"/>
      <c r="G3194" s="2"/>
      <c r="H3194" s="3">
        <f t="shared" si="637"/>
        <v>0</v>
      </c>
      <c r="I3194" s="63"/>
      <c r="J3194" s="7"/>
      <c r="K3194" s="8"/>
      <c r="M3194" s="397"/>
    </row>
    <row r="3195" spans="1:13">
      <c r="A3195" s="32">
        <f t="shared" si="636"/>
        <v>0</v>
      </c>
      <c r="B3195" s="10"/>
      <c r="C3195" s="2"/>
      <c r="D3195" s="2"/>
      <c r="E3195" s="2"/>
      <c r="F3195" s="2"/>
      <c r="G3195" s="2"/>
      <c r="H3195" s="3">
        <f t="shared" si="637"/>
        <v>0</v>
      </c>
      <c r="I3195" s="63"/>
      <c r="J3195" s="7"/>
      <c r="K3195" s="8"/>
      <c r="M3195" s="397"/>
    </row>
    <row r="3196" spans="1:13">
      <c r="A3196" s="32">
        <f t="shared" si="636"/>
        <v>0</v>
      </c>
      <c r="B3196" s="10"/>
      <c r="C3196" s="2"/>
      <c r="D3196" s="2"/>
      <c r="E3196" s="2"/>
      <c r="F3196" s="2"/>
      <c r="G3196" s="2"/>
      <c r="H3196" s="3">
        <f t="shared" si="637"/>
        <v>0</v>
      </c>
      <c r="I3196" s="63"/>
      <c r="J3196" s="7"/>
      <c r="K3196" s="8"/>
      <c r="M3196" s="397"/>
    </row>
    <row r="3197" spans="1:13">
      <c r="A3197" s="32">
        <f t="shared" si="636"/>
        <v>0</v>
      </c>
      <c r="B3197" s="10"/>
      <c r="C3197" s="2"/>
      <c r="D3197" s="2"/>
      <c r="E3197" s="2"/>
      <c r="F3197" s="2"/>
      <c r="G3197" s="2"/>
      <c r="H3197" s="3">
        <f t="shared" si="637"/>
        <v>0</v>
      </c>
      <c r="I3197" s="63"/>
      <c r="J3197" s="7"/>
      <c r="K3197" s="8"/>
      <c r="M3197" s="397"/>
    </row>
    <row r="3198" spans="1:13">
      <c r="A3198" s="32">
        <f t="shared" si="636"/>
        <v>0</v>
      </c>
      <c r="B3198" s="10"/>
      <c r="C3198" s="2"/>
      <c r="D3198" s="2"/>
      <c r="E3198" s="2"/>
      <c r="F3198" s="2"/>
      <c r="G3198" s="2"/>
      <c r="H3198" s="3">
        <f t="shared" si="637"/>
        <v>0</v>
      </c>
      <c r="I3198" s="63"/>
      <c r="J3198" s="7"/>
      <c r="K3198" s="8"/>
      <c r="M3198" s="397"/>
    </row>
    <row r="3199" spans="1:13">
      <c r="A3199" s="33" t="e">
        <f>VLOOKUP(B3190,O:W,2)</f>
        <v>#N/A</v>
      </c>
      <c r="B3199" s="649" t="s">
        <v>70</v>
      </c>
      <c r="C3199" s="650"/>
      <c r="D3199" s="650"/>
      <c r="E3199" s="650"/>
      <c r="F3199" s="650"/>
      <c r="G3199" s="650"/>
      <c r="H3199" s="6"/>
      <c r="I3199" s="63">
        <f>SUM(H3191:H3199)</f>
        <v>0</v>
      </c>
      <c r="J3199" s="1" t="e">
        <f>VLOOKUP(B3190,O:W,7)</f>
        <v>#N/A</v>
      </c>
      <c r="K3199" s="8"/>
      <c r="M3199" s="397"/>
    </row>
    <row r="3200" spans="1:13" ht="45.75" customHeight="1">
      <c r="A3200" s="32">
        <f>IF(B3200&gt;0,1,0)</f>
        <v>0</v>
      </c>
      <c r="B3200" s="647"/>
      <c r="C3200" s="648"/>
      <c r="D3200" s="648"/>
      <c r="E3200" s="648"/>
      <c r="F3200" s="648"/>
      <c r="G3200" s="648"/>
      <c r="H3200" s="6"/>
      <c r="I3200" s="63"/>
      <c r="J3200" s="7"/>
      <c r="K3200" s="8"/>
      <c r="M3200" s="396" t="s">
        <v>716</v>
      </c>
    </row>
    <row r="3201" spans="1:13">
      <c r="A3201" s="32">
        <f t="shared" ref="A3201:A3208" si="638">IF(H3201&gt;0,1,0)</f>
        <v>0</v>
      </c>
      <c r="B3201" s="10"/>
      <c r="C3201" s="2"/>
      <c r="D3201" s="2"/>
      <c r="E3201" s="2"/>
      <c r="F3201" s="2"/>
      <c r="G3201" s="2"/>
      <c r="H3201" s="3">
        <f>IF(AND(C3201=0,D3201=0,E3201=0,F3201=0,G3201=0),0,ROUND(IF(C3201=0,1,C3201)*IF(D3201=0,1,D3201)*IF(E3201=0,1,E3201)*IF(F3201=0,1,F3201)*IF(G3201=0,1,G3201),2))</f>
        <v>0</v>
      </c>
      <c r="I3201" s="63"/>
      <c r="J3201" s="7"/>
      <c r="K3201" s="8"/>
      <c r="M3201" s="397"/>
    </row>
    <row r="3202" spans="1:13">
      <c r="A3202" s="32">
        <f t="shared" si="638"/>
        <v>0</v>
      </c>
      <c r="B3202" s="10"/>
      <c r="C3202" s="2"/>
      <c r="D3202" s="2"/>
      <c r="E3202" s="2"/>
      <c r="F3202" s="2"/>
      <c r="G3202" s="2"/>
      <c r="H3202" s="3">
        <f t="shared" ref="H3202:H3208" si="639">IF(AND(C3202=0,D3202=0,E3202=0,F3202=0,G3202=0),0,ROUND(IF(C3202=0,1,C3202)*IF(D3202=0,1,D3202)*IF(E3202=0,1,E3202)*IF(F3202=0,1,F3202)*IF(G3202=0,1,G3202),2))</f>
        <v>0</v>
      </c>
      <c r="I3202" s="63"/>
      <c r="J3202" s="7"/>
      <c r="K3202" s="8"/>
      <c r="M3202" s="397"/>
    </row>
    <row r="3203" spans="1:13">
      <c r="A3203" s="32">
        <f t="shared" si="638"/>
        <v>0</v>
      </c>
      <c r="B3203" s="10"/>
      <c r="C3203" s="2"/>
      <c r="D3203" s="2"/>
      <c r="E3203" s="2"/>
      <c r="F3203" s="2"/>
      <c r="G3203" s="2"/>
      <c r="H3203" s="3">
        <f t="shared" si="639"/>
        <v>0</v>
      </c>
      <c r="I3203" s="63"/>
      <c r="J3203" s="7"/>
      <c r="K3203" s="8"/>
      <c r="M3203" s="397"/>
    </row>
    <row r="3204" spans="1:13">
      <c r="A3204" s="32">
        <f t="shared" si="638"/>
        <v>0</v>
      </c>
      <c r="B3204" s="10"/>
      <c r="C3204" s="2"/>
      <c r="D3204" s="2"/>
      <c r="E3204" s="2"/>
      <c r="F3204" s="2"/>
      <c r="G3204" s="2"/>
      <c r="H3204" s="3">
        <f t="shared" si="639"/>
        <v>0</v>
      </c>
      <c r="I3204" s="63"/>
      <c r="J3204" s="7"/>
      <c r="K3204" s="8"/>
      <c r="M3204" s="397"/>
    </row>
    <row r="3205" spans="1:13">
      <c r="A3205" s="32">
        <f t="shared" si="638"/>
        <v>0</v>
      </c>
      <c r="B3205" s="10"/>
      <c r="C3205" s="2"/>
      <c r="D3205" s="2"/>
      <c r="E3205" s="2"/>
      <c r="F3205" s="2"/>
      <c r="G3205" s="2"/>
      <c r="H3205" s="3">
        <f t="shared" si="639"/>
        <v>0</v>
      </c>
      <c r="I3205" s="63"/>
      <c r="J3205" s="7"/>
      <c r="K3205" s="8"/>
      <c r="M3205" s="397"/>
    </row>
    <row r="3206" spans="1:13">
      <c r="A3206" s="32">
        <f t="shared" si="638"/>
        <v>0</v>
      </c>
      <c r="B3206" s="10"/>
      <c r="C3206" s="2"/>
      <c r="D3206" s="2"/>
      <c r="E3206" s="2"/>
      <c r="F3206" s="2"/>
      <c r="G3206" s="2"/>
      <c r="H3206" s="3">
        <f t="shared" si="639"/>
        <v>0</v>
      </c>
      <c r="I3206" s="63"/>
      <c r="J3206" s="7"/>
      <c r="K3206" s="8"/>
      <c r="M3206" s="397"/>
    </row>
    <row r="3207" spans="1:13">
      <c r="A3207" s="32">
        <f t="shared" si="638"/>
        <v>0</v>
      </c>
      <c r="B3207" s="10"/>
      <c r="C3207" s="2"/>
      <c r="D3207" s="2"/>
      <c r="E3207" s="2"/>
      <c r="F3207" s="2"/>
      <c r="G3207" s="2"/>
      <c r="H3207" s="3">
        <f t="shared" si="639"/>
        <v>0</v>
      </c>
      <c r="I3207" s="63"/>
      <c r="J3207" s="7"/>
      <c r="K3207" s="8"/>
      <c r="M3207" s="397"/>
    </row>
    <row r="3208" spans="1:13">
      <c r="A3208" s="32">
        <f t="shared" si="638"/>
        <v>0</v>
      </c>
      <c r="B3208" s="10"/>
      <c r="C3208" s="2"/>
      <c r="D3208" s="2"/>
      <c r="E3208" s="2"/>
      <c r="F3208" s="2"/>
      <c r="G3208" s="2"/>
      <c r="H3208" s="3">
        <f t="shared" si="639"/>
        <v>0</v>
      </c>
      <c r="I3208" s="63"/>
      <c r="J3208" s="7"/>
      <c r="K3208" s="8"/>
      <c r="M3208" s="397"/>
    </row>
    <row r="3209" spans="1:13">
      <c r="A3209" s="33" t="e">
        <f>VLOOKUP(B3200,O:W,2)</f>
        <v>#N/A</v>
      </c>
      <c r="B3209" s="649" t="s">
        <v>70</v>
      </c>
      <c r="C3209" s="650"/>
      <c r="D3209" s="650"/>
      <c r="E3209" s="650"/>
      <c r="F3209" s="650"/>
      <c r="G3209" s="650"/>
      <c r="H3209" s="6"/>
      <c r="I3209" s="63">
        <f>SUM(H3201:H3209)</f>
        <v>0</v>
      </c>
      <c r="J3209" s="1" t="e">
        <f>VLOOKUP(B3200,O:W,7)</f>
        <v>#N/A</v>
      </c>
      <c r="K3209" s="8"/>
      <c r="M3209" s="397"/>
    </row>
    <row r="3210" spans="1:13" ht="46.5" customHeight="1">
      <c r="A3210" s="32">
        <f>IF(B3210&gt;0,1,0)</f>
        <v>0</v>
      </c>
      <c r="B3210" s="647"/>
      <c r="C3210" s="648"/>
      <c r="D3210" s="648"/>
      <c r="E3210" s="648"/>
      <c r="F3210" s="648"/>
      <c r="G3210" s="648"/>
      <c r="H3210" s="6"/>
      <c r="I3210" s="63"/>
      <c r="J3210" s="7"/>
      <c r="K3210" s="8"/>
      <c r="M3210" s="396" t="s">
        <v>716</v>
      </c>
    </row>
    <row r="3211" spans="1:13">
      <c r="A3211" s="32">
        <f t="shared" ref="A3211:A3218" si="640">IF(H3211&gt;0,1,0)</f>
        <v>0</v>
      </c>
      <c r="B3211" s="10"/>
      <c r="C3211" s="2"/>
      <c r="D3211" s="2"/>
      <c r="E3211" s="2"/>
      <c r="F3211" s="2"/>
      <c r="G3211" s="2"/>
      <c r="H3211" s="3">
        <f>IF(AND(C3211=0,D3211=0,E3211=0,F3211=0,G3211=0),0,ROUND(IF(C3211=0,1,C3211)*IF(D3211=0,1,D3211)*IF(E3211=0,1,E3211)*IF(F3211=0,1,F3211)*IF(G3211=0,1,G3211),2))</f>
        <v>0</v>
      </c>
      <c r="I3211" s="63"/>
      <c r="J3211" s="7"/>
      <c r="K3211" s="8"/>
      <c r="M3211" s="397" t="s">
        <v>717</v>
      </c>
    </row>
    <row r="3212" spans="1:13">
      <c r="A3212" s="32">
        <f t="shared" si="640"/>
        <v>0</v>
      </c>
      <c r="B3212" s="10"/>
      <c r="C3212" s="2"/>
      <c r="D3212" s="2"/>
      <c r="E3212" s="2"/>
      <c r="F3212" s="2"/>
      <c r="G3212" s="2"/>
      <c r="H3212" s="3">
        <f t="shared" ref="H3212:H3218" si="641">IF(AND(C3212=0,D3212=0,E3212=0,F3212=0,G3212=0),0,ROUND(IF(C3212=0,1,C3212)*IF(D3212=0,1,D3212)*IF(E3212=0,1,E3212)*IF(F3212=0,1,F3212)*IF(G3212=0,1,G3212),2))</f>
        <v>0</v>
      </c>
      <c r="I3212" s="63"/>
      <c r="J3212" s="7"/>
      <c r="K3212" s="8"/>
      <c r="M3212" s="397"/>
    </row>
    <row r="3213" spans="1:13">
      <c r="A3213" s="32">
        <f t="shared" si="640"/>
        <v>0</v>
      </c>
      <c r="B3213" s="10"/>
      <c r="C3213" s="2"/>
      <c r="D3213" s="2"/>
      <c r="E3213" s="2"/>
      <c r="F3213" s="2"/>
      <c r="G3213" s="2"/>
      <c r="H3213" s="3">
        <f t="shared" si="641"/>
        <v>0</v>
      </c>
      <c r="I3213" s="63"/>
      <c r="J3213" s="7"/>
      <c r="K3213" s="8"/>
      <c r="M3213" s="397"/>
    </row>
    <row r="3214" spans="1:13">
      <c r="A3214" s="32">
        <f t="shared" si="640"/>
        <v>0</v>
      </c>
      <c r="B3214" s="10"/>
      <c r="C3214" s="2"/>
      <c r="D3214" s="2"/>
      <c r="E3214" s="2"/>
      <c r="F3214" s="2"/>
      <c r="G3214" s="2"/>
      <c r="H3214" s="3">
        <f t="shared" si="641"/>
        <v>0</v>
      </c>
      <c r="I3214" s="63"/>
      <c r="J3214" s="7"/>
      <c r="K3214" s="8"/>
      <c r="M3214" s="397"/>
    </row>
    <row r="3215" spans="1:13">
      <c r="A3215" s="32">
        <f t="shared" si="640"/>
        <v>0</v>
      </c>
      <c r="B3215" s="10"/>
      <c r="C3215" s="2"/>
      <c r="D3215" s="2"/>
      <c r="E3215" s="2"/>
      <c r="F3215" s="2"/>
      <c r="G3215" s="2"/>
      <c r="H3215" s="3">
        <f t="shared" si="641"/>
        <v>0</v>
      </c>
      <c r="I3215" s="63"/>
      <c r="J3215" s="7"/>
      <c r="K3215" s="8"/>
      <c r="M3215" s="397"/>
    </row>
    <row r="3216" spans="1:13">
      <c r="A3216" s="32">
        <f t="shared" si="640"/>
        <v>0</v>
      </c>
      <c r="B3216" s="10"/>
      <c r="C3216" s="2"/>
      <c r="D3216" s="2"/>
      <c r="E3216" s="2"/>
      <c r="F3216" s="2"/>
      <c r="G3216" s="2"/>
      <c r="H3216" s="3">
        <f t="shared" si="641"/>
        <v>0</v>
      </c>
      <c r="I3216" s="63"/>
      <c r="J3216" s="7"/>
      <c r="K3216" s="8"/>
      <c r="M3216" s="397"/>
    </row>
    <row r="3217" spans="1:13">
      <c r="A3217" s="32">
        <f t="shared" si="640"/>
        <v>0</v>
      </c>
      <c r="B3217" s="10"/>
      <c r="C3217" s="2"/>
      <c r="D3217" s="2"/>
      <c r="E3217" s="2"/>
      <c r="F3217" s="2"/>
      <c r="G3217" s="2"/>
      <c r="H3217" s="3">
        <f t="shared" si="641"/>
        <v>0</v>
      </c>
      <c r="I3217" s="63"/>
      <c r="J3217" s="7"/>
      <c r="K3217" s="8"/>
      <c r="M3217" s="397"/>
    </row>
    <row r="3218" spans="1:13">
      <c r="A3218" s="32">
        <f t="shared" si="640"/>
        <v>0</v>
      </c>
      <c r="B3218" s="10"/>
      <c r="C3218" s="2"/>
      <c r="D3218" s="2"/>
      <c r="E3218" s="2"/>
      <c r="F3218" s="2"/>
      <c r="G3218" s="2"/>
      <c r="H3218" s="3">
        <f t="shared" si="641"/>
        <v>0</v>
      </c>
      <c r="I3218" s="63"/>
      <c r="J3218" s="7"/>
      <c r="K3218" s="8"/>
      <c r="M3218" s="397"/>
    </row>
    <row r="3219" spans="1:13">
      <c r="A3219" s="33" t="e">
        <f>VLOOKUP(B3210,O:W,2)</f>
        <v>#N/A</v>
      </c>
      <c r="B3219" s="649" t="s">
        <v>70</v>
      </c>
      <c r="C3219" s="650"/>
      <c r="D3219" s="650"/>
      <c r="E3219" s="650"/>
      <c r="F3219" s="650"/>
      <c r="G3219" s="650"/>
      <c r="H3219" s="6"/>
      <c r="I3219" s="63">
        <f>SUM(H3211:H3219)</f>
        <v>0</v>
      </c>
      <c r="J3219" s="1" t="e">
        <f>VLOOKUP(B3210,O:W,7)</f>
        <v>#N/A</v>
      </c>
      <c r="K3219" s="8"/>
      <c r="M3219" s="397"/>
    </row>
    <row r="3220" spans="1:13" ht="47.25" customHeight="1">
      <c r="A3220" s="32">
        <f>IF(B3220&gt;0,1,0)</f>
        <v>0</v>
      </c>
      <c r="B3220" s="647"/>
      <c r="C3220" s="648"/>
      <c r="D3220" s="648"/>
      <c r="E3220" s="648"/>
      <c r="F3220" s="648"/>
      <c r="G3220" s="648"/>
      <c r="H3220" s="6"/>
      <c r="I3220" s="63"/>
      <c r="J3220" s="7"/>
      <c r="K3220" s="8"/>
      <c r="M3220" s="396" t="s">
        <v>716</v>
      </c>
    </row>
    <row r="3221" spans="1:13">
      <c r="A3221" s="32">
        <f t="shared" ref="A3221:A3228" si="642">IF(H3221&gt;0,1,0)</f>
        <v>0</v>
      </c>
      <c r="B3221" s="10"/>
      <c r="C3221" s="2"/>
      <c r="D3221" s="2"/>
      <c r="E3221" s="2"/>
      <c r="F3221" s="2"/>
      <c r="G3221" s="2"/>
      <c r="H3221" s="3">
        <f>IF(AND(C3221=0,D3221=0,E3221=0,F3221=0,G3221=0),0,ROUND(IF(C3221=0,1,C3221)*IF(D3221=0,1,D3221)*IF(E3221=0,1,E3221)*IF(F3221=0,1,F3221)*IF(G3221=0,1,G3221),2))</f>
        <v>0</v>
      </c>
      <c r="I3221" s="63"/>
      <c r="J3221" s="7"/>
      <c r="K3221" s="8"/>
      <c r="M3221" s="397"/>
    </row>
    <row r="3222" spans="1:13">
      <c r="A3222" s="32">
        <f t="shared" si="642"/>
        <v>0</v>
      </c>
      <c r="B3222" s="10"/>
      <c r="C3222" s="2"/>
      <c r="D3222" s="2"/>
      <c r="E3222" s="2"/>
      <c r="F3222" s="2"/>
      <c r="G3222" s="2"/>
      <c r="H3222" s="3">
        <f t="shared" ref="H3222:H3228" si="643">IF(AND(C3222=0,D3222=0,E3222=0,F3222=0,G3222=0),0,ROUND(IF(C3222=0,1,C3222)*IF(D3222=0,1,D3222)*IF(E3222=0,1,E3222)*IF(F3222=0,1,F3222)*IF(G3222=0,1,G3222),2))</f>
        <v>0</v>
      </c>
      <c r="I3222" s="63"/>
      <c r="J3222" s="7"/>
      <c r="K3222" s="8"/>
      <c r="M3222" s="397"/>
    </row>
    <row r="3223" spans="1:13">
      <c r="A3223" s="32">
        <f t="shared" si="642"/>
        <v>0</v>
      </c>
      <c r="B3223" s="10"/>
      <c r="C3223" s="2"/>
      <c r="D3223" s="2"/>
      <c r="E3223" s="2"/>
      <c r="F3223" s="2"/>
      <c r="G3223" s="2"/>
      <c r="H3223" s="3">
        <f t="shared" si="643"/>
        <v>0</v>
      </c>
      <c r="I3223" s="63"/>
      <c r="J3223" s="7"/>
      <c r="K3223" s="8"/>
      <c r="M3223" s="397"/>
    </row>
    <row r="3224" spans="1:13">
      <c r="A3224" s="32">
        <f t="shared" si="642"/>
        <v>0</v>
      </c>
      <c r="B3224" s="10"/>
      <c r="C3224" s="2"/>
      <c r="D3224" s="2"/>
      <c r="E3224" s="2"/>
      <c r="F3224" s="2"/>
      <c r="G3224" s="2"/>
      <c r="H3224" s="3">
        <f t="shared" si="643"/>
        <v>0</v>
      </c>
      <c r="I3224" s="63"/>
      <c r="J3224" s="7"/>
      <c r="K3224" s="8"/>
      <c r="M3224" s="397"/>
    </row>
    <row r="3225" spans="1:13">
      <c r="A3225" s="32">
        <f t="shared" si="642"/>
        <v>0</v>
      </c>
      <c r="B3225" s="10"/>
      <c r="C3225" s="2"/>
      <c r="D3225" s="2"/>
      <c r="E3225" s="2"/>
      <c r="F3225" s="2"/>
      <c r="G3225" s="2"/>
      <c r="H3225" s="3">
        <f t="shared" si="643"/>
        <v>0</v>
      </c>
      <c r="I3225" s="63"/>
      <c r="J3225" s="7"/>
      <c r="K3225" s="8"/>
      <c r="M3225" s="397"/>
    </row>
    <row r="3226" spans="1:13">
      <c r="A3226" s="32">
        <f t="shared" si="642"/>
        <v>0</v>
      </c>
      <c r="B3226" s="10"/>
      <c r="C3226" s="2"/>
      <c r="D3226" s="2"/>
      <c r="E3226" s="2"/>
      <c r="F3226" s="2"/>
      <c r="G3226" s="2"/>
      <c r="H3226" s="3">
        <f t="shared" si="643"/>
        <v>0</v>
      </c>
      <c r="I3226" s="63"/>
      <c r="J3226" s="7"/>
      <c r="K3226" s="8"/>
      <c r="M3226" s="397"/>
    </row>
    <row r="3227" spans="1:13">
      <c r="A3227" s="32">
        <f t="shared" si="642"/>
        <v>0</v>
      </c>
      <c r="B3227" s="10"/>
      <c r="C3227" s="2"/>
      <c r="D3227" s="2"/>
      <c r="E3227" s="2"/>
      <c r="F3227" s="2"/>
      <c r="G3227" s="2"/>
      <c r="H3227" s="3">
        <f t="shared" si="643"/>
        <v>0</v>
      </c>
      <c r="I3227" s="63"/>
      <c r="J3227" s="7"/>
      <c r="K3227" s="8"/>
      <c r="M3227" s="397"/>
    </row>
    <row r="3228" spans="1:13">
      <c r="A3228" s="32">
        <f t="shared" si="642"/>
        <v>0</v>
      </c>
      <c r="B3228" s="10"/>
      <c r="C3228" s="2"/>
      <c r="D3228" s="2"/>
      <c r="E3228" s="2"/>
      <c r="F3228" s="2"/>
      <c r="G3228" s="2"/>
      <c r="H3228" s="3">
        <f t="shared" si="643"/>
        <v>0</v>
      </c>
      <c r="I3228" s="63"/>
      <c r="J3228" s="7"/>
      <c r="K3228" s="8"/>
      <c r="M3228" s="397"/>
    </row>
    <row r="3229" spans="1:13">
      <c r="A3229" s="33" t="e">
        <f>VLOOKUP(B3220,O:W,2)</f>
        <v>#N/A</v>
      </c>
      <c r="B3229" s="649" t="s">
        <v>70</v>
      </c>
      <c r="C3229" s="650"/>
      <c r="D3229" s="650"/>
      <c r="E3229" s="650"/>
      <c r="F3229" s="650"/>
      <c r="G3229" s="650"/>
      <c r="H3229" s="6"/>
      <c r="I3229" s="63">
        <f>SUM(H3221:H3229)</f>
        <v>0</v>
      </c>
      <c r="J3229" s="1" t="e">
        <f>VLOOKUP(B3220,O:W,7)</f>
        <v>#N/A</v>
      </c>
      <c r="K3229" s="8"/>
      <c r="M3229" s="397"/>
    </row>
    <row r="3230" spans="1:13" ht="47.25" customHeight="1">
      <c r="A3230" s="32">
        <f>IF(B3230&gt;0,1,0)</f>
        <v>0</v>
      </c>
      <c r="B3230" s="647"/>
      <c r="C3230" s="648"/>
      <c r="D3230" s="648"/>
      <c r="E3230" s="648"/>
      <c r="F3230" s="648"/>
      <c r="G3230" s="648"/>
      <c r="H3230" s="6"/>
      <c r="I3230" s="63"/>
      <c r="J3230" s="7"/>
      <c r="K3230" s="8"/>
      <c r="M3230" s="396" t="s">
        <v>716</v>
      </c>
    </row>
    <row r="3231" spans="1:13">
      <c r="A3231" s="32">
        <f t="shared" ref="A3231:A3238" si="644">IF(H3231&gt;0,1,0)</f>
        <v>0</v>
      </c>
      <c r="B3231" s="10"/>
      <c r="C3231" s="2"/>
      <c r="D3231" s="2"/>
      <c r="E3231" s="2"/>
      <c r="F3231" s="2"/>
      <c r="G3231" s="2"/>
      <c r="H3231" s="3">
        <f>IF(AND(C3231=0,D3231=0,E3231=0,F3231=0,G3231=0),0,ROUND(IF(C3231=0,1,C3231)*IF(D3231=0,1,D3231)*IF(E3231=0,1,E3231)*IF(F3231=0,1,F3231)*IF(G3231=0,1,G3231),2))</f>
        <v>0</v>
      </c>
      <c r="I3231" s="63"/>
      <c r="J3231" s="7"/>
      <c r="K3231" s="8"/>
      <c r="M3231" s="397" t="s">
        <v>717</v>
      </c>
    </row>
    <row r="3232" spans="1:13">
      <c r="A3232" s="32">
        <f t="shared" si="644"/>
        <v>0</v>
      </c>
      <c r="B3232" s="10"/>
      <c r="C3232" s="2"/>
      <c r="D3232" s="2"/>
      <c r="E3232" s="2"/>
      <c r="F3232" s="2"/>
      <c r="G3232" s="2"/>
      <c r="H3232" s="3">
        <f t="shared" ref="H3232:H3238" si="645">IF(AND(C3232=0,D3232=0,E3232=0,F3232=0,G3232=0),0,ROUND(IF(C3232=0,1,C3232)*IF(D3232=0,1,D3232)*IF(E3232=0,1,E3232)*IF(F3232=0,1,F3232)*IF(G3232=0,1,G3232),2))</f>
        <v>0</v>
      </c>
      <c r="I3232" s="63"/>
      <c r="J3232" s="7"/>
      <c r="K3232" s="8"/>
      <c r="M3232" s="397"/>
    </row>
    <row r="3233" spans="1:13">
      <c r="A3233" s="32">
        <f t="shared" si="644"/>
        <v>0</v>
      </c>
      <c r="B3233" s="10"/>
      <c r="C3233" s="2"/>
      <c r="D3233" s="2"/>
      <c r="E3233" s="2"/>
      <c r="F3233" s="2"/>
      <c r="G3233" s="2"/>
      <c r="H3233" s="3">
        <f t="shared" si="645"/>
        <v>0</v>
      </c>
      <c r="I3233" s="63"/>
      <c r="J3233" s="7"/>
      <c r="K3233" s="8"/>
      <c r="M3233" s="397"/>
    </row>
    <row r="3234" spans="1:13">
      <c r="A3234" s="32">
        <f t="shared" si="644"/>
        <v>0</v>
      </c>
      <c r="B3234" s="10"/>
      <c r="C3234" s="2"/>
      <c r="D3234" s="2"/>
      <c r="E3234" s="2"/>
      <c r="F3234" s="2"/>
      <c r="G3234" s="2"/>
      <c r="H3234" s="3">
        <f t="shared" si="645"/>
        <v>0</v>
      </c>
      <c r="I3234" s="63"/>
      <c r="J3234" s="7"/>
      <c r="K3234" s="8"/>
      <c r="M3234" s="397"/>
    </row>
    <row r="3235" spans="1:13">
      <c r="A3235" s="32">
        <f t="shared" si="644"/>
        <v>0</v>
      </c>
      <c r="B3235" s="10"/>
      <c r="C3235" s="2"/>
      <c r="D3235" s="2"/>
      <c r="E3235" s="2"/>
      <c r="F3235" s="2"/>
      <c r="G3235" s="2"/>
      <c r="H3235" s="3">
        <f t="shared" si="645"/>
        <v>0</v>
      </c>
      <c r="I3235" s="63"/>
      <c r="J3235" s="7"/>
      <c r="K3235" s="8"/>
      <c r="M3235" s="397"/>
    </row>
    <row r="3236" spans="1:13">
      <c r="A3236" s="32">
        <f t="shared" si="644"/>
        <v>0</v>
      </c>
      <c r="B3236" s="10"/>
      <c r="C3236" s="2"/>
      <c r="D3236" s="2"/>
      <c r="E3236" s="2"/>
      <c r="F3236" s="2"/>
      <c r="G3236" s="2"/>
      <c r="H3236" s="3">
        <f t="shared" si="645"/>
        <v>0</v>
      </c>
      <c r="I3236" s="63"/>
      <c r="J3236" s="7"/>
      <c r="K3236" s="8"/>
      <c r="M3236" s="397"/>
    </row>
    <row r="3237" spans="1:13">
      <c r="A3237" s="32">
        <f t="shared" si="644"/>
        <v>0</v>
      </c>
      <c r="B3237" s="10"/>
      <c r="C3237" s="2"/>
      <c r="D3237" s="2"/>
      <c r="E3237" s="2"/>
      <c r="F3237" s="2"/>
      <c r="G3237" s="2"/>
      <c r="H3237" s="3">
        <f t="shared" si="645"/>
        <v>0</v>
      </c>
      <c r="I3237" s="63"/>
      <c r="J3237" s="7"/>
      <c r="K3237" s="8"/>
      <c r="M3237" s="397"/>
    </row>
    <row r="3238" spans="1:13">
      <c r="A3238" s="32">
        <f t="shared" si="644"/>
        <v>0</v>
      </c>
      <c r="B3238" s="10"/>
      <c r="C3238" s="2"/>
      <c r="D3238" s="2"/>
      <c r="E3238" s="2"/>
      <c r="F3238" s="2"/>
      <c r="G3238" s="2"/>
      <c r="H3238" s="3">
        <f t="shared" si="645"/>
        <v>0</v>
      </c>
      <c r="I3238" s="63"/>
      <c r="J3238" s="7"/>
      <c r="K3238" s="8"/>
      <c r="M3238" s="397"/>
    </row>
    <row r="3239" spans="1:13">
      <c r="A3239" s="33" t="e">
        <f>VLOOKUP(B3230,O:W,2)</f>
        <v>#N/A</v>
      </c>
      <c r="B3239" s="649" t="s">
        <v>70</v>
      </c>
      <c r="C3239" s="650"/>
      <c r="D3239" s="650"/>
      <c r="E3239" s="650"/>
      <c r="F3239" s="650"/>
      <c r="G3239" s="650"/>
      <c r="H3239" s="6"/>
      <c r="I3239" s="63">
        <f>SUM(H3231:H3239)</f>
        <v>0</v>
      </c>
      <c r="J3239" s="1" t="e">
        <f>VLOOKUP(B3230,O:W,7)</f>
        <v>#N/A</v>
      </c>
      <c r="K3239" s="8"/>
      <c r="M3239" s="397"/>
    </row>
    <row r="3240" spans="1:13" ht="46.5" customHeight="1">
      <c r="A3240" s="32">
        <f>IF(B3240&gt;0,1,0)</f>
        <v>0</v>
      </c>
      <c r="B3240" s="647"/>
      <c r="C3240" s="648"/>
      <c r="D3240" s="648"/>
      <c r="E3240" s="648"/>
      <c r="F3240" s="648"/>
      <c r="G3240" s="648"/>
      <c r="H3240" s="6"/>
      <c r="I3240" s="63"/>
      <c r="J3240" s="7"/>
      <c r="K3240" s="8"/>
      <c r="M3240" s="396" t="s">
        <v>716</v>
      </c>
    </row>
    <row r="3241" spans="1:13">
      <c r="A3241" s="32">
        <f t="shared" ref="A3241:A3248" si="646">IF(H3241&gt;0,1,0)</f>
        <v>0</v>
      </c>
      <c r="B3241" s="10"/>
      <c r="C3241" s="2"/>
      <c r="D3241" s="2"/>
      <c r="E3241" s="2"/>
      <c r="F3241" s="2"/>
      <c r="G3241" s="2"/>
      <c r="H3241" s="3">
        <f>IF(AND(C3241=0,D3241=0,E3241=0,F3241=0,G3241=0),0,ROUND(IF(C3241=0,1,C3241)*IF(D3241=0,1,D3241)*IF(E3241=0,1,E3241)*IF(F3241=0,1,F3241)*IF(G3241=0,1,G3241),2))</f>
        <v>0</v>
      </c>
      <c r="I3241" s="63"/>
      <c r="J3241" s="7"/>
      <c r="K3241" s="8"/>
      <c r="M3241" s="397"/>
    </row>
    <row r="3242" spans="1:13">
      <c r="A3242" s="32">
        <f t="shared" si="646"/>
        <v>0</v>
      </c>
      <c r="B3242" s="10"/>
      <c r="C3242" s="2"/>
      <c r="D3242" s="2"/>
      <c r="E3242" s="2"/>
      <c r="F3242" s="2"/>
      <c r="G3242" s="2"/>
      <c r="H3242" s="3">
        <f t="shared" ref="H3242:H3248" si="647">IF(AND(C3242=0,D3242=0,E3242=0,F3242=0,G3242=0),0,ROUND(IF(C3242=0,1,C3242)*IF(D3242=0,1,D3242)*IF(E3242=0,1,E3242)*IF(F3242=0,1,F3242)*IF(G3242=0,1,G3242),2))</f>
        <v>0</v>
      </c>
      <c r="I3242" s="63"/>
      <c r="J3242" s="7"/>
      <c r="K3242" s="8"/>
      <c r="M3242" s="397"/>
    </row>
    <row r="3243" spans="1:13">
      <c r="A3243" s="32">
        <f t="shared" si="646"/>
        <v>0</v>
      </c>
      <c r="B3243" s="10"/>
      <c r="C3243" s="2"/>
      <c r="D3243" s="2"/>
      <c r="E3243" s="2"/>
      <c r="F3243" s="2"/>
      <c r="G3243" s="2"/>
      <c r="H3243" s="3">
        <f t="shared" si="647"/>
        <v>0</v>
      </c>
      <c r="I3243" s="63"/>
      <c r="J3243" s="7"/>
      <c r="K3243" s="8"/>
      <c r="M3243" s="397"/>
    </row>
    <row r="3244" spans="1:13">
      <c r="A3244" s="32">
        <f t="shared" si="646"/>
        <v>0</v>
      </c>
      <c r="B3244" s="10"/>
      <c r="C3244" s="2"/>
      <c r="D3244" s="2"/>
      <c r="E3244" s="2"/>
      <c r="F3244" s="2"/>
      <c r="G3244" s="2"/>
      <c r="H3244" s="3">
        <f t="shared" si="647"/>
        <v>0</v>
      </c>
      <c r="I3244" s="63"/>
      <c r="J3244" s="7"/>
      <c r="K3244" s="8"/>
      <c r="M3244" s="397"/>
    </row>
    <row r="3245" spans="1:13">
      <c r="A3245" s="32">
        <f t="shared" si="646"/>
        <v>0</v>
      </c>
      <c r="B3245" s="10"/>
      <c r="C3245" s="2"/>
      <c r="D3245" s="2"/>
      <c r="E3245" s="2"/>
      <c r="F3245" s="2"/>
      <c r="G3245" s="2"/>
      <c r="H3245" s="3">
        <f t="shared" si="647"/>
        <v>0</v>
      </c>
      <c r="I3245" s="63"/>
      <c r="J3245" s="7"/>
      <c r="K3245" s="8"/>
      <c r="M3245" s="397"/>
    </row>
    <row r="3246" spans="1:13">
      <c r="A3246" s="32">
        <f t="shared" si="646"/>
        <v>0</v>
      </c>
      <c r="B3246" s="10"/>
      <c r="C3246" s="2"/>
      <c r="D3246" s="2"/>
      <c r="E3246" s="2"/>
      <c r="F3246" s="2"/>
      <c r="G3246" s="2"/>
      <c r="H3246" s="3">
        <f t="shared" si="647"/>
        <v>0</v>
      </c>
      <c r="I3246" s="63"/>
      <c r="J3246" s="7"/>
      <c r="K3246" s="8"/>
      <c r="M3246" s="397"/>
    </row>
    <row r="3247" spans="1:13">
      <c r="A3247" s="32">
        <f t="shared" si="646"/>
        <v>0</v>
      </c>
      <c r="B3247" s="10"/>
      <c r="C3247" s="2"/>
      <c r="D3247" s="2"/>
      <c r="E3247" s="2"/>
      <c r="F3247" s="2"/>
      <c r="G3247" s="2"/>
      <c r="H3247" s="3">
        <f t="shared" si="647"/>
        <v>0</v>
      </c>
      <c r="I3247" s="63"/>
      <c r="J3247" s="7"/>
      <c r="K3247" s="8"/>
      <c r="M3247" s="397"/>
    </row>
    <row r="3248" spans="1:13">
      <c r="A3248" s="32">
        <f t="shared" si="646"/>
        <v>0</v>
      </c>
      <c r="B3248" s="10"/>
      <c r="C3248" s="2"/>
      <c r="D3248" s="2"/>
      <c r="E3248" s="2"/>
      <c r="F3248" s="2"/>
      <c r="G3248" s="2"/>
      <c r="H3248" s="3">
        <f t="shared" si="647"/>
        <v>0</v>
      </c>
      <c r="I3248" s="63"/>
      <c r="J3248" s="7"/>
      <c r="K3248" s="8"/>
      <c r="M3248" s="397"/>
    </row>
    <row r="3249" spans="1:13">
      <c r="A3249" s="33" t="e">
        <f>VLOOKUP(B3240,O:W,2)</f>
        <v>#N/A</v>
      </c>
      <c r="B3249" s="649" t="s">
        <v>70</v>
      </c>
      <c r="C3249" s="650"/>
      <c r="D3249" s="650"/>
      <c r="E3249" s="650"/>
      <c r="F3249" s="650"/>
      <c r="G3249" s="650"/>
      <c r="H3249" s="6"/>
      <c r="I3249" s="63">
        <f>SUM(H3241:H3249)</f>
        <v>0</v>
      </c>
      <c r="J3249" s="1" t="e">
        <f>VLOOKUP(B3240,O:W,7)</f>
        <v>#N/A</v>
      </c>
      <c r="K3249" s="8"/>
      <c r="M3249" s="397"/>
    </row>
    <row r="3250" spans="1:13" ht="48" customHeight="1">
      <c r="A3250" s="32">
        <f>IF(B3250&gt;0,1,0)</f>
        <v>0</v>
      </c>
      <c r="B3250" s="647"/>
      <c r="C3250" s="648"/>
      <c r="D3250" s="648"/>
      <c r="E3250" s="648"/>
      <c r="F3250" s="648"/>
      <c r="G3250" s="648"/>
      <c r="H3250" s="6"/>
      <c r="I3250" s="63"/>
      <c r="J3250" s="7"/>
      <c r="K3250" s="8"/>
      <c r="M3250" s="396" t="s">
        <v>716</v>
      </c>
    </row>
    <row r="3251" spans="1:13">
      <c r="A3251" s="32">
        <f t="shared" ref="A3251:A3258" si="648">IF(H3251&gt;0,1,0)</f>
        <v>0</v>
      </c>
      <c r="B3251" s="10"/>
      <c r="C3251" s="2"/>
      <c r="D3251" s="2"/>
      <c r="E3251" s="2"/>
      <c r="F3251" s="2"/>
      <c r="G3251" s="2"/>
      <c r="H3251" s="3">
        <f>IF(AND(C3251=0,D3251=0,E3251=0,F3251=0,G3251=0),0,ROUND(IF(C3251=0,1,C3251)*IF(D3251=0,1,D3251)*IF(E3251=0,1,E3251)*IF(F3251=0,1,F3251)*IF(G3251=0,1,G3251),2))</f>
        <v>0</v>
      </c>
      <c r="I3251" s="63"/>
      <c r="J3251" s="7"/>
      <c r="K3251" s="8"/>
      <c r="M3251" s="397" t="s">
        <v>717</v>
      </c>
    </row>
    <row r="3252" spans="1:13">
      <c r="A3252" s="32">
        <f t="shared" si="648"/>
        <v>0</v>
      </c>
      <c r="B3252" s="10"/>
      <c r="C3252" s="2"/>
      <c r="D3252" s="2"/>
      <c r="E3252" s="2"/>
      <c r="F3252" s="2"/>
      <c r="G3252" s="2"/>
      <c r="H3252" s="3">
        <f t="shared" ref="H3252:H3258" si="649">IF(AND(C3252=0,D3252=0,E3252=0,F3252=0,G3252=0),0,ROUND(IF(C3252=0,1,C3252)*IF(D3252=0,1,D3252)*IF(E3252=0,1,E3252)*IF(F3252=0,1,F3252)*IF(G3252=0,1,G3252),2))</f>
        <v>0</v>
      </c>
      <c r="I3252" s="63"/>
      <c r="J3252" s="7"/>
      <c r="K3252" s="8"/>
      <c r="M3252" s="397"/>
    </row>
    <row r="3253" spans="1:13">
      <c r="A3253" s="32">
        <f t="shared" si="648"/>
        <v>0</v>
      </c>
      <c r="B3253" s="10"/>
      <c r="C3253" s="2"/>
      <c r="D3253" s="2"/>
      <c r="E3253" s="2"/>
      <c r="F3253" s="2"/>
      <c r="G3253" s="2"/>
      <c r="H3253" s="3">
        <f t="shared" si="649"/>
        <v>0</v>
      </c>
      <c r="I3253" s="63"/>
      <c r="J3253" s="7"/>
      <c r="K3253" s="8"/>
      <c r="M3253" s="397"/>
    </row>
    <row r="3254" spans="1:13">
      <c r="A3254" s="32">
        <f t="shared" si="648"/>
        <v>0</v>
      </c>
      <c r="B3254" s="10"/>
      <c r="C3254" s="2"/>
      <c r="D3254" s="2"/>
      <c r="E3254" s="2"/>
      <c r="F3254" s="2"/>
      <c r="G3254" s="2"/>
      <c r="H3254" s="3">
        <f t="shared" si="649"/>
        <v>0</v>
      </c>
      <c r="I3254" s="63"/>
      <c r="J3254" s="7"/>
      <c r="K3254" s="8"/>
      <c r="M3254" s="397"/>
    </row>
    <row r="3255" spans="1:13">
      <c r="A3255" s="32">
        <f t="shared" si="648"/>
        <v>0</v>
      </c>
      <c r="B3255" s="10"/>
      <c r="C3255" s="2"/>
      <c r="D3255" s="2"/>
      <c r="E3255" s="2"/>
      <c r="F3255" s="2"/>
      <c r="G3255" s="2"/>
      <c r="H3255" s="3">
        <f t="shared" si="649"/>
        <v>0</v>
      </c>
      <c r="I3255" s="63"/>
      <c r="J3255" s="7"/>
      <c r="K3255" s="8"/>
      <c r="M3255" s="397"/>
    </row>
    <row r="3256" spans="1:13">
      <c r="A3256" s="32">
        <f t="shared" si="648"/>
        <v>0</v>
      </c>
      <c r="B3256" s="10"/>
      <c r="C3256" s="2"/>
      <c r="D3256" s="2"/>
      <c r="E3256" s="2"/>
      <c r="F3256" s="2"/>
      <c r="G3256" s="2"/>
      <c r="H3256" s="3">
        <f t="shared" si="649"/>
        <v>0</v>
      </c>
      <c r="I3256" s="63"/>
      <c r="J3256" s="7"/>
      <c r="K3256" s="8"/>
      <c r="M3256" s="397"/>
    </row>
    <row r="3257" spans="1:13">
      <c r="A3257" s="32">
        <f t="shared" si="648"/>
        <v>0</v>
      </c>
      <c r="B3257" s="10"/>
      <c r="C3257" s="2"/>
      <c r="D3257" s="2"/>
      <c r="E3257" s="2"/>
      <c r="F3257" s="2"/>
      <c r="G3257" s="2"/>
      <c r="H3257" s="3">
        <f t="shared" si="649"/>
        <v>0</v>
      </c>
      <c r="I3257" s="63"/>
      <c r="J3257" s="7"/>
      <c r="K3257" s="8"/>
      <c r="M3257" s="397"/>
    </row>
    <row r="3258" spans="1:13">
      <c r="A3258" s="32">
        <f t="shared" si="648"/>
        <v>0</v>
      </c>
      <c r="B3258" s="10"/>
      <c r="C3258" s="2"/>
      <c r="D3258" s="2"/>
      <c r="E3258" s="2"/>
      <c r="F3258" s="2"/>
      <c r="G3258" s="2"/>
      <c r="H3258" s="3">
        <f t="shared" si="649"/>
        <v>0</v>
      </c>
      <c r="I3258" s="63"/>
      <c r="J3258" s="7"/>
      <c r="K3258" s="8"/>
      <c r="M3258" s="397"/>
    </row>
    <row r="3259" spans="1:13">
      <c r="A3259" s="33" t="e">
        <f>VLOOKUP(B3250,O:W,2)</f>
        <v>#N/A</v>
      </c>
      <c r="B3259" s="649" t="s">
        <v>70</v>
      </c>
      <c r="C3259" s="650"/>
      <c r="D3259" s="650"/>
      <c r="E3259" s="650"/>
      <c r="F3259" s="650"/>
      <c r="G3259" s="650"/>
      <c r="H3259" s="6"/>
      <c r="I3259" s="63">
        <f>SUM(H3251:H3259)</f>
        <v>0</v>
      </c>
      <c r="J3259" s="1" t="e">
        <f>VLOOKUP(B3250,O:W,7)</f>
        <v>#N/A</v>
      </c>
      <c r="K3259" s="8"/>
      <c r="M3259" s="397"/>
    </row>
    <row r="3260" spans="1:13" ht="43.5" customHeight="1">
      <c r="A3260" s="32">
        <f>IF(B3260&gt;0,1,0)</f>
        <v>0</v>
      </c>
      <c r="B3260" s="647"/>
      <c r="C3260" s="648"/>
      <c r="D3260" s="648"/>
      <c r="E3260" s="648"/>
      <c r="F3260" s="648"/>
      <c r="G3260" s="648"/>
      <c r="H3260" s="6"/>
      <c r="I3260" s="63"/>
      <c r="J3260" s="7"/>
      <c r="K3260" s="8"/>
      <c r="M3260" s="396" t="s">
        <v>716</v>
      </c>
    </row>
    <row r="3261" spans="1:13">
      <c r="A3261" s="32">
        <f t="shared" ref="A3261:A3268" si="650">IF(H3261&gt;0,1,0)</f>
        <v>0</v>
      </c>
      <c r="B3261" s="10"/>
      <c r="C3261" s="2"/>
      <c r="D3261" s="2"/>
      <c r="E3261" s="2"/>
      <c r="F3261" s="2"/>
      <c r="G3261" s="2"/>
      <c r="H3261" s="3">
        <f>IF(AND(C3261=0,D3261=0,E3261=0,F3261=0,G3261=0),0,ROUND(IF(C3261=0,1,C3261)*IF(D3261=0,1,D3261)*IF(E3261=0,1,E3261)*IF(F3261=0,1,F3261)*IF(G3261=0,1,G3261),2))</f>
        <v>0</v>
      </c>
      <c r="I3261" s="63"/>
      <c r="J3261" s="7"/>
      <c r="K3261" s="8"/>
      <c r="M3261" s="397"/>
    </row>
    <row r="3262" spans="1:13">
      <c r="A3262" s="32">
        <f t="shared" si="650"/>
        <v>0</v>
      </c>
      <c r="B3262" s="10"/>
      <c r="C3262" s="2"/>
      <c r="D3262" s="2"/>
      <c r="E3262" s="2"/>
      <c r="F3262" s="2"/>
      <c r="G3262" s="2"/>
      <c r="H3262" s="3">
        <f t="shared" ref="H3262:H3268" si="651">IF(AND(C3262=0,D3262=0,E3262=0,F3262=0,G3262=0),0,ROUND(IF(C3262=0,1,C3262)*IF(D3262=0,1,D3262)*IF(E3262=0,1,E3262)*IF(F3262=0,1,F3262)*IF(G3262=0,1,G3262),2))</f>
        <v>0</v>
      </c>
      <c r="I3262" s="63"/>
      <c r="J3262" s="7"/>
      <c r="K3262" s="8"/>
      <c r="M3262" s="397"/>
    </row>
    <row r="3263" spans="1:13">
      <c r="A3263" s="32">
        <f t="shared" si="650"/>
        <v>0</v>
      </c>
      <c r="B3263" s="10"/>
      <c r="C3263" s="2"/>
      <c r="D3263" s="2"/>
      <c r="E3263" s="2"/>
      <c r="F3263" s="2"/>
      <c r="G3263" s="2"/>
      <c r="H3263" s="3">
        <f t="shared" si="651"/>
        <v>0</v>
      </c>
      <c r="I3263" s="63"/>
      <c r="J3263" s="7"/>
      <c r="K3263" s="8"/>
      <c r="M3263" s="397"/>
    </row>
    <row r="3264" spans="1:13">
      <c r="A3264" s="32">
        <f t="shared" si="650"/>
        <v>0</v>
      </c>
      <c r="B3264" s="10"/>
      <c r="C3264" s="2"/>
      <c r="D3264" s="2"/>
      <c r="E3264" s="2"/>
      <c r="F3264" s="2"/>
      <c r="G3264" s="2"/>
      <c r="H3264" s="3">
        <f t="shared" si="651"/>
        <v>0</v>
      </c>
      <c r="I3264" s="63"/>
      <c r="J3264" s="7"/>
      <c r="K3264" s="8"/>
      <c r="M3264" s="397"/>
    </row>
    <row r="3265" spans="1:13">
      <c r="A3265" s="32">
        <f t="shared" si="650"/>
        <v>0</v>
      </c>
      <c r="B3265" s="10"/>
      <c r="C3265" s="2"/>
      <c r="D3265" s="2"/>
      <c r="E3265" s="2"/>
      <c r="F3265" s="2"/>
      <c r="G3265" s="2"/>
      <c r="H3265" s="3">
        <f t="shared" si="651"/>
        <v>0</v>
      </c>
      <c r="I3265" s="63"/>
      <c r="J3265" s="7"/>
      <c r="K3265" s="8"/>
      <c r="M3265" s="397"/>
    </row>
    <row r="3266" spans="1:13">
      <c r="A3266" s="32">
        <f t="shared" si="650"/>
        <v>0</v>
      </c>
      <c r="B3266" s="10"/>
      <c r="C3266" s="2"/>
      <c r="D3266" s="2"/>
      <c r="E3266" s="2"/>
      <c r="F3266" s="2"/>
      <c r="G3266" s="2"/>
      <c r="H3266" s="3">
        <f t="shared" si="651"/>
        <v>0</v>
      </c>
      <c r="I3266" s="63"/>
      <c r="J3266" s="7"/>
      <c r="K3266" s="8"/>
      <c r="M3266" s="397"/>
    </row>
    <row r="3267" spans="1:13">
      <c r="A3267" s="32">
        <f t="shared" si="650"/>
        <v>0</v>
      </c>
      <c r="B3267" s="10"/>
      <c r="C3267" s="2"/>
      <c r="D3267" s="2"/>
      <c r="E3267" s="2"/>
      <c r="F3267" s="2"/>
      <c r="G3267" s="2"/>
      <c r="H3267" s="3">
        <f t="shared" si="651"/>
        <v>0</v>
      </c>
      <c r="I3267" s="63"/>
      <c r="J3267" s="7"/>
      <c r="K3267" s="8"/>
      <c r="M3267" s="397"/>
    </row>
    <row r="3268" spans="1:13">
      <c r="A3268" s="32">
        <f t="shared" si="650"/>
        <v>0</v>
      </c>
      <c r="B3268" s="10"/>
      <c r="C3268" s="2"/>
      <c r="D3268" s="2"/>
      <c r="E3268" s="2"/>
      <c r="F3268" s="2"/>
      <c r="G3268" s="2"/>
      <c r="H3268" s="3">
        <f t="shared" si="651"/>
        <v>0</v>
      </c>
      <c r="I3268" s="63"/>
      <c r="J3268" s="7"/>
      <c r="K3268" s="8"/>
      <c r="M3268" s="397"/>
    </row>
    <row r="3269" spans="1:13">
      <c r="A3269" s="33" t="e">
        <f>VLOOKUP(B3260,O:W,2)</f>
        <v>#N/A</v>
      </c>
      <c r="B3269" s="649" t="s">
        <v>70</v>
      </c>
      <c r="C3269" s="650"/>
      <c r="D3269" s="650"/>
      <c r="E3269" s="650"/>
      <c r="F3269" s="650"/>
      <c r="G3269" s="650"/>
      <c r="H3269" s="6"/>
      <c r="I3269" s="63">
        <f>SUM(H3261:H3269)</f>
        <v>0</v>
      </c>
      <c r="J3269" s="1" t="e">
        <f>VLOOKUP(B3260,O:W,7)</f>
        <v>#N/A</v>
      </c>
      <c r="K3269" s="8"/>
      <c r="M3269" s="397"/>
    </row>
    <row r="3270" spans="1:13" ht="47.25" customHeight="1">
      <c r="A3270" s="32">
        <f>IF(B3270&gt;0,1,0)</f>
        <v>0</v>
      </c>
      <c r="B3270" s="647"/>
      <c r="C3270" s="648"/>
      <c r="D3270" s="648"/>
      <c r="E3270" s="648"/>
      <c r="F3270" s="648"/>
      <c r="G3270" s="648"/>
      <c r="H3270" s="6"/>
      <c r="I3270" s="63"/>
      <c r="J3270" s="7"/>
      <c r="K3270" s="8"/>
      <c r="M3270" s="396" t="s">
        <v>716</v>
      </c>
    </row>
    <row r="3271" spans="1:13">
      <c r="A3271" s="32">
        <f t="shared" ref="A3271:A3278" si="652">IF(H3271&gt;0,1,0)</f>
        <v>0</v>
      </c>
      <c r="B3271" s="10"/>
      <c r="C3271" s="2"/>
      <c r="D3271" s="2"/>
      <c r="E3271" s="2"/>
      <c r="F3271" s="2"/>
      <c r="G3271" s="2"/>
      <c r="H3271" s="3">
        <f>IF(AND(C3271=0,D3271=0,E3271=0,F3271=0,G3271=0),0,ROUND(IF(C3271=0,1,C3271)*IF(D3271=0,1,D3271)*IF(E3271=0,1,E3271)*IF(F3271=0,1,F3271)*IF(G3271=0,1,G3271),2))</f>
        <v>0</v>
      </c>
      <c r="I3271" s="63"/>
      <c r="J3271" s="7"/>
      <c r="K3271" s="8"/>
      <c r="M3271" s="397" t="s">
        <v>717</v>
      </c>
    </row>
    <row r="3272" spans="1:13">
      <c r="A3272" s="32">
        <f t="shared" si="652"/>
        <v>0</v>
      </c>
      <c r="B3272" s="10"/>
      <c r="C3272" s="2"/>
      <c r="D3272" s="2"/>
      <c r="E3272" s="2"/>
      <c r="F3272" s="2"/>
      <c r="G3272" s="2"/>
      <c r="H3272" s="3">
        <f t="shared" ref="H3272:H3278" si="653">IF(AND(C3272=0,D3272=0,E3272=0,F3272=0,G3272=0),0,ROUND(IF(C3272=0,1,C3272)*IF(D3272=0,1,D3272)*IF(E3272=0,1,E3272)*IF(F3272=0,1,F3272)*IF(G3272=0,1,G3272),2))</f>
        <v>0</v>
      </c>
      <c r="I3272" s="63"/>
      <c r="J3272" s="7"/>
      <c r="K3272" s="8"/>
      <c r="M3272" s="397"/>
    </row>
    <row r="3273" spans="1:13">
      <c r="A3273" s="32">
        <f t="shared" si="652"/>
        <v>0</v>
      </c>
      <c r="B3273" s="10"/>
      <c r="C3273" s="2"/>
      <c r="D3273" s="2"/>
      <c r="E3273" s="2"/>
      <c r="F3273" s="2"/>
      <c r="G3273" s="2"/>
      <c r="H3273" s="3">
        <f t="shared" si="653"/>
        <v>0</v>
      </c>
      <c r="I3273" s="63"/>
      <c r="J3273" s="7"/>
      <c r="K3273" s="8"/>
      <c r="M3273" s="397"/>
    </row>
    <row r="3274" spans="1:13">
      <c r="A3274" s="32">
        <f t="shared" si="652"/>
        <v>0</v>
      </c>
      <c r="B3274" s="10"/>
      <c r="C3274" s="2"/>
      <c r="D3274" s="2"/>
      <c r="E3274" s="2"/>
      <c r="F3274" s="2"/>
      <c r="G3274" s="2"/>
      <c r="H3274" s="3">
        <f t="shared" si="653"/>
        <v>0</v>
      </c>
      <c r="I3274" s="63"/>
      <c r="J3274" s="7"/>
      <c r="K3274" s="8"/>
      <c r="M3274" s="397"/>
    </row>
    <row r="3275" spans="1:13">
      <c r="A3275" s="32">
        <f t="shared" si="652"/>
        <v>0</v>
      </c>
      <c r="B3275" s="10"/>
      <c r="C3275" s="2"/>
      <c r="D3275" s="2"/>
      <c r="E3275" s="2"/>
      <c r="F3275" s="2"/>
      <c r="G3275" s="2"/>
      <c r="H3275" s="3">
        <f t="shared" si="653"/>
        <v>0</v>
      </c>
      <c r="I3275" s="63"/>
      <c r="J3275" s="7"/>
      <c r="K3275" s="8"/>
      <c r="M3275" s="397"/>
    </row>
    <row r="3276" spans="1:13">
      <c r="A3276" s="32">
        <f t="shared" si="652"/>
        <v>0</v>
      </c>
      <c r="B3276" s="10"/>
      <c r="C3276" s="2"/>
      <c r="D3276" s="2"/>
      <c r="E3276" s="2"/>
      <c r="F3276" s="2"/>
      <c r="G3276" s="2"/>
      <c r="H3276" s="3">
        <f t="shared" si="653"/>
        <v>0</v>
      </c>
      <c r="I3276" s="63"/>
      <c r="J3276" s="7"/>
      <c r="K3276" s="8"/>
      <c r="M3276" s="397"/>
    </row>
    <row r="3277" spans="1:13">
      <c r="A3277" s="32">
        <f t="shared" si="652"/>
        <v>0</v>
      </c>
      <c r="B3277" s="10"/>
      <c r="C3277" s="2"/>
      <c r="D3277" s="2"/>
      <c r="E3277" s="2"/>
      <c r="F3277" s="2"/>
      <c r="G3277" s="2"/>
      <c r="H3277" s="3">
        <f t="shared" si="653"/>
        <v>0</v>
      </c>
      <c r="I3277" s="63"/>
      <c r="J3277" s="7"/>
      <c r="K3277" s="8"/>
      <c r="M3277" s="397"/>
    </row>
    <row r="3278" spans="1:13">
      <c r="A3278" s="32">
        <f t="shared" si="652"/>
        <v>0</v>
      </c>
      <c r="B3278" s="10"/>
      <c r="C3278" s="2"/>
      <c r="D3278" s="2"/>
      <c r="E3278" s="2"/>
      <c r="F3278" s="2"/>
      <c r="G3278" s="2"/>
      <c r="H3278" s="3">
        <f t="shared" si="653"/>
        <v>0</v>
      </c>
      <c r="I3278" s="63"/>
      <c r="J3278" s="7"/>
      <c r="K3278" s="8"/>
      <c r="M3278" s="397"/>
    </row>
    <row r="3279" spans="1:13">
      <c r="A3279" s="33" t="e">
        <f>VLOOKUP(B3270,O:W,2)</f>
        <v>#N/A</v>
      </c>
      <c r="B3279" s="649" t="s">
        <v>70</v>
      </c>
      <c r="C3279" s="650"/>
      <c r="D3279" s="650"/>
      <c r="E3279" s="650"/>
      <c r="F3279" s="650"/>
      <c r="G3279" s="650"/>
      <c r="H3279" s="6"/>
      <c r="I3279" s="63">
        <f>SUM(H3271:H3279)</f>
        <v>0</v>
      </c>
      <c r="J3279" s="1" t="e">
        <f>VLOOKUP(B3270,O:W,7)</f>
        <v>#N/A</v>
      </c>
      <c r="K3279" s="8"/>
      <c r="M3279" s="397"/>
    </row>
    <row r="3280" spans="1:13" ht="46.5" customHeight="1">
      <c r="A3280" s="32">
        <f>IF(B3280&gt;0,1,0)</f>
        <v>0</v>
      </c>
      <c r="B3280" s="647"/>
      <c r="C3280" s="648"/>
      <c r="D3280" s="648"/>
      <c r="E3280" s="648"/>
      <c r="F3280" s="648"/>
      <c r="G3280" s="648"/>
      <c r="H3280" s="6"/>
      <c r="I3280" s="63"/>
      <c r="J3280" s="7"/>
      <c r="K3280" s="8"/>
      <c r="M3280" s="396" t="s">
        <v>716</v>
      </c>
    </row>
    <row r="3281" spans="1:13">
      <c r="A3281" s="32">
        <f t="shared" ref="A3281:A3288" si="654">IF(H3281&gt;0,1,0)</f>
        <v>0</v>
      </c>
      <c r="B3281" s="10"/>
      <c r="C3281" s="2"/>
      <c r="D3281" s="2"/>
      <c r="E3281" s="2"/>
      <c r="F3281" s="2"/>
      <c r="G3281" s="2"/>
      <c r="H3281" s="3">
        <f>IF(AND(C3281=0,D3281=0,E3281=0,F3281=0,G3281=0),0,ROUND(IF(C3281=0,1,C3281)*IF(D3281=0,1,D3281)*IF(E3281=0,1,E3281)*IF(F3281=0,1,F3281)*IF(G3281=0,1,G3281),2))</f>
        <v>0</v>
      </c>
      <c r="I3281" s="63"/>
      <c r="J3281" s="7"/>
      <c r="K3281" s="8"/>
      <c r="M3281" s="397" t="s">
        <v>717</v>
      </c>
    </row>
    <row r="3282" spans="1:13">
      <c r="A3282" s="32">
        <f t="shared" si="654"/>
        <v>0</v>
      </c>
      <c r="B3282" s="10"/>
      <c r="C3282" s="2"/>
      <c r="D3282" s="2"/>
      <c r="E3282" s="2"/>
      <c r="F3282" s="2"/>
      <c r="G3282" s="2"/>
      <c r="H3282" s="3">
        <f t="shared" ref="H3282:H3288" si="655">IF(AND(C3282=0,D3282=0,E3282=0,F3282=0,G3282=0),0,ROUND(IF(C3282=0,1,C3282)*IF(D3282=0,1,D3282)*IF(E3282=0,1,E3282)*IF(F3282=0,1,F3282)*IF(G3282=0,1,G3282),2))</f>
        <v>0</v>
      </c>
      <c r="I3282" s="63"/>
      <c r="J3282" s="7"/>
      <c r="K3282" s="8"/>
      <c r="M3282" s="397"/>
    </row>
    <row r="3283" spans="1:13">
      <c r="A3283" s="32">
        <f t="shared" si="654"/>
        <v>0</v>
      </c>
      <c r="B3283" s="10"/>
      <c r="C3283" s="2"/>
      <c r="D3283" s="2"/>
      <c r="E3283" s="2"/>
      <c r="F3283" s="2"/>
      <c r="G3283" s="2"/>
      <c r="H3283" s="3">
        <f t="shared" si="655"/>
        <v>0</v>
      </c>
      <c r="I3283" s="63"/>
      <c r="J3283" s="7"/>
      <c r="K3283" s="8"/>
      <c r="M3283" s="397"/>
    </row>
    <row r="3284" spans="1:13">
      <c r="A3284" s="32">
        <f t="shared" si="654"/>
        <v>0</v>
      </c>
      <c r="B3284" s="10"/>
      <c r="C3284" s="2"/>
      <c r="D3284" s="2"/>
      <c r="E3284" s="2"/>
      <c r="F3284" s="2"/>
      <c r="G3284" s="2"/>
      <c r="H3284" s="3">
        <f t="shared" si="655"/>
        <v>0</v>
      </c>
      <c r="I3284" s="63"/>
      <c r="J3284" s="7"/>
      <c r="K3284" s="8"/>
      <c r="M3284" s="397"/>
    </row>
    <row r="3285" spans="1:13">
      <c r="A3285" s="32">
        <f t="shared" si="654"/>
        <v>0</v>
      </c>
      <c r="B3285" s="10"/>
      <c r="C3285" s="2"/>
      <c r="D3285" s="2"/>
      <c r="E3285" s="2"/>
      <c r="F3285" s="2"/>
      <c r="G3285" s="2"/>
      <c r="H3285" s="3">
        <f t="shared" si="655"/>
        <v>0</v>
      </c>
      <c r="I3285" s="63"/>
      <c r="J3285" s="7"/>
      <c r="K3285" s="8"/>
      <c r="M3285" s="397"/>
    </row>
    <row r="3286" spans="1:13">
      <c r="A3286" s="32">
        <f t="shared" si="654"/>
        <v>0</v>
      </c>
      <c r="B3286" s="10"/>
      <c r="C3286" s="2"/>
      <c r="D3286" s="2"/>
      <c r="E3286" s="2"/>
      <c r="F3286" s="2"/>
      <c r="G3286" s="2"/>
      <c r="H3286" s="3">
        <f t="shared" si="655"/>
        <v>0</v>
      </c>
      <c r="I3286" s="63"/>
      <c r="J3286" s="7"/>
      <c r="K3286" s="8"/>
      <c r="M3286" s="397"/>
    </row>
    <row r="3287" spans="1:13">
      <c r="A3287" s="32">
        <f t="shared" si="654"/>
        <v>0</v>
      </c>
      <c r="B3287" s="10"/>
      <c r="C3287" s="2"/>
      <c r="D3287" s="2"/>
      <c r="E3287" s="2"/>
      <c r="F3287" s="2"/>
      <c r="G3287" s="2"/>
      <c r="H3287" s="3">
        <f t="shared" si="655"/>
        <v>0</v>
      </c>
      <c r="I3287" s="63"/>
      <c r="J3287" s="7"/>
      <c r="K3287" s="8"/>
      <c r="M3287" s="397"/>
    </row>
    <row r="3288" spans="1:13">
      <c r="A3288" s="32">
        <f t="shared" si="654"/>
        <v>0</v>
      </c>
      <c r="B3288" s="10"/>
      <c r="C3288" s="2"/>
      <c r="D3288" s="2"/>
      <c r="E3288" s="2"/>
      <c r="F3288" s="2"/>
      <c r="G3288" s="2"/>
      <c r="H3288" s="3">
        <f t="shared" si="655"/>
        <v>0</v>
      </c>
      <c r="I3288" s="63"/>
      <c r="J3288" s="7"/>
      <c r="K3288" s="8"/>
      <c r="M3288" s="397"/>
    </row>
    <row r="3289" spans="1:13">
      <c r="A3289" s="33" t="e">
        <f>VLOOKUP(B3280,O:W,2)</f>
        <v>#N/A</v>
      </c>
      <c r="B3289" s="649" t="s">
        <v>70</v>
      </c>
      <c r="C3289" s="650"/>
      <c r="D3289" s="650"/>
      <c r="E3289" s="650"/>
      <c r="F3289" s="650"/>
      <c r="G3289" s="650"/>
      <c r="H3289" s="6"/>
      <c r="I3289" s="63">
        <f>SUM(H3281:H3289)</f>
        <v>0</v>
      </c>
      <c r="J3289" s="1" t="e">
        <f>VLOOKUP(B3280,O:W,7)</f>
        <v>#N/A</v>
      </c>
      <c r="K3289" s="8"/>
      <c r="M3289" s="397"/>
    </row>
    <row r="3290" spans="1:13" ht="45" customHeight="1">
      <c r="A3290" s="32">
        <f>IF(B3290&gt;0,1,0)</f>
        <v>1</v>
      </c>
      <c r="B3290" s="647" t="s">
        <v>7116</v>
      </c>
      <c r="C3290" s="648"/>
      <c r="D3290" s="648"/>
      <c r="E3290" s="648"/>
      <c r="F3290" s="648"/>
      <c r="G3290" s="648"/>
      <c r="H3290" s="6"/>
      <c r="I3290" s="63"/>
      <c r="J3290" s="7"/>
      <c r="K3290" s="8"/>
      <c r="M3290" s="404" t="s">
        <v>718</v>
      </c>
    </row>
    <row r="3291" spans="1:13">
      <c r="A3291" s="32">
        <f t="shared" ref="A3291:A3298" si="656">IF(H3291&gt;0,1,0)</f>
        <v>1</v>
      </c>
      <c r="B3291" s="10"/>
      <c r="C3291" s="2">
        <v>1</v>
      </c>
      <c r="D3291" s="2"/>
      <c r="E3291" s="2"/>
      <c r="F3291" s="2"/>
      <c r="G3291" s="2"/>
      <c r="H3291" s="3">
        <f>IF(AND(C3291=0,D3291=0,E3291=0,F3291=0,G3291=0),0,ROUND(IF(C3291=0,1,C3291)*IF(D3291=0,1,D3291)*IF(E3291=0,1,E3291)*IF(F3291=0,1,F3291)*IF(G3291=0,1,G3291),2))</f>
        <v>1</v>
      </c>
      <c r="I3291" s="63"/>
      <c r="J3291" s="7"/>
      <c r="K3291" s="8"/>
      <c r="M3291" s="405" t="s">
        <v>719</v>
      </c>
    </row>
    <row r="3292" spans="1:13">
      <c r="A3292" s="32">
        <f t="shared" si="656"/>
        <v>0</v>
      </c>
      <c r="B3292" s="10"/>
      <c r="C3292" s="2"/>
      <c r="D3292" s="2"/>
      <c r="E3292" s="2"/>
      <c r="F3292" s="2"/>
      <c r="G3292" s="2"/>
      <c r="H3292" s="3">
        <f t="shared" ref="H3292:H3298" si="657">IF(AND(C3292=0,D3292=0,E3292=0,F3292=0,G3292=0),0,ROUND(IF(C3292=0,1,C3292)*IF(D3292=0,1,D3292)*IF(E3292=0,1,E3292)*IF(F3292=0,1,F3292)*IF(G3292=0,1,G3292),2))</f>
        <v>0</v>
      </c>
      <c r="I3292" s="63"/>
      <c r="J3292" s="7"/>
      <c r="K3292" s="8"/>
      <c r="M3292" s="405"/>
    </row>
    <row r="3293" spans="1:13">
      <c r="A3293" s="32">
        <f t="shared" si="656"/>
        <v>0</v>
      </c>
      <c r="B3293" s="10"/>
      <c r="C3293" s="2"/>
      <c r="D3293" s="2"/>
      <c r="E3293" s="2"/>
      <c r="F3293" s="2"/>
      <c r="G3293" s="2"/>
      <c r="H3293" s="3">
        <f t="shared" si="657"/>
        <v>0</v>
      </c>
      <c r="I3293" s="63"/>
      <c r="J3293" s="7"/>
      <c r="K3293" s="8"/>
      <c r="M3293" s="405"/>
    </row>
    <row r="3294" spans="1:13">
      <c r="A3294" s="32">
        <f t="shared" si="656"/>
        <v>0</v>
      </c>
      <c r="B3294" s="10"/>
      <c r="C3294" s="2"/>
      <c r="D3294" s="2"/>
      <c r="E3294" s="2"/>
      <c r="F3294" s="2"/>
      <c r="G3294" s="2"/>
      <c r="H3294" s="3">
        <f t="shared" si="657"/>
        <v>0</v>
      </c>
      <c r="I3294" s="63"/>
      <c r="J3294" s="7"/>
      <c r="K3294" s="8"/>
      <c r="M3294" s="405"/>
    </row>
    <row r="3295" spans="1:13">
      <c r="A3295" s="32">
        <f t="shared" si="656"/>
        <v>0</v>
      </c>
      <c r="B3295" s="10"/>
      <c r="C3295" s="2"/>
      <c r="D3295" s="2"/>
      <c r="E3295" s="2"/>
      <c r="F3295" s="2"/>
      <c r="G3295" s="2"/>
      <c r="H3295" s="3">
        <f t="shared" si="657"/>
        <v>0</v>
      </c>
      <c r="I3295" s="63"/>
      <c r="J3295" s="7"/>
      <c r="K3295" s="8"/>
      <c r="M3295" s="405"/>
    </row>
    <row r="3296" spans="1:13">
      <c r="A3296" s="32">
        <f t="shared" si="656"/>
        <v>0</v>
      </c>
      <c r="B3296" s="10"/>
      <c r="C3296" s="2"/>
      <c r="D3296" s="2"/>
      <c r="E3296" s="2"/>
      <c r="F3296" s="2"/>
      <c r="G3296" s="2"/>
      <c r="H3296" s="3">
        <f t="shared" si="657"/>
        <v>0</v>
      </c>
      <c r="I3296" s="63"/>
      <c r="J3296" s="7"/>
      <c r="K3296" s="8"/>
      <c r="M3296" s="405"/>
    </row>
    <row r="3297" spans="1:13">
      <c r="A3297" s="32">
        <f t="shared" si="656"/>
        <v>0</v>
      </c>
      <c r="B3297" s="10"/>
      <c r="C3297" s="2"/>
      <c r="D3297" s="2"/>
      <c r="E3297" s="2"/>
      <c r="F3297" s="2"/>
      <c r="G3297" s="2"/>
      <c r="H3297" s="3">
        <f t="shared" si="657"/>
        <v>0</v>
      </c>
      <c r="I3297" s="63"/>
      <c r="J3297" s="7"/>
      <c r="K3297" s="8"/>
      <c r="M3297" s="405"/>
    </row>
    <row r="3298" spans="1:13">
      <c r="A3298" s="32">
        <f t="shared" si="656"/>
        <v>0</v>
      </c>
      <c r="B3298" s="10"/>
      <c r="C3298" s="2"/>
      <c r="D3298" s="2"/>
      <c r="E3298" s="2"/>
      <c r="F3298" s="2"/>
      <c r="G3298" s="2"/>
      <c r="H3298" s="3">
        <f t="shared" si="657"/>
        <v>0</v>
      </c>
      <c r="I3298" s="63"/>
      <c r="J3298" s="7"/>
      <c r="K3298" s="8"/>
      <c r="M3298" s="405"/>
    </row>
    <row r="3299" spans="1:13">
      <c r="A3299" s="33" t="str">
        <f>VLOOKUP(B3290,O:W,2)</f>
        <v>320102</v>
      </c>
      <c r="B3299" s="649" t="s">
        <v>70</v>
      </c>
      <c r="C3299" s="650"/>
      <c r="D3299" s="650"/>
      <c r="E3299" s="650"/>
      <c r="F3299" s="650"/>
      <c r="G3299" s="650"/>
      <c r="H3299" s="6"/>
      <c r="I3299" s="63">
        <f>SUM(H3291:H3299)</f>
        <v>1</v>
      </c>
      <c r="J3299" s="1" t="str">
        <f>VLOOKUP(B3290,O:W,7)</f>
        <v>دستگاه</v>
      </c>
      <c r="K3299" s="8"/>
      <c r="M3299" s="405"/>
    </row>
    <row r="3300" spans="1:13" ht="45.75" customHeight="1">
      <c r="A3300" s="32">
        <f>IF(B3300&gt;0,1,0)</f>
        <v>1</v>
      </c>
      <c r="B3300" s="647" t="s">
        <v>7326</v>
      </c>
      <c r="C3300" s="648"/>
      <c r="D3300" s="648"/>
      <c r="E3300" s="648"/>
      <c r="F3300" s="648"/>
      <c r="G3300" s="648"/>
      <c r="H3300" s="6"/>
      <c r="I3300" s="63"/>
      <c r="J3300" s="7"/>
      <c r="K3300" s="8"/>
      <c r="M3300" s="404" t="s">
        <v>718</v>
      </c>
    </row>
    <row r="3301" spans="1:13">
      <c r="A3301" s="32">
        <f t="shared" ref="A3301:A3308" si="658">IF(H3301&gt;0,1,0)</f>
        <v>1</v>
      </c>
      <c r="B3301" s="10"/>
      <c r="C3301" s="2">
        <v>1</v>
      </c>
      <c r="D3301" s="2"/>
      <c r="E3301" s="2"/>
      <c r="F3301" s="2"/>
      <c r="G3301" s="2"/>
      <c r="H3301" s="3">
        <f>IF(AND(C3301=0,D3301=0,E3301=0,F3301=0,G3301=0),0,ROUND(IF(C3301=0,1,C3301)*IF(D3301=0,1,D3301)*IF(E3301=0,1,E3301)*IF(F3301=0,1,F3301)*IF(G3301=0,1,G3301),2))</f>
        <v>1</v>
      </c>
      <c r="I3301" s="63"/>
      <c r="J3301" s="7"/>
      <c r="K3301" s="8"/>
      <c r="M3301" s="405" t="s">
        <v>719</v>
      </c>
    </row>
    <row r="3302" spans="1:13">
      <c r="A3302" s="32">
        <f t="shared" si="658"/>
        <v>0</v>
      </c>
      <c r="B3302" s="10"/>
      <c r="C3302" s="2"/>
      <c r="D3302" s="2"/>
      <c r="E3302" s="2"/>
      <c r="F3302" s="2"/>
      <c r="G3302" s="2"/>
      <c r="H3302" s="3">
        <f t="shared" ref="H3302:H3308" si="659">IF(AND(C3302=0,D3302=0,E3302=0,F3302=0,G3302=0),0,ROUND(IF(C3302=0,1,C3302)*IF(D3302=0,1,D3302)*IF(E3302=0,1,E3302)*IF(F3302=0,1,F3302)*IF(G3302=0,1,G3302),2))</f>
        <v>0</v>
      </c>
      <c r="I3302" s="63"/>
      <c r="J3302" s="7"/>
      <c r="K3302" s="8"/>
      <c r="M3302" s="405"/>
    </row>
    <row r="3303" spans="1:13">
      <c r="A3303" s="32">
        <f t="shared" si="658"/>
        <v>0</v>
      </c>
      <c r="B3303" s="10"/>
      <c r="C3303" s="2"/>
      <c r="D3303" s="2"/>
      <c r="E3303" s="2"/>
      <c r="F3303" s="2"/>
      <c r="G3303" s="2"/>
      <c r="H3303" s="3">
        <f t="shared" si="659"/>
        <v>0</v>
      </c>
      <c r="I3303" s="63"/>
      <c r="J3303" s="7"/>
      <c r="K3303" s="8"/>
      <c r="M3303" s="405"/>
    </row>
    <row r="3304" spans="1:13">
      <c r="A3304" s="32">
        <f t="shared" si="658"/>
        <v>0</v>
      </c>
      <c r="B3304" s="10"/>
      <c r="C3304" s="2"/>
      <c r="D3304" s="2"/>
      <c r="E3304" s="2"/>
      <c r="F3304" s="2"/>
      <c r="G3304" s="2"/>
      <c r="H3304" s="3">
        <f t="shared" si="659"/>
        <v>0</v>
      </c>
      <c r="I3304" s="63"/>
      <c r="J3304" s="7"/>
      <c r="K3304" s="8"/>
      <c r="M3304" s="405"/>
    </row>
    <row r="3305" spans="1:13">
      <c r="A3305" s="32">
        <f t="shared" si="658"/>
        <v>0</v>
      </c>
      <c r="B3305" s="10"/>
      <c r="C3305" s="2"/>
      <c r="D3305" s="2"/>
      <c r="E3305" s="2"/>
      <c r="F3305" s="2"/>
      <c r="G3305" s="2"/>
      <c r="H3305" s="3">
        <f t="shared" si="659"/>
        <v>0</v>
      </c>
      <c r="I3305" s="63"/>
      <c r="J3305" s="7"/>
      <c r="K3305" s="8"/>
      <c r="M3305" s="405"/>
    </row>
    <row r="3306" spans="1:13">
      <c r="A3306" s="32">
        <f t="shared" si="658"/>
        <v>0</v>
      </c>
      <c r="B3306" s="10"/>
      <c r="C3306" s="2"/>
      <c r="D3306" s="2"/>
      <c r="E3306" s="2"/>
      <c r="F3306" s="2"/>
      <c r="G3306" s="2"/>
      <c r="H3306" s="3">
        <f t="shared" si="659"/>
        <v>0</v>
      </c>
      <c r="I3306" s="63"/>
      <c r="J3306" s="7"/>
      <c r="K3306" s="8"/>
      <c r="M3306" s="405"/>
    </row>
    <row r="3307" spans="1:13">
      <c r="A3307" s="32">
        <f t="shared" si="658"/>
        <v>0</v>
      </c>
      <c r="B3307" s="10"/>
      <c r="C3307" s="2"/>
      <c r="D3307" s="2"/>
      <c r="E3307" s="2"/>
      <c r="F3307" s="2"/>
      <c r="G3307" s="2"/>
      <c r="H3307" s="3">
        <f t="shared" si="659"/>
        <v>0</v>
      </c>
      <c r="I3307" s="63"/>
      <c r="J3307" s="7"/>
      <c r="K3307" s="8"/>
      <c r="M3307" s="405"/>
    </row>
    <row r="3308" spans="1:13">
      <c r="A3308" s="32">
        <f t="shared" si="658"/>
        <v>0</v>
      </c>
      <c r="B3308" s="10"/>
      <c r="C3308" s="2"/>
      <c r="D3308" s="2"/>
      <c r="E3308" s="2"/>
      <c r="F3308" s="2"/>
      <c r="G3308" s="2"/>
      <c r="H3308" s="3">
        <f t="shared" si="659"/>
        <v>0</v>
      </c>
      <c r="I3308" s="63"/>
      <c r="J3308" s="7"/>
      <c r="K3308" s="8"/>
      <c r="M3308" s="405"/>
    </row>
    <row r="3309" spans="1:13">
      <c r="A3309" s="33" t="str">
        <f>VLOOKUP(B3300,O:W,2)</f>
        <v>320220</v>
      </c>
      <c r="B3309" s="649" t="s">
        <v>70</v>
      </c>
      <c r="C3309" s="650"/>
      <c r="D3309" s="650"/>
      <c r="E3309" s="650"/>
      <c r="F3309" s="650"/>
      <c r="G3309" s="650"/>
      <c r="H3309" s="6"/>
      <c r="I3309" s="63">
        <f>SUM(H3301:H3309)</f>
        <v>1</v>
      </c>
      <c r="J3309" s="1" t="str">
        <f>VLOOKUP(B3300,O:W,7)</f>
        <v>دستگاه</v>
      </c>
      <c r="K3309" s="8"/>
      <c r="M3309" s="405"/>
    </row>
    <row r="3310" spans="1:13" ht="45" customHeight="1">
      <c r="A3310" s="32">
        <f>IF(B3310&gt;0,1,0)</f>
        <v>0</v>
      </c>
      <c r="B3310" s="647"/>
      <c r="C3310" s="648"/>
      <c r="D3310" s="648"/>
      <c r="E3310" s="648"/>
      <c r="F3310" s="648"/>
      <c r="G3310" s="648"/>
      <c r="H3310" s="6"/>
      <c r="I3310" s="63"/>
      <c r="J3310" s="7"/>
      <c r="K3310" s="8"/>
      <c r="M3310" s="404" t="s">
        <v>718</v>
      </c>
    </row>
    <row r="3311" spans="1:13">
      <c r="A3311" s="32">
        <f t="shared" ref="A3311:A3318" si="660">IF(H3311&gt;0,1,0)</f>
        <v>0</v>
      </c>
      <c r="B3311" s="10"/>
      <c r="C3311" s="2"/>
      <c r="D3311" s="2"/>
      <c r="E3311" s="2"/>
      <c r="F3311" s="2"/>
      <c r="G3311" s="2"/>
      <c r="H3311" s="3">
        <f>IF(AND(C3311=0,D3311=0,E3311=0,F3311=0,G3311=0),0,ROUND(IF(C3311=0,1,C3311)*IF(D3311=0,1,D3311)*IF(E3311=0,1,E3311)*IF(F3311=0,1,F3311)*IF(G3311=0,1,G3311),2))</f>
        <v>0</v>
      </c>
      <c r="I3311" s="63"/>
      <c r="J3311" s="7"/>
      <c r="K3311" s="8"/>
      <c r="M3311" s="405"/>
    </row>
    <row r="3312" spans="1:13">
      <c r="A3312" s="32">
        <f t="shared" si="660"/>
        <v>0</v>
      </c>
      <c r="B3312" s="10"/>
      <c r="C3312" s="2"/>
      <c r="D3312" s="2"/>
      <c r="E3312" s="2"/>
      <c r="F3312" s="2"/>
      <c r="G3312" s="2"/>
      <c r="H3312" s="3">
        <f t="shared" ref="H3312:H3318" si="661">IF(AND(C3312=0,D3312=0,E3312=0,F3312=0,G3312=0),0,ROUND(IF(C3312=0,1,C3312)*IF(D3312=0,1,D3312)*IF(E3312=0,1,E3312)*IF(F3312=0,1,F3312)*IF(G3312=0,1,G3312),2))</f>
        <v>0</v>
      </c>
      <c r="I3312" s="63"/>
      <c r="J3312" s="7"/>
      <c r="K3312" s="8"/>
      <c r="M3312" s="405"/>
    </row>
    <row r="3313" spans="1:13">
      <c r="A3313" s="32">
        <f t="shared" si="660"/>
        <v>0</v>
      </c>
      <c r="B3313" s="10"/>
      <c r="C3313" s="2"/>
      <c r="D3313" s="2"/>
      <c r="E3313" s="2"/>
      <c r="F3313" s="2"/>
      <c r="G3313" s="2"/>
      <c r="H3313" s="3">
        <f t="shared" si="661"/>
        <v>0</v>
      </c>
      <c r="I3313" s="63"/>
      <c r="J3313" s="7"/>
      <c r="K3313" s="8"/>
      <c r="M3313" s="405"/>
    </row>
    <row r="3314" spans="1:13">
      <c r="A3314" s="32">
        <f t="shared" si="660"/>
        <v>0</v>
      </c>
      <c r="B3314" s="10"/>
      <c r="C3314" s="2"/>
      <c r="D3314" s="2"/>
      <c r="E3314" s="2"/>
      <c r="F3314" s="2"/>
      <c r="G3314" s="2"/>
      <c r="H3314" s="3">
        <f t="shared" si="661"/>
        <v>0</v>
      </c>
      <c r="I3314" s="63"/>
      <c r="J3314" s="7"/>
      <c r="K3314" s="8"/>
      <c r="M3314" s="405"/>
    </row>
    <row r="3315" spans="1:13">
      <c r="A3315" s="32">
        <f t="shared" si="660"/>
        <v>0</v>
      </c>
      <c r="B3315" s="10"/>
      <c r="C3315" s="2"/>
      <c r="D3315" s="2"/>
      <c r="E3315" s="2"/>
      <c r="F3315" s="2"/>
      <c r="G3315" s="2"/>
      <c r="H3315" s="3">
        <f t="shared" si="661"/>
        <v>0</v>
      </c>
      <c r="I3315" s="63"/>
      <c r="J3315" s="7"/>
      <c r="K3315" s="8"/>
      <c r="M3315" s="405"/>
    </row>
    <row r="3316" spans="1:13">
      <c r="A3316" s="32">
        <f t="shared" si="660"/>
        <v>0</v>
      </c>
      <c r="B3316" s="10"/>
      <c r="C3316" s="2"/>
      <c r="D3316" s="2"/>
      <c r="E3316" s="2"/>
      <c r="F3316" s="2"/>
      <c r="G3316" s="2"/>
      <c r="H3316" s="3">
        <f t="shared" si="661"/>
        <v>0</v>
      </c>
      <c r="I3316" s="63"/>
      <c r="J3316" s="7"/>
      <c r="K3316" s="8"/>
      <c r="M3316" s="405"/>
    </row>
    <row r="3317" spans="1:13">
      <c r="A3317" s="32">
        <f t="shared" si="660"/>
        <v>0</v>
      </c>
      <c r="B3317" s="10"/>
      <c r="C3317" s="2"/>
      <c r="D3317" s="2"/>
      <c r="E3317" s="2"/>
      <c r="F3317" s="2"/>
      <c r="G3317" s="2"/>
      <c r="H3317" s="3">
        <f t="shared" si="661"/>
        <v>0</v>
      </c>
      <c r="I3317" s="63"/>
      <c r="J3317" s="7"/>
      <c r="K3317" s="8"/>
      <c r="M3317" s="405"/>
    </row>
    <row r="3318" spans="1:13">
      <c r="A3318" s="32">
        <f t="shared" si="660"/>
        <v>0</v>
      </c>
      <c r="B3318" s="10"/>
      <c r="C3318" s="2"/>
      <c r="D3318" s="2"/>
      <c r="E3318" s="2"/>
      <c r="F3318" s="2"/>
      <c r="G3318" s="2"/>
      <c r="H3318" s="3">
        <f t="shared" si="661"/>
        <v>0</v>
      </c>
      <c r="I3318" s="63"/>
      <c r="J3318" s="7"/>
      <c r="K3318" s="8"/>
      <c r="M3318" s="405"/>
    </row>
    <row r="3319" spans="1:13">
      <c r="A3319" s="33" t="e">
        <f>VLOOKUP(B3310,O:W,2)</f>
        <v>#N/A</v>
      </c>
      <c r="B3319" s="649" t="s">
        <v>70</v>
      </c>
      <c r="C3319" s="650"/>
      <c r="D3319" s="650"/>
      <c r="E3319" s="650"/>
      <c r="F3319" s="650"/>
      <c r="G3319" s="650"/>
      <c r="H3319" s="6"/>
      <c r="I3319" s="63">
        <f>SUM(H3311:H3319)</f>
        <v>0</v>
      </c>
      <c r="J3319" s="1" t="e">
        <f>VLOOKUP(B3310,O:W,7)</f>
        <v>#N/A</v>
      </c>
      <c r="K3319" s="8"/>
      <c r="M3319" s="405"/>
    </row>
    <row r="3320" spans="1:13" ht="44.25" customHeight="1">
      <c r="A3320" s="32">
        <f>IF(B3320&gt;0,1,0)</f>
        <v>0</v>
      </c>
      <c r="B3320" s="647"/>
      <c r="C3320" s="648"/>
      <c r="D3320" s="648"/>
      <c r="E3320" s="648"/>
      <c r="F3320" s="648"/>
      <c r="G3320" s="648"/>
      <c r="H3320" s="6"/>
      <c r="I3320" s="63"/>
      <c r="J3320" s="7"/>
      <c r="K3320" s="8"/>
      <c r="M3320" s="404" t="s">
        <v>718</v>
      </c>
    </row>
    <row r="3321" spans="1:13">
      <c r="A3321" s="32">
        <f t="shared" ref="A3321:A3328" si="662">IF(H3321&gt;0,1,0)</f>
        <v>0</v>
      </c>
      <c r="B3321" s="10"/>
      <c r="C3321" s="2"/>
      <c r="D3321" s="2"/>
      <c r="E3321" s="2"/>
      <c r="F3321" s="2"/>
      <c r="G3321" s="2"/>
      <c r="H3321" s="3">
        <f>IF(AND(C3321=0,D3321=0,E3321=0,F3321=0,G3321=0),0,ROUND(IF(C3321=0,1,C3321)*IF(D3321=0,1,D3321)*IF(E3321=0,1,E3321)*IF(F3321=0,1,F3321)*IF(G3321=0,1,G3321),2))</f>
        <v>0</v>
      </c>
      <c r="I3321" s="63"/>
      <c r="J3321" s="7"/>
      <c r="K3321" s="8"/>
      <c r="M3321" s="405" t="s">
        <v>719</v>
      </c>
    </row>
    <row r="3322" spans="1:13">
      <c r="A3322" s="32">
        <f t="shared" si="662"/>
        <v>0</v>
      </c>
      <c r="B3322" s="10"/>
      <c r="C3322" s="2"/>
      <c r="D3322" s="2"/>
      <c r="E3322" s="2"/>
      <c r="F3322" s="2"/>
      <c r="G3322" s="2"/>
      <c r="H3322" s="3">
        <f t="shared" ref="H3322:H3328" si="663">IF(AND(C3322=0,D3322=0,E3322=0,F3322=0,G3322=0),0,ROUND(IF(C3322=0,1,C3322)*IF(D3322=0,1,D3322)*IF(E3322=0,1,E3322)*IF(F3322=0,1,F3322)*IF(G3322=0,1,G3322),2))</f>
        <v>0</v>
      </c>
      <c r="I3322" s="63"/>
      <c r="J3322" s="7"/>
      <c r="K3322" s="8"/>
      <c r="M3322" s="405"/>
    </row>
    <row r="3323" spans="1:13">
      <c r="A3323" s="32">
        <f t="shared" si="662"/>
        <v>0</v>
      </c>
      <c r="B3323" s="10"/>
      <c r="C3323" s="2"/>
      <c r="D3323" s="2"/>
      <c r="E3323" s="2"/>
      <c r="F3323" s="2"/>
      <c r="G3323" s="2"/>
      <c r="H3323" s="3">
        <f t="shared" si="663"/>
        <v>0</v>
      </c>
      <c r="I3323" s="63"/>
      <c r="J3323" s="7"/>
      <c r="K3323" s="8"/>
      <c r="M3323" s="405"/>
    </row>
    <row r="3324" spans="1:13">
      <c r="A3324" s="32">
        <f t="shared" si="662"/>
        <v>0</v>
      </c>
      <c r="B3324" s="10"/>
      <c r="C3324" s="2"/>
      <c r="D3324" s="2"/>
      <c r="E3324" s="2"/>
      <c r="F3324" s="2"/>
      <c r="G3324" s="2"/>
      <c r="H3324" s="3">
        <f t="shared" si="663"/>
        <v>0</v>
      </c>
      <c r="I3324" s="63"/>
      <c r="J3324" s="7"/>
      <c r="K3324" s="8"/>
      <c r="M3324" s="405"/>
    </row>
    <row r="3325" spans="1:13">
      <c r="A3325" s="32">
        <f t="shared" si="662"/>
        <v>0</v>
      </c>
      <c r="B3325" s="10"/>
      <c r="C3325" s="2"/>
      <c r="D3325" s="2"/>
      <c r="E3325" s="2"/>
      <c r="F3325" s="2"/>
      <c r="G3325" s="2"/>
      <c r="H3325" s="3">
        <f t="shared" si="663"/>
        <v>0</v>
      </c>
      <c r="I3325" s="63"/>
      <c r="J3325" s="7"/>
      <c r="K3325" s="8"/>
      <c r="M3325" s="405"/>
    </row>
    <row r="3326" spans="1:13">
      <c r="A3326" s="32">
        <f t="shared" si="662"/>
        <v>0</v>
      </c>
      <c r="B3326" s="10"/>
      <c r="C3326" s="2"/>
      <c r="D3326" s="2"/>
      <c r="E3326" s="2"/>
      <c r="F3326" s="2"/>
      <c r="G3326" s="2"/>
      <c r="H3326" s="3">
        <f t="shared" si="663"/>
        <v>0</v>
      </c>
      <c r="I3326" s="63"/>
      <c r="J3326" s="7"/>
      <c r="K3326" s="8"/>
      <c r="M3326" s="405"/>
    </row>
    <row r="3327" spans="1:13">
      <c r="A3327" s="32">
        <f t="shared" si="662"/>
        <v>0</v>
      </c>
      <c r="B3327" s="10"/>
      <c r="C3327" s="2"/>
      <c r="D3327" s="2"/>
      <c r="E3327" s="2"/>
      <c r="F3327" s="2"/>
      <c r="G3327" s="2"/>
      <c r="H3327" s="3">
        <f t="shared" si="663"/>
        <v>0</v>
      </c>
      <c r="I3327" s="63"/>
      <c r="J3327" s="7"/>
      <c r="K3327" s="8"/>
      <c r="M3327" s="405"/>
    </row>
    <row r="3328" spans="1:13">
      <c r="A3328" s="32">
        <f t="shared" si="662"/>
        <v>0</v>
      </c>
      <c r="B3328" s="10"/>
      <c r="C3328" s="2"/>
      <c r="D3328" s="2"/>
      <c r="E3328" s="2"/>
      <c r="F3328" s="2"/>
      <c r="G3328" s="2"/>
      <c r="H3328" s="3">
        <f t="shared" si="663"/>
        <v>0</v>
      </c>
      <c r="I3328" s="63"/>
      <c r="J3328" s="7"/>
      <c r="K3328" s="8"/>
      <c r="M3328" s="405"/>
    </row>
    <row r="3329" spans="1:13">
      <c r="A3329" s="33" t="e">
        <f>VLOOKUP(B3320,O:W,2)</f>
        <v>#N/A</v>
      </c>
      <c r="B3329" s="649" t="s">
        <v>70</v>
      </c>
      <c r="C3329" s="650"/>
      <c r="D3329" s="650"/>
      <c r="E3329" s="650"/>
      <c r="F3329" s="650"/>
      <c r="G3329" s="650"/>
      <c r="H3329" s="6"/>
      <c r="I3329" s="63">
        <f>SUM(H3321:H3329)</f>
        <v>0</v>
      </c>
      <c r="J3329" s="1" t="e">
        <f>VLOOKUP(B3320,O:W,7)</f>
        <v>#N/A</v>
      </c>
      <c r="K3329" s="8"/>
      <c r="M3329" s="405"/>
    </row>
    <row r="3330" spans="1:13" ht="45" customHeight="1">
      <c r="A3330" s="32">
        <f>IF(B3330&gt;0,1,0)</f>
        <v>0</v>
      </c>
      <c r="B3330" s="647"/>
      <c r="C3330" s="648"/>
      <c r="D3330" s="648"/>
      <c r="E3330" s="648"/>
      <c r="F3330" s="648"/>
      <c r="G3330" s="648"/>
      <c r="H3330" s="6"/>
      <c r="I3330" s="63"/>
      <c r="J3330" s="7"/>
      <c r="K3330" s="8"/>
      <c r="M3330" s="404" t="s">
        <v>718</v>
      </c>
    </row>
    <row r="3331" spans="1:13">
      <c r="A3331" s="32">
        <f t="shared" ref="A3331:A3338" si="664">IF(H3331&gt;0,1,0)</f>
        <v>0</v>
      </c>
      <c r="B3331" s="10"/>
      <c r="C3331" s="2"/>
      <c r="D3331" s="2"/>
      <c r="E3331" s="2"/>
      <c r="F3331" s="2"/>
      <c r="G3331" s="2"/>
      <c r="H3331" s="3">
        <f>IF(AND(C3331=0,D3331=0,E3331=0,F3331=0,G3331=0),0,ROUND(IF(C3331=0,1,C3331)*IF(D3331=0,1,D3331)*IF(E3331=0,1,E3331)*IF(F3331=0,1,F3331)*IF(G3331=0,1,G3331),2))</f>
        <v>0</v>
      </c>
      <c r="I3331" s="63"/>
      <c r="J3331" s="7"/>
      <c r="K3331" s="8"/>
      <c r="M3331" s="405"/>
    </row>
    <row r="3332" spans="1:13">
      <c r="A3332" s="32">
        <f t="shared" si="664"/>
        <v>0</v>
      </c>
      <c r="B3332" s="10"/>
      <c r="C3332" s="2"/>
      <c r="D3332" s="2"/>
      <c r="E3332" s="2"/>
      <c r="F3332" s="2"/>
      <c r="G3332" s="2"/>
      <c r="H3332" s="3">
        <f t="shared" ref="H3332:H3338" si="665">IF(AND(C3332=0,D3332=0,E3332=0,F3332=0,G3332=0),0,ROUND(IF(C3332=0,1,C3332)*IF(D3332=0,1,D3332)*IF(E3332=0,1,E3332)*IF(F3332=0,1,F3332)*IF(G3332=0,1,G3332),2))</f>
        <v>0</v>
      </c>
      <c r="I3332" s="63"/>
      <c r="J3332" s="7"/>
      <c r="K3332" s="8"/>
      <c r="M3332" s="405"/>
    </row>
    <row r="3333" spans="1:13">
      <c r="A3333" s="32">
        <f t="shared" si="664"/>
        <v>0</v>
      </c>
      <c r="B3333" s="10"/>
      <c r="C3333" s="2"/>
      <c r="D3333" s="2"/>
      <c r="E3333" s="2"/>
      <c r="F3333" s="2"/>
      <c r="G3333" s="2"/>
      <c r="H3333" s="3">
        <f t="shared" si="665"/>
        <v>0</v>
      </c>
      <c r="I3333" s="63"/>
      <c r="J3333" s="7"/>
      <c r="K3333" s="8"/>
      <c r="M3333" s="405"/>
    </row>
    <row r="3334" spans="1:13">
      <c r="A3334" s="32">
        <f t="shared" si="664"/>
        <v>0</v>
      </c>
      <c r="B3334" s="10"/>
      <c r="C3334" s="2"/>
      <c r="D3334" s="2"/>
      <c r="E3334" s="2"/>
      <c r="F3334" s="2"/>
      <c r="G3334" s="2"/>
      <c r="H3334" s="3">
        <f t="shared" si="665"/>
        <v>0</v>
      </c>
      <c r="I3334" s="63"/>
      <c r="J3334" s="7"/>
      <c r="K3334" s="8"/>
      <c r="M3334" s="405"/>
    </row>
    <row r="3335" spans="1:13">
      <c r="A3335" s="32">
        <f t="shared" si="664"/>
        <v>0</v>
      </c>
      <c r="B3335" s="10"/>
      <c r="C3335" s="2"/>
      <c r="D3335" s="2"/>
      <c r="E3335" s="2"/>
      <c r="F3335" s="2"/>
      <c r="G3335" s="2"/>
      <c r="H3335" s="3">
        <f t="shared" si="665"/>
        <v>0</v>
      </c>
      <c r="I3335" s="63"/>
      <c r="J3335" s="7"/>
      <c r="K3335" s="8"/>
      <c r="M3335" s="405"/>
    </row>
    <row r="3336" spans="1:13">
      <c r="A3336" s="32">
        <f t="shared" si="664"/>
        <v>0</v>
      </c>
      <c r="B3336" s="10"/>
      <c r="C3336" s="2"/>
      <c r="D3336" s="2"/>
      <c r="E3336" s="2"/>
      <c r="F3336" s="2"/>
      <c r="G3336" s="2"/>
      <c r="H3336" s="3">
        <f t="shared" si="665"/>
        <v>0</v>
      </c>
      <c r="I3336" s="63"/>
      <c r="J3336" s="7"/>
      <c r="K3336" s="8"/>
      <c r="M3336" s="405"/>
    </row>
    <row r="3337" spans="1:13">
      <c r="A3337" s="32">
        <f t="shared" si="664"/>
        <v>0</v>
      </c>
      <c r="B3337" s="10"/>
      <c r="C3337" s="2"/>
      <c r="D3337" s="2"/>
      <c r="E3337" s="2"/>
      <c r="F3337" s="2"/>
      <c r="G3337" s="2"/>
      <c r="H3337" s="3">
        <f t="shared" si="665"/>
        <v>0</v>
      </c>
      <c r="I3337" s="63"/>
      <c r="J3337" s="7"/>
      <c r="K3337" s="8"/>
      <c r="M3337" s="405"/>
    </row>
    <row r="3338" spans="1:13">
      <c r="A3338" s="32">
        <f t="shared" si="664"/>
        <v>0</v>
      </c>
      <c r="B3338" s="10"/>
      <c r="C3338" s="2"/>
      <c r="D3338" s="2"/>
      <c r="E3338" s="2"/>
      <c r="F3338" s="2"/>
      <c r="G3338" s="2"/>
      <c r="H3338" s="3">
        <f t="shared" si="665"/>
        <v>0</v>
      </c>
      <c r="I3338" s="63"/>
      <c r="J3338" s="7"/>
      <c r="K3338" s="8"/>
      <c r="M3338" s="405"/>
    </row>
    <row r="3339" spans="1:13">
      <c r="A3339" s="33" t="e">
        <f>VLOOKUP(B3330,O:W,2)</f>
        <v>#N/A</v>
      </c>
      <c r="B3339" s="649" t="s">
        <v>70</v>
      </c>
      <c r="C3339" s="650"/>
      <c r="D3339" s="650"/>
      <c r="E3339" s="650"/>
      <c r="F3339" s="650"/>
      <c r="G3339" s="650"/>
      <c r="H3339" s="6"/>
      <c r="I3339" s="63">
        <f>SUM(H3331:H3339)</f>
        <v>0</v>
      </c>
      <c r="J3339" s="1" t="e">
        <f>VLOOKUP(B3330,O:W,7)</f>
        <v>#N/A</v>
      </c>
      <c r="K3339" s="8"/>
      <c r="M3339" s="405"/>
    </row>
    <row r="3340" spans="1:13" ht="47.25" customHeight="1">
      <c r="A3340" s="32">
        <f>IF(B3340&gt;0,1,0)</f>
        <v>0</v>
      </c>
      <c r="B3340" s="647"/>
      <c r="C3340" s="648"/>
      <c r="D3340" s="648"/>
      <c r="E3340" s="648"/>
      <c r="F3340" s="648"/>
      <c r="G3340" s="648"/>
      <c r="H3340" s="6"/>
      <c r="I3340" s="63"/>
      <c r="J3340" s="7"/>
      <c r="K3340" s="8"/>
      <c r="M3340" s="404" t="s">
        <v>718</v>
      </c>
    </row>
    <row r="3341" spans="1:13">
      <c r="A3341" s="32">
        <f t="shared" ref="A3341:A3348" si="666">IF(H3341&gt;0,1,0)</f>
        <v>0</v>
      </c>
      <c r="B3341" s="10"/>
      <c r="C3341" s="2"/>
      <c r="D3341" s="2"/>
      <c r="E3341" s="2"/>
      <c r="F3341" s="2"/>
      <c r="G3341" s="2"/>
      <c r="H3341" s="3">
        <f>IF(AND(C3341=0,D3341=0,E3341=0,F3341=0,G3341=0),0,ROUND(IF(C3341=0,1,C3341)*IF(D3341=0,1,D3341)*IF(E3341=0,1,E3341)*IF(F3341=0,1,F3341)*IF(G3341=0,1,G3341),2))</f>
        <v>0</v>
      </c>
      <c r="I3341" s="63"/>
      <c r="J3341" s="7"/>
      <c r="K3341" s="8"/>
      <c r="M3341" s="405" t="s">
        <v>719</v>
      </c>
    </row>
    <row r="3342" spans="1:13">
      <c r="A3342" s="32">
        <f t="shared" si="666"/>
        <v>0</v>
      </c>
      <c r="B3342" s="10"/>
      <c r="C3342" s="2"/>
      <c r="D3342" s="2"/>
      <c r="E3342" s="2"/>
      <c r="F3342" s="2"/>
      <c r="G3342" s="2"/>
      <c r="H3342" s="3">
        <f t="shared" ref="H3342:H3348" si="667">IF(AND(C3342=0,D3342=0,E3342=0,F3342=0,G3342=0),0,ROUND(IF(C3342=0,1,C3342)*IF(D3342=0,1,D3342)*IF(E3342=0,1,E3342)*IF(F3342=0,1,F3342)*IF(G3342=0,1,G3342),2))</f>
        <v>0</v>
      </c>
      <c r="I3342" s="63"/>
      <c r="J3342" s="7"/>
      <c r="K3342" s="8"/>
      <c r="M3342" s="405"/>
    </row>
    <row r="3343" spans="1:13">
      <c r="A3343" s="32">
        <f t="shared" si="666"/>
        <v>0</v>
      </c>
      <c r="B3343" s="10"/>
      <c r="C3343" s="2"/>
      <c r="D3343" s="2"/>
      <c r="E3343" s="2"/>
      <c r="F3343" s="2"/>
      <c r="G3343" s="2"/>
      <c r="H3343" s="3">
        <f t="shared" si="667"/>
        <v>0</v>
      </c>
      <c r="I3343" s="63"/>
      <c r="J3343" s="7"/>
      <c r="K3343" s="8"/>
      <c r="M3343" s="405"/>
    </row>
    <row r="3344" spans="1:13">
      <c r="A3344" s="32">
        <f t="shared" si="666"/>
        <v>0</v>
      </c>
      <c r="B3344" s="10"/>
      <c r="C3344" s="2"/>
      <c r="D3344" s="2"/>
      <c r="E3344" s="2"/>
      <c r="F3344" s="2"/>
      <c r="G3344" s="2"/>
      <c r="H3344" s="3">
        <f t="shared" si="667"/>
        <v>0</v>
      </c>
      <c r="I3344" s="63"/>
      <c r="J3344" s="7"/>
      <c r="K3344" s="8"/>
      <c r="M3344" s="405"/>
    </row>
    <row r="3345" spans="1:13">
      <c r="A3345" s="32">
        <f t="shared" si="666"/>
        <v>0</v>
      </c>
      <c r="B3345" s="10"/>
      <c r="C3345" s="2"/>
      <c r="D3345" s="2"/>
      <c r="E3345" s="2"/>
      <c r="F3345" s="2"/>
      <c r="G3345" s="2"/>
      <c r="H3345" s="3">
        <f t="shared" si="667"/>
        <v>0</v>
      </c>
      <c r="I3345" s="63"/>
      <c r="J3345" s="7"/>
      <c r="K3345" s="8"/>
      <c r="M3345" s="405"/>
    </row>
    <row r="3346" spans="1:13">
      <c r="A3346" s="32">
        <f t="shared" si="666"/>
        <v>0</v>
      </c>
      <c r="B3346" s="10"/>
      <c r="C3346" s="2"/>
      <c r="D3346" s="2"/>
      <c r="E3346" s="2"/>
      <c r="F3346" s="2"/>
      <c r="G3346" s="2"/>
      <c r="H3346" s="3">
        <f t="shared" si="667"/>
        <v>0</v>
      </c>
      <c r="I3346" s="63"/>
      <c r="J3346" s="7"/>
      <c r="K3346" s="8"/>
      <c r="M3346" s="405"/>
    </row>
    <row r="3347" spans="1:13">
      <c r="A3347" s="32">
        <f t="shared" si="666"/>
        <v>0</v>
      </c>
      <c r="B3347" s="10"/>
      <c r="C3347" s="2"/>
      <c r="D3347" s="2"/>
      <c r="E3347" s="2"/>
      <c r="F3347" s="2"/>
      <c r="G3347" s="2"/>
      <c r="H3347" s="3">
        <f t="shared" si="667"/>
        <v>0</v>
      </c>
      <c r="I3347" s="63"/>
      <c r="J3347" s="7"/>
      <c r="K3347" s="8"/>
      <c r="M3347" s="405"/>
    </row>
    <row r="3348" spans="1:13">
      <c r="A3348" s="32">
        <f t="shared" si="666"/>
        <v>0</v>
      </c>
      <c r="B3348" s="10"/>
      <c r="C3348" s="2"/>
      <c r="D3348" s="2"/>
      <c r="E3348" s="2"/>
      <c r="F3348" s="2"/>
      <c r="G3348" s="2"/>
      <c r="H3348" s="3">
        <f t="shared" si="667"/>
        <v>0</v>
      </c>
      <c r="I3348" s="63"/>
      <c r="J3348" s="7"/>
      <c r="K3348" s="8"/>
      <c r="M3348" s="405"/>
    </row>
    <row r="3349" spans="1:13">
      <c r="A3349" s="33" t="e">
        <f>VLOOKUP(B3340,O:W,2)</f>
        <v>#N/A</v>
      </c>
      <c r="B3349" s="649" t="s">
        <v>70</v>
      </c>
      <c r="C3349" s="650"/>
      <c r="D3349" s="650"/>
      <c r="E3349" s="650"/>
      <c r="F3349" s="650"/>
      <c r="G3349" s="650"/>
      <c r="H3349" s="6"/>
      <c r="I3349" s="63">
        <f>SUM(H3341:H3349)</f>
        <v>0</v>
      </c>
      <c r="J3349" s="1" t="e">
        <f>VLOOKUP(B3340,O:W,7)</f>
        <v>#N/A</v>
      </c>
      <c r="K3349" s="8"/>
      <c r="M3349" s="405"/>
    </row>
    <row r="3350" spans="1:13" ht="45.75" customHeight="1">
      <c r="A3350" s="32">
        <f>IF(B3350&gt;0,1,0)</f>
        <v>0</v>
      </c>
      <c r="B3350" s="647"/>
      <c r="C3350" s="648"/>
      <c r="D3350" s="648"/>
      <c r="E3350" s="648"/>
      <c r="F3350" s="648"/>
      <c r="G3350" s="648"/>
      <c r="H3350" s="6"/>
      <c r="I3350" s="63"/>
      <c r="J3350" s="7"/>
      <c r="K3350" s="8"/>
      <c r="M3350" s="404" t="s">
        <v>718</v>
      </c>
    </row>
    <row r="3351" spans="1:13">
      <c r="A3351" s="32">
        <f t="shared" ref="A3351:A3358" si="668">IF(H3351&gt;0,1,0)</f>
        <v>0</v>
      </c>
      <c r="B3351" s="10"/>
      <c r="C3351" s="2"/>
      <c r="D3351" s="2"/>
      <c r="E3351" s="2"/>
      <c r="F3351" s="2"/>
      <c r="G3351" s="2"/>
      <c r="H3351" s="3">
        <f>IF(AND(C3351=0,D3351=0,E3351=0,F3351=0,G3351=0),0,ROUND(IF(C3351=0,1,C3351)*IF(D3351=0,1,D3351)*IF(E3351=0,1,E3351)*IF(F3351=0,1,F3351)*IF(G3351=0,1,G3351),2))</f>
        <v>0</v>
      </c>
      <c r="I3351" s="63"/>
      <c r="J3351" s="7"/>
      <c r="K3351" s="8"/>
      <c r="M3351" s="405"/>
    </row>
    <row r="3352" spans="1:13">
      <c r="A3352" s="32">
        <f t="shared" si="668"/>
        <v>0</v>
      </c>
      <c r="B3352" s="10"/>
      <c r="C3352" s="2"/>
      <c r="D3352" s="2"/>
      <c r="E3352" s="2"/>
      <c r="F3352" s="2"/>
      <c r="G3352" s="2"/>
      <c r="H3352" s="3">
        <f t="shared" ref="H3352:H3358" si="669">IF(AND(C3352=0,D3352=0,E3352=0,F3352=0,G3352=0),0,ROUND(IF(C3352=0,1,C3352)*IF(D3352=0,1,D3352)*IF(E3352=0,1,E3352)*IF(F3352=0,1,F3352)*IF(G3352=0,1,G3352),2))</f>
        <v>0</v>
      </c>
      <c r="I3352" s="63"/>
      <c r="J3352" s="7"/>
      <c r="K3352" s="8"/>
      <c r="M3352" s="405"/>
    </row>
    <row r="3353" spans="1:13">
      <c r="A3353" s="32">
        <f t="shared" si="668"/>
        <v>0</v>
      </c>
      <c r="B3353" s="10"/>
      <c r="C3353" s="2"/>
      <c r="D3353" s="2"/>
      <c r="E3353" s="2"/>
      <c r="F3353" s="2"/>
      <c r="G3353" s="2"/>
      <c r="H3353" s="3">
        <f t="shared" si="669"/>
        <v>0</v>
      </c>
      <c r="I3353" s="63"/>
      <c r="J3353" s="7"/>
      <c r="K3353" s="8"/>
      <c r="M3353" s="405"/>
    </row>
    <row r="3354" spans="1:13">
      <c r="A3354" s="32">
        <f t="shared" si="668"/>
        <v>0</v>
      </c>
      <c r="B3354" s="10"/>
      <c r="C3354" s="2"/>
      <c r="D3354" s="2"/>
      <c r="E3354" s="2"/>
      <c r="F3354" s="2"/>
      <c r="G3354" s="2"/>
      <c r="H3354" s="3">
        <f t="shared" si="669"/>
        <v>0</v>
      </c>
      <c r="I3354" s="63"/>
      <c r="J3354" s="7"/>
      <c r="K3354" s="8"/>
      <c r="M3354" s="405"/>
    </row>
    <row r="3355" spans="1:13">
      <c r="A3355" s="32">
        <f t="shared" si="668"/>
        <v>0</v>
      </c>
      <c r="B3355" s="10"/>
      <c r="C3355" s="2"/>
      <c r="D3355" s="2"/>
      <c r="E3355" s="2"/>
      <c r="F3355" s="2"/>
      <c r="G3355" s="2"/>
      <c r="H3355" s="3">
        <f t="shared" si="669"/>
        <v>0</v>
      </c>
      <c r="I3355" s="63"/>
      <c r="J3355" s="7"/>
      <c r="K3355" s="8"/>
      <c r="M3355" s="405"/>
    </row>
    <row r="3356" spans="1:13">
      <c r="A3356" s="32">
        <f t="shared" si="668"/>
        <v>0</v>
      </c>
      <c r="B3356" s="10"/>
      <c r="C3356" s="2"/>
      <c r="D3356" s="2"/>
      <c r="E3356" s="2"/>
      <c r="F3356" s="2"/>
      <c r="G3356" s="2"/>
      <c r="H3356" s="3">
        <f t="shared" si="669"/>
        <v>0</v>
      </c>
      <c r="I3356" s="63"/>
      <c r="J3356" s="7"/>
      <c r="K3356" s="8"/>
      <c r="M3356" s="405"/>
    </row>
    <row r="3357" spans="1:13">
      <c r="A3357" s="32">
        <f t="shared" si="668"/>
        <v>0</v>
      </c>
      <c r="B3357" s="10"/>
      <c r="C3357" s="2"/>
      <c r="D3357" s="2"/>
      <c r="E3357" s="2"/>
      <c r="F3357" s="2"/>
      <c r="G3357" s="2"/>
      <c r="H3357" s="3">
        <f t="shared" si="669"/>
        <v>0</v>
      </c>
      <c r="I3357" s="63"/>
      <c r="J3357" s="7"/>
      <c r="K3357" s="8"/>
      <c r="M3357" s="405"/>
    </row>
    <row r="3358" spans="1:13">
      <c r="A3358" s="32">
        <f t="shared" si="668"/>
        <v>0</v>
      </c>
      <c r="B3358" s="10"/>
      <c r="C3358" s="2"/>
      <c r="D3358" s="2"/>
      <c r="E3358" s="2"/>
      <c r="F3358" s="2"/>
      <c r="G3358" s="2"/>
      <c r="H3358" s="3">
        <f t="shared" si="669"/>
        <v>0</v>
      </c>
      <c r="I3358" s="63"/>
      <c r="J3358" s="7"/>
      <c r="K3358" s="8"/>
      <c r="M3358" s="405"/>
    </row>
    <row r="3359" spans="1:13">
      <c r="A3359" s="33" t="e">
        <f>VLOOKUP(B3350,O:W,2)</f>
        <v>#N/A</v>
      </c>
      <c r="B3359" s="649" t="s">
        <v>70</v>
      </c>
      <c r="C3359" s="650"/>
      <c r="D3359" s="650"/>
      <c r="E3359" s="650"/>
      <c r="F3359" s="650"/>
      <c r="G3359" s="650"/>
      <c r="H3359" s="6"/>
      <c r="I3359" s="63">
        <f>SUM(H3351:H3359)</f>
        <v>0</v>
      </c>
      <c r="J3359" s="1" t="e">
        <f>VLOOKUP(B3350,O:W,7)</f>
        <v>#N/A</v>
      </c>
      <c r="K3359" s="8"/>
      <c r="M3359" s="405"/>
    </row>
    <row r="3360" spans="1:13" ht="45.75" customHeight="1">
      <c r="A3360" s="32">
        <f>IF(B3360&gt;0,1,0)</f>
        <v>0</v>
      </c>
      <c r="B3360" s="647"/>
      <c r="C3360" s="648"/>
      <c r="D3360" s="648"/>
      <c r="E3360" s="648"/>
      <c r="F3360" s="648"/>
      <c r="G3360" s="648"/>
      <c r="H3360" s="6"/>
      <c r="I3360" s="63"/>
      <c r="J3360" s="7"/>
      <c r="K3360" s="8"/>
      <c r="M3360" s="404" t="s">
        <v>718</v>
      </c>
    </row>
    <row r="3361" spans="1:13">
      <c r="A3361" s="32">
        <f t="shared" ref="A3361:A3368" si="670">IF(H3361&gt;0,1,0)</f>
        <v>0</v>
      </c>
      <c r="B3361" s="10"/>
      <c r="C3361" s="2"/>
      <c r="D3361" s="2"/>
      <c r="E3361" s="2"/>
      <c r="F3361" s="2"/>
      <c r="G3361" s="2"/>
      <c r="H3361" s="3">
        <f>IF(AND(C3361=0,D3361=0,E3361=0,F3361=0,G3361=0),0,ROUND(IF(C3361=0,1,C3361)*IF(D3361=0,1,D3361)*IF(E3361=0,1,E3361)*IF(F3361=0,1,F3361)*IF(G3361=0,1,G3361),2))</f>
        <v>0</v>
      </c>
      <c r="I3361" s="63"/>
      <c r="J3361" s="7"/>
      <c r="K3361" s="8"/>
      <c r="M3361" s="405" t="s">
        <v>719</v>
      </c>
    </row>
    <row r="3362" spans="1:13">
      <c r="A3362" s="32">
        <f t="shared" si="670"/>
        <v>0</v>
      </c>
      <c r="B3362" s="10"/>
      <c r="C3362" s="2"/>
      <c r="D3362" s="2"/>
      <c r="E3362" s="2"/>
      <c r="F3362" s="2"/>
      <c r="G3362" s="2"/>
      <c r="H3362" s="3">
        <f t="shared" ref="H3362:H3368" si="671">IF(AND(C3362=0,D3362=0,E3362=0,F3362=0,G3362=0),0,ROUND(IF(C3362=0,1,C3362)*IF(D3362=0,1,D3362)*IF(E3362=0,1,E3362)*IF(F3362=0,1,F3362)*IF(G3362=0,1,G3362),2))</f>
        <v>0</v>
      </c>
      <c r="I3362" s="63"/>
      <c r="J3362" s="7"/>
      <c r="K3362" s="8"/>
      <c r="M3362" s="405"/>
    </row>
    <row r="3363" spans="1:13">
      <c r="A3363" s="32">
        <f t="shared" si="670"/>
        <v>0</v>
      </c>
      <c r="B3363" s="10"/>
      <c r="C3363" s="2"/>
      <c r="D3363" s="2"/>
      <c r="E3363" s="2"/>
      <c r="F3363" s="2"/>
      <c r="G3363" s="2"/>
      <c r="H3363" s="3">
        <f t="shared" si="671"/>
        <v>0</v>
      </c>
      <c r="I3363" s="63"/>
      <c r="J3363" s="7"/>
      <c r="K3363" s="8"/>
      <c r="M3363" s="405"/>
    </row>
    <row r="3364" spans="1:13">
      <c r="A3364" s="32">
        <f t="shared" si="670"/>
        <v>0</v>
      </c>
      <c r="B3364" s="10"/>
      <c r="C3364" s="2"/>
      <c r="D3364" s="2"/>
      <c r="E3364" s="2"/>
      <c r="F3364" s="2"/>
      <c r="G3364" s="2"/>
      <c r="H3364" s="3">
        <f t="shared" si="671"/>
        <v>0</v>
      </c>
      <c r="I3364" s="63"/>
      <c r="J3364" s="7"/>
      <c r="K3364" s="8"/>
      <c r="M3364" s="405"/>
    </row>
    <row r="3365" spans="1:13">
      <c r="A3365" s="32">
        <f t="shared" si="670"/>
        <v>0</v>
      </c>
      <c r="B3365" s="10"/>
      <c r="C3365" s="2"/>
      <c r="D3365" s="2"/>
      <c r="E3365" s="2"/>
      <c r="F3365" s="2"/>
      <c r="G3365" s="2"/>
      <c r="H3365" s="3">
        <f t="shared" si="671"/>
        <v>0</v>
      </c>
      <c r="I3365" s="63"/>
      <c r="J3365" s="7"/>
      <c r="K3365" s="8"/>
      <c r="M3365" s="405"/>
    </row>
    <row r="3366" spans="1:13">
      <c r="A3366" s="32">
        <f t="shared" si="670"/>
        <v>0</v>
      </c>
      <c r="B3366" s="10"/>
      <c r="C3366" s="2"/>
      <c r="D3366" s="2"/>
      <c r="E3366" s="2"/>
      <c r="F3366" s="2"/>
      <c r="G3366" s="2"/>
      <c r="H3366" s="3">
        <f t="shared" si="671"/>
        <v>0</v>
      </c>
      <c r="I3366" s="63"/>
      <c r="J3366" s="7"/>
      <c r="K3366" s="8"/>
      <c r="M3366" s="405"/>
    </row>
    <row r="3367" spans="1:13">
      <c r="A3367" s="32">
        <f t="shared" si="670"/>
        <v>0</v>
      </c>
      <c r="B3367" s="10"/>
      <c r="C3367" s="2"/>
      <c r="D3367" s="2"/>
      <c r="E3367" s="2"/>
      <c r="F3367" s="2"/>
      <c r="G3367" s="2"/>
      <c r="H3367" s="3">
        <f t="shared" si="671"/>
        <v>0</v>
      </c>
      <c r="I3367" s="63"/>
      <c r="J3367" s="7"/>
      <c r="K3367" s="8"/>
      <c r="M3367" s="405"/>
    </row>
    <row r="3368" spans="1:13">
      <c r="A3368" s="32">
        <f t="shared" si="670"/>
        <v>0</v>
      </c>
      <c r="B3368" s="10"/>
      <c r="C3368" s="2"/>
      <c r="D3368" s="2"/>
      <c r="E3368" s="2"/>
      <c r="F3368" s="2"/>
      <c r="G3368" s="2"/>
      <c r="H3368" s="3">
        <f t="shared" si="671"/>
        <v>0</v>
      </c>
      <c r="I3368" s="63"/>
      <c r="J3368" s="7"/>
      <c r="K3368" s="8"/>
      <c r="M3368" s="405"/>
    </row>
    <row r="3369" spans="1:13">
      <c r="A3369" s="33" t="e">
        <f>VLOOKUP(B3360,O:W,2)</f>
        <v>#N/A</v>
      </c>
      <c r="B3369" s="649" t="s">
        <v>70</v>
      </c>
      <c r="C3369" s="650"/>
      <c r="D3369" s="650"/>
      <c r="E3369" s="650"/>
      <c r="F3369" s="650"/>
      <c r="G3369" s="650"/>
      <c r="H3369" s="6"/>
      <c r="I3369" s="63">
        <f>SUM(H3361:H3369)</f>
        <v>0</v>
      </c>
      <c r="J3369" s="1" t="e">
        <f>VLOOKUP(B3360,O:W,7)</f>
        <v>#N/A</v>
      </c>
      <c r="K3369" s="8"/>
      <c r="M3369" s="405"/>
    </row>
    <row r="3370" spans="1:13" ht="45.75" customHeight="1">
      <c r="A3370" s="32">
        <f>IF(B3370&gt;0,1,0)</f>
        <v>0</v>
      </c>
      <c r="B3370" s="647"/>
      <c r="C3370" s="648"/>
      <c r="D3370" s="648"/>
      <c r="E3370" s="648"/>
      <c r="F3370" s="648"/>
      <c r="G3370" s="648"/>
      <c r="H3370" s="6"/>
      <c r="I3370" s="63"/>
      <c r="J3370" s="7"/>
      <c r="K3370" s="8"/>
      <c r="M3370" s="404" t="s">
        <v>718</v>
      </c>
    </row>
    <row r="3371" spans="1:13">
      <c r="A3371" s="32">
        <f t="shared" ref="A3371:A3378" si="672">IF(H3371&gt;0,1,0)</f>
        <v>0</v>
      </c>
      <c r="B3371" s="10"/>
      <c r="C3371" s="2"/>
      <c r="D3371" s="2"/>
      <c r="E3371" s="2"/>
      <c r="F3371" s="2"/>
      <c r="G3371" s="2"/>
      <c r="H3371" s="3">
        <f>IF(AND(C3371=0,D3371=0,E3371=0,F3371=0,G3371=0),0,ROUND(IF(C3371=0,1,C3371)*IF(D3371=0,1,D3371)*IF(E3371=0,1,E3371)*IF(F3371=0,1,F3371)*IF(G3371=0,1,G3371),2))</f>
        <v>0</v>
      </c>
      <c r="I3371" s="63"/>
      <c r="J3371" s="7"/>
      <c r="K3371" s="8"/>
      <c r="M3371" s="405" t="s">
        <v>719</v>
      </c>
    </row>
    <row r="3372" spans="1:13">
      <c r="A3372" s="32">
        <f t="shared" si="672"/>
        <v>0</v>
      </c>
      <c r="B3372" s="10"/>
      <c r="C3372" s="2"/>
      <c r="D3372" s="2"/>
      <c r="E3372" s="2"/>
      <c r="F3372" s="2"/>
      <c r="G3372" s="2"/>
      <c r="H3372" s="3">
        <f t="shared" ref="H3372:H3378" si="673">IF(AND(C3372=0,D3372=0,E3372=0,F3372=0,G3372=0),0,ROUND(IF(C3372=0,1,C3372)*IF(D3372=0,1,D3372)*IF(E3372=0,1,E3372)*IF(F3372=0,1,F3372)*IF(G3372=0,1,G3372),2))</f>
        <v>0</v>
      </c>
      <c r="I3372" s="63"/>
      <c r="J3372" s="7"/>
      <c r="K3372" s="8"/>
      <c r="M3372" s="405"/>
    </row>
    <row r="3373" spans="1:13">
      <c r="A3373" s="32">
        <f t="shared" si="672"/>
        <v>0</v>
      </c>
      <c r="B3373" s="10"/>
      <c r="C3373" s="2"/>
      <c r="D3373" s="2"/>
      <c r="E3373" s="2"/>
      <c r="F3373" s="2"/>
      <c r="G3373" s="2"/>
      <c r="H3373" s="3">
        <f t="shared" si="673"/>
        <v>0</v>
      </c>
      <c r="I3373" s="63"/>
      <c r="J3373" s="7"/>
      <c r="K3373" s="8"/>
      <c r="M3373" s="405"/>
    </row>
    <row r="3374" spans="1:13">
      <c r="A3374" s="32">
        <f t="shared" si="672"/>
        <v>0</v>
      </c>
      <c r="B3374" s="10"/>
      <c r="C3374" s="2"/>
      <c r="D3374" s="2"/>
      <c r="E3374" s="2"/>
      <c r="F3374" s="2"/>
      <c r="G3374" s="2"/>
      <c r="H3374" s="3">
        <f t="shared" si="673"/>
        <v>0</v>
      </c>
      <c r="I3374" s="63"/>
      <c r="J3374" s="7"/>
      <c r="K3374" s="8"/>
      <c r="M3374" s="405"/>
    </row>
    <row r="3375" spans="1:13">
      <c r="A3375" s="32">
        <f t="shared" si="672"/>
        <v>0</v>
      </c>
      <c r="B3375" s="10"/>
      <c r="C3375" s="2"/>
      <c r="D3375" s="2"/>
      <c r="E3375" s="2"/>
      <c r="F3375" s="2"/>
      <c r="G3375" s="2"/>
      <c r="H3375" s="3">
        <f t="shared" si="673"/>
        <v>0</v>
      </c>
      <c r="I3375" s="63"/>
      <c r="J3375" s="7"/>
      <c r="K3375" s="8"/>
      <c r="M3375" s="405"/>
    </row>
    <row r="3376" spans="1:13">
      <c r="A3376" s="32">
        <f t="shared" si="672"/>
        <v>0</v>
      </c>
      <c r="B3376" s="10"/>
      <c r="C3376" s="2"/>
      <c r="D3376" s="2"/>
      <c r="E3376" s="2"/>
      <c r="F3376" s="2"/>
      <c r="G3376" s="2"/>
      <c r="H3376" s="3">
        <f t="shared" si="673"/>
        <v>0</v>
      </c>
      <c r="I3376" s="63"/>
      <c r="J3376" s="7"/>
      <c r="K3376" s="8"/>
      <c r="M3376" s="405"/>
    </row>
    <row r="3377" spans="1:13">
      <c r="A3377" s="32">
        <f t="shared" si="672"/>
        <v>0</v>
      </c>
      <c r="B3377" s="10"/>
      <c r="C3377" s="2"/>
      <c r="D3377" s="2"/>
      <c r="E3377" s="2"/>
      <c r="F3377" s="2"/>
      <c r="G3377" s="2"/>
      <c r="H3377" s="3">
        <f t="shared" si="673"/>
        <v>0</v>
      </c>
      <c r="I3377" s="63"/>
      <c r="J3377" s="7"/>
      <c r="K3377" s="8"/>
      <c r="M3377" s="405"/>
    </row>
    <row r="3378" spans="1:13">
      <c r="A3378" s="32">
        <f t="shared" si="672"/>
        <v>0</v>
      </c>
      <c r="B3378" s="10"/>
      <c r="C3378" s="2"/>
      <c r="D3378" s="2"/>
      <c r="E3378" s="2"/>
      <c r="F3378" s="2"/>
      <c r="G3378" s="2"/>
      <c r="H3378" s="3">
        <f t="shared" si="673"/>
        <v>0</v>
      </c>
      <c r="I3378" s="63"/>
      <c r="J3378" s="7"/>
      <c r="K3378" s="8"/>
      <c r="M3378" s="405"/>
    </row>
    <row r="3379" spans="1:13">
      <c r="A3379" s="33" t="e">
        <f>VLOOKUP(B3370,O:W,2)</f>
        <v>#N/A</v>
      </c>
      <c r="B3379" s="649" t="s">
        <v>70</v>
      </c>
      <c r="C3379" s="650"/>
      <c r="D3379" s="650"/>
      <c r="E3379" s="650"/>
      <c r="F3379" s="650"/>
      <c r="G3379" s="650"/>
      <c r="H3379" s="6"/>
      <c r="I3379" s="63">
        <f>SUM(H3371:H3379)</f>
        <v>0</v>
      </c>
      <c r="J3379" s="1" t="e">
        <f>VLOOKUP(B3370,O:W,7)</f>
        <v>#N/A</v>
      </c>
      <c r="K3379" s="8"/>
      <c r="M3379" s="405"/>
    </row>
    <row r="3380" spans="1:13" ht="40.5" customHeight="1">
      <c r="A3380" s="32">
        <f>IF(B3380&gt;0,1,0)</f>
        <v>1</v>
      </c>
      <c r="B3380" s="647" t="s">
        <v>7117</v>
      </c>
      <c r="C3380" s="648"/>
      <c r="D3380" s="648"/>
      <c r="E3380" s="648"/>
      <c r="F3380" s="648"/>
      <c r="G3380" s="648"/>
      <c r="H3380" s="6"/>
      <c r="I3380" s="63"/>
      <c r="J3380" s="7"/>
      <c r="K3380" s="8"/>
      <c r="M3380" s="390" t="s">
        <v>720</v>
      </c>
    </row>
    <row r="3381" spans="1:13">
      <c r="A3381" s="32">
        <f t="shared" ref="A3381:A3388" si="674">IF(H3381&gt;0,1,0)</f>
        <v>1</v>
      </c>
      <c r="B3381" s="10"/>
      <c r="C3381" s="2">
        <v>1</v>
      </c>
      <c r="D3381" s="2"/>
      <c r="E3381" s="2"/>
      <c r="F3381" s="2"/>
      <c r="G3381" s="2"/>
      <c r="H3381" s="3">
        <f>IF(AND(C3381=0,D3381=0,E3381=0,F3381=0,G3381=0),0,ROUND(IF(C3381=0,1,C3381)*IF(D3381=0,1,D3381)*IF(E3381=0,1,E3381)*IF(F3381=0,1,F3381)*IF(G3381=0,1,G3381),2))</f>
        <v>1</v>
      </c>
      <c r="I3381" s="63"/>
      <c r="J3381" s="7"/>
      <c r="K3381" s="8"/>
      <c r="M3381" s="391" t="s">
        <v>721</v>
      </c>
    </row>
    <row r="3382" spans="1:13">
      <c r="A3382" s="32">
        <f t="shared" si="674"/>
        <v>0</v>
      </c>
      <c r="B3382" s="10"/>
      <c r="C3382" s="2"/>
      <c r="D3382" s="2"/>
      <c r="E3382" s="2"/>
      <c r="F3382" s="2"/>
      <c r="G3382" s="2"/>
      <c r="H3382" s="3">
        <f t="shared" ref="H3382:H3388" si="675">IF(AND(C3382=0,D3382=0,E3382=0,F3382=0,G3382=0),0,ROUND(IF(C3382=0,1,C3382)*IF(D3382=0,1,D3382)*IF(E3382=0,1,E3382)*IF(F3382=0,1,F3382)*IF(G3382=0,1,G3382),2))</f>
        <v>0</v>
      </c>
      <c r="I3382" s="63"/>
      <c r="J3382" s="7"/>
      <c r="K3382" s="8"/>
      <c r="M3382" s="391"/>
    </row>
    <row r="3383" spans="1:13">
      <c r="A3383" s="32">
        <f t="shared" si="674"/>
        <v>0</v>
      </c>
      <c r="B3383" s="10"/>
      <c r="C3383" s="2"/>
      <c r="D3383" s="2"/>
      <c r="E3383" s="2"/>
      <c r="F3383" s="2"/>
      <c r="G3383" s="2"/>
      <c r="H3383" s="3">
        <f t="shared" si="675"/>
        <v>0</v>
      </c>
      <c r="I3383" s="63"/>
      <c r="J3383" s="7"/>
      <c r="K3383" s="8"/>
      <c r="M3383" s="391"/>
    </row>
    <row r="3384" spans="1:13">
      <c r="A3384" s="32">
        <f t="shared" si="674"/>
        <v>0</v>
      </c>
      <c r="B3384" s="10"/>
      <c r="C3384" s="2"/>
      <c r="D3384" s="2"/>
      <c r="E3384" s="2"/>
      <c r="F3384" s="2"/>
      <c r="G3384" s="2"/>
      <c r="H3384" s="3">
        <f t="shared" si="675"/>
        <v>0</v>
      </c>
      <c r="I3384" s="63"/>
      <c r="J3384" s="7"/>
      <c r="K3384" s="8"/>
      <c r="M3384" s="391"/>
    </row>
    <row r="3385" spans="1:13">
      <c r="A3385" s="32">
        <f t="shared" si="674"/>
        <v>0</v>
      </c>
      <c r="B3385" s="10"/>
      <c r="C3385" s="2"/>
      <c r="D3385" s="2"/>
      <c r="E3385" s="2"/>
      <c r="F3385" s="2"/>
      <c r="G3385" s="2"/>
      <c r="H3385" s="3">
        <f t="shared" si="675"/>
        <v>0</v>
      </c>
      <c r="I3385" s="63"/>
      <c r="J3385" s="7"/>
      <c r="K3385" s="8"/>
      <c r="M3385" s="391"/>
    </row>
    <row r="3386" spans="1:13">
      <c r="A3386" s="32">
        <f t="shared" si="674"/>
        <v>0</v>
      </c>
      <c r="B3386" s="10"/>
      <c r="C3386" s="2"/>
      <c r="D3386" s="2"/>
      <c r="E3386" s="2"/>
      <c r="F3386" s="2"/>
      <c r="G3386" s="2"/>
      <c r="H3386" s="3">
        <f t="shared" si="675"/>
        <v>0</v>
      </c>
      <c r="I3386" s="63"/>
      <c r="J3386" s="7"/>
      <c r="K3386" s="8"/>
      <c r="M3386" s="391"/>
    </row>
    <row r="3387" spans="1:13">
      <c r="A3387" s="32">
        <f t="shared" si="674"/>
        <v>0</v>
      </c>
      <c r="B3387" s="10"/>
      <c r="C3387" s="2"/>
      <c r="D3387" s="2"/>
      <c r="E3387" s="2"/>
      <c r="F3387" s="2"/>
      <c r="G3387" s="2"/>
      <c r="H3387" s="3">
        <f t="shared" si="675"/>
        <v>0</v>
      </c>
      <c r="I3387" s="63"/>
      <c r="J3387" s="7"/>
      <c r="K3387" s="8"/>
      <c r="M3387" s="391"/>
    </row>
    <row r="3388" spans="1:13">
      <c r="A3388" s="32">
        <f t="shared" si="674"/>
        <v>0</v>
      </c>
      <c r="B3388" s="10"/>
      <c r="C3388" s="2"/>
      <c r="D3388" s="2"/>
      <c r="E3388" s="2"/>
      <c r="F3388" s="2"/>
      <c r="G3388" s="2"/>
      <c r="H3388" s="3">
        <f t="shared" si="675"/>
        <v>0</v>
      </c>
      <c r="I3388" s="63"/>
      <c r="J3388" s="7"/>
      <c r="K3388" s="8"/>
      <c r="M3388" s="391"/>
    </row>
    <row r="3389" spans="1:13">
      <c r="A3389" s="33" t="str">
        <f>VLOOKUP(B3380,O:W,2)</f>
        <v>330201</v>
      </c>
      <c r="B3389" s="649" t="s">
        <v>70</v>
      </c>
      <c r="C3389" s="650"/>
      <c r="D3389" s="650"/>
      <c r="E3389" s="650"/>
      <c r="F3389" s="650"/>
      <c r="G3389" s="650"/>
      <c r="H3389" s="6"/>
      <c r="I3389" s="63">
        <f>SUM(H3381:H3389)</f>
        <v>1</v>
      </c>
      <c r="J3389" s="1" t="str">
        <f>VLOOKUP(B3380,O:W,7)</f>
        <v>کيلوگرم</v>
      </c>
      <c r="K3389" s="8"/>
      <c r="M3389" s="391"/>
    </row>
    <row r="3390" spans="1:13" ht="48" customHeight="1">
      <c r="A3390" s="32">
        <f>IF(B3390&gt;0,1,0)</f>
        <v>1</v>
      </c>
      <c r="B3390" s="647" t="s">
        <v>7327</v>
      </c>
      <c r="C3390" s="648"/>
      <c r="D3390" s="648"/>
      <c r="E3390" s="648"/>
      <c r="F3390" s="648"/>
      <c r="G3390" s="648"/>
      <c r="H3390" s="6"/>
      <c r="I3390" s="63"/>
      <c r="J3390" s="7"/>
      <c r="K3390" s="8"/>
      <c r="M3390" s="390" t="s">
        <v>720</v>
      </c>
    </row>
    <row r="3391" spans="1:13">
      <c r="A3391" s="32">
        <f t="shared" ref="A3391:A3398" si="676">IF(H3391&gt;0,1,0)</f>
        <v>1</v>
      </c>
      <c r="B3391" s="10"/>
      <c r="C3391" s="2">
        <v>1</v>
      </c>
      <c r="D3391" s="2"/>
      <c r="E3391" s="2"/>
      <c r="F3391" s="2"/>
      <c r="G3391" s="2"/>
      <c r="H3391" s="3">
        <f>IF(AND(C3391=0,D3391=0,E3391=0,F3391=0,G3391=0),0,ROUND(IF(C3391=0,1,C3391)*IF(D3391=0,1,D3391)*IF(E3391=0,1,E3391)*IF(F3391=0,1,F3391)*IF(G3391=0,1,G3391),2))</f>
        <v>1</v>
      </c>
      <c r="I3391" s="63"/>
      <c r="J3391" s="7"/>
      <c r="K3391" s="8"/>
      <c r="M3391" s="391" t="s">
        <v>721</v>
      </c>
    </row>
    <row r="3392" spans="1:13">
      <c r="A3392" s="32">
        <f t="shared" si="676"/>
        <v>0</v>
      </c>
      <c r="B3392" s="10"/>
      <c r="C3392" s="2"/>
      <c r="D3392" s="2"/>
      <c r="E3392" s="2"/>
      <c r="F3392" s="2"/>
      <c r="G3392" s="2"/>
      <c r="H3392" s="3">
        <f t="shared" ref="H3392:H3398" si="677">IF(AND(C3392=0,D3392=0,E3392=0,F3392=0,G3392=0),0,ROUND(IF(C3392=0,1,C3392)*IF(D3392=0,1,D3392)*IF(E3392=0,1,E3392)*IF(F3392=0,1,F3392)*IF(G3392=0,1,G3392),2))</f>
        <v>0</v>
      </c>
      <c r="I3392" s="63"/>
      <c r="J3392" s="7"/>
      <c r="K3392" s="8"/>
      <c r="M3392" s="391"/>
    </row>
    <row r="3393" spans="1:13">
      <c r="A3393" s="32">
        <f t="shared" si="676"/>
        <v>0</v>
      </c>
      <c r="B3393" s="10"/>
      <c r="C3393" s="2"/>
      <c r="D3393" s="2"/>
      <c r="E3393" s="2"/>
      <c r="F3393" s="2"/>
      <c r="G3393" s="2"/>
      <c r="H3393" s="3">
        <f t="shared" si="677"/>
        <v>0</v>
      </c>
      <c r="I3393" s="63"/>
      <c r="J3393" s="7"/>
      <c r="K3393" s="8"/>
      <c r="M3393" s="391"/>
    </row>
    <row r="3394" spans="1:13">
      <c r="A3394" s="32">
        <f t="shared" si="676"/>
        <v>0</v>
      </c>
      <c r="B3394" s="10"/>
      <c r="C3394" s="2"/>
      <c r="D3394" s="2"/>
      <c r="E3394" s="2"/>
      <c r="F3394" s="2"/>
      <c r="G3394" s="2"/>
      <c r="H3394" s="3">
        <f t="shared" si="677"/>
        <v>0</v>
      </c>
      <c r="I3394" s="63"/>
      <c r="J3394" s="7"/>
      <c r="K3394" s="8"/>
      <c r="M3394" s="391"/>
    </row>
    <row r="3395" spans="1:13">
      <c r="A3395" s="32">
        <f t="shared" si="676"/>
        <v>0</v>
      </c>
      <c r="B3395" s="10"/>
      <c r="C3395" s="2"/>
      <c r="D3395" s="2"/>
      <c r="E3395" s="2"/>
      <c r="F3395" s="2"/>
      <c r="G3395" s="2"/>
      <c r="H3395" s="3">
        <f t="shared" si="677"/>
        <v>0</v>
      </c>
      <c r="I3395" s="63"/>
      <c r="J3395" s="7"/>
      <c r="K3395" s="8"/>
      <c r="M3395" s="391"/>
    </row>
    <row r="3396" spans="1:13">
      <c r="A3396" s="32">
        <f t="shared" si="676"/>
        <v>0</v>
      </c>
      <c r="B3396" s="10"/>
      <c r="C3396" s="2"/>
      <c r="D3396" s="2"/>
      <c r="E3396" s="2"/>
      <c r="F3396" s="2"/>
      <c r="G3396" s="2"/>
      <c r="H3396" s="3">
        <f t="shared" si="677"/>
        <v>0</v>
      </c>
      <c r="I3396" s="63"/>
      <c r="J3396" s="7"/>
      <c r="K3396" s="8"/>
      <c r="M3396" s="391"/>
    </row>
    <row r="3397" spans="1:13">
      <c r="A3397" s="32">
        <f t="shared" si="676"/>
        <v>0</v>
      </c>
      <c r="B3397" s="10"/>
      <c r="C3397" s="2"/>
      <c r="D3397" s="2"/>
      <c r="E3397" s="2"/>
      <c r="F3397" s="2"/>
      <c r="G3397" s="2"/>
      <c r="H3397" s="3">
        <f t="shared" si="677"/>
        <v>0</v>
      </c>
      <c r="I3397" s="63"/>
      <c r="J3397" s="7"/>
      <c r="K3397" s="8"/>
      <c r="M3397" s="391"/>
    </row>
    <row r="3398" spans="1:13">
      <c r="A3398" s="32">
        <f t="shared" si="676"/>
        <v>0</v>
      </c>
      <c r="B3398" s="10"/>
      <c r="C3398" s="2"/>
      <c r="D3398" s="2"/>
      <c r="E3398" s="2"/>
      <c r="F3398" s="2"/>
      <c r="G3398" s="2"/>
      <c r="H3398" s="3">
        <f t="shared" si="677"/>
        <v>0</v>
      </c>
      <c r="I3398" s="63"/>
      <c r="J3398" s="7"/>
      <c r="K3398" s="8"/>
      <c r="M3398" s="391"/>
    </row>
    <row r="3399" spans="1:13">
      <c r="A3399" s="33" t="str">
        <f>VLOOKUP(B3390,O:W,2)</f>
        <v>330612</v>
      </c>
      <c r="B3399" s="649" t="s">
        <v>70</v>
      </c>
      <c r="C3399" s="650"/>
      <c r="D3399" s="650"/>
      <c r="E3399" s="650"/>
      <c r="F3399" s="650"/>
      <c r="G3399" s="650"/>
      <c r="H3399" s="6"/>
      <c r="I3399" s="63">
        <f>SUM(H3391:H3399)</f>
        <v>1</v>
      </c>
      <c r="J3399" s="1" t="str">
        <f>VLOOKUP(B3390,O:W,7)</f>
        <v>دستگاه</v>
      </c>
      <c r="K3399" s="8"/>
      <c r="M3399" s="391"/>
    </row>
    <row r="3400" spans="1:13" ht="45.75" customHeight="1">
      <c r="A3400" s="32">
        <f>IF(B3400&gt;0,1,0)</f>
        <v>0</v>
      </c>
      <c r="B3400" s="647"/>
      <c r="C3400" s="648"/>
      <c r="D3400" s="648"/>
      <c r="E3400" s="648"/>
      <c r="F3400" s="648"/>
      <c r="G3400" s="648"/>
      <c r="H3400" s="6"/>
      <c r="I3400" s="63"/>
      <c r="J3400" s="7"/>
      <c r="K3400" s="8"/>
      <c r="M3400" s="390" t="s">
        <v>720</v>
      </c>
    </row>
    <row r="3401" spans="1:13">
      <c r="A3401" s="32">
        <f t="shared" ref="A3401:A3408" si="678">IF(H3401&gt;0,1,0)</f>
        <v>0</v>
      </c>
      <c r="B3401" s="10"/>
      <c r="C3401" s="2"/>
      <c r="D3401" s="2"/>
      <c r="E3401" s="2"/>
      <c r="F3401" s="2"/>
      <c r="G3401" s="2"/>
      <c r="H3401" s="3">
        <f>IF(AND(C3401=0,D3401=0,E3401=0,F3401=0,G3401=0),0,ROUND(IF(C3401=0,1,C3401)*IF(D3401=0,1,D3401)*IF(E3401=0,1,E3401)*IF(F3401=0,1,F3401)*IF(G3401=0,1,G3401),2))</f>
        <v>0</v>
      </c>
      <c r="I3401" s="63"/>
      <c r="J3401" s="7"/>
      <c r="K3401" s="8"/>
      <c r="M3401" s="391"/>
    </row>
    <row r="3402" spans="1:13">
      <c r="A3402" s="32">
        <f t="shared" si="678"/>
        <v>0</v>
      </c>
      <c r="B3402" s="10"/>
      <c r="C3402" s="2"/>
      <c r="D3402" s="2"/>
      <c r="E3402" s="2"/>
      <c r="F3402" s="2"/>
      <c r="G3402" s="2"/>
      <c r="H3402" s="3">
        <f t="shared" ref="H3402:H3408" si="679">IF(AND(C3402=0,D3402=0,E3402=0,F3402=0,G3402=0),0,ROUND(IF(C3402=0,1,C3402)*IF(D3402=0,1,D3402)*IF(E3402=0,1,E3402)*IF(F3402=0,1,F3402)*IF(G3402=0,1,G3402),2))</f>
        <v>0</v>
      </c>
      <c r="I3402" s="63"/>
      <c r="J3402" s="7"/>
      <c r="K3402" s="8"/>
      <c r="M3402" s="391"/>
    </row>
    <row r="3403" spans="1:13">
      <c r="A3403" s="32">
        <f t="shared" si="678"/>
        <v>0</v>
      </c>
      <c r="B3403" s="10"/>
      <c r="C3403" s="2"/>
      <c r="D3403" s="2"/>
      <c r="E3403" s="2"/>
      <c r="F3403" s="2"/>
      <c r="G3403" s="2"/>
      <c r="H3403" s="3">
        <f t="shared" si="679"/>
        <v>0</v>
      </c>
      <c r="I3403" s="63"/>
      <c r="J3403" s="7"/>
      <c r="K3403" s="8"/>
      <c r="M3403" s="391"/>
    </row>
    <row r="3404" spans="1:13">
      <c r="A3404" s="32">
        <f t="shared" si="678"/>
        <v>0</v>
      </c>
      <c r="B3404" s="10"/>
      <c r="C3404" s="2"/>
      <c r="D3404" s="2"/>
      <c r="E3404" s="2"/>
      <c r="F3404" s="2"/>
      <c r="G3404" s="2"/>
      <c r="H3404" s="3">
        <f t="shared" si="679"/>
        <v>0</v>
      </c>
      <c r="I3404" s="63"/>
      <c r="J3404" s="7"/>
      <c r="K3404" s="8"/>
      <c r="M3404" s="391"/>
    </row>
    <row r="3405" spans="1:13">
      <c r="A3405" s="32">
        <f t="shared" si="678"/>
        <v>0</v>
      </c>
      <c r="B3405" s="10"/>
      <c r="C3405" s="2"/>
      <c r="D3405" s="2"/>
      <c r="E3405" s="2"/>
      <c r="F3405" s="2"/>
      <c r="G3405" s="2"/>
      <c r="H3405" s="3">
        <f t="shared" si="679"/>
        <v>0</v>
      </c>
      <c r="I3405" s="63"/>
      <c r="J3405" s="7"/>
      <c r="K3405" s="8"/>
      <c r="M3405" s="391"/>
    </row>
    <row r="3406" spans="1:13">
      <c r="A3406" s="32">
        <f t="shared" si="678"/>
        <v>0</v>
      </c>
      <c r="B3406" s="10"/>
      <c r="C3406" s="2"/>
      <c r="D3406" s="2"/>
      <c r="E3406" s="2"/>
      <c r="F3406" s="2"/>
      <c r="G3406" s="2"/>
      <c r="H3406" s="3">
        <f t="shared" si="679"/>
        <v>0</v>
      </c>
      <c r="I3406" s="63"/>
      <c r="J3406" s="7"/>
      <c r="K3406" s="8"/>
      <c r="M3406" s="391"/>
    </row>
    <row r="3407" spans="1:13">
      <c r="A3407" s="32">
        <f t="shared" si="678"/>
        <v>0</v>
      </c>
      <c r="B3407" s="10"/>
      <c r="C3407" s="2"/>
      <c r="D3407" s="2"/>
      <c r="E3407" s="2"/>
      <c r="F3407" s="2"/>
      <c r="G3407" s="2"/>
      <c r="H3407" s="3">
        <f t="shared" si="679"/>
        <v>0</v>
      </c>
      <c r="I3407" s="63"/>
      <c r="J3407" s="7"/>
      <c r="K3407" s="8"/>
      <c r="M3407" s="391"/>
    </row>
    <row r="3408" spans="1:13">
      <c r="A3408" s="32">
        <f t="shared" si="678"/>
        <v>0</v>
      </c>
      <c r="B3408" s="10"/>
      <c r="C3408" s="2"/>
      <c r="D3408" s="2"/>
      <c r="E3408" s="2"/>
      <c r="F3408" s="2"/>
      <c r="G3408" s="2"/>
      <c r="H3408" s="3">
        <f t="shared" si="679"/>
        <v>0</v>
      </c>
      <c r="I3408" s="63"/>
      <c r="J3408" s="7"/>
      <c r="K3408" s="8"/>
      <c r="M3408" s="391"/>
    </row>
    <row r="3409" spans="1:13">
      <c r="A3409" s="33" t="e">
        <f>VLOOKUP(B3400,O:W,2)</f>
        <v>#N/A</v>
      </c>
      <c r="B3409" s="649" t="s">
        <v>70</v>
      </c>
      <c r="C3409" s="650"/>
      <c r="D3409" s="650"/>
      <c r="E3409" s="650"/>
      <c r="F3409" s="650"/>
      <c r="G3409" s="650"/>
      <c r="H3409" s="6"/>
      <c r="I3409" s="63">
        <f>SUM(H3401:H3409)</f>
        <v>0</v>
      </c>
      <c r="J3409" s="1" t="e">
        <f>VLOOKUP(B3400,O:W,7)</f>
        <v>#N/A</v>
      </c>
      <c r="K3409" s="8"/>
      <c r="M3409" s="391"/>
    </row>
    <row r="3410" spans="1:13" ht="45" customHeight="1">
      <c r="A3410" s="32">
        <f>IF(B3410&gt;0,1,0)</f>
        <v>0</v>
      </c>
      <c r="B3410" s="647"/>
      <c r="C3410" s="648"/>
      <c r="D3410" s="648"/>
      <c r="E3410" s="648"/>
      <c r="F3410" s="648"/>
      <c r="G3410" s="648"/>
      <c r="H3410" s="6"/>
      <c r="I3410" s="63"/>
      <c r="J3410" s="7"/>
      <c r="K3410" s="8"/>
      <c r="M3410" s="390" t="s">
        <v>720</v>
      </c>
    </row>
    <row r="3411" spans="1:13">
      <c r="A3411" s="32">
        <f t="shared" ref="A3411:A3418" si="680">IF(H3411&gt;0,1,0)</f>
        <v>0</v>
      </c>
      <c r="B3411" s="10"/>
      <c r="C3411" s="2"/>
      <c r="D3411" s="2"/>
      <c r="E3411" s="2"/>
      <c r="F3411" s="2"/>
      <c r="G3411" s="2"/>
      <c r="H3411" s="3">
        <f>IF(AND(C3411=0,D3411=0,E3411=0,F3411=0,G3411=0),0,ROUND(IF(C3411=0,1,C3411)*IF(D3411=0,1,D3411)*IF(E3411=0,1,E3411)*IF(F3411=0,1,F3411)*IF(G3411=0,1,G3411),2))</f>
        <v>0</v>
      </c>
      <c r="I3411" s="63"/>
      <c r="J3411" s="7"/>
      <c r="K3411" s="8"/>
      <c r="M3411" s="391" t="s">
        <v>721</v>
      </c>
    </row>
    <row r="3412" spans="1:13">
      <c r="A3412" s="32">
        <f t="shared" si="680"/>
        <v>0</v>
      </c>
      <c r="B3412" s="10"/>
      <c r="C3412" s="2"/>
      <c r="D3412" s="2"/>
      <c r="E3412" s="2"/>
      <c r="F3412" s="2"/>
      <c r="G3412" s="2"/>
      <c r="H3412" s="3">
        <f t="shared" ref="H3412:H3418" si="681">IF(AND(C3412=0,D3412=0,E3412=0,F3412=0,G3412=0),0,ROUND(IF(C3412=0,1,C3412)*IF(D3412=0,1,D3412)*IF(E3412=0,1,E3412)*IF(F3412=0,1,F3412)*IF(G3412=0,1,G3412),2))</f>
        <v>0</v>
      </c>
      <c r="I3412" s="63"/>
      <c r="J3412" s="7"/>
      <c r="K3412" s="8"/>
      <c r="M3412" s="391"/>
    </row>
    <row r="3413" spans="1:13">
      <c r="A3413" s="32">
        <f t="shared" si="680"/>
        <v>0</v>
      </c>
      <c r="B3413" s="10"/>
      <c r="C3413" s="2"/>
      <c r="D3413" s="2"/>
      <c r="E3413" s="2"/>
      <c r="F3413" s="2"/>
      <c r="G3413" s="2"/>
      <c r="H3413" s="3">
        <f t="shared" si="681"/>
        <v>0</v>
      </c>
      <c r="I3413" s="63"/>
      <c r="J3413" s="7"/>
      <c r="K3413" s="8"/>
      <c r="M3413" s="391"/>
    </row>
    <row r="3414" spans="1:13">
      <c r="A3414" s="32">
        <f t="shared" si="680"/>
        <v>0</v>
      </c>
      <c r="B3414" s="10"/>
      <c r="C3414" s="2"/>
      <c r="D3414" s="2"/>
      <c r="E3414" s="2"/>
      <c r="F3414" s="2"/>
      <c r="G3414" s="2"/>
      <c r="H3414" s="3">
        <f t="shared" si="681"/>
        <v>0</v>
      </c>
      <c r="I3414" s="63"/>
      <c r="J3414" s="7"/>
      <c r="K3414" s="8"/>
      <c r="M3414" s="391"/>
    </row>
    <row r="3415" spans="1:13">
      <c r="A3415" s="32">
        <f t="shared" si="680"/>
        <v>0</v>
      </c>
      <c r="B3415" s="10"/>
      <c r="C3415" s="2"/>
      <c r="D3415" s="2"/>
      <c r="E3415" s="2"/>
      <c r="F3415" s="2"/>
      <c r="G3415" s="2"/>
      <c r="H3415" s="3">
        <f t="shared" si="681"/>
        <v>0</v>
      </c>
      <c r="I3415" s="63"/>
      <c r="J3415" s="7"/>
      <c r="K3415" s="8"/>
      <c r="M3415" s="391"/>
    </row>
    <row r="3416" spans="1:13">
      <c r="A3416" s="32">
        <f t="shared" si="680"/>
        <v>0</v>
      </c>
      <c r="B3416" s="10"/>
      <c r="C3416" s="2"/>
      <c r="D3416" s="2"/>
      <c r="E3416" s="2"/>
      <c r="F3416" s="2"/>
      <c r="G3416" s="2"/>
      <c r="H3416" s="3">
        <f t="shared" si="681"/>
        <v>0</v>
      </c>
      <c r="I3416" s="63"/>
      <c r="J3416" s="7"/>
      <c r="K3416" s="8"/>
      <c r="M3416" s="391"/>
    </row>
    <row r="3417" spans="1:13">
      <c r="A3417" s="32">
        <f t="shared" si="680"/>
        <v>0</v>
      </c>
      <c r="B3417" s="10"/>
      <c r="C3417" s="2"/>
      <c r="D3417" s="2"/>
      <c r="E3417" s="2"/>
      <c r="F3417" s="2"/>
      <c r="G3417" s="2"/>
      <c r="H3417" s="3">
        <f t="shared" si="681"/>
        <v>0</v>
      </c>
      <c r="I3417" s="63"/>
      <c r="J3417" s="7"/>
      <c r="K3417" s="8"/>
      <c r="M3417" s="391"/>
    </row>
    <row r="3418" spans="1:13">
      <c r="A3418" s="32">
        <f t="shared" si="680"/>
        <v>0</v>
      </c>
      <c r="B3418" s="10"/>
      <c r="C3418" s="2"/>
      <c r="D3418" s="2"/>
      <c r="E3418" s="2"/>
      <c r="F3418" s="2"/>
      <c r="G3418" s="2"/>
      <c r="H3418" s="3">
        <f t="shared" si="681"/>
        <v>0</v>
      </c>
      <c r="I3418" s="63"/>
      <c r="J3418" s="7"/>
      <c r="K3418" s="8"/>
      <c r="M3418" s="391"/>
    </row>
    <row r="3419" spans="1:13">
      <c r="A3419" s="33" t="e">
        <f>VLOOKUP(B3410,O:W,2)</f>
        <v>#N/A</v>
      </c>
      <c r="B3419" s="649" t="s">
        <v>70</v>
      </c>
      <c r="C3419" s="650"/>
      <c r="D3419" s="650"/>
      <c r="E3419" s="650"/>
      <c r="F3419" s="650"/>
      <c r="G3419" s="650"/>
      <c r="H3419" s="6"/>
      <c r="I3419" s="63">
        <f>SUM(H3411:H3419)</f>
        <v>0</v>
      </c>
      <c r="J3419" s="1" t="e">
        <f>VLOOKUP(B3410,O:W,7)</f>
        <v>#N/A</v>
      </c>
      <c r="K3419" s="8"/>
      <c r="M3419" s="391"/>
    </row>
    <row r="3420" spans="1:13" ht="47.25" customHeight="1">
      <c r="A3420" s="32">
        <f>IF(B3420&gt;0,1,0)</f>
        <v>0</v>
      </c>
      <c r="B3420" s="647"/>
      <c r="C3420" s="648"/>
      <c r="D3420" s="648"/>
      <c r="E3420" s="648"/>
      <c r="F3420" s="648"/>
      <c r="G3420" s="648"/>
      <c r="H3420" s="6"/>
      <c r="I3420" s="63"/>
      <c r="J3420" s="7"/>
      <c r="K3420" s="8"/>
      <c r="M3420" s="390" t="s">
        <v>720</v>
      </c>
    </row>
    <row r="3421" spans="1:13">
      <c r="A3421" s="32">
        <f t="shared" ref="A3421:A3428" si="682">IF(H3421&gt;0,1,0)</f>
        <v>0</v>
      </c>
      <c r="B3421" s="10"/>
      <c r="C3421" s="2"/>
      <c r="D3421" s="2"/>
      <c r="E3421" s="2"/>
      <c r="F3421" s="2"/>
      <c r="G3421" s="2"/>
      <c r="H3421" s="3">
        <f>IF(AND(C3421=0,D3421=0,E3421=0,F3421=0,G3421=0),0,ROUND(IF(C3421=0,1,C3421)*IF(D3421=0,1,D3421)*IF(E3421=0,1,E3421)*IF(F3421=0,1,F3421)*IF(G3421=0,1,G3421),2))</f>
        <v>0</v>
      </c>
      <c r="I3421" s="63"/>
      <c r="J3421" s="7"/>
      <c r="K3421" s="8"/>
      <c r="M3421" s="391"/>
    </row>
    <row r="3422" spans="1:13">
      <c r="A3422" s="32">
        <f t="shared" si="682"/>
        <v>0</v>
      </c>
      <c r="B3422" s="10"/>
      <c r="C3422" s="2"/>
      <c r="D3422" s="2"/>
      <c r="E3422" s="2"/>
      <c r="F3422" s="2"/>
      <c r="G3422" s="2"/>
      <c r="H3422" s="3">
        <f t="shared" ref="H3422:H3428" si="683">IF(AND(C3422=0,D3422=0,E3422=0,F3422=0,G3422=0),0,ROUND(IF(C3422=0,1,C3422)*IF(D3422=0,1,D3422)*IF(E3422=0,1,E3422)*IF(F3422=0,1,F3422)*IF(G3422=0,1,G3422),2))</f>
        <v>0</v>
      </c>
      <c r="I3422" s="63"/>
      <c r="J3422" s="7"/>
      <c r="K3422" s="8"/>
      <c r="M3422" s="391"/>
    </row>
    <row r="3423" spans="1:13">
      <c r="A3423" s="32">
        <f t="shared" si="682"/>
        <v>0</v>
      </c>
      <c r="B3423" s="10"/>
      <c r="C3423" s="2"/>
      <c r="D3423" s="2"/>
      <c r="E3423" s="2"/>
      <c r="F3423" s="2"/>
      <c r="G3423" s="2"/>
      <c r="H3423" s="3">
        <f t="shared" si="683"/>
        <v>0</v>
      </c>
      <c r="I3423" s="63"/>
      <c r="J3423" s="7"/>
      <c r="K3423" s="8"/>
      <c r="M3423" s="391"/>
    </row>
    <row r="3424" spans="1:13">
      <c r="A3424" s="32">
        <f t="shared" si="682"/>
        <v>0</v>
      </c>
      <c r="B3424" s="10"/>
      <c r="C3424" s="2"/>
      <c r="D3424" s="2"/>
      <c r="E3424" s="2"/>
      <c r="F3424" s="2"/>
      <c r="G3424" s="2"/>
      <c r="H3424" s="3">
        <f t="shared" si="683"/>
        <v>0</v>
      </c>
      <c r="I3424" s="63"/>
      <c r="J3424" s="7"/>
      <c r="K3424" s="8"/>
      <c r="M3424" s="391"/>
    </row>
    <row r="3425" spans="1:13">
      <c r="A3425" s="32">
        <f t="shared" si="682"/>
        <v>0</v>
      </c>
      <c r="B3425" s="10"/>
      <c r="C3425" s="2"/>
      <c r="D3425" s="2"/>
      <c r="E3425" s="2"/>
      <c r="F3425" s="2"/>
      <c r="G3425" s="2"/>
      <c r="H3425" s="3">
        <f t="shared" si="683"/>
        <v>0</v>
      </c>
      <c r="I3425" s="63"/>
      <c r="J3425" s="7"/>
      <c r="K3425" s="8"/>
      <c r="M3425" s="391"/>
    </row>
    <row r="3426" spans="1:13">
      <c r="A3426" s="32">
        <f t="shared" si="682"/>
        <v>0</v>
      </c>
      <c r="B3426" s="10"/>
      <c r="C3426" s="2"/>
      <c r="D3426" s="2"/>
      <c r="E3426" s="2"/>
      <c r="F3426" s="2"/>
      <c r="G3426" s="2"/>
      <c r="H3426" s="3">
        <f t="shared" si="683"/>
        <v>0</v>
      </c>
      <c r="I3426" s="63"/>
      <c r="J3426" s="7"/>
      <c r="K3426" s="8"/>
      <c r="M3426" s="391"/>
    </row>
    <row r="3427" spans="1:13">
      <c r="A3427" s="32">
        <f t="shared" si="682"/>
        <v>0</v>
      </c>
      <c r="B3427" s="10"/>
      <c r="C3427" s="2"/>
      <c r="D3427" s="2"/>
      <c r="E3427" s="2"/>
      <c r="F3427" s="2"/>
      <c r="G3427" s="2"/>
      <c r="H3427" s="3">
        <f t="shared" si="683"/>
        <v>0</v>
      </c>
      <c r="I3427" s="63"/>
      <c r="J3427" s="7"/>
      <c r="K3427" s="8"/>
      <c r="M3427" s="391"/>
    </row>
    <row r="3428" spans="1:13">
      <c r="A3428" s="32">
        <f t="shared" si="682"/>
        <v>0</v>
      </c>
      <c r="B3428" s="10"/>
      <c r="C3428" s="2"/>
      <c r="D3428" s="2"/>
      <c r="E3428" s="2"/>
      <c r="F3428" s="2"/>
      <c r="G3428" s="2"/>
      <c r="H3428" s="3">
        <f t="shared" si="683"/>
        <v>0</v>
      </c>
      <c r="I3428" s="63"/>
      <c r="J3428" s="7"/>
      <c r="K3428" s="8"/>
      <c r="M3428" s="391"/>
    </row>
    <row r="3429" spans="1:13">
      <c r="A3429" s="33" t="e">
        <f>VLOOKUP(B3420,O:W,2)</f>
        <v>#N/A</v>
      </c>
      <c r="B3429" s="649" t="s">
        <v>70</v>
      </c>
      <c r="C3429" s="650"/>
      <c r="D3429" s="650"/>
      <c r="E3429" s="650"/>
      <c r="F3429" s="650"/>
      <c r="G3429" s="650"/>
      <c r="H3429" s="6"/>
      <c r="I3429" s="63">
        <f>SUM(H3421:H3429)</f>
        <v>0</v>
      </c>
      <c r="J3429" s="1" t="e">
        <f>VLOOKUP(B3420,O:W,7)</f>
        <v>#N/A</v>
      </c>
      <c r="K3429" s="8"/>
      <c r="M3429" s="391"/>
    </row>
    <row r="3430" spans="1:13" ht="46.5" customHeight="1">
      <c r="A3430" s="32">
        <f>IF(B3430&gt;0,1,0)</f>
        <v>0</v>
      </c>
      <c r="B3430" s="647"/>
      <c r="C3430" s="648"/>
      <c r="D3430" s="648"/>
      <c r="E3430" s="648"/>
      <c r="F3430" s="648"/>
      <c r="G3430" s="648"/>
      <c r="H3430" s="6"/>
      <c r="I3430" s="63"/>
      <c r="J3430" s="7"/>
      <c r="K3430" s="8"/>
      <c r="M3430" s="390" t="s">
        <v>720</v>
      </c>
    </row>
    <row r="3431" spans="1:13">
      <c r="A3431" s="32">
        <f t="shared" ref="A3431:A3438" si="684">IF(H3431&gt;0,1,0)</f>
        <v>0</v>
      </c>
      <c r="B3431" s="10"/>
      <c r="C3431" s="2"/>
      <c r="D3431" s="2"/>
      <c r="E3431" s="2"/>
      <c r="F3431" s="2"/>
      <c r="G3431" s="2"/>
      <c r="H3431" s="3">
        <f>IF(AND(C3431=0,D3431=0,E3431=0,F3431=0,G3431=0),0,ROUND(IF(C3431=0,1,C3431)*IF(D3431=0,1,D3431)*IF(E3431=0,1,E3431)*IF(F3431=0,1,F3431)*IF(G3431=0,1,G3431),2))</f>
        <v>0</v>
      </c>
      <c r="I3431" s="63"/>
      <c r="J3431" s="7"/>
      <c r="K3431" s="8"/>
      <c r="M3431" s="391" t="s">
        <v>721</v>
      </c>
    </row>
    <row r="3432" spans="1:13">
      <c r="A3432" s="32">
        <f t="shared" si="684"/>
        <v>0</v>
      </c>
      <c r="B3432" s="10"/>
      <c r="C3432" s="2"/>
      <c r="D3432" s="2"/>
      <c r="E3432" s="2"/>
      <c r="F3432" s="2"/>
      <c r="G3432" s="2"/>
      <c r="H3432" s="3">
        <f t="shared" ref="H3432:H3438" si="685">IF(AND(C3432=0,D3432=0,E3432=0,F3432=0,G3432=0),0,ROUND(IF(C3432=0,1,C3432)*IF(D3432=0,1,D3432)*IF(E3432=0,1,E3432)*IF(F3432=0,1,F3432)*IF(G3432=0,1,G3432),2))</f>
        <v>0</v>
      </c>
      <c r="I3432" s="63"/>
      <c r="J3432" s="7"/>
      <c r="K3432" s="8"/>
      <c r="M3432" s="391"/>
    </row>
    <row r="3433" spans="1:13">
      <c r="A3433" s="32">
        <f t="shared" si="684"/>
        <v>0</v>
      </c>
      <c r="B3433" s="10"/>
      <c r="C3433" s="2"/>
      <c r="D3433" s="2"/>
      <c r="E3433" s="2"/>
      <c r="F3433" s="2"/>
      <c r="G3433" s="2"/>
      <c r="H3433" s="3">
        <f t="shared" si="685"/>
        <v>0</v>
      </c>
      <c r="I3433" s="63"/>
      <c r="J3433" s="7"/>
      <c r="K3433" s="8"/>
      <c r="M3433" s="391"/>
    </row>
    <row r="3434" spans="1:13">
      <c r="A3434" s="32">
        <f t="shared" si="684"/>
        <v>0</v>
      </c>
      <c r="B3434" s="10"/>
      <c r="C3434" s="2"/>
      <c r="D3434" s="2"/>
      <c r="E3434" s="2"/>
      <c r="F3434" s="2"/>
      <c r="G3434" s="2"/>
      <c r="H3434" s="3">
        <f t="shared" si="685"/>
        <v>0</v>
      </c>
      <c r="I3434" s="63"/>
      <c r="J3434" s="7"/>
      <c r="K3434" s="8"/>
      <c r="M3434" s="391"/>
    </row>
    <row r="3435" spans="1:13">
      <c r="A3435" s="32">
        <f t="shared" si="684"/>
        <v>0</v>
      </c>
      <c r="B3435" s="10"/>
      <c r="C3435" s="2"/>
      <c r="D3435" s="2"/>
      <c r="E3435" s="2"/>
      <c r="F3435" s="2"/>
      <c r="G3435" s="2"/>
      <c r="H3435" s="3">
        <f t="shared" si="685"/>
        <v>0</v>
      </c>
      <c r="I3435" s="63"/>
      <c r="J3435" s="7"/>
      <c r="K3435" s="8"/>
      <c r="M3435" s="391"/>
    </row>
    <row r="3436" spans="1:13">
      <c r="A3436" s="32">
        <f t="shared" si="684"/>
        <v>0</v>
      </c>
      <c r="B3436" s="10"/>
      <c r="C3436" s="2"/>
      <c r="D3436" s="2"/>
      <c r="E3436" s="2"/>
      <c r="F3436" s="2"/>
      <c r="G3436" s="2"/>
      <c r="H3436" s="3">
        <f t="shared" si="685"/>
        <v>0</v>
      </c>
      <c r="I3436" s="63"/>
      <c r="J3436" s="7"/>
      <c r="K3436" s="8"/>
      <c r="M3436" s="391"/>
    </row>
    <row r="3437" spans="1:13">
      <c r="A3437" s="32">
        <f t="shared" si="684"/>
        <v>0</v>
      </c>
      <c r="B3437" s="10"/>
      <c r="C3437" s="2"/>
      <c r="D3437" s="2"/>
      <c r="E3437" s="2"/>
      <c r="F3437" s="2"/>
      <c r="G3437" s="2"/>
      <c r="H3437" s="3">
        <f t="shared" si="685"/>
        <v>0</v>
      </c>
      <c r="I3437" s="63"/>
      <c r="J3437" s="7"/>
      <c r="K3437" s="8"/>
      <c r="M3437" s="391"/>
    </row>
    <row r="3438" spans="1:13">
      <c r="A3438" s="32">
        <f t="shared" si="684"/>
        <v>0</v>
      </c>
      <c r="B3438" s="10"/>
      <c r="C3438" s="2"/>
      <c r="D3438" s="2"/>
      <c r="E3438" s="2"/>
      <c r="F3438" s="2"/>
      <c r="G3438" s="2"/>
      <c r="H3438" s="3">
        <f t="shared" si="685"/>
        <v>0</v>
      </c>
      <c r="I3438" s="63"/>
      <c r="J3438" s="7"/>
      <c r="K3438" s="8"/>
      <c r="M3438" s="391"/>
    </row>
    <row r="3439" spans="1:13">
      <c r="A3439" s="33" t="e">
        <f>VLOOKUP(B3430,O:W,2)</f>
        <v>#N/A</v>
      </c>
      <c r="B3439" s="649" t="s">
        <v>70</v>
      </c>
      <c r="C3439" s="650"/>
      <c r="D3439" s="650"/>
      <c r="E3439" s="650"/>
      <c r="F3439" s="650"/>
      <c r="G3439" s="650"/>
      <c r="H3439" s="6"/>
      <c r="I3439" s="63">
        <f>SUM(H3431:H3439)</f>
        <v>0</v>
      </c>
      <c r="J3439" s="1" t="e">
        <f>VLOOKUP(B3430,O:W,7)</f>
        <v>#N/A</v>
      </c>
      <c r="K3439" s="8"/>
      <c r="M3439" s="391"/>
    </row>
    <row r="3440" spans="1:13" ht="45" customHeight="1">
      <c r="A3440" s="32">
        <f>IF(B3440&gt;0,1,0)</f>
        <v>0</v>
      </c>
      <c r="B3440" s="647"/>
      <c r="C3440" s="648"/>
      <c r="D3440" s="648"/>
      <c r="E3440" s="648"/>
      <c r="F3440" s="648"/>
      <c r="G3440" s="648"/>
      <c r="H3440" s="6"/>
      <c r="I3440" s="63"/>
      <c r="J3440" s="7"/>
      <c r="K3440" s="8"/>
      <c r="M3440" s="390" t="s">
        <v>720</v>
      </c>
    </row>
    <row r="3441" spans="1:14">
      <c r="A3441" s="32">
        <f t="shared" ref="A3441:A3448" si="686">IF(H3441&gt;0,1,0)</f>
        <v>0</v>
      </c>
      <c r="B3441" s="10"/>
      <c r="C3441" s="2"/>
      <c r="D3441" s="2"/>
      <c r="E3441" s="2"/>
      <c r="F3441" s="2"/>
      <c r="G3441" s="2"/>
      <c r="H3441" s="3">
        <f>IF(AND(C3441=0,D3441=0,E3441=0,F3441=0,G3441=0),0,ROUND(IF(C3441=0,1,C3441)*IF(D3441=0,1,D3441)*IF(E3441=0,1,E3441)*IF(F3441=0,1,F3441)*IF(G3441=0,1,G3441),2))</f>
        <v>0</v>
      </c>
      <c r="I3441" s="63"/>
      <c r="J3441" s="7"/>
      <c r="K3441" s="8"/>
      <c r="M3441" s="391" t="s">
        <v>721</v>
      </c>
    </row>
    <row r="3442" spans="1:14">
      <c r="A3442" s="32">
        <f t="shared" si="686"/>
        <v>0</v>
      </c>
      <c r="B3442" s="10"/>
      <c r="C3442" s="2"/>
      <c r="D3442" s="2"/>
      <c r="E3442" s="2"/>
      <c r="F3442" s="2"/>
      <c r="G3442" s="2"/>
      <c r="H3442" s="3">
        <f t="shared" ref="H3442:H3448" si="687">IF(AND(C3442=0,D3442=0,E3442=0,F3442=0,G3442=0),0,ROUND(IF(C3442=0,1,C3442)*IF(D3442=0,1,D3442)*IF(E3442=0,1,E3442)*IF(F3442=0,1,F3442)*IF(G3442=0,1,G3442),2))</f>
        <v>0</v>
      </c>
      <c r="I3442" s="63"/>
      <c r="J3442" s="7"/>
      <c r="K3442" s="8"/>
      <c r="M3442" s="391"/>
    </row>
    <row r="3443" spans="1:14">
      <c r="A3443" s="32">
        <f t="shared" si="686"/>
        <v>0</v>
      </c>
      <c r="B3443" s="10"/>
      <c r="C3443" s="2"/>
      <c r="D3443" s="2"/>
      <c r="E3443" s="2"/>
      <c r="F3443" s="2"/>
      <c r="G3443" s="2"/>
      <c r="H3443" s="3">
        <f t="shared" si="687"/>
        <v>0</v>
      </c>
      <c r="I3443" s="63"/>
      <c r="J3443" s="7"/>
      <c r="K3443" s="8"/>
      <c r="M3443" s="391"/>
    </row>
    <row r="3444" spans="1:14">
      <c r="A3444" s="32">
        <f t="shared" si="686"/>
        <v>0</v>
      </c>
      <c r="B3444" s="10"/>
      <c r="C3444" s="2"/>
      <c r="D3444" s="2"/>
      <c r="E3444" s="2"/>
      <c r="F3444" s="2"/>
      <c r="G3444" s="2"/>
      <c r="H3444" s="3">
        <f t="shared" si="687"/>
        <v>0</v>
      </c>
      <c r="I3444" s="63"/>
      <c r="J3444" s="7"/>
      <c r="K3444" s="8"/>
      <c r="M3444" s="391"/>
    </row>
    <row r="3445" spans="1:14">
      <c r="A3445" s="32">
        <f t="shared" si="686"/>
        <v>0</v>
      </c>
      <c r="B3445" s="10"/>
      <c r="C3445" s="2"/>
      <c r="D3445" s="2"/>
      <c r="E3445" s="2"/>
      <c r="F3445" s="2"/>
      <c r="G3445" s="2"/>
      <c r="H3445" s="3">
        <f t="shared" si="687"/>
        <v>0</v>
      </c>
      <c r="I3445" s="63"/>
      <c r="J3445" s="7"/>
      <c r="K3445" s="8"/>
      <c r="M3445" s="391"/>
    </row>
    <row r="3446" spans="1:14">
      <c r="A3446" s="32">
        <f t="shared" si="686"/>
        <v>0</v>
      </c>
      <c r="B3446" s="10"/>
      <c r="C3446" s="2"/>
      <c r="D3446" s="2"/>
      <c r="E3446" s="2"/>
      <c r="F3446" s="2"/>
      <c r="G3446" s="2"/>
      <c r="H3446" s="3">
        <f t="shared" si="687"/>
        <v>0</v>
      </c>
      <c r="I3446" s="63"/>
      <c r="J3446" s="7"/>
      <c r="K3446" s="8"/>
      <c r="M3446" s="391"/>
    </row>
    <row r="3447" spans="1:14">
      <c r="A3447" s="32">
        <f t="shared" si="686"/>
        <v>0</v>
      </c>
      <c r="B3447" s="10"/>
      <c r="C3447" s="2"/>
      <c r="D3447" s="2"/>
      <c r="E3447" s="2"/>
      <c r="F3447" s="2"/>
      <c r="G3447" s="2"/>
      <c r="H3447" s="3">
        <f t="shared" si="687"/>
        <v>0</v>
      </c>
      <c r="I3447" s="63"/>
      <c r="J3447" s="7"/>
      <c r="K3447" s="8"/>
      <c r="M3447" s="391"/>
    </row>
    <row r="3448" spans="1:14">
      <c r="A3448" s="32">
        <f t="shared" si="686"/>
        <v>0</v>
      </c>
      <c r="B3448" s="10"/>
      <c r="C3448" s="2"/>
      <c r="D3448" s="2"/>
      <c r="E3448" s="2"/>
      <c r="F3448" s="2"/>
      <c r="G3448" s="2"/>
      <c r="H3448" s="3">
        <f t="shared" si="687"/>
        <v>0</v>
      </c>
      <c r="I3448" s="63"/>
      <c r="J3448" s="7"/>
      <c r="K3448" s="8"/>
      <c r="M3448" s="391"/>
    </row>
    <row r="3449" spans="1:14">
      <c r="A3449" s="33" t="e">
        <f>VLOOKUP(B3440,O:W,2)</f>
        <v>#N/A</v>
      </c>
      <c r="B3449" s="649" t="s">
        <v>70</v>
      </c>
      <c r="C3449" s="650"/>
      <c r="D3449" s="650"/>
      <c r="E3449" s="650"/>
      <c r="F3449" s="650"/>
      <c r="G3449" s="650"/>
      <c r="H3449" s="6"/>
      <c r="I3449" s="63">
        <f>SUM(H3441:H3449)</f>
        <v>0</v>
      </c>
      <c r="J3449" s="1" t="e">
        <f>VLOOKUP(B3440,O:W,7)</f>
        <v>#N/A</v>
      </c>
      <c r="K3449" s="8"/>
      <c r="M3449" s="391"/>
    </row>
    <row r="3450" spans="1:14" ht="45.75" customHeight="1">
      <c r="A3450" s="32">
        <f>IF(B3450&gt;0,1,0)</f>
        <v>1</v>
      </c>
      <c r="B3450" s="647" t="s">
        <v>7118</v>
      </c>
      <c r="C3450" s="648"/>
      <c r="D3450" s="648"/>
      <c r="E3450" s="648"/>
      <c r="F3450" s="648"/>
      <c r="G3450" s="648"/>
      <c r="H3450" s="6"/>
      <c r="I3450" s="63"/>
      <c r="J3450" s="7"/>
      <c r="K3450" s="8"/>
      <c r="M3450" s="409" t="s">
        <v>722</v>
      </c>
      <c r="N3450" s="80"/>
    </row>
    <row r="3451" spans="1:14">
      <c r="A3451" s="32">
        <f t="shared" ref="A3451:A3458" si="688">IF(H3451&gt;0,1,0)</f>
        <v>1</v>
      </c>
      <c r="B3451" s="10"/>
      <c r="C3451" s="2">
        <v>1</v>
      </c>
      <c r="D3451" s="2"/>
      <c r="E3451" s="2"/>
      <c r="F3451" s="2"/>
      <c r="G3451" s="2">
        <v>5</v>
      </c>
      <c r="H3451" s="3">
        <f>IF(AND(C3451=0,D3451=0,E3451=0,F3451=0,G3451=0),0,ROUND(IF(C3451=0,1,C3451)*IF(D3451=0,1,D3451)*IF(E3451=0,1,E3451)*IF(F3451=0,1,F3451)*IF(G3451=0,1,G3451),2))</f>
        <v>5</v>
      </c>
      <c r="I3451" s="63"/>
      <c r="J3451" s="7"/>
      <c r="K3451" s="8"/>
      <c r="M3451" s="410" t="s">
        <v>723</v>
      </c>
    </row>
    <row r="3452" spans="1:14">
      <c r="A3452" s="32">
        <f t="shared" si="688"/>
        <v>0</v>
      </c>
      <c r="B3452" s="10"/>
      <c r="C3452" s="2"/>
      <c r="D3452" s="2"/>
      <c r="E3452" s="2"/>
      <c r="F3452" s="2"/>
      <c r="G3452" s="2"/>
      <c r="H3452" s="3">
        <f t="shared" ref="H3452:H3458" si="689">IF(AND(C3452=0,D3452=0,E3452=0,F3452=0,G3452=0),0,ROUND(IF(C3452=0,1,C3452)*IF(D3452=0,1,D3452)*IF(E3452=0,1,E3452)*IF(F3452=0,1,F3452)*IF(G3452=0,1,G3452),2))</f>
        <v>0</v>
      </c>
      <c r="I3452" s="63"/>
      <c r="J3452" s="7"/>
      <c r="K3452" s="8"/>
      <c r="M3452" s="410"/>
    </row>
    <row r="3453" spans="1:14">
      <c r="A3453" s="32">
        <f t="shared" si="688"/>
        <v>0</v>
      </c>
      <c r="B3453" s="10"/>
      <c r="C3453" s="2"/>
      <c r="D3453" s="2"/>
      <c r="E3453" s="2"/>
      <c r="F3453" s="2"/>
      <c r="G3453" s="2"/>
      <c r="H3453" s="3">
        <f t="shared" si="689"/>
        <v>0</v>
      </c>
      <c r="I3453" s="63"/>
      <c r="J3453" s="7"/>
      <c r="K3453" s="8"/>
      <c r="M3453" s="410"/>
    </row>
    <row r="3454" spans="1:14">
      <c r="A3454" s="32">
        <f t="shared" si="688"/>
        <v>0</v>
      </c>
      <c r="B3454" s="10"/>
      <c r="C3454" s="2"/>
      <c r="D3454" s="2"/>
      <c r="E3454" s="2"/>
      <c r="F3454" s="2"/>
      <c r="G3454" s="2"/>
      <c r="H3454" s="3">
        <f t="shared" si="689"/>
        <v>0</v>
      </c>
      <c r="I3454" s="63"/>
      <c r="J3454" s="7"/>
      <c r="K3454" s="8"/>
      <c r="M3454" s="410"/>
    </row>
    <row r="3455" spans="1:14">
      <c r="A3455" s="32">
        <f t="shared" si="688"/>
        <v>0</v>
      </c>
      <c r="B3455" s="10"/>
      <c r="C3455" s="2"/>
      <c r="D3455" s="2"/>
      <c r="E3455" s="2"/>
      <c r="F3455" s="2"/>
      <c r="G3455" s="2"/>
      <c r="H3455" s="3">
        <f t="shared" si="689"/>
        <v>0</v>
      </c>
      <c r="I3455" s="63"/>
      <c r="J3455" s="7"/>
      <c r="K3455" s="8"/>
      <c r="M3455" s="410"/>
    </row>
    <row r="3456" spans="1:14">
      <c r="A3456" s="32">
        <f t="shared" si="688"/>
        <v>0</v>
      </c>
      <c r="B3456" s="10"/>
      <c r="C3456" s="2"/>
      <c r="D3456" s="2"/>
      <c r="E3456" s="2"/>
      <c r="F3456" s="2"/>
      <c r="G3456" s="2"/>
      <c r="H3456" s="3">
        <f t="shared" si="689"/>
        <v>0</v>
      </c>
      <c r="I3456" s="63"/>
      <c r="J3456" s="7"/>
      <c r="K3456" s="8"/>
      <c r="M3456" s="410"/>
    </row>
    <row r="3457" spans="1:13">
      <c r="A3457" s="32">
        <f t="shared" si="688"/>
        <v>0</v>
      </c>
      <c r="B3457" s="10"/>
      <c r="C3457" s="2"/>
      <c r="D3457" s="2"/>
      <c r="E3457" s="2"/>
      <c r="F3457" s="2"/>
      <c r="G3457" s="2"/>
      <c r="H3457" s="3">
        <f t="shared" si="689"/>
        <v>0</v>
      </c>
      <c r="I3457" s="63"/>
      <c r="J3457" s="7"/>
      <c r="K3457" s="8"/>
      <c r="M3457" s="410"/>
    </row>
    <row r="3458" spans="1:13">
      <c r="A3458" s="32">
        <f t="shared" si="688"/>
        <v>0</v>
      </c>
      <c r="B3458" s="10"/>
      <c r="C3458" s="2"/>
      <c r="D3458" s="2"/>
      <c r="E3458" s="2"/>
      <c r="F3458" s="2"/>
      <c r="G3458" s="2"/>
      <c r="H3458" s="3">
        <f t="shared" si="689"/>
        <v>0</v>
      </c>
      <c r="I3458" s="63"/>
      <c r="J3458" s="7"/>
      <c r="K3458" s="8"/>
      <c r="M3458" s="410"/>
    </row>
    <row r="3459" spans="1:13">
      <c r="A3459" s="33" t="str">
        <f>VLOOKUP(B3450,O:W,2)</f>
        <v>340101</v>
      </c>
      <c r="B3459" s="649" t="s">
        <v>70</v>
      </c>
      <c r="C3459" s="650"/>
      <c r="D3459" s="650"/>
      <c r="E3459" s="650"/>
      <c r="F3459" s="650"/>
      <c r="G3459" s="650"/>
      <c r="H3459" s="6"/>
      <c r="I3459" s="63">
        <f>SUM(H3451:H3459)</f>
        <v>5</v>
      </c>
      <c r="J3459" s="1" t="str">
        <f>VLOOKUP(B3450,O:W,7)</f>
        <v>کيلوگرم</v>
      </c>
      <c r="K3459" s="8"/>
      <c r="M3459" s="410"/>
    </row>
    <row r="3460" spans="1:13" ht="46.5" customHeight="1">
      <c r="A3460" s="32">
        <f>IF(B3460&gt;0,1,0)</f>
        <v>1</v>
      </c>
      <c r="B3460" s="647" t="s">
        <v>7328</v>
      </c>
      <c r="C3460" s="648"/>
      <c r="D3460" s="648"/>
      <c r="E3460" s="648"/>
      <c r="F3460" s="648"/>
      <c r="G3460" s="648"/>
      <c r="H3460" s="6"/>
      <c r="I3460" s="63"/>
      <c r="J3460" s="7"/>
      <c r="K3460" s="8"/>
      <c r="M3460" s="409" t="s">
        <v>722</v>
      </c>
    </row>
    <row r="3461" spans="1:13">
      <c r="A3461" s="32">
        <f t="shared" ref="A3461:A3468" si="690">IF(H3461&gt;0,1,0)</f>
        <v>1</v>
      </c>
      <c r="B3461" s="10"/>
      <c r="C3461" s="2">
        <v>1</v>
      </c>
      <c r="D3461" s="2"/>
      <c r="E3461" s="2"/>
      <c r="F3461" s="2"/>
      <c r="G3461" s="2"/>
      <c r="H3461" s="3">
        <f>IF(AND(C3461=0,D3461=0,E3461=0,F3461=0,G3461=0),0,ROUND(IF(C3461=0,1,C3461)*IF(D3461=0,1,D3461)*IF(E3461=0,1,E3461)*IF(F3461=0,1,F3461)*IF(G3461=0,1,G3461),2))</f>
        <v>1</v>
      </c>
      <c r="I3461" s="63"/>
      <c r="J3461" s="7"/>
      <c r="K3461" s="8"/>
      <c r="M3461" s="410" t="s">
        <v>723</v>
      </c>
    </row>
    <row r="3462" spans="1:13">
      <c r="A3462" s="32">
        <f t="shared" si="690"/>
        <v>0</v>
      </c>
      <c r="B3462" s="10"/>
      <c r="C3462" s="2"/>
      <c r="D3462" s="2"/>
      <c r="E3462" s="2"/>
      <c r="F3462" s="2"/>
      <c r="G3462" s="2"/>
      <c r="H3462" s="3">
        <f t="shared" ref="H3462:H3468" si="691">IF(AND(C3462=0,D3462=0,E3462=0,F3462=0,G3462=0),0,ROUND(IF(C3462=0,1,C3462)*IF(D3462=0,1,D3462)*IF(E3462=0,1,E3462)*IF(F3462=0,1,F3462)*IF(G3462=0,1,G3462),2))</f>
        <v>0</v>
      </c>
      <c r="I3462" s="63"/>
      <c r="J3462" s="7"/>
      <c r="K3462" s="8"/>
      <c r="M3462" s="410"/>
    </row>
    <row r="3463" spans="1:13">
      <c r="A3463" s="32">
        <f t="shared" si="690"/>
        <v>0</v>
      </c>
      <c r="B3463" s="10"/>
      <c r="C3463" s="2"/>
      <c r="D3463" s="2"/>
      <c r="E3463" s="2"/>
      <c r="F3463" s="2"/>
      <c r="G3463" s="2"/>
      <c r="H3463" s="3">
        <f t="shared" si="691"/>
        <v>0</v>
      </c>
      <c r="I3463" s="63"/>
      <c r="J3463" s="7"/>
      <c r="K3463" s="8"/>
      <c r="M3463" s="410"/>
    </row>
    <row r="3464" spans="1:13">
      <c r="A3464" s="32">
        <f t="shared" si="690"/>
        <v>0</v>
      </c>
      <c r="B3464" s="10"/>
      <c r="C3464" s="2"/>
      <c r="D3464" s="2"/>
      <c r="E3464" s="2"/>
      <c r="F3464" s="2"/>
      <c r="G3464" s="2"/>
      <c r="H3464" s="3">
        <f t="shared" si="691"/>
        <v>0</v>
      </c>
      <c r="I3464" s="63"/>
      <c r="J3464" s="7"/>
      <c r="K3464" s="8"/>
      <c r="M3464" s="410"/>
    </row>
    <row r="3465" spans="1:13">
      <c r="A3465" s="32">
        <f t="shared" si="690"/>
        <v>0</v>
      </c>
      <c r="B3465" s="10"/>
      <c r="C3465" s="2"/>
      <c r="D3465" s="2"/>
      <c r="E3465" s="2"/>
      <c r="F3465" s="2"/>
      <c r="G3465" s="2"/>
      <c r="H3465" s="3">
        <f t="shared" si="691"/>
        <v>0</v>
      </c>
      <c r="I3465" s="63"/>
      <c r="J3465" s="7"/>
      <c r="K3465" s="8"/>
      <c r="M3465" s="410"/>
    </row>
    <row r="3466" spans="1:13">
      <c r="A3466" s="32">
        <f t="shared" si="690"/>
        <v>0</v>
      </c>
      <c r="B3466" s="10"/>
      <c r="C3466" s="2"/>
      <c r="D3466" s="2"/>
      <c r="E3466" s="2"/>
      <c r="F3466" s="2"/>
      <c r="G3466" s="2"/>
      <c r="H3466" s="3">
        <f t="shared" si="691"/>
        <v>0</v>
      </c>
      <c r="I3466" s="63"/>
      <c r="J3466" s="7"/>
      <c r="K3466" s="8"/>
      <c r="M3466" s="410"/>
    </row>
    <row r="3467" spans="1:13">
      <c r="A3467" s="32">
        <f t="shared" si="690"/>
        <v>0</v>
      </c>
      <c r="B3467" s="10"/>
      <c r="C3467" s="2"/>
      <c r="D3467" s="2"/>
      <c r="E3467" s="2"/>
      <c r="F3467" s="2"/>
      <c r="G3467" s="2"/>
      <c r="H3467" s="3">
        <f t="shared" si="691"/>
        <v>0</v>
      </c>
      <c r="I3467" s="63"/>
      <c r="J3467" s="7"/>
      <c r="K3467" s="8"/>
      <c r="M3467" s="410"/>
    </row>
    <row r="3468" spans="1:13">
      <c r="A3468" s="32">
        <f t="shared" si="690"/>
        <v>0</v>
      </c>
      <c r="B3468" s="10"/>
      <c r="C3468" s="2"/>
      <c r="D3468" s="2"/>
      <c r="E3468" s="2"/>
      <c r="F3468" s="2"/>
      <c r="G3468" s="2"/>
      <c r="H3468" s="3">
        <f t="shared" si="691"/>
        <v>0</v>
      </c>
      <c r="I3468" s="63"/>
      <c r="J3468" s="7"/>
      <c r="K3468" s="8"/>
      <c r="M3468" s="410"/>
    </row>
    <row r="3469" spans="1:13">
      <c r="A3469" s="33" t="str">
        <f>VLOOKUP(B3460,O:W,2)</f>
        <v>340504</v>
      </c>
      <c r="B3469" s="649" t="s">
        <v>70</v>
      </c>
      <c r="C3469" s="650"/>
      <c r="D3469" s="650"/>
      <c r="E3469" s="650"/>
      <c r="F3469" s="650"/>
      <c r="G3469" s="650"/>
      <c r="H3469" s="6"/>
      <c r="I3469" s="63">
        <f>SUM(H3461:H3469)</f>
        <v>1</v>
      </c>
      <c r="J3469" s="1" t="str">
        <f>VLOOKUP(B3460,O:W,7)</f>
        <v>عدد</v>
      </c>
      <c r="K3469" s="8"/>
      <c r="M3469" s="410"/>
    </row>
    <row r="3470" spans="1:13" ht="48.75" customHeight="1">
      <c r="A3470" s="32">
        <f>IF(B3470&gt;0,1,0)</f>
        <v>0</v>
      </c>
      <c r="B3470" s="647"/>
      <c r="C3470" s="648"/>
      <c r="D3470" s="648"/>
      <c r="E3470" s="648"/>
      <c r="F3470" s="648"/>
      <c r="G3470" s="648"/>
      <c r="H3470" s="6"/>
      <c r="I3470" s="63"/>
      <c r="J3470" s="7"/>
      <c r="K3470" s="8"/>
      <c r="M3470" s="409" t="s">
        <v>722</v>
      </c>
    </row>
    <row r="3471" spans="1:13">
      <c r="A3471" s="32">
        <f t="shared" ref="A3471:A3478" si="692">IF(H3471&gt;0,1,0)</f>
        <v>0</v>
      </c>
      <c r="B3471" s="10"/>
      <c r="C3471" s="2"/>
      <c r="D3471" s="2"/>
      <c r="E3471" s="2"/>
      <c r="F3471" s="2"/>
      <c r="G3471" s="2"/>
      <c r="H3471" s="3">
        <f>IF(AND(C3471=0,D3471=0,E3471=0,F3471=0,G3471=0),0,ROUND(IF(C3471=0,1,C3471)*IF(D3471=0,1,D3471)*IF(E3471=0,1,E3471)*IF(F3471=0,1,F3471)*IF(G3471=0,1,G3471),2))</f>
        <v>0</v>
      </c>
      <c r="I3471" s="63"/>
      <c r="J3471" s="7"/>
      <c r="K3471" s="8"/>
      <c r="M3471" s="410" t="s">
        <v>723</v>
      </c>
    </row>
    <row r="3472" spans="1:13">
      <c r="A3472" s="32">
        <f t="shared" si="692"/>
        <v>0</v>
      </c>
      <c r="B3472" s="10"/>
      <c r="C3472" s="2"/>
      <c r="D3472" s="2"/>
      <c r="E3472" s="2"/>
      <c r="F3472" s="2"/>
      <c r="G3472" s="2"/>
      <c r="H3472" s="3">
        <f t="shared" ref="H3472:H3478" si="693">IF(AND(C3472=0,D3472=0,E3472=0,F3472=0,G3472=0),0,ROUND(IF(C3472=0,1,C3472)*IF(D3472=0,1,D3472)*IF(E3472=0,1,E3472)*IF(F3472=0,1,F3472)*IF(G3472=0,1,G3472),2))</f>
        <v>0</v>
      </c>
      <c r="I3472" s="63"/>
      <c r="J3472" s="7"/>
      <c r="K3472" s="8"/>
      <c r="M3472" s="410"/>
    </row>
    <row r="3473" spans="1:13">
      <c r="A3473" s="32">
        <f t="shared" si="692"/>
        <v>0</v>
      </c>
      <c r="B3473" s="10"/>
      <c r="C3473" s="2"/>
      <c r="D3473" s="2"/>
      <c r="E3473" s="2"/>
      <c r="F3473" s="2"/>
      <c r="G3473" s="2"/>
      <c r="H3473" s="3">
        <f t="shared" si="693"/>
        <v>0</v>
      </c>
      <c r="I3473" s="63"/>
      <c r="J3473" s="7"/>
      <c r="K3473" s="8"/>
      <c r="M3473" s="410"/>
    </row>
    <row r="3474" spans="1:13">
      <c r="A3474" s="32">
        <f t="shared" si="692"/>
        <v>0</v>
      </c>
      <c r="B3474" s="10"/>
      <c r="C3474" s="2"/>
      <c r="D3474" s="2"/>
      <c r="E3474" s="2"/>
      <c r="F3474" s="2"/>
      <c r="G3474" s="2"/>
      <c r="H3474" s="3">
        <f t="shared" si="693"/>
        <v>0</v>
      </c>
      <c r="I3474" s="63"/>
      <c r="J3474" s="7"/>
      <c r="K3474" s="8"/>
      <c r="M3474" s="410"/>
    </row>
    <row r="3475" spans="1:13">
      <c r="A3475" s="32">
        <f t="shared" si="692"/>
        <v>0</v>
      </c>
      <c r="B3475" s="10"/>
      <c r="C3475" s="2"/>
      <c r="D3475" s="2"/>
      <c r="E3475" s="2"/>
      <c r="F3475" s="2"/>
      <c r="G3475" s="2"/>
      <c r="H3475" s="3">
        <f t="shared" si="693"/>
        <v>0</v>
      </c>
      <c r="I3475" s="63"/>
      <c r="J3475" s="7"/>
      <c r="K3475" s="8"/>
      <c r="M3475" s="410"/>
    </row>
    <row r="3476" spans="1:13">
      <c r="A3476" s="32">
        <f t="shared" si="692"/>
        <v>0</v>
      </c>
      <c r="B3476" s="10"/>
      <c r="C3476" s="2"/>
      <c r="D3476" s="2"/>
      <c r="E3476" s="2"/>
      <c r="F3476" s="2"/>
      <c r="G3476" s="2"/>
      <c r="H3476" s="3">
        <f t="shared" si="693"/>
        <v>0</v>
      </c>
      <c r="I3476" s="63"/>
      <c r="J3476" s="7"/>
      <c r="K3476" s="8"/>
      <c r="M3476" s="410"/>
    </row>
    <row r="3477" spans="1:13">
      <c r="A3477" s="32">
        <f t="shared" si="692"/>
        <v>0</v>
      </c>
      <c r="B3477" s="10"/>
      <c r="C3477" s="2"/>
      <c r="D3477" s="2"/>
      <c r="E3477" s="2"/>
      <c r="F3477" s="2"/>
      <c r="G3477" s="2"/>
      <c r="H3477" s="3">
        <f t="shared" si="693"/>
        <v>0</v>
      </c>
      <c r="I3477" s="63"/>
      <c r="J3477" s="7"/>
      <c r="K3477" s="8"/>
      <c r="M3477" s="410"/>
    </row>
    <row r="3478" spans="1:13">
      <c r="A3478" s="32">
        <f t="shared" si="692"/>
        <v>0</v>
      </c>
      <c r="B3478" s="10"/>
      <c r="C3478" s="2"/>
      <c r="D3478" s="2"/>
      <c r="E3478" s="2"/>
      <c r="F3478" s="2"/>
      <c r="G3478" s="2"/>
      <c r="H3478" s="3">
        <f t="shared" si="693"/>
        <v>0</v>
      </c>
      <c r="I3478" s="63"/>
      <c r="J3478" s="7"/>
      <c r="K3478" s="8"/>
      <c r="M3478" s="410"/>
    </row>
    <row r="3479" spans="1:13">
      <c r="A3479" s="33" t="e">
        <f>VLOOKUP(B3470,O:W,2)</f>
        <v>#N/A</v>
      </c>
      <c r="B3479" s="649" t="s">
        <v>70</v>
      </c>
      <c r="C3479" s="650"/>
      <c r="D3479" s="650"/>
      <c r="E3479" s="650"/>
      <c r="F3479" s="650"/>
      <c r="G3479" s="650"/>
      <c r="H3479" s="6"/>
      <c r="I3479" s="63">
        <f>SUM(H3471:H3479)</f>
        <v>0</v>
      </c>
      <c r="J3479" s="1" t="e">
        <f>VLOOKUP(B3470,O:W,7)</f>
        <v>#N/A</v>
      </c>
      <c r="K3479" s="8"/>
      <c r="M3479" s="410"/>
    </row>
    <row r="3480" spans="1:13" ht="45.75" customHeight="1">
      <c r="A3480" s="32">
        <f>IF(B3480&gt;0,1,0)</f>
        <v>1</v>
      </c>
      <c r="B3480" s="647" t="s">
        <v>7119</v>
      </c>
      <c r="C3480" s="648"/>
      <c r="D3480" s="648"/>
      <c r="E3480" s="648"/>
      <c r="F3480" s="648"/>
      <c r="G3480" s="648"/>
      <c r="H3480" s="6"/>
      <c r="I3480" s="63"/>
      <c r="J3480" s="7"/>
      <c r="K3480" s="8"/>
      <c r="M3480" s="392" t="s">
        <v>724</v>
      </c>
    </row>
    <row r="3481" spans="1:13">
      <c r="A3481" s="32">
        <f t="shared" ref="A3481:A3488" si="694">IF(H3481&gt;0,1,0)</f>
        <v>1</v>
      </c>
      <c r="B3481" s="10"/>
      <c r="C3481" s="2">
        <v>1</v>
      </c>
      <c r="D3481" s="2">
        <v>12</v>
      </c>
      <c r="E3481" s="2"/>
      <c r="F3481" s="2"/>
      <c r="G3481" s="2"/>
      <c r="H3481" s="3">
        <f>IF(AND(C3481=0,D3481=0,E3481=0,F3481=0,G3481=0),0,ROUND(IF(C3481=0,1,C3481)*IF(D3481=0,1,D3481)*IF(E3481=0,1,E3481)*IF(F3481=0,1,F3481)*IF(G3481=0,1,G3481),2))</f>
        <v>12</v>
      </c>
      <c r="I3481" s="63"/>
      <c r="J3481" s="7"/>
      <c r="K3481" s="8"/>
      <c r="M3481" s="393" t="s">
        <v>725</v>
      </c>
    </row>
    <row r="3482" spans="1:13">
      <c r="A3482" s="32">
        <f t="shared" si="694"/>
        <v>0</v>
      </c>
      <c r="B3482" s="10"/>
      <c r="C3482" s="2"/>
      <c r="D3482" s="2"/>
      <c r="E3482" s="2"/>
      <c r="F3482" s="2"/>
      <c r="G3482" s="2"/>
      <c r="H3482" s="3">
        <f t="shared" ref="H3482:H3488" si="695">IF(AND(C3482=0,D3482=0,E3482=0,F3482=0,G3482=0),0,ROUND(IF(C3482=0,1,C3482)*IF(D3482=0,1,D3482)*IF(E3482=0,1,E3482)*IF(F3482=0,1,F3482)*IF(G3482=0,1,G3482),2))</f>
        <v>0</v>
      </c>
      <c r="I3482" s="63"/>
      <c r="J3482" s="7"/>
      <c r="K3482" s="8"/>
      <c r="M3482" s="393"/>
    </row>
    <row r="3483" spans="1:13">
      <c r="A3483" s="32">
        <f t="shared" si="694"/>
        <v>0</v>
      </c>
      <c r="B3483" s="10"/>
      <c r="C3483" s="2"/>
      <c r="D3483" s="2"/>
      <c r="E3483" s="2"/>
      <c r="F3483" s="2"/>
      <c r="G3483" s="2"/>
      <c r="H3483" s="3">
        <f t="shared" si="695"/>
        <v>0</v>
      </c>
      <c r="I3483" s="63"/>
      <c r="J3483" s="7"/>
      <c r="K3483" s="8"/>
      <c r="M3483" s="393"/>
    </row>
    <row r="3484" spans="1:13">
      <c r="A3484" s="32">
        <f t="shared" si="694"/>
        <v>0</v>
      </c>
      <c r="B3484" s="10"/>
      <c r="C3484" s="2"/>
      <c r="D3484" s="2"/>
      <c r="E3484" s="2"/>
      <c r="F3484" s="2"/>
      <c r="G3484" s="2"/>
      <c r="H3484" s="3">
        <f t="shared" si="695"/>
        <v>0</v>
      </c>
      <c r="I3484" s="63"/>
      <c r="J3484" s="7"/>
      <c r="K3484" s="8"/>
      <c r="M3484" s="393"/>
    </row>
    <row r="3485" spans="1:13">
      <c r="A3485" s="32">
        <f t="shared" si="694"/>
        <v>0</v>
      </c>
      <c r="B3485" s="10"/>
      <c r="C3485" s="2"/>
      <c r="D3485" s="2"/>
      <c r="E3485" s="2"/>
      <c r="F3485" s="2"/>
      <c r="G3485" s="2"/>
      <c r="H3485" s="3">
        <f t="shared" si="695"/>
        <v>0</v>
      </c>
      <c r="I3485" s="63"/>
      <c r="J3485" s="7"/>
      <c r="K3485" s="8"/>
      <c r="M3485" s="393"/>
    </row>
    <row r="3486" spans="1:13">
      <c r="A3486" s="32">
        <f t="shared" si="694"/>
        <v>0</v>
      </c>
      <c r="B3486" s="10"/>
      <c r="C3486" s="2"/>
      <c r="D3486" s="2"/>
      <c r="E3486" s="2"/>
      <c r="F3486" s="2"/>
      <c r="G3486" s="2"/>
      <c r="H3486" s="3">
        <f t="shared" si="695"/>
        <v>0</v>
      </c>
      <c r="I3486" s="63"/>
      <c r="J3486" s="7"/>
      <c r="K3486" s="8"/>
      <c r="M3486" s="393"/>
    </row>
    <row r="3487" spans="1:13">
      <c r="A3487" s="32">
        <f t="shared" si="694"/>
        <v>0</v>
      </c>
      <c r="B3487" s="10"/>
      <c r="C3487" s="2"/>
      <c r="D3487" s="2"/>
      <c r="E3487" s="2"/>
      <c r="F3487" s="2"/>
      <c r="G3487" s="2"/>
      <c r="H3487" s="3">
        <f t="shared" si="695"/>
        <v>0</v>
      </c>
      <c r="I3487" s="63"/>
      <c r="J3487" s="7"/>
      <c r="K3487" s="8"/>
      <c r="M3487" s="393"/>
    </row>
    <row r="3488" spans="1:13">
      <c r="A3488" s="32">
        <f t="shared" si="694"/>
        <v>0</v>
      </c>
      <c r="B3488" s="10"/>
      <c r="C3488" s="2"/>
      <c r="D3488" s="2"/>
      <c r="E3488" s="2"/>
      <c r="F3488" s="2"/>
      <c r="G3488" s="2"/>
      <c r="H3488" s="3">
        <f t="shared" si="695"/>
        <v>0</v>
      </c>
      <c r="I3488" s="63"/>
      <c r="J3488" s="7"/>
      <c r="K3488" s="8"/>
      <c r="M3488" s="393"/>
    </row>
    <row r="3489" spans="1:13">
      <c r="A3489" s="33" t="str">
        <f>VLOOKUP(B3480,O:W,2)</f>
        <v>410101</v>
      </c>
      <c r="B3489" s="649" t="s">
        <v>70</v>
      </c>
      <c r="C3489" s="650"/>
      <c r="D3489" s="650"/>
      <c r="E3489" s="650"/>
      <c r="F3489" s="650"/>
      <c r="G3489" s="650"/>
      <c r="H3489" s="6"/>
      <c r="I3489" s="63">
        <f>SUM(H3481:H3489)</f>
        <v>12</v>
      </c>
      <c r="J3489" s="1" t="str">
        <f>VLOOKUP(B3480,O:W,7)</f>
        <v>کيلوگرم</v>
      </c>
      <c r="K3489" s="8"/>
      <c r="M3489" s="393"/>
    </row>
    <row r="3490" spans="1:13" ht="45" customHeight="1">
      <c r="A3490" s="32">
        <f>IF(B3490&gt;0,1,0)</f>
        <v>1</v>
      </c>
      <c r="B3490" s="647" t="s">
        <v>7120</v>
      </c>
      <c r="C3490" s="648"/>
      <c r="D3490" s="648"/>
      <c r="E3490" s="648"/>
      <c r="F3490" s="648"/>
      <c r="G3490" s="648"/>
      <c r="H3490" s="6"/>
      <c r="I3490" s="63"/>
      <c r="J3490" s="7"/>
      <c r="K3490" s="8"/>
      <c r="M3490" s="392" t="s">
        <v>724</v>
      </c>
    </row>
    <row r="3491" spans="1:13">
      <c r="A3491" s="32">
        <f t="shared" ref="A3491:A3498" si="696">IF(H3491&gt;0,1,0)</f>
        <v>1</v>
      </c>
      <c r="B3491" s="10"/>
      <c r="C3491" s="2">
        <v>1</v>
      </c>
      <c r="D3491" s="2"/>
      <c r="E3491" s="2"/>
      <c r="F3491" s="2"/>
      <c r="G3491" s="2"/>
      <c r="H3491" s="3">
        <f>IF(AND(C3491=0,D3491=0,E3491=0,F3491=0,G3491=0),0,ROUND(IF(C3491=0,1,C3491)*IF(D3491=0,1,D3491)*IF(E3491=0,1,E3491)*IF(F3491=0,1,F3491)*IF(G3491=0,1,G3491),2))</f>
        <v>1</v>
      </c>
      <c r="I3491" s="63"/>
      <c r="J3491" s="7"/>
      <c r="K3491" s="8"/>
      <c r="M3491" s="393" t="s">
        <v>725</v>
      </c>
    </row>
    <row r="3492" spans="1:13">
      <c r="A3492" s="32">
        <f t="shared" si="696"/>
        <v>0</v>
      </c>
      <c r="B3492" s="10"/>
      <c r="C3492" s="2"/>
      <c r="D3492" s="2"/>
      <c r="E3492" s="2"/>
      <c r="F3492" s="2"/>
      <c r="G3492" s="2"/>
      <c r="H3492" s="3">
        <f t="shared" ref="H3492:H3498" si="697">IF(AND(C3492=0,D3492=0,E3492=0,F3492=0,G3492=0),0,ROUND(IF(C3492=0,1,C3492)*IF(D3492=0,1,D3492)*IF(E3492=0,1,E3492)*IF(F3492=0,1,F3492)*IF(G3492=0,1,G3492),2))</f>
        <v>0</v>
      </c>
      <c r="I3492" s="63"/>
      <c r="J3492" s="7"/>
      <c r="K3492" s="8"/>
      <c r="M3492" s="393"/>
    </row>
    <row r="3493" spans="1:13">
      <c r="A3493" s="32">
        <f t="shared" si="696"/>
        <v>0</v>
      </c>
      <c r="B3493" s="10"/>
      <c r="C3493" s="2"/>
      <c r="D3493" s="2"/>
      <c r="E3493" s="2"/>
      <c r="F3493" s="2"/>
      <c r="G3493" s="2"/>
      <c r="H3493" s="3">
        <f t="shared" si="697"/>
        <v>0</v>
      </c>
      <c r="I3493" s="63"/>
      <c r="J3493" s="7"/>
      <c r="K3493" s="8"/>
      <c r="M3493" s="393"/>
    </row>
    <row r="3494" spans="1:13">
      <c r="A3494" s="32">
        <f t="shared" si="696"/>
        <v>0</v>
      </c>
      <c r="B3494" s="10"/>
      <c r="C3494" s="2"/>
      <c r="D3494" s="2"/>
      <c r="E3494" s="2"/>
      <c r="F3494" s="2"/>
      <c r="G3494" s="2"/>
      <c r="H3494" s="3">
        <f t="shared" si="697"/>
        <v>0</v>
      </c>
      <c r="I3494" s="63"/>
      <c r="J3494" s="7"/>
      <c r="K3494" s="8"/>
      <c r="M3494" s="393"/>
    </row>
    <row r="3495" spans="1:13">
      <c r="A3495" s="32">
        <f t="shared" si="696"/>
        <v>0</v>
      </c>
      <c r="B3495" s="10"/>
      <c r="C3495" s="2"/>
      <c r="D3495" s="2"/>
      <c r="E3495" s="2"/>
      <c r="F3495" s="2"/>
      <c r="G3495" s="2"/>
      <c r="H3495" s="3">
        <f t="shared" si="697"/>
        <v>0</v>
      </c>
      <c r="I3495" s="63"/>
      <c r="J3495" s="7"/>
      <c r="K3495" s="8"/>
      <c r="M3495" s="393"/>
    </row>
    <row r="3496" spans="1:13">
      <c r="A3496" s="32">
        <f t="shared" si="696"/>
        <v>0</v>
      </c>
      <c r="B3496" s="10"/>
      <c r="C3496" s="2"/>
      <c r="D3496" s="2"/>
      <c r="E3496" s="2"/>
      <c r="F3496" s="2"/>
      <c r="G3496" s="2"/>
      <c r="H3496" s="3">
        <f t="shared" si="697"/>
        <v>0</v>
      </c>
      <c r="I3496" s="63"/>
      <c r="J3496" s="7"/>
      <c r="K3496" s="8"/>
      <c r="M3496" s="393"/>
    </row>
    <row r="3497" spans="1:13">
      <c r="A3497" s="32">
        <f t="shared" si="696"/>
        <v>0</v>
      </c>
      <c r="B3497" s="10"/>
      <c r="C3497" s="2"/>
      <c r="D3497" s="2"/>
      <c r="E3497" s="2"/>
      <c r="F3497" s="2"/>
      <c r="G3497" s="2"/>
      <c r="H3497" s="3">
        <f t="shared" si="697"/>
        <v>0</v>
      </c>
      <c r="I3497" s="63"/>
      <c r="J3497" s="7"/>
      <c r="K3497" s="8"/>
      <c r="M3497" s="393"/>
    </row>
    <row r="3498" spans="1:13">
      <c r="A3498" s="32">
        <f t="shared" si="696"/>
        <v>0</v>
      </c>
      <c r="B3498" s="10"/>
      <c r="C3498" s="2"/>
      <c r="D3498" s="2"/>
      <c r="E3498" s="2"/>
      <c r="F3498" s="2"/>
      <c r="G3498" s="2"/>
      <c r="H3498" s="3">
        <f t="shared" si="697"/>
        <v>0</v>
      </c>
      <c r="I3498" s="63"/>
      <c r="J3498" s="7"/>
      <c r="K3498" s="8"/>
      <c r="M3498" s="393"/>
    </row>
    <row r="3499" spans="1:13">
      <c r="A3499" s="33">
        <f>VLOOKUP(B3490,O:W,2)</f>
        <v>411602</v>
      </c>
      <c r="B3499" s="649" t="s">
        <v>70</v>
      </c>
      <c r="C3499" s="650"/>
      <c r="D3499" s="650"/>
      <c r="E3499" s="650"/>
      <c r="F3499" s="650"/>
      <c r="G3499" s="650"/>
      <c r="H3499" s="6"/>
      <c r="I3499" s="63">
        <f>SUM(H3491:H3499)</f>
        <v>1</v>
      </c>
      <c r="J3499" s="1" t="str">
        <f>VLOOKUP(B3490,O:W,7)</f>
        <v>مترمربع</v>
      </c>
      <c r="K3499" s="8"/>
      <c r="M3499" s="393"/>
    </row>
    <row r="3500" spans="1:13" ht="45" customHeight="1">
      <c r="A3500" s="32">
        <f>IF(B3500&gt;0,1,0)</f>
        <v>0</v>
      </c>
      <c r="B3500" s="647"/>
      <c r="C3500" s="648"/>
      <c r="D3500" s="648"/>
      <c r="E3500" s="648"/>
      <c r="F3500" s="648"/>
      <c r="G3500" s="648"/>
      <c r="H3500" s="6"/>
      <c r="I3500" s="63"/>
      <c r="J3500" s="7"/>
      <c r="K3500" s="8"/>
      <c r="M3500" s="392" t="s">
        <v>724</v>
      </c>
    </row>
    <row r="3501" spans="1:13">
      <c r="A3501" s="32">
        <f t="shared" ref="A3501:A3508" si="698">IF(H3501&gt;0,1,0)</f>
        <v>1</v>
      </c>
      <c r="B3501" s="10"/>
      <c r="C3501" s="2">
        <v>1</v>
      </c>
      <c r="D3501" s="2"/>
      <c r="E3501" s="2"/>
      <c r="F3501" s="2"/>
      <c r="G3501" s="2"/>
      <c r="H3501" s="3">
        <f>IF(AND(C3501=0,D3501=0,E3501=0,F3501=0,G3501=0),0,ROUND(IF(C3501=0,1,C3501)*IF(D3501=0,1,D3501)*IF(E3501=0,1,E3501)*IF(F3501=0,1,F3501)*IF(G3501=0,1,G3501),2))</f>
        <v>1</v>
      </c>
      <c r="I3501" s="63"/>
      <c r="J3501" s="7"/>
      <c r="K3501" s="8"/>
      <c r="M3501" s="393" t="s">
        <v>725</v>
      </c>
    </row>
    <row r="3502" spans="1:13">
      <c r="A3502" s="32">
        <f t="shared" si="698"/>
        <v>0</v>
      </c>
      <c r="B3502" s="10"/>
      <c r="C3502" s="2"/>
      <c r="D3502" s="2"/>
      <c r="E3502" s="2"/>
      <c r="F3502" s="2"/>
      <c r="G3502" s="2"/>
      <c r="H3502" s="3">
        <f t="shared" ref="H3502:H3508" si="699">IF(AND(C3502=0,D3502=0,E3502=0,F3502=0,G3502=0),0,ROUND(IF(C3502=0,1,C3502)*IF(D3502=0,1,D3502)*IF(E3502=0,1,E3502)*IF(F3502=0,1,F3502)*IF(G3502=0,1,G3502),2))</f>
        <v>0</v>
      </c>
      <c r="I3502" s="63"/>
      <c r="J3502" s="7"/>
      <c r="K3502" s="8"/>
      <c r="M3502" s="393"/>
    </row>
    <row r="3503" spans="1:13">
      <c r="A3503" s="32">
        <f t="shared" si="698"/>
        <v>0</v>
      </c>
      <c r="B3503" s="10"/>
      <c r="C3503" s="2"/>
      <c r="D3503" s="2"/>
      <c r="E3503" s="2"/>
      <c r="F3503" s="2"/>
      <c r="G3503" s="2"/>
      <c r="H3503" s="3">
        <f t="shared" si="699"/>
        <v>0</v>
      </c>
      <c r="I3503" s="63"/>
      <c r="J3503" s="7"/>
      <c r="K3503" s="8"/>
      <c r="M3503" s="393"/>
    </row>
    <row r="3504" spans="1:13">
      <c r="A3504" s="32">
        <f t="shared" si="698"/>
        <v>0</v>
      </c>
      <c r="B3504" s="10"/>
      <c r="C3504" s="2"/>
      <c r="D3504" s="2"/>
      <c r="E3504" s="2"/>
      <c r="F3504" s="2"/>
      <c r="G3504" s="2"/>
      <c r="H3504" s="3">
        <f t="shared" si="699"/>
        <v>0</v>
      </c>
      <c r="I3504" s="63"/>
      <c r="J3504" s="7"/>
      <c r="K3504" s="8"/>
      <c r="M3504" s="393"/>
    </row>
    <row r="3505" spans="1:13">
      <c r="A3505" s="32">
        <f t="shared" si="698"/>
        <v>0</v>
      </c>
      <c r="B3505" s="10"/>
      <c r="C3505" s="2"/>
      <c r="D3505" s="2"/>
      <c r="E3505" s="2"/>
      <c r="F3505" s="2"/>
      <c r="G3505" s="2"/>
      <c r="H3505" s="3">
        <f t="shared" si="699"/>
        <v>0</v>
      </c>
      <c r="I3505" s="63"/>
      <c r="J3505" s="7"/>
      <c r="K3505" s="8"/>
      <c r="M3505" s="393"/>
    </row>
    <row r="3506" spans="1:13">
      <c r="A3506" s="32">
        <f t="shared" si="698"/>
        <v>0</v>
      </c>
      <c r="B3506" s="10"/>
      <c r="C3506" s="2"/>
      <c r="D3506" s="2"/>
      <c r="E3506" s="2"/>
      <c r="F3506" s="2"/>
      <c r="G3506" s="2"/>
      <c r="H3506" s="3">
        <f t="shared" si="699"/>
        <v>0</v>
      </c>
      <c r="I3506" s="63"/>
      <c r="J3506" s="7"/>
      <c r="K3506" s="8"/>
      <c r="M3506" s="393"/>
    </row>
    <row r="3507" spans="1:13">
      <c r="A3507" s="32">
        <f t="shared" si="698"/>
        <v>0</v>
      </c>
      <c r="B3507" s="10"/>
      <c r="C3507" s="2"/>
      <c r="D3507" s="2"/>
      <c r="E3507" s="2"/>
      <c r="F3507" s="2"/>
      <c r="G3507" s="2"/>
      <c r="H3507" s="3">
        <f t="shared" si="699"/>
        <v>0</v>
      </c>
      <c r="I3507" s="63"/>
      <c r="J3507" s="7"/>
      <c r="K3507" s="8"/>
      <c r="M3507" s="393"/>
    </row>
    <row r="3508" spans="1:13">
      <c r="A3508" s="32">
        <f t="shared" si="698"/>
        <v>0</v>
      </c>
      <c r="B3508" s="10"/>
      <c r="C3508" s="2"/>
      <c r="D3508" s="2"/>
      <c r="E3508" s="2"/>
      <c r="F3508" s="2"/>
      <c r="G3508" s="2"/>
      <c r="H3508" s="3">
        <f t="shared" si="699"/>
        <v>0</v>
      </c>
      <c r="I3508" s="63"/>
      <c r="J3508" s="7"/>
      <c r="K3508" s="8"/>
      <c r="M3508" s="393"/>
    </row>
    <row r="3509" spans="1:13">
      <c r="A3509" s="33" t="e">
        <f>VLOOKUP(B3500,O:W,2)</f>
        <v>#N/A</v>
      </c>
      <c r="B3509" s="649" t="s">
        <v>70</v>
      </c>
      <c r="C3509" s="650"/>
      <c r="D3509" s="650"/>
      <c r="E3509" s="650"/>
      <c r="F3509" s="650"/>
      <c r="G3509" s="650"/>
      <c r="H3509" s="6"/>
      <c r="I3509" s="63">
        <f>SUM(H3501:H3509)</f>
        <v>1</v>
      </c>
      <c r="J3509" s="1" t="e">
        <f>VLOOKUP(B3500,O:W,7)</f>
        <v>#N/A</v>
      </c>
      <c r="K3509" s="8"/>
      <c r="M3509" s="393"/>
    </row>
    <row r="3510" spans="1:13" ht="46.5" customHeight="1">
      <c r="A3510" s="32">
        <f>IF(B3510&gt;0,1,0)</f>
        <v>0</v>
      </c>
      <c r="B3510" s="647"/>
      <c r="C3510" s="648"/>
      <c r="D3510" s="648"/>
      <c r="E3510" s="648"/>
      <c r="F3510" s="648"/>
      <c r="G3510" s="648"/>
      <c r="H3510" s="6"/>
      <c r="I3510" s="63"/>
      <c r="J3510" s="7"/>
      <c r="K3510" s="8"/>
      <c r="M3510" s="392" t="s">
        <v>724</v>
      </c>
    </row>
    <row r="3511" spans="1:13">
      <c r="A3511" s="32">
        <f t="shared" ref="A3511:A3518" si="700">IF(H3511&gt;0,1,0)</f>
        <v>0</v>
      </c>
      <c r="B3511" s="10"/>
      <c r="C3511" s="2"/>
      <c r="D3511" s="2"/>
      <c r="E3511" s="2"/>
      <c r="F3511" s="2"/>
      <c r="G3511" s="2"/>
      <c r="H3511" s="3">
        <f>IF(AND(C3511=0,D3511=0,E3511=0,F3511=0,G3511=0),0,ROUND(IF(C3511=0,1,C3511)*IF(D3511=0,1,D3511)*IF(E3511=0,1,E3511)*IF(F3511=0,1,F3511)*IF(G3511=0,1,G3511),2))</f>
        <v>0</v>
      </c>
      <c r="I3511" s="63"/>
      <c r="J3511" s="7"/>
      <c r="K3511" s="8"/>
      <c r="M3511" s="393" t="s">
        <v>725</v>
      </c>
    </row>
    <row r="3512" spans="1:13">
      <c r="A3512" s="32">
        <f t="shared" si="700"/>
        <v>0</v>
      </c>
      <c r="B3512" s="10"/>
      <c r="C3512" s="2"/>
      <c r="D3512" s="2"/>
      <c r="E3512" s="2"/>
      <c r="F3512" s="2"/>
      <c r="G3512" s="2"/>
      <c r="H3512" s="3">
        <f t="shared" ref="H3512:H3518" si="701">IF(AND(C3512=0,D3512=0,E3512=0,F3512=0,G3512=0),0,ROUND(IF(C3512=0,1,C3512)*IF(D3512=0,1,D3512)*IF(E3512=0,1,E3512)*IF(F3512=0,1,F3512)*IF(G3512=0,1,G3512),2))</f>
        <v>0</v>
      </c>
      <c r="I3512" s="63"/>
      <c r="J3512" s="7"/>
      <c r="K3512" s="8"/>
      <c r="M3512" s="393"/>
    </row>
    <row r="3513" spans="1:13">
      <c r="A3513" s="32">
        <f t="shared" si="700"/>
        <v>0</v>
      </c>
      <c r="B3513" s="10"/>
      <c r="C3513" s="2"/>
      <c r="D3513" s="2"/>
      <c r="E3513" s="2"/>
      <c r="F3513" s="2"/>
      <c r="G3513" s="2"/>
      <c r="H3513" s="3">
        <f t="shared" si="701"/>
        <v>0</v>
      </c>
      <c r="I3513" s="63"/>
      <c r="J3513" s="7"/>
      <c r="K3513" s="8"/>
      <c r="M3513" s="393"/>
    </row>
    <row r="3514" spans="1:13">
      <c r="A3514" s="32">
        <f t="shared" si="700"/>
        <v>0</v>
      </c>
      <c r="B3514" s="10"/>
      <c r="C3514" s="2"/>
      <c r="D3514" s="2"/>
      <c r="E3514" s="2"/>
      <c r="F3514" s="2"/>
      <c r="G3514" s="2"/>
      <c r="H3514" s="3">
        <f t="shared" si="701"/>
        <v>0</v>
      </c>
      <c r="I3514" s="63"/>
      <c r="J3514" s="7"/>
      <c r="K3514" s="8"/>
      <c r="M3514" s="393"/>
    </row>
    <row r="3515" spans="1:13">
      <c r="A3515" s="32">
        <f t="shared" si="700"/>
        <v>0</v>
      </c>
      <c r="B3515" s="10"/>
      <c r="C3515" s="2"/>
      <c r="D3515" s="2"/>
      <c r="E3515" s="2"/>
      <c r="F3515" s="2"/>
      <c r="G3515" s="2"/>
      <c r="H3515" s="3">
        <f t="shared" si="701"/>
        <v>0</v>
      </c>
      <c r="I3515" s="63"/>
      <c r="J3515" s="7"/>
      <c r="K3515" s="8"/>
      <c r="M3515" s="393"/>
    </row>
    <row r="3516" spans="1:13">
      <c r="A3516" s="32">
        <f t="shared" si="700"/>
        <v>0</v>
      </c>
      <c r="B3516" s="10"/>
      <c r="C3516" s="2"/>
      <c r="D3516" s="2"/>
      <c r="E3516" s="2"/>
      <c r="F3516" s="2"/>
      <c r="G3516" s="2"/>
      <c r="H3516" s="3">
        <f t="shared" si="701"/>
        <v>0</v>
      </c>
      <c r="I3516" s="63"/>
      <c r="J3516" s="7"/>
      <c r="K3516" s="8"/>
      <c r="M3516" s="393"/>
    </row>
    <row r="3517" spans="1:13">
      <c r="A3517" s="32">
        <f t="shared" si="700"/>
        <v>0</v>
      </c>
      <c r="B3517" s="10"/>
      <c r="C3517" s="2"/>
      <c r="D3517" s="2"/>
      <c r="E3517" s="2"/>
      <c r="F3517" s="2"/>
      <c r="G3517" s="2"/>
      <c r="H3517" s="3">
        <f t="shared" si="701"/>
        <v>0</v>
      </c>
      <c r="I3517" s="63"/>
      <c r="J3517" s="7"/>
      <c r="K3517" s="8"/>
      <c r="M3517" s="393"/>
    </row>
    <row r="3518" spans="1:13">
      <c r="A3518" s="32">
        <f t="shared" si="700"/>
        <v>0</v>
      </c>
      <c r="B3518" s="10"/>
      <c r="C3518" s="2"/>
      <c r="D3518" s="2"/>
      <c r="E3518" s="2"/>
      <c r="F3518" s="2"/>
      <c r="G3518" s="2"/>
      <c r="H3518" s="3">
        <f t="shared" si="701"/>
        <v>0</v>
      </c>
      <c r="I3518" s="63"/>
      <c r="J3518" s="7"/>
      <c r="K3518" s="8"/>
      <c r="M3518" s="393"/>
    </row>
    <row r="3519" spans="1:13">
      <c r="A3519" s="33" t="e">
        <f>VLOOKUP(B3510,O:W,2)</f>
        <v>#N/A</v>
      </c>
      <c r="B3519" s="649" t="s">
        <v>70</v>
      </c>
      <c r="C3519" s="650"/>
      <c r="D3519" s="650"/>
      <c r="E3519" s="650"/>
      <c r="F3519" s="650"/>
      <c r="G3519" s="650"/>
      <c r="H3519" s="6"/>
      <c r="I3519" s="63">
        <f>SUM(H3511:H3519)</f>
        <v>0</v>
      </c>
      <c r="J3519" s="1" t="e">
        <f>VLOOKUP(B3510,O:W,7)</f>
        <v>#N/A</v>
      </c>
      <c r="K3519" s="8"/>
      <c r="M3519" s="393"/>
    </row>
    <row r="3520" spans="1:13" ht="46.5" customHeight="1">
      <c r="A3520" s="32">
        <f>IF(B3520&gt;0,1,0)</f>
        <v>0</v>
      </c>
      <c r="B3520" s="647"/>
      <c r="C3520" s="648"/>
      <c r="D3520" s="648"/>
      <c r="E3520" s="648"/>
      <c r="F3520" s="648"/>
      <c r="G3520" s="648"/>
      <c r="H3520" s="6"/>
      <c r="I3520" s="63"/>
      <c r="J3520" s="7"/>
      <c r="K3520" s="8"/>
      <c r="M3520" s="392" t="s">
        <v>724</v>
      </c>
    </row>
    <row r="3521" spans="1:13">
      <c r="A3521" s="32">
        <f t="shared" ref="A3521:A3528" si="702">IF(H3521&gt;0,1,0)</f>
        <v>0</v>
      </c>
      <c r="B3521" s="10"/>
      <c r="C3521" s="2"/>
      <c r="D3521" s="2"/>
      <c r="E3521" s="2"/>
      <c r="F3521" s="2"/>
      <c r="G3521" s="2"/>
      <c r="H3521" s="3">
        <f>IF(AND(C3521=0,D3521=0,E3521=0,F3521=0,G3521=0),0,ROUND(IF(C3521=0,1,C3521)*IF(D3521=0,1,D3521)*IF(E3521=0,1,E3521)*IF(F3521=0,1,F3521)*IF(G3521=0,1,G3521),2))</f>
        <v>0</v>
      </c>
      <c r="I3521" s="63"/>
      <c r="J3521" s="7"/>
      <c r="K3521" s="8"/>
      <c r="M3521" s="393" t="s">
        <v>725</v>
      </c>
    </row>
    <row r="3522" spans="1:13">
      <c r="A3522" s="32">
        <f t="shared" si="702"/>
        <v>0</v>
      </c>
      <c r="B3522" s="10"/>
      <c r="C3522" s="2"/>
      <c r="D3522" s="2"/>
      <c r="E3522" s="2"/>
      <c r="F3522" s="2"/>
      <c r="G3522" s="2"/>
      <c r="H3522" s="3">
        <f t="shared" ref="H3522:H3528" si="703">IF(AND(C3522=0,D3522=0,E3522=0,F3522=0,G3522=0),0,ROUND(IF(C3522=0,1,C3522)*IF(D3522=0,1,D3522)*IF(E3522=0,1,E3522)*IF(F3522=0,1,F3522)*IF(G3522=0,1,G3522),2))</f>
        <v>0</v>
      </c>
      <c r="I3522" s="63"/>
      <c r="J3522" s="7"/>
      <c r="K3522" s="8"/>
      <c r="M3522" s="393"/>
    </row>
    <row r="3523" spans="1:13">
      <c r="A3523" s="32">
        <f t="shared" si="702"/>
        <v>0</v>
      </c>
      <c r="B3523" s="10"/>
      <c r="C3523" s="2"/>
      <c r="D3523" s="2"/>
      <c r="E3523" s="2"/>
      <c r="F3523" s="2"/>
      <c r="G3523" s="2"/>
      <c r="H3523" s="3">
        <f t="shared" si="703"/>
        <v>0</v>
      </c>
      <c r="I3523" s="63"/>
      <c r="J3523" s="7"/>
      <c r="K3523" s="8"/>
      <c r="M3523" s="393"/>
    </row>
    <row r="3524" spans="1:13">
      <c r="A3524" s="32">
        <f t="shared" si="702"/>
        <v>0</v>
      </c>
      <c r="B3524" s="10"/>
      <c r="C3524" s="2"/>
      <c r="D3524" s="2"/>
      <c r="E3524" s="2"/>
      <c r="F3524" s="2"/>
      <c r="G3524" s="2"/>
      <c r="H3524" s="3">
        <f t="shared" si="703"/>
        <v>0</v>
      </c>
      <c r="I3524" s="63"/>
      <c r="J3524" s="7"/>
      <c r="K3524" s="8"/>
      <c r="M3524" s="393"/>
    </row>
    <row r="3525" spans="1:13">
      <c r="A3525" s="32">
        <f t="shared" si="702"/>
        <v>0</v>
      </c>
      <c r="B3525" s="10"/>
      <c r="C3525" s="2"/>
      <c r="D3525" s="2"/>
      <c r="E3525" s="2"/>
      <c r="F3525" s="2"/>
      <c r="G3525" s="2"/>
      <c r="H3525" s="3">
        <f t="shared" si="703"/>
        <v>0</v>
      </c>
      <c r="I3525" s="63"/>
      <c r="J3525" s="7"/>
      <c r="K3525" s="8"/>
      <c r="M3525" s="393"/>
    </row>
    <row r="3526" spans="1:13">
      <c r="A3526" s="32">
        <f t="shared" si="702"/>
        <v>0</v>
      </c>
      <c r="B3526" s="10"/>
      <c r="C3526" s="2"/>
      <c r="D3526" s="2"/>
      <c r="E3526" s="2"/>
      <c r="F3526" s="2"/>
      <c r="G3526" s="2"/>
      <c r="H3526" s="3">
        <f t="shared" si="703"/>
        <v>0</v>
      </c>
      <c r="I3526" s="63"/>
      <c r="J3526" s="7"/>
      <c r="K3526" s="8"/>
      <c r="M3526" s="393"/>
    </row>
    <row r="3527" spans="1:13">
      <c r="A3527" s="32">
        <f t="shared" si="702"/>
        <v>0</v>
      </c>
      <c r="B3527" s="10"/>
      <c r="C3527" s="2"/>
      <c r="D3527" s="2"/>
      <c r="E3527" s="2"/>
      <c r="F3527" s="2"/>
      <c r="G3527" s="2"/>
      <c r="H3527" s="3">
        <f t="shared" si="703"/>
        <v>0</v>
      </c>
      <c r="I3527" s="63"/>
      <c r="J3527" s="7"/>
      <c r="K3527" s="8"/>
      <c r="M3527" s="393"/>
    </row>
    <row r="3528" spans="1:13">
      <c r="A3528" s="32">
        <f t="shared" si="702"/>
        <v>0</v>
      </c>
      <c r="B3528" s="10"/>
      <c r="C3528" s="2"/>
      <c r="D3528" s="2"/>
      <c r="E3528" s="2"/>
      <c r="F3528" s="2"/>
      <c r="G3528" s="2"/>
      <c r="H3528" s="3">
        <f t="shared" si="703"/>
        <v>0</v>
      </c>
      <c r="I3528" s="63"/>
      <c r="J3528" s="7"/>
      <c r="K3528" s="8"/>
      <c r="M3528" s="393"/>
    </row>
    <row r="3529" spans="1:13">
      <c r="A3529" s="33" t="e">
        <f>VLOOKUP(B3520,O:W,2)</f>
        <v>#N/A</v>
      </c>
      <c r="B3529" s="649" t="s">
        <v>70</v>
      </c>
      <c r="C3529" s="650"/>
      <c r="D3529" s="650"/>
      <c r="E3529" s="650"/>
      <c r="F3529" s="650"/>
      <c r="G3529" s="650"/>
      <c r="H3529" s="6"/>
      <c r="I3529" s="63">
        <f>SUM(H3521:H3529)</f>
        <v>0</v>
      </c>
      <c r="J3529" s="1" t="e">
        <f>VLOOKUP(B3520,O:W,7)</f>
        <v>#N/A</v>
      </c>
      <c r="K3529" s="8"/>
      <c r="M3529" s="393"/>
    </row>
    <row r="3530" spans="1:13" ht="45.75" customHeight="1">
      <c r="A3530" s="32">
        <f>IF(B3530&gt;0,1,0)</f>
        <v>0</v>
      </c>
      <c r="B3530" s="647"/>
      <c r="C3530" s="648"/>
      <c r="D3530" s="648"/>
      <c r="E3530" s="648"/>
      <c r="F3530" s="648"/>
      <c r="G3530" s="648"/>
      <c r="H3530" s="6"/>
      <c r="I3530" s="63"/>
      <c r="J3530" s="7"/>
      <c r="K3530" s="8"/>
      <c r="M3530" s="392" t="s">
        <v>724</v>
      </c>
    </row>
    <row r="3531" spans="1:13">
      <c r="A3531" s="32">
        <f t="shared" ref="A3531:A3538" si="704">IF(H3531&gt;0,1,0)</f>
        <v>0</v>
      </c>
      <c r="B3531" s="10"/>
      <c r="C3531" s="2"/>
      <c r="D3531" s="2"/>
      <c r="E3531" s="2"/>
      <c r="F3531" s="2"/>
      <c r="G3531" s="2"/>
      <c r="H3531" s="3">
        <f>IF(AND(C3531=0,D3531=0,E3531=0,F3531=0,G3531=0),0,ROUND(IF(C3531=0,1,C3531)*IF(D3531=0,1,D3531)*IF(E3531=0,1,E3531)*IF(F3531=0,1,F3531)*IF(G3531=0,1,G3531),2))</f>
        <v>0</v>
      </c>
      <c r="I3531" s="63"/>
      <c r="J3531" s="7"/>
      <c r="K3531" s="8"/>
      <c r="M3531" s="393" t="s">
        <v>725</v>
      </c>
    </row>
    <row r="3532" spans="1:13">
      <c r="A3532" s="32">
        <f t="shared" si="704"/>
        <v>0</v>
      </c>
      <c r="B3532" s="10"/>
      <c r="C3532" s="2"/>
      <c r="D3532" s="2"/>
      <c r="E3532" s="2"/>
      <c r="F3532" s="2"/>
      <c r="G3532" s="2"/>
      <c r="H3532" s="3">
        <f t="shared" ref="H3532:H3538" si="705">IF(AND(C3532=0,D3532=0,E3532=0,F3532=0,G3532=0),0,ROUND(IF(C3532=0,1,C3532)*IF(D3532=0,1,D3532)*IF(E3532=0,1,E3532)*IF(F3532=0,1,F3532)*IF(G3532=0,1,G3532),2))</f>
        <v>0</v>
      </c>
      <c r="I3532" s="63"/>
      <c r="J3532" s="7"/>
      <c r="K3532" s="8"/>
      <c r="M3532" s="393"/>
    </row>
    <row r="3533" spans="1:13">
      <c r="A3533" s="32">
        <f t="shared" si="704"/>
        <v>0</v>
      </c>
      <c r="B3533" s="10"/>
      <c r="C3533" s="2"/>
      <c r="D3533" s="2"/>
      <c r="E3533" s="2"/>
      <c r="F3533" s="2"/>
      <c r="G3533" s="2"/>
      <c r="H3533" s="3">
        <f t="shared" si="705"/>
        <v>0</v>
      </c>
      <c r="I3533" s="63"/>
      <c r="J3533" s="7"/>
      <c r="K3533" s="8"/>
      <c r="M3533" s="393"/>
    </row>
    <row r="3534" spans="1:13">
      <c r="A3534" s="32">
        <f t="shared" si="704"/>
        <v>0</v>
      </c>
      <c r="B3534" s="10"/>
      <c r="C3534" s="2"/>
      <c r="D3534" s="2"/>
      <c r="E3534" s="2"/>
      <c r="F3534" s="2"/>
      <c r="G3534" s="2"/>
      <c r="H3534" s="3">
        <f t="shared" si="705"/>
        <v>0</v>
      </c>
      <c r="I3534" s="63"/>
      <c r="J3534" s="7"/>
      <c r="K3534" s="8"/>
      <c r="M3534" s="393"/>
    </row>
    <row r="3535" spans="1:13">
      <c r="A3535" s="32">
        <f t="shared" si="704"/>
        <v>0</v>
      </c>
      <c r="B3535" s="10"/>
      <c r="C3535" s="2"/>
      <c r="D3535" s="2"/>
      <c r="E3535" s="2"/>
      <c r="F3535" s="2"/>
      <c r="G3535" s="2"/>
      <c r="H3535" s="3">
        <f t="shared" si="705"/>
        <v>0</v>
      </c>
      <c r="I3535" s="63"/>
      <c r="J3535" s="7"/>
      <c r="K3535" s="8"/>
      <c r="M3535" s="393"/>
    </row>
    <row r="3536" spans="1:13">
      <c r="A3536" s="32">
        <f t="shared" si="704"/>
        <v>0</v>
      </c>
      <c r="B3536" s="10"/>
      <c r="C3536" s="2"/>
      <c r="D3536" s="2"/>
      <c r="E3536" s="2"/>
      <c r="F3536" s="2"/>
      <c r="G3536" s="2"/>
      <c r="H3536" s="3">
        <f t="shared" si="705"/>
        <v>0</v>
      </c>
      <c r="I3536" s="63"/>
      <c r="J3536" s="7"/>
      <c r="K3536" s="8"/>
      <c r="M3536" s="393"/>
    </row>
    <row r="3537" spans="1:13">
      <c r="A3537" s="32">
        <f t="shared" si="704"/>
        <v>0</v>
      </c>
      <c r="B3537" s="10"/>
      <c r="C3537" s="2"/>
      <c r="D3537" s="2"/>
      <c r="E3537" s="2"/>
      <c r="F3537" s="2"/>
      <c r="G3537" s="2"/>
      <c r="H3537" s="3">
        <f t="shared" si="705"/>
        <v>0</v>
      </c>
      <c r="I3537" s="63"/>
      <c r="J3537" s="7"/>
      <c r="K3537" s="8"/>
      <c r="M3537" s="393"/>
    </row>
    <row r="3538" spans="1:13">
      <c r="A3538" s="32">
        <f t="shared" si="704"/>
        <v>0</v>
      </c>
      <c r="B3538" s="10"/>
      <c r="C3538" s="2"/>
      <c r="D3538" s="2"/>
      <c r="E3538" s="2"/>
      <c r="F3538" s="2"/>
      <c r="G3538" s="2"/>
      <c r="H3538" s="3">
        <f t="shared" si="705"/>
        <v>0</v>
      </c>
      <c r="I3538" s="63"/>
      <c r="J3538" s="7"/>
      <c r="K3538" s="8"/>
      <c r="M3538" s="393"/>
    </row>
    <row r="3539" spans="1:13">
      <c r="A3539" s="33" t="e">
        <f>VLOOKUP(B3530,O:W,2)</f>
        <v>#N/A</v>
      </c>
      <c r="B3539" s="649" t="s">
        <v>70</v>
      </c>
      <c r="C3539" s="650"/>
      <c r="D3539" s="650"/>
      <c r="E3539" s="650"/>
      <c r="F3539" s="650"/>
      <c r="G3539" s="650"/>
      <c r="H3539" s="6"/>
      <c r="I3539" s="63">
        <f>SUM(H3531:H3539)</f>
        <v>0</v>
      </c>
      <c r="J3539" s="1" t="e">
        <f>VLOOKUP(B3530,O:W,7)</f>
        <v>#N/A</v>
      </c>
      <c r="K3539" s="8"/>
      <c r="M3539" s="393"/>
    </row>
    <row r="3540" spans="1:13" ht="47.25" customHeight="1">
      <c r="A3540" s="32">
        <f>IF(B3540&gt;0,1,0)</f>
        <v>0</v>
      </c>
      <c r="B3540" s="647"/>
      <c r="C3540" s="648"/>
      <c r="D3540" s="648"/>
      <c r="E3540" s="648"/>
      <c r="F3540" s="648"/>
      <c r="G3540" s="648"/>
      <c r="H3540" s="6"/>
      <c r="I3540" s="63"/>
      <c r="J3540" s="7"/>
      <c r="K3540" s="8"/>
      <c r="M3540" s="392" t="s">
        <v>724</v>
      </c>
    </row>
    <row r="3541" spans="1:13">
      <c r="A3541" s="32">
        <f t="shared" ref="A3541:A3548" si="706">IF(H3541&gt;0,1,0)</f>
        <v>0</v>
      </c>
      <c r="B3541" s="10"/>
      <c r="C3541" s="2"/>
      <c r="D3541" s="2"/>
      <c r="E3541" s="2"/>
      <c r="F3541" s="2"/>
      <c r="G3541" s="2"/>
      <c r="H3541" s="3">
        <f>IF(AND(C3541=0,D3541=0,E3541=0,F3541=0,G3541=0),0,ROUND(IF(C3541=0,1,C3541)*IF(D3541=0,1,D3541)*IF(E3541=0,1,E3541)*IF(F3541=0,1,F3541)*IF(G3541=0,1,G3541),2))</f>
        <v>0</v>
      </c>
      <c r="I3541" s="63"/>
      <c r="J3541" s="7"/>
      <c r="K3541" s="8"/>
      <c r="M3541" s="393" t="s">
        <v>725</v>
      </c>
    </row>
    <row r="3542" spans="1:13">
      <c r="A3542" s="32">
        <f t="shared" si="706"/>
        <v>0</v>
      </c>
      <c r="B3542" s="10"/>
      <c r="C3542" s="2"/>
      <c r="D3542" s="2"/>
      <c r="E3542" s="2"/>
      <c r="F3542" s="2"/>
      <c r="G3542" s="2"/>
      <c r="H3542" s="3">
        <f t="shared" ref="H3542:H3548" si="707">IF(AND(C3542=0,D3542=0,E3542=0,F3542=0,G3542=0),0,ROUND(IF(C3542=0,1,C3542)*IF(D3542=0,1,D3542)*IF(E3542=0,1,E3542)*IF(F3542=0,1,F3542)*IF(G3542=0,1,G3542),2))</f>
        <v>0</v>
      </c>
      <c r="I3542" s="63"/>
      <c r="J3542" s="7"/>
      <c r="K3542" s="8"/>
      <c r="M3542" s="393"/>
    </row>
    <row r="3543" spans="1:13">
      <c r="A3543" s="32">
        <f t="shared" si="706"/>
        <v>0</v>
      </c>
      <c r="B3543" s="10"/>
      <c r="C3543" s="2"/>
      <c r="D3543" s="2"/>
      <c r="E3543" s="2"/>
      <c r="F3543" s="2"/>
      <c r="G3543" s="2"/>
      <c r="H3543" s="3">
        <f t="shared" si="707"/>
        <v>0</v>
      </c>
      <c r="I3543" s="63"/>
      <c r="J3543" s="7"/>
      <c r="K3543" s="8"/>
      <c r="M3543" s="393"/>
    </row>
    <row r="3544" spans="1:13">
      <c r="A3544" s="32">
        <f t="shared" si="706"/>
        <v>0</v>
      </c>
      <c r="B3544" s="10"/>
      <c r="C3544" s="2"/>
      <c r="D3544" s="2"/>
      <c r="E3544" s="2"/>
      <c r="F3544" s="2"/>
      <c r="G3544" s="2"/>
      <c r="H3544" s="3">
        <f t="shared" si="707"/>
        <v>0</v>
      </c>
      <c r="I3544" s="63"/>
      <c r="J3544" s="7"/>
      <c r="K3544" s="8"/>
      <c r="M3544" s="393"/>
    </row>
    <row r="3545" spans="1:13">
      <c r="A3545" s="32">
        <f t="shared" si="706"/>
        <v>0</v>
      </c>
      <c r="B3545" s="10"/>
      <c r="C3545" s="2"/>
      <c r="D3545" s="2"/>
      <c r="E3545" s="2"/>
      <c r="F3545" s="2"/>
      <c r="G3545" s="2"/>
      <c r="H3545" s="3">
        <f t="shared" si="707"/>
        <v>0</v>
      </c>
      <c r="I3545" s="63"/>
      <c r="J3545" s="7"/>
      <c r="K3545" s="8"/>
      <c r="M3545" s="393"/>
    </row>
    <row r="3546" spans="1:13">
      <c r="A3546" s="32">
        <f t="shared" si="706"/>
        <v>0</v>
      </c>
      <c r="B3546" s="10"/>
      <c r="C3546" s="2"/>
      <c r="D3546" s="2"/>
      <c r="E3546" s="2"/>
      <c r="F3546" s="2"/>
      <c r="G3546" s="2"/>
      <c r="H3546" s="3">
        <f t="shared" si="707"/>
        <v>0</v>
      </c>
      <c r="I3546" s="63"/>
      <c r="J3546" s="7"/>
      <c r="K3546" s="8"/>
      <c r="M3546" s="393"/>
    </row>
    <row r="3547" spans="1:13">
      <c r="A3547" s="32">
        <f t="shared" si="706"/>
        <v>0</v>
      </c>
      <c r="B3547" s="10"/>
      <c r="C3547" s="2"/>
      <c r="D3547" s="2"/>
      <c r="E3547" s="2"/>
      <c r="F3547" s="2"/>
      <c r="G3547" s="2"/>
      <c r="H3547" s="3">
        <f t="shared" si="707"/>
        <v>0</v>
      </c>
      <c r="I3547" s="63"/>
      <c r="J3547" s="7"/>
      <c r="K3547" s="8"/>
      <c r="M3547" s="393"/>
    </row>
    <row r="3548" spans="1:13">
      <c r="A3548" s="32">
        <f t="shared" si="706"/>
        <v>0</v>
      </c>
      <c r="B3548" s="10"/>
      <c r="C3548" s="2"/>
      <c r="D3548" s="2"/>
      <c r="E3548" s="2"/>
      <c r="F3548" s="2"/>
      <c r="G3548" s="2"/>
      <c r="H3548" s="3">
        <f t="shared" si="707"/>
        <v>0</v>
      </c>
      <c r="I3548" s="63"/>
      <c r="J3548" s="7"/>
      <c r="K3548" s="8"/>
      <c r="M3548" s="393"/>
    </row>
    <row r="3549" spans="1:13">
      <c r="A3549" s="33" t="e">
        <f>VLOOKUP(B3540,O:W,2)</f>
        <v>#N/A</v>
      </c>
      <c r="B3549" s="649" t="s">
        <v>70</v>
      </c>
      <c r="C3549" s="650"/>
      <c r="D3549" s="650"/>
      <c r="E3549" s="650"/>
      <c r="F3549" s="650"/>
      <c r="G3549" s="650"/>
      <c r="H3549" s="6"/>
      <c r="I3549" s="63">
        <f>SUM(H3541:H3549)</f>
        <v>0</v>
      </c>
      <c r="J3549" s="1" t="e">
        <f>VLOOKUP(B3540,O:W,7)</f>
        <v>#N/A</v>
      </c>
      <c r="K3549" s="8"/>
      <c r="M3549" s="393"/>
    </row>
    <row r="3550" spans="1:13" ht="45" customHeight="1">
      <c r="A3550" s="32">
        <f>IF(B3550&gt;0,1,0)</f>
        <v>0</v>
      </c>
      <c r="B3550" s="647"/>
      <c r="C3550" s="648"/>
      <c r="D3550" s="648"/>
      <c r="E3550" s="648"/>
      <c r="F3550" s="648"/>
      <c r="G3550" s="648"/>
      <c r="H3550" s="6"/>
      <c r="I3550" s="63"/>
      <c r="J3550" s="7"/>
      <c r="K3550" s="8"/>
      <c r="M3550" s="392" t="s">
        <v>724</v>
      </c>
    </row>
    <row r="3551" spans="1:13">
      <c r="A3551" s="32">
        <f t="shared" ref="A3551:A3558" si="708">IF(H3551&gt;0,1,0)</f>
        <v>0</v>
      </c>
      <c r="B3551" s="10"/>
      <c r="C3551" s="2"/>
      <c r="D3551" s="2"/>
      <c r="E3551" s="2"/>
      <c r="F3551" s="2"/>
      <c r="G3551" s="2"/>
      <c r="H3551" s="3">
        <f>IF(AND(C3551=0,D3551=0,E3551=0,F3551=0,G3551=0),0,ROUND(IF(C3551=0,1,C3551)*IF(D3551=0,1,D3551)*IF(E3551=0,1,E3551)*IF(F3551=0,1,F3551)*IF(G3551=0,1,G3551),2))</f>
        <v>0</v>
      </c>
      <c r="I3551" s="63"/>
      <c r="J3551" s="7"/>
      <c r="K3551" s="8"/>
      <c r="M3551" s="393" t="s">
        <v>725</v>
      </c>
    </row>
    <row r="3552" spans="1:13">
      <c r="A3552" s="32">
        <f t="shared" si="708"/>
        <v>0</v>
      </c>
      <c r="B3552" s="10"/>
      <c r="C3552" s="2"/>
      <c r="D3552" s="2"/>
      <c r="E3552" s="2"/>
      <c r="F3552" s="2"/>
      <c r="G3552" s="2"/>
      <c r="H3552" s="3">
        <f t="shared" ref="H3552:H3558" si="709">IF(AND(C3552=0,D3552=0,E3552=0,F3552=0,G3552=0),0,ROUND(IF(C3552=0,1,C3552)*IF(D3552=0,1,D3552)*IF(E3552=0,1,E3552)*IF(F3552=0,1,F3552)*IF(G3552=0,1,G3552),2))</f>
        <v>0</v>
      </c>
      <c r="I3552" s="63"/>
      <c r="J3552" s="7"/>
      <c r="K3552" s="8"/>
      <c r="M3552" s="393"/>
    </row>
    <row r="3553" spans="1:13">
      <c r="A3553" s="32">
        <f t="shared" si="708"/>
        <v>0</v>
      </c>
      <c r="B3553" s="10"/>
      <c r="C3553" s="2"/>
      <c r="D3553" s="2"/>
      <c r="E3553" s="2"/>
      <c r="F3553" s="2"/>
      <c r="G3553" s="2"/>
      <c r="H3553" s="3">
        <f t="shared" si="709"/>
        <v>0</v>
      </c>
      <c r="I3553" s="63"/>
      <c r="J3553" s="7"/>
      <c r="K3553" s="8"/>
      <c r="M3553" s="393"/>
    </row>
    <row r="3554" spans="1:13">
      <c r="A3554" s="32">
        <f t="shared" si="708"/>
        <v>0</v>
      </c>
      <c r="B3554" s="10"/>
      <c r="C3554" s="2"/>
      <c r="D3554" s="2"/>
      <c r="E3554" s="2"/>
      <c r="F3554" s="2"/>
      <c r="G3554" s="2"/>
      <c r="H3554" s="3">
        <f t="shared" si="709"/>
        <v>0</v>
      </c>
      <c r="I3554" s="63"/>
      <c r="J3554" s="7"/>
      <c r="K3554" s="8"/>
      <c r="M3554" s="393"/>
    </row>
    <row r="3555" spans="1:13">
      <c r="A3555" s="32">
        <f t="shared" si="708"/>
        <v>0</v>
      </c>
      <c r="B3555" s="10"/>
      <c r="C3555" s="2"/>
      <c r="D3555" s="2"/>
      <c r="E3555" s="2"/>
      <c r="F3555" s="2"/>
      <c r="G3555" s="2"/>
      <c r="H3555" s="3">
        <f t="shared" si="709"/>
        <v>0</v>
      </c>
      <c r="I3555" s="63"/>
      <c r="J3555" s="7"/>
      <c r="K3555" s="8"/>
      <c r="M3555" s="393"/>
    </row>
    <row r="3556" spans="1:13">
      <c r="A3556" s="32">
        <f t="shared" si="708"/>
        <v>0</v>
      </c>
      <c r="B3556" s="10"/>
      <c r="C3556" s="2"/>
      <c r="D3556" s="2"/>
      <c r="E3556" s="2"/>
      <c r="F3556" s="2"/>
      <c r="G3556" s="2"/>
      <c r="H3556" s="3">
        <f t="shared" si="709"/>
        <v>0</v>
      </c>
      <c r="I3556" s="63"/>
      <c r="J3556" s="7"/>
      <c r="K3556" s="8"/>
      <c r="M3556" s="393"/>
    </row>
    <row r="3557" spans="1:13">
      <c r="A3557" s="32">
        <f t="shared" si="708"/>
        <v>0</v>
      </c>
      <c r="B3557" s="10"/>
      <c r="C3557" s="2"/>
      <c r="D3557" s="2"/>
      <c r="E3557" s="2"/>
      <c r="F3557" s="2"/>
      <c r="G3557" s="2"/>
      <c r="H3557" s="3">
        <f t="shared" si="709"/>
        <v>0</v>
      </c>
      <c r="I3557" s="63"/>
      <c r="J3557" s="7"/>
      <c r="K3557" s="8"/>
      <c r="M3557" s="393"/>
    </row>
    <row r="3558" spans="1:13">
      <c r="A3558" s="32">
        <f t="shared" si="708"/>
        <v>0</v>
      </c>
      <c r="B3558" s="10"/>
      <c r="C3558" s="2"/>
      <c r="D3558" s="2"/>
      <c r="E3558" s="2"/>
      <c r="F3558" s="2"/>
      <c r="G3558" s="2"/>
      <c r="H3558" s="3">
        <f t="shared" si="709"/>
        <v>0</v>
      </c>
      <c r="I3558" s="63"/>
      <c r="J3558" s="7"/>
      <c r="K3558" s="8"/>
      <c r="M3558" s="393"/>
    </row>
    <row r="3559" spans="1:13">
      <c r="A3559" s="33" t="e">
        <f>VLOOKUP(B3550,O:W,2)</f>
        <v>#N/A</v>
      </c>
      <c r="B3559" s="649" t="s">
        <v>70</v>
      </c>
      <c r="C3559" s="650"/>
      <c r="D3559" s="650"/>
      <c r="E3559" s="650"/>
      <c r="F3559" s="650"/>
      <c r="G3559" s="650"/>
      <c r="H3559" s="6"/>
      <c r="I3559" s="63">
        <f>SUM(H3551:H3559)</f>
        <v>0</v>
      </c>
      <c r="J3559" s="1" t="e">
        <f>VLOOKUP(B3550,O:W,7)</f>
        <v>#N/A</v>
      </c>
      <c r="K3559" s="8"/>
      <c r="M3559" s="393"/>
    </row>
    <row r="3560" spans="1:13" ht="45" customHeight="1">
      <c r="A3560" s="32">
        <f>IF(B3560&gt;0,1,0)</f>
        <v>0</v>
      </c>
      <c r="B3560" s="647"/>
      <c r="C3560" s="648"/>
      <c r="D3560" s="648"/>
      <c r="E3560" s="648"/>
      <c r="F3560" s="648"/>
      <c r="G3560" s="648"/>
      <c r="H3560" s="6"/>
      <c r="I3560" s="63"/>
      <c r="J3560" s="7"/>
      <c r="K3560" s="8"/>
      <c r="M3560" s="392" t="s">
        <v>724</v>
      </c>
    </row>
    <row r="3561" spans="1:13">
      <c r="A3561" s="32">
        <f t="shared" ref="A3561:A3568" si="710">IF(H3561&gt;0,1,0)</f>
        <v>0</v>
      </c>
      <c r="B3561" s="10"/>
      <c r="C3561" s="2"/>
      <c r="D3561" s="2"/>
      <c r="E3561" s="2"/>
      <c r="F3561" s="2"/>
      <c r="G3561" s="2"/>
      <c r="H3561" s="3">
        <f>IF(AND(C3561=0,D3561=0,E3561=0,F3561=0,G3561=0),0,ROUND(IF(C3561=0,1,C3561)*IF(D3561=0,1,D3561)*IF(E3561=0,1,E3561)*IF(F3561=0,1,F3561)*IF(G3561=0,1,G3561),2))</f>
        <v>0</v>
      </c>
      <c r="I3561" s="63"/>
      <c r="J3561" s="7"/>
      <c r="K3561" s="8"/>
      <c r="M3561" s="393" t="s">
        <v>725</v>
      </c>
    </row>
    <row r="3562" spans="1:13">
      <c r="A3562" s="32">
        <f t="shared" si="710"/>
        <v>0</v>
      </c>
      <c r="B3562" s="10"/>
      <c r="C3562" s="2"/>
      <c r="D3562" s="2"/>
      <c r="E3562" s="2"/>
      <c r="F3562" s="2"/>
      <c r="G3562" s="2"/>
      <c r="H3562" s="3">
        <f t="shared" ref="H3562:H3568" si="711">IF(AND(C3562=0,D3562=0,E3562=0,F3562=0,G3562=0),0,ROUND(IF(C3562=0,1,C3562)*IF(D3562=0,1,D3562)*IF(E3562=0,1,E3562)*IF(F3562=0,1,F3562)*IF(G3562=0,1,G3562),2))</f>
        <v>0</v>
      </c>
      <c r="I3562" s="63"/>
      <c r="J3562" s="7"/>
      <c r="K3562" s="8"/>
      <c r="M3562" s="393"/>
    </row>
    <row r="3563" spans="1:13">
      <c r="A3563" s="32">
        <f t="shared" si="710"/>
        <v>0</v>
      </c>
      <c r="B3563" s="10"/>
      <c r="C3563" s="2"/>
      <c r="D3563" s="2"/>
      <c r="E3563" s="2"/>
      <c r="F3563" s="2"/>
      <c r="G3563" s="2"/>
      <c r="H3563" s="3">
        <f t="shared" si="711"/>
        <v>0</v>
      </c>
      <c r="I3563" s="63"/>
      <c r="J3563" s="7"/>
      <c r="K3563" s="8"/>
      <c r="M3563" s="393"/>
    </row>
    <row r="3564" spans="1:13">
      <c r="A3564" s="32">
        <f t="shared" si="710"/>
        <v>0</v>
      </c>
      <c r="B3564" s="10"/>
      <c r="C3564" s="2"/>
      <c r="D3564" s="2"/>
      <c r="E3564" s="2"/>
      <c r="F3564" s="2"/>
      <c r="G3564" s="2"/>
      <c r="H3564" s="3">
        <f t="shared" si="711"/>
        <v>0</v>
      </c>
      <c r="I3564" s="63"/>
      <c r="J3564" s="7"/>
      <c r="K3564" s="8"/>
      <c r="M3564" s="393"/>
    </row>
    <row r="3565" spans="1:13">
      <c r="A3565" s="32">
        <f t="shared" si="710"/>
        <v>0</v>
      </c>
      <c r="B3565" s="10"/>
      <c r="C3565" s="2"/>
      <c r="D3565" s="2"/>
      <c r="E3565" s="2"/>
      <c r="F3565" s="2"/>
      <c r="G3565" s="2"/>
      <c r="H3565" s="3">
        <f t="shared" si="711"/>
        <v>0</v>
      </c>
      <c r="I3565" s="63"/>
      <c r="J3565" s="7"/>
      <c r="K3565" s="8"/>
      <c r="M3565" s="393"/>
    </row>
    <row r="3566" spans="1:13">
      <c r="A3566" s="32">
        <f t="shared" si="710"/>
        <v>0</v>
      </c>
      <c r="B3566" s="10"/>
      <c r="C3566" s="2"/>
      <c r="D3566" s="2"/>
      <c r="E3566" s="2"/>
      <c r="F3566" s="2"/>
      <c r="G3566" s="2"/>
      <c r="H3566" s="3">
        <f t="shared" si="711"/>
        <v>0</v>
      </c>
      <c r="I3566" s="63"/>
      <c r="J3566" s="7"/>
      <c r="K3566" s="8"/>
      <c r="M3566" s="393"/>
    </row>
    <row r="3567" spans="1:13">
      <c r="A3567" s="32">
        <f t="shared" si="710"/>
        <v>0</v>
      </c>
      <c r="B3567" s="10"/>
      <c r="C3567" s="2"/>
      <c r="D3567" s="2"/>
      <c r="E3567" s="2"/>
      <c r="F3567" s="2"/>
      <c r="G3567" s="2"/>
      <c r="H3567" s="3">
        <f t="shared" si="711"/>
        <v>0</v>
      </c>
      <c r="I3567" s="63"/>
      <c r="J3567" s="7"/>
      <c r="K3567" s="8"/>
      <c r="M3567" s="393"/>
    </row>
    <row r="3568" spans="1:13">
      <c r="A3568" s="32">
        <f t="shared" si="710"/>
        <v>0</v>
      </c>
      <c r="B3568" s="10"/>
      <c r="C3568" s="2"/>
      <c r="D3568" s="2"/>
      <c r="E3568" s="2"/>
      <c r="F3568" s="2"/>
      <c r="G3568" s="2"/>
      <c r="H3568" s="3">
        <f t="shared" si="711"/>
        <v>0</v>
      </c>
      <c r="I3568" s="63"/>
      <c r="J3568" s="7"/>
      <c r="K3568" s="8"/>
      <c r="M3568" s="393"/>
    </row>
    <row r="3569" spans="1:13">
      <c r="A3569" s="33" t="e">
        <f>VLOOKUP(B3560,O:W,2)</f>
        <v>#N/A</v>
      </c>
      <c r="B3569" s="649" t="s">
        <v>70</v>
      </c>
      <c r="C3569" s="650"/>
      <c r="D3569" s="650"/>
      <c r="E3569" s="650"/>
      <c r="F3569" s="650"/>
      <c r="G3569" s="650"/>
      <c r="H3569" s="6"/>
      <c r="I3569" s="63">
        <f>SUM(H3561:H3569)</f>
        <v>0</v>
      </c>
      <c r="J3569" s="1" t="e">
        <f>VLOOKUP(B3560,O:W,7)</f>
        <v>#N/A</v>
      </c>
      <c r="K3569" s="8"/>
      <c r="M3569" s="393"/>
    </row>
    <row r="3570" spans="1:13" ht="48" customHeight="1">
      <c r="A3570" s="32">
        <f>IF(B3570&gt;0,1,0)</f>
        <v>0</v>
      </c>
      <c r="B3570" s="647"/>
      <c r="C3570" s="648"/>
      <c r="D3570" s="648"/>
      <c r="E3570" s="648"/>
      <c r="F3570" s="648"/>
      <c r="G3570" s="648"/>
      <c r="H3570" s="6"/>
      <c r="I3570" s="63"/>
      <c r="J3570" s="7"/>
      <c r="K3570" s="8"/>
      <c r="M3570" s="392" t="s">
        <v>724</v>
      </c>
    </row>
    <row r="3571" spans="1:13">
      <c r="A3571" s="32">
        <f t="shared" ref="A3571:A3578" si="712">IF(H3571&gt;0,1,0)</f>
        <v>0</v>
      </c>
      <c r="B3571" s="10"/>
      <c r="C3571" s="2"/>
      <c r="D3571" s="2"/>
      <c r="E3571" s="2"/>
      <c r="F3571" s="2"/>
      <c r="G3571" s="2"/>
      <c r="H3571" s="3">
        <f>IF(AND(C3571=0,D3571=0,E3571=0,F3571=0,G3571=0),0,ROUND(IF(C3571=0,1,C3571)*IF(D3571=0,1,D3571)*IF(E3571=0,1,E3571)*IF(F3571=0,1,F3571)*IF(G3571=0,1,G3571),2))</f>
        <v>0</v>
      </c>
      <c r="I3571" s="63"/>
      <c r="J3571" s="7"/>
      <c r="K3571" s="8"/>
      <c r="M3571" s="393" t="s">
        <v>725</v>
      </c>
    </row>
    <row r="3572" spans="1:13">
      <c r="A3572" s="32">
        <f t="shared" si="712"/>
        <v>0</v>
      </c>
      <c r="B3572" s="10"/>
      <c r="C3572" s="2"/>
      <c r="D3572" s="2"/>
      <c r="E3572" s="2"/>
      <c r="F3572" s="2"/>
      <c r="G3572" s="2"/>
      <c r="H3572" s="3">
        <f t="shared" ref="H3572:H3578" si="713">IF(AND(C3572=0,D3572=0,E3572=0,F3572=0,G3572=0),0,ROUND(IF(C3572=0,1,C3572)*IF(D3572=0,1,D3572)*IF(E3572=0,1,E3572)*IF(F3572=0,1,F3572)*IF(G3572=0,1,G3572),2))</f>
        <v>0</v>
      </c>
      <c r="I3572" s="63"/>
      <c r="J3572" s="7"/>
      <c r="K3572" s="8"/>
      <c r="M3572" s="393"/>
    </row>
    <row r="3573" spans="1:13">
      <c r="A3573" s="32">
        <f t="shared" si="712"/>
        <v>0</v>
      </c>
      <c r="B3573" s="10"/>
      <c r="C3573" s="2"/>
      <c r="D3573" s="2"/>
      <c r="E3573" s="2"/>
      <c r="F3573" s="2"/>
      <c r="G3573" s="2"/>
      <c r="H3573" s="3">
        <f t="shared" si="713"/>
        <v>0</v>
      </c>
      <c r="I3573" s="63"/>
      <c r="J3573" s="7"/>
      <c r="K3573" s="8"/>
      <c r="M3573" s="393"/>
    </row>
    <row r="3574" spans="1:13">
      <c r="A3574" s="32">
        <f t="shared" si="712"/>
        <v>0</v>
      </c>
      <c r="B3574" s="10"/>
      <c r="C3574" s="2"/>
      <c r="D3574" s="2"/>
      <c r="E3574" s="2"/>
      <c r="F3574" s="2"/>
      <c r="G3574" s="2"/>
      <c r="H3574" s="3">
        <f t="shared" si="713"/>
        <v>0</v>
      </c>
      <c r="I3574" s="63"/>
      <c r="J3574" s="7"/>
      <c r="K3574" s="8"/>
      <c r="M3574" s="393"/>
    </row>
    <row r="3575" spans="1:13">
      <c r="A3575" s="32">
        <f t="shared" si="712"/>
        <v>0</v>
      </c>
      <c r="B3575" s="10"/>
      <c r="C3575" s="2"/>
      <c r="D3575" s="2"/>
      <c r="E3575" s="2"/>
      <c r="F3575" s="2"/>
      <c r="G3575" s="2"/>
      <c r="H3575" s="3">
        <f t="shared" si="713"/>
        <v>0</v>
      </c>
      <c r="I3575" s="63"/>
      <c r="J3575" s="7"/>
      <c r="K3575" s="8"/>
      <c r="M3575" s="393"/>
    </row>
    <row r="3576" spans="1:13">
      <c r="A3576" s="32">
        <f t="shared" si="712"/>
        <v>0</v>
      </c>
      <c r="B3576" s="10"/>
      <c r="C3576" s="2"/>
      <c r="D3576" s="2"/>
      <c r="E3576" s="2"/>
      <c r="F3576" s="2"/>
      <c r="G3576" s="2"/>
      <c r="H3576" s="3">
        <f t="shared" si="713"/>
        <v>0</v>
      </c>
      <c r="I3576" s="63"/>
      <c r="J3576" s="7"/>
      <c r="K3576" s="8"/>
      <c r="M3576" s="393"/>
    </row>
    <row r="3577" spans="1:13">
      <c r="A3577" s="32">
        <f t="shared" si="712"/>
        <v>0</v>
      </c>
      <c r="B3577" s="10"/>
      <c r="C3577" s="2"/>
      <c r="D3577" s="2"/>
      <c r="E3577" s="2"/>
      <c r="F3577" s="2"/>
      <c r="G3577" s="2"/>
      <c r="H3577" s="3">
        <f t="shared" si="713"/>
        <v>0</v>
      </c>
      <c r="I3577" s="63"/>
      <c r="J3577" s="7"/>
      <c r="K3577" s="8"/>
      <c r="M3577" s="393"/>
    </row>
    <row r="3578" spans="1:13">
      <c r="A3578" s="32">
        <f t="shared" si="712"/>
        <v>0</v>
      </c>
      <c r="B3578" s="10"/>
      <c r="C3578" s="2"/>
      <c r="D3578" s="2"/>
      <c r="E3578" s="2"/>
      <c r="F3578" s="2"/>
      <c r="G3578" s="2"/>
      <c r="H3578" s="3">
        <f t="shared" si="713"/>
        <v>0</v>
      </c>
      <c r="I3578" s="63"/>
      <c r="J3578" s="7"/>
      <c r="K3578" s="8"/>
      <c r="M3578" s="393"/>
    </row>
    <row r="3579" spans="1:13">
      <c r="A3579" s="33" t="e">
        <f>VLOOKUP(B3570,O:W,2)</f>
        <v>#N/A</v>
      </c>
      <c r="B3579" s="649" t="s">
        <v>70</v>
      </c>
      <c r="C3579" s="650"/>
      <c r="D3579" s="650"/>
      <c r="E3579" s="650"/>
      <c r="F3579" s="650"/>
      <c r="G3579" s="650"/>
      <c r="H3579" s="6"/>
      <c r="I3579" s="63">
        <f>SUM(H3571:H3579)</f>
        <v>0</v>
      </c>
      <c r="J3579" s="1" t="e">
        <f>VLOOKUP(B3570,O:W,7)</f>
        <v>#N/A</v>
      </c>
      <c r="K3579" s="8"/>
      <c r="M3579" s="393"/>
    </row>
    <row r="3580" spans="1:13" ht="45.75" customHeight="1">
      <c r="A3580" s="32">
        <f>IF(B3580&gt;0,1,0)</f>
        <v>0</v>
      </c>
      <c r="B3580" s="647"/>
      <c r="C3580" s="648"/>
      <c r="D3580" s="648"/>
      <c r="E3580" s="648"/>
      <c r="F3580" s="648"/>
      <c r="G3580" s="648"/>
      <c r="H3580" s="6"/>
      <c r="I3580" s="63"/>
      <c r="J3580" s="7"/>
      <c r="K3580" s="8"/>
      <c r="M3580" s="406"/>
    </row>
    <row r="3581" spans="1:13">
      <c r="A3581" s="32">
        <f t="shared" ref="A3581:A3588" si="714">IF(H3581&gt;0,1,0)</f>
        <v>0</v>
      </c>
      <c r="B3581" s="10"/>
      <c r="C3581" s="2"/>
      <c r="D3581" s="2"/>
      <c r="E3581" s="2"/>
      <c r="F3581" s="2"/>
      <c r="G3581" s="2"/>
      <c r="H3581" s="3">
        <f>IF(AND(C3581=0,D3581=0,E3581=0,F3581=0,G3581=0),0,ROUND(IF(C3581=0,1,C3581)*IF(D3581=0,1,D3581)*IF(E3581=0,1,E3581)*IF(F3581=0,1,F3581)*IF(G3581=0,1,G3581),2))</f>
        <v>0</v>
      </c>
      <c r="I3581" s="63"/>
      <c r="J3581" s="7"/>
      <c r="K3581" s="8"/>
      <c r="M3581" s="407"/>
    </row>
    <row r="3582" spans="1:13">
      <c r="A3582" s="32">
        <f t="shared" si="714"/>
        <v>0</v>
      </c>
      <c r="B3582" s="10"/>
      <c r="C3582" s="2"/>
      <c r="D3582" s="2"/>
      <c r="E3582" s="2"/>
      <c r="F3582" s="2"/>
      <c r="G3582" s="2"/>
      <c r="H3582" s="3">
        <f t="shared" ref="H3582:H3588" si="715">IF(AND(C3582=0,D3582=0,E3582=0,F3582=0,G3582=0),0,ROUND(IF(C3582=0,1,C3582)*IF(D3582=0,1,D3582)*IF(E3582=0,1,E3582)*IF(F3582=0,1,F3582)*IF(G3582=0,1,G3582),2))</f>
        <v>0</v>
      </c>
      <c r="I3582" s="63"/>
      <c r="J3582" s="7"/>
      <c r="K3582" s="8"/>
      <c r="M3582" s="407"/>
    </row>
    <row r="3583" spans="1:13">
      <c r="A3583" s="32">
        <f t="shared" si="714"/>
        <v>0</v>
      </c>
      <c r="B3583" s="10"/>
      <c r="C3583" s="2"/>
      <c r="D3583" s="2"/>
      <c r="E3583" s="2"/>
      <c r="F3583" s="2"/>
      <c r="G3583" s="2"/>
      <c r="H3583" s="3">
        <f t="shared" si="715"/>
        <v>0</v>
      </c>
      <c r="I3583" s="63"/>
      <c r="J3583" s="7"/>
      <c r="K3583" s="8"/>
      <c r="M3583" s="407"/>
    </row>
    <row r="3584" spans="1:13">
      <c r="A3584" s="32">
        <f t="shared" si="714"/>
        <v>0</v>
      </c>
      <c r="B3584" s="10"/>
      <c r="C3584" s="2"/>
      <c r="D3584" s="2"/>
      <c r="E3584" s="2"/>
      <c r="F3584" s="2"/>
      <c r="G3584" s="2"/>
      <c r="H3584" s="3">
        <f t="shared" si="715"/>
        <v>0</v>
      </c>
      <c r="I3584" s="63"/>
      <c r="J3584" s="7"/>
      <c r="K3584" s="8"/>
      <c r="M3584" s="407"/>
    </row>
    <row r="3585" spans="1:13">
      <c r="A3585" s="32">
        <f t="shared" si="714"/>
        <v>0</v>
      </c>
      <c r="B3585" s="10"/>
      <c r="C3585" s="2"/>
      <c r="D3585" s="2"/>
      <c r="E3585" s="2"/>
      <c r="F3585" s="2"/>
      <c r="G3585" s="2"/>
      <c r="H3585" s="3">
        <f t="shared" si="715"/>
        <v>0</v>
      </c>
      <c r="I3585" s="63"/>
      <c r="J3585" s="7"/>
      <c r="K3585" s="8"/>
      <c r="M3585" s="407"/>
    </row>
    <row r="3586" spans="1:13">
      <c r="A3586" s="32">
        <f t="shared" si="714"/>
        <v>0</v>
      </c>
      <c r="B3586" s="10"/>
      <c r="C3586" s="2"/>
      <c r="D3586" s="2"/>
      <c r="E3586" s="2"/>
      <c r="F3586" s="2"/>
      <c r="G3586" s="2"/>
      <c r="H3586" s="3">
        <f t="shared" si="715"/>
        <v>0</v>
      </c>
      <c r="I3586" s="63"/>
      <c r="J3586" s="7"/>
      <c r="K3586" s="8"/>
      <c r="M3586" s="407"/>
    </row>
    <row r="3587" spans="1:13">
      <c r="A3587" s="32">
        <f t="shared" si="714"/>
        <v>0</v>
      </c>
      <c r="B3587" s="10"/>
      <c r="C3587" s="2"/>
      <c r="D3587" s="2"/>
      <c r="E3587" s="2"/>
      <c r="F3587" s="2"/>
      <c r="G3587" s="2"/>
      <c r="H3587" s="3">
        <f t="shared" si="715"/>
        <v>0</v>
      </c>
      <c r="I3587" s="63"/>
      <c r="J3587" s="7"/>
      <c r="K3587" s="8"/>
      <c r="M3587" s="407"/>
    </row>
    <row r="3588" spans="1:13">
      <c r="A3588" s="32">
        <f t="shared" si="714"/>
        <v>0</v>
      </c>
      <c r="B3588" s="10"/>
      <c r="C3588" s="2"/>
      <c r="D3588" s="2"/>
      <c r="E3588" s="2"/>
      <c r="F3588" s="2"/>
      <c r="G3588" s="2"/>
      <c r="H3588" s="3">
        <f t="shared" si="715"/>
        <v>0</v>
      </c>
      <c r="I3588" s="63"/>
      <c r="J3588" s="7"/>
      <c r="K3588" s="8"/>
      <c r="M3588" s="407"/>
    </row>
    <row r="3589" spans="1:13">
      <c r="A3589" s="33" t="e">
        <f>VLOOKUP(B3580,O:W,2)</f>
        <v>#N/A</v>
      </c>
      <c r="B3589" s="649" t="s">
        <v>70</v>
      </c>
      <c r="C3589" s="650"/>
      <c r="D3589" s="650"/>
      <c r="E3589" s="650"/>
      <c r="F3589" s="650"/>
      <c r="G3589" s="650"/>
      <c r="H3589" s="6"/>
      <c r="I3589" s="63">
        <f>SUM(H3581:H3589)</f>
        <v>0</v>
      </c>
      <c r="J3589" s="1" t="e">
        <f>VLOOKUP(B3580,O:W,7)</f>
        <v>#N/A</v>
      </c>
      <c r="K3589" s="8"/>
      <c r="M3589" s="407"/>
    </row>
    <row r="3590" spans="1:13" ht="45.75" customHeight="1">
      <c r="A3590" s="32">
        <f>IF(B3590&gt;0,1,0)</f>
        <v>0</v>
      </c>
      <c r="B3590" s="647"/>
      <c r="C3590" s="648"/>
      <c r="D3590" s="648"/>
      <c r="E3590" s="648"/>
      <c r="F3590" s="648"/>
      <c r="G3590" s="648"/>
      <c r="H3590" s="6"/>
      <c r="I3590" s="63"/>
      <c r="J3590" s="7"/>
      <c r="K3590" s="8"/>
      <c r="M3590" s="406"/>
    </row>
    <row r="3591" spans="1:13">
      <c r="A3591" s="32">
        <f t="shared" ref="A3591:A3598" si="716">IF(H3591&gt;0,1,0)</f>
        <v>0</v>
      </c>
      <c r="B3591" s="10"/>
      <c r="C3591" s="2"/>
      <c r="D3591" s="2"/>
      <c r="E3591" s="2"/>
      <c r="F3591" s="2"/>
      <c r="G3591" s="2"/>
      <c r="H3591" s="3">
        <f>IF(AND(C3591=0,D3591=0,E3591=0,F3591=0,G3591=0),0,ROUND(IF(C3591=0,1,C3591)*IF(D3591=0,1,D3591)*IF(E3591=0,1,E3591)*IF(F3591=0,1,F3591)*IF(G3591=0,1,G3591),2))</f>
        <v>0</v>
      </c>
      <c r="I3591" s="63"/>
      <c r="J3591" s="7"/>
      <c r="K3591" s="8"/>
      <c r="M3591" s="407"/>
    </row>
    <row r="3592" spans="1:13">
      <c r="A3592" s="32">
        <f t="shared" si="716"/>
        <v>0</v>
      </c>
      <c r="B3592" s="10"/>
      <c r="C3592" s="2"/>
      <c r="D3592" s="2"/>
      <c r="E3592" s="2"/>
      <c r="F3592" s="2"/>
      <c r="G3592" s="2"/>
      <c r="H3592" s="3">
        <f t="shared" ref="H3592:H3598" si="717">IF(AND(C3592=0,D3592=0,E3592=0,F3592=0,G3592=0),0,ROUND(IF(C3592=0,1,C3592)*IF(D3592=0,1,D3592)*IF(E3592=0,1,E3592)*IF(F3592=0,1,F3592)*IF(G3592=0,1,G3592),2))</f>
        <v>0</v>
      </c>
      <c r="I3592" s="63"/>
      <c r="J3592" s="7"/>
      <c r="K3592" s="8"/>
      <c r="M3592" s="407"/>
    </row>
    <row r="3593" spans="1:13">
      <c r="A3593" s="32">
        <f t="shared" si="716"/>
        <v>0</v>
      </c>
      <c r="B3593" s="10"/>
      <c r="C3593" s="2"/>
      <c r="D3593" s="2"/>
      <c r="E3593" s="2"/>
      <c r="F3593" s="2"/>
      <c r="G3593" s="2"/>
      <c r="H3593" s="3">
        <f t="shared" si="717"/>
        <v>0</v>
      </c>
      <c r="I3593" s="63"/>
      <c r="J3593" s="7"/>
      <c r="K3593" s="8"/>
      <c r="M3593" s="407"/>
    </row>
    <row r="3594" spans="1:13">
      <c r="A3594" s="32">
        <f t="shared" si="716"/>
        <v>0</v>
      </c>
      <c r="B3594" s="10"/>
      <c r="C3594" s="2"/>
      <c r="D3594" s="2"/>
      <c r="E3594" s="2"/>
      <c r="F3594" s="2"/>
      <c r="G3594" s="2"/>
      <c r="H3594" s="3">
        <f t="shared" si="717"/>
        <v>0</v>
      </c>
      <c r="I3594" s="63"/>
      <c r="J3594" s="7"/>
      <c r="K3594" s="8"/>
      <c r="M3594" s="407"/>
    </row>
    <row r="3595" spans="1:13">
      <c r="A3595" s="32">
        <f t="shared" si="716"/>
        <v>0</v>
      </c>
      <c r="B3595" s="10"/>
      <c r="C3595" s="2"/>
      <c r="D3595" s="2"/>
      <c r="E3595" s="2"/>
      <c r="F3595" s="2"/>
      <c r="G3595" s="2"/>
      <c r="H3595" s="3">
        <f t="shared" si="717"/>
        <v>0</v>
      </c>
      <c r="I3595" s="63"/>
      <c r="J3595" s="7"/>
      <c r="K3595" s="8"/>
      <c r="M3595" s="407"/>
    </row>
    <row r="3596" spans="1:13">
      <c r="A3596" s="32">
        <f t="shared" si="716"/>
        <v>0</v>
      </c>
      <c r="B3596" s="10"/>
      <c r="C3596" s="2"/>
      <c r="D3596" s="2"/>
      <c r="E3596" s="2"/>
      <c r="F3596" s="2"/>
      <c r="G3596" s="2"/>
      <c r="H3596" s="3">
        <f t="shared" si="717"/>
        <v>0</v>
      </c>
      <c r="I3596" s="63"/>
      <c r="J3596" s="7"/>
      <c r="K3596" s="8"/>
      <c r="M3596" s="407"/>
    </row>
    <row r="3597" spans="1:13">
      <c r="A3597" s="32">
        <f t="shared" si="716"/>
        <v>0</v>
      </c>
      <c r="B3597" s="10"/>
      <c r="C3597" s="2"/>
      <c r="D3597" s="2"/>
      <c r="E3597" s="2"/>
      <c r="F3597" s="2"/>
      <c r="G3597" s="2"/>
      <c r="H3597" s="3">
        <f t="shared" si="717"/>
        <v>0</v>
      </c>
      <c r="I3597" s="63"/>
      <c r="J3597" s="7"/>
      <c r="K3597" s="8"/>
      <c r="M3597" s="407"/>
    </row>
    <row r="3598" spans="1:13">
      <c r="A3598" s="32">
        <f t="shared" si="716"/>
        <v>0</v>
      </c>
      <c r="B3598" s="10"/>
      <c r="C3598" s="2"/>
      <c r="D3598" s="2"/>
      <c r="E3598" s="2"/>
      <c r="F3598" s="2"/>
      <c r="G3598" s="2"/>
      <c r="H3598" s="3">
        <f t="shared" si="717"/>
        <v>0</v>
      </c>
      <c r="I3598" s="63"/>
      <c r="J3598" s="7"/>
      <c r="K3598" s="8"/>
      <c r="M3598" s="407"/>
    </row>
    <row r="3599" spans="1:13">
      <c r="A3599" s="33" t="e">
        <f>VLOOKUP(B3590,O:W,2)</f>
        <v>#N/A</v>
      </c>
      <c r="B3599" s="649" t="s">
        <v>70</v>
      </c>
      <c r="C3599" s="650"/>
      <c r="D3599" s="650"/>
      <c r="E3599" s="650"/>
      <c r="F3599" s="650"/>
      <c r="G3599" s="650"/>
      <c r="H3599" s="6"/>
      <c r="I3599" s="63">
        <f>SUM(H3591:H3599)</f>
        <v>0</v>
      </c>
      <c r="J3599" s="1" t="e">
        <f>VLOOKUP(B3590,O:W,7)</f>
        <v>#N/A</v>
      </c>
      <c r="K3599" s="8"/>
      <c r="M3599" s="407"/>
    </row>
    <row r="3600" spans="1:13" ht="45.75" customHeight="1">
      <c r="A3600" s="32">
        <f>IF(B3600&gt;0,1,0)</f>
        <v>0</v>
      </c>
      <c r="B3600" s="647"/>
      <c r="C3600" s="648"/>
      <c r="D3600" s="648"/>
      <c r="E3600" s="648"/>
      <c r="F3600" s="648"/>
      <c r="G3600" s="648"/>
      <c r="H3600" s="6"/>
      <c r="I3600" s="63"/>
      <c r="J3600" s="7"/>
      <c r="K3600" s="8"/>
      <c r="M3600" s="406"/>
    </row>
    <row r="3601" spans="1:13">
      <c r="A3601" s="32">
        <f t="shared" ref="A3601:A3608" si="718">IF(H3601&gt;0,1,0)</f>
        <v>0</v>
      </c>
      <c r="B3601" s="10"/>
      <c r="C3601" s="2"/>
      <c r="D3601" s="2"/>
      <c r="E3601" s="2"/>
      <c r="F3601" s="2"/>
      <c r="G3601" s="2"/>
      <c r="H3601" s="3">
        <f>IF(AND(C3601=0,D3601=0,E3601=0,F3601=0,G3601=0),0,ROUND(IF(C3601=0,1,C3601)*IF(D3601=0,1,D3601)*IF(E3601=0,1,E3601)*IF(F3601=0,1,F3601)*IF(G3601=0,1,G3601),2))</f>
        <v>0</v>
      </c>
      <c r="I3601" s="63"/>
      <c r="J3601" s="7"/>
      <c r="K3601" s="8"/>
      <c r="M3601" s="407"/>
    </row>
    <row r="3602" spans="1:13">
      <c r="A3602" s="32">
        <f t="shared" si="718"/>
        <v>0</v>
      </c>
      <c r="B3602" s="10"/>
      <c r="C3602" s="2"/>
      <c r="D3602" s="2"/>
      <c r="E3602" s="2"/>
      <c r="F3602" s="2"/>
      <c r="G3602" s="2"/>
      <c r="H3602" s="3">
        <f t="shared" ref="H3602:H3608" si="719">IF(AND(C3602=0,D3602=0,E3602=0,F3602=0,G3602=0),0,ROUND(IF(C3602=0,1,C3602)*IF(D3602=0,1,D3602)*IF(E3602=0,1,E3602)*IF(F3602=0,1,F3602)*IF(G3602=0,1,G3602),2))</f>
        <v>0</v>
      </c>
      <c r="I3602" s="63"/>
      <c r="J3602" s="7"/>
      <c r="K3602" s="8"/>
      <c r="M3602" s="407"/>
    </row>
    <row r="3603" spans="1:13">
      <c r="A3603" s="32">
        <f t="shared" si="718"/>
        <v>0</v>
      </c>
      <c r="B3603" s="10"/>
      <c r="C3603" s="2"/>
      <c r="D3603" s="2"/>
      <c r="E3603" s="2"/>
      <c r="F3603" s="2"/>
      <c r="G3603" s="2"/>
      <c r="H3603" s="3">
        <f t="shared" si="719"/>
        <v>0</v>
      </c>
      <c r="I3603" s="63"/>
      <c r="J3603" s="7"/>
      <c r="K3603" s="8"/>
      <c r="M3603" s="407"/>
    </row>
    <row r="3604" spans="1:13">
      <c r="A3604" s="32">
        <f t="shared" si="718"/>
        <v>0</v>
      </c>
      <c r="B3604" s="10"/>
      <c r="C3604" s="2"/>
      <c r="D3604" s="2"/>
      <c r="E3604" s="2"/>
      <c r="F3604" s="2"/>
      <c r="G3604" s="2"/>
      <c r="H3604" s="3">
        <f t="shared" si="719"/>
        <v>0</v>
      </c>
      <c r="I3604" s="63"/>
      <c r="J3604" s="7"/>
      <c r="K3604" s="8"/>
      <c r="M3604" s="407"/>
    </row>
    <row r="3605" spans="1:13">
      <c r="A3605" s="32">
        <f t="shared" si="718"/>
        <v>0</v>
      </c>
      <c r="B3605" s="10"/>
      <c r="C3605" s="2"/>
      <c r="D3605" s="2"/>
      <c r="E3605" s="2"/>
      <c r="F3605" s="2"/>
      <c r="G3605" s="2"/>
      <c r="H3605" s="3">
        <f t="shared" si="719"/>
        <v>0</v>
      </c>
      <c r="I3605" s="63"/>
      <c r="J3605" s="7"/>
      <c r="K3605" s="8"/>
      <c r="M3605" s="407"/>
    </row>
    <row r="3606" spans="1:13">
      <c r="A3606" s="32">
        <f t="shared" si="718"/>
        <v>0</v>
      </c>
      <c r="B3606" s="10"/>
      <c r="C3606" s="2"/>
      <c r="D3606" s="2"/>
      <c r="E3606" s="2"/>
      <c r="F3606" s="2"/>
      <c r="G3606" s="2"/>
      <c r="H3606" s="3">
        <f t="shared" si="719"/>
        <v>0</v>
      </c>
      <c r="I3606" s="63"/>
      <c r="J3606" s="7"/>
      <c r="K3606" s="8"/>
      <c r="M3606" s="407"/>
    </row>
    <row r="3607" spans="1:13">
      <c r="A3607" s="32">
        <f t="shared" si="718"/>
        <v>0</v>
      </c>
      <c r="B3607" s="10"/>
      <c r="C3607" s="2"/>
      <c r="D3607" s="2"/>
      <c r="E3607" s="2"/>
      <c r="F3607" s="2"/>
      <c r="G3607" s="2"/>
      <c r="H3607" s="3">
        <f t="shared" si="719"/>
        <v>0</v>
      </c>
      <c r="I3607" s="63"/>
      <c r="J3607" s="7"/>
      <c r="K3607" s="8"/>
      <c r="M3607" s="407"/>
    </row>
    <row r="3608" spans="1:13">
      <c r="A3608" s="32">
        <f t="shared" si="718"/>
        <v>0</v>
      </c>
      <c r="B3608" s="10"/>
      <c r="C3608" s="2"/>
      <c r="D3608" s="2"/>
      <c r="E3608" s="2"/>
      <c r="F3608" s="2"/>
      <c r="G3608" s="2"/>
      <c r="H3608" s="3">
        <f t="shared" si="719"/>
        <v>0</v>
      </c>
      <c r="I3608" s="63"/>
      <c r="J3608" s="7"/>
      <c r="K3608" s="8"/>
      <c r="M3608" s="407"/>
    </row>
    <row r="3609" spans="1:13">
      <c r="A3609" s="33" t="e">
        <f>VLOOKUP(B3600,O:W,2)</f>
        <v>#N/A</v>
      </c>
      <c r="B3609" s="649" t="s">
        <v>70</v>
      </c>
      <c r="C3609" s="650"/>
      <c r="D3609" s="650"/>
      <c r="E3609" s="650"/>
      <c r="F3609" s="650"/>
      <c r="G3609" s="650"/>
      <c r="H3609" s="6"/>
      <c r="I3609" s="63">
        <f>SUM(H3601:H3609)</f>
        <v>0</v>
      </c>
      <c r="J3609" s="1" t="e">
        <f>VLOOKUP(B3600,O:W,7)</f>
        <v>#N/A</v>
      </c>
      <c r="K3609" s="8"/>
      <c r="M3609" s="407"/>
    </row>
    <row r="3610" spans="1:13" ht="45" customHeight="1">
      <c r="A3610" s="32">
        <f>IF(B3610&gt;0,1,0)</f>
        <v>0</v>
      </c>
      <c r="B3610" s="647"/>
      <c r="C3610" s="648"/>
      <c r="D3610" s="648"/>
      <c r="E3610" s="648"/>
      <c r="F3610" s="648"/>
      <c r="G3610" s="648"/>
      <c r="H3610" s="6"/>
      <c r="I3610" s="63"/>
      <c r="J3610" s="7"/>
      <c r="K3610" s="8"/>
      <c r="M3610" s="406"/>
    </row>
    <row r="3611" spans="1:13">
      <c r="A3611" s="32">
        <f t="shared" ref="A3611:A3618" si="720">IF(H3611&gt;0,1,0)</f>
        <v>0</v>
      </c>
      <c r="B3611" s="10"/>
      <c r="C3611" s="2"/>
      <c r="D3611" s="2"/>
      <c r="E3611" s="2"/>
      <c r="F3611" s="2"/>
      <c r="G3611" s="2"/>
      <c r="H3611" s="3">
        <f>IF(AND(C3611=0,D3611=0,E3611=0,F3611=0,G3611=0),0,ROUND(IF(C3611=0,1,C3611)*IF(D3611=0,1,D3611)*IF(E3611=0,1,E3611)*IF(F3611=0,1,F3611)*IF(G3611=0,1,G3611),2))</f>
        <v>0</v>
      </c>
      <c r="I3611" s="63"/>
      <c r="J3611" s="7"/>
      <c r="K3611" s="8"/>
      <c r="M3611" s="407"/>
    </row>
    <row r="3612" spans="1:13">
      <c r="A3612" s="32">
        <f t="shared" si="720"/>
        <v>0</v>
      </c>
      <c r="B3612" s="10"/>
      <c r="C3612" s="2"/>
      <c r="D3612" s="2"/>
      <c r="E3612" s="2"/>
      <c r="F3612" s="2"/>
      <c r="G3612" s="2"/>
      <c r="H3612" s="3">
        <f t="shared" ref="H3612:H3618" si="721">IF(AND(C3612=0,D3612=0,E3612=0,F3612=0,G3612=0),0,ROUND(IF(C3612=0,1,C3612)*IF(D3612=0,1,D3612)*IF(E3612=0,1,E3612)*IF(F3612=0,1,F3612)*IF(G3612=0,1,G3612),2))</f>
        <v>0</v>
      </c>
      <c r="I3612" s="63"/>
      <c r="J3612" s="7"/>
      <c r="K3612" s="8"/>
      <c r="M3612" s="407"/>
    </row>
    <row r="3613" spans="1:13">
      <c r="A3613" s="32">
        <f t="shared" si="720"/>
        <v>0</v>
      </c>
      <c r="B3613" s="10"/>
      <c r="C3613" s="2"/>
      <c r="D3613" s="2"/>
      <c r="E3613" s="2"/>
      <c r="F3613" s="2"/>
      <c r="G3613" s="2"/>
      <c r="H3613" s="3">
        <f t="shared" si="721"/>
        <v>0</v>
      </c>
      <c r="I3613" s="63"/>
      <c r="J3613" s="7"/>
      <c r="K3613" s="8"/>
      <c r="M3613" s="407"/>
    </row>
    <row r="3614" spans="1:13">
      <c r="A3614" s="32">
        <f t="shared" si="720"/>
        <v>0</v>
      </c>
      <c r="B3614" s="10"/>
      <c r="C3614" s="2"/>
      <c r="D3614" s="2"/>
      <c r="E3614" s="2"/>
      <c r="F3614" s="2"/>
      <c r="G3614" s="2"/>
      <c r="H3614" s="3">
        <f t="shared" si="721"/>
        <v>0</v>
      </c>
      <c r="I3614" s="63"/>
      <c r="J3614" s="7"/>
      <c r="K3614" s="8"/>
      <c r="M3614" s="407"/>
    </row>
    <row r="3615" spans="1:13">
      <c r="A3615" s="32">
        <f t="shared" si="720"/>
        <v>0</v>
      </c>
      <c r="B3615" s="10"/>
      <c r="C3615" s="2"/>
      <c r="D3615" s="2"/>
      <c r="E3615" s="2"/>
      <c r="F3615" s="2"/>
      <c r="G3615" s="2"/>
      <c r="H3615" s="3">
        <f t="shared" si="721"/>
        <v>0</v>
      </c>
      <c r="I3615" s="63"/>
      <c r="J3615" s="7"/>
      <c r="K3615" s="8"/>
      <c r="M3615" s="407"/>
    </row>
    <row r="3616" spans="1:13">
      <c r="A3616" s="32">
        <f t="shared" si="720"/>
        <v>0</v>
      </c>
      <c r="B3616" s="10"/>
      <c r="C3616" s="2"/>
      <c r="D3616" s="2"/>
      <c r="E3616" s="2"/>
      <c r="F3616" s="2"/>
      <c r="G3616" s="2"/>
      <c r="H3616" s="3">
        <f t="shared" si="721"/>
        <v>0</v>
      </c>
      <c r="I3616" s="63"/>
      <c r="J3616" s="7"/>
      <c r="K3616" s="8"/>
      <c r="M3616" s="407"/>
    </row>
    <row r="3617" spans="1:13">
      <c r="A3617" s="32">
        <f t="shared" si="720"/>
        <v>0</v>
      </c>
      <c r="B3617" s="10"/>
      <c r="C3617" s="2"/>
      <c r="D3617" s="2"/>
      <c r="E3617" s="2"/>
      <c r="F3617" s="2"/>
      <c r="G3617" s="2"/>
      <c r="H3617" s="3">
        <f t="shared" si="721"/>
        <v>0</v>
      </c>
      <c r="I3617" s="63"/>
      <c r="J3617" s="7"/>
      <c r="K3617" s="8"/>
      <c r="M3617" s="407"/>
    </row>
    <row r="3618" spans="1:13">
      <c r="A3618" s="32">
        <f t="shared" si="720"/>
        <v>0</v>
      </c>
      <c r="B3618" s="10"/>
      <c r="C3618" s="2"/>
      <c r="D3618" s="2"/>
      <c r="E3618" s="2"/>
      <c r="F3618" s="2"/>
      <c r="G3618" s="2"/>
      <c r="H3618" s="3">
        <f t="shared" si="721"/>
        <v>0</v>
      </c>
      <c r="I3618" s="63"/>
      <c r="J3618" s="7"/>
      <c r="K3618" s="8"/>
      <c r="M3618" s="407"/>
    </row>
    <row r="3619" spans="1:13">
      <c r="A3619" s="33" t="e">
        <f>VLOOKUP(B3610,O:W,2)</f>
        <v>#N/A</v>
      </c>
      <c r="B3619" s="649" t="s">
        <v>70</v>
      </c>
      <c r="C3619" s="650"/>
      <c r="D3619" s="650"/>
      <c r="E3619" s="650"/>
      <c r="F3619" s="650"/>
      <c r="G3619" s="650"/>
      <c r="H3619" s="6"/>
      <c r="I3619" s="63">
        <f>SUM(H3611:H3619)</f>
        <v>0</v>
      </c>
      <c r="J3619" s="1" t="e">
        <f>VLOOKUP(B3610,O:W,7)</f>
        <v>#N/A</v>
      </c>
      <c r="K3619" s="8"/>
      <c r="M3619" s="407"/>
    </row>
    <row r="3620" spans="1:13" ht="45.75" customHeight="1">
      <c r="A3620" s="32">
        <f>IF(B3620&gt;0,1,0)</f>
        <v>0</v>
      </c>
      <c r="B3620" s="647"/>
      <c r="C3620" s="648"/>
      <c r="D3620" s="648"/>
      <c r="E3620" s="648"/>
      <c r="F3620" s="648"/>
      <c r="G3620" s="648"/>
      <c r="H3620" s="6"/>
      <c r="I3620" s="63"/>
      <c r="J3620" s="7"/>
      <c r="K3620" s="8"/>
      <c r="M3620" s="406"/>
    </row>
    <row r="3621" spans="1:13">
      <c r="A3621" s="32">
        <f t="shared" ref="A3621:A3628" si="722">IF(H3621&gt;0,1,0)</f>
        <v>0</v>
      </c>
      <c r="B3621" s="10"/>
      <c r="C3621" s="2"/>
      <c r="D3621" s="2"/>
      <c r="E3621" s="2"/>
      <c r="F3621" s="2"/>
      <c r="G3621" s="2"/>
      <c r="H3621" s="3">
        <f>IF(AND(C3621=0,D3621=0,E3621=0,F3621=0,G3621=0),0,ROUND(IF(C3621=0,1,C3621)*IF(D3621=0,1,D3621)*IF(E3621=0,1,E3621)*IF(F3621=0,1,F3621)*IF(G3621=0,1,G3621),2))</f>
        <v>0</v>
      </c>
      <c r="I3621" s="63"/>
      <c r="J3621" s="7"/>
      <c r="K3621" s="8"/>
      <c r="M3621" s="407"/>
    </row>
    <row r="3622" spans="1:13">
      <c r="A3622" s="32">
        <f t="shared" si="722"/>
        <v>0</v>
      </c>
      <c r="B3622" s="10"/>
      <c r="C3622" s="2"/>
      <c r="D3622" s="2"/>
      <c r="E3622" s="2"/>
      <c r="F3622" s="2"/>
      <c r="G3622" s="2"/>
      <c r="H3622" s="3">
        <f t="shared" ref="H3622:H3628" si="723">IF(AND(C3622=0,D3622=0,E3622=0,F3622=0,G3622=0),0,ROUND(IF(C3622=0,1,C3622)*IF(D3622=0,1,D3622)*IF(E3622=0,1,E3622)*IF(F3622=0,1,F3622)*IF(G3622=0,1,G3622),2))</f>
        <v>0</v>
      </c>
      <c r="I3622" s="63"/>
      <c r="J3622" s="7"/>
      <c r="K3622" s="8"/>
      <c r="M3622" s="407"/>
    </row>
    <row r="3623" spans="1:13">
      <c r="A3623" s="32">
        <f t="shared" si="722"/>
        <v>0</v>
      </c>
      <c r="B3623" s="10"/>
      <c r="C3623" s="2"/>
      <c r="D3623" s="2"/>
      <c r="E3623" s="2"/>
      <c r="F3623" s="2"/>
      <c r="G3623" s="2"/>
      <c r="H3623" s="3">
        <f t="shared" si="723"/>
        <v>0</v>
      </c>
      <c r="I3623" s="63"/>
      <c r="J3623" s="7"/>
      <c r="K3623" s="8"/>
      <c r="M3623" s="407"/>
    </row>
    <row r="3624" spans="1:13">
      <c r="A3624" s="32">
        <f t="shared" si="722"/>
        <v>0</v>
      </c>
      <c r="B3624" s="10"/>
      <c r="C3624" s="2"/>
      <c r="D3624" s="2"/>
      <c r="E3624" s="2"/>
      <c r="F3624" s="2"/>
      <c r="G3624" s="2"/>
      <c r="H3624" s="3">
        <f t="shared" si="723"/>
        <v>0</v>
      </c>
      <c r="I3624" s="63"/>
      <c r="J3624" s="7"/>
      <c r="K3624" s="8"/>
      <c r="M3624" s="407"/>
    </row>
    <row r="3625" spans="1:13">
      <c r="A3625" s="32">
        <f t="shared" si="722"/>
        <v>0</v>
      </c>
      <c r="B3625" s="10"/>
      <c r="C3625" s="2"/>
      <c r="D3625" s="2"/>
      <c r="E3625" s="2"/>
      <c r="F3625" s="2"/>
      <c r="G3625" s="2"/>
      <c r="H3625" s="3">
        <f t="shared" si="723"/>
        <v>0</v>
      </c>
      <c r="I3625" s="63"/>
      <c r="J3625" s="7"/>
      <c r="K3625" s="8"/>
      <c r="M3625" s="407"/>
    </row>
    <row r="3626" spans="1:13">
      <c r="A3626" s="32">
        <f t="shared" si="722"/>
        <v>0</v>
      </c>
      <c r="B3626" s="10"/>
      <c r="C3626" s="2"/>
      <c r="D3626" s="2"/>
      <c r="E3626" s="2"/>
      <c r="F3626" s="2"/>
      <c r="G3626" s="2"/>
      <c r="H3626" s="3">
        <f t="shared" si="723"/>
        <v>0</v>
      </c>
      <c r="I3626" s="63"/>
      <c r="J3626" s="7"/>
      <c r="K3626" s="8"/>
      <c r="M3626" s="407"/>
    </row>
    <row r="3627" spans="1:13">
      <c r="A3627" s="32">
        <f t="shared" si="722"/>
        <v>0</v>
      </c>
      <c r="B3627" s="10"/>
      <c r="C3627" s="2"/>
      <c r="D3627" s="2"/>
      <c r="E3627" s="2"/>
      <c r="F3627" s="2"/>
      <c r="G3627" s="2"/>
      <c r="H3627" s="3">
        <f t="shared" si="723"/>
        <v>0</v>
      </c>
      <c r="I3627" s="63"/>
      <c r="J3627" s="7"/>
      <c r="K3627" s="8"/>
      <c r="M3627" s="407"/>
    </row>
    <row r="3628" spans="1:13">
      <c r="A3628" s="32">
        <f t="shared" si="722"/>
        <v>0</v>
      </c>
      <c r="B3628" s="10"/>
      <c r="C3628" s="2"/>
      <c r="D3628" s="2"/>
      <c r="E3628" s="2"/>
      <c r="F3628" s="2"/>
      <c r="G3628" s="2"/>
      <c r="H3628" s="3">
        <f t="shared" si="723"/>
        <v>0</v>
      </c>
      <c r="I3628" s="63"/>
      <c r="J3628" s="7"/>
      <c r="K3628" s="8"/>
      <c r="M3628" s="407"/>
    </row>
    <row r="3629" spans="1:13">
      <c r="A3629" s="33" t="e">
        <f>VLOOKUP(B3620,O:W,2)</f>
        <v>#N/A</v>
      </c>
      <c r="B3629" s="649" t="s">
        <v>70</v>
      </c>
      <c r="C3629" s="650"/>
      <c r="D3629" s="650"/>
      <c r="E3629" s="650"/>
      <c r="F3629" s="650"/>
      <c r="G3629" s="650"/>
      <c r="H3629" s="6"/>
      <c r="I3629" s="63">
        <f>SUM(H3621:H3629)</f>
        <v>0</v>
      </c>
      <c r="J3629" s="1" t="e">
        <f>VLOOKUP(B3620,O:W,7)</f>
        <v>#N/A</v>
      </c>
      <c r="K3629" s="8"/>
      <c r="M3629" s="407"/>
    </row>
    <row r="3630" spans="1:13" ht="44.25" customHeight="1">
      <c r="A3630" s="32">
        <f>IF(B3630&gt;0,1,0)</f>
        <v>0</v>
      </c>
      <c r="B3630" s="647"/>
      <c r="C3630" s="648"/>
      <c r="D3630" s="648"/>
      <c r="E3630" s="648"/>
      <c r="F3630" s="648"/>
      <c r="G3630" s="648"/>
      <c r="H3630" s="6"/>
      <c r="I3630" s="63"/>
      <c r="J3630" s="7"/>
      <c r="K3630" s="8"/>
      <c r="M3630" s="406"/>
    </row>
    <row r="3631" spans="1:13">
      <c r="A3631" s="32">
        <f t="shared" ref="A3631:A3638" si="724">IF(H3631&gt;0,1,0)</f>
        <v>0</v>
      </c>
      <c r="B3631" s="10"/>
      <c r="C3631" s="2"/>
      <c r="D3631" s="2"/>
      <c r="E3631" s="2"/>
      <c r="F3631" s="2"/>
      <c r="G3631" s="2"/>
      <c r="H3631" s="3">
        <f>IF(AND(C3631=0,D3631=0,E3631=0,F3631=0,G3631=0),0,ROUND(IF(C3631=0,1,C3631)*IF(D3631=0,1,D3631)*IF(E3631=0,1,E3631)*IF(F3631=0,1,F3631)*IF(G3631=0,1,G3631),2))</f>
        <v>0</v>
      </c>
      <c r="I3631" s="63"/>
      <c r="J3631" s="7"/>
      <c r="K3631" s="8"/>
      <c r="M3631" s="407"/>
    </row>
    <row r="3632" spans="1:13">
      <c r="A3632" s="32">
        <f t="shared" si="724"/>
        <v>0</v>
      </c>
      <c r="B3632" s="10"/>
      <c r="C3632" s="2"/>
      <c r="D3632" s="2"/>
      <c r="E3632" s="2"/>
      <c r="F3632" s="2"/>
      <c r="G3632" s="2"/>
      <c r="H3632" s="3">
        <f t="shared" ref="H3632:H3638" si="725">IF(AND(C3632=0,D3632=0,E3632=0,F3632=0,G3632=0),0,ROUND(IF(C3632=0,1,C3632)*IF(D3632=0,1,D3632)*IF(E3632=0,1,E3632)*IF(F3632=0,1,F3632)*IF(G3632=0,1,G3632),2))</f>
        <v>0</v>
      </c>
      <c r="I3632" s="63"/>
      <c r="J3632" s="7"/>
      <c r="K3632" s="8"/>
      <c r="M3632" s="407"/>
    </row>
    <row r="3633" spans="1:13">
      <c r="A3633" s="32">
        <f t="shared" si="724"/>
        <v>0</v>
      </c>
      <c r="B3633" s="10"/>
      <c r="C3633" s="2"/>
      <c r="D3633" s="2"/>
      <c r="E3633" s="2"/>
      <c r="F3633" s="2"/>
      <c r="G3633" s="2"/>
      <c r="H3633" s="3">
        <f t="shared" si="725"/>
        <v>0</v>
      </c>
      <c r="I3633" s="63"/>
      <c r="J3633" s="7"/>
      <c r="K3633" s="8"/>
      <c r="M3633" s="407"/>
    </row>
    <row r="3634" spans="1:13">
      <c r="A3634" s="32">
        <f t="shared" si="724"/>
        <v>0</v>
      </c>
      <c r="B3634" s="10"/>
      <c r="C3634" s="2"/>
      <c r="D3634" s="2"/>
      <c r="E3634" s="2"/>
      <c r="F3634" s="2"/>
      <c r="G3634" s="2"/>
      <c r="H3634" s="3">
        <f t="shared" si="725"/>
        <v>0</v>
      </c>
      <c r="I3634" s="63"/>
      <c r="J3634" s="7"/>
      <c r="K3634" s="8"/>
      <c r="M3634" s="407"/>
    </row>
    <row r="3635" spans="1:13">
      <c r="A3635" s="32">
        <f t="shared" si="724"/>
        <v>0</v>
      </c>
      <c r="B3635" s="10"/>
      <c r="C3635" s="2"/>
      <c r="D3635" s="2"/>
      <c r="E3635" s="2"/>
      <c r="F3635" s="2"/>
      <c r="G3635" s="2"/>
      <c r="H3635" s="3">
        <f t="shared" si="725"/>
        <v>0</v>
      </c>
      <c r="I3635" s="63"/>
      <c r="J3635" s="7"/>
      <c r="K3635" s="8"/>
      <c r="M3635" s="407"/>
    </row>
    <row r="3636" spans="1:13">
      <c r="A3636" s="32">
        <f t="shared" si="724"/>
        <v>0</v>
      </c>
      <c r="B3636" s="10"/>
      <c r="C3636" s="2"/>
      <c r="D3636" s="2"/>
      <c r="E3636" s="2"/>
      <c r="F3636" s="2"/>
      <c r="G3636" s="2"/>
      <c r="H3636" s="3">
        <f t="shared" si="725"/>
        <v>0</v>
      </c>
      <c r="I3636" s="63"/>
      <c r="J3636" s="7"/>
      <c r="K3636" s="8"/>
      <c r="M3636" s="407"/>
    </row>
    <row r="3637" spans="1:13">
      <c r="A3637" s="32">
        <f t="shared" si="724"/>
        <v>0</v>
      </c>
      <c r="B3637" s="10"/>
      <c r="C3637" s="2"/>
      <c r="D3637" s="2"/>
      <c r="E3637" s="2"/>
      <c r="F3637" s="2"/>
      <c r="G3637" s="2"/>
      <c r="H3637" s="3">
        <f t="shared" si="725"/>
        <v>0</v>
      </c>
      <c r="I3637" s="63"/>
      <c r="J3637" s="7"/>
      <c r="K3637" s="8"/>
      <c r="M3637" s="407"/>
    </row>
    <row r="3638" spans="1:13">
      <c r="A3638" s="32">
        <f t="shared" si="724"/>
        <v>0</v>
      </c>
      <c r="B3638" s="10"/>
      <c r="C3638" s="2"/>
      <c r="D3638" s="2"/>
      <c r="E3638" s="2"/>
      <c r="F3638" s="2"/>
      <c r="G3638" s="2"/>
      <c r="H3638" s="3">
        <f t="shared" si="725"/>
        <v>0</v>
      </c>
      <c r="I3638" s="63"/>
      <c r="J3638" s="7"/>
      <c r="K3638" s="8"/>
      <c r="M3638" s="407"/>
    </row>
    <row r="3639" spans="1:13">
      <c r="A3639" s="33" t="e">
        <f>VLOOKUP(B3630,O:W,2)</f>
        <v>#N/A</v>
      </c>
      <c r="B3639" s="649" t="s">
        <v>70</v>
      </c>
      <c r="C3639" s="650"/>
      <c r="D3639" s="650"/>
      <c r="E3639" s="650"/>
      <c r="F3639" s="650"/>
      <c r="G3639" s="650"/>
      <c r="H3639" s="6"/>
      <c r="I3639" s="63">
        <f>SUM(H3631:H3639)</f>
        <v>0</v>
      </c>
      <c r="J3639" s="1" t="e">
        <f>VLOOKUP(B3630,O:W,7)</f>
        <v>#N/A</v>
      </c>
      <c r="K3639" s="8"/>
      <c r="M3639" s="407"/>
    </row>
    <row r="3640" spans="1:13" ht="48.75" customHeight="1">
      <c r="A3640" s="32">
        <f>IF(B3640&gt;0,1,0)</f>
        <v>0</v>
      </c>
      <c r="B3640" s="647"/>
      <c r="C3640" s="648"/>
      <c r="D3640" s="648"/>
      <c r="E3640" s="648"/>
      <c r="F3640" s="648"/>
      <c r="G3640" s="648"/>
      <c r="H3640" s="6"/>
      <c r="I3640" s="63"/>
      <c r="J3640" s="7"/>
      <c r="K3640" s="8"/>
      <c r="M3640" s="406"/>
    </row>
    <row r="3641" spans="1:13">
      <c r="A3641" s="32">
        <f t="shared" ref="A3641:A3648" si="726">IF(H3641&gt;0,1,0)</f>
        <v>0</v>
      </c>
      <c r="B3641" s="10"/>
      <c r="C3641" s="2"/>
      <c r="D3641" s="2"/>
      <c r="E3641" s="2"/>
      <c r="F3641" s="2"/>
      <c r="G3641" s="2"/>
      <c r="H3641" s="3">
        <f t="shared" ref="H3641:H3648" si="727">IF(AND(C3641=0,D3641=0,E3641=0,F3641=0,G3641=0),0,ROUND(IF(C3641=0,1,C3641)*IF(D3641=0,1,D3641)*IF(E3641=0,1,E3641)*IF(F3641=0,1,F3641)*IF(G3641=0,1,G3641),2))</f>
        <v>0</v>
      </c>
      <c r="I3641" s="63"/>
      <c r="J3641" s="7"/>
      <c r="K3641" s="8"/>
      <c r="M3641" s="407"/>
    </row>
    <row r="3642" spans="1:13">
      <c r="A3642" s="32">
        <f t="shared" si="726"/>
        <v>0</v>
      </c>
      <c r="B3642" s="10"/>
      <c r="C3642" s="2"/>
      <c r="D3642" s="2"/>
      <c r="E3642" s="2"/>
      <c r="F3642" s="2"/>
      <c r="G3642" s="2"/>
      <c r="H3642" s="3">
        <f t="shared" si="727"/>
        <v>0</v>
      </c>
      <c r="I3642" s="63"/>
      <c r="J3642" s="7"/>
      <c r="K3642" s="8"/>
      <c r="M3642" s="407"/>
    </row>
    <row r="3643" spans="1:13">
      <c r="A3643" s="32">
        <f t="shared" si="726"/>
        <v>0</v>
      </c>
      <c r="B3643" s="10"/>
      <c r="C3643" s="2"/>
      <c r="D3643" s="2"/>
      <c r="E3643" s="2"/>
      <c r="F3643" s="2"/>
      <c r="G3643" s="2"/>
      <c r="H3643" s="3">
        <f t="shared" si="727"/>
        <v>0</v>
      </c>
      <c r="I3643" s="63"/>
      <c r="J3643" s="7"/>
      <c r="K3643" s="8"/>
      <c r="M3643" s="407"/>
    </row>
    <row r="3644" spans="1:13">
      <c r="A3644" s="32">
        <f t="shared" si="726"/>
        <v>0</v>
      </c>
      <c r="B3644" s="10"/>
      <c r="C3644" s="2"/>
      <c r="D3644" s="2"/>
      <c r="E3644" s="2"/>
      <c r="F3644" s="2"/>
      <c r="G3644" s="2"/>
      <c r="H3644" s="3">
        <f t="shared" si="727"/>
        <v>0</v>
      </c>
      <c r="I3644" s="63"/>
      <c r="J3644" s="7"/>
      <c r="K3644" s="8"/>
      <c r="M3644" s="407"/>
    </row>
    <row r="3645" spans="1:13">
      <c r="A3645" s="32">
        <f t="shared" si="726"/>
        <v>0</v>
      </c>
      <c r="B3645" s="10"/>
      <c r="C3645" s="2"/>
      <c r="D3645" s="2"/>
      <c r="E3645" s="2"/>
      <c r="F3645" s="2"/>
      <c r="G3645" s="2"/>
      <c r="H3645" s="3">
        <f t="shared" si="727"/>
        <v>0</v>
      </c>
      <c r="I3645" s="63"/>
      <c r="J3645" s="7"/>
      <c r="K3645" s="8"/>
      <c r="M3645" s="407"/>
    </row>
    <row r="3646" spans="1:13">
      <c r="A3646" s="32">
        <f t="shared" si="726"/>
        <v>0</v>
      </c>
      <c r="B3646" s="10"/>
      <c r="C3646" s="2"/>
      <c r="D3646" s="2"/>
      <c r="E3646" s="2"/>
      <c r="F3646" s="2"/>
      <c r="G3646" s="2"/>
      <c r="H3646" s="3">
        <f t="shared" si="727"/>
        <v>0</v>
      </c>
      <c r="I3646" s="63"/>
      <c r="J3646" s="7"/>
      <c r="K3646" s="8"/>
      <c r="M3646" s="407"/>
    </row>
    <row r="3647" spans="1:13">
      <c r="A3647" s="32">
        <f t="shared" si="726"/>
        <v>0</v>
      </c>
      <c r="B3647" s="10"/>
      <c r="C3647" s="2"/>
      <c r="D3647" s="2"/>
      <c r="E3647" s="2"/>
      <c r="F3647" s="2"/>
      <c r="G3647" s="2"/>
      <c r="H3647" s="3">
        <f t="shared" si="727"/>
        <v>0</v>
      </c>
      <c r="I3647" s="63"/>
      <c r="J3647" s="7"/>
      <c r="K3647" s="8"/>
      <c r="M3647" s="407"/>
    </row>
    <row r="3648" spans="1:13">
      <c r="A3648" s="32">
        <f t="shared" si="726"/>
        <v>0</v>
      </c>
      <c r="B3648" s="10"/>
      <c r="C3648" s="2"/>
      <c r="D3648" s="2"/>
      <c r="E3648" s="2"/>
      <c r="F3648" s="2"/>
      <c r="G3648" s="2"/>
      <c r="H3648" s="3">
        <f t="shared" si="727"/>
        <v>0</v>
      </c>
      <c r="I3648" s="63"/>
      <c r="J3648" s="7"/>
      <c r="K3648" s="8"/>
      <c r="M3648" s="407"/>
    </row>
    <row r="3649" spans="1:13">
      <c r="A3649" s="33" t="e">
        <f>VLOOKUP(B3640,O:W,2)</f>
        <v>#N/A</v>
      </c>
      <c r="B3649" s="649" t="s">
        <v>70</v>
      </c>
      <c r="C3649" s="650"/>
      <c r="D3649" s="650"/>
      <c r="E3649" s="650"/>
      <c r="F3649" s="650"/>
      <c r="G3649" s="650"/>
      <c r="H3649" s="6"/>
      <c r="I3649" s="63">
        <f>SUM(H3641:H3649)</f>
        <v>0</v>
      </c>
      <c r="J3649" s="1" t="e">
        <f>VLOOKUP(B3640,O:W,7)</f>
        <v>#N/A</v>
      </c>
      <c r="K3649" s="8"/>
      <c r="M3649" s="407"/>
    </row>
    <row r="3650" spans="1:13" ht="45" customHeight="1">
      <c r="A3650" s="32">
        <f>IF(B3650&gt;0,1,0)</f>
        <v>0</v>
      </c>
      <c r="B3650" s="647"/>
      <c r="C3650" s="648"/>
      <c r="D3650" s="648"/>
      <c r="E3650" s="648"/>
      <c r="F3650" s="648"/>
      <c r="G3650" s="648"/>
      <c r="H3650" s="6"/>
      <c r="I3650" s="63"/>
      <c r="J3650" s="7"/>
      <c r="K3650" s="8"/>
      <c r="M3650" s="406"/>
    </row>
    <row r="3651" spans="1:13">
      <c r="A3651" s="32">
        <f t="shared" ref="A3651:A3658" si="728">IF(H3651&gt;0,1,0)</f>
        <v>0</v>
      </c>
      <c r="B3651" s="10"/>
      <c r="C3651" s="2"/>
      <c r="D3651" s="2"/>
      <c r="E3651" s="2"/>
      <c r="F3651" s="2"/>
      <c r="G3651" s="2"/>
      <c r="H3651" s="3">
        <f t="shared" ref="H3651:H3658" si="729">IF(AND(C3651=0,D3651=0,E3651=0,F3651=0,G3651=0),0,ROUND(IF(C3651=0,1,C3651)*IF(D3651=0,1,D3651)*IF(E3651=0,1,E3651)*IF(F3651=0,1,F3651)*IF(G3651=0,1,G3651),2))</f>
        <v>0</v>
      </c>
      <c r="I3651" s="63"/>
      <c r="J3651" s="7"/>
      <c r="K3651" s="8"/>
      <c r="M3651" s="407"/>
    </row>
    <row r="3652" spans="1:13">
      <c r="A3652" s="32">
        <f t="shared" si="728"/>
        <v>0</v>
      </c>
      <c r="B3652" s="10"/>
      <c r="C3652" s="2"/>
      <c r="D3652" s="2"/>
      <c r="E3652" s="2"/>
      <c r="F3652" s="2"/>
      <c r="G3652" s="2"/>
      <c r="H3652" s="3">
        <f t="shared" si="729"/>
        <v>0</v>
      </c>
      <c r="I3652" s="63"/>
      <c r="J3652" s="7"/>
      <c r="K3652" s="8"/>
      <c r="M3652" s="407"/>
    </row>
    <row r="3653" spans="1:13">
      <c r="A3653" s="32">
        <f t="shared" si="728"/>
        <v>0</v>
      </c>
      <c r="B3653" s="10"/>
      <c r="C3653" s="2"/>
      <c r="D3653" s="2"/>
      <c r="E3653" s="2"/>
      <c r="F3653" s="2"/>
      <c r="G3653" s="2"/>
      <c r="H3653" s="3">
        <f t="shared" si="729"/>
        <v>0</v>
      </c>
      <c r="I3653" s="63"/>
      <c r="J3653" s="7"/>
      <c r="K3653" s="8"/>
      <c r="M3653" s="407"/>
    </row>
    <row r="3654" spans="1:13">
      <c r="A3654" s="32">
        <f t="shared" si="728"/>
        <v>0</v>
      </c>
      <c r="B3654" s="10"/>
      <c r="C3654" s="2"/>
      <c r="D3654" s="2"/>
      <c r="E3654" s="2"/>
      <c r="F3654" s="2"/>
      <c r="G3654" s="2"/>
      <c r="H3654" s="3">
        <f t="shared" si="729"/>
        <v>0</v>
      </c>
      <c r="I3654" s="63"/>
      <c r="J3654" s="7"/>
      <c r="K3654" s="8"/>
      <c r="M3654" s="407"/>
    </row>
    <row r="3655" spans="1:13">
      <c r="A3655" s="32">
        <f t="shared" si="728"/>
        <v>0</v>
      </c>
      <c r="B3655" s="10"/>
      <c r="C3655" s="2"/>
      <c r="D3655" s="2"/>
      <c r="E3655" s="2"/>
      <c r="F3655" s="2"/>
      <c r="G3655" s="2"/>
      <c r="H3655" s="3">
        <f t="shared" si="729"/>
        <v>0</v>
      </c>
      <c r="I3655" s="63"/>
      <c r="J3655" s="7"/>
      <c r="K3655" s="8"/>
      <c r="M3655" s="407"/>
    </row>
    <row r="3656" spans="1:13">
      <c r="A3656" s="32">
        <f t="shared" si="728"/>
        <v>0</v>
      </c>
      <c r="B3656" s="10"/>
      <c r="C3656" s="2"/>
      <c r="D3656" s="2"/>
      <c r="E3656" s="2"/>
      <c r="F3656" s="2"/>
      <c r="G3656" s="2"/>
      <c r="H3656" s="3">
        <f t="shared" si="729"/>
        <v>0</v>
      </c>
      <c r="I3656" s="63"/>
      <c r="J3656" s="7"/>
      <c r="K3656" s="8"/>
      <c r="M3656" s="407"/>
    </row>
    <row r="3657" spans="1:13">
      <c r="A3657" s="32">
        <f t="shared" si="728"/>
        <v>0</v>
      </c>
      <c r="B3657" s="10"/>
      <c r="C3657" s="2"/>
      <c r="D3657" s="2"/>
      <c r="E3657" s="2"/>
      <c r="F3657" s="2"/>
      <c r="G3657" s="2"/>
      <c r="H3657" s="3">
        <f t="shared" si="729"/>
        <v>0</v>
      </c>
      <c r="I3657" s="63"/>
      <c r="J3657" s="7"/>
      <c r="K3657" s="8"/>
      <c r="M3657" s="407"/>
    </row>
    <row r="3658" spans="1:13">
      <c r="A3658" s="32">
        <f t="shared" si="728"/>
        <v>0</v>
      </c>
      <c r="B3658" s="10"/>
      <c r="C3658" s="2"/>
      <c r="D3658" s="2"/>
      <c r="E3658" s="2"/>
      <c r="F3658" s="2"/>
      <c r="G3658" s="2"/>
      <c r="H3658" s="3">
        <f t="shared" si="729"/>
        <v>0</v>
      </c>
      <c r="I3658" s="63"/>
      <c r="J3658" s="7"/>
      <c r="K3658" s="8"/>
      <c r="M3658" s="407"/>
    </row>
    <row r="3659" spans="1:13">
      <c r="A3659" s="33" t="e">
        <f>VLOOKUP(B3650,O:W,2)</f>
        <v>#N/A</v>
      </c>
      <c r="B3659" s="649" t="s">
        <v>70</v>
      </c>
      <c r="C3659" s="650"/>
      <c r="D3659" s="650"/>
      <c r="E3659" s="650"/>
      <c r="F3659" s="650"/>
      <c r="G3659" s="650"/>
      <c r="H3659" s="6"/>
      <c r="I3659" s="63">
        <f>SUM(H3651:H3659)</f>
        <v>0</v>
      </c>
      <c r="J3659" s="1" t="e">
        <f>VLOOKUP(B3650,O:W,7)</f>
        <v>#N/A</v>
      </c>
      <c r="K3659" s="8"/>
      <c r="M3659" s="407"/>
    </row>
    <row r="3660" spans="1:13" ht="45.75" customHeight="1">
      <c r="A3660" s="32">
        <f>IF(B3660&gt;0,1,0)</f>
        <v>0</v>
      </c>
      <c r="B3660" s="647"/>
      <c r="C3660" s="648"/>
      <c r="D3660" s="648"/>
      <c r="E3660" s="648"/>
      <c r="F3660" s="648"/>
      <c r="G3660" s="648"/>
      <c r="H3660" s="6"/>
      <c r="I3660" s="63"/>
      <c r="J3660" s="7"/>
      <c r="K3660" s="8"/>
      <c r="M3660" s="406"/>
    </row>
    <row r="3661" spans="1:13">
      <c r="A3661" s="32">
        <f t="shared" ref="A3661:A3669" si="730">IF(H3661&gt;0,1,0)</f>
        <v>0</v>
      </c>
      <c r="B3661" s="10"/>
      <c r="C3661" s="2"/>
      <c r="D3661" s="2"/>
      <c r="E3661" s="2"/>
      <c r="F3661" s="2"/>
      <c r="G3661" s="2"/>
      <c r="H3661" s="3">
        <f>IF(AND(C3661=0,D3661=0,E3661=0,F3661=0,G3661=0),0,ROUND(IF(C3661=0,1,C3661)*IF(D3661=0,1,D3661)*IF(E3661=0,1,E3661)*IF(F3661=0,1,F3661)*IF(G3661=0,1,G3661),2))</f>
        <v>0</v>
      </c>
      <c r="I3661" s="63"/>
      <c r="J3661" s="7"/>
      <c r="K3661" s="8"/>
      <c r="M3661" s="407"/>
    </row>
    <row r="3662" spans="1:13">
      <c r="A3662" s="32">
        <f t="shared" si="730"/>
        <v>0</v>
      </c>
      <c r="B3662" s="10"/>
      <c r="C3662" s="2"/>
      <c r="D3662" s="2"/>
      <c r="E3662" s="2"/>
      <c r="F3662" s="2"/>
      <c r="G3662" s="2"/>
      <c r="H3662" s="3">
        <f t="shared" ref="H3662:H3669" si="731">IF(AND(C3662=0,D3662=0,E3662=0,F3662=0,G3662=0),0,ROUND(IF(C3662=0,1,C3662)*IF(D3662=0,1,D3662)*IF(E3662=0,1,E3662)*IF(F3662=0,1,F3662)*IF(G3662=0,1,G3662),2))</f>
        <v>0</v>
      </c>
      <c r="I3662" s="63"/>
      <c r="J3662" s="7"/>
      <c r="K3662" s="8"/>
      <c r="M3662" s="407"/>
    </row>
    <row r="3663" spans="1:13">
      <c r="A3663" s="32">
        <f t="shared" si="730"/>
        <v>0</v>
      </c>
      <c r="B3663" s="10"/>
      <c r="C3663" s="2"/>
      <c r="D3663" s="2"/>
      <c r="E3663" s="2"/>
      <c r="F3663" s="2"/>
      <c r="G3663" s="2"/>
      <c r="H3663" s="3">
        <f t="shared" si="731"/>
        <v>0</v>
      </c>
      <c r="I3663" s="63"/>
      <c r="J3663" s="7"/>
      <c r="K3663" s="8"/>
      <c r="M3663" s="407"/>
    </row>
    <row r="3664" spans="1:13">
      <c r="A3664" s="32">
        <f t="shared" si="730"/>
        <v>0</v>
      </c>
      <c r="B3664" s="10"/>
      <c r="C3664" s="2"/>
      <c r="D3664" s="2"/>
      <c r="E3664" s="2"/>
      <c r="F3664" s="2"/>
      <c r="G3664" s="2"/>
      <c r="H3664" s="3">
        <f t="shared" si="731"/>
        <v>0</v>
      </c>
      <c r="I3664" s="63"/>
      <c r="J3664" s="7"/>
      <c r="K3664" s="8"/>
      <c r="M3664" s="407"/>
    </row>
    <row r="3665" spans="1:13">
      <c r="A3665" s="32">
        <f t="shared" si="730"/>
        <v>0</v>
      </c>
      <c r="B3665" s="10"/>
      <c r="C3665" s="2"/>
      <c r="D3665" s="2"/>
      <c r="E3665" s="2"/>
      <c r="F3665" s="2"/>
      <c r="G3665" s="2"/>
      <c r="H3665" s="3">
        <f t="shared" si="731"/>
        <v>0</v>
      </c>
      <c r="I3665" s="63"/>
      <c r="J3665" s="7"/>
      <c r="K3665" s="8"/>
      <c r="M3665" s="407"/>
    </row>
    <row r="3666" spans="1:13">
      <c r="A3666" s="32">
        <f t="shared" si="730"/>
        <v>0</v>
      </c>
      <c r="B3666" s="10"/>
      <c r="C3666" s="2"/>
      <c r="D3666" s="2"/>
      <c r="E3666" s="2"/>
      <c r="F3666" s="2"/>
      <c r="G3666" s="2"/>
      <c r="H3666" s="3">
        <f t="shared" si="731"/>
        <v>0</v>
      </c>
      <c r="I3666" s="63"/>
      <c r="J3666" s="7"/>
      <c r="K3666" s="8"/>
      <c r="M3666" s="407"/>
    </row>
    <row r="3667" spans="1:13">
      <c r="A3667" s="32">
        <f t="shared" si="730"/>
        <v>0</v>
      </c>
      <c r="B3667" s="10"/>
      <c r="C3667" s="2"/>
      <c r="D3667" s="2"/>
      <c r="E3667" s="2"/>
      <c r="F3667" s="2"/>
      <c r="G3667" s="2"/>
      <c r="H3667" s="3">
        <f t="shared" si="731"/>
        <v>0</v>
      </c>
      <c r="I3667" s="63"/>
      <c r="J3667" s="7"/>
      <c r="K3667" s="8"/>
      <c r="M3667" s="407"/>
    </row>
    <row r="3668" spans="1:13">
      <c r="A3668" s="32">
        <f t="shared" si="730"/>
        <v>0</v>
      </c>
      <c r="B3668" s="10"/>
      <c r="C3668" s="2"/>
      <c r="D3668" s="2"/>
      <c r="E3668" s="2"/>
      <c r="F3668" s="2"/>
      <c r="G3668" s="2"/>
      <c r="H3668" s="3">
        <f t="shared" si="731"/>
        <v>0</v>
      </c>
      <c r="I3668" s="63"/>
      <c r="J3668" s="7"/>
      <c r="K3668" s="8"/>
      <c r="M3668" s="407"/>
    </row>
    <row r="3669" spans="1:13">
      <c r="A3669" s="32">
        <f t="shared" si="730"/>
        <v>0</v>
      </c>
      <c r="B3669" s="10"/>
      <c r="C3669" s="2"/>
      <c r="D3669" s="2"/>
      <c r="E3669" s="2"/>
      <c r="F3669" s="2"/>
      <c r="G3669" s="2"/>
      <c r="H3669" s="3">
        <f t="shared" si="731"/>
        <v>0</v>
      </c>
      <c r="I3669" s="63"/>
      <c r="J3669" s="7"/>
      <c r="K3669" s="8"/>
      <c r="M3669" s="407"/>
    </row>
    <row r="3670" spans="1:13">
      <c r="A3670" s="33" t="e">
        <f>VLOOKUP(B3660,O:W,2)</f>
        <v>#N/A</v>
      </c>
      <c r="B3670" s="649" t="s">
        <v>70</v>
      </c>
      <c r="C3670" s="650"/>
      <c r="D3670" s="650"/>
      <c r="E3670" s="650"/>
      <c r="F3670" s="650"/>
      <c r="G3670" s="650"/>
      <c r="H3670" s="6"/>
      <c r="I3670" s="63">
        <f>SUM(H3661:H3670)</f>
        <v>0</v>
      </c>
      <c r="J3670" s="1" t="e">
        <f>VLOOKUP(B3660,O:W,7)</f>
        <v>#N/A</v>
      </c>
      <c r="K3670" s="8"/>
      <c r="M3670" s="407"/>
    </row>
    <row r="3671" spans="1:13" ht="46.5" customHeight="1">
      <c r="A3671" s="32">
        <f>IF(B3671&gt;0,1,0)</f>
        <v>0</v>
      </c>
      <c r="B3671" s="647"/>
      <c r="C3671" s="648"/>
      <c r="D3671" s="648"/>
      <c r="E3671" s="648"/>
      <c r="F3671" s="648"/>
      <c r="G3671" s="648"/>
      <c r="H3671" s="6"/>
      <c r="I3671" s="63"/>
      <c r="J3671" s="7"/>
      <c r="K3671" s="8"/>
      <c r="M3671" s="406"/>
    </row>
    <row r="3672" spans="1:13">
      <c r="A3672" s="32">
        <f t="shared" ref="A3672:A3679" si="732">IF(H3672&gt;0,1,0)</f>
        <v>0</v>
      </c>
      <c r="B3672" s="10"/>
      <c r="C3672" s="2"/>
      <c r="D3672" s="2"/>
      <c r="E3672" s="2"/>
      <c r="F3672" s="2"/>
      <c r="G3672" s="2"/>
      <c r="H3672" s="3">
        <f>IF(AND(C3672=0,D3672=0,E3672=0,F3672=0,G3672=0),0,ROUND(IF(C3672=0,1,C3672)*IF(D3672=0,1,D3672)*IF(E3672=0,1,E3672)*IF(F3672=0,1,F3672)*IF(G3672=0,1,G3672),2))</f>
        <v>0</v>
      </c>
      <c r="I3672" s="63"/>
      <c r="J3672" s="7"/>
      <c r="K3672" s="8"/>
      <c r="M3672" s="407"/>
    </row>
    <row r="3673" spans="1:13">
      <c r="A3673" s="32">
        <f t="shared" si="732"/>
        <v>0</v>
      </c>
      <c r="B3673" s="10"/>
      <c r="C3673" s="2"/>
      <c r="D3673" s="2"/>
      <c r="E3673" s="2"/>
      <c r="F3673" s="2"/>
      <c r="G3673" s="2"/>
      <c r="H3673" s="3">
        <f t="shared" ref="H3673:H3679" si="733">IF(AND(C3673=0,D3673=0,E3673=0,F3673=0,G3673=0),0,ROUND(IF(C3673=0,1,C3673)*IF(D3673=0,1,D3673)*IF(E3673=0,1,E3673)*IF(F3673=0,1,F3673)*IF(G3673=0,1,G3673),2))</f>
        <v>0</v>
      </c>
      <c r="I3673" s="63"/>
      <c r="J3673" s="7"/>
      <c r="K3673" s="8"/>
      <c r="M3673" s="407"/>
    </row>
    <row r="3674" spans="1:13">
      <c r="A3674" s="32">
        <f t="shared" si="732"/>
        <v>0</v>
      </c>
      <c r="B3674" s="10"/>
      <c r="C3674" s="2"/>
      <c r="D3674" s="2"/>
      <c r="E3674" s="2"/>
      <c r="F3674" s="2"/>
      <c r="G3674" s="2"/>
      <c r="H3674" s="3">
        <f t="shared" si="733"/>
        <v>0</v>
      </c>
      <c r="I3674" s="63"/>
      <c r="J3674" s="7"/>
      <c r="K3674" s="8"/>
      <c r="M3674" s="407"/>
    </row>
    <row r="3675" spans="1:13">
      <c r="A3675" s="32">
        <f t="shared" si="732"/>
        <v>0</v>
      </c>
      <c r="B3675" s="10"/>
      <c r="C3675" s="2"/>
      <c r="D3675" s="2"/>
      <c r="E3675" s="2"/>
      <c r="F3675" s="2"/>
      <c r="G3675" s="2"/>
      <c r="H3675" s="3">
        <f t="shared" si="733"/>
        <v>0</v>
      </c>
      <c r="I3675" s="63"/>
      <c r="J3675" s="7"/>
      <c r="K3675" s="8"/>
      <c r="M3675" s="407"/>
    </row>
    <row r="3676" spans="1:13">
      <c r="A3676" s="32">
        <f t="shared" si="732"/>
        <v>0</v>
      </c>
      <c r="B3676" s="10"/>
      <c r="C3676" s="2"/>
      <c r="D3676" s="2"/>
      <c r="E3676" s="2"/>
      <c r="F3676" s="2"/>
      <c r="G3676" s="2"/>
      <c r="H3676" s="3">
        <f t="shared" si="733"/>
        <v>0</v>
      </c>
      <c r="I3676" s="63"/>
      <c r="J3676" s="7"/>
      <c r="K3676" s="8"/>
      <c r="M3676" s="407"/>
    </row>
    <row r="3677" spans="1:13">
      <c r="A3677" s="32">
        <f t="shared" si="732"/>
        <v>0</v>
      </c>
      <c r="B3677" s="10"/>
      <c r="C3677" s="2"/>
      <c r="D3677" s="2"/>
      <c r="E3677" s="2"/>
      <c r="F3677" s="2"/>
      <c r="G3677" s="2"/>
      <c r="H3677" s="3">
        <f t="shared" si="733"/>
        <v>0</v>
      </c>
      <c r="I3677" s="63"/>
      <c r="J3677" s="7"/>
      <c r="K3677" s="8"/>
      <c r="M3677" s="407"/>
    </row>
    <row r="3678" spans="1:13">
      <c r="A3678" s="32">
        <f t="shared" si="732"/>
        <v>0</v>
      </c>
      <c r="B3678" s="10"/>
      <c r="C3678" s="2"/>
      <c r="D3678" s="2"/>
      <c r="E3678" s="2"/>
      <c r="F3678" s="2"/>
      <c r="G3678" s="2"/>
      <c r="H3678" s="3">
        <f t="shared" si="733"/>
        <v>0</v>
      </c>
      <c r="I3678" s="63"/>
      <c r="J3678" s="7"/>
      <c r="K3678" s="8"/>
      <c r="M3678" s="407"/>
    </row>
    <row r="3679" spans="1:13">
      <c r="A3679" s="32">
        <f t="shared" si="732"/>
        <v>0</v>
      </c>
      <c r="B3679" s="10"/>
      <c r="C3679" s="2"/>
      <c r="D3679" s="2"/>
      <c r="E3679" s="2"/>
      <c r="F3679" s="2"/>
      <c r="G3679" s="2"/>
      <c r="H3679" s="3">
        <f t="shared" si="733"/>
        <v>0</v>
      </c>
      <c r="I3679" s="63"/>
      <c r="J3679" s="7"/>
      <c r="K3679" s="8"/>
      <c r="M3679" s="407"/>
    </row>
    <row r="3680" spans="1:13" ht="27.75" thickBot="1">
      <c r="A3680" s="33" t="e">
        <f>VLOOKUP(B3671,O:W,2)</f>
        <v>#N/A</v>
      </c>
      <c r="B3680" s="651" t="s">
        <v>70</v>
      </c>
      <c r="C3680" s="652"/>
      <c r="D3680" s="652"/>
      <c r="E3680" s="652"/>
      <c r="F3680" s="652"/>
      <c r="G3680" s="652"/>
      <c r="H3680" s="6"/>
      <c r="I3680" s="63">
        <f>SUM(H3672:H3680)</f>
        <v>0</v>
      </c>
      <c r="J3680" s="1" t="e">
        <f>VLOOKUP(B3671,O:W,7)</f>
        <v>#N/A</v>
      </c>
      <c r="K3680" s="8"/>
      <c r="M3680" s="407"/>
    </row>
    <row r="3681" spans="1:13" ht="46.5" customHeight="1">
      <c r="A3681" s="32">
        <f>IF(B3681&gt;0,1,0)</f>
        <v>0</v>
      </c>
      <c r="B3681" s="647"/>
      <c r="C3681" s="648"/>
      <c r="D3681" s="648"/>
      <c r="E3681" s="648"/>
      <c r="F3681" s="648"/>
      <c r="G3681" s="648"/>
      <c r="H3681" s="6"/>
      <c r="I3681" s="63"/>
      <c r="J3681" s="7"/>
      <c r="K3681" s="8"/>
      <c r="M3681" s="406"/>
    </row>
    <row r="3682" spans="1:13">
      <c r="A3682" s="32">
        <f t="shared" ref="A3682:A3689" si="734">IF(H3682&gt;0,1,0)</f>
        <v>0</v>
      </c>
      <c r="B3682" s="10"/>
      <c r="C3682" s="2"/>
      <c r="D3682" s="2"/>
      <c r="E3682" s="2"/>
      <c r="F3682" s="2"/>
      <c r="G3682" s="2"/>
      <c r="H3682" s="3">
        <f>IF(AND(C3682=0,D3682=0,E3682=0,F3682=0,G3682=0),0,ROUND(IF(C3682=0,1,C3682)*IF(D3682=0,1,D3682)*IF(E3682=0,1,E3682)*IF(F3682=0,1,F3682)*IF(G3682=0,1,G3682),2))</f>
        <v>0</v>
      </c>
      <c r="I3682" s="63"/>
      <c r="J3682" s="7"/>
      <c r="K3682" s="8"/>
      <c r="M3682" s="407"/>
    </row>
    <row r="3683" spans="1:13">
      <c r="A3683" s="32">
        <f t="shared" si="734"/>
        <v>0</v>
      </c>
      <c r="B3683" s="10"/>
      <c r="C3683" s="2"/>
      <c r="D3683" s="2"/>
      <c r="E3683" s="2"/>
      <c r="F3683" s="2"/>
      <c r="G3683" s="2"/>
      <c r="H3683" s="3">
        <f t="shared" ref="H3683:H3689" si="735">IF(AND(C3683=0,D3683=0,E3683=0,F3683=0,G3683=0),0,ROUND(IF(C3683=0,1,C3683)*IF(D3683=0,1,D3683)*IF(E3683=0,1,E3683)*IF(F3683=0,1,F3683)*IF(G3683=0,1,G3683),2))</f>
        <v>0</v>
      </c>
      <c r="I3683" s="63"/>
      <c r="J3683" s="7"/>
      <c r="K3683" s="8"/>
      <c r="M3683" s="407"/>
    </row>
    <row r="3684" spans="1:13">
      <c r="A3684" s="32">
        <f t="shared" si="734"/>
        <v>0</v>
      </c>
      <c r="B3684" s="10"/>
      <c r="C3684" s="2"/>
      <c r="D3684" s="2"/>
      <c r="E3684" s="2"/>
      <c r="F3684" s="2"/>
      <c r="G3684" s="2"/>
      <c r="H3684" s="3">
        <f t="shared" si="735"/>
        <v>0</v>
      </c>
      <c r="I3684" s="63"/>
      <c r="J3684" s="7"/>
      <c r="K3684" s="8"/>
      <c r="M3684" s="407"/>
    </row>
    <row r="3685" spans="1:13">
      <c r="A3685" s="32">
        <f t="shared" si="734"/>
        <v>0</v>
      </c>
      <c r="B3685" s="10"/>
      <c r="C3685" s="2"/>
      <c r="D3685" s="2"/>
      <c r="E3685" s="2"/>
      <c r="F3685" s="2"/>
      <c r="G3685" s="2"/>
      <c r="H3685" s="3">
        <f t="shared" si="735"/>
        <v>0</v>
      </c>
      <c r="I3685" s="63"/>
      <c r="J3685" s="7"/>
      <c r="K3685" s="8"/>
      <c r="M3685" s="407"/>
    </row>
    <row r="3686" spans="1:13">
      <c r="A3686" s="32">
        <f t="shared" si="734"/>
        <v>0</v>
      </c>
      <c r="B3686" s="10"/>
      <c r="C3686" s="2"/>
      <c r="D3686" s="2"/>
      <c r="E3686" s="2"/>
      <c r="F3686" s="2"/>
      <c r="G3686" s="2"/>
      <c r="H3686" s="3">
        <f t="shared" si="735"/>
        <v>0</v>
      </c>
      <c r="I3686" s="63"/>
      <c r="J3686" s="7"/>
      <c r="K3686" s="8"/>
      <c r="M3686" s="407"/>
    </row>
    <row r="3687" spans="1:13">
      <c r="A3687" s="32">
        <f t="shared" si="734"/>
        <v>0</v>
      </c>
      <c r="B3687" s="10"/>
      <c r="C3687" s="2"/>
      <c r="D3687" s="2"/>
      <c r="E3687" s="2"/>
      <c r="F3687" s="2"/>
      <c r="G3687" s="2"/>
      <c r="H3687" s="3">
        <f t="shared" si="735"/>
        <v>0</v>
      </c>
      <c r="I3687" s="63"/>
      <c r="J3687" s="7"/>
      <c r="K3687" s="8"/>
      <c r="M3687" s="407"/>
    </row>
    <row r="3688" spans="1:13">
      <c r="A3688" s="32">
        <f t="shared" si="734"/>
        <v>0</v>
      </c>
      <c r="B3688" s="10"/>
      <c r="C3688" s="2"/>
      <c r="D3688" s="2"/>
      <c r="E3688" s="2"/>
      <c r="F3688" s="2"/>
      <c r="G3688" s="2"/>
      <c r="H3688" s="3">
        <f t="shared" si="735"/>
        <v>0</v>
      </c>
      <c r="I3688" s="63"/>
      <c r="J3688" s="7"/>
      <c r="K3688" s="8"/>
      <c r="M3688" s="407"/>
    </row>
    <row r="3689" spans="1:13">
      <c r="A3689" s="32">
        <f t="shared" si="734"/>
        <v>0</v>
      </c>
      <c r="B3689" s="10"/>
      <c r="C3689" s="2"/>
      <c r="D3689" s="2"/>
      <c r="E3689" s="2"/>
      <c r="F3689" s="2"/>
      <c r="G3689" s="2"/>
      <c r="H3689" s="3">
        <f t="shared" si="735"/>
        <v>0</v>
      </c>
      <c r="I3689" s="63"/>
      <c r="J3689" s="7"/>
      <c r="K3689" s="8"/>
      <c r="M3689" s="407"/>
    </row>
    <row r="3690" spans="1:13">
      <c r="A3690" s="33" t="e">
        <f>VLOOKUP(B3681,O:W,2)</f>
        <v>#N/A</v>
      </c>
      <c r="B3690" s="649" t="s">
        <v>70</v>
      </c>
      <c r="C3690" s="650"/>
      <c r="D3690" s="650"/>
      <c r="E3690" s="650"/>
      <c r="F3690" s="650"/>
      <c r="G3690" s="650"/>
      <c r="H3690" s="6"/>
      <c r="I3690" s="63">
        <f>SUM(H3682:H3690)</f>
        <v>0</v>
      </c>
      <c r="J3690" s="1" t="e">
        <f>VLOOKUP(B3681,O:W,7)</f>
        <v>#N/A</v>
      </c>
      <c r="K3690" s="8"/>
      <c r="M3690" s="407"/>
    </row>
    <row r="3691" spans="1:13" ht="45.75" customHeight="1">
      <c r="A3691" s="32">
        <f>IF(B3691&gt;0,1,0)</f>
        <v>0</v>
      </c>
      <c r="B3691" s="647"/>
      <c r="C3691" s="648"/>
      <c r="D3691" s="648"/>
      <c r="E3691" s="648"/>
      <c r="F3691" s="648"/>
      <c r="G3691" s="648"/>
      <c r="H3691" s="6"/>
      <c r="I3691" s="63"/>
      <c r="J3691" s="7"/>
      <c r="K3691" s="8"/>
      <c r="M3691" s="406"/>
    </row>
    <row r="3692" spans="1:13">
      <c r="A3692" s="32">
        <f t="shared" ref="A3692:A3699" si="736">IF(H3692&gt;0,1,0)</f>
        <v>0</v>
      </c>
      <c r="B3692" s="10"/>
      <c r="C3692" s="2"/>
      <c r="D3692" s="2"/>
      <c r="E3692" s="2"/>
      <c r="F3692" s="2"/>
      <c r="G3692" s="2"/>
      <c r="H3692" s="3">
        <f>IF(AND(C3692=0,D3692=0,E3692=0,F3692=0,G3692=0),0,ROUND(IF(C3692=0,1,C3692)*IF(D3692=0,1,D3692)*IF(E3692=0,1,E3692)*IF(F3692=0,1,F3692)*IF(G3692=0,1,G3692),2))</f>
        <v>0</v>
      </c>
      <c r="I3692" s="63"/>
      <c r="J3692" s="7"/>
      <c r="K3692" s="8"/>
      <c r="M3692" s="407"/>
    </row>
    <row r="3693" spans="1:13">
      <c r="A3693" s="32">
        <f t="shared" si="736"/>
        <v>0</v>
      </c>
      <c r="B3693" s="10"/>
      <c r="C3693" s="2"/>
      <c r="D3693" s="2"/>
      <c r="E3693" s="2"/>
      <c r="F3693" s="2"/>
      <c r="G3693" s="2"/>
      <c r="H3693" s="3">
        <f t="shared" ref="H3693:H3699" si="737">IF(AND(C3693=0,D3693=0,E3693=0,F3693=0,G3693=0),0,ROUND(IF(C3693=0,1,C3693)*IF(D3693=0,1,D3693)*IF(E3693=0,1,E3693)*IF(F3693=0,1,F3693)*IF(G3693=0,1,G3693),2))</f>
        <v>0</v>
      </c>
      <c r="I3693" s="63"/>
      <c r="J3693" s="7"/>
      <c r="K3693" s="8"/>
      <c r="M3693" s="407"/>
    </row>
    <row r="3694" spans="1:13">
      <c r="A3694" s="32">
        <f t="shared" si="736"/>
        <v>0</v>
      </c>
      <c r="B3694" s="10"/>
      <c r="C3694" s="2"/>
      <c r="D3694" s="2"/>
      <c r="E3694" s="2"/>
      <c r="F3694" s="2"/>
      <c r="G3694" s="2"/>
      <c r="H3694" s="3">
        <f t="shared" si="737"/>
        <v>0</v>
      </c>
      <c r="I3694" s="63"/>
      <c r="J3694" s="7"/>
      <c r="K3694" s="8"/>
      <c r="M3694" s="407"/>
    </row>
    <row r="3695" spans="1:13">
      <c r="A3695" s="32">
        <f t="shared" si="736"/>
        <v>0</v>
      </c>
      <c r="B3695" s="10"/>
      <c r="C3695" s="2"/>
      <c r="D3695" s="2"/>
      <c r="E3695" s="2"/>
      <c r="F3695" s="2"/>
      <c r="G3695" s="2"/>
      <c r="H3695" s="3">
        <f t="shared" si="737"/>
        <v>0</v>
      </c>
      <c r="I3695" s="63"/>
      <c r="J3695" s="7"/>
      <c r="K3695" s="8"/>
      <c r="M3695" s="407"/>
    </row>
    <row r="3696" spans="1:13">
      <c r="A3696" s="32">
        <f t="shared" si="736"/>
        <v>0</v>
      </c>
      <c r="B3696" s="10"/>
      <c r="C3696" s="2"/>
      <c r="D3696" s="2"/>
      <c r="E3696" s="2"/>
      <c r="F3696" s="2"/>
      <c r="G3696" s="2"/>
      <c r="H3696" s="3">
        <f t="shared" si="737"/>
        <v>0</v>
      </c>
      <c r="I3696" s="63"/>
      <c r="J3696" s="7"/>
      <c r="K3696" s="8"/>
      <c r="M3696" s="407"/>
    </row>
    <row r="3697" spans="1:13">
      <c r="A3697" s="32">
        <f t="shared" si="736"/>
        <v>0</v>
      </c>
      <c r="B3697" s="10"/>
      <c r="C3697" s="2"/>
      <c r="D3697" s="2"/>
      <c r="E3697" s="2"/>
      <c r="F3697" s="2"/>
      <c r="G3697" s="2"/>
      <c r="H3697" s="3">
        <f t="shared" si="737"/>
        <v>0</v>
      </c>
      <c r="I3697" s="63"/>
      <c r="J3697" s="7"/>
      <c r="K3697" s="8"/>
      <c r="M3697" s="407"/>
    </row>
    <row r="3698" spans="1:13">
      <c r="A3698" s="32">
        <f t="shared" si="736"/>
        <v>0</v>
      </c>
      <c r="B3698" s="10"/>
      <c r="C3698" s="2"/>
      <c r="D3698" s="2"/>
      <c r="E3698" s="2"/>
      <c r="F3698" s="2"/>
      <c r="G3698" s="2"/>
      <c r="H3698" s="3">
        <f t="shared" si="737"/>
        <v>0</v>
      </c>
      <c r="I3698" s="63"/>
      <c r="J3698" s="7"/>
      <c r="K3698" s="8"/>
      <c r="M3698" s="407"/>
    </row>
    <row r="3699" spans="1:13">
      <c r="A3699" s="32">
        <f t="shared" si="736"/>
        <v>0</v>
      </c>
      <c r="B3699" s="10"/>
      <c r="C3699" s="2"/>
      <c r="D3699" s="2"/>
      <c r="E3699" s="2"/>
      <c r="F3699" s="2"/>
      <c r="G3699" s="2"/>
      <c r="H3699" s="3">
        <f t="shared" si="737"/>
        <v>0</v>
      </c>
      <c r="I3699" s="63"/>
      <c r="J3699" s="7"/>
      <c r="K3699" s="8"/>
      <c r="M3699" s="407"/>
    </row>
    <row r="3700" spans="1:13">
      <c r="A3700" s="33" t="e">
        <f>VLOOKUP(B3691,O:W,2)</f>
        <v>#N/A</v>
      </c>
      <c r="B3700" s="649" t="s">
        <v>70</v>
      </c>
      <c r="C3700" s="650"/>
      <c r="D3700" s="650"/>
      <c r="E3700" s="650"/>
      <c r="F3700" s="650"/>
      <c r="G3700" s="650"/>
      <c r="H3700" s="6"/>
      <c r="I3700" s="63">
        <f>SUM(H3692:H3700)</f>
        <v>0</v>
      </c>
      <c r="J3700" s="1" t="e">
        <f>VLOOKUP(B3691,O:W,7)</f>
        <v>#N/A</v>
      </c>
      <c r="K3700" s="8"/>
      <c r="M3700" s="407"/>
    </row>
    <row r="3701" spans="1:13" ht="45.75" customHeight="1">
      <c r="A3701" s="32">
        <f>IF(B3701&gt;0,1,0)</f>
        <v>0</v>
      </c>
      <c r="B3701" s="653"/>
      <c r="C3701" s="654"/>
      <c r="D3701" s="654"/>
      <c r="E3701" s="654"/>
      <c r="F3701" s="654"/>
      <c r="G3701" s="655"/>
      <c r="H3701" s="6"/>
      <c r="I3701" s="63"/>
      <c r="J3701" s="7"/>
      <c r="K3701" s="8"/>
      <c r="M3701" s="406"/>
    </row>
    <row r="3702" spans="1:13">
      <c r="A3702" s="32">
        <f t="shared" ref="A3702:A3709" si="738">IF(H3702&gt;0,1,0)</f>
        <v>0</v>
      </c>
      <c r="B3702" s="10"/>
      <c r="C3702" s="2"/>
      <c r="D3702" s="2"/>
      <c r="E3702" s="2"/>
      <c r="F3702" s="2"/>
      <c r="G3702" s="2"/>
      <c r="H3702" s="3">
        <f>IF(AND(C3702=0,D3702=0,E3702=0,F3702=0,G3702=0),0,ROUND(IF(C3702=0,1,C3702)*IF(D3702=0,1,D3702)*IF(E3702=0,1,E3702)*IF(F3702=0,1,F3702)*IF(G3702=0,1,G3702),2))</f>
        <v>0</v>
      </c>
      <c r="I3702" s="63"/>
      <c r="J3702" s="7"/>
      <c r="K3702" s="8"/>
      <c r="M3702" s="407"/>
    </row>
    <row r="3703" spans="1:13">
      <c r="A3703" s="32">
        <f t="shared" si="738"/>
        <v>0</v>
      </c>
      <c r="B3703" s="10"/>
      <c r="C3703" s="2"/>
      <c r="D3703" s="2"/>
      <c r="E3703" s="2"/>
      <c r="F3703" s="2"/>
      <c r="G3703" s="2"/>
      <c r="H3703" s="3">
        <f t="shared" ref="H3703:H3709" si="739">IF(AND(C3703=0,D3703=0,E3703=0,F3703=0,G3703=0),0,ROUND(IF(C3703=0,1,C3703)*IF(D3703=0,1,D3703)*IF(E3703=0,1,E3703)*IF(F3703=0,1,F3703)*IF(G3703=0,1,G3703),2))</f>
        <v>0</v>
      </c>
      <c r="I3703" s="63"/>
      <c r="J3703" s="7"/>
      <c r="K3703" s="8"/>
      <c r="M3703" s="407"/>
    </row>
    <row r="3704" spans="1:13">
      <c r="A3704" s="32">
        <f t="shared" si="738"/>
        <v>0</v>
      </c>
      <c r="B3704" s="10"/>
      <c r="C3704" s="2"/>
      <c r="D3704" s="2"/>
      <c r="E3704" s="2"/>
      <c r="F3704" s="2"/>
      <c r="G3704" s="2"/>
      <c r="H3704" s="3">
        <f t="shared" si="739"/>
        <v>0</v>
      </c>
      <c r="I3704" s="63"/>
      <c r="J3704" s="7"/>
      <c r="K3704" s="8"/>
      <c r="M3704" s="407"/>
    </row>
    <row r="3705" spans="1:13">
      <c r="A3705" s="32">
        <f t="shared" si="738"/>
        <v>0</v>
      </c>
      <c r="B3705" s="10"/>
      <c r="C3705" s="2"/>
      <c r="D3705" s="2"/>
      <c r="E3705" s="2"/>
      <c r="F3705" s="2"/>
      <c r="G3705" s="2"/>
      <c r="H3705" s="3">
        <f t="shared" si="739"/>
        <v>0</v>
      </c>
      <c r="I3705" s="63"/>
      <c r="J3705" s="7"/>
      <c r="K3705" s="8"/>
      <c r="M3705" s="407"/>
    </row>
    <row r="3706" spans="1:13">
      <c r="A3706" s="32">
        <f t="shared" si="738"/>
        <v>0</v>
      </c>
      <c r="B3706" s="10"/>
      <c r="C3706" s="2"/>
      <c r="D3706" s="2"/>
      <c r="E3706" s="2"/>
      <c r="F3706" s="2"/>
      <c r="G3706" s="2"/>
      <c r="H3706" s="3">
        <f t="shared" si="739"/>
        <v>0</v>
      </c>
      <c r="I3706" s="63"/>
      <c r="J3706" s="7"/>
      <c r="K3706" s="8"/>
      <c r="M3706" s="407"/>
    </row>
    <row r="3707" spans="1:13">
      <c r="A3707" s="32">
        <f t="shared" si="738"/>
        <v>0</v>
      </c>
      <c r="B3707" s="10"/>
      <c r="C3707" s="2"/>
      <c r="D3707" s="2"/>
      <c r="E3707" s="2"/>
      <c r="F3707" s="2"/>
      <c r="G3707" s="2"/>
      <c r="H3707" s="3">
        <f t="shared" si="739"/>
        <v>0</v>
      </c>
      <c r="I3707" s="63"/>
      <c r="J3707" s="7"/>
      <c r="K3707" s="8"/>
      <c r="M3707" s="407"/>
    </row>
    <row r="3708" spans="1:13">
      <c r="A3708" s="32">
        <f t="shared" si="738"/>
        <v>0</v>
      </c>
      <c r="B3708" s="10"/>
      <c r="C3708" s="2"/>
      <c r="D3708" s="2"/>
      <c r="E3708" s="2"/>
      <c r="F3708" s="2"/>
      <c r="G3708" s="2"/>
      <c r="H3708" s="3">
        <f t="shared" si="739"/>
        <v>0</v>
      </c>
      <c r="I3708" s="63"/>
      <c r="J3708" s="7"/>
      <c r="K3708" s="8"/>
      <c r="M3708" s="407"/>
    </row>
    <row r="3709" spans="1:13">
      <c r="A3709" s="32">
        <f t="shared" si="738"/>
        <v>0</v>
      </c>
      <c r="B3709" s="10"/>
      <c r="C3709" s="2"/>
      <c r="D3709" s="2"/>
      <c r="E3709" s="2"/>
      <c r="F3709" s="2"/>
      <c r="G3709" s="2"/>
      <c r="H3709" s="3">
        <f t="shared" si="739"/>
        <v>0</v>
      </c>
      <c r="I3709" s="63"/>
      <c r="J3709" s="7"/>
      <c r="K3709" s="8"/>
      <c r="M3709" s="407"/>
    </row>
    <row r="3710" spans="1:13">
      <c r="A3710" s="33" t="e">
        <f>VLOOKUP(B3701,O:W,2)</f>
        <v>#N/A</v>
      </c>
      <c r="B3710" s="718" t="s">
        <v>70</v>
      </c>
      <c r="C3710" s="719"/>
      <c r="D3710" s="719"/>
      <c r="E3710" s="719"/>
      <c r="F3710" s="719"/>
      <c r="G3710" s="720"/>
      <c r="H3710" s="6"/>
      <c r="I3710" s="63">
        <f>SUM(H3702:H3710)</f>
        <v>0</v>
      </c>
      <c r="J3710" s="1" t="e">
        <f>VLOOKUP(B3701,O:W,7)</f>
        <v>#N/A</v>
      </c>
      <c r="K3710" s="8"/>
      <c r="M3710" s="407"/>
    </row>
    <row r="3711" spans="1:13" ht="44.25" customHeight="1">
      <c r="A3711" s="32">
        <f>IF(B3711&gt;0,1,0)</f>
        <v>0</v>
      </c>
      <c r="B3711" s="653"/>
      <c r="C3711" s="654"/>
      <c r="D3711" s="654"/>
      <c r="E3711" s="654"/>
      <c r="F3711" s="654"/>
      <c r="G3711" s="655"/>
      <c r="H3711" s="6"/>
      <c r="I3711" s="63"/>
      <c r="J3711" s="7"/>
      <c r="K3711" s="8"/>
      <c r="M3711" s="406"/>
    </row>
    <row r="3712" spans="1:13">
      <c r="A3712" s="32">
        <f t="shared" ref="A3712:A3719" si="740">IF(H3712&gt;0,1,0)</f>
        <v>0</v>
      </c>
      <c r="B3712" s="10"/>
      <c r="C3712" s="2"/>
      <c r="D3712" s="2"/>
      <c r="E3712" s="2"/>
      <c r="F3712" s="2"/>
      <c r="G3712" s="2"/>
      <c r="H3712" s="3">
        <f>IF(AND(C3712=0,D3712=0,E3712=0,F3712=0,G3712=0),0,ROUND(IF(C3712=0,1,C3712)*IF(D3712=0,1,D3712)*IF(E3712=0,1,E3712)*IF(F3712=0,1,F3712)*IF(G3712=0,1,G3712),2))</f>
        <v>0</v>
      </c>
      <c r="I3712" s="63"/>
      <c r="J3712" s="7"/>
      <c r="K3712" s="8"/>
      <c r="M3712" s="407"/>
    </row>
    <row r="3713" spans="1:13">
      <c r="A3713" s="32">
        <f t="shared" si="740"/>
        <v>0</v>
      </c>
      <c r="B3713" s="10"/>
      <c r="C3713" s="2"/>
      <c r="D3713" s="2"/>
      <c r="E3713" s="2"/>
      <c r="F3713" s="2"/>
      <c r="G3713" s="2"/>
      <c r="H3713" s="3">
        <f t="shared" ref="H3713:H3719" si="741">IF(AND(C3713=0,D3713=0,E3713=0,F3713=0,G3713=0),0,ROUND(IF(C3713=0,1,C3713)*IF(D3713=0,1,D3713)*IF(E3713=0,1,E3713)*IF(F3713=0,1,F3713)*IF(G3713=0,1,G3713),2))</f>
        <v>0</v>
      </c>
      <c r="I3713" s="63"/>
      <c r="J3713" s="7"/>
      <c r="K3713" s="8"/>
      <c r="M3713" s="407"/>
    </row>
    <row r="3714" spans="1:13">
      <c r="A3714" s="32">
        <f t="shared" si="740"/>
        <v>0</v>
      </c>
      <c r="B3714" s="10"/>
      <c r="C3714" s="2"/>
      <c r="D3714" s="2"/>
      <c r="E3714" s="2"/>
      <c r="F3714" s="2"/>
      <c r="G3714" s="2"/>
      <c r="H3714" s="3">
        <f t="shared" si="741"/>
        <v>0</v>
      </c>
      <c r="I3714" s="63"/>
      <c r="J3714" s="7"/>
      <c r="K3714" s="8"/>
      <c r="M3714" s="407"/>
    </row>
    <row r="3715" spans="1:13">
      <c r="A3715" s="32">
        <f t="shared" si="740"/>
        <v>0</v>
      </c>
      <c r="B3715" s="10"/>
      <c r="C3715" s="2"/>
      <c r="D3715" s="2"/>
      <c r="E3715" s="2"/>
      <c r="F3715" s="2"/>
      <c r="G3715" s="2"/>
      <c r="H3715" s="3">
        <f t="shared" si="741"/>
        <v>0</v>
      </c>
      <c r="I3715" s="63"/>
      <c r="J3715" s="7"/>
      <c r="K3715" s="8"/>
      <c r="M3715" s="407"/>
    </row>
    <row r="3716" spans="1:13">
      <c r="A3716" s="32">
        <f t="shared" si="740"/>
        <v>0</v>
      </c>
      <c r="B3716" s="10"/>
      <c r="C3716" s="2"/>
      <c r="D3716" s="2"/>
      <c r="E3716" s="2"/>
      <c r="F3716" s="2"/>
      <c r="G3716" s="2"/>
      <c r="H3716" s="3">
        <f t="shared" si="741"/>
        <v>0</v>
      </c>
      <c r="I3716" s="63"/>
      <c r="J3716" s="7"/>
      <c r="K3716" s="8"/>
      <c r="M3716" s="407"/>
    </row>
    <row r="3717" spans="1:13">
      <c r="A3717" s="32">
        <f t="shared" si="740"/>
        <v>0</v>
      </c>
      <c r="B3717" s="10"/>
      <c r="C3717" s="2"/>
      <c r="D3717" s="2"/>
      <c r="E3717" s="2"/>
      <c r="F3717" s="2"/>
      <c r="G3717" s="2"/>
      <c r="H3717" s="3">
        <f t="shared" si="741"/>
        <v>0</v>
      </c>
      <c r="I3717" s="63"/>
      <c r="J3717" s="7"/>
      <c r="K3717" s="8"/>
      <c r="M3717" s="407"/>
    </row>
    <row r="3718" spans="1:13">
      <c r="A3718" s="32">
        <f t="shared" si="740"/>
        <v>0</v>
      </c>
      <c r="B3718" s="10"/>
      <c r="C3718" s="2"/>
      <c r="D3718" s="2"/>
      <c r="E3718" s="2"/>
      <c r="F3718" s="2"/>
      <c r="G3718" s="2"/>
      <c r="H3718" s="3">
        <f t="shared" si="741"/>
        <v>0</v>
      </c>
      <c r="I3718" s="63"/>
      <c r="J3718" s="7"/>
      <c r="K3718" s="8"/>
      <c r="M3718" s="407"/>
    </row>
    <row r="3719" spans="1:13">
      <c r="A3719" s="32">
        <f t="shared" si="740"/>
        <v>0</v>
      </c>
      <c r="B3719" s="10"/>
      <c r="C3719" s="2"/>
      <c r="D3719" s="2"/>
      <c r="E3719" s="2"/>
      <c r="F3719" s="2"/>
      <c r="G3719" s="2"/>
      <c r="H3719" s="3">
        <f t="shared" si="741"/>
        <v>0</v>
      </c>
      <c r="I3719" s="63"/>
      <c r="J3719" s="7"/>
      <c r="K3719" s="8"/>
      <c r="M3719" s="407"/>
    </row>
    <row r="3720" spans="1:13" ht="27.75" thickBot="1">
      <c r="A3720" s="34" t="e">
        <f>VLOOKUP(B3711,O:W,2)</f>
        <v>#N/A</v>
      </c>
      <c r="B3720" s="715" t="s">
        <v>70</v>
      </c>
      <c r="C3720" s="716"/>
      <c r="D3720" s="716"/>
      <c r="E3720" s="716"/>
      <c r="F3720" s="716"/>
      <c r="G3720" s="717"/>
      <c r="H3720" s="28"/>
      <c r="I3720" s="64">
        <f>SUM(H3712:H3720)</f>
        <v>0</v>
      </c>
      <c r="J3720" s="29" t="e">
        <f>VLOOKUP(B3711,O:W,7)</f>
        <v>#N/A</v>
      </c>
      <c r="K3720" s="18"/>
      <c r="M3720" s="407"/>
    </row>
    <row r="3886" spans="1:24">
      <c r="A3886" s="5"/>
      <c r="B3886" s="5"/>
      <c r="I3886" s="5"/>
      <c r="J3886" s="5"/>
      <c r="K3886" s="5"/>
      <c r="M3886" s="411"/>
      <c r="N3886" s="14" t="s">
        <v>21</v>
      </c>
      <c r="O3886" s="14" t="s">
        <v>17</v>
      </c>
      <c r="P3886" s="585" t="s">
        <v>16</v>
      </c>
      <c r="Q3886" s="605"/>
      <c r="R3886" s="605"/>
      <c r="S3886" s="605" t="s">
        <v>22</v>
      </c>
      <c r="T3886" s="14" t="s">
        <v>17</v>
      </c>
      <c r="U3886" s="14" t="s">
        <v>18</v>
      </c>
      <c r="V3886" s="14" t="s">
        <v>19</v>
      </c>
      <c r="W3886" s="15"/>
    </row>
    <row r="3887" spans="1:24" ht="34.5">
      <c r="A3887" s="5"/>
      <c r="B3887" s="5"/>
      <c r="I3887" s="5"/>
      <c r="J3887" s="5"/>
      <c r="K3887" s="5"/>
      <c r="M3887" s="411"/>
      <c r="N3887" s="9">
        <f t="shared" ref="N3887:N3933" si="742">Q3887</f>
        <v>1</v>
      </c>
      <c r="O3887" s="16" t="str">
        <f>LEFT(CONCATENATE(P3887,T3887),252)</f>
        <v>010101لوله فولادي سياه درز دار، به ‌قطر نامي 15 (يك دوم اينچ).</v>
      </c>
      <c r="P3887" s="598" t="s">
        <v>97</v>
      </c>
      <c r="Q3887" s="606">
        <v>1</v>
      </c>
      <c r="R3887" s="606"/>
      <c r="S3887" s="606" t="s">
        <v>726</v>
      </c>
      <c r="T3887" s="555" t="s">
        <v>5148</v>
      </c>
      <c r="U3887" s="555" t="s">
        <v>28</v>
      </c>
      <c r="V3887" s="595">
        <v>128000</v>
      </c>
      <c r="W3887" s="17"/>
      <c r="X3887" s="583"/>
    </row>
    <row r="3888" spans="1:24" ht="30">
      <c r="A3888" s="5"/>
      <c r="B3888" s="5"/>
      <c r="I3888" s="5"/>
      <c r="J3888" s="5"/>
      <c r="K3888" s="5"/>
      <c r="M3888" s="411"/>
      <c r="N3888" s="9">
        <f t="shared" si="742"/>
        <v>1</v>
      </c>
      <c r="O3888" s="16" t="str">
        <f t="shared" ref="O3888:O3951" si="743">LEFT(CONCATENATE(P3888,T3888),252)</f>
        <v>010102لوله فولادی سیاه درزدار، به قطر نامی 20 (سه چهارم اینچ).</v>
      </c>
      <c r="P3888" s="602" t="s">
        <v>98</v>
      </c>
      <c r="Q3888" s="606">
        <v>1</v>
      </c>
      <c r="R3888" s="606"/>
      <c r="S3888" s="606" t="s">
        <v>726</v>
      </c>
      <c r="T3888" s="54" t="s">
        <v>727</v>
      </c>
      <c r="U3888" s="59" t="s">
        <v>28</v>
      </c>
      <c r="V3888" s="595">
        <v>140000</v>
      </c>
      <c r="W3888" s="17"/>
      <c r="X3888" s="583"/>
    </row>
    <row r="3889" spans="1:24" ht="34.5">
      <c r="A3889" s="5"/>
      <c r="B3889" s="5"/>
      <c r="I3889" s="5"/>
      <c r="J3889" s="5"/>
      <c r="K3889" s="5"/>
      <c r="M3889" s="411"/>
      <c r="N3889" s="9">
        <f t="shared" si="742"/>
        <v>1</v>
      </c>
      <c r="O3889" s="16" t="str">
        <f t="shared" si="743"/>
        <v>010103لوله فولادي سياه درزدار، به قطر نامي 25  (يك اينچ).</v>
      </c>
      <c r="P3889" s="602" t="s">
        <v>99</v>
      </c>
      <c r="Q3889" s="606">
        <v>1</v>
      </c>
      <c r="R3889" s="606"/>
      <c r="S3889" s="606" t="s">
        <v>726</v>
      </c>
      <c r="T3889" s="555" t="s">
        <v>5149</v>
      </c>
      <c r="U3889" s="555" t="s">
        <v>28</v>
      </c>
      <c r="V3889" s="595">
        <v>150500</v>
      </c>
      <c r="W3889" s="17"/>
      <c r="X3889" s="583"/>
    </row>
    <row r="3890" spans="1:24" ht="34.5">
      <c r="A3890" s="5"/>
      <c r="B3890" s="5"/>
      <c r="I3890" s="5"/>
      <c r="J3890" s="5"/>
      <c r="K3890" s="5"/>
      <c r="M3890" s="411"/>
      <c r="N3890" s="9">
        <f t="shared" si="742"/>
        <v>1</v>
      </c>
      <c r="O3890" s="16" t="str">
        <f t="shared" si="743"/>
        <v>010104لوله فولادي سياه درزدار، به قطر نامي 32  (يك و يك چهارم اينچ).</v>
      </c>
      <c r="P3890" s="602" t="s">
        <v>100</v>
      </c>
      <c r="Q3890" s="606">
        <v>1</v>
      </c>
      <c r="R3890" s="606"/>
      <c r="S3890" s="606" t="s">
        <v>726</v>
      </c>
      <c r="T3890" s="555" t="s">
        <v>5150</v>
      </c>
      <c r="U3890" s="555" t="s">
        <v>28</v>
      </c>
      <c r="V3890" s="595">
        <v>174000</v>
      </c>
      <c r="W3890" s="17"/>
      <c r="X3890" s="583"/>
    </row>
    <row r="3891" spans="1:24" ht="34.5">
      <c r="A3891" s="5"/>
      <c r="B3891" s="5"/>
      <c r="I3891" s="5"/>
      <c r="J3891" s="5"/>
      <c r="K3891" s="5"/>
      <c r="M3891" s="411"/>
      <c r="N3891" s="9">
        <f t="shared" si="742"/>
        <v>1</v>
      </c>
      <c r="O3891" s="16" t="str">
        <f t="shared" si="743"/>
        <v>010105لوله فولادي سياه درزدار، به قطر نامي 40  (يك و يك دوم اينچ).</v>
      </c>
      <c r="P3891" s="602" t="s">
        <v>101</v>
      </c>
      <c r="Q3891" s="606">
        <v>1</v>
      </c>
      <c r="R3891" s="606"/>
      <c r="S3891" s="606" t="s">
        <v>726</v>
      </c>
      <c r="T3891" s="555" t="s">
        <v>5151</v>
      </c>
      <c r="U3891" s="555" t="s">
        <v>28</v>
      </c>
      <c r="V3891" s="595">
        <v>214000</v>
      </c>
      <c r="W3891" s="17"/>
      <c r="X3891" s="583"/>
    </row>
    <row r="3892" spans="1:24" ht="34.5">
      <c r="A3892" s="5"/>
      <c r="B3892" s="5"/>
      <c r="I3892" s="5"/>
      <c r="J3892" s="5"/>
      <c r="K3892" s="5"/>
      <c r="M3892" s="411"/>
      <c r="N3892" s="9">
        <f t="shared" si="742"/>
        <v>1</v>
      </c>
      <c r="O3892" s="16" t="str">
        <f t="shared" si="743"/>
        <v>010106لوله فولادي سياه درزدار، به قطر نامي 50  (دو اينچ).</v>
      </c>
      <c r="P3892" s="602" t="s">
        <v>102</v>
      </c>
      <c r="Q3892" s="606">
        <v>1</v>
      </c>
      <c r="R3892" s="606"/>
      <c r="S3892" s="606" t="s">
        <v>726</v>
      </c>
      <c r="T3892" s="555" t="s">
        <v>5152</v>
      </c>
      <c r="U3892" s="555" t="s">
        <v>28</v>
      </c>
      <c r="V3892" s="595">
        <v>250000</v>
      </c>
      <c r="W3892" s="17"/>
      <c r="X3892" s="583"/>
    </row>
    <row r="3893" spans="1:24" ht="34.5">
      <c r="A3893" s="5"/>
      <c r="B3893" s="5"/>
      <c r="I3893" s="5"/>
      <c r="J3893" s="5"/>
      <c r="K3893" s="5"/>
      <c r="M3893" s="411"/>
      <c r="N3893" s="9">
        <f t="shared" si="742"/>
        <v>1</v>
      </c>
      <c r="O3893" s="16" t="str">
        <f t="shared" si="743"/>
        <v>010107لوله فولادي سياه درزدار، به قطر نامي 65  (دو و يك دوم اينچ).</v>
      </c>
      <c r="P3893" s="602" t="s">
        <v>103</v>
      </c>
      <c r="Q3893" s="606">
        <v>1</v>
      </c>
      <c r="R3893" s="606"/>
      <c r="S3893" s="606" t="s">
        <v>726</v>
      </c>
      <c r="T3893" s="555" t="s">
        <v>5153</v>
      </c>
      <c r="U3893" s="555" t="s">
        <v>28</v>
      </c>
      <c r="V3893" s="595">
        <v>311000</v>
      </c>
      <c r="W3893" s="17"/>
      <c r="X3893" s="583"/>
    </row>
    <row r="3894" spans="1:24" ht="34.5">
      <c r="A3894" s="5"/>
      <c r="B3894" s="5"/>
      <c r="I3894" s="5"/>
      <c r="J3894" s="5"/>
      <c r="K3894" s="5"/>
      <c r="M3894" s="411"/>
      <c r="N3894" s="9">
        <f t="shared" si="742"/>
        <v>1</v>
      </c>
      <c r="O3894" s="16" t="str">
        <f t="shared" si="743"/>
        <v>010108لوله فولادي سياه درزدار، به قطر  نامي 80  (سه اينچ).</v>
      </c>
      <c r="P3894" s="602" t="s">
        <v>104</v>
      </c>
      <c r="Q3894" s="606">
        <v>1</v>
      </c>
      <c r="R3894" s="606"/>
      <c r="S3894" s="606" t="s">
        <v>726</v>
      </c>
      <c r="T3894" s="555" t="s">
        <v>5154</v>
      </c>
      <c r="U3894" s="555" t="s">
        <v>28</v>
      </c>
      <c r="V3894" s="595">
        <v>355500</v>
      </c>
      <c r="W3894" s="17"/>
      <c r="X3894" s="583"/>
    </row>
    <row r="3895" spans="1:24" ht="34.5">
      <c r="A3895" s="5"/>
      <c r="B3895" s="5"/>
      <c r="I3895" s="5"/>
      <c r="J3895" s="5"/>
      <c r="K3895" s="5"/>
      <c r="M3895" s="411"/>
      <c r="N3895" s="9">
        <f t="shared" si="742"/>
        <v>1</v>
      </c>
      <c r="O3895" s="16" t="str">
        <f t="shared" si="743"/>
        <v>010109لوله فولادي سياه درزدار، به قطر نامي 100  (چهار اينچ).</v>
      </c>
      <c r="P3895" s="602" t="s">
        <v>105</v>
      </c>
      <c r="Q3895" s="606">
        <v>1</v>
      </c>
      <c r="R3895" s="606"/>
      <c r="S3895" s="606" t="s">
        <v>726</v>
      </c>
      <c r="T3895" s="555" t="s">
        <v>5155</v>
      </c>
      <c r="U3895" s="555" t="s">
        <v>28</v>
      </c>
      <c r="V3895" s="595">
        <v>476000</v>
      </c>
      <c r="W3895" s="17"/>
      <c r="X3895" s="583"/>
    </row>
    <row r="3896" spans="1:24" ht="34.5">
      <c r="A3896" s="5"/>
      <c r="B3896" s="5"/>
      <c r="I3896" s="5"/>
      <c r="J3896" s="5"/>
      <c r="K3896" s="5"/>
      <c r="M3896" s="411"/>
      <c r="N3896" s="9">
        <f t="shared" si="742"/>
        <v>1</v>
      </c>
      <c r="O3896" s="16" t="str">
        <f t="shared" si="743"/>
        <v>010110لوله فولادي سياه درزدار، به قطر نامي 125  (پنج اينچ).</v>
      </c>
      <c r="P3896" s="602" t="s">
        <v>106</v>
      </c>
      <c r="Q3896" s="606">
        <v>1</v>
      </c>
      <c r="R3896" s="606"/>
      <c r="S3896" s="606" t="s">
        <v>726</v>
      </c>
      <c r="T3896" s="555" t="s">
        <v>5156</v>
      </c>
      <c r="U3896" s="555" t="s">
        <v>28</v>
      </c>
      <c r="V3896" s="595">
        <v>595500</v>
      </c>
      <c r="W3896" s="17"/>
      <c r="X3896" s="583"/>
    </row>
    <row r="3897" spans="1:24" ht="34.5">
      <c r="A3897" s="5"/>
      <c r="B3897" s="5"/>
      <c r="I3897" s="5"/>
      <c r="J3897" s="5"/>
      <c r="K3897" s="5"/>
      <c r="M3897" s="411"/>
      <c r="N3897" s="9">
        <f t="shared" si="742"/>
        <v>1</v>
      </c>
      <c r="O3897" s="16" t="str">
        <f t="shared" si="743"/>
        <v>010111لوله فولادي سياه درزدار، به قطر نامي 150  (شش اينچ).</v>
      </c>
      <c r="P3897" s="602" t="s">
        <v>107</v>
      </c>
      <c r="Q3897" s="606">
        <v>1</v>
      </c>
      <c r="R3897" s="606"/>
      <c r="S3897" s="606" t="s">
        <v>726</v>
      </c>
      <c r="T3897" s="555" t="s">
        <v>5157</v>
      </c>
      <c r="U3897" s="555" t="s">
        <v>28</v>
      </c>
      <c r="V3897" s="595">
        <v>694500</v>
      </c>
      <c r="W3897" s="17"/>
      <c r="X3897" s="583"/>
    </row>
    <row r="3898" spans="1:24" ht="34.5">
      <c r="A3898" s="5"/>
      <c r="B3898" s="5"/>
      <c r="I3898" s="5"/>
      <c r="J3898" s="5"/>
      <c r="K3898" s="5"/>
      <c r="M3898" s="411"/>
      <c r="N3898" s="9">
        <f t="shared" si="742"/>
        <v>1</v>
      </c>
      <c r="O3898" s="16" t="str">
        <f t="shared" si="743"/>
        <v>010112لوله فولادي سياه درزدار، به قطر خارجي 219/1 ميليمتر.</v>
      </c>
      <c r="P3898" s="602" t="s">
        <v>108</v>
      </c>
      <c r="Q3898" s="606">
        <v>1</v>
      </c>
      <c r="R3898" s="606"/>
      <c r="S3898" s="606" t="s">
        <v>726</v>
      </c>
      <c r="T3898" s="555" t="s">
        <v>5158</v>
      </c>
      <c r="U3898" s="555" t="s">
        <v>28</v>
      </c>
      <c r="V3898" s="595">
        <v>856500</v>
      </c>
      <c r="W3898" s="17"/>
      <c r="X3898" s="583"/>
    </row>
    <row r="3899" spans="1:24" ht="34.5">
      <c r="A3899" s="5"/>
      <c r="B3899" s="5"/>
      <c r="I3899" s="5"/>
      <c r="J3899" s="5"/>
      <c r="K3899" s="5"/>
      <c r="M3899" s="411"/>
      <c r="N3899" s="9">
        <f t="shared" si="742"/>
        <v>1</v>
      </c>
      <c r="O3899" s="16" t="str">
        <f t="shared" si="743"/>
        <v>010113لوله فولادي سياه درزدار، به قطر خارجي 273 ميليمتر.</v>
      </c>
      <c r="P3899" s="602" t="s">
        <v>109</v>
      </c>
      <c r="Q3899" s="606">
        <v>1</v>
      </c>
      <c r="R3899" s="606"/>
      <c r="S3899" s="606" t="s">
        <v>726</v>
      </c>
      <c r="T3899" s="555" t="s">
        <v>5159</v>
      </c>
      <c r="U3899" s="555" t="s">
        <v>28</v>
      </c>
      <c r="V3899" s="595">
        <v>1130000</v>
      </c>
      <c r="W3899" s="17"/>
      <c r="X3899" s="583"/>
    </row>
    <row r="3900" spans="1:24" ht="34.5">
      <c r="A3900" s="5"/>
      <c r="B3900" s="5"/>
      <c r="I3900" s="5"/>
      <c r="J3900" s="5"/>
      <c r="K3900" s="5"/>
      <c r="M3900" s="411"/>
      <c r="N3900" s="9">
        <f t="shared" si="742"/>
        <v>1</v>
      </c>
      <c r="O3900" s="16" t="str">
        <f t="shared" si="743"/>
        <v>010114لوله فولادي سياه درزدار، به قطر خارجي 323/9 ميليمتر.</v>
      </c>
      <c r="P3900" s="602" t="s">
        <v>110</v>
      </c>
      <c r="Q3900" s="606">
        <v>1</v>
      </c>
      <c r="R3900" s="606"/>
      <c r="S3900" s="606" t="s">
        <v>726</v>
      </c>
      <c r="T3900" s="555" t="s">
        <v>5160</v>
      </c>
      <c r="U3900" s="555" t="s">
        <v>28</v>
      </c>
      <c r="V3900" s="595">
        <v>1545000</v>
      </c>
      <c r="W3900" s="17"/>
      <c r="X3900" s="583"/>
    </row>
    <row r="3901" spans="1:24" ht="34.5">
      <c r="A3901" s="5"/>
      <c r="B3901" s="5"/>
      <c r="I3901" s="5"/>
      <c r="J3901" s="5"/>
      <c r="K3901" s="5"/>
      <c r="M3901" s="411"/>
      <c r="N3901" s="9">
        <f t="shared" si="742"/>
        <v>1</v>
      </c>
      <c r="O3901" s="16" t="str">
        <f t="shared" si="743"/>
        <v>010115لوله فولادي سياه درزدار، به قطر خارجي 355/6 ميليمتر.</v>
      </c>
      <c r="P3901" s="602" t="s">
        <v>111</v>
      </c>
      <c r="Q3901" s="606">
        <v>1</v>
      </c>
      <c r="R3901" s="606"/>
      <c r="S3901" s="606" t="s">
        <v>726</v>
      </c>
      <c r="T3901" s="555" t="s">
        <v>5161</v>
      </c>
      <c r="U3901" s="555" t="s">
        <v>28</v>
      </c>
      <c r="V3901" s="595">
        <v>1475000</v>
      </c>
      <c r="W3901" s="17"/>
      <c r="X3901" s="583"/>
    </row>
    <row r="3902" spans="1:24" ht="34.5">
      <c r="A3902" s="5"/>
      <c r="B3902" s="5"/>
      <c r="I3902" s="5"/>
      <c r="J3902" s="5"/>
      <c r="K3902" s="5"/>
      <c r="M3902" s="411"/>
      <c r="N3902" s="9">
        <f t="shared" si="742"/>
        <v>1</v>
      </c>
      <c r="O3902" s="16" t="str">
        <f t="shared" si="743"/>
        <v>010116لوله فولادي سياه درزدار، به قطر خارجي 406/4 ميليمتر.</v>
      </c>
      <c r="P3902" s="602" t="s">
        <v>728</v>
      </c>
      <c r="Q3902" s="606">
        <v>1</v>
      </c>
      <c r="R3902" s="606"/>
      <c r="S3902" s="606" t="s">
        <v>726</v>
      </c>
      <c r="T3902" s="555" t="s">
        <v>5162</v>
      </c>
      <c r="U3902" s="555" t="s">
        <v>28</v>
      </c>
      <c r="V3902" s="595">
        <v>1855000</v>
      </c>
      <c r="W3902" s="17"/>
      <c r="X3902" s="583"/>
    </row>
    <row r="3903" spans="1:24" ht="34.5">
      <c r="A3903" s="5"/>
      <c r="B3903" s="5"/>
      <c r="I3903" s="5"/>
      <c r="J3903" s="5"/>
      <c r="K3903" s="5"/>
      <c r="M3903" s="411"/>
      <c r="N3903" s="9">
        <f t="shared" si="742"/>
        <v>1</v>
      </c>
      <c r="O3903" s="16" t="str">
        <f t="shared" si="743"/>
        <v>010201لوله فولادي سياه بدون درز، به قطر خارجي 21/3 و ضخامت جدار 2/6 ميليمتر.</v>
      </c>
      <c r="P3903" s="602" t="s">
        <v>112</v>
      </c>
      <c r="Q3903" s="606">
        <v>1</v>
      </c>
      <c r="R3903" s="606"/>
      <c r="S3903" s="606" t="s">
        <v>726</v>
      </c>
      <c r="T3903" s="555" t="s">
        <v>5163</v>
      </c>
      <c r="U3903" s="555" t="s">
        <v>28</v>
      </c>
      <c r="V3903" s="595">
        <v>135000</v>
      </c>
      <c r="W3903" s="17"/>
      <c r="X3903" s="583"/>
    </row>
    <row r="3904" spans="1:24" ht="34.5">
      <c r="A3904" s="5"/>
      <c r="B3904" s="5"/>
      <c r="I3904" s="5"/>
      <c r="J3904" s="5"/>
      <c r="K3904" s="5"/>
      <c r="M3904" s="411"/>
      <c r="N3904" s="9">
        <f t="shared" si="742"/>
        <v>1</v>
      </c>
      <c r="O3904" s="16" t="str">
        <f t="shared" si="743"/>
        <v>010202لوله فولادي سياه بدون درز، به قطر خارجي 26/9 و ضخامت جدار 2/6 ميليمتر.</v>
      </c>
      <c r="P3904" s="602" t="s">
        <v>113</v>
      </c>
      <c r="Q3904" s="606">
        <v>1</v>
      </c>
      <c r="R3904" s="606"/>
      <c r="S3904" s="606" t="s">
        <v>726</v>
      </c>
      <c r="T3904" s="555" t="s">
        <v>5164</v>
      </c>
      <c r="U3904" s="555" t="s">
        <v>28</v>
      </c>
      <c r="V3904" s="595">
        <v>148500</v>
      </c>
      <c r="W3904" s="17"/>
      <c r="X3904" s="583"/>
    </row>
    <row r="3905" spans="1:24" ht="34.5">
      <c r="A3905" s="5"/>
      <c r="B3905" s="5"/>
      <c r="I3905" s="5"/>
      <c r="J3905" s="5"/>
      <c r="K3905" s="5"/>
      <c r="M3905" s="411"/>
      <c r="N3905" s="9">
        <f t="shared" si="742"/>
        <v>1</v>
      </c>
      <c r="O3905" s="16" t="str">
        <f t="shared" si="743"/>
        <v>010203لوله فولادي سياه بدون درز، به قطر خارجي 33/7 و ضخامت جدار 3/2 ميليمتر.</v>
      </c>
      <c r="P3905" s="602" t="s">
        <v>114</v>
      </c>
      <c r="Q3905" s="606">
        <v>1</v>
      </c>
      <c r="R3905" s="606"/>
      <c r="S3905" s="606" t="s">
        <v>726</v>
      </c>
      <c r="T3905" s="555" t="s">
        <v>5165</v>
      </c>
      <c r="U3905" s="555" t="s">
        <v>28</v>
      </c>
      <c r="V3905" s="595">
        <v>164500</v>
      </c>
      <c r="W3905" s="17"/>
      <c r="X3905" s="583"/>
    </row>
    <row r="3906" spans="1:24" ht="34.5">
      <c r="A3906" s="5"/>
      <c r="B3906" s="5"/>
      <c r="I3906" s="5"/>
      <c r="J3906" s="5"/>
      <c r="K3906" s="5"/>
      <c r="M3906" s="411"/>
      <c r="N3906" s="9">
        <f t="shared" si="742"/>
        <v>1</v>
      </c>
      <c r="O3906" s="16" t="str">
        <f t="shared" si="743"/>
        <v>010204لوله فولادي سياه بدون درز، به قطر خارجي 42/4 و ضخامت جدار  3/2 ميليمتر.</v>
      </c>
      <c r="P3906" s="602" t="s">
        <v>115</v>
      </c>
      <c r="Q3906" s="606">
        <v>1</v>
      </c>
      <c r="R3906" s="606"/>
      <c r="S3906" s="606" t="s">
        <v>726</v>
      </c>
      <c r="T3906" s="555" t="s">
        <v>5166</v>
      </c>
      <c r="U3906" s="555" t="s">
        <v>28</v>
      </c>
      <c r="V3906" s="595">
        <v>192000</v>
      </c>
      <c r="W3906" s="17"/>
      <c r="X3906" s="583"/>
    </row>
    <row r="3907" spans="1:24" ht="34.5">
      <c r="A3907" s="5"/>
      <c r="B3907" s="5"/>
      <c r="I3907" s="5"/>
      <c r="J3907" s="5"/>
      <c r="K3907" s="5"/>
      <c r="M3907" s="411"/>
      <c r="N3907" s="9">
        <f t="shared" si="742"/>
        <v>1</v>
      </c>
      <c r="O3907" s="16" t="str">
        <f t="shared" si="743"/>
        <v>010205لوله فولادي سياه بدون درز، به قطر خارجي 48/3 و ضخامت جدار 3/2 ميليمتر.</v>
      </c>
      <c r="P3907" s="602" t="s">
        <v>116</v>
      </c>
      <c r="Q3907" s="606">
        <v>1</v>
      </c>
      <c r="R3907" s="606"/>
      <c r="S3907" s="606" t="s">
        <v>726</v>
      </c>
      <c r="T3907" s="555" t="s">
        <v>5167</v>
      </c>
      <c r="U3907" s="555" t="s">
        <v>28</v>
      </c>
      <c r="V3907" s="595">
        <v>238500</v>
      </c>
      <c r="W3907" s="17"/>
      <c r="X3907" s="583"/>
    </row>
    <row r="3908" spans="1:24" ht="34.5">
      <c r="A3908" s="5"/>
      <c r="B3908" s="5"/>
      <c r="I3908" s="5"/>
      <c r="J3908" s="5"/>
      <c r="K3908" s="5"/>
      <c r="M3908" s="411"/>
      <c r="N3908" s="9">
        <f t="shared" si="742"/>
        <v>1</v>
      </c>
      <c r="O3908" s="16" t="str">
        <f t="shared" si="743"/>
        <v>010206لوله فولادي سياه بدون درز، به قطر خارجي 60/3 و ضخامت جدار 3/6 ميليمتر.</v>
      </c>
      <c r="P3908" s="602" t="s">
        <v>117</v>
      </c>
      <c r="Q3908" s="606">
        <v>1</v>
      </c>
      <c r="R3908" s="606"/>
      <c r="S3908" s="606" t="s">
        <v>726</v>
      </c>
      <c r="T3908" s="555" t="s">
        <v>5168</v>
      </c>
      <c r="U3908" s="555" t="s">
        <v>28</v>
      </c>
      <c r="V3908" s="595">
        <v>284000</v>
      </c>
      <c r="W3908" s="17"/>
      <c r="X3908" s="583"/>
    </row>
    <row r="3909" spans="1:24" ht="34.5">
      <c r="A3909" s="5"/>
      <c r="B3909" s="5"/>
      <c r="I3909" s="5"/>
      <c r="J3909" s="5"/>
      <c r="K3909" s="5"/>
      <c r="M3909" s="411"/>
      <c r="N3909" s="9">
        <f t="shared" si="742"/>
        <v>1</v>
      </c>
      <c r="O3909" s="16" t="str">
        <f t="shared" si="743"/>
        <v>010207لوله فولادي سياه بدون درز، به قطر خارجي 76/1 و ضخامت جدار 3/6 ميليمتر.</v>
      </c>
      <c r="P3909" s="602" t="s">
        <v>118</v>
      </c>
      <c r="Q3909" s="606">
        <v>1</v>
      </c>
      <c r="R3909" s="606"/>
      <c r="S3909" s="606" t="s">
        <v>726</v>
      </c>
      <c r="T3909" s="555" t="s">
        <v>5169</v>
      </c>
      <c r="U3909" s="555" t="s">
        <v>28</v>
      </c>
      <c r="V3909" s="595">
        <v>353500</v>
      </c>
      <c r="W3909" s="17"/>
      <c r="X3909" s="583"/>
    </row>
    <row r="3910" spans="1:24" ht="34.5">
      <c r="A3910" s="5"/>
      <c r="B3910" s="5"/>
      <c r="I3910" s="5"/>
      <c r="J3910" s="5"/>
      <c r="K3910" s="5"/>
      <c r="M3910" s="411"/>
      <c r="N3910" s="9">
        <f t="shared" si="742"/>
        <v>1</v>
      </c>
      <c r="O3910" s="16" t="str">
        <f t="shared" si="743"/>
        <v>010208لوله فولادي سياه بدون درز، به قطر خارجي 88/9 و ضخامت جدار 4 ميليمتر.</v>
      </c>
      <c r="P3910" s="602" t="s">
        <v>119</v>
      </c>
      <c r="Q3910" s="606">
        <v>1</v>
      </c>
      <c r="R3910" s="606"/>
      <c r="S3910" s="606" t="s">
        <v>726</v>
      </c>
      <c r="T3910" s="555" t="s">
        <v>5170</v>
      </c>
      <c r="U3910" s="555" t="s">
        <v>28</v>
      </c>
      <c r="V3910" s="595">
        <v>410500</v>
      </c>
      <c r="W3910" s="17"/>
      <c r="X3910" s="583"/>
    </row>
    <row r="3911" spans="1:24" ht="34.5">
      <c r="A3911" s="5"/>
      <c r="B3911" s="5"/>
      <c r="I3911" s="5"/>
      <c r="J3911" s="5"/>
      <c r="K3911" s="5"/>
      <c r="M3911" s="411"/>
      <c r="N3911" s="9">
        <f t="shared" si="742"/>
        <v>1</v>
      </c>
      <c r="O3911" s="16" t="str">
        <f t="shared" si="743"/>
        <v>010209لوله فولادي سياه بدون درز، به قطر خارجي 114/3 و ضخامت جدار 5/4 ميليمتر.</v>
      </c>
      <c r="P3911" s="602" t="s">
        <v>120</v>
      </c>
      <c r="Q3911" s="606">
        <v>1</v>
      </c>
      <c r="R3911" s="606"/>
      <c r="S3911" s="606" t="s">
        <v>726</v>
      </c>
      <c r="T3911" s="555" t="s">
        <v>5171</v>
      </c>
      <c r="U3911" s="555" t="s">
        <v>28</v>
      </c>
      <c r="V3911" s="595">
        <v>558000</v>
      </c>
      <c r="W3911" s="17"/>
      <c r="X3911" s="583"/>
    </row>
    <row r="3912" spans="1:24" ht="34.5">
      <c r="A3912" s="5"/>
      <c r="B3912" s="5"/>
      <c r="I3912" s="5"/>
      <c r="J3912" s="5"/>
      <c r="K3912" s="5"/>
      <c r="M3912" s="411"/>
      <c r="N3912" s="9">
        <f t="shared" si="742"/>
        <v>1</v>
      </c>
      <c r="O3912" s="16" t="str">
        <f t="shared" si="743"/>
        <v>010210لوله فولادي سياه بدون درز، به قطر خارجي 139/7 و ضخامت جدار 5 ميليمتر.</v>
      </c>
      <c r="P3912" s="602" t="s">
        <v>121</v>
      </c>
      <c r="Q3912" s="606">
        <v>1</v>
      </c>
      <c r="R3912" s="606"/>
      <c r="S3912" s="606" t="s">
        <v>726</v>
      </c>
      <c r="T3912" s="555" t="s">
        <v>5172</v>
      </c>
      <c r="U3912" s="555" t="s">
        <v>28</v>
      </c>
      <c r="V3912" s="595">
        <v>714500</v>
      </c>
      <c r="W3912" s="17"/>
      <c r="X3912" s="583"/>
    </row>
    <row r="3913" spans="1:24" ht="34.5">
      <c r="A3913" s="5"/>
      <c r="B3913" s="5"/>
      <c r="I3913" s="5"/>
      <c r="J3913" s="5"/>
      <c r="K3913" s="5"/>
      <c r="M3913" s="411"/>
      <c r="N3913" s="9">
        <f t="shared" si="742"/>
        <v>1</v>
      </c>
      <c r="O3913" s="16" t="str">
        <f t="shared" si="743"/>
        <v>010211لوله فولادي سياه بدون درز، به قطر خارجي 168/3 و ضخامت جدار 5 ميليمتر.</v>
      </c>
      <c r="P3913" s="602" t="s">
        <v>122</v>
      </c>
      <c r="Q3913" s="606">
        <v>1</v>
      </c>
      <c r="R3913" s="606"/>
      <c r="S3913" s="606" t="s">
        <v>726</v>
      </c>
      <c r="T3913" s="555" t="s">
        <v>5173</v>
      </c>
      <c r="U3913" s="555" t="s">
        <v>28</v>
      </c>
      <c r="V3913" s="595">
        <v>835000</v>
      </c>
      <c r="W3913" s="17"/>
      <c r="X3913" s="583"/>
    </row>
    <row r="3914" spans="1:24" ht="34.5">
      <c r="A3914" s="5"/>
      <c r="B3914" s="5"/>
      <c r="I3914" s="5"/>
      <c r="J3914" s="5"/>
      <c r="K3914" s="5"/>
      <c r="M3914" s="411"/>
      <c r="N3914" s="9">
        <f t="shared" si="742"/>
        <v>1</v>
      </c>
      <c r="O3914" s="16" t="str">
        <f t="shared" si="743"/>
        <v>010212لوله فولادي سياه بدون درز، به قطر خارجي 219/1 و ضخامت جدار 3/6 ميليمتر.</v>
      </c>
      <c r="P3914" s="602" t="s">
        <v>123</v>
      </c>
      <c r="Q3914" s="606">
        <v>1</v>
      </c>
      <c r="R3914" s="606"/>
      <c r="S3914" s="606" t="s">
        <v>726</v>
      </c>
      <c r="T3914" s="555" t="s">
        <v>5174</v>
      </c>
      <c r="U3914" s="555" t="s">
        <v>28</v>
      </c>
      <c r="V3914" s="595">
        <v>1183000</v>
      </c>
      <c r="W3914" s="17"/>
      <c r="X3914" s="583"/>
    </row>
    <row r="3915" spans="1:24" ht="34.5">
      <c r="A3915" s="5"/>
      <c r="B3915" s="5"/>
      <c r="I3915" s="5"/>
      <c r="J3915" s="5"/>
      <c r="K3915" s="5"/>
      <c r="M3915" s="411"/>
      <c r="N3915" s="9">
        <f t="shared" si="742"/>
        <v>1</v>
      </c>
      <c r="O3915" s="16" t="str">
        <f t="shared" si="743"/>
        <v>010213لوله فولادي سياه بدون درز، به قطر خارجي 273 و ضخامت جدار 3/6 ميليمتر.</v>
      </c>
      <c r="P3915" s="602" t="s">
        <v>729</v>
      </c>
      <c r="Q3915" s="606">
        <v>1</v>
      </c>
      <c r="R3915" s="606"/>
      <c r="S3915" s="606" t="s">
        <v>726</v>
      </c>
      <c r="T3915" s="555" t="s">
        <v>5175</v>
      </c>
      <c r="U3915" s="555" t="s">
        <v>28</v>
      </c>
      <c r="V3915" s="595">
        <v>1469000</v>
      </c>
      <c r="W3915" s="17"/>
      <c r="X3915" s="583"/>
    </row>
    <row r="3916" spans="1:24" ht="34.5">
      <c r="A3916" s="5"/>
      <c r="B3916" s="5"/>
      <c r="I3916" s="5"/>
      <c r="J3916" s="5"/>
      <c r="K3916" s="5"/>
      <c r="M3916" s="411"/>
      <c r="N3916" s="9">
        <f t="shared" si="742"/>
        <v>1</v>
      </c>
      <c r="O3916" s="16" t="str">
        <f t="shared" si="743"/>
        <v>010214لوله فولادي سياه بدون درز، به قطر خارجي 323/9 و ضخامت جدار 1/7 ميليمتر.</v>
      </c>
      <c r="P3916" s="602" t="s">
        <v>730</v>
      </c>
      <c r="Q3916" s="606">
        <v>1</v>
      </c>
      <c r="R3916" s="606"/>
      <c r="S3916" s="606" t="s">
        <v>726</v>
      </c>
      <c r="T3916" s="555" t="s">
        <v>5176</v>
      </c>
      <c r="U3916" s="555" t="s">
        <v>28</v>
      </c>
      <c r="V3916" s="595">
        <v>2004000</v>
      </c>
      <c r="W3916" s="17"/>
      <c r="X3916" s="583"/>
    </row>
    <row r="3917" spans="1:24" ht="34.5">
      <c r="A3917" s="5"/>
      <c r="B3917" s="5"/>
      <c r="I3917" s="5"/>
      <c r="J3917" s="5"/>
      <c r="K3917" s="5"/>
      <c r="M3917" s="411"/>
      <c r="N3917" s="9">
        <f t="shared" si="742"/>
        <v>1</v>
      </c>
      <c r="O3917" s="16" t="str">
        <f t="shared" si="743"/>
        <v>010215لوله فولادي سياه بدون درز، به قطر خارجي 355/6 و ضخامت جدار 8 ميليمتر.</v>
      </c>
      <c r="P3917" s="602" t="s">
        <v>731</v>
      </c>
      <c r="Q3917" s="606">
        <v>1</v>
      </c>
      <c r="R3917" s="606"/>
      <c r="S3917" s="606" t="s">
        <v>726</v>
      </c>
      <c r="T3917" s="555" t="s">
        <v>5177</v>
      </c>
      <c r="U3917" s="555" t="s">
        <v>28</v>
      </c>
      <c r="V3917" s="595">
        <v>2170000</v>
      </c>
      <c r="W3917" s="17"/>
      <c r="X3917" s="583"/>
    </row>
    <row r="3918" spans="1:24" ht="34.5">
      <c r="A3918" s="5"/>
      <c r="B3918" s="5"/>
      <c r="I3918" s="5"/>
      <c r="J3918" s="5"/>
      <c r="K3918" s="5"/>
      <c r="M3918" s="411"/>
      <c r="N3918" s="9">
        <f t="shared" si="742"/>
        <v>1</v>
      </c>
      <c r="O3918" s="16" t="str">
        <f t="shared" si="743"/>
        <v>010216لوله فولادي سياه بدون درز، به قطر خارجي 406/4 و ضخامت جدار 8/8 ميليمتر.</v>
      </c>
      <c r="P3918" s="602" t="s">
        <v>732</v>
      </c>
      <c r="Q3918" s="606">
        <v>1</v>
      </c>
      <c r="R3918" s="606"/>
      <c r="S3918" s="606" t="s">
        <v>726</v>
      </c>
      <c r="T3918" s="555" t="s">
        <v>5178</v>
      </c>
      <c r="U3918" s="555" t="s">
        <v>28</v>
      </c>
      <c r="V3918" s="595">
        <v>2702000</v>
      </c>
      <c r="W3918" s="17"/>
      <c r="X3918" s="583"/>
    </row>
    <row r="3919" spans="1:24" ht="34.5">
      <c r="A3919" s="5"/>
      <c r="B3919" s="5"/>
      <c r="I3919" s="5"/>
      <c r="J3919" s="5"/>
      <c r="K3919" s="5"/>
      <c r="M3919" s="411"/>
      <c r="N3919" s="9">
        <f t="shared" si="742"/>
        <v>1</v>
      </c>
      <c r="O3919" s="16" t="str">
        <f t="shared" si="743"/>
        <v>010301لوله فولادي گالوانيزه، به‌قطر نامي 15 (يك دوم اينچ).</v>
      </c>
      <c r="P3919" s="602" t="s">
        <v>124</v>
      </c>
      <c r="Q3919" s="606">
        <v>1</v>
      </c>
      <c r="R3919" s="606"/>
      <c r="S3919" s="606" t="s">
        <v>726</v>
      </c>
      <c r="T3919" s="555" t="s">
        <v>5179</v>
      </c>
      <c r="U3919" s="555" t="s">
        <v>28</v>
      </c>
      <c r="V3919" s="595">
        <v>147500</v>
      </c>
      <c r="W3919" s="17"/>
      <c r="X3919" s="583"/>
    </row>
    <row r="3920" spans="1:24" ht="34.5">
      <c r="A3920" s="5"/>
      <c r="B3920" s="5"/>
      <c r="I3920" s="5"/>
      <c r="J3920" s="5"/>
      <c r="K3920" s="5"/>
      <c r="M3920" s="411"/>
      <c r="N3920" s="9">
        <f t="shared" si="742"/>
        <v>1</v>
      </c>
      <c r="O3920" s="16" t="str">
        <f t="shared" si="743"/>
        <v>010302لوله فولادي گالوانيزه، به قطر نامي 20  (سه چهارم اينچ).</v>
      </c>
      <c r="P3920" s="602" t="s">
        <v>125</v>
      </c>
      <c r="Q3920" s="606">
        <v>1</v>
      </c>
      <c r="R3920" s="606"/>
      <c r="S3920" s="606" t="s">
        <v>726</v>
      </c>
      <c r="T3920" s="555" t="s">
        <v>5180</v>
      </c>
      <c r="U3920" s="555" t="s">
        <v>28</v>
      </c>
      <c r="V3920" s="595">
        <v>164000</v>
      </c>
      <c r="W3920" s="17"/>
      <c r="X3920" s="583"/>
    </row>
    <row r="3921" spans="1:24" ht="34.5">
      <c r="A3921" s="5"/>
      <c r="B3921" s="5"/>
      <c r="I3921" s="5"/>
      <c r="J3921" s="5"/>
      <c r="K3921" s="5"/>
      <c r="M3921" s="411"/>
      <c r="N3921" s="9">
        <f t="shared" si="742"/>
        <v>1</v>
      </c>
      <c r="O3921" s="16" t="str">
        <f t="shared" si="743"/>
        <v>010303لوله فولادي گالوانيزه، به قطر نامي 25  (يك اينچ).</v>
      </c>
      <c r="P3921" s="602" t="s">
        <v>733</v>
      </c>
      <c r="Q3921" s="606">
        <v>1</v>
      </c>
      <c r="R3921" s="606"/>
      <c r="S3921" s="606" t="s">
        <v>726</v>
      </c>
      <c r="T3921" s="555" t="s">
        <v>5181</v>
      </c>
      <c r="U3921" s="555" t="s">
        <v>28</v>
      </c>
      <c r="V3921" s="595">
        <v>181000</v>
      </c>
      <c r="W3921" s="17"/>
      <c r="X3921" s="583"/>
    </row>
    <row r="3922" spans="1:24" ht="34.5">
      <c r="A3922" s="5"/>
      <c r="B3922" s="5"/>
      <c r="I3922" s="5"/>
      <c r="J3922" s="5"/>
      <c r="K3922" s="5"/>
      <c r="M3922" s="411"/>
      <c r="N3922" s="9">
        <f t="shared" si="742"/>
        <v>1</v>
      </c>
      <c r="O3922" s="16" t="str">
        <f t="shared" si="743"/>
        <v>010304لوله فولادي گالوانيزه، به قطر نامي 32  (يك و يك چهارم اينچ).</v>
      </c>
      <c r="P3922" s="602" t="s">
        <v>734</v>
      </c>
      <c r="Q3922" s="606">
        <v>1</v>
      </c>
      <c r="R3922" s="606"/>
      <c r="S3922" s="606" t="s">
        <v>726</v>
      </c>
      <c r="T3922" s="555" t="s">
        <v>5182</v>
      </c>
      <c r="U3922" s="555" t="s">
        <v>28</v>
      </c>
      <c r="V3922" s="595">
        <v>203000</v>
      </c>
      <c r="W3922" s="17"/>
      <c r="X3922" s="583"/>
    </row>
    <row r="3923" spans="1:24" ht="34.5">
      <c r="A3923" s="5"/>
      <c r="B3923" s="5"/>
      <c r="I3923" s="5"/>
      <c r="J3923" s="5"/>
      <c r="K3923" s="5"/>
      <c r="M3923" s="411"/>
      <c r="N3923" s="9">
        <f t="shared" si="742"/>
        <v>1</v>
      </c>
      <c r="O3923" s="16" t="str">
        <f t="shared" si="743"/>
        <v>010305لوله فولادي گالوانيزه، به قطر نامي 40  (يك و يك دوم اينچ).</v>
      </c>
      <c r="P3923" s="602" t="s">
        <v>735</v>
      </c>
      <c r="Q3923" s="606">
        <v>1</v>
      </c>
      <c r="R3923" s="606"/>
      <c r="S3923" s="606" t="s">
        <v>726</v>
      </c>
      <c r="T3923" s="555" t="s">
        <v>5183</v>
      </c>
      <c r="U3923" s="555" t="s">
        <v>28</v>
      </c>
      <c r="V3923" s="595">
        <v>276000</v>
      </c>
      <c r="W3923" s="17"/>
      <c r="X3923" s="583"/>
    </row>
    <row r="3924" spans="1:24" ht="34.5">
      <c r="A3924" s="5"/>
      <c r="B3924" s="5"/>
      <c r="I3924" s="5"/>
      <c r="J3924" s="5"/>
      <c r="K3924" s="5"/>
      <c r="M3924" s="411"/>
      <c r="N3924" s="9">
        <f t="shared" si="742"/>
        <v>1</v>
      </c>
      <c r="O3924" s="16" t="str">
        <f t="shared" si="743"/>
        <v>010306لوله فولادي گالوانيزه، به قطر نامي 50  (دو اينچ).</v>
      </c>
      <c r="P3924" s="602" t="s">
        <v>736</v>
      </c>
      <c r="Q3924" s="606">
        <v>1</v>
      </c>
      <c r="R3924" s="606"/>
      <c r="S3924" s="606" t="s">
        <v>726</v>
      </c>
      <c r="T3924" s="555" t="s">
        <v>5184</v>
      </c>
      <c r="U3924" s="555" t="s">
        <v>28</v>
      </c>
      <c r="V3924" s="595">
        <v>321000</v>
      </c>
      <c r="W3924" s="17"/>
      <c r="X3924" s="583"/>
    </row>
    <row r="3925" spans="1:24" ht="34.5">
      <c r="A3925" s="5"/>
      <c r="B3925" s="5"/>
      <c r="I3925" s="5"/>
      <c r="J3925" s="5"/>
      <c r="K3925" s="5"/>
      <c r="M3925" s="411"/>
      <c r="N3925" s="9">
        <f t="shared" si="742"/>
        <v>1</v>
      </c>
      <c r="O3925" s="16" t="str">
        <f t="shared" si="743"/>
        <v>010307لوله فولادي گالوانيزه، به قطر نامي 65  (دو و يك دوم اينچ).</v>
      </c>
      <c r="P3925" s="602" t="s">
        <v>737</v>
      </c>
      <c r="Q3925" s="606">
        <v>1</v>
      </c>
      <c r="R3925" s="606"/>
      <c r="S3925" s="606" t="s">
        <v>726</v>
      </c>
      <c r="T3925" s="555" t="s">
        <v>5185</v>
      </c>
      <c r="U3925" s="555" t="s">
        <v>28</v>
      </c>
      <c r="V3925" s="595">
        <v>395500</v>
      </c>
      <c r="W3925" s="17"/>
      <c r="X3925" s="583"/>
    </row>
    <row r="3926" spans="1:24" ht="34.5">
      <c r="A3926" s="5"/>
      <c r="B3926" s="5"/>
      <c r="I3926" s="5"/>
      <c r="J3926" s="5"/>
      <c r="K3926" s="5"/>
      <c r="M3926" s="411"/>
      <c r="N3926" s="9">
        <f t="shared" si="742"/>
        <v>1</v>
      </c>
      <c r="O3926" s="16" t="str">
        <f t="shared" si="743"/>
        <v>010308لوله فولادي گالوانيزه، به قطر نامي 80  (سه اينچ).</v>
      </c>
      <c r="P3926" s="602" t="s">
        <v>738</v>
      </c>
      <c r="Q3926" s="606">
        <v>1</v>
      </c>
      <c r="R3926" s="606"/>
      <c r="S3926" s="606" t="s">
        <v>726</v>
      </c>
      <c r="T3926" s="555" t="s">
        <v>5186</v>
      </c>
      <c r="U3926" s="555" t="s">
        <v>28</v>
      </c>
      <c r="V3926" s="595">
        <v>465000</v>
      </c>
      <c r="W3926" s="17"/>
      <c r="X3926" s="583"/>
    </row>
    <row r="3927" spans="1:24" ht="34.5">
      <c r="A3927" s="5"/>
      <c r="B3927" s="5"/>
      <c r="I3927" s="5"/>
      <c r="J3927" s="5"/>
      <c r="K3927" s="5"/>
      <c r="M3927" s="411"/>
      <c r="N3927" s="9">
        <f t="shared" si="742"/>
        <v>1</v>
      </c>
      <c r="O3927" s="16" t="str">
        <f t="shared" si="743"/>
        <v>010309لوله فولادي گالوانيزه، به قطر نامي 100  (چهار اينچ).</v>
      </c>
      <c r="P3927" s="602" t="s">
        <v>739</v>
      </c>
      <c r="Q3927" s="606">
        <v>1</v>
      </c>
      <c r="R3927" s="606"/>
      <c r="S3927" s="606" t="s">
        <v>726</v>
      </c>
      <c r="T3927" s="555" t="s">
        <v>5187</v>
      </c>
      <c r="U3927" s="555" t="s">
        <v>28</v>
      </c>
      <c r="V3927" s="595">
        <v>702000</v>
      </c>
      <c r="W3927" s="17"/>
      <c r="X3927" s="583"/>
    </row>
    <row r="3928" spans="1:24" ht="34.5">
      <c r="A3928" s="5"/>
      <c r="B3928" s="5"/>
      <c r="I3928" s="5"/>
      <c r="J3928" s="5"/>
      <c r="K3928" s="5"/>
      <c r="M3928" s="411"/>
      <c r="N3928" s="9">
        <f t="shared" si="742"/>
        <v>1</v>
      </c>
      <c r="O3928" s="16" t="str">
        <f t="shared" si="743"/>
        <v>010310لوله فولادي گالوانيزه، به قطر نامي 125  (پنج اينچ).</v>
      </c>
      <c r="P3928" s="602" t="s">
        <v>740</v>
      </c>
      <c r="Q3928" s="606">
        <v>1</v>
      </c>
      <c r="R3928" s="606"/>
      <c r="S3928" s="606" t="s">
        <v>726</v>
      </c>
      <c r="T3928" s="555" t="s">
        <v>5188</v>
      </c>
      <c r="U3928" s="555" t="s">
        <v>28</v>
      </c>
      <c r="V3928" s="595">
        <v>865000</v>
      </c>
      <c r="W3928" s="17"/>
      <c r="X3928" s="583"/>
    </row>
    <row r="3929" spans="1:24" ht="34.5">
      <c r="A3929" s="5"/>
      <c r="B3929" s="5"/>
      <c r="I3929" s="5"/>
      <c r="J3929" s="5"/>
      <c r="K3929" s="5"/>
      <c r="M3929" s="411"/>
      <c r="N3929" s="9">
        <f t="shared" si="742"/>
        <v>1</v>
      </c>
      <c r="O3929" s="16" t="str">
        <f t="shared" si="743"/>
        <v>010311لوله فولادي گالوانيزه، به قطر نامي 150  (شش اينچ).</v>
      </c>
      <c r="P3929" s="602" t="s">
        <v>741</v>
      </c>
      <c r="Q3929" s="606">
        <v>1</v>
      </c>
      <c r="R3929" s="606"/>
      <c r="S3929" s="606" t="s">
        <v>726</v>
      </c>
      <c r="T3929" s="555" t="s">
        <v>5189</v>
      </c>
      <c r="U3929" s="555" t="s">
        <v>28</v>
      </c>
      <c r="V3929" s="596">
        <v>0</v>
      </c>
      <c r="W3929" s="17"/>
      <c r="X3929" s="583"/>
    </row>
    <row r="3930" spans="1:24" ht="51.75">
      <c r="A3930" s="5"/>
      <c r="B3930" s="5"/>
      <c r="I3930" s="5"/>
      <c r="J3930" s="5"/>
      <c r="K3930" s="5"/>
      <c r="M3930" s="411"/>
      <c r="N3930" s="9">
        <f t="shared" si="742"/>
        <v>1</v>
      </c>
      <c r="O3930" s="16" t="str">
        <f t="shared" si="743"/>
        <v>010401كلكتور، از لوله فولادي سياه درزدار با كليه اتصالات نوع جوشي، مصالح لازم براي ساخـت، با يك دسـت رنـگ ضد زنگ.</v>
      </c>
      <c r="P3930" s="602" t="s">
        <v>126</v>
      </c>
      <c r="Q3930" s="606">
        <v>1</v>
      </c>
      <c r="R3930" s="606"/>
      <c r="S3930" s="606" t="s">
        <v>726</v>
      </c>
      <c r="T3930" s="555" t="s">
        <v>5190</v>
      </c>
      <c r="U3930" s="555" t="s">
        <v>2837</v>
      </c>
      <c r="V3930" s="595">
        <v>73200</v>
      </c>
      <c r="W3930" s="17"/>
      <c r="X3930" s="583"/>
    </row>
    <row r="3931" spans="1:24" ht="51.75">
      <c r="A3931" s="5"/>
      <c r="B3931" s="5"/>
      <c r="I3931" s="5"/>
      <c r="J3931" s="5"/>
      <c r="K3931" s="5"/>
      <c r="M3931" s="411"/>
      <c r="N3931" s="9">
        <f t="shared" si="742"/>
        <v>1</v>
      </c>
      <c r="O3931" s="16" t="str">
        <f t="shared" si="743"/>
        <v>010402كلكتور، از لوله فولادي سياه بدون درز، با كليه اتصالات نوع جوشي، مصالح لازم براي ساخت، با يك دست رنگ ضد زنگ.</v>
      </c>
      <c r="P3931" s="602" t="s">
        <v>127</v>
      </c>
      <c r="Q3931" s="606">
        <v>1</v>
      </c>
      <c r="R3931" s="606"/>
      <c r="S3931" s="606" t="s">
        <v>726</v>
      </c>
      <c r="T3931" s="555" t="s">
        <v>5191</v>
      </c>
      <c r="U3931" s="555" t="s">
        <v>2837</v>
      </c>
      <c r="V3931" s="595">
        <v>83600</v>
      </c>
      <c r="W3931" s="17"/>
      <c r="X3931" s="583"/>
    </row>
    <row r="3932" spans="1:24" ht="34.5">
      <c r="A3932" s="5"/>
      <c r="B3932" s="5"/>
      <c r="I3932" s="5"/>
      <c r="J3932" s="5"/>
      <c r="K3932" s="5"/>
      <c r="M3932" s="411"/>
      <c r="N3932" s="9">
        <f t="shared" si="742"/>
        <v>1</v>
      </c>
      <c r="O3932" s="16" t="str">
        <f t="shared" si="743"/>
        <v>010501گالوانيزاسيون کلکتورهاي ساخته شده از لوله فولادي سياه.</v>
      </c>
      <c r="P3932" s="602" t="s">
        <v>134</v>
      </c>
      <c r="Q3932" s="606">
        <v>1</v>
      </c>
      <c r="R3932" s="606"/>
      <c r="S3932" s="606" t="s">
        <v>726</v>
      </c>
      <c r="T3932" s="555" t="s">
        <v>5192</v>
      </c>
      <c r="U3932" s="555" t="s">
        <v>2837</v>
      </c>
      <c r="V3932" s="596">
        <v>0</v>
      </c>
      <c r="W3932" s="17"/>
      <c r="X3932" s="583"/>
    </row>
    <row r="3933" spans="1:24" ht="34.5">
      <c r="A3933" s="5"/>
      <c r="B3933" s="5"/>
      <c r="I3933" s="5"/>
      <c r="J3933" s="5"/>
      <c r="K3933" s="5"/>
      <c r="M3933" s="411"/>
      <c r="N3933" s="9">
        <f t="shared" si="742"/>
        <v>1</v>
      </c>
      <c r="O3933" s="16" t="str">
        <f t="shared" si="743"/>
        <v>010601کلکتور، ساخته شده از فيتينگ‌ها و اتصالي‌هاي دنده‌اي گالوانيزه.</v>
      </c>
      <c r="P3933" s="602" t="s">
        <v>149</v>
      </c>
      <c r="Q3933" s="606">
        <v>1</v>
      </c>
      <c r="R3933" s="606"/>
      <c r="S3933" s="606" t="s">
        <v>726</v>
      </c>
      <c r="T3933" s="555" t="s">
        <v>5193</v>
      </c>
      <c r="U3933" s="555" t="s">
        <v>2837</v>
      </c>
      <c r="V3933" s="596">
        <v>0</v>
      </c>
      <c r="W3933" s="17"/>
    </row>
    <row r="3934" spans="1:24">
      <c r="A3934" s="5"/>
      <c r="B3934" s="5"/>
      <c r="I3934" s="5"/>
      <c r="J3934" s="5"/>
      <c r="K3934" s="5"/>
      <c r="M3934" s="411"/>
      <c r="N3934" s="9" t="s">
        <v>538</v>
      </c>
      <c r="O3934" s="16" t="str">
        <f t="shared" si="743"/>
        <v>010602لوله</v>
      </c>
      <c r="P3934" s="602" t="s">
        <v>150</v>
      </c>
      <c r="Q3934" s="606">
        <v>1</v>
      </c>
      <c r="R3934" s="606"/>
      <c r="S3934" s="606" t="s">
        <v>726</v>
      </c>
      <c r="T3934" s="204" t="s">
        <v>951</v>
      </c>
      <c r="U3934" s="89" t="s">
        <v>28</v>
      </c>
      <c r="V3934" s="205">
        <v>10000</v>
      </c>
      <c r="W3934" s="17"/>
    </row>
    <row r="3935" spans="1:24">
      <c r="A3935" s="5"/>
      <c r="B3935" s="5"/>
      <c r="I3935" s="5"/>
      <c r="J3935" s="5"/>
      <c r="K3935" s="5"/>
      <c r="M3935" s="411"/>
      <c r="N3935" s="9" t="s">
        <v>538</v>
      </c>
      <c r="O3935" s="16" t="str">
        <f t="shared" si="743"/>
        <v>010603لوله 1</v>
      </c>
      <c r="P3935" s="602" t="s">
        <v>151</v>
      </c>
      <c r="Q3935" s="606">
        <v>1</v>
      </c>
      <c r="R3935" s="606"/>
      <c r="S3935" s="606" t="s">
        <v>726</v>
      </c>
      <c r="T3935" s="204" t="s">
        <v>7121</v>
      </c>
      <c r="U3935" s="89" t="s">
        <v>28</v>
      </c>
      <c r="V3935" s="205">
        <v>10001</v>
      </c>
      <c r="W3935" s="17"/>
    </row>
    <row r="3936" spans="1:24">
      <c r="A3936" s="5"/>
      <c r="B3936" s="5"/>
      <c r="I3936" s="5"/>
      <c r="J3936" s="5"/>
      <c r="K3936" s="5"/>
      <c r="M3936" s="411"/>
      <c r="N3936" s="9" t="s">
        <v>538</v>
      </c>
      <c r="O3936" s="16" t="str">
        <f t="shared" si="743"/>
        <v>010604لوله 2</v>
      </c>
      <c r="P3936" s="602" t="s">
        <v>152</v>
      </c>
      <c r="Q3936" s="606">
        <v>1</v>
      </c>
      <c r="R3936" s="606"/>
      <c r="S3936" s="606" t="s">
        <v>726</v>
      </c>
      <c r="T3936" s="204" t="s">
        <v>7122</v>
      </c>
      <c r="U3936" s="89" t="s">
        <v>28</v>
      </c>
      <c r="V3936" s="205">
        <v>10002</v>
      </c>
      <c r="W3936" s="17"/>
    </row>
    <row r="3937" spans="1:24" ht="34.5">
      <c r="A3937" s="5"/>
      <c r="B3937" s="5"/>
      <c r="I3937" s="5"/>
      <c r="J3937" s="5"/>
      <c r="K3937" s="5"/>
      <c r="M3937" s="411"/>
      <c r="N3937" s="9">
        <f t="shared" ref="N3937:N3942" si="744">Q3937</f>
        <v>2</v>
      </c>
      <c r="O3937" s="16" t="str">
        <f t="shared" si="743"/>
        <v>020101لوله چدني قيراندود با سركاسه، به قطر نامي 50.</v>
      </c>
      <c r="P3937" s="633" t="s">
        <v>186</v>
      </c>
      <c r="Q3937" s="606">
        <v>2</v>
      </c>
      <c r="R3937" s="606"/>
      <c r="S3937" s="606" t="s">
        <v>726</v>
      </c>
      <c r="T3937" s="555" t="s">
        <v>5194</v>
      </c>
      <c r="U3937" s="555" t="s">
        <v>28</v>
      </c>
      <c r="V3937" s="595">
        <v>643500</v>
      </c>
      <c r="W3937" s="17"/>
    </row>
    <row r="3938" spans="1:24">
      <c r="A3938" s="5"/>
      <c r="B3938" s="5"/>
      <c r="I3938" s="5"/>
      <c r="J3938" s="5"/>
      <c r="K3938" s="5"/>
      <c r="M3938" s="411"/>
      <c r="N3938" s="9">
        <f t="shared" si="744"/>
        <v>2</v>
      </c>
      <c r="O3938" s="16" t="str">
        <f t="shared" si="743"/>
        <v>020102لوله چدني قيراندود با سركاسه، به قطرنامي 75.</v>
      </c>
      <c r="P3938" s="596" t="s">
        <v>187</v>
      </c>
      <c r="Q3938" s="606">
        <v>2</v>
      </c>
      <c r="R3938" s="606"/>
      <c r="S3938" s="606" t="s">
        <v>726</v>
      </c>
      <c r="T3938" s="555" t="s">
        <v>5195</v>
      </c>
      <c r="U3938" s="555" t="s">
        <v>28</v>
      </c>
      <c r="V3938" s="595">
        <v>892500</v>
      </c>
      <c r="W3938" s="17"/>
      <c r="X3938" s="583"/>
    </row>
    <row r="3939" spans="1:24" ht="34.5">
      <c r="A3939" s="5"/>
      <c r="B3939" s="5"/>
      <c r="I3939" s="5"/>
      <c r="J3939" s="5"/>
      <c r="K3939" s="5"/>
      <c r="M3939" s="411"/>
      <c r="N3939" s="9">
        <f t="shared" si="744"/>
        <v>2</v>
      </c>
      <c r="O3939" s="16" t="str">
        <f t="shared" si="743"/>
        <v>020103لوله چدني قيراندود با سركاسه، به قطر نامي 100.</v>
      </c>
      <c r="P3939" s="596" t="s">
        <v>188</v>
      </c>
      <c r="Q3939" s="606">
        <v>2</v>
      </c>
      <c r="R3939" s="606"/>
      <c r="S3939" s="606" t="s">
        <v>726</v>
      </c>
      <c r="T3939" s="555" t="s">
        <v>5196</v>
      </c>
      <c r="U3939" s="555" t="s">
        <v>28</v>
      </c>
      <c r="V3939" s="595">
        <v>1143000</v>
      </c>
      <c r="W3939" s="17"/>
      <c r="X3939" s="583"/>
    </row>
    <row r="3940" spans="1:24" ht="34.5">
      <c r="A3940" s="5"/>
      <c r="B3940" s="5"/>
      <c r="I3940" s="5"/>
      <c r="J3940" s="5"/>
      <c r="K3940" s="5"/>
      <c r="M3940" s="411"/>
      <c r="N3940" s="9">
        <f t="shared" si="744"/>
        <v>2</v>
      </c>
      <c r="O3940" s="16" t="str">
        <f t="shared" si="743"/>
        <v>020104لوله چدني قيراندود با سركاسه، به قطر نامي 125.</v>
      </c>
      <c r="P3940" s="596" t="s">
        <v>189</v>
      </c>
      <c r="Q3940" s="606">
        <v>2</v>
      </c>
      <c r="R3940" s="606"/>
      <c r="S3940" s="606" t="s">
        <v>726</v>
      </c>
      <c r="T3940" s="555" t="s">
        <v>5197</v>
      </c>
      <c r="U3940" s="555" t="s">
        <v>28</v>
      </c>
      <c r="V3940" s="595">
        <v>1028000</v>
      </c>
      <c r="W3940" s="17"/>
      <c r="X3940" s="583"/>
    </row>
    <row r="3941" spans="1:24" ht="34.5">
      <c r="A3941" s="5"/>
      <c r="B3941" s="5"/>
      <c r="I3941" s="5"/>
      <c r="J3941" s="5"/>
      <c r="K3941" s="5"/>
      <c r="M3941" s="411"/>
      <c r="N3941" s="9">
        <f t="shared" si="744"/>
        <v>2</v>
      </c>
      <c r="O3941" s="16" t="str">
        <f t="shared" si="743"/>
        <v>020105لوله چدني قيراندود با سركاسه، به قطر نامي 150.</v>
      </c>
      <c r="P3941" s="596" t="s">
        <v>742</v>
      </c>
      <c r="Q3941" s="606">
        <v>2</v>
      </c>
      <c r="R3941" s="606"/>
      <c r="S3941" s="606" t="s">
        <v>726</v>
      </c>
      <c r="T3941" s="555" t="s">
        <v>5198</v>
      </c>
      <c r="U3941" s="555" t="s">
        <v>28</v>
      </c>
      <c r="V3941" s="595">
        <v>1151000</v>
      </c>
      <c r="W3941" s="17"/>
      <c r="X3941" s="583"/>
    </row>
    <row r="3942" spans="1:24" ht="34.5">
      <c r="A3942" s="5"/>
      <c r="B3942" s="5"/>
      <c r="I3942" s="5"/>
      <c r="J3942" s="5"/>
      <c r="K3942" s="5"/>
      <c r="M3942" s="411"/>
      <c r="N3942" s="9">
        <f t="shared" si="744"/>
        <v>2</v>
      </c>
      <c r="O3942" s="16" t="str">
        <f t="shared" si="743"/>
        <v>020106لوله چدني قيراندود با سركاسه، به قطر نامي 200.</v>
      </c>
      <c r="P3942" s="596" t="s">
        <v>743</v>
      </c>
      <c r="Q3942" s="606">
        <v>2</v>
      </c>
      <c r="R3942" s="606"/>
      <c r="S3942" s="606" t="s">
        <v>726</v>
      </c>
      <c r="T3942" s="555" t="s">
        <v>5199</v>
      </c>
      <c r="U3942" s="555" t="s">
        <v>28</v>
      </c>
      <c r="V3942" s="595">
        <v>1516000</v>
      </c>
      <c r="W3942" s="17"/>
      <c r="X3942" s="583"/>
    </row>
    <row r="3943" spans="1:24">
      <c r="A3943" s="5"/>
      <c r="B3943" s="5"/>
      <c r="I3943" s="5"/>
      <c r="J3943" s="5"/>
      <c r="K3943" s="5"/>
      <c r="M3943" s="411"/>
      <c r="N3943" s="9" t="s">
        <v>540</v>
      </c>
      <c r="O3943" s="16" t="str">
        <f t="shared" si="743"/>
        <v>020107لوله</v>
      </c>
      <c r="P3943" s="596" t="s">
        <v>952</v>
      </c>
      <c r="Q3943" s="606">
        <v>2</v>
      </c>
      <c r="R3943" s="606"/>
      <c r="S3943" s="606" t="s">
        <v>726</v>
      </c>
      <c r="T3943" s="204" t="s">
        <v>951</v>
      </c>
      <c r="U3943" s="89" t="s">
        <v>28</v>
      </c>
      <c r="V3943" s="205">
        <v>10000</v>
      </c>
      <c r="W3943" s="17"/>
    </row>
    <row r="3944" spans="1:24">
      <c r="A3944" s="5"/>
      <c r="B3944" s="5"/>
      <c r="I3944" s="5"/>
      <c r="J3944" s="5"/>
      <c r="K3944" s="5"/>
      <c r="M3944" s="411"/>
      <c r="N3944" s="9" t="s">
        <v>540</v>
      </c>
      <c r="O3944" s="16" t="str">
        <f t="shared" si="743"/>
        <v>020108لوله 1</v>
      </c>
      <c r="P3944" s="596" t="s">
        <v>953</v>
      </c>
      <c r="Q3944" s="606">
        <v>2</v>
      </c>
      <c r="R3944" s="606"/>
      <c r="S3944" s="606" t="s">
        <v>726</v>
      </c>
      <c r="T3944" s="204" t="s">
        <v>7121</v>
      </c>
      <c r="U3944" s="89" t="s">
        <v>28</v>
      </c>
      <c r="V3944" s="205">
        <v>10001</v>
      </c>
      <c r="W3944" s="17"/>
    </row>
    <row r="3945" spans="1:24">
      <c r="A3945" s="5"/>
      <c r="B3945" s="5"/>
      <c r="I3945" s="5"/>
      <c r="J3945" s="5"/>
      <c r="K3945" s="5"/>
      <c r="M3945" s="411"/>
      <c r="N3945" s="9" t="s">
        <v>540</v>
      </c>
      <c r="O3945" s="16" t="str">
        <f t="shared" si="743"/>
        <v>020109لوله 2</v>
      </c>
      <c r="P3945" s="596" t="s">
        <v>954</v>
      </c>
      <c r="Q3945" s="606">
        <v>2</v>
      </c>
      <c r="R3945" s="606"/>
      <c r="S3945" s="606" t="s">
        <v>726</v>
      </c>
      <c r="T3945" s="204" t="s">
        <v>7122</v>
      </c>
      <c r="U3945" s="89" t="s">
        <v>28</v>
      </c>
      <c r="V3945" s="205">
        <v>10002</v>
      </c>
      <c r="W3945" s="17"/>
    </row>
    <row r="3946" spans="1:24" ht="34.5">
      <c r="A3946" s="5"/>
      <c r="B3946" s="5"/>
      <c r="I3946" s="5"/>
      <c r="J3946" s="5"/>
      <c r="K3946" s="5"/>
      <c r="M3946" s="411"/>
      <c r="N3946" s="9">
        <f t="shared" ref="N3946:N3972" si="745">Q3946</f>
        <v>3</v>
      </c>
      <c r="O3946" s="16" t="str">
        <f t="shared" si="743"/>
        <v>030301لوله پي.وي.سي سخـت، به قطر خارجي 40 ميليمتر و فشار كار 6 بار.</v>
      </c>
      <c r="P3946" s="633" t="s">
        <v>211</v>
      </c>
      <c r="Q3946" s="606">
        <v>3</v>
      </c>
      <c r="R3946" s="606"/>
      <c r="S3946" s="606" t="s">
        <v>726</v>
      </c>
      <c r="T3946" s="555" t="s">
        <v>5200</v>
      </c>
      <c r="U3946" s="555" t="s">
        <v>28</v>
      </c>
      <c r="V3946" s="595">
        <v>44500</v>
      </c>
      <c r="W3946" s="17"/>
    </row>
    <row r="3947" spans="1:24" ht="34.5">
      <c r="A3947" s="5"/>
      <c r="B3947" s="5"/>
      <c r="I3947" s="5"/>
      <c r="J3947" s="5"/>
      <c r="K3947" s="5"/>
      <c r="M3947" s="411"/>
      <c r="N3947" s="9">
        <f t="shared" si="745"/>
        <v>3</v>
      </c>
      <c r="O3947" s="16" t="str">
        <f t="shared" si="743"/>
        <v>030302لوله پي.وي.سي سخـت، به قطر خارجي 50 ميليمتر و فشار كار 6 بار.</v>
      </c>
      <c r="P3947" s="596" t="s">
        <v>744</v>
      </c>
      <c r="Q3947" s="606">
        <v>3</v>
      </c>
      <c r="R3947" s="606"/>
      <c r="S3947" s="606" t="s">
        <v>726</v>
      </c>
      <c r="T3947" s="555" t="s">
        <v>5201</v>
      </c>
      <c r="U3947" s="555" t="s">
        <v>28</v>
      </c>
      <c r="V3947" s="595">
        <v>49200</v>
      </c>
      <c r="W3947" s="17"/>
      <c r="X3947" s="583"/>
    </row>
    <row r="3948" spans="1:24" ht="34.5">
      <c r="A3948" s="5"/>
      <c r="B3948" s="5"/>
      <c r="I3948" s="5"/>
      <c r="J3948" s="5"/>
      <c r="K3948" s="5"/>
      <c r="M3948" s="411"/>
      <c r="N3948" s="9">
        <f t="shared" si="745"/>
        <v>3</v>
      </c>
      <c r="O3948" s="16" t="str">
        <f t="shared" si="743"/>
        <v>030303لوله پي.وي.سي سخـت، به قطر خارجي 63 ميليمتر و فشار كار 6 بار.</v>
      </c>
      <c r="P3948" s="596" t="s">
        <v>745</v>
      </c>
      <c r="Q3948" s="606">
        <v>3</v>
      </c>
      <c r="R3948" s="606"/>
      <c r="S3948" s="606" t="s">
        <v>726</v>
      </c>
      <c r="T3948" s="555" t="s">
        <v>5202</v>
      </c>
      <c r="U3948" s="555" t="s">
        <v>28</v>
      </c>
      <c r="V3948" s="595">
        <v>64700</v>
      </c>
      <c r="W3948" s="17"/>
      <c r="X3948" s="583"/>
    </row>
    <row r="3949" spans="1:24" ht="34.5">
      <c r="A3949" s="5"/>
      <c r="B3949" s="5"/>
      <c r="I3949" s="5"/>
      <c r="J3949" s="5"/>
      <c r="K3949" s="5"/>
      <c r="M3949" s="411"/>
      <c r="N3949" s="9">
        <f t="shared" si="745"/>
        <v>3</v>
      </c>
      <c r="O3949" s="16" t="str">
        <f t="shared" si="743"/>
        <v>030304لوله پي.وي.سي سخـت، به قطر خارجي 75 ميليمتر و فشار كار 6 بار.</v>
      </c>
      <c r="P3949" s="596" t="s">
        <v>746</v>
      </c>
      <c r="Q3949" s="606">
        <v>3</v>
      </c>
      <c r="R3949" s="606"/>
      <c r="S3949" s="606" t="s">
        <v>726</v>
      </c>
      <c r="T3949" s="555" t="s">
        <v>5203</v>
      </c>
      <c r="U3949" s="555" t="s">
        <v>28</v>
      </c>
      <c r="V3949" s="595">
        <v>74200</v>
      </c>
      <c r="W3949" s="17"/>
      <c r="X3949" s="583"/>
    </row>
    <row r="3950" spans="1:24" ht="34.5">
      <c r="A3950" s="5"/>
      <c r="B3950" s="5"/>
      <c r="I3950" s="5"/>
      <c r="J3950" s="5"/>
      <c r="K3950" s="5"/>
      <c r="M3950" s="411"/>
      <c r="N3950" s="9">
        <f t="shared" si="745"/>
        <v>3</v>
      </c>
      <c r="O3950" s="16" t="str">
        <f t="shared" si="743"/>
        <v>030305لوله پي.وي.سي سخـت، به قطر خارجي 90 ميليمتر و فشار كار 6 بار.</v>
      </c>
      <c r="P3950" s="596" t="s">
        <v>747</v>
      </c>
      <c r="Q3950" s="606">
        <v>3</v>
      </c>
      <c r="R3950" s="606"/>
      <c r="S3950" s="606" t="s">
        <v>726</v>
      </c>
      <c r="T3950" s="555" t="s">
        <v>5204</v>
      </c>
      <c r="U3950" s="555" t="s">
        <v>28</v>
      </c>
      <c r="V3950" s="595">
        <v>91400</v>
      </c>
      <c r="W3950" s="17"/>
      <c r="X3950" s="583"/>
    </row>
    <row r="3951" spans="1:24" ht="34.5">
      <c r="A3951" s="5"/>
      <c r="B3951" s="5"/>
      <c r="I3951" s="5"/>
      <c r="J3951" s="5"/>
      <c r="K3951" s="5"/>
      <c r="M3951" s="411"/>
      <c r="N3951" s="9">
        <f t="shared" si="745"/>
        <v>3</v>
      </c>
      <c r="O3951" s="16" t="str">
        <f t="shared" si="743"/>
        <v>030306لوله پي.وي.سي سخـت، به قطر خارجي 110 ميليمتر و فشار كار 6 بار.</v>
      </c>
      <c r="P3951" s="596" t="s">
        <v>748</v>
      </c>
      <c r="Q3951" s="606">
        <v>3</v>
      </c>
      <c r="R3951" s="606"/>
      <c r="S3951" s="606" t="s">
        <v>726</v>
      </c>
      <c r="T3951" s="555" t="s">
        <v>5205</v>
      </c>
      <c r="U3951" s="555" t="s">
        <v>28</v>
      </c>
      <c r="V3951" s="595">
        <v>114500</v>
      </c>
      <c r="W3951" s="17"/>
      <c r="X3951" s="583"/>
    </row>
    <row r="3952" spans="1:24" ht="34.5">
      <c r="A3952" s="5"/>
      <c r="B3952" s="5"/>
      <c r="I3952" s="5"/>
      <c r="J3952" s="5"/>
      <c r="K3952" s="5"/>
      <c r="M3952" s="411"/>
      <c r="N3952" s="9">
        <f t="shared" si="745"/>
        <v>3</v>
      </c>
      <c r="O3952" s="16" t="str">
        <f t="shared" ref="O3952:O4015" si="746">LEFT(CONCATENATE(P3952,T3952),252)</f>
        <v>030307لوله پي.وي.سي سخـت، به قطر خارجي 125 ميليمتر و فشار كار 6 بار.</v>
      </c>
      <c r="P3952" s="596" t="s">
        <v>749</v>
      </c>
      <c r="Q3952" s="606">
        <v>3</v>
      </c>
      <c r="R3952" s="606"/>
      <c r="S3952" s="606" t="s">
        <v>726</v>
      </c>
      <c r="T3952" s="555" t="s">
        <v>5206</v>
      </c>
      <c r="U3952" s="555" t="s">
        <v>28</v>
      </c>
      <c r="V3952" s="595">
        <v>139000</v>
      </c>
      <c r="W3952" s="17"/>
      <c r="X3952" s="583"/>
    </row>
    <row r="3953" spans="1:24" ht="34.5">
      <c r="A3953" s="5"/>
      <c r="B3953" s="5"/>
      <c r="I3953" s="5"/>
      <c r="J3953" s="5"/>
      <c r="K3953" s="5"/>
      <c r="M3953" s="411"/>
      <c r="N3953" s="9">
        <f t="shared" si="745"/>
        <v>3</v>
      </c>
      <c r="O3953" s="16" t="str">
        <f t="shared" si="746"/>
        <v>030308لوله پي.وي.سي سخـت، به قطر خارجي 140 ميليمتر و فشار كار 6 بار.</v>
      </c>
      <c r="P3953" s="596" t="s">
        <v>750</v>
      </c>
      <c r="Q3953" s="606">
        <v>3</v>
      </c>
      <c r="R3953" s="606"/>
      <c r="S3953" s="606" t="s">
        <v>726</v>
      </c>
      <c r="T3953" s="555" t="s">
        <v>5207</v>
      </c>
      <c r="U3953" s="555" t="s">
        <v>28</v>
      </c>
      <c r="V3953" s="595">
        <v>174500</v>
      </c>
      <c r="W3953" s="17"/>
      <c r="X3953" s="583"/>
    </row>
    <row r="3954" spans="1:24" ht="34.5">
      <c r="A3954" s="5"/>
      <c r="B3954" s="5"/>
      <c r="I3954" s="5"/>
      <c r="J3954" s="5"/>
      <c r="K3954" s="5"/>
      <c r="M3954" s="411"/>
      <c r="N3954" s="9">
        <f t="shared" si="745"/>
        <v>3</v>
      </c>
      <c r="O3954" s="16" t="str">
        <f t="shared" si="746"/>
        <v>030309لوله پي.وي.سي سخـت، به قطر خارجي 160 ميليمتر و فشار كار 6 بار.</v>
      </c>
      <c r="P3954" s="596" t="s">
        <v>751</v>
      </c>
      <c r="Q3954" s="606">
        <v>3</v>
      </c>
      <c r="R3954" s="606"/>
      <c r="S3954" s="606" t="s">
        <v>726</v>
      </c>
      <c r="T3954" s="555" t="s">
        <v>5208</v>
      </c>
      <c r="U3954" s="555" t="s">
        <v>28</v>
      </c>
      <c r="V3954" s="595">
        <v>214500</v>
      </c>
      <c r="W3954" s="17"/>
      <c r="X3954" s="583"/>
    </row>
    <row r="3955" spans="1:24" ht="34.5">
      <c r="A3955" s="5"/>
      <c r="B3955" s="5"/>
      <c r="I3955" s="5"/>
      <c r="J3955" s="5"/>
      <c r="K3955" s="5"/>
      <c r="M3955" s="411"/>
      <c r="N3955" s="9">
        <f t="shared" si="745"/>
        <v>3</v>
      </c>
      <c r="O3955" s="16" t="str">
        <f t="shared" si="746"/>
        <v>030310لوله پي.وي.سي سخـت، به قطر خارجي 180 ميليمتر و فشار كار 6 بار.</v>
      </c>
      <c r="P3955" s="596" t="s">
        <v>752</v>
      </c>
      <c r="Q3955" s="606">
        <v>3</v>
      </c>
      <c r="R3955" s="606"/>
      <c r="S3955" s="606" t="s">
        <v>726</v>
      </c>
      <c r="T3955" s="555" t="s">
        <v>5209</v>
      </c>
      <c r="U3955" s="555" t="s">
        <v>28</v>
      </c>
      <c r="V3955" s="595">
        <v>262000</v>
      </c>
      <c r="W3955" s="17"/>
      <c r="X3955" s="583"/>
    </row>
    <row r="3956" spans="1:24" ht="34.5">
      <c r="A3956" s="5"/>
      <c r="B3956" s="5"/>
      <c r="I3956" s="5"/>
      <c r="J3956" s="5"/>
      <c r="K3956" s="5"/>
      <c r="M3956" s="411"/>
      <c r="N3956" s="9">
        <f t="shared" si="745"/>
        <v>3</v>
      </c>
      <c r="O3956" s="16" t="str">
        <f t="shared" si="746"/>
        <v>030311لوله پي.وي.سي سخـت، به قطر خارجي 200 ميليمتر و فشار كار 6 بار.</v>
      </c>
      <c r="P3956" s="596" t="s">
        <v>753</v>
      </c>
      <c r="Q3956" s="606">
        <v>3</v>
      </c>
      <c r="R3956" s="606"/>
      <c r="S3956" s="606" t="s">
        <v>726</v>
      </c>
      <c r="T3956" s="555" t="s">
        <v>5210</v>
      </c>
      <c r="U3956" s="555" t="s">
        <v>28</v>
      </c>
      <c r="V3956" s="595">
        <v>315000</v>
      </c>
      <c r="W3956" s="17"/>
      <c r="X3956" s="583"/>
    </row>
    <row r="3957" spans="1:24" ht="34.5">
      <c r="A3957" s="5"/>
      <c r="B3957" s="5"/>
      <c r="I3957" s="5"/>
      <c r="J3957" s="5"/>
      <c r="K3957" s="5"/>
      <c r="M3957" s="411"/>
      <c r="N3957" s="9">
        <f t="shared" si="745"/>
        <v>3</v>
      </c>
      <c r="O3957" s="16" t="str">
        <f t="shared" si="746"/>
        <v>030312لوله پي.وي.سي سخـت، به قطر خارجي 250 ميليمتر و فشار كار 6 بار.</v>
      </c>
      <c r="P3957" s="596" t="s">
        <v>754</v>
      </c>
      <c r="Q3957" s="606">
        <v>3</v>
      </c>
      <c r="R3957" s="606"/>
      <c r="S3957" s="606" t="s">
        <v>726</v>
      </c>
      <c r="T3957" s="555" t="s">
        <v>5211</v>
      </c>
      <c r="U3957" s="555" t="s">
        <v>28</v>
      </c>
      <c r="V3957" s="595">
        <v>482500</v>
      </c>
      <c r="W3957" s="17"/>
      <c r="X3957" s="583"/>
    </row>
    <row r="3958" spans="1:24" ht="34.5">
      <c r="A3958" s="5"/>
      <c r="B3958" s="5"/>
      <c r="I3958" s="5"/>
      <c r="J3958" s="5"/>
      <c r="K3958" s="5"/>
      <c r="M3958" s="411"/>
      <c r="N3958" s="9">
        <f t="shared" si="745"/>
        <v>3</v>
      </c>
      <c r="O3958" s="16" t="str">
        <f t="shared" si="746"/>
        <v>030401لوله پي.وي.سي سخـت، به قطر خارجي 75 ميليمتر و فشار كار 4 بار.</v>
      </c>
      <c r="P3958" s="596" t="s">
        <v>212</v>
      </c>
      <c r="Q3958" s="606">
        <v>3</v>
      </c>
      <c r="R3958" s="606"/>
      <c r="S3958" s="606" t="s">
        <v>726</v>
      </c>
      <c r="T3958" s="555" t="s">
        <v>5212</v>
      </c>
      <c r="U3958" s="555" t="s">
        <v>28</v>
      </c>
      <c r="V3958" s="595">
        <v>66500</v>
      </c>
      <c r="W3958" s="17"/>
      <c r="X3958" s="583"/>
    </row>
    <row r="3959" spans="1:24" ht="34.5">
      <c r="A3959" s="5"/>
      <c r="B3959" s="5"/>
      <c r="I3959" s="5"/>
      <c r="J3959" s="5"/>
      <c r="K3959" s="5"/>
      <c r="M3959" s="411"/>
      <c r="N3959" s="9">
        <f t="shared" si="745"/>
        <v>3</v>
      </c>
      <c r="O3959" s="16" t="str">
        <f t="shared" si="746"/>
        <v>030402لوله پي.وي.سي سخـت، به قطر خارجي 90 ميليمتر و فشار كار 4 بار.</v>
      </c>
      <c r="P3959" s="596" t="s">
        <v>213</v>
      </c>
      <c r="Q3959" s="606">
        <v>3</v>
      </c>
      <c r="R3959" s="606"/>
      <c r="S3959" s="606" t="s">
        <v>726</v>
      </c>
      <c r="T3959" s="555" t="s">
        <v>5213</v>
      </c>
      <c r="U3959" s="555" t="s">
        <v>28</v>
      </c>
      <c r="V3959" s="595">
        <v>78400</v>
      </c>
      <c r="W3959" s="17"/>
      <c r="X3959" s="583"/>
    </row>
    <row r="3960" spans="1:24" ht="34.5">
      <c r="A3960" s="5"/>
      <c r="B3960" s="5"/>
      <c r="I3960" s="5"/>
      <c r="J3960" s="5"/>
      <c r="K3960" s="5"/>
      <c r="M3960" s="411"/>
      <c r="N3960" s="9">
        <f t="shared" si="745"/>
        <v>3</v>
      </c>
      <c r="O3960" s="16" t="str">
        <f t="shared" si="746"/>
        <v>030403لوله پي.وي.سي سخـت، به قطر خارجي 110 ميليمتر و فشار كار 4 بار.</v>
      </c>
      <c r="P3960" s="596" t="s">
        <v>214</v>
      </c>
      <c r="Q3960" s="606">
        <v>3</v>
      </c>
      <c r="R3960" s="606"/>
      <c r="S3960" s="606" t="s">
        <v>726</v>
      </c>
      <c r="T3960" s="555" t="s">
        <v>5214</v>
      </c>
      <c r="U3960" s="555" t="s">
        <v>28</v>
      </c>
      <c r="V3960" s="595">
        <v>94200</v>
      </c>
      <c r="W3960" s="17"/>
      <c r="X3960" s="583"/>
    </row>
    <row r="3961" spans="1:24" ht="34.5">
      <c r="A3961" s="5"/>
      <c r="B3961" s="5"/>
      <c r="I3961" s="5"/>
      <c r="J3961" s="5"/>
      <c r="K3961" s="5"/>
      <c r="M3961" s="411"/>
      <c r="N3961" s="9">
        <f t="shared" si="745"/>
        <v>3</v>
      </c>
      <c r="O3961" s="16" t="str">
        <f t="shared" si="746"/>
        <v>030404لوله پي.وي.سي سخـت، به قطر خارجي 125 ميليمتر و فشار كار 4 بار.</v>
      </c>
      <c r="P3961" s="596" t="s">
        <v>215</v>
      </c>
      <c r="Q3961" s="606">
        <v>3</v>
      </c>
      <c r="R3961" s="606"/>
      <c r="S3961" s="606" t="s">
        <v>726</v>
      </c>
      <c r="T3961" s="555" t="s">
        <v>5215</v>
      </c>
      <c r="U3961" s="555" t="s">
        <v>28</v>
      </c>
      <c r="V3961" s="595">
        <v>107500</v>
      </c>
      <c r="W3961" s="17"/>
      <c r="X3961" s="583"/>
    </row>
    <row r="3962" spans="1:24" ht="34.5">
      <c r="A3962" s="5"/>
      <c r="B3962" s="5"/>
      <c r="I3962" s="5"/>
      <c r="J3962" s="5"/>
      <c r="K3962" s="5"/>
      <c r="M3962" s="411"/>
      <c r="N3962" s="9">
        <f t="shared" si="745"/>
        <v>3</v>
      </c>
      <c r="O3962" s="16" t="str">
        <f t="shared" si="746"/>
        <v>030405لوله پي.وي.سي سخـت، به قطر خارجي 140 ميليمتر و فشار كار 4 بار.</v>
      </c>
      <c r="P3962" s="596" t="s">
        <v>755</v>
      </c>
      <c r="Q3962" s="606">
        <v>3</v>
      </c>
      <c r="R3962" s="606"/>
      <c r="S3962" s="606" t="s">
        <v>726</v>
      </c>
      <c r="T3962" s="555" t="s">
        <v>5216</v>
      </c>
      <c r="U3962" s="555" t="s">
        <v>28</v>
      </c>
      <c r="V3962" s="595">
        <v>124000</v>
      </c>
      <c r="W3962" s="17"/>
      <c r="X3962" s="583"/>
    </row>
    <row r="3963" spans="1:24" ht="34.5">
      <c r="A3963" s="5"/>
      <c r="B3963" s="5"/>
      <c r="I3963" s="5"/>
      <c r="J3963" s="5"/>
      <c r="K3963" s="5"/>
      <c r="M3963" s="411"/>
      <c r="N3963" s="9">
        <f t="shared" si="745"/>
        <v>3</v>
      </c>
      <c r="O3963" s="16" t="str">
        <f t="shared" si="746"/>
        <v>030406لوله پي.وي.سي سخـت، به قطر خارجي 160 ميليمتر و فشار كار 4 بار.</v>
      </c>
      <c r="P3963" s="596" t="s">
        <v>756</v>
      </c>
      <c r="Q3963" s="606">
        <v>3</v>
      </c>
      <c r="R3963" s="606"/>
      <c r="S3963" s="606" t="s">
        <v>726</v>
      </c>
      <c r="T3963" s="555" t="s">
        <v>5217</v>
      </c>
      <c r="U3963" s="555" t="s">
        <v>28</v>
      </c>
      <c r="V3963" s="595">
        <v>155500</v>
      </c>
      <c r="W3963" s="17"/>
      <c r="X3963" s="583"/>
    </row>
    <row r="3964" spans="1:24" ht="34.5">
      <c r="A3964" s="5"/>
      <c r="B3964" s="5"/>
      <c r="I3964" s="5"/>
      <c r="J3964" s="5"/>
      <c r="K3964" s="5"/>
      <c r="M3964" s="411"/>
      <c r="N3964" s="9">
        <f t="shared" si="745"/>
        <v>3</v>
      </c>
      <c r="O3964" s="16" t="str">
        <f t="shared" si="746"/>
        <v>030407لوله پي.وي.سي سخـت، به قطر خارجي 180 ميليمتر و فشار كار 4 بار.</v>
      </c>
      <c r="P3964" s="596" t="s">
        <v>757</v>
      </c>
      <c r="Q3964" s="606">
        <v>3</v>
      </c>
      <c r="R3964" s="606"/>
      <c r="S3964" s="606" t="s">
        <v>726</v>
      </c>
      <c r="T3964" s="555" t="s">
        <v>5218</v>
      </c>
      <c r="U3964" s="555" t="s">
        <v>28</v>
      </c>
      <c r="V3964" s="595">
        <v>207000</v>
      </c>
      <c r="W3964" s="17"/>
      <c r="X3964" s="583"/>
    </row>
    <row r="3965" spans="1:24" ht="34.5">
      <c r="A3965" s="5"/>
      <c r="B3965" s="5"/>
      <c r="I3965" s="5"/>
      <c r="J3965" s="5"/>
      <c r="K3965" s="5"/>
      <c r="M3965" s="411"/>
      <c r="N3965" s="9">
        <f t="shared" si="745"/>
        <v>3</v>
      </c>
      <c r="O3965" s="16" t="str">
        <f t="shared" si="746"/>
        <v>030408لوله پي.وي.سي سخـت، به قطر خارجي 200 ميليمتر و فشار كار 4 بار.</v>
      </c>
      <c r="P3965" s="596" t="s">
        <v>758</v>
      </c>
      <c r="Q3965" s="606">
        <v>3</v>
      </c>
      <c r="R3965" s="606"/>
      <c r="S3965" s="606" t="s">
        <v>726</v>
      </c>
      <c r="T3965" s="555" t="s">
        <v>5219</v>
      </c>
      <c r="U3965" s="555" t="s">
        <v>28</v>
      </c>
      <c r="V3965" s="595">
        <v>229500</v>
      </c>
      <c r="W3965" s="17"/>
      <c r="X3965" s="583"/>
    </row>
    <row r="3966" spans="1:24" ht="34.5">
      <c r="A3966" s="5"/>
      <c r="B3966" s="5"/>
      <c r="I3966" s="5"/>
      <c r="J3966" s="5"/>
      <c r="K3966" s="5"/>
      <c r="M3966" s="411"/>
      <c r="N3966" s="9">
        <f t="shared" si="745"/>
        <v>3</v>
      </c>
      <c r="O3966" s="16" t="str">
        <f t="shared" si="746"/>
        <v>030409لوله پي.وي.سي سخـت، به قطر خارجي 250 ميليمتر و فشار كار 4 بار.</v>
      </c>
      <c r="P3966" s="596" t="s">
        <v>759</v>
      </c>
      <c r="Q3966" s="606">
        <v>3</v>
      </c>
      <c r="R3966" s="606"/>
      <c r="S3966" s="606" t="s">
        <v>726</v>
      </c>
      <c r="T3966" s="555" t="s">
        <v>5220</v>
      </c>
      <c r="U3966" s="555" t="s">
        <v>28</v>
      </c>
      <c r="V3966" s="595">
        <v>360500</v>
      </c>
      <c r="W3966" s="17"/>
      <c r="X3966" s="583"/>
    </row>
    <row r="3967" spans="1:24">
      <c r="A3967" s="5"/>
      <c r="B3967" s="5"/>
      <c r="I3967" s="5"/>
      <c r="J3967" s="5"/>
      <c r="K3967" s="5"/>
      <c r="M3967" s="411"/>
      <c r="N3967" s="9">
        <f t="shared" si="745"/>
        <v>3</v>
      </c>
      <c r="O3967" s="16" t="str">
        <f t="shared" si="746"/>
        <v>030501لوله پلي‌پروپيلن، به قطر نامي 40.</v>
      </c>
      <c r="P3967" s="596" t="s">
        <v>216</v>
      </c>
      <c r="Q3967" s="606">
        <v>3</v>
      </c>
      <c r="R3967" s="606"/>
      <c r="S3967" s="606" t="s">
        <v>726</v>
      </c>
      <c r="T3967" s="555" t="s">
        <v>5221</v>
      </c>
      <c r="U3967" s="555" t="s">
        <v>28</v>
      </c>
      <c r="V3967" s="595">
        <v>82500</v>
      </c>
      <c r="W3967" s="17"/>
      <c r="X3967" s="583"/>
    </row>
    <row r="3968" spans="1:24">
      <c r="A3968" s="5"/>
      <c r="B3968" s="5"/>
      <c r="I3968" s="5"/>
      <c r="J3968" s="5"/>
      <c r="K3968" s="5"/>
      <c r="M3968" s="411"/>
      <c r="N3968" s="9">
        <f t="shared" si="745"/>
        <v>3</v>
      </c>
      <c r="O3968" s="16" t="str">
        <f t="shared" si="746"/>
        <v>030502لوله پلي‌پروپيلن، به قطر نامي 50.</v>
      </c>
      <c r="P3968" s="596" t="s">
        <v>217</v>
      </c>
      <c r="Q3968" s="606">
        <v>3</v>
      </c>
      <c r="R3968" s="606"/>
      <c r="S3968" s="606" t="s">
        <v>726</v>
      </c>
      <c r="T3968" s="555" t="s">
        <v>5222</v>
      </c>
      <c r="U3968" s="555" t="s">
        <v>28</v>
      </c>
      <c r="V3968" s="595">
        <v>94600</v>
      </c>
      <c r="W3968" s="17"/>
      <c r="X3968" s="583"/>
    </row>
    <row r="3969" spans="1:24">
      <c r="A3969" s="5"/>
      <c r="B3969" s="5"/>
      <c r="I3969" s="5"/>
      <c r="J3969" s="5"/>
      <c r="K3969" s="5"/>
      <c r="M3969" s="411"/>
      <c r="N3969" s="9">
        <f t="shared" si="745"/>
        <v>3</v>
      </c>
      <c r="O3969" s="16" t="str">
        <f t="shared" si="746"/>
        <v>030503لوله پلي‌پروپيلن، به قطر نامي 70.</v>
      </c>
      <c r="P3969" s="596" t="s">
        <v>218</v>
      </c>
      <c r="Q3969" s="606">
        <v>3</v>
      </c>
      <c r="R3969" s="606"/>
      <c r="S3969" s="606" t="s">
        <v>726</v>
      </c>
      <c r="T3969" s="555" t="s">
        <v>5223</v>
      </c>
      <c r="U3969" s="555" t="s">
        <v>28</v>
      </c>
      <c r="V3969" s="595">
        <v>135500</v>
      </c>
      <c r="W3969" s="17"/>
      <c r="X3969" s="583"/>
    </row>
    <row r="3970" spans="1:24">
      <c r="A3970" s="5"/>
      <c r="B3970" s="5"/>
      <c r="I3970" s="5"/>
      <c r="J3970" s="5"/>
      <c r="K3970" s="5"/>
      <c r="M3970" s="411"/>
      <c r="N3970" s="9">
        <f t="shared" si="745"/>
        <v>3</v>
      </c>
      <c r="O3970" s="16" t="str">
        <f t="shared" si="746"/>
        <v>030504لوله پلي‌پروپيلن، به قطر نامي 100.</v>
      </c>
      <c r="P3970" s="596" t="s">
        <v>219</v>
      </c>
      <c r="Q3970" s="606">
        <v>3</v>
      </c>
      <c r="R3970" s="606"/>
      <c r="S3970" s="606" t="s">
        <v>726</v>
      </c>
      <c r="T3970" s="555" t="s">
        <v>5224</v>
      </c>
      <c r="U3970" s="555" t="s">
        <v>28</v>
      </c>
      <c r="V3970" s="595">
        <v>245500</v>
      </c>
      <c r="W3970" s="17"/>
      <c r="X3970" s="583"/>
    </row>
    <row r="3971" spans="1:24">
      <c r="A3971" s="5"/>
      <c r="B3971" s="5"/>
      <c r="I3971" s="5"/>
      <c r="J3971" s="5"/>
      <c r="K3971" s="5"/>
      <c r="M3971" s="411"/>
      <c r="N3971" s="9">
        <f t="shared" si="745"/>
        <v>3</v>
      </c>
      <c r="O3971" s="16" t="str">
        <f t="shared" si="746"/>
        <v>030505لوله پلي‌پروپيلن، به قطر نامي 125.</v>
      </c>
      <c r="P3971" s="596" t="s">
        <v>760</v>
      </c>
      <c r="Q3971" s="606">
        <v>3</v>
      </c>
      <c r="R3971" s="606"/>
      <c r="S3971" s="606" t="s">
        <v>726</v>
      </c>
      <c r="T3971" s="555" t="s">
        <v>5225</v>
      </c>
      <c r="U3971" s="555" t="s">
        <v>28</v>
      </c>
      <c r="V3971" s="595">
        <v>298000</v>
      </c>
      <c r="W3971" s="17"/>
      <c r="X3971" s="583"/>
    </row>
    <row r="3972" spans="1:24">
      <c r="A3972" s="5"/>
      <c r="B3972" s="5"/>
      <c r="I3972" s="5"/>
      <c r="J3972" s="5"/>
      <c r="K3972" s="5"/>
      <c r="M3972" s="411"/>
      <c r="N3972" s="9">
        <f t="shared" si="745"/>
        <v>3</v>
      </c>
      <c r="O3972" s="16" t="str">
        <f t="shared" si="746"/>
        <v>030506لوله پلي‌پروپيلن، به قطر نامي 150.</v>
      </c>
      <c r="P3972" s="596" t="s">
        <v>761</v>
      </c>
      <c r="Q3972" s="606">
        <v>3</v>
      </c>
      <c r="R3972" s="606"/>
      <c r="S3972" s="606" t="s">
        <v>726</v>
      </c>
      <c r="T3972" s="555" t="s">
        <v>5226</v>
      </c>
      <c r="U3972" s="555" t="s">
        <v>28</v>
      </c>
      <c r="V3972" s="595">
        <v>490500</v>
      </c>
      <c r="W3972" s="17"/>
      <c r="X3972" s="583"/>
    </row>
    <row r="3973" spans="1:24">
      <c r="A3973" s="5"/>
      <c r="B3973" s="5"/>
      <c r="I3973" s="5"/>
      <c r="J3973" s="5"/>
      <c r="K3973" s="5"/>
      <c r="M3973" s="411"/>
      <c r="N3973" s="9" t="s">
        <v>545</v>
      </c>
      <c r="O3973" s="16" t="str">
        <f t="shared" si="746"/>
        <v>030507لوله</v>
      </c>
      <c r="P3973" s="596" t="s">
        <v>955</v>
      </c>
      <c r="Q3973" s="606">
        <v>3</v>
      </c>
      <c r="R3973" s="606"/>
      <c r="S3973" s="606" t="s">
        <v>726</v>
      </c>
      <c r="T3973" s="204" t="s">
        <v>951</v>
      </c>
      <c r="U3973" s="89" t="s">
        <v>28</v>
      </c>
      <c r="V3973" s="205">
        <v>10000</v>
      </c>
      <c r="W3973" s="17"/>
    </row>
    <row r="3974" spans="1:24">
      <c r="A3974" s="5"/>
      <c r="B3974" s="5"/>
      <c r="I3974" s="5"/>
      <c r="J3974" s="5"/>
      <c r="K3974" s="5"/>
      <c r="M3974" s="411"/>
      <c r="N3974" s="9" t="s">
        <v>545</v>
      </c>
      <c r="O3974" s="16" t="str">
        <f t="shared" si="746"/>
        <v>030508لوله 1</v>
      </c>
      <c r="P3974" s="596" t="s">
        <v>956</v>
      </c>
      <c r="Q3974" s="606">
        <v>3</v>
      </c>
      <c r="R3974" s="606"/>
      <c r="S3974" s="606" t="s">
        <v>726</v>
      </c>
      <c r="T3974" s="204" t="s">
        <v>7121</v>
      </c>
      <c r="U3974" s="89" t="s">
        <v>28</v>
      </c>
      <c r="V3974" s="205">
        <v>10001</v>
      </c>
      <c r="W3974" s="17"/>
    </row>
    <row r="3975" spans="1:24">
      <c r="A3975" s="5"/>
      <c r="B3975" s="5"/>
      <c r="I3975" s="5"/>
      <c r="J3975" s="5"/>
      <c r="K3975" s="5"/>
      <c r="M3975" s="411"/>
      <c r="N3975" s="9" t="s">
        <v>545</v>
      </c>
      <c r="O3975" s="16" t="str">
        <f t="shared" si="746"/>
        <v>030509لوله 2</v>
      </c>
      <c r="P3975" s="596" t="s">
        <v>957</v>
      </c>
      <c r="Q3975" s="606">
        <v>3</v>
      </c>
      <c r="R3975" s="606"/>
      <c r="S3975" s="606" t="s">
        <v>726</v>
      </c>
      <c r="T3975" s="204" t="s">
        <v>7122</v>
      </c>
      <c r="U3975" s="89" t="s">
        <v>28</v>
      </c>
      <c r="V3975" s="205">
        <v>10002</v>
      </c>
      <c r="W3975" s="17"/>
    </row>
    <row r="3976" spans="1:24" ht="34.5">
      <c r="A3976" s="5"/>
      <c r="B3976" s="5"/>
      <c r="I3976" s="5"/>
      <c r="J3976" s="5"/>
      <c r="K3976" s="5"/>
      <c r="M3976" s="411"/>
      <c r="N3976" s="9">
        <f t="shared" ref="N3976:N3987" si="747">Q3976</f>
        <v>4</v>
      </c>
      <c r="O3976" s="16" t="str">
        <f t="shared" si="746"/>
        <v>040101لوله پلي‌اتيلن مشبك يك لايه به قطر خارجي 16 ميليمتر.</v>
      </c>
      <c r="P3976" s="633" t="s">
        <v>245</v>
      </c>
      <c r="Q3976" s="606">
        <v>4</v>
      </c>
      <c r="R3976" s="606"/>
      <c r="S3976" s="606" t="s">
        <v>726</v>
      </c>
      <c r="T3976" s="555" t="s">
        <v>5227</v>
      </c>
      <c r="U3976" s="555" t="s">
        <v>28</v>
      </c>
      <c r="V3976" s="5">
        <v>0</v>
      </c>
      <c r="W3976" s="17"/>
    </row>
    <row r="3977" spans="1:24" ht="34.5">
      <c r="A3977" s="5"/>
      <c r="B3977" s="5"/>
      <c r="I3977" s="5"/>
      <c r="J3977" s="5"/>
      <c r="K3977" s="5"/>
      <c r="M3977" s="411"/>
      <c r="N3977" s="9">
        <f t="shared" si="747"/>
        <v>4</v>
      </c>
      <c r="O3977" s="16" t="str">
        <f t="shared" si="746"/>
        <v>040102لوله پلي‌اتيلن مشبك يك لايه به قطر خارجي 20 ميليمتر.</v>
      </c>
      <c r="P3977" s="596" t="s">
        <v>246</v>
      </c>
      <c r="Q3977" s="606">
        <v>4</v>
      </c>
      <c r="R3977" s="606"/>
      <c r="S3977" s="606" t="s">
        <v>726</v>
      </c>
      <c r="T3977" s="555" t="s">
        <v>5228</v>
      </c>
      <c r="U3977" s="555" t="s">
        <v>28</v>
      </c>
      <c r="V3977" s="5">
        <v>0</v>
      </c>
      <c r="W3977" s="17"/>
      <c r="X3977" s="583"/>
    </row>
    <row r="3978" spans="1:24" ht="34.5">
      <c r="A3978" s="5"/>
      <c r="B3978" s="5"/>
      <c r="I3978" s="5"/>
      <c r="J3978" s="5"/>
      <c r="K3978" s="5"/>
      <c r="M3978" s="411"/>
      <c r="N3978" s="9">
        <f t="shared" si="747"/>
        <v>4</v>
      </c>
      <c r="O3978" s="16" t="str">
        <f t="shared" si="746"/>
        <v>040103لوله پلي‌اتيلن مشبك يك لايه به قطر خارجي 25 ميليمتر.</v>
      </c>
      <c r="P3978" s="596" t="s">
        <v>247</v>
      </c>
      <c r="Q3978" s="606">
        <v>4</v>
      </c>
      <c r="R3978" s="606"/>
      <c r="S3978" s="606" t="s">
        <v>726</v>
      </c>
      <c r="T3978" s="555" t="s">
        <v>5229</v>
      </c>
      <c r="U3978" s="555" t="s">
        <v>28</v>
      </c>
      <c r="V3978" s="5">
        <v>0</v>
      </c>
      <c r="W3978" s="17"/>
      <c r="X3978" s="583"/>
    </row>
    <row r="3979" spans="1:24" ht="34.5">
      <c r="A3979" s="5"/>
      <c r="B3979" s="5"/>
      <c r="I3979" s="5"/>
      <c r="J3979" s="5"/>
      <c r="K3979" s="5"/>
      <c r="M3979" s="411"/>
      <c r="N3979" s="9">
        <f t="shared" si="747"/>
        <v>4</v>
      </c>
      <c r="O3979" s="16" t="str">
        <f t="shared" si="746"/>
        <v>040104لوله پلي‌اتيلن مشبك يك لايه به قطر خارجي 32 ميليمتر.</v>
      </c>
      <c r="P3979" s="596" t="s">
        <v>248</v>
      </c>
      <c r="Q3979" s="606">
        <v>4</v>
      </c>
      <c r="R3979" s="606"/>
      <c r="S3979" s="606" t="s">
        <v>726</v>
      </c>
      <c r="T3979" s="555" t="s">
        <v>5230</v>
      </c>
      <c r="U3979" s="555" t="s">
        <v>28</v>
      </c>
      <c r="V3979" s="5">
        <v>0</v>
      </c>
      <c r="W3979" s="17"/>
      <c r="X3979" s="583"/>
    </row>
    <row r="3980" spans="1:24" ht="34.5">
      <c r="A3980" s="5"/>
      <c r="B3980" s="5"/>
      <c r="I3980" s="5"/>
      <c r="J3980" s="5"/>
      <c r="K3980" s="5"/>
      <c r="M3980" s="411"/>
      <c r="N3980" s="9">
        <f t="shared" si="747"/>
        <v>4</v>
      </c>
      <c r="O3980" s="16" t="str">
        <f t="shared" si="746"/>
        <v>040201لوله پلي‌اتيلن مشبك پنج لايه به قطر خارجي 16 ميليمتر.</v>
      </c>
      <c r="P3980" s="596" t="s">
        <v>251</v>
      </c>
      <c r="Q3980" s="606">
        <v>4</v>
      </c>
      <c r="R3980" s="606"/>
      <c r="S3980" s="606" t="s">
        <v>726</v>
      </c>
      <c r="T3980" s="555" t="s">
        <v>5231</v>
      </c>
      <c r="U3980" s="555" t="s">
        <v>28</v>
      </c>
      <c r="V3980" s="595">
        <v>81200</v>
      </c>
      <c r="W3980" s="17"/>
      <c r="X3980" s="583"/>
    </row>
    <row r="3981" spans="1:24" ht="34.5">
      <c r="A3981" s="5"/>
      <c r="B3981" s="5"/>
      <c r="I3981" s="5"/>
      <c r="J3981" s="5"/>
      <c r="K3981" s="5"/>
      <c r="M3981" s="411"/>
      <c r="N3981" s="9">
        <f t="shared" si="747"/>
        <v>4</v>
      </c>
      <c r="O3981" s="16" t="str">
        <f t="shared" si="746"/>
        <v>040202لوله پلي‌اتيلن مشبك پنج لايه به قطر خارجي 20 ميليمتر.</v>
      </c>
      <c r="P3981" s="596" t="s">
        <v>252</v>
      </c>
      <c r="Q3981" s="606">
        <v>4</v>
      </c>
      <c r="R3981" s="606"/>
      <c r="S3981" s="606" t="s">
        <v>726</v>
      </c>
      <c r="T3981" s="555" t="s">
        <v>5232</v>
      </c>
      <c r="U3981" s="555" t="s">
        <v>28</v>
      </c>
      <c r="V3981" s="595">
        <v>86400</v>
      </c>
      <c r="W3981" s="17"/>
      <c r="X3981" s="583"/>
    </row>
    <row r="3982" spans="1:24" ht="34.5">
      <c r="A3982" s="5"/>
      <c r="B3982" s="5"/>
      <c r="I3982" s="5"/>
      <c r="J3982" s="5"/>
      <c r="K3982" s="5"/>
      <c r="M3982" s="411"/>
      <c r="N3982" s="9">
        <f t="shared" si="747"/>
        <v>4</v>
      </c>
      <c r="O3982" s="16" t="str">
        <f t="shared" si="746"/>
        <v>040203لوله پلي‌اتيلن مشبك پنج لايه به قطر خارجي 25 ميليمتر.</v>
      </c>
      <c r="P3982" s="596" t="s">
        <v>253</v>
      </c>
      <c r="Q3982" s="606">
        <v>4</v>
      </c>
      <c r="R3982" s="606"/>
      <c r="S3982" s="606" t="s">
        <v>726</v>
      </c>
      <c r="T3982" s="555" t="s">
        <v>5233</v>
      </c>
      <c r="U3982" s="555" t="s">
        <v>28</v>
      </c>
      <c r="V3982" s="595">
        <v>116500</v>
      </c>
      <c r="W3982" s="17"/>
      <c r="X3982" s="583"/>
    </row>
    <row r="3983" spans="1:24" ht="34.5">
      <c r="A3983" s="5"/>
      <c r="B3983" s="5"/>
      <c r="I3983" s="5"/>
      <c r="J3983" s="5"/>
      <c r="K3983" s="5"/>
      <c r="M3983" s="411"/>
      <c r="N3983" s="9">
        <f t="shared" si="747"/>
        <v>4</v>
      </c>
      <c r="O3983" s="16" t="str">
        <f t="shared" si="746"/>
        <v>040204لوله پلي‌اتيلن مشبك پنج لايه به قطر خارجي 32 ميليمتر.</v>
      </c>
      <c r="P3983" s="596" t="s">
        <v>254</v>
      </c>
      <c r="Q3983" s="606">
        <v>4</v>
      </c>
      <c r="R3983" s="606"/>
      <c r="S3983" s="606" t="s">
        <v>726</v>
      </c>
      <c r="T3983" s="555" t="s">
        <v>5234</v>
      </c>
      <c r="U3983" s="555" t="s">
        <v>28</v>
      </c>
      <c r="V3983" s="595">
        <v>146000</v>
      </c>
      <c r="W3983" s="17"/>
      <c r="X3983" s="583"/>
    </row>
    <row r="3984" spans="1:24" ht="34.5">
      <c r="A3984" s="5"/>
      <c r="B3984" s="5"/>
      <c r="I3984" s="5"/>
      <c r="J3984" s="5"/>
      <c r="K3984" s="5"/>
      <c r="M3984" s="411"/>
      <c r="N3984" s="9">
        <f t="shared" si="747"/>
        <v>4</v>
      </c>
      <c r="O3984" s="16" t="str">
        <f t="shared" si="746"/>
        <v>040401لوله پلي‌اتيلن دماي بالا‏، پنج لايه به قطر خارجي 16 ميليمتر.</v>
      </c>
      <c r="P3984" s="596" t="s">
        <v>268</v>
      </c>
      <c r="Q3984" s="606">
        <v>4</v>
      </c>
      <c r="R3984" s="606"/>
      <c r="S3984" s="606" t="s">
        <v>726</v>
      </c>
      <c r="T3984" s="555" t="s">
        <v>5235</v>
      </c>
      <c r="U3984" s="555" t="s">
        <v>28</v>
      </c>
      <c r="V3984" s="595">
        <v>89100</v>
      </c>
      <c r="W3984" s="17"/>
      <c r="X3984" s="583"/>
    </row>
    <row r="3985" spans="1:24" ht="34.5">
      <c r="A3985" s="5"/>
      <c r="B3985" s="5"/>
      <c r="I3985" s="5"/>
      <c r="J3985" s="5"/>
      <c r="K3985" s="5"/>
      <c r="M3985" s="411"/>
      <c r="N3985" s="9">
        <f t="shared" si="747"/>
        <v>4</v>
      </c>
      <c r="O3985" s="16" t="str">
        <f t="shared" si="746"/>
        <v>040402لوله پلي‌اتيلن دماي بالا‏، پنج لايه به قطر خارجي 20 ميليمتر.</v>
      </c>
      <c r="P3985" s="596" t="s">
        <v>269</v>
      </c>
      <c r="Q3985" s="606">
        <v>4</v>
      </c>
      <c r="R3985" s="606"/>
      <c r="S3985" s="606" t="s">
        <v>726</v>
      </c>
      <c r="T3985" s="555" t="s">
        <v>5236</v>
      </c>
      <c r="U3985" s="555" t="s">
        <v>28</v>
      </c>
      <c r="V3985" s="595">
        <v>107000</v>
      </c>
      <c r="W3985" s="17"/>
      <c r="X3985" s="583"/>
    </row>
    <row r="3986" spans="1:24" ht="34.5">
      <c r="A3986" s="5"/>
      <c r="B3986" s="5"/>
      <c r="I3986" s="5"/>
      <c r="J3986" s="5"/>
      <c r="K3986" s="5"/>
      <c r="M3986" s="411"/>
      <c r="N3986" s="9">
        <f t="shared" si="747"/>
        <v>4</v>
      </c>
      <c r="O3986" s="16" t="str">
        <f t="shared" si="746"/>
        <v>040403لوله پلي‌اتيلن دماي بالا‏، پنج لايه به قطر خارجي 25 ميليمتر.</v>
      </c>
      <c r="P3986" s="596" t="s">
        <v>762</v>
      </c>
      <c r="Q3986" s="606">
        <v>4</v>
      </c>
      <c r="R3986" s="606"/>
      <c r="S3986" s="606" t="s">
        <v>726</v>
      </c>
      <c r="T3986" s="555" t="s">
        <v>5237</v>
      </c>
      <c r="U3986" s="555" t="s">
        <v>28</v>
      </c>
      <c r="V3986" s="595">
        <v>124000</v>
      </c>
      <c r="W3986" s="17"/>
      <c r="X3986" s="583"/>
    </row>
    <row r="3987" spans="1:24" ht="34.5">
      <c r="A3987" s="5"/>
      <c r="B3987" s="5"/>
      <c r="I3987" s="5"/>
      <c r="J3987" s="5"/>
      <c r="K3987" s="5"/>
      <c r="M3987" s="411"/>
      <c r="N3987" s="9">
        <f t="shared" si="747"/>
        <v>4</v>
      </c>
      <c r="O3987" s="16" t="str">
        <f t="shared" si="746"/>
        <v>040404لوله پلي‌اتيلن دماي بالا‏، پنج لايه به قطر خارجي 32 ميليمتر.</v>
      </c>
      <c r="P3987" s="596" t="s">
        <v>763</v>
      </c>
      <c r="Q3987" s="606">
        <v>4</v>
      </c>
      <c r="R3987" s="606"/>
      <c r="S3987" s="606" t="s">
        <v>726</v>
      </c>
      <c r="T3987" s="555" t="s">
        <v>5238</v>
      </c>
      <c r="U3987" s="555" t="s">
        <v>28</v>
      </c>
      <c r="V3987" s="595">
        <v>154500</v>
      </c>
      <c r="W3987" s="17"/>
      <c r="X3987" s="583"/>
    </row>
    <row r="3988" spans="1:24">
      <c r="A3988" s="5"/>
      <c r="B3988" s="5"/>
      <c r="I3988" s="5"/>
      <c r="J3988" s="5"/>
      <c r="K3988" s="5"/>
      <c r="M3988" s="411"/>
      <c r="N3988" s="9" t="s">
        <v>554</v>
      </c>
      <c r="O3988" s="16" t="str">
        <f t="shared" si="746"/>
        <v>040405لوله</v>
      </c>
      <c r="P3988" s="596" t="s">
        <v>958</v>
      </c>
      <c r="Q3988" s="606">
        <v>4</v>
      </c>
      <c r="R3988" s="606"/>
      <c r="S3988" s="606" t="s">
        <v>726</v>
      </c>
      <c r="T3988" s="204" t="s">
        <v>951</v>
      </c>
      <c r="U3988" s="89" t="s">
        <v>28</v>
      </c>
      <c r="V3988" s="205">
        <v>10000</v>
      </c>
      <c r="W3988" s="17"/>
    </row>
    <row r="3989" spans="1:24">
      <c r="A3989" s="5"/>
      <c r="B3989" s="5"/>
      <c r="I3989" s="5"/>
      <c r="J3989" s="5"/>
      <c r="K3989" s="5"/>
      <c r="M3989" s="411"/>
      <c r="N3989" s="9" t="s">
        <v>554</v>
      </c>
      <c r="O3989" s="16" t="str">
        <f t="shared" si="746"/>
        <v>040406لوله 1</v>
      </c>
      <c r="P3989" s="596" t="s">
        <v>959</v>
      </c>
      <c r="Q3989" s="606">
        <v>4</v>
      </c>
      <c r="R3989" s="606"/>
      <c r="S3989" s="606" t="s">
        <v>726</v>
      </c>
      <c r="T3989" s="204" t="s">
        <v>7121</v>
      </c>
      <c r="U3989" s="89" t="s">
        <v>28</v>
      </c>
      <c r="V3989" s="205">
        <v>10001</v>
      </c>
      <c r="W3989" s="17"/>
    </row>
    <row r="3990" spans="1:24">
      <c r="A3990" s="5"/>
      <c r="B3990" s="5"/>
      <c r="I3990" s="5"/>
      <c r="J3990" s="5"/>
      <c r="K3990" s="5"/>
      <c r="M3990" s="411"/>
      <c r="N3990" s="9" t="s">
        <v>554</v>
      </c>
      <c r="O3990" s="16" t="str">
        <f t="shared" si="746"/>
        <v>040407لوله 2</v>
      </c>
      <c r="P3990" s="596" t="s">
        <v>960</v>
      </c>
      <c r="Q3990" s="606">
        <v>4</v>
      </c>
      <c r="R3990" s="606"/>
      <c r="S3990" s="606" t="s">
        <v>726</v>
      </c>
      <c r="T3990" s="204" t="s">
        <v>7122</v>
      </c>
      <c r="U3990" s="89" t="s">
        <v>28</v>
      </c>
      <c r="V3990" s="205">
        <v>10002</v>
      </c>
      <c r="W3990" s="17"/>
    </row>
    <row r="3991" spans="1:24" ht="34.5">
      <c r="A3991" s="5"/>
      <c r="B3991" s="5"/>
      <c r="I3991" s="5"/>
      <c r="J3991" s="5"/>
      <c r="K3991" s="5"/>
      <c r="M3991" s="411"/>
      <c r="N3991" s="9">
        <f t="shared" ref="N3991:N4000" si="748">Q3991</f>
        <v>6</v>
      </c>
      <c r="O3991" s="16" t="str">
        <f t="shared" si="746"/>
        <v>060101لوله مسي بدون درز، به قطر خارجي 12 و حداقل ضخامـت جدار يك ميليمتر.</v>
      </c>
      <c r="P3991" s="633" t="s">
        <v>309</v>
      </c>
      <c r="Q3991" s="606">
        <v>6</v>
      </c>
      <c r="R3991" s="606"/>
      <c r="S3991" s="606" t="s">
        <v>726</v>
      </c>
      <c r="T3991" s="555" t="s">
        <v>5239</v>
      </c>
      <c r="U3991" s="555" t="s">
        <v>28</v>
      </c>
      <c r="V3991" s="595">
        <v>138500</v>
      </c>
      <c r="W3991" s="17"/>
    </row>
    <row r="3992" spans="1:24" ht="34.5">
      <c r="A3992" s="5"/>
      <c r="B3992" s="5"/>
      <c r="I3992" s="5"/>
      <c r="J3992" s="5"/>
      <c r="K3992" s="5"/>
      <c r="M3992" s="411"/>
      <c r="N3992" s="9">
        <f t="shared" si="748"/>
        <v>6</v>
      </c>
      <c r="O3992" s="16" t="str">
        <f t="shared" si="746"/>
        <v>060102لوله مسي بدون درز، به قطر خارجي 15 و حداقل ضخامـت جدار يك ميليمتر.</v>
      </c>
      <c r="P3992" s="596" t="s">
        <v>310</v>
      </c>
      <c r="Q3992" s="606">
        <v>6</v>
      </c>
      <c r="R3992" s="606"/>
      <c r="S3992" s="606" t="s">
        <v>726</v>
      </c>
      <c r="T3992" s="555" t="s">
        <v>5240</v>
      </c>
      <c r="U3992" s="555" t="s">
        <v>28</v>
      </c>
      <c r="V3992" s="595">
        <v>171500</v>
      </c>
      <c r="W3992" s="17"/>
      <c r="X3992" s="583"/>
    </row>
    <row r="3993" spans="1:24" ht="34.5">
      <c r="A3993" s="5"/>
      <c r="B3993" s="5"/>
      <c r="I3993" s="5"/>
      <c r="J3993" s="5"/>
      <c r="K3993" s="5"/>
      <c r="M3993" s="411"/>
      <c r="N3993" s="9">
        <f t="shared" si="748"/>
        <v>6</v>
      </c>
      <c r="O3993" s="16" t="str">
        <f t="shared" si="746"/>
        <v>060103لوله مسي بدون درز، به قطر خارجي 18 و حداقل ضخامـت جدار يك ميليمتر.</v>
      </c>
      <c r="P3993" s="596" t="s">
        <v>764</v>
      </c>
      <c r="Q3993" s="606">
        <v>6</v>
      </c>
      <c r="R3993" s="606"/>
      <c r="S3993" s="606" t="s">
        <v>726</v>
      </c>
      <c r="T3993" s="555" t="s">
        <v>5241</v>
      </c>
      <c r="U3993" s="555" t="s">
        <v>28</v>
      </c>
      <c r="V3993" s="595">
        <v>198000</v>
      </c>
      <c r="W3993" s="17"/>
      <c r="X3993" s="583"/>
    </row>
    <row r="3994" spans="1:24" ht="34.5">
      <c r="A3994" s="5"/>
      <c r="B3994" s="5"/>
      <c r="I3994" s="5"/>
      <c r="J3994" s="5"/>
      <c r="K3994" s="5"/>
      <c r="M3994" s="411"/>
      <c r="N3994" s="9">
        <f t="shared" si="748"/>
        <v>6</v>
      </c>
      <c r="O3994" s="16" t="str">
        <f t="shared" si="746"/>
        <v>060104لوله مسي بدون درز، به قطر خارجي 22 و حداقل ضخامـت جدار يك ميليمتر.</v>
      </c>
      <c r="P3994" s="596" t="s">
        <v>765</v>
      </c>
      <c r="Q3994" s="606">
        <v>6</v>
      </c>
      <c r="R3994" s="606"/>
      <c r="S3994" s="606" t="s">
        <v>726</v>
      </c>
      <c r="T3994" s="555" t="s">
        <v>5242</v>
      </c>
      <c r="U3994" s="555" t="s">
        <v>28</v>
      </c>
      <c r="V3994" s="595">
        <v>241500</v>
      </c>
      <c r="W3994" s="17"/>
      <c r="X3994" s="583"/>
    </row>
    <row r="3995" spans="1:24" ht="34.5">
      <c r="A3995" s="5"/>
      <c r="B3995" s="5"/>
      <c r="I3995" s="5"/>
      <c r="J3995" s="5"/>
      <c r="K3995" s="5"/>
      <c r="M3995" s="411"/>
      <c r="N3995" s="9">
        <f t="shared" si="748"/>
        <v>6</v>
      </c>
      <c r="O3995" s="16" t="str">
        <f t="shared" si="746"/>
        <v>060105لوله مسي بدون درز، به قطر خارجي 28 و حداقل ضخامـت جدار 5/1 ميليمتر.</v>
      </c>
      <c r="P3995" s="596" t="s">
        <v>766</v>
      </c>
      <c r="Q3995" s="606">
        <v>6</v>
      </c>
      <c r="R3995" s="606"/>
      <c r="S3995" s="606" t="s">
        <v>726</v>
      </c>
      <c r="T3995" s="555" t="s">
        <v>5243</v>
      </c>
      <c r="U3995" s="555" t="s">
        <v>28</v>
      </c>
      <c r="V3995" s="595">
        <v>380500</v>
      </c>
      <c r="W3995" s="17"/>
      <c r="X3995" s="583"/>
    </row>
    <row r="3996" spans="1:24" ht="34.5">
      <c r="A3996" s="5"/>
      <c r="B3996" s="5"/>
      <c r="I3996" s="5"/>
      <c r="J3996" s="5"/>
      <c r="K3996" s="5"/>
      <c r="M3996" s="411"/>
      <c r="N3996" s="9">
        <f t="shared" si="748"/>
        <v>6</v>
      </c>
      <c r="O3996" s="16" t="str">
        <f t="shared" si="746"/>
        <v>060106لوله مسي بدون درز، به قطر خارجي 35 وحداقل ضخامـت جدار 5/1 ميليمتر.</v>
      </c>
      <c r="P3996" s="596" t="s">
        <v>767</v>
      </c>
      <c r="Q3996" s="606">
        <v>6</v>
      </c>
      <c r="R3996" s="606"/>
      <c r="S3996" s="606" t="s">
        <v>726</v>
      </c>
      <c r="T3996" s="555" t="s">
        <v>5244</v>
      </c>
      <c r="U3996" s="555" t="s">
        <v>28</v>
      </c>
      <c r="V3996" s="595">
        <v>419500</v>
      </c>
      <c r="W3996" s="17"/>
      <c r="X3996" s="583"/>
    </row>
    <row r="3997" spans="1:24" ht="34.5">
      <c r="A3997" s="5"/>
      <c r="B3997" s="5"/>
      <c r="I3997" s="5"/>
      <c r="J3997" s="5"/>
      <c r="K3997" s="5"/>
      <c r="M3997" s="411"/>
      <c r="N3997" s="9">
        <f t="shared" si="748"/>
        <v>6</v>
      </c>
      <c r="O3997" s="16" t="str">
        <f t="shared" si="746"/>
        <v>060107لوله مسي بدون درز، به قطر خارجي 42 و حداقل ضخامـت جدار 5/1 ميليمتر.</v>
      </c>
      <c r="P3997" s="596" t="s">
        <v>768</v>
      </c>
      <c r="Q3997" s="606">
        <v>6</v>
      </c>
      <c r="R3997" s="606"/>
      <c r="S3997" s="606" t="s">
        <v>726</v>
      </c>
      <c r="T3997" s="555" t="s">
        <v>5245</v>
      </c>
      <c r="U3997" s="555" t="s">
        <v>28</v>
      </c>
      <c r="V3997" s="595">
        <v>514500</v>
      </c>
      <c r="W3997" s="17"/>
      <c r="X3997" s="583"/>
    </row>
    <row r="3998" spans="1:24" ht="34.5">
      <c r="A3998" s="5"/>
      <c r="B3998" s="5"/>
      <c r="I3998" s="5"/>
      <c r="J3998" s="5"/>
      <c r="K3998" s="5"/>
      <c r="M3998" s="411"/>
      <c r="N3998" s="9">
        <f t="shared" si="748"/>
        <v>6</v>
      </c>
      <c r="O3998" s="16" t="str">
        <f t="shared" si="746"/>
        <v>060108لوله مسي بدون درز، به قطر خارجي 54 و حداقل ضخامـت جدار 2 ميليمتر.</v>
      </c>
      <c r="P3998" s="596" t="s">
        <v>769</v>
      </c>
      <c r="Q3998" s="606">
        <v>6</v>
      </c>
      <c r="R3998" s="606"/>
      <c r="S3998" s="606" t="s">
        <v>726</v>
      </c>
      <c r="T3998" s="555" t="s">
        <v>5246</v>
      </c>
      <c r="U3998" s="555" t="s">
        <v>28</v>
      </c>
      <c r="V3998" s="595">
        <v>781500</v>
      </c>
      <c r="W3998" s="17"/>
      <c r="X3998" s="583"/>
    </row>
    <row r="3999" spans="1:24" ht="34.5">
      <c r="A3999" s="5"/>
      <c r="B3999" s="5"/>
      <c r="I3999" s="5"/>
      <c r="J3999" s="5"/>
      <c r="K3999" s="5"/>
      <c r="M3999" s="411"/>
      <c r="N3999" s="9">
        <f t="shared" si="748"/>
        <v>6</v>
      </c>
      <c r="O3999" s="16" t="str">
        <f t="shared" si="746"/>
        <v>060109لوله مسي بدون درز، به قطر خارجي 64 و حداقل ضخامـت جدار 2 ميليمتر.</v>
      </c>
      <c r="P3999" s="596" t="s">
        <v>770</v>
      </c>
      <c r="Q3999" s="606">
        <v>6</v>
      </c>
      <c r="R3999" s="606"/>
      <c r="S3999" s="606" t="s">
        <v>726</v>
      </c>
      <c r="T3999" s="555" t="s">
        <v>5247</v>
      </c>
      <c r="U3999" s="555" t="s">
        <v>28</v>
      </c>
      <c r="V3999" s="595">
        <v>951000</v>
      </c>
      <c r="W3999" s="17"/>
      <c r="X3999" s="583"/>
    </row>
    <row r="4000" spans="1:24" ht="34.5">
      <c r="A4000" s="5"/>
      <c r="B4000" s="5"/>
      <c r="I4000" s="5"/>
      <c r="J4000" s="5"/>
      <c r="K4000" s="5"/>
      <c r="M4000" s="411"/>
      <c r="N4000" s="9">
        <f t="shared" si="748"/>
        <v>6</v>
      </c>
      <c r="O4000" s="16" t="str">
        <f t="shared" si="746"/>
        <v>060110لوله مسي بدون درز، به قطر خارجي 1/76 و حداقل ضخامـت جدار 2 ميليمتر.</v>
      </c>
      <c r="P4000" s="596" t="s">
        <v>771</v>
      </c>
      <c r="Q4000" s="606">
        <v>6</v>
      </c>
      <c r="R4000" s="606"/>
      <c r="S4000" s="606" t="s">
        <v>726</v>
      </c>
      <c r="T4000" s="555" t="s">
        <v>5248</v>
      </c>
      <c r="U4000" s="555" t="s">
        <v>28</v>
      </c>
      <c r="V4000" s="595">
        <v>1162000</v>
      </c>
      <c r="W4000" s="17"/>
      <c r="X4000" s="583"/>
    </row>
    <row r="4001" spans="1:24">
      <c r="A4001" s="5"/>
      <c r="B4001" s="5"/>
      <c r="I4001" s="5"/>
      <c r="J4001" s="5"/>
      <c r="K4001" s="5"/>
      <c r="M4001" s="411"/>
      <c r="N4001" s="9" t="s">
        <v>559</v>
      </c>
      <c r="O4001" s="16" t="str">
        <f t="shared" si="746"/>
        <v>060111لوله</v>
      </c>
      <c r="P4001" s="596" t="s">
        <v>961</v>
      </c>
      <c r="Q4001" s="606">
        <v>6</v>
      </c>
      <c r="R4001" s="606"/>
      <c r="S4001" s="606" t="s">
        <v>726</v>
      </c>
      <c r="T4001" s="204" t="s">
        <v>951</v>
      </c>
      <c r="U4001" s="89" t="s">
        <v>28</v>
      </c>
      <c r="V4001" s="205">
        <v>10000</v>
      </c>
      <c r="W4001" s="17"/>
    </row>
    <row r="4002" spans="1:24">
      <c r="A4002" s="5"/>
      <c r="B4002" s="5"/>
      <c r="I4002" s="5"/>
      <c r="J4002" s="5"/>
      <c r="K4002" s="5"/>
      <c r="M4002" s="411"/>
      <c r="N4002" s="9" t="s">
        <v>559</v>
      </c>
      <c r="O4002" s="16" t="str">
        <f t="shared" si="746"/>
        <v>060112لوله 1</v>
      </c>
      <c r="P4002" s="596" t="s">
        <v>962</v>
      </c>
      <c r="Q4002" s="606">
        <v>6</v>
      </c>
      <c r="R4002" s="606"/>
      <c r="S4002" s="606" t="s">
        <v>726</v>
      </c>
      <c r="T4002" s="204" t="s">
        <v>7121</v>
      </c>
      <c r="U4002" s="89" t="s">
        <v>28</v>
      </c>
      <c r="V4002" s="205">
        <v>10001</v>
      </c>
      <c r="W4002" s="17"/>
    </row>
    <row r="4003" spans="1:24">
      <c r="A4003" s="5"/>
      <c r="B4003" s="5"/>
      <c r="I4003" s="5"/>
      <c r="J4003" s="5"/>
      <c r="K4003" s="5"/>
      <c r="M4003" s="411"/>
      <c r="N4003" s="9" t="s">
        <v>559</v>
      </c>
      <c r="O4003" s="16" t="str">
        <f t="shared" si="746"/>
        <v>060113لوله 2</v>
      </c>
      <c r="P4003" s="596" t="s">
        <v>963</v>
      </c>
      <c r="Q4003" s="606">
        <v>6</v>
      </c>
      <c r="R4003" s="606"/>
      <c r="S4003" s="606" t="s">
        <v>726</v>
      </c>
      <c r="T4003" s="204" t="s">
        <v>7122</v>
      </c>
      <c r="U4003" s="89" t="s">
        <v>28</v>
      </c>
      <c r="V4003" s="205">
        <v>10002</v>
      </c>
      <c r="W4003" s="17"/>
    </row>
    <row r="4004" spans="1:24" ht="34.5">
      <c r="A4004" s="5"/>
      <c r="B4004" s="5"/>
      <c r="I4004" s="5"/>
      <c r="J4004" s="5"/>
      <c r="K4004" s="5"/>
      <c r="M4004" s="411"/>
      <c r="N4004" s="9">
        <f t="shared" ref="N4004:N4035" si="749">Q4004</f>
        <v>7</v>
      </c>
      <c r="O4004" s="16" t="str">
        <f t="shared" si="746"/>
        <v>070101شيرفلكه كشويي دنده اي، به قطر نامي 15  (يك دوم اينچ).</v>
      </c>
      <c r="P4004" s="633" t="s">
        <v>343</v>
      </c>
      <c r="Q4004" s="606">
        <v>7</v>
      </c>
      <c r="R4004" s="606"/>
      <c r="S4004" s="606" t="s">
        <v>726</v>
      </c>
      <c r="T4004" s="555" t="s">
        <v>5249</v>
      </c>
      <c r="U4004" s="555" t="s">
        <v>30</v>
      </c>
      <c r="V4004" s="595">
        <v>235000</v>
      </c>
      <c r="W4004" s="17"/>
    </row>
    <row r="4005" spans="1:24" ht="34.5">
      <c r="A4005" s="5"/>
      <c r="B4005" s="5"/>
      <c r="I4005" s="5"/>
      <c r="J4005" s="5"/>
      <c r="K4005" s="5"/>
      <c r="M4005" s="411"/>
      <c r="N4005" s="9">
        <f t="shared" si="749"/>
        <v>7</v>
      </c>
      <c r="O4005" s="16" t="str">
        <f t="shared" si="746"/>
        <v>070102شيرفلكه كشويي دنده اي، به قطر نامي 20  (سه چهارم اينچ).</v>
      </c>
      <c r="P4005" s="596" t="s">
        <v>344</v>
      </c>
      <c r="Q4005" s="606">
        <v>7</v>
      </c>
      <c r="R4005" s="606"/>
      <c r="S4005" s="606" t="s">
        <v>726</v>
      </c>
      <c r="T4005" s="555" t="s">
        <v>5250</v>
      </c>
      <c r="U4005" s="555" t="s">
        <v>30</v>
      </c>
      <c r="V4005" s="595">
        <v>457000</v>
      </c>
      <c r="W4005" s="17"/>
      <c r="X4005" s="583"/>
    </row>
    <row r="4006" spans="1:24" ht="34.5">
      <c r="A4006" s="5"/>
      <c r="B4006" s="5"/>
      <c r="I4006" s="5"/>
      <c r="J4006" s="5"/>
      <c r="K4006" s="5"/>
      <c r="M4006" s="411"/>
      <c r="N4006" s="9">
        <f t="shared" si="749"/>
        <v>7</v>
      </c>
      <c r="O4006" s="16" t="str">
        <f t="shared" si="746"/>
        <v>070103شيرفلكه كشويي دنده اي، به قطر نامي 25  (يك اينچ).</v>
      </c>
      <c r="P4006" s="596" t="s">
        <v>345</v>
      </c>
      <c r="Q4006" s="606">
        <v>7</v>
      </c>
      <c r="R4006" s="606"/>
      <c r="S4006" s="606" t="s">
        <v>726</v>
      </c>
      <c r="T4006" s="555" t="s">
        <v>5251</v>
      </c>
      <c r="U4006" s="555" t="s">
        <v>30</v>
      </c>
      <c r="V4006" s="595">
        <v>487000</v>
      </c>
      <c r="W4006" s="17"/>
      <c r="X4006" s="583"/>
    </row>
    <row r="4007" spans="1:24" ht="34.5">
      <c r="A4007" s="5"/>
      <c r="B4007" s="5"/>
      <c r="I4007" s="5"/>
      <c r="J4007" s="5"/>
      <c r="K4007" s="5"/>
      <c r="M4007" s="411"/>
      <c r="N4007" s="9">
        <f t="shared" si="749"/>
        <v>7</v>
      </c>
      <c r="O4007" s="16" t="str">
        <f t="shared" si="746"/>
        <v>070104شيرفلكه كشويي دنده اي، به قطر نامي 32  (يك و يك چهارم اينچ).</v>
      </c>
      <c r="P4007" s="596" t="s">
        <v>772</v>
      </c>
      <c r="Q4007" s="606">
        <v>7</v>
      </c>
      <c r="R4007" s="606"/>
      <c r="S4007" s="606" t="s">
        <v>726</v>
      </c>
      <c r="T4007" s="555" t="s">
        <v>5252</v>
      </c>
      <c r="U4007" s="555" t="s">
        <v>30</v>
      </c>
      <c r="V4007" s="595">
        <v>612500</v>
      </c>
      <c r="W4007" s="17"/>
      <c r="X4007" s="583"/>
    </row>
    <row r="4008" spans="1:24" ht="34.5">
      <c r="A4008" s="5"/>
      <c r="B4008" s="5"/>
      <c r="I4008" s="5"/>
      <c r="J4008" s="5"/>
      <c r="K4008" s="5"/>
      <c r="M4008" s="411"/>
      <c r="N4008" s="9">
        <f t="shared" si="749"/>
        <v>7</v>
      </c>
      <c r="O4008" s="16" t="str">
        <f t="shared" si="746"/>
        <v>070105شيرفلكه كشويي دنده اي، به قطر نامي 40  (يك و يك دوم اينچ).</v>
      </c>
      <c r="P4008" s="596" t="s">
        <v>773</v>
      </c>
      <c r="Q4008" s="606">
        <v>7</v>
      </c>
      <c r="R4008" s="606"/>
      <c r="S4008" s="606" t="s">
        <v>726</v>
      </c>
      <c r="T4008" s="555" t="s">
        <v>5253</v>
      </c>
      <c r="U4008" s="555" t="s">
        <v>30</v>
      </c>
      <c r="V4008" s="595">
        <v>766500</v>
      </c>
      <c r="W4008" s="17"/>
      <c r="X4008" s="583"/>
    </row>
    <row r="4009" spans="1:24" ht="34.5">
      <c r="A4009" s="5"/>
      <c r="B4009" s="5"/>
      <c r="I4009" s="5"/>
      <c r="J4009" s="5"/>
      <c r="K4009" s="5"/>
      <c r="M4009" s="411"/>
      <c r="N4009" s="9">
        <f t="shared" si="749"/>
        <v>7</v>
      </c>
      <c r="O4009" s="16" t="str">
        <f t="shared" si="746"/>
        <v>070106شيرفلكه كشويي دنده اي، به قطر نامي 50  (دو اينچ).</v>
      </c>
      <c r="P4009" s="596" t="s">
        <v>774</v>
      </c>
      <c r="Q4009" s="606">
        <v>7</v>
      </c>
      <c r="R4009" s="606"/>
      <c r="S4009" s="606" t="s">
        <v>726</v>
      </c>
      <c r="T4009" s="555" t="s">
        <v>5254</v>
      </c>
      <c r="U4009" s="555" t="s">
        <v>30</v>
      </c>
      <c r="V4009" s="595">
        <v>1436000</v>
      </c>
      <c r="W4009" s="17"/>
      <c r="X4009" s="583"/>
    </row>
    <row r="4010" spans="1:24" ht="34.5">
      <c r="A4010" s="5"/>
      <c r="B4010" s="5"/>
      <c r="I4010" s="5"/>
      <c r="J4010" s="5"/>
      <c r="K4010" s="5"/>
      <c r="M4010" s="411"/>
      <c r="N4010" s="9">
        <f t="shared" si="749"/>
        <v>7</v>
      </c>
      <c r="O4010" s="16" t="str">
        <f t="shared" si="746"/>
        <v>070107شيرفلكه كشويي دنده اي، به قطر نامي 65  (دو و يك دوم اينچ).</v>
      </c>
      <c r="P4010" s="596" t="s">
        <v>775</v>
      </c>
      <c r="Q4010" s="606">
        <v>7</v>
      </c>
      <c r="R4010" s="606"/>
      <c r="S4010" s="606" t="s">
        <v>726</v>
      </c>
      <c r="T4010" s="555" t="s">
        <v>5255</v>
      </c>
      <c r="U4010" s="555" t="s">
        <v>30</v>
      </c>
      <c r="V4010" s="595">
        <v>2235000</v>
      </c>
      <c r="W4010" s="17"/>
      <c r="X4010" s="583"/>
    </row>
    <row r="4011" spans="1:24" ht="34.5">
      <c r="A4011" s="5"/>
      <c r="B4011" s="5"/>
      <c r="I4011" s="5"/>
      <c r="J4011" s="5"/>
      <c r="K4011" s="5"/>
      <c r="M4011" s="411"/>
      <c r="N4011" s="9">
        <f t="shared" si="749"/>
        <v>7</v>
      </c>
      <c r="O4011" s="16" t="str">
        <f t="shared" si="746"/>
        <v>070108شيرفلكه كشويي دنده اي، به قطر نامي 80  (سه اينچ).</v>
      </c>
      <c r="P4011" s="596" t="s">
        <v>776</v>
      </c>
      <c r="Q4011" s="606">
        <v>7</v>
      </c>
      <c r="R4011" s="606"/>
      <c r="S4011" s="606" t="s">
        <v>726</v>
      </c>
      <c r="T4011" s="555" t="s">
        <v>5256</v>
      </c>
      <c r="U4011" s="555" t="s">
        <v>30</v>
      </c>
      <c r="V4011" s="595">
        <v>3065000</v>
      </c>
      <c r="W4011" s="17"/>
      <c r="X4011" s="583"/>
    </row>
    <row r="4012" spans="1:24" ht="34.5">
      <c r="A4012" s="5"/>
      <c r="B4012" s="5"/>
      <c r="I4012" s="5"/>
      <c r="J4012" s="5"/>
      <c r="K4012" s="5"/>
      <c r="M4012" s="411"/>
      <c r="N4012" s="9">
        <f t="shared" si="749"/>
        <v>7</v>
      </c>
      <c r="O4012" s="16" t="str">
        <f t="shared" si="746"/>
        <v>070109شيرفلكه كشويي دنده اي، به قطر نامي 100  (چهار اينچ).</v>
      </c>
      <c r="P4012" s="596" t="s">
        <v>777</v>
      </c>
      <c r="Q4012" s="606">
        <v>7</v>
      </c>
      <c r="R4012" s="606"/>
      <c r="S4012" s="606" t="s">
        <v>726</v>
      </c>
      <c r="T4012" s="555" t="s">
        <v>5257</v>
      </c>
      <c r="U4012" s="555" t="s">
        <v>30</v>
      </c>
      <c r="V4012" s="595">
        <v>5648000</v>
      </c>
      <c r="W4012" s="17"/>
      <c r="X4012" s="583"/>
    </row>
    <row r="4013" spans="1:24" ht="34.5">
      <c r="A4013" s="5"/>
      <c r="B4013" s="5"/>
      <c r="I4013" s="5"/>
      <c r="J4013" s="5"/>
      <c r="K4013" s="5"/>
      <c r="M4013" s="411"/>
      <c r="N4013" s="9">
        <f t="shared" si="749"/>
        <v>7</v>
      </c>
      <c r="O4013" s="16" t="str">
        <f t="shared" si="746"/>
        <v>070201شيرفلكه كـف فلزي دنده اي، به قطر نامي 15  (يك دوم اينچ).</v>
      </c>
      <c r="P4013" s="596" t="s">
        <v>346</v>
      </c>
      <c r="Q4013" s="606">
        <v>7</v>
      </c>
      <c r="R4013" s="606"/>
      <c r="S4013" s="606" t="s">
        <v>726</v>
      </c>
      <c r="T4013" s="555" t="s">
        <v>5258</v>
      </c>
      <c r="U4013" s="555" t="s">
        <v>30</v>
      </c>
      <c r="V4013" s="595">
        <v>333000</v>
      </c>
      <c r="W4013" s="17"/>
      <c r="X4013" s="583"/>
    </row>
    <row r="4014" spans="1:24" ht="34.5">
      <c r="A4014" s="5"/>
      <c r="B4014" s="5"/>
      <c r="I4014" s="5"/>
      <c r="J4014" s="5"/>
      <c r="K4014" s="5"/>
      <c r="M4014" s="411"/>
      <c r="N4014" s="9">
        <f t="shared" si="749"/>
        <v>7</v>
      </c>
      <c r="O4014" s="16" t="str">
        <f t="shared" si="746"/>
        <v>070202شيرفلكه كـف فلزي دنده اي، به قطر نامي 20  (سه چهارم اينچ).</v>
      </c>
      <c r="P4014" s="596" t="s">
        <v>347</v>
      </c>
      <c r="Q4014" s="606">
        <v>7</v>
      </c>
      <c r="R4014" s="606"/>
      <c r="S4014" s="606" t="s">
        <v>726</v>
      </c>
      <c r="T4014" s="555" t="s">
        <v>5259</v>
      </c>
      <c r="U4014" s="555" t="s">
        <v>30</v>
      </c>
      <c r="V4014" s="595">
        <v>411500</v>
      </c>
      <c r="W4014" s="17"/>
      <c r="X4014" s="583"/>
    </row>
    <row r="4015" spans="1:24" ht="34.5">
      <c r="A4015" s="5"/>
      <c r="B4015" s="5"/>
      <c r="I4015" s="5"/>
      <c r="J4015" s="5"/>
      <c r="K4015" s="5"/>
      <c r="M4015" s="411"/>
      <c r="N4015" s="9">
        <f t="shared" si="749"/>
        <v>7</v>
      </c>
      <c r="O4015" s="16" t="str">
        <f t="shared" si="746"/>
        <v>070203شيرفلكه كـف فلزي دنده اي، به قطر نامي 25  (يك اينچ).</v>
      </c>
      <c r="P4015" s="596" t="s">
        <v>348</v>
      </c>
      <c r="Q4015" s="606">
        <v>7</v>
      </c>
      <c r="R4015" s="606"/>
      <c r="S4015" s="606" t="s">
        <v>726</v>
      </c>
      <c r="T4015" s="555" t="s">
        <v>5260</v>
      </c>
      <c r="U4015" s="555" t="s">
        <v>30</v>
      </c>
      <c r="V4015" s="595">
        <v>770000</v>
      </c>
      <c r="W4015" s="17"/>
      <c r="X4015" s="583"/>
    </row>
    <row r="4016" spans="1:24" ht="34.5">
      <c r="A4016" s="5"/>
      <c r="B4016" s="5"/>
      <c r="I4016" s="5"/>
      <c r="J4016" s="5"/>
      <c r="K4016" s="5"/>
      <c r="M4016" s="411"/>
      <c r="N4016" s="9">
        <f t="shared" si="749"/>
        <v>7</v>
      </c>
      <c r="O4016" s="16" t="str">
        <f t="shared" ref="O4016:O4079" si="750">LEFT(CONCATENATE(P4016,T4016),252)</f>
        <v>070204شيرفلكه كـف فلزي دنده اي، به قطر نامي 32  (يك و يك چهارم اينچ).</v>
      </c>
      <c r="P4016" s="596" t="s">
        <v>349</v>
      </c>
      <c r="Q4016" s="606">
        <v>7</v>
      </c>
      <c r="R4016" s="606"/>
      <c r="S4016" s="606" t="s">
        <v>726</v>
      </c>
      <c r="T4016" s="555" t="s">
        <v>5261</v>
      </c>
      <c r="U4016" s="555" t="s">
        <v>30</v>
      </c>
      <c r="V4016" s="595">
        <v>971000</v>
      </c>
      <c r="W4016" s="17"/>
      <c r="X4016" s="583"/>
    </row>
    <row r="4017" spans="1:24" ht="34.5">
      <c r="A4017" s="5"/>
      <c r="B4017" s="5"/>
      <c r="I4017" s="5"/>
      <c r="J4017" s="5"/>
      <c r="K4017" s="5"/>
      <c r="M4017" s="411"/>
      <c r="N4017" s="9">
        <f t="shared" si="749"/>
        <v>7</v>
      </c>
      <c r="O4017" s="16" t="str">
        <f t="shared" si="750"/>
        <v>070205شيرفلكه كـف فلزي دنده اي، به قطر نامي 40  (يك و يك دوم اينچ).</v>
      </c>
      <c r="P4017" s="596" t="s">
        <v>350</v>
      </c>
      <c r="Q4017" s="606">
        <v>7</v>
      </c>
      <c r="R4017" s="606"/>
      <c r="S4017" s="606" t="s">
        <v>726</v>
      </c>
      <c r="T4017" s="555" t="s">
        <v>5262</v>
      </c>
      <c r="U4017" s="555" t="s">
        <v>30</v>
      </c>
      <c r="V4017" s="595">
        <v>1099000</v>
      </c>
      <c r="W4017" s="17"/>
      <c r="X4017" s="583"/>
    </row>
    <row r="4018" spans="1:24" ht="34.5">
      <c r="A4018" s="5"/>
      <c r="B4018" s="5"/>
      <c r="I4018" s="5"/>
      <c r="J4018" s="5"/>
      <c r="K4018" s="5"/>
      <c r="M4018" s="411"/>
      <c r="N4018" s="9">
        <f t="shared" si="749"/>
        <v>7</v>
      </c>
      <c r="O4018" s="16" t="str">
        <f t="shared" si="750"/>
        <v>070206شيرفلكه كـف فلزي دنده اي، به قطر نامي 50  (دو اينچ).</v>
      </c>
      <c r="P4018" s="596" t="s">
        <v>351</v>
      </c>
      <c r="Q4018" s="606">
        <v>7</v>
      </c>
      <c r="R4018" s="606"/>
      <c r="S4018" s="606" t="s">
        <v>726</v>
      </c>
      <c r="T4018" s="555" t="s">
        <v>5263</v>
      </c>
      <c r="U4018" s="555" t="s">
        <v>30</v>
      </c>
      <c r="V4018" s="595">
        <v>1770000</v>
      </c>
      <c r="W4018" s="17"/>
      <c r="X4018" s="583"/>
    </row>
    <row r="4019" spans="1:24" ht="34.5">
      <c r="A4019" s="5"/>
      <c r="B4019" s="5"/>
      <c r="I4019" s="5"/>
      <c r="J4019" s="5"/>
      <c r="K4019" s="5"/>
      <c r="M4019" s="411"/>
      <c r="N4019" s="9">
        <f t="shared" si="749"/>
        <v>7</v>
      </c>
      <c r="O4019" s="16" t="str">
        <f t="shared" si="750"/>
        <v>070207شيرفلكه كـف فلزي دنده اي، به قطر نامي 65  (دو و يك دوم اينچ).</v>
      </c>
      <c r="P4019" s="596" t="s">
        <v>778</v>
      </c>
      <c r="Q4019" s="606">
        <v>7</v>
      </c>
      <c r="R4019" s="606"/>
      <c r="S4019" s="606" t="s">
        <v>726</v>
      </c>
      <c r="T4019" s="555" t="s">
        <v>5264</v>
      </c>
      <c r="U4019" s="555" t="s">
        <v>30</v>
      </c>
      <c r="V4019" s="595">
        <v>4558000</v>
      </c>
      <c r="W4019" s="17"/>
      <c r="X4019" s="583"/>
    </row>
    <row r="4020" spans="1:24" ht="34.5">
      <c r="A4020" s="5"/>
      <c r="B4020" s="5"/>
      <c r="I4020" s="5"/>
      <c r="J4020" s="5"/>
      <c r="K4020" s="5"/>
      <c r="M4020" s="411"/>
      <c r="N4020" s="9">
        <f t="shared" si="749"/>
        <v>7</v>
      </c>
      <c r="O4020" s="16" t="str">
        <f t="shared" si="750"/>
        <v>070208شيرفلكه كـف فلزي دنده اي، به قطر نامي 80  (سه اينچ).</v>
      </c>
      <c r="P4020" s="596" t="s">
        <v>779</v>
      </c>
      <c r="Q4020" s="606">
        <v>7</v>
      </c>
      <c r="R4020" s="606"/>
      <c r="S4020" s="606" t="s">
        <v>726</v>
      </c>
      <c r="T4020" s="555" t="s">
        <v>5265</v>
      </c>
      <c r="U4020" s="555" t="s">
        <v>30</v>
      </c>
      <c r="V4020" s="595">
        <v>6297000</v>
      </c>
      <c r="W4020" s="17"/>
      <c r="X4020" s="583"/>
    </row>
    <row r="4021" spans="1:24" ht="34.5">
      <c r="A4021" s="5"/>
      <c r="B4021" s="5"/>
      <c r="I4021" s="5"/>
      <c r="J4021" s="5"/>
      <c r="K4021" s="5"/>
      <c r="M4021" s="411"/>
      <c r="N4021" s="9">
        <f t="shared" si="749"/>
        <v>7</v>
      </c>
      <c r="O4021" s="16" t="str">
        <f t="shared" si="750"/>
        <v>070209شيرفلكه كـف فلزي دنده اي، به قطر نامي 100  (چهار اينچ).</v>
      </c>
      <c r="P4021" s="596" t="s">
        <v>780</v>
      </c>
      <c r="Q4021" s="606">
        <v>7</v>
      </c>
      <c r="R4021" s="606"/>
      <c r="S4021" s="606" t="s">
        <v>726</v>
      </c>
      <c r="T4021" s="555" t="s">
        <v>5266</v>
      </c>
      <c r="U4021" s="555" t="s">
        <v>30</v>
      </c>
      <c r="V4021" s="595">
        <v>10597000</v>
      </c>
      <c r="W4021" s="17"/>
      <c r="X4021" s="583"/>
    </row>
    <row r="4022" spans="1:24" ht="34.5">
      <c r="A4022" s="5"/>
      <c r="B4022" s="5"/>
      <c r="I4022" s="5"/>
      <c r="J4022" s="5"/>
      <c r="K4022" s="5"/>
      <c r="M4022" s="411"/>
      <c r="N4022" s="9">
        <f t="shared" si="749"/>
        <v>7</v>
      </c>
      <c r="O4022" s="16" t="str">
        <f t="shared" si="750"/>
        <v>070301شير يكطرفه دنده اي، به قطر نامي 15  (يك دوم اينچ).</v>
      </c>
      <c r="P4022" s="596" t="s">
        <v>352</v>
      </c>
      <c r="Q4022" s="606">
        <v>7</v>
      </c>
      <c r="R4022" s="606"/>
      <c r="S4022" s="606" t="s">
        <v>726</v>
      </c>
      <c r="T4022" s="555" t="s">
        <v>5267</v>
      </c>
      <c r="U4022" s="555" t="s">
        <v>30</v>
      </c>
      <c r="V4022" s="595">
        <v>260500</v>
      </c>
      <c r="W4022" s="17"/>
      <c r="X4022" s="583"/>
    </row>
    <row r="4023" spans="1:24" ht="34.5">
      <c r="A4023" s="5"/>
      <c r="B4023" s="5"/>
      <c r="I4023" s="5"/>
      <c r="J4023" s="5"/>
      <c r="K4023" s="5"/>
      <c r="M4023" s="411"/>
      <c r="N4023" s="9">
        <f t="shared" si="749"/>
        <v>7</v>
      </c>
      <c r="O4023" s="16" t="str">
        <f t="shared" si="750"/>
        <v>070302شير يكطرفه دنده اي، به قطر نامي 20  (سه چهارم اينچ).</v>
      </c>
      <c r="P4023" s="596" t="s">
        <v>353</v>
      </c>
      <c r="Q4023" s="606">
        <v>7</v>
      </c>
      <c r="R4023" s="606"/>
      <c r="S4023" s="606" t="s">
        <v>726</v>
      </c>
      <c r="T4023" s="555" t="s">
        <v>5268</v>
      </c>
      <c r="U4023" s="555" t="s">
        <v>30</v>
      </c>
      <c r="V4023" s="595">
        <v>315500</v>
      </c>
      <c r="W4023" s="17"/>
      <c r="X4023" s="583"/>
    </row>
    <row r="4024" spans="1:24" ht="34.5">
      <c r="A4024" s="5"/>
      <c r="B4024" s="5"/>
      <c r="I4024" s="5"/>
      <c r="J4024" s="5"/>
      <c r="K4024" s="5"/>
      <c r="M4024" s="411"/>
      <c r="N4024" s="9">
        <f t="shared" si="749"/>
        <v>7</v>
      </c>
      <c r="O4024" s="16" t="str">
        <f t="shared" si="750"/>
        <v>070303شير يكطرفه دنده اي، به قطر نامي 25  (يك اينچ).</v>
      </c>
      <c r="P4024" s="596" t="s">
        <v>781</v>
      </c>
      <c r="Q4024" s="606">
        <v>7</v>
      </c>
      <c r="R4024" s="606"/>
      <c r="S4024" s="606" t="s">
        <v>726</v>
      </c>
      <c r="T4024" s="555" t="s">
        <v>5269</v>
      </c>
      <c r="U4024" s="555" t="s">
        <v>30</v>
      </c>
      <c r="V4024" s="595">
        <v>482000</v>
      </c>
      <c r="W4024" s="17"/>
      <c r="X4024" s="583"/>
    </row>
    <row r="4025" spans="1:24" ht="34.5">
      <c r="A4025" s="5"/>
      <c r="B4025" s="5"/>
      <c r="I4025" s="5"/>
      <c r="J4025" s="5"/>
      <c r="K4025" s="5"/>
      <c r="M4025" s="411"/>
      <c r="N4025" s="9">
        <f t="shared" si="749"/>
        <v>7</v>
      </c>
      <c r="O4025" s="16" t="str">
        <f t="shared" si="750"/>
        <v>070304شير يكطرفه دنده اي، به قطرنامي 32  (يك و يك چهارم اينچ).</v>
      </c>
      <c r="P4025" s="596" t="s">
        <v>782</v>
      </c>
      <c r="Q4025" s="606">
        <v>7</v>
      </c>
      <c r="R4025" s="606"/>
      <c r="S4025" s="606" t="s">
        <v>726</v>
      </c>
      <c r="T4025" s="555" t="s">
        <v>5270</v>
      </c>
      <c r="U4025" s="555" t="s">
        <v>30</v>
      </c>
      <c r="V4025" s="595">
        <v>607500</v>
      </c>
      <c r="W4025" s="17"/>
      <c r="X4025" s="583"/>
    </row>
    <row r="4026" spans="1:24" ht="34.5">
      <c r="A4026" s="5"/>
      <c r="B4026" s="5"/>
      <c r="I4026" s="5"/>
      <c r="J4026" s="5"/>
      <c r="K4026" s="5"/>
      <c r="M4026" s="411"/>
      <c r="N4026" s="9">
        <f t="shared" si="749"/>
        <v>7</v>
      </c>
      <c r="O4026" s="16" t="str">
        <f t="shared" si="750"/>
        <v>070305شير يكطرفه دنده اي، به قطر نامي 40  (يك و يك دوم اينچ).</v>
      </c>
      <c r="P4026" s="596" t="s">
        <v>783</v>
      </c>
      <c r="Q4026" s="606">
        <v>7</v>
      </c>
      <c r="R4026" s="606"/>
      <c r="S4026" s="606" t="s">
        <v>726</v>
      </c>
      <c r="T4026" s="555" t="s">
        <v>5271</v>
      </c>
      <c r="U4026" s="555" t="s">
        <v>30</v>
      </c>
      <c r="V4026" s="595">
        <v>867500</v>
      </c>
      <c r="W4026" s="17"/>
      <c r="X4026" s="583"/>
    </row>
    <row r="4027" spans="1:24" ht="34.5">
      <c r="A4027" s="5"/>
      <c r="B4027" s="5"/>
      <c r="I4027" s="5"/>
      <c r="J4027" s="5"/>
      <c r="K4027" s="5"/>
      <c r="M4027" s="411"/>
      <c r="N4027" s="9">
        <f t="shared" si="749"/>
        <v>7</v>
      </c>
      <c r="O4027" s="16" t="str">
        <f t="shared" si="750"/>
        <v>070306شير يكطرفه دنده اي، به قطر نامي 50  (دو اينچ).</v>
      </c>
      <c r="P4027" s="596" t="s">
        <v>784</v>
      </c>
      <c r="Q4027" s="606">
        <v>7</v>
      </c>
      <c r="R4027" s="606"/>
      <c r="S4027" s="606" t="s">
        <v>726</v>
      </c>
      <c r="T4027" s="555" t="s">
        <v>5272</v>
      </c>
      <c r="U4027" s="555" t="s">
        <v>30</v>
      </c>
      <c r="V4027" s="595">
        <v>1305000</v>
      </c>
      <c r="W4027" s="17"/>
      <c r="X4027" s="583"/>
    </row>
    <row r="4028" spans="1:24" ht="34.5">
      <c r="A4028" s="5"/>
      <c r="B4028" s="5"/>
      <c r="I4028" s="5"/>
      <c r="J4028" s="5"/>
      <c r="K4028" s="5"/>
      <c r="M4028" s="411"/>
      <c r="N4028" s="9">
        <f t="shared" si="749"/>
        <v>7</v>
      </c>
      <c r="O4028" s="16" t="str">
        <f t="shared" si="750"/>
        <v>070307شير يكطرفه دنده اي، به قطر نامي 65  (دو و يك دوم اينچ).</v>
      </c>
      <c r="P4028" s="596" t="s">
        <v>785</v>
      </c>
      <c r="Q4028" s="606">
        <v>7</v>
      </c>
      <c r="R4028" s="606"/>
      <c r="S4028" s="606" t="s">
        <v>726</v>
      </c>
      <c r="T4028" s="555" t="s">
        <v>5273</v>
      </c>
      <c r="U4028" s="555" t="s">
        <v>30</v>
      </c>
      <c r="V4028" s="595">
        <v>2437000</v>
      </c>
      <c r="W4028" s="17"/>
      <c r="X4028" s="583"/>
    </row>
    <row r="4029" spans="1:24" ht="34.5">
      <c r="A4029" s="5"/>
      <c r="B4029" s="5"/>
      <c r="I4029" s="5"/>
      <c r="J4029" s="5"/>
      <c r="K4029" s="5"/>
      <c r="M4029" s="411"/>
      <c r="N4029" s="9">
        <f t="shared" si="749"/>
        <v>7</v>
      </c>
      <c r="O4029" s="16" t="str">
        <f t="shared" si="750"/>
        <v>070308شير يكطرفه دنده اي، به قطر نامي 80  (سه اينچ).</v>
      </c>
      <c r="P4029" s="596" t="s">
        <v>786</v>
      </c>
      <c r="Q4029" s="606">
        <v>7</v>
      </c>
      <c r="R4029" s="606"/>
      <c r="S4029" s="606" t="s">
        <v>726</v>
      </c>
      <c r="T4029" s="555" t="s">
        <v>5274</v>
      </c>
      <c r="U4029" s="555" t="s">
        <v>30</v>
      </c>
      <c r="V4029" s="595">
        <v>3166000</v>
      </c>
      <c r="W4029" s="17"/>
      <c r="X4029" s="583"/>
    </row>
    <row r="4030" spans="1:24" ht="34.5">
      <c r="A4030" s="5"/>
      <c r="B4030" s="5"/>
      <c r="I4030" s="5"/>
      <c r="J4030" s="5"/>
      <c r="K4030" s="5"/>
      <c r="M4030" s="411"/>
      <c r="N4030" s="9">
        <f t="shared" si="749"/>
        <v>7</v>
      </c>
      <c r="O4030" s="16" t="str">
        <f t="shared" si="750"/>
        <v>070309شير يكطرفه دنده اي، به قطر نامي 100  (چهار اينچ).</v>
      </c>
      <c r="P4030" s="596" t="s">
        <v>787</v>
      </c>
      <c r="Q4030" s="606">
        <v>7</v>
      </c>
      <c r="R4030" s="606"/>
      <c r="S4030" s="606" t="s">
        <v>726</v>
      </c>
      <c r="T4030" s="555" t="s">
        <v>5275</v>
      </c>
      <c r="U4030" s="555" t="s">
        <v>30</v>
      </c>
      <c r="V4030" s="595">
        <v>5101000</v>
      </c>
      <c r="W4030" s="17"/>
      <c r="X4030" s="583"/>
    </row>
    <row r="4031" spans="1:24" ht="34.5">
      <c r="A4031" s="5"/>
      <c r="B4031" s="5"/>
      <c r="I4031" s="5"/>
      <c r="J4031" s="5"/>
      <c r="K4031" s="5"/>
      <c r="M4031" s="411"/>
      <c r="N4031" s="9">
        <f t="shared" si="749"/>
        <v>7</v>
      </c>
      <c r="O4031" s="16" t="str">
        <f t="shared" si="750"/>
        <v>070501شير فلكه كشويي چدني فلنج دار، به قطر نامي 50  (دو اينچ).</v>
      </c>
      <c r="P4031" s="596" t="s">
        <v>354</v>
      </c>
      <c r="Q4031" s="606">
        <v>7</v>
      </c>
      <c r="R4031" s="606"/>
      <c r="S4031" s="606" t="s">
        <v>726</v>
      </c>
      <c r="T4031" s="555" t="s">
        <v>5276</v>
      </c>
      <c r="U4031" s="555" t="s">
        <v>30</v>
      </c>
      <c r="V4031" s="595">
        <v>2869000</v>
      </c>
      <c r="W4031" s="17"/>
      <c r="X4031" s="583"/>
    </row>
    <row r="4032" spans="1:24" ht="34.5">
      <c r="A4032" s="5"/>
      <c r="B4032" s="5"/>
      <c r="I4032" s="5"/>
      <c r="J4032" s="5"/>
      <c r="K4032" s="5"/>
      <c r="M4032" s="411"/>
      <c r="N4032" s="9">
        <f t="shared" si="749"/>
        <v>7</v>
      </c>
      <c r="O4032" s="16" t="str">
        <f t="shared" si="750"/>
        <v>070502شيرفلكه كشويي چدني فلنج دار، به قطر نامي 65  (دو و يك دوم اينچ).</v>
      </c>
      <c r="P4032" s="596" t="s">
        <v>788</v>
      </c>
      <c r="Q4032" s="606">
        <v>7</v>
      </c>
      <c r="R4032" s="606"/>
      <c r="S4032" s="606" t="s">
        <v>726</v>
      </c>
      <c r="T4032" s="555" t="s">
        <v>5277</v>
      </c>
      <c r="U4032" s="555" t="s">
        <v>30</v>
      </c>
      <c r="V4032" s="595">
        <v>3298000</v>
      </c>
      <c r="W4032" s="17"/>
      <c r="X4032" s="583"/>
    </row>
    <row r="4033" spans="1:24" ht="34.5">
      <c r="A4033" s="5"/>
      <c r="B4033" s="5"/>
      <c r="I4033" s="5"/>
      <c r="J4033" s="5"/>
      <c r="K4033" s="5"/>
      <c r="M4033" s="411"/>
      <c r="N4033" s="9">
        <f t="shared" si="749"/>
        <v>7</v>
      </c>
      <c r="O4033" s="16" t="str">
        <f t="shared" si="750"/>
        <v>070503شيرفلكه كشويي چدني فلنج دار، به قطر نامي 80  (سه اينچ).</v>
      </c>
      <c r="P4033" s="596" t="s">
        <v>789</v>
      </c>
      <c r="Q4033" s="606">
        <v>7</v>
      </c>
      <c r="R4033" s="606"/>
      <c r="S4033" s="606" t="s">
        <v>726</v>
      </c>
      <c r="T4033" s="555" t="s">
        <v>5278</v>
      </c>
      <c r="U4033" s="555" t="s">
        <v>30</v>
      </c>
      <c r="V4033" s="595">
        <v>3862000</v>
      </c>
      <c r="W4033" s="17"/>
      <c r="X4033" s="583"/>
    </row>
    <row r="4034" spans="1:24" ht="34.5">
      <c r="A4034" s="5"/>
      <c r="B4034" s="5"/>
      <c r="I4034" s="5"/>
      <c r="J4034" s="5"/>
      <c r="K4034" s="5"/>
      <c r="M4034" s="411"/>
      <c r="N4034" s="9">
        <f t="shared" si="749"/>
        <v>7</v>
      </c>
      <c r="O4034" s="16" t="str">
        <f t="shared" si="750"/>
        <v>070504شيرفلكه كشويي چدني فلنج دار، به قطر نامي 100  (چهار اينچ).</v>
      </c>
      <c r="P4034" s="596" t="s">
        <v>790</v>
      </c>
      <c r="Q4034" s="606">
        <v>7</v>
      </c>
      <c r="R4034" s="606"/>
      <c r="S4034" s="606" t="s">
        <v>726</v>
      </c>
      <c r="T4034" s="555" t="s">
        <v>5279</v>
      </c>
      <c r="U4034" s="555" t="s">
        <v>30</v>
      </c>
      <c r="V4034" s="595">
        <v>4554000</v>
      </c>
      <c r="W4034" s="17"/>
      <c r="X4034" s="583"/>
    </row>
    <row r="4035" spans="1:24" ht="34.5">
      <c r="A4035" s="5"/>
      <c r="B4035" s="5"/>
      <c r="I4035" s="5"/>
      <c r="J4035" s="5"/>
      <c r="K4035" s="5"/>
      <c r="M4035" s="411"/>
      <c r="N4035" s="9">
        <f t="shared" si="749"/>
        <v>7</v>
      </c>
      <c r="O4035" s="16" t="str">
        <f t="shared" si="750"/>
        <v>070505شيرفلكه كشويي چدني فلنج دار، به قطر نامي 125  (پنج اينچ).</v>
      </c>
      <c r="P4035" s="596" t="s">
        <v>791</v>
      </c>
      <c r="Q4035" s="606">
        <v>7</v>
      </c>
      <c r="R4035" s="606"/>
      <c r="S4035" s="606" t="s">
        <v>726</v>
      </c>
      <c r="T4035" s="555" t="s">
        <v>5280</v>
      </c>
      <c r="U4035" s="555" t="s">
        <v>30</v>
      </c>
      <c r="V4035" s="595">
        <v>6036000</v>
      </c>
      <c r="W4035" s="17"/>
      <c r="X4035" s="583"/>
    </row>
    <row r="4036" spans="1:24" ht="34.5">
      <c r="A4036" s="5"/>
      <c r="B4036" s="5"/>
      <c r="I4036" s="5"/>
      <c r="J4036" s="5"/>
      <c r="K4036" s="5"/>
      <c r="M4036" s="411"/>
      <c r="N4036" s="9">
        <f t="shared" ref="N4036:N4067" si="751">Q4036</f>
        <v>7</v>
      </c>
      <c r="O4036" s="16" t="str">
        <f t="shared" si="750"/>
        <v>070506شيرفلكه كشويي چدني فلنج دار، به قطر نامي 150  (شش اينچ).</v>
      </c>
      <c r="P4036" s="596" t="s">
        <v>792</v>
      </c>
      <c r="Q4036" s="606">
        <v>7</v>
      </c>
      <c r="R4036" s="606"/>
      <c r="S4036" s="606" t="s">
        <v>726</v>
      </c>
      <c r="T4036" s="555" t="s">
        <v>5281</v>
      </c>
      <c r="U4036" s="555" t="s">
        <v>30</v>
      </c>
      <c r="V4036" s="595">
        <v>7553000</v>
      </c>
      <c r="W4036" s="17"/>
      <c r="X4036" s="583"/>
    </row>
    <row r="4037" spans="1:24" ht="34.5">
      <c r="A4037" s="5"/>
      <c r="B4037" s="5"/>
      <c r="I4037" s="5"/>
      <c r="J4037" s="5"/>
      <c r="K4037" s="5"/>
      <c r="M4037" s="411"/>
      <c r="N4037" s="9">
        <f t="shared" si="751"/>
        <v>7</v>
      </c>
      <c r="O4037" s="16" t="str">
        <f t="shared" si="750"/>
        <v>070507شيرفلكه كشويي چدني فلنج دار، به قطر نامي 200  (هشت اينچ).</v>
      </c>
      <c r="P4037" s="596" t="s">
        <v>793</v>
      </c>
      <c r="Q4037" s="606">
        <v>7</v>
      </c>
      <c r="R4037" s="606"/>
      <c r="S4037" s="606" t="s">
        <v>726</v>
      </c>
      <c r="T4037" s="555" t="s">
        <v>5282</v>
      </c>
      <c r="U4037" s="555" t="s">
        <v>30</v>
      </c>
      <c r="V4037" s="595">
        <v>11666000</v>
      </c>
      <c r="W4037" s="17"/>
      <c r="X4037" s="583"/>
    </row>
    <row r="4038" spans="1:24" ht="34.5">
      <c r="A4038" s="5"/>
      <c r="B4038" s="5"/>
      <c r="I4038" s="5"/>
      <c r="J4038" s="5"/>
      <c r="K4038" s="5"/>
      <c r="M4038" s="411"/>
      <c r="N4038" s="9">
        <f t="shared" si="751"/>
        <v>7</v>
      </c>
      <c r="O4038" s="16" t="str">
        <f t="shared" si="750"/>
        <v>070508شيرفلكه كشويي چدني فلنج دار، به قطر نامي 250  (ده اينچ).</v>
      </c>
      <c r="P4038" s="596" t="s">
        <v>794</v>
      </c>
      <c r="Q4038" s="606">
        <v>7</v>
      </c>
      <c r="R4038" s="606"/>
      <c r="S4038" s="606" t="s">
        <v>726</v>
      </c>
      <c r="T4038" s="555" t="s">
        <v>5283</v>
      </c>
      <c r="U4038" s="555" t="s">
        <v>30</v>
      </c>
      <c r="V4038" s="595">
        <v>18862000</v>
      </c>
      <c r="W4038" s="17"/>
      <c r="X4038" s="583"/>
    </row>
    <row r="4039" spans="1:24" ht="34.5">
      <c r="A4039" s="5"/>
      <c r="B4039" s="5"/>
      <c r="I4039" s="5"/>
      <c r="J4039" s="5"/>
      <c r="K4039" s="5"/>
      <c r="M4039" s="411"/>
      <c r="N4039" s="9">
        <f t="shared" si="751"/>
        <v>7</v>
      </c>
      <c r="O4039" s="16" t="str">
        <f t="shared" si="750"/>
        <v>070509شيرفلكه كشويي چدني فلنج دار، به قطر نامي 300  (دوازده اينچ).</v>
      </c>
      <c r="P4039" s="596" t="s">
        <v>795</v>
      </c>
      <c r="Q4039" s="606">
        <v>7</v>
      </c>
      <c r="R4039" s="606"/>
      <c r="S4039" s="606" t="s">
        <v>726</v>
      </c>
      <c r="T4039" s="555" t="s">
        <v>5284</v>
      </c>
      <c r="U4039" s="555" t="s">
        <v>30</v>
      </c>
      <c r="V4039" s="595">
        <v>25788000</v>
      </c>
      <c r="W4039" s="17"/>
      <c r="X4039" s="583"/>
    </row>
    <row r="4040" spans="1:24" ht="34.5">
      <c r="A4040" s="5"/>
      <c r="B4040" s="5"/>
      <c r="I4040" s="5"/>
      <c r="J4040" s="5"/>
      <c r="K4040" s="5"/>
      <c r="M4040" s="411"/>
      <c r="N4040" s="9">
        <f t="shared" si="751"/>
        <v>7</v>
      </c>
      <c r="O4040" s="16" t="str">
        <f t="shared" si="750"/>
        <v>070510شيرفلكه كشويي چدني فلنج دار، به قطر نامي 350  (چهارده اينچ).</v>
      </c>
      <c r="P4040" s="596" t="s">
        <v>796</v>
      </c>
      <c r="Q4040" s="606">
        <v>7</v>
      </c>
      <c r="R4040" s="606"/>
      <c r="S4040" s="606" t="s">
        <v>726</v>
      </c>
      <c r="T4040" s="555" t="s">
        <v>5285</v>
      </c>
      <c r="U4040" s="555" t="s">
        <v>30</v>
      </c>
      <c r="V4040" s="595">
        <v>44216000</v>
      </c>
      <c r="W4040" s="17"/>
      <c r="X4040" s="583"/>
    </row>
    <row r="4041" spans="1:24" ht="34.5">
      <c r="A4041" s="5"/>
      <c r="B4041" s="5"/>
      <c r="I4041" s="5"/>
      <c r="J4041" s="5"/>
      <c r="K4041" s="5"/>
      <c r="M4041" s="411"/>
      <c r="N4041" s="9">
        <f t="shared" si="751"/>
        <v>7</v>
      </c>
      <c r="O4041" s="16" t="str">
        <f t="shared" si="750"/>
        <v>070511شيرفلكه كشويي چدني فلنج دار، به قطر نامي 400  (شانزده اينچ).</v>
      </c>
      <c r="P4041" s="596" t="s">
        <v>797</v>
      </c>
      <c r="Q4041" s="606">
        <v>7</v>
      </c>
      <c r="R4041" s="606"/>
      <c r="S4041" s="606" t="s">
        <v>726</v>
      </c>
      <c r="T4041" s="555" t="s">
        <v>5286</v>
      </c>
      <c r="U4041" s="555" t="s">
        <v>30</v>
      </c>
      <c r="V4041" s="595">
        <v>49530000</v>
      </c>
      <c r="W4041" s="17"/>
      <c r="X4041" s="583"/>
    </row>
    <row r="4042" spans="1:24" ht="34.5">
      <c r="A4042" s="5"/>
      <c r="B4042" s="5"/>
      <c r="I4042" s="5"/>
      <c r="J4042" s="5"/>
      <c r="K4042" s="5"/>
      <c r="M4042" s="411"/>
      <c r="N4042" s="9">
        <f t="shared" si="751"/>
        <v>7</v>
      </c>
      <c r="O4042" s="16" t="str">
        <f t="shared" si="750"/>
        <v>070601شيرفلكه كـف فلزي چدني فلنج دار، به قطر نامي 50  (دو اينچ).</v>
      </c>
      <c r="P4042" s="596" t="s">
        <v>355</v>
      </c>
      <c r="Q4042" s="606">
        <v>7</v>
      </c>
      <c r="R4042" s="606"/>
      <c r="S4042" s="606" t="s">
        <v>726</v>
      </c>
      <c r="T4042" s="555" t="s">
        <v>5287</v>
      </c>
      <c r="U4042" s="555" t="s">
        <v>30</v>
      </c>
      <c r="V4042" s="595">
        <v>3786000</v>
      </c>
      <c r="W4042" s="17"/>
      <c r="X4042" s="583"/>
    </row>
    <row r="4043" spans="1:24" ht="34.5">
      <c r="A4043" s="5"/>
      <c r="B4043" s="5"/>
      <c r="I4043" s="5"/>
      <c r="J4043" s="5"/>
      <c r="K4043" s="5"/>
      <c r="M4043" s="411"/>
      <c r="N4043" s="9">
        <f t="shared" si="751"/>
        <v>7</v>
      </c>
      <c r="O4043" s="16" t="str">
        <f t="shared" si="750"/>
        <v>070602شيرفلكه كـف فلزي چدني فلنج دار، به قطرنامي 65  (دو و يك دوم اينچ).</v>
      </c>
      <c r="P4043" s="596" t="s">
        <v>356</v>
      </c>
      <c r="Q4043" s="606">
        <v>7</v>
      </c>
      <c r="R4043" s="606"/>
      <c r="S4043" s="606" t="s">
        <v>726</v>
      </c>
      <c r="T4043" s="555" t="s">
        <v>5288</v>
      </c>
      <c r="U4043" s="555" t="s">
        <v>30</v>
      </c>
      <c r="V4043" s="595">
        <v>4793000</v>
      </c>
      <c r="W4043" s="17"/>
      <c r="X4043" s="583"/>
    </row>
    <row r="4044" spans="1:24" ht="34.5">
      <c r="A4044" s="5"/>
      <c r="B4044" s="5"/>
      <c r="I4044" s="5"/>
      <c r="J4044" s="5"/>
      <c r="K4044" s="5"/>
      <c r="M4044" s="411"/>
      <c r="N4044" s="9">
        <f t="shared" si="751"/>
        <v>7</v>
      </c>
      <c r="O4044" s="16" t="str">
        <f t="shared" si="750"/>
        <v>070603شيرفلكه كـف فلزي چدني فلنج دار، به قطر نامي 80  (سه اينچ).</v>
      </c>
      <c r="P4044" s="596" t="s">
        <v>357</v>
      </c>
      <c r="Q4044" s="606">
        <v>7</v>
      </c>
      <c r="R4044" s="606"/>
      <c r="S4044" s="606" t="s">
        <v>726</v>
      </c>
      <c r="T4044" s="555" t="s">
        <v>5289</v>
      </c>
      <c r="U4044" s="555" t="s">
        <v>30</v>
      </c>
      <c r="V4044" s="595">
        <v>6076000</v>
      </c>
      <c r="W4044" s="17"/>
      <c r="X4044" s="583"/>
    </row>
    <row r="4045" spans="1:24" ht="34.5">
      <c r="A4045" s="5"/>
      <c r="B4045" s="5"/>
      <c r="I4045" s="5"/>
      <c r="J4045" s="5"/>
      <c r="K4045" s="5"/>
      <c r="M4045" s="411"/>
      <c r="N4045" s="9">
        <f t="shared" si="751"/>
        <v>7</v>
      </c>
      <c r="O4045" s="16" t="str">
        <f t="shared" si="750"/>
        <v>070604شيرفلكه كـف فلزي چدني فلنج دار، به قطر نامي 100  (چهار اينچ).</v>
      </c>
      <c r="P4045" s="596" t="s">
        <v>358</v>
      </c>
      <c r="Q4045" s="606">
        <v>7</v>
      </c>
      <c r="R4045" s="606"/>
      <c r="S4045" s="606" t="s">
        <v>726</v>
      </c>
      <c r="T4045" s="555" t="s">
        <v>5290</v>
      </c>
      <c r="U4045" s="555" t="s">
        <v>30</v>
      </c>
      <c r="V4045" s="595">
        <v>6860000</v>
      </c>
      <c r="W4045" s="17"/>
      <c r="X4045" s="583"/>
    </row>
    <row r="4046" spans="1:24" ht="34.5">
      <c r="A4046" s="5"/>
      <c r="B4046" s="5"/>
      <c r="I4046" s="5"/>
      <c r="J4046" s="5"/>
      <c r="K4046" s="5"/>
      <c r="M4046" s="411"/>
      <c r="N4046" s="9">
        <f t="shared" si="751"/>
        <v>7</v>
      </c>
      <c r="O4046" s="16" t="str">
        <f t="shared" si="750"/>
        <v>070605شيرفلكه كـف فلزي چدني فلنج دار، به قطر نامي 125  (پنج اينچ).</v>
      </c>
      <c r="P4046" s="596" t="s">
        <v>359</v>
      </c>
      <c r="Q4046" s="606">
        <v>7</v>
      </c>
      <c r="R4046" s="606"/>
      <c r="S4046" s="606" t="s">
        <v>726</v>
      </c>
      <c r="T4046" s="555" t="s">
        <v>5291</v>
      </c>
      <c r="U4046" s="555" t="s">
        <v>30</v>
      </c>
      <c r="V4046" s="595">
        <v>10231000</v>
      </c>
      <c r="W4046" s="17"/>
      <c r="X4046" s="583"/>
    </row>
    <row r="4047" spans="1:24" ht="34.5">
      <c r="A4047" s="5"/>
      <c r="B4047" s="5"/>
      <c r="I4047" s="5"/>
      <c r="J4047" s="5"/>
      <c r="K4047" s="5"/>
      <c r="M4047" s="411"/>
      <c r="N4047" s="9">
        <f t="shared" si="751"/>
        <v>7</v>
      </c>
      <c r="O4047" s="16" t="str">
        <f t="shared" si="750"/>
        <v>070606شيرفلكه كـف فلزي چدني فلنج دار، به قطر نامي 150  (شش اينچ).</v>
      </c>
      <c r="P4047" s="596" t="s">
        <v>360</v>
      </c>
      <c r="Q4047" s="606">
        <v>7</v>
      </c>
      <c r="R4047" s="606"/>
      <c r="S4047" s="606" t="s">
        <v>726</v>
      </c>
      <c r="T4047" s="555" t="s">
        <v>5292</v>
      </c>
      <c r="U4047" s="555" t="s">
        <v>30</v>
      </c>
      <c r="V4047" s="595">
        <v>13380000</v>
      </c>
      <c r="W4047" s="17"/>
      <c r="X4047" s="583"/>
    </row>
    <row r="4048" spans="1:24" ht="34.5">
      <c r="A4048" s="5"/>
      <c r="B4048" s="5"/>
      <c r="I4048" s="5"/>
      <c r="J4048" s="5"/>
      <c r="K4048" s="5"/>
      <c r="M4048" s="411"/>
      <c r="N4048" s="9">
        <f t="shared" si="751"/>
        <v>7</v>
      </c>
      <c r="O4048" s="16" t="str">
        <f t="shared" si="750"/>
        <v>070607شيرفلكه كـف فلزي چدني فلنج دار، به قطر نامي 200  (هشت اينچ).</v>
      </c>
      <c r="P4048" s="596" t="s">
        <v>361</v>
      </c>
      <c r="Q4048" s="606">
        <v>7</v>
      </c>
      <c r="R4048" s="606"/>
      <c r="S4048" s="606" t="s">
        <v>726</v>
      </c>
      <c r="T4048" s="555" t="s">
        <v>5293</v>
      </c>
      <c r="U4048" s="555" t="s">
        <v>30</v>
      </c>
      <c r="V4048" s="595">
        <v>19873000</v>
      </c>
      <c r="W4048" s="17"/>
      <c r="X4048" s="583"/>
    </row>
    <row r="4049" spans="1:24" ht="34.5">
      <c r="A4049" s="5"/>
      <c r="B4049" s="5"/>
      <c r="I4049" s="5"/>
      <c r="J4049" s="5"/>
      <c r="K4049" s="5"/>
      <c r="M4049" s="411"/>
      <c r="N4049" s="9">
        <f t="shared" si="751"/>
        <v>7</v>
      </c>
      <c r="O4049" s="16" t="str">
        <f t="shared" si="750"/>
        <v>070608شيرفلكه كـف فلزي چدني فلنج دار، به قطر نامي 250  (ده اينچ).</v>
      </c>
      <c r="P4049" s="596" t="s">
        <v>798</v>
      </c>
      <c r="Q4049" s="606">
        <v>7</v>
      </c>
      <c r="R4049" s="606"/>
      <c r="S4049" s="606" t="s">
        <v>726</v>
      </c>
      <c r="T4049" s="555" t="s">
        <v>5294</v>
      </c>
      <c r="U4049" s="555" t="s">
        <v>30</v>
      </c>
      <c r="V4049" s="595">
        <v>36649000</v>
      </c>
      <c r="W4049" s="17"/>
      <c r="X4049" s="583"/>
    </row>
    <row r="4050" spans="1:24" ht="34.5">
      <c r="A4050" s="5"/>
      <c r="B4050" s="5"/>
      <c r="I4050" s="5"/>
      <c r="J4050" s="5"/>
      <c r="K4050" s="5"/>
      <c r="M4050" s="411"/>
      <c r="N4050" s="9">
        <f t="shared" si="751"/>
        <v>7</v>
      </c>
      <c r="O4050" s="16" t="str">
        <f t="shared" si="750"/>
        <v>070609شيرفلكه كـف فلزي چدني فلنج دار، به قطر نامي 300  (دوازده اينچ).</v>
      </c>
      <c r="P4050" s="596" t="s">
        <v>799</v>
      </c>
      <c r="Q4050" s="606">
        <v>7</v>
      </c>
      <c r="R4050" s="606"/>
      <c r="S4050" s="606" t="s">
        <v>726</v>
      </c>
      <c r="T4050" s="555" t="s">
        <v>5295</v>
      </c>
      <c r="U4050" s="555" t="s">
        <v>30</v>
      </c>
      <c r="V4050" s="595">
        <v>69622000</v>
      </c>
      <c r="W4050" s="17"/>
      <c r="X4050" s="583"/>
    </row>
    <row r="4051" spans="1:24" ht="34.5">
      <c r="A4051" s="5"/>
      <c r="B4051" s="5"/>
      <c r="I4051" s="5"/>
      <c r="J4051" s="5"/>
      <c r="K4051" s="5"/>
      <c r="M4051" s="411"/>
      <c r="N4051" s="9">
        <f t="shared" si="751"/>
        <v>7</v>
      </c>
      <c r="O4051" s="16" t="str">
        <f t="shared" si="750"/>
        <v>070610شيرفلكه كـف فلزي چدني فلنج دار، به قطر نامي 350  (چهارده اينچ).</v>
      </c>
      <c r="P4051" s="596" t="s">
        <v>800</v>
      </c>
      <c r="Q4051" s="606">
        <v>7</v>
      </c>
      <c r="R4051" s="606"/>
      <c r="S4051" s="606" t="s">
        <v>726</v>
      </c>
      <c r="T4051" s="555" t="s">
        <v>5296</v>
      </c>
      <c r="U4051" s="555" t="s">
        <v>30</v>
      </c>
      <c r="V4051" s="595">
        <v>81340000</v>
      </c>
      <c r="W4051" s="17"/>
      <c r="X4051" s="583"/>
    </row>
    <row r="4052" spans="1:24" ht="34.5">
      <c r="A4052" s="5"/>
      <c r="B4052" s="5"/>
      <c r="I4052" s="5"/>
      <c r="J4052" s="5"/>
      <c r="K4052" s="5"/>
      <c r="M4052" s="411"/>
      <c r="N4052" s="9">
        <f t="shared" si="751"/>
        <v>7</v>
      </c>
      <c r="O4052" s="16" t="str">
        <f t="shared" si="750"/>
        <v>070611شيرفلكه كـف فلزي چدني فلنج دار، به قطر نامي 400  (شانزده اينچ).</v>
      </c>
      <c r="P4052" s="596" t="s">
        <v>801</v>
      </c>
      <c r="Q4052" s="606">
        <v>7</v>
      </c>
      <c r="R4052" s="606"/>
      <c r="S4052" s="606" t="s">
        <v>726</v>
      </c>
      <c r="T4052" s="555" t="s">
        <v>5297</v>
      </c>
      <c r="U4052" s="555" t="s">
        <v>30</v>
      </c>
      <c r="V4052" s="595">
        <v>79363000</v>
      </c>
      <c r="W4052" s="17"/>
      <c r="X4052" s="583"/>
    </row>
    <row r="4053" spans="1:24" ht="34.5">
      <c r="A4053" s="5"/>
      <c r="B4053" s="5"/>
      <c r="I4053" s="5"/>
      <c r="J4053" s="5"/>
      <c r="K4053" s="5"/>
      <c r="M4053" s="411"/>
      <c r="N4053" s="9">
        <f t="shared" si="751"/>
        <v>7</v>
      </c>
      <c r="O4053" s="16" t="str">
        <f t="shared" si="750"/>
        <v>070701شير يكطرفه چدني فلنج دار، به قطر نامي 50  (دو اينچ).</v>
      </c>
      <c r="P4053" s="596" t="s">
        <v>521</v>
      </c>
      <c r="Q4053" s="606">
        <v>7</v>
      </c>
      <c r="R4053" s="606"/>
      <c r="S4053" s="606" t="s">
        <v>726</v>
      </c>
      <c r="T4053" s="555" t="s">
        <v>5298</v>
      </c>
      <c r="U4053" s="555" t="s">
        <v>30</v>
      </c>
      <c r="V4053" s="595">
        <v>2443000</v>
      </c>
      <c r="W4053" s="17"/>
      <c r="X4053" s="583"/>
    </row>
    <row r="4054" spans="1:24" ht="34.5">
      <c r="A4054" s="5"/>
      <c r="B4054" s="5"/>
      <c r="I4054" s="5"/>
      <c r="J4054" s="5"/>
      <c r="K4054" s="5"/>
      <c r="M4054" s="411"/>
      <c r="N4054" s="9">
        <f t="shared" si="751"/>
        <v>7</v>
      </c>
      <c r="O4054" s="16" t="str">
        <f t="shared" si="750"/>
        <v>070702شير يكطرفه چدني فلنج دار، به قطر نامي 65  (دو و يك دوم اينچ).</v>
      </c>
      <c r="P4054" s="596" t="s">
        <v>522</v>
      </c>
      <c r="Q4054" s="606">
        <v>7</v>
      </c>
      <c r="R4054" s="606"/>
      <c r="S4054" s="606" t="s">
        <v>726</v>
      </c>
      <c r="T4054" s="555" t="s">
        <v>5299</v>
      </c>
      <c r="U4054" s="555" t="s">
        <v>30</v>
      </c>
      <c r="V4054" s="595">
        <v>3399000</v>
      </c>
      <c r="W4054" s="17"/>
      <c r="X4054" s="583"/>
    </row>
    <row r="4055" spans="1:24" ht="34.5">
      <c r="A4055" s="5"/>
      <c r="B4055" s="5"/>
      <c r="I4055" s="5"/>
      <c r="J4055" s="5"/>
      <c r="K4055" s="5"/>
      <c r="M4055" s="411"/>
      <c r="N4055" s="9">
        <f t="shared" si="751"/>
        <v>7</v>
      </c>
      <c r="O4055" s="16" t="str">
        <f t="shared" si="750"/>
        <v>070703شير يكطرفه چدني فلنج دار، به قطر نامي 80  (سه اينچ).</v>
      </c>
      <c r="P4055" s="596" t="s">
        <v>523</v>
      </c>
      <c r="Q4055" s="606">
        <v>7</v>
      </c>
      <c r="R4055" s="606"/>
      <c r="S4055" s="606" t="s">
        <v>726</v>
      </c>
      <c r="T4055" s="555" t="s">
        <v>5300</v>
      </c>
      <c r="U4055" s="555" t="s">
        <v>30</v>
      </c>
      <c r="V4055" s="595">
        <v>4126000</v>
      </c>
      <c r="W4055" s="17"/>
      <c r="X4055" s="583"/>
    </row>
    <row r="4056" spans="1:24" ht="34.5">
      <c r="A4056" s="5"/>
      <c r="B4056" s="5"/>
      <c r="I4056" s="5"/>
      <c r="J4056" s="5"/>
      <c r="K4056" s="5"/>
      <c r="M4056" s="411"/>
      <c r="N4056" s="9">
        <f t="shared" si="751"/>
        <v>7</v>
      </c>
      <c r="O4056" s="16" t="str">
        <f t="shared" si="750"/>
        <v>070704شير يكطرفه چدني فلنج دار، به قطر نامي 100  (چهار اينچ).</v>
      </c>
      <c r="P4056" s="596" t="s">
        <v>524</v>
      </c>
      <c r="Q4056" s="606">
        <v>7</v>
      </c>
      <c r="R4056" s="606"/>
      <c r="S4056" s="606" t="s">
        <v>726</v>
      </c>
      <c r="T4056" s="555" t="s">
        <v>5301</v>
      </c>
      <c r="U4056" s="555" t="s">
        <v>30</v>
      </c>
      <c r="V4056" s="595">
        <v>4739000</v>
      </c>
      <c r="W4056" s="17"/>
      <c r="X4056" s="583"/>
    </row>
    <row r="4057" spans="1:24" ht="34.5">
      <c r="A4057" s="5"/>
      <c r="B4057" s="5"/>
      <c r="I4057" s="5"/>
      <c r="J4057" s="5"/>
      <c r="K4057" s="5"/>
      <c r="M4057" s="411"/>
      <c r="N4057" s="9">
        <f t="shared" si="751"/>
        <v>7</v>
      </c>
      <c r="O4057" s="16" t="str">
        <f t="shared" si="750"/>
        <v>070705شير يكطرفه چدني فلنج دار، به قطر نامي 125  (پنج اينچ)..</v>
      </c>
      <c r="P4057" s="596" t="s">
        <v>525</v>
      </c>
      <c r="Q4057" s="606">
        <v>7</v>
      </c>
      <c r="R4057" s="606"/>
      <c r="S4057" s="606" t="s">
        <v>726</v>
      </c>
      <c r="T4057" s="555" t="s">
        <v>5302</v>
      </c>
      <c r="U4057" s="555" t="s">
        <v>30</v>
      </c>
      <c r="V4057" s="595">
        <v>6272000</v>
      </c>
      <c r="W4057" s="17"/>
      <c r="X4057" s="583"/>
    </row>
    <row r="4058" spans="1:24" ht="34.5">
      <c r="A4058" s="5"/>
      <c r="B4058" s="5"/>
      <c r="I4058" s="5"/>
      <c r="J4058" s="5"/>
      <c r="K4058" s="5"/>
      <c r="M4058" s="411"/>
      <c r="N4058" s="9">
        <f t="shared" si="751"/>
        <v>7</v>
      </c>
      <c r="O4058" s="16" t="str">
        <f t="shared" si="750"/>
        <v>070706شير يكطرفه چدني فلنج دار، به قطر نامي 150  (شش اينچ).</v>
      </c>
      <c r="P4058" s="596" t="s">
        <v>566</v>
      </c>
      <c r="Q4058" s="606">
        <v>7</v>
      </c>
      <c r="R4058" s="606"/>
      <c r="S4058" s="606" t="s">
        <v>726</v>
      </c>
      <c r="T4058" s="555" t="s">
        <v>5303</v>
      </c>
      <c r="U4058" s="555" t="s">
        <v>30</v>
      </c>
      <c r="V4058" s="595">
        <v>8108000</v>
      </c>
      <c r="W4058" s="17"/>
      <c r="X4058" s="583"/>
    </row>
    <row r="4059" spans="1:24" ht="34.5">
      <c r="A4059" s="5"/>
      <c r="B4059" s="5"/>
      <c r="I4059" s="5"/>
      <c r="J4059" s="5"/>
      <c r="K4059" s="5"/>
      <c r="M4059" s="411"/>
      <c r="N4059" s="9">
        <f t="shared" si="751"/>
        <v>7</v>
      </c>
      <c r="O4059" s="16" t="str">
        <f t="shared" si="750"/>
        <v>070707شير يكطرفه چدني فلنج دار، به قطر نامي 200  (هشت اينچ).</v>
      </c>
      <c r="P4059" s="596" t="s">
        <v>567</v>
      </c>
      <c r="Q4059" s="606">
        <v>7</v>
      </c>
      <c r="R4059" s="606"/>
      <c r="S4059" s="606" t="s">
        <v>726</v>
      </c>
      <c r="T4059" s="555" t="s">
        <v>5304</v>
      </c>
      <c r="U4059" s="555" t="s">
        <v>30</v>
      </c>
      <c r="V4059" s="595">
        <v>13530000</v>
      </c>
      <c r="W4059" s="17"/>
      <c r="X4059" s="583"/>
    </row>
    <row r="4060" spans="1:24" ht="34.5">
      <c r="A4060" s="5"/>
      <c r="B4060" s="5"/>
      <c r="I4060" s="5"/>
      <c r="J4060" s="5"/>
      <c r="K4060" s="5"/>
      <c r="M4060" s="411"/>
      <c r="N4060" s="9">
        <f t="shared" si="751"/>
        <v>7</v>
      </c>
      <c r="O4060" s="16" t="str">
        <f t="shared" si="750"/>
        <v>070708شير يكطرفه چدني فلنج دار، به قطر نامي 250  (ده اينچ).</v>
      </c>
      <c r="P4060" s="596" t="s">
        <v>568</v>
      </c>
      <c r="Q4060" s="606">
        <v>7</v>
      </c>
      <c r="R4060" s="606"/>
      <c r="S4060" s="606" t="s">
        <v>726</v>
      </c>
      <c r="T4060" s="555" t="s">
        <v>5305</v>
      </c>
      <c r="U4060" s="555" t="s">
        <v>30</v>
      </c>
      <c r="V4060" s="595">
        <v>20927000</v>
      </c>
      <c r="W4060" s="17"/>
      <c r="X4060" s="583"/>
    </row>
    <row r="4061" spans="1:24" ht="34.5">
      <c r="A4061" s="5"/>
      <c r="B4061" s="5"/>
      <c r="I4061" s="5"/>
      <c r="J4061" s="5"/>
      <c r="K4061" s="5"/>
      <c r="M4061" s="411"/>
      <c r="N4061" s="9">
        <f t="shared" si="751"/>
        <v>7</v>
      </c>
      <c r="O4061" s="16" t="str">
        <f t="shared" si="750"/>
        <v>070709شير يكطرفه چدني فلنج دار، به قطر نامي 300  (دوازده اينچ).</v>
      </c>
      <c r="P4061" s="596" t="s">
        <v>802</v>
      </c>
      <c r="Q4061" s="606">
        <v>7</v>
      </c>
      <c r="R4061" s="606"/>
      <c r="S4061" s="606" t="s">
        <v>726</v>
      </c>
      <c r="T4061" s="555" t="s">
        <v>5306</v>
      </c>
      <c r="U4061" s="555" t="s">
        <v>30</v>
      </c>
      <c r="V4061" s="595">
        <v>29155000</v>
      </c>
      <c r="W4061" s="17"/>
      <c r="X4061" s="583"/>
    </row>
    <row r="4062" spans="1:24" ht="34.5">
      <c r="A4062" s="5"/>
      <c r="B4062" s="5"/>
      <c r="I4062" s="5"/>
      <c r="J4062" s="5"/>
      <c r="K4062" s="5"/>
      <c r="M4062" s="411"/>
      <c r="N4062" s="9">
        <f t="shared" si="751"/>
        <v>7</v>
      </c>
      <c r="O4062" s="16" t="str">
        <f t="shared" si="750"/>
        <v>070710شير يكطرفه چدني فلنج دار، به قطر نامي 350  (چهارده اينچ).</v>
      </c>
      <c r="P4062" s="596" t="s">
        <v>803</v>
      </c>
      <c r="Q4062" s="606">
        <v>7</v>
      </c>
      <c r="R4062" s="606"/>
      <c r="S4062" s="606" t="s">
        <v>726</v>
      </c>
      <c r="T4062" s="555" t="s">
        <v>5307</v>
      </c>
      <c r="U4062" s="555" t="s">
        <v>30</v>
      </c>
      <c r="V4062" s="595">
        <v>40725000</v>
      </c>
      <c r="W4062" s="17"/>
      <c r="X4062" s="583"/>
    </row>
    <row r="4063" spans="1:24" ht="34.5">
      <c r="A4063" s="5"/>
      <c r="B4063" s="5"/>
      <c r="I4063" s="5"/>
      <c r="J4063" s="5"/>
      <c r="K4063" s="5"/>
      <c r="M4063" s="411"/>
      <c r="N4063" s="9">
        <f t="shared" si="751"/>
        <v>7</v>
      </c>
      <c r="O4063" s="16" t="str">
        <f t="shared" si="750"/>
        <v>070711شير يكطرفه چدني فلنج دار، به قطر نامي 400  (شانزده اينچ).</v>
      </c>
      <c r="P4063" s="596" t="s">
        <v>804</v>
      </c>
      <c r="Q4063" s="606">
        <v>7</v>
      </c>
      <c r="R4063" s="606"/>
      <c r="S4063" s="606" t="s">
        <v>726</v>
      </c>
      <c r="T4063" s="555" t="s">
        <v>5308</v>
      </c>
      <c r="U4063" s="555" t="s">
        <v>30</v>
      </c>
      <c r="V4063" s="595">
        <v>44667000</v>
      </c>
      <c r="W4063" s="17"/>
      <c r="X4063" s="583"/>
    </row>
    <row r="4064" spans="1:24" ht="34.5">
      <c r="A4064" s="5"/>
      <c r="B4064" s="5"/>
      <c r="I4064" s="5"/>
      <c r="J4064" s="5"/>
      <c r="K4064" s="5"/>
      <c r="M4064" s="411"/>
      <c r="N4064" s="9">
        <f t="shared" si="751"/>
        <v>7</v>
      </c>
      <c r="O4064" s="16" t="str">
        <f t="shared" si="750"/>
        <v>070801شير دوبل رگلاژ براي رادياتور، به قطر نامي 15  (يك دوم اينچ).</v>
      </c>
      <c r="P4064" s="596" t="s">
        <v>805</v>
      </c>
      <c r="Q4064" s="606">
        <v>7</v>
      </c>
      <c r="R4064" s="606"/>
      <c r="S4064" s="606" t="s">
        <v>726</v>
      </c>
      <c r="T4064" s="555" t="s">
        <v>5309</v>
      </c>
      <c r="U4064" s="555" t="s">
        <v>30</v>
      </c>
      <c r="V4064" s="595">
        <v>232500</v>
      </c>
      <c r="W4064" s="17"/>
      <c r="X4064" s="583"/>
    </row>
    <row r="4065" spans="1:24" ht="34.5">
      <c r="A4065" s="5"/>
      <c r="B4065" s="5"/>
      <c r="I4065" s="5"/>
      <c r="J4065" s="5"/>
      <c r="K4065" s="5"/>
      <c r="M4065" s="411"/>
      <c r="N4065" s="9">
        <f t="shared" si="751"/>
        <v>7</v>
      </c>
      <c r="O4065" s="16" t="str">
        <f t="shared" si="750"/>
        <v>070802شير دوبل رگلاژ براي رادياتور، به قطرنامي 20  (سه چهارم اينچ).</v>
      </c>
      <c r="P4065" s="596" t="s">
        <v>806</v>
      </c>
      <c r="Q4065" s="606">
        <v>7</v>
      </c>
      <c r="R4065" s="606"/>
      <c r="S4065" s="606" t="s">
        <v>726</v>
      </c>
      <c r="T4065" s="555" t="s">
        <v>5310</v>
      </c>
      <c r="U4065" s="555" t="s">
        <v>30</v>
      </c>
      <c r="V4065" s="595">
        <v>329500</v>
      </c>
      <c r="W4065" s="17"/>
      <c r="X4065" s="583"/>
    </row>
    <row r="4066" spans="1:24" ht="34.5">
      <c r="A4066" s="5"/>
      <c r="B4066" s="5"/>
      <c r="I4066" s="5"/>
      <c r="J4066" s="5"/>
      <c r="K4066" s="5"/>
      <c r="M4066" s="411"/>
      <c r="N4066" s="9">
        <f t="shared" si="751"/>
        <v>7</v>
      </c>
      <c r="O4066" s="16" t="str">
        <f t="shared" si="750"/>
        <v>070803شير ساده رادياتور، به قطر نامي 15  (يك دوم اينچ).</v>
      </c>
      <c r="P4066" s="596" t="s">
        <v>807</v>
      </c>
      <c r="Q4066" s="606">
        <v>7</v>
      </c>
      <c r="R4066" s="606"/>
      <c r="S4066" s="606" t="s">
        <v>726</v>
      </c>
      <c r="T4066" s="555" t="s">
        <v>5311</v>
      </c>
      <c r="U4066" s="555" t="s">
        <v>30</v>
      </c>
      <c r="V4066" s="595">
        <v>158500</v>
      </c>
      <c r="W4066" s="17"/>
      <c r="X4066" s="583"/>
    </row>
    <row r="4067" spans="1:24" ht="34.5">
      <c r="A4067" s="5"/>
      <c r="B4067" s="5"/>
      <c r="I4067" s="5"/>
      <c r="J4067" s="5"/>
      <c r="K4067" s="5"/>
      <c r="M4067" s="411"/>
      <c r="N4067" s="9">
        <f t="shared" si="751"/>
        <v>7</v>
      </c>
      <c r="O4067" s="16" t="str">
        <f t="shared" si="750"/>
        <v>070804شير ساده رادياتور، به قطرنامي 20  (سه چهارم اينچ).</v>
      </c>
      <c r="P4067" s="596" t="s">
        <v>808</v>
      </c>
      <c r="Q4067" s="606">
        <v>7</v>
      </c>
      <c r="R4067" s="606"/>
      <c r="S4067" s="606" t="s">
        <v>726</v>
      </c>
      <c r="T4067" s="555" t="s">
        <v>5312</v>
      </c>
      <c r="U4067" s="555" t="s">
        <v>30</v>
      </c>
      <c r="V4067" s="595">
        <v>211000</v>
      </c>
      <c r="W4067" s="17"/>
      <c r="X4067" s="583"/>
    </row>
    <row r="4068" spans="1:24">
      <c r="A4068" s="5"/>
      <c r="B4068" s="5"/>
      <c r="I4068" s="5"/>
      <c r="J4068" s="5"/>
      <c r="K4068" s="5"/>
      <c r="M4068" s="411"/>
      <c r="N4068" s="9">
        <f t="shared" ref="N4068:N4099" si="752">Q4068</f>
        <v>7</v>
      </c>
      <c r="O4068" s="16" t="str">
        <f t="shared" si="750"/>
        <v>070805زانوي رادياتور، به قطرنامي 15  (يك دوم اينچ).</v>
      </c>
      <c r="P4068" s="596" t="s">
        <v>809</v>
      </c>
      <c r="Q4068" s="606">
        <v>7</v>
      </c>
      <c r="R4068" s="606"/>
      <c r="S4068" s="606" t="s">
        <v>726</v>
      </c>
      <c r="T4068" s="555" t="s">
        <v>5313</v>
      </c>
      <c r="U4068" s="555" t="s">
        <v>30</v>
      </c>
      <c r="V4068" s="595">
        <v>129000</v>
      </c>
      <c r="W4068" s="17"/>
      <c r="X4068" s="583"/>
    </row>
    <row r="4069" spans="1:24" ht="34.5">
      <c r="A4069" s="5"/>
      <c r="B4069" s="5"/>
      <c r="I4069" s="5"/>
      <c r="J4069" s="5"/>
      <c r="K4069" s="5"/>
      <c r="M4069" s="411"/>
      <c r="N4069" s="9">
        <f t="shared" si="752"/>
        <v>7</v>
      </c>
      <c r="O4069" s="16" t="str">
        <f t="shared" si="750"/>
        <v>070806زانوي رادياتور، به قطرنامي 20  (سه چهارم اينچ).</v>
      </c>
      <c r="P4069" s="596" t="s">
        <v>810</v>
      </c>
      <c r="Q4069" s="606">
        <v>7</v>
      </c>
      <c r="R4069" s="606"/>
      <c r="S4069" s="606" t="s">
        <v>726</v>
      </c>
      <c r="T4069" s="555" t="s">
        <v>5314</v>
      </c>
      <c r="U4069" s="555" t="s">
        <v>30</v>
      </c>
      <c r="V4069" s="595">
        <v>141500</v>
      </c>
      <c r="W4069" s="17"/>
      <c r="X4069" s="583"/>
    </row>
    <row r="4070" spans="1:24" ht="34.5">
      <c r="A4070" s="5"/>
      <c r="B4070" s="5"/>
      <c r="I4070" s="5"/>
      <c r="J4070" s="5"/>
      <c r="K4070" s="5"/>
      <c r="M4070" s="411"/>
      <c r="N4070" s="9">
        <f t="shared" si="752"/>
        <v>7</v>
      </c>
      <c r="O4070" s="16" t="str">
        <f t="shared" si="750"/>
        <v>070807زانو قفلي رادياتور، به قطرنامي 15  (يك دوم اينچ).</v>
      </c>
      <c r="P4070" s="596" t="s">
        <v>811</v>
      </c>
      <c r="Q4070" s="606">
        <v>7</v>
      </c>
      <c r="R4070" s="606"/>
      <c r="S4070" s="606" t="s">
        <v>726</v>
      </c>
      <c r="T4070" s="555" t="s">
        <v>5315</v>
      </c>
      <c r="U4070" s="555" t="s">
        <v>30</v>
      </c>
      <c r="V4070" s="595">
        <v>139500</v>
      </c>
      <c r="W4070" s="17"/>
      <c r="X4070" s="583"/>
    </row>
    <row r="4071" spans="1:24" ht="34.5">
      <c r="A4071" s="5"/>
      <c r="B4071" s="5"/>
      <c r="I4071" s="5"/>
      <c r="J4071" s="5"/>
      <c r="K4071" s="5"/>
      <c r="M4071" s="411"/>
      <c r="N4071" s="9">
        <f t="shared" si="752"/>
        <v>7</v>
      </c>
      <c r="O4071" s="16" t="str">
        <f t="shared" si="750"/>
        <v>070808زانو قفلي رادياتور، به قطرنامي 20  (سه چهارم اينچ).</v>
      </c>
      <c r="P4071" s="596" t="s">
        <v>812</v>
      </c>
      <c r="Q4071" s="606">
        <v>7</v>
      </c>
      <c r="R4071" s="606"/>
      <c r="S4071" s="606" t="s">
        <v>726</v>
      </c>
      <c r="T4071" s="555" t="s">
        <v>5316</v>
      </c>
      <c r="U4071" s="555" t="s">
        <v>30</v>
      </c>
      <c r="V4071" s="595">
        <v>191500</v>
      </c>
      <c r="W4071" s="17"/>
      <c r="X4071" s="583"/>
    </row>
    <row r="4072" spans="1:24" ht="34.5">
      <c r="A4072" s="5"/>
      <c r="B4072" s="5"/>
      <c r="I4072" s="5"/>
      <c r="J4072" s="5"/>
      <c r="K4072" s="5"/>
      <c r="M4072" s="411"/>
      <c r="N4072" s="9">
        <f t="shared" si="752"/>
        <v>7</v>
      </c>
      <c r="O4072" s="16" t="str">
        <f t="shared" si="750"/>
        <v>070809شير هواگيري رادياتور، به قطرنامي 4  (يك هشتم اينچ).</v>
      </c>
      <c r="P4072" s="596" t="s">
        <v>813</v>
      </c>
      <c r="Q4072" s="606">
        <v>7</v>
      </c>
      <c r="R4072" s="606"/>
      <c r="S4072" s="606" t="s">
        <v>726</v>
      </c>
      <c r="T4072" s="555" t="s">
        <v>5317</v>
      </c>
      <c r="U4072" s="555" t="s">
        <v>30</v>
      </c>
      <c r="V4072" s="595">
        <v>24900</v>
      </c>
      <c r="W4072" s="17"/>
      <c r="X4072" s="583"/>
    </row>
    <row r="4073" spans="1:24" ht="34.5">
      <c r="A4073" s="5"/>
      <c r="B4073" s="5"/>
      <c r="I4073" s="5"/>
      <c r="J4073" s="5"/>
      <c r="K4073" s="5"/>
      <c r="M4073" s="411"/>
      <c r="N4073" s="9">
        <f t="shared" si="752"/>
        <v>7</v>
      </c>
      <c r="O4073" s="16" t="str">
        <f t="shared" si="750"/>
        <v>070810شير هواگيري رادياتور، به قطرنامي 10  (سه هشتم اينچ).</v>
      </c>
      <c r="P4073" s="596" t="s">
        <v>814</v>
      </c>
      <c r="Q4073" s="606">
        <v>7</v>
      </c>
      <c r="R4073" s="606"/>
      <c r="S4073" s="606" t="s">
        <v>726</v>
      </c>
      <c r="T4073" s="555" t="s">
        <v>5318</v>
      </c>
      <c r="U4073" s="555" t="s">
        <v>30</v>
      </c>
      <c r="V4073" s="595">
        <v>31700</v>
      </c>
      <c r="W4073" s="17"/>
      <c r="X4073" s="583"/>
    </row>
    <row r="4074" spans="1:24" ht="34.5">
      <c r="A4074" s="5"/>
      <c r="B4074" s="5"/>
      <c r="I4074" s="5"/>
      <c r="J4074" s="5"/>
      <c r="K4074" s="5"/>
      <c r="M4074" s="411"/>
      <c r="N4074" s="9">
        <f t="shared" si="752"/>
        <v>7</v>
      </c>
      <c r="O4074" s="16" t="str">
        <f t="shared" si="750"/>
        <v>070901شير فلکه کشويي فولادي فلنج‌دار، به قطر نامي 50  (دو اينچ).</v>
      </c>
      <c r="P4074" s="596" t="s">
        <v>815</v>
      </c>
      <c r="Q4074" s="606">
        <v>7</v>
      </c>
      <c r="R4074" s="606"/>
      <c r="S4074" s="606" t="s">
        <v>726</v>
      </c>
      <c r="T4074" s="555" t="s">
        <v>5319</v>
      </c>
      <c r="U4074" s="555" t="s">
        <v>30</v>
      </c>
      <c r="V4074" s="596">
        <v>0</v>
      </c>
      <c r="W4074" s="17"/>
      <c r="X4074" s="596"/>
    </row>
    <row r="4075" spans="1:24" ht="34.5">
      <c r="A4075" s="5"/>
      <c r="B4075" s="5"/>
      <c r="I4075" s="5"/>
      <c r="J4075" s="5"/>
      <c r="K4075" s="5"/>
      <c r="M4075" s="411"/>
      <c r="N4075" s="9">
        <f t="shared" si="752"/>
        <v>7</v>
      </c>
      <c r="O4075" s="16" t="str">
        <f t="shared" si="750"/>
        <v>070902شير فلکه کشويي فولادي فلنج‌دار، به قطر نامي 65  (دو و يك دوم اينچ).</v>
      </c>
      <c r="P4075" s="596" t="s">
        <v>816</v>
      </c>
      <c r="Q4075" s="606">
        <v>7</v>
      </c>
      <c r="R4075" s="606"/>
      <c r="S4075" s="606" t="s">
        <v>726</v>
      </c>
      <c r="T4075" s="555" t="s">
        <v>5320</v>
      </c>
      <c r="U4075" s="555" t="s">
        <v>30</v>
      </c>
      <c r="V4075" s="596">
        <v>0</v>
      </c>
      <c r="W4075" s="17"/>
      <c r="X4075" s="583"/>
    </row>
    <row r="4076" spans="1:24" ht="34.5">
      <c r="A4076" s="5"/>
      <c r="B4076" s="5"/>
      <c r="I4076" s="5"/>
      <c r="J4076" s="5"/>
      <c r="K4076" s="5"/>
      <c r="M4076" s="411"/>
      <c r="N4076" s="9">
        <f t="shared" si="752"/>
        <v>7</v>
      </c>
      <c r="O4076" s="16" t="str">
        <f t="shared" si="750"/>
        <v>070903شير فلکه کشويي فولادي فلنج‌دار، به قطر نامي 80  (سه اينچ).</v>
      </c>
      <c r="P4076" s="596" t="s">
        <v>817</v>
      </c>
      <c r="Q4076" s="606">
        <v>7</v>
      </c>
      <c r="R4076" s="606"/>
      <c r="S4076" s="606" t="s">
        <v>726</v>
      </c>
      <c r="T4076" s="555" t="s">
        <v>5321</v>
      </c>
      <c r="U4076" s="555" t="s">
        <v>30</v>
      </c>
      <c r="V4076" s="596">
        <v>0</v>
      </c>
      <c r="W4076" s="17"/>
      <c r="X4076" s="583"/>
    </row>
    <row r="4077" spans="1:24" ht="34.5">
      <c r="A4077" s="5"/>
      <c r="B4077" s="5"/>
      <c r="I4077" s="5"/>
      <c r="J4077" s="5"/>
      <c r="K4077" s="5"/>
      <c r="M4077" s="411"/>
      <c r="N4077" s="9">
        <f t="shared" si="752"/>
        <v>7</v>
      </c>
      <c r="O4077" s="16" t="str">
        <f t="shared" si="750"/>
        <v>070904شير فلکه کشويي فولادي فلنج‌دار، به قطر نامي 100  (چهار اينچ).</v>
      </c>
      <c r="P4077" s="596" t="s">
        <v>818</v>
      </c>
      <c r="Q4077" s="606">
        <v>7</v>
      </c>
      <c r="R4077" s="606"/>
      <c r="S4077" s="606" t="s">
        <v>726</v>
      </c>
      <c r="T4077" s="555" t="s">
        <v>5322</v>
      </c>
      <c r="U4077" s="555" t="s">
        <v>30</v>
      </c>
      <c r="V4077" s="596">
        <v>0</v>
      </c>
      <c r="W4077" s="17"/>
      <c r="X4077" s="583"/>
    </row>
    <row r="4078" spans="1:24" ht="34.5">
      <c r="A4078" s="5"/>
      <c r="B4078" s="5"/>
      <c r="I4078" s="5"/>
      <c r="J4078" s="5"/>
      <c r="K4078" s="5"/>
      <c r="M4078" s="411"/>
      <c r="N4078" s="9">
        <f t="shared" si="752"/>
        <v>7</v>
      </c>
      <c r="O4078" s="16" t="str">
        <f t="shared" si="750"/>
        <v>070905شير فلکه کشويي فولادي فلنج‌دار، به قطر نامي 125  (پنج اينچ).</v>
      </c>
      <c r="P4078" s="596" t="s">
        <v>819</v>
      </c>
      <c r="Q4078" s="606">
        <v>7</v>
      </c>
      <c r="R4078" s="606"/>
      <c r="S4078" s="606" t="s">
        <v>726</v>
      </c>
      <c r="T4078" s="555" t="s">
        <v>5323</v>
      </c>
      <c r="U4078" s="555" t="s">
        <v>30</v>
      </c>
      <c r="V4078" s="596">
        <v>0</v>
      </c>
      <c r="W4078" s="17"/>
      <c r="X4078" s="583"/>
    </row>
    <row r="4079" spans="1:24" ht="34.5">
      <c r="A4079" s="5"/>
      <c r="B4079" s="5"/>
      <c r="I4079" s="5"/>
      <c r="J4079" s="5"/>
      <c r="K4079" s="5"/>
      <c r="M4079" s="411"/>
      <c r="N4079" s="9">
        <f t="shared" si="752"/>
        <v>7</v>
      </c>
      <c r="O4079" s="16" t="str">
        <f t="shared" si="750"/>
        <v>070906شير فلکه کشويي فولادي فلنج‌دار، به قطر نامي 150  (شش اينچ).</v>
      </c>
      <c r="P4079" s="596" t="s">
        <v>820</v>
      </c>
      <c r="Q4079" s="606">
        <v>7</v>
      </c>
      <c r="R4079" s="606"/>
      <c r="S4079" s="606" t="s">
        <v>726</v>
      </c>
      <c r="T4079" s="555" t="s">
        <v>5324</v>
      </c>
      <c r="U4079" s="555" t="s">
        <v>30</v>
      </c>
      <c r="V4079" s="596">
        <v>0</v>
      </c>
      <c r="W4079" s="17"/>
      <c r="X4079" s="583"/>
    </row>
    <row r="4080" spans="1:24" ht="34.5">
      <c r="A4080" s="5"/>
      <c r="B4080" s="5"/>
      <c r="I4080" s="5"/>
      <c r="J4080" s="5"/>
      <c r="K4080" s="5"/>
      <c r="M4080" s="411"/>
      <c r="N4080" s="9">
        <f t="shared" si="752"/>
        <v>7</v>
      </c>
      <c r="O4080" s="16" t="str">
        <f t="shared" ref="O4080:O4143" si="753">LEFT(CONCATENATE(P4080,T4080),252)</f>
        <v>070907شير فلکه کشويي فولادي فلنج‌دار، به قطر نامي 200  (هشت اينچ).</v>
      </c>
      <c r="P4080" s="596" t="s">
        <v>821</v>
      </c>
      <c r="Q4080" s="606">
        <v>7</v>
      </c>
      <c r="R4080" s="606"/>
      <c r="S4080" s="606" t="s">
        <v>726</v>
      </c>
      <c r="T4080" s="555" t="s">
        <v>5325</v>
      </c>
      <c r="U4080" s="555" t="s">
        <v>30</v>
      </c>
      <c r="V4080" s="596">
        <v>0</v>
      </c>
      <c r="W4080" s="17"/>
      <c r="X4080" s="583"/>
    </row>
    <row r="4081" spans="1:24" ht="34.5">
      <c r="A4081" s="5"/>
      <c r="B4081" s="5"/>
      <c r="I4081" s="5"/>
      <c r="J4081" s="5"/>
      <c r="K4081" s="5"/>
      <c r="M4081" s="411"/>
      <c r="N4081" s="9">
        <f t="shared" si="752"/>
        <v>7</v>
      </c>
      <c r="O4081" s="16" t="str">
        <f t="shared" si="753"/>
        <v>070908شير فلکه کشويي فولادي فلنج‌دار، به قطر نامي 250  (ده اينچ).</v>
      </c>
      <c r="P4081" s="596" t="s">
        <v>822</v>
      </c>
      <c r="Q4081" s="606">
        <v>7</v>
      </c>
      <c r="R4081" s="606"/>
      <c r="S4081" s="606" t="s">
        <v>726</v>
      </c>
      <c r="T4081" s="555" t="s">
        <v>5326</v>
      </c>
      <c r="U4081" s="555" t="s">
        <v>30</v>
      </c>
      <c r="V4081" s="596">
        <v>0</v>
      </c>
      <c r="W4081" s="17"/>
      <c r="X4081" s="583"/>
    </row>
    <row r="4082" spans="1:24" ht="34.5">
      <c r="A4082" s="5"/>
      <c r="B4082" s="5"/>
      <c r="I4082" s="5"/>
      <c r="J4082" s="5"/>
      <c r="K4082" s="5"/>
      <c r="M4082" s="411"/>
      <c r="N4082" s="9">
        <f t="shared" si="752"/>
        <v>7</v>
      </c>
      <c r="O4082" s="16" t="str">
        <f t="shared" si="753"/>
        <v>070909شير فلکه کشويي فولادي فلنج‌دار، به قطر نامي 300  (دوازده اينچ).</v>
      </c>
      <c r="P4082" s="596" t="s">
        <v>823</v>
      </c>
      <c r="Q4082" s="606">
        <v>7</v>
      </c>
      <c r="R4082" s="606"/>
      <c r="S4082" s="606" t="s">
        <v>726</v>
      </c>
      <c r="T4082" s="555" t="s">
        <v>5327</v>
      </c>
      <c r="U4082" s="555" t="s">
        <v>30</v>
      </c>
      <c r="V4082" s="596">
        <v>0</v>
      </c>
      <c r="W4082" s="17"/>
      <c r="X4082" s="583"/>
    </row>
    <row r="4083" spans="1:24" ht="34.5">
      <c r="A4083" s="5"/>
      <c r="B4083" s="5"/>
      <c r="I4083" s="5"/>
      <c r="J4083" s="5"/>
      <c r="K4083" s="5"/>
      <c r="M4083" s="411"/>
      <c r="N4083" s="9">
        <f t="shared" si="752"/>
        <v>7</v>
      </c>
      <c r="O4083" s="16" t="str">
        <f t="shared" si="753"/>
        <v>070910شير فلکه کشويي فولادي فلنج‌دار، به قطر نامي 350  (چهارده اينچ).</v>
      </c>
      <c r="P4083" s="596" t="s">
        <v>824</v>
      </c>
      <c r="Q4083" s="606">
        <v>7</v>
      </c>
      <c r="R4083" s="606"/>
      <c r="S4083" s="606" t="s">
        <v>726</v>
      </c>
      <c r="T4083" s="555" t="s">
        <v>5328</v>
      </c>
      <c r="U4083" s="555" t="s">
        <v>30</v>
      </c>
      <c r="V4083" s="596">
        <v>0</v>
      </c>
      <c r="W4083" s="17"/>
      <c r="X4083" s="583"/>
    </row>
    <row r="4084" spans="1:24" ht="34.5">
      <c r="A4084" s="5"/>
      <c r="B4084" s="5"/>
      <c r="I4084" s="5"/>
      <c r="J4084" s="5"/>
      <c r="K4084" s="5"/>
      <c r="M4084" s="411"/>
      <c r="N4084" s="9">
        <f t="shared" si="752"/>
        <v>7</v>
      </c>
      <c r="O4084" s="16" t="str">
        <f t="shared" si="753"/>
        <v>070911شير فلکه کشويي فولادي فلنج‌دار، به قطر نامي 400  (شانزده اينچ).</v>
      </c>
      <c r="P4084" s="596" t="s">
        <v>825</v>
      </c>
      <c r="Q4084" s="606">
        <v>7</v>
      </c>
      <c r="R4084" s="606"/>
      <c r="S4084" s="606" t="s">
        <v>726</v>
      </c>
      <c r="T4084" s="555" t="s">
        <v>5329</v>
      </c>
      <c r="U4084" s="555" t="s">
        <v>30</v>
      </c>
      <c r="V4084" s="596">
        <v>0</v>
      </c>
      <c r="W4084" s="17"/>
      <c r="X4084" s="583"/>
    </row>
    <row r="4085" spans="1:24" ht="34.5">
      <c r="A4085" s="5"/>
      <c r="B4085" s="5"/>
      <c r="I4085" s="5"/>
      <c r="J4085" s="5"/>
      <c r="K4085" s="5"/>
      <c r="M4085" s="411"/>
      <c r="N4085" s="9">
        <f t="shared" si="752"/>
        <v>7</v>
      </c>
      <c r="O4085" s="16" t="str">
        <f t="shared" si="753"/>
        <v>071001شير فلکه کف فلزي فولادي فلنج‌دار، به قطر نامي 50  (دو اينچ).</v>
      </c>
      <c r="P4085" s="596" t="s">
        <v>826</v>
      </c>
      <c r="Q4085" s="606">
        <v>7</v>
      </c>
      <c r="R4085" s="606"/>
      <c r="S4085" s="606" t="s">
        <v>726</v>
      </c>
      <c r="T4085" s="555" t="s">
        <v>5330</v>
      </c>
      <c r="U4085" s="555" t="s">
        <v>30</v>
      </c>
      <c r="V4085" s="596">
        <v>0</v>
      </c>
      <c r="W4085" s="17"/>
      <c r="X4085" s="583"/>
    </row>
    <row r="4086" spans="1:24" ht="34.5">
      <c r="A4086" s="5"/>
      <c r="B4086" s="5"/>
      <c r="I4086" s="5"/>
      <c r="J4086" s="5"/>
      <c r="K4086" s="5"/>
      <c r="M4086" s="411"/>
      <c r="N4086" s="9">
        <f t="shared" si="752"/>
        <v>7</v>
      </c>
      <c r="O4086" s="16" t="str">
        <f t="shared" si="753"/>
        <v>071002شير فلکه کف فلزي فولادي فلنج‌دار، به قطر نامي 65  (دو و يك دوم اينچ).</v>
      </c>
      <c r="P4086" s="596" t="s">
        <v>827</v>
      </c>
      <c r="Q4086" s="606">
        <v>7</v>
      </c>
      <c r="R4086" s="606"/>
      <c r="S4086" s="606" t="s">
        <v>726</v>
      </c>
      <c r="T4086" s="555" t="s">
        <v>5331</v>
      </c>
      <c r="U4086" s="555" t="s">
        <v>30</v>
      </c>
      <c r="V4086" s="596">
        <v>0</v>
      </c>
      <c r="W4086" s="17"/>
      <c r="X4086" s="583"/>
    </row>
    <row r="4087" spans="1:24" ht="34.5">
      <c r="A4087" s="5"/>
      <c r="B4087" s="5"/>
      <c r="I4087" s="5"/>
      <c r="J4087" s="5"/>
      <c r="K4087" s="5"/>
      <c r="M4087" s="411"/>
      <c r="N4087" s="9">
        <f t="shared" si="752"/>
        <v>7</v>
      </c>
      <c r="O4087" s="16" t="str">
        <f t="shared" si="753"/>
        <v>071003شير فلکه کف فلزي فولادي فلنج‌دار، به قطر نامي 80  (سه اينچ).</v>
      </c>
      <c r="P4087" s="596" t="s">
        <v>828</v>
      </c>
      <c r="Q4087" s="606">
        <v>7</v>
      </c>
      <c r="R4087" s="606"/>
      <c r="S4087" s="606" t="s">
        <v>726</v>
      </c>
      <c r="T4087" s="555" t="s">
        <v>5332</v>
      </c>
      <c r="U4087" s="555" t="s">
        <v>30</v>
      </c>
      <c r="V4087" s="596">
        <v>0</v>
      </c>
      <c r="W4087" s="17"/>
      <c r="X4087" s="583"/>
    </row>
    <row r="4088" spans="1:24" ht="34.5">
      <c r="A4088" s="5"/>
      <c r="B4088" s="5"/>
      <c r="I4088" s="5"/>
      <c r="J4088" s="5"/>
      <c r="K4088" s="5"/>
      <c r="M4088" s="411"/>
      <c r="N4088" s="9">
        <f t="shared" si="752"/>
        <v>7</v>
      </c>
      <c r="O4088" s="16" t="str">
        <f t="shared" si="753"/>
        <v>071004شير فلکه کف فلزي فولادي فلنج‌دار، به قطر نامي 100  (چهار اينچ).</v>
      </c>
      <c r="P4088" s="596" t="s">
        <v>829</v>
      </c>
      <c r="Q4088" s="606">
        <v>7</v>
      </c>
      <c r="R4088" s="606"/>
      <c r="S4088" s="606" t="s">
        <v>726</v>
      </c>
      <c r="T4088" s="555" t="s">
        <v>5333</v>
      </c>
      <c r="U4088" s="555" t="s">
        <v>30</v>
      </c>
      <c r="V4088" s="596">
        <v>0</v>
      </c>
      <c r="W4088" s="17"/>
      <c r="X4088" s="583"/>
    </row>
    <row r="4089" spans="1:24" ht="34.5">
      <c r="A4089" s="5"/>
      <c r="B4089" s="5"/>
      <c r="I4089" s="5"/>
      <c r="J4089" s="5"/>
      <c r="K4089" s="5"/>
      <c r="M4089" s="411"/>
      <c r="N4089" s="9">
        <f t="shared" si="752"/>
        <v>7</v>
      </c>
      <c r="O4089" s="16" t="str">
        <f t="shared" si="753"/>
        <v>071005شير فلکه کف فلزي فولادي فلنج‌دار، به قطر نامي 125  (پنج اينچ).</v>
      </c>
      <c r="P4089" s="596" t="s">
        <v>830</v>
      </c>
      <c r="Q4089" s="606">
        <v>7</v>
      </c>
      <c r="R4089" s="606"/>
      <c r="S4089" s="606" t="s">
        <v>726</v>
      </c>
      <c r="T4089" s="555" t="s">
        <v>5334</v>
      </c>
      <c r="U4089" s="555" t="s">
        <v>30</v>
      </c>
      <c r="V4089" s="596">
        <v>0</v>
      </c>
      <c r="W4089" s="17"/>
      <c r="X4089" s="583"/>
    </row>
    <row r="4090" spans="1:24" ht="34.5">
      <c r="A4090" s="5"/>
      <c r="B4090" s="5"/>
      <c r="I4090" s="5"/>
      <c r="J4090" s="5"/>
      <c r="K4090" s="5"/>
      <c r="M4090" s="411"/>
      <c r="N4090" s="9">
        <f t="shared" si="752"/>
        <v>7</v>
      </c>
      <c r="O4090" s="16" t="str">
        <f t="shared" si="753"/>
        <v>071006شير فلکه کف فلزي فولادي فلنج‌دار، به قطر نامي 150  (شش اينچ).</v>
      </c>
      <c r="P4090" s="596" t="s">
        <v>831</v>
      </c>
      <c r="Q4090" s="606">
        <v>7</v>
      </c>
      <c r="R4090" s="606"/>
      <c r="S4090" s="606" t="s">
        <v>726</v>
      </c>
      <c r="T4090" s="555" t="s">
        <v>5335</v>
      </c>
      <c r="U4090" s="555" t="s">
        <v>30</v>
      </c>
      <c r="V4090" s="596">
        <v>0</v>
      </c>
      <c r="W4090" s="17"/>
      <c r="X4090" s="583"/>
    </row>
    <row r="4091" spans="1:24" ht="34.5">
      <c r="A4091" s="5"/>
      <c r="B4091" s="5"/>
      <c r="I4091" s="5"/>
      <c r="J4091" s="5"/>
      <c r="K4091" s="5"/>
      <c r="M4091" s="411"/>
      <c r="N4091" s="9">
        <f t="shared" si="752"/>
        <v>7</v>
      </c>
      <c r="O4091" s="16" t="str">
        <f t="shared" si="753"/>
        <v>071007شير فلکه کف فلزي فولادي فلنج‌دار، به قطر نامي 200  (هشت اينچ).</v>
      </c>
      <c r="P4091" s="596" t="s">
        <v>832</v>
      </c>
      <c r="Q4091" s="606">
        <v>7</v>
      </c>
      <c r="R4091" s="606"/>
      <c r="S4091" s="606" t="s">
        <v>726</v>
      </c>
      <c r="T4091" s="555" t="s">
        <v>5336</v>
      </c>
      <c r="U4091" s="555" t="s">
        <v>30</v>
      </c>
      <c r="V4091" s="596">
        <v>0</v>
      </c>
      <c r="W4091" s="17"/>
      <c r="X4091" s="583"/>
    </row>
    <row r="4092" spans="1:24" ht="34.5">
      <c r="A4092" s="5"/>
      <c r="B4092" s="5"/>
      <c r="I4092" s="5"/>
      <c r="J4092" s="5"/>
      <c r="K4092" s="5"/>
      <c r="M4092" s="411"/>
      <c r="N4092" s="9">
        <f t="shared" si="752"/>
        <v>7</v>
      </c>
      <c r="O4092" s="16" t="str">
        <f t="shared" si="753"/>
        <v>071008شير فلکه کف فلزي فولادي فلنج‌دار، به قطر نامي 250  (ده اينچ).</v>
      </c>
      <c r="P4092" s="596" t="s">
        <v>833</v>
      </c>
      <c r="Q4092" s="606">
        <v>7</v>
      </c>
      <c r="R4092" s="606"/>
      <c r="S4092" s="606" t="s">
        <v>726</v>
      </c>
      <c r="T4092" s="555" t="s">
        <v>5337</v>
      </c>
      <c r="U4092" s="555" t="s">
        <v>30</v>
      </c>
      <c r="V4092" s="596">
        <v>0</v>
      </c>
      <c r="W4092" s="17"/>
      <c r="X4092" s="583"/>
    </row>
    <row r="4093" spans="1:24" ht="34.5">
      <c r="A4093" s="5"/>
      <c r="B4093" s="5"/>
      <c r="I4093" s="5"/>
      <c r="J4093" s="5"/>
      <c r="K4093" s="5"/>
      <c r="M4093" s="411"/>
      <c r="N4093" s="9">
        <f t="shared" si="752"/>
        <v>7</v>
      </c>
      <c r="O4093" s="16" t="str">
        <f t="shared" si="753"/>
        <v>071009شير فلکه کف فلزي فولادي فلنج‌دار، به قطر نامي 300  (دوازده اينچ).</v>
      </c>
      <c r="P4093" s="596" t="s">
        <v>834</v>
      </c>
      <c r="Q4093" s="606">
        <v>7</v>
      </c>
      <c r="R4093" s="606"/>
      <c r="S4093" s="606" t="s">
        <v>726</v>
      </c>
      <c r="T4093" s="555" t="s">
        <v>5338</v>
      </c>
      <c r="U4093" s="555" t="s">
        <v>30</v>
      </c>
      <c r="V4093" s="596">
        <v>0</v>
      </c>
      <c r="W4093" s="17"/>
      <c r="X4093" s="583"/>
    </row>
    <row r="4094" spans="1:24" ht="34.5">
      <c r="A4094" s="5"/>
      <c r="B4094" s="5"/>
      <c r="I4094" s="5"/>
      <c r="J4094" s="5"/>
      <c r="K4094" s="5"/>
      <c r="M4094" s="411"/>
      <c r="N4094" s="9">
        <f t="shared" si="752"/>
        <v>7</v>
      </c>
      <c r="O4094" s="16" t="str">
        <f t="shared" si="753"/>
        <v>071010شير فلکه کف فلزي فولادي فلنج‌دار، به قطر نامي 350  (چهارده اينچ).</v>
      </c>
      <c r="P4094" s="596" t="s">
        <v>835</v>
      </c>
      <c r="Q4094" s="606">
        <v>7</v>
      </c>
      <c r="R4094" s="606"/>
      <c r="S4094" s="606" t="s">
        <v>726</v>
      </c>
      <c r="T4094" s="555" t="s">
        <v>5339</v>
      </c>
      <c r="U4094" s="555" t="s">
        <v>30</v>
      </c>
      <c r="V4094" s="596">
        <v>0</v>
      </c>
      <c r="W4094" s="17"/>
      <c r="X4094" s="583"/>
    </row>
    <row r="4095" spans="1:24" ht="34.5">
      <c r="A4095" s="5"/>
      <c r="B4095" s="5"/>
      <c r="I4095" s="5"/>
      <c r="J4095" s="5"/>
      <c r="K4095" s="5"/>
      <c r="M4095" s="411"/>
      <c r="N4095" s="9">
        <f t="shared" si="752"/>
        <v>7</v>
      </c>
      <c r="O4095" s="16" t="str">
        <f t="shared" si="753"/>
        <v>071011شير فلکه کف فلزي فولادي فلنج‌دار، به قطر نامي 400  (شانزده اينچ).</v>
      </c>
      <c r="P4095" s="596" t="s">
        <v>836</v>
      </c>
      <c r="Q4095" s="606">
        <v>7</v>
      </c>
      <c r="R4095" s="606"/>
      <c r="S4095" s="606" t="s">
        <v>726</v>
      </c>
      <c r="T4095" s="555" t="s">
        <v>5340</v>
      </c>
      <c r="U4095" s="555" t="s">
        <v>30</v>
      </c>
      <c r="V4095" s="596">
        <v>0</v>
      </c>
      <c r="W4095" s="17"/>
      <c r="X4095" s="583"/>
    </row>
    <row r="4096" spans="1:24" ht="34.5">
      <c r="A4096" s="5"/>
      <c r="B4096" s="5"/>
      <c r="I4096" s="5"/>
      <c r="J4096" s="5"/>
      <c r="K4096" s="5"/>
      <c r="M4096" s="411"/>
      <c r="N4096" s="9">
        <f t="shared" si="752"/>
        <v>7</v>
      </c>
      <c r="O4096" s="16" t="str">
        <f t="shared" si="753"/>
        <v>071101شير يک‌طرفه فولادي فلنج‌دار، به قطر نامي 50  (دو اينچ).</v>
      </c>
      <c r="P4096" s="596" t="s">
        <v>837</v>
      </c>
      <c r="Q4096" s="606">
        <v>7</v>
      </c>
      <c r="R4096" s="606"/>
      <c r="S4096" s="606" t="s">
        <v>726</v>
      </c>
      <c r="T4096" s="555" t="s">
        <v>5341</v>
      </c>
      <c r="U4096" s="555" t="s">
        <v>30</v>
      </c>
      <c r="V4096" s="596">
        <v>0</v>
      </c>
      <c r="W4096" s="17"/>
      <c r="X4096" s="583"/>
    </row>
    <row r="4097" spans="1:24" ht="34.5">
      <c r="A4097" s="5"/>
      <c r="B4097" s="5"/>
      <c r="I4097" s="5"/>
      <c r="J4097" s="5"/>
      <c r="K4097" s="5"/>
      <c r="M4097" s="411"/>
      <c r="N4097" s="9">
        <f t="shared" si="752"/>
        <v>7</v>
      </c>
      <c r="O4097" s="16" t="str">
        <f t="shared" si="753"/>
        <v>071102شير يک‌طرفه فولادي فلنج‌دار، به قطر نامي 65  (دو و يك دوم اينچ).</v>
      </c>
      <c r="P4097" s="596" t="s">
        <v>838</v>
      </c>
      <c r="Q4097" s="606">
        <v>7</v>
      </c>
      <c r="R4097" s="606"/>
      <c r="S4097" s="606" t="s">
        <v>726</v>
      </c>
      <c r="T4097" s="555" t="s">
        <v>5342</v>
      </c>
      <c r="U4097" s="555" t="s">
        <v>30</v>
      </c>
      <c r="V4097" s="596">
        <v>0</v>
      </c>
      <c r="W4097" s="17"/>
      <c r="X4097" s="583"/>
    </row>
    <row r="4098" spans="1:24" ht="34.5">
      <c r="A4098" s="5"/>
      <c r="B4098" s="5"/>
      <c r="I4098" s="5"/>
      <c r="J4098" s="5"/>
      <c r="K4098" s="5"/>
      <c r="M4098" s="411"/>
      <c r="N4098" s="9">
        <f t="shared" si="752"/>
        <v>7</v>
      </c>
      <c r="O4098" s="16" t="str">
        <f t="shared" si="753"/>
        <v>071103شير يک‌طرفه فولادي فلنج‌دار، به قطر نامي 80  (سه اينچ).</v>
      </c>
      <c r="P4098" s="596" t="s">
        <v>839</v>
      </c>
      <c r="Q4098" s="606">
        <v>7</v>
      </c>
      <c r="R4098" s="606"/>
      <c r="S4098" s="606" t="s">
        <v>726</v>
      </c>
      <c r="T4098" s="555" t="s">
        <v>5343</v>
      </c>
      <c r="U4098" s="555" t="s">
        <v>30</v>
      </c>
      <c r="V4098" s="596">
        <v>0</v>
      </c>
      <c r="W4098" s="17"/>
      <c r="X4098" s="583"/>
    </row>
    <row r="4099" spans="1:24" ht="34.5">
      <c r="A4099" s="5"/>
      <c r="B4099" s="5"/>
      <c r="I4099" s="5"/>
      <c r="J4099" s="5"/>
      <c r="K4099" s="5"/>
      <c r="M4099" s="411"/>
      <c r="N4099" s="9">
        <f t="shared" si="752"/>
        <v>7</v>
      </c>
      <c r="O4099" s="16" t="str">
        <f t="shared" si="753"/>
        <v>071104شير يک‌طرفه فولادي فلنج‌دار، به قطر نامي 100  (چهار اينچ).</v>
      </c>
      <c r="P4099" s="596" t="s">
        <v>840</v>
      </c>
      <c r="Q4099" s="606">
        <v>7</v>
      </c>
      <c r="R4099" s="606"/>
      <c r="S4099" s="606" t="s">
        <v>726</v>
      </c>
      <c r="T4099" s="555" t="s">
        <v>5344</v>
      </c>
      <c r="U4099" s="555" t="s">
        <v>30</v>
      </c>
      <c r="V4099" s="596">
        <v>0</v>
      </c>
      <c r="W4099" s="17"/>
      <c r="X4099" s="583"/>
    </row>
    <row r="4100" spans="1:24" ht="34.5">
      <c r="A4100" s="5"/>
      <c r="B4100" s="5"/>
      <c r="I4100" s="5"/>
      <c r="J4100" s="5"/>
      <c r="K4100" s="5"/>
      <c r="M4100" s="411"/>
      <c r="N4100" s="9">
        <f t="shared" ref="N4100:N4128" si="754">Q4100</f>
        <v>7</v>
      </c>
      <c r="O4100" s="16" t="str">
        <f t="shared" si="753"/>
        <v>071105شير يک‌طرفه فولادي فلنج‌دار، به قطر نامي 125  (پنج اينچ).</v>
      </c>
      <c r="P4100" s="596" t="s">
        <v>841</v>
      </c>
      <c r="Q4100" s="606">
        <v>7</v>
      </c>
      <c r="R4100" s="606"/>
      <c r="S4100" s="606" t="s">
        <v>726</v>
      </c>
      <c r="T4100" s="555" t="s">
        <v>5345</v>
      </c>
      <c r="U4100" s="555" t="s">
        <v>30</v>
      </c>
      <c r="V4100" s="596">
        <v>0</v>
      </c>
      <c r="W4100" s="17"/>
      <c r="X4100" s="583"/>
    </row>
    <row r="4101" spans="1:24" ht="34.5">
      <c r="A4101" s="5"/>
      <c r="B4101" s="5"/>
      <c r="I4101" s="5"/>
      <c r="J4101" s="5"/>
      <c r="K4101" s="5"/>
      <c r="M4101" s="411"/>
      <c r="N4101" s="9">
        <f t="shared" si="754"/>
        <v>7</v>
      </c>
      <c r="O4101" s="16" t="str">
        <f t="shared" si="753"/>
        <v>071106شير يک‌طرفه فولادي فلنج‌دار، به قطر نامي 150  (شش اينچ).</v>
      </c>
      <c r="P4101" s="596" t="s">
        <v>842</v>
      </c>
      <c r="Q4101" s="606">
        <v>7</v>
      </c>
      <c r="R4101" s="606"/>
      <c r="S4101" s="606" t="s">
        <v>726</v>
      </c>
      <c r="T4101" s="555" t="s">
        <v>5346</v>
      </c>
      <c r="U4101" s="555" t="s">
        <v>30</v>
      </c>
      <c r="V4101" s="596">
        <v>0</v>
      </c>
      <c r="W4101" s="17"/>
      <c r="X4101" s="583"/>
    </row>
    <row r="4102" spans="1:24" ht="34.5">
      <c r="A4102" s="5"/>
      <c r="B4102" s="5"/>
      <c r="I4102" s="5"/>
      <c r="J4102" s="5"/>
      <c r="K4102" s="5"/>
      <c r="M4102" s="411"/>
      <c r="N4102" s="9">
        <f t="shared" si="754"/>
        <v>7</v>
      </c>
      <c r="O4102" s="16" t="str">
        <f t="shared" si="753"/>
        <v>071107شير يک‌طرفه فولادي فلنج‌دار، به قطر نامي 200  (هشت اينچ).</v>
      </c>
      <c r="P4102" s="596" t="s">
        <v>843</v>
      </c>
      <c r="Q4102" s="606">
        <v>7</v>
      </c>
      <c r="R4102" s="606"/>
      <c r="S4102" s="606" t="s">
        <v>726</v>
      </c>
      <c r="T4102" s="555" t="s">
        <v>5347</v>
      </c>
      <c r="U4102" s="555" t="s">
        <v>30</v>
      </c>
      <c r="V4102" s="596">
        <v>0</v>
      </c>
      <c r="W4102" s="17"/>
      <c r="X4102" s="583"/>
    </row>
    <row r="4103" spans="1:24" ht="34.5">
      <c r="A4103" s="5"/>
      <c r="B4103" s="5"/>
      <c r="I4103" s="5"/>
      <c r="J4103" s="5"/>
      <c r="K4103" s="5"/>
      <c r="M4103" s="411"/>
      <c r="N4103" s="9">
        <f t="shared" si="754"/>
        <v>7</v>
      </c>
      <c r="O4103" s="16" t="str">
        <f t="shared" si="753"/>
        <v>071108شير يک‌طرفه فولادي فلنج‌دار، به قطر نامي 250  (ده اينچ).</v>
      </c>
      <c r="P4103" s="596" t="s">
        <v>844</v>
      </c>
      <c r="Q4103" s="606">
        <v>7</v>
      </c>
      <c r="R4103" s="606"/>
      <c r="S4103" s="606" t="s">
        <v>726</v>
      </c>
      <c r="T4103" s="555" t="s">
        <v>5348</v>
      </c>
      <c r="U4103" s="555" t="s">
        <v>30</v>
      </c>
      <c r="V4103" s="596">
        <v>0</v>
      </c>
      <c r="W4103" s="17"/>
      <c r="X4103" s="583"/>
    </row>
    <row r="4104" spans="1:24" ht="34.5">
      <c r="A4104" s="5"/>
      <c r="B4104" s="5"/>
      <c r="I4104" s="5"/>
      <c r="J4104" s="5"/>
      <c r="K4104" s="5"/>
      <c r="M4104" s="411"/>
      <c r="N4104" s="9">
        <f t="shared" si="754"/>
        <v>7</v>
      </c>
      <c r="O4104" s="16" t="str">
        <f t="shared" si="753"/>
        <v>071109شير يک‌طرفه فولادي فلنج‌دار، به قطر نامي 300  (دوازده اينچ).</v>
      </c>
      <c r="P4104" s="596" t="s">
        <v>845</v>
      </c>
      <c r="Q4104" s="606">
        <v>7</v>
      </c>
      <c r="R4104" s="606"/>
      <c r="S4104" s="606" t="s">
        <v>726</v>
      </c>
      <c r="T4104" s="555" t="s">
        <v>5349</v>
      </c>
      <c r="U4104" s="555" t="s">
        <v>30</v>
      </c>
      <c r="V4104" s="596">
        <v>0</v>
      </c>
      <c r="W4104" s="17"/>
      <c r="X4104" s="583"/>
    </row>
    <row r="4105" spans="1:24" ht="34.5">
      <c r="A4105" s="5"/>
      <c r="B4105" s="5"/>
      <c r="I4105" s="5"/>
      <c r="J4105" s="5"/>
      <c r="K4105" s="5"/>
      <c r="M4105" s="411"/>
      <c r="N4105" s="9">
        <f t="shared" si="754"/>
        <v>7</v>
      </c>
      <c r="O4105" s="16" t="str">
        <f t="shared" si="753"/>
        <v>071110شير يک‌طرفه فولادي فلنج‌دار، به قطر نامي 350  (چهارده اينچ).</v>
      </c>
      <c r="P4105" s="596" t="s">
        <v>846</v>
      </c>
      <c r="Q4105" s="606">
        <v>7</v>
      </c>
      <c r="R4105" s="606"/>
      <c r="S4105" s="606" t="s">
        <v>726</v>
      </c>
      <c r="T4105" s="555" t="s">
        <v>5350</v>
      </c>
      <c r="U4105" s="555" t="s">
        <v>30</v>
      </c>
      <c r="V4105" s="596">
        <v>0</v>
      </c>
      <c r="W4105" s="17"/>
      <c r="X4105" s="583"/>
    </row>
    <row r="4106" spans="1:24" ht="34.5">
      <c r="A4106" s="5"/>
      <c r="B4106" s="5"/>
      <c r="I4106" s="5"/>
      <c r="J4106" s="5"/>
      <c r="K4106" s="5"/>
      <c r="M4106" s="411"/>
      <c r="N4106" s="9">
        <f t="shared" si="754"/>
        <v>7</v>
      </c>
      <c r="O4106" s="16" t="str">
        <f t="shared" si="753"/>
        <v>071111شير يک‌طرفه فولادي فلنج‌دار، به قطر نامي 400  (شانزده اينچ).</v>
      </c>
      <c r="P4106" s="596" t="s">
        <v>847</v>
      </c>
      <c r="Q4106" s="606">
        <v>7</v>
      </c>
      <c r="R4106" s="606"/>
      <c r="S4106" s="606" t="s">
        <v>726</v>
      </c>
      <c r="T4106" s="555" t="s">
        <v>5351</v>
      </c>
      <c r="U4106" s="555" t="s">
        <v>30</v>
      </c>
      <c r="V4106" s="596">
        <v>0</v>
      </c>
      <c r="W4106" s="17"/>
      <c r="X4106" s="583"/>
    </row>
    <row r="4107" spans="1:24" ht="34.5">
      <c r="A4107" s="5"/>
      <c r="B4107" s="5"/>
      <c r="I4107" s="5"/>
      <c r="J4107" s="5"/>
      <c r="K4107" s="5"/>
      <c r="M4107" s="411"/>
      <c r="N4107" s="9">
        <f t="shared" si="754"/>
        <v>7</v>
      </c>
      <c r="O4107" s="16" t="str">
        <f t="shared" si="753"/>
        <v>071201شير پروانه‌اي چدني بدون فلنج، به قطر نامي 50  (دو اينچ).</v>
      </c>
      <c r="P4107" s="596" t="s">
        <v>848</v>
      </c>
      <c r="Q4107" s="606">
        <v>7</v>
      </c>
      <c r="R4107" s="606"/>
      <c r="S4107" s="606" t="s">
        <v>726</v>
      </c>
      <c r="T4107" s="555" t="s">
        <v>5352</v>
      </c>
      <c r="U4107" s="555" t="s">
        <v>30</v>
      </c>
      <c r="V4107" s="595">
        <v>1169000</v>
      </c>
      <c r="W4107" s="17"/>
      <c r="X4107" s="583"/>
    </row>
    <row r="4108" spans="1:24" ht="34.5">
      <c r="A4108" s="5"/>
      <c r="B4108" s="5"/>
      <c r="I4108" s="5"/>
      <c r="J4108" s="5"/>
      <c r="K4108" s="5"/>
      <c r="M4108" s="411"/>
      <c r="N4108" s="9">
        <f t="shared" si="754"/>
        <v>7</v>
      </c>
      <c r="O4108" s="16" t="str">
        <f t="shared" si="753"/>
        <v>071202شير پروانه‌اي چدني بدون فلنج، به قطر نامي 65  (دو و يك دوم اينچ).</v>
      </c>
      <c r="P4108" s="596" t="s">
        <v>849</v>
      </c>
      <c r="Q4108" s="606">
        <v>7</v>
      </c>
      <c r="R4108" s="606"/>
      <c r="S4108" s="606" t="s">
        <v>726</v>
      </c>
      <c r="T4108" s="555" t="s">
        <v>5353</v>
      </c>
      <c r="U4108" s="555" t="s">
        <v>30</v>
      </c>
      <c r="V4108" s="595">
        <v>1297000</v>
      </c>
      <c r="W4108" s="17"/>
      <c r="X4108" s="583"/>
    </row>
    <row r="4109" spans="1:24" ht="34.5">
      <c r="A4109" s="5"/>
      <c r="B4109" s="5"/>
      <c r="I4109" s="5"/>
      <c r="J4109" s="5"/>
      <c r="K4109" s="5"/>
      <c r="M4109" s="411"/>
      <c r="N4109" s="9">
        <f t="shared" si="754"/>
        <v>7</v>
      </c>
      <c r="O4109" s="16" t="str">
        <f t="shared" si="753"/>
        <v>071203شير پروانه‌اي چدني بدون فلنج، به قطر نامي 80  (سه اينچ).</v>
      </c>
      <c r="P4109" s="596" t="s">
        <v>850</v>
      </c>
      <c r="Q4109" s="606">
        <v>7</v>
      </c>
      <c r="R4109" s="606"/>
      <c r="S4109" s="606" t="s">
        <v>726</v>
      </c>
      <c r="T4109" s="555" t="s">
        <v>5354</v>
      </c>
      <c r="U4109" s="555" t="s">
        <v>30</v>
      </c>
      <c r="V4109" s="595">
        <v>1590000</v>
      </c>
      <c r="W4109" s="17"/>
      <c r="X4109" s="583"/>
    </row>
    <row r="4110" spans="1:24" ht="34.5">
      <c r="A4110" s="5"/>
      <c r="B4110" s="5"/>
      <c r="I4110" s="5"/>
      <c r="J4110" s="5"/>
      <c r="K4110" s="5"/>
      <c r="M4110" s="411"/>
      <c r="N4110" s="9">
        <f t="shared" si="754"/>
        <v>7</v>
      </c>
      <c r="O4110" s="16" t="str">
        <f t="shared" si="753"/>
        <v>071204شير پروانه‌اي چدني بدون فلنج، به قطر نامي 100  (چهار اينچ).</v>
      </c>
      <c r="P4110" s="596" t="s">
        <v>851</v>
      </c>
      <c r="Q4110" s="606">
        <v>7</v>
      </c>
      <c r="R4110" s="606"/>
      <c r="S4110" s="606" t="s">
        <v>726</v>
      </c>
      <c r="T4110" s="555" t="s">
        <v>5355</v>
      </c>
      <c r="U4110" s="555" t="s">
        <v>30</v>
      </c>
      <c r="V4110" s="595">
        <v>1989000</v>
      </c>
      <c r="W4110" s="17"/>
      <c r="X4110" s="583"/>
    </row>
    <row r="4111" spans="1:24" ht="34.5">
      <c r="A4111" s="5"/>
      <c r="B4111" s="5"/>
      <c r="I4111" s="5"/>
      <c r="J4111" s="5"/>
      <c r="K4111" s="5"/>
      <c r="M4111" s="411"/>
      <c r="N4111" s="9">
        <f t="shared" si="754"/>
        <v>7</v>
      </c>
      <c r="O4111" s="16" t="str">
        <f t="shared" si="753"/>
        <v>071205شير پروانه‌اي چدني بدون فلنج، به قطر نامي 125  (پنج اينچ).</v>
      </c>
      <c r="P4111" s="596" t="s">
        <v>852</v>
      </c>
      <c r="Q4111" s="606">
        <v>7</v>
      </c>
      <c r="R4111" s="606"/>
      <c r="S4111" s="606" t="s">
        <v>726</v>
      </c>
      <c r="T4111" s="555" t="s">
        <v>5356</v>
      </c>
      <c r="U4111" s="555" t="s">
        <v>30</v>
      </c>
      <c r="V4111" s="595">
        <v>2512000</v>
      </c>
      <c r="W4111" s="17"/>
      <c r="X4111" s="583"/>
    </row>
    <row r="4112" spans="1:24" ht="34.5">
      <c r="A4112" s="5"/>
      <c r="B4112" s="5"/>
      <c r="I4112" s="5"/>
      <c r="J4112" s="5"/>
      <c r="K4112" s="5"/>
      <c r="M4112" s="411"/>
      <c r="N4112" s="9">
        <f t="shared" si="754"/>
        <v>7</v>
      </c>
      <c r="O4112" s="16" t="str">
        <f t="shared" si="753"/>
        <v>071206شير پروانه‌اي چدني بدون فلنج، به قطر نامي 150  (شش اينچ).</v>
      </c>
      <c r="P4112" s="596" t="s">
        <v>853</v>
      </c>
      <c r="Q4112" s="606">
        <v>7</v>
      </c>
      <c r="R4112" s="606"/>
      <c r="S4112" s="606" t="s">
        <v>726</v>
      </c>
      <c r="T4112" s="555" t="s">
        <v>5357</v>
      </c>
      <c r="U4112" s="555" t="s">
        <v>30</v>
      </c>
      <c r="V4112" s="595">
        <v>3156000</v>
      </c>
      <c r="W4112" s="17"/>
      <c r="X4112" s="583"/>
    </row>
    <row r="4113" spans="1:24" ht="34.5">
      <c r="A4113" s="5"/>
      <c r="B4113" s="5"/>
      <c r="I4113" s="5"/>
      <c r="J4113" s="5"/>
      <c r="K4113" s="5"/>
      <c r="M4113" s="411"/>
      <c r="N4113" s="9">
        <f t="shared" si="754"/>
        <v>7</v>
      </c>
      <c r="O4113" s="16" t="str">
        <f t="shared" si="753"/>
        <v>071207شير پروانه‌اي چدني بدون فلنج، به قطر نامي 200  (هشت اينچ).</v>
      </c>
      <c r="P4113" s="596" t="s">
        <v>854</v>
      </c>
      <c r="Q4113" s="606">
        <v>7</v>
      </c>
      <c r="R4113" s="606"/>
      <c r="S4113" s="606" t="s">
        <v>726</v>
      </c>
      <c r="T4113" s="555" t="s">
        <v>5358</v>
      </c>
      <c r="U4113" s="555" t="s">
        <v>30</v>
      </c>
      <c r="V4113" s="595">
        <v>4669000</v>
      </c>
      <c r="W4113" s="17"/>
      <c r="X4113" s="583"/>
    </row>
    <row r="4114" spans="1:24" ht="34.5">
      <c r="A4114" s="5"/>
      <c r="B4114" s="5"/>
      <c r="I4114" s="5"/>
      <c r="J4114" s="5"/>
      <c r="K4114" s="5"/>
      <c r="M4114" s="411"/>
      <c r="N4114" s="9">
        <f t="shared" si="754"/>
        <v>7</v>
      </c>
      <c r="O4114" s="16" t="str">
        <f t="shared" si="753"/>
        <v>071208شير پروانه‌اي چدني بدون فلنج، به قطر نامي 250  (ده اينچ).</v>
      </c>
      <c r="P4114" s="596" t="s">
        <v>855</v>
      </c>
      <c r="Q4114" s="606">
        <v>7</v>
      </c>
      <c r="R4114" s="606"/>
      <c r="S4114" s="606" t="s">
        <v>726</v>
      </c>
      <c r="T4114" s="555" t="s">
        <v>5359</v>
      </c>
      <c r="U4114" s="555" t="s">
        <v>30</v>
      </c>
      <c r="V4114" s="595">
        <v>7762000</v>
      </c>
      <c r="W4114" s="17"/>
      <c r="X4114" s="583"/>
    </row>
    <row r="4115" spans="1:24" ht="34.5">
      <c r="A4115" s="5"/>
      <c r="B4115" s="5"/>
      <c r="I4115" s="5"/>
      <c r="J4115" s="5"/>
      <c r="K4115" s="5"/>
      <c r="M4115" s="411"/>
      <c r="N4115" s="9">
        <f t="shared" si="754"/>
        <v>7</v>
      </c>
      <c r="O4115" s="16" t="str">
        <f t="shared" si="753"/>
        <v>071209شير پروانه‌اي چدني بدون فلنج، به قطر نامي 300  (دوازده اينچ).</v>
      </c>
      <c r="P4115" s="596" t="s">
        <v>856</v>
      </c>
      <c r="Q4115" s="606">
        <v>7</v>
      </c>
      <c r="R4115" s="606"/>
      <c r="S4115" s="606" t="s">
        <v>726</v>
      </c>
      <c r="T4115" s="555" t="s">
        <v>5360</v>
      </c>
      <c r="U4115" s="555" t="s">
        <v>30</v>
      </c>
      <c r="V4115" s="595">
        <v>10704000</v>
      </c>
      <c r="W4115" s="17"/>
      <c r="X4115" s="583"/>
    </row>
    <row r="4116" spans="1:24" ht="34.5">
      <c r="A4116" s="5"/>
      <c r="B4116" s="5"/>
      <c r="I4116" s="5"/>
      <c r="J4116" s="5"/>
      <c r="K4116" s="5"/>
      <c r="M4116" s="411"/>
      <c r="N4116" s="9">
        <f t="shared" si="754"/>
        <v>7</v>
      </c>
      <c r="O4116" s="16" t="str">
        <f t="shared" si="753"/>
        <v>071210شير پروانه‌اي چدني بدون فلنج، به قطر نامي 350  (چهارده اينچ).</v>
      </c>
      <c r="P4116" s="596" t="s">
        <v>857</v>
      </c>
      <c r="Q4116" s="606">
        <v>7</v>
      </c>
      <c r="R4116" s="606"/>
      <c r="S4116" s="606" t="s">
        <v>726</v>
      </c>
      <c r="T4116" s="555" t="s">
        <v>5361</v>
      </c>
      <c r="U4116" s="555" t="s">
        <v>30</v>
      </c>
      <c r="V4116" s="595">
        <v>22419000</v>
      </c>
      <c r="W4116" s="17"/>
      <c r="X4116" s="583"/>
    </row>
    <row r="4117" spans="1:24" ht="34.5">
      <c r="A4117" s="5"/>
      <c r="B4117" s="5"/>
      <c r="I4117" s="5"/>
      <c r="J4117" s="5"/>
      <c r="K4117" s="5"/>
      <c r="M4117" s="411"/>
      <c r="N4117" s="9">
        <f t="shared" si="754"/>
        <v>7</v>
      </c>
      <c r="O4117" s="16" t="str">
        <f t="shared" si="753"/>
        <v>071211شير پروانه‌اي چدني بدون فلنج، به قطر نامي 400  (شانزده اينچ).</v>
      </c>
      <c r="P4117" s="596" t="s">
        <v>858</v>
      </c>
      <c r="Q4117" s="606">
        <v>7</v>
      </c>
      <c r="R4117" s="606"/>
      <c r="S4117" s="606" t="s">
        <v>726</v>
      </c>
      <c r="T4117" s="555" t="s">
        <v>5362</v>
      </c>
      <c r="U4117" s="555" t="s">
        <v>30</v>
      </c>
      <c r="V4117" s="595">
        <v>27369000</v>
      </c>
      <c r="W4117" s="17"/>
      <c r="X4117" s="583"/>
    </row>
    <row r="4118" spans="1:24" ht="34.5">
      <c r="A4118" s="5"/>
      <c r="B4118" s="5"/>
      <c r="I4118" s="5"/>
      <c r="J4118" s="5"/>
      <c r="K4118" s="5"/>
      <c r="M4118" s="411"/>
      <c r="N4118" s="9">
        <f t="shared" si="754"/>
        <v>7</v>
      </c>
      <c r="O4118" s="16" t="str">
        <f t="shared" si="753"/>
        <v>071301شير پروانه‌اي فولادي بدون فلنج، به قطر نامي 50  (دو اينچ).</v>
      </c>
      <c r="P4118" s="596" t="s">
        <v>859</v>
      </c>
      <c r="Q4118" s="606">
        <v>7</v>
      </c>
      <c r="R4118" s="606"/>
      <c r="S4118" s="606" t="s">
        <v>726</v>
      </c>
      <c r="T4118" s="555" t="s">
        <v>5363</v>
      </c>
      <c r="U4118" s="555" t="s">
        <v>30</v>
      </c>
      <c r="V4118" s="596">
        <v>0</v>
      </c>
      <c r="W4118" s="17"/>
      <c r="X4118" s="583"/>
    </row>
    <row r="4119" spans="1:24" ht="34.5">
      <c r="A4119" s="5"/>
      <c r="B4119" s="5"/>
      <c r="I4119" s="5"/>
      <c r="J4119" s="5"/>
      <c r="K4119" s="5"/>
      <c r="M4119" s="411"/>
      <c r="N4119" s="9">
        <f t="shared" si="754"/>
        <v>7</v>
      </c>
      <c r="O4119" s="16" t="str">
        <f t="shared" si="753"/>
        <v>071302شير پروانه‌اي فولادي بدون فلنج، به قطر نامي 65  (دو و يك دوم اينچ).</v>
      </c>
      <c r="P4119" s="596" t="s">
        <v>860</v>
      </c>
      <c r="Q4119" s="606">
        <v>7</v>
      </c>
      <c r="R4119" s="606"/>
      <c r="S4119" s="606" t="s">
        <v>726</v>
      </c>
      <c r="T4119" s="555" t="s">
        <v>5364</v>
      </c>
      <c r="U4119" s="555" t="s">
        <v>30</v>
      </c>
      <c r="V4119" s="596">
        <v>0</v>
      </c>
      <c r="W4119" s="17"/>
      <c r="X4119" s="583"/>
    </row>
    <row r="4120" spans="1:24" ht="34.5">
      <c r="A4120" s="5"/>
      <c r="B4120" s="5"/>
      <c r="I4120" s="5"/>
      <c r="J4120" s="5"/>
      <c r="K4120" s="5"/>
      <c r="M4120" s="411"/>
      <c r="N4120" s="9">
        <f t="shared" si="754"/>
        <v>7</v>
      </c>
      <c r="O4120" s="16" t="str">
        <f t="shared" si="753"/>
        <v>071303شير پروانه‌اي فولادي بدون فلنج، به قطر نامي 80  (سه اينچ).</v>
      </c>
      <c r="P4120" s="596" t="s">
        <v>861</v>
      </c>
      <c r="Q4120" s="606">
        <v>7</v>
      </c>
      <c r="R4120" s="606"/>
      <c r="S4120" s="606" t="s">
        <v>726</v>
      </c>
      <c r="T4120" s="555" t="s">
        <v>5365</v>
      </c>
      <c r="U4120" s="555" t="s">
        <v>30</v>
      </c>
      <c r="V4120" s="596">
        <v>0</v>
      </c>
      <c r="W4120" s="17"/>
      <c r="X4120" s="583"/>
    </row>
    <row r="4121" spans="1:24" ht="34.5">
      <c r="A4121" s="5"/>
      <c r="B4121" s="5"/>
      <c r="I4121" s="5"/>
      <c r="J4121" s="5"/>
      <c r="K4121" s="5"/>
      <c r="M4121" s="411"/>
      <c r="N4121" s="9">
        <f t="shared" si="754"/>
        <v>7</v>
      </c>
      <c r="O4121" s="16" t="str">
        <f t="shared" si="753"/>
        <v>071304شير پروانه‌اي فولادي بدون فلنج، به قطر نامي 100  (چهار اينچ).</v>
      </c>
      <c r="P4121" s="596" t="s">
        <v>862</v>
      </c>
      <c r="Q4121" s="606">
        <v>7</v>
      </c>
      <c r="R4121" s="606"/>
      <c r="S4121" s="606" t="s">
        <v>726</v>
      </c>
      <c r="T4121" s="555" t="s">
        <v>5366</v>
      </c>
      <c r="U4121" s="555" t="s">
        <v>30</v>
      </c>
      <c r="V4121" s="596">
        <v>0</v>
      </c>
      <c r="W4121" s="17"/>
      <c r="X4121" s="583"/>
    </row>
    <row r="4122" spans="1:24" ht="34.5">
      <c r="A4122" s="5"/>
      <c r="B4122" s="5"/>
      <c r="I4122" s="5"/>
      <c r="J4122" s="5"/>
      <c r="K4122" s="5"/>
      <c r="M4122" s="411"/>
      <c r="N4122" s="9">
        <f t="shared" si="754"/>
        <v>7</v>
      </c>
      <c r="O4122" s="16" t="str">
        <f t="shared" si="753"/>
        <v>071305شير پروانه‌اي فولادي بدون فلنج، به قطر نامي 125  (پنج اينچ).</v>
      </c>
      <c r="P4122" s="596" t="s">
        <v>863</v>
      </c>
      <c r="Q4122" s="606">
        <v>7</v>
      </c>
      <c r="R4122" s="606"/>
      <c r="S4122" s="606" t="s">
        <v>726</v>
      </c>
      <c r="T4122" s="555" t="s">
        <v>5367</v>
      </c>
      <c r="U4122" s="555" t="s">
        <v>30</v>
      </c>
      <c r="V4122" s="596">
        <v>0</v>
      </c>
      <c r="W4122" s="17"/>
      <c r="X4122" s="583"/>
    </row>
    <row r="4123" spans="1:24" ht="34.5">
      <c r="A4123" s="5"/>
      <c r="B4123" s="5"/>
      <c r="I4123" s="5"/>
      <c r="J4123" s="5"/>
      <c r="K4123" s="5"/>
      <c r="M4123" s="411"/>
      <c r="N4123" s="9">
        <f t="shared" si="754"/>
        <v>7</v>
      </c>
      <c r="O4123" s="16" t="str">
        <f t="shared" si="753"/>
        <v>071306شير پروانه‌اي فولادي بدون فلنج، به قطر نامي 150  (شش اينچ).</v>
      </c>
      <c r="P4123" s="596" t="s">
        <v>864</v>
      </c>
      <c r="Q4123" s="606">
        <v>7</v>
      </c>
      <c r="R4123" s="606"/>
      <c r="S4123" s="606" t="s">
        <v>726</v>
      </c>
      <c r="T4123" s="555" t="s">
        <v>5368</v>
      </c>
      <c r="U4123" s="555" t="s">
        <v>30</v>
      </c>
      <c r="V4123" s="596">
        <v>0</v>
      </c>
      <c r="W4123" s="17"/>
      <c r="X4123" s="583"/>
    </row>
    <row r="4124" spans="1:24" ht="34.5">
      <c r="A4124" s="5"/>
      <c r="B4124" s="5"/>
      <c r="I4124" s="5"/>
      <c r="J4124" s="5"/>
      <c r="K4124" s="5"/>
      <c r="M4124" s="411"/>
      <c r="N4124" s="9">
        <f t="shared" si="754"/>
        <v>7</v>
      </c>
      <c r="O4124" s="16" t="str">
        <f t="shared" si="753"/>
        <v>071307شير پروانه‌اي فولادي بدون فلنج، به قطر نامي 200  (هشت اينچ).</v>
      </c>
      <c r="P4124" s="596" t="s">
        <v>865</v>
      </c>
      <c r="Q4124" s="606">
        <v>7</v>
      </c>
      <c r="R4124" s="606"/>
      <c r="S4124" s="606" t="s">
        <v>726</v>
      </c>
      <c r="T4124" s="555" t="s">
        <v>5369</v>
      </c>
      <c r="U4124" s="555" t="s">
        <v>30</v>
      </c>
      <c r="V4124" s="596">
        <v>0</v>
      </c>
      <c r="W4124" s="17"/>
      <c r="X4124" s="583"/>
    </row>
    <row r="4125" spans="1:24" ht="34.5">
      <c r="A4125" s="5"/>
      <c r="B4125" s="5"/>
      <c r="I4125" s="5"/>
      <c r="J4125" s="5"/>
      <c r="K4125" s="5"/>
      <c r="M4125" s="411"/>
      <c r="N4125" s="9">
        <f t="shared" si="754"/>
        <v>7</v>
      </c>
      <c r="O4125" s="16" t="str">
        <f t="shared" si="753"/>
        <v>071308شير پروانه‌اي فولادي بدون فلنج، به قطر نامي 250  (ده اينچ).</v>
      </c>
      <c r="P4125" s="596" t="s">
        <v>866</v>
      </c>
      <c r="Q4125" s="606">
        <v>7</v>
      </c>
      <c r="R4125" s="606"/>
      <c r="S4125" s="606" t="s">
        <v>726</v>
      </c>
      <c r="T4125" s="555" t="s">
        <v>5370</v>
      </c>
      <c r="U4125" s="555" t="s">
        <v>30</v>
      </c>
      <c r="V4125" s="596">
        <v>0</v>
      </c>
      <c r="W4125" s="17"/>
      <c r="X4125" s="583"/>
    </row>
    <row r="4126" spans="1:24" ht="34.5">
      <c r="A4126" s="5"/>
      <c r="B4126" s="5"/>
      <c r="I4126" s="5"/>
      <c r="J4126" s="5"/>
      <c r="K4126" s="5"/>
      <c r="M4126" s="411"/>
      <c r="N4126" s="9">
        <f t="shared" si="754"/>
        <v>7</v>
      </c>
      <c r="O4126" s="16" t="str">
        <f t="shared" si="753"/>
        <v>071309شير پروانه‌اي فولادي بدون فلنج، به قطر نامي 300  (دوازده اينچ).</v>
      </c>
      <c r="P4126" s="596" t="s">
        <v>867</v>
      </c>
      <c r="Q4126" s="606">
        <v>7</v>
      </c>
      <c r="R4126" s="606"/>
      <c r="S4126" s="606" t="s">
        <v>726</v>
      </c>
      <c r="T4126" s="555" t="s">
        <v>5371</v>
      </c>
      <c r="U4126" s="555" t="s">
        <v>30</v>
      </c>
      <c r="V4126" s="596">
        <v>0</v>
      </c>
      <c r="W4126" s="17"/>
      <c r="X4126" s="583"/>
    </row>
    <row r="4127" spans="1:24" ht="34.5">
      <c r="A4127" s="5"/>
      <c r="B4127" s="5"/>
      <c r="I4127" s="5"/>
      <c r="J4127" s="5"/>
      <c r="K4127" s="5"/>
      <c r="M4127" s="411"/>
      <c r="N4127" s="9">
        <f t="shared" si="754"/>
        <v>7</v>
      </c>
      <c r="O4127" s="16" t="str">
        <f t="shared" si="753"/>
        <v>071310شير پروانه‌اي فولادي بدون فلنج، به قطر نامي 350  (چهارده اينچ).</v>
      </c>
      <c r="P4127" s="596" t="s">
        <v>868</v>
      </c>
      <c r="Q4127" s="606">
        <v>7</v>
      </c>
      <c r="R4127" s="606"/>
      <c r="S4127" s="606" t="s">
        <v>726</v>
      </c>
      <c r="T4127" s="555" t="s">
        <v>5372</v>
      </c>
      <c r="U4127" s="555" t="s">
        <v>30</v>
      </c>
      <c r="V4127" s="596">
        <v>0</v>
      </c>
      <c r="W4127" s="17"/>
      <c r="X4127" s="583"/>
    </row>
    <row r="4128" spans="1:24" ht="34.5">
      <c r="A4128" s="5"/>
      <c r="B4128" s="5"/>
      <c r="I4128" s="5"/>
      <c r="J4128" s="5"/>
      <c r="K4128" s="5"/>
      <c r="M4128" s="411"/>
      <c r="N4128" s="9">
        <f t="shared" si="754"/>
        <v>7</v>
      </c>
      <c r="O4128" s="16" t="str">
        <f t="shared" si="753"/>
        <v>071311شير پروانه‌اي فولادي بدون فلنج، به قطر نامي 400  (شانزده اينچ).</v>
      </c>
      <c r="P4128" s="596" t="s">
        <v>869</v>
      </c>
      <c r="Q4128" s="606">
        <v>7</v>
      </c>
      <c r="R4128" s="606"/>
      <c r="S4128" s="606" t="s">
        <v>726</v>
      </c>
      <c r="T4128" s="555" t="s">
        <v>5373</v>
      </c>
      <c r="U4128" s="555" t="s">
        <v>30</v>
      </c>
      <c r="V4128" s="596">
        <v>0</v>
      </c>
      <c r="W4128" s="17"/>
      <c r="X4128" s="583"/>
    </row>
    <row r="4129" spans="1:24">
      <c r="A4129" s="5"/>
      <c r="B4129" s="5"/>
      <c r="I4129" s="5"/>
      <c r="J4129" s="5"/>
      <c r="K4129" s="5"/>
      <c r="M4129" s="411"/>
      <c r="N4129" s="9" t="s">
        <v>565</v>
      </c>
      <c r="O4129" s="16" t="str">
        <f t="shared" si="753"/>
        <v>071312شیرفلکه</v>
      </c>
      <c r="P4129" s="596" t="s">
        <v>965</v>
      </c>
      <c r="Q4129" s="606">
        <v>7</v>
      </c>
      <c r="R4129" s="606"/>
      <c r="S4129" s="606" t="s">
        <v>726</v>
      </c>
      <c r="T4129" s="92" t="s">
        <v>964</v>
      </c>
      <c r="U4129" s="89" t="s">
        <v>30</v>
      </c>
      <c r="V4129" s="205">
        <v>10000</v>
      </c>
      <c r="W4129" s="17"/>
    </row>
    <row r="4130" spans="1:24">
      <c r="A4130" s="5"/>
      <c r="B4130" s="5"/>
      <c r="I4130" s="5"/>
      <c r="J4130" s="5"/>
      <c r="K4130" s="5"/>
      <c r="M4130" s="411"/>
      <c r="N4130" s="9" t="s">
        <v>565</v>
      </c>
      <c r="O4130" s="16" t="str">
        <f t="shared" si="753"/>
        <v>071313شیرفلکه 1</v>
      </c>
      <c r="P4130" s="596" t="s">
        <v>966</v>
      </c>
      <c r="Q4130" s="606">
        <v>7</v>
      </c>
      <c r="R4130" s="606"/>
      <c r="S4130" s="606" t="s">
        <v>726</v>
      </c>
      <c r="T4130" s="92" t="s">
        <v>7123</v>
      </c>
      <c r="U4130" s="89" t="s">
        <v>30</v>
      </c>
      <c r="V4130" s="205">
        <v>10001</v>
      </c>
      <c r="W4130" s="17"/>
    </row>
    <row r="4131" spans="1:24">
      <c r="A4131" s="5"/>
      <c r="B4131" s="5"/>
      <c r="I4131" s="5"/>
      <c r="J4131" s="5"/>
      <c r="K4131" s="5"/>
      <c r="M4131" s="411"/>
      <c r="N4131" s="9" t="s">
        <v>565</v>
      </c>
      <c r="O4131" s="16" t="str">
        <f t="shared" si="753"/>
        <v>071314شیرفلکه 2</v>
      </c>
      <c r="P4131" s="596" t="s">
        <v>967</v>
      </c>
      <c r="Q4131" s="606">
        <v>7</v>
      </c>
      <c r="R4131" s="606"/>
      <c r="S4131" s="606" t="s">
        <v>726</v>
      </c>
      <c r="T4131" s="92" t="s">
        <v>7124</v>
      </c>
      <c r="U4131" s="89" t="s">
        <v>30</v>
      </c>
      <c r="V4131" s="205">
        <v>10002</v>
      </c>
      <c r="W4131" s="17"/>
    </row>
    <row r="4132" spans="1:24">
      <c r="A4132" s="5"/>
      <c r="B4132" s="5"/>
      <c r="I4132" s="5"/>
      <c r="J4132" s="5"/>
      <c r="K4132" s="5"/>
      <c r="M4132" s="411"/>
      <c r="N4132" s="9">
        <f t="shared" ref="N4132:N4155" si="755">Q4132</f>
        <v>8</v>
      </c>
      <c r="O4132" s="16" t="str">
        <f t="shared" si="753"/>
        <v>080101قطعه انبساط، نوع جوشي، به قطر نامي 15.</v>
      </c>
      <c r="P4132" s="633" t="s">
        <v>362</v>
      </c>
      <c r="Q4132" s="606">
        <v>8</v>
      </c>
      <c r="R4132" s="606"/>
      <c r="S4132" s="606" t="s">
        <v>726</v>
      </c>
      <c r="T4132" s="555" t="s">
        <v>5374</v>
      </c>
      <c r="U4132" s="555" t="s">
        <v>30</v>
      </c>
      <c r="V4132" s="595">
        <v>828500</v>
      </c>
      <c r="W4132" s="17"/>
    </row>
    <row r="4133" spans="1:24">
      <c r="A4133" s="5"/>
      <c r="B4133" s="5"/>
      <c r="I4133" s="5"/>
      <c r="J4133" s="5"/>
      <c r="K4133" s="5"/>
      <c r="M4133" s="411"/>
      <c r="N4133" s="9">
        <f t="shared" si="755"/>
        <v>8</v>
      </c>
      <c r="O4133" s="16" t="str">
        <f t="shared" si="753"/>
        <v>080102قطعه انبساط، نوع جوشي، به قطر نامي 20.</v>
      </c>
      <c r="P4133" s="596" t="s">
        <v>363</v>
      </c>
      <c r="Q4133" s="606">
        <v>8</v>
      </c>
      <c r="R4133" s="606"/>
      <c r="S4133" s="606" t="s">
        <v>726</v>
      </c>
      <c r="T4133" s="555" t="s">
        <v>5375</v>
      </c>
      <c r="U4133" s="555" t="s">
        <v>30</v>
      </c>
      <c r="V4133" s="595">
        <v>849000</v>
      </c>
      <c r="W4133" s="17"/>
      <c r="X4133" s="583"/>
    </row>
    <row r="4134" spans="1:24">
      <c r="A4134" s="5"/>
      <c r="B4134" s="5"/>
      <c r="I4134" s="5"/>
      <c r="J4134" s="5"/>
      <c r="K4134" s="5"/>
      <c r="M4134" s="411"/>
      <c r="N4134" s="9">
        <f t="shared" si="755"/>
        <v>8</v>
      </c>
      <c r="O4134" s="16" t="str">
        <f t="shared" si="753"/>
        <v>080103قطعه انبساط، نوع جوشي، به قطر نامي 25.</v>
      </c>
      <c r="P4134" s="596" t="s">
        <v>364</v>
      </c>
      <c r="Q4134" s="606">
        <v>8</v>
      </c>
      <c r="R4134" s="606"/>
      <c r="S4134" s="606" t="s">
        <v>726</v>
      </c>
      <c r="T4134" s="555" t="s">
        <v>5376</v>
      </c>
      <c r="U4134" s="555" t="s">
        <v>30</v>
      </c>
      <c r="V4134" s="595">
        <v>864500</v>
      </c>
      <c r="W4134" s="17"/>
      <c r="X4134" s="583"/>
    </row>
    <row r="4135" spans="1:24">
      <c r="A4135" s="5"/>
      <c r="B4135" s="5"/>
      <c r="I4135" s="5"/>
      <c r="J4135" s="5"/>
      <c r="K4135" s="5"/>
      <c r="M4135" s="411"/>
      <c r="N4135" s="9">
        <f t="shared" si="755"/>
        <v>8</v>
      </c>
      <c r="O4135" s="16" t="str">
        <f t="shared" si="753"/>
        <v>080104قطعه انبساط، نوع جوشي، به قطر نامي 32.</v>
      </c>
      <c r="P4135" s="596" t="s">
        <v>365</v>
      </c>
      <c r="Q4135" s="606">
        <v>8</v>
      </c>
      <c r="R4135" s="606"/>
      <c r="S4135" s="606" t="s">
        <v>726</v>
      </c>
      <c r="T4135" s="555" t="s">
        <v>5377</v>
      </c>
      <c r="U4135" s="555" t="s">
        <v>30</v>
      </c>
      <c r="V4135" s="595">
        <v>902500</v>
      </c>
      <c r="W4135" s="17"/>
      <c r="X4135" s="583"/>
    </row>
    <row r="4136" spans="1:24">
      <c r="A4136" s="5"/>
      <c r="B4136" s="5"/>
      <c r="I4136" s="5"/>
      <c r="J4136" s="5"/>
      <c r="K4136" s="5"/>
      <c r="M4136" s="411"/>
      <c r="N4136" s="9">
        <f t="shared" si="755"/>
        <v>8</v>
      </c>
      <c r="O4136" s="16" t="str">
        <f t="shared" si="753"/>
        <v>080105قطعه انبساط، نوع جوشي، به قطر نامي 40.</v>
      </c>
      <c r="P4136" s="596" t="s">
        <v>366</v>
      </c>
      <c r="Q4136" s="606">
        <v>8</v>
      </c>
      <c r="R4136" s="606"/>
      <c r="S4136" s="606" t="s">
        <v>726</v>
      </c>
      <c r="T4136" s="555" t="s">
        <v>5378</v>
      </c>
      <c r="U4136" s="555" t="s">
        <v>30</v>
      </c>
      <c r="V4136" s="595">
        <v>925500</v>
      </c>
      <c r="W4136" s="17"/>
      <c r="X4136" s="583"/>
    </row>
    <row r="4137" spans="1:24">
      <c r="A4137" s="5"/>
      <c r="B4137" s="5"/>
      <c r="I4137" s="5"/>
      <c r="J4137" s="5"/>
      <c r="K4137" s="5"/>
      <c r="M4137" s="411"/>
      <c r="N4137" s="9">
        <f t="shared" si="755"/>
        <v>8</v>
      </c>
      <c r="O4137" s="16" t="str">
        <f t="shared" si="753"/>
        <v>080106قطعه انبساط، نوع جوشي، به قطر نامي 50.</v>
      </c>
      <c r="P4137" s="596" t="s">
        <v>367</v>
      </c>
      <c r="Q4137" s="606">
        <v>8</v>
      </c>
      <c r="R4137" s="606"/>
      <c r="S4137" s="606" t="s">
        <v>726</v>
      </c>
      <c r="T4137" s="555" t="s">
        <v>5379</v>
      </c>
      <c r="U4137" s="555" t="s">
        <v>30</v>
      </c>
      <c r="V4137" s="595">
        <v>1230000</v>
      </c>
      <c r="W4137" s="17"/>
      <c r="X4137" s="583"/>
    </row>
    <row r="4138" spans="1:24">
      <c r="A4138" s="5"/>
      <c r="B4138" s="5"/>
      <c r="I4138" s="5"/>
      <c r="J4138" s="5"/>
      <c r="K4138" s="5"/>
      <c r="M4138" s="411"/>
      <c r="N4138" s="9">
        <f t="shared" si="755"/>
        <v>8</v>
      </c>
      <c r="O4138" s="16" t="str">
        <f t="shared" si="753"/>
        <v>080107قطعه انبساط، نوع جوشي، به قطر نامي 65.</v>
      </c>
      <c r="P4138" s="596" t="s">
        <v>368</v>
      </c>
      <c r="Q4138" s="606">
        <v>8</v>
      </c>
      <c r="R4138" s="606"/>
      <c r="S4138" s="606" t="s">
        <v>726</v>
      </c>
      <c r="T4138" s="555" t="s">
        <v>5380</v>
      </c>
      <c r="U4138" s="555" t="s">
        <v>30</v>
      </c>
      <c r="V4138" s="595">
        <v>1498000</v>
      </c>
      <c r="W4138" s="17"/>
      <c r="X4138" s="583"/>
    </row>
    <row r="4139" spans="1:24">
      <c r="A4139" s="5"/>
      <c r="B4139" s="5"/>
      <c r="I4139" s="5"/>
      <c r="J4139" s="5"/>
      <c r="K4139" s="5"/>
      <c r="M4139" s="411"/>
      <c r="N4139" s="9">
        <f t="shared" si="755"/>
        <v>8</v>
      </c>
      <c r="O4139" s="16" t="str">
        <f t="shared" si="753"/>
        <v>080108قطعه انبساط، نوع جوشي، به قطر نامي 80.</v>
      </c>
      <c r="P4139" s="596" t="s">
        <v>512</v>
      </c>
      <c r="Q4139" s="606">
        <v>8</v>
      </c>
      <c r="R4139" s="606"/>
      <c r="S4139" s="606" t="s">
        <v>726</v>
      </c>
      <c r="T4139" s="555" t="s">
        <v>5381</v>
      </c>
      <c r="U4139" s="555" t="s">
        <v>30</v>
      </c>
      <c r="V4139" s="595">
        <v>1793000</v>
      </c>
      <c r="W4139" s="17"/>
      <c r="X4139" s="583"/>
    </row>
    <row r="4140" spans="1:24">
      <c r="A4140" s="5"/>
      <c r="B4140" s="5"/>
      <c r="I4140" s="5"/>
      <c r="J4140" s="5"/>
      <c r="K4140" s="5"/>
      <c r="M4140" s="411"/>
      <c r="N4140" s="9">
        <f t="shared" si="755"/>
        <v>8</v>
      </c>
      <c r="O4140" s="16" t="str">
        <f t="shared" si="753"/>
        <v>080109قطعه انبساط، نوع جوشي، به قطر نامي 100.</v>
      </c>
      <c r="P4140" s="596" t="s">
        <v>513</v>
      </c>
      <c r="Q4140" s="606">
        <v>8</v>
      </c>
      <c r="R4140" s="606"/>
      <c r="S4140" s="606" t="s">
        <v>726</v>
      </c>
      <c r="T4140" s="555" t="s">
        <v>5382</v>
      </c>
      <c r="U4140" s="555" t="s">
        <v>30</v>
      </c>
      <c r="V4140" s="595">
        <v>2491000</v>
      </c>
      <c r="W4140" s="17"/>
      <c r="X4140" s="583"/>
    </row>
    <row r="4141" spans="1:24">
      <c r="A4141" s="5"/>
      <c r="B4141" s="5"/>
      <c r="I4141" s="5"/>
      <c r="J4141" s="5"/>
      <c r="K4141" s="5"/>
      <c r="M4141" s="411"/>
      <c r="N4141" s="9">
        <f t="shared" si="755"/>
        <v>8</v>
      </c>
      <c r="O4141" s="16" t="str">
        <f t="shared" si="753"/>
        <v>080110قطعه انبساط، نوع جوشي، به قطر نامي 125.</v>
      </c>
      <c r="P4141" s="596" t="s">
        <v>514</v>
      </c>
      <c r="Q4141" s="606">
        <v>8</v>
      </c>
      <c r="R4141" s="606"/>
      <c r="S4141" s="606" t="s">
        <v>726</v>
      </c>
      <c r="T4141" s="555" t="s">
        <v>5383</v>
      </c>
      <c r="U4141" s="555" t="s">
        <v>30</v>
      </c>
      <c r="V4141" s="595">
        <v>3735000</v>
      </c>
      <c r="W4141" s="17"/>
      <c r="X4141" s="583"/>
    </row>
    <row r="4142" spans="1:24">
      <c r="A4142" s="5"/>
      <c r="B4142" s="5"/>
      <c r="I4142" s="5"/>
      <c r="J4142" s="5"/>
      <c r="K4142" s="5"/>
      <c r="M4142" s="411"/>
      <c r="N4142" s="9">
        <f t="shared" si="755"/>
        <v>8</v>
      </c>
      <c r="O4142" s="16" t="str">
        <f t="shared" si="753"/>
        <v>080111قطعه انبساط، نوع جوشي، به قطر نامي 150.</v>
      </c>
      <c r="P4142" s="596" t="s">
        <v>515</v>
      </c>
      <c r="Q4142" s="606">
        <v>8</v>
      </c>
      <c r="R4142" s="606"/>
      <c r="S4142" s="606" t="s">
        <v>726</v>
      </c>
      <c r="T4142" s="555" t="s">
        <v>5384</v>
      </c>
      <c r="U4142" s="555" t="s">
        <v>30</v>
      </c>
      <c r="V4142" s="595">
        <v>4372000</v>
      </c>
      <c r="W4142" s="17"/>
      <c r="X4142" s="583"/>
    </row>
    <row r="4143" spans="1:24">
      <c r="A4143" s="5"/>
      <c r="B4143" s="5"/>
      <c r="I4143" s="5"/>
      <c r="J4143" s="5"/>
      <c r="K4143" s="5"/>
      <c r="M4143" s="411"/>
      <c r="N4143" s="9">
        <f t="shared" si="755"/>
        <v>8</v>
      </c>
      <c r="O4143" s="16" t="str">
        <f t="shared" si="753"/>
        <v>080112قطعه انبساط، نوع جوشي، به قطر نامي 200.</v>
      </c>
      <c r="P4143" s="596" t="s">
        <v>870</v>
      </c>
      <c r="Q4143" s="606">
        <v>8</v>
      </c>
      <c r="R4143" s="606"/>
      <c r="S4143" s="606" t="s">
        <v>726</v>
      </c>
      <c r="T4143" s="555" t="s">
        <v>5385</v>
      </c>
      <c r="U4143" s="555" t="s">
        <v>30</v>
      </c>
      <c r="V4143" s="595">
        <v>5157000</v>
      </c>
      <c r="W4143" s="17"/>
      <c r="X4143" s="583"/>
    </row>
    <row r="4144" spans="1:24">
      <c r="A4144" s="5"/>
      <c r="B4144" s="5"/>
      <c r="I4144" s="5"/>
      <c r="J4144" s="5"/>
      <c r="K4144" s="5"/>
      <c r="M4144" s="411"/>
      <c r="N4144" s="9">
        <f t="shared" si="755"/>
        <v>8</v>
      </c>
      <c r="O4144" s="16" t="str">
        <f t="shared" ref="O4144:O4207" si="756">LEFT(CONCATENATE(P4144,T4144),252)</f>
        <v>080113قطعه انبساط، نوع جوشي، به قطر نامي 250.</v>
      </c>
      <c r="P4144" s="596" t="s">
        <v>871</v>
      </c>
      <c r="Q4144" s="606">
        <v>8</v>
      </c>
      <c r="R4144" s="606"/>
      <c r="S4144" s="606" t="s">
        <v>726</v>
      </c>
      <c r="T4144" s="555" t="s">
        <v>5386</v>
      </c>
      <c r="U4144" s="555" t="s">
        <v>30</v>
      </c>
      <c r="V4144" s="595">
        <v>7175000</v>
      </c>
      <c r="W4144" s="17"/>
      <c r="X4144" s="583"/>
    </row>
    <row r="4145" spans="1:24">
      <c r="A4145" s="5"/>
      <c r="B4145" s="5"/>
      <c r="I4145" s="5"/>
      <c r="J4145" s="5"/>
      <c r="K4145" s="5"/>
      <c r="M4145" s="411"/>
      <c r="N4145" s="9">
        <f t="shared" si="755"/>
        <v>8</v>
      </c>
      <c r="O4145" s="16" t="str">
        <f t="shared" si="756"/>
        <v>080114قطعه انبساط، نوع جوشي، به قطر نامي 300.</v>
      </c>
      <c r="P4145" s="596" t="s">
        <v>872</v>
      </c>
      <c r="Q4145" s="606">
        <v>8</v>
      </c>
      <c r="R4145" s="606"/>
      <c r="S4145" s="606" t="s">
        <v>726</v>
      </c>
      <c r="T4145" s="555" t="s">
        <v>5387</v>
      </c>
      <c r="U4145" s="555" t="s">
        <v>30</v>
      </c>
      <c r="V4145" s="595">
        <v>9777000</v>
      </c>
      <c r="W4145" s="17"/>
      <c r="X4145" s="583"/>
    </row>
    <row r="4146" spans="1:24">
      <c r="A4146" s="5"/>
      <c r="B4146" s="5"/>
      <c r="I4146" s="5"/>
      <c r="J4146" s="5"/>
      <c r="K4146" s="5"/>
      <c r="M4146" s="411"/>
      <c r="N4146" s="9">
        <f t="shared" si="755"/>
        <v>8</v>
      </c>
      <c r="O4146" s="16" t="str">
        <f t="shared" si="756"/>
        <v>080201قطعه انبساط، نوع فلنج دار، به قطر نامي 65.</v>
      </c>
      <c r="P4146" s="596" t="s">
        <v>369</v>
      </c>
      <c r="Q4146" s="606">
        <v>8</v>
      </c>
      <c r="R4146" s="606"/>
      <c r="S4146" s="606" t="s">
        <v>726</v>
      </c>
      <c r="T4146" s="555" t="s">
        <v>5388</v>
      </c>
      <c r="U4146" s="555" t="s">
        <v>30</v>
      </c>
      <c r="V4146" s="595">
        <v>2368000</v>
      </c>
      <c r="W4146" s="17"/>
      <c r="X4146" s="583"/>
    </row>
    <row r="4147" spans="1:24">
      <c r="A4147" s="5"/>
      <c r="B4147" s="5"/>
      <c r="I4147" s="5"/>
      <c r="J4147" s="5"/>
      <c r="K4147" s="5"/>
      <c r="M4147" s="411"/>
      <c r="N4147" s="9">
        <f t="shared" si="755"/>
        <v>8</v>
      </c>
      <c r="O4147" s="16" t="str">
        <f t="shared" si="756"/>
        <v>080202قطعه انبساط، نوع فلنج دار، به قطر نامي 80.</v>
      </c>
      <c r="P4147" s="596" t="s">
        <v>370</v>
      </c>
      <c r="Q4147" s="606">
        <v>8</v>
      </c>
      <c r="R4147" s="606"/>
      <c r="S4147" s="606" t="s">
        <v>726</v>
      </c>
      <c r="T4147" s="555" t="s">
        <v>5389</v>
      </c>
      <c r="U4147" s="555" t="s">
        <v>30</v>
      </c>
      <c r="V4147" s="595">
        <v>2952000</v>
      </c>
      <c r="W4147" s="17"/>
      <c r="X4147" s="583"/>
    </row>
    <row r="4148" spans="1:24">
      <c r="A4148" s="5"/>
      <c r="B4148" s="5"/>
      <c r="I4148" s="5"/>
      <c r="J4148" s="5"/>
      <c r="K4148" s="5"/>
      <c r="M4148" s="411"/>
      <c r="N4148" s="9">
        <f t="shared" si="755"/>
        <v>8</v>
      </c>
      <c r="O4148" s="16" t="str">
        <f t="shared" si="756"/>
        <v>080203قطعه انبساط، نوع فلنج دار، به قطر نامي 100.</v>
      </c>
      <c r="P4148" s="596" t="s">
        <v>371</v>
      </c>
      <c r="Q4148" s="606">
        <v>8</v>
      </c>
      <c r="R4148" s="606"/>
      <c r="S4148" s="606" t="s">
        <v>726</v>
      </c>
      <c r="T4148" s="555" t="s">
        <v>5390</v>
      </c>
      <c r="U4148" s="555" t="s">
        <v>30</v>
      </c>
      <c r="V4148" s="595">
        <v>3275000</v>
      </c>
      <c r="W4148" s="17"/>
      <c r="X4148" s="583"/>
    </row>
    <row r="4149" spans="1:24">
      <c r="A4149" s="5"/>
      <c r="B4149" s="5"/>
      <c r="I4149" s="5"/>
      <c r="J4149" s="5"/>
      <c r="K4149" s="5"/>
      <c r="M4149" s="411"/>
      <c r="N4149" s="9">
        <f t="shared" si="755"/>
        <v>8</v>
      </c>
      <c r="O4149" s="16" t="str">
        <f t="shared" si="756"/>
        <v>080204قطعه انبساط، نوع فلنج دار، به قطر نامي 125.</v>
      </c>
      <c r="P4149" s="596" t="s">
        <v>372</v>
      </c>
      <c r="Q4149" s="606">
        <v>8</v>
      </c>
      <c r="R4149" s="606"/>
      <c r="S4149" s="606" t="s">
        <v>726</v>
      </c>
      <c r="T4149" s="555" t="s">
        <v>5391</v>
      </c>
      <c r="U4149" s="555" t="s">
        <v>30</v>
      </c>
      <c r="V4149" s="595">
        <v>5260000</v>
      </c>
      <c r="W4149" s="17"/>
      <c r="X4149" s="583"/>
    </row>
    <row r="4150" spans="1:24">
      <c r="A4150" s="5"/>
      <c r="B4150" s="5"/>
      <c r="I4150" s="5"/>
      <c r="J4150" s="5"/>
      <c r="K4150" s="5"/>
      <c r="M4150" s="411"/>
      <c r="N4150" s="9">
        <f t="shared" si="755"/>
        <v>8</v>
      </c>
      <c r="O4150" s="16" t="str">
        <f t="shared" si="756"/>
        <v>080205قطعه انبساط، نوع فلنج دار، به قطر نامي 150.</v>
      </c>
      <c r="P4150" s="596" t="s">
        <v>373</v>
      </c>
      <c r="Q4150" s="606">
        <v>8</v>
      </c>
      <c r="R4150" s="606"/>
      <c r="S4150" s="606" t="s">
        <v>726</v>
      </c>
      <c r="T4150" s="555" t="s">
        <v>5392</v>
      </c>
      <c r="U4150" s="555" t="s">
        <v>30</v>
      </c>
      <c r="V4150" s="595">
        <v>6573000</v>
      </c>
      <c r="W4150" s="17"/>
      <c r="X4150" s="583"/>
    </row>
    <row r="4151" spans="1:24">
      <c r="A4151" s="5"/>
      <c r="B4151" s="5"/>
      <c r="I4151" s="5"/>
      <c r="J4151" s="5"/>
      <c r="K4151" s="5"/>
      <c r="M4151" s="411"/>
      <c r="N4151" s="9">
        <f t="shared" si="755"/>
        <v>8</v>
      </c>
      <c r="O4151" s="16" t="str">
        <f t="shared" si="756"/>
        <v>080206قطعه انبساط، نوع فلنج دار، به قطر نامي 200.</v>
      </c>
      <c r="P4151" s="596" t="s">
        <v>873</v>
      </c>
      <c r="Q4151" s="606">
        <v>8</v>
      </c>
      <c r="R4151" s="606"/>
      <c r="S4151" s="606" t="s">
        <v>726</v>
      </c>
      <c r="T4151" s="555" t="s">
        <v>5393</v>
      </c>
      <c r="U4151" s="555" t="s">
        <v>30</v>
      </c>
      <c r="V4151" s="595">
        <v>8032000</v>
      </c>
      <c r="W4151" s="17"/>
      <c r="X4151" s="583"/>
    </row>
    <row r="4152" spans="1:24">
      <c r="A4152" s="5"/>
      <c r="B4152" s="5"/>
      <c r="I4152" s="5"/>
      <c r="J4152" s="5"/>
      <c r="K4152" s="5"/>
      <c r="M4152" s="411"/>
      <c r="N4152" s="9">
        <f t="shared" si="755"/>
        <v>8</v>
      </c>
      <c r="O4152" s="16" t="str">
        <f t="shared" si="756"/>
        <v>080207قطعه انبساط، نوع فلنج دار، به قطر نامي 250.</v>
      </c>
      <c r="P4152" s="596" t="s">
        <v>874</v>
      </c>
      <c r="Q4152" s="606">
        <v>8</v>
      </c>
      <c r="R4152" s="606"/>
      <c r="S4152" s="606" t="s">
        <v>726</v>
      </c>
      <c r="T4152" s="555" t="s">
        <v>5394</v>
      </c>
      <c r="U4152" s="555" t="s">
        <v>30</v>
      </c>
      <c r="V4152" s="595">
        <v>10396000</v>
      </c>
      <c r="W4152" s="17"/>
      <c r="X4152" s="583"/>
    </row>
    <row r="4153" spans="1:24">
      <c r="A4153" s="5"/>
      <c r="B4153" s="5"/>
      <c r="I4153" s="5"/>
      <c r="J4153" s="5"/>
      <c r="K4153" s="5"/>
      <c r="M4153" s="411"/>
      <c r="N4153" s="9">
        <f t="shared" si="755"/>
        <v>8</v>
      </c>
      <c r="O4153" s="16" t="str">
        <f t="shared" si="756"/>
        <v>080208قطعه انبساط، نوع فلنج دار، به قطر نامي 300.</v>
      </c>
      <c r="P4153" s="596" t="s">
        <v>875</v>
      </c>
      <c r="Q4153" s="606">
        <v>8</v>
      </c>
      <c r="R4153" s="606"/>
      <c r="S4153" s="606" t="s">
        <v>726</v>
      </c>
      <c r="T4153" s="555" t="s">
        <v>5395</v>
      </c>
      <c r="U4153" s="555" t="s">
        <v>30</v>
      </c>
      <c r="V4153" s="595">
        <v>15209000</v>
      </c>
      <c r="W4153" s="17"/>
      <c r="X4153" s="583"/>
    </row>
    <row r="4154" spans="1:24">
      <c r="A4154" s="5"/>
      <c r="B4154" s="5"/>
      <c r="I4154" s="5"/>
      <c r="J4154" s="5"/>
      <c r="K4154" s="5"/>
      <c r="M4154" s="411"/>
      <c r="N4154" s="9">
        <f t="shared" si="755"/>
        <v>8</v>
      </c>
      <c r="O4154" s="16" t="str">
        <f t="shared" si="756"/>
        <v>080209قطعه انبساط، نوع فلنج دار، به قطر نامي 350.</v>
      </c>
      <c r="P4154" s="596" t="s">
        <v>876</v>
      </c>
      <c r="Q4154" s="606">
        <v>8</v>
      </c>
      <c r="R4154" s="606"/>
      <c r="S4154" s="606" t="s">
        <v>726</v>
      </c>
      <c r="T4154" s="555" t="s">
        <v>5396</v>
      </c>
      <c r="U4154" s="555" t="s">
        <v>30</v>
      </c>
      <c r="V4154" s="596">
        <v>0</v>
      </c>
      <c r="W4154" s="17"/>
      <c r="X4154" s="596"/>
    </row>
    <row r="4155" spans="1:24">
      <c r="A4155" s="5"/>
      <c r="B4155" s="5"/>
      <c r="I4155" s="5"/>
      <c r="J4155" s="5"/>
      <c r="K4155" s="5"/>
      <c r="M4155" s="411"/>
      <c r="N4155" s="9">
        <f t="shared" si="755"/>
        <v>8</v>
      </c>
      <c r="O4155" s="16" t="str">
        <f t="shared" si="756"/>
        <v>080210قطعه انبساط، نوع فلنج دار، به قطر نامي 400.</v>
      </c>
      <c r="P4155" s="596" t="s">
        <v>877</v>
      </c>
      <c r="Q4155" s="606">
        <v>8</v>
      </c>
      <c r="R4155" s="606"/>
      <c r="S4155" s="606" t="s">
        <v>726</v>
      </c>
      <c r="T4155" s="555" t="s">
        <v>5397</v>
      </c>
      <c r="U4155" s="555" t="s">
        <v>30</v>
      </c>
      <c r="V4155" s="596">
        <v>0</v>
      </c>
      <c r="W4155" s="17"/>
      <c r="X4155" s="583"/>
    </row>
    <row r="4156" spans="1:24">
      <c r="A4156" s="5"/>
      <c r="B4156" s="5"/>
      <c r="I4156" s="5"/>
      <c r="J4156" s="5"/>
      <c r="K4156" s="5"/>
      <c r="M4156" s="411"/>
      <c r="N4156" s="9" t="s">
        <v>574</v>
      </c>
      <c r="O4156" s="16" t="str">
        <f t="shared" si="756"/>
        <v>080211قطعه</v>
      </c>
      <c r="P4156" s="596" t="s">
        <v>969</v>
      </c>
      <c r="Q4156" s="606">
        <v>8</v>
      </c>
      <c r="R4156" s="606"/>
      <c r="S4156" s="606" t="s">
        <v>726</v>
      </c>
      <c r="T4156" s="92" t="s">
        <v>968</v>
      </c>
      <c r="U4156" s="89" t="s">
        <v>30</v>
      </c>
      <c r="V4156" s="205">
        <v>10000</v>
      </c>
      <c r="W4156" s="17"/>
    </row>
    <row r="4157" spans="1:24">
      <c r="A4157" s="5"/>
      <c r="B4157" s="5"/>
      <c r="I4157" s="5"/>
      <c r="J4157" s="5"/>
      <c r="K4157" s="5"/>
      <c r="M4157" s="411"/>
      <c r="N4157" s="9" t="s">
        <v>574</v>
      </c>
      <c r="O4157" s="16" t="str">
        <f t="shared" si="756"/>
        <v>080212قطعه 1</v>
      </c>
      <c r="P4157" s="596" t="s">
        <v>970</v>
      </c>
      <c r="Q4157" s="606">
        <v>8</v>
      </c>
      <c r="R4157" s="606"/>
      <c r="S4157" s="606" t="s">
        <v>726</v>
      </c>
      <c r="T4157" s="92" t="s">
        <v>7125</v>
      </c>
      <c r="U4157" s="89" t="s">
        <v>30</v>
      </c>
      <c r="V4157" s="205">
        <v>10001</v>
      </c>
      <c r="W4157" s="17"/>
    </row>
    <row r="4158" spans="1:24">
      <c r="A4158" s="5"/>
      <c r="B4158" s="5"/>
      <c r="I4158" s="5"/>
      <c r="J4158" s="5"/>
      <c r="K4158" s="5"/>
      <c r="M4158" s="411"/>
      <c r="N4158" s="9" t="s">
        <v>574</v>
      </c>
      <c r="O4158" s="16" t="str">
        <f t="shared" si="756"/>
        <v>080213قطعه 2</v>
      </c>
      <c r="P4158" s="596" t="s">
        <v>971</v>
      </c>
      <c r="Q4158" s="606">
        <v>8</v>
      </c>
      <c r="R4158" s="606"/>
      <c r="S4158" s="606" t="s">
        <v>726</v>
      </c>
      <c r="T4158" s="92" t="s">
        <v>7126</v>
      </c>
      <c r="U4158" s="89" t="s">
        <v>30</v>
      </c>
      <c r="V4158" s="205">
        <v>10002</v>
      </c>
      <c r="W4158" s="17"/>
    </row>
    <row r="4159" spans="1:24" ht="34.5">
      <c r="A4159" s="5"/>
      <c r="B4159" s="5"/>
      <c r="I4159" s="5"/>
      <c r="J4159" s="5"/>
      <c r="K4159" s="5"/>
      <c r="M4159" s="411"/>
      <c r="N4159" s="9">
        <f t="shared" ref="N4159:N4171" si="757">Q4159</f>
        <v>9</v>
      </c>
      <c r="O4159" s="16" t="str">
        <f t="shared" si="756"/>
        <v>090101لرزه گير، به‌قطرنامي 32  (يك ‌و يك چهارم اينچ).</v>
      </c>
      <c r="P4159" s="633" t="s">
        <v>391</v>
      </c>
      <c r="Q4159" s="606">
        <v>9</v>
      </c>
      <c r="R4159" s="606"/>
      <c r="S4159" s="606" t="s">
        <v>726</v>
      </c>
      <c r="T4159" s="555" t="s">
        <v>5398</v>
      </c>
      <c r="U4159" s="555" t="s">
        <v>30</v>
      </c>
      <c r="V4159" s="595">
        <v>1057000</v>
      </c>
      <c r="W4159" s="17"/>
    </row>
    <row r="4160" spans="1:24" ht="34.5">
      <c r="A4160" s="5"/>
      <c r="B4160" s="5"/>
      <c r="I4160" s="5"/>
      <c r="J4160" s="5"/>
      <c r="K4160" s="5"/>
      <c r="M4160" s="411"/>
      <c r="N4160" s="9">
        <f t="shared" si="757"/>
        <v>9</v>
      </c>
      <c r="O4160" s="16" t="str">
        <f t="shared" si="756"/>
        <v>090102لرزه گير، به قطرنامي 40  (يك و يك دوم اينچ).</v>
      </c>
      <c r="P4160" s="596" t="s">
        <v>392</v>
      </c>
      <c r="Q4160" s="606">
        <v>9</v>
      </c>
      <c r="R4160" s="606"/>
      <c r="S4160" s="606" t="s">
        <v>726</v>
      </c>
      <c r="T4160" s="555" t="s">
        <v>5399</v>
      </c>
      <c r="U4160" s="555" t="s">
        <v>30</v>
      </c>
      <c r="V4160" s="595">
        <v>1100000</v>
      </c>
      <c r="W4160" s="17"/>
      <c r="X4160" s="583"/>
    </row>
    <row r="4161" spans="1:24">
      <c r="A4161" s="5"/>
      <c r="B4161" s="5"/>
      <c r="I4161" s="5"/>
      <c r="J4161" s="5"/>
      <c r="K4161" s="5"/>
      <c r="M4161" s="411"/>
      <c r="N4161" s="9">
        <f t="shared" si="757"/>
        <v>9</v>
      </c>
      <c r="O4161" s="16" t="str">
        <f t="shared" si="756"/>
        <v>090103لرزه گير، به قطرنامي 50  (دو اينچ).</v>
      </c>
      <c r="P4161" s="596" t="s">
        <v>393</v>
      </c>
      <c r="Q4161" s="606">
        <v>9</v>
      </c>
      <c r="R4161" s="606"/>
      <c r="S4161" s="606" t="s">
        <v>726</v>
      </c>
      <c r="T4161" s="555" t="s">
        <v>5400</v>
      </c>
      <c r="U4161" s="555" t="s">
        <v>30</v>
      </c>
      <c r="V4161" s="595">
        <v>1244000</v>
      </c>
      <c r="W4161" s="17"/>
      <c r="X4161" s="583"/>
    </row>
    <row r="4162" spans="1:24">
      <c r="A4162" s="5"/>
      <c r="B4162" s="5"/>
      <c r="I4162" s="5"/>
      <c r="J4162" s="5"/>
      <c r="K4162" s="5"/>
      <c r="M4162" s="411"/>
      <c r="N4162" s="9">
        <f t="shared" si="757"/>
        <v>9</v>
      </c>
      <c r="O4162" s="16" t="str">
        <f t="shared" si="756"/>
        <v>090104لرزه گير، به قطرنامي 65  (دو و يك دوم اينچ).</v>
      </c>
      <c r="P4162" s="596" t="s">
        <v>394</v>
      </c>
      <c r="Q4162" s="606">
        <v>9</v>
      </c>
      <c r="R4162" s="606"/>
      <c r="S4162" s="606" t="s">
        <v>726</v>
      </c>
      <c r="T4162" s="555" t="s">
        <v>5401</v>
      </c>
      <c r="U4162" s="555" t="s">
        <v>30</v>
      </c>
      <c r="V4162" s="595">
        <v>1404000</v>
      </c>
      <c r="W4162" s="17"/>
      <c r="X4162" s="583"/>
    </row>
    <row r="4163" spans="1:24">
      <c r="A4163" s="5"/>
      <c r="B4163" s="5"/>
      <c r="I4163" s="5"/>
      <c r="J4163" s="5"/>
      <c r="K4163" s="5"/>
      <c r="M4163" s="411"/>
      <c r="N4163" s="9">
        <f t="shared" si="757"/>
        <v>9</v>
      </c>
      <c r="O4163" s="16" t="str">
        <f t="shared" si="756"/>
        <v>090105لرزه گير، به قطر نامي 80  (سه اينچ).</v>
      </c>
      <c r="P4163" s="596" t="s">
        <v>395</v>
      </c>
      <c r="Q4163" s="606">
        <v>9</v>
      </c>
      <c r="R4163" s="606"/>
      <c r="S4163" s="606" t="s">
        <v>726</v>
      </c>
      <c r="T4163" s="555" t="s">
        <v>5402</v>
      </c>
      <c r="U4163" s="555" t="s">
        <v>30</v>
      </c>
      <c r="V4163" s="595">
        <v>1628000</v>
      </c>
      <c r="W4163" s="17"/>
      <c r="X4163" s="583"/>
    </row>
    <row r="4164" spans="1:24">
      <c r="A4164" s="5"/>
      <c r="B4164" s="5"/>
      <c r="I4164" s="5"/>
      <c r="J4164" s="5"/>
      <c r="K4164" s="5"/>
      <c r="M4164" s="411"/>
      <c r="N4164" s="9">
        <f t="shared" si="757"/>
        <v>9</v>
      </c>
      <c r="O4164" s="16" t="str">
        <f t="shared" si="756"/>
        <v>090106لرزه گير، به قطر نامي 100  (چهار اينچ).</v>
      </c>
      <c r="P4164" s="596" t="s">
        <v>396</v>
      </c>
      <c r="Q4164" s="606">
        <v>9</v>
      </c>
      <c r="R4164" s="606"/>
      <c r="S4164" s="606" t="s">
        <v>726</v>
      </c>
      <c r="T4164" s="555" t="s">
        <v>5403</v>
      </c>
      <c r="U4164" s="555" t="s">
        <v>30</v>
      </c>
      <c r="V4164" s="595">
        <v>1917000</v>
      </c>
      <c r="W4164" s="17"/>
      <c r="X4164" s="583"/>
    </row>
    <row r="4165" spans="1:24">
      <c r="A4165" s="5"/>
      <c r="B4165" s="5"/>
      <c r="I4165" s="5"/>
      <c r="J4165" s="5"/>
      <c r="K4165" s="5"/>
      <c r="M4165" s="411"/>
      <c r="N4165" s="9">
        <f t="shared" si="757"/>
        <v>9</v>
      </c>
      <c r="O4165" s="16" t="str">
        <f t="shared" si="756"/>
        <v>090107لرزه گير، به قطرنامي 125  (پنج اينچ).</v>
      </c>
      <c r="P4165" s="596" t="s">
        <v>878</v>
      </c>
      <c r="Q4165" s="606">
        <v>9</v>
      </c>
      <c r="R4165" s="606"/>
      <c r="S4165" s="606" t="s">
        <v>726</v>
      </c>
      <c r="T4165" s="555" t="s">
        <v>5404</v>
      </c>
      <c r="U4165" s="555" t="s">
        <v>30</v>
      </c>
      <c r="V4165" s="595">
        <v>2754000</v>
      </c>
      <c r="W4165" s="17"/>
      <c r="X4165" s="583"/>
    </row>
    <row r="4166" spans="1:24">
      <c r="A4166" s="5"/>
      <c r="B4166" s="5"/>
      <c r="I4166" s="5"/>
      <c r="J4166" s="5"/>
      <c r="K4166" s="5"/>
      <c r="M4166" s="411"/>
      <c r="N4166" s="9">
        <f t="shared" si="757"/>
        <v>9</v>
      </c>
      <c r="O4166" s="16" t="str">
        <f t="shared" si="756"/>
        <v>090108لرزه گير، به قطرنامي 150  (شش اينچ).</v>
      </c>
      <c r="P4166" s="596" t="s">
        <v>879</v>
      </c>
      <c r="Q4166" s="606">
        <v>9</v>
      </c>
      <c r="R4166" s="606"/>
      <c r="S4166" s="606" t="s">
        <v>726</v>
      </c>
      <c r="T4166" s="555" t="s">
        <v>5405</v>
      </c>
      <c r="U4166" s="555" t="s">
        <v>30</v>
      </c>
      <c r="V4166" s="595">
        <v>3904000</v>
      </c>
      <c r="W4166" s="17"/>
      <c r="X4166" s="583"/>
    </row>
    <row r="4167" spans="1:24">
      <c r="A4167" s="5"/>
      <c r="B4167" s="5"/>
      <c r="I4167" s="5"/>
      <c r="J4167" s="5"/>
      <c r="K4167" s="5"/>
      <c r="M4167" s="411"/>
      <c r="N4167" s="9">
        <f t="shared" si="757"/>
        <v>9</v>
      </c>
      <c r="O4167" s="16" t="str">
        <f t="shared" si="756"/>
        <v>090109لرزه گير، به قطر نامي 200  (هشت اينچ).</v>
      </c>
      <c r="P4167" s="596" t="s">
        <v>880</v>
      </c>
      <c r="Q4167" s="606">
        <v>9</v>
      </c>
      <c r="R4167" s="606"/>
      <c r="S4167" s="606" t="s">
        <v>726</v>
      </c>
      <c r="T4167" s="555" t="s">
        <v>5406</v>
      </c>
      <c r="U4167" s="555" t="s">
        <v>30</v>
      </c>
      <c r="V4167" s="595">
        <v>5901000</v>
      </c>
      <c r="W4167" s="17"/>
      <c r="X4167" s="583"/>
    </row>
    <row r="4168" spans="1:24">
      <c r="A4168" s="5"/>
      <c r="B4168" s="5"/>
      <c r="I4168" s="5"/>
      <c r="J4168" s="5"/>
      <c r="K4168" s="5"/>
      <c r="M4168" s="411"/>
      <c r="N4168" s="9">
        <f t="shared" si="757"/>
        <v>9</v>
      </c>
      <c r="O4168" s="16" t="str">
        <f t="shared" si="756"/>
        <v>090110لرزه گير، به قطر نامي 250  (ده اينچ).</v>
      </c>
      <c r="P4168" s="596" t="s">
        <v>881</v>
      </c>
      <c r="Q4168" s="606">
        <v>9</v>
      </c>
      <c r="R4168" s="606"/>
      <c r="S4168" s="606" t="s">
        <v>726</v>
      </c>
      <c r="T4168" s="555" t="s">
        <v>5407</v>
      </c>
      <c r="U4168" s="555" t="s">
        <v>30</v>
      </c>
      <c r="V4168" s="595">
        <v>9527000</v>
      </c>
      <c r="W4168" s="17"/>
      <c r="X4168" s="583"/>
    </row>
    <row r="4169" spans="1:24">
      <c r="A4169" s="5"/>
      <c r="B4169" s="5"/>
      <c r="I4169" s="5"/>
      <c r="J4169" s="5"/>
      <c r="K4169" s="5"/>
      <c r="M4169" s="411"/>
      <c r="N4169" s="9">
        <f t="shared" si="757"/>
        <v>9</v>
      </c>
      <c r="O4169" s="16" t="str">
        <f t="shared" si="756"/>
        <v>090111لرزه گير، به قطر نامي 300  (دوازده اينچ).</v>
      </c>
      <c r="P4169" s="596" t="s">
        <v>882</v>
      </c>
      <c r="Q4169" s="606">
        <v>9</v>
      </c>
      <c r="R4169" s="606"/>
      <c r="S4169" s="606" t="s">
        <v>726</v>
      </c>
      <c r="T4169" s="555" t="s">
        <v>5408</v>
      </c>
      <c r="U4169" s="555" t="s">
        <v>30</v>
      </c>
      <c r="V4169" s="595">
        <v>10858000</v>
      </c>
      <c r="W4169" s="17"/>
      <c r="X4169" s="583"/>
    </row>
    <row r="4170" spans="1:24">
      <c r="A4170" s="5"/>
      <c r="B4170" s="5"/>
      <c r="I4170" s="5"/>
      <c r="J4170" s="5"/>
      <c r="K4170" s="5"/>
      <c r="M4170" s="411"/>
      <c r="N4170" s="9">
        <f t="shared" si="757"/>
        <v>9</v>
      </c>
      <c r="O4170" s="16" t="str">
        <f t="shared" si="756"/>
        <v>090112لرزه گير، به قطر نامي 350  (چهارده اينچ).</v>
      </c>
      <c r="P4170" s="596" t="s">
        <v>883</v>
      </c>
      <c r="Q4170" s="606">
        <v>9</v>
      </c>
      <c r="R4170" s="606"/>
      <c r="S4170" s="606" t="s">
        <v>726</v>
      </c>
      <c r="T4170" s="555" t="s">
        <v>5409</v>
      </c>
      <c r="U4170" s="555" t="s">
        <v>30</v>
      </c>
      <c r="V4170" s="596">
        <v>0</v>
      </c>
      <c r="W4170" s="17"/>
      <c r="X4170" s="583"/>
    </row>
    <row r="4171" spans="1:24">
      <c r="A4171" s="5"/>
      <c r="B4171" s="5"/>
      <c r="I4171" s="5"/>
      <c r="J4171" s="5"/>
      <c r="K4171" s="5"/>
      <c r="M4171" s="411"/>
      <c r="N4171" s="9">
        <f t="shared" si="757"/>
        <v>9</v>
      </c>
      <c r="O4171" s="16" t="str">
        <f t="shared" si="756"/>
        <v>090113لرزه گير، به قطر نامي 400  (شانزده اينچ).</v>
      </c>
      <c r="P4171" s="596" t="s">
        <v>884</v>
      </c>
      <c r="Q4171" s="606">
        <v>9</v>
      </c>
      <c r="R4171" s="606"/>
      <c r="S4171" s="606" t="s">
        <v>726</v>
      </c>
      <c r="T4171" s="555" t="s">
        <v>5410</v>
      </c>
      <c r="U4171" s="555" t="s">
        <v>30</v>
      </c>
      <c r="V4171" s="596">
        <v>0</v>
      </c>
      <c r="W4171" s="17"/>
      <c r="X4171" s="583"/>
    </row>
    <row r="4172" spans="1:24">
      <c r="A4172" s="5"/>
      <c r="B4172" s="5"/>
      <c r="I4172" s="5"/>
      <c r="J4172" s="5"/>
      <c r="K4172" s="5"/>
      <c r="M4172" s="411"/>
      <c r="N4172" s="9" t="s">
        <v>579</v>
      </c>
      <c r="O4172" s="16" t="str">
        <f t="shared" si="756"/>
        <v>090114لرزه گیر</v>
      </c>
      <c r="P4172" s="596" t="s">
        <v>972</v>
      </c>
      <c r="Q4172" s="606">
        <v>9</v>
      </c>
      <c r="R4172" s="606"/>
      <c r="S4172" s="606" t="s">
        <v>726</v>
      </c>
      <c r="T4172" s="92" t="s">
        <v>681</v>
      </c>
      <c r="U4172" s="89" t="s">
        <v>30</v>
      </c>
      <c r="V4172" s="205">
        <v>10000</v>
      </c>
      <c r="W4172" s="17"/>
    </row>
    <row r="4173" spans="1:24">
      <c r="A4173" s="5"/>
      <c r="B4173" s="5"/>
      <c r="I4173" s="5"/>
      <c r="J4173" s="5"/>
      <c r="K4173" s="5"/>
      <c r="M4173" s="411"/>
      <c r="N4173" s="9" t="s">
        <v>579</v>
      </c>
      <c r="O4173" s="16" t="str">
        <f t="shared" si="756"/>
        <v>090115لرزه گیر 1</v>
      </c>
      <c r="P4173" s="596" t="s">
        <v>973</v>
      </c>
      <c r="Q4173" s="606">
        <v>9</v>
      </c>
      <c r="R4173" s="606"/>
      <c r="S4173" s="606" t="s">
        <v>726</v>
      </c>
      <c r="T4173" s="92" t="s">
        <v>7127</v>
      </c>
      <c r="U4173" s="89" t="s">
        <v>30</v>
      </c>
      <c r="V4173" s="205">
        <v>10001</v>
      </c>
      <c r="W4173" s="17"/>
    </row>
    <row r="4174" spans="1:24">
      <c r="A4174" s="5"/>
      <c r="B4174" s="5"/>
      <c r="I4174" s="5"/>
      <c r="J4174" s="5"/>
      <c r="K4174" s="5"/>
      <c r="M4174" s="411"/>
      <c r="N4174" s="9" t="s">
        <v>579</v>
      </c>
      <c r="O4174" s="16" t="str">
        <f t="shared" si="756"/>
        <v>090116لرزه گیر 2</v>
      </c>
      <c r="P4174" s="596" t="s">
        <v>974</v>
      </c>
      <c r="Q4174" s="606">
        <v>9</v>
      </c>
      <c r="R4174" s="606"/>
      <c r="S4174" s="606" t="s">
        <v>726</v>
      </c>
      <c r="T4174" s="92" t="s">
        <v>7128</v>
      </c>
      <c r="U4174" s="89" t="s">
        <v>30</v>
      </c>
      <c r="V4174" s="205">
        <v>10002</v>
      </c>
      <c r="W4174" s="17"/>
    </row>
    <row r="4175" spans="1:24" ht="34.5">
      <c r="A4175" s="5"/>
      <c r="B4175" s="5"/>
      <c r="I4175" s="5"/>
      <c r="J4175" s="5"/>
      <c r="K4175" s="5"/>
      <c r="M4175" s="411"/>
      <c r="N4175" s="9">
        <f t="shared" ref="N4175:N4192" si="758">Q4175</f>
        <v>11</v>
      </c>
      <c r="O4175" s="16" t="str">
        <f t="shared" si="756"/>
        <v>110101صافي دنده‌اي، به قطر نامي 15  (يك دوم اينچ).</v>
      </c>
      <c r="P4175" s="633">
        <v>110101</v>
      </c>
      <c r="Q4175" s="606">
        <v>11</v>
      </c>
      <c r="R4175" s="606"/>
      <c r="S4175" s="606" t="s">
        <v>726</v>
      </c>
      <c r="T4175" s="555" t="s">
        <v>5411</v>
      </c>
      <c r="U4175" s="555" t="s">
        <v>30</v>
      </c>
      <c r="V4175" s="595">
        <v>309000</v>
      </c>
      <c r="W4175" s="17"/>
    </row>
    <row r="4176" spans="1:24" ht="34.5">
      <c r="A4176" s="5"/>
      <c r="B4176" s="5"/>
      <c r="I4176" s="5"/>
      <c r="J4176" s="5"/>
      <c r="K4176" s="5"/>
      <c r="M4176" s="411"/>
      <c r="N4176" s="9">
        <f t="shared" si="758"/>
        <v>11</v>
      </c>
      <c r="O4176" s="16" t="str">
        <f t="shared" si="756"/>
        <v>110102صافي دنده‌اي، به قطر نامي 20  (سه چهارم اينچ).</v>
      </c>
      <c r="P4176" s="596">
        <v>110102</v>
      </c>
      <c r="Q4176" s="606">
        <v>11</v>
      </c>
      <c r="R4176" s="606"/>
      <c r="S4176" s="606" t="s">
        <v>726</v>
      </c>
      <c r="T4176" s="555" t="s">
        <v>5412</v>
      </c>
      <c r="U4176" s="555" t="s">
        <v>30</v>
      </c>
      <c r="V4176" s="595">
        <v>455000</v>
      </c>
      <c r="W4176" s="17"/>
      <c r="X4176" s="583"/>
    </row>
    <row r="4177" spans="1:24">
      <c r="A4177" s="5"/>
      <c r="B4177" s="5"/>
      <c r="I4177" s="5"/>
      <c r="J4177" s="5"/>
      <c r="K4177" s="5"/>
      <c r="M4177" s="411"/>
      <c r="N4177" s="9">
        <f t="shared" si="758"/>
        <v>11</v>
      </c>
      <c r="O4177" s="16" t="str">
        <f t="shared" si="756"/>
        <v>110103صافي دنده‌اي، به قطر نامي 25  (يك اينچ).</v>
      </c>
      <c r="P4177" s="596">
        <v>110103</v>
      </c>
      <c r="Q4177" s="606">
        <v>11</v>
      </c>
      <c r="R4177" s="606"/>
      <c r="S4177" s="606" t="s">
        <v>726</v>
      </c>
      <c r="T4177" s="555" t="s">
        <v>5413</v>
      </c>
      <c r="U4177" s="555" t="s">
        <v>30</v>
      </c>
      <c r="V4177" s="595">
        <v>613500</v>
      </c>
      <c r="W4177" s="17"/>
      <c r="X4177" s="583"/>
    </row>
    <row r="4178" spans="1:24" ht="34.5">
      <c r="A4178" s="5"/>
      <c r="B4178" s="5"/>
      <c r="I4178" s="5"/>
      <c r="J4178" s="5"/>
      <c r="K4178" s="5"/>
      <c r="M4178" s="411"/>
      <c r="N4178" s="9">
        <f t="shared" si="758"/>
        <v>11</v>
      </c>
      <c r="O4178" s="16" t="str">
        <f t="shared" si="756"/>
        <v>110104صافي دنده‌اي، به قطرنامي 32  (يك و يک چهارم اينچ).</v>
      </c>
      <c r="P4178" s="596">
        <v>110104</v>
      </c>
      <c r="Q4178" s="606">
        <v>11</v>
      </c>
      <c r="R4178" s="606"/>
      <c r="S4178" s="606" t="s">
        <v>726</v>
      </c>
      <c r="T4178" s="555" t="s">
        <v>5414</v>
      </c>
      <c r="U4178" s="555" t="s">
        <v>30</v>
      </c>
      <c r="V4178" s="595">
        <v>915000</v>
      </c>
      <c r="W4178" s="17"/>
      <c r="X4178" s="583"/>
    </row>
    <row r="4179" spans="1:24" ht="34.5">
      <c r="A4179" s="5"/>
      <c r="B4179" s="5"/>
      <c r="I4179" s="5"/>
      <c r="J4179" s="5"/>
      <c r="K4179" s="5"/>
      <c r="M4179" s="411"/>
      <c r="N4179" s="9">
        <f t="shared" si="758"/>
        <v>11</v>
      </c>
      <c r="O4179" s="16" t="str">
        <f t="shared" si="756"/>
        <v>110105صافي دنده‌اي، به قطرنامي 40  (يك و يك دوم اينچ).</v>
      </c>
      <c r="P4179" s="596">
        <v>110105</v>
      </c>
      <c r="Q4179" s="606">
        <v>11</v>
      </c>
      <c r="R4179" s="606"/>
      <c r="S4179" s="606" t="s">
        <v>726</v>
      </c>
      <c r="T4179" s="555" t="s">
        <v>5415</v>
      </c>
      <c r="U4179" s="555" t="s">
        <v>30</v>
      </c>
      <c r="V4179" s="595">
        <v>1302000</v>
      </c>
      <c r="W4179" s="17"/>
      <c r="X4179" s="583"/>
    </row>
    <row r="4180" spans="1:24">
      <c r="A4180" s="5"/>
      <c r="B4180" s="5"/>
      <c r="I4180" s="5"/>
      <c r="J4180" s="5"/>
      <c r="K4180" s="5"/>
      <c r="M4180" s="411"/>
      <c r="N4180" s="9">
        <f t="shared" si="758"/>
        <v>11</v>
      </c>
      <c r="O4180" s="16" t="str">
        <f t="shared" si="756"/>
        <v>110106صافي دنده‌اي، به قطر نامي 50  (دو اينچ).</v>
      </c>
      <c r="P4180" s="596">
        <v>110106</v>
      </c>
      <c r="Q4180" s="606">
        <v>11</v>
      </c>
      <c r="R4180" s="606"/>
      <c r="S4180" s="606" t="s">
        <v>726</v>
      </c>
      <c r="T4180" s="555" t="s">
        <v>5416</v>
      </c>
      <c r="U4180" s="555" t="s">
        <v>30</v>
      </c>
      <c r="V4180" s="595">
        <v>1891000</v>
      </c>
      <c r="W4180" s="17"/>
      <c r="X4180" s="583"/>
    </row>
    <row r="4181" spans="1:24" ht="34.5">
      <c r="A4181" s="5"/>
      <c r="B4181" s="5"/>
      <c r="I4181" s="5"/>
      <c r="J4181" s="5"/>
      <c r="K4181" s="5"/>
      <c r="M4181" s="411"/>
      <c r="N4181" s="9">
        <f t="shared" si="758"/>
        <v>11</v>
      </c>
      <c r="O4181" s="16" t="str">
        <f t="shared" si="756"/>
        <v>110107صافي دنده‌اي، به قطرنامي 65  (دو و يك دوم اينچ).</v>
      </c>
      <c r="P4181" s="596">
        <v>110107</v>
      </c>
      <c r="Q4181" s="606">
        <v>11</v>
      </c>
      <c r="R4181" s="606"/>
      <c r="S4181" s="606" t="s">
        <v>726</v>
      </c>
      <c r="T4181" s="555" t="s">
        <v>5417</v>
      </c>
      <c r="U4181" s="555" t="s">
        <v>30</v>
      </c>
      <c r="V4181" s="595">
        <v>3372000</v>
      </c>
      <c r="W4181" s="17"/>
      <c r="X4181" s="583"/>
    </row>
    <row r="4182" spans="1:24">
      <c r="A4182" s="5"/>
      <c r="B4182" s="5"/>
      <c r="I4182" s="5"/>
      <c r="J4182" s="5"/>
      <c r="K4182" s="5"/>
      <c r="M4182" s="411"/>
      <c r="N4182" s="9">
        <f t="shared" si="758"/>
        <v>11</v>
      </c>
      <c r="O4182" s="16" t="str">
        <f t="shared" si="756"/>
        <v>110201صافي فلنج دار، به قطر نامي 50  (دو اينچ).</v>
      </c>
      <c r="P4182" s="596">
        <v>110201</v>
      </c>
      <c r="Q4182" s="606">
        <v>11</v>
      </c>
      <c r="R4182" s="606"/>
      <c r="S4182" s="606" t="s">
        <v>726</v>
      </c>
      <c r="T4182" s="555" t="s">
        <v>5418</v>
      </c>
      <c r="U4182" s="555" t="s">
        <v>30</v>
      </c>
      <c r="V4182" s="595">
        <v>2360000</v>
      </c>
      <c r="W4182" s="17"/>
      <c r="X4182" s="583"/>
    </row>
    <row r="4183" spans="1:24" ht="34.5">
      <c r="A4183" s="5"/>
      <c r="B4183" s="5"/>
      <c r="I4183" s="5"/>
      <c r="J4183" s="5"/>
      <c r="K4183" s="5"/>
      <c r="M4183" s="411"/>
      <c r="N4183" s="9">
        <f t="shared" si="758"/>
        <v>11</v>
      </c>
      <c r="O4183" s="16" t="str">
        <f t="shared" si="756"/>
        <v>110202صافي فلنج‌دار، به قطرنامي 65  (دو و يك دوم اينچ).</v>
      </c>
      <c r="P4183" s="596">
        <v>110202</v>
      </c>
      <c r="Q4183" s="606">
        <v>11</v>
      </c>
      <c r="R4183" s="606"/>
      <c r="S4183" s="606" t="s">
        <v>726</v>
      </c>
      <c r="T4183" s="555" t="s">
        <v>5419</v>
      </c>
      <c r="U4183" s="555" t="s">
        <v>30</v>
      </c>
      <c r="V4183" s="595">
        <v>2865000</v>
      </c>
      <c r="W4183" s="17"/>
      <c r="X4183" s="583"/>
    </row>
    <row r="4184" spans="1:24">
      <c r="A4184" s="5"/>
      <c r="B4184" s="5"/>
      <c r="I4184" s="5"/>
      <c r="J4184" s="5"/>
      <c r="K4184" s="5"/>
      <c r="M4184" s="411"/>
      <c r="N4184" s="9">
        <f t="shared" si="758"/>
        <v>11</v>
      </c>
      <c r="O4184" s="16" t="str">
        <f t="shared" si="756"/>
        <v>110203صافي فلنج‌دار، به قطرنامي 80  (سه اينچ).</v>
      </c>
      <c r="P4184" s="596">
        <v>110203</v>
      </c>
      <c r="Q4184" s="606">
        <v>11</v>
      </c>
      <c r="R4184" s="606"/>
      <c r="S4184" s="606" t="s">
        <v>726</v>
      </c>
      <c r="T4184" s="555" t="s">
        <v>5420</v>
      </c>
      <c r="U4184" s="555" t="s">
        <v>30</v>
      </c>
      <c r="V4184" s="595">
        <v>3577000</v>
      </c>
      <c r="W4184" s="17"/>
      <c r="X4184" s="583"/>
    </row>
    <row r="4185" spans="1:24">
      <c r="A4185" s="5"/>
      <c r="B4185" s="5"/>
      <c r="I4185" s="5"/>
      <c r="J4185" s="5"/>
      <c r="K4185" s="5"/>
      <c r="M4185" s="411"/>
      <c r="N4185" s="9">
        <f t="shared" si="758"/>
        <v>11</v>
      </c>
      <c r="O4185" s="16" t="str">
        <f t="shared" si="756"/>
        <v>110204صافي فلنج دار، به قطر نامي 100  (چهار اينچ).</v>
      </c>
      <c r="P4185" s="596">
        <v>110204</v>
      </c>
      <c r="Q4185" s="606">
        <v>11</v>
      </c>
      <c r="R4185" s="606"/>
      <c r="S4185" s="606" t="s">
        <v>726</v>
      </c>
      <c r="T4185" s="555" t="s">
        <v>5421</v>
      </c>
      <c r="U4185" s="555" t="s">
        <v>30</v>
      </c>
      <c r="V4185" s="595">
        <v>4430000</v>
      </c>
      <c r="W4185" s="17"/>
      <c r="X4185" s="583"/>
    </row>
    <row r="4186" spans="1:24">
      <c r="A4186" s="5"/>
      <c r="B4186" s="5"/>
      <c r="I4186" s="5"/>
      <c r="J4186" s="5"/>
      <c r="K4186" s="5"/>
      <c r="M4186" s="411"/>
      <c r="N4186" s="9">
        <f t="shared" si="758"/>
        <v>11</v>
      </c>
      <c r="O4186" s="16" t="str">
        <f t="shared" si="756"/>
        <v>110205صافي فلنج دار، به قطر نامي 125  (پنج اينچ).</v>
      </c>
      <c r="P4186" s="596">
        <v>110205</v>
      </c>
      <c r="Q4186" s="606">
        <v>11</v>
      </c>
      <c r="R4186" s="606"/>
      <c r="S4186" s="606" t="s">
        <v>726</v>
      </c>
      <c r="T4186" s="555" t="s">
        <v>5422</v>
      </c>
      <c r="U4186" s="555" t="s">
        <v>30</v>
      </c>
      <c r="V4186" s="595">
        <v>5806000</v>
      </c>
      <c r="W4186" s="17"/>
      <c r="X4186" s="583"/>
    </row>
    <row r="4187" spans="1:24">
      <c r="A4187" s="5"/>
      <c r="B4187" s="5"/>
      <c r="I4187" s="5"/>
      <c r="J4187" s="5"/>
      <c r="K4187" s="5"/>
      <c r="M4187" s="411"/>
      <c r="N4187" s="9">
        <f t="shared" si="758"/>
        <v>11</v>
      </c>
      <c r="O4187" s="16" t="str">
        <f t="shared" si="756"/>
        <v>110206صافي فلنج دار، به قطر نامي 150  (شش اينچ).</v>
      </c>
      <c r="P4187" s="596">
        <v>110206</v>
      </c>
      <c r="Q4187" s="606">
        <v>11</v>
      </c>
      <c r="R4187" s="606"/>
      <c r="S4187" s="606" t="s">
        <v>726</v>
      </c>
      <c r="T4187" s="555" t="s">
        <v>5423</v>
      </c>
      <c r="U4187" s="555" t="s">
        <v>30</v>
      </c>
      <c r="V4187" s="595">
        <v>7517000</v>
      </c>
      <c r="W4187" s="17"/>
      <c r="X4187" s="583"/>
    </row>
    <row r="4188" spans="1:24" ht="34.5">
      <c r="A4188" s="5"/>
      <c r="B4188" s="5"/>
      <c r="I4188" s="5"/>
      <c r="J4188" s="5"/>
      <c r="K4188" s="5"/>
      <c r="M4188" s="411"/>
      <c r="N4188" s="9">
        <f t="shared" si="758"/>
        <v>11</v>
      </c>
      <c r="O4188" s="16" t="str">
        <f t="shared" si="756"/>
        <v>110207صافي فلنج دار، به قطر نامي 200  (هشت اينچ).</v>
      </c>
      <c r="P4188" s="596">
        <v>110207</v>
      </c>
      <c r="Q4188" s="606">
        <v>11</v>
      </c>
      <c r="R4188" s="606"/>
      <c r="S4188" s="606" t="s">
        <v>726</v>
      </c>
      <c r="T4188" s="555" t="s">
        <v>5424</v>
      </c>
      <c r="U4188" s="555" t="s">
        <v>30</v>
      </c>
      <c r="V4188" s="595">
        <v>12541000</v>
      </c>
      <c r="W4188" s="17"/>
      <c r="X4188" s="583"/>
    </row>
    <row r="4189" spans="1:24">
      <c r="A4189" s="5"/>
      <c r="B4189" s="5"/>
      <c r="I4189" s="5"/>
      <c r="J4189" s="5"/>
      <c r="K4189" s="5"/>
      <c r="M4189" s="411"/>
      <c r="N4189" s="9">
        <f t="shared" si="758"/>
        <v>11</v>
      </c>
      <c r="O4189" s="16" t="str">
        <f t="shared" si="756"/>
        <v>110208صافي فلنج دار، به قطر نامي 250  (ده اينچ).</v>
      </c>
      <c r="P4189" s="596">
        <v>110208</v>
      </c>
      <c r="Q4189" s="606">
        <v>11</v>
      </c>
      <c r="R4189" s="606"/>
      <c r="S4189" s="606" t="s">
        <v>726</v>
      </c>
      <c r="T4189" s="555" t="s">
        <v>5425</v>
      </c>
      <c r="U4189" s="555" t="s">
        <v>30</v>
      </c>
      <c r="V4189" s="595">
        <v>19898000</v>
      </c>
      <c r="W4189" s="17"/>
      <c r="X4189" s="583"/>
    </row>
    <row r="4190" spans="1:24" ht="34.5">
      <c r="A4190" s="5"/>
      <c r="B4190" s="5"/>
      <c r="I4190" s="5"/>
      <c r="J4190" s="5"/>
      <c r="K4190" s="5"/>
      <c r="M4190" s="411"/>
      <c r="N4190" s="9">
        <f t="shared" si="758"/>
        <v>11</v>
      </c>
      <c r="O4190" s="16" t="str">
        <f t="shared" si="756"/>
        <v>110209صافي فلنج دار، به قطر نامي 300  (دوازده اينچ).</v>
      </c>
      <c r="P4190" s="596">
        <v>110209</v>
      </c>
      <c r="Q4190" s="606">
        <v>11</v>
      </c>
      <c r="R4190" s="606"/>
      <c r="S4190" s="606" t="s">
        <v>726</v>
      </c>
      <c r="T4190" s="555" t="s">
        <v>5426</v>
      </c>
      <c r="U4190" s="555" t="s">
        <v>30</v>
      </c>
      <c r="V4190" s="595">
        <v>28503000</v>
      </c>
      <c r="W4190" s="82"/>
      <c r="X4190" s="583"/>
    </row>
    <row r="4191" spans="1:24" ht="34.5">
      <c r="A4191" s="5"/>
      <c r="B4191" s="5"/>
      <c r="I4191" s="5"/>
      <c r="J4191" s="5"/>
      <c r="K4191" s="5"/>
      <c r="M4191" s="411"/>
      <c r="N4191" s="9">
        <f t="shared" si="758"/>
        <v>11</v>
      </c>
      <c r="O4191" s="16" t="str">
        <f t="shared" si="756"/>
        <v>110210صافي فلنج دار، به قطر نامي 350  (چهارده اينچ).</v>
      </c>
      <c r="P4191" s="596">
        <v>110210</v>
      </c>
      <c r="Q4191" s="606">
        <v>11</v>
      </c>
      <c r="R4191" s="606"/>
      <c r="S4191" s="606" t="s">
        <v>726</v>
      </c>
      <c r="T4191" s="555" t="s">
        <v>5427</v>
      </c>
      <c r="U4191" s="555" t="s">
        <v>30</v>
      </c>
      <c r="V4191" s="595">
        <v>40037000</v>
      </c>
      <c r="W4191" s="82"/>
      <c r="X4191" s="583"/>
    </row>
    <row r="4192" spans="1:24" ht="34.5">
      <c r="A4192" s="5"/>
      <c r="B4192" s="5"/>
      <c r="I4192" s="5"/>
      <c r="J4192" s="5"/>
      <c r="K4192" s="5"/>
      <c r="M4192" s="411"/>
      <c r="N4192" s="9">
        <f t="shared" si="758"/>
        <v>11</v>
      </c>
      <c r="O4192" s="16" t="str">
        <f t="shared" si="756"/>
        <v>110211صافي فلنج دار، به قطر نامي 400  (شانزده اينچ).</v>
      </c>
      <c r="P4192" s="596">
        <v>110211</v>
      </c>
      <c r="Q4192" s="606">
        <v>11</v>
      </c>
      <c r="R4192" s="606"/>
      <c r="S4192" s="606" t="s">
        <v>726</v>
      </c>
      <c r="T4192" s="555" t="s">
        <v>5428</v>
      </c>
      <c r="U4192" s="555" t="s">
        <v>30</v>
      </c>
      <c r="V4192" s="596">
        <v>0</v>
      </c>
      <c r="W4192" s="82"/>
      <c r="X4192" s="583"/>
    </row>
    <row r="4193" spans="1:24">
      <c r="A4193" s="5"/>
      <c r="B4193" s="5"/>
      <c r="I4193" s="5"/>
      <c r="J4193" s="5"/>
      <c r="K4193" s="5"/>
      <c r="M4193" s="411"/>
      <c r="N4193" s="9" t="s">
        <v>589</v>
      </c>
      <c r="O4193" s="16" t="str">
        <f t="shared" si="756"/>
        <v>110212صافی</v>
      </c>
      <c r="P4193" s="596">
        <v>110212</v>
      </c>
      <c r="Q4193" s="606"/>
      <c r="R4193" s="606"/>
      <c r="S4193" s="606"/>
      <c r="T4193" s="92" t="s">
        <v>683</v>
      </c>
      <c r="U4193" s="89" t="s">
        <v>30</v>
      </c>
      <c r="V4193" s="205">
        <v>10000</v>
      </c>
      <c r="W4193" s="82"/>
    </row>
    <row r="4194" spans="1:24">
      <c r="A4194" s="5"/>
      <c r="B4194" s="5"/>
      <c r="I4194" s="5"/>
      <c r="J4194" s="5"/>
      <c r="K4194" s="5"/>
      <c r="M4194" s="411"/>
      <c r="N4194" s="9" t="s">
        <v>589</v>
      </c>
      <c r="O4194" s="16" t="str">
        <f t="shared" si="756"/>
        <v>110213صافی 1</v>
      </c>
      <c r="P4194" s="596">
        <v>110213</v>
      </c>
      <c r="Q4194" s="606"/>
      <c r="R4194" s="606"/>
      <c r="S4194" s="606"/>
      <c r="T4194" s="92" t="s">
        <v>7129</v>
      </c>
      <c r="U4194" s="89" t="s">
        <v>30</v>
      </c>
      <c r="V4194" s="205">
        <v>10001</v>
      </c>
      <c r="W4194" s="82"/>
    </row>
    <row r="4195" spans="1:24">
      <c r="A4195" s="5"/>
      <c r="B4195" s="5"/>
      <c r="I4195" s="5"/>
      <c r="J4195" s="5"/>
      <c r="K4195" s="5"/>
      <c r="M4195" s="411"/>
      <c r="N4195" s="9" t="s">
        <v>589</v>
      </c>
      <c r="O4195" s="16" t="str">
        <f t="shared" si="756"/>
        <v>110214صافی 2</v>
      </c>
      <c r="P4195" s="596">
        <v>110214</v>
      </c>
      <c r="Q4195" s="606"/>
      <c r="R4195" s="606"/>
      <c r="S4195" s="606"/>
      <c r="T4195" s="92" t="s">
        <v>7130</v>
      </c>
      <c r="U4195" s="89" t="s">
        <v>30</v>
      </c>
      <c r="V4195" s="205">
        <v>10002</v>
      </c>
      <c r="W4195" s="82"/>
    </row>
    <row r="4196" spans="1:24" ht="34.5">
      <c r="A4196" s="5"/>
      <c r="B4196" s="5"/>
      <c r="I4196" s="5"/>
      <c r="J4196" s="5"/>
      <c r="K4196" s="5"/>
      <c r="M4196" s="411"/>
      <c r="N4196" s="9">
        <f t="shared" ref="N4196:N4203" si="759">Q4196</f>
        <v>12</v>
      </c>
      <c r="O4196" s="16" t="str">
        <f t="shared" si="756"/>
        <v>120101ديـگ چدني آبگرم، براي ظرفيـت تا 65000 كيلوكالري در ساعت.</v>
      </c>
      <c r="P4196" s="596">
        <v>120101</v>
      </c>
      <c r="Q4196" s="606">
        <v>12</v>
      </c>
      <c r="R4196" s="606"/>
      <c r="S4196" s="606" t="s">
        <v>726</v>
      </c>
      <c r="T4196" s="555" t="s">
        <v>5429</v>
      </c>
      <c r="U4196" s="555" t="s">
        <v>5430</v>
      </c>
      <c r="V4196" s="595">
        <v>386500</v>
      </c>
      <c r="W4196" s="82"/>
    </row>
    <row r="4197" spans="1:24" ht="51.75">
      <c r="A4197" s="5"/>
      <c r="B4197" s="5"/>
      <c r="I4197" s="5"/>
      <c r="J4197" s="5"/>
      <c r="K4197" s="5"/>
      <c r="M4197" s="411"/>
      <c r="N4197" s="9">
        <f t="shared" si="759"/>
        <v>12</v>
      </c>
      <c r="O4197" s="16" t="str">
        <f t="shared" si="756"/>
        <v>120102ديـگ چدني آبگرم، براي ظرفيـت بيـش از65000 كيلوكالري تا130000 كيلوكالري در ساعت.</v>
      </c>
      <c r="P4197" s="596">
        <v>120102</v>
      </c>
      <c r="Q4197" s="606">
        <v>12</v>
      </c>
      <c r="R4197" s="606"/>
      <c r="S4197" s="606" t="s">
        <v>726</v>
      </c>
      <c r="T4197" s="555" t="s">
        <v>5431</v>
      </c>
      <c r="U4197" s="555" t="s">
        <v>5430</v>
      </c>
      <c r="V4197" s="595">
        <v>329500</v>
      </c>
      <c r="W4197" s="82"/>
      <c r="X4197" s="583"/>
    </row>
    <row r="4198" spans="1:24" ht="34.5">
      <c r="A4198" s="5"/>
      <c r="B4198" s="5"/>
      <c r="I4198" s="5"/>
      <c r="J4198" s="5"/>
      <c r="K4198" s="5"/>
      <c r="M4198" s="411"/>
      <c r="N4198" s="9">
        <f t="shared" si="759"/>
        <v>12</v>
      </c>
      <c r="O4198" s="16" t="str">
        <f t="shared" si="756"/>
        <v>120103ديـگ چدني آبگرم، براي ظرفيـت بيـش از130000 كيلوكالري در ساعت.</v>
      </c>
      <c r="P4198" s="596">
        <v>120103</v>
      </c>
      <c r="Q4198" s="606">
        <v>12</v>
      </c>
      <c r="R4198" s="606"/>
      <c r="S4198" s="606" t="s">
        <v>726</v>
      </c>
      <c r="T4198" s="555" t="s">
        <v>5432</v>
      </c>
      <c r="U4198" s="555" t="s">
        <v>5430</v>
      </c>
      <c r="V4198" s="595">
        <v>283000</v>
      </c>
      <c r="W4198" s="17"/>
      <c r="X4198" s="583"/>
    </row>
    <row r="4199" spans="1:24" ht="34.5">
      <c r="A4199" s="5"/>
      <c r="B4199" s="5"/>
      <c r="I4199" s="5"/>
      <c r="J4199" s="5"/>
      <c r="K4199" s="5"/>
      <c r="M4199" s="411"/>
      <c r="N4199" s="9">
        <f t="shared" si="759"/>
        <v>12</v>
      </c>
      <c r="O4199" s="16" t="str">
        <f t="shared" si="756"/>
        <v>120201ديـگ فولادي آبگرم، براي ظرفيـت تا 400000 كيلوكالري در ساعت.</v>
      </c>
      <c r="P4199" s="596">
        <v>120201</v>
      </c>
      <c r="Q4199" s="606">
        <v>12</v>
      </c>
      <c r="R4199" s="606"/>
      <c r="S4199" s="606" t="s">
        <v>726</v>
      </c>
      <c r="T4199" s="555" t="s">
        <v>5433</v>
      </c>
      <c r="U4199" s="555" t="s">
        <v>5430</v>
      </c>
      <c r="V4199" s="595">
        <v>531000</v>
      </c>
      <c r="W4199" s="17"/>
      <c r="X4199" s="583"/>
    </row>
    <row r="4200" spans="1:24" ht="51.75">
      <c r="A4200" s="5"/>
      <c r="B4200" s="5"/>
      <c r="I4200" s="5"/>
      <c r="J4200" s="5"/>
      <c r="K4200" s="5"/>
      <c r="M4200" s="411"/>
      <c r="N4200" s="9">
        <f t="shared" si="759"/>
        <v>12</v>
      </c>
      <c r="O4200" s="16" t="str">
        <f t="shared" si="756"/>
        <v>120202ديـگ فولادي آبگرم، براي ظرفيـت بيـش از400000 كيلوكالري تا650000 كيلوكالري در ساعـت.</v>
      </c>
      <c r="P4200" s="596">
        <v>120202</v>
      </c>
      <c r="Q4200" s="606">
        <v>12</v>
      </c>
      <c r="R4200" s="606"/>
      <c r="S4200" s="606" t="s">
        <v>726</v>
      </c>
      <c r="T4200" s="555" t="s">
        <v>5434</v>
      </c>
      <c r="U4200" s="555" t="s">
        <v>5430</v>
      </c>
      <c r="V4200" s="595">
        <v>456000</v>
      </c>
      <c r="W4200" s="17"/>
      <c r="X4200" s="583"/>
    </row>
    <row r="4201" spans="1:24" ht="51.75">
      <c r="A4201" s="5"/>
      <c r="B4201" s="5"/>
      <c r="I4201" s="5"/>
      <c r="J4201" s="5"/>
      <c r="K4201" s="5"/>
      <c r="M4201" s="411"/>
      <c r="N4201" s="9">
        <f t="shared" si="759"/>
        <v>12</v>
      </c>
      <c r="O4201" s="16" t="str">
        <f t="shared" si="756"/>
        <v>120203ديـگ فولادي آبگرم، براي ظرفيـت بيش از650000 كيلوكالري تا1000000 كيلوكالري در ساعت.</v>
      </c>
      <c r="P4201" s="596">
        <v>120203</v>
      </c>
      <c r="Q4201" s="606">
        <v>12</v>
      </c>
      <c r="R4201" s="606"/>
      <c r="S4201" s="606" t="s">
        <v>726</v>
      </c>
      <c r="T4201" s="555" t="s">
        <v>5435</v>
      </c>
      <c r="U4201" s="555" t="s">
        <v>5430</v>
      </c>
      <c r="V4201" s="595">
        <v>418000</v>
      </c>
      <c r="W4201" s="17"/>
      <c r="X4201" s="583"/>
    </row>
    <row r="4202" spans="1:24" ht="51.75">
      <c r="A4202" s="5"/>
      <c r="B4202" s="5"/>
      <c r="I4202" s="5"/>
      <c r="J4202" s="5"/>
      <c r="K4202" s="5"/>
      <c r="M4202" s="411"/>
      <c r="N4202" s="9">
        <f t="shared" si="759"/>
        <v>12</v>
      </c>
      <c r="O4202" s="16" t="str">
        <f t="shared" si="756"/>
        <v>120204ديگ فولادي آبگرم، براي ظرفيت بيش از1000000 كيلوكالري تا1500000 كيلوكالري در ساعت.</v>
      </c>
      <c r="P4202" s="596">
        <v>120204</v>
      </c>
      <c r="Q4202" s="606">
        <v>12</v>
      </c>
      <c r="R4202" s="606"/>
      <c r="S4202" s="606" t="s">
        <v>726</v>
      </c>
      <c r="T4202" s="555" t="s">
        <v>5436</v>
      </c>
      <c r="U4202" s="555" t="s">
        <v>5430</v>
      </c>
      <c r="V4202" s="595">
        <v>400500</v>
      </c>
      <c r="W4202" s="17"/>
      <c r="X4202" s="583"/>
    </row>
    <row r="4203" spans="1:24" ht="34.5">
      <c r="A4203" s="5"/>
      <c r="B4203" s="5"/>
      <c r="I4203" s="5"/>
      <c r="J4203" s="5"/>
      <c r="K4203" s="5"/>
      <c r="M4203" s="411"/>
      <c r="N4203" s="9">
        <f t="shared" si="759"/>
        <v>12</v>
      </c>
      <c r="O4203" s="16" t="str">
        <f t="shared" si="756"/>
        <v>120205ديگ فولادي آبگرم، براي ظرفيت بيش از1500000 كيلوكالري در ساعت.</v>
      </c>
      <c r="P4203" s="596">
        <v>120205</v>
      </c>
      <c r="Q4203" s="606">
        <v>12</v>
      </c>
      <c r="R4203" s="606"/>
      <c r="S4203" s="606" t="s">
        <v>726</v>
      </c>
      <c r="T4203" s="555" t="s">
        <v>5437</v>
      </c>
      <c r="U4203" s="555" t="s">
        <v>5430</v>
      </c>
      <c r="V4203" s="595">
        <v>389000</v>
      </c>
      <c r="W4203" s="17"/>
      <c r="X4203" s="583"/>
    </row>
    <row r="4204" spans="1:24" ht="31.5">
      <c r="A4204" s="5"/>
      <c r="B4204" s="5"/>
      <c r="I4204" s="5"/>
      <c r="J4204" s="5"/>
      <c r="K4204" s="5"/>
      <c r="M4204" s="411"/>
      <c r="N4204" s="9" t="s">
        <v>594</v>
      </c>
      <c r="O4204" s="16" t="str">
        <f t="shared" si="756"/>
        <v>120206دیگ</v>
      </c>
      <c r="P4204" s="597" t="s">
        <v>976</v>
      </c>
      <c r="Q4204" s="606"/>
      <c r="R4204" s="606"/>
      <c r="S4204" s="606"/>
      <c r="T4204" s="92" t="s">
        <v>975</v>
      </c>
      <c r="U4204" s="89" t="s">
        <v>885</v>
      </c>
      <c r="V4204" s="205">
        <v>10000</v>
      </c>
      <c r="W4204" s="17"/>
    </row>
    <row r="4205" spans="1:24" ht="31.5">
      <c r="A4205" s="5"/>
      <c r="B4205" s="5"/>
      <c r="I4205" s="5"/>
      <c r="J4205" s="5"/>
      <c r="K4205" s="5"/>
      <c r="M4205" s="411"/>
      <c r="N4205" s="9" t="s">
        <v>594</v>
      </c>
      <c r="O4205" s="16" t="str">
        <f t="shared" si="756"/>
        <v>120207دیگ 1</v>
      </c>
      <c r="P4205" s="597" t="s">
        <v>977</v>
      </c>
      <c r="Q4205" s="606"/>
      <c r="R4205" s="606"/>
      <c r="S4205" s="606"/>
      <c r="T4205" s="92" t="s">
        <v>7131</v>
      </c>
      <c r="U4205" s="89" t="s">
        <v>885</v>
      </c>
      <c r="V4205" s="205">
        <v>10001</v>
      </c>
      <c r="W4205" s="17"/>
    </row>
    <row r="4206" spans="1:24" ht="31.5">
      <c r="A4206" s="5"/>
      <c r="B4206" s="5"/>
      <c r="I4206" s="5"/>
      <c r="J4206" s="5"/>
      <c r="K4206" s="5"/>
      <c r="M4206" s="411"/>
      <c r="N4206" s="9" t="s">
        <v>594</v>
      </c>
      <c r="O4206" s="16" t="str">
        <f t="shared" si="756"/>
        <v>120208دیگ 2</v>
      </c>
      <c r="P4206" s="597" t="s">
        <v>978</v>
      </c>
      <c r="Q4206" s="606"/>
      <c r="R4206" s="606"/>
      <c r="S4206" s="606"/>
      <c r="T4206" s="92" t="s">
        <v>7132</v>
      </c>
      <c r="U4206" s="89" t="s">
        <v>885</v>
      </c>
      <c r="V4206" s="205">
        <v>10002</v>
      </c>
      <c r="W4206" s="17"/>
    </row>
    <row r="4207" spans="1:24" ht="34.5">
      <c r="A4207" s="5"/>
      <c r="B4207" s="5"/>
      <c r="I4207" s="5"/>
      <c r="J4207" s="5"/>
      <c r="K4207" s="5"/>
      <c r="M4207" s="411"/>
      <c r="N4207" s="9">
        <f t="shared" ref="N4207:N4220" si="760">Q4207</f>
        <v>13</v>
      </c>
      <c r="O4207" s="16" t="str">
        <f t="shared" si="756"/>
        <v>130101ديگ بخار، به ظرفيت 450 کيلو گرم بخار در ساعت.</v>
      </c>
      <c r="P4207" s="598" t="s">
        <v>464</v>
      </c>
      <c r="Q4207" s="606">
        <v>13</v>
      </c>
      <c r="R4207" s="606"/>
      <c r="S4207" s="606" t="s">
        <v>726</v>
      </c>
      <c r="T4207" s="555" t="s">
        <v>5438</v>
      </c>
      <c r="U4207" s="555" t="s">
        <v>54</v>
      </c>
      <c r="V4207" s="595">
        <v>396528000</v>
      </c>
      <c r="W4207" s="17"/>
    </row>
    <row r="4208" spans="1:24" ht="34.5">
      <c r="A4208" s="5"/>
      <c r="B4208" s="5"/>
      <c r="I4208" s="5"/>
      <c r="J4208" s="5"/>
      <c r="K4208" s="5"/>
      <c r="M4208" s="411"/>
      <c r="N4208" s="9">
        <f t="shared" si="760"/>
        <v>13</v>
      </c>
      <c r="O4208" s="16" t="str">
        <f t="shared" ref="O4208:O4271" si="761">LEFT(CONCATENATE(P4208,T4208),252)</f>
        <v>130102ديگ بخار، به ظرفيت 1150 کيلو گرم بخار در ساعت.</v>
      </c>
      <c r="P4208" s="596">
        <v>130102</v>
      </c>
      <c r="Q4208" s="606">
        <v>13</v>
      </c>
      <c r="R4208" s="606"/>
      <c r="S4208" s="606" t="s">
        <v>726</v>
      </c>
      <c r="T4208" s="555" t="s">
        <v>5439</v>
      </c>
      <c r="U4208" s="555" t="s">
        <v>54</v>
      </c>
      <c r="V4208" s="595">
        <v>528558000</v>
      </c>
      <c r="W4208" s="17"/>
      <c r="X4208" s="583"/>
    </row>
    <row r="4209" spans="1:24" ht="34.5">
      <c r="A4209" s="5"/>
      <c r="B4209" s="5"/>
      <c r="I4209" s="5"/>
      <c r="J4209" s="5"/>
      <c r="K4209" s="5"/>
      <c r="M4209" s="411"/>
      <c r="N4209" s="9">
        <f t="shared" si="760"/>
        <v>13</v>
      </c>
      <c r="O4209" s="16" t="str">
        <f t="shared" si="761"/>
        <v>130103ديگ بخار، به ظرفيت 1600 کيلو گرم بخار در ساعت.</v>
      </c>
      <c r="P4209" s="596">
        <v>130103</v>
      </c>
      <c r="Q4209" s="606">
        <v>13</v>
      </c>
      <c r="R4209" s="606"/>
      <c r="S4209" s="606" t="s">
        <v>726</v>
      </c>
      <c r="T4209" s="555" t="s">
        <v>5440</v>
      </c>
      <c r="U4209" s="555" t="s">
        <v>54</v>
      </c>
      <c r="V4209" s="595">
        <v>625414000</v>
      </c>
      <c r="W4209" s="17"/>
      <c r="X4209" s="583"/>
    </row>
    <row r="4210" spans="1:24" ht="34.5">
      <c r="A4210" s="5"/>
      <c r="B4210" s="5"/>
      <c r="I4210" s="5"/>
      <c r="J4210" s="5"/>
      <c r="K4210" s="5"/>
      <c r="M4210" s="411"/>
      <c r="N4210" s="9">
        <f t="shared" si="760"/>
        <v>13</v>
      </c>
      <c r="O4210" s="16" t="str">
        <f t="shared" si="761"/>
        <v>130104ديگ بخار، به ظرفيت 2050 کيلو گرم بخار در ساعت.</v>
      </c>
      <c r="P4210" s="596">
        <v>130104</v>
      </c>
      <c r="Q4210" s="606">
        <v>13</v>
      </c>
      <c r="R4210" s="606"/>
      <c r="S4210" s="606" t="s">
        <v>726</v>
      </c>
      <c r="T4210" s="555" t="s">
        <v>5441</v>
      </c>
      <c r="U4210" s="555" t="s">
        <v>54</v>
      </c>
      <c r="V4210" s="595">
        <v>754658000</v>
      </c>
      <c r="W4210" s="17"/>
      <c r="X4210" s="583"/>
    </row>
    <row r="4211" spans="1:24" ht="34.5">
      <c r="A4211" s="5"/>
      <c r="B4211" s="5"/>
      <c r="I4211" s="5"/>
      <c r="J4211" s="5"/>
      <c r="K4211" s="5"/>
      <c r="M4211" s="411"/>
      <c r="N4211" s="9">
        <f t="shared" si="760"/>
        <v>13</v>
      </c>
      <c r="O4211" s="16" t="str">
        <f t="shared" si="761"/>
        <v>130105ديگ بخار، به ظرفيت 2700 کيلو گرم بخار در ساعت.</v>
      </c>
      <c r="P4211" s="596">
        <v>130105</v>
      </c>
      <c r="Q4211" s="606">
        <v>13</v>
      </c>
      <c r="R4211" s="606"/>
      <c r="S4211" s="606" t="s">
        <v>726</v>
      </c>
      <c r="T4211" s="555" t="s">
        <v>5442</v>
      </c>
      <c r="U4211" s="555" t="s">
        <v>54</v>
      </c>
      <c r="V4211" s="595">
        <v>859553000</v>
      </c>
      <c r="W4211" s="17"/>
      <c r="X4211" s="583"/>
    </row>
    <row r="4212" spans="1:24" ht="24.95" customHeight="1">
      <c r="A4212" s="5"/>
      <c r="B4212" s="5"/>
      <c r="I4212" s="5"/>
      <c r="J4212" s="5"/>
      <c r="K4212" s="5"/>
      <c r="M4212" s="411"/>
      <c r="N4212" s="9">
        <f t="shared" si="760"/>
        <v>13</v>
      </c>
      <c r="O4212" s="16" t="str">
        <f t="shared" si="761"/>
        <v>130106ديگ بخار، به ظرفيت 4100 کيلو گرم بخار در ساعت.</v>
      </c>
      <c r="P4212" s="596">
        <v>130106</v>
      </c>
      <c r="Q4212" s="606">
        <v>13</v>
      </c>
      <c r="R4212" s="606"/>
      <c r="S4212" s="606" t="s">
        <v>726</v>
      </c>
      <c r="T4212" s="555" t="s">
        <v>5443</v>
      </c>
      <c r="U4212" s="555" t="s">
        <v>54</v>
      </c>
      <c r="V4212" s="595">
        <v>1135634000</v>
      </c>
      <c r="W4212" s="17"/>
      <c r="X4212" s="583"/>
    </row>
    <row r="4213" spans="1:24" ht="24.95" customHeight="1">
      <c r="A4213" s="5"/>
      <c r="B4213" s="5"/>
      <c r="I4213" s="5"/>
      <c r="J4213" s="5"/>
      <c r="K4213" s="5"/>
      <c r="M4213" s="411"/>
      <c r="N4213" s="9">
        <f t="shared" si="760"/>
        <v>13</v>
      </c>
      <c r="O4213" s="16" t="str">
        <f t="shared" si="761"/>
        <v>130107ديگ بخار، به ظرفيت 4550 کيلو گرم بخار در ساعت.</v>
      </c>
      <c r="P4213" s="596">
        <v>130107</v>
      </c>
      <c r="Q4213" s="606">
        <v>13</v>
      </c>
      <c r="R4213" s="606"/>
      <c r="S4213" s="606" t="s">
        <v>726</v>
      </c>
      <c r="T4213" s="555" t="s">
        <v>5444</v>
      </c>
      <c r="U4213" s="555" t="s">
        <v>54</v>
      </c>
      <c r="V4213" s="595">
        <v>1231611000</v>
      </c>
      <c r="W4213" s="17"/>
      <c r="X4213" s="583"/>
    </row>
    <row r="4214" spans="1:24" ht="24.95" customHeight="1">
      <c r="A4214" s="5"/>
      <c r="B4214" s="5"/>
      <c r="I4214" s="5"/>
      <c r="J4214" s="5"/>
      <c r="K4214" s="5"/>
      <c r="M4214" s="411"/>
      <c r="N4214" s="9">
        <f t="shared" si="760"/>
        <v>13</v>
      </c>
      <c r="O4214" s="16" t="str">
        <f t="shared" si="761"/>
        <v>130108ديگ بخار، به ظرفيت 5000 کيلو گرم بخار در ساعت.</v>
      </c>
      <c r="P4214" s="596">
        <v>130108</v>
      </c>
      <c r="Q4214" s="606">
        <v>13</v>
      </c>
      <c r="R4214" s="606"/>
      <c r="S4214" s="606" t="s">
        <v>726</v>
      </c>
      <c r="T4214" s="555" t="s">
        <v>5445</v>
      </c>
      <c r="U4214" s="555" t="s">
        <v>54</v>
      </c>
      <c r="V4214" s="595">
        <v>1259908000</v>
      </c>
      <c r="W4214" s="17"/>
      <c r="X4214" s="583"/>
    </row>
    <row r="4215" spans="1:24" ht="24.95" customHeight="1">
      <c r="A4215" s="5"/>
      <c r="B4215" s="5"/>
      <c r="I4215" s="5"/>
      <c r="J4215" s="5"/>
      <c r="K4215" s="5"/>
      <c r="M4215" s="411"/>
      <c r="N4215" s="9">
        <f t="shared" si="760"/>
        <v>13</v>
      </c>
      <c r="O4215" s="16" t="str">
        <f t="shared" si="761"/>
        <v>130109ديگ بخار، به ظرفيت 6350 کيلو گرم بخار در ساعت.</v>
      </c>
      <c r="P4215" s="596">
        <v>130109</v>
      </c>
      <c r="Q4215" s="606">
        <v>13</v>
      </c>
      <c r="R4215" s="606"/>
      <c r="S4215" s="606" t="s">
        <v>726</v>
      </c>
      <c r="T4215" s="555" t="s">
        <v>5446</v>
      </c>
      <c r="U4215" s="555" t="s">
        <v>54</v>
      </c>
      <c r="V4215" s="595">
        <v>1555251000</v>
      </c>
      <c r="W4215" s="17"/>
      <c r="X4215" s="583"/>
    </row>
    <row r="4216" spans="1:24" ht="24.95" customHeight="1">
      <c r="A4216" s="5"/>
      <c r="B4216" s="5"/>
      <c r="I4216" s="5"/>
      <c r="J4216" s="5"/>
      <c r="K4216" s="5"/>
      <c r="M4216" s="411"/>
      <c r="N4216" s="9">
        <f t="shared" si="760"/>
        <v>13</v>
      </c>
      <c r="O4216" s="16" t="str">
        <f t="shared" si="761"/>
        <v>130110ديگ بخار، به ظرفيت 7250 کيلو گرم بخار در ساعت.</v>
      </c>
      <c r="P4216" s="596">
        <v>130110</v>
      </c>
      <c r="Q4216" s="606">
        <v>13</v>
      </c>
      <c r="R4216" s="606"/>
      <c r="S4216" s="606" t="s">
        <v>726</v>
      </c>
      <c r="T4216" s="555" t="s">
        <v>5447</v>
      </c>
      <c r="U4216" s="555" t="s">
        <v>54</v>
      </c>
      <c r="V4216" s="595">
        <v>1791903000</v>
      </c>
      <c r="W4216" s="17"/>
      <c r="X4216" s="583"/>
    </row>
    <row r="4217" spans="1:24" ht="24.95" customHeight="1">
      <c r="A4217" s="5"/>
      <c r="B4217" s="5"/>
      <c r="I4217" s="5"/>
      <c r="J4217" s="5"/>
      <c r="K4217" s="5"/>
      <c r="M4217" s="411"/>
      <c r="N4217" s="9">
        <f t="shared" si="760"/>
        <v>13</v>
      </c>
      <c r="O4217" s="16" t="str">
        <f t="shared" si="761"/>
        <v>130111ديگ بخار، به ظرفيت 8150 کيلو گرم بخار در ساعت.</v>
      </c>
      <c r="P4217" s="596">
        <v>130111</v>
      </c>
      <c r="Q4217" s="606">
        <v>13</v>
      </c>
      <c r="R4217" s="606"/>
      <c r="S4217" s="606" t="s">
        <v>726</v>
      </c>
      <c r="T4217" s="555" t="s">
        <v>5448</v>
      </c>
      <c r="U4217" s="555" t="s">
        <v>54</v>
      </c>
      <c r="V4217" s="595">
        <v>1887378000</v>
      </c>
      <c r="W4217" s="17"/>
      <c r="X4217" s="583"/>
    </row>
    <row r="4218" spans="1:24" ht="24.95" customHeight="1">
      <c r="A4218" s="5"/>
      <c r="B4218" s="5"/>
      <c r="I4218" s="5"/>
      <c r="J4218" s="5"/>
      <c r="K4218" s="5"/>
      <c r="M4218" s="411"/>
      <c r="N4218" s="9">
        <f t="shared" si="760"/>
        <v>13</v>
      </c>
      <c r="O4218" s="16" t="str">
        <f t="shared" si="761"/>
        <v>130112ديگ بخار، به ظرفيت 10000 کيلو گرم بخار در ساعت.</v>
      </c>
      <c r="P4218" s="596">
        <v>130112</v>
      </c>
      <c r="Q4218" s="606">
        <v>13</v>
      </c>
      <c r="R4218" s="606"/>
      <c r="S4218" s="606" t="s">
        <v>726</v>
      </c>
      <c r="T4218" s="555" t="s">
        <v>5449</v>
      </c>
      <c r="U4218" s="555" t="s">
        <v>54</v>
      </c>
      <c r="V4218" s="595">
        <v>2258204000</v>
      </c>
      <c r="W4218" s="17"/>
      <c r="X4218" s="583"/>
    </row>
    <row r="4219" spans="1:24" ht="24.95" customHeight="1">
      <c r="A4219" s="5"/>
      <c r="B4219" s="5"/>
      <c r="I4219" s="5"/>
      <c r="J4219" s="5"/>
      <c r="K4219" s="5"/>
      <c r="M4219" s="411"/>
      <c r="N4219" s="9">
        <f t="shared" si="760"/>
        <v>13</v>
      </c>
      <c r="O4219" s="16" t="str">
        <f t="shared" si="761"/>
        <v>130113ديگ بخار، به ظرفيت 11800 کيلو گرم بخار در ساعت.</v>
      </c>
      <c r="P4219" s="596">
        <v>130113</v>
      </c>
      <c r="Q4219" s="606">
        <v>13</v>
      </c>
      <c r="R4219" s="606"/>
      <c r="S4219" s="606" t="s">
        <v>726</v>
      </c>
      <c r="T4219" s="555" t="s">
        <v>5450</v>
      </c>
      <c r="U4219" s="555" t="s">
        <v>54</v>
      </c>
      <c r="V4219" s="595">
        <v>2725529000</v>
      </c>
      <c r="W4219" s="17"/>
      <c r="X4219" s="583"/>
    </row>
    <row r="4220" spans="1:24" ht="24.95" customHeight="1">
      <c r="A4220" s="5"/>
      <c r="B4220" s="5"/>
      <c r="I4220" s="5"/>
      <c r="J4220" s="5"/>
      <c r="K4220" s="5"/>
      <c r="M4220" s="411"/>
      <c r="N4220" s="9">
        <f t="shared" si="760"/>
        <v>13</v>
      </c>
      <c r="O4220" s="16" t="str">
        <f t="shared" si="761"/>
        <v>130114ديگ بخار، به ظرفيت 13600 کيلو گرم بخار در ساعت.</v>
      </c>
      <c r="P4220" s="596">
        <v>130114</v>
      </c>
      <c r="Q4220" s="606">
        <v>13</v>
      </c>
      <c r="R4220" s="606"/>
      <c r="S4220" s="606" t="s">
        <v>726</v>
      </c>
      <c r="T4220" s="555" t="s">
        <v>5451</v>
      </c>
      <c r="U4220" s="555" t="s">
        <v>54</v>
      </c>
      <c r="V4220" s="595">
        <v>3277255000</v>
      </c>
      <c r="W4220" s="17"/>
      <c r="X4220" s="583"/>
    </row>
    <row r="4221" spans="1:24" ht="24.95" customHeight="1">
      <c r="A4221" s="5"/>
      <c r="B4221" s="5"/>
      <c r="I4221" s="5"/>
      <c r="J4221" s="5"/>
      <c r="K4221" s="5"/>
      <c r="M4221" s="411"/>
      <c r="N4221" s="9" t="s">
        <v>599</v>
      </c>
      <c r="O4221" s="16" t="str">
        <f t="shared" si="761"/>
        <v>130115دیگ بخار</v>
      </c>
      <c r="P4221" s="597" t="s">
        <v>979</v>
      </c>
      <c r="Q4221" s="606"/>
      <c r="R4221" s="606"/>
      <c r="S4221" s="606"/>
      <c r="T4221" s="92" t="s">
        <v>687</v>
      </c>
      <c r="U4221" s="89" t="s">
        <v>54</v>
      </c>
      <c r="V4221" s="205">
        <v>10000</v>
      </c>
      <c r="W4221" s="17"/>
    </row>
    <row r="4222" spans="1:24" ht="24.95" customHeight="1">
      <c r="A4222" s="5"/>
      <c r="B4222" s="5"/>
      <c r="I4222" s="5"/>
      <c r="J4222" s="5"/>
      <c r="K4222" s="5"/>
      <c r="M4222" s="411"/>
      <c r="N4222" s="9" t="s">
        <v>599</v>
      </c>
      <c r="O4222" s="16" t="str">
        <f t="shared" si="761"/>
        <v>130116دیگ بخار 1</v>
      </c>
      <c r="P4222" s="597" t="s">
        <v>980</v>
      </c>
      <c r="Q4222" s="606"/>
      <c r="R4222" s="606"/>
      <c r="S4222" s="606"/>
      <c r="T4222" s="92" t="s">
        <v>7133</v>
      </c>
      <c r="U4222" s="89" t="s">
        <v>54</v>
      </c>
      <c r="V4222" s="205">
        <v>10001</v>
      </c>
      <c r="W4222" s="17"/>
    </row>
    <row r="4223" spans="1:24" ht="24.95" customHeight="1">
      <c r="A4223" s="5"/>
      <c r="B4223" s="5"/>
      <c r="I4223" s="5"/>
      <c r="J4223" s="5"/>
      <c r="K4223" s="5"/>
      <c r="M4223" s="411"/>
      <c r="N4223" s="9" t="s">
        <v>599</v>
      </c>
      <c r="O4223" s="16" t="str">
        <f t="shared" si="761"/>
        <v>130117دیگ بخار 2</v>
      </c>
      <c r="P4223" s="597" t="s">
        <v>981</v>
      </c>
      <c r="Q4223" s="606"/>
      <c r="R4223" s="606"/>
      <c r="S4223" s="606"/>
      <c r="T4223" s="92" t="s">
        <v>7134</v>
      </c>
      <c r="U4223" s="89" t="s">
        <v>54</v>
      </c>
      <c r="V4223" s="205">
        <v>10002</v>
      </c>
      <c r="W4223" s="17"/>
    </row>
    <row r="4224" spans="1:24" ht="24.95" customHeight="1">
      <c r="A4224" s="5"/>
      <c r="B4224" s="5"/>
      <c r="I4224" s="5"/>
      <c r="J4224" s="5"/>
      <c r="K4224" s="5"/>
      <c r="M4224" s="411"/>
      <c r="N4224" s="9">
        <f t="shared" ref="N4224:N4249" si="762">Q4224</f>
        <v>14</v>
      </c>
      <c r="O4224" s="16" t="str">
        <f t="shared" si="761"/>
        <v>140101مشعل گازوييل سوز، براي ديگ آب‌ گرم به ظرفيت گرمايي 18000 تا 35000  كيلو کالري در ساعت.</v>
      </c>
      <c r="P4224" s="598" t="s">
        <v>465</v>
      </c>
      <c r="Q4224" s="606">
        <v>14</v>
      </c>
      <c r="R4224" s="606"/>
      <c r="S4224" s="606" t="s">
        <v>726</v>
      </c>
      <c r="T4224" s="555" t="s">
        <v>5452</v>
      </c>
      <c r="U4224" s="555" t="s">
        <v>54</v>
      </c>
      <c r="V4224" s="595">
        <v>6941000</v>
      </c>
      <c r="W4224" s="17"/>
    </row>
    <row r="4225" spans="1:24" ht="24.95" customHeight="1">
      <c r="A4225" s="5"/>
      <c r="B4225" s="5"/>
      <c r="I4225" s="5"/>
      <c r="J4225" s="5"/>
      <c r="K4225" s="5"/>
      <c r="M4225" s="411"/>
      <c r="N4225" s="9">
        <f t="shared" si="762"/>
        <v>14</v>
      </c>
      <c r="O4225" s="16" t="str">
        <f t="shared" si="761"/>
        <v>140102مشعل گازوييل سوز، براي ديگ آب‌ گرم به ظرفيت گرمايي 18000 تا 80000  كيلو کالري در ساعت.</v>
      </c>
      <c r="P4225" s="596">
        <v>140102</v>
      </c>
      <c r="Q4225" s="606">
        <v>14</v>
      </c>
      <c r="R4225" s="606"/>
      <c r="S4225" s="606" t="s">
        <v>726</v>
      </c>
      <c r="T4225" s="555" t="s">
        <v>5453</v>
      </c>
      <c r="U4225" s="555" t="s">
        <v>54</v>
      </c>
      <c r="V4225" s="595">
        <v>8006000</v>
      </c>
      <c r="W4225" s="17"/>
      <c r="X4225" s="583"/>
    </row>
    <row r="4226" spans="1:24" ht="24.95" customHeight="1">
      <c r="A4226" s="5"/>
      <c r="B4226" s="5"/>
      <c r="I4226" s="5"/>
      <c r="J4226" s="5"/>
      <c r="K4226" s="5"/>
      <c r="M4226" s="411"/>
      <c r="N4226" s="9">
        <f t="shared" si="762"/>
        <v>14</v>
      </c>
      <c r="O4226" s="16" t="str">
        <f t="shared" si="761"/>
        <v>140103مشعل گازوييل سوز، براي ديگ آب‌ گرم به ظرفيت گرمايي 80000 تا 200000  كيلو کالري در ساعت.</v>
      </c>
      <c r="P4226" s="596">
        <v>140103</v>
      </c>
      <c r="Q4226" s="606">
        <v>14</v>
      </c>
      <c r="R4226" s="606"/>
      <c r="S4226" s="606" t="s">
        <v>726</v>
      </c>
      <c r="T4226" s="555" t="s">
        <v>5454</v>
      </c>
      <c r="U4226" s="555" t="s">
        <v>54</v>
      </c>
      <c r="V4226" s="595">
        <v>10335000</v>
      </c>
      <c r="W4226" s="17"/>
      <c r="X4226" s="583"/>
    </row>
    <row r="4227" spans="1:24" ht="24.95" customHeight="1">
      <c r="A4227" s="5"/>
      <c r="B4227" s="5"/>
      <c r="I4227" s="5"/>
      <c r="J4227" s="5"/>
      <c r="K4227" s="5"/>
      <c r="M4227" s="411"/>
      <c r="N4227" s="9">
        <f t="shared" si="762"/>
        <v>14</v>
      </c>
      <c r="O4227" s="16" t="str">
        <f t="shared" si="761"/>
        <v>140104مشعل گازوييل سوز، براي ديگ آب‌ گرم به ظرفيت گرمايي 130000 تا 300000  كيلو کالري در ساعت.</v>
      </c>
      <c r="P4227" s="596">
        <v>140104</v>
      </c>
      <c r="Q4227" s="606">
        <v>14</v>
      </c>
      <c r="R4227" s="606"/>
      <c r="S4227" s="606" t="s">
        <v>726</v>
      </c>
      <c r="T4227" s="555" t="s">
        <v>5455</v>
      </c>
      <c r="U4227" s="555" t="s">
        <v>54</v>
      </c>
      <c r="V4227" s="595">
        <v>17351000</v>
      </c>
      <c r="W4227" s="17"/>
      <c r="X4227" s="583"/>
    </row>
    <row r="4228" spans="1:24" ht="24.95" customHeight="1">
      <c r="A4228" s="5"/>
      <c r="B4228" s="5"/>
      <c r="I4228" s="5"/>
      <c r="J4228" s="5"/>
      <c r="K4228" s="5"/>
      <c r="M4228" s="411"/>
      <c r="N4228" s="9">
        <f t="shared" si="762"/>
        <v>14</v>
      </c>
      <c r="O4228" s="16" t="str">
        <f t="shared" si="761"/>
        <v>140105مشعل گازوييل سوز، براي ديگ آب‌ گرم به ظرفيت گرمايي 300000 تا 650000  كيلو کالري در ساعت.</v>
      </c>
      <c r="P4228" s="596">
        <v>140105</v>
      </c>
      <c r="Q4228" s="606">
        <v>14</v>
      </c>
      <c r="R4228" s="606"/>
      <c r="S4228" s="606" t="s">
        <v>726</v>
      </c>
      <c r="T4228" s="555" t="s">
        <v>5456</v>
      </c>
      <c r="U4228" s="555" t="s">
        <v>54</v>
      </c>
      <c r="V4228" s="595">
        <v>42671000</v>
      </c>
      <c r="W4228" s="17"/>
      <c r="X4228" s="583"/>
    </row>
    <row r="4229" spans="1:24" ht="24.95" customHeight="1">
      <c r="A4229" s="5"/>
      <c r="B4229" s="5"/>
      <c r="I4229" s="5"/>
      <c r="J4229" s="5"/>
      <c r="K4229" s="5"/>
      <c r="M4229" s="411"/>
      <c r="N4229" s="9">
        <f t="shared" si="762"/>
        <v>14</v>
      </c>
      <c r="O4229" s="16" t="str">
        <f t="shared" si="761"/>
        <v>140106مشعل گازوييل سوز، براي ديگ آب‌ گرم به ظرفيت گرمايي 500000 تا 1000000  كيلو کالري در ساعت.</v>
      </c>
      <c r="P4229" s="596">
        <v>140106</v>
      </c>
      <c r="Q4229" s="606">
        <v>14</v>
      </c>
      <c r="R4229" s="606"/>
      <c r="S4229" s="606" t="s">
        <v>726</v>
      </c>
      <c r="T4229" s="555" t="s">
        <v>5457</v>
      </c>
      <c r="U4229" s="555" t="s">
        <v>54</v>
      </c>
      <c r="V4229" s="595">
        <v>79456000</v>
      </c>
      <c r="W4229" s="17"/>
      <c r="X4229" s="583"/>
    </row>
    <row r="4230" spans="1:24" ht="24.95" customHeight="1">
      <c r="A4230" s="5"/>
      <c r="B4230" s="5"/>
      <c r="I4230" s="5"/>
      <c r="J4230" s="5"/>
      <c r="K4230" s="5"/>
      <c r="M4230" s="411"/>
      <c r="N4230" s="9">
        <f t="shared" si="762"/>
        <v>14</v>
      </c>
      <c r="O4230" s="16" t="str">
        <f t="shared" si="761"/>
        <v>140201مشعل گازسوز، براي ديگ آب گرم به ظرفيت گرمايي 17500 تا 40500 کيلو کالري در ساعت.</v>
      </c>
      <c r="P4230" s="596">
        <v>140201</v>
      </c>
      <c r="Q4230" s="606">
        <v>14</v>
      </c>
      <c r="R4230" s="606"/>
      <c r="S4230" s="606" t="s">
        <v>726</v>
      </c>
      <c r="T4230" s="555" t="s">
        <v>5458</v>
      </c>
      <c r="U4230" s="555" t="s">
        <v>54</v>
      </c>
      <c r="V4230" s="595">
        <v>13165000</v>
      </c>
      <c r="W4230" s="17"/>
      <c r="X4230" s="583"/>
    </row>
    <row r="4231" spans="1:24" ht="51.75">
      <c r="A4231" s="5"/>
      <c r="B4231" s="5"/>
      <c r="I4231" s="5"/>
      <c r="J4231" s="5"/>
      <c r="K4231" s="5"/>
      <c r="M4231" s="411"/>
      <c r="N4231" s="9">
        <f t="shared" si="762"/>
        <v>14</v>
      </c>
      <c r="O4231" s="16" t="str">
        <f t="shared" si="761"/>
        <v>140202مشعل گازسوز، براي ديگ آب گرم به ظرفيت گرمايي 33500 تا 91500 کيلو کالري در ساعت.</v>
      </c>
      <c r="P4231" s="596">
        <v>140202</v>
      </c>
      <c r="Q4231" s="606">
        <v>14</v>
      </c>
      <c r="R4231" s="606"/>
      <c r="S4231" s="606" t="s">
        <v>726</v>
      </c>
      <c r="T4231" s="555" t="s">
        <v>5459</v>
      </c>
      <c r="U4231" s="555" t="s">
        <v>54</v>
      </c>
      <c r="V4231" s="595">
        <v>13914000</v>
      </c>
      <c r="W4231" s="17"/>
      <c r="X4231" s="583"/>
    </row>
    <row r="4232" spans="1:24" ht="51.75">
      <c r="A4232" s="5"/>
      <c r="B4232" s="5"/>
      <c r="I4232" s="5"/>
      <c r="J4232" s="5"/>
      <c r="K4232" s="5"/>
      <c r="M4232" s="411"/>
      <c r="N4232" s="9">
        <f t="shared" si="762"/>
        <v>14</v>
      </c>
      <c r="O4232" s="16" t="str">
        <f t="shared" si="761"/>
        <v>140203مشعل گازسوز، براي ديگ آب گرم به ظرفيت گرمايي 75500 تا 183000 کيلو کالري در ساعت.</v>
      </c>
      <c r="P4232" s="596">
        <v>140203</v>
      </c>
      <c r="Q4232" s="606">
        <v>14</v>
      </c>
      <c r="R4232" s="606"/>
      <c r="S4232" s="606" t="s">
        <v>726</v>
      </c>
      <c r="T4232" s="555" t="s">
        <v>5460</v>
      </c>
      <c r="U4232" s="555" t="s">
        <v>54</v>
      </c>
      <c r="V4232" s="595">
        <v>17110000</v>
      </c>
      <c r="W4232" s="17"/>
      <c r="X4232" s="583"/>
    </row>
    <row r="4233" spans="1:24" ht="51.75">
      <c r="A4233" s="5"/>
      <c r="B4233" s="5"/>
      <c r="I4233" s="5"/>
      <c r="J4233" s="5"/>
      <c r="K4233" s="5"/>
      <c r="M4233" s="411"/>
      <c r="N4233" s="9">
        <f t="shared" si="762"/>
        <v>14</v>
      </c>
      <c r="O4233" s="16" t="str">
        <f t="shared" si="761"/>
        <v>140204مشعل گازسوز، براي ديگ آب گرم به ظرفيت گرمايي 150500 تا 366000 کيلو کالري در ساعت.</v>
      </c>
      <c r="P4233" s="596">
        <v>140204</v>
      </c>
      <c r="Q4233" s="606">
        <v>14</v>
      </c>
      <c r="R4233" s="606"/>
      <c r="S4233" s="606" t="s">
        <v>726</v>
      </c>
      <c r="T4233" s="555" t="s">
        <v>5461</v>
      </c>
      <c r="U4233" s="555" t="s">
        <v>54</v>
      </c>
      <c r="V4233" s="595">
        <v>25889000</v>
      </c>
      <c r="W4233" s="17"/>
      <c r="X4233" s="583"/>
    </row>
    <row r="4234" spans="1:24" ht="51.75">
      <c r="A4234" s="5"/>
      <c r="B4234" s="5"/>
      <c r="I4234" s="5"/>
      <c r="J4234" s="5"/>
      <c r="K4234" s="5"/>
      <c r="M4234" s="411"/>
      <c r="N4234" s="9">
        <f t="shared" si="762"/>
        <v>14</v>
      </c>
      <c r="O4234" s="16" t="str">
        <f t="shared" si="761"/>
        <v>140205مشعل گازسوز، براي ديگ آب گرم به ظرفيت گرمايي 323000 تا 581500 کيلو کالري در ساعت.</v>
      </c>
      <c r="P4234" s="596">
        <v>140205</v>
      </c>
      <c r="Q4234" s="606">
        <v>14</v>
      </c>
      <c r="R4234" s="606"/>
      <c r="S4234" s="606" t="s">
        <v>726</v>
      </c>
      <c r="T4234" s="555" t="s">
        <v>5462</v>
      </c>
      <c r="U4234" s="555" t="s">
        <v>54</v>
      </c>
      <c r="V4234" s="595">
        <v>38065000</v>
      </c>
      <c r="W4234" s="17"/>
      <c r="X4234" s="583"/>
    </row>
    <row r="4235" spans="1:24" ht="51.75">
      <c r="A4235" s="5"/>
      <c r="B4235" s="5"/>
      <c r="I4235" s="5"/>
      <c r="J4235" s="5"/>
      <c r="K4235" s="5"/>
      <c r="M4235" s="411"/>
      <c r="N4235" s="9">
        <f t="shared" si="762"/>
        <v>14</v>
      </c>
      <c r="O4235" s="16" t="str">
        <f t="shared" si="761"/>
        <v>140206مشعل گازسوز، براي ديگ آب گرم به ظرفيت گرمايي 409000 تا 969000 کيلو کالري در ساعت.</v>
      </c>
      <c r="P4235" s="596">
        <v>140206</v>
      </c>
      <c r="Q4235" s="606">
        <v>14</v>
      </c>
      <c r="R4235" s="606"/>
      <c r="S4235" s="606" t="s">
        <v>726</v>
      </c>
      <c r="T4235" s="555" t="s">
        <v>5463</v>
      </c>
      <c r="U4235" s="555" t="s">
        <v>54</v>
      </c>
      <c r="V4235" s="595">
        <v>86577000</v>
      </c>
      <c r="W4235" s="17"/>
      <c r="X4235" s="583"/>
    </row>
    <row r="4236" spans="1:24" ht="51.75">
      <c r="A4236" s="5"/>
      <c r="B4236" s="5"/>
      <c r="I4236" s="5"/>
      <c r="J4236" s="5"/>
      <c r="K4236" s="5"/>
      <c r="M4236" s="411"/>
      <c r="N4236" s="9">
        <f t="shared" si="762"/>
        <v>14</v>
      </c>
      <c r="O4236" s="16" t="str">
        <f t="shared" si="761"/>
        <v>140207مشعل گازسوز، براي ديگ آب گرم به ظرفيت گرمايي 420000 تا 1238000 کيلو کالري در ساعت.</v>
      </c>
      <c r="P4236" s="596">
        <v>140207</v>
      </c>
      <c r="Q4236" s="606">
        <v>14</v>
      </c>
      <c r="R4236" s="606"/>
      <c r="S4236" s="606" t="s">
        <v>726</v>
      </c>
      <c r="T4236" s="555" t="s">
        <v>5464</v>
      </c>
      <c r="U4236" s="555" t="s">
        <v>54</v>
      </c>
      <c r="V4236" s="595">
        <v>138901000</v>
      </c>
      <c r="W4236" s="17"/>
      <c r="X4236" s="583"/>
    </row>
    <row r="4237" spans="1:24" ht="51.75">
      <c r="A4237" s="5"/>
      <c r="B4237" s="5"/>
      <c r="I4237" s="5"/>
      <c r="J4237" s="5"/>
      <c r="K4237" s="5"/>
      <c r="M4237" s="411"/>
      <c r="N4237" s="9">
        <f t="shared" si="762"/>
        <v>14</v>
      </c>
      <c r="O4237" s="16" t="str">
        <f t="shared" si="761"/>
        <v>140208مشعل گازسوز، براي ديگ آب گرم به ظرفيت گرمايي 1076500 تا 2153000 کيلو کالري در ساعت.</v>
      </c>
      <c r="P4237" s="596">
        <v>140208</v>
      </c>
      <c r="Q4237" s="607">
        <v>14</v>
      </c>
      <c r="R4237" s="607"/>
      <c r="S4237" s="607" t="s">
        <v>726</v>
      </c>
      <c r="T4237" s="555" t="s">
        <v>5465</v>
      </c>
      <c r="U4237" s="555" t="s">
        <v>54</v>
      </c>
      <c r="V4237" s="595">
        <v>177384000</v>
      </c>
      <c r="W4237" s="17"/>
      <c r="X4237" s="583"/>
    </row>
    <row r="4238" spans="1:24" ht="90" customHeight="1">
      <c r="A4238" s="5"/>
      <c r="B4238" s="5"/>
      <c r="I4238" s="5"/>
      <c r="J4238" s="5"/>
      <c r="K4238" s="5"/>
      <c r="M4238" s="411"/>
      <c r="N4238" s="9">
        <f t="shared" si="762"/>
        <v>14</v>
      </c>
      <c r="O4238" s="16" t="str">
        <f t="shared" si="761"/>
        <v>140301گرم کننده تابشی سرامیکی صنعتی شامل شیرگازسولونوییدی،سیستم جرقه زن ،الکترودهای جرقه و یونیزاسیون ، سیستم کنترل با ترموستات ، صفحات سرامیکی ، نگهدارنده های مربوط ، پوشش فلزی و قاب منعکس کننده همراه با کابل ورودی برق برای کار با گاز طبیعی یا مایع به</v>
      </c>
      <c r="P4238" s="596">
        <v>140301</v>
      </c>
      <c r="Q4238" s="607">
        <v>14</v>
      </c>
      <c r="R4238" s="607"/>
      <c r="S4238" s="607" t="s">
        <v>726</v>
      </c>
      <c r="T4238" s="555" t="s">
        <v>7383</v>
      </c>
      <c r="U4238" s="555" t="s">
        <v>5466</v>
      </c>
      <c r="V4238" s="596">
        <v>0</v>
      </c>
      <c r="W4238" s="17"/>
      <c r="X4238" s="596"/>
    </row>
    <row r="4239" spans="1:24" ht="79.5" customHeight="1">
      <c r="A4239" s="5"/>
      <c r="B4239" s="5"/>
      <c r="I4239" s="5"/>
      <c r="J4239" s="5"/>
      <c r="K4239" s="5"/>
      <c r="M4239" s="411"/>
      <c r="N4239" s="9">
        <f t="shared" si="762"/>
        <v>14</v>
      </c>
      <c r="O4239" s="16" t="str">
        <f t="shared" si="761"/>
        <v>140302گرم کننده تابشی سرامیکی صنعتی شامل شیرگازسولونوییدی،سیستم جرقه زن ،الکترودهای جرقه و یونیزاسیون ، سیستم کنترل با ترموستات ، صفحات سرامیکی ، نگهدارنده های مربوط ، پوشش فلزی و قاب منعکس کننده همراه با کابل ورودی برق برای کار با گاز طبیعی یا مایع به</v>
      </c>
      <c r="P4239" s="596">
        <v>140302</v>
      </c>
      <c r="Q4239" s="606">
        <v>14</v>
      </c>
      <c r="R4239" s="606"/>
      <c r="S4239" s="606" t="s">
        <v>726</v>
      </c>
      <c r="T4239" s="555" t="s">
        <v>7384</v>
      </c>
      <c r="U4239" s="555" t="s">
        <v>5466</v>
      </c>
      <c r="V4239" s="596">
        <v>0</v>
      </c>
      <c r="W4239" s="17"/>
      <c r="X4239" s="583"/>
    </row>
    <row r="4240" spans="1:24" ht="93" customHeight="1">
      <c r="A4240" s="5"/>
      <c r="B4240" s="5"/>
      <c r="I4240" s="5"/>
      <c r="J4240" s="5"/>
      <c r="K4240" s="5"/>
      <c r="M4240" s="411"/>
      <c r="N4240" s="9">
        <f t="shared" si="762"/>
        <v>14</v>
      </c>
      <c r="O4240" s="16" t="str">
        <f t="shared" si="761"/>
        <v>140401گرم کننده تابشی لوله ای شامل  مشعل ، فن مجزا باشیرگازسولونوییدی و لوله های فولادی زنگ ناپذیر آتش خوار و ،سیستم جرقه زن ،سنسور شعله، سیستم کنترل الکترونیکی قابل اتصال  به ترموستات ، وسایر متعلقات مونتاژ ،  همراه با کابل ورودی برق برای کار با گاز ط</v>
      </c>
      <c r="P4240" s="596">
        <v>140401</v>
      </c>
      <c r="Q4240" s="606">
        <v>14</v>
      </c>
      <c r="R4240" s="606"/>
      <c r="S4240" s="606" t="s">
        <v>726</v>
      </c>
      <c r="T4240" s="555" t="s">
        <v>7385</v>
      </c>
      <c r="U4240" s="555" t="s">
        <v>5466</v>
      </c>
      <c r="V4240" s="596">
        <v>0</v>
      </c>
      <c r="W4240" s="17"/>
      <c r="X4240" s="583"/>
    </row>
    <row r="4241" spans="1:24" ht="110.25" customHeight="1">
      <c r="A4241" s="5"/>
      <c r="B4241" s="5"/>
      <c r="I4241" s="5"/>
      <c r="J4241" s="5"/>
      <c r="K4241" s="5"/>
      <c r="M4241" s="411"/>
      <c r="N4241" s="9">
        <f t="shared" si="762"/>
        <v>14</v>
      </c>
      <c r="O4241" s="16" t="str">
        <f t="shared" si="761"/>
        <v>140402گرم کننده تابشی لوله ای شامل  مشعل ، فن مجزا باشیرگازسولونوییدی و لوله های فولادی زنگ ناپذیر آتش خوار و ،سیستم جرقه زن ،سنسور شعله، سیستم کنترل الکترونیکی قابل اتصال  به ترموستات ، وسایر متعلقات مونتاژ ،  همراه با کابل ورودی برق برای کار با گاز ط</v>
      </c>
      <c r="P4241" s="596">
        <v>140402</v>
      </c>
      <c r="Q4241" s="606">
        <v>14</v>
      </c>
      <c r="R4241" s="606"/>
      <c r="S4241" s="606" t="s">
        <v>726</v>
      </c>
      <c r="T4241" s="555" t="s">
        <v>7386</v>
      </c>
      <c r="U4241" s="555" t="s">
        <v>5466</v>
      </c>
      <c r="V4241" s="596">
        <v>0</v>
      </c>
      <c r="W4241" s="17"/>
      <c r="X4241" s="583"/>
    </row>
    <row r="4242" spans="1:24" ht="93" customHeight="1">
      <c r="A4242" s="5"/>
      <c r="B4242" s="5"/>
      <c r="I4242" s="5"/>
      <c r="J4242" s="5"/>
      <c r="K4242" s="5"/>
      <c r="M4242" s="411"/>
      <c r="N4242" s="9">
        <f t="shared" si="762"/>
        <v>14</v>
      </c>
      <c r="O4242" s="16" t="str">
        <f t="shared" si="761"/>
        <v xml:space="preserve">140501ژنراتور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v>
      </c>
      <c r="P4242" s="596">
        <v>140501</v>
      </c>
      <c r="Q4242" s="606">
        <v>14</v>
      </c>
      <c r="R4242" s="606"/>
      <c r="S4242" s="606" t="s">
        <v>726</v>
      </c>
      <c r="T4242" s="555" t="s">
        <v>7380</v>
      </c>
      <c r="U4242" s="555" t="s">
        <v>5466</v>
      </c>
      <c r="V4242" s="596">
        <v>0</v>
      </c>
      <c r="W4242" s="17"/>
      <c r="X4242" s="583"/>
    </row>
    <row r="4243" spans="1:24" ht="115.5" customHeight="1">
      <c r="A4243" s="5"/>
      <c r="B4243" s="5"/>
      <c r="I4243" s="5"/>
      <c r="J4243" s="5"/>
      <c r="K4243" s="5"/>
      <c r="M4243" s="411"/>
      <c r="N4243" s="9">
        <f t="shared" si="762"/>
        <v>14</v>
      </c>
      <c r="O4243" s="16" t="str">
        <f t="shared" si="761"/>
        <v xml:space="preserve">140502ژنراتور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v>
      </c>
      <c r="P4243" s="596">
        <v>140502</v>
      </c>
      <c r="Q4243" s="606">
        <v>14</v>
      </c>
      <c r="R4243" s="606"/>
      <c r="S4243" s="606" t="s">
        <v>726</v>
      </c>
      <c r="T4243" s="555" t="s">
        <v>7381</v>
      </c>
      <c r="U4243" s="555" t="s">
        <v>5466</v>
      </c>
      <c r="V4243" s="596">
        <v>0</v>
      </c>
      <c r="W4243" s="17"/>
      <c r="X4243" s="583"/>
    </row>
    <row r="4244" spans="1:24" ht="88.5" customHeight="1">
      <c r="A4244" s="5"/>
      <c r="B4244" s="5"/>
      <c r="I4244" s="5"/>
      <c r="J4244" s="5"/>
      <c r="K4244" s="5"/>
      <c r="M4244" s="411"/>
      <c r="N4244" s="9">
        <f t="shared" si="762"/>
        <v>14</v>
      </c>
      <c r="O4244" s="16" t="str">
        <f t="shared" si="761"/>
        <v xml:space="preserve">140503ژنراتور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v>
      </c>
      <c r="P4244" s="596">
        <v>140503</v>
      </c>
      <c r="Q4244" s="606">
        <v>14</v>
      </c>
      <c r="R4244" s="606"/>
      <c r="S4244" s="606" t="s">
        <v>726</v>
      </c>
      <c r="T4244" s="555" t="s">
        <v>7382</v>
      </c>
      <c r="U4244" s="555" t="s">
        <v>5466</v>
      </c>
      <c r="V4244" s="596">
        <v>0</v>
      </c>
      <c r="W4244" s="17"/>
      <c r="X4244" s="583"/>
    </row>
    <row r="4245" spans="1:24" ht="93.75" customHeight="1">
      <c r="A4245" s="5"/>
      <c r="B4245" s="5"/>
      <c r="I4245" s="5"/>
      <c r="J4245" s="5"/>
      <c r="K4245" s="5"/>
      <c r="M4245" s="411"/>
      <c r="N4245" s="9">
        <f t="shared" si="762"/>
        <v>14</v>
      </c>
      <c r="O4245" s="16" t="str">
        <f t="shared" si="761"/>
        <v xml:space="preserve">140504ژنراتور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v>
      </c>
      <c r="P4245" s="596">
        <v>140504</v>
      </c>
      <c r="Q4245" s="606">
        <v>14</v>
      </c>
      <c r="R4245" s="606"/>
      <c r="S4245" s="606" t="s">
        <v>726</v>
      </c>
      <c r="T4245" s="555" t="s">
        <v>5467</v>
      </c>
      <c r="U4245" s="555" t="s">
        <v>5466</v>
      </c>
      <c r="V4245" s="596">
        <v>0</v>
      </c>
      <c r="W4245" s="17"/>
      <c r="X4245" s="583"/>
    </row>
    <row r="4246" spans="1:24" ht="110.25" customHeight="1">
      <c r="A4246" s="5"/>
      <c r="B4246" s="5"/>
      <c r="I4246" s="5"/>
      <c r="J4246" s="5"/>
      <c r="K4246" s="5"/>
      <c r="M4246" s="411"/>
      <c r="N4246" s="9">
        <f t="shared" si="762"/>
        <v>14</v>
      </c>
      <c r="O4246" s="16" t="str">
        <f t="shared" si="761"/>
        <v>140505لوله‌هاي استريپ تابشي يک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براي آويز، زانو‌ها، سه راهي‌ها، قط</v>
      </c>
      <c r="P4246" s="596">
        <v>140505</v>
      </c>
      <c r="Q4246" s="606">
        <v>14</v>
      </c>
      <c r="R4246" s="606"/>
      <c r="S4246" s="606" t="s">
        <v>726</v>
      </c>
      <c r="T4246" s="555" t="s">
        <v>5468</v>
      </c>
      <c r="U4246" s="555" t="s">
        <v>28</v>
      </c>
      <c r="V4246" s="596">
        <v>0</v>
      </c>
      <c r="W4246" s="17"/>
      <c r="X4246" s="583"/>
    </row>
    <row r="4247" spans="1:24" ht="102" customHeight="1">
      <c r="A4247" s="5"/>
      <c r="B4247" s="5"/>
      <c r="I4247" s="5"/>
      <c r="J4247" s="5"/>
      <c r="K4247" s="5"/>
      <c r="M4247" s="411"/>
      <c r="N4247" s="9">
        <f t="shared" si="762"/>
        <v>14</v>
      </c>
      <c r="O4247" s="16" t="str">
        <f t="shared" si="761"/>
        <v>140506لوله‌هاي استريپ تابشي يک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براي آويز، زانو‌ها، سه راهي‌ها، قط</v>
      </c>
      <c r="P4247" s="596">
        <v>140506</v>
      </c>
      <c r="Q4247" s="606">
        <v>14</v>
      </c>
      <c r="R4247" s="606"/>
      <c r="S4247" s="606" t="s">
        <v>726</v>
      </c>
      <c r="T4247" s="555" t="s">
        <v>5469</v>
      </c>
      <c r="U4247" s="555" t="s">
        <v>28</v>
      </c>
      <c r="V4247" s="596">
        <v>0</v>
      </c>
      <c r="W4247" s="17"/>
      <c r="X4247" s="583"/>
    </row>
    <row r="4248" spans="1:24" ht="105" customHeight="1">
      <c r="A4248" s="5"/>
      <c r="B4248" s="5"/>
      <c r="I4248" s="5"/>
      <c r="J4248" s="5"/>
      <c r="K4248" s="5"/>
      <c r="M4248" s="411"/>
      <c r="N4248" s="9">
        <f t="shared" si="762"/>
        <v>14</v>
      </c>
      <c r="O4248" s="16" t="str">
        <f t="shared" si="761"/>
        <v>140507لوله‌هاي استريپ تابشي دو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جهت آويز،  زانو‌ها، سه راهي‌ها، قط</v>
      </c>
      <c r="P4248" s="596">
        <v>140507</v>
      </c>
      <c r="Q4248" s="606">
        <v>14</v>
      </c>
      <c r="R4248" s="606"/>
      <c r="S4248" s="606" t="s">
        <v>726</v>
      </c>
      <c r="T4248" s="555" t="s">
        <v>5470</v>
      </c>
      <c r="U4248" s="555" t="s">
        <v>28</v>
      </c>
      <c r="V4248" s="596">
        <v>0</v>
      </c>
      <c r="W4248" s="17"/>
      <c r="X4248" s="583"/>
    </row>
    <row r="4249" spans="1:24" ht="86.25" customHeight="1">
      <c r="A4249" s="5"/>
      <c r="B4249" s="5"/>
      <c r="I4249" s="5"/>
      <c r="J4249" s="5"/>
      <c r="K4249" s="5"/>
      <c r="M4249" s="411"/>
      <c r="N4249" s="9">
        <f t="shared" si="762"/>
        <v>14</v>
      </c>
      <c r="O4249" s="16" t="str">
        <f t="shared" si="761"/>
        <v>140508لوله‌هاي استريپ تابشي دو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جهت آويز،  زانو‌ها، سه راهي‌ها، قط</v>
      </c>
      <c r="P4249" s="596">
        <v>140508</v>
      </c>
      <c r="Q4249" s="606">
        <v>14</v>
      </c>
      <c r="R4249" s="606"/>
      <c r="S4249" s="606" t="s">
        <v>726</v>
      </c>
      <c r="T4249" s="555" t="s">
        <v>5471</v>
      </c>
      <c r="U4249" s="555" t="s">
        <v>28</v>
      </c>
      <c r="V4249" s="596">
        <v>0</v>
      </c>
      <c r="W4249" s="17"/>
      <c r="X4249" s="583"/>
    </row>
    <row r="4250" spans="1:24">
      <c r="A4250" s="5"/>
      <c r="B4250" s="5"/>
      <c r="I4250" s="5"/>
      <c r="J4250" s="5"/>
      <c r="K4250" s="5"/>
      <c r="M4250" s="411"/>
      <c r="N4250" s="9" t="s">
        <v>604</v>
      </c>
      <c r="O4250" s="16" t="str">
        <f t="shared" si="761"/>
        <v>140509لوله</v>
      </c>
      <c r="P4250" s="597" t="s">
        <v>982</v>
      </c>
      <c r="Q4250" s="606"/>
      <c r="R4250" s="606"/>
      <c r="S4250" s="606"/>
      <c r="T4250" s="599" t="s">
        <v>951</v>
      </c>
      <c r="U4250" s="89" t="s">
        <v>28</v>
      </c>
      <c r="V4250" s="205">
        <v>10000</v>
      </c>
      <c r="W4250" s="17"/>
    </row>
    <row r="4251" spans="1:24">
      <c r="A4251" s="5"/>
      <c r="B4251" s="5"/>
      <c r="I4251" s="5"/>
      <c r="J4251" s="5"/>
      <c r="K4251" s="5"/>
      <c r="M4251" s="411"/>
      <c r="N4251" s="9" t="s">
        <v>604</v>
      </c>
      <c r="O4251" s="16" t="str">
        <f t="shared" si="761"/>
        <v>140510لوله 1</v>
      </c>
      <c r="P4251" s="597" t="s">
        <v>983</v>
      </c>
      <c r="Q4251" s="606"/>
      <c r="R4251" s="606"/>
      <c r="S4251" s="606"/>
      <c r="T4251" s="599" t="s">
        <v>7121</v>
      </c>
      <c r="U4251" s="89" t="s">
        <v>28</v>
      </c>
      <c r="V4251" s="205">
        <v>10001</v>
      </c>
      <c r="W4251" s="17"/>
    </row>
    <row r="4252" spans="1:24">
      <c r="A4252" s="5"/>
      <c r="B4252" s="5"/>
      <c r="I4252" s="5"/>
      <c r="J4252" s="5"/>
      <c r="K4252" s="5"/>
      <c r="M4252" s="411"/>
      <c r="N4252" s="9" t="s">
        <v>604</v>
      </c>
      <c r="O4252" s="16" t="str">
        <f t="shared" si="761"/>
        <v>140511لوله 2</v>
      </c>
      <c r="P4252" s="597" t="s">
        <v>984</v>
      </c>
      <c r="Q4252" s="606"/>
      <c r="R4252" s="606"/>
      <c r="S4252" s="606"/>
      <c r="T4252" s="599" t="s">
        <v>7122</v>
      </c>
      <c r="U4252" s="89" t="s">
        <v>28</v>
      </c>
      <c r="V4252" s="205">
        <v>10002</v>
      </c>
      <c r="W4252" s="17"/>
    </row>
    <row r="4253" spans="1:24" ht="34.5">
      <c r="A4253" s="5"/>
      <c r="B4253" s="5"/>
      <c r="I4253" s="5"/>
      <c r="J4253" s="5"/>
      <c r="K4253" s="5"/>
      <c r="M4253" s="411"/>
      <c r="N4253" s="9">
        <f t="shared" ref="N4253:N4284" si="763">Q4253</f>
        <v>15</v>
      </c>
      <c r="O4253" s="16" t="str">
        <f t="shared" si="761"/>
        <v>150101ترموستات اتاقي،  نوع قطع و وصلي، با دامنه تنظيم از 10 تا 30 درجه سانتيگراد.</v>
      </c>
      <c r="P4253" s="598" t="s">
        <v>466</v>
      </c>
      <c r="Q4253" s="606">
        <v>15</v>
      </c>
      <c r="R4253" s="606"/>
      <c r="S4253" s="606" t="s">
        <v>726</v>
      </c>
      <c r="T4253" s="555" t="s">
        <v>5472</v>
      </c>
      <c r="U4253" s="555" t="s">
        <v>30</v>
      </c>
      <c r="V4253" s="595">
        <v>923000</v>
      </c>
      <c r="W4253" s="17"/>
    </row>
    <row r="4254" spans="1:24" ht="51.75">
      <c r="A4254" s="5"/>
      <c r="B4254" s="5"/>
      <c r="I4254" s="5"/>
      <c r="J4254" s="5"/>
      <c r="K4254" s="5"/>
      <c r="M4254" s="411"/>
      <c r="N4254" s="9">
        <f t="shared" si="763"/>
        <v>15</v>
      </c>
      <c r="O4254" s="16" t="str">
        <f t="shared" si="761"/>
        <v>150102ترموستات اتاقي تابستاني- زمستاني، نوع قطع و وصلي، با دامنه تنظيم از 10 تا 30 درجه سانتيگراد، با کليد تغيير فصل.</v>
      </c>
      <c r="P4254" s="596">
        <v>150102</v>
      </c>
      <c r="Q4254" s="606">
        <v>15</v>
      </c>
      <c r="R4254" s="606"/>
      <c r="S4254" s="606" t="s">
        <v>726</v>
      </c>
      <c r="T4254" s="555" t="s">
        <v>5473</v>
      </c>
      <c r="U4254" s="555" t="s">
        <v>30</v>
      </c>
      <c r="V4254" s="595">
        <v>951000</v>
      </c>
      <c r="W4254" s="17"/>
      <c r="X4254" s="583"/>
    </row>
    <row r="4255" spans="1:24" ht="69">
      <c r="A4255" s="5"/>
      <c r="B4255" s="5"/>
      <c r="I4255" s="5"/>
      <c r="J4255" s="5"/>
      <c r="K4255" s="5"/>
      <c r="M4255" s="411"/>
      <c r="N4255" s="9">
        <f t="shared" si="763"/>
        <v>15</v>
      </c>
      <c r="O4255" s="16" t="str">
        <f t="shared" si="761"/>
        <v>150103ترموستات اتاقي تابستاني- زمستاني، نوع قطع و وصلي، با دامنه تنظيم از 10 تا 30 درجه سانتيگراد، با کليدهاي  تغيير فصل و سه سرعته (Selector Switch)، براي نصب روي ديوار.</v>
      </c>
      <c r="P4255" s="596">
        <v>150103</v>
      </c>
      <c r="Q4255" s="606">
        <v>15</v>
      </c>
      <c r="R4255" s="606"/>
      <c r="S4255" s="606" t="s">
        <v>726</v>
      </c>
      <c r="T4255" s="555" t="s">
        <v>5474</v>
      </c>
      <c r="U4255" s="555" t="s">
        <v>30</v>
      </c>
      <c r="V4255" s="595">
        <v>1106000</v>
      </c>
      <c r="W4255" s="17"/>
      <c r="X4255" s="583"/>
    </row>
    <row r="4256" spans="1:24" ht="51.75">
      <c r="A4256" s="5"/>
      <c r="B4256" s="5"/>
      <c r="I4256" s="5"/>
      <c r="J4256" s="5"/>
      <c r="K4256" s="5"/>
      <c r="M4256" s="411"/>
      <c r="N4256" s="9">
        <f t="shared" si="763"/>
        <v>15</v>
      </c>
      <c r="O4256" s="16" t="str">
        <f t="shared" si="761"/>
        <v>150104ترموستات براي نصب در هواي برگشت فن کويل،  نوع قطع و وصلي، با دامنه تنظيم از 10 تا 30 درجه سانتيگراد.</v>
      </c>
      <c r="P4256" s="596">
        <v>150104</v>
      </c>
      <c r="Q4256" s="606">
        <v>15</v>
      </c>
      <c r="R4256" s="606"/>
      <c r="S4256" s="606" t="s">
        <v>726</v>
      </c>
      <c r="T4256" s="555" t="s">
        <v>5475</v>
      </c>
      <c r="U4256" s="555" t="s">
        <v>30</v>
      </c>
      <c r="V4256" s="595">
        <v>5043000</v>
      </c>
      <c r="W4256" s="17"/>
      <c r="X4256" s="583"/>
    </row>
    <row r="4257" spans="1:24" ht="34.5">
      <c r="A4257" s="5"/>
      <c r="B4257" s="5"/>
      <c r="I4257" s="5"/>
      <c r="J4257" s="5"/>
      <c r="K4257" s="5"/>
      <c r="M4257" s="411"/>
      <c r="N4257" s="9">
        <f t="shared" si="763"/>
        <v>15</v>
      </c>
      <c r="O4257" s="16" t="str">
        <f t="shared" si="761"/>
        <v>150105ترموستات کانالي، نوع قطع و وصلي، با دامنه تنظيم از صفر تا 30 درجه سانتيگراد.</v>
      </c>
      <c r="P4257" s="596">
        <v>150105</v>
      </c>
      <c r="Q4257" s="606">
        <v>15</v>
      </c>
      <c r="R4257" s="606"/>
      <c r="S4257" s="606" t="s">
        <v>726</v>
      </c>
      <c r="T4257" s="555" t="s">
        <v>5476</v>
      </c>
      <c r="U4257" s="555" t="s">
        <v>30</v>
      </c>
      <c r="V4257" s="595">
        <v>2856000</v>
      </c>
      <c r="W4257" s="17"/>
      <c r="X4257" s="583"/>
    </row>
    <row r="4258" spans="1:24" ht="51.75">
      <c r="A4258" s="5"/>
      <c r="B4258" s="5"/>
      <c r="I4258" s="5"/>
      <c r="J4258" s="5"/>
      <c r="K4258" s="5"/>
      <c r="M4258" s="411"/>
      <c r="N4258" s="9">
        <f t="shared" si="763"/>
        <v>15</v>
      </c>
      <c r="O4258" s="16" t="str">
        <f t="shared" si="761"/>
        <v>150106ترموستات کانالي، نوع قطع و وصلي، S. P. D. T، با دامنه تنظيم از صفر تا 30 درجه سانتيگراد.</v>
      </c>
      <c r="P4258" s="596">
        <v>150106</v>
      </c>
      <c r="Q4258" s="606">
        <v>15</v>
      </c>
      <c r="R4258" s="606"/>
      <c r="S4258" s="606" t="s">
        <v>726</v>
      </c>
      <c r="T4258" s="555" t="s">
        <v>5477</v>
      </c>
      <c r="U4258" s="555" t="s">
        <v>30</v>
      </c>
      <c r="V4258" s="595">
        <v>2905000</v>
      </c>
      <c r="W4258" s="17"/>
      <c r="X4258" s="583"/>
    </row>
    <row r="4259" spans="1:24" ht="86.25">
      <c r="A4259" s="5"/>
      <c r="B4259" s="5"/>
      <c r="I4259" s="5"/>
      <c r="J4259" s="5"/>
      <c r="K4259" s="5"/>
      <c r="M4259" s="411"/>
      <c r="N4259" s="9">
        <f t="shared" si="763"/>
        <v>15</v>
      </c>
      <c r="O4259" s="16" t="str">
        <f t="shared" si="761"/>
        <v>150107ترموستات کانالي محافظ يخ زدگي  (Freeze Protection)، نوع قطع و وصلي، S. P. D. T، با المنت به طول 6 متر، با دامنه تنظيم از صفر تا 15 درجه سانتيگراد، براي قطع برق و اعلام خبر.</v>
      </c>
      <c r="P4259" s="596">
        <v>150107</v>
      </c>
      <c r="Q4259" s="606">
        <v>15</v>
      </c>
      <c r="R4259" s="606"/>
      <c r="S4259" s="606" t="s">
        <v>726</v>
      </c>
      <c r="T4259" s="555" t="s">
        <v>5478</v>
      </c>
      <c r="U4259" s="555" t="s">
        <v>30</v>
      </c>
      <c r="V4259" s="595">
        <v>2870000</v>
      </c>
      <c r="W4259" s="17"/>
      <c r="X4259" s="583"/>
    </row>
    <row r="4260" spans="1:24" ht="86.25">
      <c r="A4260" s="5"/>
      <c r="B4260" s="5"/>
      <c r="I4260" s="5"/>
      <c r="J4260" s="5"/>
      <c r="K4260" s="5"/>
      <c r="M4260" s="411"/>
      <c r="N4260" s="9">
        <f t="shared" si="763"/>
        <v>15</v>
      </c>
      <c r="O4260" s="16" t="str">
        <f t="shared" si="761"/>
        <v>150108ترموستات کانالي محافظ يخ زدگي(Freeze Protection)، نوع قطع و وصلي، S.P.D.T، با المنت به طول 6 متر، با دامنه تنظيم از صفر تا 15 درجه سانتيگراد و کليد Reset، براي قطع برق و اعلام خبر.</v>
      </c>
      <c r="P4260" s="596">
        <v>150108</v>
      </c>
      <c r="Q4260" s="606">
        <v>15</v>
      </c>
      <c r="R4260" s="606"/>
      <c r="S4260" s="606" t="s">
        <v>726</v>
      </c>
      <c r="T4260" s="555" t="s">
        <v>5479</v>
      </c>
      <c r="U4260" s="555" t="s">
        <v>30</v>
      </c>
      <c r="V4260" s="595">
        <v>3119000</v>
      </c>
      <c r="W4260" s="17"/>
      <c r="X4260" s="583"/>
    </row>
    <row r="4261" spans="1:24" ht="34.5">
      <c r="A4261" s="5"/>
      <c r="B4261" s="5"/>
      <c r="I4261" s="5"/>
      <c r="J4261" s="5"/>
      <c r="K4261" s="5"/>
      <c r="M4261" s="411"/>
      <c r="N4261" s="9">
        <f t="shared" si="763"/>
        <v>15</v>
      </c>
      <c r="O4261" s="16" t="str">
        <f t="shared" si="761"/>
        <v>150109ترموستات کانالي ضد حريق (Firestat)، براي نصب در مسير هواي برگشت.</v>
      </c>
      <c r="P4261" s="596">
        <v>150109</v>
      </c>
      <c r="Q4261" s="606">
        <v>15</v>
      </c>
      <c r="R4261" s="606"/>
      <c r="S4261" s="606" t="s">
        <v>726</v>
      </c>
      <c r="T4261" s="555" t="s">
        <v>5480</v>
      </c>
      <c r="U4261" s="555" t="s">
        <v>30</v>
      </c>
      <c r="V4261" s="595">
        <v>2538000</v>
      </c>
      <c r="W4261" s="17"/>
      <c r="X4261" s="583"/>
    </row>
    <row r="4262" spans="1:24" ht="51.75">
      <c r="A4262" s="5"/>
      <c r="B4262" s="5"/>
      <c r="I4262" s="5"/>
      <c r="J4262" s="5"/>
      <c r="K4262" s="5"/>
      <c r="M4262" s="411"/>
      <c r="N4262" s="9">
        <f t="shared" si="763"/>
        <v>15</v>
      </c>
      <c r="O4262" s="16" t="str">
        <f t="shared" si="761"/>
        <v>150110ترموستات اتاقي، نوع تدريجي الکترو مکانيکي، با دامنه تنظيم از 10 تا 30 درجه سانتيگراد.</v>
      </c>
      <c r="P4262" s="596">
        <v>150110</v>
      </c>
      <c r="Q4262" s="606">
        <v>15</v>
      </c>
      <c r="R4262" s="606"/>
      <c r="S4262" s="606" t="s">
        <v>726</v>
      </c>
      <c r="T4262" s="555" t="s">
        <v>5481</v>
      </c>
      <c r="U4262" s="555" t="s">
        <v>30</v>
      </c>
      <c r="V4262" s="595">
        <v>6670000</v>
      </c>
      <c r="W4262" s="17"/>
      <c r="X4262" s="583"/>
    </row>
    <row r="4263" spans="1:24" ht="51.75">
      <c r="A4263" s="5"/>
      <c r="B4263" s="5"/>
      <c r="I4263" s="5"/>
      <c r="J4263" s="5"/>
      <c r="K4263" s="5"/>
      <c r="M4263" s="411"/>
      <c r="N4263" s="9">
        <f t="shared" si="763"/>
        <v>15</v>
      </c>
      <c r="O4263" s="16" t="str">
        <f t="shared" si="761"/>
        <v>150111ترموستات اتاقي تابستاني – زمستاني، نوع تدريجي الکترو مکانيکي، با دامنه تنظيم از 10 تا 30 درجه سانتيگراد.</v>
      </c>
      <c r="P4263" s="596">
        <v>150111</v>
      </c>
      <c r="Q4263" s="606">
        <v>15</v>
      </c>
      <c r="R4263" s="606"/>
      <c r="S4263" s="606" t="s">
        <v>726</v>
      </c>
      <c r="T4263" s="555" t="s">
        <v>5482</v>
      </c>
      <c r="U4263" s="555" t="s">
        <v>30</v>
      </c>
      <c r="V4263" s="595">
        <v>6670000</v>
      </c>
      <c r="W4263" s="17"/>
      <c r="X4263" s="583"/>
    </row>
    <row r="4264" spans="1:24" ht="51.75">
      <c r="A4264" s="5"/>
      <c r="B4264" s="5"/>
      <c r="I4264" s="5"/>
      <c r="J4264" s="5"/>
      <c r="K4264" s="5"/>
      <c r="M4264" s="411"/>
      <c r="N4264" s="9">
        <f t="shared" si="763"/>
        <v>15</v>
      </c>
      <c r="O4264" s="16" t="str">
        <f t="shared" si="761"/>
        <v>150112ترموستات کانالي، نوع تدريجي الكترو مکانيكي، با دامنه تنظيم از منهاي 15 تا 30 درجه سانتيگراد.</v>
      </c>
      <c r="P4264" s="596">
        <v>150112</v>
      </c>
      <c r="Q4264" s="606">
        <v>15</v>
      </c>
      <c r="R4264" s="606"/>
      <c r="S4264" s="606" t="s">
        <v>726</v>
      </c>
      <c r="T4264" s="555" t="s">
        <v>5483</v>
      </c>
      <c r="U4264" s="555" t="s">
        <v>30</v>
      </c>
      <c r="V4264" s="595">
        <v>4303000</v>
      </c>
      <c r="W4264" s="17"/>
      <c r="X4264" s="583"/>
    </row>
    <row r="4265" spans="1:24" ht="51.75">
      <c r="A4265" s="5"/>
      <c r="B4265" s="5"/>
      <c r="I4265" s="5"/>
      <c r="J4265" s="5"/>
      <c r="K4265" s="5"/>
      <c r="M4265" s="411"/>
      <c r="N4265" s="9">
        <f t="shared" si="763"/>
        <v>15</v>
      </c>
      <c r="O4265" s="16" t="str">
        <f t="shared" si="761"/>
        <v>150113ترموستات کانالي يا مستغرق، نوع تدريجي الكترو مکانيكي، با دامنه تنظيم از 20 تا 100 درجه سانتيگراد.</v>
      </c>
      <c r="P4265" s="596">
        <v>150113</v>
      </c>
      <c r="Q4265" s="606">
        <v>15</v>
      </c>
      <c r="R4265" s="606"/>
      <c r="S4265" s="606" t="s">
        <v>726</v>
      </c>
      <c r="T4265" s="555" t="s">
        <v>5484</v>
      </c>
      <c r="U4265" s="555" t="s">
        <v>30</v>
      </c>
      <c r="V4265" s="595">
        <v>4168000</v>
      </c>
      <c r="W4265" s="17"/>
      <c r="X4265" s="583"/>
    </row>
    <row r="4266" spans="1:24" ht="51.75">
      <c r="A4266" s="5"/>
      <c r="B4266" s="5"/>
      <c r="I4266" s="5"/>
      <c r="J4266" s="5"/>
      <c r="K4266" s="5"/>
      <c r="M4266" s="411"/>
      <c r="N4266" s="9">
        <f t="shared" si="763"/>
        <v>15</v>
      </c>
      <c r="O4266" s="16" t="str">
        <f t="shared" si="761"/>
        <v>150114ترموستات اتاقي، نوع تدريجي به اضافه انتگرال(P+I) الكترو نيكي، با دامنه تنظيم از 10 تا 30 درجه سانتيگراد.</v>
      </c>
      <c r="P4266" s="596">
        <v>150114</v>
      </c>
      <c r="Q4266" s="606">
        <v>15</v>
      </c>
      <c r="R4266" s="606"/>
      <c r="S4266" s="606" t="s">
        <v>726</v>
      </c>
      <c r="T4266" s="555" t="s">
        <v>5485</v>
      </c>
      <c r="U4266" s="555" t="s">
        <v>30</v>
      </c>
      <c r="V4266" s="595">
        <v>2991000</v>
      </c>
      <c r="W4266" s="17"/>
      <c r="X4266" s="583"/>
    </row>
    <row r="4267" spans="1:24" ht="69">
      <c r="A4267" s="5"/>
      <c r="B4267" s="5"/>
      <c r="I4267" s="5"/>
      <c r="J4267" s="5"/>
      <c r="K4267" s="5"/>
      <c r="M4267" s="411"/>
      <c r="N4267" s="9">
        <f t="shared" si="763"/>
        <v>15</v>
      </c>
      <c r="O4267" s="16" t="str">
        <f t="shared" si="761"/>
        <v>150115ترموستات اتاقي تابستاني – زمستاني، نوع تدريجي به اضافه انتگرال (P+I) الكترو نيكي، با دامنه تنظيم از 10 تا 30 درجه سانتيگراد، با کليد تغيير فصل.</v>
      </c>
      <c r="P4267" s="596">
        <v>150115</v>
      </c>
      <c r="Q4267" s="606">
        <v>15</v>
      </c>
      <c r="R4267" s="606"/>
      <c r="S4267" s="606" t="s">
        <v>726</v>
      </c>
      <c r="T4267" s="555" t="s">
        <v>5486</v>
      </c>
      <c r="U4267" s="555" t="s">
        <v>30</v>
      </c>
      <c r="V4267" s="595">
        <v>3950000</v>
      </c>
      <c r="W4267" s="17"/>
      <c r="X4267" s="583"/>
    </row>
    <row r="4268" spans="1:24" ht="34.5">
      <c r="A4268" s="5"/>
      <c r="B4268" s="5"/>
      <c r="I4268" s="5"/>
      <c r="J4268" s="5"/>
      <c r="K4268" s="5"/>
      <c r="M4268" s="411"/>
      <c r="N4268" s="9">
        <f t="shared" si="763"/>
        <v>15</v>
      </c>
      <c r="O4268" s="16" t="str">
        <f t="shared" si="761"/>
        <v>150201هيوميدستات اتاقي، نوع قطع و وصلي، براي تنظيم از صفر تا 95 درصد.</v>
      </c>
      <c r="P4268" s="596">
        <v>150201</v>
      </c>
      <c r="Q4268" s="606">
        <v>15</v>
      </c>
      <c r="R4268" s="606"/>
      <c r="S4268" s="606" t="s">
        <v>726</v>
      </c>
      <c r="T4268" s="555" t="s">
        <v>5487</v>
      </c>
      <c r="U4268" s="555" t="s">
        <v>30</v>
      </c>
      <c r="V4268" s="595">
        <v>3819000</v>
      </c>
      <c r="W4268" s="17"/>
      <c r="X4268" s="583"/>
    </row>
    <row r="4269" spans="1:24" ht="34.5">
      <c r="A4269" s="5"/>
      <c r="B4269" s="5"/>
      <c r="I4269" s="5"/>
      <c r="J4269" s="5"/>
      <c r="K4269" s="5"/>
      <c r="M4269" s="411"/>
      <c r="N4269" s="9">
        <f t="shared" si="763"/>
        <v>15</v>
      </c>
      <c r="O4269" s="16" t="str">
        <f t="shared" si="761"/>
        <v>150202هيوميدستات کانالي، نوع قطع و وصلي، براي تنظيم از صفر تا 95 درصد.</v>
      </c>
      <c r="P4269" s="596">
        <v>150202</v>
      </c>
      <c r="Q4269" s="606">
        <v>15</v>
      </c>
      <c r="R4269" s="606"/>
      <c r="S4269" s="606" t="s">
        <v>726</v>
      </c>
      <c r="T4269" s="555" t="s">
        <v>5488</v>
      </c>
      <c r="U4269" s="555" t="s">
        <v>30</v>
      </c>
      <c r="V4269" s="595">
        <v>10510000</v>
      </c>
      <c r="W4269" s="17"/>
      <c r="X4269" s="583"/>
    </row>
    <row r="4270" spans="1:24">
      <c r="A4270" s="5"/>
      <c r="B4270" s="5"/>
      <c r="I4270" s="5"/>
      <c r="J4270" s="5"/>
      <c r="K4270" s="5"/>
      <c r="M4270" s="411"/>
      <c r="N4270" s="9">
        <f t="shared" si="763"/>
        <v>15</v>
      </c>
      <c r="O4270" s="16" t="str">
        <f t="shared" si="761"/>
        <v>150301سنسور دما، براي نصب در هواي آزاد.</v>
      </c>
      <c r="P4270" s="596">
        <v>150301</v>
      </c>
      <c r="Q4270" s="606">
        <v>15</v>
      </c>
      <c r="R4270" s="606"/>
      <c r="S4270" s="606" t="s">
        <v>726</v>
      </c>
      <c r="T4270" s="555" t="s">
        <v>5489</v>
      </c>
      <c r="U4270" s="555" t="s">
        <v>30</v>
      </c>
      <c r="V4270" s="595">
        <v>976000</v>
      </c>
      <c r="W4270" s="17"/>
      <c r="X4270" s="583"/>
    </row>
    <row r="4271" spans="1:24">
      <c r="A4271" s="5"/>
      <c r="B4271" s="5"/>
      <c r="I4271" s="5"/>
      <c r="J4271" s="5"/>
      <c r="K4271" s="5"/>
      <c r="M4271" s="411"/>
      <c r="N4271" s="9">
        <f t="shared" si="763"/>
        <v>15</v>
      </c>
      <c r="O4271" s="16" t="str">
        <f t="shared" si="761"/>
        <v>150302سنسور دما، براي نصب در اتاق.</v>
      </c>
      <c r="P4271" s="596">
        <v>150302</v>
      </c>
      <c r="Q4271" s="606">
        <v>15</v>
      </c>
      <c r="R4271" s="606"/>
      <c r="S4271" s="606" t="s">
        <v>726</v>
      </c>
      <c r="T4271" s="555" t="s">
        <v>5490</v>
      </c>
      <c r="U4271" s="555" t="s">
        <v>30</v>
      </c>
      <c r="V4271" s="595">
        <v>958000</v>
      </c>
      <c r="W4271" s="17"/>
      <c r="X4271" s="583"/>
    </row>
    <row r="4272" spans="1:24">
      <c r="A4272" s="5"/>
      <c r="B4272" s="5"/>
      <c r="I4272" s="5"/>
      <c r="J4272" s="5"/>
      <c r="K4272" s="5"/>
      <c r="M4272" s="411"/>
      <c r="N4272" s="9">
        <f t="shared" si="763"/>
        <v>15</v>
      </c>
      <c r="O4272" s="16" t="str">
        <f t="shared" ref="O4272:O4335" si="764">LEFT(CONCATENATE(P4272,T4272),252)</f>
        <v>150303سنسور دما، براي نصب در کانال.</v>
      </c>
      <c r="P4272" s="596">
        <v>150303</v>
      </c>
      <c r="Q4272" s="606">
        <v>15</v>
      </c>
      <c r="R4272" s="606"/>
      <c r="S4272" s="606" t="s">
        <v>726</v>
      </c>
      <c r="T4272" s="555" t="s">
        <v>5491</v>
      </c>
      <c r="U4272" s="555" t="s">
        <v>30</v>
      </c>
      <c r="V4272" s="595">
        <v>1006000</v>
      </c>
      <c r="W4272" s="17"/>
      <c r="X4272" s="583"/>
    </row>
    <row r="4273" spans="1:24" ht="34.5">
      <c r="A4273" s="5"/>
      <c r="B4273" s="5"/>
      <c r="I4273" s="5"/>
      <c r="J4273" s="5"/>
      <c r="K4273" s="5"/>
      <c r="M4273" s="411"/>
      <c r="N4273" s="9">
        <f t="shared" si="763"/>
        <v>15</v>
      </c>
      <c r="O4273" s="16" t="str">
        <f t="shared" si="764"/>
        <v>150304سنسور دما، نوع مستغرق يا جداري، براي نصب در لوله يا مخزن آب.</v>
      </c>
      <c r="P4273" s="596">
        <v>150304</v>
      </c>
      <c r="Q4273" s="606">
        <v>15</v>
      </c>
      <c r="R4273" s="606"/>
      <c r="S4273" s="606" t="s">
        <v>726</v>
      </c>
      <c r="T4273" s="555" t="s">
        <v>5492</v>
      </c>
      <c r="U4273" s="555" t="s">
        <v>30</v>
      </c>
      <c r="V4273" s="595">
        <v>1799000</v>
      </c>
      <c r="W4273" s="17"/>
      <c r="X4273" s="583"/>
    </row>
    <row r="4274" spans="1:24">
      <c r="A4274" s="5"/>
      <c r="B4274" s="5"/>
      <c r="I4274" s="5"/>
      <c r="J4274" s="5"/>
      <c r="K4274" s="5"/>
      <c r="M4274" s="411"/>
      <c r="N4274" s="9">
        <f t="shared" si="763"/>
        <v>15</v>
      </c>
      <c r="O4274" s="16" t="str">
        <f t="shared" si="764"/>
        <v>150305سنسور رطوبت نسبي، براي نصب در اتاق.</v>
      </c>
      <c r="P4274" s="596">
        <v>150305</v>
      </c>
      <c r="Q4274" s="606">
        <v>15</v>
      </c>
      <c r="R4274" s="606"/>
      <c r="S4274" s="606" t="s">
        <v>726</v>
      </c>
      <c r="T4274" s="555" t="s">
        <v>5493</v>
      </c>
      <c r="U4274" s="555" t="s">
        <v>30</v>
      </c>
      <c r="V4274" s="595">
        <v>5774000</v>
      </c>
      <c r="W4274" s="17"/>
      <c r="X4274" s="583"/>
    </row>
    <row r="4275" spans="1:24">
      <c r="A4275" s="5"/>
      <c r="B4275" s="5"/>
      <c r="I4275" s="5"/>
      <c r="J4275" s="5"/>
      <c r="K4275" s="5"/>
      <c r="M4275" s="411"/>
      <c r="N4275" s="9">
        <f t="shared" si="763"/>
        <v>15</v>
      </c>
      <c r="O4275" s="16" t="str">
        <f t="shared" si="764"/>
        <v>150306سنسور رطوبت نسبي، براي نصب در کانال.</v>
      </c>
      <c r="P4275" s="596">
        <v>150306</v>
      </c>
      <c r="Q4275" s="606">
        <v>15</v>
      </c>
      <c r="R4275" s="606"/>
      <c r="S4275" s="606" t="s">
        <v>726</v>
      </c>
      <c r="T4275" s="555" t="s">
        <v>5494</v>
      </c>
      <c r="U4275" s="555" t="s">
        <v>30</v>
      </c>
      <c r="V4275" s="595">
        <v>9477000</v>
      </c>
      <c r="W4275" s="17"/>
      <c r="X4275" s="583"/>
    </row>
    <row r="4276" spans="1:24">
      <c r="A4276" s="5"/>
      <c r="B4276" s="5"/>
      <c r="I4276" s="5"/>
      <c r="J4276" s="5"/>
      <c r="K4276" s="5"/>
      <c r="M4276" s="411"/>
      <c r="N4276" s="9">
        <f t="shared" si="763"/>
        <v>15</v>
      </c>
      <c r="O4276" s="16" t="str">
        <f t="shared" si="764"/>
        <v>150307سنسور فشار، براي آب.</v>
      </c>
      <c r="P4276" s="596">
        <v>150307</v>
      </c>
      <c r="Q4276" s="606">
        <v>15</v>
      </c>
      <c r="R4276" s="606"/>
      <c r="S4276" s="606" t="s">
        <v>726</v>
      </c>
      <c r="T4276" s="555" t="s">
        <v>5495</v>
      </c>
      <c r="U4276" s="555" t="s">
        <v>30</v>
      </c>
      <c r="V4276" s="595">
        <v>20950000</v>
      </c>
      <c r="W4276" s="17"/>
      <c r="X4276" s="583"/>
    </row>
    <row r="4277" spans="1:24">
      <c r="A4277" s="5"/>
      <c r="B4277" s="5"/>
      <c r="I4277" s="5"/>
      <c r="J4277" s="5"/>
      <c r="K4277" s="5"/>
      <c r="M4277" s="411"/>
      <c r="N4277" s="9">
        <f t="shared" si="763"/>
        <v>15</v>
      </c>
      <c r="O4277" s="16" t="str">
        <f t="shared" si="764"/>
        <v>150308سنسور فشار، براي هوا.</v>
      </c>
      <c r="P4277" s="596">
        <v>150308</v>
      </c>
      <c r="Q4277" s="606">
        <v>15</v>
      </c>
      <c r="R4277" s="606"/>
      <c r="S4277" s="606" t="s">
        <v>726</v>
      </c>
      <c r="T4277" s="555" t="s">
        <v>5496</v>
      </c>
      <c r="U4277" s="555" t="s">
        <v>30</v>
      </c>
      <c r="V4277" s="595">
        <v>13422000</v>
      </c>
      <c r="W4277" s="82"/>
      <c r="X4277" s="583"/>
    </row>
    <row r="4278" spans="1:24" ht="51.75">
      <c r="A4278" s="5"/>
      <c r="B4278" s="5"/>
      <c r="I4278" s="5"/>
      <c r="J4278" s="5"/>
      <c r="K4278" s="5"/>
      <c r="M4278" s="411"/>
      <c r="N4278" s="9">
        <f t="shared" si="763"/>
        <v>15</v>
      </c>
      <c r="O4278" s="16" t="str">
        <f t="shared" si="764"/>
        <v>150401كنترلر، نوع تدريجي يا تدريجي به اضافه انتگرال (P+I)، با يک خروجي، با سيگنال صفر تا 10 ولت مستقيم.</v>
      </c>
      <c r="P4278" s="596">
        <v>150401</v>
      </c>
      <c r="Q4278" s="606">
        <v>15</v>
      </c>
      <c r="R4278" s="606"/>
      <c r="S4278" s="606" t="s">
        <v>726</v>
      </c>
      <c r="T4278" s="555" t="s">
        <v>5497</v>
      </c>
      <c r="U4278" s="555" t="s">
        <v>30</v>
      </c>
      <c r="V4278" s="595">
        <v>9272000</v>
      </c>
      <c r="W4278" s="82"/>
      <c r="X4278" s="583"/>
    </row>
    <row r="4279" spans="1:24" ht="51.75">
      <c r="A4279" s="5"/>
      <c r="B4279" s="5"/>
      <c r="I4279" s="5"/>
      <c r="J4279" s="5"/>
      <c r="K4279" s="5"/>
      <c r="M4279" s="411"/>
      <c r="N4279" s="9">
        <f t="shared" si="763"/>
        <v>15</v>
      </c>
      <c r="O4279" s="16" t="str">
        <f t="shared" si="764"/>
        <v>150402كنترلر، نوع تدريجي يا تدريجي به اضافه انتگرال (P+I)، با دو يا سه خروجي، با سيگنال صفر تا 10 ولت مستقيم.</v>
      </c>
      <c r="P4279" s="596">
        <v>150402</v>
      </c>
      <c r="Q4279" s="606">
        <v>15</v>
      </c>
      <c r="R4279" s="606"/>
      <c r="S4279" s="606" t="s">
        <v>726</v>
      </c>
      <c r="T4279" s="555" t="s">
        <v>5498</v>
      </c>
      <c r="U4279" s="555" t="s">
        <v>30</v>
      </c>
      <c r="V4279" s="595">
        <v>9272000</v>
      </c>
      <c r="W4279" s="17"/>
      <c r="X4279" s="583"/>
    </row>
    <row r="4280" spans="1:24" ht="51.75">
      <c r="A4280" s="5"/>
      <c r="B4280" s="5"/>
      <c r="I4280" s="5"/>
      <c r="J4280" s="5"/>
      <c r="K4280" s="5"/>
      <c r="M4280" s="411"/>
      <c r="N4280" s="9">
        <f t="shared" si="763"/>
        <v>15</v>
      </c>
      <c r="O4280" s="16" t="str">
        <f t="shared" si="764"/>
        <v>150403كنترلر، نوع تدريجي يا تدريجي به اضافه انتگرال (P+I)، با دو يا سه خروجي، با سيگنال شناور (Floating)، سه وضعيتي.</v>
      </c>
      <c r="P4280" s="596">
        <v>150403</v>
      </c>
      <c r="Q4280" s="606">
        <v>15</v>
      </c>
      <c r="R4280" s="606"/>
      <c r="S4280" s="606" t="s">
        <v>726</v>
      </c>
      <c r="T4280" s="555" t="s">
        <v>5499</v>
      </c>
      <c r="U4280" s="555" t="s">
        <v>30</v>
      </c>
      <c r="V4280" s="595">
        <v>9069000</v>
      </c>
      <c r="W4280" s="17"/>
      <c r="X4280" s="583"/>
    </row>
    <row r="4281" spans="1:24">
      <c r="A4281" s="5"/>
      <c r="B4281" s="5"/>
      <c r="I4281" s="5"/>
      <c r="J4281" s="5"/>
      <c r="K4281" s="5"/>
      <c r="M4281" s="411"/>
      <c r="N4281" s="9">
        <f t="shared" si="763"/>
        <v>15</v>
      </c>
      <c r="O4281" s="16" t="str">
        <f t="shared" si="764"/>
        <v>150404كنترلر تابستاني -  زمستاني، نوع قطع و وصلي.</v>
      </c>
      <c r="P4281" s="596">
        <v>150404</v>
      </c>
      <c r="Q4281" s="606">
        <v>15</v>
      </c>
      <c r="R4281" s="606"/>
      <c r="S4281" s="606" t="s">
        <v>726</v>
      </c>
      <c r="T4281" s="555" t="s">
        <v>5500</v>
      </c>
      <c r="U4281" s="555" t="s">
        <v>30</v>
      </c>
      <c r="V4281" s="595">
        <v>10696000</v>
      </c>
      <c r="W4281" s="17"/>
      <c r="X4281" s="583"/>
    </row>
    <row r="4282" spans="1:24" ht="34.5">
      <c r="A4282" s="5"/>
      <c r="B4282" s="5"/>
      <c r="I4282" s="5"/>
      <c r="J4282" s="5"/>
      <c r="K4282" s="5"/>
      <c r="M4282" s="411"/>
      <c r="N4282" s="9">
        <f t="shared" si="763"/>
        <v>15</v>
      </c>
      <c r="O4282" s="16" t="str">
        <f t="shared" si="764"/>
        <v>150405تايمر الکترونيکي، براي تنظيم برنامه روزانه يا روزانه و هفتگي.</v>
      </c>
      <c r="P4282" s="596">
        <v>150405</v>
      </c>
      <c r="Q4282" s="606">
        <v>15</v>
      </c>
      <c r="R4282" s="606"/>
      <c r="S4282" s="606" t="s">
        <v>726</v>
      </c>
      <c r="T4282" s="555" t="s">
        <v>5501</v>
      </c>
      <c r="U4282" s="555" t="s">
        <v>30</v>
      </c>
      <c r="V4282" s="595">
        <v>6567000</v>
      </c>
      <c r="W4282" s="17"/>
      <c r="X4282" s="583"/>
    </row>
    <row r="4283" spans="1:24" ht="34.5">
      <c r="A4283" s="5"/>
      <c r="B4283" s="5"/>
      <c r="I4283" s="5"/>
      <c r="J4283" s="5"/>
      <c r="K4283" s="5"/>
      <c r="M4283" s="411"/>
      <c r="N4283" s="9">
        <f t="shared" si="763"/>
        <v>15</v>
      </c>
      <c r="O4283" s="16" t="str">
        <f t="shared" si="764"/>
        <v>150501رله الكترونيكي، براي همزمان به كار انداختن تا 4 محرک الكتريكي.</v>
      </c>
      <c r="P4283" s="596">
        <v>150501</v>
      </c>
      <c r="Q4283" s="606">
        <v>15</v>
      </c>
      <c r="R4283" s="606"/>
      <c r="S4283" s="606" t="s">
        <v>726</v>
      </c>
      <c r="T4283" s="555" t="s">
        <v>5502</v>
      </c>
      <c r="U4283" s="555" t="s">
        <v>30</v>
      </c>
      <c r="V4283" s="595">
        <v>4245000</v>
      </c>
      <c r="W4283" s="17"/>
      <c r="X4283" s="583"/>
    </row>
    <row r="4284" spans="1:24" ht="51.75">
      <c r="A4284" s="5"/>
      <c r="B4284" s="5"/>
      <c r="I4284" s="5"/>
      <c r="J4284" s="5"/>
      <c r="K4284" s="5"/>
      <c r="M4284" s="411"/>
      <c r="N4284" s="9">
        <f t="shared" si="763"/>
        <v>15</v>
      </c>
      <c r="O4284" s="16" t="str">
        <f t="shared" si="764"/>
        <v>150502رله الكترونيكي سه مرحله‌اي (Step Controller)، براي حالتهاي زمستاني يا تابستاني و يا هر دو.</v>
      </c>
      <c r="P4284" s="596">
        <v>150502</v>
      </c>
      <c r="Q4284" s="606">
        <v>15</v>
      </c>
      <c r="R4284" s="606"/>
      <c r="S4284" s="606" t="s">
        <v>726</v>
      </c>
      <c r="T4284" s="555" t="s">
        <v>5503</v>
      </c>
      <c r="U4284" s="555" t="s">
        <v>30</v>
      </c>
      <c r="V4284" s="595">
        <v>4343000</v>
      </c>
      <c r="W4284" s="17"/>
      <c r="X4284" s="583"/>
    </row>
    <row r="4285" spans="1:24" ht="34.5">
      <c r="A4285" s="5"/>
      <c r="B4285" s="5"/>
      <c r="I4285" s="5"/>
      <c r="J4285" s="5"/>
      <c r="K4285" s="5"/>
      <c r="M4285" s="411"/>
      <c r="N4285" s="9">
        <f t="shared" ref="N4285:N4316" si="765">Q4285</f>
        <v>15</v>
      </c>
      <c r="O4285" s="16" t="str">
        <f t="shared" si="764"/>
        <v>150503رله الكترونيكي براي تبديل حالت تدريجي به حالت قطع و وصلي.</v>
      </c>
      <c r="P4285" s="596">
        <v>150503</v>
      </c>
      <c r="Q4285" s="606">
        <v>15</v>
      </c>
      <c r="R4285" s="606"/>
      <c r="S4285" s="606" t="s">
        <v>726</v>
      </c>
      <c r="T4285" s="555" t="s">
        <v>5504</v>
      </c>
      <c r="U4285" s="555" t="s">
        <v>30</v>
      </c>
      <c r="V4285" s="595">
        <v>4228000</v>
      </c>
      <c r="W4285" s="17"/>
      <c r="X4285" s="583"/>
    </row>
    <row r="4286" spans="1:24">
      <c r="A4286" s="5"/>
      <c r="B4286" s="5"/>
      <c r="I4286" s="5"/>
      <c r="J4286" s="5"/>
      <c r="K4286" s="5"/>
      <c r="M4286" s="411"/>
      <c r="N4286" s="9">
        <f t="shared" si="765"/>
        <v>15</v>
      </c>
      <c r="O4286" s="16" t="str">
        <f t="shared" si="764"/>
        <v>150601کليد تبديل دستي تابستاني- زمستاني.</v>
      </c>
      <c r="P4286" s="596">
        <v>150601</v>
      </c>
      <c r="Q4286" s="606">
        <v>15</v>
      </c>
      <c r="R4286" s="606"/>
      <c r="S4286" s="606" t="s">
        <v>726</v>
      </c>
      <c r="T4286" s="555" t="s">
        <v>5505</v>
      </c>
      <c r="U4286" s="555" t="s">
        <v>30</v>
      </c>
      <c r="V4286" s="595">
        <v>203500</v>
      </c>
      <c r="W4286" s="17"/>
      <c r="X4286" s="583"/>
    </row>
    <row r="4287" spans="1:24">
      <c r="A4287" s="5"/>
      <c r="B4287" s="5"/>
      <c r="I4287" s="5"/>
      <c r="J4287" s="5"/>
      <c r="K4287" s="5"/>
      <c r="M4287" s="411"/>
      <c r="N4287" s="9">
        <f t="shared" si="765"/>
        <v>15</v>
      </c>
      <c r="O4287" s="16" t="str">
        <f t="shared" si="764"/>
        <v>150602کليد تبديل خودکار تابستاني- زمستاني.</v>
      </c>
      <c r="P4287" s="596">
        <v>150602</v>
      </c>
      <c r="Q4287" s="606">
        <v>15</v>
      </c>
      <c r="R4287" s="606"/>
      <c r="S4287" s="606" t="s">
        <v>726</v>
      </c>
      <c r="T4287" s="555" t="s">
        <v>5506</v>
      </c>
      <c r="U4287" s="555" t="s">
        <v>30</v>
      </c>
      <c r="V4287" s="595">
        <v>968500</v>
      </c>
      <c r="W4287" s="17"/>
      <c r="X4287" s="583"/>
    </row>
    <row r="4288" spans="1:24" ht="34.5">
      <c r="A4288" s="5"/>
      <c r="B4288" s="5"/>
      <c r="I4288" s="5"/>
      <c r="J4288" s="5"/>
      <c r="K4288" s="5"/>
      <c r="M4288" s="411"/>
      <c r="N4288" s="9">
        <f t="shared" si="765"/>
        <v>15</v>
      </c>
      <c r="O4288" s="16" t="str">
        <f t="shared" si="764"/>
        <v>150603کليد دستي تدريجي تنظيم از راه دور، با دامنه تنظيم کنترلر مربوط.</v>
      </c>
      <c r="P4288" s="596">
        <v>150603</v>
      </c>
      <c r="Q4288" s="606">
        <v>15</v>
      </c>
      <c r="R4288" s="606"/>
      <c r="S4288" s="606" t="s">
        <v>726</v>
      </c>
      <c r="T4288" s="555" t="s">
        <v>5507</v>
      </c>
      <c r="U4288" s="555" t="s">
        <v>30</v>
      </c>
      <c r="V4288" s="595">
        <v>4680000</v>
      </c>
      <c r="W4288" s="17"/>
      <c r="X4288" s="583"/>
    </row>
    <row r="4289" spans="1:24" ht="34.5">
      <c r="A4289" s="5"/>
      <c r="B4289" s="5"/>
      <c r="I4289" s="5"/>
      <c r="J4289" s="5"/>
      <c r="K4289" s="5"/>
      <c r="M4289" s="411"/>
      <c r="N4289" s="9">
        <f t="shared" si="765"/>
        <v>15</v>
      </c>
      <c r="O4289" s="16" t="str">
        <f t="shared" si="764"/>
        <v>150604کليد دستي تغيير حالت تابستاني -  زمستاني، نوع D. P. D. T.</v>
      </c>
      <c r="P4289" s="596">
        <v>150604</v>
      </c>
      <c r="Q4289" s="606">
        <v>15</v>
      </c>
      <c r="R4289" s="606"/>
      <c r="S4289" s="606" t="s">
        <v>726</v>
      </c>
      <c r="T4289" s="555" t="s">
        <v>5508</v>
      </c>
      <c r="U4289" s="555" t="s">
        <v>30</v>
      </c>
      <c r="V4289" s="595">
        <v>338000</v>
      </c>
      <c r="W4289" s="17"/>
      <c r="X4289" s="583"/>
    </row>
    <row r="4290" spans="1:24" ht="34.5">
      <c r="A4290" s="5"/>
      <c r="B4290" s="5"/>
      <c r="I4290" s="5"/>
      <c r="J4290" s="5"/>
      <c r="K4290" s="5"/>
      <c r="M4290" s="411"/>
      <c r="N4290" s="9">
        <f t="shared" si="765"/>
        <v>15</v>
      </c>
      <c r="O4290" s="16" t="str">
        <f t="shared" si="764"/>
        <v>150605کليد دستي چهار مرحله‌اي، شامل حالتهاي باز، بسته، بينابين و خودکار.</v>
      </c>
      <c r="P4290" s="596">
        <v>150605</v>
      </c>
      <c r="Q4290" s="606">
        <v>15</v>
      </c>
      <c r="R4290" s="606"/>
      <c r="S4290" s="606" t="s">
        <v>726</v>
      </c>
      <c r="T4290" s="555" t="s">
        <v>5509</v>
      </c>
      <c r="U4290" s="555" t="s">
        <v>30</v>
      </c>
      <c r="V4290" s="595">
        <v>2161000</v>
      </c>
      <c r="W4290" s="17"/>
      <c r="X4290" s="583"/>
    </row>
    <row r="4291" spans="1:24" ht="34.5">
      <c r="A4291" s="5"/>
      <c r="B4291" s="5"/>
      <c r="I4291" s="5"/>
      <c r="J4291" s="5"/>
      <c r="K4291" s="5"/>
      <c r="M4291" s="411"/>
      <c r="N4291" s="9">
        <f t="shared" si="765"/>
        <v>15</v>
      </c>
      <c r="O4291" s="16" t="str">
        <f t="shared" si="764"/>
        <v>150606کليد دستي شش مرحله‌اي تنظيم از راه دور براي نشان دادن دما (به تناوب).</v>
      </c>
      <c r="P4291" s="596">
        <v>150606</v>
      </c>
      <c r="Q4291" s="606">
        <v>15</v>
      </c>
      <c r="R4291" s="606"/>
      <c r="S4291" s="606" t="s">
        <v>726</v>
      </c>
      <c r="T4291" s="555" t="s">
        <v>5510</v>
      </c>
      <c r="U4291" s="555" t="s">
        <v>30</v>
      </c>
      <c r="V4291" s="595">
        <v>3123000</v>
      </c>
      <c r="W4291" s="17"/>
      <c r="X4291" s="583"/>
    </row>
    <row r="4292" spans="1:24" ht="51.75">
      <c r="A4292" s="5"/>
      <c r="B4292" s="5"/>
      <c r="I4292" s="5"/>
      <c r="J4292" s="5"/>
      <c r="K4292" s="5"/>
      <c r="M4292" s="411"/>
      <c r="N4292" s="9">
        <f t="shared" si="765"/>
        <v>15</v>
      </c>
      <c r="O4292" s="16" t="str">
        <f t="shared" si="764"/>
        <v>150701نشان دهنده اختلاف فشار دو طرف فن يا فيلتر دستگاه هوا رسان، با درجه منهاي 50 تا 50 ميليمتر ستون آب.</v>
      </c>
      <c r="P4292" s="596">
        <v>150701</v>
      </c>
      <c r="Q4292" s="606">
        <v>15</v>
      </c>
      <c r="R4292" s="606"/>
      <c r="S4292" s="606" t="s">
        <v>726</v>
      </c>
      <c r="T4292" s="555" t="s">
        <v>5511</v>
      </c>
      <c r="U4292" s="555" t="s">
        <v>30</v>
      </c>
      <c r="V4292" s="595">
        <v>5614000</v>
      </c>
      <c r="W4292" s="17"/>
      <c r="X4292" s="583"/>
    </row>
    <row r="4293" spans="1:24" ht="34.5">
      <c r="A4293" s="5"/>
      <c r="B4293" s="5"/>
      <c r="I4293" s="5"/>
      <c r="J4293" s="5"/>
      <c r="K4293" s="5"/>
      <c r="M4293" s="411"/>
      <c r="N4293" s="9">
        <f t="shared" si="765"/>
        <v>15</v>
      </c>
      <c r="O4293" s="16" t="str">
        <f t="shared" si="764"/>
        <v>150801دستگاه کنترل فشار، نوع قطع و وصلي، با دامنه تنظيم صفر تا 10 بار.</v>
      </c>
      <c r="P4293" s="596">
        <v>150801</v>
      </c>
      <c r="Q4293" s="606">
        <v>15</v>
      </c>
      <c r="R4293" s="606"/>
      <c r="S4293" s="606" t="s">
        <v>726</v>
      </c>
      <c r="T4293" s="555" t="s">
        <v>5512</v>
      </c>
      <c r="U4293" s="555" t="s">
        <v>30</v>
      </c>
      <c r="V4293" s="595">
        <v>4608000</v>
      </c>
      <c r="W4293" s="17"/>
      <c r="X4293" s="583"/>
    </row>
    <row r="4294" spans="1:24" ht="34.5">
      <c r="A4294" s="5"/>
      <c r="B4294" s="5"/>
      <c r="I4294" s="5"/>
      <c r="J4294" s="5"/>
      <c r="K4294" s="5"/>
      <c r="M4294" s="411"/>
      <c r="N4294" s="9">
        <f t="shared" si="765"/>
        <v>15</v>
      </c>
      <c r="O4294" s="16" t="str">
        <f t="shared" si="764"/>
        <v>150802دستگاه کنترل فشار، نوع قطع و وصلي، با دامنه تنظيم صفر تا 20 بار.</v>
      </c>
      <c r="P4294" s="596">
        <v>150802</v>
      </c>
      <c r="Q4294" s="606">
        <v>15</v>
      </c>
      <c r="R4294" s="606"/>
      <c r="S4294" s="606" t="s">
        <v>726</v>
      </c>
      <c r="T4294" s="555" t="s">
        <v>5513</v>
      </c>
      <c r="U4294" s="555" t="s">
        <v>30</v>
      </c>
      <c r="V4294" s="595">
        <v>8056000</v>
      </c>
      <c r="W4294" s="17"/>
      <c r="X4294" s="583"/>
    </row>
    <row r="4295" spans="1:24" ht="34.5">
      <c r="A4295" s="5"/>
      <c r="B4295" s="5"/>
      <c r="I4295" s="5"/>
      <c r="J4295" s="5"/>
      <c r="K4295" s="5"/>
      <c r="M4295" s="411"/>
      <c r="N4295" s="9">
        <f t="shared" si="765"/>
        <v>15</v>
      </c>
      <c r="O4295" s="16" t="str">
        <f t="shared" si="764"/>
        <v>150803دستگاه کنترل فشار، نوع تدريجي الکترومکانيکي، با دامنه تنظيم صفر تا 10 بار.</v>
      </c>
      <c r="P4295" s="596">
        <v>150803</v>
      </c>
      <c r="Q4295" s="606">
        <v>15</v>
      </c>
      <c r="R4295" s="606"/>
      <c r="S4295" s="606" t="s">
        <v>726</v>
      </c>
      <c r="T4295" s="555" t="s">
        <v>5514</v>
      </c>
      <c r="U4295" s="555" t="s">
        <v>30</v>
      </c>
      <c r="V4295" s="595">
        <v>2672000</v>
      </c>
      <c r="W4295" s="17"/>
      <c r="X4295" s="583"/>
    </row>
    <row r="4296" spans="1:24" ht="34.5">
      <c r="A4296" s="5"/>
      <c r="B4296" s="5"/>
      <c r="I4296" s="5"/>
      <c r="J4296" s="5"/>
      <c r="K4296" s="5"/>
      <c r="M4296" s="411"/>
      <c r="N4296" s="9">
        <f t="shared" si="765"/>
        <v>15</v>
      </c>
      <c r="O4296" s="16" t="str">
        <f t="shared" si="764"/>
        <v>150804دستگاه کنترل فشار، نوع تدريجي الکترومکانيکي، با دامنه تنظيم صفر تا 20 بار.</v>
      </c>
      <c r="P4296" s="596">
        <v>150804</v>
      </c>
      <c r="Q4296" s="606">
        <v>15</v>
      </c>
      <c r="R4296" s="606"/>
      <c r="S4296" s="606" t="s">
        <v>726</v>
      </c>
      <c r="T4296" s="555" t="s">
        <v>5515</v>
      </c>
      <c r="U4296" s="555" t="s">
        <v>30</v>
      </c>
      <c r="V4296" s="595">
        <v>8422000</v>
      </c>
      <c r="W4296" s="17"/>
      <c r="X4296" s="583"/>
    </row>
    <row r="4297" spans="1:24" ht="34.5">
      <c r="A4297" s="5"/>
      <c r="B4297" s="5"/>
      <c r="I4297" s="5"/>
      <c r="J4297" s="5"/>
      <c r="K4297" s="5"/>
      <c r="M4297" s="411"/>
      <c r="N4297" s="9">
        <f t="shared" si="765"/>
        <v>15</v>
      </c>
      <c r="O4297" s="16" t="str">
        <f t="shared" si="764"/>
        <v>150805دستگاه کنترل سطح مايعات، نوع قطع و وصلي، براي کار تا فشار 10 بار.</v>
      </c>
      <c r="P4297" s="596">
        <v>150805</v>
      </c>
      <c r="Q4297" s="606">
        <v>15</v>
      </c>
      <c r="R4297" s="606"/>
      <c r="S4297" s="606" t="s">
        <v>726</v>
      </c>
      <c r="T4297" s="555" t="s">
        <v>5516</v>
      </c>
      <c r="U4297" s="555" t="s">
        <v>30</v>
      </c>
      <c r="V4297" s="595">
        <v>5537000</v>
      </c>
      <c r="W4297" s="17"/>
      <c r="X4297" s="583"/>
    </row>
    <row r="4298" spans="1:24">
      <c r="A4298" s="5"/>
      <c r="B4298" s="5"/>
      <c r="I4298" s="5"/>
      <c r="J4298" s="5"/>
      <c r="K4298" s="5"/>
      <c r="M4298" s="411"/>
      <c r="N4298" s="9">
        <f t="shared" si="765"/>
        <v>15</v>
      </c>
      <c r="O4298" s="16" t="str">
        <f t="shared" si="764"/>
        <v>150901آکوستات مستغرق، نوع قطع و وصلي.</v>
      </c>
      <c r="P4298" s="596">
        <v>150901</v>
      </c>
      <c r="Q4298" s="606">
        <v>15</v>
      </c>
      <c r="R4298" s="606"/>
      <c r="S4298" s="606" t="s">
        <v>726</v>
      </c>
      <c r="T4298" s="555" t="s">
        <v>5517</v>
      </c>
      <c r="U4298" s="555" t="s">
        <v>30</v>
      </c>
      <c r="V4298" s="595">
        <v>3474000</v>
      </c>
      <c r="W4298" s="17"/>
      <c r="X4298" s="583"/>
    </row>
    <row r="4299" spans="1:24">
      <c r="A4299" s="5"/>
      <c r="B4299" s="5"/>
      <c r="I4299" s="5"/>
      <c r="J4299" s="5"/>
      <c r="K4299" s="5"/>
      <c r="M4299" s="411"/>
      <c r="N4299" s="9">
        <f t="shared" si="765"/>
        <v>15</v>
      </c>
      <c r="O4299" s="16" t="str">
        <f t="shared" si="764"/>
        <v>150902آکوستات جداري، نوع قطع و وصلي.</v>
      </c>
      <c r="P4299" s="596">
        <v>150902</v>
      </c>
      <c r="Q4299" s="606">
        <v>15</v>
      </c>
      <c r="R4299" s="606"/>
      <c r="S4299" s="606" t="s">
        <v>726</v>
      </c>
      <c r="T4299" s="555" t="s">
        <v>5518</v>
      </c>
      <c r="U4299" s="555" t="s">
        <v>30</v>
      </c>
      <c r="V4299" s="595">
        <v>3468000</v>
      </c>
      <c r="W4299" s="17"/>
      <c r="X4299" s="583"/>
    </row>
    <row r="4300" spans="1:24" ht="34.5">
      <c r="A4300" s="5"/>
      <c r="B4300" s="5"/>
      <c r="I4300" s="5"/>
      <c r="J4300" s="5"/>
      <c r="K4300" s="5"/>
      <c r="M4300" s="411"/>
      <c r="N4300" s="9">
        <f t="shared" si="765"/>
        <v>15</v>
      </c>
      <c r="O4300" s="16" t="str">
        <f t="shared" si="764"/>
        <v>151001فلو سوييچ، نوع قطع و وصلي، براي نصب در کانال هوا.</v>
      </c>
      <c r="P4300" s="596">
        <v>151001</v>
      </c>
      <c r="Q4300" s="606">
        <v>15</v>
      </c>
      <c r="R4300" s="606"/>
      <c r="S4300" s="606" t="s">
        <v>726</v>
      </c>
      <c r="T4300" s="555" t="s">
        <v>5519</v>
      </c>
      <c r="U4300" s="555" t="s">
        <v>30</v>
      </c>
      <c r="V4300" s="595">
        <v>2915000</v>
      </c>
      <c r="W4300" s="17"/>
      <c r="X4300" s="583"/>
    </row>
    <row r="4301" spans="1:24" ht="34.5">
      <c r="A4301" s="5"/>
      <c r="B4301" s="5"/>
      <c r="I4301" s="5"/>
      <c r="J4301" s="5"/>
      <c r="K4301" s="5"/>
      <c r="M4301" s="411"/>
      <c r="N4301" s="9">
        <f t="shared" si="765"/>
        <v>15</v>
      </c>
      <c r="O4301" s="16" t="str">
        <f t="shared" si="764"/>
        <v>151002فلو سوييچ، نوع قطع و وصلي، براي نصب در لوله آب.</v>
      </c>
      <c r="P4301" s="596">
        <v>151002</v>
      </c>
      <c r="Q4301" s="606">
        <v>15</v>
      </c>
      <c r="R4301" s="606"/>
      <c r="S4301" s="606" t="s">
        <v>726</v>
      </c>
      <c r="T4301" s="555" t="s">
        <v>5520</v>
      </c>
      <c r="U4301" s="555" t="s">
        <v>30</v>
      </c>
      <c r="V4301" s="595">
        <v>5368000</v>
      </c>
      <c r="W4301" s="17"/>
      <c r="X4301" s="583"/>
    </row>
    <row r="4302" spans="1:24" ht="34.5">
      <c r="A4302" s="5"/>
      <c r="B4302" s="5"/>
      <c r="I4302" s="5"/>
      <c r="J4302" s="5"/>
      <c r="K4302" s="5"/>
      <c r="M4302" s="411"/>
      <c r="N4302" s="9">
        <f t="shared" si="765"/>
        <v>15</v>
      </c>
      <c r="O4302" s="16" t="str">
        <f t="shared" si="764"/>
        <v>151003سوييچ الکتريکي اعلام خبر، براي اختلاف فشار دو طرف فيلتر يا فن دستگاه هوا رسان.</v>
      </c>
      <c r="P4302" s="596">
        <v>151003</v>
      </c>
      <c r="Q4302" s="606">
        <v>15</v>
      </c>
      <c r="R4302" s="606"/>
      <c r="S4302" s="606" t="s">
        <v>726</v>
      </c>
      <c r="T4302" s="555" t="s">
        <v>5521</v>
      </c>
      <c r="U4302" s="555" t="s">
        <v>30</v>
      </c>
      <c r="V4302" s="595">
        <v>1191000</v>
      </c>
      <c r="W4302" s="17"/>
      <c r="X4302" s="583"/>
    </row>
    <row r="4303" spans="1:24" ht="34.5">
      <c r="A4303" s="5"/>
      <c r="B4303" s="5"/>
      <c r="I4303" s="5"/>
      <c r="J4303" s="5"/>
      <c r="K4303" s="5"/>
      <c r="M4303" s="411"/>
      <c r="N4303" s="9">
        <f t="shared" si="765"/>
        <v>15</v>
      </c>
      <c r="O4303" s="16" t="str">
        <f t="shared" si="764"/>
        <v>151004سوييچ الکتريکي کمکي، براي نصب روي محرک‌هاي تدريجي و يا قطع و وصلي.</v>
      </c>
      <c r="P4303" s="596">
        <v>151004</v>
      </c>
      <c r="Q4303" s="606">
        <v>15</v>
      </c>
      <c r="R4303" s="606"/>
      <c r="S4303" s="606" t="s">
        <v>726</v>
      </c>
      <c r="T4303" s="555" t="s">
        <v>5522</v>
      </c>
      <c r="U4303" s="555" t="s">
        <v>30</v>
      </c>
      <c r="V4303" s="595">
        <v>4548000</v>
      </c>
      <c r="W4303" s="17"/>
      <c r="X4303" s="583"/>
    </row>
    <row r="4304" spans="1:24" ht="51.75">
      <c r="A4304" s="5"/>
      <c r="B4304" s="5"/>
      <c r="I4304" s="5"/>
      <c r="J4304" s="5"/>
      <c r="K4304" s="5"/>
      <c r="M4304" s="411"/>
      <c r="N4304" s="9">
        <f t="shared" si="765"/>
        <v>15</v>
      </c>
      <c r="O4304" s="16" t="str">
        <f t="shared" si="764"/>
        <v>151101محرک الکتريکي دمپر، نوع قطع و وصلي يا شناور (Floating)، مناسب براي تا 5/1 متر مربع سطح دمپر.</v>
      </c>
      <c r="P4304" s="596">
        <v>151101</v>
      </c>
      <c r="Q4304" s="606">
        <v>15</v>
      </c>
      <c r="R4304" s="606"/>
      <c r="S4304" s="606" t="s">
        <v>726</v>
      </c>
      <c r="T4304" s="555" t="s">
        <v>5523</v>
      </c>
      <c r="U4304" s="555" t="s">
        <v>30</v>
      </c>
      <c r="V4304" s="595">
        <v>4483000</v>
      </c>
      <c r="W4304" s="17"/>
      <c r="X4304" s="583"/>
    </row>
    <row r="4305" spans="1:24" ht="51.75">
      <c r="A4305" s="5"/>
      <c r="B4305" s="5"/>
      <c r="I4305" s="5"/>
      <c r="J4305" s="5"/>
      <c r="K4305" s="5"/>
      <c r="M4305" s="411"/>
      <c r="N4305" s="9">
        <f t="shared" si="765"/>
        <v>15</v>
      </c>
      <c r="O4305" s="16" t="str">
        <f t="shared" si="764"/>
        <v>151102محرک الکتريکي دمپر، نوع قطع و وصلي يا شناور (Floating)، مناسب براي تا 3 متر مربع سطح دمپر.</v>
      </c>
      <c r="P4305" s="596">
        <v>151102</v>
      </c>
      <c r="Q4305" s="606">
        <v>15</v>
      </c>
      <c r="R4305" s="606"/>
      <c r="S4305" s="606" t="s">
        <v>726</v>
      </c>
      <c r="T4305" s="555" t="s">
        <v>5524</v>
      </c>
      <c r="U4305" s="555" t="s">
        <v>30</v>
      </c>
      <c r="V4305" s="595">
        <v>6550000</v>
      </c>
      <c r="W4305" s="17"/>
      <c r="X4305" s="583"/>
    </row>
    <row r="4306" spans="1:24" ht="51.75">
      <c r="A4306" s="5"/>
      <c r="B4306" s="5"/>
      <c r="I4306" s="5"/>
      <c r="J4306" s="5"/>
      <c r="K4306" s="5"/>
      <c r="M4306" s="411"/>
      <c r="N4306" s="9">
        <f t="shared" si="765"/>
        <v>15</v>
      </c>
      <c r="O4306" s="16" t="str">
        <f t="shared" si="764"/>
        <v>151103محرک الکتريکي دمپر، نوع قطع و وصلي يا شناور (Floating)، مناسب براي تا 6 متر مربع سطح دمپر.</v>
      </c>
      <c r="P4306" s="596">
        <v>151103</v>
      </c>
      <c r="Q4306" s="606">
        <v>15</v>
      </c>
      <c r="R4306" s="606"/>
      <c r="S4306" s="606" t="s">
        <v>726</v>
      </c>
      <c r="T4306" s="555" t="s">
        <v>5525</v>
      </c>
      <c r="U4306" s="555" t="s">
        <v>30</v>
      </c>
      <c r="V4306" s="595">
        <v>10399000</v>
      </c>
      <c r="W4306" s="17"/>
      <c r="X4306" s="583"/>
    </row>
    <row r="4307" spans="1:24" ht="51.75">
      <c r="A4307" s="5"/>
      <c r="B4307" s="5"/>
      <c r="I4307" s="5"/>
      <c r="J4307" s="5"/>
      <c r="K4307" s="5"/>
      <c r="M4307" s="411"/>
      <c r="N4307" s="9">
        <f t="shared" si="765"/>
        <v>15</v>
      </c>
      <c r="O4307" s="16" t="str">
        <f t="shared" si="764"/>
        <v>151104محرک الکتريکي دمپر، نوع قطع و وصلي يا شناور (Floating)، با مکانيزم فنر برگشت، مناسب براي تا 4 متر مربع سطح دمپر.</v>
      </c>
      <c r="P4307" s="596">
        <v>151104</v>
      </c>
      <c r="Q4307" s="606">
        <v>15</v>
      </c>
      <c r="R4307" s="608"/>
      <c r="S4307" s="606" t="s">
        <v>726</v>
      </c>
      <c r="T4307" s="555" t="s">
        <v>5526</v>
      </c>
      <c r="U4307" s="555" t="s">
        <v>30</v>
      </c>
      <c r="V4307" s="595">
        <v>7934000</v>
      </c>
      <c r="W4307" s="17"/>
      <c r="X4307" s="583"/>
    </row>
    <row r="4308" spans="1:24" ht="51.75">
      <c r="A4308" s="5"/>
      <c r="B4308" s="5"/>
      <c r="I4308" s="5"/>
      <c r="J4308" s="5"/>
      <c r="K4308" s="5"/>
      <c r="M4308" s="411"/>
      <c r="N4308" s="9">
        <f t="shared" si="765"/>
        <v>15</v>
      </c>
      <c r="O4308" s="16" t="str">
        <f t="shared" si="764"/>
        <v>151105محرک الکتريکي دمپر، نوع تدريجي، با سيگنال ورودي صفر تا 10 ولت مستقيم، مناسب براي تا 5/1 متر مربع سطح دمپر.</v>
      </c>
      <c r="P4308" s="596">
        <v>151105</v>
      </c>
      <c r="Q4308" s="606">
        <v>15</v>
      </c>
      <c r="R4308" s="606"/>
      <c r="S4308" s="606" t="s">
        <v>726</v>
      </c>
      <c r="T4308" s="555" t="s">
        <v>5527</v>
      </c>
      <c r="U4308" s="555" t="s">
        <v>30</v>
      </c>
      <c r="V4308" s="595">
        <v>5411000</v>
      </c>
      <c r="W4308" s="17"/>
      <c r="X4308" s="583"/>
    </row>
    <row r="4309" spans="1:24" ht="51.75">
      <c r="A4309" s="5"/>
      <c r="B4309" s="5"/>
      <c r="I4309" s="5"/>
      <c r="J4309" s="5"/>
      <c r="K4309" s="5"/>
      <c r="M4309" s="411"/>
      <c r="N4309" s="9">
        <f t="shared" si="765"/>
        <v>15</v>
      </c>
      <c r="O4309" s="16" t="str">
        <f t="shared" si="764"/>
        <v>151106محرک الکتريکي دمپر، نوع تدريجي، با سيگنال ورودي صفر تا 10 ولت مستقيم، مناسب براي تا 3 متر مربع سطح دمپر.</v>
      </c>
      <c r="P4309" s="596">
        <v>151106</v>
      </c>
      <c r="Q4309" s="606">
        <v>15</v>
      </c>
      <c r="R4309" s="606"/>
      <c r="S4309" s="606" t="s">
        <v>726</v>
      </c>
      <c r="T4309" s="555" t="s">
        <v>5528</v>
      </c>
      <c r="U4309" s="555" t="s">
        <v>30</v>
      </c>
      <c r="V4309" s="595">
        <v>7744000</v>
      </c>
      <c r="W4309" s="17"/>
      <c r="X4309" s="583"/>
    </row>
    <row r="4310" spans="1:24" ht="51.75">
      <c r="A4310" s="5"/>
      <c r="B4310" s="5"/>
      <c r="I4310" s="5"/>
      <c r="J4310" s="5"/>
      <c r="K4310" s="5"/>
      <c r="M4310" s="411"/>
      <c r="N4310" s="9">
        <f t="shared" si="765"/>
        <v>15</v>
      </c>
      <c r="O4310" s="16" t="str">
        <f t="shared" si="764"/>
        <v>151107محرک الکتريکي دمپر، نوع تدريجي، با سيگنال ورودي صفر تا 10 ولت مستقيم، مناسب براي تا 6 متر مربع سطح دمپر.</v>
      </c>
      <c r="P4310" s="596">
        <v>151107</v>
      </c>
      <c r="Q4310" s="606">
        <v>15</v>
      </c>
      <c r="R4310" s="606"/>
      <c r="S4310" s="606" t="s">
        <v>726</v>
      </c>
      <c r="T4310" s="555" t="s">
        <v>5529</v>
      </c>
      <c r="U4310" s="555" t="s">
        <v>30</v>
      </c>
      <c r="V4310" s="595">
        <v>12262000</v>
      </c>
      <c r="W4310" s="17"/>
      <c r="X4310" s="583"/>
    </row>
    <row r="4311" spans="1:24" ht="69">
      <c r="A4311" s="5"/>
      <c r="B4311" s="5"/>
      <c r="I4311" s="5"/>
      <c r="J4311" s="5"/>
      <c r="K4311" s="5"/>
      <c r="M4311" s="411"/>
      <c r="N4311" s="9">
        <f t="shared" si="765"/>
        <v>15</v>
      </c>
      <c r="O4311" s="16" t="str">
        <f t="shared" si="764"/>
        <v>151108محرک الکتريکي دمپر، نوع تدريجي، با سيگنال ورودي صفر تا 10 ولت مستقيم، با مکانيزم فنر برگشت، مناسب براي تا 4 متر مربع سطح دمپر.</v>
      </c>
      <c r="P4311" s="596">
        <v>151108</v>
      </c>
      <c r="Q4311" s="606">
        <v>15</v>
      </c>
      <c r="R4311" s="606"/>
      <c r="S4311" s="606" t="s">
        <v>726</v>
      </c>
      <c r="T4311" s="555" t="s">
        <v>5530</v>
      </c>
      <c r="U4311" s="555" t="s">
        <v>30</v>
      </c>
      <c r="V4311" s="595">
        <v>7934000</v>
      </c>
      <c r="W4311" s="17"/>
      <c r="X4311" s="583"/>
    </row>
    <row r="4312" spans="1:24" ht="34.5">
      <c r="A4312" s="5"/>
      <c r="B4312" s="5"/>
      <c r="I4312" s="5"/>
      <c r="J4312" s="5"/>
      <c r="K4312" s="5"/>
      <c r="M4312" s="411"/>
      <c r="N4312" s="9">
        <f t="shared" si="765"/>
        <v>15</v>
      </c>
      <c r="O4312" s="16" t="str">
        <f t="shared" si="764"/>
        <v>151201شير کنترل دو راهه، به قطر نامي 15(يک دوم اينچ).</v>
      </c>
      <c r="P4312" s="596">
        <v>151201</v>
      </c>
      <c r="Q4312" s="606">
        <v>15</v>
      </c>
      <c r="R4312" s="606"/>
      <c r="S4312" s="606" t="s">
        <v>726</v>
      </c>
      <c r="T4312" s="555" t="s">
        <v>5531</v>
      </c>
      <c r="U4312" s="555" t="s">
        <v>30</v>
      </c>
      <c r="V4312" s="595">
        <v>4181000</v>
      </c>
      <c r="W4312" s="17"/>
      <c r="X4312" s="583"/>
    </row>
    <row r="4313" spans="1:24" ht="34.5">
      <c r="A4313" s="5"/>
      <c r="B4313" s="5"/>
      <c r="I4313" s="5"/>
      <c r="J4313" s="5"/>
      <c r="K4313" s="5"/>
      <c r="M4313" s="411"/>
      <c r="N4313" s="9">
        <f t="shared" si="765"/>
        <v>15</v>
      </c>
      <c r="O4313" s="16" t="str">
        <f t="shared" si="764"/>
        <v>151202شير کنترل دو راهه، به قطر نامي 20(سه چهارم اينچ).</v>
      </c>
      <c r="P4313" s="596">
        <v>151202</v>
      </c>
      <c r="Q4313" s="606">
        <v>15</v>
      </c>
      <c r="R4313" s="606"/>
      <c r="S4313" s="606" t="s">
        <v>726</v>
      </c>
      <c r="T4313" s="555" t="s">
        <v>5532</v>
      </c>
      <c r="U4313" s="555" t="s">
        <v>30</v>
      </c>
      <c r="V4313" s="595">
        <v>4408000</v>
      </c>
      <c r="W4313" s="17"/>
      <c r="X4313" s="583"/>
    </row>
    <row r="4314" spans="1:24" ht="34.5">
      <c r="A4314" s="5"/>
      <c r="B4314" s="5"/>
      <c r="I4314" s="5"/>
      <c r="J4314" s="5"/>
      <c r="K4314" s="5"/>
      <c r="M4314" s="411"/>
      <c r="N4314" s="9">
        <f t="shared" si="765"/>
        <v>15</v>
      </c>
      <c r="O4314" s="16" t="str">
        <f t="shared" si="764"/>
        <v>151203شير کنترل دو راهه، به قطر نامي 25 (يک اينچ).</v>
      </c>
      <c r="P4314" s="596">
        <v>151203</v>
      </c>
      <c r="Q4314" s="606">
        <v>15</v>
      </c>
      <c r="R4314" s="606"/>
      <c r="S4314" s="606" t="s">
        <v>726</v>
      </c>
      <c r="T4314" s="555" t="s">
        <v>5533</v>
      </c>
      <c r="U4314" s="555" t="s">
        <v>30</v>
      </c>
      <c r="V4314" s="595">
        <v>4638000</v>
      </c>
      <c r="W4314" s="17"/>
      <c r="X4314" s="583"/>
    </row>
    <row r="4315" spans="1:24" ht="34.5">
      <c r="A4315" s="5"/>
      <c r="B4315" s="5"/>
      <c r="I4315" s="5"/>
      <c r="J4315" s="5"/>
      <c r="K4315" s="5"/>
      <c r="M4315" s="411"/>
      <c r="N4315" s="9">
        <f t="shared" si="765"/>
        <v>15</v>
      </c>
      <c r="O4315" s="16" t="str">
        <f t="shared" si="764"/>
        <v>151204شير کنترل دو راهه، به قطر نامي 32 (يک و يک چهارم اينچ).</v>
      </c>
      <c r="P4315" s="596">
        <v>151204</v>
      </c>
      <c r="Q4315" s="606">
        <v>15</v>
      </c>
      <c r="R4315" s="606"/>
      <c r="S4315" s="606" t="s">
        <v>726</v>
      </c>
      <c r="T4315" s="555" t="s">
        <v>5534</v>
      </c>
      <c r="U4315" s="555" t="s">
        <v>30</v>
      </c>
      <c r="V4315" s="595">
        <v>5353000</v>
      </c>
      <c r="W4315" s="17"/>
      <c r="X4315" s="583"/>
    </row>
    <row r="4316" spans="1:24" ht="34.5">
      <c r="A4316" s="5"/>
      <c r="B4316" s="5"/>
      <c r="I4316" s="5"/>
      <c r="J4316" s="5"/>
      <c r="K4316" s="5"/>
      <c r="M4316" s="411"/>
      <c r="N4316" s="9">
        <f t="shared" si="765"/>
        <v>15</v>
      </c>
      <c r="O4316" s="16" t="str">
        <f t="shared" si="764"/>
        <v>151205شير کنترل دو راهه، به قطر نامي 40 (يک و يک دوم اينچ).</v>
      </c>
      <c r="P4316" s="596">
        <v>151205</v>
      </c>
      <c r="Q4316" s="606">
        <v>15</v>
      </c>
      <c r="R4316" s="606"/>
      <c r="S4316" s="606" t="s">
        <v>726</v>
      </c>
      <c r="T4316" s="555" t="s">
        <v>5535</v>
      </c>
      <c r="U4316" s="555" t="s">
        <v>30</v>
      </c>
      <c r="V4316" s="595">
        <v>6267000</v>
      </c>
      <c r="W4316" s="17"/>
      <c r="X4316" s="583"/>
    </row>
    <row r="4317" spans="1:24">
      <c r="A4317" s="5"/>
      <c r="B4317" s="5"/>
      <c r="I4317" s="5"/>
      <c r="J4317" s="5"/>
      <c r="K4317" s="5"/>
      <c r="M4317" s="411"/>
      <c r="N4317" s="9">
        <f t="shared" ref="N4317:N4348" si="766">Q4317</f>
        <v>15</v>
      </c>
      <c r="O4317" s="16" t="str">
        <f t="shared" si="764"/>
        <v>151206شير کنترل دو راهه، به قطر نامي 50 (دو اينچ).</v>
      </c>
      <c r="P4317" s="596">
        <v>151206</v>
      </c>
      <c r="Q4317" s="606">
        <v>15</v>
      </c>
      <c r="R4317" s="606"/>
      <c r="S4317" s="606" t="s">
        <v>726</v>
      </c>
      <c r="T4317" s="555" t="s">
        <v>5536</v>
      </c>
      <c r="U4317" s="555" t="s">
        <v>30</v>
      </c>
      <c r="V4317" s="595">
        <v>7869000</v>
      </c>
      <c r="W4317" s="17"/>
      <c r="X4317" s="583"/>
    </row>
    <row r="4318" spans="1:24" ht="34.5">
      <c r="A4318" s="5"/>
      <c r="B4318" s="5"/>
      <c r="I4318" s="5"/>
      <c r="J4318" s="5"/>
      <c r="K4318" s="5"/>
      <c r="M4318" s="411"/>
      <c r="N4318" s="9">
        <f t="shared" si="766"/>
        <v>15</v>
      </c>
      <c r="O4318" s="16" t="str">
        <f t="shared" si="764"/>
        <v>151207شير کنترل دو راهه، به قطر نامي 65 (دو و يک دوم اينچ).</v>
      </c>
      <c r="P4318" s="596">
        <v>151207</v>
      </c>
      <c r="Q4318" s="606">
        <v>15</v>
      </c>
      <c r="R4318" s="606"/>
      <c r="S4318" s="606" t="s">
        <v>726</v>
      </c>
      <c r="T4318" s="555" t="s">
        <v>5537</v>
      </c>
      <c r="U4318" s="555" t="s">
        <v>30</v>
      </c>
      <c r="V4318" s="595">
        <v>33043000</v>
      </c>
      <c r="W4318" s="17"/>
      <c r="X4318" s="583"/>
    </row>
    <row r="4319" spans="1:24">
      <c r="A4319" s="5"/>
      <c r="B4319" s="5"/>
      <c r="I4319" s="5"/>
      <c r="J4319" s="5"/>
      <c r="K4319" s="5"/>
      <c r="M4319" s="411"/>
      <c r="N4319" s="9">
        <f t="shared" si="766"/>
        <v>15</v>
      </c>
      <c r="O4319" s="16" t="str">
        <f t="shared" si="764"/>
        <v>151208شير کنترل دو راهه، به قطر نامي 80 (سه اينچ).</v>
      </c>
      <c r="P4319" s="596">
        <v>151208</v>
      </c>
      <c r="Q4319" s="606">
        <v>15</v>
      </c>
      <c r="R4319" s="606"/>
      <c r="S4319" s="606" t="s">
        <v>726</v>
      </c>
      <c r="T4319" s="555" t="s">
        <v>5538</v>
      </c>
      <c r="U4319" s="555" t="s">
        <v>30</v>
      </c>
      <c r="V4319" s="595">
        <v>46319000</v>
      </c>
      <c r="W4319" s="17"/>
      <c r="X4319" s="583"/>
    </row>
    <row r="4320" spans="1:24" ht="34.5">
      <c r="A4320" s="5"/>
      <c r="B4320" s="5"/>
      <c r="I4320" s="5"/>
      <c r="J4320" s="5"/>
      <c r="K4320" s="5"/>
      <c r="M4320" s="411"/>
      <c r="N4320" s="9">
        <f t="shared" si="766"/>
        <v>15</v>
      </c>
      <c r="O4320" s="16" t="str">
        <f t="shared" si="764"/>
        <v>151209شير کنترل دو راهه، به قطر نامي 100 (چهار اينچ).</v>
      </c>
      <c r="P4320" s="596">
        <v>151209</v>
      </c>
      <c r="Q4320" s="606">
        <v>15</v>
      </c>
      <c r="R4320" s="606"/>
      <c r="S4320" s="606" t="s">
        <v>726</v>
      </c>
      <c r="T4320" s="555" t="s">
        <v>5539</v>
      </c>
      <c r="U4320" s="555" t="s">
        <v>30</v>
      </c>
      <c r="V4320" s="595">
        <v>52159000</v>
      </c>
      <c r="W4320" s="17"/>
      <c r="X4320" s="583"/>
    </row>
    <row r="4321" spans="1:24" ht="34.5">
      <c r="A4321" s="5"/>
      <c r="B4321" s="5"/>
      <c r="I4321" s="5"/>
      <c r="J4321" s="5"/>
      <c r="K4321" s="5"/>
      <c r="M4321" s="411"/>
      <c r="N4321" s="9">
        <f t="shared" si="766"/>
        <v>15</v>
      </c>
      <c r="O4321" s="16" t="str">
        <f t="shared" si="764"/>
        <v>151301شير کنترل سه راهه، به قطر نامي 15 (يک دوم اينچ).</v>
      </c>
      <c r="P4321" s="596">
        <v>151301</v>
      </c>
      <c r="Q4321" s="606">
        <v>15</v>
      </c>
      <c r="R4321" s="606"/>
      <c r="S4321" s="606" t="s">
        <v>726</v>
      </c>
      <c r="T4321" s="555" t="s">
        <v>5540</v>
      </c>
      <c r="U4321" s="555" t="s">
        <v>30</v>
      </c>
      <c r="V4321" s="595">
        <v>3922000</v>
      </c>
      <c r="W4321" s="17"/>
      <c r="X4321" s="583"/>
    </row>
    <row r="4322" spans="1:24" ht="34.5">
      <c r="A4322" s="5"/>
      <c r="B4322" s="5"/>
      <c r="I4322" s="5"/>
      <c r="J4322" s="5"/>
      <c r="K4322" s="5"/>
      <c r="M4322" s="411"/>
      <c r="N4322" s="9">
        <f t="shared" si="766"/>
        <v>15</v>
      </c>
      <c r="O4322" s="16" t="str">
        <f t="shared" si="764"/>
        <v>151302شير کنترل سه راهه، به قطر نامي 20 (سه چهارم اينچ).</v>
      </c>
      <c r="P4322" s="596">
        <v>151302</v>
      </c>
      <c r="Q4322" s="606">
        <v>15</v>
      </c>
      <c r="R4322" s="608"/>
      <c r="S4322" s="606" t="s">
        <v>726</v>
      </c>
      <c r="T4322" s="555" t="s">
        <v>5541</v>
      </c>
      <c r="U4322" s="555" t="s">
        <v>30</v>
      </c>
      <c r="V4322" s="595">
        <v>4094000</v>
      </c>
      <c r="W4322" s="17"/>
      <c r="X4322" s="583"/>
    </row>
    <row r="4323" spans="1:24" ht="34.5">
      <c r="A4323" s="5"/>
      <c r="B4323" s="5"/>
      <c r="I4323" s="5"/>
      <c r="J4323" s="5"/>
      <c r="K4323" s="5"/>
      <c r="M4323" s="411"/>
      <c r="N4323" s="9">
        <f t="shared" si="766"/>
        <v>15</v>
      </c>
      <c r="O4323" s="16" t="str">
        <f t="shared" si="764"/>
        <v>151303شير کنترل سه راهه، به قطر نامي 25 (يک اينچ).</v>
      </c>
      <c r="P4323" s="596">
        <v>151303</v>
      </c>
      <c r="Q4323" s="606">
        <v>15</v>
      </c>
      <c r="R4323" s="606"/>
      <c r="S4323" s="606" t="s">
        <v>726</v>
      </c>
      <c r="T4323" s="555" t="s">
        <v>5542</v>
      </c>
      <c r="U4323" s="555" t="s">
        <v>30</v>
      </c>
      <c r="V4323" s="595">
        <v>4266000</v>
      </c>
      <c r="W4323" s="17"/>
      <c r="X4323" s="583"/>
    </row>
    <row r="4324" spans="1:24" ht="34.5">
      <c r="A4324" s="5"/>
      <c r="B4324" s="5"/>
      <c r="I4324" s="5"/>
      <c r="J4324" s="5"/>
      <c r="K4324" s="5"/>
      <c r="M4324" s="411"/>
      <c r="N4324" s="9">
        <f t="shared" si="766"/>
        <v>15</v>
      </c>
      <c r="O4324" s="16" t="str">
        <f t="shared" si="764"/>
        <v>151304شير کنترل سه راهه، به قطر نامي 32 (يک و يک چهارم اينچ).</v>
      </c>
      <c r="P4324" s="596">
        <v>151304</v>
      </c>
      <c r="Q4324" s="606">
        <v>15</v>
      </c>
      <c r="R4324" s="606"/>
      <c r="S4324" s="606" t="s">
        <v>726</v>
      </c>
      <c r="T4324" s="555" t="s">
        <v>5543</v>
      </c>
      <c r="U4324" s="555" t="s">
        <v>30</v>
      </c>
      <c r="V4324" s="595">
        <v>4924000</v>
      </c>
      <c r="W4324" s="17"/>
      <c r="X4324" s="583"/>
    </row>
    <row r="4325" spans="1:24" ht="34.5">
      <c r="A4325" s="5"/>
      <c r="B4325" s="5"/>
      <c r="I4325" s="5"/>
      <c r="J4325" s="5"/>
      <c r="K4325" s="5"/>
      <c r="M4325" s="411"/>
      <c r="N4325" s="9">
        <f t="shared" si="766"/>
        <v>15</v>
      </c>
      <c r="O4325" s="16" t="str">
        <f t="shared" si="764"/>
        <v>151305شيرکنترل سه راهه، به قطر نامي 40 (يک‌و‌يک‌دوم اينچ).</v>
      </c>
      <c r="P4325" s="596">
        <v>151305</v>
      </c>
      <c r="Q4325" s="606">
        <v>15</v>
      </c>
      <c r="R4325" s="606"/>
      <c r="S4325" s="606" t="s">
        <v>726</v>
      </c>
      <c r="T4325" s="555" t="s">
        <v>5544</v>
      </c>
      <c r="U4325" s="555" t="s">
        <v>30</v>
      </c>
      <c r="V4325" s="595">
        <v>5810000</v>
      </c>
      <c r="W4325" s="17"/>
      <c r="X4325" s="583"/>
    </row>
    <row r="4326" spans="1:24" ht="34.5">
      <c r="A4326" s="5"/>
      <c r="B4326" s="5"/>
      <c r="I4326" s="5"/>
      <c r="J4326" s="5"/>
      <c r="K4326" s="5"/>
      <c r="M4326" s="411"/>
      <c r="N4326" s="9">
        <f t="shared" si="766"/>
        <v>15</v>
      </c>
      <c r="O4326" s="16" t="str">
        <f t="shared" si="764"/>
        <v>151306شير کنترل سه راهه، به قطر نامي 50 (دو  اينچ).</v>
      </c>
      <c r="P4326" s="596">
        <v>151306</v>
      </c>
      <c r="Q4326" s="606">
        <v>15</v>
      </c>
      <c r="R4326" s="606"/>
      <c r="S4326" s="606" t="s">
        <v>726</v>
      </c>
      <c r="T4326" s="555" t="s">
        <v>5545</v>
      </c>
      <c r="U4326" s="555" t="s">
        <v>30</v>
      </c>
      <c r="V4326" s="595">
        <v>7212000</v>
      </c>
      <c r="W4326" s="17"/>
      <c r="X4326" s="583"/>
    </row>
    <row r="4327" spans="1:24" ht="34.5">
      <c r="A4327" s="5"/>
      <c r="B4327" s="5"/>
      <c r="I4327" s="5"/>
      <c r="J4327" s="5"/>
      <c r="K4327" s="5"/>
      <c r="M4327" s="411"/>
      <c r="N4327" s="9">
        <f t="shared" si="766"/>
        <v>15</v>
      </c>
      <c r="O4327" s="16" t="str">
        <f t="shared" si="764"/>
        <v>151307شيرکنترل سه‌راهه، به قطر نامي65(دو و يک دوم اينچ).</v>
      </c>
      <c r="P4327" s="596">
        <v>151307</v>
      </c>
      <c r="Q4327" s="606">
        <v>15</v>
      </c>
      <c r="R4327" s="606"/>
      <c r="S4327" s="606" t="s">
        <v>726</v>
      </c>
      <c r="T4327" s="555" t="s">
        <v>5546</v>
      </c>
      <c r="U4327" s="555" t="s">
        <v>30</v>
      </c>
      <c r="V4327" s="595">
        <v>29254000</v>
      </c>
      <c r="W4327" s="17"/>
      <c r="X4327" s="583"/>
    </row>
    <row r="4328" spans="1:24" ht="34.5">
      <c r="A4328" s="5"/>
      <c r="B4328" s="5"/>
      <c r="I4328" s="5"/>
      <c r="J4328" s="5"/>
      <c r="K4328" s="5"/>
      <c r="M4328" s="411"/>
      <c r="N4328" s="9">
        <f t="shared" si="766"/>
        <v>15</v>
      </c>
      <c r="O4328" s="16" t="str">
        <f t="shared" si="764"/>
        <v>151308شير کنترل سه راهه، به قطر نامي 80 (سه اينچ).</v>
      </c>
      <c r="P4328" s="596">
        <v>151308</v>
      </c>
      <c r="Q4328" s="606">
        <v>15</v>
      </c>
      <c r="R4328" s="606"/>
      <c r="S4328" s="606" t="s">
        <v>726</v>
      </c>
      <c r="T4328" s="555" t="s">
        <v>5547</v>
      </c>
      <c r="U4328" s="555" t="s">
        <v>30</v>
      </c>
      <c r="V4328" s="595">
        <v>40312000</v>
      </c>
      <c r="W4328" s="17"/>
      <c r="X4328" s="583"/>
    </row>
    <row r="4329" spans="1:24" ht="34.5">
      <c r="A4329" s="5"/>
      <c r="B4329" s="5"/>
      <c r="I4329" s="5"/>
      <c r="J4329" s="5"/>
      <c r="K4329" s="5"/>
      <c r="M4329" s="411"/>
      <c r="N4329" s="9">
        <f t="shared" si="766"/>
        <v>15</v>
      </c>
      <c r="O4329" s="16" t="str">
        <f t="shared" si="764"/>
        <v>151309شير کنترل سه راهه، به قطر نامي 100 (چهار اينچ).</v>
      </c>
      <c r="P4329" s="596">
        <v>151309</v>
      </c>
      <c r="Q4329" s="606">
        <v>15</v>
      </c>
      <c r="R4329" s="606"/>
      <c r="S4329" s="606" t="s">
        <v>726</v>
      </c>
      <c r="T4329" s="555" t="s">
        <v>5548</v>
      </c>
      <c r="U4329" s="555" t="s">
        <v>30</v>
      </c>
      <c r="V4329" s="595">
        <v>70389000</v>
      </c>
      <c r="W4329" s="17"/>
      <c r="X4329" s="583"/>
    </row>
    <row r="4330" spans="1:24">
      <c r="A4330" s="5"/>
      <c r="B4330" s="5"/>
      <c r="I4330" s="5"/>
      <c r="J4330" s="5"/>
      <c r="K4330" s="5"/>
      <c r="M4330" s="411"/>
      <c r="N4330" s="9">
        <f t="shared" si="766"/>
        <v>15</v>
      </c>
      <c r="O4330" s="16" t="str">
        <f t="shared" si="764"/>
        <v>151401محرک الکتريکي، براي نصب روي شير کنترل.</v>
      </c>
      <c r="P4330" s="596">
        <v>151401</v>
      </c>
      <c r="Q4330" s="606">
        <v>15</v>
      </c>
      <c r="R4330" s="606"/>
      <c r="S4330" s="606" t="s">
        <v>726</v>
      </c>
      <c r="T4330" s="555" t="s">
        <v>5549</v>
      </c>
      <c r="U4330" s="555" t="s">
        <v>30</v>
      </c>
      <c r="V4330" s="595">
        <v>10097000</v>
      </c>
      <c r="W4330" s="17"/>
      <c r="X4330" s="583"/>
    </row>
    <row r="4331" spans="1:24" ht="34.5">
      <c r="A4331" s="5"/>
      <c r="B4331" s="5"/>
      <c r="I4331" s="5"/>
      <c r="J4331" s="5"/>
      <c r="K4331" s="5"/>
      <c r="M4331" s="411"/>
      <c r="N4331" s="9">
        <f t="shared" si="766"/>
        <v>15</v>
      </c>
      <c r="O4331" s="16" t="str">
        <f t="shared" si="764"/>
        <v>151402محرک الکتريکي، براي نصب روي شير کنترل، با مکانيزم فنر برگشت.</v>
      </c>
      <c r="P4331" s="596">
        <v>151402</v>
      </c>
      <c r="Q4331" s="606">
        <v>15</v>
      </c>
      <c r="R4331" s="606"/>
      <c r="S4331" s="606" t="s">
        <v>726</v>
      </c>
      <c r="T4331" s="555" t="s">
        <v>5550</v>
      </c>
      <c r="U4331" s="555" t="s">
        <v>30</v>
      </c>
      <c r="V4331" s="595">
        <v>18640000</v>
      </c>
      <c r="W4331" s="17"/>
      <c r="X4331" s="583"/>
    </row>
    <row r="4332" spans="1:24" ht="34.5">
      <c r="A4332" s="5"/>
      <c r="B4332" s="5"/>
      <c r="I4332" s="5"/>
      <c r="J4332" s="5"/>
      <c r="K4332" s="5"/>
      <c r="M4332" s="411"/>
      <c r="N4332" s="9">
        <f t="shared" si="766"/>
        <v>15</v>
      </c>
      <c r="O4332" s="16" t="str">
        <f t="shared" si="764"/>
        <v>151501شير کنترل پروانه‌اي، با محرک الکتريکي به طور کامل، به قطر نامي 25 (يک اينچ).</v>
      </c>
      <c r="P4332" s="596">
        <v>151501</v>
      </c>
      <c r="Q4332" s="606">
        <v>15</v>
      </c>
      <c r="R4332" s="606"/>
      <c r="S4332" s="606" t="s">
        <v>726</v>
      </c>
      <c r="T4332" s="555" t="s">
        <v>5551</v>
      </c>
      <c r="U4332" s="555" t="s">
        <v>30</v>
      </c>
      <c r="V4332" s="595">
        <v>39274000</v>
      </c>
      <c r="W4332" s="17"/>
      <c r="X4332" s="583"/>
    </row>
    <row r="4333" spans="1:24" ht="51.75">
      <c r="A4333" s="5"/>
      <c r="B4333" s="5"/>
      <c r="I4333" s="5"/>
      <c r="J4333" s="5"/>
      <c r="K4333" s="5"/>
      <c r="M4333" s="411"/>
      <c r="N4333" s="9">
        <f t="shared" si="766"/>
        <v>15</v>
      </c>
      <c r="O4333" s="16" t="str">
        <f t="shared" si="764"/>
        <v>151502شير کنترل پروانه‌اي، با محرک الکتريکي به طور کامل، به قطر نامي 32 (يک و يک چهارم اينچ).</v>
      </c>
      <c r="P4333" s="596">
        <v>151502</v>
      </c>
      <c r="Q4333" s="606">
        <v>15</v>
      </c>
      <c r="R4333" s="606"/>
      <c r="S4333" s="606" t="s">
        <v>726</v>
      </c>
      <c r="T4333" s="555" t="s">
        <v>5552</v>
      </c>
      <c r="U4333" s="555" t="s">
        <v>30</v>
      </c>
      <c r="V4333" s="595">
        <v>39274000</v>
      </c>
      <c r="W4333" s="17"/>
      <c r="X4333" s="583"/>
    </row>
    <row r="4334" spans="1:24" ht="51.75">
      <c r="A4334" s="5"/>
      <c r="B4334" s="5"/>
      <c r="I4334" s="5"/>
      <c r="J4334" s="5"/>
      <c r="K4334" s="5"/>
      <c r="M4334" s="411"/>
      <c r="N4334" s="9">
        <f t="shared" si="766"/>
        <v>15</v>
      </c>
      <c r="O4334" s="16" t="str">
        <f t="shared" si="764"/>
        <v>151503شير کنترل پروانه‌اي، با محرک الکتريکي به طور کامل، به قطر نامي 40 (يک و يک دوم اينچ).</v>
      </c>
      <c r="P4334" s="596">
        <v>151503</v>
      </c>
      <c r="Q4334" s="606">
        <v>15</v>
      </c>
      <c r="R4334" s="606"/>
      <c r="S4334" s="606" t="s">
        <v>726</v>
      </c>
      <c r="T4334" s="555" t="s">
        <v>5553</v>
      </c>
      <c r="U4334" s="555" t="s">
        <v>30</v>
      </c>
      <c r="V4334" s="595">
        <v>41087000</v>
      </c>
      <c r="W4334" s="17"/>
      <c r="X4334" s="583"/>
    </row>
    <row r="4335" spans="1:24" ht="34.5">
      <c r="A4335" s="5"/>
      <c r="B4335" s="5"/>
      <c r="I4335" s="5"/>
      <c r="J4335" s="5"/>
      <c r="K4335" s="5"/>
      <c r="M4335" s="411"/>
      <c r="N4335" s="9">
        <f t="shared" si="766"/>
        <v>15</v>
      </c>
      <c r="O4335" s="16" t="str">
        <f t="shared" si="764"/>
        <v>151504شير کنترل پروانه‌اي، با محرک الکتريکي به طور کامل، به قطر نامي 50 (دو اينچ).</v>
      </c>
      <c r="P4335" s="596">
        <v>151504</v>
      </c>
      <c r="Q4335" s="606">
        <v>15</v>
      </c>
      <c r="R4335" s="606"/>
      <c r="S4335" s="606" t="s">
        <v>726</v>
      </c>
      <c r="T4335" s="555" t="s">
        <v>5554</v>
      </c>
      <c r="U4335" s="555" t="s">
        <v>30</v>
      </c>
      <c r="V4335" s="595">
        <v>41583000</v>
      </c>
      <c r="W4335" s="17"/>
      <c r="X4335" s="583"/>
    </row>
    <row r="4336" spans="1:24" ht="51.75">
      <c r="A4336" s="5"/>
      <c r="B4336" s="5"/>
      <c r="I4336" s="5"/>
      <c r="J4336" s="5"/>
      <c r="K4336" s="5"/>
      <c r="M4336" s="411"/>
      <c r="N4336" s="9">
        <f t="shared" si="766"/>
        <v>15</v>
      </c>
      <c r="O4336" s="16" t="str">
        <f t="shared" ref="O4336:O4399" si="767">LEFT(CONCATENATE(P4336,T4336),252)</f>
        <v>151505شير کنترل پروانه‌اي، با محرک الکتريکي به طور کامل، به قطر نامي 65 (دو و يک دوم اينچ).</v>
      </c>
      <c r="P4336" s="596">
        <v>151505</v>
      </c>
      <c r="Q4336" s="606">
        <v>15</v>
      </c>
      <c r="R4336" s="606"/>
      <c r="S4336" s="606" t="s">
        <v>726</v>
      </c>
      <c r="T4336" s="555" t="s">
        <v>5555</v>
      </c>
      <c r="U4336" s="555" t="s">
        <v>30</v>
      </c>
      <c r="V4336" s="595">
        <v>42209000</v>
      </c>
      <c r="W4336" s="17"/>
      <c r="X4336" s="583"/>
    </row>
    <row r="4337" spans="1:24" ht="34.5">
      <c r="A4337" s="5"/>
      <c r="B4337" s="5"/>
      <c r="I4337" s="5"/>
      <c r="J4337" s="5"/>
      <c r="K4337" s="5"/>
      <c r="M4337" s="411"/>
      <c r="N4337" s="9">
        <f t="shared" si="766"/>
        <v>15</v>
      </c>
      <c r="O4337" s="16" t="str">
        <f t="shared" si="767"/>
        <v>151506شير کنترل پروانه‌اي، با محرک الکتريکي به طور کامل، به قطر نامي 80 (سه اينچ).</v>
      </c>
      <c r="P4337" s="596">
        <v>151506</v>
      </c>
      <c r="Q4337" s="606">
        <v>15</v>
      </c>
      <c r="R4337" s="606"/>
      <c r="S4337" s="606" t="s">
        <v>726</v>
      </c>
      <c r="T4337" s="555" t="s">
        <v>5556</v>
      </c>
      <c r="U4337" s="555" t="s">
        <v>30</v>
      </c>
      <c r="V4337" s="595">
        <v>44356000</v>
      </c>
      <c r="W4337" s="17"/>
      <c r="X4337" s="583"/>
    </row>
    <row r="4338" spans="1:24" ht="34.5">
      <c r="A4338" s="5"/>
      <c r="B4338" s="5"/>
      <c r="I4338" s="5"/>
      <c r="J4338" s="5"/>
      <c r="K4338" s="5"/>
      <c r="M4338" s="411"/>
      <c r="N4338" s="9">
        <f t="shared" si="766"/>
        <v>15</v>
      </c>
      <c r="O4338" s="16" t="str">
        <f t="shared" si="767"/>
        <v>151507شير کنترل پروانه‌اي، با محرک الکتريکي به طور کامل، به قطر نامي 100 (چهار اينچ).</v>
      </c>
      <c r="P4338" s="596">
        <v>151507</v>
      </c>
      <c r="Q4338" s="606">
        <v>15</v>
      </c>
      <c r="R4338" s="606"/>
      <c r="S4338" s="606" t="s">
        <v>726</v>
      </c>
      <c r="T4338" s="555" t="s">
        <v>5557</v>
      </c>
      <c r="U4338" s="555" t="s">
        <v>30</v>
      </c>
      <c r="V4338" s="595">
        <v>44784000</v>
      </c>
      <c r="W4338" s="17"/>
      <c r="X4338" s="583"/>
    </row>
    <row r="4339" spans="1:24" ht="34.5">
      <c r="A4339" s="5"/>
      <c r="B4339" s="5"/>
      <c r="I4339" s="5"/>
      <c r="J4339" s="5"/>
      <c r="K4339" s="5"/>
      <c r="M4339" s="411"/>
      <c r="N4339" s="9">
        <f t="shared" si="766"/>
        <v>15</v>
      </c>
      <c r="O4339" s="16" t="str">
        <f t="shared" si="767"/>
        <v>151601پتانسيومتر (Potentiometer)، الکتريکي کمکي، براي نصب روي شير يا دمپر.</v>
      </c>
      <c r="P4339" s="596">
        <v>151601</v>
      </c>
      <c r="Q4339" s="606">
        <v>15</v>
      </c>
      <c r="R4339" s="606"/>
      <c r="S4339" s="606" t="s">
        <v>726</v>
      </c>
      <c r="T4339" s="555" t="s">
        <v>5558</v>
      </c>
      <c r="U4339" s="555" t="s">
        <v>30</v>
      </c>
      <c r="V4339" s="595">
        <v>3339000</v>
      </c>
      <c r="W4339" s="17"/>
      <c r="X4339" s="583"/>
    </row>
    <row r="4340" spans="1:24" ht="34.5">
      <c r="A4340" s="5"/>
      <c r="B4340" s="5"/>
      <c r="I4340" s="5"/>
      <c r="J4340" s="5"/>
      <c r="K4340" s="5"/>
      <c r="M4340" s="411"/>
      <c r="N4340" s="9">
        <f t="shared" si="766"/>
        <v>15</v>
      </c>
      <c r="O4340" s="16" t="str">
        <f t="shared" si="767"/>
        <v>151602پوزيسيونر (Positioner)، الکترونيکي، براي نصب روي شير يا دمپر.</v>
      </c>
      <c r="P4340" s="596">
        <v>151602</v>
      </c>
      <c r="Q4340" s="606">
        <v>15</v>
      </c>
      <c r="R4340" s="606"/>
      <c r="S4340" s="606" t="s">
        <v>726</v>
      </c>
      <c r="T4340" s="555" t="s">
        <v>5559</v>
      </c>
      <c r="U4340" s="555" t="s">
        <v>30</v>
      </c>
      <c r="V4340" s="595">
        <v>4344000</v>
      </c>
      <c r="W4340" s="17"/>
      <c r="X4340" s="583"/>
    </row>
    <row r="4341" spans="1:24" ht="51.75">
      <c r="A4341" s="5"/>
      <c r="B4341" s="5"/>
      <c r="I4341" s="5"/>
      <c r="J4341" s="5"/>
      <c r="K4341" s="5"/>
      <c r="M4341" s="411"/>
      <c r="N4341" s="9">
        <f t="shared" si="766"/>
        <v>15</v>
      </c>
      <c r="O4341" s="16" t="str">
        <f t="shared" si="767"/>
        <v>151701شير کنترل سه راهه، با محرک الکتريکي به طور کامل، نوع قطع و وصلي، مخصوص فن کويل، به قطر نامي 15 (يك دوم اينچ).</v>
      </c>
      <c r="P4341" s="596">
        <v>151701</v>
      </c>
      <c r="Q4341" s="606">
        <v>15</v>
      </c>
      <c r="R4341" s="606"/>
      <c r="S4341" s="606" t="s">
        <v>726</v>
      </c>
      <c r="T4341" s="555" t="s">
        <v>5560</v>
      </c>
      <c r="U4341" s="555" t="s">
        <v>30</v>
      </c>
      <c r="V4341" s="595">
        <v>2704000</v>
      </c>
      <c r="W4341" s="17"/>
      <c r="X4341" s="583"/>
    </row>
    <row r="4342" spans="1:24" ht="51.75">
      <c r="A4342" s="5"/>
      <c r="B4342" s="5"/>
      <c r="I4342" s="5"/>
      <c r="J4342" s="5"/>
      <c r="K4342" s="5"/>
      <c r="M4342" s="411"/>
      <c r="N4342" s="9">
        <f t="shared" si="766"/>
        <v>15</v>
      </c>
      <c r="O4342" s="16" t="str">
        <f t="shared" si="767"/>
        <v>151702شير کنترل سه راهه، با محرک الکتريکي به طور کامل، نوع قطع و وصلي، مخصوص فن کويل، به قطر نامي 20 (سه چهارم اينچ).</v>
      </c>
      <c r="P4342" s="596">
        <v>151702</v>
      </c>
      <c r="Q4342" s="606">
        <v>15</v>
      </c>
      <c r="R4342" s="606"/>
      <c r="S4342" s="606" t="s">
        <v>726</v>
      </c>
      <c r="T4342" s="555" t="s">
        <v>5561</v>
      </c>
      <c r="U4342" s="555" t="s">
        <v>30</v>
      </c>
      <c r="V4342" s="595">
        <v>2914000</v>
      </c>
      <c r="W4342" s="17"/>
      <c r="X4342" s="583"/>
    </row>
    <row r="4343" spans="1:24" ht="69">
      <c r="A4343" s="5"/>
      <c r="B4343" s="5"/>
      <c r="I4343" s="5"/>
      <c r="J4343" s="5"/>
      <c r="K4343" s="5"/>
      <c r="M4343" s="411"/>
      <c r="N4343" s="9">
        <f t="shared" si="766"/>
        <v>15</v>
      </c>
      <c r="O4343" s="16" t="str">
        <f t="shared" si="767"/>
        <v>151703شير کنترل سه راهه، با محرک الکتريکي به طور کامل، نوع قطع و وصلي، مخصوص فن کويل، با کليد خودکار تغيير حالت تابستاني - زمستاني، به قطر نامي 15 (يك دوم اينچ).</v>
      </c>
      <c r="P4343" s="596">
        <v>151703</v>
      </c>
      <c r="Q4343" s="606">
        <v>15</v>
      </c>
      <c r="R4343" s="606"/>
      <c r="S4343" s="606" t="s">
        <v>726</v>
      </c>
      <c r="T4343" s="555" t="s">
        <v>5562</v>
      </c>
      <c r="U4343" s="555" t="s">
        <v>30</v>
      </c>
      <c r="V4343" s="595">
        <v>7564000</v>
      </c>
      <c r="W4343" s="17"/>
      <c r="X4343" s="583"/>
    </row>
    <row r="4344" spans="1:24" ht="69">
      <c r="A4344" s="5"/>
      <c r="B4344" s="5"/>
      <c r="I4344" s="5"/>
      <c r="J4344" s="5"/>
      <c r="K4344" s="5"/>
      <c r="M4344" s="411"/>
      <c r="N4344" s="9">
        <f t="shared" si="766"/>
        <v>15</v>
      </c>
      <c r="O4344" s="16" t="str">
        <f t="shared" si="767"/>
        <v>151704شير کنترل سه راهه، با محرک الکتريکي به طور کامل، نوع قطع و وصلي، مخصوص فن کويل، با کليد خودکار تغيير حالت تابستاني - زمستاني، به قطر نامي 20 (سه چهارم اينچ).</v>
      </c>
      <c r="P4344" s="596">
        <v>151704</v>
      </c>
      <c r="Q4344" s="606">
        <v>15</v>
      </c>
      <c r="R4344" s="606"/>
      <c r="S4344" s="606" t="s">
        <v>726</v>
      </c>
      <c r="T4344" s="555" t="s">
        <v>5563</v>
      </c>
      <c r="U4344" s="555" t="s">
        <v>30</v>
      </c>
      <c r="V4344" s="595">
        <v>7585000</v>
      </c>
      <c r="W4344" s="17"/>
      <c r="X4344" s="583"/>
    </row>
    <row r="4345" spans="1:24" ht="34.5">
      <c r="A4345" s="5"/>
      <c r="B4345" s="5"/>
      <c r="I4345" s="5"/>
      <c r="J4345" s="5"/>
      <c r="K4345" s="5"/>
      <c r="M4345" s="411"/>
      <c r="N4345" s="9">
        <f t="shared" si="766"/>
        <v>15</v>
      </c>
      <c r="O4345" s="16" t="str">
        <f t="shared" si="767"/>
        <v>151801شير ترموستاتيک رادياتور، به قطر نامي 15 (يك دوم اينچ).</v>
      </c>
      <c r="P4345" s="596">
        <v>151801</v>
      </c>
      <c r="Q4345" s="606">
        <v>15</v>
      </c>
      <c r="R4345" s="606"/>
      <c r="S4345" s="606" t="s">
        <v>726</v>
      </c>
      <c r="T4345" s="555" t="s">
        <v>5564</v>
      </c>
      <c r="U4345" s="555" t="s">
        <v>30</v>
      </c>
      <c r="V4345" s="595">
        <v>567000</v>
      </c>
      <c r="W4345" s="17"/>
      <c r="X4345" s="583"/>
    </row>
    <row r="4346" spans="1:24" ht="34.5">
      <c r="A4346" s="5"/>
      <c r="B4346" s="5"/>
      <c r="I4346" s="5"/>
      <c r="J4346" s="5"/>
      <c r="K4346" s="5"/>
      <c r="M4346" s="411"/>
      <c r="N4346" s="9">
        <f t="shared" si="766"/>
        <v>15</v>
      </c>
      <c r="O4346" s="16" t="str">
        <f t="shared" si="767"/>
        <v>151802شير ترموستاتيک رادياتور، به قطر نامي 20(سه چهارم اينچ).</v>
      </c>
      <c r="P4346" s="596">
        <v>151802</v>
      </c>
      <c r="Q4346" s="606">
        <v>15</v>
      </c>
      <c r="R4346" s="606"/>
      <c r="S4346" s="606" t="s">
        <v>726</v>
      </c>
      <c r="T4346" s="555" t="s">
        <v>5565</v>
      </c>
      <c r="U4346" s="555" t="s">
        <v>30</v>
      </c>
      <c r="V4346" s="595">
        <v>625500</v>
      </c>
      <c r="W4346" s="17"/>
      <c r="X4346" s="583"/>
    </row>
    <row r="4347" spans="1:24" ht="34.5">
      <c r="A4347" s="5"/>
      <c r="B4347" s="5"/>
      <c r="I4347" s="5"/>
      <c r="J4347" s="5"/>
      <c r="K4347" s="5"/>
      <c r="M4347" s="411"/>
      <c r="N4347" s="9">
        <f t="shared" si="766"/>
        <v>15</v>
      </c>
      <c r="O4347" s="16" t="str">
        <f t="shared" si="767"/>
        <v>151901ترانسفورماتور 220 به 24 ولت متناوب، با توان تا 100 ولت آمپر.</v>
      </c>
      <c r="P4347" s="596">
        <v>151901</v>
      </c>
      <c r="Q4347" s="606">
        <v>15</v>
      </c>
      <c r="R4347" s="606"/>
      <c r="S4347" s="606" t="s">
        <v>726</v>
      </c>
      <c r="T4347" s="555" t="s">
        <v>886</v>
      </c>
      <c r="U4347" s="555" t="s">
        <v>30</v>
      </c>
      <c r="V4347" s="595">
        <v>1020000</v>
      </c>
      <c r="W4347" s="17"/>
      <c r="X4347" s="583"/>
    </row>
    <row r="4348" spans="1:24" ht="34.5">
      <c r="A4348" s="5"/>
      <c r="B4348" s="5"/>
      <c r="I4348" s="5"/>
      <c r="J4348" s="5"/>
      <c r="K4348" s="5"/>
      <c r="M4348" s="411"/>
      <c r="N4348" s="9">
        <f t="shared" si="766"/>
        <v>15</v>
      </c>
      <c r="O4348" s="16" t="str">
        <f t="shared" si="767"/>
        <v>151902ترانسفورماتور 220 به 24 ولت متناوب، با توان تا 200 ولت آمپر.</v>
      </c>
      <c r="P4348" s="596">
        <v>151902</v>
      </c>
      <c r="Q4348" s="606">
        <v>15</v>
      </c>
      <c r="R4348" s="606"/>
      <c r="S4348" s="606" t="s">
        <v>726</v>
      </c>
      <c r="T4348" s="555" t="s">
        <v>887</v>
      </c>
      <c r="U4348" s="555" t="s">
        <v>30</v>
      </c>
      <c r="V4348" s="595">
        <v>1689000</v>
      </c>
      <c r="W4348" s="17"/>
      <c r="X4348" s="583"/>
    </row>
    <row r="4349" spans="1:24">
      <c r="A4349" s="5"/>
      <c r="B4349" s="5"/>
      <c r="I4349" s="5"/>
      <c r="J4349" s="5"/>
      <c r="K4349" s="5"/>
      <c r="M4349" s="411"/>
      <c r="N4349" s="9">
        <f t="shared" ref="N4349:N4369" si="768">Q4349</f>
        <v>15</v>
      </c>
      <c r="O4349" s="16" t="str">
        <f t="shared" si="767"/>
        <v>152001ترمومتر قايم با غلاف، به ارتفاع 17 سانتيمتر.</v>
      </c>
      <c r="P4349" s="596">
        <v>152001</v>
      </c>
      <c r="Q4349" s="606">
        <v>15</v>
      </c>
      <c r="R4349" s="606"/>
      <c r="S4349" s="606" t="s">
        <v>726</v>
      </c>
      <c r="T4349" s="555" t="s">
        <v>5566</v>
      </c>
      <c r="U4349" s="555" t="s">
        <v>30</v>
      </c>
      <c r="V4349" s="595">
        <v>314500</v>
      </c>
      <c r="W4349" s="17"/>
      <c r="X4349" s="583"/>
    </row>
    <row r="4350" spans="1:24">
      <c r="A4350" s="5"/>
      <c r="B4350" s="5"/>
      <c r="I4350" s="5"/>
      <c r="J4350" s="5"/>
      <c r="K4350" s="5"/>
      <c r="M4350" s="411"/>
      <c r="N4350" s="9">
        <f t="shared" si="768"/>
        <v>15</v>
      </c>
      <c r="O4350" s="16" t="str">
        <f t="shared" si="767"/>
        <v>152002ترمومتر قايم با غلاف، به ارتفاع 25 سانتيمتر.</v>
      </c>
      <c r="P4350" s="596">
        <v>152002</v>
      </c>
      <c r="Q4350" s="606">
        <v>15</v>
      </c>
      <c r="R4350" s="606"/>
      <c r="S4350" s="606" t="s">
        <v>726</v>
      </c>
      <c r="T4350" s="555" t="s">
        <v>5567</v>
      </c>
      <c r="U4350" s="555" t="s">
        <v>30</v>
      </c>
      <c r="V4350" s="595">
        <v>325000</v>
      </c>
      <c r="W4350" s="17"/>
      <c r="X4350" s="583"/>
    </row>
    <row r="4351" spans="1:24" ht="34.5">
      <c r="A4351" s="5"/>
      <c r="B4351" s="5"/>
      <c r="I4351" s="5"/>
      <c r="J4351" s="5"/>
      <c r="K4351" s="5"/>
      <c r="M4351" s="411"/>
      <c r="N4351" s="9">
        <f t="shared" si="768"/>
        <v>15</v>
      </c>
      <c r="O4351" s="16" t="str">
        <f t="shared" si="767"/>
        <v>152003ترمومتر گوشه‌اي با غلاف، به ارتفاع 17 سانتيمتر.</v>
      </c>
      <c r="P4351" s="596">
        <v>152003</v>
      </c>
      <c r="Q4351" s="606">
        <v>15</v>
      </c>
      <c r="R4351" s="606"/>
      <c r="S4351" s="606" t="s">
        <v>726</v>
      </c>
      <c r="T4351" s="555" t="s">
        <v>5568</v>
      </c>
      <c r="U4351" s="555" t="s">
        <v>30</v>
      </c>
      <c r="V4351" s="595">
        <v>336000</v>
      </c>
      <c r="W4351" s="17"/>
      <c r="X4351" s="583"/>
    </row>
    <row r="4352" spans="1:24" ht="34.5">
      <c r="A4352" s="5"/>
      <c r="B4352" s="5"/>
      <c r="I4352" s="5"/>
      <c r="J4352" s="5"/>
      <c r="K4352" s="5"/>
      <c r="M4352" s="411"/>
      <c r="N4352" s="9">
        <f t="shared" si="768"/>
        <v>15</v>
      </c>
      <c r="O4352" s="16" t="str">
        <f t="shared" si="767"/>
        <v>152004ترمومتر گوشه‌اي با غلاف، به ارتفاع 25 سانتيمتر.</v>
      </c>
      <c r="P4352" s="596">
        <v>152004</v>
      </c>
      <c r="Q4352" s="606">
        <v>15</v>
      </c>
      <c r="R4352" s="606"/>
      <c r="S4352" s="606" t="s">
        <v>726</v>
      </c>
      <c r="T4352" s="555" t="s">
        <v>5569</v>
      </c>
      <c r="U4352" s="555" t="s">
        <v>30</v>
      </c>
      <c r="V4352" s="595">
        <v>351500</v>
      </c>
      <c r="W4352" s="17"/>
      <c r="X4352" s="583"/>
    </row>
    <row r="4353" spans="1:24">
      <c r="A4353" s="5"/>
      <c r="B4353" s="5"/>
      <c r="I4353" s="5"/>
      <c r="J4353" s="5"/>
      <c r="K4353" s="5"/>
      <c r="M4353" s="411"/>
      <c r="N4353" s="9">
        <f t="shared" si="768"/>
        <v>15</v>
      </c>
      <c r="O4353" s="16" t="str">
        <f t="shared" si="767"/>
        <v>152005ترمومتر مانومتر قايم، توام.</v>
      </c>
      <c r="P4353" s="596">
        <v>152005</v>
      </c>
      <c r="Q4353" s="606">
        <v>15</v>
      </c>
      <c r="R4353" s="606"/>
      <c r="S4353" s="606" t="s">
        <v>726</v>
      </c>
      <c r="T4353" s="555" t="s">
        <v>5570</v>
      </c>
      <c r="U4353" s="555" t="s">
        <v>30</v>
      </c>
      <c r="V4353" s="595">
        <v>358500</v>
      </c>
      <c r="W4353" s="17"/>
      <c r="X4353" s="583"/>
    </row>
    <row r="4354" spans="1:24" ht="34.5">
      <c r="A4354" s="5"/>
      <c r="B4354" s="5"/>
      <c r="I4354" s="5"/>
      <c r="J4354" s="5"/>
      <c r="K4354" s="5"/>
      <c r="M4354" s="411"/>
      <c r="N4354" s="9">
        <f t="shared" si="768"/>
        <v>15</v>
      </c>
      <c r="O4354" s="16" t="str">
        <f t="shared" si="767"/>
        <v>152006ترمومتر با لوله حساس، از منهاي 18 تا 70 درجه سانتيگراد، براي محفظه بسته.</v>
      </c>
      <c r="P4354" s="596">
        <v>152006</v>
      </c>
      <c r="Q4354" s="606">
        <v>15</v>
      </c>
      <c r="R4354" s="606"/>
      <c r="S4354" s="606" t="s">
        <v>726</v>
      </c>
      <c r="T4354" s="555" t="s">
        <v>5571</v>
      </c>
      <c r="U4354" s="555" t="s">
        <v>30</v>
      </c>
      <c r="V4354" s="596">
        <v>0</v>
      </c>
      <c r="W4354" s="17"/>
      <c r="X4354" s="583"/>
    </row>
    <row r="4355" spans="1:24" ht="34.5">
      <c r="A4355" s="5"/>
      <c r="B4355" s="5"/>
      <c r="I4355" s="5"/>
      <c r="J4355" s="5"/>
      <c r="K4355" s="5"/>
      <c r="M4355" s="411"/>
      <c r="N4355" s="9">
        <f t="shared" si="768"/>
        <v>15</v>
      </c>
      <c r="O4355" s="16" t="str">
        <f t="shared" si="767"/>
        <v>152007ترمومتر با لوله حساس، از 10 تا 120 درجه سانتيگراد، براي محفظه بسته.</v>
      </c>
      <c r="P4355" s="596">
        <v>152007</v>
      </c>
      <c r="Q4355" s="606">
        <v>15</v>
      </c>
      <c r="R4355" s="606"/>
      <c r="S4355" s="606" t="s">
        <v>726</v>
      </c>
      <c r="T4355" s="555" t="s">
        <v>5572</v>
      </c>
      <c r="U4355" s="555" t="s">
        <v>30</v>
      </c>
      <c r="V4355" s="595">
        <v>311500</v>
      </c>
      <c r="W4355" s="17"/>
      <c r="X4355" s="583"/>
    </row>
    <row r="4356" spans="1:24" ht="34.5">
      <c r="A4356" s="5"/>
      <c r="B4356" s="5"/>
      <c r="I4356" s="5"/>
      <c r="J4356" s="5"/>
      <c r="K4356" s="5"/>
      <c r="M4356" s="411"/>
      <c r="N4356" s="9">
        <f t="shared" si="768"/>
        <v>15</v>
      </c>
      <c r="O4356" s="16" t="str">
        <f t="shared" si="767"/>
        <v>152101مانومتر با صفحه دايره‌اي، از صفر تا 30 بار، با شير سماوري.</v>
      </c>
      <c r="P4356" s="596">
        <v>152101</v>
      </c>
      <c r="Q4356" s="606">
        <v>15</v>
      </c>
      <c r="R4356" s="606"/>
      <c r="S4356" s="606" t="s">
        <v>726</v>
      </c>
      <c r="T4356" s="555" t="s">
        <v>5573</v>
      </c>
      <c r="U4356" s="555" t="s">
        <v>30</v>
      </c>
      <c r="V4356" s="595">
        <v>338000</v>
      </c>
      <c r="W4356" s="17"/>
      <c r="X4356" s="583"/>
    </row>
    <row r="4357" spans="1:24" ht="34.5">
      <c r="A4357" s="5"/>
      <c r="B4357" s="5"/>
      <c r="I4357" s="5"/>
      <c r="J4357" s="5"/>
      <c r="K4357" s="5"/>
      <c r="M4357" s="411"/>
      <c r="N4357" s="9">
        <f t="shared" si="768"/>
        <v>15</v>
      </c>
      <c r="O4357" s="16" t="str">
        <f t="shared" si="767"/>
        <v>152102مانومتر 15 سانتيمتري، مدرج از 15 تا 63 متر آّب.</v>
      </c>
      <c r="P4357" s="596">
        <v>152102</v>
      </c>
      <c r="Q4357" s="606">
        <v>15</v>
      </c>
      <c r="R4357" s="606"/>
      <c r="S4357" s="606" t="s">
        <v>726</v>
      </c>
      <c r="T4357" s="555" t="s">
        <v>5574</v>
      </c>
      <c r="U4357" s="555" t="s">
        <v>30</v>
      </c>
      <c r="V4357" s="595">
        <v>278500</v>
      </c>
      <c r="W4357" s="17"/>
      <c r="X4357" s="583"/>
    </row>
    <row r="4358" spans="1:24" ht="34.5">
      <c r="A4358" s="5"/>
      <c r="B4358" s="5"/>
      <c r="I4358" s="5"/>
      <c r="J4358" s="5"/>
      <c r="K4358" s="5"/>
      <c r="M4358" s="411"/>
      <c r="N4358" s="9">
        <f t="shared" si="768"/>
        <v>15</v>
      </c>
      <c r="O4358" s="16" t="str">
        <f t="shared" si="767"/>
        <v>152201آب نما، براي منابع انبساط بسته و يا منابع تحت فشار، شامل لوله آب نما و شير تخليه.</v>
      </c>
      <c r="P4358" s="596">
        <v>152201</v>
      </c>
      <c r="Q4358" s="606">
        <v>15</v>
      </c>
      <c r="R4358" s="606"/>
      <c r="S4358" s="606" t="s">
        <v>726</v>
      </c>
      <c r="T4358" s="555" t="s">
        <v>5575</v>
      </c>
      <c r="U4358" s="555" t="s">
        <v>30</v>
      </c>
      <c r="V4358" s="595">
        <v>534000</v>
      </c>
      <c r="W4358" s="17"/>
      <c r="X4358" s="583"/>
    </row>
    <row r="4359" spans="1:24" ht="34.5">
      <c r="A4359" s="5"/>
      <c r="B4359" s="5"/>
      <c r="I4359" s="5"/>
      <c r="J4359" s="5"/>
      <c r="K4359" s="5"/>
      <c r="M4359" s="411"/>
      <c r="N4359" s="9">
        <f t="shared" si="768"/>
        <v>15</v>
      </c>
      <c r="O4359" s="16" t="str">
        <f t="shared" si="767"/>
        <v>152301سوپاپ گازوييل دو ساچمه‌اي، به قطر نامي 15 (يک دوم اينچ).</v>
      </c>
      <c r="P4359" s="596">
        <v>152301</v>
      </c>
      <c r="Q4359" s="606">
        <v>15</v>
      </c>
      <c r="R4359" s="606"/>
      <c r="S4359" s="606" t="s">
        <v>726</v>
      </c>
      <c r="T4359" s="555" t="s">
        <v>5576</v>
      </c>
      <c r="U4359" s="555" t="s">
        <v>30</v>
      </c>
      <c r="V4359" s="595">
        <v>192000</v>
      </c>
      <c r="W4359" s="17"/>
      <c r="X4359" s="583"/>
    </row>
    <row r="4360" spans="1:24" ht="34.5">
      <c r="A4360" s="5"/>
      <c r="B4360" s="5"/>
      <c r="I4360" s="5"/>
      <c r="J4360" s="5"/>
      <c r="K4360" s="5"/>
      <c r="M4360" s="411"/>
      <c r="N4360" s="9">
        <f t="shared" si="768"/>
        <v>15</v>
      </c>
      <c r="O4360" s="16" t="str">
        <f t="shared" si="767"/>
        <v>152302سوپاپ گازوييل دو ساچمه‌اي، به قطر نامي 20 (سه چهارم اينچ).</v>
      </c>
      <c r="P4360" s="596">
        <v>152302</v>
      </c>
      <c r="Q4360" s="606">
        <v>15</v>
      </c>
      <c r="R4360" s="606"/>
      <c r="S4360" s="606" t="s">
        <v>726</v>
      </c>
      <c r="T4360" s="555" t="s">
        <v>5577</v>
      </c>
      <c r="U4360" s="555" t="s">
        <v>30</v>
      </c>
      <c r="V4360" s="595">
        <v>214500</v>
      </c>
      <c r="W4360" s="17"/>
      <c r="X4360" s="583"/>
    </row>
    <row r="4361" spans="1:24" ht="34.5">
      <c r="A4361" s="5"/>
      <c r="B4361" s="5"/>
      <c r="I4361" s="5"/>
      <c r="J4361" s="5"/>
      <c r="K4361" s="5"/>
      <c r="M4361" s="411"/>
      <c r="N4361" s="9">
        <f t="shared" si="768"/>
        <v>15</v>
      </c>
      <c r="O4361" s="16" t="str">
        <f t="shared" si="767"/>
        <v>152303سوپاپ گازوييل دو ساچمه‌اي، به قطر نامي 25 (يک اينچ).</v>
      </c>
      <c r="P4361" s="596">
        <v>152303</v>
      </c>
      <c r="Q4361" s="606">
        <v>15</v>
      </c>
      <c r="R4361" s="606"/>
      <c r="S4361" s="606" t="s">
        <v>726</v>
      </c>
      <c r="T4361" s="555" t="s">
        <v>5578</v>
      </c>
      <c r="U4361" s="555" t="s">
        <v>30</v>
      </c>
      <c r="V4361" s="595">
        <v>236500</v>
      </c>
      <c r="W4361" s="17"/>
      <c r="X4361" s="583"/>
    </row>
    <row r="4362" spans="1:24" ht="34.5">
      <c r="A4362" s="5"/>
      <c r="B4362" s="5"/>
      <c r="I4362" s="5"/>
      <c r="J4362" s="5"/>
      <c r="K4362" s="5"/>
      <c r="M4362" s="411"/>
      <c r="N4362" s="9">
        <f t="shared" si="768"/>
        <v>15</v>
      </c>
      <c r="O4362" s="16" t="str">
        <f t="shared" si="767"/>
        <v>152304سوپاپ گازوييل دو ساچمه‌اي، به قطر نامي 32 (يک و يک چهارم اينچ).</v>
      </c>
      <c r="P4362" s="596">
        <v>152304</v>
      </c>
      <c r="Q4362" s="606">
        <v>15</v>
      </c>
      <c r="R4362" s="606"/>
      <c r="S4362" s="606" t="s">
        <v>726</v>
      </c>
      <c r="T4362" s="555" t="s">
        <v>5579</v>
      </c>
      <c r="U4362" s="555" t="s">
        <v>30</v>
      </c>
      <c r="V4362" s="595">
        <v>259000</v>
      </c>
      <c r="W4362" s="17"/>
      <c r="X4362" s="583"/>
    </row>
    <row r="4363" spans="1:24">
      <c r="A4363" s="5"/>
      <c r="B4363" s="5"/>
      <c r="I4363" s="5"/>
      <c r="J4363" s="5"/>
      <c r="K4363" s="5"/>
      <c r="M4363" s="411"/>
      <c r="N4363" s="9">
        <f t="shared" si="768"/>
        <v>15</v>
      </c>
      <c r="O4363" s="16" t="str">
        <f t="shared" si="767"/>
        <v>152401شير شناور، به قطر نامي 15 (يک دوم اينچ).</v>
      </c>
      <c r="P4363" s="596">
        <v>152401</v>
      </c>
      <c r="Q4363" s="606">
        <v>15</v>
      </c>
      <c r="R4363" s="606"/>
      <c r="S4363" s="606" t="s">
        <v>726</v>
      </c>
      <c r="T4363" s="555" t="s">
        <v>5580</v>
      </c>
      <c r="U4363" s="555" t="s">
        <v>30</v>
      </c>
      <c r="V4363" s="595">
        <v>380500</v>
      </c>
      <c r="W4363" s="17"/>
      <c r="X4363" s="583"/>
    </row>
    <row r="4364" spans="1:24">
      <c r="A4364" s="5"/>
      <c r="B4364" s="5"/>
      <c r="I4364" s="5"/>
      <c r="J4364" s="5"/>
      <c r="K4364" s="5"/>
      <c r="M4364" s="411"/>
      <c r="N4364" s="9">
        <f t="shared" si="768"/>
        <v>15</v>
      </c>
      <c r="O4364" s="16" t="str">
        <f t="shared" si="767"/>
        <v>152402شير شناور، به قطر نامي 20 (سه چهارم اينچ).</v>
      </c>
      <c r="P4364" s="596">
        <v>152402</v>
      </c>
      <c r="Q4364" s="606">
        <v>15</v>
      </c>
      <c r="R4364" s="606"/>
      <c r="S4364" s="606" t="s">
        <v>726</v>
      </c>
      <c r="T4364" s="555" t="s">
        <v>5581</v>
      </c>
      <c r="U4364" s="555" t="s">
        <v>30</v>
      </c>
      <c r="V4364" s="595">
        <v>402500</v>
      </c>
      <c r="W4364" s="17"/>
      <c r="X4364" s="583"/>
    </row>
    <row r="4365" spans="1:24">
      <c r="A4365" s="5"/>
      <c r="B4365" s="5"/>
      <c r="I4365" s="5"/>
      <c r="J4365" s="5"/>
      <c r="K4365" s="5"/>
      <c r="M4365" s="411"/>
      <c r="N4365" s="9">
        <f t="shared" si="768"/>
        <v>15</v>
      </c>
      <c r="O4365" s="16" t="str">
        <f t="shared" si="767"/>
        <v>152403شير شناور، به قطر نامي 25 (يک اينچ).</v>
      </c>
      <c r="P4365" s="596">
        <v>152403</v>
      </c>
      <c r="Q4365" s="606">
        <v>15</v>
      </c>
      <c r="R4365" s="606"/>
      <c r="S4365" s="606" t="s">
        <v>726</v>
      </c>
      <c r="T4365" s="555" t="s">
        <v>5582</v>
      </c>
      <c r="U4365" s="555" t="s">
        <v>30</v>
      </c>
      <c r="V4365" s="595">
        <v>658500</v>
      </c>
      <c r="W4365" s="17"/>
      <c r="X4365" s="583"/>
    </row>
    <row r="4366" spans="1:24" ht="34.5">
      <c r="A4366" s="5"/>
      <c r="B4366" s="5"/>
      <c r="I4366" s="5"/>
      <c r="J4366" s="5"/>
      <c r="K4366" s="5"/>
      <c r="M4366" s="411"/>
      <c r="N4366" s="9">
        <f t="shared" si="768"/>
        <v>15</v>
      </c>
      <c r="O4366" s="16" t="str">
        <f t="shared" si="767"/>
        <v>152404شير شناور، به قطر نامي 32 (يک و يک چهارم اينچ).</v>
      </c>
      <c r="P4366" s="596">
        <v>152404</v>
      </c>
      <c r="Q4366" s="606">
        <v>15</v>
      </c>
      <c r="R4366" s="606"/>
      <c r="S4366" s="606" t="s">
        <v>726</v>
      </c>
      <c r="T4366" s="555" t="s">
        <v>5583</v>
      </c>
      <c r="U4366" s="555" t="s">
        <v>30</v>
      </c>
      <c r="V4366" s="595">
        <v>803500</v>
      </c>
      <c r="W4366" s="17"/>
      <c r="X4366" s="583"/>
    </row>
    <row r="4367" spans="1:24" ht="34.5">
      <c r="A4367" s="5"/>
      <c r="B4367" s="5"/>
      <c r="I4367" s="5"/>
      <c r="J4367" s="5"/>
      <c r="K4367" s="5"/>
      <c r="M4367" s="411"/>
      <c r="N4367" s="9">
        <f t="shared" si="768"/>
        <v>15</v>
      </c>
      <c r="O4367" s="16" t="str">
        <f t="shared" si="767"/>
        <v>152405شير شناور، به قطر نامي 40 (يک و يک دوم اينچ).</v>
      </c>
      <c r="P4367" s="596">
        <v>152405</v>
      </c>
      <c r="Q4367" s="606">
        <v>15</v>
      </c>
      <c r="R4367" s="606"/>
      <c r="S4367" s="606" t="s">
        <v>726</v>
      </c>
      <c r="T4367" s="555" t="s">
        <v>5584</v>
      </c>
      <c r="U4367" s="555" t="s">
        <v>30</v>
      </c>
      <c r="V4367" s="595">
        <v>915000</v>
      </c>
      <c r="W4367" s="17"/>
      <c r="X4367" s="583"/>
    </row>
    <row r="4368" spans="1:24">
      <c r="A4368" s="5"/>
      <c r="B4368" s="5"/>
      <c r="I4368" s="5"/>
      <c r="J4368" s="5"/>
      <c r="K4368" s="5"/>
      <c r="M4368" s="411"/>
      <c r="N4368" s="9">
        <f t="shared" si="768"/>
        <v>15</v>
      </c>
      <c r="O4368" s="16" t="str">
        <f t="shared" si="767"/>
        <v>152406شير شناور، به قطر نامي 50 (دو اينچ).</v>
      </c>
      <c r="P4368" s="596">
        <v>152406</v>
      </c>
      <c r="Q4368" s="606">
        <v>15</v>
      </c>
      <c r="R4368" s="606"/>
      <c r="S4368" s="606" t="s">
        <v>726</v>
      </c>
      <c r="T4368" s="555" t="s">
        <v>5585</v>
      </c>
      <c r="U4368" s="555" t="s">
        <v>30</v>
      </c>
      <c r="V4368" s="595">
        <v>927000</v>
      </c>
      <c r="W4368" s="17"/>
      <c r="X4368" s="583"/>
    </row>
    <row r="4369" spans="1:24" ht="34.5">
      <c r="A4369" s="5"/>
      <c r="B4369" s="5"/>
      <c r="I4369" s="5"/>
      <c r="J4369" s="5"/>
      <c r="K4369" s="5"/>
      <c r="M4369" s="411"/>
      <c r="N4369" s="9">
        <f t="shared" si="768"/>
        <v>15</v>
      </c>
      <c r="O4369" s="16" t="str">
        <f t="shared" si="767"/>
        <v>152407شير شناور، به قطر نامي 65 (دو و يک دوم اينچ).</v>
      </c>
      <c r="P4369" s="596">
        <v>152407</v>
      </c>
      <c r="Q4369" s="606">
        <v>15</v>
      </c>
      <c r="R4369" s="606"/>
      <c r="S4369" s="606" t="s">
        <v>726</v>
      </c>
      <c r="T4369" s="555" t="s">
        <v>5586</v>
      </c>
      <c r="U4369" s="555" t="s">
        <v>30</v>
      </c>
      <c r="V4369" s="595">
        <v>1566000</v>
      </c>
      <c r="W4369" s="17"/>
      <c r="X4369" s="583"/>
    </row>
    <row r="4370" spans="1:24">
      <c r="A4370" s="5"/>
      <c r="B4370" s="5"/>
      <c r="I4370" s="5"/>
      <c r="J4370" s="5"/>
      <c r="K4370" s="5"/>
      <c r="M4370" s="411"/>
      <c r="N4370" s="9" t="s">
        <v>989</v>
      </c>
      <c r="O4370" s="16" t="str">
        <f t="shared" si="767"/>
        <v>152408شیر</v>
      </c>
      <c r="P4370" s="597" t="s">
        <v>986</v>
      </c>
      <c r="Q4370" s="606"/>
      <c r="R4370" s="606"/>
      <c r="S4370" s="606"/>
      <c r="T4370" s="92" t="s">
        <v>985</v>
      </c>
      <c r="U4370" s="89" t="s">
        <v>30</v>
      </c>
      <c r="V4370" s="205">
        <v>10000</v>
      </c>
      <c r="W4370" s="17"/>
    </row>
    <row r="4371" spans="1:24">
      <c r="A4371" s="5"/>
      <c r="B4371" s="5"/>
      <c r="I4371" s="5"/>
      <c r="J4371" s="5"/>
      <c r="K4371" s="5"/>
      <c r="M4371" s="411"/>
      <c r="N4371" s="9" t="s">
        <v>989</v>
      </c>
      <c r="O4371" s="16" t="str">
        <f t="shared" si="767"/>
        <v>152409شیر1</v>
      </c>
      <c r="P4371" s="597" t="s">
        <v>987</v>
      </c>
      <c r="Q4371" s="606"/>
      <c r="R4371" s="606"/>
      <c r="S4371" s="606"/>
      <c r="T4371" s="92" t="s">
        <v>7135</v>
      </c>
      <c r="U4371" s="89" t="s">
        <v>30</v>
      </c>
      <c r="V4371" s="205">
        <v>10001</v>
      </c>
      <c r="W4371" s="17"/>
    </row>
    <row r="4372" spans="1:24">
      <c r="A4372" s="5"/>
      <c r="B4372" s="5"/>
      <c r="I4372" s="5"/>
      <c r="J4372" s="5"/>
      <c r="K4372" s="5"/>
      <c r="M4372" s="411"/>
      <c r="N4372" s="9" t="s">
        <v>989</v>
      </c>
      <c r="O4372" s="16" t="str">
        <f t="shared" si="767"/>
        <v>152410شیر2</v>
      </c>
      <c r="P4372" s="597" t="s">
        <v>988</v>
      </c>
      <c r="Q4372" s="606"/>
      <c r="R4372" s="606"/>
      <c r="S4372" s="606"/>
      <c r="T4372" s="92" t="s">
        <v>7136</v>
      </c>
      <c r="U4372" s="89" t="s">
        <v>30</v>
      </c>
      <c r="V4372" s="205">
        <v>10002</v>
      </c>
      <c r="W4372" s="17"/>
    </row>
    <row r="4373" spans="1:24">
      <c r="A4373" s="5"/>
      <c r="B4373" s="5"/>
      <c r="I4373" s="5"/>
      <c r="J4373" s="5"/>
      <c r="K4373" s="5"/>
      <c r="M4373" s="411"/>
      <c r="N4373" s="9">
        <f>Q4373</f>
        <v>16</v>
      </c>
      <c r="O4373" s="16" t="str">
        <f t="shared" si="767"/>
        <v>160101آب گرم کن .</v>
      </c>
      <c r="P4373" s="598" t="s">
        <v>480</v>
      </c>
      <c r="Q4373" s="606">
        <v>16</v>
      </c>
      <c r="R4373" s="606"/>
      <c r="S4373" s="606" t="s">
        <v>726</v>
      </c>
      <c r="T4373" s="54" t="s">
        <v>5588</v>
      </c>
      <c r="U4373" s="59" t="s">
        <v>54</v>
      </c>
      <c r="V4373" s="79">
        <v>0</v>
      </c>
      <c r="W4373" s="17"/>
    </row>
    <row r="4374" spans="1:24">
      <c r="A4374" s="5"/>
      <c r="B4374" s="5"/>
      <c r="I4374" s="5"/>
      <c r="J4374" s="5"/>
      <c r="K4374" s="5"/>
      <c r="M4374" s="411"/>
      <c r="N4374" s="9">
        <f>Q4374</f>
        <v>16</v>
      </c>
      <c r="O4374" s="16" t="str">
        <f t="shared" si="767"/>
        <v>160202آب گرم كن گازسوز، به ظرفيت 190 ليتر.</v>
      </c>
      <c r="P4374" s="596">
        <v>160202</v>
      </c>
      <c r="Q4374" s="606">
        <v>16</v>
      </c>
      <c r="R4374" s="606"/>
      <c r="S4374" s="606" t="s">
        <v>726</v>
      </c>
      <c r="T4374" s="555" t="s">
        <v>5587</v>
      </c>
      <c r="U4374" s="555" t="s">
        <v>54</v>
      </c>
      <c r="V4374" s="595">
        <v>6569000</v>
      </c>
      <c r="W4374" s="17"/>
    </row>
    <row r="4375" spans="1:24">
      <c r="A4375" s="5"/>
      <c r="B4375" s="5"/>
      <c r="I4375" s="5"/>
      <c r="J4375" s="5"/>
      <c r="K4375" s="5"/>
      <c r="M4375" s="411"/>
      <c r="N4375" s="9" t="s">
        <v>606</v>
      </c>
      <c r="O4375" s="16" t="str">
        <f t="shared" si="767"/>
        <v>160203آب گرم کن</v>
      </c>
      <c r="P4375" s="597" t="s">
        <v>481</v>
      </c>
      <c r="Q4375" s="606"/>
      <c r="R4375" s="606"/>
      <c r="S4375" s="606"/>
      <c r="T4375" s="92" t="s">
        <v>990</v>
      </c>
      <c r="U4375" s="89" t="s">
        <v>54</v>
      </c>
      <c r="V4375" s="205">
        <v>10000</v>
      </c>
      <c r="W4375" s="17"/>
    </row>
    <row r="4376" spans="1:24">
      <c r="A4376" s="5"/>
      <c r="B4376" s="5"/>
      <c r="I4376" s="5"/>
      <c r="J4376" s="5"/>
      <c r="K4376" s="5"/>
      <c r="M4376" s="411"/>
      <c r="N4376" s="9" t="s">
        <v>606</v>
      </c>
      <c r="O4376" s="16" t="str">
        <f t="shared" si="767"/>
        <v>160204آب گرم کن1</v>
      </c>
      <c r="P4376" s="597" t="s">
        <v>482</v>
      </c>
      <c r="Q4376" s="606"/>
      <c r="R4376" s="606"/>
      <c r="S4376" s="606"/>
      <c r="T4376" s="92" t="s">
        <v>7137</v>
      </c>
      <c r="U4376" s="89" t="s">
        <v>54</v>
      </c>
      <c r="V4376" s="205">
        <v>10001</v>
      </c>
      <c r="W4376" s="17"/>
    </row>
    <row r="4377" spans="1:24">
      <c r="A4377" s="5"/>
      <c r="B4377" s="5"/>
      <c r="I4377" s="5"/>
      <c r="J4377" s="5"/>
      <c r="K4377" s="5"/>
      <c r="M4377" s="411"/>
      <c r="N4377" s="9" t="s">
        <v>606</v>
      </c>
      <c r="O4377" s="16" t="str">
        <f t="shared" si="767"/>
        <v>160205آب گرم کن2</v>
      </c>
      <c r="P4377" s="597" t="s">
        <v>483</v>
      </c>
      <c r="Q4377" s="606"/>
      <c r="R4377" s="606"/>
      <c r="S4377" s="606"/>
      <c r="T4377" s="92" t="s">
        <v>7138</v>
      </c>
      <c r="U4377" s="89" t="s">
        <v>54</v>
      </c>
      <c r="V4377" s="205">
        <v>10002</v>
      </c>
      <c r="W4377" s="17"/>
    </row>
    <row r="4378" spans="1:24" ht="34.5">
      <c r="A4378" s="5"/>
      <c r="B4378" s="5"/>
      <c r="I4378" s="5"/>
      <c r="J4378" s="5"/>
      <c r="K4378" s="5"/>
      <c r="M4378" s="411"/>
      <c r="N4378" s="9">
        <f>Q4378</f>
        <v>17</v>
      </c>
      <c r="O4378" s="16" t="str">
        <f t="shared" si="767"/>
        <v>170201رادياتور فولادي، به ارتفاع 500 ميليمتر.</v>
      </c>
      <c r="P4378" s="598" t="s">
        <v>485</v>
      </c>
      <c r="Q4378" s="606">
        <v>17</v>
      </c>
      <c r="R4378" s="606"/>
      <c r="S4378" s="606" t="s">
        <v>726</v>
      </c>
      <c r="T4378" s="555" t="s">
        <v>5589</v>
      </c>
      <c r="U4378" s="555" t="s">
        <v>5590</v>
      </c>
      <c r="V4378" s="595">
        <v>171000</v>
      </c>
      <c r="W4378" s="17"/>
    </row>
    <row r="4379" spans="1:24" ht="34.5">
      <c r="A4379" s="5"/>
      <c r="B4379" s="5"/>
      <c r="I4379" s="5"/>
      <c r="J4379" s="5"/>
      <c r="K4379" s="5"/>
      <c r="M4379" s="411"/>
      <c r="N4379" s="9">
        <f>Q4379</f>
        <v>17</v>
      </c>
      <c r="O4379" s="16" t="str">
        <f t="shared" si="767"/>
        <v>170202رادياتور فولادي، به ارتفاع 600 ميليمتر.</v>
      </c>
      <c r="P4379" s="596">
        <v>170202</v>
      </c>
      <c r="Q4379" s="606">
        <v>17</v>
      </c>
      <c r="R4379" s="606"/>
      <c r="S4379" s="606" t="s">
        <v>726</v>
      </c>
      <c r="T4379" s="555" t="s">
        <v>5591</v>
      </c>
      <c r="U4379" s="555" t="s">
        <v>5590</v>
      </c>
      <c r="V4379" s="595">
        <v>170500</v>
      </c>
      <c r="W4379" s="17"/>
    </row>
    <row r="4380" spans="1:24" ht="34.5">
      <c r="A4380" s="5"/>
      <c r="B4380" s="5"/>
      <c r="I4380" s="5"/>
      <c r="J4380" s="5"/>
      <c r="K4380" s="5"/>
      <c r="M4380" s="411"/>
      <c r="N4380" s="9">
        <f>Q4380</f>
        <v>17</v>
      </c>
      <c r="O4380" s="16" t="str">
        <f t="shared" si="767"/>
        <v>170301رادياتور آلومينيومي، به ارتفاع 350 ميليمتر.</v>
      </c>
      <c r="P4380" s="596">
        <v>170301</v>
      </c>
      <c r="Q4380" s="606">
        <v>17</v>
      </c>
      <c r="R4380" s="606"/>
      <c r="S4380" s="606" t="s">
        <v>726</v>
      </c>
      <c r="T4380" s="555" t="s">
        <v>5592</v>
      </c>
      <c r="U4380" s="555" t="s">
        <v>5590</v>
      </c>
      <c r="V4380" s="595">
        <v>259000</v>
      </c>
      <c r="W4380" s="17"/>
    </row>
    <row r="4381" spans="1:24" ht="34.5">
      <c r="A4381" s="5"/>
      <c r="B4381" s="5"/>
      <c r="I4381" s="5"/>
      <c r="J4381" s="5"/>
      <c r="K4381" s="5"/>
      <c r="M4381" s="411"/>
      <c r="N4381" s="9">
        <f>Q4381</f>
        <v>17</v>
      </c>
      <c r="O4381" s="16" t="str">
        <f t="shared" si="767"/>
        <v>170302رادياتور آلومينيومي، به ارتفاع 500 ميليمتر.</v>
      </c>
      <c r="P4381" s="596">
        <v>170302</v>
      </c>
      <c r="Q4381" s="606">
        <v>17</v>
      </c>
      <c r="R4381" s="606"/>
      <c r="S4381" s="606" t="s">
        <v>726</v>
      </c>
      <c r="T4381" s="555" t="s">
        <v>5593</v>
      </c>
      <c r="U4381" s="555" t="s">
        <v>5590</v>
      </c>
      <c r="V4381" s="595">
        <v>230000</v>
      </c>
      <c r="W4381" s="17"/>
    </row>
    <row r="4382" spans="1:24" ht="34.5">
      <c r="A4382" s="5"/>
      <c r="B4382" s="5"/>
      <c r="I4382" s="5"/>
      <c r="J4382" s="5"/>
      <c r="K4382" s="5"/>
      <c r="M4382" s="411"/>
      <c r="N4382" s="9">
        <f>Q4382</f>
        <v>17</v>
      </c>
      <c r="O4382" s="16" t="str">
        <f t="shared" si="767"/>
        <v>170303رادياتور آلومينيومي، به ارتفاع 600 ميليمتر.</v>
      </c>
      <c r="P4382" s="596">
        <v>170303</v>
      </c>
      <c r="Q4382" s="606">
        <v>17</v>
      </c>
      <c r="R4382" s="606"/>
      <c r="S4382" s="606" t="s">
        <v>726</v>
      </c>
      <c r="T4382" s="555" t="s">
        <v>5594</v>
      </c>
      <c r="U4382" s="555" t="s">
        <v>5590</v>
      </c>
      <c r="V4382" s="595">
        <v>228500</v>
      </c>
      <c r="W4382" s="17"/>
    </row>
    <row r="4383" spans="1:24" ht="31.5">
      <c r="A4383" s="5"/>
      <c r="B4383" s="5"/>
      <c r="I4383" s="5"/>
      <c r="J4383" s="5"/>
      <c r="K4383" s="5"/>
      <c r="M4383" s="411"/>
      <c r="N4383" s="9" t="s">
        <v>611</v>
      </c>
      <c r="O4383" s="16" t="str">
        <f t="shared" si="767"/>
        <v>170304رادیاتور</v>
      </c>
      <c r="P4383" s="597" t="s">
        <v>486</v>
      </c>
      <c r="Q4383" s="606"/>
      <c r="R4383" s="606"/>
      <c r="S4383" s="606"/>
      <c r="T4383" s="92" t="s">
        <v>991</v>
      </c>
      <c r="U4383" s="89" t="s">
        <v>888</v>
      </c>
      <c r="V4383" s="205">
        <v>10000</v>
      </c>
      <c r="W4383" s="17"/>
    </row>
    <row r="4384" spans="1:24" ht="31.5">
      <c r="A4384" s="5"/>
      <c r="B4384" s="5"/>
      <c r="I4384" s="5"/>
      <c r="J4384" s="5"/>
      <c r="K4384" s="5"/>
      <c r="M4384" s="411"/>
      <c r="N4384" s="9" t="s">
        <v>611</v>
      </c>
      <c r="O4384" s="16" t="str">
        <f t="shared" si="767"/>
        <v>170305رادیاتور1</v>
      </c>
      <c r="P4384" s="597" t="s">
        <v>487</v>
      </c>
      <c r="Q4384" s="606"/>
      <c r="R4384" s="606"/>
      <c r="S4384" s="606"/>
      <c r="T4384" s="92" t="s">
        <v>7139</v>
      </c>
      <c r="U4384" s="89" t="s">
        <v>888</v>
      </c>
      <c r="V4384" s="205">
        <v>10001</v>
      </c>
      <c r="W4384" s="17"/>
    </row>
    <row r="4385" spans="1:24" ht="31.5">
      <c r="A4385" s="5"/>
      <c r="B4385" s="5"/>
      <c r="I4385" s="5"/>
      <c r="J4385" s="5"/>
      <c r="K4385" s="5"/>
      <c r="M4385" s="411"/>
      <c r="N4385" s="9" t="s">
        <v>611</v>
      </c>
      <c r="O4385" s="16" t="str">
        <f t="shared" si="767"/>
        <v>170306رادیاتور2</v>
      </c>
      <c r="P4385" s="597" t="s">
        <v>488</v>
      </c>
      <c r="Q4385" s="606"/>
      <c r="R4385" s="606"/>
      <c r="S4385" s="606"/>
      <c r="T4385" s="92" t="s">
        <v>7140</v>
      </c>
      <c r="U4385" s="89" t="s">
        <v>888</v>
      </c>
      <c r="V4385" s="205">
        <v>10002</v>
      </c>
      <c r="W4385" s="17"/>
    </row>
    <row r="4386" spans="1:24" ht="105">
      <c r="A4386" s="5"/>
      <c r="B4386" s="5"/>
      <c r="I4386" s="5"/>
      <c r="J4386" s="5"/>
      <c r="K4386" s="5"/>
      <c r="M4386" s="411"/>
      <c r="N4386" s="9">
        <f>Q4386</f>
        <v>18</v>
      </c>
      <c r="O4386" s="16" t="str">
        <f t="shared" si="767"/>
        <v>180102آب سردکن، به ظرفیت 38 لیتر در ساعت، با بدنه ورویه از فولاد زنگ ناپذیر براق، مخزن از فولاد وکمپرسور مجهز به الکتروموتور یک فاز یک چهارم اسب، ترموستات حرارتی قابل تنظیم و یک عدد شیرفولادی برداشت آب.</v>
      </c>
      <c r="P4386" s="598" t="s">
        <v>889</v>
      </c>
      <c r="Q4386" s="606">
        <v>18</v>
      </c>
      <c r="R4386" s="606"/>
      <c r="S4386" s="606" t="s">
        <v>726</v>
      </c>
      <c r="T4386" s="54" t="s">
        <v>890</v>
      </c>
      <c r="U4386" s="59" t="s">
        <v>54</v>
      </c>
      <c r="V4386" s="5">
        <v>0</v>
      </c>
      <c r="W4386" s="17"/>
    </row>
    <row r="4387" spans="1:24" ht="105">
      <c r="A4387" s="5"/>
      <c r="B4387" s="5"/>
      <c r="I4387" s="5"/>
      <c r="J4387" s="5"/>
      <c r="K4387" s="5"/>
      <c r="M4387" s="411"/>
      <c r="N4387" s="9">
        <f>Q4387</f>
        <v>18</v>
      </c>
      <c r="O4387" s="16" t="str">
        <f t="shared" si="767"/>
        <v>180104آب سردکن، به ظرفیت 57 لیتر در ساعت، با بدنه ورویه از فولاد زنگ ناپذیر براق، مخزن از فولاد وکمپرسور مجهز به الکتروموتور یک فاز یک سوم اسب، ترموستات حرارتی قابل تنظیم و یک عدد شیرفولادی برداشت آب.</v>
      </c>
      <c r="P4387" s="587" t="s">
        <v>891</v>
      </c>
      <c r="Q4387" s="606">
        <v>18</v>
      </c>
      <c r="R4387" s="606"/>
      <c r="S4387" s="606" t="s">
        <v>726</v>
      </c>
      <c r="T4387" s="54" t="s">
        <v>892</v>
      </c>
      <c r="U4387" s="59" t="s">
        <v>54</v>
      </c>
      <c r="V4387" s="5">
        <v>0</v>
      </c>
      <c r="W4387" s="17"/>
    </row>
    <row r="4388" spans="1:24" ht="90">
      <c r="A4388" s="5"/>
      <c r="B4388" s="5"/>
      <c r="I4388" s="5"/>
      <c r="J4388" s="5"/>
      <c r="K4388" s="5"/>
      <c r="M4388" s="411"/>
      <c r="N4388" s="9">
        <f>Q4388</f>
        <v>18</v>
      </c>
      <c r="O4388" s="16" t="str">
        <f t="shared" si="767"/>
        <v>180105آب سردکن، به ظرفیت 114 لیتر در ساعت، با بدنه ورویه از فولاد زنگ ناپذیر براق، مخزن از فولاد وکمپرسور مجهز به الکتروموتور یک فاز یک دوم اسب، ترموستات حرارتی قابل تنظیم و دو عدد شیرفولادی برداشت آب.</v>
      </c>
      <c r="P4388" s="587" t="s">
        <v>893</v>
      </c>
      <c r="Q4388" s="606">
        <v>18</v>
      </c>
      <c r="R4388" s="608"/>
      <c r="S4388" s="606" t="s">
        <v>726</v>
      </c>
      <c r="T4388" s="54" t="s">
        <v>894</v>
      </c>
      <c r="U4388" s="59" t="s">
        <v>54</v>
      </c>
      <c r="V4388" s="5">
        <v>0</v>
      </c>
      <c r="W4388" s="17"/>
    </row>
    <row r="4389" spans="1:24" ht="105">
      <c r="A4389" s="5"/>
      <c r="B4389" s="5"/>
      <c r="I4389" s="5"/>
      <c r="J4389" s="5"/>
      <c r="K4389" s="5"/>
      <c r="M4389" s="411"/>
      <c r="N4389" s="9">
        <f>Q4389</f>
        <v>18</v>
      </c>
      <c r="O4389" s="16" t="str">
        <f t="shared" si="767"/>
        <v>180106آب سردکن، به ظرفیت 190 لیتر در ساعت، با بدنه ورویه از فولاد زنگ ناپذیر براق، مخزن از فولاد وکمپرسور مجهز به الکتروموتور یک فاز یک و یک چهارم اسب، ترموستات حرارتی قابل تنظیم و چهارعدد شیرفولادی برداشت آب.</v>
      </c>
      <c r="P4389" s="587" t="s">
        <v>895</v>
      </c>
      <c r="Q4389" s="606">
        <v>18</v>
      </c>
      <c r="R4389" s="606"/>
      <c r="S4389" s="606" t="s">
        <v>726</v>
      </c>
      <c r="T4389" s="54" t="s">
        <v>896</v>
      </c>
      <c r="U4389" s="59" t="s">
        <v>54</v>
      </c>
      <c r="V4389" s="5">
        <v>0</v>
      </c>
      <c r="W4389" s="17"/>
    </row>
    <row r="4390" spans="1:24">
      <c r="A4390" s="5"/>
      <c r="B4390" s="5"/>
      <c r="I4390" s="5"/>
      <c r="J4390" s="5"/>
      <c r="K4390" s="5"/>
      <c r="M4390" s="411"/>
      <c r="N4390" s="9" t="s">
        <v>616</v>
      </c>
      <c r="O4390" s="16" t="str">
        <f t="shared" si="767"/>
        <v>180107آب سردکن</v>
      </c>
      <c r="P4390" s="586" t="s">
        <v>993</v>
      </c>
      <c r="Q4390" s="606"/>
      <c r="R4390" s="606"/>
      <c r="S4390" s="606"/>
      <c r="T4390" s="92" t="s">
        <v>992</v>
      </c>
      <c r="U4390" s="89" t="s">
        <v>54</v>
      </c>
      <c r="V4390" s="205">
        <v>10000</v>
      </c>
      <c r="W4390" s="17"/>
    </row>
    <row r="4391" spans="1:24">
      <c r="A4391" s="5"/>
      <c r="B4391" s="5"/>
      <c r="I4391" s="5"/>
      <c r="J4391" s="5"/>
      <c r="K4391" s="5"/>
      <c r="M4391" s="411"/>
      <c r="N4391" s="9" t="s">
        <v>616</v>
      </c>
      <c r="O4391" s="16" t="str">
        <f t="shared" si="767"/>
        <v>180108آب سردکن1</v>
      </c>
      <c r="P4391" s="586" t="s">
        <v>994</v>
      </c>
      <c r="Q4391" s="606"/>
      <c r="R4391" s="606"/>
      <c r="S4391" s="606"/>
      <c r="T4391" s="92" t="s">
        <v>7141</v>
      </c>
      <c r="U4391" s="89" t="s">
        <v>54</v>
      </c>
      <c r="V4391" s="205">
        <v>10001</v>
      </c>
      <c r="W4391" s="17"/>
    </row>
    <row r="4392" spans="1:24">
      <c r="A4392" s="5"/>
      <c r="B4392" s="5"/>
      <c r="I4392" s="5"/>
      <c r="J4392" s="5"/>
      <c r="K4392" s="5"/>
      <c r="M4392" s="411"/>
      <c r="N4392" s="9" t="s">
        <v>616</v>
      </c>
      <c r="O4392" s="16" t="str">
        <f t="shared" si="767"/>
        <v>180109آب سردکن2</v>
      </c>
      <c r="P4392" s="586" t="s">
        <v>995</v>
      </c>
      <c r="Q4392" s="606"/>
      <c r="R4392" s="606"/>
      <c r="S4392" s="606"/>
      <c r="T4392" s="92" t="s">
        <v>7142</v>
      </c>
      <c r="U4392" s="89" t="s">
        <v>54</v>
      </c>
      <c r="V4392" s="205">
        <v>10002</v>
      </c>
      <c r="W4392" s="17"/>
    </row>
    <row r="4393" spans="1:24">
      <c r="A4393" s="5"/>
      <c r="B4393" s="5"/>
      <c r="I4393" s="5"/>
      <c r="J4393" s="5"/>
      <c r="K4393" s="5"/>
      <c r="M4393" s="411"/>
      <c r="N4393" s="9">
        <f t="shared" ref="N4393:N4417" si="769">Q4393</f>
        <v>19</v>
      </c>
      <c r="O4393" s="16" t="str">
        <f t="shared" si="767"/>
        <v>190101كانال هوا به ضخامت 5/0 ميليمتر.</v>
      </c>
      <c r="P4393" s="598" t="s">
        <v>491</v>
      </c>
      <c r="Q4393" s="606">
        <v>19</v>
      </c>
      <c r="R4393" s="606"/>
      <c r="S4393" s="606" t="s">
        <v>726</v>
      </c>
      <c r="T4393" s="555" t="s">
        <v>5595</v>
      </c>
      <c r="U4393" s="555" t="s">
        <v>23</v>
      </c>
      <c r="V4393" s="595">
        <v>390000</v>
      </c>
      <c r="W4393" s="17"/>
    </row>
    <row r="4394" spans="1:24">
      <c r="A4394" s="5"/>
      <c r="B4394" s="5"/>
      <c r="I4394" s="5"/>
      <c r="J4394" s="5"/>
      <c r="K4394" s="5"/>
      <c r="M4394" s="411"/>
      <c r="N4394" s="9">
        <f t="shared" si="769"/>
        <v>19</v>
      </c>
      <c r="O4394" s="16" t="str">
        <f t="shared" si="767"/>
        <v>190102كانال هوا به ضخامت 0/6 ميليمتر.</v>
      </c>
      <c r="P4394" s="596">
        <v>190102</v>
      </c>
      <c r="Q4394" s="606">
        <v>19</v>
      </c>
      <c r="R4394" s="606"/>
      <c r="S4394" s="606" t="s">
        <v>726</v>
      </c>
      <c r="T4394" s="555" t="s">
        <v>5596</v>
      </c>
      <c r="U4394" s="555" t="s">
        <v>23</v>
      </c>
      <c r="V4394" s="595">
        <v>429500</v>
      </c>
      <c r="W4394" s="17"/>
      <c r="X4394" s="583"/>
    </row>
    <row r="4395" spans="1:24">
      <c r="A4395" s="5"/>
      <c r="B4395" s="5"/>
      <c r="I4395" s="5"/>
      <c r="J4395" s="5"/>
      <c r="K4395" s="5"/>
      <c r="M4395" s="411"/>
      <c r="N4395" s="9">
        <f t="shared" si="769"/>
        <v>19</v>
      </c>
      <c r="O4395" s="16" t="str">
        <f t="shared" si="767"/>
        <v>190103كانال هوا به ضخامت 0/75 ميليمتر.</v>
      </c>
      <c r="P4395" s="596">
        <v>190103</v>
      </c>
      <c r="Q4395" s="606">
        <v>19</v>
      </c>
      <c r="R4395" s="606"/>
      <c r="S4395" s="606" t="s">
        <v>726</v>
      </c>
      <c r="T4395" s="555" t="s">
        <v>5597</v>
      </c>
      <c r="U4395" s="555" t="s">
        <v>23</v>
      </c>
      <c r="V4395" s="595">
        <v>492000</v>
      </c>
      <c r="W4395" s="17"/>
      <c r="X4395" s="583"/>
    </row>
    <row r="4396" spans="1:24">
      <c r="A4396" s="5"/>
      <c r="B4396" s="5"/>
      <c r="I4396" s="5"/>
      <c r="J4396" s="5"/>
      <c r="K4396" s="5"/>
      <c r="M4396" s="411"/>
      <c r="N4396" s="9">
        <f t="shared" si="769"/>
        <v>19</v>
      </c>
      <c r="O4396" s="16" t="str">
        <f t="shared" si="767"/>
        <v>190104كانال هوا به ضخامت 1 ميليمتر.</v>
      </c>
      <c r="P4396" s="596">
        <v>190104</v>
      </c>
      <c r="Q4396" s="606">
        <v>19</v>
      </c>
      <c r="R4396" s="606"/>
      <c r="S4396" s="606" t="s">
        <v>726</v>
      </c>
      <c r="T4396" s="555" t="s">
        <v>5598</v>
      </c>
      <c r="U4396" s="555" t="s">
        <v>23</v>
      </c>
      <c r="V4396" s="595">
        <v>577000</v>
      </c>
      <c r="W4396" s="17"/>
      <c r="X4396" s="583"/>
    </row>
    <row r="4397" spans="1:24">
      <c r="A4397" s="5"/>
      <c r="B4397" s="5"/>
      <c r="I4397" s="5"/>
      <c r="J4397" s="5"/>
      <c r="K4397" s="5"/>
      <c r="M4397" s="411"/>
      <c r="N4397" s="9">
        <f t="shared" si="769"/>
        <v>19</v>
      </c>
      <c r="O4397" s="16" t="str">
        <f t="shared" si="767"/>
        <v>190105كانال هوا به ضخامت 1/25 ميليمتر.</v>
      </c>
      <c r="P4397" s="596">
        <v>190105</v>
      </c>
      <c r="Q4397" s="606">
        <v>19</v>
      </c>
      <c r="R4397" s="606"/>
      <c r="S4397" s="606" t="s">
        <v>726</v>
      </c>
      <c r="T4397" s="555" t="s">
        <v>5599</v>
      </c>
      <c r="U4397" s="555" t="s">
        <v>23</v>
      </c>
      <c r="V4397" s="595">
        <v>673500</v>
      </c>
      <c r="W4397" s="17"/>
      <c r="X4397" s="583"/>
    </row>
    <row r="4398" spans="1:24">
      <c r="A4398" s="5"/>
      <c r="B4398" s="5"/>
      <c r="I4398" s="5"/>
      <c r="J4398" s="5"/>
      <c r="K4398" s="5"/>
      <c r="M4398" s="411"/>
      <c r="N4398" s="9">
        <f t="shared" si="769"/>
        <v>19</v>
      </c>
      <c r="O4398" s="16" t="str">
        <f t="shared" si="767"/>
        <v>190106كانال هوا به ضخامت 1/5 ميليمتر.</v>
      </c>
      <c r="P4398" s="596">
        <v>190106</v>
      </c>
      <c r="Q4398" s="606">
        <v>19</v>
      </c>
      <c r="R4398" s="606"/>
      <c r="S4398" s="606" t="s">
        <v>726</v>
      </c>
      <c r="T4398" s="555" t="s">
        <v>5600</v>
      </c>
      <c r="U4398" s="555" t="s">
        <v>23</v>
      </c>
      <c r="V4398" s="595">
        <v>789000</v>
      </c>
      <c r="W4398" s="17"/>
      <c r="X4398" s="583"/>
    </row>
    <row r="4399" spans="1:24" ht="51.75">
      <c r="A4399" s="5"/>
      <c r="B4399" s="5"/>
      <c r="I4399" s="5"/>
      <c r="J4399" s="5"/>
      <c r="K4399" s="5"/>
      <c r="M4399" s="411"/>
      <c r="N4399" s="9">
        <f t="shared" si="769"/>
        <v>19</v>
      </c>
      <c r="O4399" s="16" t="str">
        <f t="shared" si="767"/>
        <v>190201اتصالات قابل انعطاف، براي حذف ارتعاشات، به اندازه مشخص شده در نقشه‌ها، به ازاي سطح اتصال ساخته شده.</v>
      </c>
      <c r="P4399" s="596">
        <v>190201</v>
      </c>
      <c r="Q4399" s="606">
        <v>19</v>
      </c>
      <c r="R4399" s="606"/>
      <c r="S4399" s="606" t="s">
        <v>726</v>
      </c>
      <c r="T4399" s="555" t="s">
        <v>5601</v>
      </c>
      <c r="U4399" s="555" t="s">
        <v>23</v>
      </c>
      <c r="V4399" s="595">
        <v>514000</v>
      </c>
      <c r="W4399" s="17"/>
      <c r="X4399" s="583"/>
    </row>
    <row r="4400" spans="1:24">
      <c r="A4400" s="5"/>
      <c r="B4400" s="5"/>
      <c r="I4400" s="5"/>
      <c r="J4400" s="5"/>
      <c r="K4400" s="5"/>
      <c r="M4400" s="411"/>
      <c r="N4400" s="9">
        <f t="shared" si="769"/>
        <v>19</v>
      </c>
      <c r="O4400" s="16" t="str">
        <f t="shared" ref="O4400:O4463" si="770">LEFT(CONCATENATE(P4400,T4400),252)</f>
        <v>190301دريچه هوا، به قطرتا 30 سانتيمتر.</v>
      </c>
      <c r="P4400" s="596">
        <v>190301</v>
      </c>
      <c r="Q4400" s="606">
        <v>19</v>
      </c>
      <c r="R4400" s="606"/>
      <c r="S4400" s="606" t="s">
        <v>726</v>
      </c>
      <c r="T4400" s="555" t="s">
        <v>5602</v>
      </c>
      <c r="U4400" s="555" t="s">
        <v>30</v>
      </c>
      <c r="V4400" s="595">
        <v>657000</v>
      </c>
      <c r="W4400" s="17"/>
      <c r="X4400" s="583"/>
    </row>
    <row r="4401" spans="1:24">
      <c r="A4401" s="5"/>
      <c r="B4401" s="5"/>
      <c r="I4401" s="5"/>
      <c r="J4401" s="5"/>
      <c r="K4401" s="5"/>
      <c r="M4401" s="411"/>
      <c r="N4401" s="9">
        <f t="shared" si="769"/>
        <v>19</v>
      </c>
      <c r="O4401" s="16" t="str">
        <f t="shared" si="770"/>
        <v>190302دريچه هوا، به قطر 35 سانتيمتر.</v>
      </c>
      <c r="P4401" s="596">
        <v>190302</v>
      </c>
      <c r="Q4401" s="606">
        <v>19</v>
      </c>
      <c r="R4401" s="606"/>
      <c r="S4401" s="606" t="s">
        <v>726</v>
      </c>
      <c r="T4401" s="555" t="s">
        <v>5603</v>
      </c>
      <c r="U4401" s="555" t="s">
        <v>30</v>
      </c>
      <c r="V4401" s="595">
        <v>699500</v>
      </c>
      <c r="W4401" s="17"/>
      <c r="X4401" s="583"/>
    </row>
    <row r="4402" spans="1:24">
      <c r="A4402" s="5"/>
      <c r="B4402" s="5"/>
      <c r="I4402" s="5"/>
      <c r="J4402" s="5"/>
      <c r="K4402" s="5"/>
      <c r="M4402" s="411"/>
      <c r="N4402" s="9">
        <f t="shared" si="769"/>
        <v>19</v>
      </c>
      <c r="O4402" s="16" t="str">
        <f t="shared" si="770"/>
        <v>190303دريچه هوا، به قطر 38 سانتيمتر.</v>
      </c>
      <c r="P4402" s="596">
        <v>190303</v>
      </c>
      <c r="Q4402" s="606">
        <v>19</v>
      </c>
      <c r="R4402" s="606"/>
      <c r="S4402" s="606" t="s">
        <v>726</v>
      </c>
      <c r="T4402" s="555" t="s">
        <v>5604</v>
      </c>
      <c r="U4402" s="555" t="s">
        <v>30</v>
      </c>
      <c r="V4402" s="595">
        <v>809500</v>
      </c>
      <c r="W4402" s="17"/>
      <c r="X4402" s="583"/>
    </row>
    <row r="4403" spans="1:24">
      <c r="A4403" s="5"/>
      <c r="B4403" s="5"/>
      <c r="I4403" s="5"/>
      <c r="J4403" s="5"/>
      <c r="K4403" s="5"/>
      <c r="M4403" s="411"/>
      <c r="N4403" s="9">
        <f t="shared" si="769"/>
        <v>19</v>
      </c>
      <c r="O4403" s="16" t="str">
        <f t="shared" si="770"/>
        <v>190304دريچه هوا، به قطر 40 سانتيمتر.</v>
      </c>
      <c r="P4403" s="596">
        <v>190304</v>
      </c>
      <c r="Q4403" s="606">
        <v>19</v>
      </c>
      <c r="R4403" s="606"/>
      <c r="S4403" s="606" t="s">
        <v>726</v>
      </c>
      <c r="T4403" s="555" t="s">
        <v>5605</v>
      </c>
      <c r="U4403" s="555" t="s">
        <v>30</v>
      </c>
      <c r="V4403" s="595">
        <v>853000</v>
      </c>
      <c r="W4403" s="17"/>
      <c r="X4403" s="583"/>
    </row>
    <row r="4404" spans="1:24">
      <c r="A4404" s="5"/>
      <c r="B4404" s="5"/>
      <c r="I4404" s="5"/>
      <c r="J4404" s="5"/>
      <c r="K4404" s="5"/>
      <c r="M4404" s="411"/>
      <c r="N4404" s="9">
        <f t="shared" si="769"/>
        <v>19</v>
      </c>
      <c r="O4404" s="16" t="str">
        <f t="shared" si="770"/>
        <v>190305دريچه هوا، به قطر 46 سانتيمتر.</v>
      </c>
      <c r="P4404" s="596">
        <v>190305</v>
      </c>
      <c r="Q4404" s="606">
        <v>19</v>
      </c>
      <c r="R4404" s="606"/>
      <c r="S4404" s="606" t="s">
        <v>726</v>
      </c>
      <c r="T4404" s="555" t="s">
        <v>5606</v>
      </c>
      <c r="U4404" s="555" t="s">
        <v>30</v>
      </c>
      <c r="V4404" s="595">
        <v>1002000</v>
      </c>
      <c r="W4404" s="17"/>
      <c r="X4404" s="583"/>
    </row>
    <row r="4405" spans="1:24">
      <c r="A4405" s="5"/>
      <c r="B4405" s="5"/>
      <c r="I4405" s="5"/>
      <c r="J4405" s="5"/>
      <c r="K4405" s="5"/>
      <c r="M4405" s="411"/>
      <c r="N4405" s="9">
        <f t="shared" si="769"/>
        <v>19</v>
      </c>
      <c r="O4405" s="16" t="str">
        <f t="shared" si="770"/>
        <v>190306دريچه هوا، به قطر 50 سانتيمتر.</v>
      </c>
      <c r="P4405" s="596">
        <v>190306</v>
      </c>
      <c r="Q4405" s="606">
        <v>19</v>
      </c>
      <c r="R4405" s="606"/>
      <c r="S4405" s="606" t="s">
        <v>726</v>
      </c>
      <c r="T4405" s="555" t="s">
        <v>5607</v>
      </c>
      <c r="U4405" s="555" t="s">
        <v>30</v>
      </c>
      <c r="V4405" s="595">
        <v>1121000</v>
      </c>
      <c r="W4405" s="17"/>
      <c r="X4405" s="583"/>
    </row>
    <row r="4406" spans="1:24">
      <c r="A4406" s="5"/>
      <c r="B4406" s="5"/>
      <c r="I4406" s="5"/>
      <c r="J4406" s="5"/>
      <c r="K4406" s="5"/>
      <c r="M4406" s="411"/>
      <c r="N4406" s="9">
        <f t="shared" si="769"/>
        <v>19</v>
      </c>
      <c r="O4406" s="16" t="str">
        <f t="shared" si="770"/>
        <v>190307دريچه هوا، به قطر 60 سانتيمتر.</v>
      </c>
      <c r="P4406" s="596">
        <v>190307</v>
      </c>
      <c r="Q4406" s="606">
        <v>19</v>
      </c>
      <c r="R4406" s="606"/>
      <c r="S4406" s="606" t="s">
        <v>726</v>
      </c>
      <c r="T4406" s="555" t="s">
        <v>5608</v>
      </c>
      <c r="U4406" s="555" t="s">
        <v>30</v>
      </c>
      <c r="V4406" s="595">
        <v>1269000</v>
      </c>
      <c r="W4406" s="17"/>
      <c r="X4406" s="583"/>
    </row>
    <row r="4407" spans="1:24">
      <c r="A4407" s="5"/>
      <c r="B4407" s="5"/>
      <c r="I4407" s="5"/>
      <c r="J4407" s="5"/>
      <c r="K4407" s="5"/>
      <c r="M4407" s="411"/>
      <c r="N4407" s="9">
        <f t="shared" si="769"/>
        <v>19</v>
      </c>
      <c r="O4407" s="16" t="str">
        <f t="shared" si="770"/>
        <v>190401دريچه يک طرفه (single deflection).</v>
      </c>
      <c r="P4407" s="596">
        <v>190401</v>
      </c>
      <c r="Q4407" s="606">
        <v>19</v>
      </c>
      <c r="R4407" s="606"/>
      <c r="S4407" s="606" t="s">
        <v>726</v>
      </c>
      <c r="T4407" s="555" t="s">
        <v>5609</v>
      </c>
      <c r="U4407" s="555" t="s">
        <v>5610</v>
      </c>
      <c r="V4407" s="595">
        <v>545</v>
      </c>
      <c r="W4407" s="17"/>
      <c r="X4407" s="583"/>
    </row>
    <row r="4408" spans="1:24">
      <c r="A4408" s="5"/>
      <c r="B4408" s="5"/>
      <c r="I4408" s="5"/>
      <c r="J4408" s="5"/>
      <c r="K4408" s="5"/>
      <c r="M4408" s="411"/>
      <c r="N4408" s="9">
        <f t="shared" si="769"/>
        <v>19</v>
      </c>
      <c r="O4408" s="16" t="str">
        <f t="shared" si="770"/>
        <v>190501دريچه دوطرفه (double deflection).</v>
      </c>
      <c r="P4408" s="596">
        <v>190501</v>
      </c>
      <c r="Q4408" s="606">
        <v>19</v>
      </c>
      <c r="R4408" s="606"/>
      <c r="S4408" s="606" t="s">
        <v>726</v>
      </c>
      <c r="T4408" s="555" t="s">
        <v>5611</v>
      </c>
      <c r="U4408" s="555" t="s">
        <v>5610</v>
      </c>
      <c r="V4408" s="595">
        <v>440</v>
      </c>
      <c r="W4408" s="17"/>
      <c r="X4408" s="583"/>
    </row>
    <row r="4409" spans="1:24">
      <c r="A4409" s="5"/>
      <c r="B4409" s="5"/>
      <c r="I4409" s="5"/>
      <c r="J4409" s="5"/>
      <c r="K4409" s="5"/>
      <c r="M4409" s="411"/>
      <c r="N4409" s="9">
        <f t="shared" si="769"/>
        <v>19</v>
      </c>
      <c r="O4409" s="16" t="str">
        <f t="shared" si="770"/>
        <v>190601دريچه سقفي چهار گوش.</v>
      </c>
      <c r="P4409" s="596">
        <v>190601</v>
      </c>
      <c r="Q4409" s="606">
        <v>19</v>
      </c>
      <c r="R4409" s="606"/>
      <c r="S4409" s="606" t="s">
        <v>726</v>
      </c>
      <c r="T4409" s="555" t="s">
        <v>5612</v>
      </c>
      <c r="U4409" s="555" t="s">
        <v>5610</v>
      </c>
      <c r="V4409" s="595">
        <v>570</v>
      </c>
      <c r="W4409" s="17"/>
      <c r="X4409" s="583"/>
    </row>
    <row r="4410" spans="1:24">
      <c r="A4410" s="5"/>
      <c r="B4410" s="5"/>
      <c r="I4410" s="5"/>
      <c r="J4410" s="5"/>
      <c r="K4410" s="5"/>
      <c r="M4410" s="411"/>
      <c r="N4410" s="9">
        <f t="shared" si="769"/>
        <v>19</v>
      </c>
      <c r="O4410" s="16" t="str">
        <f t="shared" si="770"/>
        <v>190701دريچه ثابت.</v>
      </c>
      <c r="P4410" s="596">
        <v>190701</v>
      </c>
      <c r="Q4410" s="606">
        <v>19</v>
      </c>
      <c r="R4410" s="606"/>
      <c r="S4410" s="606" t="s">
        <v>726</v>
      </c>
      <c r="T4410" s="555" t="s">
        <v>5613</v>
      </c>
      <c r="U4410" s="555" t="s">
        <v>5610</v>
      </c>
      <c r="V4410" s="595">
        <v>480</v>
      </c>
      <c r="W4410" s="17"/>
      <c r="X4410" s="583"/>
    </row>
    <row r="4411" spans="1:24">
      <c r="A4411" s="5"/>
      <c r="B4411" s="5"/>
      <c r="I4411" s="5"/>
      <c r="J4411" s="5"/>
      <c r="K4411" s="5"/>
      <c r="M4411" s="411"/>
      <c r="N4411" s="9">
        <f t="shared" si="769"/>
        <v>19</v>
      </c>
      <c r="O4411" s="16" t="str">
        <f t="shared" si="770"/>
        <v>190801پادري V  شکل بدون قاب.</v>
      </c>
      <c r="P4411" s="596">
        <v>190801</v>
      </c>
      <c r="Q4411" s="606">
        <v>19</v>
      </c>
      <c r="R4411" s="606"/>
      <c r="S4411" s="606" t="s">
        <v>726</v>
      </c>
      <c r="T4411" s="555" t="s">
        <v>5614</v>
      </c>
      <c r="U4411" s="555" t="s">
        <v>5610</v>
      </c>
      <c r="V4411" s="595">
        <v>560</v>
      </c>
      <c r="W4411" s="17"/>
      <c r="X4411" s="583"/>
    </row>
    <row r="4412" spans="1:24">
      <c r="A4412" s="5"/>
      <c r="B4412" s="5"/>
      <c r="I4412" s="5"/>
      <c r="J4412" s="5"/>
      <c r="K4412" s="5"/>
      <c r="M4412" s="411"/>
      <c r="N4412" s="9">
        <f t="shared" si="769"/>
        <v>19</v>
      </c>
      <c r="O4412" s="16" t="str">
        <f t="shared" si="770"/>
        <v>190901پادري V  شکل با قاب.</v>
      </c>
      <c r="P4412" s="596">
        <v>190901</v>
      </c>
      <c r="Q4412" s="606">
        <v>19</v>
      </c>
      <c r="R4412" s="606"/>
      <c r="S4412" s="606" t="s">
        <v>726</v>
      </c>
      <c r="T4412" s="555" t="s">
        <v>5615</v>
      </c>
      <c r="U4412" s="555" t="s">
        <v>5610</v>
      </c>
      <c r="V4412" s="595">
        <v>550</v>
      </c>
      <c r="W4412" s="17"/>
      <c r="X4412" s="583"/>
    </row>
    <row r="4413" spans="1:24">
      <c r="A4413" s="5"/>
      <c r="B4413" s="5"/>
      <c r="I4413" s="5"/>
      <c r="J4413" s="5"/>
      <c r="K4413" s="5"/>
      <c r="M4413" s="411"/>
      <c r="N4413" s="9">
        <f t="shared" si="769"/>
        <v>19</v>
      </c>
      <c r="O4413" s="16" t="str">
        <f t="shared" si="770"/>
        <v>191001دريچه خطي (linear grille) آلومينيومي.</v>
      </c>
      <c r="P4413" s="596">
        <v>191001</v>
      </c>
      <c r="Q4413" s="606">
        <v>19</v>
      </c>
      <c r="R4413" s="606"/>
      <c r="S4413" s="606" t="s">
        <v>726</v>
      </c>
      <c r="T4413" s="555" t="s">
        <v>5616</v>
      </c>
      <c r="U4413" s="555" t="s">
        <v>5610</v>
      </c>
      <c r="V4413" s="595">
        <v>610</v>
      </c>
      <c r="W4413" s="17"/>
      <c r="X4413" s="583"/>
    </row>
    <row r="4414" spans="1:24" ht="34.5">
      <c r="A4414" s="5"/>
      <c r="B4414" s="5"/>
      <c r="I4414" s="5"/>
      <c r="J4414" s="5"/>
      <c r="K4414" s="5"/>
      <c r="M4414" s="411"/>
      <c r="N4414" s="9">
        <f t="shared" si="769"/>
        <v>19</v>
      </c>
      <c r="O4414" s="16" t="str">
        <f t="shared" si="770"/>
        <v>191101دريچه  خطي سقفي (linear diffuser) آلومينيومي.</v>
      </c>
      <c r="P4414" s="596">
        <v>191101</v>
      </c>
      <c r="Q4414" s="606">
        <v>19</v>
      </c>
      <c r="R4414" s="606"/>
      <c r="S4414" s="606" t="s">
        <v>726</v>
      </c>
      <c r="T4414" s="555" t="s">
        <v>5617</v>
      </c>
      <c r="U4414" s="555" t="s">
        <v>5610</v>
      </c>
      <c r="V4414" s="595">
        <v>710</v>
      </c>
      <c r="W4414" s="17"/>
      <c r="X4414" s="596"/>
    </row>
    <row r="4415" spans="1:24">
      <c r="A4415" s="5"/>
      <c r="B4415" s="5"/>
      <c r="I4415" s="5"/>
      <c r="J4415" s="5"/>
      <c r="K4415" s="5"/>
      <c r="M4415" s="411"/>
      <c r="N4415" s="9">
        <f t="shared" si="769"/>
        <v>19</v>
      </c>
      <c r="O4415" s="16" t="str">
        <f t="shared" si="770"/>
        <v>191201دمپر ضد آتش.</v>
      </c>
      <c r="P4415" s="596">
        <v>191201</v>
      </c>
      <c r="Q4415" s="606">
        <v>19</v>
      </c>
      <c r="R4415" s="606"/>
      <c r="S4415" s="606" t="s">
        <v>726</v>
      </c>
      <c r="T4415" s="555" t="s">
        <v>898</v>
      </c>
      <c r="U4415" s="555" t="s">
        <v>5610</v>
      </c>
      <c r="V4415" s="596">
        <v>0</v>
      </c>
      <c r="W4415" s="17"/>
      <c r="X4415" s="583"/>
    </row>
    <row r="4416" spans="1:24">
      <c r="A4416" s="5"/>
      <c r="B4416" s="5"/>
      <c r="I4416" s="5"/>
      <c r="J4416" s="5"/>
      <c r="K4416" s="5"/>
      <c r="M4416" s="411"/>
      <c r="N4416" s="9">
        <f t="shared" si="769"/>
        <v>19</v>
      </c>
      <c r="O4416" s="16" t="str">
        <f t="shared" si="770"/>
        <v>191301دمپر دستي.</v>
      </c>
      <c r="P4416" s="596">
        <v>191301</v>
      </c>
      <c r="Q4416" s="606">
        <v>19</v>
      </c>
      <c r="R4416" s="606"/>
      <c r="S4416" s="606" t="s">
        <v>726</v>
      </c>
      <c r="T4416" s="555" t="s">
        <v>5618</v>
      </c>
      <c r="U4416" s="555" t="s">
        <v>5610</v>
      </c>
      <c r="V4416" s="596">
        <v>0</v>
      </c>
      <c r="W4416" s="17"/>
      <c r="X4416" s="583"/>
    </row>
    <row r="4417" spans="1:24" ht="103.5">
      <c r="A4417" s="5"/>
      <c r="B4417" s="5"/>
      <c r="I4417" s="5"/>
      <c r="J4417" s="5"/>
      <c r="K4417" s="5"/>
      <c r="M4417" s="411"/>
      <c r="N4417" s="9">
        <f t="shared" si="769"/>
        <v>19</v>
      </c>
      <c r="O4417" s="16" t="str">
        <f t="shared" si="770"/>
        <v>191401دودکش از ورق فولادي، به ضخامت تعيين شده در نقشه‌ها، شامل کلاهک جلوگيري از نفوذ آب باران، پره‌هاي هدايت دود (دريچه هوا)، دريچه تخليه دوده با تمام اتصال‌ها و بست‌هاي لازم و دو دست رنگ محتوي ترکيبات روي و کرم.</v>
      </c>
      <c r="P4417" s="596">
        <v>191401</v>
      </c>
      <c r="Q4417" s="606">
        <v>19</v>
      </c>
      <c r="R4417" s="606"/>
      <c r="S4417" s="606" t="s">
        <v>726</v>
      </c>
      <c r="T4417" s="555" t="s">
        <v>5619</v>
      </c>
      <c r="U4417" s="555" t="s">
        <v>2837</v>
      </c>
      <c r="V4417" s="595">
        <v>76700</v>
      </c>
      <c r="W4417" s="17"/>
      <c r="X4417" s="583"/>
    </row>
    <row r="4418" spans="1:24">
      <c r="A4418" s="5"/>
      <c r="B4418" s="5"/>
      <c r="I4418" s="5"/>
      <c r="J4418" s="5"/>
      <c r="K4418" s="5"/>
      <c r="M4418" s="411"/>
      <c r="N4418" s="9" t="s">
        <v>622</v>
      </c>
      <c r="O4418" s="16" t="str">
        <f t="shared" si="770"/>
        <v>191402دمپر</v>
      </c>
      <c r="P4418" s="597" t="s">
        <v>997</v>
      </c>
      <c r="Q4418" s="606"/>
      <c r="R4418" s="606"/>
      <c r="S4418" s="606"/>
      <c r="T4418" s="92" t="s">
        <v>996</v>
      </c>
      <c r="U4418" s="89" t="s">
        <v>897</v>
      </c>
      <c r="V4418" s="205">
        <v>10000</v>
      </c>
      <c r="W4418" s="17"/>
    </row>
    <row r="4419" spans="1:24">
      <c r="A4419" s="5"/>
      <c r="B4419" s="5"/>
      <c r="I4419" s="5"/>
      <c r="J4419" s="5"/>
      <c r="K4419" s="5"/>
      <c r="M4419" s="411"/>
      <c r="N4419" s="9" t="s">
        <v>622</v>
      </c>
      <c r="O4419" s="16" t="str">
        <f t="shared" si="770"/>
        <v>191403دمپر1</v>
      </c>
      <c r="P4419" s="597" t="s">
        <v>998</v>
      </c>
      <c r="Q4419" s="606"/>
      <c r="R4419" s="606"/>
      <c r="S4419" s="606"/>
      <c r="T4419" s="92" t="s">
        <v>7143</v>
      </c>
      <c r="U4419" s="89" t="s">
        <v>897</v>
      </c>
      <c r="V4419" s="205">
        <v>10001</v>
      </c>
      <c r="W4419" s="17"/>
    </row>
    <row r="4420" spans="1:24">
      <c r="A4420" s="5"/>
      <c r="B4420" s="5"/>
      <c r="I4420" s="5"/>
      <c r="J4420" s="5"/>
      <c r="K4420" s="5"/>
      <c r="M4420" s="411"/>
      <c r="N4420" s="9" t="s">
        <v>622</v>
      </c>
      <c r="O4420" s="16" t="str">
        <f t="shared" si="770"/>
        <v>191404دمپر2</v>
      </c>
      <c r="P4420" s="597" t="s">
        <v>999</v>
      </c>
      <c r="Q4420" s="606"/>
      <c r="R4420" s="606"/>
      <c r="S4420" s="606"/>
      <c r="T4420" s="92" t="s">
        <v>7144</v>
      </c>
      <c r="U4420" s="89" t="s">
        <v>897</v>
      </c>
      <c r="V4420" s="205">
        <v>10002</v>
      </c>
      <c r="W4420" s="17"/>
    </row>
    <row r="4421" spans="1:24" ht="34.5">
      <c r="A4421" s="5"/>
      <c r="B4421" s="5"/>
      <c r="I4421" s="5"/>
      <c r="J4421" s="5"/>
      <c r="K4421" s="5"/>
      <c r="M4421" s="411"/>
      <c r="N4421" s="9">
        <f t="shared" ref="N4421:N4432" si="771">Q4421</f>
        <v>20</v>
      </c>
      <c r="O4421" s="16" t="str">
        <f t="shared" si="770"/>
        <v>200101هواكش پنجره اي، به قطر 15 سانتيمتر و ظرفيت تخليه 95 ليتر در ثانيه.</v>
      </c>
      <c r="P4421" s="598" t="s">
        <v>495</v>
      </c>
      <c r="Q4421" s="606">
        <v>20</v>
      </c>
      <c r="R4421" s="606"/>
      <c r="S4421" s="606" t="s">
        <v>726</v>
      </c>
      <c r="T4421" s="555" t="s">
        <v>5620</v>
      </c>
      <c r="U4421" s="555" t="s">
        <v>54</v>
      </c>
      <c r="V4421" s="595">
        <v>578500</v>
      </c>
      <c r="W4421" s="17"/>
    </row>
    <row r="4422" spans="1:24" ht="34.5">
      <c r="A4422" s="5"/>
      <c r="B4422" s="5"/>
      <c r="I4422" s="5"/>
      <c r="J4422" s="5"/>
      <c r="K4422" s="5"/>
      <c r="M4422" s="411"/>
      <c r="N4422" s="9">
        <f t="shared" si="771"/>
        <v>20</v>
      </c>
      <c r="O4422" s="16" t="str">
        <f t="shared" si="770"/>
        <v>200102هواكش پنجره اي، به قطر 20 سانتيمتر و ظرفيت تخليه بيش از 95 تا 190 ليتر در ثانيه.</v>
      </c>
      <c r="P4422" s="596">
        <v>200102</v>
      </c>
      <c r="Q4422" s="606">
        <v>20</v>
      </c>
      <c r="R4422" s="606"/>
      <c r="S4422" s="606" t="s">
        <v>726</v>
      </c>
      <c r="T4422" s="555" t="s">
        <v>5621</v>
      </c>
      <c r="U4422" s="555" t="s">
        <v>54</v>
      </c>
      <c r="V4422" s="595">
        <v>704500</v>
      </c>
      <c r="W4422" s="17"/>
      <c r="X4422" s="583"/>
    </row>
    <row r="4423" spans="1:24" ht="34.5">
      <c r="A4423" s="5"/>
      <c r="B4423" s="5"/>
      <c r="I4423" s="5"/>
      <c r="J4423" s="5"/>
      <c r="K4423" s="5"/>
      <c r="M4423" s="411"/>
      <c r="N4423" s="9">
        <f t="shared" si="771"/>
        <v>20</v>
      </c>
      <c r="O4423" s="16" t="str">
        <f t="shared" si="770"/>
        <v>200103هواكش پنجره اي، به قطر 25 سانتيمتر و ظرفيت تخليه بيش از 190 تا 280 ليتر در ثانيه.</v>
      </c>
      <c r="P4423" s="596">
        <v>200103</v>
      </c>
      <c r="Q4423" s="606">
        <v>20</v>
      </c>
      <c r="R4423" s="606"/>
      <c r="S4423" s="606" t="s">
        <v>726</v>
      </c>
      <c r="T4423" s="555" t="s">
        <v>5622</v>
      </c>
      <c r="U4423" s="555" t="s">
        <v>54</v>
      </c>
      <c r="V4423" s="595">
        <v>761000</v>
      </c>
      <c r="W4423" s="17"/>
      <c r="X4423" s="583"/>
    </row>
    <row r="4424" spans="1:24" ht="34.5">
      <c r="A4424" s="5"/>
      <c r="B4424" s="5"/>
      <c r="I4424" s="5"/>
      <c r="J4424" s="5"/>
      <c r="K4424" s="5"/>
      <c r="M4424" s="411"/>
      <c r="N4424" s="9">
        <f t="shared" si="771"/>
        <v>20</v>
      </c>
      <c r="O4424" s="16" t="str">
        <f t="shared" si="770"/>
        <v>200201هواكش ديواري، به قطر 30 سانتيمتر و ظرفيت تخليه 425 ليتر در ثانيه.</v>
      </c>
      <c r="P4424" s="596">
        <v>200201</v>
      </c>
      <c r="Q4424" s="606">
        <v>20</v>
      </c>
      <c r="R4424" s="606"/>
      <c r="S4424" s="606" t="s">
        <v>726</v>
      </c>
      <c r="T4424" s="555" t="s">
        <v>5623</v>
      </c>
      <c r="U4424" s="555" t="s">
        <v>54</v>
      </c>
      <c r="V4424" s="595">
        <v>1816000</v>
      </c>
      <c r="W4424" s="17"/>
      <c r="X4424" s="583"/>
    </row>
    <row r="4425" spans="1:24" ht="34.5">
      <c r="A4425" s="5"/>
      <c r="B4425" s="5"/>
      <c r="I4425" s="5"/>
      <c r="J4425" s="5"/>
      <c r="K4425" s="5"/>
      <c r="M4425" s="411"/>
      <c r="N4425" s="9">
        <f t="shared" si="771"/>
        <v>20</v>
      </c>
      <c r="O4425" s="16" t="str">
        <f t="shared" si="770"/>
        <v>200202هواكش ديواري، به قطر 35 سانتيمتر و ظرفيت تخليه بيش از 425 تا 660 ليتر در ثانيه.</v>
      </c>
      <c r="P4425" s="596">
        <v>200202</v>
      </c>
      <c r="Q4425" s="606">
        <v>20</v>
      </c>
      <c r="R4425" s="606"/>
      <c r="S4425" s="606" t="s">
        <v>726</v>
      </c>
      <c r="T4425" s="555" t="s">
        <v>5624</v>
      </c>
      <c r="U4425" s="555" t="s">
        <v>54</v>
      </c>
      <c r="V4425" s="595">
        <v>3263000</v>
      </c>
      <c r="W4425" s="17"/>
      <c r="X4425" s="583"/>
    </row>
    <row r="4426" spans="1:24" ht="34.5">
      <c r="A4426" s="5"/>
      <c r="B4426" s="5"/>
      <c r="I4426" s="5"/>
      <c r="J4426" s="5"/>
      <c r="K4426" s="5"/>
      <c r="M4426" s="411"/>
      <c r="N4426" s="9">
        <f t="shared" si="771"/>
        <v>20</v>
      </c>
      <c r="O4426" s="16" t="str">
        <f t="shared" si="770"/>
        <v>200203هواكش ديواري، به قطر40 سانتيمتر و ظرفيت تخليه بيش از 660 تا 990 ليتر در ثانيه.</v>
      </c>
      <c r="P4426" s="596">
        <v>200203</v>
      </c>
      <c r="Q4426" s="606">
        <v>20</v>
      </c>
      <c r="R4426" s="606"/>
      <c r="S4426" s="606" t="s">
        <v>726</v>
      </c>
      <c r="T4426" s="555" t="s">
        <v>5625</v>
      </c>
      <c r="U4426" s="555" t="s">
        <v>54</v>
      </c>
      <c r="V4426" s="595">
        <v>3848000</v>
      </c>
      <c r="W4426" s="17"/>
      <c r="X4426" s="583"/>
    </row>
    <row r="4427" spans="1:24" ht="34.5">
      <c r="A4427" s="5"/>
      <c r="B4427" s="5"/>
      <c r="I4427" s="5"/>
      <c r="J4427" s="5"/>
      <c r="K4427" s="5"/>
      <c r="M4427" s="411"/>
      <c r="N4427" s="9">
        <f t="shared" si="771"/>
        <v>20</v>
      </c>
      <c r="O4427" s="16" t="str">
        <f t="shared" si="770"/>
        <v>200204هواكش ديواري، به قطر 45 سانتيمتر و ظرفيت تخليه بيش از 990 تا 1270 ليتر در ثانيه.</v>
      </c>
      <c r="P4427" s="596">
        <v>200204</v>
      </c>
      <c r="Q4427" s="606">
        <v>20</v>
      </c>
      <c r="R4427" s="606"/>
      <c r="S4427" s="606" t="s">
        <v>726</v>
      </c>
      <c r="T4427" s="555" t="s">
        <v>5626</v>
      </c>
      <c r="U4427" s="555" t="s">
        <v>54</v>
      </c>
      <c r="V4427" s="595">
        <v>5384000</v>
      </c>
      <c r="W4427" s="17"/>
      <c r="X4427" s="583"/>
    </row>
    <row r="4428" spans="1:24" ht="51.75">
      <c r="A4428" s="5"/>
      <c r="B4428" s="5"/>
      <c r="I4428" s="5"/>
      <c r="J4428" s="5"/>
      <c r="K4428" s="5"/>
      <c r="M4428" s="411"/>
      <c r="N4428" s="9">
        <f t="shared" si="771"/>
        <v>20</v>
      </c>
      <c r="O4428" s="16" t="str">
        <f t="shared" si="770"/>
        <v>200205هواكش ديواري، به قطر50 سانتيمتر و ظرفيت تخليه بيش از 1270 تا 1770 ليتر در ثانيه با موتور يك فاز يا سه فاز.</v>
      </c>
      <c r="P4428" s="596">
        <v>200205</v>
      </c>
      <c r="Q4428" s="606">
        <v>20</v>
      </c>
      <c r="R4428" s="606"/>
      <c r="S4428" s="606" t="s">
        <v>726</v>
      </c>
      <c r="T4428" s="555" t="s">
        <v>5627</v>
      </c>
      <c r="U4428" s="555" t="s">
        <v>54</v>
      </c>
      <c r="V4428" s="595">
        <v>5977000</v>
      </c>
      <c r="W4428" s="17"/>
      <c r="X4428" s="583"/>
    </row>
    <row r="4429" spans="1:24" ht="34.5">
      <c r="A4429" s="5"/>
      <c r="B4429" s="5"/>
      <c r="I4429" s="5"/>
      <c r="J4429" s="5"/>
      <c r="K4429" s="5"/>
      <c r="M4429" s="411"/>
      <c r="N4429" s="9">
        <f t="shared" si="771"/>
        <v>20</v>
      </c>
      <c r="O4429" s="16" t="str">
        <f t="shared" si="770"/>
        <v>200301هواكش سقفي، به ظرفيت تا 165 ليتر در ثانيه، باموتور يك فاز يا سه فاز.</v>
      </c>
      <c r="P4429" s="596">
        <v>200301</v>
      </c>
      <c r="Q4429" s="606">
        <v>20</v>
      </c>
      <c r="R4429" s="606"/>
      <c r="S4429" s="606" t="s">
        <v>726</v>
      </c>
      <c r="T4429" s="555" t="s">
        <v>5628</v>
      </c>
      <c r="U4429" s="555" t="s">
        <v>54</v>
      </c>
      <c r="V4429" s="595">
        <v>8548000</v>
      </c>
      <c r="W4429" s="17"/>
      <c r="X4429" s="583"/>
    </row>
    <row r="4430" spans="1:24" ht="34.5">
      <c r="A4430" s="5"/>
      <c r="B4430" s="5"/>
      <c r="I4430" s="5"/>
      <c r="J4430" s="5"/>
      <c r="K4430" s="5"/>
      <c r="M4430" s="411"/>
      <c r="N4430" s="9">
        <f t="shared" si="771"/>
        <v>20</v>
      </c>
      <c r="O4430" s="16" t="str">
        <f t="shared" si="770"/>
        <v>200302هواكش سقفي، به ظرفيت بيش از  165 تا 378 ليتر در ثانيه، با موتور يك فاز يا سه فاز.</v>
      </c>
      <c r="P4430" s="596">
        <v>200302</v>
      </c>
      <c r="Q4430" s="606">
        <v>20</v>
      </c>
      <c r="R4430" s="606"/>
      <c r="S4430" s="606" t="s">
        <v>726</v>
      </c>
      <c r="T4430" s="555" t="s">
        <v>5629</v>
      </c>
      <c r="U4430" s="555" t="s">
        <v>54</v>
      </c>
      <c r="V4430" s="595">
        <v>10374000</v>
      </c>
      <c r="W4430" s="17"/>
      <c r="X4430" s="583"/>
    </row>
    <row r="4431" spans="1:24" ht="34.5">
      <c r="A4431" s="5"/>
      <c r="B4431" s="5"/>
      <c r="I4431" s="5"/>
      <c r="J4431" s="5"/>
      <c r="K4431" s="5"/>
      <c r="M4431" s="411"/>
      <c r="N4431" s="9">
        <f t="shared" si="771"/>
        <v>20</v>
      </c>
      <c r="O4431" s="16" t="str">
        <f t="shared" si="770"/>
        <v>200303هواكش سقفي، به ظرفيت بيش از 378 تا 755 ليتر در ثانيه،  با موتور سه فاز.</v>
      </c>
      <c r="P4431" s="596">
        <v>200303</v>
      </c>
      <c r="Q4431" s="606">
        <v>20</v>
      </c>
      <c r="R4431" s="606"/>
      <c r="S4431" s="606" t="s">
        <v>726</v>
      </c>
      <c r="T4431" s="555" t="s">
        <v>5630</v>
      </c>
      <c r="U4431" s="555" t="s">
        <v>54</v>
      </c>
      <c r="V4431" s="595">
        <v>13714000</v>
      </c>
      <c r="W4431" s="17"/>
      <c r="X4431" s="583"/>
    </row>
    <row r="4432" spans="1:24" ht="34.5">
      <c r="A4432" s="5"/>
      <c r="B4432" s="5"/>
      <c r="I4432" s="5"/>
      <c r="J4432" s="5"/>
      <c r="K4432" s="5"/>
      <c r="M4432" s="411"/>
      <c r="N4432" s="9">
        <f t="shared" si="771"/>
        <v>20</v>
      </c>
      <c r="O4432" s="16" t="str">
        <f t="shared" si="770"/>
        <v>200304هواكش سقفي، به ظرفيت بيش از 755 تا 1110 ليتر در ثانيه، با موتور سه فاز.</v>
      </c>
      <c r="P4432" s="596">
        <v>200304</v>
      </c>
      <c r="Q4432" s="606">
        <v>20</v>
      </c>
      <c r="R4432" s="606"/>
      <c r="S4432" s="606" t="s">
        <v>726</v>
      </c>
      <c r="T4432" s="555" t="s">
        <v>5631</v>
      </c>
      <c r="U4432" s="555" t="s">
        <v>54</v>
      </c>
      <c r="V4432" s="595">
        <v>16291000</v>
      </c>
      <c r="W4432" s="17"/>
      <c r="X4432" s="583"/>
    </row>
    <row r="4433" spans="1:24" ht="51.75">
      <c r="A4433" s="5"/>
      <c r="B4433" s="5"/>
      <c r="I4433" s="5"/>
      <c r="J4433" s="5"/>
      <c r="K4433" s="5"/>
      <c r="M4433" s="411"/>
      <c r="N4433" s="9"/>
      <c r="O4433" s="16" t="str">
        <f t="shared" si="770"/>
        <v>200401هواکش حلزونی با فن به قطر 280 میلی متر با گذر متوسط هوا در حدود 1800 مترمکعب در ساعت در مقابل فشار استاتیک 200 پاسکال</v>
      </c>
      <c r="P4433" s="596">
        <v>200401</v>
      </c>
      <c r="Q4433" s="606"/>
      <c r="R4433" s="606"/>
      <c r="S4433" s="606" t="s">
        <v>726</v>
      </c>
      <c r="T4433" s="555" t="s">
        <v>5632</v>
      </c>
      <c r="U4433" s="555" t="s">
        <v>54</v>
      </c>
      <c r="V4433" s="595">
        <v>6539000</v>
      </c>
      <c r="W4433" s="17"/>
      <c r="X4433" s="583"/>
    </row>
    <row r="4434" spans="1:24" ht="51.75">
      <c r="A4434" s="5"/>
      <c r="B4434" s="5"/>
      <c r="I4434" s="5"/>
      <c r="J4434" s="5"/>
      <c r="K4434" s="5"/>
      <c r="M4434" s="411"/>
      <c r="N4434" s="9"/>
      <c r="O4434" s="16" t="str">
        <f t="shared" si="770"/>
        <v>200402هواکش حلزونی با فن به قطر 315 میلی متر با گذر متوسط هوا در حدود 2500 مترمکعب در ساعت در مقابل فشار استاتیک 200 پاسکال</v>
      </c>
      <c r="P4434" s="596">
        <v>200402</v>
      </c>
      <c r="Q4434" s="606"/>
      <c r="R4434" s="606"/>
      <c r="S4434" s="606" t="s">
        <v>726</v>
      </c>
      <c r="T4434" s="555" t="s">
        <v>5633</v>
      </c>
      <c r="U4434" s="555" t="s">
        <v>54</v>
      </c>
      <c r="V4434" s="595">
        <v>8748000</v>
      </c>
      <c r="W4434" s="17"/>
      <c r="X4434" s="583"/>
    </row>
    <row r="4435" spans="1:24" ht="51.75">
      <c r="A4435" s="5"/>
      <c r="B4435" s="5"/>
      <c r="I4435" s="5"/>
      <c r="J4435" s="5"/>
      <c r="K4435" s="5"/>
      <c r="M4435" s="411"/>
      <c r="N4435" s="9"/>
      <c r="O4435" s="16" t="str">
        <f t="shared" si="770"/>
        <v>200403هواکش حلزونی با فن به قطر 355 میلی متر با گذر متوسط هوا در حدود 3000 مترمکعب در ساعت در مقابل فشار استاتیک 200 پاسکال</v>
      </c>
      <c r="P4435" s="596">
        <v>200403</v>
      </c>
      <c r="Q4435" s="606"/>
      <c r="R4435" s="606"/>
      <c r="S4435" s="606" t="s">
        <v>726</v>
      </c>
      <c r="T4435" s="555" t="s">
        <v>5634</v>
      </c>
      <c r="U4435" s="555" t="s">
        <v>54</v>
      </c>
      <c r="V4435" s="595">
        <v>9309000</v>
      </c>
      <c r="W4435" s="17"/>
      <c r="X4435" s="583"/>
    </row>
    <row r="4436" spans="1:24" ht="51.75">
      <c r="A4436" s="5"/>
      <c r="B4436" s="5"/>
      <c r="I4436" s="5"/>
      <c r="J4436" s="5"/>
      <c r="K4436" s="5"/>
      <c r="M4436" s="411"/>
      <c r="N4436" s="9"/>
      <c r="O4436" s="16" t="str">
        <f t="shared" si="770"/>
        <v>200404هواکش حلزونی با فن به قطر 400 میلی متر با گذر متوسط هوا در حدود 4000 مترمکعب در ساعت در مقابل فشار استاتیک 250 پاسکال</v>
      </c>
      <c r="P4436" s="596">
        <v>200404</v>
      </c>
      <c r="Q4436" s="606"/>
      <c r="R4436" s="606"/>
      <c r="S4436" s="606" t="s">
        <v>726</v>
      </c>
      <c r="T4436" s="555" t="s">
        <v>5635</v>
      </c>
      <c r="U4436" s="555" t="s">
        <v>54</v>
      </c>
      <c r="V4436" s="595">
        <v>9907000</v>
      </c>
      <c r="W4436" s="17"/>
      <c r="X4436" s="583"/>
    </row>
    <row r="4437" spans="1:24" ht="51.75">
      <c r="A4437" s="5"/>
      <c r="B4437" s="5"/>
      <c r="I4437" s="5"/>
      <c r="J4437" s="5"/>
      <c r="K4437" s="5"/>
      <c r="M4437" s="411"/>
      <c r="N4437" s="9"/>
      <c r="O4437" s="16" t="str">
        <f t="shared" si="770"/>
        <v>200405هواکش حلزونی با فن به قطر 450 میلی متر با گذر متوسط هوا در حدود 5000 مترمکعب در ساعت در مقابل فشار استاتیک 250 پاسکال</v>
      </c>
      <c r="P4437" s="596">
        <v>200405</v>
      </c>
      <c r="Q4437" s="606"/>
      <c r="R4437" s="606"/>
      <c r="S4437" s="606" t="s">
        <v>726</v>
      </c>
      <c r="T4437" s="555" t="s">
        <v>5636</v>
      </c>
      <c r="U4437" s="555" t="s">
        <v>54</v>
      </c>
      <c r="V4437" s="595">
        <v>10586000</v>
      </c>
      <c r="W4437" s="17"/>
      <c r="X4437" s="583"/>
    </row>
    <row r="4438" spans="1:24" ht="51.75">
      <c r="A4438" s="5"/>
      <c r="B4438" s="5"/>
      <c r="I4438" s="5"/>
      <c r="J4438" s="5"/>
      <c r="K4438" s="5"/>
      <c r="M4438" s="411"/>
      <c r="N4438" s="9"/>
      <c r="O4438" s="16" t="str">
        <f t="shared" si="770"/>
        <v>200406هواکش حلزونی با فن به قطر 500 میلی متر با گذر متوسط هوا در حدود 6000 مترمکعب در ساعت در مقابل فشار استاتیک 250 پاسکال</v>
      </c>
      <c r="P4438" s="596">
        <v>200406</v>
      </c>
      <c r="Q4438" s="606"/>
      <c r="R4438" s="606"/>
      <c r="S4438" s="606" t="s">
        <v>726</v>
      </c>
      <c r="T4438" s="555" t="s">
        <v>5637</v>
      </c>
      <c r="U4438" s="555" t="s">
        <v>54</v>
      </c>
      <c r="V4438" s="595">
        <v>12051000</v>
      </c>
      <c r="W4438" s="17"/>
      <c r="X4438" s="583"/>
    </row>
    <row r="4439" spans="1:24" ht="51.75">
      <c r="A4439" s="5"/>
      <c r="B4439" s="5"/>
      <c r="I4439" s="5"/>
      <c r="J4439" s="5"/>
      <c r="K4439" s="5"/>
      <c r="M4439" s="411"/>
      <c r="N4439" s="9"/>
      <c r="O4439" s="16" t="str">
        <f t="shared" si="770"/>
        <v>200407هواکش حلزونی با فن به قطر 560 میلی متر با گذر متوسط هوا در حدود 8000 مترمکعب در ساعت در مقابل فشار استاتیک 250 پاسکال</v>
      </c>
      <c r="P4439" s="596">
        <v>200407</v>
      </c>
      <c r="Q4439" s="606"/>
      <c r="R4439" s="606"/>
      <c r="S4439" s="606" t="s">
        <v>726</v>
      </c>
      <c r="T4439" s="555" t="s">
        <v>5638</v>
      </c>
      <c r="U4439" s="555" t="s">
        <v>54</v>
      </c>
      <c r="V4439" s="595">
        <v>15321000</v>
      </c>
      <c r="W4439" s="17"/>
      <c r="X4439" s="583"/>
    </row>
    <row r="4440" spans="1:24" ht="51.75">
      <c r="A4440" s="5"/>
      <c r="B4440" s="5"/>
      <c r="I4440" s="5"/>
      <c r="J4440" s="5"/>
      <c r="K4440" s="5"/>
      <c r="M4440" s="411"/>
      <c r="N4440" s="9"/>
      <c r="O4440" s="16" t="str">
        <f t="shared" si="770"/>
        <v>200408هواکش حلزونی با فن به قطر 630 میلی متر با گذر متوسط هوا در حدود 11000 مترمکعب در ساعت در مقابل فشار استاتیک 250 پاسکال</v>
      </c>
      <c r="P4440" s="596">
        <v>200408</v>
      </c>
      <c r="Q4440" s="606"/>
      <c r="R4440" s="606"/>
      <c r="S4440" s="606" t="s">
        <v>726</v>
      </c>
      <c r="T4440" s="555" t="s">
        <v>5639</v>
      </c>
      <c r="U4440" s="555" t="s">
        <v>54</v>
      </c>
      <c r="V4440" s="595">
        <v>22265000</v>
      </c>
      <c r="W4440" s="17"/>
      <c r="X4440" s="583"/>
    </row>
    <row r="4441" spans="1:24" ht="51.75">
      <c r="A4441" s="5"/>
      <c r="B4441" s="5"/>
      <c r="I4441" s="5"/>
      <c r="J4441" s="5"/>
      <c r="K4441" s="5"/>
      <c r="M4441" s="411"/>
      <c r="N4441" s="9"/>
      <c r="O4441" s="16" t="str">
        <f t="shared" si="770"/>
        <v>200409هواکش حلزونی با فن به قطر 710 میلی متر با گذر متوسط هوا در حدود 13000 مترمکعب در ساعت در مقابل فشار استاتیک 250 پاسکال</v>
      </c>
      <c r="P4441" s="596">
        <v>200409</v>
      </c>
      <c r="Q4441" s="606"/>
      <c r="R4441" s="606"/>
      <c r="S4441" s="606" t="s">
        <v>726</v>
      </c>
      <c r="T4441" s="555" t="s">
        <v>5640</v>
      </c>
      <c r="U4441" s="555" t="s">
        <v>54</v>
      </c>
      <c r="V4441" s="595">
        <v>25499000</v>
      </c>
      <c r="W4441" s="17"/>
      <c r="X4441" s="583"/>
    </row>
    <row r="4442" spans="1:24" ht="51.75">
      <c r="A4442" s="5"/>
      <c r="B4442" s="5"/>
      <c r="I4442" s="5"/>
      <c r="J4442" s="5"/>
      <c r="K4442" s="5"/>
      <c r="M4442" s="411"/>
      <c r="N4442" s="9"/>
      <c r="O4442" s="16" t="str">
        <f t="shared" si="770"/>
        <v>200410هواکش حلزونی با فن به قطر 800 میلی متر با گذر متوسط هوا در حدود 15000 مترمکعب در ساعت در مقابل فشار استاتیک 250 پاسکال</v>
      </c>
      <c r="P4442" s="596">
        <v>200410</v>
      </c>
      <c r="Q4442" s="606"/>
      <c r="R4442" s="606"/>
      <c r="S4442" s="606" t="s">
        <v>726</v>
      </c>
      <c r="T4442" s="555" t="s">
        <v>5641</v>
      </c>
      <c r="U4442" s="555" t="s">
        <v>54</v>
      </c>
      <c r="V4442" s="595">
        <v>30585000</v>
      </c>
      <c r="W4442" s="17"/>
      <c r="X4442" s="583"/>
    </row>
    <row r="4443" spans="1:24" ht="51.75">
      <c r="A4443" s="5"/>
      <c r="B4443" s="5"/>
      <c r="I4443" s="5"/>
      <c r="J4443" s="5"/>
      <c r="K4443" s="5"/>
      <c r="M4443" s="411"/>
      <c r="N4443" s="9"/>
      <c r="O4443" s="16" t="str">
        <f t="shared" si="770"/>
        <v>200411هواکش حلزونی با فن به قطر 900 میلی متر با گذر متوسط هوا در حدود 20000 مترمکعب در ساعت در مقابل فشار استاتیک 250 پاسکال</v>
      </c>
      <c r="P4443" s="596">
        <v>200411</v>
      </c>
      <c r="Q4443" s="606"/>
      <c r="R4443" s="606"/>
      <c r="S4443" s="606" t="s">
        <v>726</v>
      </c>
      <c r="T4443" s="555" t="s">
        <v>5642</v>
      </c>
      <c r="U4443" s="555" t="s">
        <v>54</v>
      </c>
      <c r="V4443" s="595">
        <v>43931000</v>
      </c>
      <c r="W4443" s="17"/>
      <c r="X4443" s="583"/>
    </row>
    <row r="4444" spans="1:24" ht="51.75">
      <c r="A4444" s="5"/>
      <c r="B4444" s="5"/>
      <c r="I4444" s="5"/>
      <c r="J4444" s="5"/>
      <c r="K4444" s="5"/>
      <c r="M4444" s="411"/>
      <c r="N4444" s="9"/>
      <c r="O4444" s="16" t="str">
        <f t="shared" si="770"/>
        <v>200412هواکش حلزونی با فن به قطر 1000 میلی متر با گذر متوسط هوا در حدود 28000 مترمکعب در ساعت در مقابل فشار استاتیک 250 پاسکال</v>
      </c>
      <c r="P4444" s="596">
        <v>200412</v>
      </c>
      <c r="Q4444" s="606"/>
      <c r="R4444" s="606"/>
      <c r="S4444" s="606" t="s">
        <v>726</v>
      </c>
      <c r="T4444" s="555" t="s">
        <v>5643</v>
      </c>
      <c r="U4444" s="555" t="s">
        <v>54</v>
      </c>
      <c r="V4444" s="595">
        <v>48729000</v>
      </c>
      <c r="W4444" s="17"/>
      <c r="X4444" s="583"/>
    </row>
    <row r="4445" spans="1:24">
      <c r="A4445" s="5"/>
      <c r="B4445" s="5"/>
      <c r="I4445" s="5"/>
      <c r="J4445" s="5"/>
      <c r="K4445" s="5"/>
      <c r="M4445" s="411"/>
      <c r="N4445" s="9" t="s">
        <v>621</v>
      </c>
      <c r="O4445" s="16" t="str">
        <f t="shared" si="770"/>
        <v>200413هواکش</v>
      </c>
      <c r="P4445" s="596">
        <v>200413</v>
      </c>
      <c r="Q4445" s="606"/>
      <c r="R4445" s="606"/>
      <c r="S4445" s="606" t="s">
        <v>726</v>
      </c>
      <c r="T4445" s="92" t="s">
        <v>698</v>
      </c>
      <c r="U4445" s="89" t="s">
        <v>54</v>
      </c>
      <c r="V4445" s="205">
        <v>10000</v>
      </c>
      <c r="W4445" s="17"/>
      <c r="X4445" s="583"/>
    </row>
    <row r="4446" spans="1:24">
      <c r="A4446" s="5"/>
      <c r="B4446" s="5"/>
      <c r="I4446" s="5"/>
      <c r="J4446" s="5"/>
      <c r="K4446" s="5"/>
      <c r="M4446" s="411"/>
      <c r="N4446" s="9" t="s">
        <v>621</v>
      </c>
      <c r="O4446" s="16" t="str">
        <f t="shared" si="770"/>
        <v>200414هواکش 1</v>
      </c>
      <c r="P4446" s="596">
        <v>200414</v>
      </c>
      <c r="Q4446" s="606"/>
      <c r="R4446" s="606"/>
      <c r="S4446" s="606" t="s">
        <v>726</v>
      </c>
      <c r="T4446" s="92" t="s">
        <v>7145</v>
      </c>
      <c r="U4446" s="89" t="s">
        <v>54</v>
      </c>
      <c r="V4446" s="205">
        <v>10001</v>
      </c>
      <c r="W4446" s="17"/>
      <c r="X4446" s="583"/>
    </row>
    <row r="4447" spans="1:24">
      <c r="A4447" s="5"/>
      <c r="B4447" s="5"/>
      <c r="I4447" s="5"/>
      <c r="J4447" s="5"/>
      <c r="K4447" s="5"/>
      <c r="M4447" s="411"/>
      <c r="N4447" s="9" t="s">
        <v>621</v>
      </c>
      <c r="O4447" s="16" t="str">
        <f t="shared" si="770"/>
        <v>200415هواکش 2</v>
      </c>
      <c r="P4447" s="596">
        <v>200415</v>
      </c>
      <c r="Q4447" s="606"/>
      <c r="R4447" s="606"/>
      <c r="S4447" s="606" t="s">
        <v>726</v>
      </c>
      <c r="T4447" s="92" t="s">
        <v>7146</v>
      </c>
      <c r="U4447" s="89" t="s">
        <v>54</v>
      </c>
      <c r="V4447" s="205">
        <v>10002</v>
      </c>
      <c r="W4447" s="17"/>
      <c r="X4447" s="583"/>
    </row>
    <row r="4448" spans="1:24">
      <c r="A4448" s="5"/>
      <c r="B4448" s="5"/>
      <c r="I4448" s="5"/>
      <c r="J4448" s="5"/>
      <c r="K4448" s="5"/>
      <c r="M4448" s="411"/>
      <c r="N4448" s="9">
        <f t="shared" ref="N4448:N4475" si="772">Q4448</f>
        <v>21</v>
      </c>
      <c r="O4448" s="16" t="str">
        <f t="shared" si="770"/>
        <v>210101فن كويل زميني، به ظرفيت 95 ليتر در ثانيه.</v>
      </c>
      <c r="P4448" s="598" t="s">
        <v>496</v>
      </c>
      <c r="Q4448" s="606">
        <v>21</v>
      </c>
      <c r="R4448" s="606"/>
      <c r="S4448" s="606" t="s">
        <v>726</v>
      </c>
      <c r="T4448" s="555" t="s">
        <v>5644</v>
      </c>
      <c r="U4448" s="555" t="s">
        <v>54</v>
      </c>
      <c r="V4448" s="595">
        <v>7059000</v>
      </c>
      <c r="W4448" s="17"/>
      <c r="X4448" s="583"/>
    </row>
    <row r="4449" spans="1:24">
      <c r="A4449" s="5"/>
      <c r="B4449" s="5"/>
      <c r="I4449" s="5"/>
      <c r="J4449" s="5"/>
      <c r="K4449" s="5"/>
      <c r="M4449" s="411"/>
      <c r="N4449" s="9">
        <f t="shared" si="772"/>
        <v>21</v>
      </c>
      <c r="O4449" s="16" t="str">
        <f t="shared" si="770"/>
        <v>210102فن كويل زميني، به ظرفيت 140 ليتر در ثانيه.</v>
      </c>
      <c r="P4449" s="596">
        <v>210102</v>
      </c>
      <c r="Q4449" s="606">
        <v>21</v>
      </c>
      <c r="R4449" s="606"/>
      <c r="S4449" s="606" t="s">
        <v>726</v>
      </c>
      <c r="T4449" s="555" t="s">
        <v>5645</v>
      </c>
      <c r="U4449" s="555" t="s">
        <v>54</v>
      </c>
      <c r="V4449" s="595">
        <v>8285000</v>
      </c>
      <c r="W4449" s="17"/>
      <c r="X4449" s="583"/>
    </row>
    <row r="4450" spans="1:24">
      <c r="A4450" s="5"/>
      <c r="B4450" s="5"/>
      <c r="I4450" s="5"/>
      <c r="J4450" s="5"/>
      <c r="K4450" s="5"/>
      <c r="M4450" s="411"/>
      <c r="N4450" s="9">
        <f t="shared" si="772"/>
        <v>21</v>
      </c>
      <c r="O4450" s="16" t="str">
        <f t="shared" si="770"/>
        <v>210103فن كويل زميني، به ظرفيت 190 ليتر در ثانيه.</v>
      </c>
      <c r="P4450" s="596">
        <v>210103</v>
      </c>
      <c r="Q4450" s="606">
        <v>21</v>
      </c>
      <c r="R4450" s="606"/>
      <c r="S4450" s="606" t="s">
        <v>726</v>
      </c>
      <c r="T4450" s="555" t="s">
        <v>5646</v>
      </c>
      <c r="U4450" s="555" t="s">
        <v>54</v>
      </c>
      <c r="V4450" s="595">
        <v>9335000</v>
      </c>
      <c r="W4450" s="17"/>
      <c r="X4450" s="583"/>
    </row>
    <row r="4451" spans="1:24">
      <c r="A4451" s="5"/>
      <c r="B4451" s="5"/>
      <c r="I4451" s="5"/>
      <c r="J4451" s="5"/>
      <c r="K4451" s="5"/>
      <c r="M4451" s="411"/>
      <c r="N4451" s="9">
        <f t="shared" si="772"/>
        <v>21</v>
      </c>
      <c r="O4451" s="16" t="str">
        <f t="shared" si="770"/>
        <v>210104فن كويل زميني، به ظرفيت 280 ليتر در ثانيه.</v>
      </c>
      <c r="P4451" s="596">
        <v>210104</v>
      </c>
      <c r="Q4451" s="606">
        <v>21</v>
      </c>
      <c r="R4451" s="606"/>
      <c r="S4451" s="606" t="s">
        <v>726</v>
      </c>
      <c r="T4451" s="555" t="s">
        <v>5647</v>
      </c>
      <c r="U4451" s="555" t="s">
        <v>54</v>
      </c>
      <c r="V4451" s="595">
        <v>10045000</v>
      </c>
      <c r="W4451" s="17"/>
      <c r="X4451" s="583"/>
    </row>
    <row r="4452" spans="1:24">
      <c r="A4452" s="5"/>
      <c r="B4452" s="5"/>
      <c r="I4452" s="5"/>
      <c r="J4452" s="5"/>
      <c r="K4452" s="5"/>
      <c r="M4452" s="411"/>
      <c r="N4452" s="9">
        <f t="shared" si="772"/>
        <v>21</v>
      </c>
      <c r="O4452" s="16" t="str">
        <f t="shared" si="770"/>
        <v>210105فن كويل زميني، به ظرفيت 380 ليتر در ثانيه.</v>
      </c>
      <c r="P4452" s="596">
        <v>210105</v>
      </c>
      <c r="Q4452" s="606">
        <v>21</v>
      </c>
      <c r="R4452" s="606"/>
      <c r="S4452" s="606" t="s">
        <v>726</v>
      </c>
      <c r="T4452" s="555" t="s">
        <v>5648</v>
      </c>
      <c r="U4452" s="555" t="s">
        <v>54</v>
      </c>
      <c r="V4452" s="595">
        <v>13611000</v>
      </c>
      <c r="W4452" s="17"/>
      <c r="X4452" s="583"/>
    </row>
    <row r="4453" spans="1:24">
      <c r="A4453" s="5"/>
      <c r="B4453" s="5"/>
      <c r="I4453" s="5"/>
      <c r="J4453" s="5"/>
      <c r="K4453" s="5"/>
      <c r="M4453" s="411"/>
      <c r="N4453" s="9">
        <f t="shared" si="772"/>
        <v>21</v>
      </c>
      <c r="O4453" s="16" t="str">
        <f t="shared" si="770"/>
        <v>210106فن كويل زميني، به ظرفيت 470 ليتر در ثانيه.</v>
      </c>
      <c r="P4453" s="596">
        <v>210106</v>
      </c>
      <c r="Q4453" s="606">
        <v>21</v>
      </c>
      <c r="R4453" s="606"/>
      <c r="S4453" s="606" t="s">
        <v>726</v>
      </c>
      <c r="T4453" s="555" t="s">
        <v>5649</v>
      </c>
      <c r="U4453" s="555" t="s">
        <v>54</v>
      </c>
      <c r="V4453" s="595">
        <v>15633000</v>
      </c>
      <c r="W4453" s="17"/>
      <c r="X4453" s="583"/>
    </row>
    <row r="4454" spans="1:24">
      <c r="A4454" s="5"/>
      <c r="B4454" s="5"/>
      <c r="I4454" s="5"/>
      <c r="J4454" s="5"/>
      <c r="K4454" s="5"/>
      <c r="M4454" s="411"/>
      <c r="N4454" s="9">
        <f t="shared" si="772"/>
        <v>21</v>
      </c>
      <c r="O4454" s="16" t="str">
        <f t="shared" si="770"/>
        <v>210107فن كويل زميني، به ظرفيت 565 ليتر در ثانيه.</v>
      </c>
      <c r="P4454" s="596">
        <v>210107</v>
      </c>
      <c r="Q4454" s="606">
        <v>21</v>
      </c>
      <c r="R4454" s="606"/>
      <c r="S4454" s="606" t="s">
        <v>726</v>
      </c>
      <c r="T4454" s="555" t="s">
        <v>5650</v>
      </c>
      <c r="U4454" s="555" t="s">
        <v>54</v>
      </c>
      <c r="V4454" s="595">
        <v>17521000</v>
      </c>
      <c r="W4454" s="17"/>
      <c r="X4454" s="583"/>
    </row>
    <row r="4455" spans="1:24" ht="34.5">
      <c r="A4455" s="5"/>
      <c r="B4455" s="5"/>
      <c r="I4455" s="5"/>
      <c r="J4455" s="5"/>
      <c r="K4455" s="5"/>
      <c r="M4455" s="411"/>
      <c r="N4455" s="9">
        <f t="shared" si="772"/>
        <v>21</v>
      </c>
      <c r="O4455" s="16" t="str">
        <f t="shared" si="770"/>
        <v>210201يونيت هيتر، نوع افقي، به ظرفيت 2500 تا 3800 کيلو کالري در ساعت.</v>
      </c>
      <c r="P4455" s="596">
        <v>210201</v>
      </c>
      <c r="Q4455" s="606">
        <v>21</v>
      </c>
      <c r="R4455" s="606"/>
      <c r="S4455" s="606" t="s">
        <v>726</v>
      </c>
      <c r="T4455" s="555" t="s">
        <v>5651</v>
      </c>
      <c r="U4455" s="555" t="s">
        <v>54</v>
      </c>
      <c r="V4455" s="595">
        <v>12025000</v>
      </c>
      <c r="W4455" s="17"/>
      <c r="X4455" s="583"/>
    </row>
    <row r="4456" spans="1:24" ht="34.5">
      <c r="A4456" s="5"/>
      <c r="B4456" s="5"/>
      <c r="I4456" s="5"/>
      <c r="J4456" s="5"/>
      <c r="K4456" s="5"/>
      <c r="M4456" s="411"/>
      <c r="N4456" s="9">
        <f t="shared" si="772"/>
        <v>21</v>
      </c>
      <c r="O4456" s="16" t="str">
        <f t="shared" si="770"/>
        <v>210202يونيت هيتر، نوع افقي، به ظرفيت بيش از  3800 تا 5000 کيلو کالري در ساعت.</v>
      </c>
      <c r="P4456" s="596">
        <v>210202</v>
      </c>
      <c r="Q4456" s="606">
        <v>21</v>
      </c>
      <c r="R4456" s="606"/>
      <c r="S4456" s="606" t="s">
        <v>726</v>
      </c>
      <c r="T4456" s="555" t="s">
        <v>5652</v>
      </c>
      <c r="U4456" s="555" t="s">
        <v>54</v>
      </c>
      <c r="V4456" s="595">
        <v>12025000</v>
      </c>
      <c r="W4456" s="17"/>
      <c r="X4456" s="583"/>
    </row>
    <row r="4457" spans="1:24" ht="34.5">
      <c r="A4457" s="5"/>
      <c r="B4457" s="5"/>
      <c r="I4457" s="5"/>
      <c r="J4457" s="5"/>
      <c r="K4457" s="5"/>
      <c r="M4457" s="411"/>
      <c r="N4457" s="9">
        <f t="shared" si="772"/>
        <v>21</v>
      </c>
      <c r="O4457" s="16" t="str">
        <f t="shared" si="770"/>
        <v>210203يونيت هيتر، نوع افقي، به ظرفيت بيش از 5000 تا 7550 کيلو کالري در ساعت.</v>
      </c>
      <c r="P4457" s="596">
        <v>210203</v>
      </c>
      <c r="Q4457" s="606">
        <v>21</v>
      </c>
      <c r="R4457" s="606"/>
      <c r="S4457" s="606" t="s">
        <v>726</v>
      </c>
      <c r="T4457" s="555" t="s">
        <v>5653</v>
      </c>
      <c r="U4457" s="555" t="s">
        <v>54</v>
      </c>
      <c r="V4457" s="595">
        <v>15437000</v>
      </c>
      <c r="W4457" s="17"/>
      <c r="X4457" s="583"/>
    </row>
    <row r="4458" spans="1:24" ht="34.5">
      <c r="A4458" s="5"/>
      <c r="B4458" s="5"/>
      <c r="I4458" s="5"/>
      <c r="J4458" s="5"/>
      <c r="K4458" s="5"/>
      <c r="M4458" s="411"/>
      <c r="N4458" s="9">
        <f t="shared" si="772"/>
        <v>21</v>
      </c>
      <c r="O4458" s="16" t="str">
        <f t="shared" si="770"/>
        <v>210204يونيت هيتر، نوع افقي، به ظرفيت بيش از 7550 تا 10050 کيلو کالري در ساعت.</v>
      </c>
      <c r="P4458" s="596">
        <v>210204</v>
      </c>
      <c r="Q4458" s="606">
        <v>21</v>
      </c>
      <c r="R4458" s="608"/>
      <c r="S4458" s="606" t="s">
        <v>726</v>
      </c>
      <c r="T4458" s="555" t="s">
        <v>5654</v>
      </c>
      <c r="U4458" s="555" t="s">
        <v>54</v>
      </c>
      <c r="V4458" s="595">
        <v>17262000</v>
      </c>
      <c r="W4458" s="17"/>
      <c r="X4458" s="583"/>
    </row>
    <row r="4459" spans="1:24" ht="34.5">
      <c r="A4459" s="5"/>
      <c r="B4459" s="5"/>
      <c r="I4459" s="5"/>
      <c r="J4459" s="5"/>
      <c r="K4459" s="5"/>
      <c r="M4459" s="411"/>
      <c r="N4459" s="9">
        <f t="shared" si="772"/>
        <v>21</v>
      </c>
      <c r="O4459" s="16" t="str">
        <f t="shared" si="770"/>
        <v>210205يونيت هيتر، نوع افقي، به ظرفيت بيش از 10050 تا 15100 کيلو کالري در ساعت.</v>
      </c>
      <c r="P4459" s="596">
        <v>210205</v>
      </c>
      <c r="Q4459" s="606">
        <v>21</v>
      </c>
      <c r="R4459" s="608"/>
      <c r="S4459" s="606" t="s">
        <v>726</v>
      </c>
      <c r="T4459" s="555" t="s">
        <v>5655</v>
      </c>
      <c r="U4459" s="555" t="s">
        <v>54</v>
      </c>
      <c r="V4459" s="595">
        <v>17481000</v>
      </c>
      <c r="W4459" s="17"/>
      <c r="X4459" s="583"/>
    </row>
    <row r="4460" spans="1:24" ht="34.5">
      <c r="A4460" s="5"/>
      <c r="B4460" s="5"/>
      <c r="I4460" s="5"/>
      <c r="J4460" s="5"/>
      <c r="K4460" s="5"/>
      <c r="M4460" s="411"/>
      <c r="N4460" s="9">
        <f t="shared" si="772"/>
        <v>21</v>
      </c>
      <c r="O4460" s="16" t="str">
        <f t="shared" si="770"/>
        <v>210206يونيت هيتر، نوع افقي، به ظرفيت بيش از 15100 تا 20150 کيلو کالري در ساعت.</v>
      </c>
      <c r="P4460" s="596">
        <v>210206</v>
      </c>
      <c r="Q4460" s="606">
        <v>21</v>
      </c>
      <c r="R4460" s="608"/>
      <c r="S4460" s="606" t="s">
        <v>726</v>
      </c>
      <c r="T4460" s="555" t="s">
        <v>5656</v>
      </c>
      <c r="U4460" s="555" t="s">
        <v>54</v>
      </c>
      <c r="V4460" s="595">
        <v>17481000</v>
      </c>
      <c r="W4460" s="17"/>
      <c r="X4460" s="583"/>
    </row>
    <row r="4461" spans="1:24" ht="34.5">
      <c r="A4461" s="5"/>
      <c r="B4461" s="5"/>
      <c r="I4461" s="5"/>
      <c r="J4461" s="5"/>
      <c r="K4461" s="5"/>
      <c r="M4461" s="411"/>
      <c r="N4461" s="9">
        <f t="shared" si="772"/>
        <v>21</v>
      </c>
      <c r="O4461" s="16" t="str">
        <f t="shared" si="770"/>
        <v>210207يونيت هيتر، نوع افقي، به ظرفيت بيش از 20150 تا 25200 کيلو کالري در ساعت.</v>
      </c>
      <c r="P4461" s="596">
        <v>210207</v>
      </c>
      <c r="Q4461" s="606">
        <v>21</v>
      </c>
      <c r="R4461" s="606"/>
      <c r="S4461" s="606" t="s">
        <v>726</v>
      </c>
      <c r="T4461" s="555" t="s">
        <v>5657</v>
      </c>
      <c r="U4461" s="555" t="s">
        <v>54</v>
      </c>
      <c r="V4461" s="595">
        <v>21158000</v>
      </c>
      <c r="W4461" s="17"/>
      <c r="X4461" s="583"/>
    </row>
    <row r="4462" spans="1:24" ht="34.5">
      <c r="A4462" s="5"/>
      <c r="B4462" s="5"/>
      <c r="I4462" s="5"/>
      <c r="J4462" s="5"/>
      <c r="K4462" s="5"/>
      <c r="M4462" s="411"/>
      <c r="N4462" s="9">
        <f t="shared" si="772"/>
        <v>21</v>
      </c>
      <c r="O4462" s="16" t="str">
        <f t="shared" si="770"/>
        <v>210208يونيت هيتر، نوع افقي، به ظرفيت بيش از 25200 تا 30200 کيلو کالري در ساعت.</v>
      </c>
      <c r="P4462" s="596">
        <v>210208</v>
      </c>
      <c r="Q4462" s="606">
        <v>21</v>
      </c>
      <c r="R4462" s="606"/>
      <c r="S4462" s="606" t="s">
        <v>726</v>
      </c>
      <c r="T4462" s="555" t="s">
        <v>5658</v>
      </c>
      <c r="U4462" s="555" t="s">
        <v>54</v>
      </c>
      <c r="V4462" s="595">
        <v>21158000</v>
      </c>
      <c r="W4462" s="17"/>
      <c r="X4462" s="583"/>
    </row>
    <row r="4463" spans="1:24" ht="34.5">
      <c r="A4463" s="5"/>
      <c r="B4463" s="5"/>
      <c r="I4463" s="5"/>
      <c r="J4463" s="5"/>
      <c r="K4463" s="5"/>
      <c r="M4463" s="411"/>
      <c r="N4463" s="9">
        <f t="shared" si="772"/>
        <v>21</v>
      </c>
      <c r="O4463" s="16" t="str">
        <f t="shared" si="770"/>
        <v>210301يونيت هيتر، نوع قايم، به ظرفيت 2500 تا 3800 کيلو کالري در ساعت.</v>
      </c>
      <c r="P4463" s="596">
        <v>210301</v>
      </c>
      <c r="Q4463" s="606">
        <v>21</v>
      </c>
      <c r="R4463" s="606"/>
      <c r="S4463" s="606" t="s">
        <v>726</v>
      </c>
      <c r="T4463" s="555" t="s">
        <v>5659</v>
      </c>
      <c r="U4463" s="555" t="s">
        <v>54</v>
      </c>
      <c r="V4463" s="595">
        <v>15276000</v>
      </c>
      <c r="W4463" s="17"/>
      <c r="X4463" s="583"/>
    </row>
    <row r="4464" spans="1:24" ht="34.5">
      <c r="A4464" s="5"/>
      <c r="B4464" s="5"/>
      <c r="I4464" s="5"/>
      <c r="J4464" s="5"/>
      <c r="K4464" s="5"/>
      <c r="M4464" s="411"/>
      <c r="N4464" s="9">
        <f t="shared" si="772"/>
        <v>21</v>
      </c>
      <c r="O4464" s="16" t="str">
        <f t="shared" ref="O4464:O4527" si="773">LEFT(CONCATENATE(P4464,T4464),252)</f>
        <v>210302يونيت هيتر، نوع قايم، به ظرفيت بيش از 3800 تا 5000 کيلو کالري در ساعت.</v>
      </c>
      <c r="P4464" s="596">
        <v>210302</v>
      </c>
      <c r="Q4464" s="606">
        <v>21</v>
      </c>
      <c r="R4464" s="606"/>
      <c r="S4464" s="606" t="s">
        <v>726</v>
      </c>
      <c r="T4464" s="555" t="s">
        <v>5660</v>
      </c>
      <c r="U4464" s="555" t="s">
        <v>54</v>
      </c>
      <c r="V4464" s="595">
        <v>15276000</v>
      </c>
      <c r="W4464" s="17"/>
      <c r="X4464" s="583"/>
    </row>
    <row r="4465" spans="1:24" ht="34.5">
      <c r="A4465" s="5"/>
      <c r="B4465" s="5"/>
      <c r="I4465" s="5"/>
      <c r="J4465" s="5"/>
      <c r="K4465" s="5"/>
      <c r="M4465" s="411"/>
      <c r="N4465" s="9">
        <f t="shared" si="772"/>
        <v>21</v>
      </c>
      <c r="O4465" s="16" t="str">
        <f t="shared" si="773"/>
        <v>210303يونيت هيتر، نوع قايم، به ظرفيت بيش از 5000 تا 7550 کيلو کالري در ساعت.</v>
      </c>
      <c r="P4465" s="596">
        <v>210303</v>
      </c>
      <c r="Q4465" s="606">
        <v>21</v>
      </c>
      <c r="R4465" s="606"/>
      <c r="S4465" s="606" t="s">
        <v>726</v>
      </c>
      <c r="T4465" s="555" t="s">
        <v>5661</v>
      </c>
      <c r="U4465" s="555" t="s">
        <v>54</v>
      </c>
      <c r="V4465" s="595">
        <v>16661000</v>
      </c>
      <c r="W4465" s="17"/>
      <c r="X4465" s="583"/>
    </row>
    <row r="4466" spans="1:24" ht="34.5">
      <c r="A4466" s="5"/>
      <c r="B4466" s="5"/>
      <c r="I4466" s="5"/>
      <c r="J4466" s="5"/>
      <c r="K4466" s="5"/>
      <c r="M4466" s="411"/>
      <c r="N4466" s="9">
        <f t="shared" si="772"/>
        <v>21</v>
      </c>
      <c r="O4466" s="16" t="str">
        <f t="shared" si="773"/>
        <v>210304يونيت هيتر، نوع قايم، به ظرفيت بيش از 7550 تا 10050 کيلو کالري در ساعت.</v>
      </c>
      <c r="P4466" s="596">
        <v>210304</v>
      </c>
      <c r="Q4466" s="606">
        <v>21</v>
      </c>
      <c r="R4466" s="606"/>
      <c r="S4466" s="606" t="s">
        <v>726</v>
      </c>
      <c r="T4466" s="555" t="s">
        <v>5662</v>
      </c>
      <c r="U4466" s="555" t="s">
        <v>54</v>
      </c>
      <c r="V4466" s="595">
        <v>19783000</v>
      </c>
      <c r="W4466" s="17"/>
      <c r="X4466" s="583"/>
    </row>
    <row r="4467" spans="1:24" ht="34.5">
      <c r="A4467" s="5"/>
      <c r="B4467" s="5"/>
      <c r="I4467" s="5"/>
      <c r="J4467" s="5"/>
      <c r="K4467" s="5"/>
      <c r="M4467" s="411"/>
      <c r="N4467" s="9">
        <f t="shared" si="772"/>
        <v>21</v>
      </c>
      <c r="O4467" s="16" t="str">
        <f t="shared" si="773"/>
        <v>210305يونيت هيتر، نوع قايم، به ظرفيت بيش از 10050 تا 15100 کيلو کالري در ساعت.</v>
      </c>
      <c r="P4467" s="596">
        <v>210305</v>
      </c>
      <c r="Q4467" s="606">
        <v>21</v>
      </c>
      <c r="R4467" s="606"/>
      <c r="S4467" s="606" t="s">
        <v>726</v>
      </c>
      <c r="T4467" s="555" t="s">
        <v>5663</v>
      </c>
      <c r="U4467" s="555" t="s">
        <v>54</v>
      </c>
      <c r="V4467" s="595">
        <v>22510000</v>
      </c>
      <c r="W4467" s="17"/>
      <c r="X4467" s="583"/>
    </row>
    <row r="4468" spans="1:24" ht="34.5">
      <c r="A4468" s="5"/>
      <c r="B4468" s="5"/>
      <c r="I4468" s="5"/>
      <c r="J4468" s="5"/>
      <c r="K4468" s="5"/>
      <c r="M4468" s="411"/>
      <c r="N4468" s="9">
        <f t="shared" si="772"/>
        <v>21</v>
      </c>
      <c r="O4468" s="16" t="str">
        <f t="shared" si="773"/>
        <v>210306يونيت هيتر، نوع قايم، به ظرفيت بيش از 15100 تا 20150 کيلو کالري در ساعت.</v>
      </c>
      <c r="P4468" s="596">
        <v>210306</v>
      </c>
      <c r="Q4468" s="606">
        <v>21</v>
      </c>
      <c r="R4468" s="606"/>
      <c r="S4468" s="606" t="s">
        <v>726</v>
      </c>
      <c r="T4468" s="555" t="s">
        <v>5664</v>
      </c>
      <c r="U4468" s="555" t="s">
        <v>54</v>
      </c>
      <c r="V4468" s="595">
        <v>22510000</v>
      </c>
      <c r="W4468" s="17"/>
      <c r="X4468" s="583"/>
    </row>
    <row r="4469" spans="1:24" ht="34.5">
      <c r="A4469" s="5"/>
      <c r="B4469" s="5"/>
      <c r="I4469" s="5"/>
      <c r="J4469" s="5"/>
      <c r="K4469" s="5"/>
      <c r="M4469" s="411"/>
      <c r="N4469" s="9">
        <f t="shared" si="772"/>
        <v>21</v>
      </c>
      <c r="O4469" s="16" t="str">
        <f t="shared" si="773"/>
        <v>210307يونيت هيتر، نوع قايم، به ظرفيت بيش از 20150 تا 25200 کيلو کالري در ساعت.</v>
      </c>
      <c r="P4469" s="596">
        <v>210307</v>
      </c>
      <c r="Q4469" s="606">
        <v>21</v>
      </c>
      <c r="R4469" s="606"/>
      <c r="S4469" s="606" t="s">
        <v>726</v>
      </c>
      <c r="T4469" s="555" t="s">
        <v>5665</v>
      </c>
      <c r="U4469" s="555" t="s">
        <v>54</v>
      </c>
      <c r="V4469" s="595">
        <v>24409000</v>
      </c>
      <c r="W4469" s="17"/>
      <c r="X4469" s="583"/>
    </row>
    <row r="4470" spans="1:24">
      <c r="A4470" s="5"/>
      <c r="B4470" s="5"/>
      <c r="I4470" s="5"/>
      <c r="J4470" s="5"/>
      <c r="K4470" s="5"/>
      <c r="M4470" s="411"/>
      <c r="N4470" s="9">
        <f t="shared" si="772"/>
        <v>21</v>
      </c>
      <c r="O4470" s="16" t="str">
        <f t="shared" si="773"/>
        <v>210401فن کويل کانالي، به ظرفيت 380 ليتر در ثانيه.</v>
      </c>
      <c r="P4470" s="596">
        <v>210401</v>
      </c>
      <c r="Q4470" s="606">
        <v>21</v>
      </c>
      <c r="R4470" s="606"/>
      <c r="S4470" s="606" t="s">
        <v>726</v>
      </c>
      <c r="T4470" s="555" t="s">
        <v>5666</v>
      </c>
      <c r="U4470" s="555" t="s">
        <v>54</v>
      </c>
      <c r="V4470" s="595">
        <v>19332000</v>
      </c>
      <c r="W4470" s="17"/>
      <c r="X4470" s="583"/>
    </row>
    <row r="4471" spans="1:24">
      <c r="A4471" s="5"/>
      <c r="B4471" s="5"/>
      <c r="I4471" s="5"/>
      <c r="J4471" s="5"/>
      <c r="K4471" s="5"/>
      <c r="M4471" s="411"/>
      <c r="N4471" s="9">
        <f t="shared" si="772"/>
        <v>21</v>
      </c>
      <c r="O4471" s="16" t="str">
        <f t="shared" si="773"/>
        <v>210402فن کويل کانالي، به ظرفيت 480 ليتر در ثانيه.</v>
      </c>
      <c r="P4471" s="596">
        <v>210402</v>
      </c>
      <c r="Q4471" s="606">
        <v>21</v>
      </c>
      <c r="R4471" s="606"/>
      <c r="S4471" s="606" t="s">
        <v>726</v>
      </c>
      <c r="T4471" s="555" t="s">
        <v>5667</v>
      </c>
      <c r="U4471" s="555" t="s">
        <v>54</v>
      </c>
      <c r="V4471" s="595">
        <v>20196000</v>
      </c>
      <c r="W4471" s="17"/>
      <c r="X4471" s="583"/>
    </row>
    <row r="4472" spans="1:24">
      <c r="A4472" s="5"/>
      <c r="B4472" s="5"/>
      <c r="I4472" s="5"/>
      <c r="J4472" s="5"/>
      <c r="K4472" s="5"/>
      <c r="M4472" s="411"/>
      <c r="N4472" s="9">
        <f t="shared" si="772"/>
        <v>21</v>
      </c>
      <c r="O4472" s="16" t="str">
        <f t="shared" si="773"/>
        <v>210403فن کويل کانالي، به ظرفيت 565 ليتر در ثانيه.</v>
      </c>
      <c r="P4472" s="596">
        <v>210403</v>
      </c>
      <c r="Q4472" s="606">
        <v>21</v>
      </c>
      <c r="R4472" s="606"/>
      <c r="S4472" s="606" t="s">
        <v>726</v>
      </c>
      <c r="T4472" s="555" t="s">
        <v>5668</v>
      </c>
      <c r="U4472" s="555" t="s">
        <v>54</v>
      </c>
      <c r="V4472" s="595">
        <v>22905000</v>
      </c>
      <c r="W4472" s="17"/>
      <c r="X4472" s="583"/>
    </row>
    <row r="4473" spans="1:24">
      <c r="A4473" s="5"/>
      <c r="B4473" s="5"/>
      <c r="I4473" s="5"/>
      <c r="J4473" s="5"/>
      <c r="K4473" s="5"/>
      <c r="M4473" s="411"/>
      <c r="N4473" s="9">
        <f t="shared" si="772"/>
        <v>21</v>
      </c>
      <c r="O4473" s="16" t="str">
        <f t="shared" si="773"/>
        <v>210404فن کويل کانالي، به ظرفيت 660 ليتر در ثانيه.</v>
      </c>
      <c r="P4473" s="596">
        <v>210404</v>
      </c>
      <c r="Q4473" s="606">
        <v>21</v>
      </c>
      <c r="R4473" s="606"/>
      <c r="S4473" s="606" t="s">
        <v>726</v>
      </c>
      <c r="T4473" s="555" t="s">
        <v>5669</v>
      </c>
      <c r="U4473" s="555" t="s">
        <v>54</v>
      </c>
      <c r="V4473" s="595">
        <v>26345000</v>
      </c>
      <c r="W4473" s="17"/>
      <c r="X4473" s="583"/>
    </row>
    <row r="4474" spans="1:24">
      <c r="A4474" s="5"/>
      <c r="B4474" s="5"/>
      <c r="I4474" s="5"/>
      <c r="J4474" s="5"/>
      <c r="K4474" s="5"/>
      <c r="M4474" s="411"/>
      <c r="N4474" s="9">
        <f t="shared" si="772"/>
        <v>21</v>
      </c>
      <c r="O4474" s="16" t="str">
        <f t="shared" si="773"/>
        <v>210405فن کويل کانالي، به ظرفيت 755 ليتر در ثانيه.</v>
      </c>
      <c r="P4474" s="596">
        <v>210405</v>
      </c>
      <c r="Q4474" s="606">
        <v>21</v>
      </c>
      <c r="R4474" s="608"/>
      <c r="S4474" s="606" t="s">
        <v>726</v>
      </c>
      <c r="T4474" s="555" t="s">
        <v>5670</v>
      </c>
      <c r="U4474" s="555" t="s">
        <v>54</v>
      </c>
      <c r="V4474" s="595">
        <v>31804000</v>
      </c>
      <c r="W4474" s="17"/>
      <c r="X4474" s="583"/>
    </row>
    <row r="4475" spans="1:24">
      <c r="A4475" s="5"/>
      <c r="B4475" s="5"/>
      <c r="I4475" s="5"/>
      <c r="J4475" s="5"/>
      <c r="K4475" s="5"/>
      <c r="M4475" s="411"/>
      <c r="N4475" s="9">
        <f t="shared" si="772"/>
        <v>21</v>
      </c>
      <c r="O4475" s="16" t="str">
        <f t="shared" si="773"/>
        <v>210406فن کويل کانالي، به ظرفيت 850 ليتر در ثانيه.</v>
      </c>
      <c r="P4475" s="596">
        <v>210406</v>
      </c>
      <c r="Q4475" s="606">
        <v>21</v>
      </c>
      <c r="R4475" s="606"/>
      <c r="S4475" s="606" t="s">
        <v>726</v>
      </c>
      <c r="T4475" s="555" t="s">
        <v>5671</v>
      </c>
      <c r="U4475" s="555" t="s">
        <v>54</v>
      </c>
      <c r="V4475" s="595">
        <v>35165000</v>
      </c>
      <c r="W4475" s="17"/>
      <c r="X4475" s="583"/>
    </row>
    <row r="4476" spans="1:24">
      <c r="A4476" s="5"/>
      <c r="B4476" s="5"/>
      <c r="I4476" s="5"/>
      <c r="J4476" s="5"/>
      <c r="K4476" s="5"/>
      <c r="M4476" s="411"/>
      <c r="N4476" s="9"/>
      <c r="O4476" s="16" t="str">
        <f t="shared" si="773"/>
        <v>210407فن کويل کانالي، به ظرفيت 940 ليتر در ثانيه.</v>
      </c>
      <c r="P4476" s="596">
        <v>210407</v>
      </c>
      <c r="Q4476" s="606"/>
      <c r="R4476" s="606"/>
      <c r="S4476" s="606" t="s">
        <v>726</v>
      </c>
      <c r="T4476" s="555" t="s">
        <v>5672</v>
      </c>
      <c r="U4476" s="555" t="s">
        <v>54</v>
      </c>
      <c r="V4476" s="595">
        <v>38407000</v>
      </c>
      <c r="W4476" s="17"/>
      <c r="X4476" s="583"/>
    </row>
    <row r="4477" spans="1:24" ht="34.5">
      <c r="A4477" s="5"/>
      <c r="B4477" s="5"/>
      <c r="I4477" s="5"/>
      <c r="J4477" s="5"/>
      <c r="K4477" s="5"/>
      <c r="M4477" s="411"/>
      <c r="N4477" s="9"/>
      <c r="O4477" s="16" t="str">
        <f t="shared" si="773"/>
        <v>210501محفظه کامل فن دارای یک دستگاه بلوئر به قطر 10 اینچ (250 میلی متر)</v>
      </c>
      <c r="P4477" s="596">
        <v>210501</v>
      </c>
      <c r="Q4477" s="606"/>
      <c r="R4477" s="606"/>
      <c r="S4477" s="606" t="s">
        <v>726</v>
      </c>
      <c r="T4477" s="555" t="s">
        <v>5673</v>
      </c>
      <c r="U4477" s="555" t="s">
        <v>54</v>
      </c>
      <c r="V4477" s="596">
        <v>0</v>
      </c>
      <c r="W4477" s="17"/>
      <c r="X4477" s="583"/>
    </row>
    <row r="4478" spans="1:24" ht="34.5">
      <c r="A4478" s="5"/>
      <c r="B4478" s="5"/>
      <c r="I4478" s="5"/>
      <c r="J4478" s="5"/>
      <c r="K4478" s="5"/>
      <c r="M4478" s="411"/>
      <c r="N4478" s="9"/>
      <c r="O4478" s="16" t="str">
        <f t="shared" si="773"/>
        <v>210502محفظه کامل فن دارای دو دستگاه بلوئر به قطر 10 اینچ (250 میلی متر)</v>
      </c>
      <c r="P4478" s="596">
        <v>210502</v>
      </c>
      <c r="Q4478" s="606"/>
      <c r="R4478" s="606"/>
      <c r="S4478" s="606" t="s">
        <v>726</v>
      </c>
      <c r="T4478" s="555" t="s">
        <v>5674</v>
      </c>
      <c r="U4478" s="555" t="s">
        <v>54</v>
      </c>
      <c r="V4478" s="596">
        <v>0</v>
      </c>
      <c r="W4478" s="17"/>
      <c r="X4478" s="583"/>
    </row>
    <row r="4479" spans="1:24" ht="34.5">
      <c r="A4479" s="5"/>
      <c r="B4479" s="5"/>
      <c r="I4479" s="5"/>
      <c r="J4479" s="5"/>
      <c r="K4479" s="5"/>
      <c r="M4479" s="411"/>
      <c r="N4479" s="9"/>
      <c r="O4479" s="16" t="str">
        <f t="shared" si="773"/>
        <v>210503محفظه کامل فن دارای یک دستگاه بلوئر به قطر 12 اینچ (315 میلی متر)</v>
      </c>
      <c r="P4479" s="596">
        <v>210503</v>
      </c>
      <c r="Q4479" s="606"/>
      <c r="R4479" s="606"/>
      <c r="S4479" s="606" t="s">
        <v>726</v>
      </c>
      <c r="T4479" s="555" t="s">
        <v>5675</v>
      </c>
      <c r="U4479" s="555" t="s">
        <v>54</v>
      </c>
      <c r="V4479" s="596">
        <v>0</v>
      </c>
      <c r="W4479" s="17"/>
      <c r="X4479" s="583"/>
    </row>
    <row r="4480" spans="1:24" ht="34.5">
      <c r="A4480" s="5"/>
      <c r="B4480" s="5"/>
      <c r="I4480" s="5"/>
      <c r="J4480" s="5"/>
      <c r="K4480" s="5"/>
      <c r="M4480" s="411"/>
      <c r="N4480" s="9"/>
      <c r="O4480" s="16" t="str">
        <f t="shared" si="773"/>
        <v>210504محفظه کامل فن دارای دو دستگاه بلوئر به قطر 12 اینچ (315 میلی متر)</v>
      </c>
      <c r="P4480" s="596">
        <v>210504</v>
      </c>
      <c r="Q4480" s="606"/>
      <c r="R4480" s="606"/>
      <c r="S4480" s="606" t="s">
        <v>726</v>
      </c>
      <c r="T4480" s="555" t="s">
        <v>5676</v>
      </c>
      <c r="U4480" s="555" t="s">
        <v>54</v>
      </c>
      <c r="V4480" s="596">
        <v>0</v>
      </c>
      <c r="W4480" s="17"/>
      <c r="X4480" s="583"/>
    </row>
    <row r="4481" spans="1:24" ht="34.5">
      <c r="A4481" s="5"/>
      <c r="B4481" s="5"/>
      <c r="I4481" s="5"/>
      <c r="J4481" s="5"/>
      <c r="K4481" s="5"/>
      <c r="M4481" s="411"/>
      <c r="N4481" s="9"/>
      <c r="O4481" s="16" t="str">
        <f t="shared" si="773"/>
        <v>210505محفظه کامل فن دارای یک دستگاه بلوئر به قطر 15 اینچ (355میلی متر)</v>
      </c>
      <c r="P4481" s="596">
        <v>210505</v>
      </c>
      <c r="Q4481" s="606"/>
      <c r="R4481" s="606"/>
      <c r="S4481" s="606" t="s">
        <v>726</v>
      </c>
      <c r="T4481" s="555" t="s">
        <v>5677</v>
      </c>
      <c r="U4481" s="555" t="s">
        <v>54</v>
      </c>
      <c r="V4481" s="596">
        <v>0</v>
      </c>
      <c r="W4481" s="17"/>
      <c r="X4481" s="583"/>
    </row>
    <row r="4482" spans="1:24" ht="34.5">
      <c r="A4482" s="5"/>
      <c r="B4482" s="5"/>
      <c r="I4482" s="5"/>
      <c r="J4482" s="5"/>
      <c r="K4482" s="5"/>
      <c r="M4482" s="411"/>
      <c r="N4482" s="9"/>
      <c r="O4482" s="16" t="str">
        <f t="shared" si="773"/>
        <v>210506محفظه کامل فن دارای دو دستگاه بلوئر به قطر 15 اینچ (355 میلی متر)</v>
      </c>
      <c r="P4482" s="596">
        <v>210506</v>
      </c>
      <c r="Q4482" s="606"/>
      <c r="R4482" s="606"/>
      <c r="S4482" s="606" t="s">
        <v>726</v>
      </c>
      <c r="T4482" s="555" t="s">
        <v>5678</v>
      </c>
      <c r="U4482" s="555" t="s">
        <v>54</v>
      </c>
      <c r="V4482" s="596">
        <v>0</v>
      </c>
      <c r="W4482" s="17"/>
      <c r="X4482" s="583"/>
    </row>
    <row r="4483" spans="1:24" ht="34.5">
      <c r="A4483" s="5"/>
      <c r="B4483" s="5"/>
      <c r="I4483" s="5"/>
      <c r="J4483" s="5"/>
      <c r="K4483" s="5"/>
      <c r="M4483" s="411"/>
      <c r="N4483" s="9"/>
      <c r="O4483" s="16" t="str">
        <f t="shared" si="773"/>
        <v>210507محفظه کامل فن دارای یک دستگاه بلوئر به قطر 18 اینچ (450 میلی متر)</v>
      </c>
      <c r="P4483" s="596">
        <v>210507</v>
      </c>
      <c r="Q4483" s="606"/>
      <c r="R4483" s="606"/>
      <c r="S4483" s="606" t="s">
        <v>726</v>
      </c>
      <c r="T4483" s="555" t="s">
        <v>5679</v>
      </c>
      <c r="U4483" s="555" t="s">
        <v>54</v>
      </c>
      <c r="V4483" s="596">
        <v>0</v>
      </c>
      <c r="W4483" s="17"/>
      <c r="X4483" s="583"/>
    </row>
    <row r="4484" spans="1:24" ht="34.5">
      <c r="A4484" s="5"/>
      <c r="B4484" s="5"/>
      <c r="I4484" s="5"/>
      <c r="J4484" s="5"/>
      <c r="K4484" s="5"/>
      <c r="M4484" s="411"/>
      <c r="N4484" s="9"/>
      <c r="O4484" s="16" t="str">
        <f t="shared" si="773"/>
        <v>210508محفظه کامل فن دارای دو دستگاه بلوئر به قطر 18 اینچ (450 میلی متر)</v>
      </c>
      <c r="P4484" s="596">
        <v>210508</v>
      </c>
      <c r="Q4484" s="606"/>
      <c r="R4484" s="606"/>
      <c r="S4484" s="606" t="s">
        <v>726</v>
      </c>
      <c r="T4484" s="555" t="s">
        <v>5680</v>
      </c>
      <c r="U4484" s="555" t="s">
        <v>54</v>
      </c>
      <c r="V4484" s="596">
        <v>0</v>
      </c>
      <c r="W4484" s="17"/>
      <c r="X4484" s="583"/>
    </row>
    <row r="4485" spans="1:24" ht="34.5">
      <c r="A4485" s="5"/>
      <c r="B4485" s="5"/>
      <c r="I4485" s="5"/>
      <c r="J4485" s="5"/>
      <c r="K4485" s="5"/>
      <c r="M4485" s="411"/>
      <c r="N4485" s="9"/>
      <c r="O4485" s="16" t="str">
        <f t="shared" si="773"/>
        <v>210509محفظه کامل فن دارای یک دستگاه بلوئر به قطر 20 اینچ (500  میلی متر)</v>
      </c>
      <c r="P4485" s="596">
        <v>210509</v>
      </c>
      <c r="Q4485" s="606"/>
      <c r="R4485" s="606"/>
      <c r="S4485" s="606" t="s">
        <v>726</v>
      </c>
      <c r="T4485" s="555" t="s">
        <v>5681</v>
      </c>
      <c r="U4485" s="555" t="s">
        <v>54</v>
      </c>
      <c r="V4485" s="596">
        <v>0</v>
      </c>
      <c r="W4485" s="17"/>
      <c r="X4485" s="583"/>
    </row>
    <row r="4486" spans="1:24" ht="34.5">
      <c r="A4486" s="5"/>
      <c r="B4486" s="5"/>
      <c r="I4486" s="5"/>
      <c r="J4486" s="5"/>
      <c r="K4486" s="5"/>
      <c r="M4486" s="411"/>
      <c r="N4486" s="9"/>
      <c r="O4486" s="16" t="str">
        <f t="shared" si="773"/>
        <v>210510محفظه کامل فن دارای دو دستگاه بلوئر به قطر 20 اینچ (500 میلی متر)</v>
      </c>
      <c r="P4486" s="596">
        <v>210510</v>
      </c>
      <c r="Q4486" s="606"/>
      <c r="R4486" s="606"/>
      <c r="S4486" s="606" t="s">
        <v>726</v>
      </c>
      <c r="T4486" s="555" t="s">
        <v>5682</v>
      </c>
      <c r="U4486" s="555" t="s">
        <v>54</v>
      </c>
      <c r="V4486" s="596">
        <v>0</v>
      </c>
      <c r="W4486" s="17"/>
      <c r="X4486" s="583"/>
    </row>
    <row r="4487" spans="1:24" ht="34.5">
      <c r="A4487" s="5"/>
      <c r="B4487" s="5"/>
      <c r="I4487" s="5"/>
      <c r="J4487" s="5"/>
      <c r="K4487" s="5"/>
      <c r="M4487" s="411"/>
      <c r="N4487" s="9"/>
      <c r="O4487" s="16" t="str">
        <f t="shared" si="773"/>
        <v>210511محفظه کامل فن دارای یک دستگاه بلوئر به قطر 22 اینچ (560 میلی متر)</v>
      </c>
      <c r="P4487" s="596">
        <v>210511</v>
      </c>
      <c r="Q4487" s="606"/>
      <c r="R4487" s="606"/>
      <c r="S4487" s="606" t="s">
        <v>726</v>
      </c>
      <c r="T4487" s="555" t="s">
        <v>5683</v>
      </c>
      <c r="U4487" s="555" t="s">
        <v>54</v>
      </c>
      <c r="V4487" s="596">
        <v>0</v>
      </c>
      <c r="W4487" s="17"/>
      <c r="X4487" s="583"/>
    </row>
    <row r="4488" spans="1:24" ht="34.5">
      <c r="A4488" s="5"/>
      <c r="B4488" s="5"/>
      <c r="I4488" s="5"/>
      <c r="J4488" s="5"/>
      <c r="K4488" s="5"/>
      <c r="M4488" s="411"/>
      <c r="N4488" s="9"/>
      <c r="O4488" s="16" t="str">
        <f t="shared" si="773"/>
        <v>210512محفظه کامل فن دارای دو دستگاه بلوئر به قطر 22 اینچ ( 560 میلی متر)</v>
      </c>
      <c r="P4488" s="596">
        <v>210512</v>
      </c>
      <c r="Q4488" s="606"/>
      <c r="R4488" s="606"/>
      <c r="S4488" s="606" t="s">
        <v>726</v>
      </c>
      <c r="T4488" s="555" t="s">
        <v>5684</v>
      </c>
      <c r="U4488" s="555" t="s">
        <v>54</v>
      </c>
      <c r="V4488" s="596">
        <v>0</v>
      </c>
      <c r="W4488" s="17"/>
      <c r="X4488" s="583"/>
    </row>
    <row r="4489" spans="1:24" ht="34.5">
      <c r="A4489" s="5"/>
      <c r="B4489" s="5"/>
      <c r="I4489" s="5"/>
      <c r="J4489" s="5"/>
      <c r="K4489" s="5"/>
      <c r="M4489" s="411"/>
      <c r="N4489" s="9"/>
      <c r="O4489" s="16" t="str">
        <f t="shared" si="773"/>
        <v>210513محفظه کامل فن دارای یک دستگاه بلوئر به قطر 25 اینچ (630 میلی متر)</v>
      </c>
      <c r="P4489" s="596">
        <v>210513</v>
      </c>
      <c r="Q4489" s="606"/>
      <c r="R4489" s="606"/>
      <c r="S4489" s="606" t="s">
        <v>726</v>
      </c>
      <c r="T4489" s="555" t="s">
        <v>5685</v>
      </c>
      <c r="U4489" s="555" t="s">
        <v>54</v>
      </c>
      <c r="V4489" s="596">
        <v>0</v>
      </c>
      <c r="W4489" s="17"/>
      <c r="X4489" s="583"/>
    </row>
    <row r="4490" spans="1:24" ht="34.5">
      <c r="A4490" s="5"/>
      <c r="B4490" s="5"/>
      <c r="I4490" s="5"/>
      <c r="J4490" s="5"/>
      <c r="K4490" s="5"/>
      <c r="M4490" s="411"/>
      <c r="N4490" s="9"/>
      <c r="O4490" s="16" t="str">
        <f t="shared" si="773"/>
        <v>210514محفظه کامل فن دارای دو دستگاه بلوئر به قطر 25 اینچ (630 میلی متر)</v>
      </c>
      <c r="P4490" s="596">
        <v>210514</v>
      </c>
      <c r="Q4490" s="606"/>
      <c r="R4490" s="606"/>
      <c r="S4490" s="606" t="s">
        <v>726</v>
      </c>
      <c r="T4490" s="555" t="s">
        <v>5686</v>
      </c>
      <c r="U4490" s="555" t="s">
        <v>54</v>
      </c>
      <c r="V4490" s="596">
        <v>0</v>
      </c>
      <c r="W4490" s="17"/>
      <c r="X4490" s="583"/>
    </row>
    <row r="4491" spans="1:24" ht="34.5">
      <c r="A4491" s="5"/>
      <c r="B4491" s="5"/>
      <c r="I4491" s="5"/>
      <c r="J4491" s="5"/>
      <c r="K4491" s="5"/>
      <c r="M4491" s="411"/>
      <c r="N4491" s="9"/>
      <c r="O4491" s="16" t="str">
        <f t="shared" si="773"/>
        <v>210515محفظه کامل فن دارای یک دستگاه بلوئر به قطر 28 اینچ ( 710 میلی متر)</v>
      </c>
      <c r="P4491" s="596">
        <v>210515</v>
      </c>
      <c r="Q4491" s="606"/>
      <c r="R4491" s="606"/>
      <c r="S4491" s="606" t="s">
        <v>726</v>
      </c>
      <c r="T4491" s="555" t="s">
        <v>5687</v>
      </c>
      <c r="U4491" s="555" t="s">
        <v>54</v>
      </c>
      <c r="V4491" s="596">
        <v>0</v>
      </c>
      <c r="W4491" s="17"/>
      <c r="X4491" s="583"/>
    </row>
    <row r="4492" spans="1:24" ht="34.5">
      <c r="A4492" s="5"/>
      <c r="B4492" s="5"/>
      <c r="I4492" s="5"/>
      <c r="J4492" s="5"/>
      <c r="K4492" s="5"/>
      <c r="M4492" s="411"/>
      <c r="N4492" s="9"/>
      <c r="O4492" s="16" t="str">
        <f t="shared" si="773"/>
        <v>210516محفظه کامل فن دارای دو دستگاه بلوئر به قطر 28 اینچ (710 میلی متر)</v>
      </c>
      <c r="P4492" s="596">
        <v>210516</v>
      </c>
      <c r="Q4492" s="606"/>
      <c r="R4492" s="606"/>
      <c r="S4492" s="606" t="s">
        <v>726</v>
      </c>
      <c r="T4492" s="555" t="s">
        <v>5688</v>
      </c>
      <c r="U4492" s="555" t="s">
        <v>54</v>
      </c>
      <c r="V4492" s="596">
        <v>0</v>
      </c>
      <c r="W4492" s="17"/>
      <c r="X4492" s="583"/>
    </row>
    <row r="4493" spans="1:24">
      <c r="A4493" s="5"/>
      <c r="B4493" s="5"/>
      <c r="I4493" s="5"/>
      <c r="J4493" s="5"/>
      <c r="K4493" s="5"/>
      <c r="M4493" s="411"/>
      <c r="N4493" s="9"/>
      <c r="O4493" s="16" t="str">
        <f t="shared" si="773"/>
        <v>210601کوپل سرمائی یا گرمائی با تعداد 8 پره در اینچ</v>
      </c>
      <c r="P4493" s="596">
        <v>210601</v>
      </c>
      <c r="Q4493" s="606"/>
      <c r="R4493" s="606"/>
      <c r="S4493" s="606" t="s">
        <v>726</v>
      </c>
      <c r="T4493" s="555" t="s">
        <v>5689</v>
      </c>
      <c r="U4493" s="555" t="s">
        <v>913</v>
      </c>
      <c r="V4493" s="596">
        <v>0</v>
      </c>
      <c r="W4493" s="17"/>
      <c r="X4493" s="583"/>
    </row>
    <row r="4494" spans="1:24">
      <c r="A4494" s="5"/>
      <c r="B4494" s="5"/>
      <c r="I4494" s="5"/>
      <c r="J4494" s="5"/>
      <c r="K4494" s="5"/>
      <c r="M4494" s="411"/>
      <c r="N4494" s="9"/>
      <c r="O4494" s="16" t="str">
        <f t="shared" si="773"/>
        <v>210602کوپل سرمائی یا گرمائی با تعداد 10 پره در اینچ</v>
      </c>
      <c r="P4494" s="596">
        <v>210602</v>
      </c>
      <c r="Q4494" s="606"/>
      <c r="R4494" s="606"/>
      <c r="S4494" s="606" t="s">
        <v>726</v>
      </c>
      <c r="T4494" s="555" t="s">
        <v>5690</v>
      </c>
      <c r="U4494" s="555" t="s">
        <v>913</v>
      </c>
      <c r="V4494" s="596">
        <v>0</v>
      </c>
      <c r="W4494" s="17"/>
      <c r="X4494" s="583"/>
    </row>
    <row r="4495" spans="1:24">
      <c r="A4495" s="5"/>
      <c r="B4495" s="5"/>
      <c r="I4495" s="5"/>
      <c r="J4495" s="5"/>
      <c r="K4495" s="5"/>
      <c r="M4495" s="411"/>
      <c r="N4495" s="9"/>
      <c r="O4495" s="16" t="str">
        <f t="shared" si="773"/>
        <v>210603کوپل سرمائی یا گرمائی با تعداد 12 پره در اینچ</v>
      </c>
      <c r="P4495" s="596">
        <v>210603</v>
      </c>
      <c r="Q4495" s="606"/>
      <c r="R4495" s="606"/>
      <c r="S4495" s="606" t="s">
        <v>726</v>
      </c>
      <c r="T4495" s="555" t="s">
        <v>5691</v>
      </c>
      <c r="U4495" s="555" t="s">
        <v>913</v>
      </c>
      <c r="V4495" s="596">
        <v>0</v>
      </c>
      <c r="W4495" s="17"/>
      <c r="X4495" s="583"/>
    </row>
    <row r="4496" spans="1:24">
      <c r="A4496" s="5"/>
      <c r="B4496" s="5"/>
      <c r="I4496" s="5"/>
      <c r="J4496" s="5"/>
      <c r="K4496" s="5"/>
      <c r="M4496" s="411"/>
      <c r="N4496" s="9"/>
      <c r="O4496" s="16" t="str">
        <f t="shared" si="773"/>
        <v>210604کوپل سرمائی یا گرمائی با تعداد 14 پره در اینچ</v>
      </c>
      <c r="P4496" s="596">
        <v>210604</v>
      </c>
      <c r="Q4496" s="606"/>
      <c r="R4496" s="606"/>
      <c r="S4496" s="606" t="s">
        <v>726</v>
      </c>
      <c r="T4496" s="555" t="s">
        <v>5692</v>
      </c>
      <c r="U4496" s="555" t="s">
        <v>913</v>
      </c>
      <c r="V4496" s="596">
        <v>0</v>
      </c>
      <c r="W4496" s="17"/>
      <c r="X4496" s="583"/>
    </row>
    <row r="4497" spans="1:24" ht="34.5">
      <c r="A4497" s="5"/>
      <c r="B4497" s="5"/>
      <c r="I4497" s="5"/>
      <c r="J4497" s="5"/>
      <c r="K4497" s="5"/>
      <c r="M4497" s="411"/>
      <c r="N4497" s="9"/>
      <c r="O4497" s="16" t="str">
        <f t="shared" si="773"/>
        <v>210701جعبه اختلاط هوا متناسب برای دستگاه دارای یک بلوئر به قطر 10 اینچ (250)</v>
      </c>
      <c r="P4497" s="596">
        <v>210701</v>
      </c>
      <c r="Q4497" s="606"/>
      <c r="R4497" s="606"/>
      <c r="S4497" s="606" t="s">
        <v>726</v>
      </c>
      <c r="T4497" s="555" t="s">
        <v>5693</v>
      </c>
      <c r="U4497" s="555" t="s">
        <v>54</v>
      </c>
      <c r="V4497" s="596">
        <v>0</v>
      </c>
      <c r="W4497" s="17"/>
      <c r="X4497" s="583"/>
    </row>
    <row r="4498" spans="1:24" ht="34.5">
      <c r="A4498" s="5"/>
      <c r="B4498" s="5"/>
      <c r="I4498" s="5"/>
      <c r="J4498" s="5"/>
      <c r="K4498" s="5"/>
      <c r="M4498" s="411"/>
      <c r="N4498" s="9"/>
      <c r="O4498" s="16" t="str">
        <f t="shared" si="773"/>
        <v>210702جعبه اختلاط هوا متناسب برای دستگاه دارای دو بلوئر به قطر 10 اینچ (250)</v>
      </c>
      <c r="P4498" s="596">
        <v>210702</v>
      </c>
      <c r="Q4498" s="606"/>
      <c r="R4498" s="606"/>
      <c r="S4498" s="606" t="s">
        <v>726</v>
      </c>
      <c r="T4498" s="555" t="s">
        <v>5694</v>
      </c>
      <c r="U4498" s="555" t="s">
        <v>54</v>
      </c>
      <c r="V4498" s="596">
        <v>0</v>
      </c>
      <c r="W4498" s="17"/>
      <c r="X4498" s="583"/>
    </row>
    <row r="4499" spans="1:24" ht="34.5">
      <c r="A4499" s="5"/>
      <c r="B4499" s="5"/>
      <c r="I4499" s="5"/>
      <c r="J4499" s="5"/>
      <c r="K4499" s="5"/>
      <c r="M4499" s="411"/>
      <c r="N4499" s="9"/>
      <c r="O4499" s="16" t="str">
        <f t="shared" si="773"/>
        <v>210703جعبه اختلاط هوا متناسب برای دستگاه دارای یک بلوئر به قطر 12 اینچ (355)</v>
      </c>
      <c r="P4499" s="596">
        <v>210703</v>
      </c>
      <c r="Q4499" s="606"/>
      <c r="R4499" s="606"/>
      <c r="S4499" s="606" t="s">
        <v>726</v>
      </c>
      <c r="T4499" s="555" t="s">
        <v>5695</v>
      </c>
      <c r="U4499" s="555" t="s">
        <v>54</v>
      </c>
      <c r="V4499" s="596">
        <v>0</v>
      </c>
      <c r="W4499" s="17"/>
      <c r="X4499" s="583"/>
    </row>
    <row r="4500" spans="1:24" ht="34.5">
      <c r="A4500" s="5"/>
      <c r="B4500" s="5"/>
      <c r="I4500" s="5"/>
      <c r="J4500" s="5"/>
      <c r="K4500" s="5"/>
      <c r="M4500" s="411"/>
      <c r="N4500" s="9"/>
      <c r="O4500" s="16" t="str">
        <f t="shared" si="773"/>
        <v>210704جعبه اختلاط هوا متناسب برای دستگاه دارای دو بلوئر به قطر 12 اینچ (355)</v>
      </c>
      <c r="P4500" s="596">
        <v>210704</v>
      </c>
      <c r="Q4500" s="606"/>
      <c r="R4500" s="606"/>
      <c r="S4500" s="606" t="s">
        <v>726</v>
      </c>
      <c r="T4500" s="555" t="s">
        <v>5696</v>
      </c>
      <c r="U4500" s="555" t="s">
        <v>54</v>
      </c>
      <c r="V4500" s="596">
        <v>0</v>
      </c>
      <c r="W4500" s="17"/>
      <c r="X4500" s="583"/>
    </row>
    <row r="4501" spans="1:24" ht="34.5">
      <c r="A4501" s="5"/>
      <c r="B4501" s="5"/>
      <c r="I4501" s="5"/>
      <c r="J4501" s="5"/>
      <c r="K4501" s="5"/>
      <c r="M4501" s="411"/>
      <c r="N4501" s="9"/>
      <c r="O4501" s="16" t="str">
        <f t="shared" si="773"/>
        <v>210705جعبه اختلاط هوا متناسب برای دستگاه دارای یک بلوئر به قطر 15 اینچ (355)</v>
      </c>
      <c r="P4501" s="596">
        <v>210705</v>
      </c>
      <c r="Q4501" s="606"/>
      <c r="R4501" s="606"/>
      <c r="S4501" s="606" t="s">
        <v>726</v>
      </c>
      <c r="T4501" s="555" t="s">
        <v>5697</v>
      </c>
      <c r="U4501" s="555" t="s">
        <v>54</v>
      </c>
      <c r="V4501" s="596">
        <v>0</v>
      </c>
      <c r="W4501" s="17"/>
      <c r="X4501" s="583"/>
    </row>
    <row r="4502" spans="1:24" ht="34.5">
      <c r="A4502" s="5"/>
      <c r="B4502" s="5"/>
      <c r="I4502" s="5"/>
      <c r="J4502" s="5"/>
      <c r="K4502" s="5"/>
      <c r="M4502" s="411"/>
      <c r="N4502" s="9"/>
      <c r="O4502" s="16" t="str">
        <f t="shared" si="773"/>
        <v>210706جعبه اختلاط هوا متناسب برای دستگاه دارای دو بلوئر به قطر 15 اینچ (355)</v>
      </c>
      <c r="P4502" s="596">
        <v>210706</v>
      </c>
      <c r="Q4502" s="606"/>
      <c r="R4502" s="606"/>
      <c r="S4502" s="606" t="s">
        <v>726</v>
      </c>
      <c r="T4502" s="555" t="s">
        <v>5698</v>
      </c>
      <c r="U4502" s="555" t="s">
        <v>54</v>
      </c>
      <c r="V4502" s="596">
        <v>0</v>
      </c>
      <c r="W4502" s="17"/>
      <c r="X4502" s="583"/>
    </row>
    <row r="4503" spans="1:24" ht="34.5">
      <c r="A4503" s="5"/>
      <c r="B4503" s="5"/>
      <c r="I4503" s="5"/>
      <c r="J4503" s="5"/>
      <c r="K4503" s="5"/>
      <c r="M4503" s="411"/>
      <c r="N4503" s="9"/>
      <c r="O4503" s="16" t="str">
        <f t="shared" si="773"/>
        <v>210707جعبه اختلاط هوا متناسب برای دستگاه دارای یک بلوئر به قطر 18 اینچ (450)</v>
      </c>
      <c r="P4503" s="596">
        <v>210707</v>
      </c>
      <c r="Q4503" s="606"/>
      <c r="R4503" s="606"/>
      <c r="S4503" s="606" t="s">
        <v>726</v>
      </c>
      <c r="T4503" s="555" t="s">
        <v>5699</v>
      </c>
      <c r="U4503" s="555" t="s">
        <v>54</v>
      </c>
      <c r="V4503" s="596">
        <v>0</v>
      </c>
      <c r="W4503" s="17"/>
      <c r="X4503" s="583"/>
    </row>
    <row r="4504" spans="1:24" ht="34.5">
      <c r="A4504" s="5"/>
      <c r="B4504" s="5"/>
      <c r="I4504" s="5"/>
      <c r="J4504" s="5"/>
      <c r="K4504" s="5"/>
      <c r="M4504" s="411"/>
      <c r="N4504" s="9"/>
      <c r="O4504" s="16" t="str">
        <f t="shared" si="773"/>
        <v>210708جعبه اختلاط هوا متناسب برای دستگاه دارای دو بلوئر به قطر 18 اینچ (450)</v>
      </c>
      <c r="P4504" s="596">
        <v>210708</v>
      </c>
      <c r="Q4504" s="606"/>
      <c r="R4504" s="606"/>
      <c r="S4504" s="606" t="s">
        <v>726</v>
      </c>
      <c r="T4504" s="555" t="s">
        <v>5700</v>
      </c>
      <c r="U4504" s="555" t="s">
        <v>54</v>
      </c>
      <c r="V4504" s="596">
        <v>0</v>
      </c>
      <c r="W4504" s="17"/>
      <c r="X4504" s="583"/>
    </row>
    <row r="4505" spans="1:24" ht="34.5">
      <c r="A4505" s="5"/>
      <c r="B4505" s="5"/>
      <c r="I4505" s="5"/>
      <c r="J4505" s="5"/>
      <c r="K4505" s="5"/>
      <c r="M4505" s="411"/>
      <c r="N4505" s="9"/>
      <c r="O4505" s="16" t="str">
        <f t="shared" si="773"/>
        <v>210709جعبه اختلاط هوا متناسب برای دستگاه دارای یک بلوئر به قطر 20 اینچ (500)</v>
      </c>
      <c r="P4505" s="596">
        <v>210709</v>
      </c>
      <c r="Q4505" s="606"/>
      <c r="R4505" s="606"/>
      <c r="S4505" s="606" t="s">
        <v>726</v>
      </c>
      <c r="T4505" s="555" t="s">
        <v>5701</v>
      </c>
      <c r="U4505" s="555" t="s">
        <v>54</v>
      </c>
      <c r="V4505" s="596">
        <v>0</v>
      </c>
      <c r="W4505" s="17"/>
      <c r="X4505" s="583"/>
    </row>
    <row r="4506" spans="1:24" ht="34.5">
      <c r="A4506" s="5"/>
      <c r="B4506" s="5"/>
      <c r="I4506" s="5"/>
      <c r="J4506" s="5"/>
      <c r="K4506" s="5"/>
      <c r="M4506" s="411"/>
      <c r="N4506" s="9"/>
      <c r="O4506" s="16" t="str">
        <f t="shared" si="773"/>
        <v>210710جعبه اختلاط هوا متناسب برای دستگاه دارای دو بلوئر به قطر 20 اینچ (500)</v>
      </c>
      <c r="P4506" s="596">
        <v>210710</v>
      </c>
      <c r="Q4506" s="606"/>
      <c r="R4506" s="606"/>
      <c r="S4506" s="606" t="s">
        <v>726</v>
      </c>
      <c r="T4506" s="555" t="s">
        <v>5702</v>
      </c>
      <c r="U4506" s="555" t="s">
        <v>54</v>
      </c>
      <c r="V4506" s="596">
        <v>0</v>
      </c>
      <c r="W4506" s="17"/>
      <c r="X4506" s="583"/>
    </row>
    <row r="4507" spans="1:24" ht="34.5">
      <c r="A4507" s="5"/>
      <c r="B4507" s="5"/>
      <c r="I4507" s="5"/>
      <c r="J4507" s="5"/>
      <c r="K4507" s="5"/>
      <c r="M4507" s="411"/>
      <c r="N4507" s="9"/>
      <c r="O4507" s="16" t="str">
        <f t="shared" si="773"/>
        <v>210711جعبه اختلاط هوا متناسب برای دستگاه دارای یک بلوئر به قطر 22 اینچ (560)</v>
      </c>
      <c r="P4507" s="596">
        <v>210711</v>
      </c>
      <c r="Q4507" s="606"/>
      <c r="R4507" s="606"/>
      <c r="S4507" s="606" t="s">
        <v>726</v>
      </c>
      <c r="T4507" s="555" t="s">
        <v>5703</v>
      </c>
      <c r="U4507" s="555" t="s">
        <v>54</v>
      </c>
      <c r="V4507" s="596">
        <v>0</v>
      </c>
      <c r="W4507" s="17"/>
      <c r="X4507" s="583"/>
    </row>
    <row r="4508" spans="1:24" ht="34.5">
      <c r="A4508" s="5"/>
      <c r="B4508" s="5"/>
      <c r="I4508" s="5"/>
      <c r="J4508" s="5"/>
      <c r="K4508" s="5"/>
      <c r="M4508" s="411"/>
      <c r="N4508" s="9"/>
      <c r="O4508" s="16" t="str">
        <f t="shared" si="773"/>
        <v>210712جعبه اختلاط هوا متناسب برای دستگاه دارای دو بلوئر به قطر 22 اینچ (560)</v>
      </c>
      <c r="P4508" s="596">
        <v>210712</v>
      </c>
      <c r="Q4508" s="606"/>
      <c r="R4508" s="606"/>
      <c r="S4508" s="606" t="s">
        <v>726</v>
      </c>
      <c r="T4508" s="555" t="s">
        <v>5704</v>
      </c>
      <c r="U4508" s="555" t="s">
        <v>54</v>
      </c>
      <c r="V4508" s="596">
        <v>0</v>
      </c>
      <c r="W4508" s="17"/>
      <c r="X4508" s="583"/>
    </row>
    <row r="4509" spans="1:24" ht="34.5">
      <c r="A4509" s="5"/>
      <c r="B4509" s="5"/>
      <c r="I4509" s="5"/>
      <c r="J4509" s="5"/>
      <c r="K4509" s="5"/>
      <c r="M4509" s="411"/>
      <c r="N4509" s="9"/>
      <c r="O4509" s="16" t="str">
        <f t="shared" si="773"/>
        <v>210713جعبه اختلاط هوا متناسب برای دستگاه دارای یک بلوئر به قطر 25 اینچ (630)</v>
      </c>
      <c r="P4509" s="596">
        <v>210713</v>
      </c>
      <c r="Q4509" s="606"/>
      <c r="R4509" s="606"/>
      <c r="S4509" s="606" t="s">
        <v>726</v>
      </c>
      <c r="T4509" s="555" t="s">
        <v>5705</v>
      </c>
      <c r="U4509" s="555" t="s">
        <v>54</v>
      </c>
      <c r="V4509" s="596">
        <v>0</v>
      </c>
      <c r="W4509" s="17"/>
      <c r="X4509" s="583"/>
    </row>
    <row r="4510" spans="1:24" ht="34.5">
      <c r="A4510" s="5"/>
      <c r="B4510" s="5"/>
      <c r="I4510" s="5"/>
      <c r="J4510" s="5"/>
      <c r="K4510" s="5"/>
      <c r="M4510" s="411"/>
      <c r="N4510" s="9"/>
      <c r="O4510" s="16" t="str">
        <f t="shared" si="773"/>
        <v>210714جعبه اختلاط هوا متناسب برای دستگاه دارای دو بلوئر به قطر 25 اینچ (630)</v>
      </c>
      <c r="P4510" s="596">
        <v>210714</v>
      </c>
      <c r="Q4510" s="606"/>
      <c r="R4510" s="606"/>
      <c r="S4510" s="606" t="s">
        <v>726</v>
      </c>
      <c r="T4510" s="555" t="s">
        <v>5706</v>
      </c>
      <c r="U4510" s="555" t="s">
        <v>54</v>
      </c>
      <c r="V4510" s="596">
        <v>0</v>
      </c>
      <c r="W4510" s="17"/>
      <c r="X4510" s="583"/>
    </row>
    <row r="4511" spans="1:24" ht="34.5">
      <c r="A4511" s="5"/>
      <c r="B4511" s="5"/>
      <c r="I4511" s="5"/>
      <c r="J4511" s="5"/>
      <c r="K4511" s="5"/>
      <c r="M4511" s="411"/>
      <c r="N4511" s="9"/>
      <c r="O4511" s="16" t="str">
        <f t="shared" si="773"/>
        <v>210715جعبه اختلاط هوا متناسب برای دستگاه دارای یک بلوئر به قطر 28 اینچ (710)</v>
      </c>
      <c r="P4511" s="596">
        <v>210715</v>
      </c>
      <c r="Q4511" s="606"/>
      <c r="R4511" s="606"/>
      <c r="S4511" s="606" t="s">
        <v>726</v>
      </c>
      <c r="T4511" s="555" t="s">
        <v>5707</v>
      </c>
      <c r="U4511" s="555" t="s">
        <v>54</v>
      </c>
      <c r="V4511" s="596">
        <v>0</v>
      </c>
      <c r="W4511" s="17"/>
      <c r="X4511" s="583"/>
    </row>
    <row r="4512" spans="1:24" ht="34.5">
      <c r="A4512" s="5"/>
      <c r="B4512" s="5"/>
      <c r="I4512" s="5"/>
      <c r="J4512" s="5"/>
      <c r="K4512" s="5"/>
      <c r="M4512" s="411"/>
      <c r="N4512" s="9"/>
      <c r="O4512" s="16" t="str">
        <f t="shared" si="773"/>
        <v>210716جعبه اختلاط هوا متناسب برای دستگاه دارای دو بلوئر به قطر 28 اینچ (710)</v>
      </c>
      <c r="P4512" s="596">
        <v>210716</v>
      </c>
      <c r="Q4512" s="606"/>
      <c r="R4512" s="606"/>
      <c r="S4512" s="606" t="s">
        <v>726</v>
      </c>
      <c r="T4512" s="555" t="s">
        <v>5708</v>
      </c>
      <c r="U4512" s="555" t="s">
        <v>54</v>
      </c>
      <c r="V4512" s="596">
        <v>0</v>
      </c>
      <c r="W4512" s="17"/>
      <c r="X4512" s="583"/>
    </row>
    <row r="4513" spans="1:24">
      <c r="A4513" s="5"/>
      <c r="B4513" s="5"/>
      <c r="I4513" s="5"/>
      <c r="J4513" s="5"/>
      <c r="K4513" s="5"/>
      <c r="M4513" s="411"/>
      <c r="N4513" s="9" t="s">
        <v>630</v>
      </c>
      <c r="O4513" s="16" t="str">
        <f t="shared" si="773"/>
        <v>210717فن کویل</v>
      </c>
      <c r="P4513" s="597" t="s">
        <v>5709</v>
      </c>
      <c r="Q4513" s="606"/>
      <c r="R4513" s="606"/>
      <c r="S4513" s="606" t="s">
        <v>726</v>
      </c>
      <c r="T4513" s="92" t="s">
        <v>1000</v>
      </c>
      <c r="U4513" s="89" t="s">
        <v>54</v>
      </c>
      <c r="V4513" s="205">
        <v>10000</v>
      </c>
      <c r="W4513" s="17"/>
      <c r="X4513" s="583"/>
    </row>
    <row r="4514" spans="1:24">
      <c r="A4514" s="5"/>
      <c r="B4514" s="5"/>
      <c r="I4514" s="5"/>
      <c r="J4514" s="5"/>
      <c r="K4514" s="5"/>
      <c r="M4514" s="411"/>
      <c r="N4514" s="9" t="s">
        <v>630</v>
      </c>
      <c r="O4514" s="16" t="str">
        <f t="shared" si="773"/>
        <v>210718فن کویل1</v>
      </c>
      <c r="P4514" s="597" t="s">
        <v>5710</v>
      </c>
      <c r="Q4514" s="606"/>
      <c r="R4514" s="606"/>
      <c r="S4514" s="606" t="s">
        <v>726</v>
      </c>
      <c r="T4514" s="92" t="s">
        <v>7147</v>
      </c>
      <c r="U4514" s="89" t="s">
        <v>54</v>
      </c>
      <c r="V4514" s="205">
        <v>10001</v>
      </c>
      <c r="W4514" s="17"/>
      <c r="X4514" s="583"/>
    </row>
    <row r="4515" spans="1:24">
      <c r="A4515" s="5"/>
      <c r="B4515" s="5"/>
      <c r="I4515" s="5"/>
      <c r="J4515" s="5"/>
      <c r="K4515" s="5"/>
      <c r="M4515" s="411"/>
      <c r="N4515" s="9" t="s">
        <v>630</v>
      </c>
      <c r="O4515" s="16" t="str">
        <f t="shared" si="773"/>
        <v>210719فن کویل2</v>
      </c>
      <c r="P4515" s="597" t="s">
        <v>5711</v>
      </c>
      <c r="Q4515" s="606"/>
      <c r="R4515" s="606"/>
      <c r="S4515" s="606" t="s">
        <v>726</v>
      </c>
      <c r="T4515" s="92" t="s">
        <v>7148</v>
      </c>
      <c r="U4515" s="89" t="s">
        <v>54</v>
      </c>
      <c r="V4515" s="205">
        <v>10002</v>
      </c>
      <c r="W4515" s="17"/>
      <c r="X4515" s="583"/>
    </row>
    <row r="4516" spans="1:24" ht="34.5">
      <c r="A4516" s="5"/>
      <c r="B4516" s="5"/>
      <c r="I4516" s="5"/>
      <c r="J4516" s="5"/>
      <c r="K4516" s="5"/>
      <c r="M4516" s="411"/>
      <c r="N4516" s="9">
        <f t="shared" ref="N4516:N4521" si="774">Q4516</f>
        <v>22</v>
      </c>
      <c r="O4516" s="16" t="str">
        <f t="shared" si="773"/>
        <v>220101كولرآبي با پوشال، به ظرفيت تقريبي 1400 ليتر در ثانيه.</v>
      </c>
      <c r="P4516" s="598" t="s">
        <v>497</v>
      </c>
      <c r="Q4516" s="606">
        <v>22</v>
      </c>
      <c r="R4516" s="606"/>
      <c r="S4516" s="606" t="s">
        <v>726</v>
      </c>
      <c r="T4516" s="555" t="s">
        <v>5712</v>
      </c>
      <c r="U4516" s="555" t="s">
        <v>54</v>
      </c>
      <c r="V4516" s="595">
        <v>6055000</v>
      </c>
      <c r="W4516" s="17"/>
      <c r="X4516" s="583"/>
    </row>
    <row r="4517" spans="1:24" ht="34.5">
      <c r="A4517" s="5"/>
      <c r="B4517" s="5"/>
      <c r="I4517" s="5"/>
      <c r="J4517" s="5"/>
      <c r="K4517" s="5"/>
      <c r="M4517" s="411"/>
      <c r="N4517" s="9">
        <f t="shared" si="774"/>
        <v>22</v>
      </c>
      <c r="O4517" s="16" t="str">
        <f t="shared" si="773"/>
        <v>220102كولرآبي با پوشال، به ظرفيت تقريبي 1900 ليتر در ثانيه.</v>
      </c>
      <c r="P4517" s="596">
        <v>220102</v>
      </c>
      <c r="Q4517" s="606">
        <v>22</v>
      </c>
      <c r="R4517" s="606"/>
      <c r="S4517" s="606" t="s">
        <v>726</v>
      </c>
      <c r="T4517" s="555" t="s">
        <v>5713</v>
      </c>
      <c r="U4517" s="555" t="s">
        <v>54</v>
      </c>
      <c r="V4517" s="595">
        <v>7026000</v>
      </c>
      <c r="W4517" s="17"/>
      <c r="X4517" s="583"/>
    </row>
    <row r="4518" spans="1:24" ht="34.5">
      <c r="A4518" s="5"/>
      <c r="B4518" s="5"/>
      <c r="I4518" s="5"/>
      <c r="J4518" s="5"/>
      <c r="K4518" s="5"/>
      <c r="M4518" s="411"/>
      <c r="N4518" s="9">
        <f t="shared" si="774"/>
        <v>22</v>
      </c>
      <c r="O4518" s="16" t="str">
        <f t="shared" si="773"/>
        <v>220104كولرآبي با پوشال، به ظرفيت تقريبي 3300 ليتر در ثانيه.</v>
      </c>
      <c r="P4518" s="596">
        <v>220104</v>
      </c>
      <c r="Q4518" s="606">
        <v>22</v>
      </c>
      <c r="R4518" s="606"/>
      <c r="S4518" s="606" t="s">
        <v>726</v>
      </c>
      <c r="T4518" s="555" t="s">
        <v>5714</v>
      </c>
      <c r="U4518" s="555" t="s">
        <v>54</v>
      </c>
      <c r="V4518" s="595">
        <v>9110000</v>
      </c>
      <c r="W4518" s="17"/>
      <c r="X4518" s="583"/>
    </row>
    <row r="4519" spans="1:24" ht="34.5">
      <c r="A4519" s="5"/>
      <c r="B4519" s="5"/>
      <c r="I4519" s="5"/>
      <c r="J4519" s="5"/>
      <c r="K4519" s="5"/>
      <c r="M4519" s="411"/>
      <c r="N4519" s="9">
        <f t="shared" si="774"/>
        <v>22</v>
      </c>
      <c r="O4519" s="16" t="str">
        <f t="shared" si="773"/>
        <v>220201كولرآبي با پد سلولزي، به ظرفيت تقريبي 1800 ليتر در ثانيه.</v>
      </c>
      <c r="P4519" s="596">
        <v>220201</v>
      </c>
      <c r="Q4519" s="606">
        <v>22</v>
      </c>
      <c r="R4519" s="606"/>
      <c r="S4519" s="606" t="s">
        <v>726</v>
      </c>
      <c r="T4519" s="555" t="s">
        <v>5715</v>
      </c>
      <c r="U4519" s="555" t="s">
        <v>54</v>
      </c>
      <c r="V4519" s="596">
        <v>0</v>
      </c>
      <c r="W4519" s="17"/>
      <c r="X4519" s="583"/>
    </row>
    <row r="4520" spans="1:24" ht="34.5">
      <c r="A4520" s="5"/>
      <c r="B4520" s="5"/>
      <c r="I4520" s="5"/>
      <c r="J4520" s="5"/>
      <c r="K4520" s="5"/>
      <c r="M4520" s="411"/>
      <c r="N4520" s="9">
        <f t="shared" si="774"/>
        <v>22</v>
      </c>
      <c r="O4520" s="16" t="str">
        <f t="shared" si="773"/>
        <v>220202كولرآبي با پد سلولزي، به ظرفيت تقريبي 2200 ليتر در ثانيه.</v>
      </c>
      <c r="P4520" s="596">
        <v>220202</v>
      </c>
      <c r="Q4520" s="606">
        <v>22</v>
      </c>
      <c r="R4520" s="606"/>
      <c r="S4520" s="606" t="s">
        <v>726</v>
      </c>
      <c r="T4520" s="555" t="s">
        <v>5716</v>
      </c>
      <c r="U4520" s="555" t="s">
        <v>54</v>
      </c>
      <c r="V4520" s="596">
        <v>0</v>
      </c>
      <c r="W4520" s="17"/>
      <c r="X4520" s="583"/>
    </row>
    <row r="4521" spans="1:24" ht="34.5">
      <c r="A4521" s="5"/>
      <c r="B4521" s="5"/>
      <c r="I4521" s="5"/>
      <c r="J4521" s="5"/>
      <c r="K4521" s="5"/>
      <c r="M4521" s="411"/>
      <c r="N4521" s="9">
        <f t="shared" si="774"/>
        <v>22</v>
      </c>
      <c r="O4521" s="16" t="str">
        <f t="shared" si="773"/>
        <v>220203كولرآبي با پد سلولزي، به ظرفيت تقريبي 3050 ليتر در ثانيه.</v>
      </c>
      <c r="P4521" s="596">
        <v>220203</v>
      </c>
      <c r="Q4521" s="606">
        <v>22</v>
      </c>
      <c r="R4521" s="606"/>
      <c r="S4521" s="606" t="s">
        <v>726</v>
      </c>
      <c r="T4521" s="555" t="s">
        <v>5717</v>
      </c>
      <c r="U4521" s="555" t="s">
        <v>54</v>
      </c>
      <c r="V4521" s="596">
        <v>0</v>
      </c>
      <c r="W4521" s="17"/>
      <c r="X4521" s="583"/>
    </row>
    <row r="4522" spans="1:24">
      <c r="A4522" s="5"/>
      <c r="B4522" s="5"/>
      <c r="I4522" s="5"/>
      <c r="J4522" s="5"/>
      <c r="K4522" s="5"/>
      <c r="M4522" s="411"/>
      <c r="N4522" s="9" t="s">
        <v>632</v>
      </c>
      <c r="O4522" s="16" t="str">
        <f t="shared" si="773"/>
        <v>220204کولرآبی</v>
      </c>
      <c r="P4522" s="597" t="s">
        <v>1002</v>
      </c>
      <c r="Q4522" s="606"/>
      <c r="R4522" s="606"/>
      <c r="S4522" s="606" t="s">
        <v>726</v>
      </c>
      <c r="T4522" s="92" t="s">
        <v>1001</v>
      </c>
      <c r="U4522" s="89" t="s">
        <v>54</v>
      </c>
      <c r="V4522" s="205">
        <v>10000</v>
      </c>
      <c r="W4522" s="17"/>
      <c r="X4522" s="583"/>
    </row>
    <row r="4523" spans="1:24">
      <c r="A4523" s="5"/>
      <c r="B4523" s="5"/>
      <c r="I4523" s="5"/>
      <c r="J4523" s="5"/>
      <c r="K4523" s="5"/>
      <c r="M4523" s="411"/>
      <c r="N4523" s="9" t="s">
        <v>632</v>
      </c>
      <c r="O4523" s="16" t="str">
        <f t="shared" si="773"/>
        <v>220205کولرآبی1</v>
      </c>
      <c r="P4523" s="597" t="s">
        <v>1003</v>
      </c>
      <c r="Q4523" s="606"/>
      <c r="R4523" s="606"/>
      <c r="S4523" s="606"/>
      <c r="T4523" s="92" t="s">
        <v>7149</v>
      </c>
      <c r="U4523" s="89" t="s">
        <v>54</v>
      </c>
      <c r="V4523" s="205">
        <v>10001</v>
      </c>
      <c r="W4523" s="17"/>
      <c r="X4523" s="583"/>
    </row>
    <row r="4524" spans="1:24">
      <c r="A4524" s="5"/>
      <c r="B4524" s="5"/>
      <c r="I4524" s="5"/>
      <c r="J4524" s="5"/>
      <c r="K4524" s="5"/>
      <c r="M4524" s="411"/>
      <c r="N4524" s="9" t="s">
        <v>632</v>
      </c>
      <c r="O4524" s="16" t="str">
        <f t="shared" si="773"/>
        <v>220206کولرآبی2</v>
      </c>
      <c r="P4524" s="597" t="s">
        <v>1004</v>
      </c>
      <c r="Q4524" s="606"/>
      <c r="R4524" s="606"/>
      <c r="S4524" s="606"/>
      <c r="T4524" s="92" t="s">
        <v>7150</v>
      </c>
      <c r="U4524" s="89" t="s">
        <v>54</v>
      </c>
      <c r="V4524" s="205">
        <v>10002</v>
      </c>
      <c r="W4524" s="17"/>
      <c r="X4524" s="583"/>
    </row>
    <row r="4525" spans="1:24" ht="30">
      <c r="A4525" s="5"/>
      <c r="B4525" s="5"/>
      <c r="I4525" s="5"/>
      <c r="J4525" s="5"/>
      <c r="K4525" s="5"/>
      <c r="M4525" s="411"/>
      <c r="N4525" s="9">
        <f>Q4525</f>
        <v>23</v>
      </c>
      <c r="O4525" s="16" t="str">
        <f t="shared" si="773"/>
        <v>230101کولر گازی، به ظرفیت 2250 کیلو کالری در ساعت.</v>
      </c>
      <c r="P4525" s="598" t="s">
        <v>498</v>
      </c>
      <c r="Q4525" s="606">
        <v>23</v>
      </c>
      <c r="R4525" s="606"/>
      <c r="S4525" s="606" t="s">
        <v>726</v>
      </c>
      <c r="T4525" s="54" t="s">
        <v>899</v>
      </c>
      <c r="U4525" s="59" t="s">
        <v>54</v>
      </c>
      <c r="V4525" s="171">
        <v>0</v>
      </c>
      <c r="W4525" s="17"/>
      <c r="X4525" s="583"/>
    </row>
    <row r="4526" spans="1:24" ht="30">
      <c r="A4526" s="5"/>
      <c r="B4526" s="5"/>
      <c r="I4526" s="5"/>
      <c r="J4526" s="5"/>
      <c r="K4526" s="5"/>
      <c r="M4526" s="411"/>
      <c r="N4526" s="9">
        <f>Q4526</f>
        <v>23</v>
      </c>
      <c r="O4526" s="16" t="str">
        <f t="shared" si="773"/>
        <v>230104کولر گازی، به ظرفیت 3000 کیلو کالری در ساعت.</v>
      </c>
      <c r="P4526" s="596">
        <v>230104</v>
      </c>
      <c r="Q4526" s="606">
        <v>23</v>
      </c>
      <c r="R4526" s="606"/>
      <c r="S4526" s="606" t="s">
        <v>726</v>
      </c>
      <c r="T4526" s="54" t="s">
        <v>900</v>
      </c>
      <c r="U4526" s="59" t="s">
        <v>54</v>
      </c>
      <c r="V4526" s="172">
        <v>0</v>
      </c>
      <c r="W4526" s="17"/>
      <c r="X4526" s="583"/>
    </row>
    <row r="4527" spans="1:24" ht="30">
      <c r="A4527" s="5"/>
      <c r="B4527" s="5"/>
      <c r="I4527" s="5"/>
      <c r="J4527" s="5"/>
      <c r="K4527" s="5"/>
      <c r="M4527" s="411"/>
      <c r="N4527" s="9">
        <f>Q4527</f>
        <v>23</v>
      </c>
      <c r="O4527" s="16" t="str">
        <f t="shared" si="773"/>
        <v>230107کولر گازی، به ظرفیت 4500 کیلو کالری در ساعت.</v>
      </c>
      <c r="P4527" s="596">
        <v>230107</v>
      </c>
      <c r="Q4527" s="606">
        <v>23</v>
      </c>
      <c r="R4527" s="606"/>
      <c r="S4527" s="606" t="s">
        <v>726</v>
      </c>
      <c r="T4527" s="54" t="s">
        <v>901</v>
      </c>
      <c r="U4527" s="59" t="s">
        <v>54</v>
      </c>
      <c r="V4527" s="172">
        <v>0</v>
      </c>
      <c r="W4527" s="17"/>
      <c r="X4527" s="583"/>
    </row>
    <row r="4528" spans="1:24" ht="30">
      <c r="A4528" s="5"/>
      <c r="B4528" s="5"/>
      <c r="I4528" s="5"/>
      <c r="J4528" s="5"/>
      <c r="K4528" s="5"/>
      <c r="M4528" s="411"/>
      <c r="N4528" s="9">
        <f>Q4528</f>
        <v>23</v>
      </c>
      <c r="O4528" s="16" t="str">
        <f t="shared" ref="O4528:O4591" si="775">LEFT(CONCATENATE(P4528,T4528),252)</f>
        <v>230110کولر گازی، به ظرفیت 6000 کیلو کالری در ساعت.</v>
      </c>
      <c r="P4528" s="596">
        <v>230110</v>
      </c>
      <c r="Q4528" s="606">
        <v>23</v>
      </c>
      <c r="R4528" s="606"/>
      <c r="S4528" s="606" t="s">
        <v>726</v>
      </c>
      <c r="T4528" s="54" t="s">
        <v>902</v>
      </c>
      <c r="U4528" s="59" t="s">
        <v>54</v>
      </c>
      <c r="V4528" s="172">
        <v>0</v>
      </c>
      <c r="W4528" s="17"/>
      <c r="X4528" s="583"/>
    </row>
    <row r="4529" spans="1:24" ht="30">
      <c r="A4529" s="5"/>
      <c r="B4529" s="5"/>
      <c r="I4529" s="5"/>
      <c r="J4529" s="5"/>
      <c r="K4529" s="5"/>
      <c r="M4529" s="411"/>
      <c r="N4529" s="9">
        <f>Q4529</f>
        <v>23</v>
      </c>
      <c r="O4529" s="16" t="str">
        <f t="shared" si="775"/>
        <v>230111کولر گازی، به ظرفیت 6750 کیلو کالری در ساعت.</v>
      </c>
      <c r="P4529" s="596">
        <v>230111</v>
      </c>
      <c r="Q4529" s="606">
        <v>23</v>
      </c>
      <c r="R4529" s="606"/>
      <c r="S4529" s="606" t="s">
        <v>726</v>
      </c>
      <c r="T4529" s="54" t="s">
        <v>903</v>
      </c>
      <c r="U4529" s="59" t="s">
        <v>54</v>
      </c>
      <c r="V4529" s="172">
        <v>0</v>
      </c>
      <c r="W4529" s="17"/>
      <c r="X4529" s="583"/>
    </row>
    <row r="4530" spans="1:24">
      <c r="A4530" s="5"/>
      <c r="B4530" s="5"/>
      <c r="I4530" s="5"/>
      <c r="J4530" s="5"/>
      <c r="K4530" s="5"/>
      <c r="M4530" s="411"/>
      <c r="N4530" s="9" t="s">
        <v>637</v>
      </c>
      <c r="O4530" s="16" t="str">
        <f t="shared" si="775"/>
        <v>230112کولرگازی</v>
      </c>
      <c r="P4530" s="597" t="s">
        <v>1006</v>
      </c>
      <c r="Q4530" s="606"/>
      <c r="R4530" s="606"/>
      <c r="S4530" s="606"/>
      <c r="T4530" s="92" t="s">
        <v>1005</v>
      </c>
      <c r="U4530" s="89" t="s">
        <v>54</v>
      </c>
      <c r="V4530" s="205">
        <v>10000</v>
      </c>
      <c r="W4530" s="17"/>
      <c r="X4530" s="583"/>
    </row>
    <row r="4531" spans="1:24">
      <c r="A4531" s="5"/>
      <c r="B4531" s="5"/>
      <c r="I4531" s="5"/>
      <c r="J4531" s="5"/>
      <c r="K4531" s="5"/>
      <c r="M4531" s="411"/>
      <c r="N4531" s="9" t="s">
        <v>637</v>
      </c>
      <c r="O4531" s="16" t="str">
        <f t="shared" si="775"/>
        <v>230113کولرگازی1</v>
      </c>
      <c r="P4531" s="597" t="s">
        <v>1007</v>
      </c>
      <c r="Q4531" s="606"/>
      <c r="R4531" s="606"/>
      <c r="S4531" s="606"/>
      <c r="T4531" s="92" t="s">
        <v>7151</v>
      </c>
      <c r="U4531" s="89" t="s">
        <v>54</v>
      </c>
      <c r="V4531" s="205">
        <v>10001</v>
      </c>
      <c r="W4531" s="17"/>
      <c r="X4531" s="583"/>
    </row>
    <row r="4532" spans="1:24">
      <c r="A4532" s="5"/>
      <c r="B4532" s="5"/>
      <c r="I4532" s="5"/>
      <c r="J4532" s="5"/>
      <c r="K4532" s="5"/>
      <c r="M4532" s="411"/>
      <c r="N4532" s="9" t="s">
        <v>637</v>
      </c>
      <c r="O4532" s="16" t="str">
        <f t="shared" si="775"/>
        <v>230114کولرگازی2</v>
      </c>
      <c r="P4532" s="597" t="s">
        <v>1008</v>
      </c>
      <c r="Q4532" s="606"/>
      <c r="R4532" s="606"/>
      <c r="S4532" s="606"/>
      <c r="T4532" s="92" t="s">
        <v>7152</v>
      </c>
      <c r="U4532" s="89" t="s">
        <v>54</v>
      </c>
      <c r="V4532" s="205">
        <v>10002</v>
      </c>
      <c r="W4532" s="17"/>
      <c r="X4532" s="583"/>
    </row>
    <row r="4533" spans="1:24" ht="69">
      <c r="A4533" s="5"/>
      <c r="B4533" s="5"/>
      <c r="I4533" s="5"/>
      <c r="J4533" s="5"/>
      <c r="K4533" s="5"/>
      <c r="M4533" s="411"/>
      <c r="N4533" s="9">
        <f t="shared" ref="N4533:N4564" si="776">Q4533</f>
        <v>24</v>
      </c>
      <c r="O4533" s="16" t="str">
        <f t="shared" si="775"/>
        <v>240101الكترو پمـپ روي خط، با قدرت موتور يک دوازدهم اسب بخار، قطر لوله رانش 25 ميلي‌متر (يک اينچ)، آب‌دهي 10 گالن در دقيقه و ارتفاع 5 فوت.</v>
      </c>
      <c r="P4533" s="598" t="s">
        <v>499</v>
      </c>
      <c r="Q4533" s="606">
        <v>24</v>
      </c>
      <c r="R4533" s="606"/>
      <c r="S4533" s="606" t="s">
        <v>726</v>
      </c>
      <c r="T4533" s="555" t="s">
        <v>5718</v>
      </c>
      <c r="U4533" s="555" t="s">
        <v>54</v>
      </c>
      <c r="V4533" s="595">
        <v>3948000</v>
      </c>
      <c r="W4533" s="17"/>
      <c r="X4533" s="583"/>
    </row>
    <row r="4534" spans="1:24" ht="69">
      <c r="A4534" s="5"/>
      <c r="B4534" s="5"/>
      <c r="I4534" s="5"/>
      <c r="J4534" s="5"/>
      <c r="K4534" s="5"/>
      <c r="M4534" s="411"/>
      <c r="N4534" s="9">
        <f t="shared" si="776"/>
        <v>24</v>
      </c>
      <c r="O4534" s="16" t="str">
        <f t="shared" si="775"/>
        <v>240102الكترو پمـپ روي خط، با قدرت موتور يک هشتم اسب بخار، قطر لوله رانش 32 ميلي‌متر (يک و يک چهارم اينچ)، آب‌دهي 20 گالن در دقيقه و ارتفاع 5 فوت.</v>
      </c>
      <c r="P4534" s="596">
        <v>240102</v>
      </c>
      <c r="Q4534" s="606">
        <v>24</v>
      </c>
      <c r="R4534" s="606"/>
      <c r="S4534" s="606" t="s">
        <v>726</v>
      </c>
      <c r="T4534" s="555" t="s">
        <v>5719</v>
      </c>
      <c r="U4534" s="555" t="s">
        <v>54</v>
      </c>
      <c r="V4534" s="595">
        <v>4005000</v>
      </c>
      <c r="W4534" s="17"/>
      <c r="X4534" s="583"/>
    </row>
    <row r="4535" spans="1:24" ht="69">
      <c r="A4535" s="5"/>
      <c r="B4535" s="5"/>
      <c r="I4535" s="5"/>
      <c r="J4535" s="5"/>
      <c r="K4535" s="5"/>
      <c r="M4535" s="411"/>
      <c r="N4535" s="9">
        <f t="shared" si="776"/>
        <v>24</v>
      </c>
      <c r="O4535" s="16" t="str">
        <f t="shared" si="775"/>
        <v>240103الكترو پمـپ روي خط، با قدرت موتور يک ششم اسب بخار، قطر لوله رانش 50 ميلي‌متر (دو اينچ)، آب‌دهي 30 گالن در دقيقه و ارتفاع 10 فوت.</v>
      </c>
      <c r="P4535" s="596">
        <v>240103</v>
      </c>
      <c r="Q4535" s="606">
        <v>24</v>
      </c>
      <c r="R4535" s="606"/>
      <c r="S4535" s="606" t="s">
        <v>726</v>
      </c>
      <c r="T4535" s="555" t="s">
        <v>5720</v>
      </c>
      <c r="U4535" s="555" t="s">
        <v>54</v>
      </c>
      <c r="V4535" s="595">
        <v>4786000</v>
      </c>
      <c r="W4535" s="17"/>
      <c r="X4535" s="583"/>
    </row>
    <row r="4536" spans="1:24" ht="69">
      <c r="A4536" s="5"/>
      <c r="B4536" s="5"/>
      <c r="I4536" s="5"/>
      <c r="J4536" s="5"/>
      <c r="K4536" s="5"/>
      <c r="M4536" s="411"/>
      <c r="N4536" s="9">
        <f t="shared" si="776"/>
        <v>24</v>
      </c>
      <c r="O4536" s="16" t="str">
        <f t="shared" si="775"/>
        <v>240104الكترو پمـپ روي خط، با قدرت موتور يک سوم اسب بخار، قطر لوله رانش 40 ميلي‌متر (يک و يک دوم اينچ)، آب‌دهي 30 گالن در دقيقه و ارتفاع 18 فوت.</v>
      </c>
      <c r="P4536" s="596">
        <v>240104</v>
      </c>
      <c r="Q4536" s="606">
        <v>24</v>
      </c>
      <c r="R4536" s="606"/>
      <c r="S4536" s="606" t="s">
        <v>726</v>
      </c>
      <c r="T4536" s="555" t="s">
        <v>5721</v>
      </c>
      <c r="U4536" s="555" t="s">
        <v>54</v>
      </c>
      <c r="V4536" s="595">
        <v>6115000</v>
      </c>
      <c r="W4536" s="17"/>
      <c r="X4536" s="583"/>
    </row>
    <row r="4537" spans="1:24" ht="69">
      <c r="A4537" s="5"/>
      <c r="B4537" s="5"/>
      <c r="I4537" s="5"/>
      <c r="J4537" s="5"/>
      <c r="K4537" s="5"/>
      <c r="M4537" s="411"/>
      <c r="N4537" s="9">
        <f t="shared" si="776"/>
        <v>24</v>
      </c>
      <c r="O4537" s="16" t="str">
        <f t="shared" si="775"/>
        <v>240105الكترو پمـپ روي خط، با قدرت موتور يک سوم اسب بخار، قطر لوله رانش 65 ميلي‌متر (دو و يک دوم اينچ)، آب‌دهي 40 گالن در دقيقه و ارتفاع 8 فوت.</v>
      </c>
      <c r="P4537" s="596">
        <v>240105</v>
      </c>
      <c r="Q4537" s="606">
        <v>24</v>
      </c>
      <c r="R4537" s="606"/>
      <c r="S4537" s="606" t="s">
        <v>726</v>
      </c>
      <c r="T4537" s="555" t="s">
        <v>5722</v>
      </c>
      <c r="U4537" s="555" t="s">
        <v>54</v>
      </c>
      <c r="V4537" s="595">
        <v>6876000</v>
      </c>
      <c r="W4537" s="17"/>
      <c r="X4537" s="583"/>
    </row>
    <row r="4538" spans="1:24" ht="69">
      <c r="A4538" s="5"/>
      <c r="B4538" s="5"/>
      <c r="I4538" s="5"/>
      <c r="J4538" s="5"/>
      <c r="K4538" s="5"/>
      <c r="M4538" s="411"/>
      <c r="N4538" s="9">
        <f t="shared" si="776"/>
        <v>24</v>
      </c>
      <c r="O4538" s="16" t="str">
        <f t="shared" si="775"/>
        <v>240106الكترو پمـپ روي خط، با قدرت موتور يک دوم اسب بخار، قطر لوله رانش 50 ميلي‌متر (دو اينچ)، آب‌دهي 40 گالن در دقيقه و ارتفاع 19 فوت.</v>
      </c>
      <c r="P4538" s="596">
        <v>240106</v>
      </c>
      <c r="Q4538" s="606">
        <v>24</v>
      </c>
      <c r="R4538" s="606"/>
      <c r="S4538" s="606" t="s">
        <v>726</v>
      </c>
      <c r="T4538" s="555" t="s">
        <v>5723</v>
      </c>
      <c r="U4538" s="555" t="s">
        <v>54</v>
      </c>
      <c r="V4538" s="596">
        <v>0</v>
      </c>
      <c r="W4538" s="17"/>
      <c r="X4538" s="583"/>
    </row>
    <row r="4539" spans="1:24" ht="69">
      <c r="A4539" s="5"/>
      <c r="B4539" s="5"/>
      <c r="I4539" s="5"/>
      <c r="J4539" s="5"/>
      <c r="K4539" s="5"/>
      <c r="M4539" s="411"/>
      <c r="N4539" s="9">
        <f t="shared" si="776"/>
        <v>24</v>
      </c>
      <c r="O4539" s="16" t="str">
        <f t="shared" si="775"/>
        <v>240107الكترو پمـپ روي خط، با قدرت موتور سه چهارم اسب بخار، قطر لوله رانش 80 ميلي‌متر (سه اينچ)، آب‌دهي 60 گالن در دقيقه و ارتفاع 16 فوت.</v>
      </c>
      <c r="P4539" s="596">
        <v>240107</v>
      </c>
      <c r="Q4539" s="606">
        <v>24</v>
      </c>
      <c r="R4539" s="606"/>
      <c r="S4539" s="606" t="s">
        <v>726</v>
      </c>
      <c r="T4539" s="555" t="s">
        <v>5724</v>
      </c>
      <c r="U4539" s="555" t="s">
        <v>54</v>
      </c>
      <c r="V4539" s="595">
        <v>7700000</v>
      </c>
      <c r="W4539" s="17"/>
      <c r="X4539" s="583"/>
    </row>
    <row r="4540" spans="1:24">
      <c r="A4540" s="5"/>
      <c r="B4540" s="5"/>
      <c r="I4540" s="5"/>
      <c r="J4540" s="5"/>
      <c r="K4540" s="5"/>
      <c r="M4540" s="411"/>
      <c r="N4540" s="9">
        <f t="shared" si="776"/>
        <v>24</v>
      </c>
      <c r="O4540" s="16" t="str">
        <f t="shared" si="775"/>
        <v>240201پمپ در اندازه 125-32.</v>
      </c>
      <c r="P4540" s="596">
        <v>240201</v>
      </c>
      <c r="Q4540" s="606">
        <v>24</v>
      </c>
      <c r="R4540" s="606"/>
      <c r="S4540" s="606" t="s">
        <v>726</v>
      </c>
      <c r="T4540" s="555" t="s">
        <v>5725</v>
      </c>
      <c r="U4540" s="555" t="s">
        <v>54</v>
      </c>
      <c r="V4540" s="596">
        <v>0</v>
      </c>
      <c r="W4540" s="17"/>
      <c r="X4540" s="583"/>
    </row>
    <row r="4541" spans="1:24">
      <c r="A4541" s="5"/>
      <c r="B4541" s="5"/>
      <c r="I4541" s="5"/>
      <c r="J4541" s="5"/>
      <c r="K4541" s="5"/>
      <c r="M4541" s="411"/>
      <c r="N4541" s="9">
        <f t="shared" si="776"/>
        <v>24</v>
      </c>
      <c r="O4541" s="16" t="str">
        <f t="shared" si="775"/>
        <v>240202پمپ در اندازه 160-32.</v>
      </c>
      <c r="P4541" s="596">
        <v>240202</v>
      </c>
      <c r="Q4541" s="606">
        <v>24</v>
      </c>
      <c r="R4541" s="606"/>
      <c r="S4541" s="606" t="s">
        <v>726</v>
      </c>
      <c r="T4541" s="555" t="s">
        <v>5726</v>
      </c>
      <c r="U4541" s="555" t="s">
        <v>54</v>
      </c>
      <c r="V4541" s="595">
        <v>6344000</v>
      </c>
      <c r="W4541" s="17"/>
      <c r="X4541" s="583"/>
    </row>
    <row r="4542" spans="1:24">
      <c r="A4542" s="5"/>
      <c r="B4542" s="5"/>
      <c r="I4542" s="5"/>
      <c r="J4542" s="5"/>
      <c r="K4542" s="5"/>
      <c r="M4542" s="411"/>
      <c r="N4542" s="9">
        <f t="shared" si="776"/>
        <v>24</v>
      </c>
      <c r="O4542" s="16" t="str">
        <f t="shared" si="775"/>
        <v>240203پمپ در اندازه 200-32.</v>
      </c>
      <c r="P4542" s="596">
        <v>240203</v>
      </c>
      <c r="Q4542" s="606">
        <v>24</v>
      </c>
      <c r="R4542" s="606"/>
      <c r="S4542" s="606" t="s">
        <v>726</v>
      </c>
      <c r="T4542" s="555" t="s">
        <v>5727</v>
      </c>
      <c r="U4542" s="555" t="s">
        <v>54</v>
      </c>
      <c r="V4542" s="595">
        <v>6800000</v>
      </c>
      <c r="W4542" s="17"/>
      <c r="X4542" s="583"/>
    </row>
    <row r="4543" spans="1:24">
      <c r="A4543" s="5"/>
      <c r="B4543" s="5"/>
      <c r="I4543" s="5"/>
      <c r="J4543" s="5"/>
      <c r="K4543" s="5"/>
      <c r="M4543" s="411"/>
      <c r="N4543" s="9">
        <f t="shared" si="776"/>
        <v>24</v>
      </c>
      <c r="O4543" s="16" t="str">
        <f t="shared" si="775"/>
        <v>240204پمپ در اندازه 125-40.</v>
      </c>
      <c r="P4543" s="596">
        <v>240204</v>
      </c>
      <c r="Q4543" s="606">
        <v>24</v>
      </c>
      <c r="R4543" s="606"/>
      <c r="S4543" s="606" t="s">
        <v>726</v>
      </c>
      <c r="T4543" s="555" t="s">
        <v>5728</v>
      </c>
      <c r="U4543" s="555" t="s">
        <v>54</v>
      </c>
      <c r="V4543" s="595">
        <v>5981000</v>
      </c>
      <c r="W4543" s="17"/>
      <c r="X4543" s="583"/>
    </row>
    <row r="4544" spans="1:24">
      <c r="A4544" s="5"/>
      <c r="B4544" s="5"/>
      <c r="I4544" s="5"/>
      <c r="J4544" s="5"/>
      <c r="K4544" s="5"/>
      <c r="M4544" s="411"/>
      <c r="N4544" s="9">
        <f t="shared" si="776"/>
        <v>24</v>
      </c>
      <c r="O4544" s="16" t="str">
        <f t="shared" si="775"/>
        <v>240205پمپ در اندازه 160-40.</v>
      </c>
      <c r="P4544" s="596">
        <v>240205</v>
      </c>
      <c r="Q4544" s="606">
        <v>24</v>
      </c>
      <c r="R4544" s="606"/>
      <c r="S4544" s="606" t="s">
        <v>726</v>
      </c>
      <c r="T4544" s="555" t="s">
        <v>5729</v>
      </c>
      <c r="U4544" s="555" t="s">
        <v>54</v>
      </c>
      <c r="V4544" s="595">
        <v>6502000</v>
      </c>
      <c r="W4544" s="17"/>
      <c r="X4544" s="583"/>
    </row>
    <row r="4545" spans="1:24">
      <c r="A4545" s="5"/>
      <c r="B4545" s="5"/>
      <c r="I4545" s="5"/>
      <c r="J4545" s="5"/>
      <c r="K4545" s="5"/>
      <c r="M4545" s="411"/>
      <c r="N4545" s="9">
        <f t="shared" si="776"/>
        <v>24</v>
      </c>
      <c r="O4545" s="16" t="str">
        <f t="shared" si="775"/>
        <v>240206پمپ در اندازه 200-40.</v>
      </c>
      <c r="P4545" s="596">
        <v>240206</v>
      </c>
      <c r="Q4545" s="606">
        <v>24</v>
      </c>
      <c r="R4545" s="606"/>
      <c r="S4545" s="606" t="s">
        <v>726</v>
      </c>
      <c r="T4545" s="555" t="s">
        <v>5730</v>
      </c>
      <c r="U4545" s="555" t="s">
        <v>54</v>
      </c>
      <c r="V4545" s="595">
        <v>7221000</v>
      </c>
      <c r="W4545" s="17"/>
      <c r="X4545" s="583"/>
    </row>
    <row r="4546" spans="1:24">
      <c r="A4546" s="5"/>
      <c r="B4546" s="5"/>
      <c r="I4546" s="5"/>
      <c r="J4546" s="5"/>
      <c r="K4546" s="5"/>
      <c r="M4546" s="411"/>
      <c r="N4546" s="9">
        <f t="shared" si="776"/>
        <v>24</v>
      </c>
      <c r="O4546" s="16" t="str">
        <f t="shared" si="775"/>
        <v>240207پمپ در اندازه 250-40.</v>
      </c>
      <c r="P4546" s="596">
        <v>240207</v>
      </c>
      <c r="Q4546" s="606">
        <v>24</v>
      </c>
      <c r="R4546" s="606"/>
      <c r="S4546" s="606" t="s">
        <v>726</v>
      </c>
      <c r="T4546" s="555" t="s">
        <v>5731</v>
      </c>
      <c r="U4546" s="555" t="s">
        <v>54</v>
      </c>
      <c r="V4546" s="595">
        <v>8018000</v>
      </c>
      <c r="W4546" s="17"/>
      <c r="X4546" s="583"/>
    </row>
    <row r="4547" spans="1:24">
      <c r="A4547" s="5"/>
      <c r="B4547" s="5"/>
      <c r="I4547" s="5"/>
      <c r="J4547" s="5"/>
      <c r="K4547" s="5"/>
      <c r="M4547" s="411"/>
      <c r="N4547" s="9">
        <f t="shared" si="776"/>
        <v>24</v>
      </c>
      <c r="O4547" s="16" t="str">
        <f t="shared" si="775"/>
        <v>240208پمپ در اندازه 125-50.</v>
      </c>
      <c r="P4547" s="596">
        <v>240208</v>
      </c>
      <c r="Q4547" s="606">
        <v>24</v>
      </c>
      <c r="R4547" s="606"/>
      <c r="S4547" s="606" t="s">
        <v>726</v>
      </c>
      <c r="T4547" s="555" t="s">
        <v>5732</v>
      </c>
      <c r="U4547" s="555" t="s">
        <v>54</v>
      </c>
      <c r="V4547" s="596">
        <v>0</v>
      </c>
      <c r="W4547" s="17"/>
      <c r="X4547" s="583"/>
    </row>
    <row r="4548" spans="1:24">
      <c r="A4548" s="5"/>
      <c r="B4548" s="5"/>
      <c r="I4548" s="5"/>
      <c r="J4548" s="5"/>
      <c r="K4548" s="5"/>
      <c r="M4548" s="411"/>
      <c r="N4548" s="9">
        <f t="shared" si="776"/>
        <v>24</v>
      </c>
      <c r="O4548" s="16" t="str">
        <f t="shared" si="775"/>
        <v>240209پمپ در اندازه 160-50.</v>
      </c>
      <c r="P4548" s="596">
        <v>240209</v>
      </c>
      <c r="Q4548" s="606">
        <v>24</v>
      </c>
      <c r="R4548" s="606"/>
      <c r="S4548" s="606" t="s">
        <v>726</v>
      </c>
      <c r="T4548" s="555" t="s">
        <v>5733</v>
      </c>
      <c r="U4548" s="555" t="s">
        <v>54</v>
      </c>
      <c r="V4548" s="595">
        <v>6970000</v>
      </c>
      <c r="W4548" s="17"/>
      <c r="X4548" s="583"/>
    </row>
    <row r="4549" spans="1:24">
      <c r="A4549" s="5"/>
      <c r="B4549" s="5"/>
      <c r="I4549" s="5"/>
      <c r="J4549" s="5"/>
      <c r="K4549" s="5"/>
      <c r="M4549" s="411"/>
      <c r="N4549" s="9">
        <f t="shared" si="776"/>
        <v>24</v>
      </c>
      <c r="O4549" s="16" t="str">
        <f t="shared" si="775"/>
        <v>240210پمپ در اندازه 200-50.</v>
      </c>
      <c r="P4549" s="596">
        <v>240210</v>
      </c>
      <c r="Q4549" s="606">
        <v>24</v>
      </c>
      <c r="R4549" s="606"/>
      <c r="S4549" s="606" t="s">
        <v>726</v>
      </c>
      <c r="T4549" s="555" t="s">
        <v>5734</v>
      </c>
      <c r="U4549" s="555" t="s">
        <v>54</v>
      </c>
      <c r="V4549" s="595">
        <v>7622000</v>
      </c>
      <c r="W4549" s="17"/>
      <c r="X4549" s="583"/>
    </row>
    <row r="4550" spans="1:24">
      <c r="A4550" s="5"/>
      <c r="B4550" s="5"/>
      <c r="I4550" s="5"/>
      <c r="J4550" s="5"/>
      <c r="K4550" s="5"/>
      <c r="M4550" s="411"/>
      <c r="N4550" s="9">
        <f t="shared" si="776"/>
        <v>24</v>
      </c>
      <c r="O4550" s="16" t="str">
        <f t="shared" si="775"/>
        <v>240211پمپ در اندازه 250-50.</v>
      </c>
      <c r="P4550" s="596">
        <v>240211</v>
      </c>
      <c r="Q4550" s="606">
        <v>24</v>
      </c>
      <c r="R4550" s="606"/>
      <c r="S4550" s="606" t="s">
        <v>726</v>
      </c>
      <c r="T4550" s="555" t="s">
        <v>5735</v>
      </c>
      <c r="U4550" s="555" t="s">
        <v>54</v>
      </c>
      <c r="V4550" s="595">
        <v>8602000</v>
      </c>
      <c r="W4550" s="17"/>
      <c r="X4550" s="583"/>
    </row>
    <row r="4551" spans="1:24">
      <c r="A4551" s="5"/>
      <c r="B4551" s="5"/>
      <c r="I4551" s="5"/>
      <c r="J4551" s="5"/>
      <c r="K4551" s="5"/>
      <c r="M4551" s="411"/>
      <c r="N4551" s="9">
        <f t="shared" si="776"/>
        <v>24</v>
      </c>
      <c r="O4551" s="16" t="str">
        <f t="shared" si="775"/>
        <v>240212پمپ دراندازه 125-65.</v>
      </c>
      <c r="P4551" s="596">
        <v>240212</v>
      </c>
      <c r="Q4551" s="606">
        <v>24</v>
      </c>
      <c r="R4551" s="606"/>
      <c r="S4551" s="606" t="s">
        <v>726</v>
      </c>
      <c r="T4551" s="555" t="s">
        <v>5736</v>
      </c>
      <c r="U4551" s="555" t="s">
        <v>54</v>
      </c>
      <c r="V4551" s="595">
        <v>7901000</v>
      </c>
      <c r="W4551" s="17"/>
      <c r="X4551" s="583"/>
    </row>
    <row r="4552" spans="1:24">
      <c r="A4552" s="5"/>
      <c r="B4552" s="5"/>
      <c r="I4552" s="5"/>
      <c r="J4552" s="5"/>
      <c r="K4552" s="5"/>
      <c r="M4552" s="411"/>
      <c r="N4552" s="9">
        <f t="shared" si="776"/>
        <v>24</v>
      </c>
      <c r="O4552" s="16" t="str">
        <f t="shared" si="775"/>
        <v>240213پمپ در اندازه 160-65.</v>
      </c>
      <c r="P4552" s="596">
        <v>240213</v>
      </c>
      <c r="Q4552" s="606">
        <v>24</v>
      </c>
      <c r="R4552" s="606"/>
      <c r="S4552" s="606" t="s">
        <v>726</v>
      </c>
      <c r="T4552" s="555" t="s">
        <v>5737</v>
      </c>
      <c r="U4552" s="555" t="s">
        <v>54</v>
      </c>
      <c r="V4552" s="595">
        <v>8129000</v>
      </c>
      <c r="W4552" s="17"/>
      <c r="X4552" s="583"/>
    </row>
    <row r="4553" spans="1:24">
      <c r="A4553" s="5"/>
      <c r="B4553" s="5"/>
      <c r="I4553" s="5"/>
      <c r="J4553" s="5"/>
      <c r="K4553" s="5"/>
      <c r="M4553" s="411"/>
      <c r="N4553" s="9">
        <f t="shared" si="776"/>
        <v>24</v>
      </c>
      <c r="O4553" s="16" t="str">
        <f t="shared" si="775"/>
        <v>240214پمپ در اندازه 200-65.</v>
      </c>
      <c r="P4553" s="596">
        <v>240214</v>
      </c>
      <c r="Q4553" s="606">
        <v>24</v>
      </c>
      <c r="R4553" s="606"/>
      <c r="S4553" s="606" t="s">
        <v>726</v>
      </c>
      <c r="T4553" s="555" t="s">
        <v>5738</v>
      </c>
      <c r="U4553" s="555" t="s">
        <v>54</v>
      </c>
      <c r="V4553" s="595">
        <v>9109000</v>
      </c>
      <c r="W4553" s="17"/>
      <c r="X4553" s="583"/>
    </row>
    <row r="4554" spans="1:24">
      <c r="A4554" s="5"/>
      <c r="B4554" s="5"/>
      <c r="I4554" s="5"/>
      <c r="J4554" s="5"/>
      <c r="K4554" s="5"/>
      <c r="M4554" s="411"/>
      <c r="N4554" s="9">
        <f t="shared" si="776"/>
        <v>24</v>
      </c>
      <c r="O4554" s="16" t="str">
        <f t="shared" si="775"/>
        <v>240215پمپ در اندازه 250-65.</v>
      </c>
      <c r="P4554" s="596">
        <v>240215</v>
      </c>
      <c r="Q4554" s="606">
        <v>24</v>
      </c>
      <c r="R4554" s="606"/>
      <c r="S4554" s="606" t="s">
        <v>726</v>
      </c>
      <c r="T4554" s="555" t="s">
        <v>5739</v>
      </c>
      <c r="U4554" s="555" t="s">
        <v>54</v>
      </c>
      <c r="V4554" s="595">
        <v>10742000</v>
      </c>
      <c r="W4554" s="17"/>
      <c r="X4554" s="583"/>
    </row>
    <row r="4555" spans="1:24">
      <c r="A4555" s="5"/>
      <c r="B4555" s="5"/>
      <c r="I4555" s="5"/>
      <c r="J4555" s="5"/>
      <c r="K4555" s="5"/>
      <c r="M4555" s="411"/>
      <c r="N4555" s="9">
        <f t="shared" si="776"/>
        <v>24</v>
      </c>
      <c r="O4555" s="16" t="str">
        <f t="shared" si="775"/>
        <v>240216پمپ در اندازه 315-65.</v>
      </c>
      <c r="P4555" s="596">
        <v>240216</v>
      </c>
      <c r="Q4555" s="606">
        <v>24</v>
      </c>
      <c r="R4555" s="606"/>
      <c r="S4555" s="606" t="s">
        <v>726</v>
      </c>
      <c r="T4555" s="555" t="s">
        <v>5740</v>
      </c>
      <c r="U4555" s="555" t="s">
        <v>54</v>
      </c>
      <c r="V4555" s="595">
        <v>12198000</v>
      </c>
      <c r="W4555" s="17"/>
      <c r="X4555" s="583"/>
    </row>
    <row r="4556" spans="1:24">
      <c r="A4556" s="5"/>
      <c r="B4556" s="5"/>
      <c r="I4556" s="5"/>
      <c r="J4556" s="5"/>
      <c r="K4556" s="5"/>
      <c r="M4556" s="411"/>
      <c r="N4556" s="9">
        <f t="shared" si="776"/>
        <v>24</v>
      </c>
      <c r="O4556" s="16" t="str">
        <f t="shared" si="775"/>
        <v>240217پمپ در اندازه 160-80.</v>
      </c>
      <c r="P4556" s="596">
        <v>240217</v>
      </c>
      <c r="Q4556" s="606">
        <v>24</v>
      </c>
      <c r="R4556" s="606"/>
      <c r="S4556" s="606" t="s">
        <v>726</v>
      </c>
      <c r="T4556" s="555" t="s">
        <v>5741</v>
      </c>
      <c r="U4556" s="555" t="s">
        <v>54</v>
      </c>
      <c r="V4556" s="595">
        <v>9142000</v>
      </c>
      <c r="W4556" s="17"/>
      <c r="X4556" s="583"/>
    </row>
    <row r="4557" spans="1:24">
      <c r="A4557" s="5"/>
      <c r="B4557" s="5"/>
      <c r="I4557" s="5"/>
      <c r="J4557" s="5"/>
      <c r="K4557" s="5"/>
      <c r="M4557" s="411"/>
      <c r="N4557" s="9">
        <f t="shared" si="776"/>
        <v>24</v>
      </c>
      <c r="O4557" s="16" t="str">
        <f t="shared" si="775"/>
        <v>240218پمپ در اندازه 200-80.</v>
      </c>
      <c r="P4557" s="596">
        <v>240218</v>
      </c>
      <c r="Q4557" s="606">
        <v>24</v>
      </c>
      <c r="R4557" s="606"/>
      <c r="S4557" s="606" t="s">
        <v>726</v>
      </c>
      <c r="T4557" s="555" t="s">
        <v>5742</v>
      </c>
      <c r="U4557" s="555" t="s">
        <v>54</v>
      </c>
      <c r="V4557" s="595">
        <v>10317000</v>
      </c>
      <c r="W4557" s="17"/>
      <c r="X4557" s="583"/>
    </row>
    <row r="4558" spans="1:24">
      <c r="A4558" s="5"/>
      <c r="B4558" s="5"/>
      <c r="I4558" s="5"/>
      <c r="J4558" s="5"/>
      <c r="K4558" s="5"/>
      <c r="M4558" s="411"/>
      <c r="N4558" s="9">
        <f t="shared" si="776"/>
        <v>24</v>
      </c>
      <c r="O4558" s="16" t="str">
        <f t="shared" si="775"/>
        <v>240219پمپ در اندازه 250-80.</v>
      </c>
      <c r="P4558" s="596">
        <v>240219</v>
      </c>
      <c r="Q4558" s="606">
        <v>24</v>
      </c>
      <c r="R4558" s="606"/>
      <c r="S4558" s="606" t="s">
        <v>726</v>
      </c>
      <c r="T4558" s="555" t="s">
        <v>5743</v>
      </c>
      <c r="U4558" s="555" t="s">
        <v>54</v>
      </c>
      <c r="V4558" s="595">
        <v>12146000</v>
      </c>
      <c r="W4558" s="17"/>
      <c r="X4558" s="583"/>
    </row>
    <row r="4559" spans="1:24">
      <c r="A4559" s="5"/>
      <c r="B4559" s="5"/>
      <c r="I4559" s="5"/>
      <c r="J4559" s="5"/>
      <c r="K4559" s="5"/>
      <c r="M4559" s="411"/>
      <c r="N4559" s="9">
        <f t="shared" si="776"/>
        <v>24</v>
      </c>
      <c r="O4559" s="16" t="str">
        <f t="shared" si="775"/>
        <v>240220پمپ در اندازه 315-80.</v>
      </c>
      <c r="P4559" s="596">
        <v>240220</v>
      </c>
      <c r="Q4559" s="606">
        <v>24</v>
      </c>
      <c r="R4559" s="606"/>
      <c r="S4559" s="606" t="s">
        <v>726</v>
      </c>
      <c r="T4559" s="555" t="s">
        <v>5744</v>
      </c>
      <c r="U4559" s="555" t="s">
        <v>54</v>
      </c>
      <c r="V4559" s="595">
        <v>14235000</v>
      </c>
      <c r="W4559" s="17"/>
      <c r="X4559" s="583"/>
    </row>
    <row r="4560" spans="1:24">
      <c r="A4560" s="5"/>
      <c r="B4560" s="5"/>
      <c r="I4560" s="5"/>
      <c r="J4560" s="5"/>
      <c r="K4560" s="5"/>
      <c r="M4560" s="411"/>
      <c r="N4560" s="9">
        <f t="shared" si="776"/>
        <v>24</v>
      </c>
      <c r="O4560" s="16" t="str">
        <f t="shared" si="775"/>
        <v>240221پمپ در اندازه 200-100.</v>
      </c>
      <c r="P4560" s="596">
        <v>240221</v>
      </c>
      <c r="Q4560" s="606">
        <v>24</v>
      </c>
      <c r="R4560" s="606"/>
      <c r="S4560" s="606" t="s">
        <v>726</v>
      </c>
      <c r="T4560" s="555" t="s">
        <v>5745</v>
      </c>
      <c r="U4560" s="555" t="s">
        <v>54</v>
      </c>
      <c r="V4560" s="595">
        <v>11568000</v>
      </c>
      <c r="W4560" s="17"/>
      <c r="X4560" s="583"/>
    </row>
    <row r="4561" spans="1:24">
      <c r="A4561" s="5"/>
      <c r="B4561" s="5"/>
      <c r="I4561" s="5"/>
      <c r="J4561" s="5"/>
      <c r="K4561" s="5"/>
      <c r="M4561" s="411"/>
      <c r="N4561" s="9">
        <f t="shared" si="776"/>
        <v>24</v>
      </c>
      <c r="O4561" s="16" t="str">
        <f t="shared" si="775"/>
        <v>240222پمپ در اندازه 250-100.</v>
      </c>
      <c r="P4561" s="596">
        <v>240222</v>
      </c>
      <c r="Q4561" s="606">
        <v>24</v>
      </c>
      <c r="R4561" s="606"/>
      <c r="S4561" s="606" t="s">
        <v>726</v>
      </c>
      <c r="T4561" s="555" t="s">
        <v>5746</v>
      </c>
      <c r="U4561" s="555" t="s">
        <v>54</v>
      </c>
      <c r="V4561" s="595">
        <v>13357000</v>
      </c>
      <c r="W4561" s="17"/>
      <c r="X4561" s="583"/>
    </row>
    <row r="4562" spans="1:24">
      <c r="A4562" s="5"/>
      <c r="B4562" s="5"/>
      <c r="I4562" s="5"/>
      <c r="J4562" s="5"/>
      <c r="K4562" s="5"/>
      <c r="M4562" s="411"/>
      <c r="N4562" s="9">
        <f t="shared" si="776"/>
        <v>24</v>
      </c>
      <c r="O4562" s="16" t="str">
        <f t="shared" si="775"/>
        <v>240223پمپ در اندازه 315-100.</v>
      </c>
      <c r="P4562" s="596">
        <v>240223</v>
      </c>
      <c r="Q4562" s="606">
        <v>24</v>
      </c>
      <c r="R4562" s="606"/>
      <c r="S4562" s="606" t="s">
        <v>726</v>
      </c>
      <c r="T4562" s="555" t="s">
        <v>5747</v>
      </c>
      <c r="U4562" s="555" t="s">
        <v>54</v>
      </c>
      <c r="V4562" s="595">
        <v>16296000</v>
      </c>
      <c r="W4562" s="17"/>
      <c r="X4562" s="583"/>
    </row>
    <row r="4563" spans="1:24">
      <c r="A4563" s="5"/>
      <c r="B4563" s="5"/>
      <c r="I4563" s="5"/>
      <c r="J4563" s="5"/>
      <c r="K4563" s="5"/>
      <c r="M4563" s="411"/>
      <c r="N4563" s="9">
        <f t="shared" si="776"/>
        <v>24</v>
      </c>
      <c r="O4563" s="16" t="str">
        <f t="shared" si="775"/>
        <v>240224پمپ در اندازه 400-100.</v>
      </c>
      <c r="P4563" s="596">
        <v>240224</v>
      </c>
      <c r="Q4563" s="606">
        <v>24</v>
      </c>
      <c r="R4563" s="606"/>
      <c r="S4563" s="606" t="s">
        <v>726</v>
      </c>
      <c r="T4563" s="555" t="s">
        <v>5748</v>
      </c>
      <c r="U4563" s="555" t="s">
        <v>54</v>
      </c>
      <c r="V4563" s="595">
        <v>19088000</v>
      </c>
      <c r="W4563" s="17"/>
      <c r="X4563" s="583"/>
    </row>
    <row r="4564" spans="1:24">
      <c r="A4564" s="5"/>
      <c r="B4564" s="5"/>
      <c r="I4564" s="5"/>
      <c r="J4564" s="5"/>
      <c r="K4564" s="5"/>
      <c r="M4564" s="411"/>
      <c r="N4564" s="9">
        <f t="shared" si="776"/>
        <v>24</v>
      </c>
      <c r="O4564" s="16" t="str">
        <f t="shared" si="775"/>
        <v>240225پمپ در اندازه 250-125.</v>
      </c>
      <c r="P4564" s="596">
        <v>240225</v>
      </c>
      <c r="Q4564" s="606">
        <v>24</v>
      </c>
      <c r="R4564" s="606"/>
      <c r="S4564" s="606" t="s">
        <v>726</v>
      </c>
      <c r="T4564" s="555" t="s">
        <v>5749</v>
      </c>
      <c r="U4564" s="555" t="s">
        <v>54</v>
      </c>
      <c r="V4564" s="595">
        <v>17780000</v>
      </c>
      <c r="W4564" s="17"/>
      <c r="X4564" s="583"/>
    </row>
    <row r="4565" spans="1:24">
      <c r="A4565" s="5"/>
      <c r="B4565" s="5"/>
      <c r="I4565" s="5"/>
      <c r="J4565" s="5"/>
      <c r="K4565" s="5"/>
      <c r="M4565" s="411"/>
      <c r="N4565" s="9">
        <f t="shared" ref="N4565:N4583" si="777">Q4565</f>
        <v>24</v>
      </c>
      <c r="O4565" s="16" t="str">
        <f t="shared" si="775"/>
        <v>240226پمپ در اندازه 315-125.</v>
      </c>
      <c r="P4565" s="596">
        <v>240226</v>
      </c>
      <c r="Q4565" s="606">
        <v>24</v>
      </c>
      <c r="R4565" s="606"/>
      <c r="S4565" s="606" t="s">
        <v>726</v>
      </c>
      <c r="T4565" s="555" t="s">
        <v>5750</v>
      </c>
      <c r="U4565" s="555" t="s">
        <v>54</v>
      </c>
      <c r="V4565" s="595">
        <v>21307000</v>
      </c>
      <c r="W4565" s="17"/>
      <c r="X4565" s="583"/>
    </row>
    <row r="4566" spans="1:24">
      <c r="A4566" s="5"/>
      <c r="B4566" s="5"/>
      <c r="I4566" s="5"/>
      <c r="J4566" s="5"/>
      <c r="K4566" s="5"/>
      <c r="M4566" s="411"/>
      <c r="N4566" s="9">
        <f t="shared" si="777"/>
        <v>24</v>
      </c>
      <c r="O4566" s="16" t="str">
        <f t="shared" si="775"/>
        <v>240227پمپ در اندازه 400-125.</v>
      </c>
      <c r="P4566" s="596">
        <v>240227</v>
      </c>
      <c r="Q4566" s="606">
        <v>24</v>
      </c>
      <c r="R4566" s="608"/>
      <c r="S4566" s="606" t="s">
        <v>726</v>
      </c>
      <c r="T4566" s="555" t="s">
        <v>5751</v>
      </c>
      <c r="U4566" s="555" t="s">
        <v>54</v>
      </c>
      <c r="V4566" s="595">
        <v>24442000</v>
      </c>
      <c r="W4566" s="17"/>
      <c r="X4566" s="583"/>
    </row>
    <row r="4567" spans="1:24">
      <c r="A4567" s="5"/>
      <c r="B4567" s="5"/>
      <c r="I4567" s="5"/>
      <c r="J4567" s="5"/>
      <c r="K4567" s="5"/>
      <c r="M4567" s="411"/>
      <c r="N4567" s="9">
        <f t="shared" si="777"/>
        <v>24</v>
      </c>
      <c r="O4567" s="16" t="str">
        <f t="shared" si="775"/>
        <v>240228پمپ در اندازه 315-150.</v>
      </c>
      <c r="P4567" s="596">
        <v>240228</v>
      </c>
      <c r="Q4567" s="606">
        <v>24</v>
      </c>
      <c r="R4567" s="608"/>
      <c r="S4567" s="606" t="s">
        <v>726</v>
      </c>
      <c r="T4567" s="555" t="s">
        <v>5752</v>
      </c>
      <c r="U4567" s="555" t="s">
        <v>54</v>
      </c>
      <c r="V4567" s="595">
        <v>23186000</v>
      </c>
      <c r="W4567" s="17"/>
      <c r="X4567" s="583"/>
    </row>
    <row r="4568" spans="1:24">
      <c r="A4568" s="5"/>
      <c r="B4568" s="5"/>
      <c r="I4568" s="5"/>
      <c r="J4568" s="5"/>
      <c r="K4568" s="5"/>
      <c r="M4568" s="411"/>
      <c r="N4568" s="9">
        <f t="shared" si="777"/>
        <v>24</v>
      </c>
      <c r="O4568" s="16" t="str">
        <f t="shared" si="775"/>
        <v>240229پمپ در اندازه 400-150.</v>
      </c>
      <c r="P4568" s="596">
        <v>240229</v>
      </c>
      <c r="Q4568" s="606">
        <v>24</v>
      </c>
      <c r="R4568" s="606"/>
      <c r="S4568" s="606" t="s">
        <v>726</v>
      </c>
      <c r="T4568" s="555" t="s">
        <v>5753</v>
      </c>
      <c r="U4568" s="555" t="s">
        <v>54</v>
      </c>
      <c r="V4568" s="595">
        <v>27104000</v>
      </c>
      <c r="W4568" s="17"/>
      <c r="X4568" s="583"/>
    </row>
    <row r="4569" spans="1:24" ht="34.5">
      <c r="A4569" s="5"/>
      <c r="B4569" s="5"/>
      <c r="I4569" s="5"/>
      <c r="J4569" s="5"/>
      <c r="K4569" s="5"/>
      <c r="M4569" s="411"/>
      <c r="N4569" s="9">
        <f t="shared" si="777"/>
        <v>24</v>
      </c>
      <c r="O4569" s="16" t="str">
        <f t="shared" si="775"/>
        <v>240401الكترو موتور، حدود 1500 دور در دقيقه، به قدرت سه چهارم اسب بخار.</v>
      </c>
      <c r="P4569" s="596">
        <v>240401</v>
      </c>
      <c r="Q4569" s="606">
        <v>24</v>
      </c>
      <c r="R4569" s="606"/>
      <c r="S4569" s="606" t="s">
        <v>726</v>
      </c>
      <c r="T4569" s="555" t="s">
        <v>5754</v>
      </c>
      <c r="U4569" s="555" t="s">
        <v>54</v>
      </c>
      <c r="V4569" s="595">
        <v>2646000</v>
      </c>
      <c r="W4569" s="17"/>
      <c r="X4569" s="583"/>
    </row>
    <row r="4570" spans="1:24" ht="34.5">
      <c r="A4570" s="5"/>
      <c r="B4570" s="5"/>
      <c r="I4570" s="5"/>
      <c r="J4570" s="5"/>
      <c r="K4570" s="5"/>
      <c r="M4570" s="411"/>
      <c r="N4570" s="9">
        <f t="shared" si="777"/>
        <v>24</v>
      </c>
      <c r="O4570" s="16" t="str">
        <f t="shared" si="775"/>
        <v>240402الكترو موتور، حدود 1500 دور در دقيقه، به قدرت يك اسب بخار.</v>
      </c>
      <c r="P4570" s="596">
        <v>240402</v>
      </c>
      <c r="Q4570" s="606">
        <v>24</v>
      </c>
      <c r="R4570" s="606"/>
      <c r="S4570" s="606" t="s">
        <v>726</v>
      </c>
      <c r="T4570" s="555" t="s">
        <v>5755</v>
      </c>
      <c r="U4570" s="555" t="s">
        <v>54</v>
      </c>
      <c r="V4570" s="595">
        <v>2801000</v>
      </c>
      <c r="W4570" s="17"/>
      <c r="X4570" s="583"/>
    </row>
    <row r="4571" spans="1:24" ht="34.5">
      <c r="A4571" s="5"/>
      <c r="B4571" s="5"/>
      <c r="I4571" s="5"/>
      <c r="J4571" s="5"/>
      <c r="K4571" s="5"/>
      <c r="M4571" s="411"/>
      <c r="N4571" s="9">
        <f t="shared" si="777"/>
        <v>24</v>
      </c>
      <c r="O4571" s="16" t="str">
        <f t="shared" si="775"/>
        <v>240403الكترو موتور، حدود 1500 دور در دقيقه، به قدرت 5/1 اسب بخار.</v>
      </c>
      <c r="P4571" s="596">
        <v>240403</v>
      </c>
      <c r="Q4571" s="606">
        <v>24</v>
      </c>
      <c r="R4571" s="606"/>
      <c r="S4571" s="606" t="s">
        <v>726</v>
      </c>
      <c r="T4571" s="555" t="s">
        <v>5756</v>
      </c>
      <c r="U4571" s="555" t="s">
        <v>54</v>
      </c>
      <c r="V4571" s="595">
        <v>3205000</v>
      </c>
      <c r="W4571" s="17"/>
      <c r="X4571" s="583"/>
    </row>
    <row r="4572" spans="1:24" ht="34.5">
      <c r="A4572" s="5"/>
      <c r="B4572" s="5"/>
      <c r="I4572" s="5"/>
      <c r="J4572" s="5"/>
      <c r="K4572" s="5"/>
      <c r="M4572" s="411"/>
      <c r="N4572" s="9">
        <f t="shared" si="777"/>
        <v>24</v>
      </c>
      <c r="O4572" s="16" t="str">
        <f t="shared" si="775"/>
        <v>240404الكترو موتور، حدود 1500 دور در دقيقه، به قدرت 2 اسب بخار.</v>
      </c>
      <c r="P4572" s="596">
        <v>240404</v>
      </c>
      <c r="Q4572" s="606">
        <v>24</v>
      </c>
      <c r="R4572" s="606"/>
      <c r="S4572" s="606" t="s">
        <v>726</v>
      </c>
      <c r="T4572" s="555" t="s">
        <v>5757</v>
      </c>
      <c r="U4572" s="555" t="s">
        <v>54</v>
      </c>
      <c r="V4572" s="595">
        <v>3607000</v>
      </c>
      <c r="W4572" s="17"/>
      <c r="X4572" s="583"/>
    </row>
    <row r="4573" spans="1:24" ht="34.5">
      <c r="A4573" s="5"/>
      <c r="B4573" s="5"/>
      <c r="I4573" s="5"/>
      <c r="J4573" s="5"/>
      <c r="K4573" s="5"/>
      <c r="M4573" s="411"/>
      <c r="N4573" s="9">
        <f t="shared" si="777"/>
        <v>24</v>
      </c>
      <c r="O4573" s="16" t="str">
        <f t="shared" si="775"/>
        <v>240405الكترو موتور، حدود 1500 دور در دقيقه، به قدرت 3 اسب بخار.</v>
      </c>
      <c r="P4573" s="596">
        <v>240405</v>
      </c>
      <c r="Q4573" s="606">
        <v>24</v>
      </c>
      <c r="R4573" s="606"/>
      <c r="S4573" s="606" t="s">
        <v>726</v>
      </c>
      <c r="T4573" s="555" t="s">
        <v>5758</v>
      </c>
      <c r="U4573" s="555" t="s">
        <v>54</v>
      </c>
      <c r="V4573" s="595">
        <v>4316000</v>
      </c>
      <c r="W4573" s="17"/>
      <c r="X4573" s="583"/>
    </row>
    <row r="4574" spans="1:24" ht="34.5">
      <c r="A4574" s="5"/>
      <c r="B4574" s="5"/>
      <c r="I4574" s="5"/>
      <c r="J4574" s="5"/>
      <c r="K4574" s="5"/>
      <c r="M4574" s="411"/>
      <c r="N4574" s="9">
        <f t="shared" si="777"/>
        <v>24</v>
      </c>
      <c r="O4574" s="16" t="str">
        <f t="shared" si="775"/>
        <v>240406الكترو موتور، حدود 1500 دور در دقيقه، به قدرت 4 اسب بخار.</v>
      </c>
      <c r="P4574" s="596">
        <v>240406</v>
      </c>
      <c r="Q4574" s="606">
        <v>24</v>
      </c>
      <c r="R4574" s="606"/>
      <c r="S4574" s="606" t="s">
        <v>726</v>
      </c>
      <c r="T4574" s="555" t="s">
        <v>5759</v>
      </c>
      <c r="U4574" s="555" t="s">
        <v>54</v>
      </c>
      <c r="V4574" s="595">
        <v>4778000</v>
      </c>
      <c r="W4574" s="17"/>
      <c r="X4574" s="583"/>
    </row>
    <row r="4575" spans="1:24" ht="34.5">
      <c r="A4575" s="5"/>
      <c r="B4575" s="5"/>
      <c r="I4575" s="5"/>
      <c r="J4575" s="5"/>
      <c r="K4575" s="5"/>
      <c r="M4575" s="411"/>
      <c r="N4575" s="9">
        <f t="shared" si="777"/>
        <v>24</v>
      </c>
      <c r="O4575" s="16" t="str">
        <f t="shared" si="775"/>
        <v>240407الكترو موتور، حدود 1500 دور در دقيقه، به قدرت 5 اسب بخار.</v>
      </c>
      <c r="P4575" s="596">
        <v>240407</v>
      </c>
      <c r="Q4575" s="606">
        <v>24</v>
      </c>
      <c r="R4575" s="606"/>
      <c r="S4575" s="606" t="s">
        <v>726</v>
      </c>
      <c r="T4575" s="555" t="s">
        <v>5760</v>
      </c>
      <c r="U4575" s="555" t="s">
        <v>54</v>
      </c>
      <c r="V4575" s="595">
        <v>5832000</v>
      </c>
      <c r="W4575" s="17"/>
      <c r="X4575" s="583"/>
    </row>
    <row r="4576" spans="1:24" ht="34.5">
      <c r="A4576" s="5"/>
      <c r="B4576" s="5"/>
      <c r="I4576" s="5"/>
      <c r="J4576" s="5"/>
      <c r="K4576" s="5"/>
      <c r="M4576" s="411"/>
      <c r="N4576" s="9">
        <f t="shared" si="777"/>
        <v>24</v>
      </c>
      <c r="O4576" s="16" t="str">
        <f t="shared" si="775"/>
        <v>240408الكترو موتور، حدود 1500 دور در دقيقه، به قدرت 5/7 اسب بخار.</v>
      </c>
      <c r="P4576" s="596">
        <v>240408</v>
      </c>
      <c r="Q4576" s="606">
        <v>24</v>
      </c>
      <c r="R4576" s="606"/>
      <c r="S4576" s="606" t="s">
        <v>726</v>
      </c>
      <c r="T4576" s="555" t="s">
        <v>5761</v>
      </c>
      <c r="U4576" s="555" t="s">
        <v>54</v>
      </c>
      <c r="V4576" s="595">
        <v>7515000</v>
      </c>
      <c r="W4576" s="17"/>
      <c r="X4576" s="583"/>
    </row>
    <row r="4577" spans="1:24" ht="34.5">
      <c r="A4577" s="5"/>
      <c r="B4577" s="5"/>
      <c r="I4577" s="5"/>
      <c r="J4577" s="5"/>
      <c r="K4577" s="5"/>
      <c r="M4577" s="411"/>
      <c r="N4577" s="9">
        <f t="shared" si="777"/>
        <v>24</v>
      </c>
      <c r="O4577" s="16" t="str">
        <f t="shared" si="775"/>
        <v>240409الكترو موتور، حدود 1500 دور در دقيقه، به قدرت 10 اسب بخار.</v>
      </c>
      <c r="P4577" s="596">
        <v>240409</v>
      </c>
      <c r="Q4577" s="606">
        <v>24</v>
      </c>
      <c r="R4577" s="606"/>
      <c r="S4577" s="606" t="s">
        <v>726</v>
      </c>
      <c r="T4577" s="555" t="s">
        <v>5762</v>
      </c>
      <c r="U4577" s="555" t="s">
        <v>54</v>
      </c>
      <c r="V4577" s="595">
        <v>8597000</v>
      </c>
      <c r="W4577" s="17"/>
      <c r="X4577" s="583"/>
    </row>
    <row r="4578" spans="1:24" ht="34.5">
      <c r="A4578" s="5"/>
      <c r="B4578" s="5"/>
      <c r="I4578" s="5"/>
      <c r="J4578" s="5"/>
      <c r="K4578" s="5"/>
      <c r="M4578" s="411"/>
      <c r="N4578" s="9">
        <f t="shared" si="777"/>
        <v>24</v>
      </c>
      <c r="O4578" s="16" t="str">
        <f t="shared" si="775"/>
        <v>240410الكترو موتور، حدود 1500 دور در دقيقه، به قدرت 15 اسب بخار.</v>
      </c>
      <c r="P4578" s="596">
        <v>240410</v>
      </c>
      <c r="Q4578" s="606">
        <v>24</v>
      </c>
      <c r="R4578" s="606"/>
      <c r="S4578" s="606" t="s">
        <v>726</v>
      </c>
      <c r="T4578" s="555" t="s">
        <v>5763</v>
      </c>
      <c r="U4578" s="555" t="s">
        <v>54</v>
      </c>
      <c r="V4578" s="595">
        <v>12196000</v>
      </c>
      <c r="W4578" s="17"/>
      <c r="X4578" s="583"/>
    </row>
    <row r="4579" spans="1:24" ht="34.5">
      <c r="A4579" s="5"/>
      <c r="B4579" s="5"/>
      <c r="I4579" s="5"/>
      <c r="J4579" s="5"/>
      <c r="K4579" s="5"/>
      <c r="M4579" s="411"/>
      <c r="N4579" s="9">
        <f t="shared" si="777"/>
        <v>24</v>
      </c>
      <c r="O4579" s="16" t="str">
        <f t="shared" si="775"/>
        <v>240411الكترو موتور، حدود 1500 دور در دقيقه، به قدرت 20 اسب بخار.</v>
      </c>
      <c r="P4579" s="596">
        <v>240411</v>
      </c>
      <c r="Q4579" s="606">
        <v>24</v>
      </c>
      <c r="R4579" s="606"/>
      <c r="S4579" s="606" t="s">
        <v>726</v>
      </c>
      <c r="T4579" s="555" t="s">
        <v>5764</v>
      </c>
      <c r="U4579" s="555" t="s">
        <v>54</v>
      </c>
      <c r="V4579" s="595">
        <v>14296000</v>
      </c>
      <c r="W4579" s="17"/>
      <c r="X4579" s="583"/>
    </row>
    <row r="4580" spans="1:24" ht="34.5">
      <c r="A4580" s="5"/>
      <c r="B4580" s="5"/>
      <c r="I4580" s="5"/>
      <c r="J4580" s="5"/>
      <c r="K4580" s="5"/>
      <c r="M4580" s="411"/>
      <c r="N4580" s="9">
        <f t="shared" si="777"/>
        <v>24</v>
      </c>
      <c r="O4580" s="16" t="str">
        <f t="shared" si="775"/>
        <v>240412الكترو موتور، حدود 1500 دور در دقيقه، به قدرت 25 اسب بخار.</v>
      </c>
      <c r="P4580" s="596">
        <v>240412</v>
      </c>
      <c r="Q4580" s="606">
        <v>24</v>
      </c>
      <c r="R4580" s="606"/>
      <c r="S4580" s="606" t="s">
        <v>726</v>
      </c>
      <c r="T4580" s="555" t="s">
        <v>5765</v>
      </c>
      <c r="U4580" s="555" t="s">
        <v>54</v>
      </c>
      <c r="V4580" s="596">
        <v>0</v>
      </c>
      <c r="W4580" s="17"/>
      <c r="X4580" s="583"/>
    </row>
    <row r="4581" spans="1:24" ht="34.5">
      <c r="A4581" s="5"/>
      <c r="B4581" s="5"/>
      <c r="I4581" s="5"/>
      <c r="J4581" s="5"/>
      <c r="K4581" s="5"/>
      <c r="M4581" s="411"/>
      <c r="N4581" s="9">
        <f t="shared" si="777"/>
        <v>24</v>
      </c>
      <c r="O4581" s="16" t="str">
        <f t="shared" si="775"/>
        <v>240413الكترو موتور، حدود 1500 دور در دقيقه، به قدرت 30 اسب بخار.</v>
      </c>
      <c r="P4581" s="596">
        <v>240413</v>
      </c>
      <c r="Q4581" s="606">
        <v>24</v>
      </c>
      <c r="R4581" s="608"/>
      <c r="S4581" s="606" t="s">
        <v>726</v>
      </c>
      <c r="T4581" s="555" t="s">
        <v>5766</v>
      </c>
      <c r="U4581" s="555" t="s">
        <v>54</v>
      </c>
      <c r="V4581" s="596">
        <v>0</v>
      </c>
      <c r="W4581" s="17"/>
      <c r="X4581" s="583"/>
    </row>
    <row r="4582" spans="1:24" ht="34.5">
      <c r="A4582" s="5"/>
      <c r="B4582" s="5"/>
      <c r="I4582" s="5"/>
      <c r="J4582" s="5"/>
      <c r="K4582" s="5"/>
      <c r="M4582" s="411"/>
      <c r="N4582" s="9">
        <f t="shared" si="777"/>
        <v>24</v>
      </c>
      <c r="O4582" s="16" t="str">
        <f t="shared" si="775"/>
        <v>240414الكترو موتور، حدود 1500 دور در دقيقه، به قدرت 40 اسب بخار.</v>
      </c>
      <c r="P4582" s="596">
        <v>240414</v>
      </c>
      <c r="Q4582" s="606">
        <v>24</v>
      </c>
      <c r="R4582" s="606"/>
      <c r="S4582" s="606" t="s">
        <v>726</v>
      </c>
      <c r="T4582" s="555" t="s">
        <v>5767</v>
      </c>
      <c r="U4582" s="555" t="s">
        <v>54</v>
      </c>
      <c r="V4582" s="596">
        <v>0</v>
      </c>
      <c r="W4582" s="17"/>
      <c r="X4582" s="583"/>
    </row>
    <row r="4583" spans="1:24" ht="34.5">
      <c r="A4583" s="5"/>
      <c r="B4583" s="5"/>
      <c r="I4583" s="5"/>
      <c r="J4583" s="5"/>
      <c r="K4583" s="5"/>
      <c r="M4583" s="411"/>
      <c r="N4583" s="9">
        <f t="shared" si="777"/>
        <v>24</v>
      </c>
      <c r="O4583" s="16" t="str">
        <f t="shared" si="775"/>
        <v>240415الكترو موتور، حدود 1500 دور در دقيقه، به قدرت 50 اسب بخار.</v>
      </c>
      <c r="P4583" s="596">
        <v>240415</v>
      </c>
      <c r="Q4583" s="606">
        <v>24</v>
      </c>
      <c r="R4583" s="606"/>
      <c r="S4583" s="606" t="s">
        <v>726</v>
      </c>
      <c r="T4583" s="555" t="s">
        <v>5768</v>
      </c>
      <c r="U4583" s="555" t="s">
        <v>54</v>
      </c>
      <c r="V4583" s="596">
        <v>0</v>
      </c>
      <c r="W4583" s="17"/>
      <c r="X4583" s="583"/>
    </row>
    <row r="4584" spans="1:24">
      <c r="A4584" s="5"/>
      <c r="B4584" s="5"/>
      <c r="I4584" s="5"/>
      <c r="J4584" s="5"/>
      <c r="K4584" s="5"/>
      <c r="M4584" s="411"/>
      <c r="N4584" s="9" t="s">
        <v>639</v>
      </c>
      <c r="O4584" s="16" t="str">
        <f t="shared" si="775"/>
        <v>240416الکتروموتور</v>
      </c>
      <c r="P4584" s="597" t="s">
        <v>1010</v>
      </c>
      <c r="Q4584" s="606"/>
      <c r="R4584" s="606"/>
      <c r="S4584" s="606"/>
      <c r="T4584" s="92" t="s">
        <v>1009</v>
      </c>
      <c r="U4584" s="89" t="s">
        <v>54</v>
      </c>
      <c r="V4584" s="205">
        <v>10000</v>
      </c>
      <c r="W4584" s="17"/>
    </row>
    <row r="4585" spans="1:24">
      <c r="A4585" s="5"/>
      <c r="B4585" s="5"/>
      <c r="I4585" s="5"/>
      <c r="J4585" s="5"/>
      <c r="K4585" s="5"/>
      <c r="M4585" s="411"/>
      <c r="N4585" s="9" t="s">
        <v>639</v>
      </c>
      <c r="O4585" s="16" t="str">
        <f t="shared" si="775"/>
        <v>240417الکتروموتور1</v>
      </c>
      <c r="P4585" s="597" t="s">
        <v>1011</v>
      </c>
      <c r="Q4585" s="606"/>
      <c r="R4585" s="606"/>
      <c r="S4585" s="606"/>
      <c r="T4585" s="92" t="s">
        <v>7153</v>
      </c>
      <c r="U4585" s="89" t="s">
        <v>54</v>
      </c>
      <c r="V4585" s="205">
        <v>10001</v>
      </c>
      <c r="W4585" s="17"/>
    </row>
    <row r="4586" spans="1:24">
      <c r="A4586" s="5"/>
      <c r="B4586" s="5"/>
      <c r="I4586" s="5"/>
      <c r="J4586" s="5"/>
      <c r="K4586" s="5"/>
      <c r="M4586" s="411"/>
      <c r="N4586" s="9" t="s">
        <v>639</v>
      </c>
      <c r="O4586" s="16" t="str">
        <f t="shared" si="775"/>
        <v>240418الکتروموتور2</v>
      </c>
      <c r="P4586" s="597" t="s">
        <v>1012</v>
      </c>
      <c r="Q4586" s="606"/>
      <c r="R4586" s="606"/>
      <c r="S4586" s="606"/>
      <c r="T4586" s="92" t="s">
        <v>7154</v>
      </c>
      <c r="U4586" s="89" t="s">
        <v>54</v>
      </c>
      <c r="V4586" s="205">
        <v>10002</v>
      </c>
      <c r="W4586" s="17"/>
    </row>
    <row r="4587" spans="1:24" ht="51.75">
      <c r="A4587" s="5"/>
      <c r="B4587" s="5"/>
      <c r="I4587" s="5"/>
      <c r="J4587" s="5"/>
      <c r="K4587" s="5"/>
      <c r="M4587" s="411"/>
      <c r="N4587" s="9">
        <f t="shared" ref="N4587:N4629" si="778">Q4587</f>
        <v>25</v>
      </c>
      <c r="O4587" s="16" t="str">
        <f t="shared" si="775"/>
        <v>250210عايق پشم شيشه به ضخامت 50 ميلميتر، با يك‌لا كاغذ كرافت،براي لوله به قطر نامي 125 (5 اينچ).</v>
      </c>
      <c r="P4587" s="598" t="s">
        <v>904</v>
      </c>
      <c r="Q4587" s="606">
        <v>25</v>
      </c>
      <c r="R4587" s="606"/>
      <c r="S4587" s="606" t="s">
        <v>726</v>
      </c>
      <c r="T4587" s="555" t="s">
        <v>5769</v>
      </c>
      <c r="U4587" s="555" t="s">
        <v>28</v>
      </c>
      <c r="V4587" s="595">
        <v>66700</v>
      </c>
      <c r="W4587" s="17"/>
    </row>
    <row r="4588" spans="1:24" ht="51.75">
      <c r="A4588" s="5"/>
      <c r="B4588" s="5"/>
      <c r="I4588" s="5"/>
      <c r="J4588" s="5"/>
      <c r="K4588" s="5"/>
      <c r="M4588" s="411"/>
      <c r="N4588" s="9">
        <f t="shared" si="778"/>
        <v>25</v>
      </c>
      <c r="O4588" s="16" t="str">
        <f t="shared" si="775"/>
        <v>250211عايق پشم شيشه به ضخامت 50 ميلميتر، با يك‌لا كاغذ كرافت،براي لوله به قطر نامي 150 (6 اينچ).</v>
      </c>
      <c r="P4588" s="596">
        <v>250211</v>
      </c>
      <c r="Q4588" s="606">
        <v>25</v>
      </c>
      <c r="R4588" s="606"/>
      <c r="S4588" s="606" t="s">
        <v>726</v>
      </c>
      <c r="T4588" s="555" t="s">
        <v>5770</v>
      </c>
      <c r="U4588" s="555" t="s">
        <v>28</v>
      </c>
      <c r="V4588" s="595">
        <v>78300</v>
      </c>
      <c r="W4588" s="17"/>
      <c r="X4588" s="596"/>
    </row>
    <row r="4589" spans="1:24" ht="51.75">
      <c r="A4589" s="5"/>
      <c r="B4589" s="5"/>
      <c r="I4589" s="5"/>
      <c r="J4589" s="5"/>
      <c r="K4589" s="5"/>
      <c r="M4589" s="411"/>
      <c r="N4589" s="9">
        <f t="shared" si="778"/>
        <v>25</v>
      </c>
      <c r="O4589" s="16" t="str">
        <f t="shared" si="775"/>
        <v>250212عايق پشم شيشه به ضخامت 50 ميلميتر، با يك‌لا كاغذ كرافت،براي لوله به قطر نامي 200 (8 اينچ).</v>
      </c>
      <c r="P4589" s="596">
        <v>250212</v>
      </c>
      <c r="Q4589" s="606">
        <v>25</v>
      </c>
      <c r="R4589" s="606"/>
      <c r="S4589" s="606" t="s">
        <v>726</v>
      </c>
      <c r="T4589" s="555" t="s">
        <v>5771</v>
      </c>
      <c r="U4589" s="555" t="s">
        <v>28</v>
      </c>
      <c r="V4589" s="595">
        <v>96100</v>
      </c>
      <c r="W4589" s="17"/>
      <c r="X4589" s="583"/>
    </row>
    <row r="4590" spans="1:24" ht="51.75">
      <c r="A4590" s="5"/>
      <c r="B4590" s="5"/>
      <c r="I4590" s="5"/>
      <c r="J4590" s="5"/>
      <c r="K4590" s="5"/>
      <c r="M4590" s="411"/>
      <c r="N4590" s="9">
        <f t="shared" si="778"/>
        <v>25</v>
      </c>
      <c r="O4590" s="16" t="str">
        <f t="shared" si="775"/>
        <v>250213عايق پشم شيشه به ضخامت 50 ميلميتر، با يك‌لا كاغذ كرافت،براي لوله به قطر نامي 250 (10 اينچ).</v>
      </c>
      <c r="P4590" s="596">
        <v>250213</v>
      </c>
      <c r="Q4590" s="606">
        <v>25</v>
      </c>
      <c r="R4590" s="606"/>
      <c r="S4590" s="606" t="s">
        <v>726</v>
      </c>
      <c r="T4590" s="555" t="s">
        <v>5772</v>
      </c>
      <c r="U4590" s="555" t="s">
        <v>28</v>
      </c>
      <c r="V4590" s="595">
        <v>123500</v>
      </c>
      <c r="W4590" s="17"/>
      <c r="X4590" s="583"/>
    </row>
    <row r="4591" spans="1:24" ht="51.75">
      <c r="A4591" s="5"/>
      <c r="B4591" s="5"/>
      <c r="I4591" s="5"/>
      <c r="J4591" s="5"/>
      <c r="K4591" s="5"/>
      <c r="M4591" s="411"/>
      <c r="N4591" s="9">
        <f t="shared" si="778"/>
        <v>25</v>
      </c>
      <c r="O4591" s="16" t="str">
        <f t="shared" si="775"/>
        <v>250214عايق پشم شيشه به ضخامت 50 ميلميتر، با يك‌لا كاغذ كرافت،براي لوله به قطر نامي 300 (12 اينچ).</v>
      </c>
      <c r="P4591" s="596">
        <v>250214</v>
      </c>
      <c r="Q4591" s="606">
        <v>25</v>
      </c>
      <c r="R4591" s="606"/>
      <c r="S4591" s="606" t="s">
        <v>726</v>
      </c>
      <c r="T4591" s="555" t="s">
        <v>5773</v>
      </c>
      <c r="U4591" s="555" t="s">
        <v>28</v>
      </c>
      <c r="V4591" s="595">
        <v>128500</v>
      </c>
      <c r="W4591" s="17"/>
      <c r="X4591" s="583"/>
    </row>
    <row r="4592" spans="1:24" ht="51.75">
      <c r="A4592" s="5"/>
      <c r="B4592" s="5"/>
      <c r="I4592" s="5"/>
      <c r="J4592" s="5"/>
      <c r="K4592" s="5"/>
      <c r="M4592" s="411"/>
      <c r="N4592" s="9">
        <f t="shared" si="778"/>
        <v>25</v>
      </c>
      <c r="O4592" s="16" t="str">
        <f t="shared" ref="O4592:O4655" si="779">LEFT(CONCATENATE(P4592,T4592),252)</f>
        <v>250410عايق پشم شيشه به ضخامت 50 ميليمتر، با يك‌لا كاغذ كرافت و پوشش پارچه‌اي متقال، براي لوله به قطر نامي 125 (5 اينچ).</v>
      </c>
      <c r="P4592" s="596">
        <v>250410</v>
      </c>
      <c r="Q4592" s="606">
        <v>25</v>
      </c>
      <c r="R4592" s="606"/>
      <c r="S4592" s="606" t="s">
        <v>726</v>
      </c>
      <c r="T4592" s="555" t="s">
        <v>5774</v>
      </c>
      <c r="U4592" s="555" t="s">
        <v>28</v>
      </c>
      <c r="V4592" s="595">
        <v>134500</v>
      </c>
      <c r="W4592" s="17"/>
      <c r="X4592" s="583"/>
    </row>
    <row r="4593" spans="1:24" ht="51.75">
      <c r="A4593" s="5"/>
      <c r="B4593" s="5"/>
      <c r="I4593" s="5"/>
      <c r="J4593" s="5"/>
      <c r="K4593" s="5"/>
      <c r="M4593" s="411"/>
      <c r="N4593" s="9">
        <f t="shared" si="778"/>
        <v>25</v>
      </c>
      <c r="O4593" s="16" t="str">
        <f t="shared" si="779"/>
        <v>250411عايق پشم شيشه به ضخامت 50 ميليمتر، با يك‌لا كاغذ كرافت و پوشش پارچه‌اي متقال، براي لوله به قطر نامي 150 (6 اينچ).</v>
      </c>
      <c r="P4593" s="596">
        <v>250411</v>
      </c>
      <c r="Q4593" s="606">
        <v>25</v>
      </c>
      <c r="R4593" s="606"/>
      <c r="S4593" s="606" t="s">
        <v>726</v>
      </c>
      <c r="T4593" s="555" t="s">
        <v>5775</v>
      </c>
      <c r="U4593" s="555" t="s">
        <v>28</v>
      </c>
      <c r="V4593" s="595">
        <v>143000</v>
      </c>
      <c r="W4593" s="17"/>
      <c r="X4593" s="583"/>
    </row>
    <row r="4594" spans="1:24" ht="51.75">
      <c r="A4594" s="5"/>
      <c r="B4594" s="5"/>
      <c r="I4594" s="5"/>
      <c r="J4594" s="5"/>
      <c r="K4594" s="5"/>
      <c r="M4594" s="411"/>
      <c r="N4594" s="9">
        <f t="shared" si="778"/>
        <v>25</v>
      </c>
      <c r="O4594" s="16" t="str">
        <f t="shared" si="779"/>
        <v>250412عايق پشم شيشه به ضخامت 50 ميليمتر، با يك‌لا كاغذ كرافت و پوشش پارچه‌اي متقال، براي لوله به قطر نامي 200 (8 اينچ).</v>
      </c>
      <c r="P4594" s="596">
        <v>250412</v>
      </c>
      <c r="Q4594" s="606">
        <v>25</v>
      </c>
      <c r="R4594" s="606"/>
      <c r="S4594" s="606" t="s">
        <v>726</v>
      </c>
      <c r="T4594" s="555" t="s">
        <v>5776</v>
      </c>
      <c r="U4594" s="555" t="s">
        <v>28</v>
      </c>
      <c r="V4594" s="595">
        <v>154500</v>
      </c>
      <c r="W4594" s="17"/>
      <c r="X4594" s="583"/>
    </row>
    <row r="4595" spans="1:24" ht="51.75">
      <c r="A4595" s="5"/>
      <c r="B4595" s="5"/>
      <c r="I4595" s="5"/>
      <c r="J4595" s="5"/>
      <c r="K4595" s="5"/>
      <c r="M4595" s="411"/>
      <c r="N4595" s="9">
        <f t="shared" si="778"/>
        <v>25</v>
      </c>
      <c r="O4595" s="16" t="str">
        <f t="shared" si="779"/>
        <v>250413عايق پشم شيشه به ضخامت 50 ميليمتر، با يك‌لا كاغذ كرافت و پوشش پارچه‌اي متقال، براي لوله به قطر نامي 250 (10 اينچ).</v>
      </c>
      <c r="P4595" s="596">
        <v>250413</v>
      </c>
      <c r="Q4595" s="606">
        <v>25</v>
      </c>
      <c r="R4595" s="606"/>
      <c r="S4595" s="606" t="s">
        <v>726</v>
      </c>
      <c r="T4595" s="555" t="s">
        <v>5777</v>
      </c>
      <c r="U4595" s="555" t="s">
        <v>28</v>
      </c>
      <c r="V4595" s="595">
        <v>186500</v>
      </c>
      <c r="W4595" s="17"/>
      <c r="X4595" s="583"/>
    </row>
    <row r="4596" spans="1:24" ht="51.75">
      <c r="A4596" s="5"/>
      <c r="B4596" s="5"/>
      <c r="I4596" s="5"/>
      <c r="J4596" s="5"/>
      <c r="K4596" s="5"/>
      <c r="M4596" s="411"/>
      <c r="N4596" s="9">
        <f t="shared" si="778"/>
        <v>25</v>
      </c>
      <c r="O4596" s="16" t="str">
        <f t="shared" si="779"/>
        <v>250414عايق پشم شيشه به ضخامت 50 ميليمتر، با يك‌لا كاغذ كرافت و پوشش پارچه‌اي متقال، براي لوله به قطر نامي 300 (12 اينچ).</v>
      </c>
      <c r="P4596" s="596">
        <v>250414</v>
      </c>
      <c r="Q4596" s="606">
        <v>25</v>
      </c>
      <c r="R4596" s="606"/>
      <c r="S4596" s="606" t="s">
        <v>726</v>
      </c>
      <c r="T4596" s="555" t="s">
        <v>5778</v>
      </c>
      <c r="U4596" s="555" t="s">
        <v>28</v>
      </c>
      <c r="V4596" s="595">
        <v>198000</v>
      </c>
      <c r="W4596" s="17"/>
      <c r="X4596" s="583"/>
    </row>
    <row r="4597" spans="1:24" ht="51.75">
      <c r="A4597" s="5"/>
      <c r="B4597" s="5"/>
      <c r="I4597" s="5"/>
      <c r="J4597" s="5"/>
      <c r="K4597" s="5"/>
      <c r="M4597" s="411"/>
      <c r="N4597" s="9">
        <f t="shared" si="778"/>
        <v>25</v>
      </c>
      <c r="O4597" s="16" t="str">
        <f t="shared" si="779"/>
        <v>250501عايق پشم شيشه پيش ساخته با روكش آلومينيومي كارخانه‌اي، به ضخامت 25 ميليمتر، براي لوله به قطر نامي 15 (يك دوم اينچ).</v>
      </c>
      <c r="P4597" s="596">
        <v>250501</v>
      </c>
      <c r="Q4597" s="606">
        <v>25</v>
      </c>
      <c r="R4597" s="606"/>
      <c r="S4597" s="606" t="s">
        <v>726</v>
      </c>
      <c r="T4597" s="555" t="s">
        <v>5779</v>
      </c>
      <c r="U4597" s="555" t="s">
        <v>28</v>
      </c>
      <c r="V4597" s="595">
        <v>45500</v>
      </c>
      <c r="W4597" s="17"/>
      <c r="X4597" s="583"/>
    </row>
    <row r="4598" spans="1:24" ht="51.75">
      <c r="A4598" s="5"/>
      <c r="B4598" s="5"/>
      <c r="I4598" s="5"/>
      <c r="J4598" s="5"/>
      <c r="K4598" s="5"/>
      <c r="M4598" s="411"/>
      <c r="N4598" s="9">
        <f t="shared" si="778"/>
        <v>25</v>
      </c>
      <c r="O4598" s="16" t="str">
        <f t="shared" si="779"/>
        <v>250502عايق پشم شيشه پيش ساخته با روكش آلومينيومي كارخانه‌اي، به ضخامت 25 ميليمتر، براي لوله به قطر نامي 20 (سه چهارم اينچ).</v>
      </c>
      <c r="P4598" s="596">
        <v>250502</v>
      </c>
      <c r="Q4598" s="606">
        <v>25</v>
      </c>
      <c r="R4598" s="606"/>
      <c r="S4598" s="606" t="s">
        <v>726</v>
      </c>
      <c r="T4598" s="555" t="s">
        <v>5780</v>
      </c>
      <c r="U4598" s="555" t="s">
        <v>28</v>
      </c>
      <c r="V4598" s="595">
        <v>49500</v>
      </c>
      <c r="W4598" s="17"/>
      <c r="X4598" s="583"/>
    </row>
    <row r="4599" spans="1:24" ht="51.75">
      <c r="A4599" s="5"/>
      <c r="B4599" s="5"/>
      <c r="I4599" s="5"/>
      <c r="J4599" s="5"/>
      <c r="K4599" s="5"/>
      <c r="M4599" s="411"/>
      <c r="N4599" s="9">
        <f t="shared" si="778"/>
        <v>25</v>
      </c>
      <c r="O4599" s="16" t="str">
        <f t="shared" si="779"/>
        <v>250503عايق پشم شيشه پيش ساخته با روكش آلومينيومي كارخانه‌اي، به ضخامت 25 ميليمتر، براي لوله به قطر نامي 25 (يك اينچ).</v>
      </c>
      <c r="P4599" s="596">
        <v>250503</v>
      </c>
      <c r="Q4599" s="606">
        <v>25</v>
      </c>
      <c r="R4599" s="606"/>
      <c r="S4599" s="606" t="s">
        <v>726</v>
      </c>
      <c r="T4599" s="555" t="s">
        <v>5781</v>
      </c>
      <c r="U4599" s="555" t="s">
        <v>28</v>
      </c>
      <c r="V4599" s="595">
        <v>53900</v>
      </c>
      <c r="W4599" s="17"/>
      <c r="X4599" s="583"/>
    </row>
    <row r="4600" spans="1:24" ht="69">
      <c r="A4600" s="5"/>
      <c r="B4600" s="5"/>
      <c r="I4600" s="5"/>
      <c r="J4600" s="5"/>
      <c r="K4600" s="5"/>
      <c r="M4600" s="411"/>
      <c r="N4600" s="9">
        <f t="shared" si="778"/>
        <v>25</v>
      </c>
      <c r="O4600" s="16" t="str">
        <f t="shared" si="779"/>
        <v>250504عايق پشم شيشه پيش ساخته با روكش آلومينيومي كارخانه‌اي، به ضخامت 25 ميليمتر، براي لوله به قطر نامي 32 (يك و يك چهارم اينچ).</v>
      </c>
      <c r="P4600" s="596">
        <v>250504</v>
      </c>
      <c r="Q4600" s="606">
        <v>25</v>
      </c>
      <c r="R4600" s="606"/>
      <c r="S4600" s="606" t="s">
        <v>726</v>
      </c>
      <c r="T4600" s="555" t="s">
        <v>5782</v>
      </c>
      <c r="U4600" s="555" t="s">
        <v>28</v>
      </c>
      <c r="V4600" s="595">
        <v>59400</v>
      </c>
      <c r="W4600" s="17"/>
      <c r="X4600" s="583"/>
    </row>
    <row r="4601" spans="1:24" ht="69">
      <c r="A4601" s="5"/>
      <c r="B4601" s="5"/>
      <c r="I4601" s="5"/>
      <c r="J4601" s="5"/>
      <c r="K4601" s="5"/>
      <c r="M4601" s="411"/>
      <c r="N4601" s="9">
        <f t="shared" si="778"/>
        <v>25</v>
      </c>
      <c r="O4601" s="16" t="str">
        <f t="shared" si="779"/>
        <v>250505عايق پشم شيشه پيش ساخته با روكش آلومينيومي كارخانه‌اي، به ضخامت 25 ميليمتر، براي لوله به قطر نامي 40 (يك و يك دوم اينچ).</v>
      </c>
      <c r="P4601" s="596">
        <v>250505</v>
      </c>
      <c r="Q4601" s="606">
        <v>25</v>
      </c>
      <c r="R4601" s="606"/>
      <c r="S4601" s="606" t="s">
        <v>726</v>
      </c>
      <c r="T4601" s="555" t="s">
        <v>5783</v>
      </c>
      <c r="U4601" s="555" t="s">
        <v>28</v>
      </c>
      <c r="V4601" s="595">
        <v>63400</v>
      </c>
      <c r="W4601" s="17"/>
      <c r="X4601" s="583"/>
    </row>
    <row r="4602" spans="1:24" ht="51.75">
      <c r="A4602" s="5"/>
      <c r="B4602" s="5"/>
      <c r="I4602" s="5"/>
      <c r="J4602" s="5"/>
      <c r="K4602" s="5"/>
      <c r="M4602" s="411"/>
      <c r="N4602" s="9">
        <f t="shared" si="778"/>
        <v>25</v>
      </c>
      <c r="O4602" s="16" t="str">
        <f t="shared" si="779"/>
        <v>250506عايق پشم شيشه پيش ساخته با روكش آلومينيومي كارخانه‌اي، به ضخامت 25 ميليمتر، براي لوله به قطر نامي 50 (2 اينچ).</v>
      </c>
      <c r="P4602" s="596">
        <v>250506</v>
      </c>
      <c r="Q4602" s="606">
        <v>25</v>
      </c>
      <c r="R4602" s="606"/>
      <c r="S4602" s="606" t="s">
        <v>726</v>
      </c>
      <c r="T4602" s="555" t="s">
        <v>5784</v>
      </c>
      <c r="U4602" s="555" t="s">
        <v>28</v>
      </c>
      <c r="V4602" s="595">
        <v>67800</v>
      </c>
      <c r="W4602" s="17"/>
      <c r="X4602" s="583"/>
    </row>
    <row r="4603" spans="1:24" ht="51.75">
      <c r="A4603" s="5"/>
      <c r="B4603" s="5"/>
      <c r="I4603" s="5"/>
      <c r="J4603" s="5"/>
      <c r="K4603" s="5"/>
      <c r="M4603" s="411"/>
      <c r="N4603" s="9">
        <f t="shared" si="778"/>
        <v>25</v>
      </c>
      <c r="O4603" s="16" t="str">
        <f t="shared" si="779"/>
        <v>250507عايق پشم شيشه پيش ساخته با روكش آلومينيومي كارخانه‌اي، به ضخامت 25 ميليمتر، براي لوله به قطر نامي 65 (دو و يك دوم اينچ).</v>
      </c>
      <c r="P4603" s="596">
        <v>250507</v>
      </c>
      <c r="Q4603" s="606">
        <v>25</v>
      </c>
      <c r="R4603" s="606"/>
      <c r="S4603" s="606" t="s">
        <v>726</v>
      </c>
      <c r="T4603" s="555" t="s">
        <v>5785</v>
      </c>
      <c r="U4603" s="555" t="s">
        <v>28</v>
      </c>
      <c r="V4603" s="595">
        <v>79000</v>
      </c>
      <c r="W4603" s="17"/>
      <c r="X4603" s="583"/>
    </row>
    <row r="4604" spans="1:24" ht="51.75">
      <c r="A4604" s="5"/>
      <c r="B4604" s="5"/>
      <c r="I4604" s="5"/>
      <c r="J4604" s="5"/>
      <c r="K4604" s="5"/>
      <c r="M4604" s="411"/>
      <c r="N4604" s="9">
        <f t="shared" si="778"/>
        <v>25</v>
      </c>
      <c r="O4604" s="16" t="str">
        <f t="shared" si="779"/>
        <v>250508عايق پشم شيشه پيش ساخته با روكش آلومينيومي كارخانه‌اي، به ضخامت 25 ميليمتر، براي لوله به قطر نامي 80 (3 اينچ).</v>
      </c>
      <c r="P4604" s="596">
        <v>250508</v>
      </c>
      <c r="Q4604" s="606">
        <v>25</v>
      </c>
      <c r="R4604" s="606"/>
      <c r="S4604" s="606" t="s">
        <v>726</v>
      </c>
      <c r="T4604" s="555" t="s">
        <v>5786</v>
      </c>
      <c r="U4604" s="555" t="s">
        <v>28</v>
      </c>
      <c r="V4604" s="595">
        <v>86200</v>
      </c>
      <c r="W4604" s="17"/>
      <c r="X4604" s="583"/>
    </row>
    <row r="4605" spans="1:24" ht="51.75">
      <c r="A4605" s="5"/>
      <c r="B4605" s="5"/>
      <c r="I4605" s="5"/>
      <c r="J4605" s="5"/>
      <c r="K4605" s="5"/>
      <c r="M4605" s="411"/>
      <c r="N4605" s="9">
        <f t="shared" si="778"/>
        <v>25</v>
      </c>
      <c r="O4605" s="16" t="str">
        <f t="shared" si="779"/>
        <v>250509عايق پشم شيشه پيش ساخته با روكش آلومينيومي كارخانه‌اي، به ضخامت 25 ميليمتر، براي لوله به قطر نامي 100 (4 اينچ).</v>
      </c>
      <c r="P4605" s="596">
        <v>250509</v>
      </c>
      <c r="Q4605" s="606">
        <v>25</v>
      </c>
      <c r="R4605" s="606"/>
      <c r="S4605" s="606" t="s">
        <v>726</v>
      </c>
      <c r="T4605" s="555" t="s">
        <v>5787</v>
      </c>
      <c r="U4605" s="555" t="s">
        <v>28</v>
      </c>
      <c r="V4605" s="595">
        <v>101000</v>
      </c>
      <c r="W4605" s="17"/>
      <c r="X4605" s="583"/>
    </row>
    <row r="4606" spans="1:24" ht="51.75">
      <c r="A4606" s="5"/>
      <c r="B4606" s="5"/>
      <c r="I4606" s="5"/>
      <c r="J4606" s="5"/>
      <c r="K4606" s="5"/>
      <c r="M4606" s="411"/>
      <c r="N4606" s="9">
        <f t="shared" si="778"/>
        <v>25</v>
      </c>
      <c r="O4606" s="16" t="str">
        <f t="shared" si="779"/>
        <v>250601عايق پشم شيشه پيش ساخته با روكش آلومينيومي كارخانه‌اي، به ضخامت 50 ميليمتر، براي لوله به قطر نامي 15 (يك دوم اينچ).</v>
      </c>
      <c r="P4606" s="596">
        <v>250601</v>
      </c>
      <c r="Q4606" s="606">
        <v>25</v>
      </c>
      <c r="R4606" s="606"/>
      <c r="S4606" s="606" t="s">
        <v>726</v>
      </c>
      <c r="T4606" s="555" t="s">
        <v>5788</v>
      </c>
      <c r="U4606" s="555" t="s">
        <v>28</v>
      </c>
      <c r="V4606" s="595">
        <v>87900</v>
      </c>
      <c r="W4606" s="17"/>
      <c r="X4606" s="583"/>
    </row>
    <row r="4607" spans="1:24" ht="51.75">
      <c r="A4607" s="5"/>
      <c r="B4607" s="5"/>
      <c r="I4607" s="5"/>
      <c r="J4607" s="5"/>
      <c r="K4607" s="5"/>
      <c r="M4607" s="411"/>
      <c r="N4607" s="9">
        <f t="shared" si="778"/>
        <v>25</v>
      </c>
      <c r="O4607" s="16" t="str">
        <f t="shared" si="779"/>
        <v>250602عايق پشم شيشه پيش ساخته با روكش آلومينيومي كارخانه‌اي، به ضخامت 50 ميليمتر، براي لوله به قطر نامي 20 (سه چهارم اينچ).</v>
      </c>
      <c r="P4607" s="596">
        <v>250602</v>
      </c>
      <c r="Q4607" s="606">
        <v>25</v>
      </c>
      <c r="R4607" s="606"/>
      <c r="S4607" s="606" t="s">
        <v>726</v>
      </c>
      <c r="T4607" s="555" t="s">
        <v>5789</v>
      </c>
      <c r="U4607" s="555" t="s">
        <v>28</v>
      </c>
      <c r="V4607" s="595">
        <v>93100</v>
      </c>
      <c r="W4607" s="17"/>
      <c r="X4607" s="583"/>
    </row>
    <row r="4608" spans="1:24" ht="51.75">
      <c r="A4608" s="5"/>
      <c r="B4608" s="5"/>
      <c r="I4608" s="5"/>
      <c r="J4608" s="5"/>
      <c r="K4608" s="5"/>
      <c r="M4608" s="411"/>
      <c r="N4608" s="9">
        <f t="shared" si="778"/>
        <v>25</v>
      </c>
      <c r="O4608" s="16" t="str">
        <f t="shared" si="779"/>
        <v>250603عايق پشم شيشه پيش ساخته با روكش آلومينيومي كارخانه‌اي، به ضخامت 50 ميليمتر، براي لوله به قطر نامي 25 (يك اينچ).</v>
      </c>
      <c r="P4608" s="596">
        <v>250603</v>
      </c>
      <c r="Q4608" s="606">
        <v>25</v>
      </c>
      <c r="R4608" s="606"/>
      <c r="S4608" s="606" t="s">
        <v>726</v>
      </c>
      <c r="T4608" s="555" t="s">
        <v>5790</v>
      </c>
      <c r="U4608" s="555" t="s">
        <v>28</v>
      </c>
      <c r="V4608" s="595">
        <v>97600</v>
      </c>
      <c r="W4608" s="17"/>
      <c r="X4608" s="583"/>
    </row>
    <row r="4609" spans="1:24" ht="69">
      <c r="A4609" s="5"/>
      <c r="B4609" s="5"/>
      <c r="I4609" s="5"/>
      <c r="J4609" s="5"/>
      <c r="K4609" s="5"/>
      <c r="M4609" s="411"/>
      <c r="N4609" s="9">
        <f t="shared" si="778"/>
        <v>25</v>
      </c>
      <c r="O4609" s="16" t="str">
        <f t="shared" si="779"/>
        <v>250604عايق پشم شيشه پيش ساخته با روكش آلومينيومي كارخانه‌اي، به ضخامت 50 ميليمتر، براي لوله به قطر نامي 32 (يك و يك چهارم اينچ).</v>
      </c>
      <c r="P4609" s="596">
        <v>250604</v>
      </c>
      <c r="Q4609" s="606">
        <v>25</v>
      </c>
      <c r="R4609" s="606"/>
      <c r="S4609" s="606" t="s">
        <v>726</v>
      </c>
      <c r="T4609" s="555" t="s">
        <v>5791</v>
      </c>
      <c r="U4609" s="555" t="s">
        <v>28</v>
      </c>
      <c r="V4609" s="595">
        <v>112500</v>
      </c>
      <c r="W4609" s="17"/>
      <c r="X4609" s="583"/>
    </row>
    <row r="4610" spans="1:24" ht="69">
      <c r="A4610" s="5"/>
      <c r="B4610" s="5"/>
      <c r="I4610" s="5"/>
      <c r="J4610" s="5"/>
      <c r="K4610" s="5"/>
      <c r="M4610" s="411"/>
      <c r="N4610" s="9">
        <f t="shared" si="778"/>
        <v>25</v>
      </c>
      <c r="O4610" s="16" t="str">
        <f t="shared" si="779"/>
        <v>250605عايق پشم شيشه پيش ساخته با روكش آلومينيومي كارخانه‌اي، به ضخامت 50 ميليمتر، براي لوله به قطر نامي 40 (يك و يك دوم اينچ).</v>
      </c>
      <c r="P4610" s="596">
        <v>250605</v>
      </c>
      <c r="Q4610" s="606">
        <v>25</v>
      </c>
      <c r="R4610" s="606"/>
      <c r="S4610" s="606" t="s">
        <v>726</v>
      </c>
      <c r="T4610" s="555" t="s">
        <v>5792</v>
      </c>
      <c r="U4610" s="555" t="s">
        <v>28</v>
      </c>
      <c r="V4610" s="595">
        <v>112500</v>
      </c>
      <c r="W4610" s="17"/>
      <c r="X4610" s="583"/>
    </row>
    <row r="4611" spans="1:24" ht="51.75">
      <c r="A4611" s="5"/>
      <c r="B4611" s="5"/>
      <c r="I4611" s="5"/>
      <c r="J4611" s="5"/>
      <c r="K4611" s="5"/>
      <c r="M4611" s="411"/>
      <c r="N4611" s="9">
        <f t="shared" si="778"/>
        <v>25</v>
      </c>
      <c r="O4611" s="16" t="str">
        <f t="shared" si="779"/>
        <v>250606عايق پشم شيشه پيش ساخته با روكش آلومينيومي كارخانه‌اي، به ضخامت 50 ميليمتر، براي لوله به قطر نامي 50 (2 اينچ).</v>
      </c>
      <c r="P4611" s="596">
        <v>250606</v>
      </c>
      <c r="Q4611" s="606">
        <v>25</v>
      </c>
      <c r="R4611" s="606"/>
      <c r="S4611" s="606" t="s">
        <v>726</v>
      </c>
      <c r="T4611" s="555" t="s">
        <v>5793</v>
      </c>
      <c r="U4611" s="555" t="s">
        <v>28</v>
      </c>
      <c r="V4611" s="595">
        <v>122500</v>
      </c>
      <c r="W4611" s="17"/>
      <c r="X4611" s="583"/>
    </row>
    <row r="4612" spans="1:24" ht="51.75">
      <c r="A4612" s="5"/>
      <c r="B4612" s="5"/>
      <c r="I4612" s="5"/>
      <c r="J4612" s="5"/>
      <c r="K4612" s="5"/>
      <c r="M4612" s="411"/>
      <c r="N4612" s="9">
        <f t="shared" si="778"/>
        <v>25</v>
      </c>
      <c r="O4612" s="16" t="str">
        <f t="shared" si="779"/>
        <v>250607عايق پشم شيشه پيش ساخته با روكش آلومينيومي كارخانه‌اي، به ضخامت 50 ميليمتر، براي لوله به قطر نامي 65 (دو و يك دوم اينچ).</v>
      </c>
      <c r="P4612" s="596">
        <v>250607</v>
      </c>
      <c r="Q4612" s="606">
        <v>25</v>
      </c>
      <c r="R4612" s="606"/>
      <c r="S4612" s="606" t="s">
        <v>726</v>
      </c>
      <c r="T4612" s="555" t="s">
        <v>5794</v>
      </c>
      <c r="U4612" s="555" t="s">
        <v>28</v>
      </c>
      <c r="V4612" s="595">
        <v>138500</v>
      </c>
      <c r="W4612" s="17"/>
      <c r="X4612" s="583"/>
    </row>
    <row r="4613" spans="1:24" ht="51.75">
      <c r="A4613" s="5"/>
      <c r="B4613" s="5"/>
      <c r="I4613" s="5"/>
      <c r="J4613" s="5"/>
      <c r="K4613" s="5"/>
      <c r="M4613" s="411"/>
      <c r="N4613" s="9">
        <f t="shared" si="778"/>
        <v>25</v>
      </c>
      <c r="O4613" s="16" t="str">
        <f t="shared" si="779"/>
        <v>250608عايق پشم شيشه پيش ساخته با روكش آلومينيومي كارخانه‌اي، به ضخامت 50 ميليمتر، براي لوله به قطر نامي 80 (3 اينچ).</v>
      </c>
      <c r="P4613" s="596">
        <v>250608</v>
      </c>
      <c r="Q4613" s="606">
        <v>25</v>
      </c>
      <c r="R4613" s="606"/>
      <c r="S4613" s="606" t="s">
        <v>726</v>
      </c>
      <c r="T4613" s="555" t="s">
        <v>5795</v>
      </c>
      <c r="U4613" s="555" t="s">
        <v>28</v>
      </c>
      <c r="V4613" s="595">
        <v>151000</v>
      </c>
      <c r="W4613" s="17"/>
      <c r="X4613" s="583"/>
    </row>
    <row r="4614" spans="1:24" ht="51.75">
      <c r="A4614" s="5"/>
      <c r="B4614" s="5"/>
      <c r="I4614" s="5"/>
      <c r="J4614" s="5"/>
      <c r="K4614" s="5"/>
      <c r="M4614" s="411"/>
      <c r="N4614" s="9">
        <f t="shared" si="778"/>
        <v>25</v>
      </c>
      <c r="O4614" s="16" t="str">
        <f t="shared" si="779"/>
        <v>250609عايق پشم شيشه پيش ساخته با روكش آلومينيومي كارخانه‌اي، به ضخامت 50 ميليمتر، براي لوله به قطر نامي 100 (4 اينچ).</v>
      </c>
      <c r="P4614" s="596">
        <v>250609</v>
      </c>
      <c r="Q4614" s="606">
        <v>25</v>
      </c>
      <c r="R4614" s="606"/>
      <c r="S4614" s="606" t="s">
        <v>726</v>
      </c>
      <c r="T4614" s="555" t="s">
        <v>5796</v>
      </c>
      <c r="U4614" s="555" t="s">
        <v>28</v>
      </c>
      <c r="V4614" s="595">
        <v>188500</v>
      </c>
      <c r="W4614" s="17"/>
      <c r="X4614" s="583"/>
    </row>
    <row r="4615" spans="1:24" ht="51.75">
      <c r="A4615" s="5"/>
      <c r="B4615" s="5"/>
      <c r="I4615" s="5"/>
      <c r="J4615" s="5"/>
      <c r="K4615" s="5"/>
      <c r="M4615" s="411"/>
      <c r="N4615" s="9">
        <f t="shared" si="778"/>
        <v>25</v>
      </c>
      <c r="O4615" s="16" t="str">
        <f t="shared" si="779"/>
        <v>250701عايق پشم شيشه، به ضخامت 25 ميليمتر، با يك لا كاغذ كرافت و سيم پيچي با مفتول گالوانيزه، براي عايق كاري کانال.</v>
      </c>
      <c r="P4615" s="596">
        <v>250701</v>
      </c>
      <c r="Q4615" s="606">
        <v>25</v>
      </c>
      <c r="R4615" s="606"/>
      <c r="S4615" s="606" t="s">
        <v>726</v>
      </c>
      <c r="T4615" s="555" t="s">
        <v>5797</v>
      </c>
      <c r="U4615" s="555" t="s">
        <v>23</v>
      </c>
      <c r="V4615" s="595">
        <v>72100</v>
      </c>
      <c r="W4615" s="17"/>
      <c r="X4615" s="583"/>
    </row>
    <row r="4616" spans="1:24" ht="51.75">
      <c r="A4616" s="5"/>
      <c r="B4616" s="5"/>
      <c r="I4616" s="5"/>
      <c r="J4616" s="5"/>
      <c r="K4616" s="5"/>
      <c r="M4616" s="411"/>
      <c r="N4616" s="9">
        <f t="shared" si="778"/>
        <v>25</v>
      </c>
      <c r="O4616" s="16" t="str">
        <f t="shared" si="779"/>
        <v>250702عايق پشم شيشه، به ضخامت 50 ميليمتر، با يك لا كاغذ كرافت و سيم پيچي با مفتول گالوانيزه، براي عايق كاري کانال.</v>
      </c>
      <c r="P4616" s="596">
        <v>250702</v>
      </c>
      <c r="Q4616" s="606">
        <v>25</v>
      </c>
      <c r="R4616" s="606"/>
      <c r="S4616" s="606" t="s">
        <v>726</v>
      </c>
      <c r="T4616" s="555" t="s">
        <v>5798</v>
      </c>
      <c r="U4616" s="555" t="s">
        <v>23</v>
      </c>
      <c r="V4616" s="595">
        <v>92700</v>
      </c>
      <c r="W4616" s="17"/>
      <c r="X4616" s="583"/>
    </row>
    <row r="4617" spans="1:24" ht="69">
      <c r="A4617" s="5"/>
      <c r="B4617" s="5"/>
      <c r="I4617" s="5"/>
      <c r="J4617" s="5"/>
      <c r="K4617" s="5"/>
      <c r="M4617" s="411"/>
      <c r="N4617" s="9">
        <f t="shared" si="778"/>
        <v>25</v>
      </c>
      <c r="O4617" s="16" t="str">
        <f t="shared" si="779"/>
        <v>250801عايق پشم شيشه، به ضخامت 25 ميليمتر، با يك لا كاغذ كرافت و سيم پيچي با مفتول گالوانيزه، پوشش پارچه اي متقال، ماستيك و دو دست رنگ روغني، براي عايق كاري کانال.</v>
      </c>
      <c r="P4617" s="596">
        <v>250801</v>
      </c>
      <c r="Q4617" s="606">
        <v>25</v>
      </c>
      <c r="R4617" s="606"/>
      <c r="S4617" s="606" t="s">
        <v>726</v>
      </c>
      <c r="T4617" s="555" t="s">
        <v>5799</v>
      </c>
      <c r="U4617" s="555" t="s">
        <v>23</v>
      </c>
      <c r="V4617" s="595">
        <v>135000</v>
      </c>
      <c r="W4617" s="17"/>
      <c r="X4617" s="583"/>
    </row>
    <row r="4618" spans="1:24" ht="69">
      <c r="A4618" s="5"/>
      <c r="B4618" s="5"/>
      <c r="I4618" s="5"/>
      <c r="J4618" s="5"/>
      <c r="K4618" s="5"/>
      <c r="M4618" s="411"/>
      <c r="N4618" s="9">
        <f t="shared" si="778"/>
        <v>25</v>
      </c>
      <c r="O4618" s="16" t="str">
        <f t="shared" si="779"/>
        <v>250802عايق پشم شيشه، به ضخامت 50 ميليمتر، با يك لا كاغذ كرافت و سيم پيچي با مفتول گالوانيزه، پوشش پارچه اي متقال، ماستيك و دو دست رنگ روغني، براي عايق كاري کانال.</v>
      </c>
      <c r="P4618" s="596">
        <v>250802</v>
      </c>
      <c r="Q4618" s="606">
        <v>25</v>
      </c>
      <c r="R4618" s="606"/>
      <c r="S4618" s="606" t="s">
        <v>726</v>
      </c>
      <c r="T4618" s="555" t="s">
        <v>5800</v>
      </c>
      <c r="U4618" s="555" t="s">
        <v>23</v>
      </c>
      <c r="V4618" s="595">
        <v>158500</v>
      </c>
      <c r="W4618" s="17"/>
      <c r="X4618" s="583"/>
    </row>
    <row r="4619" spans="1:24" ht="34.5">
      <c r="A4619" s="5"/>
      <c r="B4619" s="5"/>
      <c r="I4619" s="5"/>
      <c r="J4619" s="5"/>
      <c r="K4619" s="5"/>
      <c r="M4619" s="411"/>
      <c r="N4619" s="9">
        <f t="shared" si="778"/>
        <v>25</v>
      </c>
      <c r="O4619" s="16" t="str">
        <f t="shared" si="779"/>
        <v>250901عايق نوار، براي لوله به قطر نامي 15 (يك دوم اينچ).</v>
      </c>
      <c r="P4619" s="596">
        <v>250901</v>
      </c>
      <c r="Q4619" s="606">
        <v>25</v>
      </c>
      <c r="R4619" s="606"/>
      <c r="S4619" s="606" t="s">
        <v>726</v>
      </c>
      <c r="T4619" s="555" t="s">
        <v>5801</v>
      </c>
      <c r="U4619" s="555" t="s">
        <v>28</v>
      </c>
      <c r="V4619" s="595">
        <v>31600</v>
      </c>
      <c r="W4619" s="17"/>
      <c r="X4619" s="583"/>
    </row>
    <row r="4620" spans="1:24" ht="34.5">
      <c r="A4620" s="5"/>
      <c r="B4620" s="5"/>
      <c r="I4620" s="5"/>
      <c r="J4620" s="5"/>
      <c r="K4620" s="5"/>
      <c r="M4620" s="411"/>
      <c r="N4620" s="9">
        <f t="shared" si="778"/>
        <v>25</v>
      </c>
      <c r="O4620" s="16" t="str">
        <f t="shared" si="779"/>
        <v>250902عايق نوار، براي لوله به قطر نامي 20 (سه چهارم اينچ).</v>
      </c>
      <c r="P4620" s="596">
        <v>250902</v>
      </c>
      <c r="Q4620" s="606">
        <v>25</v>
      </c>
      <c r="R4620" s="606"/>
      <c r="S4620" s="606" t="s">
        <v>726</v>
      </c>
      <c r="T4620" s="555" t="s">
        <v>5802</v>
      </c>
      <c r="U4620" s="555" t="s">
        <v>28</v>
      </c>
      <c r="V4620" s="595">
        <v>34400</v>
      </c>
      <c r="W4620" s="17"/>
      <c r="X4620" s="583"/>
    </row>
    <row r="4621" spans="1:24" ht="34.5">
      <c r="A4621" s="5"/>
      <c r="B4621" s="5"/>
      <c r="I4621" s="5"/>
      <c r="J4621" s="5"/>
      <c r="K4621" s="5"/>
      <c r="M4621" s="411"/>
      <c r="N4621" s="9">
        <f t="shared" si="778"/>
        <v>25</v>
      </c>
      <c r="O4621" s="16" t="str">
        <f t="shared" si="779"/>
        <v>250903عايق نوار، براي لوله به قطر نامي 25 (يك اينچ).</v>
      </c>
      <c r="P4621" s="596">
        <v>250903</v>
      </c>
      <c r="Q4621" s="606">
        <v>25</v>
      </c>
      <c r="R4621" s="606"/>
      <c r="S4621" s="606" t="s">
        <v>726</v>
      </c>
      <c r="T4621" s="555" t="s">
        <v>5803</v>
      </c>
      <c r="U4621" s="555" t="s">
        <v>28</v>
      </c>
      <c r="V4621" s="595">
        <v>37200</v>
      </c>
      <c r="W4621" s="17"/>
      <c r="X4621" s="583"/>
    </row>
    <row r="4622" spans="1:24" ht="34.5">
      <c r="A4622" s="5"/>
      <c r="B4622" s="5"/>
      <c r="I4622" s="5"/>
      <c r="J4622" s="5"/>
      <c r="K4622" s="5"/>
      <c r="M4622" s="411"/>
      <c r="N4622" s="9">
        <f t="shared" si="778"/>
        <v>25</v>
      </c>
      <c r="O4622" s="16" t="str">
        <f t="shared" si="779"/>
        <v>250904عايق نوار، براي لوله به قطر نامي 32 (يك و يك چهارم اينچ).</v>
      </c>
      <c r="P4622" s="596">
        <v>250904</v>
      </c>
      <c r="Q4622" s="606">
        <v>25</v>
      </c>
      <c r="R4622" s="606"/>
      <c r="S4622" s="606" t="s">
        <v>726</v>
      </c>
      <c r="T4622" s="555" t="s">
        <v>5804</v>
      </c>
      <c r="U4622" s="555" t="s">
        <v>28</v>
      </c>
      <c r="V4622" s="595">
        <v>40500</v>
      </c>
      <c r="W4622" s="17"/>
      <c r="X4622" s="583"/>
    </row>
    <row r="4623" spans="1:24" ht="34.5">
      <c r="A4623" s="5"/>
      <c r="B4623" s="5"/>
      <c r="I4623" s="5"/>
      <c r="J4623" s="5"/>
      <c r="K4623" s="5"/>
      <c r="M4623" s="411"/>
      <c r="N4623" s="9">
        <f t="shared" si="778"/>
        <v>25</v>
      </c>
      <c r="O4623" s="16" t="str">
        <f t="shared" si="779"/>
        <v>250905عايق نوار، براي لوله به قطر نامي 40 (يك و يك دوم اينچ).</v>
      </c>
      <c r="P4623" s="596">
        <v>250905</v>
      </c>
      <c r="Q4623" s="606">
        <v>25</v>
      </c>
      <c r="R4623" s="606"/>
      <c r="S4623" s="606" t="s">
        <v>726</v>
      </c>
      <c r="T4623" s="555" t="s">
        <v>5805</v>
      </c>
      <c r="U4623" s="555" t="s">
        <v>28</v>
      </c>
      <c r="V4623" s="595">
        <v>42900</v>
      </c>
      <c r="W4623" s="17"/>
      <c r="X4623" s="583"/>
    </row>
    <row r="4624" spans="1:24">
      <c r="A4624" s="5"/>
      <c r="B4624" s="5"/>
      <c r="I4624" s="5"/>
      <c r="J4624" s="5"/>
      <c r="K4624" s="5"/>
      <c r="M4624" s="411"/>
      <c r="N4624" s="9">
        <f t="shared" si="778"/>
        <v>25</v>
      </c>
      <c r="O4624" s="16" t="str">
        <f t="shared" si="779"/>
        <v>250906عايق نوار، براي لوله به قطر‌نامي‌50 ‌(2 اينچ).</v>
      </c>
      <c r="P4624" s="596">
        <v>250906</v>
      </c>
      <c r="Q4624" s="606">
        <v>25</v>
      </c>
      <c r="R4624" s="606"/>
      <c r="S4624" s="606" t="s">
        <v>726</v>
      </c>
      <c r="T4624" s="555" t="s">
        <v>5806</v>
      </c>
      <c r="U4624" s="555" t="s">
        <v>28</v>
      </c>
      <c r="V4624" s="595">
        <v>47300</v>
      </c>
      <c r="W4624" s="17"/>
      <c r="X4624" s="583"/>
    </row>
    <row r="4625" spans="1:24" ht="34.5">
      <c r="A4625" s="5"/>
      <c r="B4625" s="5"/>
      <c r="I4625" s="5"/>
      <c r="J4625" s="5"/>
      <c r="K4625" s="5"/>
      <c r="M4625" s="411"/>
      <c r="N4625" s="9">
        <f t="shared" si="778"/>
        <v>25</v>
      </c>
      <c r="O4625" s="16" t="str">
        <f t="shared" si="779"/>
        <v>250907عايق نوار، براي لوله به قطر نامي 65 (دو و يك دوم اينچ).</v>
      </c>
      <c r="P4625" s="596">
        <v>250907</v>
      </c>
      <c r="Q4625" s="606">
        <v>25</v>
      </c>
      <c r="R4625" s="606"/>
      <c r="S4625" s="606" t="s">
        <v>726</v>
      </c>
      <c r="T4625" s="555" t="s">
        <v>5807</v>
      </c>
      <c r="U4625" s="555" t="s">
        <v>28</v>
      </c>
      <c r="V4625" s="595">
        <v>55200</v>
      </c>
      <c r="W4625" s="17"/>
      <c r="X4625" s="583"/>
    </row>
    <row r="4626" spans="1:24">
      <c r="A4626" s="5"/>
      <c r="B4626" s="5"/>
      <c r="I4626" s="5"/>
      <c r="J4626" s="5"/>
      <c r="K4626" s="5"/>
      <c r="M4626" s="411"/>
      <c r="N4626" s="9">
        <f t="shared" si="778"/>
        <v>25</v>
      </c>
      <c r="O4626" s="16" t="str">
        <f t="shared" si="779"/>
        <v>250908عايق نوار، براي لوله به قطر‌نامي‌80 (3 اينچ).</v>
      </c>
      <c r="P4626" s="596">
        <v>250908</v>
      </c>
      <c r="Q4626" s="606">
        <v>25</v>
      </c>
      <c r="R4626" s="606"/>
      <c r="S4626" s="606" t="s">
        <v>726</v>
      </c>
      <c r="T4626" s="555" t="s">
        <v>5808</v>
      </c>
      <c r="U4626" s="555" t="s">
        <v>28</v>
      </c>
      <c r="V4626" s="595">
        <v>59600</v>
      </c>
      <c r="W4626" s="17"/>
      <c r="X4626" s="583"/>
    </row>
    <row r="4627" spans="1:24">
      <c r="A4627" s="5"/>
      <c r="B4627" s="5"/>
      <c r="I4627" s="5"/>
      <c r="J4627" s="5"/>
      <c r="K4627" s="5"/>
      <c r="M4627" s="411"/>
      <c r="N4627" s="9">
        <f t="shared" si="778"/>
        <v>25</v>
      </c>
      <c r="O4627" s="16" t="str">
        <f t="shared" si="779"/>
        <v>250909عايق نوار، براي لوله به قطر‌نامي‌100 (4 اينچ).</v>
      </c>
      <c r="P4627" s="596">
        <v>250909</v>
      </c>
      <c r="Q4627" s="606">
        <v>25</v>
      </c>
      <c r="R4627" s="606"/>
      <c r="S4627" s="606" t="s">
        <v>726</v>
      </c>
      <c r="T4627" s="555" t="s">
        <v>5809</v>
      </c>
      <c r="U4627" s="555" t="s">
        <v>28</v>
      </c>
      <c r="V4627" s="595">
        <v>73100</v>
      </c>
      <c r="W4627" s="17"/>
      <c r="X4627" s="583"/>
    </row>
    <row r="4628" spans="1:24">
      <c r="A4628" s="5"/>
      <c r="B4628" s="5"/>
      <c r="I4628" s="5"/>
      <c r="J4628" s="5"/>
      <c r="K4628" s="5"/>
      <c r="M4628" s="411"/>
      <c r="N4628" s="9">
        <f t="shared" si="778"/>
        <v>25</v>
      </c>
      <c r="O4628" s="16" t="str">
        <f t="shared" si="779"/>
        <v>250910عايق نوار، براي لوله به قطر‌نامي‌125‌(5 اينچ).</v>
      </c>
      <c r="P4628" s="596">
        <v>250910</v>
      </c>
      <c r="Q4628" s="606">
        <v>25</v>
      </c>
      <c r="R4628" s="606"/>
      <c r="S4628" s="606" t="s">
        <v>726</v>
      </c>
      <c r="T4628" s="555" t="s">
        <v>5810</v>
      </c>
      <c r="U4628" s="555" t="s">
        <v>28</v>
      </c>
      <c r="V4628" s="595">
        <v>82900</v>
      </c>
      <c r="W4628" s="17"/>
      <c r="X4628" s="583"/>
    </row>
    <row r="4629" spans="1:24">
      <c r="A4629" s="5"/>
      <c r="B4629" s="5"/>
      <c r="I4629" s="5"/>
      <c r="J4629" s="5"/>
      <c r="K4629" s="5"/>
      <c r="M4629" s="411"/>
      <c r="N4629" s="9">
        <f t="shared" si="778"/>
        <v>25</v>
      </c>
      <c r="O4629" s="16" t="str">
        <f t="shared" si="779"/>
        <v>250911عايق نوار، براي لوله به قطر‌نامي‌150‌(6 اينچ).</v>
      </c>
      <c r="P4629" s="596">
        <v>250911</v>
      </c>
      <c r="Q4629" s="606">
        <v>25</v>
      </c>
      <c r="R4629" s="606"/>
      <c r="S4629" s="606" t="s">
        <v>726</v>
      </c>
      <c r="T4629" s="555" t="s">
        <v>5811</v>
      </c>
      <c r="U4629" s="555" t="s">
        <v>28</v>
      </c>
      <c r="V4629" s="595">
        <v>96900</v>
      </c>
      <c r="W4629" s="17"/>
      <c r="X4629" s="583"/>
    </row>
    <row r="4630" spans="1:24" ht="34.5">
      <c r="A4630" s="5"/>
      <c r="B4630" s="5"/>
      <c r="I4630" s="5"/>
      <c r="J4630" s="5"/>
      <c r="K4630" s="5"/>
      <c r="M4630" s="411"/>
      <c r="N4630" s="9"/>
      <c r="O4630" s="16" t="str">
        <f t="shared" si="779"/>
        <v>251801عایق لوله ای الاستومری به ضخامت 10 میلی متر برای لوله به قطر یک دوم اینچ</v>
      </c>
      <c r="P4630" s="596">
        <v>251801</v>
      </c>
      <c r="Q4630" s="606"/>
      <c r="R4630" s="606"/>
      <c r="S4630" s="606"/>
      <c r="T4630" s="555" t="s">
        <v>5812</v>
      </c>
      <c r="U4630" s="555" t="s">
        <v>28</v>
      </c>
      <c r="V4630" s="595">
        <v>46600</v>
      </c>
      <c r="W4630" s="17"/>
      <c r="X4630" s="583"/>
    </row>
    <row r="4631" spans="1:24" ht="34.5">
      <c r="A4631" s="5"/>
      <c r="B4631" s="5"/>
      <c r="I4631" s="5"/>
      <c r="J4631" s="5"/>
      <c r="K4631" s="5"/>
      <c r="M4631" s="411"/>
      <c r="N4631" s="9"/>
      <c r="O4631" s="16" t="str">
        <f t="shared" si="779"/>
        <v>251802عایق لوله ای الاستومری به ضخامت 10 میلی متر برای لوله به قطرسه چهارم  اینچ</v>
      </c>
      <c r="P4631" s="596">
        <v>251802</v>
      </c>
      <c r="Q4631" s="606"/>
      <c r="R4631" s="606"/>
      <c r="S4631" s="606"/>
      <c r="T4631" s="555" t="s">
        <v>5813</v>
      </c>
      <c r="U4631" s="555" t="s">
        <v>28</v>
      </c>
      <c r="V4631" s="595">
        <v>49800</v>
      </c>
      <c r="W4631" s="17"/>
      <c r="X4631" s="583"/>
    </row>
    <row r="4632" spans="1:24" ht="34.5">
      <c r="A4632" s="5"/>
      <c r="B4632" s="5"/>
      <c r="I4632" s="5"/>
      <c r="J4632" s="5"/>
      <c r="K4632" s="5"/>
      <c r="M4632" s="411"/>
      <c r="N4632" s="9"/>
      <c r="O4632" s="16" t="str">
        <f t="shared" si="779"/>
        <v>251803عایق لوله ای الاستومری به ضخامت 10 میلی متر برای لوله به قطریک اینچ</v>
      </c>
      <c r="P4632" s="596">
        <v>251803</v>
      </c>
      <c r="Q4632" s="606"/>
      <c r="R4632" s="606"/>
      <c r="S4632" s="606"/>
      <c r="T4632" s="555" t="s">
        <v>5814</v>
      </c>
      <c r="U4632" s="555" t="s">
        <v>28</v>
      </c>
      <c r="V4632" s="595">
        <v>65600</v>
      </c>
      <c r="W4632" s="17"/>
      <c r="X4632" s="583"/>
    </row>
    <row r="4633" spans="1:24" ht="34.5">
      <c r="A4633" s="5"/>
      <c r="B4633" s="5"/>
      <c r="I4633" s="5"/>
      <c r="J4633" s="5"/>
      <c r="K4633" s="5"/>
      <c r="M4633" s="411"/>
      <c r="N4633" s="9"/>
      <c r="O4633" s="16" t="str">
        <f t="shared" si="779"/>
        <v>251804عایق لوله ای الاستومری به ضخامت 10 میلی متر برای لوله به قطریک و یک چهارم  اینچ</v>
      </c>
      <c r="P4633" s="596">
        <v>251804</v>
      </c>
      <c r="Q4633" s="606"/>
      <c r="R4633" s="606"/>
      <c r="S4633" s="606"/>
      <c r="T4633" s="555" t="s">
        <v>5815</v>
      </c>
      <c r="U4633" s="555" t="s">
        <v>28</v>
      </c>
      <c r="V4633" s="595">
        <v>78500</v>
      </c>
      <c r="W4633" s="17"/>
      <c r="X4633" s="583"/>
    </row>
    <row r="4634" spans="1:24" ht="34.5">
      <c r="A4634" s="5"/>
      <c r="B4634" s="5"/>
      <c r="I4634" s="5"/>
      <c r="J4634" s="5"/>
      <c r="K4634" s="5"/>
      <c r="M4634" s="411"/>
      <c r="N4634" s="9"/>
      <c r="O4634" s="16" t="str">
        <f t="shared" si="779"/>
        <v>251805عایق لوله ای الاستومری به ضخامت 10 میلی متر برای لوله به یک و یک دوم   اینچ</v>
      </c>
      <c r="P4634" s="596">
        <v>251805</v>
      </c>
      <c r="Q4634" s="606"/>
      <c r="R4634" s="606"/>
      <c r="S4634" s="606"/>
      <c r="T4634" s="555" t="s">
        <v>5816</v>
      </c>
      <c r="U4634" s="555" t="s">
        <v>28</v>
      </c>
      <c r="V4634" s="595">
        <v>91900</v>
      </c>
      <c r="W4634" s="17"/>
      <c r="X4634" s="583"/>
    </row>
    <row r="4635" spans="1:24" ht="34.5">
      <c r="A4635" s="5"/>
      <c r="B4635" s="5"/>
      <c r="I4635" s="5"/>
      <c r="J4635" s="5"/>
      <c r="K4635" s="5"/>
      <c r="M4635" s="411"/>
      <c r="N4635" s="9"/>
      <c r="O4635" s="16" t="str">
        <f t="shared" si="779"/>
        <v>251806عایق لوله ای الاستومری به ضخامت 10 میلی متر برای لوله به قطردو  اینچ</v>
      </c>
      <c r="P4635" s="596">
        <v>251806</v>
      </c>
      <c r="Q4635" s="606"/>
      <c r="R4635" s="606"/>
      <c r="S4635" s="606"/>
      <c r="T4635" s="555" t="s">
        <v>5817</v>
      </c>
      <c r="U4635" s="555" t="s">
        <v>28</v>
      </c>
      <c r="V4635" s="595">
        <v>106500</v>
      </c>
      <c r="W4635" s="17"/>
      <c r="X4635" s="583"/>
    </row>
    <row r="4636" spans="1:24" ht="34.5">
      <c r="A4636" s="5"/>
      <c r="B4636" s="5"/>
      <c r="I4636" s="5"/>
      <c r="J4636" s="5"/>
      <c r="K4636" s="5"/>
      <c r="M4636" s="411"/>
      <c r="N4636" s="9"/>
      <c r="O4636" s="16" t="str">
        <f t="shared" si="779"/>
        <v>251807عایق لوله ای الاستومری به ضخامت 10 میلی متر برای لوله به قطردو  و یک دوماینچ</v>
      </c>
      <c r="P4636" s="596">
        <v>251807</v>
      </c>
      <c r="Q4636" s="606"/>
      <c r="R4636" s="606"/>
      <c r="S4636" s="606"/>
      <c r="T4636" s="555" t="s">
        <v>5818</v>
      </c>
      <c r="U4636" s="555" t="s">
        <v>28</v>
      </c>
      <c r="V4636" s="596">
        <v>0</v>
      </c>
      <c r="W4636" s="17"/>
      <c r="X4636" s="583"/>
    </row>
    <row r="4637" spans="1:24" ht="34.5">
      <c r="A4637" s="5"/>
      <c r="B4637" s="5"/>
      <c r="I4637" s="5"/>
      <c r="J4637" s="5"/>
      <c r="K4637" s="5"/>
      <c r="M4637" s="411"/>
      <c r="N4637" s="9"/>
      <c r="O4637" s="16" t="str">
        <f t="shared" si="779"/>
        <v>251808عایق لوله ای الاستومری به ضخامت 10 میلی متر برای لوله به قطر سه   اینچ</v>
      </c>
      <c r="P4637" s="596">
        <v>251808</v>
      </c>
      <c r="Q4637" s="606"/>
      <c r="R4637" s="606"/>
      <c r="S4637" s="606"/>
      <c r="T4637" s="555" t="s">
        <v>5819</v>
      </c>
      <c r="U4637" s="555" t="s">
        <v>28</v>
      </c>
      <c r="V4637" s="596">
        <v>0</v>
      </c>
      <c r="W4637" s="17"/>
      <c r="X4637" s="583"/>
    </row>
    <row r="4638" spans="1:24" ht="34.5">
      <c r="A4638" s="5"/>
      <c r="B4638" s="5"/>
      <c r="I4638" s="5"/>
      <c r="J4638" s="5"/>
      <c r="K4638" s="5"/>
      <c r="M4638" s="411"/>
      <c r="N4638" s="9"/>
      <c r="O4638" s="16" t="str">
        <f t="shared" si="779"/>
        <v>251901عایق لوله ای الاستومری به ضخامت 13 میلی متر برای لوله به قطر یک دوم   اینچ</v>
      </c>
      <c r="P4638" s="596">
        <v>251901</v>
      </c>
      <c r="Q4638" s="606"/>
      <c r="R4638" s="606"/>
      <c r="S4638" s="606"/>
      <c r="T4638" s="555" t="s">
        <v>5820</v>
      </c>
      <c r="U4638" s="555" t="s">
        <v>28</v>
      </c>
      <c r="V4638" s="595">
        <v>63400</v>
      </c>
      <c r="W4638" s="17"/>
      <c r="X4638" s="583"/>
    </row>
    <row r="4639" spans="1:24" ht="34.5">
      <c r="A4639" s="5"/>
      <c r="B4639" s="5"/>
      <c r="I4639" s="5"/>
      <c r="J4639" s="5"/>
      <c r="K4639" s="5"/>
      <c r="M4639" s="411"/>
      <c r="N4639" s="9"/>
      <c r="O4639" s="16" t="str">
        <f t="shared" si="779"/>
        <v>251902عایق لوله ای الاستومری به ضخامت 13 میلی متر برای لوله به قطر سه چهارم   اینچ</v>
      </c>
      <c r="P4639" s="596">
        <v>251902</v>
      </c>
      <c r="Q4639" s="606"/>
      <c r="R4639" s="606"/>
      <c r="S4639" s="606"/>
      <c r="T4639" s="555" t="s">
        <v>5821</v>
      </c>
      <c r="U4639" s="555" t="s">
        <v>28</v>
      </c>
      <c r="V4639" s="595">
        <v>69100</v>
      </c>
      <c r="W4639" s="17"/>
      <c r="X4639" s="583"/>
    </row>
    <row r="4640" spans="1:24" ht="34.5">
      <c r="A4640" s="5"/>
      <c r="B4640" s="5"/>
      <c r="I4640" s="5"/>
      <c r="J4640" s="5"/>
      <c r="K4640" s="5"/>
      <c r="M4640" s="411"/>
      <c r="N4640" s="9"/>
      <c r="O4640" s="16" t="str">
        <f t="shared" si="779"/>
        <v>251903عایق لوله ای الاستومری به ضخامت 13 میلی متر برای لوله به قطر  یک   اینچ</v>
      </c>
      <c r="P4640" s="596">
        <v>251903</v>
      </c>
      <c r="Q4640" s="606"/>
      <c r="R4640" s="606"/>
      <c r="S4640" s="606"/>
      <c r="T4640" s="555" t="s">
        <v>5822</v>
      </c>
      <c r="U4640" s="555" t="s">
        <v>28</v>
      </c>
      <c r="V4640" s="595">
        <v>80900</v>
      </c>
      <c r="W4640" s="17"/>
      <c r="X4640" s="583"/>
    </row>
    <row r="4641" spans="1:24" ht="34.5">
      <c r="A4641" s="5"/>
      <c r="B4641" s="5"/>
      <c r="I4641" s="5"/>
      <c r="J4641" s="5"/>
      <c r="K4641" s="5"/>
      <c r="M4641" s="411"/>
      <c r="N4641" s="9"/>
      <c r="O4641" s="16" t="str">
        <f t="shared" si="779"/>
        <v>251904عایق لوله ای الاستومری به ضخامت 13 میلی متر برای لوله به قطر  یک  و یک چهارم اینچ</v>
      </c>
      <c r="P4641" s="596">
        <v>251904</v>
      </c>
      <c r="Q4641" s="606"/>
      <c r="R4641" s="606"/>
      <c r="S4641" s="606"/>
      <c r="T4641" s="555" t="s">
        <v>5823</v>
      </c>
      <c r="U4641" s="555" t="s">
        <v>28</v>
      </c>
      <c r="V4641" s="595">
        <v>95000</v>
      </c>
      <c r="W4641" s="17"/>
      <c r="X4641" s="583"/>
    </row>
    <row r="4642" spans="1:24" ht="34.5">
      <c r="A4642" s="5"/>
      <c r="B4642" s="5"/>
      <c r="I4642" s="5"/>
      <c r="J4642" s="5"/>
      <c r="K4642" s="5"/>
      <c r="M4642" s="411"/>
      <c r="N4642" s="9"/>
      <c r="O4642" s="16" t="str">
        <f t="shared" si="779"/>
        <v>251905عایق لوله ای الاستومری به ضخامت 13 میلی متر برای لوله به قطر  یک  و یک دوم اینچ</v>
      </c>
      <c r="P4642" s="596">
        <v>251905</v>
      </c>
      <c r="Q4642" s="606"/>
      <c r="R4642" s="606"/>
      <c r="S4642" s="606"/>
      <c r="T4642" s="555" t="s">
        <v>5824</v>
      </c>
      <c r="U4642" s="555" t="s">
        <v>28</v>
      </c>
      <c r="V4642" s="595">
        <v>105000</v>
      </c>
      <c r="W4642" s="17"/>
      <c r="X4642" s="583"/>
    </row>
    <row r="4643" spans="1:24" ht="34.5">
      <c r="A4643" s="5"/>
      <c r="B4643" s="5"/>
      <c r="I4643" s="5"/>
      <c r="J4643" s="5"/>
      <c r="K4643" s="5"/>
      <c r="M4643" s="411"/>
      <c r="N4643" s="9"/>
      <c r="O4643" s="16" t="str">
        <f t="shared" si="779"/>
        <v>251906عایق لوله ای الاستومری به ضخامت 13 میلی متر برای لوله به قطر دو اینچ</v>
      </c>
      <c r="P4643" s="596">
        <v>251906</v>
      </c>
      <c r="Q4643" s="606"/>
      <c r="R4643" s="606"/>
      <c r="S4643" s="606"/>
      <c r="T4643" s="555" t="s">
        <v>5825</v>
      </c>
      <c r="U4643" s="555" t="s">
        <v>28</v>
      </c>
      <c r="V4643" s="595">
        <v>124000</v>
      </c>
      <c r="W4643" s="17"/>
      <c r="X4643" s="583"/>
    </row>
    <row r="4644" spans="1:24" ht="34.5">
      <c r="A4644" s="5"/>
      <c r="B4644" s="5"/>
      <c r="I4644" s="5"/>
      <c r="J4644" s="5"/>
      <c r="K4644" s="5"/>
      <c r="M4644" s="411"/>
      <c r="N4644" s="9"/>
      <c r="O4644" s="16" t="str">
        <f t="shared" si="779"/>
        <v>251907عایق لوله ای الاستومری به ضخامت 13 میلی متر برای لوله به قطر دو و یک دوم اینچ</v>
      </c>
      <c r="P4644" s="596">
        <v>251907</v>
      </c>
      <c r="Q4644" s="606"/>
      <c r="R4644" s="606"/>
      <c r="S4644" s="606"/>
      <c r="T4644" s="555" t="s">
        <v>5826</v>
      </c>
      <c r="U4644" s="555" t="s">
        <v>28</v>
      </c>
      <c r="V4644" s="595">
        <v>144000</v>
      </c>
      <c r="W4644" s="17"/>
      <c r="X4644" s="583"/>
    </row>
    <row r="4645" spans="1:24" ht="34.5">
      <c r="A4645" s="5"/>
      <c r="B4645" s="5"/>
      <c r="I4645" s="5"/>
      <c r="J4645" s="5"/>
      <c r="K4645" s="5"/>
      <c r="M4645" s="411"/>
      <c r="N4645" s="9"/>
      <c r="O4645" s="16" t="str">
        <f t="shared" si="779"/>
        <v>251908عایق لوله ای الاستومری به ضخامت 13 میلی متر برای لوله به قطر سه اینچ</v>
      </c>
      <c r="P4645" s="596">
        <v>251908</v>
      </c>
      <c r="Q4645" s="606"/>
      <c r="R4645" s="606"/>
      <c r="S4645" s="606"/>
      <c r="T4645" s="555" t="s">
        <v>5827</v>
      </c>
      <c r="U4645" s="555" t="s">
        <v>28</v>
      </c>
      <c r="V4645" s="595">
        <v>166000</v>
      </c>
      <c r="W4645" s="17"/>
      <c r="X4645" s="583"/>
    </row>
    <row r="4646" spans="1:24" ht="34.5">
      <c r="A4646" s="5"/>
      <c r="B4646" s="5"/>
      <c r="I4646" s="5"/>
      <c r="J4646" s="5"/>
      <c r="K4646" s="5"/>
      <c r="M4646" s="411"/>
      <c r="N4646" s="9"/>
      <c r="O4646" s="16" t="str">
        <f t="shared" si="779"/>
        <v>252001عایق لوله ای الاستومری به ضخامت 19 میلی متر برای لوله به قطر یک دوم   اینچ</v>
      </c>
      <c r="P4646" s="596">
        <v>252001</v>
      </c>
      <c r="Q4646" s="606"/>
      <c r="R4646" s="606"/>
      <c r="S4646" s="606"/>
      <c r="T4646" s="555" t="s">
        <v>5828</v>
      </c>
      <c r="U4646" s="555" t="s">
        <v>28</v>
      </c>
      <c r="V4646" s="595">
        <v>96800</v>
      </c>
      <c r="W4646" s="17"/>
      <c r="X4646" s="583"/>
    </row>
    <row r="4647" spans="1:24" ht="34.5">
      <c r="A4647" s="5"/>
      <c r="B4647" s="5"/>
      <c r="I4647" s="5"/>
      <c r="J4647" s="5"/>
      <c r="K4647" s="5"/>
      <c r="M4647" s="411"/>
      <c r="N4647" s="9"/>
      <c r="O4647" s="16" t="str">
        <f t="shared" si="779"/>
        <v>252002عایق لوله ای الاستومری به ضخامت 19 میلی متر برای لوله به قطر سه چهارم   اینچ</v>
      </c>
      <c r="P4647" s="596">
        <v>252002</v>
      </c>
      <c r="Q4647" s="606"/>
      <c r="R4647" s="606"/>
      <c r="S4647" s="606"/>
      <c r="T4647" s="555" t="s">
        <v>5829</v>
      </c>
      <c r="U4647" s="555" t="s">
        <v>28</v>
      </c>
      <c r="V4647" s="595">
        <v>105000</v>
      </c>
      <c r="W4647" s="17"/>
      <c r="X4647" s="583"/>
    </row>
    <row r="4648" spans="1:24" ht="34.5">
      <c r="A4648" s="5"/>
      <c r="B4648" s="5"/>
      <c r="I4648" s="5"/>
      <c r="J4648" s="5"/>
      <c r="K4648" s="5"/>
      <c r="M4648" s="411"/>
      <c r="N4648" s="9"/>
      <c r="O4648" s="16" t="str">
        <f t="shared" si="779"/>
        <v>252003عایق لوله ای الاستومری به ضخامت 19 میلی متر برای لوله به قطر  یک   اینچ</v>
      </c>
      <c r="P4648" s="596">
        <v>252003</v>
      </c>
      <c r="Q4648" s="606"/>
      <c r="R4648" s="606"/>
      <c r="S4648" s="606"/>
      <c r="T4648" s="555" t="s">
        <v>5830</v>
      </c>
      <c r="U4648" s="555" t="s">
        <v>28</v>
      </c>
      <c r="V4648" s="595">
        <v>122500</v>
      </c>
      <c r="W4648" s="17"/>
      <c r="X4648" s="583"/>
    </row>
    <row r="4649" spans="1:24" ht="34.5">
      <c r="A4649" s="5"/>
      <c r="B4649" s="5"/>
      <c r="I4649" s="5"/>
      <c r="J4649" s="5"/>
      <c r="K4649" s="5"/>
      <c r="M4649" s="411"/>
      <c r="N4649" s="9"/>
      <c r="O4649" s="16" t="str">
        <f t="shared" si="779"/>
        <v>252004عایق لوله ای الاستومری به ضخامت 19 میلی متر برای لوله به قطر  یک  و یک چهارم اینچ</v>
      </c>
      <c r="P4649" s="596">
        <v>252004</v>
      </c>
      <c r="Q4649" s="606"/>
      <c r="R4649" s="606"/>
      <c r="S4649" s="606"/>
      <c r="T4649" s="555" t="s">
        <v>5831</v>
      </c>
      <c r="U4649" s="555" t="s">
        <v>28</v>
      </c>
      <c r="V4649" s="595">
        <v>143000</v>
      </c>
      <c r="W4649" s="17"/>
      <c r="X4649" s="583"/>
    </row>
    <row r="4650" spans="1:24" ht="34.5">
      <c r="A4650" s="5"/>
      <c r="B4650" s="5"/>
      <c r="I4650" s="5"/>
      <c r="J4650" s="5"/>
      <c r="K4650" s="5"/>
      <c r="M4650" s="411"/>
      <c r="N4650" s="9"/>
      <c r="O4650" s="16" t="str">
        <f t="shared" si="779"/>
        <v>252005عایق لوله ای الاستومری به ضخامت 19 میلی متر برای لوله به قطر  یک  و یک دوم اینچ</v>
      </c>
      <c r="P4650" s="596">
        <v>252005</v>
      </c>
      <c r="Q4650" s="606"/>
      <c r="R4650" s="606"/>
      <c r="S4650" s="606"/>
      <c r="T4650" s="555" t="s">
        <v>5832</v>
      </c>
      <c r="U4650" s="555" t="s">
        <v>28</v>
      </c>
      <c r="V4650" s="595">
        <v>158000</v>
      </c>
      <c r="W4650" s="17"/>
      <c r="X4650" s="583"/>
    </row>
    <row r="4651" spans="1:24" ht="34.5">
      <c r="A4651" s="5"/>
      <c r="B4651" s="5"/>
      <c r="I4651" s="5"/>
      <c r="J4651" s="5"/>
      <c r="K4651" s="5"/>
      <c r="M4651" s="411"/>
      <c r="N4651" s="9"/>
      <c r="O4651" s="16" t="str">
        <f t="shared" si="779"/>
        <v>252006عایق لوله ای الاستومری به ضخامت 19 میلی متر برای لوله به قطر دو اینچ</v>
      </c>
      <c r="P4651" s="596">
        <v>252006</v>
      </c>
      <c r="Q4651" s="606"/>
      <c r="R4651" s="606"/>
      <c r="S4651" s="606"/>
      <c r="T4651" s="555" t="s">
        <v>5833</v>
      </c>
      <c r="U4651" s="555" t="s">
        <v>28</v>
      </c>
      <c r="V4651" s="595">
        <v>185000</v>
      </c>
      <c r="W4651" s="17"/>
      <c r="X4651" s="583"/>
    </row>
    <row r="4652" spans="1:24" ht="34.5">
      <c r="A4652" s="5"/>
      <c r="B4652" s="5"/>
      <c r="I4652" s="5"/>
      <c r="J4652" s="5"/>
      <c r="K4652" s="5"/>
      <c r="M4652" s="411"/>
      <c r="N4652" s="9"/>
      <c r="O4652" s="16" t="str">
        <f t="shared" si="779"/>
        <v>252007عایق لوله ای الاستومری به ضخامت 19 میلی متر برای لوله به قطر دو و یک دوم اینچ</v>
      </c>
      <c r="P4652" s="596">
        <v>252007</v>
      </c>
      <c r="Q4652" s="606"/>
      <c r="R4652" s="606"/>
      <c r="S4652" s="606"/>
      <c r="T4652" s="555" t="s">
        <v>5834</v>
      </c>
      <c r="U4652" s="555" t="s">
        <v>28</v>
      </c>
      <c r="V4652" s="595">
        <v>211000</v>
      </c>
      <c r="W4652" s="17"/>
      <c r="X4652" s="583"/>
    </row>
    <row r="4653" spans="1:24" ht="34.5">
      <c r="A4653" s="5"/>
      <c r="B4653" s="5"/>
      <c r="I4653" s="5"/>
      <c r="J4653" s="5"/>
      <c r="K4653" s="5"/>
      <c r="M4653" s="411"/>
      <c r="N4653" s="9"/>
      <c r="O4653" s="16" t="str">
        <f t="shared" si="779"/>
        <v>252008عایق لوله ای الاستومری به ضخامت 19 میلی متر برای لوله به قطر سه اینچ</v>
      </c>
      <c r="P4653" s="596">
        <v>252008</v>
      </c>
      <c r="Q4653" s="606"/>
      <c r="R4653" s="606"/>
      <c r="S4653" s="606"/>
      <c r="T4653" s="555" t="s">
        <v>5835</v>
      </c>
      <c r="U4653" s="555" t="s">
        <v>28</v>
      </c>
      <c r="V4653" s="595">
        <v>236000</v>
      </c>
      <c r="W4653" s="17"/>
      <c r="X4653" s="583"/>
    </row>
    <row r="4654" spans="1:24" ht="34.5">
      <c r="A4654" s="5"/>
      <c r="B4654" s="5"/>
      <c r="I4654" s="5"/>
      <c r="J4654" s="5"/>
      <c r="K4654" s="5"/>
      <c r="M4654" s="411"/>
      <c r="N4654" s="9"/>
      <c r="O4654" s="16" t="str">
        <f t="shared" si="779"/>
        <v>252101عایق الاستومری رولی به ضخامت 10 میلی متر</v>
      </c>
      <c r="P4654" s="596">
        <v>252101</v>
      </c>
      <c r="Q4654" s="606"/>
      <c r="R4654" s="606"/>
      <c r="S4654" s="606"/>
      <c r="T4654" s="555" t="s">
        <v>5836</v>
      </c>
      <c r="U4654" s="555" t="s">
        <v>23</v>
      </c>
      <c r="V4654" s="595">
        <v>208000</v>
      </c>
      <c r="W4654" s="17"/>
      <c r="X4654" s="583"/>
    </row>
    <row r="4655" spans="1:24" ht="34.5">
      <c r="A4655" s="5"/>
      <c r="B4655" s="5"/>
      <c r="I4655" s="5"/>
      <c r="J4655" s="5"/>
      <c r="K4655" s="5"/>
      <c r="M4655" s="411"/>
      <c r="N4655" s="9"/>
      <c r="O4655" s="16" t="str">
        <f t="shared" si="779"/>
        <v>252102عایق الاستومری رولی به ضخامت 13 میلی متر</v>
      </c>
      <c r="P4655" s="596">
        <v>252102</v>
      </c>
      <c r="Q4655" s="606"/>
      <c r="R4655" s="606"/>
      <c r="S4655" s="606"/>
      <c r="T4655" s="555" t="s">
        <v>5837</v>
      </c>
      <c r="U4655" s="555" t="s">
        <v>23</v>
      </c>
      <c r="V4655" s="595">
        <v>256000</v>
      </c>
      <c r="W4655" s="17"/>
      <c r="X4655" s="583"/>
    </row>
    <row r="4656" spans="1:24" ht="34.5">
      <c r="A4656" s="5"/>
      <c r="B4656" s="5"/>
      <c r="I4656" s="5"/>
      <c r="J4656" s="5"/>
      <c r="K4656" s="5"/>
      <c r="M4656" s="411"/>
      <c r="N4656" s="9"/>
      <c r="O4656" s="16" t="str">
        <f t="shared" ref="O4656:O4719" si="780">LEFT(CONCATENATE(P4656,T4656),252)</f>
        <v>252103عایق الاستومری رولی به ضخامت 19 میلی متر</v>
      </c>
      <c r="P4656" s="596">
        <v>252103</v>
      </c>
      <c r="Q4656" s="606"/>
      <c r="R4656" s="606"/>
      <c r="S4656" s="606"/>
      <c r="T4656" s="555" t="s">
        <v>5838</v>
      </c>
      <c r="U4656" s="555" t="s">
        <v>23</v>
      </c>
      <c r="V4656" s="595">
        <v>388000</v>
      </c>
      <c r="W4656" s="17"/>
      <c r="X4656" s="583"/>
    </row>
    <row r="4657" spans="1:24" ht="51.75">
      <c r="A4657" s="5"/>
      <c r="B4657" s="5"/>
      <c r="I4657" s="5"/>
      <c r="J4657" s="5"/>
      <c r="K4657" s="5"/>
      <c r="M4657" s="411"/>
      <c r="N4657" s="9"/>
      <c r="O4657" s="16" t="str">
        <f t="shared" si="780"/>
        <v>252201اضافه بهای روکش آلومینیوم به ضخامت 130 میکرون برای عایق الاستومری به هر ضخامت (لوله ای و یا رولی)</v>
      </c>
      <c r="P4657" s="596">
        <v>252201</v>
      </c>
      <c r="Q4657" s="606"/>
      <c r="R4657" s="606"/>
      <c r="S4657" s="606"/>
      <c r="T4657" s="555" t="s">
        <v>5839</v>
      </c>
      <c r="U4657" s="555" t="s">
        <v>23</v>
      </c>
      <c r="V4657" s="595">
        <v>50000</v>
      </c>
      <c r="W4657" s="17"/>
      <c r="X4657" s="583"/>
    </row>
    <row r="4658" spans="1:24" ht="51.75">
      <c r="A4658" s="5"/>
      <c r="B4658" s="5"/>
      <c r="I4658" s="5"/>
      <c r="J4658" s="5"/>
      <c r="K4658" s="5"/>
      <c r="M4658" s="411"/>
      <c r="N4658" s="9"/>
      <c r="O4658" s="16" t="str">
        <f t="shared" si="780"/>
        <v>252202اضافه بهای روکش آلومینیوم به ضخامت 170 میکرون برای عایق الاستومری به هر ضخامت (لوله ای و یا رولی)</v>
      </c>
      <c r="P4658" s="596">
        <v>252202</v>
      </c>
      <c r="Q4658" s="606"/>
      <c r="R4658" s="606"/>
      <c r="S4658" s="606"/>
      <c r="T4658" s="555" t="s">
        <v>5840</v>
      </c>
      <c r="U4658" s="555" t="s">
        <v>23</v>
      </c>
      <c r="V4658" s="595">
        <v>60000</v>
      </c>
      <c r="W4658" s="17"/>
      <c r="X4658" s="583"/>
    </row>
    <row r="4659" spans="1:24" ht="51.75">
      <c r="A4659" s="5"/>
      <c r="B4659" s="5"/>
      <c r="I4659" s="5"/>
      <c r="J4659" s="5"/>
      <c r="K4659" s="5"/>
      <c r="M4659" s="411"/>
      <c r="N4659" s="9"/>
      <c r="O4659" s="16" t="str">
        <f t="shared" si="780"/>
        <v>252203اضافه بهای روکش آلومینیوم به ضخامت 230 میکرون برای عایق الاستومری به هر ضخامت (لوله ای و یا رولی)</v>
      </c>
      <c r="P4659" s="596">
        <v>252203</v>
      </c>
      <c r="Q4659" s="606"/>
      <c r="R4659" s="606"/>
      <c r="S4659" s="606"/>
      <c r="T4659" s="555" t="s">
        <v>5841</v>
      </c>
      <c r="U4659" s="555" t="s">
        <v>23</v>
      </c>
      <c r="V4659" s="595">
        <v>70000</v>
      </c>
      <c r="W4659" s="17"/>
      <c r="X4659" s="583"/>
    </row>
    <row r="4660" spans="1:24">
      <c r="A4660" s="5"/>
      <c r="B4660" s="5"/>
      <c r="I4660" s="5"/>
      <c r="J4660" s="5"/>
      <c r="K4660" s="5"/>
      <c r="M4660" s="411"/>
      <c r="N4660" s="9" t="s">
        <v>644</v>
      </c>
      <c r="O4660" s="16" t="str">
        <f t="shared" si="780"/>
        <v>252204عایق</v>
      </c>
      <c r="P4660" s="597" t="s">
        <v>6153</v>
      </c>
      <c r="Q4660" s="606"/>
      <c r="R4660" s="606"/>
      <c r="S4660" s="606"/>
      <c r="T4660" s="92" t="s">
        <v>708</v>
      </c>
      <c r="U4660" s="89" t="s">
        <v>28</v>
      </c>
      <c r="V4660" s="205">
        <v>10000</v>
      </c>
      <c r="W4660" s="17"/>
      <c r="X4660" s="583"/>
    </row>
    <row r="4661" spans="1:24">
      <c r="A4661" s="5"/>
      <c r="B4661" s="5"/>
      <c r="I4661" s="5"/>
      <c r="J4661" s="5"/>
      <c r="K4661" s="5"/>
      <c r="M4661" s="411"/>
      <c r="N4661" s="9" t="s">
        <v>644</v>
      </c>
      <c r="O4661" s="16" t="str">
        <f t="shared" si="780"/>
        <v>252205عایق1</v>
      </c>
      <c r="P4661" s="597" t="s">
        <v>6154</v>
      </c>
      <c r="Q4661" s="606"/>
      <c r="R4661" s="606"/>
      <c r="S4661" s="606"/>
      <c r="T4661" s="92" t="s">
        <v>7155</v>
      </c>
      <c r="U4661" s="89" t="s">
        <v>28</v>
      </c>
      <c r="V4661" s="205">
        <v>10001</v>
      </c>
      <c r="W4661" s="17"/>
      <c r="X4661" s="583"/>
    </row>
    <row r="4662" spans="1:24">
      <c r="A4662" s="5"/>
      <c r="B4662" s="5"/>
      <c r="I4662" s="5"/>
      <c r="J4662" s="5"/>
      <c r="K4662" s="5"/>
      <c r="M4662" s="411"/>
      <c r="N4662" s="9" t="s">
        <v>644</v>
      </c>
      <c r="O4662" s="16" t="str">
        <f t="shared" si="780"/>
        <v>252206عایق2</v>
      </c>
      <c r="P4662" s="597" t="s">
        <v>6155</v>
      </c>
      <c r="Q4662" s="606"/>
      <c r="R4662" s="606"/>
      <c r="S4662" s="606"/>
      <c r="T4662" s="92" t="s">
        <v>7156</v>
      </c>
      <c r="U4662" s="89" t="s">
        <v>28</v>
      </c>
      <c r="V4662" s="205">
        <v>10002</v>
      </c>
      <c r="W4662" s="17"/>
      <c r="X4662" s="583"/>
    </row>
    <row r="4663" spans="1:24" ht="34.5">
      <c r="A4663" s="5"/>
      <c r="B4663" s="5"/>
      <c r="I4663" s="5"/>
      <c r="J4663" s="5"/>
      <c r="K4663" s="5"/>
      <c r="M4663" s="411"/>
      <c r="N4663" s="9">
        <f t="shared" ref="N4663:N4694" si="781">Q4663</f>
        <v>27</v>
      </c>
      <c r="O4663" s="16" t="str">
        <f t="shared" si="780"/>
        <v>270101دستگاه مبرد، از نوع خنک شونده با آب به ظرفيت 12 تن.</v>
      </c>
      <c r="P4663" s="598" t="s">
        <v>501</v>
      </c>
      <c r="Q4663" s="606">
        <v>27</v>
      </c>
      <c r="R4663" s="606"/>
      <c r="S4663" s="606" t="s">
        <v>726</v>
      </c>
      <c r="T4663" s="555" t="s">
        <v>5842</v>
      </c>
      <c r="U4663" s="555" t="s">
        <v>54</v>
      </c>
      <c r="V4663" s="595">
        <v>394466000</v>
      </c>
      <c r="W4663" s="17"/>
      <c r="X4663" s="583"/>
    </row>
    <row r="4664" spans="1:24" ht="34.5">
      <c r="A4664" s="5"/>
      <c r="B4664" s="5"/>
      <c r="I4664" s="5"/>
      <c r="J4664" s="5"/>
      <c r="K4664" s="5"/>
      <c r="M4664" s="411"/>
      <c r="N4664" s="9">
        <f t="shared" si="781"/>
        <v>27</v>
      </c>
      <c r="O4664" s="16" t="str">
        <f t="shared" si="780"/>
        <v>270102دستگاه مبرد، از نوع خنک شونده با آب به ظرفيت 20 تن.</v>
      </c>
      <c r="P4664" s="596">
        <v>270102</v>
      </c>
      <c r="Q4664" s="606">
        <v>27</v>
      </c>
      <c r="R4664" s="606"/>
      <c r="S4664" s="606" t="s">
        <v>726</v>
      </c>
      <c r="T4664" s="555" t="s">
        <v>5843</v>
      </c>
      <c r="U4664" s="555" t="s">
        <v>54</v>
      </c>
      <c r="V4664" s="595">
        <v>539204000</v>
      </c>
      <c r="W4664" s="17"/>
      <c r="X4664" s="583"/>
    </row>
    <row r="4665" spans="1:24" ht="34.5">
      <c r="A4665" s="5"/>
      <c r="B4665" s="5"/>
      <c r="I4665" s="5"/>
      <c r="J4665" s="5"/>
      <c r="K4665" s="5"/>
      <c r="M4665" s="411"/>
      <c r="N4665" s="9">
        <f t="shared" si="781"/>
        <v>27</v>
      </c>
      <c r="O4665" s="16" t="str">
        <f t="shared" si="780"/>
        <v>270103دستگاه مبرد، از نوع خنک شونده با آب به ظرفيت 35 تن.</v>
      </c>
      <c r="P4665" s="596">
        <v>270103</v>
      </c>
      <c r="Q4665" s="606">
        <v>27</v>
      </c>
      <c r="R4665" s="606"/>
      <c r="S4665" s="606" t="s">
        <v>726</v>
      </c>
      <c r="T4665" s="555" t="s">
        <v>5844</v>
      </c>
      <c r="U4665" s="555" t="s">
        <v>54</v>
      </c>
      <c r="V4665" s="595">
        <v>876527000</v>
      </c>
      <c r="W4665" s="17"/>
      <c r="X4665" s="583"/>
    </row>
    <row r="4666" spans="1:24" ht="34.5">
      <c r="A4666" s="5"/>
      <c r="B4666" s="5"/>
      <c r="I4666" s="5"/>
      <c r="J4666" s="5"/>
      <c r="K4666" s="5"/>
      <c r="M4666" s="411"/>
      <c r="N4666" s="9">
        <f t="shared" si="781"/>
        <v>27</v>
      </c>
      <c r="O4666" s="16" t="str">
        <f t="shared" si="780"/>
        <v>270104دستگاه مبرد، از نوع خنک شونده با آب به ظرفيت 45 تن.</v>
      </c>
      <c r="P4666" s="596">
        <v>270104</v>
      </c>
      <c r="Q4666" s="606">
        <v>27</v>
      </c>
      <c r="R4666" s="609"/>
      <c r="S4666" s="606" t="s">
        <v>726</v>
      </c>
      <c r="T4666" s="555" t="s">
        <v>5845</v>
      </c>
      <c r="U4666" s="555" t="s">
        <v>54</v>
      </c>
      <c r="V4666" s="595">
        <v>978527000</v>
      </c>
      <c r="W4666" s="17"/>
      <c r="X4666" s="596"/>
    </row>
    <row r="4667" spans="1:24" ht="34.5">
      <c r="A4667" s="5"/>
      <c r="B4667" s="5"/>
      <c r="I4667" s="5"/>
      <c r="J4667" s="5"/>
      <c r="K4667" s="5"/>
      <c r="M4667" s="411"/>
      <c r="N4667" s="9">
        <f t="shared" si="781"/>
        <v>27</v>
      </c>
      <c r="O4667" s="16" t="str">
        <f t="shared" si="780"/>
        <v>270105دستگاه مبرد، از نوع خنک شونده با آب به ظرفيت 55 تن.</v>
      </c>
      <c r="P4667" s="596">
        <v>270105</v>
      </c>
      <c r="Q4667" s="606">
        <v>27</v>
      </c>
      <c r="R4667" s="609"/>
      <c r="S4667" s="606" t="s">
        <v>726</v>
      </c>
      <c r="T4667" s="555" t="s">
        <v>5846</v>
      </c>
      <c r="U4667" s="555" t="s">
        <v>54</v>
      </c>
      <c r="V4667" s="595">
        <v>1096920000</v>
      </c>
      <c r="W4667" s="17"/>
      <c r="X4667" s="583"/>
    </row>
    <row r="4668" spans="1:24" ht="34.5">
      <c r="A4668" s="5"/>
      <c r="B4668" s="5"/>
      <c r="I4668" s="5"/>
      <c r="J4668" s="5"/>
      <c r="K4668" s="5"/>
      <c r="M4668" s="411"/>
      <c r="N4668" s="9">
        <f t="shared" si="781"/>
        <v>27</v>
      </c>
      <c r="O4668" s="16" t="str">
        <f t="shared" si="780"/>
        <v>270106دستگاه مبرد، از نوع خنک شونده با آب به ظرفيت 65 تن.</v>
      </c>
      <c r="P4668" s="596">
        <v>270106</v>
      </c>
      <c r="Q4668" s="606">
        <v>27</v>
      </c>
      <c r="R4668" s="609"/>
      <c r="S4668" s="606" t="s">
        <v>726</v>
      </c>
      <c r="T4668" s="555" t="s">
        <v>5847</v>
      </c>
      <c r="U4668" s="555" t="s">
        <v>54</v>
      </c>
      <c r="V4668" s="595">
        <v>1375394000</v>
      </c>
      <c r="W4668" s="17"/>
      <c r="X4668" s="583"/>
    </row>
    <row r="4669" spans="1:24" ht="34.5">
      <c r="A4669" s="5"/>
      <c r="B4669" s="5"/>
      <c r="I4669" s="5"/>
      <c r="J4669" s="5"/>
      <c r="K4669" s="5"/>
      <c r="M4669" s="411"/>
      <c r="N4669" s="9">
        <f t="shared" si="781"/>
        <v>27</v>
      </c>
      <c r="O4669" s="16" t="str">
        <f t="shared" si="780"/>
        <v>270107دستگاه مبرد، از نوع خنک شونده با آب به ظرفيت 75 تن.</v>
      </c>
      <c r="P4669" s="596">
        <v>270107</v>
      </c>
      <c r="Q4669" s="606">
        <v>27</v>
      </c>
      <c r="R4669" s="609"/>
      <c r="S4669" s="606" t="s">
        <v>726</v>
      </c>
      <c r="T4669" s="555" t="s">
        <v>5848</v>
      </c>
      <c r="U4669" s="555" t="s">
        <v>54</v>
      </c>
      <c r="V4669" s="595">
        <v>1428817000</v>
      </c>
      <c r="W4669" s="17"/>
      <c r="X4669" s="596"/>
    </row>
    <row r="4670" spans="1:24" ht="34.5">
      <c r="A4670" s="5"/>
      <c r="B4670" s="5"/>
      <c r="I4670" s="5"/>
      <c r="J4670" s="5"/>
      <c r="K4670" s="5"/>
      <c r="M4670" s="411"/>
      <c r="N4670" s="9">
        <f t="shared" si="781"/>
        <v>27</v>
      </c>
      <c r="O4670" s="16" t="str">
        <f t="shared" si="780"/>
        <v>270108دستگاه مبرد، از نوع خنک شونده با آب به ظرفيت 85 تن.</v>
      </c>
      <c r="P4670" s="596">
        <v>270108</v>
      </c>
      <c r="Q4670" s="606">
        <v>27</v>
      </c>
      <c r="R4670" s="609"/>
      <c r="S4670" s="606" t="s">
        <v>726</v>
      </c>
      <c r="T4670" s="555" t="s">
        <v>5849</v>
      </c>
      <c r="U4670" s="555" t="s">
        <v>54</v>
      </c>
      <c r="V4670" s="595">
        <v>1547620000</v>
      </c>
      <c r="W4670" s="17"/>
      <c r="X4670" s="583"/>
    </row>
    <row r="4671" spans="1:24" ht="34.5">
      <c r="A4671" s="5"/>
      <c r="B4671" s="5"/>
      <c r="I4671" s="5"/>
      <c r="J4671" s="5"/>
      <c r="K4671" s="5"/>
      <c r="M4671" s="411"/>
      <c r="N4671" s="9">
        <f t="shared" si="781"/>
        <v>27</v>
      </c>
      <c r="O4671" s="16" t="str">
        <f t="shared" si="780"/>
        <v>270109دستگاه مبرد، از نوع خنک شونده با آب به ظرفيت 95 تن.</v>
      </c>
      <c r="P4671" s="596">
        <v>270109</v>
      </c>
      <c r="Q4671" s="606">
        <v>27</v>
      </c>
      <c r="R4671" s="608"/>
      <c r="S4671" s="606" t="s">
        <v>726</v>
      </c>
      <c r="T4671" s="555" t="s">
        <v>5850</v>
      </c>
      <c r="U4671" s="555" t="s">
        <v>54</v>
      </c>
      <c r="V4671" s="595">
        <v>1728189000</v>
      </c>
      <c r="W4671" s="17"/>
      <c r="X4671" s="583"/>
    </row>
    <row r="4672" spans="1:24" ht="34.5">
      <c r="A4672" s="5"/>
      <c r="B4672" s="5"/>
      <c r="I4672" s="5"/>
      <c r="J4672" s="5"/>
      <c r="K4672" s="5"/>
      <c r="M4672" s="411"/>
      <c r="N4672" s="9">
        <f t="shared" si="781"/>
        <v>27</v>
      </c>
      <c r="O4672" s="16" t="str">
        <f t="shared" si="780"/>
        <v>270110دستگاه مبرد، از نوع خنک شونده با آب به ظرفيت 110 تن.</v>
      </c>
      <c r="P4672" s="596">
        <v>270110</v>
      </c>
      <c r="Q4672" s="606">
        <v>27</v>
      </c>
      <c r="R4672" s="606"/>
      <c r="S4672" s="606" t="s">
        <v>726</v>
      </c>
      <c r="T4672" s="555" t="s">
        <v>5851</v>
      </c>
      <c r="U4672" s="555" t="s">
        <v>54</v>
      </c>
      <c r="V4672" s="595">
        <v>1885124000</v>
      </c>
      <c r="W4672" s="17"/>
      <c r="X4672" s="583"/>
    </row>
    <row r="4673" spans="1:24" ht="34.5">
      <c r="A4673" s="5"/>
      <c r="B4673" s="5"/>
      <c r="I4673" s="5"/>
      <c r="J4673" s="5"/>
      <c r="K4673" s="5"/>
      <c r="M4673" s="411"/>
      <c r="N4673" s="9">
        <f t="shared" si="781"/>
        <v>27</v>
      </c>
      <c r="O4673" s="16" t="str">
        <f t="shared" si="780"/>
        <v>270111دستگاه مبرد، از نوع خنک شونده با آب به ظرفيت 120 تن.</v>
      </c>
      <c r="P4673" s="596">
        <v>270111</v>
      </c>
      <c r="Q4673" s="606">
        <v>27</v>
      </c>
      <c r="R4673" s="606"/>
      <c r="S4673" s="606" t="s">
        <v>726</v>
      </c>
      <c r="T4673" s="555" t="s">
        <v>5852</v>
      </c>
      <c r="U4673" s="555" t="s">
        <v>54</v>
      </c>
      <c r="V4673" s="595">
        <v>1923559000</v>
      </c>
      <c r="W4673" s="17"/>
      <c r="X4673" s="583"/>
    </row>
    <row r="4674" spans="1:24" ht="34.5">
      <c r="A4674" s="5"/>
      <c r="B4674" s="5"/>
      <c r="I4674" s="5"/>
      <c r="J4674" s="5"/>
      <c r="K4674" s="5"/>
      <c r="M4674" s="411"/>
      <c r="N4674" s="9">
        <f t="shared" si="781"/>
        <v>27</v>
      </c>
      <c r="O4674" s="16" t="str">
        <f t="shared" si="780"/>
        <v>270112دستگاه مبرد، از نوع خنک شونده با آب به ظرفيت 130 تن.</v>
      </c>
      <c r="P4674" s="596">
        <v>270112</v>
      </c>
      <c r="Q4674" s="606">
        <v>27</v>
      </c>
      <c r="R4674" s="606"/>
      <c r="S4674" s="606" t="s">
        <v>726</v>
      </c>
      <c r="T4674" s="555" t="s">
        <v>5853</v>
      </c>
      <c r="U4674" s="555" t="s">
        <v>54</v>
      </c>
      <c r="V4674" s="595">
        <v>2336448000</v>
      </c>
      <c r="W4674" s="17"/>
      <c r="X4674" s="583"/>
    </row>
    <row r="4675" spans="1:24" ht="34.5">
      <c r="A4675" s="5"/>
      <c r="B4675" s="5"/>
      <c r="I4675" s="5"/>
      <c r="J4675" s="5"/>
      <c r="K4675" s="5"/>
      <c r="M4675" s="411"/>
      <c r="N4675" s="9">
        <f t="shared" si="781"/>
        <v>27</v>
      </c>
      <c r="O4675" s="16" t="str">
        <f t="shared" si="780"/>
        <v>270113دستگاه مبرد، از نوع خنک شونده با آب به ظرفيت 140 تن.</v>
      </c>
      <c r="P4675" s="596">
        <v>270113</v>
      </c>
      <c r="Q4675" s="606">
        <v>27</v>
      </c>
      <c r="R4675" s="606"/>
      <c r="S4675" s="606" t="s">
        <v>726</v>
      </c>
      <c r="T4675" s="555" t="s">
        <v>5854</v>
      </c>
      <c r="U4675" s="555" t="s">
        <v>54</v>
      </c>
      <c r="V4675" s="595">
        <v>2476295000</v>
      </c>
      <c r="W4675" s="17"/>
      <c r="X4675" s="583"/>
    </row>
    <row r="4676" spans="1:24" ht="34.5">
      <c r="A4676" s="5"/>
      <c r="B4676" s="5"/>
      <c r="I4676" s="5"/>
      <c r="J4676" s="5"/>
      <c r="K4676" s="5"/>
      <c r="M4676" s="411"/>
      <c r="N4676" s="9">
        <f t="shared" si="781"/>
        <v>27</v>
      </c>
      <c r="O4676" s="16" t="str">
        <f t="shared" si="780"/>
        <v>270114دستگاه مبرد، از نوع خنک شونده با آب به ظرفيت 160 تن.</v>
      </c>
      <c r="P4676" s="596">
        <v>270114</v>
      </c>
      <c r="Q4676" s="606">
        <v>27</v>
      </c>
      <c r="R4676" s="606"/>
      <c r="S4676" s="606" t="s">
        <v>726</v>
      </c>
      <c r="T4676" s="555" t="s">
        <v>5855</v>
      </c>
      <c r="U4676" s="555" t="s">
        <v>54</v>
      </c>
      <c r="V4676" s="596">
        <v>0</v>
      </c>
      <c r="W4676" s="17"/>
      <c r="X4676" s="583"/>
    </row>
    <row r="4677" spans="1:24" ht="34.5">
      <c r="A4677" s="5"/>
      <c r="B4677" s="5"/>
      <c r="I4677" s="5"/>
      <c r="J4677" s="5"/>
      <c r="K4677" s="5"/>
      <c r="M4677" s="411"/>
      <c r="N4677" s="9">
        <f t="shared" si="781"/>
        <v>27</v>
      </c>
      <c r="O4677" s="16" t="str">
        <f t="shared" si="780"/>
        <v>270201دستگاه مبرد از نوع خنک شونده با هوا، به ظرفيت 12 تن.</v>
      </c>
      <c r="P4677" s="596">
        <v>270201</v>
      </c>
      <c r="Q4677" s="606">
        <v>27</v>
      </c>
      <c r="R4677" s="606"/>
      <c r="S4677" s="606" t="s">
        <v>726</v>
      </c>
      <c r="T4677" s="555" t="s">
        <v>5856</v>
      </c>
      <c r="U4677" s="555" t="s">
        <v>54</v>
      </c>
      <c r="V4677" s="595">
        <v>404564000</v>
      </c>
      <c r="W4677" s="17"/>
      <c r="X4677" s="583"/>
    </row>
    <row r="4678" spans="1:24" ht="34.5">
      <c r="A4678" s="5"/>
      <c r="B4678" s="5"/>
      <c r="I4678" s="5"/>
      <c r="J4678" s="5"/>
      <c r="K4678" s="5"/>
      <c r="M4678" s="411"/>
      <c r="N4678" s="9">
        <f t="shared" si="781"/>
        <v>27</v>
      </c>
      <c r="O4678" s="16" t="str">
        <f t="shared" si="780"/>
        <v>270202دستگاه مبرد از نوع خنک شونده با هوا، به ظرفيت 20 تن.</v>
      </c>
      <c r="P4678" s="596">
        <v>270202</v>
      </c>
      <c r="Q4678" s="606">
        <v>27</v>
      </c>
      <c r="R4678" s="606"/>
      <c r="S4678" s="606" t="s">
        <v>726</v>
      </c>
      <c r="T4678" s="555" t="s">
        <v>5857</v>
      </c>
      <c r="U4678" s="555" t="s">
        <v>54</v>
      </c>
      <c r="V4678" s="595">
        <v>645794000</v>
      </c>
      <c r="W4678" s="17"/>
      <c r="X4678" s="583"/>
    </row>
    <row r="4679" spans="1:24" ht="34.5">
      <c r="A4679" s="5"/>
      <c r="B4679" s="5"/>
      <c r="I4679" s="5"/>
      <c r="J4679" s="5"/>
      <c r="K4679" s="5"/>
      <c r="M4679" s="411"/>
      <c r="N4679" s="9">
        <f t="shared" si="781"/>
        <v>27</v>
      </c>
      <c r="O4679" s="16" t="str">
        <f t="shared" si="780"/>
        <v>270203دستگاه مبرد از نوع خنک شونده با هوا، به ظرفيت 35 تن.</v>
      </c>
      <c r="P4679" s="596">
        <v>270203</v>
      </c>
      <c r="Q4679" s="606">
        <v>27</v>
      </c>
      <c r="R4679" s="606"/>
      <c r="S4679" s="606" t="s">
        <v>726</v>
      </c>
      <c r="T4679" s="555" t="s">
        <v>5858</v>
      </c>
      <c r="U4679" s="555" t="s">
        <v>54</v>
      </c>
      <c r="V4679" s="595">
        <v>790847000</v>
      </c>
      <c r="W4679" s="17"/>
      <c r="X4679" s="583"/>
    </row>
    <row r="4680" spans="1:24" ht="34.5">
      <c r="A4680" s="5"/>
      <c r="B4680" s="5"/>
      <c r="I4680" s="5"/>
      <c r="J4680" s="5"/>
      <c r="K4680" s="5"/>
      <c r="M4680" s="411"/>
      <c r="N4680" s="9">
        <f t="shared" si="781"/>
        <v>27</v>
      </c>
      <c r="O4680" s="16" t="str">
        <f t="shared" si="780"/>
        <v>270204دستگاه مبرد از نوع خنک شونده با هوا، به ظرفيت 45 تن.</v>
      </c>
      <c r="P4680" s="596">
        <v>270204</v>
      </c>
      <c r="Q4680" s="606">
        <v>27</v>
      </c>
      <c r="R4680" s="606"/>
      <c r="S4680" s="606" t="s">
        <v>726</v>
      </c>
      <c r="T4680" s="555" t="s">
        <v>5859</v>
      </c>
      <c r="U4680" s="555" t="s">
        <v>54</v>
      </c>
      <c r="V4680" s="595">
        <v>857147000</v>
      </c>
      <c r="W4680" s="17"/>
      <c r="X4680" s="583"/>
    </row>
    <row r="4681" spans="1:24" ht="34.5">
      <c r="A4681" s="5"/>
      <c r="B4681" s="5"/>
      <c r="I4681" s="5"/>
      <c r="J4681" s="5"/>
      <c r="K4681" s="5"/>
      <c r="M4681" s="411"/>
      <c r="N4681" s="9">
        <f t="shared" si="781"/>
        <v>27</v>
      </c>
      <c r="O4681" s="16" t="str">
        <f t="shared" si="780"/>
        <v>270205دستگاه مبرد از نوع خنک شونده با هوا، به ظرفيت 55 تن.</v>
      </c>
      <c r="P4681" s="596">
        <v>270205</v>
      </c>
      <c r="Q4681" s="606">
        <v>27</v>
      </c>
      <c r="R4681" s="606"/>
      <c r="S4681" s="606" t="s">
        <v>726</v>
      </c>
      <c r="T4681" s="555" t="s">
        <v>5860</v>
      </c>
      <c r="U4681" s="555" t="s">
        <v>54</v>
      </c>
      <c r="V4681" s="595">
        <v>987780000</v>
      </c>
      <c r="W4681" s="17"/>
      <c r="X4681" s="583"/>
    </row>
    <row r="4682" spans="1:24" ht="34.5">
      <c r="A4682" s="5"/>
      <c r="B4682" s="5"/>
      <c r="I4682" s="5"/>
      <c r="J4682" s="5"/>
      <c r="K4682" s="5"/>
      <c r="M4682" s="411"/>
      <c r="N4682" s="9">
        <f t="shared" si="781"/>
        <v>27</v>
      </c>
      <c r="O4682" s="16" t="str">
        <f t="shared" si="780"/>
        <v>270206دستگاه مبرد از نوع خنک شونده با هوا، به ظرفيت 65 تن.</v>
      </c>
      <c r="P4682" s="596">
        <v>270206</v>
      </c>
      <c r="Q4682" s="606">
        <v>27</v>
      </c>
      <c r="R4682" s="606"/>
      <c r="S4682" s="606" t="s">
        <v>726</v>
      </c>
      <c r="T4682" s="555" t="s">
        <v>5861</v>
      </c>
      <c r="U4682" s="555" t="s">
        <v>54</v>
      </c>
      <c r="V4682" s="595">
        <v>1188741000</v>
      </c>
      <c r="W4682" s="17"/>
      <c r="X4682" s="583"/>
    </row>
    <row r="4683" spans="1:24" ht="34.5">
      <c r="A4683" s="5"/>
      <c r="B4683" s="5"/>
      <c r="I4683" s="5"/>
      <c r="J4683" s="5"/>
      <c r="K4683" s="5"/>
      <c r="M4683" s="411"/>
      <c r="N4683" s="9">
        <f t="shared" si="781"/>
        <v>27</v>
      </c>
      <c r="O4683" s="16" t="str">
        <f t="shared" si="780"/>
        <v>270207دستگاه مبرد از نوع خنک شونده با هوا، به ظرفيت 75 تن.</v>
      </c>
      <c r="P4683" s="596">
        <v>270207</v>
      </c>
      <c r="Q4683" s="606">
        <v>27</v>
      </c>
      <c r="R4683" s="606"/>
      <c r="S4683" s="606" t="s">
        <v>726</v>
      </c>
      <c r="T4683" s="555" t="s">
        <v>5862</v>
      </c>
      <c r="U4683" s="555" t="s">
        <v>54</v>
      </c>
      <c r="V4683" s="595">
        <v>1321717000</v>
      </c>
      <c r="W4683" s="17"/>
      <c r="X4683" s="583"/>
    </row>
    <row r="4684" spans="1:24" ht="34.5">
      <c r="A4684" s="5"/>
      <c r="B4684" s="5"/>
      <c r="I4684" s="5"/>
      <c r="J4684" s="5"/>
      <c r="K4684" s="5"/>
      <c r="M4684" s="411"/>
      <c r="N4684" s="9">
        <f t="shared" si="781"/>
        <v>27</v>
      </c>
      <c r="O4684" s="16" t="str">
        <f t="shared" si="780"/>
        <v>270208دستگاه مبرد از نوع خنک شونده با هوا، به ظرفيت 85 تن.</v>
      </c>
      <c r="P4684" s="596">
        <v>270208</v>
      </c>
      <c r="Q4684" s="606">
        <v>27</v>
      </c>
      <c r="R4684" s="606"/>
      <c r="S4684" s="606" t="s">
        <v>726</v>
      </c>
      <c r="T4684" s="555" t="s">
        <v>5863</v>
      </c>
      <c r="U4684" s="555" t="s">
        <v>54</v>
      </c>
      <c r="V4684" s="595">
        <v>1542520000</v>
      </c>
      <c r="W4684" s="17"/>
      <c r="X4684" s="583"/>
    </row>
    <row r="4685" spans="1:24" ht="34.5">
      <c r="A4685" s="5"/>
      <c r="B4685" s="5"/>
      <c r="I4685" s="5"/>
      <c r="J4685" s="5"/>
      <c r="K4685" s="5"/>
      <c r="M4685" s="411"/>
      <c r="N4685" s="9">
        <f t="shared" si="781"/>
        <v>27</v>
      </c>
      <c r="O4685" s="16" t="str">
        <f t="shared" si="780"/>
        <v>270209دستگاه مبرد از نوع خنک شونده با هوا، به ظرفيت 95 تن.</v>
      </c>
      <c r="P4685" s="596">
        <v>270209</v>
      </c>
      <c r="Q4685" s="606">
        <v>27</v>
      </c>
      <c r="R4685" s="606"/>
      <c r="S4685" s="606" t="s">
        <v>726</v>
      </c>
      <c r="T4685" s="555" t="s">
        <v>5864</v>
      </c>
      <c r="U4685" s="555" t="s">
        <v>54</v>
      </c>
      <c r="V4685" s="595">
        <v>1608849000</v>
      </c>
      <c r="W4685" s="17"/>
      <c r="X4685" s="583"/>
    </row>
    <row r="4686" spans="1:24" ht="34.5">
      <c r="A4686" s="5"/>
      <c r="B4686" s="5"/>
      <c r="I4686" s="5"/>
      <c r="J4686" s="5"/>
      <c r="K4686" s="5"/>
      <c r="M4686" s="411"/>
      <c r="N4686" s="9">
        <f t="shared" si="781"/>
        <v>27</v>
      </c>
      <c r="O4686" s="16" t="str">
        <f t="shared" si="780"/>
        <v>270210دستگاه مبرد از نوع خنک شونده با هوا، به ظرفيت 110 تن.</v>
      </c>
      <c r="P4686" s="596">
        <v>270210</v>
      </c>
      <c r="Q4686" s="606">
        <v>27</v>
      </c>
      <c r="R4686" s="606"/>
      <c r="S4686" s="606" t="s">
        <v>726</v>
      </c>
      <c r="T4686" s="555" t="s">
        <v>5865</v>
      </c>
      <c r="U4686" s="555" t="s">
        <v>54</v>
      </c>
      <c r="V4686" s="595">
        <v>1729064000</v>
      </c>
      <c r="W4686" s="17"/>
      <c r="X4686" s="583"/>
    </row>
    <row r="4687" spans="1:24" ht="34.5">
      <c r="A4687" s="5"/>
      <c r="B4687" s="5"/>
      <c r="I4687" s="5"/>
      <c r="J4687" s="5"/>
      <c r="K4687" s="5"/>
      <c r="M4687" s="411"/>
      <c r="N4687" s="9">
        <f t="shared" si="781"/>
        <v>27</v>
      </c>
      <c r="O4687" s="16" t="str">
        <f t="shared" si="780"/>
        <v>270211دستگاه مبرد از نوع خنک شونده با هوا، به ظرفيت 120 تن.</v>
      </c>
      <c r="P4687" s="596">
        <v>270211</v>
      </c>
      <c r="Q4687" s="606">
        <v>27</v>
      </c>
      <c r="R4687" s="606"/>
      <c r="S4687" s="606" t="s">
        <v>726</v>
      </c>
      <c r="T4687" s="555" t="s">
        <v>5866</v>
      </c>
      <c r="U4687" s="555" t="s">
        <v>54</v>
      </c>
      <c r="V4687" s="595">
        <v>1820539000</v>
      </c>
      <c r="W4687" s="17"/>
      <c r="X4687" s="583"/>
    </row>
    <row r="4688" spans="1:24" ht="34.5">
      <c r="A4688" s="5"/>
      <c r="B4688" s="5"/>
      <c r="I4688" s="5"/>
      <c r="J4688" s="5"/>
      <c r="K4688" s="5"/>
      <c r="M4688" s="411"/>
      <c r="N4688" s="9">
        <f t="shared" si="781"/>
        <v>27</v>
      </c>
      <c r="O4688" s="16" t="str">
        <f t="shared" si="780"/>
        <v>270212دستگاه مبرد از نوع خنک شونده با هوا، به ظرفيت 130 تن.</v>
      </c>
      <c r="P4688" s="596">
        <v>270212</v>
      </c>
      <c r="Q4688" s="606">
        <v>27</v>
      </c>
      <c r="R4688" s="606"/>
      <c r="S4688" s="606" t="s">
        <v>726</v>
      </c>
      <c r="T4688" s="555" t="s">
        <v>5867</v>
      </c>
      <c r="U4688" s="555" t="s">
        <v>54</v>
      </c>
      <c r="V4688" s="595">
        <v>1982508000</v>
      </c>
      <c r="W4688" s="17"/>
      <c r="X4688" s="583"/>
    </row>
    <row r="4689" spans="1:24" ht="34.5">
      <c r="A4689" s="5"/>
      <c r="B4689" s="5"/>
      <c r="I4689" s="5"/>
      <c r="J4689" s="5"/>
      <c r="K4689" s="5"/>
      <c r="M4689" s="411"/>
      <c r="N4689" s="9">
        <f t="shared" si="781"/>
        <v>27</v>
      </c>
      <c r="O4689" s="16" t="str">
        <f t="shared" si="780"/>
        <v>270213دستگاه مبرد از نوع خنک شونده با هوا، به ظرفيت 140 تن.</v>
      </c>
      <c r="P4689" s="596">
        <v>270213</v>
      </c>
      <c r="Q4689" s="606">
        <v>27</v>
      </c>
      <c r="R4689" s="606"/>
      <c r="S4689" s="606" t="s">
        <v>726</v>
      </c>
      <c r="T4689" s="555" t="s">
        <v>5868</v>
      </c>
      <c r="U4689" s="555" t="s">
        <v>54</v>
      </c>
      <c r="V4689" s="596">
        <v>0</v>
      </c>
      <c r="W4689" s="17"/>
      <c r="X4689" s="583"/>
    </row>
    <row r="4690" spans="1:24" ht="34.5">
      <c r="A4690" s="5"/>
      <c r="B4690" s="5"/>
      <c r="I4690" s="5"/>
      <c r="J4690" s="5"/>
      <c r="K4690" s="5"/>
      <c r="M4690" s="411"/>
      <c r="N4690" s="9">
        <f t="shared" si="781"/>
        <v>27</v>
      </c>
      <c r="O4690" s="16" t="str">
        <f t="shared" si="780"/>
        <v>270214دستگاه مبرد از نوع خنک شونده با هوا، به ظرفيت 160 تن.</v>
      </c>
      <c r="P4690" s="596">
        <v>270214</v>
      </c>
      <c r="Q4690" s="606">
        <v>27</v>
      </c>
      <c r="R4690" s="606"/>
      <c r="S4690" s="606" t="s">
        <v>726</v>
      </c>
      <c r="T4690" s="555" t="s">
        <v>5869</v>
      </c>
      <c r="U4690" s="555" t="s">
        <v>54</v>
      </c>
      <c r="V4690" s="596">
        <v>0</v>
      </c>
      <c r="W4690" s="17"/>
      <c r="X4690" s="583"/>
    </row>
    <row r="4691" spans="1:24">
      <c r="A4691" s="5"/>
      <c r="B4691" s="5"/>
      <c r="I4691" s="5"/>
      <c r="J4691" s="5"/>
      <c r="K4691" s="5"/>
      <c r="M4691" s="411"/>
      <c r="N4691" s="9">
        <f t="shared" si="781"/>
        <v>27</v>
      </c>
      <c r="O4691" s="16" t="str">
        <f t="shared" si="780"/>
        <v>270301دستگاه كندانسور هوايي به ظرفيت 6 تن.</v>
      </c>
      <c r="P4691" s="596">
        <v>270301</v>
      </c>
      <c r="Q4691" s="606">
        <v>27</v>
      </c>
      <c r="R4691" s="606"/>
      <c r="S4691" s="606" t="s">
        <v>726</v>
      </c>
      <c r="T4691" s="555" t="s">
        <v>5870</v>
      </c>
      <c r="U4691" s="555" t="s">
        <v>54</v>
      </c>
      <c r="V4691" s="595">
        <v>112950000</v>
      </c>
      <c r="W4691" s="17"/>
      <c r="X4691" s="583"/>
    </row>
    <row r="4692" spans="1:24">
      <c r="A4692" s="5"/>
      <c r="B4692" s="5"/>
      <c r="I4692" s="5"/>
      <c r="J4692" s="5"/>
      <c r="K4692" s="5"/>
      <c r="M4692" s="411"/>
      <c r="N4692" s="9">
        <f t="shared" si="781"/>
        <v>27</v>
      </c>
      <c r="O4692" s="16" t="str">
        <f t="shared" si="780"/>
        <v>270302دستگاه كندانسور هوايي به ظرفيت 10 تن.</v>
      </c>
      <c r="P4692" s="596">
        <v>270302</v>
      </c>
      <c r="Q4692" s="606">
        <v>27</v>
      </c>
      <c r="R4692" s="606"/>
      <c r="S4692" s="606" t="s">
        <v>726</v>
      </c>
      <c r="T4692" s="555" t="s">
        <v>5871</v>
      </c>
      <c r="U4692" s="555" t="s">
        <v>54</v>
      </c>
      <c r="V4692" s="595">
        <v>129270000</v>
      </c>
      <c r="W4692" s="17"/>
      <c r="X4692" s="583"/>
    </row>
    <row r="4693" spans="1:24">
      <c r="A4693" s="5"/>
      <c r="B4693" s="5"/>
      <c r="I4693" s="5"/>
      <c r="J4693" s="5"/>
      <c r="K4693" s="5"/>
      <c r="M4693" s="411"/>
      <c r="N4693" s="9">
        <f t="shared" si="781"/>
        <v>27</v>
      </c>
      <c r="O4693" s="16" t="str">
        <f t="shared" si="780"/>
        <v>270303دستگاه كندانسور هوايي به ظرفيت 15 تن.</v>
      </c>
      <c r="P4693" s="596">
        <v>270303</v>
      </c>
      <c r="Q4693" s="606">
        <v>27</v>
      </c>
      <c r="R4693" s="606"/>
      <c r="S4693" s="606" t="s">
        <v>726</v>
      </c>
      <c r="T4693" s="555" t="s">
        <v>5872</v>
      </c>
      <c r="U4693" s="555" t="s">
        <v>54</v>
      </c>
      <c r="V4693" s="595">
        <v>149039000</v>
      </c>
      <c r="W4693" s="17"/>
      <c r="X4693" s="583"/>
    </row>
    <row r="4694" spans="1:24">
      <c r="A4694" s="5"/>
      <c r="B4694" s="5"/>
      <c r="I4694" s="5"/>
      <c r="J4694" s="5"/>
      <c r="K4694" s="5"/>
      <c r="M4694" s="411"/>
      <c r="N4694" s="9">
        <f t="shared" si="781"/>
        <v>27</v>
      </c>
      <c r="O4694" s="16" t="str">
        <f t="shared" si="780"/>
        <v>270304دستگاه كندانسور هوايي به ظرفيت 20 تن.</v>
      </c>
      <c r="P4694" s="596">
        <v>270304</v>
      </c>
      <c r="Q4694" s="606">
        <v>27</v>
      </c>
      <c r="R4694" s="606"/>
      <c r="S4694" s="606" t="s">
        <v>726</v>
      </c>
      <c r="T4694" s="555" t="s">
        <v>5873</v>
      </c>
      <c r="U4694" s="555" t="s">
        <v>54</v>
      </c>
      <c r="V4694" s="595">
        <v>197245000</v>
      </c>
      <c r="W4694" s="17"/>
      <c r="X4694" s="583"/>
    </row>
    <row r="4695" spans="1:24">
      <c r="A4695" s="5"/>
      <c r="B4695" s="5"/>
      <c r="I4695" s="5"/>
      <c r="J4695" s="5"/>
      <c r="K4695" s="5"/>
      <c r="M4695" s="411"/>
      <c r="N4695" s="9">
        <f t="shared" ref="N4695:N4726" si="782">Q4695</f>
        <v>27</v>
      </c>
      <c r="O4695" s="16" t="str">
        <f t="shared" si="780"/>
        <v>270305دستگاه كندانسور هوايي به ظرفيت 30 تن.</v>
      </c>
      <c r="P4695" s="596">
        <v>270305</v>
      </c>
      <c r="Q4695" s="606">
        <v>27</v>
      </c>
      <c r="R4695" s="606"/>
      <c r="S4695" s="606" t="s">
        <v>726</v>
      </c>
      <c r="T4695" s="555" t="s">
        <v>5874</v>
      </c>
      <c r="U4695" s="555" t="s">
        <v>54</v>
      </c>
      <c r="V4695" s="595">
        <v>235318000</v>
      </c>
      <c r="W4695" s="17"/>
      <c r="X4695" s="583"/>
    </row>
    <row r="4696" spans="1:24">
      <c r="A4696" s="5"/>
      <c r="B4696" s="5"/>
      <c r="I4696" s="5"/>
      <c r="J4696" s="5"/>
      <c r="K4696" s="5"/>
      <c r="M4696" s="411"/>
      <c r="N4696" s="9">
        <f t="shared" si="782"/>
        <v>27</v>
      </c>
      <c r="O4696" s="16" t="str">
        <f t="shared" si="780"/>
        <v>270306دستگاه كندانسور هوايي به ظرفيت 40 تن.</v>
      </c>
      <c r="P4696" s="596">
        <v>270306</v>
      </c>
      <c r="Q4696" s="606">
        <v>27</v>
      </c>
      <c r="R4696" s="606"/>
      <c r="S4696" s="606" t="s">
        <v>726</v>
      </c>
      <c r="T4696" s="555" t="s">
        <v>5875</v>
      </c>
      <c r="U4696" s="555" t="s">
        <v>54</v>
      </c>
      <c r="V4696" s="595">
        <v>300628000</v>
      </c>
      <c r="W4696" s="17"/>
      <c r="X4696" s="583"/>
    </row>
    <row r="4697" spans="1:24">
      <c r="A4697" s="5"/>
      <c r="B4697" s="5"/>
      <c r="I4697" s="5"/>
      <c r="J4697" s="5"/>
      <c r="K4697" s="5"/>
      <c r="M4697" s="411"/>
      <c r="N4697" s="9">
        <f t="shared" si="782"/>
        <v>27</v>
      </c>
      <c r="O4697" s="16" t="str">
        <f t="shared" si="780"/>
        <v>270307دستگاه كندانسور هوايي به ظرفيت 50 تن.</v>
      </c>
      <c r="P4697" s="596">
        <v>270307</v>
      </c>
      <c r="Q4697" s="606">
        <v>27</v>
      </c>
      <c r="R4697" s="606"/>
      <c r="S4697" s="606" t="s">
        <v>726</v>
      </c>
      <c r="T4697" s="555" t="s">
        <v>5876</v>
      </c>
      <c r="U4697" s="555" t="s">
        <v>54</v>
      </c>
      <c r="V4697" s="595">
        <v>384781000</v>
      </c>
      <c r="W4697" s="17"/>
      <c r="X4697" s="583"/>
    </row>
    <row r="4698" spans="1:24">
      <c r="A4698" s="5"/>
      <c r="B4698" s="5"/>
      <c r="I4698" s="5"/>
      <c r="J4698" s="5"/>
      <c r="K4698" s="5"/>
      <c r="M4698" s="411"/>
      <c r="N4698" s="9">
        <f t="shared" si="782"/>
        <v>27</v>
      </c>
      <c r="O4698" s="16" t="str">
        <f t="shared" si="780"/>
        <v>270308دستگاه كندانسور هوايي به ظرفيت 60 تن.</v>
      </c>
      <c r="P4698" s="596">
        <v>270308</v>
      </c>
      <c r="Q4698" s="606">
        <v>27</v>
      </c>
      <c r="R4698" s="606"/>
      <c r="S4698" s="606" t="s">
        <v>726</v>
      </c>
      <c r="T4698" s="555" t="s">
        <v>5877</v>
      </c>
      <c r="U4698" s="555" t="s">
        <v>54</v>
      </c>
      <c r="V4698" s="595">
        <v>418613000</v>
      </c>
      <c r="W4698" s="17"/>
      <c r="X4698" s="583"/>
    </row>
    <row r="4699" spans="1:24">
      <c r="A4699" s="5"/>
      <c r="B4699" s="5"/>
      <c r="I4699" s="5"/>
      <c r="J4699" s="5"/>
      <c r="K4699" s="5"/>
      <c r="M4699" s="411"/>
      <c r="N4699" s="9">
        <f t="shared" si="782"/>
        <v>27</v>
      </c>
      <c r="O4699" s="16" t="str">
        <f t="shared" si="780"/>
        <v>270309دستگاه كندانسور هوايي به ظرفيت 75 تن.</v>
      </c>
      <c r="P4699" s="596">
        <v>270309</v>
      </c>
      <c r="Q4699" s="606">
        <v>27</v>
      </c>
      <c r="R4699" s="606"/>
      <c r="S4699" s="606" t="s">
        <v>726</v>
      </c>
      <c r="T4699" s="555" t="s">
        <v>5878</v>
      </c>
      <c r="U4699" s="555" t="s">
        <v>54</v>
      </c>
      <c r="V4699" s="595">
        <v>532853000</v>
      </c>
      <c r="W4699" s="17"/>
      <c r="X4699" s="583"/>
    </row>
    <row r="4700" spans="1:24">
      <c r="A4700" s="5"/>
      <c r="B4700" s="5"/>
      <c r="I4700" s="5"/>
      <c r="J4700" s="5"/>
      <c r="K4700" s="5"/>
      <c r="M4700" s="411"/>
      <c r="N4700" s="9">
        <f t="shared" si="782"/>
        <v>27</v>
      </c>
      <c r="O4700" s="16" t="str">
        <f t="shared" si="780"/>
        <v>270310دستگاه كندانسور هوايي به ظرفيت 95 تن.</v>
      </c>
      <c r="P4700" s="596">
        <v>270310</v>
      </c>
      <c r="Q4700" s="606">
        <v>27</v>
      </c>
      <c r="R4700" s="606"/>
      <c r="S4700" s="606" t="s">
        <v>726</v>
      </c>
      <c r="T4700" s="555" t="s">
        <v>5879</v>
      </c>
      <c r="U4700" s="555" t="s">
        <v>54</v>
      </c>
      <c r="V4700" s="595">
        <v>584743000</v>
      </c>
      <c r="W4700" s="17"/>
      <c r="X4700" s="583"/>
    </row>
    <row r="4701" spans="1:24" ht="34.5">
      <c r="A4701" s="5"/>
      <c r="B4701" s="5"/>
      <c r="I4701" s="5"/>
      <c r="J4701" s="5"/>
      <c r="K4701" s="5"/>
      <c r="M4701" s="411"/>
      <c r="N4701" s="9">
        <f t="shared" si="782"/>
        <v>27</v>
      </c>
      <c r="O4701" s="16" t="str">
        <f t="shared" si="780"/>
        <v>270401دستگاه مبرد جذبي از نوع يك اثره آب گرم به ظرفيت 100 تن.</v>
      </c>
      <c r="P4701" s="596">
        <v>270401</v>
      </c>
      <c r="Q4701" s="606">
        <v>27</v>
      </c>
      <c r="R4701" s="606"/>
      <c r="S4701" s="606" t="s">
        <v>726</v>
      </c>
      <c r="T4701" s="555" t="s">
        <v>5880</v>
      </c>
      <c r="U4701" s="555" t="s">
        <v>54</v>
      </c>
      <c r="V4701" s="596">
        <v>0</v>
      </c>
      <c r="W4701" s="17"/>
      <c r="X4701" s="583"/>
    </row>
    <row r="4702" spans="1:24" ht="34.5">
      <c r="A4702" s="5"/>
      <c r="B4702" s="5"/>
      <c r="I4702" s="5"/>
      <c r="J4702" s="5"/>
      <c r="K4702" s="5"/>
      <c r="M4702" s="411"/>
      <c r="N4702" s="9">
        <f t="shared" si="782"/>
        <v>27</v>
      </c>
      <c r="O4702" s="16" t="str">
        <f t="shared" si="780"/>
        <v>270402دستگاه مبرد جذبي از نوع يك اثره آب گرم به ظرفيت 150 تن.</v>
      </c>
      <c r="P4702" s="596">
        <v>270402</v>
      </c>
      <c r="Q4702" s="606">
        <v>27</v>
      </c>
      <c r="R4702" s="606"/>
      <c r="S4702" s="606" t="s">
        <v>726</v>
      </c>
      <c r="T4702" s="555" t="s">
        <v>5881</v>
      </c>
      <c r="U4702" s="555" t="s">
        <v>54</v>
      </c>
      <c r="V4702" s="596">
        <v>0</v>
      </c>
      <c r="W4702" s="17"/>
      <c r="X4702" s="583"/>
    </row>
    <row r="4703" spans="1:24" ht="34.5">
      <c r="A4703" s="5"/>
      <c r="B4703" s="5"/>
      <c r="I4703" s="5"/>
      <c r="J4703" s="5"/>
      <c r="K4703" s="5"/>
      <c r="M4703" s="411"/>
      <c r="N4703" s="9">
        <f t="shared" si="782"/>
        <v>27</v>
      </c>
      <c r="O4703" s="16" t="str">
        <f t="shared" si="780"/>
        <v>270403دستگاه مبرد جذبي از نوع يك اثره آب گرم به ظرفيت 200 تن.</v>
      </c>
      <c r="P4703" s="596">
        <v>270403</v>
      </c>
      <c r="Q4703" s="606">
        <v>27</v>
      </c>
      <c r="R4703" s="606"/>
      <c r="S4703" s="606" t="s">
        <v>726</v>
      </c>
      <c r="T4703" s="555" t="s">
        <v>5882</v>
      </c>
      <c r="U4703" s="555" t="s">
        <v>54</v>
      </c>
      <c r="V4703" s="596">
        <v>0</v>
      </c>
      <c r="W4703" s="17"/>
      <c r="X4703" s="583"/>
    </row>
    <row r="4704" spans="1:24" ht="34.5">
      <c r="A4704" s="5"/>
      <c r="B4704" s="5"/>
      <c r="I4704" s="5"/>
      <c r="J4704" s="5"/>
      <c r="K4704" s="5"/>
      <c r="M4704" s="411"/>
      <c r="N4704" s="9">
        <f t="shared" si="782"/>
        <v>27</v>
      </c>
      <c r="O4704" s="16" t="str">
        <f t="shared" si="780"/>
        <v>270404دستگاه مبرد جذبي از نوع يك اثره آب گرم به ظرفيت 250 تن.</v>
      </c>
      <c r="P4704" s="596">
        <v>270404</v>
      </c>
      <c r="Q4704" s="606">
        <v>27</v>
      </c>
      <c r="R4704" s="606"/>
      <c r="S4704" s="606" t="s">
        <v>726</v>
      </c>
      <c r="T4704" s="555" t="s">
        <v>5883</v>
      </c>
      <c r="U4704" s="555" t="s">
        <v>54</v>
      </c>
      <c r="V4704" s="596">
        <v>0</v>
      </c>
      <c r="W4704" s="17"/>
      <c r="X4704" s="583"/>
    </row>
    <row r="4705" spans="1:24" ht="34.5">
      <c r="A4705" s="5"/>
      <c r="B4705" s="5"/>
      <c r="I4705" s="5"/>
      <c r="J4705" s="5"/>
      <c r="K4705" s="5"/>
      <c r="M4705" s="411"/>
      <c r="N4705" s="9">
        <f t="shared" si="782"/>
        <v>27</v>
      </c>
      <c r="O4705" s="16" t="str">
        <f t="shared" si="780"/>
        <v>270405دستگاه مبرد جذبي از نوع يك اثره آب گرم به ظرفيت 300 تن.</v>
      </c>
      <c r="P4705" s="596">
        <v>270405</v>
      </c>
      <c r="Q4705" s="606">
        <v>27</v>
      </c>
      <c r="R4705" s="606"/>
      <c r="S4705" s="606" t="s">
        <v>726</v>
      </c>
      <c r="T4705" s="555" t="s">
        <v>5884</v>
      </c>
      <c r="U4705" s="555" t="s">
        <v>54</v>
      </c>
      <c r="V4705" s="596">
        <v>0</v>
      </c>
      <c r="W4705" s="17"/>
      <c r="X4705" s="583"/>
    </row>
    <row r="4706" spans="1:24" ht="34.5">
      <c r="A4706" s="5"/>
      <c r="B4706" s="5"/>
      <c r="I4706" s="5"/>
      <c r="J4706" s="5"/>
      <c r="K4706" s="5"/>
      <c r="M4706" s="411"/>
      <c r="N4706" s="9">
        <f t="shared" si="782"/>
        <v>27</v>
      </c>
      <c r="O4706" s="16" t="str">
        <f t="shared" si="780"/>
        <v>270406دستگاه مبرد جذبي از نوع يك اثره آب گرم به ظرفيت 350 تن.</v>
      </c>
      <c r="P4706" s="596">
        <v>270406</v>
      </c>
      <c r="Q4706" s="606">
        <v>27</v>
      </c>
      <c r="R4706" s="606"/>
      <c r="S4706" s="606" t="s">
        <v>726</v>
      </c>
      <c r="T4706" s="555" t="s">
        <v>5885</v>
      </c>
      <c r="U4706" s="555" t="s">
        <v>54</v>
      </c>
      <c r="V4706" s="596">
        <v>0</v>
      </c>
      <c r="W4706" s="17"/>
      <c r="X4706" s="583"/>
    </row>
    <row r="4707" spans="1:24" ht="34.5">
      <c r="A4707" s="5"/>
      <c r="B4707" s="5"/>
      <c r="I4707" s="5"/>
      <c r="J4707" s="5"/>
      <c r="K4707" s="5"/>
      <c r="M4707" s="411"/>
      <c r="N4707" s="9">
        <f t="shared" si="782"/>
        <v>27</v>
      </c>
      <c r="O4707" s="16" t="str">
        <f t="shared" si="780"/>
        <v>270407دستگاه مبرد جذبي از نوع يك اثره آب گرم به ظرفيت 400 تن.</v>
      </c>
      <c r="P4707" s="596">
        <v>270407</v>
      </c>
      <c r="Q4707" s="606">
        <v>27</v>
      </c>
      <c r="R4707" s="606"/>
      <c r="S4707" s="606" t="s">
        <v>726</v>
      </c>
      <c r="T4707" s="555" t="s">
        <v>5886</v>
      </c>
      <c r="U4707" s="555" t="s">
        <v>54</v>
      </c>
      <c r="V4707" s="596">
        <v>0</v>
      </c>
      <c r="W4707" s="17"/>
      <c r="X4707" s="583"/>
    </row>
    <row r="4708" spans="1:24" ht="34.5">
      <c r="A4708" s="5"/>
      <c r="B4708" s="5"/>
      <c r="I4708" s="5"/>
      <c r="J4708" s="5"/>
      <c r="K4708" s="5"/>
      <c r="M4708" s="411"/>
      <c r="N4708" s="9">
        <f t="shared" si="782"/>
        <v>27</v>
      </c>
      <c r="O4708" s="16" t="str">
        <f t="shared" si="780"/>
        <v>270408دستگاه مبرد جذبي از نوع يك اثره آب گرم به ظرفيت 450 تن.</v>
      </c>
      <c r="P4708" s="596">
        <v>270408</v>
      </c>
      <c r="Q4708" s="606">
        <v>27</v>
      </c>
      <c r="R4708" s="606"/>
      <c r="S4708" s="606" t="s">
        <v>726</v>
      </c>
      <c r="T4708" s="555" t="s">
        <v>5887</v>
      </c>
      <c r="U4708" s="555" t="s">
        <v>54</v>
      </c>
      <c r="V4708" s="596">
        <v>0</v>
      </c>
      <c r="W4708" s="17"/>
      <c r="X4708" s="583"/>
    </row>
    <row r="4709" spans="1:24" ht="34.5">
      <c r="A4709" s="5"/>
      <c r="B4709" s="5"/>
      <c r="I4709" s="5"/>
      <c r="J4709" s="5"/>
      <c r="K4709" s="5"/>
      <c r="M4709" s="411"/>
      <c r="N4709" s="9">
        <f t="shared" si="782"/>
        <v>27</v>
      </c>
      <c r="O4709" s="16" t="str">
        <f t="shared" si="780"/>
        <v>270409دستگاه مبرد جذبي از نوع يك اثره آب گرم به ظرفيت 500 تن.</v>
      </c>
      <c r="P4709" s="596">
        <v>270409</v>
      </c>
      <c r="Q4709" s="606">
        <v>27</v>
      </c>
      <c r="R4709" s="606"/>
      <c r="S4709" s="606" t="s">
        <v>726</v>
      </c>
      <c r="T4709" s="555" t="s">
        <v>5888</v>
      </c>
      <c r="U4709" s="555" t="s">
        <v>54</v>
      </c>
      <c r="V4709" s="596">
        <v>0</v>
      </c>
      <c r="W4709" s="17"/>
      <c r="X4709" s="583"/>
    </row>
    <row r="4710" spans="1:24" ht="34.5">
      <c r="A4710" s="5"/>
      <c r="B4710" s="5"/>
      <c r="I4710" s="5"/>
      <c r="J4710" s="5"/>
      <c r="K4710" s="5"/>
      <c r="M4710" s="411"/>
      <c r="N4710" s="9">
        <f t="shared" si="782"/>
        <v>27</v>
      </c>
      <c r="O4710" s="16" t="str">
        <f t="shared" si="780"/>
        <v>270410دستگاه مبرد جذبي از نوع يك اثره آب گرم به ظرفيت 600 تن.</v>
      </c>
      <c r="P4710" s="596">
        <v>270410</v>
      </c>
      <c r="Q4710" s="606">
        <v>27</v>
      </c>
      <c r="R4710" s="606"/>
      <c r="S4710" s="606" t="s">
        <v>726</v>
      </c>
      <c r="T4710" s="555" t="s">
        <v>5889</v>
      </c>
      <c r="U4710" s="555" t="s">
        <v>54</v>
      </c>
      <c r="V4710" s="596">
        <v>0</v>
      </c>
      <c r="W4710" s="17"/>
      <c r="X4710" s="583"/>
    </row>
    <row r="4711" spans="1:24" ht="34.5">
      <c r="A4711" s="5"/>
      <c r="B4711" s="5"/>
      <c r="I4711" s="5"/>
      <c r="J4711" s="5"/>
      <c r="K4711" s="5"/>
      <c r="M4711" s="411"/>
      <c r="N4711" s="9">
        <f t="shared" si="782"/>
        <v>27</v>
      </c>
      <c r="O4711" s="16" t="str">
        <f t="shared" si="780"/>
        <v>270411دستگاه مبرد جذبي از نوع يك اثره آب گرم به ظرفيت 700 تن.</v>
      </c>
      <c r="P4711" s="596">
        <v>270411</v>
      </c>
      <c r="Q4711" s="606">
        <v>27</v>
      </c>
      <c r="R4711" s="606"/>
      <c r="S4711" s="606" t="s">
        <v>726</v>
      </c>
      <c r="T4711" s="555" t="s">
        <v>5890</v>
      </c>
      <c r="U4711" s="555" t="s">
        <v>54</v>
      </c>
      <c r="V4711" s="596">
        <v>0</v>
      </c>
      <c r="W4711" s="17"/>
      <c r="X4711" s="583"/>
    </row>
    <row r="4712" spans="1:24" ht="34.5">
      <c r="A4712" s="5"/>
      <c r="B4712" s="5"/>
      <c r="I4712" s="5"/>
      <c r="J4712" s="5"/>
      <c r="K4712" s="5"/>
      <c r="M4712" s="411"/>
      <c r="N4712" s="9">
        <f t="shared" si="782"/>
        <v>27</v>
      </c>
      <c r="O4712" s="16" t="str">
        <f t="shared" si="780"/>
        <v>270412دستگاه مبرد جذبي از نوع يك اثره آب گرم به ظرفيت 800 تن.</v>
      </c>
      <c r="P4712" s="596">
        <v>270412</v>
      </c>
      <c r="Q4712" s="606">
        <v>27</v>
      </c>
      <c r="R4712" s="606"/>
      <c r="S4712" s="606" t="s">
        <v>726</v>
      </c>
      <c r="T4712" s="555" t="s">
        <v>5891</v>
      </c>
      <c r="U4712" s="555" t="s">
        <v>54</v>
      </c>
      <c r="V4712" s="596">
        <v>0</v>
      </c>
      <c r="W4712" s="17"/>
      <c r="X4712" s="583"/>
    </row>
    <row r="4713" spans="1:24" ht="34.5">
      <c r="A4713" s="5"/>
      <c r="B4713" s="5"/>
      <c r="I4713" s="5"/>
      <c r="J4713" s="5"/>
      <c r="K4713" s="5"/>
      <c r="M4713" s="411"/>
      <c r="N4713" s="9">
        <f t="shared" si="782"/>
        <v>27</v>
      </c>
      <c r="O4713" s="16" t="str">
        <f t="shared" si="780"/>
        <v>270413دستگاه مبرد جذبي از نوع يك اثره آب گرم به ظرفيت 1000 تن.</v>
      </c>
      <c r="P4713" s="596">
        <v>270413</v>
      </c>
      <c r="Q4713" s="606">
        <v>27</v>
      </c>
      <c r="R4713" s="606"/>
      <c r="S4713" s="606" t="s">
        <v>726</v>
      </c>
      <c r="T4713" s="555" t="s">
        <v>5892</v>
      </c>
      <c r="U4713" s="555" t="s">
        <v>54</v>
      </c>
      <c r="V4713" s="596">
        <v>0</v>
      </c>
      <c r="W4713" s="17"/>
      <c r="X4713" s="583"/>
    </row>
    <row r="4714" spans="1:24" ht="34.5">
      <c r="A4714" s="5"/>
      <c r="B4714" s="5"/>
      <c r="I4714" s="5"/>
      <c r="J4714" s="5"/>
      <c r="K4714" s="5"/>
      <c r="M4714" s="411"/>
      <c r="N4714" s="9">
        <f t="shared" si="782"/>
        <v>27</v>
      </c>
      <c r="O4714" s="16" t="str">
        <f t="shared" si="780"/>
        <v>270414دستگاه مبرد جذبي از نوع يك اثره آب گرم به ظرفيت 1200 تن.</v>
      </c>
      <c r="P4714" s="596">
        <v>270414</v>
      </c>
      <c r="Q4714" s="606">
        <v>27</v>
      </c>
      <c r="R4714" s="606"/>
      <c r="S4714" s="606" t="s">
        <v>726</v>
      </c>
      <c r="T4714" s="555" t="s">
        <v>5893</v>
      </c>
      <c r="U4714" s="555" t="s">
        <v>54</v>
      </c>
      <c r="V4714" s="596">
        <v>0</v>
      </c>
      <c r="W4714" s="17"/>
      <c r="X4714" s="583"/>
    </row>
    <row r="4715" spans="1:24" ht="34.5">
      <c r="A4715" s="5"/>
      <c r="B4715" s="5"/>
      <c r="I4715" s="5"/>
      <c r="J4715" s="5"/>
      <c r="K4715" s="5"/>
      <c r="M4715" s="411"/>
      <c r="N4715" s="9">
        <f t="shared" si="782"/>
        <v>27</v>
      </c>
      <c r="O4715" s="16" t="str">
        <f t="shared" si="780"/>
        <v>270415دستگاه مبرد جذبي از نوع يك اثره آب گرم به ظرفيت 1400 تن.</v>
      </c>
      <c r="P4715" s="596">
        <v>270415</v>
      </c>
      <c r="Q4715" s="606">
        <v>27</v>
      </c>
      <c r="R4715" s="606"/>
      <c r="S4715" s="606" t="s">
        <v>726</v>
      </c>
      <c r="T4715" s="555" t="s">
        <v>5894</v>
      </c>
      <c r="U4715" s="555" t="s">
        <v>54</v>
      </c>
      <c r="V4715" s="596">
        <v>0</v>
      </c>
      <c r="W4715" s="17"/>
      <c r="X4715" s="583"/>
    </row>
    <row r="4716" spans="1:24" ht="34.5">
      <c r="A4716" s="5"/>
      <c r="B4716" s="5"/>
      <c r="I4716" s="5"/>
      <c r="J4716" s="5"/>
      <c r="K4716" s="5"/>
      <c r="M4716" s="411"/>
      <c r="N4716" s="9">
        <f t="shared" si="782"/>
        <v>27</v>
      </c>
      <c r="O4716" s="16" t="str">
        <f t="shared" si="780"/>
        <v>270501دستگاه مبرد جذبي از نوع يك اثره بخار يا آب گرم به ظرفيت 100 تن.</v>
      </c>
      <c r="P4716" s="596">
        <v>270501</v>
      </c>
      <c r="Q4716" s="606">
        <v>27</v>
      </c>
      <c r="R4716" s="606"/>
      <c r="S4716" s="606" t="s">
        <v>726</v>
      </c>
      <c r="T4716" s="555" t="s">
        <v>5895</v>
      </c>
      <c r="U4716" s="555" t="s">
        <v>54</v>
      </c>
      <c r="V4716" s="596">
        <v>0</v>
      </c>
      <c r="W4716" s="17"/>
      <c r="X4716" s="583"/>
    </row>
    <row r="4717" spans="1:24" ht="34.5">
      <c r="A4717" s="5"/>
      <c r="B4717" s="5"/>
      <c r="I4717" s="5"/>
      <c r="J4717" s="5"/>
      <c r="K4717" s="5"/>
      <c r="M4717" s="411"/>
      <c r="N4717" s="9">
        <f t="shared" si="782"/>
        <v>27</v>
      </c>
      <c r="O4717" s="16" t="str">
        <f t="shared" si="780"/>
        <v>270502دستگاه مبرد جذبي از نوع يك اثره بخار يا آب گرم به ظرفيت 150 تن.</v>
      </c>
      <c r="P4717" s="596">
        <v>270502</v>
      </c>
      <c r="Q4717" s="606">
        <v>27</v>
      </c>
      <c r="R4717" s="606"/>
      <c r="S4717" s="606" t="s">
        <v>726</v>
      </c>
      <c r="T4717" s="555" t="s">
        <v>5896</v>
      </c>
      <c r="U4717" s="555" t="s">
        <v>54</v>
      </c>
      <c r="V4717" s="596">
        <v>0</v>
      </c>
      <c r="W4717" s="17"/>
      <c r="X4717" s="583"/>
    </row>
    <row r="4718" spans="1:24" ht="34.5">
      <c r="A4718" s="5"/>
      <c r="B4718" s="5"/>
      <c r="I4718" s="5"/>
      <c r="J4718" s="5"/>
      <c r="K4718" s="5"/>
      <c r="M4718" s="411"/>
      <c r="N4718" s="9">
        <f t="shared" si="782"/>
        <v>27</v>
      </c>
      <c r="O4718" s="16" t="str">
        <f t="shared" si="780"/>
        <v>270503دستگاه مبرد جذبي از نوع يك اثره بخار يا آب گرم به ظرفيت 200 تن.</v>
      </c>
      <c r="P4718" s="596">
        <v>270503</v>
      </c>
      <c r="Q4718" s="606">
        <v>27</v>
      </c>
      <c r="R4718" s="606"/>
      <c r="S4718" s="606" t="s">
        <v>726</v>
      </c>
      <c r="T4718" s="555" t="s">
        <v>5897</v>
      </c>
      <c r="U4718" s="555" t="s">
        <v>54</v>
      </c>
      <c r="V4718" s="596">
        <v>0</v>
      </c>
      <c r="W4718" s="17"/>
      <c r="X4718" s="583"/>
    </row>
    <row r="4719" spans="1:24" ht="34.5">
      <c r="A4719" s="5"/>
      <c r="B4719" s="5"/>
      <c r="I4719" s="5"/>
      <c r="J4719" s="5"/>
      <c r="K4719" s="5"/>
      <c r="M4719" s="411"/>
      <c r="N4719" s="9">
        <f t="shared" si="782"/>
        <v>27</v>
      </c>
      <c r="O4719" s="16" t="str">
        <f t="shared" si="780"/>
        <v>270504دستگاه مبرد جذبي از نوع يك اثره بخار يا آب گرم به ظرفيت 250 تن.</v>
      </c>
      <c r="P4719" s="596">
        <v>270504</v>
      </c>
      <c r="Q4719" s="606">
        <v>27</v>
      </c>
      <c r="R4719" s="606"/>
      <c r="S4719" s="606" t="s">
        <v>726</v>
      </c>
      <c r="T4719" s="555" t="s">
        <v>5898</v>
      </c>
      <c r="U4719" s="555" t="s">
        <v>54</v>
      </c>
      <c r="V4719" s="596">
        <v>0</v>
      </c>
      <c r="W4719" s="17"/>
      <c r="X4719" s="583"/>
    </row>
    <row r="4720" spans="1:24" ht="34.5">
      <c r="A4720" s="5"/>
      <c r="B4720" s="5"/>
      <c r="I4720" s="5"/>
      <c r="J4720" s="5"/>
      <c r="K4720" s="5"/>
      <c r="M4720" s="411"/>
      <c r="N4720" s="9">
        <f t="shared" si="782"/>
        <v>27</v>
      </c>
      <c r="O4720" s="16" t="str">
        <f t="shared" ref="O4720:O4783" si="783">LEFT(CONCATENATE(P4720,T4720),252)</f>
        <v>270505دستگاه مبرد جذبي از نوع يك اثره بخار يا آب گرم به ظرفيت 300 تن.</v>
      </c>
      <c r="P4720" s="596">
        <v>270505</v>
      </c>
      <c r="Q4720" s="606">
        <v>27</v>
      </c>
      <c r="R4720" s="606"/>
      <c r="S4720" s="606" t="s">
        <v>726</v>
      </c>
      <c r="T4720" s="555" t="s">
        <v>5899</v>
      </c>
      <c r="U4720" s="555" t="s">
        <v>54</v>
      </c>
      <c r="V4720" s="596">
        <v>0</v>
      </c>
      <c r="W4720" s="17"/>
      <c r="X4720" s="583"/>
    </row>
    <row r="4721" spans="1:24" ht="34.5">
      <c r="A4721" s="5"/>
      <c r="B4721" s="5"/>
      <c r="I4721" s="5"/>
      <c r="J4721" s="5"/>
      <c r="K4721" s="5"/>
      <c r="M4721" s="411"/>
      <c r="N4721" s="9">
        <f t="shared" si="782"/>
        <v>27</v>
      </c>
      <c r="O4721" s="16" t="str">
        <f t="shared" si="783"/>
        <v>270506دستگاه مبرد جذبي از نوع يك اثره بخار يا آب گرم به ظرفيت 350 تن.</v>
      </c>
      <c r="P4721" s="596">
        <v>270506</v>
      </c>
      <c r="Q4721" s="606">
        <v>27</v>
      </c>
      <c r="R4721" s="606"/>
      <c r="S4721" s="606" t="s">
        <v>726</v>
      </c>
      <c r="T4721" s="555" t="s">
        <v>5900</v>
      </c>
      <c r="U4721" s="555" t="s">
        <v>54</v>
      </c>
      <c r="V4721" s="596">
        <v>0</v>
      </c>
      <c r="W4721" s="17"/>
      <c r="X4721" s="583"/>
    </row>
    <row r="4722" spans="1:24" ht="34.5">
      <c r="A4722" s="5"/>
      <c r="B4722" s="5"/>
      <c r="I4722" s="5"/>
      <c r="J4722" s="5"/>
      <c r="K4722" s="5"/>
      <c r="M4722" s="411"/>
      <c r="N4722" s="9">
        <f t="shared" si="782"/>
        <v>27</v>
      </c>
      <c r="O4722" s="16" t="str">
        <f t="shared" si="783"/>
        <v>270507دستگاه مبرد جذبي از نوع يك اثره بخار يا آب گرم به ظرفيت 400 تن.</v>
      </c>
      <c r="P4722" s="596">
        <v>270507</v>
      </c>
      <c r="Q4722" s="606">
        <v>27</v>
      </c>
      <c r="R4722" s="606"/>
      <c r="S4722" s="606" t="s">
        <v>726</v>
      </c>
      <c r="T4722" s="555" t="s">
        <v>5901</v>
      </c>
      <c r="U4722" s="555" t="s">
        <v>54</v>
      </c>
      <c r="V4722" s="596">
        <v>0</v>
      </c>
      <c r="W4722" s="17"/>
      <c r="X4722" s="583"/>
    </row>
    <row r="4723" spans="1:24" ht="34.5">
      <c r="A4723" s="5"/>
      <c r="B4723" s="5"/>
      <c r="I4723" s="5"/>
      <c r="J4723" s="5"/>
      <c r="K4723" s="5"/>
      <c r="M4723" s="411"/>
      <c r="N4723" s="9">
        <f t="shared" si="782"/>
        <v>27</v>
      </c>
      <c r="O4723" s="16" t="str">
        <f t="shared" si="783"/>
        <v>270508دستگاه مبرد جذبي از نوع يك اثره بخار يا آب گرم به ظرفيت 450 تن.</v>
      </c>
      <c r="P4723" s="596">
        <v>270508</v>
      </c>
      <c r="Q4723" s="606">
        <v>27</v>
      </c>
      <c r="R4723" s="606"/>
      <c r="S4723" s="606" t="s">
        <v>726</v>
      </c>
      <c r="T4723" s="555" t="s">
        <v>5902</v>
      </c>
      <c r="U4723" s="555" t="s">
        <v>54</v>
      </c>
      <c r="V4723" s="596">
        <v>0</v>
      </c>
      <c r="W4723" s="17"/>
      <c r="X4723" s="583"/>
    </row>
    <row r="4724" spans="1:24" ht="34.5">
      <c r="A4724" s="5"/>
      <c r="B4724" s="5"/>
      <c r="I4724" s="5"/>
      <c r="J4724" s="5"/>
      <c r="K4724" s="5"/>
      <c r="M4724" s="411"/>
      <c r="N4724" s="9">
        <f t="shared" si="782"/>
        <v>27</v>
      </c>
      <c r="O4724" s="16" t="str">
        <f t="shared" si="783"/>
        <v>270509دستگاه مبرد جذبي از نوع يك اثره بخار يا آب گرم به ظرفيت 500 تن.</v>
      </c>
      <c r="P4724" s="596">
        <v>270509</v>
      </c>
      <c r="Q4724" s="606">
        <v>27</v>
      </c>
      <c r="R4724" s="606"/>
      <c r="S4724" s="606" t="s">
        <v>726</v>
      </c>
      <c r="T4724" s="555" t="s">
        <v>5903</v>
      </c>
      <c r="U4724" s="555" t="s">
        <v>54</v>
      </c>
      <c r="V4724" s="596">
        <v>0</v>
      </c>
      <c r="W4724" s="17"/>
      <c r="X4724" s="583"/>
    </row>
    <row r="4725" spans="1:24" ht="34.5">
      <c r="A4725" s="5"/>
      <c r="B4725" s="5"/>
      <c r="I4725" s="5"/>
      <c r="J4725" s="5"/>
      <c r="K4725" s="5"/>
      <c r="M4725" s="411"/>
      <c r="N4725" s="9">
        <f t="shared" si="782"/>
        <v>27</v>
      </c>
      <c r="O4725" s="16" t="str">
        <f t="shared" si="783"/>
        <v>270510دستگاه مبرد جذبي از نوع يك اثره بخار يا آب گرم به ظرفيت 600 تن.</v>
      </c>
      <c r="P4725" s="596">
        <v>270510</v>
      </c>
      <c r="Q4725" s="606">
        <v>27</v>
      </c>
      <c r="R4725" s="606"/>
      <c r="S4725" s="606" t="s">
        <v>726</v>
      </c>
      <c r="T4725" s="555" t="s">
        <v>5904</v>
      </c>
      <c r="U4725" s="555" t="s">
        <v>54</v>
      </c>
      <c r="V4725" s="596">
        <v>0</v>
      </c>
      <c r="W4725" s="17"/>
      <c r="X4725" s="583"/>
    </row>
    <row r="4726" spans="1:24" ht="34.5">
      <c r="A4726" s="5"/>
      <c r="B4726" s="5"/>
      <c r="I4726" s="5"/>
      <c r="J4726" s="5"/>
      <c r="K4726" s="5"/>
      <c r="M4726" s="411"/>
      <c r="N4726" s="9">
        <f t="shared" si="782"/>
        <v>27</v>
      </c>
      <c r="O4726" s="16" t="str">
        <f t="shared" si="783"/>
        <v>270511دستگاه مبرد جذبي از نوع يك اثره بخار يا آب گرم به ظرفيت 700 تن.</v>
      </c>
      <c r="P4726" s="596">
        <v>270511</v>
      </c>
      <c r="Q4726" s="606">
        <v>27</v>
      </c>
      <c r="R4726" s="606"/>
      <c r="S4726" s="606" t="s">
        <v>726</v>
      </c>
      <c r="T4726" s="555" t="s">
        <v>5905</v>
      </c>
      <c r="U4726" s="555" t="s">
        <v>54</v>
      </c>
      <c r="V4726" s="596">
        <v>0</v>
      </c>
      <c r="W4726" s="17"/>
      <c r="X4726" s="583"/>
    </row>
    <row r="4727" spans="1:24" ht="34.5">
      <c r="A4727" s="5"/>
      <c r="B4727" s="5"/>
      <c r="I4727" s="5"/>
      <c r="J4727" s="5"/>
      <c r="K4727" s="5"/>
      <c r="M4727" s="411"/>
      <c r="N4727" s="9">
        <f t="shared" ref="N4727:N4760" si="784">Q4727</f>
        <v>27</v>
      </c>
      <c r="O4727" s="16" t="str">
        <f t="shared" si="783"/>
        <v>270512دستگاه مبرد جذبي از نوع يك اثره بخار يا آب گرم به ظرفيت 800 تن.</v>
      </c>
      <c r="P4727" s="596">
        <v>270512</v>
      </c>
      <c r="Q4727" s="606">
        <v>27</v>
      </c>
      <c r="R4727" s="606"/>
      <c r="S4727" s="606" t="s">
        <v>726</v>
      </c>
      <c r="T4727" s="555" t="s">
        <v>5906</v>
      </c>
      <c r="U4727" s="555" t="s">
        <v>54</v>
      </c>
      <c r="V4727" s="596">
        <v>0</v>
      </c>
      <c r="W4727" s="17"/>
      <c r="X4727" s="583"/>
    </row>
    <row r="4728" spans="1:24" ht="34.5">
      <c r="A4728" s="5"/>
      <c r="B4728" s="5"/>
      <c r="I4728" s="5"/>
      <c r="J4728" s="5"/>
      <c r="K4728" s="5"/>
      <c r="M4728" s="411"/>
      <c r="N4728" s="9">
        <f t="shared" si="784"/>
        <v>27</v>
      </c>
      <c r="O4728" s="16" t="str">
        <f t="shared" si="783"/>
        <v>270513دستگاه مبرد جذبي از نوع يك اثره بخار يا آب گرم به ظرفيت 1000 تن.</v>
      </c>
      <c r="P4728" s="596">
        <v>270513</v>
      </c>
      <c r="Q4728" s="606">
        <v>27</v>
      </c>
      <c r="R4728" s="606"/>
      <c r="S4728" s="606" t="s">
        <v>726</v>
      </c>
      <c r="T4728" s="555" t="s">
        <v>5907</v>
      </c>
      <c r="U4728" s="555" t="s">
        <v>54</v>
      </c>
      <c r="V4728" s="596">
        <v>0</v>
      </c>
      <c r="W4728" s="17"/>
      <c r="X4728" s="583"/>
    </row>
    <row r="4729" spans="1:24" ht="34.5">
      <c r="A4729" s="5"/>
      <c r="B4729" s="5"/>
      <c r="I4729" s="5"/>
      <c r="J4729" s="5"/>
      <c r="K4729" s="5"/>
      <c r="M4729" s="411"/>
      <c r="N4729" s="9">
        <f t="shared" si="784"/>
        <v>27</v>
      </c>
      <c r="O4729" s="16" t="str">
        <f t="shared" si="783"/>
        <v>270514دستگاه مبرد جذبي از نوع يك اثره بخار يا آب گرم به ظرفيت 1200 تن.</v>
      </c>
      <c r="P4729" s="596">
        <v>270514</v>
      </c>
      <c r="Q4729" s="606">
        <v>27</v>
      </c>
      <c r="R4729" s="606"/>
      <c r="S4729" s="606" t="s">
        <v>726</v>
      </c>
      <c r="T4729" s="555" t="s">
        <v>5908</v>
      </c>
      <c r="U4729" s="555" t="s">
        <v>54</v>
      </c>
      <c r="V4729" s="596">
        <v>0</v>
      </c>
      <c r="W4729" s="17"/>
      <c r="X4729" s="583"/>
    </row>
    <row r="4730" spans="1:24" ht="34.5">
      <c r="A4730" s="5"/>
      <c r="B4730" s="5"/>
      <c r="I4730" s="5"/>
      <c r="J4730" s="5"/>
      <c r="K4730" s="5"/>
      <c r="M4730" s="411"/>
      <c r="N4730" s="9">
        <f t="shared" si="784"/>
        <v>27</v>
      </c>
      <c r="O4730" s="16" t="str">
        <f t="shared" si="783"/>
        <v>270515دستگاه مبرد جذبي از نوع يك اثره بخار يا آب گرم به ظرفيت 1400 تن.</v>
      </c>
      <c r="P4730" s="596">
        <v>270515</v>
      </c>
      <c r="Q4730" s="606">
        <v>27</v>
      </c>
      <c r="R4730" s="606"/>
      <c r="S4730" s="606" t="s">
        <v>726</v>
      </c>
      <c r="T4730" s="555" t="s">
        <v>5909</v>
      </c>
      <c r="U4730" s="555" t="s">
        <v>54</v>
      </c>
      <c r="V4730" s="596">
        <v>0</v>
      </c>
      <c r="W4730" s="17"/>
      <c r="X4730" s="583"/>
    </row>
    <row r="4731" spans="1:24" ht="34.5">
      <c r="A4731" s="5"/>
      <c r="B4731" s="5"/>
      <c r="I4731" s="5"/>
      <c r="J4731" s="5"/>
      <c r="K4731" s="5"/>
      <c r="M4731" s="411"/>
      <c r="N4731" s="9">
        <f t="shared" si="784"/>
        <v>27</v>
      </c>
      <c r="O4731" s="16" t="str">
        <f t="shared" si="783"/>
        <v>270601دستگاه مبرد جذبي از نوع دو اثره بخار به ظرفيت 100 تن.</v>
      </c>
      <c r="P4731" s="596">
        <v>270601</v>
      </c>
      <c r="Q4731" s="606">
        <v>27</v>
      </c>
      <c r="R4731" s="606"/>
      <c r="S4731" s="606" t="s">
        <v>726</v>
      </c>
      <c r="T4731" s="555" t="s">
        <v>5910</v>
      </c>
      <c r="U4731" s="555" t="s">
        <v>54</v>
      </c>
      <c r="V4731" s="596">
        <v>0</v>
      </c>
      <c r="W4731" s="17"/>
      <c r="X4731" s="583"/>
    </row>
    <row r="4732" spans="1:24" ht="34.5">
      <c r="A4732" s="5"/>
      <c r="B4732" s="5"/>
      <c r="I4732" s="5"/>
      <c r="J4732" s="5"/>
      <c r="K4732" s="5"/>
      <c r="M4732" s="411"/>
      <c r="N4732" s="9">
        <f t="shared" si="784"/>
        <v>27</v>
      </c>
      <c r="O4732" s="16" t="str">
        <f t="shared" si="783"/>
        <v>270602دستگاه مبرد جذبي از نوع دو اثره بخار به ظرفيت 150 تن.</v>
      </c>
      <c r="P4732" s="596">
        <v>270602</v>
      </c>
      <c r="Q4732" s="606">
        <v>27</v>
      </c>
      <c r="R4732" s="606"/>
      <c r="S4732" s="606" t="s">
        <v>726</v>
      </c>
      <c r="T4732" s="555" t="s">
        <v>5911</v>
      </c>
      <c r="U4732" s="555" t="s">
        <v>54</v>
      </c>
      <c r="V4732" s="596">
        <v>0</v>
      </c>
      <c r="W4732" s="17"/>
      <c r="X4732" s="583"/>
    </row>
    <row r="4733" spans="1:24" ht="34.5">
      <c r="A4733" s="5"/>
      <c r="B4733" s="5"/>
      <c r="I4733" s="5"/>
      <c r="J4733" s="5"/>
      <c r="K4733" s="5"/>
      <c r="M4733" s="411"/>
      <c r="N4733" s="9">
        <f t="shared" si="784"/>
        <v>27</v>
      </c>
      <c r="O4733" s="16" t="str">
        <f t="shared" si="783"/>
        <v>270603دستگاه مبرد جذبي از نوع دو اثره بخار به ظرفيت 200 تن.</v>
      </c>
      <c r="P4733" s="596">
        <v>270603</v>
      </c>
      <c r="Q4733" s="606">
        <v>27</v>
      </c>
      <c r="R4733" s="606"/>
      <c r="S4733" s="606" t="s">
        <v>726</v>
      </c>
      <c r="T4733" s="555" t="s">
        <v>5912</v>
      </c>
      <c r="U4733" s="555" t="s">
        <v>54</v>
      </c>
      <c r="V4733" s="596">
        <v>0</v>
      </c>
      <c r="W4733" s="17"/>
      <c r="X4733" s="583"/>
    </row>
    <row r="4734" spans="1:24" ht="34.5">
      <c r="A4734" s="5"/>
      <c r="B4734" s="5"/>
      <c r="I4734" s="5"/>
      <c r="J4734" s="5"/>
      <c r="K4734" s="5"/>
      <c r="M4734" s="411"/>
      <c r="N4734" s="9">
        <f t="shared" si="784"/>
        <v>27</v>
      </c>
      <c r="O4734" s="16" t="str">
        <f t="shared" si="783"/>
        <v>270604دستگاه مبرد جذبي از نوع دو اثره بخار به ظرفيت 250 تن.</v>
      </c>
      <c r="P4734" s="596">
        <v>270604</v>
      </c>
      <c r="Q4734" s="606">
        <v>27</v>
      </c>
      <c r="R4734" s="606"/>
      <c r="S4734" s="606" t="s">
        <v>726</v>
      </c>
      <c r="T4734" s="555" t="s">
        <v>5913</v>
      </c>
      <c r="U4734" s="555" t="s">
        <v>54</v>
      </c>
      <c r="V4734" s="596">
        <v>0</v>
      </c>
      <c r="W4734" s="17"/>
      <c r="X4734" s="583"/>
    </row>
    <row r="4735" spans="1:24" ht="34.5">
      <c r="A4735" s="5"/>
      <c r="B4735" s="5"/>
      <c r="I4735" s="5"/>
      <c r="J4735" s="5"/>
      <c r="K4735" s="5"/>
      <c r="M4735" s="411"/>
      <c r="N4735" s="9">
        <f t="shared" si="784"/>
        <v>27</v>
      </c>
      <c r="O4735" s="16" t="str">
        <f t="shared" si="783"/>
        <v>270605دستگاه مبرد جذبي از نوع دو اثره بخار به ظرفيت 300 تن.</v>
      </c>
      <c r="P4735" s="596">
        <v>270605</v>
      </c>
      <c r="Q4735" s="606">
        <v>27</v>
      </c>
      <c r="R4735" s="606"/>
      <c r="S4735" s="606" t="s">
        <v>726</v>
      </c>
      <c r="T4735" s="555" t="s">
        <v>5914</v>
      </c>
      <c r="U4735" s="555" t="s">
        <v>54</v>
      </c>
      <c r="V4735" s="596">
        <v>0</v>
      </c>
      <c r="W4735" s="17"/>
      <c r="X4735" s="583"/>
    </row>
    <row r="4736" spans="1:24" ht="34.5">
      <c r="A4736" s="5"/>
      <c r="B4736" s="5"/>
      <c r="I4736" s="5"/>
      <c r="J4736" s="5"/>
      <c r="K4736" s="5"/>
      <c r="M4736" s="411"/>
      <c r="N4736" s="9">
        <f t="shared" si="784"/>
        <v>27</v>
      </c>
      <c r="O4736" s="16" t="str">
        <f t="shared" si="783"/>
        <v>270606دستگاه مبرد جذبي از نوع  دو اثره بخار به ظرفيت 350 تن.</v>
      </c>
      <c r="P4736" s="596">
        <v>270606</v>
      </c>
      <c r="Q4736" s="606">
        <v>27</v>
      </c>
      <c r="R4736" s="606"/>
      <c r="S4736" s="606" t="s">
        <v>726</v>
      </c>
      <c r="T4736" s="555" t="s">
        <v>5915</v>
      </c>
      <c r="U4736" s="555" t="s">
        <v>54</v>
      </c>
      <c r="V4736" s="596">
        <v>0</v>
      </c>
      <c r="W4736" s="17"/>
      <c r="X4736" s="583"/>
    </row>
    <row r="4737" spans="1:24" ht="34.5">
      <c r="A4737" s="5"/>
      <c r="B4737" s="5"/>
      <c r="I4737" s="5"/>
      <c r="J4737" s="5"/>
      <c r="K4737" s="5"/>
      <c r="M4737" s="411"/>
      <c r="N4737" s="9">
        <f t="shared" si="784"/>
        <v>27</v>
      </c>
      <c r="O4737" s="16" t="str">
        <f t="shared" si="783"/>
        <v>270607دستگاه مبرد جذبي از نوع  دو اثره بخار به ظرفيت 400 تن.</v>
      </c>
      <c r="P4737" s="596">
        <v>270607</v>
      </c>
      <c r="Q4737" s="606">
        <v>27</v>
      </c>
      <c r="R4737" s="606"/>
      <c r="S4737" s="606" t="s">
        <v>726</v>
      </c>
      <c r="T4737" s="555" t="s">
        <v>5916</v>
      </c>
      <c r="U4737" s="555" t="s">
        <v>54</v>
      </c>
      <c r="V4737" s="596">
        <v>0</v>
      </c>
      <c r="W4737" s="17"/>
      <c r="X4737" s="583"/>
    </row>
    <row r="4738" spans="1:24" ht="34.5">
      <c r="A4738" s="5"/>
      <c r="B4738" s="5"/>
      <c r="I4738" s="5"/>
      <c r="J4738" s="5"/>
      <c r="K4738" s="5"/>
      <c r="M4738" s="411"/>
      <c r="N4738" s="9">
        <f t="shared" si="784"/>
        <v>27</v>
      </c>
      <c r="O4738" s="16" t="str">
        <f t="shared" si="783"/>
        <v>270608دستگاه مبرد جذبي از نوع  دو اثره بخار به ظرفيت 450 تن.</v>
      </c>
      <c r="P4738" s="596">
        <v>270608</v>
      </c>
      <c r="Q4738" s="606">
        <v>27</v>
      </c>
      <c r="R4738" s="606"/>
      <c r="S4738" s="606" t="s">
        <v>726</v>
      </c>
      <c r="T4738" s="555" t="s">
        <v>5917</v>
      </c>
      <c r="U4738" s="555" t="s">
        <v>54</v>
      </c>
      <c r="V4738" s="596">
        <v>0</v>
      </c>
      <c r="W4738" s="17"/>
      <c r="X4738" s="583"/>
    </row>
    <row r="4739" spans="1:24" ht="34.5">
      <c r="A4739" s="5"/>
      <c r="B4739" s="5"/>
      <c r="I4739" s="5"/>
      <c r="J4739" s="5"/>
      <c r="K4739" s="5"/>
      <c r="M4739" s="411"/>
      <c r="N4739" s="9">
        <f t="shared" si="784"/>
        <v>27</v>
      </c>
      <c r="O4739" s="16" t="str">
        <f t="shared" si="783"/>
        <v>270609دستگاه مبرد جذبي از نوع  دو اثره بخار به ظرفيت 500 تن.</v>
      </c>
      <c r="P4739" s="596">
        <v>270609</v>
      </c>
      <c r="Q4739" s="606">
        <v>27</v>
      </c>
      <c r="R4739" s="606"/>
      <c r="S4739" s="606" t="s">
        <v>726</v>
      </c>
      <c r="T4739" s="555" t="s">
        <v>5918</v>
      </c>
      <c r="U4739" s="555" t="s">
        <v>54</v>
      </c>
      <c r="V4739" s="596">
        <v>0</v>
      </c>
      <c r="W4739" s="17"/>
      <c r="X4739" s="583"/>
    </row>
    <row r="4740" spans="1:24" ht="34.5">
      <c r="A4740" s="5"/>
      <c r="B4740" s="5"/>
      <c r="I4740" s="5"/>
      <c r="J4740" s="5"/>
      <c r="K4740" s="5"/>
      <c r="M4740" s="411"/>
      <c r="N4740" s="9">
        <f t="shared" si="784"/>
        <v>27</v>
      </c>
      <c r="O4740" s="16" t="str">
        <f t="shared" si="783"/>
        <v>270610دستگاه مبرد جذبي از نوع  دو اثره بخار به ظرفيت 600 تن.</v>
      </c>
      <c r="P4740" s="596">
        <v>270610</v>
      </c>
      <c r="Q4740" s="606">
        <v>27</v>
      </c>
      <c r="R4740" s="606"/>
      <c r="S4740" s="606" t="s">
        <v>726</v>
      </c>
      <c r="T4740" s="555" t="s">
        <v>5919</v>
      </c>
      <c r="U4740" s="555" t="s">
        <v>54</v>
      </c>
      <c r="V4740" s="596">
        <v>0</v>
      </c>
      <c r="W4740" s="17"/>
      <c r="X4740" s="583"/>
    </row>
    <row r="4741" spans="1:24" ht="34.5">
      <c r="A4741" s="5"/>
      <c r="B4741" s="5"/>
      <c r="I4741" s="5"/>
      <c r="J4741" s="5"/>
      <c r="K4741" s="5"/>
      <c r="M4741" s="411"/>
      <c r="N4741" s="9">
        <f t="shared" si="784"/>
        <v>27</v>
      </c>
      <c r="O4741" s="16" t="str">
        <f t="shared" si="783"/>
        <v>270611دستگاه مبرد جذبي از نوع  دو اثره بخار به ظرفيت 700 تن.</v>
      </c>
      <c r="P4741" s="596">
        <v>270611</v>
      </c>
      <c r="Q4741" s="606">
        <v>27</v>
      </c>
      <c r="R4741" s="606"/>
      <c r="S4741" s="606" t="s">
        <v>726</v>
      </c>
      <c r="T4741" s="555" t="s">
        <v>5920</v>
      </c>
      <c r="U4741" s="555" t="s">
        <v>54</v>
      </c>
      <c r="V4741" s="596">
        <v>0</v>
      </c>
      <c r="W4741" s="17"/>
      <c r="X4741" s="583"/>
    </row>
    <row r="4742" spans="1:24" ht="34.5">
      <c r="A4742" s="5"/>
      <c r="B4742" s="5"/>
      <c r="I4742" s="5"/>
      <c r="J4742" s="5"/>
      <c r="K4742" s="5"/>
      <c r="M4742" s="411"/>
      <c r="N4742" s="9">
        <f t="shared" si="784"/>
        <v>27</v>
      </c>
      <c r="O4742" s="16" t="str">
        <f t="shared" si="783"/>
        <v>270612دستگاه مبرد جذبي از نوع  دو اثره بخار به ظرفيت 800 تن.</v>
      </c>
      <c r="P4742" s="596">
        <v>270612</v>
      </c>
      <c r="Q4742" s="606">
        <v>27</v>
      </c>
      <c r="R4742" s="606"/>
      <c r="S4742" s="606" t="s">
        <v>726</v>
      </c>
      <c r="T4742" s="555" t="s">
        <v>5921</v>
      </c>
      <c r="U4742" s="555" t="s">
        <v>54</v>
      </c>
      <c r="V4742" s="596">
        <v>0</v>
      </c>
      <c r="W4742" s="17"/>
      <c r="X4742" s="583"/>
    </row>
    <row r="4743" spans="1:24" ht="34.5">
      <c r="A4743" s="5"/>
      <c r="B4743" s="5"/>
      <c r="I4743" s="5"/>
      <c r="J4743" s="5"/>
      <c r="K4743" s="5"/>
      <c r="M4743" s="411"/>
      <c r="N4743" s="9">
        <f t="shared" si="784"/>
        <v>27</v>
      </c>
      <c r="O4743" s="16" t="str">
        <f t="shared" si="783"/>
        <v>270613دستگاه مبرد جذبي از نوع  دو اثره بخار به ظرفيت 1000 تن.</v>
      </c>
      <c r="P4743" s="596">
        <v>270613</v>
      </c>
      <c r="Q4743" s="606">
        <v>27</v>
      </c>
      <c r="R4743" s="606"/>
      <c r="S4743" s="606" t="s">
        <v>726</v>
      </c>
      <c r="T4743" s="555" t="s">
        <v>5922</v>
      </c>
      <c r="U4743" s="555" t="s">
        <v>54</v>
      </c>
      <c r="V4743" s="596">
        <v>0</v>
      </c>
      <c r="W4743" s="17"/>
      <c r="X4743" s="583"/>
    </row>
    <row r="4744" spans="1:24" ht="34.5">
      <c r="A4744" s="5"/>
      <c r="B4744" s="5"/>
      <c r="I4744" s="5"/>
      <c r="J4744" s="5"/>
      <c r="K4744" s="5"/>
      <c r="M4744" s="411"/>
      <c r="N4744" s="9">
        <f t="shared" si="784"/>
        <v>27</v>
      </c>
      <c r="O4744" s="16" t="str">
        <f t="shared" si="783"/>
        <v>270614دستگاه مبرد جذبي از نوع  دو اثره بخار به ظرفيت 1200 تن.</v>
      </c>
      <c r="P4744" s="596">
        <v>270614</v>
      </c>
      <c r="Q4744" s="606">
        <v>27</v>
      </c>
      <c r="R4744" s="606"/>
      <c r="S4744" s="606" t="s">
        <v>726</v>
      </c>
      <c r="T4744" s="555" t="s">
        <v>5923</v>
      </c>
      <c r="U4744" s="555" t="s">
        <v>54</v>
      </c>
      <c r="V4744" s="596">
        <v>0</v>
      </c>
      <c r="W4744" s="17"/>
      <c r="X4744" s="583"/>
    </row>
    <row r="4745" spans="1:24" ht="34.5">
      <c r="A4745" s="5"/>
      <c r="B4745" s="5"/>
      <c r="I4745" s="5"/>
      <c r="J4745" s="5"/>
      <c r="K4745" s="5"/>
      <c r="M4745" s="411"/>
      <c r="N4745" s="9">
        <f t="shared" si="784"/>
        <v>27</v>
      </c>
      <c r="O4745" s="16" t="str">
        <f t="shared" si="783"/>
        <v>270615دستگاه مبرد جذبي از نوع  دو اثره بخار به ظرفيت 1400 تن.</v>
      </c>
      <c r="P4745" s="596">
        <v>270615</v>
      </c>
      <c r="Q4745" s="606">
        <v>27</v>
      </c>
      <c r="R4745" s="606"/>
      <c r="S4745" s="606" t="s">
        <v>726</v>
      </c>
      <c r="T4745" s="555" t="s">
        <v>5924</v>
      </c>
      <c r="U4745" s="555" t="s">
        <v>54</v>
      </c>
      <c r="V4745" s="596">
        <v>0</v>
      </c>
      <c r="W4745" s="17"/>
      <c r="X4745" s="583"/>
    </row>
    <row r="4746" spans="1:24" ht="34.5">
      <c r="A4746" s="5"/>
      <c r="B4746" s="5"/>
      <c r="I4746" s="5"/>
      <c r="J4746" s="5"/>
      <c r="K4746" s="5"/>
      <c r="M4746" s="411"/>
      <c r="N4746" s="9">
        <f t="shared" si="784"/>
        <v>27</v>
      </c>
      <c r="O4746" s="16" t="str">
        <f t="shared" si="783"/>
        <v>270701دستگاه مبرد جذبي از نوع شعله مستقيم به ظرفيت 100 تن.</v>
      </c>
      <c r="P4746" s="596">
        <v>270701</v>
      </c>
      <c r="Q4746" s="606">
        <v>27</v>
      </c>
      <c r="R4746" s="606"/>
      <c r="S4746" s="606" t="s">
        <v>726</v>
      </c>
      <c r="T4746" s="555" t="s">
        <v>5925</v>
      </c>
      <c r="U4746" s="555" t="s">
        <v>54</v>
      </c>
      <c r="V4746" s="596">
        <v>0</v>
      </c>
      <c r="W4746" s="17"/>
      <c r="X4746" s="583"/>
    </row>
    <row r="4747" spans="1:24" ht="34.5">
      <c r="A4747" s="5"/>
      <c r="B4747" s="5"/>
      <c r="I4747" s="5"/>
      <c r="J4747" s="5"/>
      <c r="K4747" s="5"/>
      <c r="M4747" s="411"/>
      <c r="N4747" s="9">
        <f t="shared" si="784"/>
        <v>27</v>
      </c>
      <c r="O4747" s="16" t="str">
        <f t="shared" si="783"/>
        <v>270702دستگاه مبرد جذبي از نوع شعله مستقيم به ظرفيت 150 تن.</v>
      </c>
      <c r="P4747" s="596">
        <v>270702</v>
      </c>
      <c r="Q4747" s="606">
        <v>27</v>
      </c>
      <c r="R4747" s="606"/>
      <c r="S4747" s="606" t="s">
        <v>726</v>
      </c>
      <c r="T4747" s="555" t="s">
        <v>5926</v>
      </c>
      <c r="U4747" s="555" t="s">
        <v>54</v>
      </c>
      <c r="V4747" s="596">
        <v>0</v>
      </c>
      <c r="W4747" s="17"/>
      <c r="X4747" s="583"/>
    </row>
    <row r="4748" spans="1:24" ht="34.5">
      <c r="A4748" s="5"/>
      <c r="B4748" s="5"/>
      <c r="I4748" s="5"/>
      <c r="J4748" s="5"/>
      <c r="K4748" s="5"/>
      <c r="M4748" s="411"/>
      <c r="N4748" s="9">
        <f t="shared" si="784"/>
        <v>27</v>
      </c>
      <c r="O4748" s="16" t="str">
        <f t="shared" si="783"/>
        <v>270703دستگاه مبرد جذبي از نوع شعله مستقيم به ظرفيت 200 تن.</v>
      </c>
      <c r="P4748" s="596">
        <v>270703</v>
      </c>
      <c r="Q4748" s="606">
        <v>27</v>
      </c>
      <c r="R4748" s="606"/>
      <c r="S4748" s="606" t="s">
        <v>726</v>
      </c>
      <c r="T4748" s="555" t="s">
        <v>5927</v>
      </c>
      <c r="U4748" s="555" t="s">
        <v>54</v>
      </c>
      <c r="V4748" s="596">
        <v>0</v>
      </c>
      <c r="W4748" s="17"/>
      <c r="X4748" s="583"/>
    </row>
    <row r="4749" spans="1:24" ht="34.5">
      <c r="A4749" s="5"/>
      <c r="B4749" s="5"/>
      <c r="I4749" s="5"/>
      <c r="J4749" s="5"/>
      <c r="K4749" s="5"/>
      <c r="M4749" s="411"/>
      <c r="N4749" s="9">
        <f t="shared" si="784"/>
        <v>27</v>
      </c>
      <c r="O4749" s="16" t="str">
        <f t="shared" si="783"/>
        <v>270704دستگاه مبرد جذبي از نوع شعله مستقيم به ظرفيت 250 تن.</v>
      </c>
      <c r="P4749" s="596">
        <v>270704</v>
      </c>
      <c r="Q4749" s="606">
        <v>27</v>
      </c>
      <c r="R4749" s="606"/>
      <c r="S4749" s="606" t="s">
        <v>726</v>
      </c>
      <c r="T4749" s="555" t="s">
        <v>5928</v>
      </c>
      <c r="U4749" s="555" t="s">
        <v>54</v>
      </c>
      <c r="V4749" s="596">
        <v>0</v>
      </c>
      <c r="W4749" s="17"/>
      <c r="X4749" s="583"/>
    </row>
    <row r="4750" spans="1:24" ht="34.5">
      <c r="A4750" s="5"/>
      <c r="B4750" s="5"/>
      <c r="I4750" s="5"/>
      <c r="J4750" s="5"/>
      <c r="K4750" s="5"/>
      <c r="M4750" s="411"/>
      <c r="N4750" s="9">
        <f t="shared" si="784"/>
        <v>27</v>
      </c>
      <c r="O4750" s="16" t="str">
        <f t="shared" si="783"/>
        <v>270705دستگاه مبرد جذبي از نوع شعله مستقيم به ظرفيت 300 تن.</v>
      </c>
      <c r="P4750" s="596">
        <v>270705</v>
      </c>
      <c r="Q4750" s="606">
        <v>27</v>
      </c>
      <c r="R4750" s="606"/>
      <c r="S4750" s="606" t="s">
        <v>726</v>
      </c>
      <c r="T4750" s="555" t="s">
        <v>5929</v>
      </c>
      <c r="U4750" s="555" t="s">
        <v>54</v>
      </c>
      <c r="V4750" s="596">
        <v>0</v>
      </c>
      <c r="W4750" s="17"/>
      <c r="X4750" s="583"/>
    </row>
    <row r="4751" spans="1:24" ht="34.5">
      <c r="A4751" s="5"/>
      <c r="B4751" s="5"/>
      <c r="I4751" s="5"/>
      <c r="J4751" s="5"/>
      <c r="K4751" s="5"/>
      <c r="M4751" s="411"/>
      <c r="N4751" s="9">
        <f t="shared" si="784"/>
        <v>27</v>
      </c>
      <c r="O4751" s="16" t="str">
        <f t="shared" si="783"/>
        <v>270706دستگاه مبرد جذبي از نوع شعله مستقيم به ظرفيت 350 تن.</v>
      </c>
      <c r="P4751" s="596">
        <v>270706</v>
      </c>
      <c r="Q4751" s="606">
        <v>27</v>
      </c>
      <c r="R4751" s="606"/>
      <c r="S4751" s="606" t="s">
        <v>726</v>
      </c>
      <c r="T4751" s="555" t="s">
        <v>5930</v>
      </c>
      <c r="U4751" s="555" t="s">
        <v>54</v>
      </c>
      <c r="V4751" s="596">
        <v>0</v>
      </c>
      <c r="W4751" s="17"/>
      <c r="X4751" s="583"/>
    </row>
    <row r="4752" spans="1:24" ht="34.5">
      <c r="A4752" s="5"/>
      <c r="B4752" s="5"/>
      <c r="I4752" s="5"/>
      <c r="J4752" s="5"/>
      <c r="K4752" s="5"/>
      <c r="M4752" s="411"/>
      <c r="N4752" s="9">
        <f t="shared" si="784"/>
        <v>27</v>
      </c>
      <c r="O4752" s="16" t="str">
        <f t="shared" si="783"/>
        <v>270707دستگاه مبرد جذبي از نوع شعله مستقيم به ظرفيت 400 تن.</v>
      </c>
      <c r="P4752" s="596">
        <v>270707</v>
      </c>
      <c r="Q4752" s="606">
        <v>27</v>
      </c>
      <c r="R4752" s="606"/>
      <c r="S4752" s="606" t="s">
        <v>726</v>
      </c>
      <c r="T4752" s="555" t="s">
        <v>5931</v>
      </c>
      <c r="U4752" s="555" t="s">
        <v>54</v>
      </c>
      <c r="V4752" s="596">
        <v>0</v>
      </c>
      <c r="W4752" s="17"/>
      <c r="X4752" s="583"/>
    </row>
    <row r="4753" spans="1:24" ht="34.5">
      <c r="A4753" s="5"/>
      <c r="B4753" s="5"/>
      <c r="I4753" s="5"/>
      <c r="J4753" s="5"/>
      <c r="K4753" s="5"/>
      <c r="M4753" s="411"/>
      <c r="N4753" s="9">
        <f t="shared" si="784"/>
        <v>27</v>
      </c>
      <c r="O4753" s="16" t="str">
        <f t="shared" si="783"/>
        <v>270708دستگاه مبرد جذبي از نوع شعله مستقيم به ظرفيت 450 تن.</v>
      </c>
      <c r="P4753" s="596">
        <v>270708</v>
      </c>
      <c r="Q4753" s="606">
        <v>27</v>
      </c>
      <c r="R4753" s="606"/>
      <c r="S4753" s="606" t="s">
        <v>726</v>
      </c>
      <c r="T4753" s="555" t="s">
        <v>5932</v>
      </c>
      <c r="U4753" s="555" t="s">
        <v>54</v>
      </c>
      <c r="V4753" s="596">
        <v>0</v>
      </c>
      <c r="W4753" s="17"/>
      <c r="X4753" s="583"/>
    </row>
    <row r="4754" spans="1:24" ht="34.5">
      <c r="A4754" s="5"/>
      <c r="B4754" s="5"/>
      <c r="I4754" s="5"/>
      <c r="J4754" s="5"/>
      <c r="K4754" s="5"/>
      <c r="M4754" s="411"/>
      <c r="N4754" s="9">
        <f t="shared" si="784"/>
        <v>27</v>
      </c>
      <c r="O4754" s="16" t="str">
        <f t="shared" si="783"/>
        <v>270709دستگاه مبرد جذبي از نوع شعله مستقيم به ظرفيت 500 تن.</v>
      </c>
      <c r="P4754" s="596">
        <v>270709</v>
      </c>
      <c r="Q4754" s="606">
        <v>27</v>
      </c>
      <c r="R4754" s="606"/>
      <c r="S4754" s="606" t="s">
        <v>726</v>
      </c>
      <c r="T4754" s="555" t="s">
        <v>5933</v>
      </c>
      <c r="U4754" s="555" t="s">
        <v>54</v>
      </c>
      <c r="V4754" s="596">
        <v>0</v>
      </c>
      <c r="W4754" s="17"/>
      <c r="X4754" s="583"/>
    </row>
    <row r="4755" spans="1:24" ht="34.5">
      <c r="A4755" s="5"/>
      <c r="B4755" s="5"/>
      <c r="I4755" s="5"/>
      <c r="J4755" s="5"/>
      <c r="K4755" s="5"/>
      <c r="M4755" s="411"/>
      <c r="N4755" s="9">
        <f t="shared" si="784"/>
        <v>27</v>
      </c>
      <c r="O4755" s="16" t="str">
        <f t="shared" si="783"/>
        <v>270710دستگاه مبرد جذبي از نوع شعله مستقيم به ظرفيت 600 تن.</v>
      </c>
      <c r="P4755" s="596">
        <v>270710</v>
      </c>
      <c r="Q4755" s="606">
        <v>27</v>
      </c>
      <c r="R4755" s="606"/>
      <c r="S4755" s="606" t="s">
        <v>726</v>
      </c>
      <c r="T4755" s="555" t="s">
        <v>5934</v>
      </c>
      <c r="U4755" s="555" t="s">
        <v>54</v>
      </c>
      <c r="V4755" s="596">
        <v>0</v>
      </c>
      <c r="W4755" s="17"/>
      <c r="X4755" s="583"/>
    </row>
    <row r="4756" spans="1:24" ht="34.5">
      <c r="A4756" s="5"/>
      <c r="B4756" s="5"/>
      <c r="I4756" s="5"/>
      <c r="J4756" s="5"/>
      <c r="K4756" s="5"/>
      <c r="M4756" s="411"/>
      <c r="N4756" s="9">
        <f t="shared" si="784"/>
        <v>27</v>
      </c>
      <c r="O4756" s="16" t="str">
        <f t="shared" si="783"/>
        <v>270711دستگاه مبرد جذبي از نوع شعله مستقيم به ظرفيت 700 تن.</v>
      </c>
      <c r="P4756" s="596">
        <v>270711</v>
      </c>
      <c r="Q4756" s="606">
        <v>27</v>
      </c>
      <c r="R4756" s="606"/>
      <c r="S4756" s="606" t="s">
        <v>726</v>
      </c>
      <c r="T4756" s="555" t="s">
        <v>5935</v>
      </c>
      <c r="U4756" s="555" t="s">
        <v>54</v>
      </c>
      <c r="V4756" s="596">
        <v>0</v>
      </c>
      <c r="W4756" s="17"/>
      <c r="X4756" s="583"/>
    </row>
    <row r="4757" spans="1:24" ht="34.5">
      <c r="A4757" s="5"/>
      <c r="B4757" s="5"/>
      <c r="I4757" s="5"/>
      <c r="J4757" s="5"/>
      <c r="K4757" s="5"/>
      <c r="M4757" s="411"/>
      <c r="N4757" s="9">
        <f t="shared" si="784"/>
        <v>27</v>
      </c>
      <c r="O4757" s="16" t="str">
        <f t="shared" si="783"/>
        <v>270712دستگاه مبرد جذبي از نوع شعله مستقيم به ظرفيت 800 تن.</v>
      </c>
      <c r="P4757" s="596">
        <v>270712</v>
      </c>
      <c r="Q4757" s="606">
        <v>27</v>
      </c>
      <c r="R4757" s="606"/>
      <c r="S4757" s="606" t="s">
        <v>726</v>
      </c>
      <c r="T4757" s="555" t="s">
        <v>5936</v>
      </c>
      <c r="U4757" s="555" t="s">
        <v>54</v>
      </c>
      <c r="V4757" s="596">
        <v>0</v>
      </c>
      <c r="W4757" s="17"/>
      <c r="X4757" s="583"/>
    </row>
    <row r="4758" spans="1:24" ht="34.5">
      <c r="A4758" s="5"/>
      <c r="B4758" s="5"/>
      <c r="I4758" s="5"/>
      <c r="J4758" s="5"/>
      <c r="K4758" s="5"/>
      <c r="M4758" s="411"/>
      <c r="N4758" s="9">
        <f t="shared" si="784"/>
        <v>27</v>
      </c>
      <c r="O4758" s="16" t="str">
        <f t="shared" si="783"/>
        <v>270713دستگاه مبرد جذبي از نوع شعله مستقيم به ظرفيت 1000 تن.</v>
      </c>
      <c r="P4758" s="596">
        <v>270713</v>
      </c>
      <c r="Q4758" s="606">
        <v>27</v>
      </c>
      <c r="R4758" s="606"/>
      <c r="S4758" s="606" t="s">
        <v>726</v>
      </c>
      <c r="T4758" s="555" t="s">
        <v>5937</v>
      </c>
      <c r="U4758" s="555" t="s">
        <v>54</v>
      </c>
      <c r="V4758" s="596">
        <v>0</v>
      </c>
      <c r="W4758" s="17"/>
      <c r="X4758" s="583"/>
    </row>
    <row r="4759" spans="1:24" ht="34.5">
      <c r="A4759" s="5"/>
      <c r="B4759" s="5"/>
      <c r="I4759" s="5"/>
      <c r="J4759" s="5"/>
      <c r="K4759" s="5"/>
      <c r="M4759" s="411"/>
      <c r="N4759" s="9">
        <f t="shared" si="784"/>
        <v>27</v>
      </c>
      <c r="O4759" s="16" t="str">
        <f t="shared" si="783"/>
        <v>270714دستگاه مبرد جذبي از نوع شعله مستقيم به ظرفيت 1200 تن.</v>
      </c>
      <c r="P4759" s="596">
        <v>270714</v>
      </c>
      <c r="Q4759" s="606">
        <v>27</v>
      </c>
      <c r="R4759" s="606"/>
      <c r="S4759" s="606" t="s">
        <v>726</v>
      </c>
      <c r="T4759" s="555" t="s">
        <v>5938</v>
      </c>
      <c r="U4759" s="555" t="s">
        <v>54</v>
      </c>
      <c r="V4759" s="596">
        <v>0</v>
      </c>
      <c r="W4759" s="17"/>
      <c r="X4759" s="583"/>
    </row>
    <row r="4760" spans="1:24" ht="34.5">
      <c r="A4760" s="5"/>
      <c r="B4760" s="5"/>
      <c r="I4760" s="5"/>
      <c r="J4760" s="5"/>
      <c r="K4760" s="5"/>
      <c r="M4760" s="411"/>
      <c r="N4760" s="9">
        <f t="shared" si="784"/>
        <v>27</v>
      </c>
      <c r="O4760" s="16" t="str">
        <f t="shared" si="783"/>
        <v>270715دستگاه مبرد جذبي از نوع شعله مستقيم به ظرفيت 1400 تن.</v>
      </c>
      <c r="P4760" s="596">
        <v>270715</v>
      </c>
      <c r="Q4760" s="606">
        <v>27</v>
      </c>
      <c r="R4760" s="606"/>
      <c r="S4760" s="606" t="s">
        <v>726</v>
      </c>
      <c r="T4760" s="555" t="s">
        <v>5939</v>
      </c>
      <c r="U4760" s="555" t="s">
        <v>54</v>
      </c>
      <c r="V4760" s="596">
        <v>0</v>
      </c>
      <c r="W4760" s="17"/>
      <c r="X4760" s="583"/>
    </row>
    <row r="4761" spans="1:24">
      <c r="A4761" s="5"/>
      <c r="B4761" s="5"/>
      <c r="I4761" s="5"/>
      <c r="J4761" s="5"/>
      <c r="K4761" s="5"/>
      <c r="M4761" s="411"/>
      <c r="N4761" s="9" t="s">
        <v>651</v>
      </c>
      <c r="O4761" s="16" t="str">
        <f t="shared" si="783"/>
        <v>270716مبرد</v>
      </c>
      <c r="P4761" s="597" t="s">
        <v>1014</v>
      </c>
      <c r="Q4761" s="606"/>
      <c r="R4761" s="606"/>
      <c r="S4761" s="606"/>
      <c r="T4761" s="92" t="s">
        <v>1013</v>
      </c>
      <c r="U4761" s="89" t="s">
        <v>54</v>
      </c>
      <c r="V4761" s="205">
        <v>10000</v>
      </c>
      <c r="W4761" s="17"/>
    </row>
    <row r="4762" spans="1:24">
      <c r="A4762" s="5"/>
      <c r="B4762" s="5"/>
      <c r="I4762" s="5"/>
      <c r="J4762" s="5"/>
      <c r="K4762" s="5"/>
      <c r="M4762" s="411"/>
      <c r="N4762" s="9" t="s">
        <v>651</v>
      </c>
      <c r="O4762" s="16" t="str">
        <f t="shared" si="783"/>
        <v>270717مبرد1</v>
      </c>
      <c r="P4762" s="597" t="s">
        <v>1015</v>
      </c>
      <c r="Q4762" s="606"/>
      <c r="R4762" s="606"/>
      <c r="S4762" s="606"/>
      <c r="T4762" s="92" t="s">
        <v>7157</v>
      </c>
      <c r="U4762" s="89" t="s">
        <v>54</v>
      </c>
      <c r="V4762" s="205">
        <v>10001</v>
      </c>
      <c r="W4762" s="17"/>
    </row>
    <row r="4763" spans="1:24">
      <c r="A4763" s="5"/>
      <c r="B4763" s="5"/>
      <c r="I4763" s="5"/>
      <c r="J4763" s="5"/>
      <c r="K4763" s="5"/>
      <c r="M4763" s="411"/>
      <c r="N4763" s="9" t="s">
        <v>651</v>
      </c>
      <c r="O4763" s="16" t="str">
        <f t="shared" si="783"/>
        <v>270718مبرد2</v>
      </c>
      <c r="P4763" s="597" t="s">
        <v>1016</v>
      </c>
      <c r="Q4763" s="606"/>
      <c r="R4763" s="606"/>
      <c r="S4763" s="606"/>
      <c r="T4763" s="92" t="s">
        <v>7158</v>
      </c>
      <c r="U4763" s="89" t="s">
        <v>54</v>
      </c>
      <c r="V4763" s="205">
        <v>10002</v>
      </c>
      <c r="W4763" s="17"/>
    </row>
    <row r="4764" spans="1:24" ht="34.5">
      <c r="A4764" s="5"/>
      <c r="B4764" s="5"/>
      <c r="I4764" s="5"/>
      <c r="J4764" s="5"/>
      <c r="K4764" s="5"/>
      <c r="M4764" s="411"/>
      <c r="N4764" s="9">
        <f t="shared" ref="N4764:N4784" si="785">Q4764</f>
        <v>28</v>
      </c>
      <c r="O4764" s="16" t="str">
        <f t="shared" si="783"/>
        <v>280101برج خنك كننده، با بدنه از ورق آهن گالوانيزه و ظرفيت خنك كنندگي 190 ليتر آب در دقيقه.</v>
      </c>
      <c r="P4764" s="598" t="s">
        <v>502</v>
      </c>
      <c r="Q4764" s="606">
        <v>28</v>
      </c>
      <c r="R4764" s="606"/>
      <c r="S4764" s="606" t="s">
        <v>726</v>
      </c>
      <c r="T4764" s="555" t="s">
        <v>5940</v>
      </c>
      <c r="U4764" s="555" t="s">
        <v>54</v>
      </c>
      <c r="V4764" s="595">
        <v>113749000</v>
      </c>
      <c r="W4764" s="17"/>
    </row>
    <row r="4765" spans="1:24" ht="34.5">
      <c r="A4765" s="5"/>
      <c r="B4765" s="5"/>
      <c r="I4765" s="5"/>
      <c r="J4765" s="5"/>
      <c r="K4765" s="5"/>
      <c r="M4765" s="411"/>
      <c r="N4765" s="9">
        <f t="shared" si="785"/>
        <v>28</v>
      </c>
      <c r="O4765" s="16" t="str">
        <f t="shared" si="783"/>
        <v>280102برج خنك كننده، با بدنه از ورق آهن گالوانيزه و ظرفيت خنك كنندگي 450 ليتر آب در دقيقه.</v>
      </c>
      <c r="P4765" s="596">
        <v>280102</v>
      </c>
      <c r="Q4765" s="606">
        <v>28</v>
      </c>
      <c r="R4765" s="606"/>
      <c r="S4765" s="606" t="s">
        <v>726</v>
      </c>
      <c r="T4765" s="555" t="s">
        <v>5941</v>
      </c>
      <c r="U4765" s="555" t="s">
        <v>54</v>
      </c>
      <c r="V4765" s="595">
        <v>175718000</v>
      </c>
      <c r="W4765" s="17"/>
      <c r="X4765" s="583"/>
    </row>
    <row r="4766" spans="1:24" ht="34.5">
      <c r="A4766" s="5"/>
      <c r="B4766" s="5"/>
      <c r="I4766" s="5"/>
      <c r="J4766" s="5"/>
      <c r="K4766" s="5"/>
      <c r="M4766" s="411"/>
      <c r="N4766" s="9">
        <f t="shared" si="785"/>
        <v>28</v>
      </c>
      <c r="O4766" s="16" t="str">
        <f t="shared" si="783"/>
        <v>280103برج خنك كننده، با بدنه از ورق آهن گالوانيزه و ظرفيت خنك كنندگي 760 ليتر آب در دقيقه.</v>
      </c>
      <c r="P4766" s="596">
        <v>280103</v>
      </c>
      <c r="Q4766" s="606">
        <v>28</v>
      </c>
      <c r="R4766" s="606"/>
      <c r="S4766" s="606" t="s">
        <v>726</v>
      </c>
      <c r="T4766" s="555" t="s">
        <v>5942</v>
      </c>
      <c r="U4766" s="555" t="s">
        <v>54</v>
      </c>
      <c r="V4766" s="595">
        <v>221443000</v>
      </c>
      <c r="W4766" s="17"/>
      <c r="X4766" s="583"/>
    </row>
    <row r="4767" spans="1:24" ht="34.5">
      <c r="A4767" s="5"/>
      <c r="B4767" s="5"/>
      <c r="I4767" s="5"/>
      <c r="J4767" s="5"/>
      <c r="K4767" s="5"/>
      <c r="M4767" s="411"/>
      <c r="N4767" s="9">
        <f t="shared" si="785"/>
        <v>28</v>
      </c>
      <c r="O4767" s="16" t="str">
        <f t="shared" si="783"/>
        <v>280104برج خنك كننده ، با بدنه از ورق آهن گالوانيزه و ظرفيت خنك كنندگي 1140 ليتر آب در دقيقه.</v>
      </c>
      <c r="P4767" s="596">
        <v>280104</v>
      </c>
      <c r="Q4767" s="606">
        <v>28</v>
      </c>
      <c r="R4767" s="606"/>
      <c r="S4767" s="606" t="s">
        <v>726</v>
      </c>
      <c r="T4767" s="555" t="s">
        <v>5943</v>
      </c>
      <c r="U4767" s="555" t="s">
        <v>54</v>
      </c>
      <c r="V4767" s="595">
        <v>232183000</v>
      </c>
      <c r="W4767" s="17"/>
      <c r="X4767" s="583"/>
    </row>
    <row r="4768" spans="1:24" ht="34.5">
      <c r="A4768" s="5"/>
      <c r="B4768" s="5"/>
      <c r="I4768" s="5"/>
      <c r="J4768" s="5"/>
      <c r="K4768" s="5"/>
      <c r="M4768" s="411"/>
      <c r="N4768" s="9">
        <f t="shared" si="785"/>
        <v>28</v>
      </c>
      <c r="O4768" s="16" t="str">
        <f t="shared" si="783"/>
        <v>280105برج خنك كننده، با بدنه از ورق آهن گالوانيزه و ظرفيت خنك كنندگي 1510 ليتر آب در دقيقه.</v>
      </c>
      <c r="P4768" s="596">
        <v>280105</v>
      </c>
      <c r="Q4768" s="606">
        <v>28</v>
      </c>
      <c r="R4768" s="606"/>
      <c r="S4768" s="606" t="s">
        <v>726</v>
      </c>
      <c r="T4768" s="555" t="s">
        <v>5944</v>
      </c>
      <c r="U4768" s="555" t="s">
        <v>54</v>
      </c>
      <c r="V4768" s="595">
        <v>322367000</v>
      </c>
      <c r="W4768" s="17"/>
      <c r="X4768" s="583"/>
    </row>
    <row r="4769" spans="1:24" ht="34.5">
      <c r="A4769" s="5"/>
      <c r="B4769" s="5"/>
      <c r="I4769" s="5"/>
      <c r="J4769" s="5"/>
      <c r="K4769" s="5"/>
      <c r="M4769" s="411"/>
      <c r="N4769" s="9">
        <f t="shared" si="785"/>
        <v>28</v>
      </c>
      <c r="O4769" s="16" t="str">
        <f t="shared" si="783"/>
        <v>280106برج خنك كننده، با بدنه از ورق آهن گالوانيزه و ظرفيت خنك كنندگي 1890 ليتر آب در دقيقه.</v>
      </c>
      <c r="P4769" s="596">
        <v>280106</v>
      </c>
      <c r="Q4769" s="606">
        <v>28</v>
      </c>
      <c r="R4769" s="606"/>
      <c r="S4769" s="606" t="s">
        <v>726</v>
      </c>
      <c r="T4769" s="555" t="s">
        <v>5945</v>
      </c>
      <c r="U4769" s="555" t="s">
        <v>54</v>
      </c>
      <c r="V4769" s="595">
        <v>383798000</v>
      </c>
      <c r="W4769" s="17"/>
      <c r="X4769" s="583"/>
    </row>
    <row r="4770" spans="1:24" ht="34.5">
      <c r="A4770" s="5"/>
      <c r="B4770" s="5"/>
      <c r="I4770" s="5"/>
      <c r="J4770" s="5"/>
      <c r="K4770" s="5"/>
      <c r="M4770" s="411"/>
      <c r="N4770" s="9">
        <f t="shared" si="785"/>
        <v>28</v>
      </c>
      <c r="O4770" s="16" t="str">
        <f t="shared" si="783"/>
        <v>280201برج خنك كننده، با اسكلت فلزي، به ظرفيت خنك كنندگي 2270 ليتر آب در دقيقه.</v>
      </c>
      <c r="P4770" s="596">
        <v>280201</v>
      </c>
      <c r="Q4770" s="606">
        <v>28</v>
      </c>
      <c r="R4770" s="606"/>
      <c r="S4770" s="606" t="s">
        <v>726</v>
      </c>
      <c r="T4770" s="555" t="s">
        <v>5946</v>
      </c>
      <c r="U4770" s="555" t="s">
        <v>54</v>
      </c>
      <c r="V4770" s="595">
        <v>336670000</v>
      </c>
      <c r="W4770" s="17"/>
      <c r="X4770" s="583"/>
    </row>
    <row r="4771" spans="1:24" ht="34.5">
      <c r="A4771" s="5"/>
      <c r="B4771" s="5"/>
      <c r="I4771" s="5"/>
      <c r="J4771" s="5"/>
      <c r="K4771" s="5"/>
      <c r="M4771" s="411"/>
      <c r="N4771" s="9">
        <f t="shared" si="785"/>
        <v>28</v>
      </c>
      <c r="O4771" s="16" t="str">
        <f t="shared" si="783"/>
        <v>280202برج خنك كننده، با اسكلت فلزي، به ظرفيت خنك كنندگي 3780 ليتر آب در دقيقه.</v>
      </c>
      <c r="P4771" s="596">
        <v>280202</v>
      </c>
      <c r="Q4771" s="606">
        <v>28</v>
      </c>
      <c r="R4771" s="606"/>
      <c r="S4771" s="606" t="s">
        <v>726</v>
      </c>
      <c r="T4771" s="555" t="s">
        <v>5947</v>
      </c>
      <c r="U4771" s="555" t="s">
        <v>54</v>
      </c>
      <c r="V4771" s="595">
        <v>461224000</v>
      </c>
      <c r="W4771" s="17"/>
      <c r="X4771" s="583"/>
    </row>
    <row r="4772" spans="1:24" ht="34.5">
      <c r="A4772" s="5"/>
      <c r="B4772" s="5"/>
      <c r="I4772" s="5"/>
      <c r="J4772" s="5"/>
      <c r="K4772" s="5"/>
      <c r="M4772" s="411"/>
      <c r="N4772" s="9">
        <f t="shared" si="785"/>
        <v>28</v>
      </c>
      <c r="O4772" s="16" t="str">
        <f t="shared" si="783"/>
        <v>280203برج خنك كننده، با اسكلت فلزي، به ظرفيت خنك كنندگي 5680 ليتر آب در دقيقه.</v>
      </c>
      <c r="P4772" s="596">
        <v>280203</v>
      </c>
      <c r="Q4772" s="606">
        <v>28</v>
      </c>
      <c r="R4772" s="606"/>
      <c r="S4772" s="606" t="s">
        <v>726</v>
      </c>
      <c r="T4772" s="555" t="s">
        <v>5948</v>
      </c>
      <c r="U4772" s="555" t="s">
        <v>54</v>
      </c>
      <c r="V4772" s="595">
        <v>741387000</v>
      </c>
      <c r="W4772" s="17"/>
      <c r="X4772" s="583"/>
    </row>
    <row r="4773" spans="1:24" ht="34.5">
      <c r="A4773" s="5"/>
      <c r="B4773" s="5"/>
      <c r="I4773" s="5"/>
      <c r="J4773" s="5"/>
      <c r="K4773" s="5"/>
      <c r="M4773" s="411"/>
      <c r="N4773" s="9">
        <f t="shared" si="785"/>
        <v>28</v>
      </c>
      <c r="O4773" s="16" t="str">
        <f t="shared" si="783"/>
        <v>280204برج خنك كننده، با اسكلت فلزي، به ظرفيت خنك كنندگي 7570 ليتر آب در دقيقه.</v>
      </c>
      <c r="P4773" s="596">
        <v>280204</v>
      </c>
      <c r="Q4773" s="606">
        <v>28</v>
      </c>
      <c r="R4773" s="606"/>
      <c r="S4773" s="606" t="s">
        <v>726</v>
      </c>
      <c r="T4773" s="555" t="s">
        <v>5949</v>
      </c>
      <c r="U4773" s="555" t="s">
        <v>54</v>
      </c>
      <c r="V4773" s="595">
        <v>831755000</v>
      </c>
      <c r="W4773" s="17"/>
      <c r="X4773" s="583"/>
    </row>
    <row r="4774" spans="1:24" ht="34.5">
      <c r="A4774" s="5"/>
      <c r="B4774" s="5"/>
      <c r="I4774" s="5"/>
      <c r="J4774" s="5"/>
      <c r="K4774" s="5"/>
      <c r="M4774" s="411"/>
      <c r="N4774" s="9">
        <f t="shared" si="785"/>
        <v>28</v>
      </c>
      <c r="O4774" s="16" t="str">
        <f t="shared" si="783"/>
        <v>280205برج خنك كننده، با اسكلت فلزي، به ظرفيت خنك كنندگي 9460 ليتر آب در دقيقه.</v>
      </c>
      <c r="P4774" s="596">
        <v>280205</v>
      </c>
      <c r="Q4774" s="606">
        <v>28</v>
      </c>
      <c r="R4774" s="606"/>
      <c r="S4774" s="606" t="s">
        <v>726</v>
      </c>
      <c r="T4774" s="555" t="s">
        <v>5950</v>
      </c>
      <c r="U4774" s="555" t="s">
        <v>54</v>
      </c>
      <c r="V4774" s="595">
        <v>1068033000</v>
      </c>
      <c r="W4774" s="17"/>
      <c r="X4774" s="583"/>
    </row>
    <row r="4775" spans="1:24" ht="34.5">
      <c r="A4775" s="5"/>
      <c r="B4775" s="5"/>
      <c r="I4775" s="5"/>
      <c r="J4775" s="5"/>
      <c r="K4775" s="5"/>
      <c r="M4775" s="411"/>
      <c r="N4775" s="9">
        <f t="shared" si="785"/>
        <v>28</v>
      </c>
      <c r="O4775" s="16" t="str">
        <f t="shared" si="783"/>
        <v>280301برج خنك كننده با بدنه فايبرگلاس به ظرفيت خنك‌كنندگي 93  ليتر آب در دقيقه.</v>
      </c>
      <c r="P4775" s="596">
        <v>280301</v>
      </c>
      <c r="Q4775" s="606">
        <v>28</v>
      </c>
      <c r="R4775" s="606"/>
      <c r="S4775" s="606" t="s">
        <v>726</v>
      </c>
      <c r="T4775" s="555" t="s">
        <v>5951</v>
      </c>
      <c r="U4775" s="555" t="s">
        <v>54</v>
      </c>
      <c r="V4775" s="596">
        <v>0</v>
      </c>
      <c r="W4775" s="17"/>
      <c r="X4775" s="596"/>
    </row>
    <row r="4776" spans="1:24" ht="34.5">
      <c r="A4776" s="5"/>
      <c r="B4776" s="5"/>
      <c r="I4776" s="5"/>
      <c r="J4776" s="5"/>
      <c r="K4776" s="5"/>
      <c r="M4776" s="411"/>
      <c r="N4776" s="9">
        <f t="shared" si="785"/>
        <v>28</v>
      </c>
      <c r="O4776" s="16" t="str">
        <f t="shared" si="783"/>
        <v>280302برج خنك كننده با بدنه فايبرگلاس به ظرفيت خنك‌كنندگي 139  ليتر آب در دقيقه.</v>
      </c>
      <c r="P4776" s="596">
        <v>280302</v>
      </c>
      <c r="Q4776" s="606">
        <v>28</v>
      </c>
      <c r="R4776" s="606"/>
      <c r="S4776" s="606" t="s">
        <v>726</v>
      </c>
      <c r="T4776" s="555" t="s">
        <v>5952</v>
      </c>
      <c r="U4776" s="555" t="s">
        <v>54</v>
      </c>
      <c r="V4776" s="596">
        <v>0</v>
      </c>
      <c r="W4776" s="17"/>
      <c r="X4776" s="583"/>
    </row>
    <row r="4777" spans="1:24" ht="34.5">
      <c r="A4777" s="5"/>
      <c r="B4777" s="5"/>
      <c r="I4777" s="5"/>
      <c r="J4777" s="5"/>
      <c r="K4777" s="5"/>
      <c r="M4777" s="411"/>
      <c r="N4777" s="9">
        <f t="shared" si="785"/>
        <v>28</v>
      </c>
      <c r="O4777" s="16" t="str">
        <f t="shared" si="783"/>
        <v>280303برج خنك كننده با بدنه فايبرگلاس به ظرفيت خنك‌كنندگي 186  ليتر آب در دقيقه.</v>
      </c>
      <c r="P4777" s="596">
        <v>280303</v>
      </c>
      <c r="Q4777" s="606">
        <v>28</v>
      </c>
      <c r="R4777" s="606"/>
      <c r="S4777" s="606" t="s">
        <v>726</v>
      </c>
      <c r="T4777" s="555" t="s">
        <v>5953</v>
      </c>
      <c r="U4777" s="555" t="s">
        <v>54</v>
      </c>
      <c r="V4777" s="596">
        <v>0</v>
      </c>
      <c r="W4777" s="17"/>
      <c r="X4777" s="583"/>
    </row>
    <row r="4778" spans="1:24" ht="34.5">
      <c r="A4778" s="5"/>
      <c r="B4778" s="5"/>
      <c r="I4778" s="5"/>
      <c r="J4778" s="5"/>
      <c r="K4778" s="5"/>
      <c r="M4778" s="411"/>
      <c r="N4778" s="9">
        <f t="shared" si="785"/>
        <v>28</v>
      </c>
      <c r="O4778" s="16" t="str">
        <f t="shared" si="783"/>
        <v>280304برج خنك كننده با بدنه فايبرگلاس به ظرفيت خنك‌كنندگي 325  ليتر آب در دقيقه.</v>
      </c>
      <c r="P4778" s="596">
        <v>280304</v>
      </c>
      <c r="Q4778" s="606">
        <v>28</v>
      </c>
      <c r="R4778" s="606"/>
      <c r="S4778" s="606" t="s">
        <v>726</v>
      </c>
      <c r="T4778" s="555" t="s">
        <v>5954</v>
      </c>
      <c r="U4778" s="555" t="s">
        <v>54</v>
      </c>
      <c r="V4778" s="596">
        <v>0</v>
      </c>
      <c r="W4778" s="17"/>
      <c r="X4778" s="583"/>
    </row>
    <row r="4779" spans="1:24" ht="34.5">
      <c r="A4779" s="5"/>
      <c r="B4779" s="5"/>
      <c r="I4779" s="5"/>
      <c r="J4779" s="5"/>
      <c r="K4779" s="5"/>
      <c r="M4779" s="411"/>
      <c r="N4779" s="9">
        <f t="shared" si="785"/>
        <v>28</v>
      </c>
      <c r="O4779" s="16" t="str">
        <f t="shared" si="783"/>
        <v>280305برج خنك كننده با بدنه فايبرگلاس به ظرفيت خنك‌كنندگي 417  ليتر آب در دقيقه.</v>
      </c>
      <c r="P4779" s="596">
        <v>280305</v>
      </c>
      <c r="Q4779" s="606">
        <v>28</v>
      </c>
      <c r="R4779" s="606"/>
      <c r="S4779" s="606" t="s">
        <v>726</v>
      </c>
      <c r="T4779" s="555" t="s">
        <v>5955</v>
      </c>
      <c r="U4779" s="555" t="s">
        <v>54</v>
      </c>
      <c r="V4779" s="596">
        <v>0</v>
      </c>
      <c r="W4779" s="17"/>
      <c r="X4779" s="583"/>
    </row>
    <row r="4780" spans="1:24" ht="34.5">
      <c r="A4780" s="5"/>
      <c r="B4780" s="5"/>
      <c r="I4780" s="5"/>
      <c r="J4780" s="5"/>
      <c r="K4780" s="5"/>
      <c r="M4780" s="411"/>
      <c r="N4780" s="9">
        <f t="shared" si="785"/>
        <v>28</v>
      </c>
      <c r="O4780" s="16" t="str">
        <f t="shared" si="783"/>
        <v>280306برج خنك كننده با بدنه فايبرگلاس به ظرفيت خنك‌كنندگي 560  ليتر آب در دقيقه.</v>
      </c>
      <c r="P4780" s="596">
        <v>280306</v>
      </c>
      <c r="Q4780" s="606">
        <v>28</v>
      </c>
      <c r="R4780" s="606"/>
      <c r="S4780" s="606" t="s">
        <v>726</v>
      </c>
      <c r="T4780" s="555" t="s">
        <v>5956</v>
      </c>
      <c r="U4780" s="555" t="s">
        <v>54</v>
      </c>
      <c r="V4780" s="596">
        <v>0</v>
      </c>
      <c r="W4780" s="17"/>
      <c r="X4780" s="583"/>
    </row>
    <row r="4781" spans="1:24" ht="34.5">
      <c r="A4781" s="5"/>
      <c r="B4781" s="5"/>
      <c r="I4781" s="5"/>
      <c r="J4781" s="5"/>
      <c r="K4781" s="5"/>
      <c r="M4781" s="411"/>
      <c r="N4781" s="9">
        <f t="shared" si="785"/>
        <v>28</v>
      </c>
      <c r="O4781" s="16" t="str">
        <f t="shared" si="783"/>
        <v>280307برج خنك كننده با بدنه فايبرگلاس به ظرفيت خنك‌كنندگي 747  ليتر آب در دقيقه.</v>
      </c>
      <c r="P4781" s="596">
        <v>280307</v>
      </c>
      <c r="Q4781" s="606">
        <v>28</v>
      </c>
      <c r="R4781" s="606"/>
      <c r="S4781" s="606" t="s">
        <v>726</v>
      </c>
      <c r="T4781" s="555" t="s">
        <v>5957</v>
      </c>
      <c r="U4781" s="555" t="s">
        <v>54</v>
      </c>
      <c r="V4781" s="596">
        <v>0</v>
      </c>
      <c r="W4781" s="17"/>
      <c r="X4781" s="583"/>
    </row>
    <row r="4782" spans="1:24" ht="34.5">
      <c r="A4782" s="5"/>
      <c r="B4782" s="5"/>
      <c r="I4782" s="5"/>
      <c r="J4782" s="5"/>
      <c r="K4782" s="5"/>
      <c r="M4782" s="411"/>
      <c r="N4782" s="9">
        <f t="shared" si="785"/>
        <v>28</v>
      </c>
      <c r="O4782" s="16" t="str">
        <f t="shared" si="783"/>
        <v>280308برج خنك كننده با بدنه فايبرگلاس به ظرفيت خنك‌كنندگي 929  ليتر آب در دقيقه.</v>
      </c>
      <c r="P4782" s="596">
        <v>280308</v>
      </c>
      <c r="Q4782" s="606">
        <v>28</v>
      </c>
      <c r="R4782" s="606"/>
      <c r="S4782" s="606" t="s">
        <v>726</v>
      </c>
      <c r="T4782" s="555" t="s">
        <v>5958</v>
      </c>
      <c r="U4782" s="555" t="s">
        <v>54</v>
      </c>
      <c r="V4782" s="596">
        <v>0</v>
      </c>
      <c r="W4782" s="17"/>
      <c r="X4782" s="583"/>
    </row>
    <row r="4783" spans="1:24" ht="34.5">
      <c r="A4783" s="5"/>
      <c r="B4783" s="5"/>
      <c r="I4783" s="5"/>
      <c r="J4783" s="5"/>
      <c r="K4783" s="5"/>
      <c r="M4783" s="411"/>
      <c r="N4783" s="9">
        <f t="shared" si="785"/>
        <v>28</v>
      </c>
      <c r="O4783" s="16" t="str">
        <f t="shared" si="783"/>
        <v>280309برج خنك كننده با بدنه فايبرگلاس به ظرفيت خنك‌كنندگي 1162  ليتر آب در دقيقه.</v>
      </c>
      <c r="P4783" s="596">
        <v>280309</v>
      </c>
      <c r="Q4783" s="606">
        <v>28</v>
      </c>
      <c r="R4783" s="606"/>
      <c r="S4783" s="606" t="s">
        <v>726</v>
      </c>
      <c r="T4783" s="555" t="s">
        <v>5959</v>
      </c>
      <c r="U4783" s="555" t="s">
        <v>54</v>
      </c>
      <c r="V4783" s="596">
        <v>0</v>
      </c>
      <c r="W4783" s="17"/>
      <c r="X4783" s="583"/>
    </row>
    <row r="4784" spans="1:24" ht="34.5">
      <c r="A4784" s="5"/>
      <c r="B4784" s="5"/>
      <c r="I4784" s="5"/>
      <c r="J4784" s="5"/>
      <c r="K4784" s="5"/>
      <c r="M4784" s="411"/>
      <c r="N4784" s="9">
        <f t="shared" si="785"/>
        <v>28</v>
      </c>
      <c r="O4784" s="16" t="str">
        <f t="shared" ref="O4784:O4847" si="786">LEFT(CONCATENATE(P4784,T4784),252)</f>
        <v>280310برج خنك كننده با بدنه فايبرگلاس به ظرفيت خنك‌كنندگي 1240  ليتر آب در دقيقه.</v>
      </c>
      <c r="P4784" s="596">
        <v>280310</v>
      </c>
      <c r="Q4784" s="606">
        <v>28</v>
      </c>
      <c r="R4784" s="606"/>
      <c r="S4784" s="606" t="s">
        <v>726</v>
      </c>
      <c r="T4784" s="555" t="s">
        <v>5960</v>
      </c>
      <c r="U4784" s="555" t="s">
        <v>54</v>
      </c>
      <c r="V4784" s="596">
        <v>0</v>
      </c>
      <c r="W4784" s="17"/>
      <c r="X4784" s="583"/>
    </row>
    <row r="4785" spans="1:24">
      <c r="A4785" s="5"/>
      <c r="B4785" s="5"/>
      <c r="I4785" s="5"/>
      <c r="J4785" s="5"/>
      <c r="K4785" s="5"/>
      <c r="M4785" s="411"/>
      <c r="N4785" s="9" t="s">
        <v>656</v>
      </c>
      <c r="O4785" s="16" t="str">
        <f t="shared" si="786"/>
        <v>280311برج خنک کن</v>
      </c>
      <c r="P4785" s="597" t="s">
        <v>1018</v>
      </c>
      <c r="Q4785" s="606"/>
      <c r="R4785" s="606"/>
      <c r="S4785" s="606"/>
      <c r="T4785" s="92" t="s">
        <v>1017</v>
      </c>
      <c r="U4785" s="89" t="s">
        <v>54</v>
      </c>
      <c r="V4785" s="205">
        <v>10000</v>
      </c>
      <c r="W4785" s="17"/>
    </row>
    <row r="4786" spans="1:24">
      <c r="A4786" s="5"/>
      <c r="B4786" s="5"/>
      <c r="I4786" s="5"/>
      <c r="J4786" s="5"/>
      <c r="K4786" s="5"/>
      <c r="M4786" s="411"/>
      <c r="N4786" s="9" t="s">
        <v>656</v>
      </c>
      <c r="O4786" s="16" t="str">
        <f t="shared" si="786"/>
        <v>280312برج خنک کن1</v>
      </c>
      <c r="P4786" s="597" t="s">
        <v>1019</v>
      </c>
      <c r="Q4786" s="606"/>
      <c r="R4786" s="606"/>
      <c r="S4786" s="606"/>
      <c r="T4786" s="92" t="s">
        <v>7159</v>
      </c>
      <c r="U4786" s="89" t="s">
        <v>54</v>
      </c>
      <c r="V4786" s="205">
        <v>10001</v>
      </c>
      <c r="W4786" s="17"/>
    </row>
    <row r="4787" spans="1:24">
      <c r="A4787" s="5"/>
      <c r="B4787" s="5"/>
      <c r="I4787" s="5"/>
      <c r="J4787" s="5"/>
      <c r="K4787" s="5"/>
      <c r="M4787" s="411"/>
      <c r="N4787" s="9" t="s">
        <v>656</v>
      </c>
      <c r="O4787" s="16" t="str">
        <f t="shared" si="786"/>
        <v>280313برج خنک کن2</v>
      </c>
      <c r="P4787" s="597" t="s">
        <v>1020</v>
      </c>
      <c r="Q4787" s="606"/>
      <c r="R4787" s="606"/>
      <c r="S4787" s="606"/>
      <c r="T4787" s="92" t="s">
        <v>7160</v>
      </c>
      <c r="U4787" s="89" t="s">
        <v>54</v>
      </c>
      <c r="V4787" s="205">
        <v>10002</v>
      </c>
      <c r="W4787" s="17"/>
    </row>
    <row r="4788" spans="1:24" ht="34.5">
      <c r="A4788" s="5"/>
      <c r="B4788" s="5"/>
      <c r="I4788" s="5"/>
      <c r="J4788" s="5"/>
      <c r="K4788" s="5"/>
      <c r="M4788" s="411"/>
      <c r="N4788" s="9">
        <f t="shared" ref="N4788:N4819" si="787">Q4788</f>
        <v>29</v>
      </c>
      <c r="O4788" s="16" t="str">
        <f t="shared" si="786"/>
        <v>290101دست شويي از چيني ، به ابعاد تقريبي 57×44 سانتيمتر، بدون پايه.</v>
      </c>
      <c r="P4788" s="598" t="s">
        <v>908</v>
      </c>
      <c r="Q4788" s="606">
        <v>29</v>
      </c>
      <c r="R4788" s="606"/>
      <c r="S4788" s="606" t="s">
        <v>726</v>
      </c>
      <c r="T4788" s="555" t="s">
        <v>5961</v>
      </c>
      <c r="U4788" s="555" t="s">
        <v>54</v>
      </c>
      <c r="V4788" s="595">
        <v>825500</v>
      </c>
      <c r="W4788" s="17"/>
    </row>
    <row r="4789" spans="1:24" ht="34.5">
      <c r="A4789" s="5"/>
      <c r="B4789" s="5"/>
      <c r="I4789" s="5"/>
      <c r="J4789" s="5"/>
      <c r="K4789" s="5"/>
      <c r="M4789" s="411"/>
      <c r="N4789" s="9">
        <f t="shared" si="787"/>
        <v>29</v>
      </c>
      <c r="O4789" s="16" t="str">
        <f t="shared" si="786"/>
        <v>290102دست شويي از چيني ، به ابعاد تقريبي 60×46 سانتيمتر، بدون پايه.</v>
      </c>
      <c r="P4789" s="596">
        <v>290102</v>
      </c>
      <c r="Q4789" s="606">
        <v>29</v>
      </c>
      <c r="R4789" s="606"/>
      <c r="S4789" s="606" t="s">
        <v>726</v>
      </c>
      <c r="T4789" s="555" t="s">
        <v>5962</v>
      </c>
      <c r="U4789" s="555" t="s">
        <v>54</v>
      </c>
      <c r="V4789" s="595">
        <v>827000</v>
      </c>
      <c r="W4789" s="17"/>
      <c r="X4789" s="583"/>
    </row>
    <row r="4790" spans="1:24" ht="34.5">
      <c r="A4790" s="5"/>
      <c r="B4790" s="5"/>
      <c r="I4790" s="5"/>
      <c r="J4790" s="5"/>
      <c r="K4790" s="5"/>
      <c r="M4790" s="411"/>
      <c r="N4790" s="9">
        <f t="shared" si="787"/>
        <v>29</v>
      </c>
      <c r="O4790" s="16" t="str">
        <f t="shared" si="786"/>
        <v>290103دست شويي از چيني ، به ابعاد تقريبي 65×49 سانتيمتر، بدون پايه.</v>
      </c>
      <c r="P4790" s="596">
        <v>290103</v>
      </c>
      <c r="Q4790" s="606">
        <v>29</v>
      </c>
      <c r="R4790" s="606"/>
      <c r="S4790" s="606" t="s">
        <v>726</v>
      </c>
      <c r="T4790" s="555" t="s">
        <v>5963</v>
      </c>
      <c r="U4790" s="555" t="s">
        <v>54</v>
      </c>
      <c r="V4790" s="595">
        <v>928500</v>
      </c>
      <c r="W4790" s="17"/>
      <c r="X4790" s="583"/>
    </row>
    <row r="4791" spans="1:24" ht="34.5">
      <c r="A4791" s="5"/>
      <c r="B4791" s="5"/>
      <c r="I4791" s="5"/>
      <c r="J4791" s="5"/>
      <c r="K4791" s="5"/>
      <c r="M4791" s="411"/>
      <c r="N4791" s="9">
        <f t="shared" si="787"/>
        <v>29</v>
      </c>
      <c r="O4791" s="16" t="str">
        <f t="shared" si="786"/>
        <v>290104دست شويي از چيني ، به ابعاد تقريبي 60×46 سانتيمتر، بدون پايه.</v>
      </c>
      <c r="P4791" s="596">
        <v>290104</v>
      </c>
      <c r="Q4791" s="606">
        <v>29</v>
      </c>
      <c r="R4791" s="606"/>
      <c r="S4791" s="606" t="s">
        <v>726</v>
      </c>
      <c r="T4791" s="555" t="s">
        <v>5962</v>
      </c>
      <c r="U4791" s="555" t="s">
        <v>54</v>
      </c>
      <c r="V4791" s="595">
        <v>950500</v>
      </c>
      <c r="W4791" s="17"/>
      <c r="X4791" s="583"/>
    </row>
    <row r="4792" spans="1:24" ht="34.5">
      <c r="A4792" s="5"/>
      <c r="B4792" s="5"/>
      <c r="I4792" s="5"/>
      <c r="J4792" s="5"/>
      <c r="K4792" s="5"/>
      <c r="M4792" s="411"/>
      <c r="N4792" s="9">
        <f t="shared" si="787"/>
        <v>29</v>
      </c>
      <c r="O4792" s="16" t="str">
        <f t="shared" si="786"/>
        <v>290105دست شويي از چيني ، به ابعاد تقريبي 65×49 سانتيمتر، بدون پايه.</v>
      </c>
      <c r="P4792" s="596">
        <v>290105</v>
      </c>
      <c r="Q4792" s="606">
        <v>29</v>
      </c>
      <c r="R4792" s="606"/>
      <c r="S4792" s="606" t="s">
        <v>726</v>
      </c>
      <c r="T4792" s="555" t="s">
        <v>5963</v>
      </c>
      <c r="U4792" s="555" t="s">
        <v>54</v>
      </c>
      <c r="V4792" s="595">
        <v>985000</v>
      </c>
      <c r="W4792" s="17"/>
      <c r="X4792" s="583"/>
    </row>
    <row r="4793" spans="1:24" ht="34.5">
      <c r="A4793" s="5"/>
      <c r="B4793" s="5"/>
      <c r="I4793" s="5"/>
      <c r="J4793" s="5"/>
      <c r="K4793" s="5"/>
      <c r="M4793" s="411"/>
      <c r="N4793" s="9">
        <f t="shared" si="787"/>
        <v>29</v>
      </c>
      <c r="O4793" s="16" t="str">
        <f t="shared" si="786"/>
        <v>290106دست شويي از چيني ، به ابعاد تقريبي 60×46 سانتيمتر، با پايه.</v>
      </c>
      <c r="P4793" s="596">
        <v>290106</v>
      </c>
      <c r="Q4793" s="606">
        <v>29</v>
      </c>
      <c r="R4793" s="606"/>
      <c r="S4793" s="606" t="s">
        <v>726</v>
      </c>
      <c r="T4793" s="555" t="s">
        <v>5964</v>
      </c>
      <c r="U4793" s="555" t="s">
        <v>54</v>
      </c>
      <c r="V4793" s="595">
        <v>1071000</v>
      </c>
      <c r="W4793" s="17"/>
      <c r="X4793" s="583"/>
    </row>
    <row r="4794" spans="1:24" ht="34.5">
      <c r="A4794" s="5"/>
      <c r="B4794" s="5"/>
      <c r="I4794" s="5"/>
      <c r="J4794" s="5"/>
      <c r="K4794" s="5"/>
      <c r="M4794" s="411"/>
      <c r="N4794" s="9">
        <f t="shared" si="787"/>
        <v>29</v>
      </c>
      <c r="O4794" s="16" t="str">
        <f t="shared" si="786"/>
        <v>290108دست شويي از چيني ، به ابعاد تقريبي 65×49 سانتيمتر، با پايه.</v>
      </c>
      <c r="P4794" s="596">
        <v>290108</v>
      </c>
      <c r="Q4794" s="606">
        <v>29</v>
      </c>
      <c r="R4794" s="606"/>
      <c r="S4794" s="606" t="s">
        <v>726</v>
      </c>
      <c r="T4794" s="555" t="s">
        <v>5965</v>
      </c>
      <c r="U4794" s="555" t="s">
        <v>54</v>
      </c>
      <c r="V4794" s="600">
        <v>1226000</v>
      </c>
      <c r="W4794" s="17"/>
      <c r="X4794" s="583"/>
    </row>
    <row r="4795" spans="1:24" ht="34.5">
      <c r="A4795" s="5"/>
      <c r="B4795" s="5"/>
      <c r="I4795" s="5"/>
      <c r="J4795" s="5"/>
      <c r="K4795" s="5"/>
      <c r="M4795" s="411"/>
      <c r="N4795" s="9">
        <f t="shared" si="787"/>
        <v>29</v>
      </c>
      <c r="O4795" s="16" t="str">
        <f t="shared" si="786"/>
        <v>290201توالت شرقي از چيني ، جا پادار، به ابعاد تقريبي 45×56 سانتيمتر.</v>
      </c>
      <c r="P4795" s="596">
        <v>290201</v>
      </c>
      <c r="Q4795" s="606">
        <v>29</v>
      </c>
      <c r="R4795" s="606"/>
      <c r="S4795" s="606" t="s">
        <v>726</v>
      </c>
      <c r="T4795" s="555" t="s">
        <v>5966</v>
      </c>
      <c r="U4795" s="555" t="s">
        <v>54</v>
      </c>
      <c r="V4795" s="595">
        <v>697000</v>
      </c>
      <c r="W4795" s="17"/>
      <c r="X4795" s="583"/>
    </row>
    <row r="4796" spans="1:24" ht="69">
      <c r="A4796" s="5"/>
      <c r="B4796" s="5"/>
      <c r="I4796" s="5"/>
      <c r="J4796" s="5"/>
      <c r="K4796" s="5"/>
      <c r="M4796" s="411"/>
      <c r="N4796" s="9">
        <f t="shared" si="787"/>
        <v>29</v>
      </c>
      <c r="O4796" s="16" t="str">
        <f t="shared" si="786"/>
        <v>290301توالت غربي، با فلاش تانك از چيني ، به ابعاد تقريبي 75×46×75 سانتيمتر، سيفون سرخود، با نشيمن و درپوش لولايي و وسايل داخلي منبع به طور كامل.</v>
      </c>
      <c r="P4796" s="596">
        <v>290301</v>
      </c>
      <c r="Q4796" s="606">
        <v>29</v>
      </c>
      <c r="R4796" s="606"/>
      <c r="S4796" s="606" t="s">
        <v>726</v>
      </c>
      <c r="T4796" s="555" t="s">
        <v>5967</v>
      </c>
      <c r="U4796" s="555" t="s">
        <v>54</v>
      </c>
      <c r="V4796" s="595">
        <v>2225000</v>
      </c>
      <c r="W4796" s="17"/>
      <c r="X4796" s="583"/>
    </row>
    <row r="4797" spans="1:24" ht="69">
      <c r="A4797" s="5"/>
      <c r="B4797" s="5"/>
      <c r="I4797" s="5"/>
      <c r="J4797" s="5"/>
      <c r="K4797" s="5"/>
      <c r="M4797" s="411"/>
      <c r="N4797" s="9">
        <f t="shared" si="787"/>
        <v>29</v>
      </c>
      <c r="O4797" s="16" t="str">
        <f t="shared" si="786"/>
        <v>290302توالت غربي، با فلاش تانك از چيني ، به ابعاد تقريبي 75×46×75 سانتيمتر، سيفون سرخود، با نشيمن و درپوش لولايي و وسايل داخلي منبع به طور كامل.</v>
      </c>
      <c r="P4797" s="596">
        <v>290302</v>
      </c>
      <c r="Q4797" s="606">
        <v>29</v>
      </c>
      <c r="R4797" s="606"/>
      <c r="S4797" s="606" t="s">
        <v>726</v>
      </c>
      <c r="T4797" s="555" t="s">
        <v>5967</v>
      </c>
      <c r="U4797" s="555" t="s">
        <v>54</v>
      </c>
      <c r="V4797" s="595">
        <v>2142000</v>
      </c>
      <c r="W4797" s="17"/>
      <c r="X4797" s="583"/>
    </row>
    <row r="4798" spans="1:24" ht="34.5">
      <c r="A4798" s="5"/>
      <c r="B4798" s="5"/>
      <c r="I4798" s="5"/>
      <c r="J4798" s="5"/>
      <c r="K4798" s="5"/>
      <c r="M4798" s="411"/>
      <c r="N4798" s="9">
        <f t="shared" si="787"/>
        <v>29</v>
      </c>
      <c r="O4798" s="16" t="str">
        <f t="shared" si="786"/>
        <v>290601زيردوشي از جنس مواد پلیمری، به‌ابعاد تقريبي 75×75 سانتيمتر.</v>
      </c>
      <c r="P4798" s="596">
        <v>290601</v>
      </c>
      <c r="Q4798" s="606">
        <v>29</v>
      </c>
      <c r="R4798" s="606"/>
      <c r="S4798" s="606" t="s">
        <v>726</v>
      </c>
      <c r="T4798" s="555" t="s">
        <v>5968</v>
      </c>
      <c r="U4798" s="555" t="s">
        <v>54</v>
      </c>
      <c r="V4798" s="596">
        <v>0</v>
      </c>
      <c r="W4798" s="17"/>
      <c r="X4798" s="596"/>
    </row>
    <row r="4799" spans="1:24" ht="69">
      <c r="A4799" s="5"/>
      <c r="B4799" s="5"/>
      <c r="I4799" s="5"/>
      <c r="J4799" s="5"/>
      <c r="K4799" s="5"/>
      <c r="M4799" s="411"/>
      <c r="N4799" s="9">
        <f t="shared" si="787"/>
        <v>29</v>
      </c>
      <c r="O4799" s="16" t="str">
        <f t="shared" si="786"/>
        <v>290801سينك ظرفشويي، به ابعاد تقريبي50×100 سانتي‌متر، از فولاد زنگ ناپذير 18/8 به‌ضخامت حدود 0/7 ميليمتر، داراي يک لگن به عمق تقريبي حدود 16 سانتيمتر.</v>
      </c>
      <c r="P4799" s="596">
        <v>290801</v>
      </c>
      <c r="Q4799" s="606">
        <v>29</v>
      </c>
      <c r="R4799" s="606"/>
      <c r="S4799" s="606" t="s">
        <v>726</v>
      </c>
      <c r="T4799" s="555" t="s">
        <v>5969</v>
      </c>
      <c r="U4799" s="555" t="s">
        <v>54</v>
      </c>
      <c r="V4799" s="595">
        <v>1420000</v>
      </c>
      <c r="W4799" s="17"/>
      <c r="X4799" s="583"/>
    </row>
    <row r="4800" spans="1:24" ht="69">
      <c r="A4800" s="5"/>
      <c r="B4800" s="5"/>
      <c r="I4800" s="5"/>
      <c r="J4800" s="5"/>
      <c r="K4800" s="5"/>
      <c r="M4800" s="411"/>
      <c r="N4800" s="9">
        <f t="shared" si="787"/>
        <v>29</v>
      </c>
      <c r="O4800" s="16" t="str">
        <f t="shared" si="786"/>
        <v>290802سينك ظرفشويي، به ‌ابعاد تقريبي 50×150 سانتيمتر، از فولاد زنگ ناپذير 18/8 به‌ضخامت حدود 0/7 ميليمتر، داراي دو لگن به ‌عمق تقريبي 16 سانتيمتر و يك سيني.</v>
      </c>
      <c r="P4800" s="596">
        <v>290802</v>
      </c>
      <c r="Q4800" s="606">
        <v>29</v>
      </c>
      <c r="R4800" s="606"/>
      <c r="S4800" s="606" t="s">
        <v>726</v>
      </c>
      <c r="T4800" s="555" t="s">
        <v>5970</v>
      </c>
      <c r="U4800" s="555" t="s">
        <v>54</v>
      </c>
      <c r="V4800" s="595">
        <v>1994000</v>
      </c>
      <c r="W4800" s="17"/>
      <c r="X4800" s="583"/>
    </row>
    <row r="4801" spans="1:24" ht="69">
      <c r="A4801" s="5"/>
      <c r="B4801" s="5"/>
      <c r="I4801" s="5"/>
      <c r="J4801" s="5"/>
      <c r="K4801" s="5"/>
      <c r="M4801" s="411"/>
      <c r="N4801" s="9">
        <f t="shared" si="787"/>
        <v>29</v>
      </c>
      <c r="O4801" s="16" t="str">
        <f t="shared" si="786"/>
        <v>290803سينك ظرفشويي، به ‌ابعاد تقريبي 50×170 سانتيمتر، از فولاد زنگ ناپذير 18/8 به‌ضخامت حدود 0/7 ميليمتر، داراي دو لگن به ‌عمق تقريبي 16 سانتيمتر و دو سيني.</v>
      </c>
      <c r="P4801" s="596">
        <v>290803</v>
      </c>
      <c r="Q4801" s="606">
        <v>29</v>
      </c>
      <c r="R4801" s="606"/>
      <c r="S4801" s="606" t="s">
        <v>726</v>
      </c>
      <c r="T4801" s="555" t="s">
        <v>5971</v>
      </c>
      <c r="U4801" s="555" t="s">
        <v>54</v>
      </c>
      <c r="V4801" s="595">
        <v>2522000</v>
      </c>
      <c r="W4801" s="17"/>
      <c r="X4801" s="583"/>
    </row>
    <row r="4802" spans="1:24" ht="69">
      <c r="A4802" s="5"/>
      <c r="B4802" s="5"/>
      <c r="I4802" s="5"/>
      <c r="J4802" s="5"/>
      <c r="K4802" s="5"/>
      <c r="M4802" s="411"/>
      <c r="N4802" s="9">
        <f t="shared" si="787"/>
        <v>29</v>
      </c>
      <c r="O4802" s="16" t="str">
        <f t="shared" si="786"/>
        <v>290901فلاش تانك، به‌ظرفيت تقريبي 10 ليتر ساخته شده از مواد پلیمری گالوانيزه، شامل درپوش، شناور، سرريز، دسته و زنجير، لوله تخليه 32 ميليمتر، با بست و پيچ و مهره.</v>
      </c>
      <c r="P4802" s="596">
        <v>290901</v>
      </c>
      <c r="Q4802" s="606">
        <v>29</v>
      </c>
      <c r="R4802" s="606"/>
      <c r="S4802" s="606" t="s">
        <v>726</v>
      </c>
      <c r="T4802" s="555" t="s">
        <v>5972</v>
      </c>
      <c r="U4802" s="555" t="s">
        <v>54</v>
      </c>
      <c r="V4802" s="595">
        <v>947500</v>
      </c>
      <c r="W4802" s="17"/>
      <c r="X4802" s="583"/>
    </row>
    <row r="4803" spans="1:24" ht="34.5">
      <c r="A4803" s="5"/>
      <c r="B4803" s="5"/>
      <c r="I4803" s="5"/>
      <c r="J4803" s="5"/>
      <c r="K4803" s="5"/>
      <c r="M4803" s="411"/>
      <c r="N4803" s="9">
        <f t="shared" si="787"/>
        <v>29</v>
      </c>
      <c r="O4803" s="16" t="str">
        <f t="shared" si="786"/>
        <v>291101كفشوي برنجي، با شبکه كرمه گرد يا چهارگوش به ابعاد تقریبی 10*10.</v>
      </c>
      <c r="P4803" s="596">
        <v>291101</v>
      </c>
      <c r="Q4803" s="606">
        <v>29</v>
      </c>
      <c r="R4803" s="606"/>
      <c r="S4803" s="606" t="s">
        <v>726</v>
      </c>
      <c r="T4803" s="555" t="s">
        <v>5973</v>
      </c>
      <c r="U4803" s="555" t="s">
        <v>30</v>
      </c>
      <c r="V4803" s="596">
        <v>0</v>
      </c>
      <c r="W4803" s="17"/>
      <c r="X4803" s="583"/>
    </row>
    <row r="4804" spans="1:24" ht="51.75">
      <c r="A4804" s="5"/>
      <c r="B4804" s="5"/>
      <c r="I4804" s="5"/>
      <c r="J4804" s="5"/>
      <c r="K4804" s="5"/>
      <c r="M4804" s="411"/>
      <c r="N4804" s="9">
        <f t="shared" si="787"/>
        <v>29</v>
      </c>
      <c r="O4804" s="16" t="str">
        <f t="shared" si="786"/>
        <v>291102كفشوي چدني لعابي، با شبکه چدني لعابي، به‌ابعاد تقريبي 15×15 سانتي متر، سيفون سرخود، به‌قطر 50 ميلي متر.</v>
      </c>
      <c r="P4804" s="596">
        <v>291102</v>
      </c>
      <c r="Q4804" s="606">
        <v>29</v>
      </c>
      <c r="R4804" s="606"/>
      <c r="S4804" s="606" t="s">
        <v>726</v>
      </c>
      <c r="T4804" s="555" t="s">
        <v>5974</v>
      </c>
      <c r="U4804" s="555" t="s">
        <v>30</v>
      </c>
      <c r="V4804" s="596">
        <v>0</v>
      </c>
      <c r="W4804" s="17"/>
      <c r="X4804" s="583"/>
    </row>
    <row r="4805" spans="1:24" ht="51.75">
      <c r="A4805" s="5"/>
      <c r="B4805" s="5"/>
      <c r="I4805" s="5"/>
      <c r="J4805" s="5"/>
      <c r="K4805" s="5"/>
      <c r="M4805" s="411"/>
      <c r="N4805" s="9">
        <f t="shared" si="787"/>
        <v>29</v>
      </c>
      <c r="O4805" s="16" t="str">
        <f t="shared" si="786"/>
        <v>291103کفشوی از جنس مواد پلیمری، با شبکه کرمه گرد یا چهارگوش به ابعاد تقریبی 10*10 سانتی متر</v>
      </c>
      <c r="P4805" s="596">
        <v>291103</v>
      </c>
      <c r="Q4805" s="606">
        <v>29</v>
      </c>
      <c r="R4805" s="606"/>
      <c r="S4805" s="606" t="s">
        <v>726</v>
      </c>
      <c r="T4805" s="555" t="s">
        <v>5975</v>
      </c>
      <c r="U4805" s="555" t="s">
        <v>30</v>
      </c>
      <c r="V4805" s="595">
        <v>206500</v>
      </c>
      <c r="W4805" s="17"/>
      <c r="X4805" s="583"/>
    </row>
    <row r="4806" spans="1:24" ht="51.75">
      <c r="A4806" s="5"/>
      <c r="B4806" s="5"/>
      <c r="I4806" s="5"/>
      <c r="J4806" s="5"/>
      <c r="K4806" s="5"/>
      <c r="M4806" s="411"/>
      <c r="N4806" s="9">
        <f t="shared" si="787"/>
        <v>29</v>
      </c>
      <c r="O4806" s="16" t="str">
        <f t="shared" si="786"/>
        <v>291104کفشوی از جنس مواد پلیمری، با شبکه کرمه گرد یا چهارگوش به ابعاد تقریبی 15*15 سانتی متر</v>
      </c>
      <c r="P4806" s="596">
        <v>291104</v>
      </c>
      <c r="Q4806" s="606">
        <v>29</v>
      </c>
      <c r="R4806" s="606"/>
      <c r="S4806" s="606" t="s">
        <v>726</v>
      </c>
      <c r="T4806" s="555" t="s">
        <v>5976</v>
      </c>
      <c r="U4806" s="555" t="s">
        <v>30</v>
      </c>
      <c r="V4806" s="595">
        <v>239500</v>
      </c>
      <c r="W4806" s="17"/>
      <c r="X4806" s="583"/>
    </row>
    <row r="4807" spans="1:24" ht="34.5">
      <c r="A4807" s="5"/>
      <c r="B4807" s="5"/>
      <c r="I4807" s="5"/>
      <c r="J4807" s="5"/>
      <c r="K4807" s="5"/>
      <c r="M4807" s="411"/>
      <c r="N4807" s="9">
        <f t="shared" si="787"/>
        <v>29</v>
      </c>
      <c r="O4807" s="16" t="str">
        <f t="shared" si="786"/>
        <v>291105کفشوی آب باران چدنی با کلاهک آشغالگیر به قطر نامی 4 اینچ</v>
      </c>
      <c r="P4807" s="596">
        <v>291105</v>
      </c>
      <c r="Q4807" s="606">
        <v>29</v>
      </c>
      <c r="R4807" s="606"/>
      <c r="S4807" s="606" t="s">
        <v>726</v>
      </c>
      <c r="T4807" s="555" t="s">
        <v>5977</v>
      </c>
      <c r="U4807" s="555" t="s">
        <v>30</v>
      </c>
      <c r="V4807" s="595">
        <v>173500</v>
      </c>
      <c r="W4807" s="17"/>
      <c r="X4807" s="583"/>
    </row>
    <row r="4808" spans="1:24" ht="34.5">
      <c r="A4808" s="5"/>
      <c r="B4808" s="5"/>
      <c r="I4808" s="5"/>
      <c r="J4808" s="5"/>
      <c r="K4808" s="5"/>
      <c r="M4808" s="411"/>
      <c r="N4808" s="9">
        <f t="shared" si="787"/>
        <v>29</v>
      </c>
      <c r="O4808" s="16" t="str">
        <f t="shared" si="786"/>
        <v>291106کفشوی آب باران چدنی با کلاهک آشغالگیر به قطر نامی 6 اینچ</v>
      </c>
      <c r="P4808" s="596">
        <v>291106</v>
      </c>
      <c r="Q4808" s="606">
        <v>29</v>
      </c>
      <c r="R4808" s="606"/>
      <c r="S4808" s="606" t="s">
        <v>726</v>
      </c>
      <c r="T4808" s="555" t="s">
        <v>5978</v>
      </c>
      <c r="U4808" s="555" t="s">
        <v>30</v>
      </c>
      <c r="V4808" s="595">
        <v>173500</v>
      </c>
      <c r="W4808" s="17"/>
      <c r="X4808" s="583"/>
    </row>
    <row r="4809" spans="1:24" ht="51.75">
      <c r="A4809" s="5"/>
      <c r="B4809" s="5"/>
      <c r="I4809" s="5"/>
      <c r="J4809" s="5"/>
      <c r="K4809" s="5"/>
      <c r="M4809" s="411"/>
      <c r="N4809" s="9">
        <f t="shared" si="787"/>
        <v>29</v>
      </c>
      <c r="O4809" s="16" t="str">
        <f t="shared" si="786"/>
        <v>291201شير مخلوط دست شويي كرمه، توكاسه و دو پايه، به‌قطر 15 ميليمتر، با پولك، واشر و مهره كرمه.</v>
      </c>
      <c r="P4809" s="596">
        <v>291201</v>
      </c>
      <c r="Q4809" s="606">
        <v>29</v>
      </c>
      <c r="R4809" s="606"/>
      <c r="S4809" s="606" t="s">
        <v>726</v>
      </c>
      <c r="T4809" s="555" t="s">
        <v>5979</v>
      </c>
      <c r="U4809" s="555" t="s">
        <v>30</v>
      </c>
      <c r="V4809" s="595">
        <v>989500</v>
      </c>
      <c r="W4809" s="17"/>
      <c r="X4809" s="583"/>
    </row>
    <row r="4810" spans="1:24" ht="34.5">
      <c r="A4810" s="5"/>
      <c r="B4810" s="5"/>
      <c r="I4810" s="5"/>
      <c r="J4810" s="5"/>
      <c r="K4810" s="5"/>
      <c r="M4810" s="411"/>
      <c r="N4810" s="9">
        <f t="shared" si="787"/>
        <v>29</v>
      </c>
      <c r="O4810" s="16" t="str">
        <f t="shared" si="786"/>
        <v>291202شير مخلوط دست شويي كرمه، نوع ديواري، به‌قطر 15 ميليمتر، با پولك، واشر و مهره كرمه.</v>
      </c>
      <c r="P4810" s="596">
        <v>291202</v>
      </c>
      <c r="Q4810" s="606">
        <v>29</v>
      </c>
      <c r="R4810" s="606"/>
      <c r="S4810" s="606" t="s">
        <v>726</v>
      </c>
      <c r="T4810" s="555" t="s">
        <v>5980</v>
      </c>
      <c r="U4810" s="555" t="s">
        <v>30</v>
      </c>
      <c r="V4810" s="595">
        <v>717000</v>
      </c>
      <c r="W4810" s="17"/>
      <c r="X4810" s="583"/>
    </row>
    <row r="4811" spans="1:24" ht="51.75">
      <c r="A4811" s="5"/>
      <c r="B4811" s="5"/>
      <c r="I4811" s="5"/>
      <c r="J4811" s="5"/>
      <c r="K4811" s="5"/>
      <c r="M4811" s="411"/>
      <c r="N4811" s="9">
        <f t="shared" si="787"/>
        <v>29</v>
      </c>
      <c r="O4811" s="16" t="str">
        <f t="shared" si="786"/>
        <v>291203شير مخلوط دست شويي كرمه، توكاسه و تك پايه،  به قطر 15 ميليمتر، با پولک، واشر و مهره کرمه.</v>
      </c>
      <c r="P4811" s="596">
        <v>291203</v>
      </c>
      <c r="Q4811" s="606">
        <v>29</v>
      </c>
      <c r="R4811" s="606"/>
      <c r="S4811" s="606" t="s">
        <v>726</v>
      </c>
      <c r="T4811" s="555" t="s">
        <v>5981</v>
      </c>
      <c r="U4811" s="555" t="s">
        <v>30</v>
      </c>
      <c r="V4811" s="595">
        <v>965500</v>
      </c>
      <c r="W4811" s="17"/>
      <c r="X4811" s="583"/>
    </row>
    <row r="4812" spans="1:24" ht="69">
      <c r="A4812" s="5"/>
      <c r="B4812" s="5"/>
      <c r="I4812" s="5"/>
      <c r="J4812" s="5"/>
      <c r="K4812" s="5"/>
      <c r="M4812" s="411"/>
      <c r="N4812" s="9">
        <f t="shared" si="787"/>
        <v>29</v>
      </c>
      <c r="O4812" s="16" t="str">
        <f t="shared" si="786"/>
        <v>291205شير مخلوط شلنگ دار كرمه، به‌قطر 15 ميليمتر، با پولك كرمه، افشانك، قلاب و شلنگ خرطومي كرمه، به طول تقريبي 120 سانتيمتر.</v>
      </c>
      <c r="P4812" s="596">
        <v>291205</v>
      </c>
      <c r="Q4812" s="606">
        <v>29</v>
      </c>
      <c r="R4812" s="606"/>
      <c r="S4812" s="606" t="s">
        <v>726</v>
      </c>
      <c r="T4812" s="555" t="s">
        <v>5982</v>
      </c>
      <c r="U4812" s="555" t="s">
        <v>30</v>
      </c>
      <c r="V4812" s="595">
        <v>808000</v>
      </c>
      <c r="W4812" s="17"/>
      <c r="X4812" s="583"/>
    </row>
    <row r="4813" spans="1:24" ht="34.5">
      <c r="A4813" s="5"/>
      <c r="B4813" s="5"/>
      <c r="I4813" s="5"/>
      <c r="J4813" s="5"/>
      <c r="K4813" s="5"/>
      <c r="M4813" s="411"/>
      <c r="N4813" s="9">
        <f t="shared" si="787"/>
        <v>29</v>
      </c>
      <c r="O4813" s="16" t="str">
        <f t="shared" si="786"/>
        <v>291206شير مخلوط كرمه دوش، به قطر 15 ميليمتر، با علم، سردوش و بست كرمه.</v>
      </c>
      <c r="P4813" s="596">
        <v>291206</v>
      </c>
      <c r="Q4813" s="606">
        <v>29</v>
      </c>
      <c r="R4813" s="606"/>
      <c r="S4813" s="606" t="s">
        <v>726</v>
      </c>
      <c r="T4813" s="555" t="s">
        <v>5983</v>
      </c>
      <c r="U4813" s="555" t="s">
        <v>30</v>
      </c>
      <c r="V4813" s="595">
        <v>1243000</v>
      </c>
      <c r="W4813" s="17"/>
      <c r="X4813" s="583"/>
    </row>
    <row r="4814" spans="1:24" ht="51.75">
      <c r="A4814" s="5"/>
      <c r="B4814" s="5"/>
      <c r="I4814" s="5"/>
      <c r="J4814" s="5"/>
      <c r="K4814" s="5"/>
      <c r="M4814" s="411"/>
      <c r="N4814" s="9">
        <f t="shared" si="787"/>
        <v>29</v>
      </c>
      <c r="O4814" s="16" t="str">
        <f t="shared" si="786"/>
        <v>291207شير مخلوط كرمه دوش، به قطر 15 ميليمتر، با علم سردوش، بست كرمه و يك عدد دوش كمر تلفني باسه راه تبديل مربوط كرمه.</v>
      </c>
      <c r="P4814" s="596">
        <v>291207</v>
      </c>
      <c r="Q4814" s="606">
        <v>29</v>
      </c>
      <c r="R4814" s="606"/>
      <c r="S4814" s="606" t="s">
        <v>726</v>
      </c>
      <c r="T4814" s="555" t="s">
        <v>5984</v>
      </c>
      <c r="U4814" s="555" t="s">
        <v>30</v>
      </c>
      <c r="V4814" s="595">
        <v>1542000</v>
      </c>
      <c r="W4814" s="17"/>
      <c r="X4814" s="583"/>
    </row>
    <row r="4815" spans="1:24" ht="51.75">
      <c r="A4815" s="5"/>
      <c r="B4815" s="5"/>
      <c r="I4815" s="5"/>
      <c r="J4815" s="5"/>
      <c r="K4815" s="5"/>
      <c r="M4815" s="411"/>
      <c r="N4815" s="9">
        <f t="shared" si="787"/>
        <v>29</v>
      </c>
      <c r="O4815" s="16" t="str">
        <f t="shared" si="786"/>
        <v>291210شیر مخلوط آرنجی ، کرمه ، بیمارستانی ، توکاسه به قطر15 میلی متر با پولک ، واشر و مهره های کرمه.</v>
      </c>
      <c r="P4815" s="596">
        <v>291210</v>
      </c>
      <c r="Q4815" s="606">
        <v>29</v>
      </c>
      <c r="R4815" s="606"/>
      <c r="S4815" s="606" t="s">
        <v>726</v>
      </c>
      <c r="T4815" s="555" t="s">
        <v>5985</v>
      </c>
      <c r="U4815" s="555" t="s">
        <v>30</v>
      </c>
      <c r="V4815" s="595">
        <v>917500</v>
      </c>
      <c r="W4815" s="17"/>
      <c r="X4815" s="583"/>
    </row>
    <row r="4816" spans="1:24" ht="51.75">
      <c r="A4816" s="5"/>
      <c r="B4816" s="5"/>
      <c r="I4816" s="5"/>
      <c r="J4816" s="5"/>
      <c r="K4816" s="5"/>
      <c r="M4816" s="411"/>
      <c r="N4816" s="9">
        <f t="shared" si="787"/>
        <v>29</v>
      </c>
      <c r="O4816" s="16" t="str">
        <f t="shared" si="786"/>
        <v>291211شیر مخلوط آرنجی  کرمه ، بیمارستانی ، دیواری به قطر15 میلی متر با پولک ، واشر ، مهره های کرمه و کلیه اتصالات لازم..</v>
      </c>
      <c r="P4816" s="596">
        <v>291211</v>
      </c>
      <c r="Q4816" s="606">
        <v>29</v>
      </c>
      <c r="R4816" s="606"/>
      <c r="S4816" s="606" t="s">
        <v>726</v>
      </c>
      <c r="T4816" s="555" t="s">
        <v>5986</v>
      </c>
      <c r="U4816" s="555" t="s">
        <v>30</v>
      </c>
      <c r="V4816" s="595">
        <v>1197000</v>
      </c>
      <c r="W4816" s="17"/>
      <c r="X4816" s="583"/>
    </row>
    <row r="4817" spans="1:24" ht="34.5">
      <c r="A4817" s="5"/>
      <c r="B4817" s="5"/>
      <c r="I4817" s="5"/>
      <c r="J4817" s="5"/>
      <c r="K4817" s="5"/>
      <c r="M4817" s="411"/>
      <c r="N4817" s="9">
        <f t="shared" si="787"/>
        <v>29</v>
      </c>
      <c r="O4817" s="16" t="str">
        <f t="shared" si="786"/>
        <v>291220شیر مخلوط دستشویی کرمه ، توکاسه، اهرمی با شلنگ های رابط.</v>
      </c>
      <c r="P4817" s="596">
        <v>291220</v>
      </c>
      <c r="Q4817" s="606">
        <v>29</v>
      </c>
      <c r="R4817" s="606"/>
      <c r="S4817" s="606" t="s">
        <v>726</v>
      </c>
      <c r="T4817" s="555" t="s">
        <v>5987</v>
      </c>
      <c r="U4817" s="555" t="s">
        <v>30</v>
      </c>
      <c r="V4817" s="595">
        <v>1104000</v>
      </c>
      <c r="W4817" s="17"/>
      <c r="X4817" s="583"/>
    </row>
    <row r="4818" spans="1:24" ht="34.5">
      <c r="A4818" s="5"/>
      <c r="B4818" s="5"/>
      <c r="I4818" s="5"/>
      <c r="J4818" s="5"/>
      <c r="K4818" s="5"/>
      <c r="M4818" s="411"/>
      <c r="N4818" s="9">
        <f t="shared" si="787"/>
        <v>29</v>
      </c>
      <c r="O4818" s="16" t="str">
        <f t="shared" si="786"/>
        <v>291221شیر مخلوط ظرفشویی کرمه ، توکاسه، اهرمی با شلنگ های رابط.</v>
      </c>
      <c r="P4818" s="596">
        <v>291221</v>
      </c>
      <c r="Q4818" s="606">
        <v>29</v>
      </c>
      <c r="R4818" s="606"/>
      <c r="S4818" s="606" t="s">
        <v>726</v>
      </c>
      <c r="T4818" s="555" t="s">
        <v>5988</v>
      </c>
      <c r="U4818" s="555" t="s">
        <v>30</v>
      </c>
      <c r="V4818" s="595">
        <v>812500</v>
      </c>
      <c r="W4818" s="17"/>
      <c r="X4818" s="583"/>
    </row>
    <row r="4819" spans="1:24" ht="51.75">
      <c r="A4819" s="5"/>
      <c r="B4819" s="5"/>
      <c r="I4819" s="5"/>
      <c r="J4819" s="5"/>
      <c r="K4819" s="5"/>
      <c r="M4819" s="411"/>
      <c r="N4819" s="9">
        <f t="shared" si="787"/>
        <v>29</v>
      </c>
      <c r="O4819" s="16" t="str">
        <f t="shared" si="786"/>
        <v>291222شیر مخلوط شلنگ دار کرمه ، اهرمی با پولک کرمه ، افشانک، قلاب و شلنگ خرطومی کرمه به طول تقریبی 120 سانتی متر.</v>
      </c>
      <c r="P4819" s="596">
        <v>291222</v>
      </c>
      <c r="Q4819" s="606">
        <v>29</v>
      </c>
      <c r="R4819" s="606"/>
      <c r="S4819" s="606" t="s">
        <v>726</v>
      </c>
      <c r="T4819" s="555" t="s">
        <v>5989</v>
      </c>
      <c r="U4819" s="555" t="s">
        <v>30</v>
      </c>
      <c r="V4819" s="595">
        <v>923000</v>
      </c>
      <c r="W4819" s="17"/>
      <c r="X4819" s="583"/>
    </row>
    <row r="4820" spans="1:24" ht="34.5">
      <c r="A4820" s="5"/>
      <c r="B4820" s="5"/>
      <c r="I4820" s="5"/>
      <c r="J4820" s="5"/>
      <c r="K4820" s="5"/>
      <c r="M4820" s="411"/>
      <c r="N4820" s="9">
        <f t="shared" ref="N4820:N4839" si="788">Q4820</f>
        <v>29</v>
      </c>
      <c r="O4820" s="16" t="str">
        <f t="shared" si="786"/>
        <v>291223شیر مخلوط اهرمی کرمه دوش ، با علم ، سردوش و بست کرمه .</v>
      </c>
      <c r="P4820" s="596">
        <v>291223</v>
      </c>
      <c r="Q4820" s="606">
        <v>29</v>
      </c>
      <c r="R4820" s="606"/>
      <c r="S4820" s="606" t="s">
        <v>726</v>
      </c>
      <c r="T4820" s="555" t="s">
        <v>5990</v>
      </c>
      <c r="U4820" s="555" t="s">
        <v>30</v>
      </c>
      <c r="V4820" s="595">
        <v>1278000</v>
      </c>
      <c r="W4820" s="17"/>
      <c r="X4820" s="583"/>
    </row>
    <row r="4821" spans="1:24" ht="51.75">
      <c r="A4821" s="5"/>
      <c r="B4821" s="5"/>
      <c r="I4821" s="5"/>
      <c r="J4821" s="5"/>
      <c r="K4821" s="5"/>
      <c r="M4821" s="411"/>
      <c r="N4821" s="9">
        <f t="shared" si="788"/>
        <v>29</v>
      </c>
      <c r="O4821" s="16" t="str">
        <f t="shared" si="786"/>
        <v>291224شیر مخلوط اهرمی کرمه دوش ، با علم ، سردوش و بست کرمه و یک عدد دوش کمر تلفنی با سه راه تبدیل مربوطه..</v>
      </c>
      <c r="P4821" s="596">
        <v>291224</v>
      </c>
      <c r="Q4821" s="606">
        <v>29</v>
      </c>
      <c r="R4821" s="606"/>
      <c r="S4821" s="606" t="s">
        <v>726</v>
      </c>
      <c r="T4821" s="555" t="s">
        <v>5991</v>
      </c>
      <c r="U4821" s="555" t="s">
        <v>30</v>
      </c>
      <c r="V4821" s="595">
        <v>2137000</v>
      </c>
      <c r="W4821" s="17"/>
      <c r="X4821" s="583"/>
    </row>
    <row r="4822" spans="1:24" ht="51.75">
      <c r="A4822" s="5"/>
      <c r="B4822" s="5"/>
      <c r="I4822" s="5"/>
      <c r="J4822" s="5"/>
      <c r="K4822" s="5"/>
      <c r="M4822" s="411"/>
      <c r="N4822" s="9">
        <f t="shared" si="788"/>
        <v>29</v>
      </c>
      <c r="O4822" s="16" t="str">
        <f t="shared" si="786"/>
        <v>291230شیر مخلوط کرمه توکاسه تک پایه از نوع الکترونیکی همراه با منبع تغذیه از نوع باتری با تجهیزات مورد نیاز بطور کامل.</v>
      </c>
      <c r="P4822" s="596">
        <v>291230</v>
      </c>
      <c r="Q4822" s="606">
        <v>29</v>
      </c>
      <c r="R4822" s="606"/>
      <c r="S4822" s="606" t="s">
        <v>726</v>
      </c>
      <c r="T4822" s="555" t="s">
        <v>5992</v>
      </c>
      <c r="U4822" s="555" t="s">
        <v>30</v>
      </c>
      <c r="V4822" s="596">
        <v>0</v>
      </c>
      <c r="W4822" s="17"/>
      <c r="X4822" s="583"/>
    </row>
    <row r="4823" spans="1:24" ht="51.75">
      <c r="A4823" s="5"/>
      <c r="B4823" s="5"/>
      <c r="I4823" s="5"/>
      <c r="J4823" s="5"/>
      <c r="K4823" s="5"/>
      <c r="M4823" s="411"/>
      <c r="N4823" s="9">
        <f t="shared" si="788"/>
        <v>29</v>
      </c>
      <c r="O4823" s="16" t="str">
        <f t="shared" si="786"/>
        <v>291231شیر مخلوط کرمه توکاسه تک پایه از نوع الکترونیکی همراه با منبع تغذیه از نوع  برق و باتری با تجهیزات مورد نیاز بطور کامل.</v>
      </c>
      <c r="P4823" s="596">
        <v>291231</v>
      </c>
      <c r="Q4823" s="606">
        <v>29</v>
      </c>
      <c r="R4823" s="606"/>
      <c r="S4823" s="606" t="s">
        <v>726</v>
      </c>
      <c r="T4823" s="555" t="s">
        <v>5993</v>
      </c>
      <c r="U4823" s="555" t="s">
        <v>30</v>
      </c>
      <c r="V4823" s="596">
        <v>0</v>
      </c>
      <c r="W4823" s="17"/>
      <c r="X4823" s="583"/>
    </row>
    <row r="4824" spans="1:24" ht="51.75">
      <c r="A4824" s="5"/>
      <c r="B4824" s="5"/>
      <c r="I4824" s="5"/>
      <c r="J4824" s="5"/>
      <c r="K4824" s="5"/>
      <c r="M4824" s="411"/>
      <c r="N4824" s="9">
        <f t="shared" si="788"/>
        <v>29</v>
      </c>
      <c r="O4824" s="16" t="str">
        <f t="shared" si="786"/>
        <v>291301شير تكي شلنگ دار كرمه، به قطر 15 ميليمتر، با پولك، افشانك، قلاب و شلنگ خرطومي كرمه، به طول تقريبي 120 سانتيمتر.</v>
      </c>
      <c r="P4824" s="596">
        <v>291301</v>
      </c>
      <c r="Q4824" s="606">
        <v>29</v>
      </c>
      <c r="R4824" s="606"/>
      <c r="S4824" s="606" t="s">
        <v>726</v>
      </c>
      <c r="T4824" s="555" t="s">
        <v>5994</v>
      </c>
      <c r="U4824" s="555" t="s">
        <v>30</v>
      </c>
      <c r="V4824" s="595">
        <v>273000</v>
      </c>
      <c r="W4824" s="17"/>
      <c r="X4824" s="583"/>
    </row>
    <row r="4825" spans="1:24" ht="34.5">
      <c r="A4825" s="5"/>
      <c r="B4825" s="5"/>
      <c r="I4825" s="5"/>
      <c r="J4825" s="5"/>
      <c r="K4825" s="5"/>
      <c r="M4825" s="411"/>
      <c r="N4825" s="9">
        <f t="shared" si="788"/>
        <v>29</v>
      </c>
      <c r="O4825" s="16" t="str">
        <f t="shared" si="786"/>
        <v>291302شير تكي دنباله بلند كرمه، به قطر 15 ميليمتر، با پولك كرمه.</v>
      </c>
      <c r="P4825" s="596">
        <v>291302</v>
      </c>
      <c r="Q4825" s="606">
        <v>29</v>
      </c>
      <c r="R4825" s="606"/>
      <c r="S4825" s="606" t="s">
        <v>726</v>
      </c>
      <c r="T4825" s="555" t="s">
        <v>5995</v>
      </c>
      <c r="U4825" s="555" t="s">
        <v>30</v>
      </c>
      <c r="V4825" s="595">
        <v>217000</v>
      </c>
      <c r="W4825" s="17"/>
      <c r="X4825" s="583"/>
    </row>
    <row r="4826" spans="1:24" ht="51.75">
      <c r="A4826" s="5"/>
      <c r="B4826" s="5"/>
      <c r="I4826" s="5"/>
      <c r="J4826" s="5"/>
      <c r="K4826" s="5"/>
      <c r="M4826" s="411"/>
      <c r="N4826" s="9">
        <f t="shared" si="788"/>
        <v>29</v>
      </c>
      <c r="O4826" s="16" t="str">
        <f t="shared" si="786"/>
        <v>291401شير پيسوار كرمه، به قطر 12 ميليمتر، با مهره، پولك و لوله كرمه، به طول تقريبي 30 سانتيمتر.</v>
      </c>
      <c r="P4826" s="596">
        <v>291401</v>
      </c>
      <c r="Q4826" s="606">
        <v>29</v>
      </c>
      <c r="R4826" s="606"/>
      <c r="S4826" s="606" t="s">
        <v>726</v>
      </c>
      <c r="T4826" s="555" t="s">
        <v>5996</v>
      </c>
      <c r="U4826" s="555" t="s">
        <v>30</v>
      </c>
      <c r="V4826" s="595">
        <v>333000</v>
      </c>
      <c r="W4826" s="17"/>
      <c r="X4826" s="583"/>
    </row>
    <row r="4827" spans="1:24" ht="51.75">
      <c r="A4827" s="5"/>
      <c r="B4827" s="5"/>
      <c r="I4827" s="5"/>
      <c r="J4827" s="5"/>
      <c r="K4827" s="5"/>
      <c r="M4827" s="411"/>
      <c r="N4827" s="9">
        <f t="shared" si="788"/>
        <v>29</v>
      </c>
      <c r="O4827" s="16" t="str">
        <f t="shared" si="786"/>
        <v>291501زير آب كرمه، به قطر 32 ميليمتر، براي دست شويي و ظرفشويي، با درپوش لاستيكي و زنجير.</v>
      </c>
      <c r="P4827" s="596">
        <v>291501</v>
      </c>
      <c r="Q4827" s="606">
        <v>29</v>
      </c>
      <c r="R4827" s="606"/>
      <c r="S4827" s="606" t="s">
        <v>726</v>
      </c>
      <c r="T4827" s="555" t="s">
        <v>5997</v>
      </c>
      <c r="U4827" s="555" t="s">
        <v>30</v>
      </c>
      <c r="V4827" s="596">
        <v>0</v>
      </c>
      <c r="W4827" s="17"/>
      <c r="X4827" s="583"/>
    </row>
    <row r="4828" spans="1:24" ht="51.75">
      <c r="A4828" s="5"/>
      <c r="B4828" s="5"/>
      <c r="I4828" s="5"/>
      <c r="J4828" s="5"/>
      <c r="K4828" s="5"/>
      <c r="M4828" s="411"/>
      <c r="N4828" s="9">
        <f t="shared" si="788"/>
        <v>29</v>
      </c>
      <c r="O4828" s="16" t="str">
        <f t="shared" si="786"/>
        <v>291502زير آب كرمه، به قطر 40 ميليمتر، براي دست شويي و ظرفشويي، با درپوش لاستيكي و زنجير.</v>
      </c>
      <c r="P4828" s="596">
        <v>291502</v>
      </c>
      <c r="Q4828" s="606">
        <v>29</v>
      </c>
      <c r="R4828" s="606"/>
      <c r="S4828" s="606" t="s">
        <v>726</v>
      </c>
      <c r="T4828" s="555" t="s">
        <v>5998</v>
      </c>
      <c r="U4828" s="555" t="s">
        <v>30</v>
      </c>
      <c r="V4828" s="596">
        <v>0</v>
      </c>
      <c r="W4828" s="17"/>
      <c r="X4828" s="583"/>
    </row>
    <row r="4829" spans="1:24" ht="51.75">
      <c r="A4829" s="5"/>
      <c r="B4829" s="5"/>
      <c r="I4829" s="5"/>
      <c r="J4829" s="5"/>
      <c r="K4829" s="5"/>
      <c r="M4829" s="411"/>
      <c r="N4829" s="9">
        <f t="shared" si="788"/>
        <v>29</v>
      </c>
      <c r="O4829" s="16" t="str">
        <f t="shared" si="786"/>
        <v>291503زيرآب از مواد پلیمری، به قطر 32 ميليمتر، برای دست شویی و ظرفشویی ، به انضمام درپوش لاستيكي و زنجير.</v>
      </c>
      <c r="P4829" s="596">
        <v>291503</v>
      </c>
      <c r="Q4829" s="606">
        <v>29</v>
      </c>
      <c r="R4829" s="606"/>
      <c r="S4829" s="606" t="s">
        <v>726</v>
      </c>
      <c r="T4829" s="555" t="s">
        <v>5999</v>
      </c>
      <c r="U4829" s="555" t="s">
        <v>30</v>
      </c>
      <c r="V4829" s="595">
        <v>97200</v>
      </c>
      <c r="W4829" s="17"/>
      <c r="X4829" s="583"/>
    </row>
    <row r="4830" spans="1:24" ht="51.75">
      <c r="A4830" s="5"/>
      <c r="B4830" s="5"/>
      <c r="I4830" s="5"/>
      <c r="J4830" s="5"/>
      <c r="K4830" s="5"/>
      <c r="M4830" s="411"/>
      <c r="N4830" s="9">
        <f t="shared" si="788"/>
        <v>29</v>
      </c>
      <c r="O4830" s="16" t="str">
        <f t="shared" si="786"/>
        <v>291504زيرآب پلیمری به قطر 40 ميليمتر، برای دست شویی و ظرفشویی ، به انضمام درپوش لاستيكي و زنجير.</v>
      </c>
      <c r="P4830" s="596">
        <v>291504</v>
      </c>
      <c r="Q4830" s="606">
        <v>29</v>
      </c>
      <c r="R4830" s="606"/>
      <c r="S4830" s="606" t="s">
        <v>726</v>
      </c>
      <c r="T4830" s="555" t="s">
        <v>6000</v>
      </c>
      <c r="U4830" s="555" t="s">
        <v>30</v>
      </c>
      <c r="V4830" s="595">
        <v>97200</v>
      </c>
      <c r="W4830" s="17"/>
      <c r="X4830" s="583"/>
    </row>
    <row r="4831" spans="1:24" ht="34.5">
      <c r="A4831" s="5"/>
      <c r="B4831" s="5"/>
      <c r="I4831" s="5"/>
      <c r="J4831" s="5"/>
      <c r="K4831" s="5"/>
      <c r="M4831" s="411"/>
      <c r="N4831" s="9">
        <f t="shared" si="788"/>
        <v>29</v>
      </c>
      <c r="O4831" s="16" t="str">
        <f t="shared" si="786"/>
        <v>291601سيفون ازمواد پلیمری، به قطر ورودي 32 ميليمتر، همراه با لوله هاي رابط.</v>
      </c>
      <c r="P4831" s="596">
        <v>291601</v>
      </c>
      <c r="Q4831" s="606">
        <v>29</v>
      </c>
      <c r="R4831" s="606"/>
      <c r="S4831" s="606" t="s">
        <v>726</v>
      </c>
      <c r="T4831" s="555" t="s">
        <v>6001</v>
      </c>
      <c r="U4831" s="555" t="s">
        <v>30</v>
      </c>
      <c r="V4831" s="595">
        <v>275000</v>
      </c>
      <c r="W4831" s="17"/>
      <c r="X4831" s="583"/>
    </row>
    <row r="4832" spans="1:24" ht="34.5">
      <c r="A4832" s="5"/>
      <c r="B4832" s="5"/>
      <c r="I4832" s="5"/>
      <c r="J4832" s="5"/>
      <c r="K4832" s="5"/>
      <c r="M4832" s="411"/>
      <c r="N4832" s="9">
        <f t="shared" si="788"/>
        <v>29</v>
      </c>
      <c r="O4832" s="16" t="str">
        <f t="shared" si="786"/>
        <v>291602سيفون ازمواد پلیمری، به قطر ورودي 40 ميليمتر، همراه با لوله هاي رابط.</v>
      </c>
      <c r="P4832" s="596">
        <v>291602</v>
      </c>
      <c r="Q4832" s="606">
        <v>29</v>
      </c>
      <c r="R4832" s="606"/>
      <c r="S4832" s="606" t="s">
        <v>726</v>
      </c>
      <c r="T4832" s="555" t="s">
        <v>6002</v>
      </c>
      <c r="U4832" s="555" t="s">
        <v>30</v>
      </c>
      <c r="V4832" s="595">
        <v>462000</v>
      </c>
      <c r="W4832" s="17"/>
      <c r="X4832" s="583"/>
    </row>
    <row r="4833" spans="1:24" ht="34.5">
      <c r="A4833" s="5"/>
      <c r="B4833" s="5"/>
      <c r="I4833" s="5"/>
      <c r="J4833" s="5"/>
      <c r="K4833" s="5"/>
      <c r="M4833" s="411"/>
      <c r="N4833" s="9">
        <f t="shared" si="788"/>
        <v>29</v>
      </c>
      <c r="O4833" s="16" t="str">
        <f t="shared" si="786"/>
        <v>291605سه راه پلی پرو پیلن براي سينك دولگنه، با لوله هاي رابط.</v>
      </c>
      <c r="P4833" s="596">
        <v>291605</v>
      </c>
      <c r="Q4833" s="606">
        <v>29</v>
      </c>
      <c r="R4833" s="606"/>
      <c r="S4833" s="606" t="s">
        <v>726</v>
      </c>
      <c r="T4833" s="555" t="s">
        <v>6003</v>
      </c>
      <c r="U4833" s="555" t="s">
        <v>30</v>
      </c>
      <c r="V4833" s="595">
        <v>504000</v>
      </c>
      <c r="W4833" s="17"/>
      <c r="X4833" s="583"/>
    </row>
    <row r="4834" spans="1:24" ht="34.5">
      <c r="A4834" s="5"/>
      <c r="B4834" s="5"/>
      <c r="I4834" s="5"/>
      <c r="J4834" s="5"/>
      <c r="K4834" s="5"/>
      <c r="M4834" s="411"/>
      <c r="N4834" s="9">
        <f t="shared" si="788"/>
        <v>29</v>
      </c>
      <c r="O4834" s="16" t="str">
        <f t="shared" si="786"/>
        <v>291701شير شلنگي برنجي، به قطر 15 ميليمتر، با ماسوره سرشلنگ، به طور كامل.</v>
      </c>
      <c r="P4834" s="596">
        <v>291701</v>
      </c>
      <c r="Q4834" s="606">
        <v>29</v>
      </c>
      <c r="R4834" s="606"/>
      <c r="S4834" s="606" t="s">
        <v>726</v>
      </c>
      <c r="T4834" s="555" t="s">
        <v>6004</v>
      </c>
      <c r="U4834" s="555" t="s">
        <v>30</v>
      </c>
      <c r="V4834" s="595">
        <v>262500</v>
      </c>
      <c r="W4834" s="17"/>
      <c r="X4834" s="583"/>
    </row>
    <row r="4835" spans="1:24" ht="34.5">
      <c r="A4835" s="5"/>
      <c r="B4835" s="5"/>
      <c r="I4835" s="5"/>
      <c r="J4835" s="5"/>
      <c r="K4835" s="5"/>
      <c r="M4835" s="411"/>
      <c r="N4835" s="9">
        <f t="shared" si="788"/>
        <v>29</v>
      </c>
      <c r="O4835" s="16" t="str">
        <f t="shared" si="786"/>
        <v>291702شير شلنگي برنجي، به قطر 20 ميليمتر، با ماسوره سرشلنگ، به طور كامل.</v>
      </c>
      <c r="P4835" s="596">
        <v>291702</v>
      </c>
      <c r="Q4835" s="606">
        <v>29</v>
      </c>
      <c r="R4835" s="606"/>
      <c r="S4835" s="606" t="s">
        <v>726</v>
      </c>
      <c r="T4835" s="555" t="s">
        <v>6005</v>
      </c>
      <c r="U4835" s="555" t="s">
        <v>30</v>
      </c>
      <c r="V4835" s="595">
        <v>335000</v>
      </c>
      <c r="W4835" s="17"/>
      <c r="X4835" s="583"/>
    </row>
    <row r="4836" spans="1:24" ht="34.5">
      <c r="A4836" s="5"/>
      <c r="B4836" s="5"/>
      <c r="I4836" s="5"/>
      <c r="J4836" s="5"/>
      <c r="K4836" s="5"/>
      <c r="M4836" s="411"/>
      <c r="N4836" s="9">
        <f t="shared" si="788"/>
        <v>29</v>
      </c>
      <c r="O4836" s="16" t="str">
        <f t="shared" si="786"/>
        <v>291703شير شلنگي برنجي، به قطر 25 ميليمتر، با ماسوره سرشلنگ، به طور كامل.</v>
      </c>
      <c r="P4836" s="596">
        <v>291703</v>
      </c>
      <c r="Q4836" s="606">
        <v>29</v>
      </c>
      <c r="R4836" s="606"/>
      <c r="S4836" s="606" t="s">
        <v>726</v>
      </c>
      <c r="T4836" s="555" t="s">
        <v>6006</v>
      </c>
      <c r="U4836" s="555" t="s">
        <v>30</v>
      </c>
      <c r="V4836" s="596">
        <v>0</v>
      </c>
      <c r="W4836" s="17"/>
      <c r="X4836" s="583"/>
    </row>
    <row r="4837" spans="1:24" ht="34.5">
      <c r="A4837" s="5"/>
      <c r="B4837" s="5"/>
      <c r="I4837" s="5"/>
      <c r="J4837" s="5"/>
      <c r="K4837" s="5"/>
      <c r="M4837" s="411"/>
      <c r="N4837" s="9">
        <f t="shared" si="788"/>
        <v>29</v>
      </c>
      <c r="O4837" s="16" t="str">
        <f t="shared" si="786"/>
        <v>291704شيرشلنگي كرمه، به قطر 15 ميليمتر، با ماسوره سرشلنگ، به طور كامل.</v>
      </c>
      <c r="P4837" s="596">
        <v>291704</v>
      </c>
      <c r="Q4837" s="606">
        <v>29</v>
      </c>
      <c r="R4837" s="606"/>
      <c r="S4837" s="606" t="s">
        <v>726</v>
      </c>
      <c r="T4837" s="555" t="s">
        <v>6007</v>
      </c>
      <c r="U4837" s="555" t="s">
        <v>30</v>
      </c>
      <c r="V4837" s="596">
        <v>0</v>
      </c>
      <c r="W4837" s="17"/>
      <c r="X4837" s="583"/>
    </row>
    <row r="4838" spans="1:24" ht="34.5">
      <c r="A4838" s="5"/>
      <c r="B4838" s="5"/>
      <c r="I4838" s="5"/>
      <c r="J4838" s="5"/>
      <c r="K4838" s="5"/>
      <c r="M4838" s="411"/>
      <c r="N4838" s="9">
        <f t="shared" si="788"/>
        <v>29</v>
      </c>
      <c r="O4838" s="16" t="str">
        <f t="shared" si="786"/>
        <v>291705شير شلنگي كرمه، به قطر 20 ميليمتر، با ماسوره سرشلنگ، به طور كامل.</v>
      </c>
      <c r="P4838" s="596">
        <v>291705</v>
      </c>
      <c r="Q4838" s="606">
        <v>29</v>
      </c>
      <c r="R4838" s="606"/>
      <c r="S4838" s="606" t="s">
        <v>726</v>
      </c>
      <c r="T4838" s="555" t="s">
        <v>6008</v>
      </c>
      <c r="U4838" s="555" t="s">
        <v>30</v>
      </c>
      <c r="V4838" s="596">
        <v>0</v>
      </c>
      <c r="W4838" s="17"/>
      <c r="X4838" s="583"/>
    </row>
    <row r="4839" spans="1:24" ht="34.5">
      <c r="A4839" s="5"/>
      <c r="B4839" s="5"/>
      <c r="I4839" s="5"/>
      <c r="J4839" s="5"/>
      <c r="K4839" s="5"/>
      <c r="M4839" s="411"/>
      <c r="N4839" s="9">
        <f t="shared" si="788"/>
        <v>29</v>
      </c>
      <c r="O4839" s="16" t="str">
        <f t="shared" si="786"/>
        <v>291706شير شلنگي كرمه، به قطر 25 ميليمتر، با ماسوره سرشلنگ، به طور كامل.</v>
      </c>
      <c r="P4839" s="596">
        <v>291706</v>
      </c>
      <c r="Q4839" s="606">
        <v>29</v>
      </c>
      <c r="R4839" s="606"/>
      <c r="S4839" s="606" t="s">
        <v>726</v>
      </c>
      <c r="T4839" s="555" t="s">
        <v>6009</v>
      </c>
      <c r="U4839" s="555" t="s">
        <v>30</v>
      </c>
      <c r="V4839" s="596">
        <v>0</v>
      </c>
      <c r="W4839" s="17"/>
      <c r="X4839" s="583"/>
    </row>
    <row r="4840" spans="1:24">
      <c r="A4840" s="5"/>
      <c r="B4840" s="5"/>
      <c r="I4840" s="5"/>
      <c r="J4840" s="5"/>
      <c r="K4840" s="5"/>
      <c r="M4840" s="411"/>
      <c r="N4840" s="9" t="s">
        <v>1024</v>
      </c>
      <c r="O4840" s="16" t="str">
        <f t="shared" si="786"/>
        <v>291707شیر</v>
      </c>
      <c r="P4840" s="597" t="s">
        <v>1021</v>
      </c>
      <c r="Q4840" s="606"/>
      <c r="R4840" s="606"/>
      <c r="S4840" s="606"/>
      <c r="T4840" s="92" t="s">
        <v>985</v>
      </c>
      <c r="U4840" s="89" t="s">
        <v>30</v>
      </c>
      <c r="V4840" s="205">
        <v>10000</v>
      </c>
      <c r="W4840" s="17"/>
    </row>
    <row r="4841" spans="1:24">
      <c r="A4841" s="5"/>
      <c r="B4841" s="5"/>
      <c r="I4841" s="5"/>
      <c r="J4841" s="5"/>
      <c r="K4841" s="5"/>
      <c r="M4841" s="411"/>
      <c r="N4841" s="9" t="s">
        <v>1024</v>
      </c>
      <c r="O4841" s="16" t="str">
        <f t="shared" si="786"/>
        <v>291708شیر1</v>
      </c>
      <c r="P4841" s="597" t="s">
        <v>1022</v>
      </c>
      <c r="Q4841" s="606"/>
      <c r="R4841" s="606"/>
      <c r="S4841" s="606"/>
      <c r="T4841" s="92" t="s">
        <v>7135</v>
      </c>
      <c r="U4841" s="89" t="s">
        <v>30</v>
      </c>
      <c r="V4841" s="205">
        <v>10001</v>
      </c>
      <c r="W4841" s="17"/>
    </row>
    <row r="4842" spans="1:24">
      <c r="A4842" s="5"/>
      <c r="B4842" s="5"/>
      <c r="I4842" s="5"/>
      <c r="J4842" s="5"/>
      <c r="K4842" s="5"/>
      <c r="M4842" s="411"/>
      <c r="N4842" s="9" t="s">
        <v>1024</v>
      </c>
      <c r="O4842" s="16" t="str">
        <f t="shared" si="786"/>
        <v>291709شیر2</v>
      </c>
      <c r="P4842" s="597" t="s">
        <v>1023</v>
      </c>
      <c r="Q4842" s="606"/>
      <c r="R4842" s="606"/>
      <c r="S4842" s="606"/>
      <c r="T4842" s="92" t="s">
        <v>7136</v>
      </c>
      <c r="U4842" s="89" t="s">
        <v>30</v>
      </c>
      <c r="V4842" s="205">
        <v>10002</v>
      </c>
      <c r="W4842" s="17"/>
    </row>
    <row r="4843" spans="1:24" ht="51.75">
      <c r="A4843" s="5"/>
      <c r="B4843" s="5"/>
      <c r="I4843" s="5"/>
      <c r="J4843" s="5"/>
      <c r="K4843" s="5"/>
      <c r="M4843" s="411"/>
      <c r="N4843" s="9">
        <f t="shared" ref="N4843:N4853" si="789">Q4843</f>
        <v>30</v>
      </c>
      <c r="O4843" s="16" t="str">
        <f t="shared" si="786"/>
        <v>300201لانس آلومينيومي شيردار (با ضامن يا بدون ضامن) به طول 50 سانتيمتر و به قطر نامي 40 (يک و يک دوم اينچ)، با صافي.</v>
      </c>
      <c r="P4843" s="598" t="s">
        <v>909</v>
      </c>
      <c r="Q4843" s="606">
        <v>30</v>
      </c>
      <c r="R4843" s="606"/>
      <c r="S4843" s="606" t="s">
        <v>726</v>
      </c>
      <c r="T4843" s="555" t="s">
        <v>6010</v>
      </c>
      <c r="U4843" s="555" t="s">
        <v>30</v>
      </c>
      <c r="V4843" s="595">
        <v>454000</v>
      </c>
      <c r="W4843" s="17"/>
    </row>
    <row r="4844" spans="1:24" ht="51.75">
      <c r="A4844" s="5"/>
      <c r="B4844" s="5"/>
      <c r="I4844" s="5"/>
      <c r="J4844" s="5"/>
      <c r="K4844" s="5"/>
      <c r="M4844" s="411"/>
      <c r="N4844" s="9">
        <f t="shared" si="789"/>
        <v>30</v>
      </c>
      <c r="O4844" s="16" t="str">
        <f t="shared" si="786"/>
        <v>300203لانس آلومينيومي شيردار (با ضامن يا بدون ضامن) به طول 50 سانتيمتر و به قطر نامي 65 (دو و يک دوم اينچ)، با صافي.</v>
      </c>
      <c r="P4844" s="596">
        <v>300203</v>
      </c>
      <c r="Q4844" s="606">
        <v>30</v>
      </c>
      <c r="R4844" s="606"/>
      <c r="S4844" s="606" t="s">
        <v>726</v>
      </c>
      <c r="T4844" s="555" t="s">
        <v>6011</v>
      </c>
      <c r="U4844" s="555" t="s">
        <v>30</v>
      </c>
      <c r="V4844" s="595">
        <v>609500</v>
      </c>
      <c r="W4844" s="17"/>
      <c r="X4844" s="583"/>
    </row>
    <row r="4845" spans="1:24" ht="51.75">
      <c r="A4845" s="5"/>
      <c r="B4845" s="5"/>
      <c r="I4845" s="5"/>
      <c r="J4845" s="5"/>
      <c r="K4845" s="5"/>
      <c r="M4845" s="411"/>
      <c r="N4845" s="9">
        <f t="shared" si="789"/>
        <v>30</v>
      </c>
      <c r="O4845" s="16" t="str">
        <f t="shared" si="786"/>
        <v>300601شلنگ آتش نشاني از نخ پرلون تو لاستيكي (بدون كوپلينگ)، به قطر نامي 40 (يک و يک دوم اينچ).</v>
      </c>
      <c r="P4845" s="596">
        <v>300601</v>
      </c>
      <c r="Q4845" s="606">
        <v>30</v>
      </c>
      <c r="R4845" s="606"/>
      <c r="S4845" s="606" t="s">
        <v>726</v>
      </c>
      <c r="T4845" s="555" t="s">
        <v>6012</v>
      </c>
      <c r="U4845" s="555" t="s">
        <v>28</v>
      </c>
      <c r="V4845" s="595">
        <v>139500</v>
      </c>
      <c r="W4845" s="17"/>
      <c r="X4845" s="583"/>
    </row>
    <row r="4846" spans="1:24" ht="51.75">
      <c r="A4846" s="5"/>
      <c r="B4846" s="5"/>
      <c r="I4846" s="5"/>
      <c r="J4846" s="5"/>
      <c r="K4846" s="5"/>
      <c r="M4846" s="411"/>
      <c r="N4846" s="9">
        <f t="shared" si="789"/>
        <v>30</v>
      </c>
      <c r="O4846" s="16" t="str">
        <f t="shared" si="786"/>
        <v>300603شلنگ آتش نشاني از نخ پرلون تو لاستيكي (بدون كوپلينگ)، به قطر نامي 65 (دو و يک دوم اينچ).</v>
      </c>
      <c r="P4846" s="596">
        <v>300603</v>
      </c>
      <c r="Q4846" s="606">
        <v>30</v>
      </c>
      <c r="R4846" s="606"/>
      <c r="S4846" s="606" t="s">
        <v>726</v>
      </c>
      <c r="T4846" s="555" t="s">
        <v>6013</v>
      </c>
      <c r="U4846" s="555" t="s">
        <v>28</v>
      </c>
      <c r="V4846" s="595">
        <v>195000</v>
      </c>
      <c r="W4846" s="17"/>
      <c r="X4846" s="583"/>
    </row>
    <row r="4847" spans="1:24" ht="34.5">
      <c r="A4847" s="5"/>
      <c r="B4847" s="5"/>
      <c r="I4847" s="5"/>
      <c r="J4847" s="5"/>
      <c r="K4847" s="5"/>
      <c r="M4847" s="411"/>
      <c r="N4847" s="9">
        <f t="shared" si="789"/>
        <v>30</v>
      </c>
      <c r="O4847" s="16" t="str">
        <f t="shared" si="786"/>
        <v>300701كوپلينگ آلومينيومي آتش نشاني، به قطر نامي 40 (يک و يک دوم اينچ)، بطور كامل.</v>
      </c>
      <c r="P4847" s="596">
        <v>300701</v>
      </c>
      <c r="Q4847" s="606">
        <v>30</v>
      </c>
      <c r="R4847" s="606"/>
      <c r="S4847" s="606" t="s">
        <v>726</v>
      </c>
      <c r="T4847" s="555" t="s">
        <v>6014</v>
      </c>
      <c r="U4847" s="555" t="s">
        <v>30</v>
      </c>
      <c r="V4847" s="595">
        <v>255000</v>
      </c>
      <c r="W4847" s="17"/>
      <c r="X4847" s="583"/>
    </row>
    <row r="4848" spans="1:24" ht="34.5">
      <c r="A4848" s="5"/>
      <c r="B4848" s="5"/>
      <c r="I4848" s="5"/>
      <c r="J4848" s="5"/>
      <c r="K4848" s="5"/>
      <c r="M4848" s="411"/>
      <c r="N4848" s="9">
        <f t="shared" si="789"/>
        <v>30</v>
      </c>
      <c r="O4848" s="16" t="str">
        <f t="shared" ref="O4848:O4911" si="790">LEFT(CONCATENATE(P4848,T4848),252)</f>
        <v>300703كوپلينگ آلومينيومي آتش نشاني، به قطر نامي 65 (دو و يک دوم اينچ)، بطور كامل.</v>
      </c>
      <c r="P4848" s="596">
        <v>300703</v>
      </c>
      <c r="Q4848" s="606">
        <v>30</v>
      </c>
      <c r="R4848" s="606"/>
      <c r="S4848" s="606" t="s">
        <v>726</v>
      </c>
      <c r="T4848" s="555" t="s">
        <v>6015</v>
      </c>
      <c r="U4848" s="555" t="s">
        <v>30</v>
      </c>
      <c r="V4848" s="595">
        <v>391000</v>
      </c>
      <c r="W4848" s="17"/>
      <c r="X4848" s="583"/>
    </row>
    <row r="4849" spans="1:24" ht="103.5">
      <c r="A4849" s="5"/>
      <c r="B4849" s="5"/>
      <c r="I4849" s="5"/>
      <c r="J4849" s="5"/>
      <c r="K4849" s="5"/>
      <c r="M4849" s="411"/>
      <c r="N4849" s="9">
        <f t="shared" si="789"/>
        <v>30</v>
      </c>
      <c r="O4849" s="16" t="str">
        <f t="shared" si="790"/>
        <v>300801جعبه آتش نشاني، به ابعادتقريبي 20×65×75 سانتيمتربه ضخامت 1/5 تا 2 میلی متر ،، مجهز به قرقره دوار، يك در، قفل ايمني، جاي مخصوص كليد، با دو دست رنگ ضد زنگ و يك دست رنگ روغني ، آماده براي نصب توي كار.</v>
      </c>
      <c r="P4849" s="596">
        <v>300801</v>
      </c>
      <c r="Q4849" s="606">
        <v>30</v>
      </c>
      <c r="R4849" s="606"/>
      <c r="S4849" s="606" t="s">
        <v>726</v>
      </c>
      <c r="T4849" s="555" t="s">
        <v>6016</v>
      </c>
      <c r="U4849" s="555" t="s">
        <v>30</v>
      </c>
      <c r="V4849" s="595">
        <v>2042000</v>
      </c>
      <c r="W4849" s="17"/>
      <c r="X4849" s="583"/>
    </row>
    <row r="4850" spans="1:24" ht="103.5">
      <c r="A4850" s="5"/>
      <c r="B4850" s="5"/>
      <c r="I4850" s="5"/>
      <c r="J4850" s="5"/>
      <c r="K4850" s="5"/>
      <c r="M4850" s="411"/>
      <c r="N4850" s="9">
        <f t="shared" si="789"/>
        <v>30</v>
      </c>
      <c r="O4850" s="16" t="str">
        <f t="shared" si="790"/>
        <v>300802جعبه آتش نشاني دو قلو، به ابعادتقريبي 20×100×75 سانتيمتربه ضخامت 1/5 تا 2 میلی متر ،، مجهز به قرقره دوار، يك در(باز شو از دو جهت)، قفل ايمني، جاي مخصوص كليد، با دو دست رنگ ضد زنگ و يك دست رنگ روغني ، آماده براي نصب توي كار.</v>
      </c>
      <c r="P4850" s="596">
        <v>300802</v>
      </c>
      <c r="Q4850" s="606">
        <v>30</v>
      </c>
      <c r="R4850" s="606"/>
      <c r="S4850" s="606" t="s">
        <v>726</v>
      </c>
      <c r="T4850" s="555" t="s">
        <v>6017</v>
      </c>
      <c r="U4850" s="555" t="s">
        <v>30</v>
      </c>
      <c r="V4850" s="595">
        <v>2629000</v>
      </c>
      <c r="W4850" s="17"/>
      <c r="X4850" s="583"/>
    </row>
    <row r="4851" spans="1:24" ht="103.5">
      <c r="A4851" s="5"/>
      <c r="B4851" s="5"/>
      <c r="I4851" s="5"/>
      <c r="J4851" s="5"/>
      <c r="K4851" s="5"/>
      <c r="M4851" s="411"/>
      <c r="N4851" s="9">
        <f t="shared" si="789"/>
        <v>30</v>
      </c>
      <c r="O4851" s="16" t="str">
        <f t="shared" si="790"/>
        <v>300803جعبه آتش نشاني، به ابعاد تقريبي 20×65×75 سانتيمتر به ضخامت 1/5 تا 2 میلی متر، مجهز به قرقره دوار، يك در، قفل ايمني، جاي مخصوص كليد، با دو دست رنگ ضدز نگ و يك دست رنگ روغني، آماده براي نصب روي كار.</v>
      </c>
      <c r="P4851" s="596">
        <v>300803</v>
      </c>
      <c r="Q4851" s="606">
        <v>30</v>
      </c>
      <c r="R4851" s="606"/>
      <c r="S4851" s="606" t="s">
        <v>726</v>
      </c>
      <c r="T4851" s="555" t="s">
        <v>6018</v>
      </c>
      <c r="U4851" s="555" t="s">
        <v>30</v>
      </c>
      <c r="V4851" s="595">
        <v>1905000</v>
      </c>
      <c r="W4851" s="17"/>
      <c r="X4851" s="583"/>
    </row>
    <row r="4852" spans="1:24" ht="103.5">
      <c r="A4852" s="5"/>
      <c r="B4852" s="5"/>
      <c r="I4852" s="5"/>
      <c r="J4852" s="5"/>
      <c r="K4852" s="5"/>
      <c r="M4852" s="411"/>
      <c r="N4852" s="9">
        <f t="shared" si="789"/>
        <v>30</v>
      </c>
      <c r="O4852" s="16" t="str">
        <f t="shared" si="790"/>
        <v>300804جعبه آتش نشاني دو قلو، به ابعادتقريبي 20×100×75 سانتي متر ، به ضخامت 1/5 تا 2 میلی متر ،، مجهز به قرقره دوار، دو در(بازشو از دوجهت)، قفل ايمني، جاي مخصوص كليد، با دو دست رنگ ضد زنگ و يك دست رنگ روغني ، آماده براي نصب روی كار.</v>
      </c>
      <c r="P4852" s="596">
        <v>300804</v>
      </c>
      <c r="Q4852" s="606">
        <v>30</v>
      </c>
      <c r="R4852" s="606"/>
      <c r="S4852" s="606" t="s">
        <v>726</v>
      </c>
      <c r="T4852" s="555" t="s">
        <v>6019</v>
      </c>
      <c r="U4852" s="555"/>
      <c r="V4852" s="596">
        <v>0</v>
      </c>
      <c r="W4852" s="17"/>
      <c r="X4852" s="596"/>
    </row>
    <row r="4853" spans="1:24" ht="138">
      <c r="A4853" s="5"/>
      <c r="B4853" s="5"/>
      <c r="I4853" s="5"/>
      <c r="J4853" s="5"/>
      <c r="K4853" s="5"/>
      <c r="M4853" s="411"/>
      <c r="N4853" s="9">
        <f t="shared" si="789"/>
        <v>30</v>
      </c>
      <c r="O4853" s="16" t="str">
        <f t="shared" si="790"/>
        <v>300805جعبه آتش نشاني، به ابعاد تقريبي 20×65×75 سانتيمتر به ضخامت 1/5 تا 2 میلی متر، مجهز به هوزربل با توپی برنجی و شلنگ رابط فشار قوی ، به انضمام 20 متر شلنگ لاستیکی فشار قوی و نازل 3 حالته به قطر سه چهارم اینچ ، یک در، قفل ایمنی، جای مخصوص کلید، با دو</v>
      </c>
      <c r="P4853" s="596">
        <v>300805</v>
      </c>
      <c r="Q4853" s="606">
        <v>30</v>
      </c>
      <c r="R4853" s="606"/>
      <c r="S4853" s="606" t="s">
        <v>726</v>
      </c>
      <c r="T4853" s="555" t="s">
        <v>6020</v>
      </c>
      <c r="U4853" s="555"/>
      <c r="V4853" s="596">
        <v>0</v>
      </c>
      <c r="W4853" s="17"/>
      <c r="X4853" s="583"/>
    </row>
    <row r="4854" spans="1:24" ht="51.75">
      <c r="A4854" s="5"/>
      <c r="B4854" s="5"/>
      <c r="I4854" s="5"/>
      <c r="J4854" s="5"/>
      <c r="K4854" s="5"/>
      <c r="M4854" s="411"/>
      <c r="N4854" s="9"/>
      <c r="O4854" s="16" t="str">
        <f t="shared" si="790"/>
        <v>300901شيرفلكه برنجي دنده‌اي PN16، مخصوص آتش نشاني، ، به قطر نامي 40 (يک و يک دوم اينچ)، بدون كوپلينگ.</v>
      </c>
      <c r="P4854" s="596">
        <v>300901</v>
      </c>
      <c r="Q4854" s="606"/>
      <c r="R4854" s="606"/>
      <c r="S4854" s="606"/>
      <c r="T4854" s="555" t="s">
        <v>6021</v>
      </c>
      <c r="U4854" s="555" t="s">
        <v>30</v>
      </c>
      <c r="V4854" s="595">
        <v>651500</v>
      </c>
      <c r="W4854" s="17"/>
      <c r="X4854" s="583"/>
    </row>
    <row r="4855" spans="1:24" ht="51.75">
      <c r="A4855" s="5"/>
      <c r="B4855" s="5"/>
      <c r="I4855" s="5"/>
      <c r="J4855" s="5"/>
      <c r="K4855" s="5"/>
      <c r="M4855" s="411"/>
      <c r="N4855" s="9"/>
      <c r="O4855" s="16" t="str">
        <f t="shared" si="790"/>
        <v>300903شيرفلكه برنجي دنده‌اي PN16، مخصوص آتش نشاني، ، به قطر نامي 65 (دو و يک دوم اينچ)، بدون كوپلينگ.</v>
      </c>
      <c r="P4855" s="596">
        <v>300903</v>
      </c>
      <c r="Q4855" s="606"/>
      <c r="R4855" s="606"/>
      <c r="S4855" s="606"/>
      <c r="T4855" s="555" t="s">
        <v>6022</v>
      </c>
      <c r="U4855" s="555" t="s">
        <v>30</v>
      </c>
      <c r="V4855" s="595">
        <v>1102000</v>
      </c>
      <c r="W4855" s="17"/>
      <c r="X4855" s="583"/>
    </row>
    <row r="4856" spans="1:24" ht="51.75">
      <c r="A4856" s="5"/>
      <c r="B4856" s="5"/>
      <c r="I4856" s="5"/>
      <c r="J4856" s="5"/>
      <c r="K4856" s="5"/>
      <c r="M4856" s="411"/>
      <c r="N4856" s="9"/>
      <c r="O4856" s="16" t="str">
        <f t="shared" si="790"/>
        <v>301001شیر سیامی به قطر نامی 100 (چهار اینچ) با دو ورودی 65(دو و یک دوم اینچ) با درپوش و کوپلینگ.</v>
      </c>
      <c r="P4856" s="596">
        <v>301001</v>
      </c>
      <c r="Q4856" s="606"/>
      <c r="R4856" s="606"/>
      <c r="S4856" s="606"/>
      <c r="T4856" s="555" t="s">
        <v>6023</v>
      </c>
      <c r="U4856" s="555" t="s">
        <v>30</v>
      </c>
      <c r="V4856" s="595">
        <v>1925000</v>
      </c>
      <c r="W4856" s="17"/>
      <c r="X4856" s="583"/>
    </row>
    <row r="4857" spans="1:24" ht="86.25">
      <c r="A4857" s="5"/>
      <c r="B4857" s="5"/>
      <c r="I4857" s="5"/>
      <c r="J4857" s="5"/>
      <c r="K4857" s="5"/>
      <c r="M4857" s="411"/>
      <c r="N4857" s="9"/>
      <c r="O4857" s="16" t="str">
        <f t="shared" si="790"/>
        <v>301101شیر هیدرانت آتش نشانی ایستاده محوطه ضد یخ به قطر نامی 100 میلی متر (چهار اینچ) با یک خروجی 100 میلی متر (چهار اینچ) و دو خروجی 65 میلی متر ( دو و یک دوم اینچ) با درپوش و کوپلینگ آلومینیومی.</v>
      </c>
      <c r="P4857" s="596">
        <v>301101</v>
      </c>
      <c r="Q4857" s="606"/>
      <c r="R4857" s="606"/>
      <c r="S4857" s="606"/>
      <c r="T4857" s="555" t="s">
        <v>6024</v>
      </c>
      <c r="U4857" s="555" t="s">
        <v>30</v>
      </c>
      <c r="V4857" s="595">
        <v>20680000</v>
      </c>
      <c r="W4857" s="17"/>
      <c r="X4857" s="583"/>
    </row>
    <row r="4858" spans="1:24" ht="86.25">
      <c r="A4858" s="5"/>
      <c r="B4858" s="5"/>
      <c r="I4858" s="5"/>
      <c r="J4858" s="5"/>
      <c r="K4858" s="5"/>
      <c r="M4858" s="411"/>
      <c r="N4858" s="9"/>
      <c r="O4858" s="16" t="str">
        <f t="shared" si="790"/>
        <v>301102شیر هیدرانت آتش نشانی ایستاده محوطه به قطر نامی 150 میلی متر (شش اینچ) با یک خروجی 100 میلی متر (چهار اینچ) و دو خروجی 65 میلی متر ( دو و یک دوم اینچ) با درپوش و کوپلینگ آلومینیومی.</v>
      </c>
      <c r="P4858" s="596">
        <v>301102</v>
      </c>
      <c r="Q4858" s="606"/>
      <c r="R4858" s="606"/>
      <c r="S4858" s="606"/>
      <c r="T4858" s="555" t="s">
        <v>6025</v>
      </c>
      <c r="U4858" s="555" t="s">
        <v>30</v>
      </c>
      <c r="V4858" s="595">
        <v>26180000</v>
      </c>
      <c r="W4858" s="17"/>
      <c r="X4858" s="583"/>
    </row>
    <row r="4859" spans="1:24" ht="69">
      <c r="A4859" s="5"/>
      <c r="B4859" s="5"/>
      <c r="I4859" s="5"/>
      <c r="J4859" s="5"/>
      <c r="K4859" s="5"/>
      <c r="M4859" s="411"/>
      <c r="N4859" s="9"/>
      <c r="O4859" s="16" t="str">
        <f t="shared" si="790"/>
        <v>301201شیر کنترل خودکار شبکه اسپرینکار نوع خشک با کلیه متعلقات و کمپرسور مربوطه و تریم استاندارد و آلارم مکانیکی به قطر نامی 100 (چهار اینچ) به طور کامل.</v>
      </c>
      <c r="P4859" s="596">
        <v>301201</v>
      </c>
      <c r="Q4859" s="606"/>
      <c r="R4859" s="606"/>
      <c r="S4859" s="606"/>
      <c r="T4859" s="555" t="s">
        <v>6026</v>
      </c>
      <c r="U4859" s="555" t="s">
        <v>30</v>
      </c>
      <c r="V4859" s="595">
        <v>132000000</v>
      </c>
      <c r="W4859" s="17"/>
      <c r="X4859" s="583"/>
    </row>
    <row r="4860" spans="1:24" ht="69">
      <c r="A4860" s="5"/>
      <c r="B4860" s="5"/>
      <c r="I4860" s="5"/>
      <c r="J4860" s="5"/>
      <c r="K4860" s="5"/>
      <c r="M4860" s="411"/>
      <c r="N4860" s="9"/>
      <c r="O4860" s="16" t="str">
        <f t="shared" si="790"/>
        <v>301202شیر کنترل خودکار شبکه اسپرینکار نوع خشک با کلیه متعلقات و کمپرسور مربوطه و تریم استاندارد و آلارم مکانیکی به قطر نامی 150 (شش اینچ) به طور کامل.</v>
      </c>
      <c r="P4860" s="596">
        <v>301202</v>
      </c>
      <c r="Q4860" s="606"/>
      <c r="R4860" s="606"/>
      <c r="S4860" s="606"/>
      <c r="T4860" s="555" t="s">
        <v>6027</v>
      </c>
      <c r="U4860" s="555" t="s">
        <v>30</v>
      </c>
      <c r="V4860" s="595">
        <v>165000000</v>
      </c>
      <c r="W4860" s="17"/>
      <c r="X4860" s="583"/>
    </row>
    <row r="4861" spans="1:24" ht="51.75">
      <c r="A4861" s="5"/>
      <c r="B4861" s="5"/>
      <c r="I4861" s="5"/>
      <c r="J4861" s="5"/>
      <c r="K4861" s="5"/>
      <c r="M4861" s="411"/>
      <c r="N4861" s="9"/>
      <c r="O4861" s="16" t="str">
        <f t="shared" si="790"/>
        <v>301301آب پاش برنجی ( اسپرینکلر) به قطر نامی 12 میلی متر ( یک دوم اینچ) حبابدار با عملکرد در 68 درجه سانتیگراد</v>
      </c>
      <c r="P4861" s="596">
        <v>301301</v>
      </c>
      <c r="Q4861" s="606"/>
      <c r="R4861" s="606"/>
      <c r="S4861" s="606"/>
      <c r="T4861" s="555" t="s">
        <v>6028</v>
      </c>
      <c r="U4861" s="555" t="s">
        <v>30</v>
      </c>
      <c r="V4861" s="595">
        <v>60500</v>
      </c>
      <c r="W4861" s="17"/>
      <c r="X4861" s="583"/>
    </row>
    <row r="4862" spans="1:24" ht="34.5">
      <c r="A4862" s="5"/>
      <c r="B4862" s="5"/>
      <c r="I4862" s="5"/>
      <c r="J4862" s="5"/>
      <c r="K4862" s="5"/>
      <c r="M4862" s="411"/>
      <c r="N4862" s="9"/>
      <c r="O4862" s="16" t="str">
        <f t="shared" si="790"/>
        <v>301401کپسول خاموش کننده با مخلوط پودر و گاز 6 کیلو گرمی.</v>
      </c>
      <c r="P4862" s="596">
        <v>301401</v>
      </c>
      <c r="Q4862" s="606"/>
      <c r="R4862" s="606"/>
      <c r="S4862" s="606"/>
      <c r="T4862" s="555" t="s">
        <v>6029</v>
      </c>
      <c r="U4862" s="555" t="s">
        <v>30</v>
      </c>
      <c r="V4862" s="595">
        <v>550000</v>
      </c>
      <c r="W4862" s="17"/>
      <c r="X4862" s="583"/>
    </row>
    <row r="4863" spans="1:24" ht="34.5">
      <c r="A4863" s="5"/>
      <c r="B4863" s="5"/>
      <c r="I4863" s="5"/>
      <c r="J4863" s="5"/>
      <c r="K4863" s="5"/>
      <c r="M4863" s="411"/>
      <c r="N4863" s="9"/>
      <c r="O4863" s="16" t="str">
        <f t="shared" si="790"/>
        <v>301402کپسول خاموش کننده با مخلوط پودر و گاز 12 کیلو گرمی.</v>
      </c>
      <c r="P4863" s="596">
        <v>301402</v>
      </c>
      <c r="Q4863" s="606"/>
      <c r="R4863" s="606"/>
      <c r="S4863" s="606"/>
      <c r="T4863" s="555" t="s">
        <v>6030</v>
      </c>
      <c r="U4863" s="555" t="s">
        <v>30</v>
      </c>
      <c r="V4863" s="595">
        <v>869000</v>
      </c>
      <c r="W4863" s="17"/>
      <c r="X4863" s="583"/>
    </row>
    <row r="4864" spans="1:24" ht="34.5">
      <c r="A4864" s="5"/>
      <c r="B4864" s="5"/>
      <c r="I4864" s="5"/>
      <c r="J4864" s="5"/>
      <c r="K4864" s="5"/>
      <c r="M4864" s="411"/>
      <c r="N4864" s="9"/>
      <c r="O4864" s="16" t="str">
        <f t="shared" si="790"/>
        <v>301411کپسول خاموش کننده با گاز CO2  چهار کیلوگرمی</v>
      </c>
      <c r="P4864" s="596">
        <v>301411</v>
      </c>
      <c r="Q4864" s="606"/>
      <c r="R4864" s="606"/>
      <c r="S4864" s="606"/>
      <c r="T4864" s="555" t="s">
        <v>6031</v>
      </c>
      <c r="U4864" s="555" t="s">
        <v>30</v>
      </c>
      <c r="V4864" s="595">
        <v>1485000</v>
      </c>
      <c r="W4864" s="17"/>
      <c r="X4864" s="583"/>
    </row>
    <row r="4865" spans="1:24" ht="34.5">
      <c r="A4865" s="5"/>
      <c r="B4865" s="5"/>
      <c r="I4865" s="5"/>
      <c r="J4865" s="5"/>
      <c r="K4865" s="5"/>
      <c r="M4865" s="411"/>
      <c r="N4865" s="9"/>
      <c r="O4865" s="16" t="str">
        <f t="shared" si="790"/>
        <v>301412کپسول خاموش کننده با گاز CO2  شش  کیلوگرمی</v>
      </c>
      <c r="P4865" s="596">
        <v>301412</v>
      </c>
      <c r="Q4865" s="606"/>
      <c r="R4865" s="606"/>
      <c r="S4865" s="606"/>
      <c r="T4865" s="555" t="s">
        <v>6032</v>
      </c>
      <c r="U4865" s="555" t="s">
        <v>30</v>
      </c>
      <c r="V4865" s="595">
        <v>1595000</v>
      </c>
      <c r="W4865" s="17"/>
      <c r="X4865" s="583"/>
    </row>
    <row r="4866" spans="1:24" ht="51.75">
      <c r="A4866" s="5"/>
      <c r="B4866" s="5"/>
      <c r="I4866" s="5"/>
      <c r="J4866" s="5"/>
      <c r="K4866" s="5"/>
      <c r="M4866" s="411"/>
      <c r="N4866" s="9"/>
      <c r="O4866" s="16" t="str">
        <f t="shared" si="790"/>
        <v>301501هوزریل با توپی برنجی و شلنگ رابط فشار قوی ، به انضمام 20 متر شلنگ لاستیکی فشار قوی و نازل 3 حالته به قطر یک اینچ.</v>
      </c>
      <c r="P4866" s="596">
        <v>301501</v>
      </c>
      <c r="Q4866" s="606"/>
      <c r="R4866" s="606"/>
      <c r="S4866" s="606"/>
      <c r="T4866" s="555" t="s">
        <v>6033</v>
      </c>
      <c r="U4866" s="555" t="s">
        <v>30</v>
      </c>
      <c r="V4866" s="595">
        <v>1170000</v>
      </c>
      <c r="W4866" s="17"/>
      <c r="X4866" s="583"/>
    </row>
    <row r="4867" spans="1:24">
      <c r="A4867" s="5"/>
      <c r="B4867" s="5"/>
      <c r="I4867" s="5"/>
      <c r="J4867" s="5"/>
      <c r="K4867" s="5"/>
      <c r="M4867" s="411"/>
      <c r="N4867" s="9" t="s">
        <v>1028</v>
      </c>
      <c r="O4867" s="16" t="str">
        <f t="shared" si="790"/>
        <v>300904شیرفلکه</v>
      </c>
      <c r="P4867" s="597" t="s">
        <v>1025</v>
      </c>
      <c r="Q4867" s="606"/>
      <c r="R4867" s="606"/>
      <c r="S4867" s="606"/>
      <c r="T4867" s="92" t="s">
        <v>964</v>
      </c>
      <c r="U4867" s="89" t="s">
        <v>30</v>
      </c>
      <c r="V4867" s="205">
        <v>10000</v>
      </c>
      <c r="W4867" s="17"/>
      <c r="X4867" s="583"/>
    </row>
    <row r="4868" spans="1:24">
      <c r="A4868" s="5"/>
      <c r="B4868" s="5"/>
      <c r="I4868" s="5"/>
      <c r="J4868" s="5"/>
      <c r="K4868" s="5"/>
      <c r="M4868" s="411"/>
      <c r="N4868" s="9" t="s">
        <v>1028</v>
      </c>
      <c r="O4868" s="16" t="str">
        <f t="shared" si="790"/>
        <v>300905شیرفلکه1</v>
      </c>
      <c r="P4868" s="597" t="s">
        <v>1026</v>
      </c>
      <c r="Q4868" s="606"/>
      <c r="R4868" s="606"/>
      <c r="S4868" s="606"/>
      <c r="T4868" s="92" t="s">
        <v>7161</v>
      </c>
      <c r="U4868" s="89" t="s">
        <v>30</v>
      </c>
      <c r="V4868" s="205">
        <v>10001</v>
      </c>
      <c r="W4868" s="17"/>
      <c r="X4868" s="583"/>
    </row>
    <row r="4869" spans="1:24">
      <c r="A4869" s="5"/>
      <c r="B4869" s="5"/>
      <c r="I4869" s="5"/>
      <c r="J4869" s="5"/>
      <c r="K4869" s="5"/>
      <c r="M4869" s="411"/>
      <c r="N4869" s="9" t="s">
        <v>1028</v>
      </c>
      <c r="O4869" s="16" t="str">
        <f t="shared" si="790"/>
        <v>300906شیرفلکه2</v>
      </c>
      <c r="P4869" s="597" t="s">
        <v>1027</v>
      </c>
      <c r="Q4869" s="606"/>
      <c r="R4869" s="606"/>
      <c r="S4869" s="606"/>
      <c r="T4869" s="92" t="s">
        <v>7162</v>
      </c>
      <c r="U4869" s="89" t="s">
        <v>30</v>
      </c>
      <c r="V4869" s="205">
        <v>10002</v>
      </c>
      <c r="W4869" s="17"/>
      <c r="X4869" s="583"/>
    </row>
    <row r="4870" spans="1:24" ht="86.25">
      <c r="A4870" s="5"/>
      <c r="B4870" s="5"/>
      <c r="I4870" s="5"/>
      <c r="J4870" s="5"/>
      <c r="K4870" s="5"/>
      <c r="M4870" s="411"/>
      <c r="N4870" s="9">
        <f t="shared" ref="N4870:N4901" si="791">Q4870</f>
        <v>31</v>
      </c>
      <c r="O4870" s="16" t="str">
        <f t="shared" si="790"/>
        <v>310101پلوپز گازي، به ظرفيت 150 ليتر از نوع شعله غير مستقيم، با مخزن فولادي زنگ ناپذير و بدنه خارجي از فولاد زنگ ناپذير، مجهز به شير تخليه، شير پركن، مشعل، ترموكوپل، درجه تنظيم شعله و پايلوت (گيرانه).</v>
      </c>
      <c r="P4870" s="598" t="s">
        <v>910</v>
      </c>
      <c r="Q4870" s="606">
        <v>31</v>
      </c>
      <c r="R4870" s="606"/>
      <c r="S4870" s="606" t="s">
        <v>726</v>
      </c>
      <c r="T4870" s="555" t="s">
        <v>6034</v>
      </c>
      <c r="U4870" s="555" t="s">
        <v>54</v>
      </c>
      <c r="V4870" s="595">
        <v>49000000</v>
      </c>
      <c r="W4870" s="17"/>
      <c r="X4870" s="583"/>
    </row>
    <row r="4871" spans="1:24" ht="86.25">
      <c r="A4871" s="5"/>
      <c r="B4871" s="5"/>
      <c r="I4871" s="5"/>
      <c r="J4871" s="5"/>
      <c r="K4871" s="5"/>
      <c r="M4871" s="411"/>
      <c r="N4871" s="9">
        <f t="shared" si="791"/>
        <v>31</v>
      </c>
      <c r="O4871" s="16" t="str">
        <f t="shared" si="790"/>
        <v>310102اجاق گاز زميني سه رديفه، به ابعاد تقريبي 55×75×75 سانتيمتر، با بدنه از فولاد زنگ ناپذير، مجهز به صفحه و مشعل چدني، شيرهاي برنجي قطع و وصل گاز، با قدرت حرارتي 28000 کيلو کالري در ساعت.</v>
      </c>
      <c r="P4871" s="596">
        <v>310102</v>
      </c>
      <c r="Q4871" s="606">
        <v>31</v>
      </c>
      <c r="R4871" s="606"/>
      <c r="S4871" s="606" t="s">
        <v>726</v>
      </c>
      <c r="T4871" s="555" t="s">
        <v>6035</v>
      </c>
      <c r="U4871" s="555" t="s">
        <v>54</v>
      </c>
      <c r="V4871" s="595">
        <v>5068000</v>
      </c>
      <c r="W4871" s="17"/>
      <c r="X4871" s="583"/>
    </row>
    <row r="4872" spans="1:24" ht="86.25">
      <c r="A4872" s="5"/>
      <c r="B4872" s="5"/>
      <c r="I4872" s="5"/>
      <c r="J4872" s="5"/>
      <c r="K4872" s="5"/>
      <c r="M4872" s="411"/>
      <c r="N4872" s="9">
        <f t="shared" si="791"/>
        <v>31</v>
      </c>
      <c r="O4872" s="16" t="str">
        <f t="shared" si="790"/>
        <v>310103اجاق گاز زميني چهار رديفه، به ابعاد تقريبي  55×100×100سانتيمتر، با بدنه از فولاد زنگ ناپذير، مجهز به صفحه و مشعل چدني، شيرهاي برنجي قطع و وصل گاز، با قدرت حرارتي 54400 کيلو کالري در ساعت.</v>
      </c>
      <c r="P4872" s="596">
        <v>310103</v>
      </c>
      <c r="Q4872" s="606">
        <v>31</v>
      </c>
      <c r="R4872" s="606"/>
      <c r="S4872" s="606" t="s">
        <v>726</v>
      </c>
      <c r="T4872" s="555" t="s">
        <v>6036</v>
      </c>
      <c r="U4872" s="555" t="s">
        <v>54</v>
      </c>
      <c r="V4872" s="595">
        <v>6124000</v>
      </c>
      <c r="W4872" s="17"/>
      <c r="X4872" s="583"/>
    </row>
    <row r="4873" spans="1:24" ht="103.5">
      <c r="A4873" s="5"/>
      <c r="B4873" s="5"/>
      <c r="I4873" s="5"/>
      <c r="J4873" s="5"/>
      <c r="K4873" s="5"/>
      <c r="M4873" s="411"/>
      <c r="N4873" s="9">
        <f t="shared" si="791"/>
        <v>31</v>
      </c>
      <c r="O4873" s="16" t="str">
        <f t="shared" si="790"/>
        <v>310104ماهيتابه گردان گازي، مخزن تابه چدني يك  پارچه، با دو تابه، بدنه  از فولاد زنگ ناپذير به ابعاد تقريبي 85×90×120 سانتيمتر، داراي مكانيزم گردان با فرمان دستي، مجهز به شير قطع سريع مخصوص گاز، ترموستات، ترموكوپل و پايلوت (گيرانه).</v>
      </c>
      <c r="P4873" s="596">
        <v>310104</v>
      </c>
      <c r="Q4873" s="606">
        <v>31</v>
      </c>
      <c r="R4873" s="606"/>
      <c r="S4873" s="606" t="s">
        <v>726</v>
      </c>
      <c r="T4873" s="555" t="s">
        <v>6037</v>
      </c>
      <c r="U4873" s="555" t="s">
        <v>54</v>
      </c>
      <c r="V4873" s="595">
        <v>32997000</v>
      </c>
      <c r="W4873" s="17"/>
      <c r="X4873" s="583"/>
    </row>
    <row r="4874" spans="1:24" ht="69">
      <c r="A4874" s="5"/>
      <c r="B4874" s="5"/>
      <c r="I4874" s="5"/>
      <c r="J4874" s="5"/>
      <c r="K4874" s="5"/>
      <c r="M4874" s="411"/>
      <c r="N4874" s="9">
        <f t="shared" si="791"/>
        <v>31</v>
      </c>
      <c r="O4874" s="16" t="str">
        <f t="shared" si="790"/>
        <v>310105سيب زميني سرخ كن گازي، به ابعاد كلي و تقريبي 85×90×60 سانتيمتر، با بدنه از فولاد زنگ ناپذير، داراي دو سبد، مجهز به ترموستات، ترموكوپل و شيرتخليه روغن.</v>
      </c>
      <c r="P4874" s="596">
        <v>310105</v>
      </c>
      <c r="Q4874" s="606">
        <v>31</v>
      </c>
      <c r="R4874" s="606"/>
      <c r="S4874" s="606" t="s">
        <v>726</v>
      </c>
      <c r="T4874" s="555" t="s">
        <v>6038</v>
      </c>
      <c r="U4874" s="555" t="s">
        <v>54</v>
      </c>
      <c r="V4874" s="595">
        <v>9982000</v>
      </c>
      <c r="W4874" s="17"/>
      <c r="X4874" s="583"/>
    </row>
    <row r="4875" spans="1:24" ht="103.5">
      <c r="A4875" s="5"/>
      <c r="B4875" s="5"/>
      <c r="I4875" s="5"/>
      <c r="J4875" s="5"/>
      <c r="K4875" s="5"/>
      <c r="M4875" s="411"/>
      <c r="N4875" s="9">
        <f t="shared" si="791"/>
        <v>31</v>
      </c>
      <c r="O4875" s="16" t="str">
        <f t="shared" si="790"/>
        <v>310106اجاق گازفردار رستوراني، با بدنه از فولاد زنگ ناپذير، داراي چهارشعله روباز و يك دستگاه فردرزير، مجهز به مشعلهايي با شيرهاي قطع و وصل گاز، پايلوت (گيرانه)، فر مجهز به ترموستات و ترموكوپل، به ابعاد كلي و تقريبي 85×90×90 سانتيمتر.</v>
      </c>
      <c r="P4875" s="596">
        <v>310106</v>
      </c>
      <c r="Q4875" s="606">
        <v>31</v>
      </c>
      <c r="R4875" s="606"/>
      <c r="S4875" s="606" t="s">
        <v>726</v>
      </c>
      <c r="T4875" s="555" t="s">
        <v>6039</v>
      </c>
      <c r="U4875" s="555" t="s">
        <v>54</v>
      </c>
      <c r="V4875" s="595">
        <v>14785000</v>
      </c>
      <c r="W4875" s="17"/>
      <c r="X4875" s="583"/>
    </row>
    <row r="4876" spans="1:24" ht="120.75">
      <c r="A4876" s="5"/>
      <c r="B4876" s="5"/>
      <c r="I4876" s="5"/>
      <c r="J4876" s="5"/>
      <c r="K4876" s="5"/>
      <c r="M4876" s="411"/>
      <c r="N4876" s="9">
        <f t="shared" si="791"/>
        <v>31</v>
      </c>
      <c r="O4876" s="16" t="str">
        <f t="shared" si="790"/>
        <v>310107اجاق گاز فردار رستوراني، از فولاد زنگ ناپذير، داراي يك صفحه چدني روغن رو (گريدل) داراي چهارشعله رو باز و يك دستگاه فردرزير، مجهز به مشعلهايي با شيرهاي قطع و وصل گاز، پايلوت (گيرانه) و فر مجهز به ترموستات و ترموكوپل، به ابعاد كلي و تقريبي 85×90×90</v>
      </c>
      <c r="P4876" s="596">
        <v>310107</v>
      </c>
      <c r="Q4876" s="606">
        <v>31</v>
      </c>
      <c r="R4876" s="606"/>
      <c r="S4876" s="606" t="s">
        <v>726</v>
      </c>
      <c r="T4876" s="555" t="s">
        <v>6040</v>
      </c>
      <c r="U4876" s="555" t="s">
        <v>54</v>
      </c>
      <c r="V4876" s="595">
        <v>15303000</v>
      </c>
      <c r="W4876" s="17"/>
      <c r="X4876" s="583"/>
    </row>
    <row r="4877" spans="1:24" ht="69">
      <c r="A4877" s="5"/>
      <c r="B4877" s="5"/>
      <c r="I4877" s="5"/>
      <c r="J4877" s="5"/>
      <c r="K4877" s="5"/>
      <c r="M4877" s="411"/>
      <c r="N4877" s="9">
        <f t="shared" si="791"/>
        <v>31</v>
      </c>
      <c r="O4877" s="16" t="str">
        <f t="shared" si="790"/>
        <v>310108سماور گازي خودكار، داراي يك مخزن توليدآب جوش دايم به ظرفيت 220 ليتر در ساعت، با دو مخزن در طرفين هر يك، به ظرفيت تقريبي پنج ليتر، با تمام متعلقات.</v>
      </c>
      <c r="P4877" s="596">
        <v>310108</v>
      </c>
      <c r="Q4877" s="606">
        <v>31</v>
      </c>
      <c r="R4877" s="606"/>
      <c r="S4877" s="606" t="s">
        <v>726</v>
      </c>
      <c r="T4877" s="555" t="s">
        <v>6041</v>
      </c>
      <c r="U4877" s="555" t="s">
        <v>54</v>
      </c>
      <c r="V4877" s="595">
        <v>13869000</v>
      </c>
      <c r="W4877" s="17"/>
      <c r="X4877" s="583"/>
    </row>
    <row r="4878" spans="1:24" ht="120.75">
      <c r="A4878" s="5"/>
      <c r="B4878" s="5"/>
      <c r="I4878" s="5"/>
      <c r="J4878" s="5"/>
      <c r="K4878" s="5"/>
      <c r="M4878" s="411"/>
      <c r="N4878" s="9">
        <f t="shared" si="791"/>
        <v>31</v>
      </c>
      <c r="O4878" s="16" t="str">
        <f t="shared" si="790"/>
        <v>310109گرمخانه و دمكن برنج، نوع گازسوز، به ابعاد تقريبي 120×100×100 سانتيمتر، با اسكلت از پروفيل مجوف آهني و جدار خارجي از ورق فولاد زنگ ناپذير، با عايق بندي از پشم شيشه، داراي مشعلهاي فولادي، شير قطع و وصل گاز، ترموستات، ترموكوپل و داراي درهاي لولايي.</v>
      </c>
      <c r="P4878" s="596">
        <v>310109</v>
      </c>
      <c r="Q4878" s="606">
        <v>31</v>
      </c>
      <c r="R4878" s="606"/>
      <c r="S4878" s="606" t="s">
        <v>726</v>
      </c>
      <c r="T4878" s="555" t="s">
        <v>6042</v>
      </c>
      <c r="U4878" s="555" t="s">
        <v>54</v>
      </c>
      <c r="V4878" s="595">
        <v>16342000</v>
      </c>
      <c r="W4878" s="17"/>
      <c r="X4878" s="583"/>
    </row>
    <row r="4879" spans="1:24" ht="120.75">
      <c r="A4879" s="5"/>
      <c r="B4879" s="5"/>
      <c r="I4879" s="5"/>
      <c r="J4879" s="5"/>
      <c r="K4879" s="5"/>
      <c r="M4879" s="411"/>
      <c r="N4879" s="9">
        <f t="shared" si="791"/>
        <v>31</v>
      </c>
      <c r="O4879" s="16" t="str">
        <f t="shared" si="790"/>
        <v>310110گرمخانه و دمكن برنج، نوع گازسوز، به ابعاد تقريبي 120×100×200 سانتيمتر، با اسكلت از پروفيل مجوف آهني و جدار خارجي از ورق فولاد زنگ ناپذير، با عايق بندي از پشم شيشه، داراي مشعلهاي فولادي، شير قطع و وصل گاز، ترموستات، ترموكوپل و داراي درهاي لولايي.</v>
      </c>
      <c r="P4879" s="596">
        <v>310110</v>
      </c>
      <c r="Q4879" s="606">
        <v>31</v>
      </c>
      <c r="R4879" s="606"/>
      <c r="S4879" s="606" t="s">
        <v>726</v>
      </c>
      <c r="T4879" s="555" t="s">
        <v>6043</v>
      </c>
      <c r="U4879" s="555" t="s">
        <v>54</v>
      </c>
      <c r="V4879" s="595">
        <v>27712000</v>
      </c>
      <c r="W4879" s="17"/>
      <c r="X4879" s="583"/>
    </row>
    <row r="4880" spans="1:24" ht="86.25">
      <c r="A4880" s="5"/>
      <c r="B4880" s="5"/>
      <c r="I4880" s="5"/>
      <c r="J4880" s="5"/>
      <c r="K4880" s="5"/>
      <c r="M4880" s="411"/>
      <c r="N4880" s="9">
        <f t="shared" si="791"/>
        <v>31</v>
      </c>
      <c r="O4880" s="16" t="str">
        <f t="shared" si="790"/>
        <v>310111منقل كباب پز، گازسوز روميزي، از فولاد زنگ ناپذير، مجهز به شيرهاي قطع و وصل گاز، پايلوت (گيرانه) و سيني در زيرمشعلها براي جمع‌آوري روغن، به ابعاد كلي و تقريبي 36×56×96 سانتيمتر.</v>
      </c>
      <c r="P4880" s="596">
        <v>310111</v>
      </c>
      <c r="Q4880" s="606">
        <v>31</v>
      </c>
      <c r="R4880" s="606"/>
      <c r="S4880" s="606" t="s">
        <v>726</v>
      </c>
      <c r="T4880" s="555" t="s">
        <v>6044</v>
      </c>
      <c r="U4880" s="555" t="s">
        <v>54</v>
      </c>
      <c r="V4880" s="595">
        <v>5558000</v>
      </c>
      <c r="W4880" s="17"/>
      <c r="X4880" s="583"/>
    </row>
    <row r="4881" spans="1:24" ht="86.25">
      <c r="A4881" s="5"/>
      <c r="B4881" s="5"/>
      <c r="I4881" s="5"/>
      <c r="J4881" s="5"/>
      <c r="K4881" s="5"/>
      <c r="M4881" s="411"/>
      <c r="N4881" s="9">
        <f t="shared" si="791"/>
        <v>31</v>
      </c>
      <c r="O4881" s="16" t="str">
        <f t="shared" si="790"/>
        <v>310112منقل كباب پز، گازسوز پايه دار، از فولاد زنگ ناپذير، مجهز به شيرهاي قطع و وصل گاز، پايلوت (گيرانه) و سيني در زير مشعلها براي جمع‌آوري روغن، به ابعاد كلي و تقريبي 85×56×96 سانتيمتر.</v>
      </c>
      <c r="P4881" s="596">
        <v>310112</v>
      </c>
      <c r="Q4881" s="606">
        <v>31</v>
      </c>
      <c r="R4881" s="606"/>
      <c r="S4881" s="606" t="s">
        <v>726</v>
      </c>
      <c r="T4881" s="555" t="s">
        <v>6045</v>
      </c>
      <c r="U4881" s="555" t="s">
        <v>54</v>
      </c>
      <c r="V4881" s="595">
        <v>6049000</v>
      </c>
      <c r="W4881" s="17"/>
      <c r="X4881" s="583"/>
    </row>
    <row r="4882" spans="1:24" ht="34.5">
      <c r="A4882" s="5"/>
      <c r="B4882" s="5"/>
      <c r="I4882" s="5"/>
      <c r="J4882" s="5"/>
      <c r="K4882" s="5"/>
      <c r="M4882" s="411"/>
      <c r="N4882" s="9">
        <f t="shared" si="791"/>
        <v>31</v>
      </c>
      <c r="O4882" s="16" t="str">
        <f t="shared" si="790"/>
        <v>310201ماشين چرخ گوشت برقي نمره 22 روميزي، با سيني و كاسه گوشت از ورق فولاد زنگ ناپذير.</v>
      </c>
      <c r="P4882" s="596">
        <v>310201</v>
      </c>
      <c r="Q4882" s="606">
        <v>31</v>
      </c>
      <c r="R4882" s="606"/>
      <c r="S4882" s="606" t="s">
        <v>726</v>
      </c>
      <c r="T4882" s="555" t="s">
        <v>6046</v>
      </c>
      <c r="U4882" s="555" t="s">
        <v>54</v>
      </c>
      <c r="V4882" s="595">
        <v>14909000</v>
      </c>
      <c r="W4882" s="17"/>
      <c r="X4882" s="583"/>
    </row>
    <row r="4883" spans="1:24" ht="34.5">
      <c r="A4883" s="5"/>
      <c r="B4883" s="5"/>
      <c r="I4883" s="5"/>
      <c r="J4883" s="5"/>
      <c r="K4883" s="5"/>
      <c r="M4883" s="411"/>
      <c r="N4883" s="9">
        <f t="shared" si="791"/>
        <v>31</v>
      </c>
      <c r="O4883" s="16" t="str">
        <f t="shared" si="790"/>
        <v>310202ماشين چرخ گوشت برقي نمره 32 روميزي، با سيني و كاسه گوشت از ورق فولاد زنگ ناپذير.</v>
      </c>
      <c r="P4883" s="596">
        <v>310202</v>
      </c>
      <c r="Q4883" s="606">
        <v>31</v>
      </c>
      <c r="R4883" s="606"/>
      <c r="S4883" s="606" t="s">
        <v>726</v>
      </c>
      <c r="T4883" s="555" t="s">
        <v>6047</v>
      </c>
      <c r="U4883" s="555" t="s">
        <v>54</v>
      </c>
      <c r="V4883" s="595">
        <v>16609000</v>
      </c>
      <c r="W4883" s="17"/>
      <c r="X4883" s="583"/>
    </row>
    <row r="4884" spans="1:24" ht="34.5">
      <c r="A4884" s="5"/>
      <c r="B4884" s="5"/>
      <c r="I4884" s="5"/>
      <c r="J4884" s="5"/>
      <c r="K4884" s="5"/>
      <c r="M4884" s="411"/>
      <c r="N4884" s="9">
        <f t="shared" si="791"/>
        <v>31</v>
      </c>
      <c r="O4884" s="16" t="str">
        <f t="shared" si="790"/>
        <v>310203ماشين اره استخوان بر برقي، نوع روميزي، با موتوري به قدرت حداقل 0/25 کيلو وات.</v>
      </c>
      <c r="P4884" s="596">
        <v>310203</v>
      </c>
      <c r="Q4884" s="606">
        <v>31</v>
      </c>
      <c r="R4884" s="606"/>
      <c r="S4884" s="606" t="s">
        <v>726</v>
      </c>
      <c r="T4884" s="555" t="s">
        <v>6048</v>
      </c>
      <c r="U4884" s="555" t="s">
        <v>54</v>
      </c>
      <c r="V4884" s="595">
        <v>23981000</v>
      </c>
      <c r="W4884" s="17"/>
      <c r="X4884" s="583"/>
    </row>
    <row r="4885" spans="1:24" ht="34.5">
      <c r="A4885" s="5"/>
      <c r="B4885" s="5"/>
      <c r="I4885" s="5"/>
      <c r="J4885" s="5"/>
      <c r="K4885" s="5"/>
      <c r="M4885" s="411"/>
      <c r="N4885" s="9">
        <f t="shared" si="791"/>
        <v>31</v>
      </c>
      <c r="O4885" s="16" t="str">
        <f t="shared" si="790"/>
        <v>310204ماشين اره استخوان بر برقي، نوع پايه دار، با موتوري به قدرت حداقل 0/75 کيلو وات.</v>
      </c>
      <c r="P4885" s="596">
        <v>310204</v>
      </c>
      <c r="Q4885" s="606">
        <v>31</v>
      </c>
      <c r="R4885" s="606"/>
      <c r="S4885" s="606" t="s">
        <v>726</v>
      </c>
      <c r="T4885" s="555" t="s">
        <v>6049</v>
      </c>
      <c r="U4885" s="555" t="s">
        <v>54</v>
      </c>
      <c r="V4885" s="595">
        <v>30887000</v>
      </c>
      <c r="W4885" s="17"/>
      <c r="X4885" s="583"/>
    </row>
    <row r="4886" spans="1:24" ht="51.75">
      <c r="A4886" s="5"/>
      <c r="B4886" s="5"/>
      <c r="I4886" s="5"/>
      <c r="J4886" s="5"/>
      <c r="K4886" s="5"/>
      <c r="M4886" s="411"/>
      <c r="N4886" s="9">
        <f t="shared" si="791"/>
        <v>31</v>
      </c>
      <c r="O4886" s="16" t="str">
        <f t="shared" si="790"/>
        <v>310205ماشين برقي خردكن غذا، مجهز به سيستم ايمني، با موتوري به قدرت حداقل 0/25 کيلو وات.</v>
      </c>
      <c r="P4886" s="596">
        <v>310205</v>
      </c>
      <c r="Q4886" s="606">
        <v>31</v>
      </c>
      <c r="R4886" s="606"/>
      <c r="S4886" s="606" t="s">
        <v>726</v>
      </c>
      <c r="T4886" s="555" t="s">
        <v>6050</v>
      </c>
      <c r="U4886" s="555" t="s">
        <v>54</v>
      </c>
      <c r="V4886" s="595">
        <v>14896000</v>
      </c>
      <c r="W4886" s="17"/>
      <c r="X4886" s="583"/>
    </row>
    <row r="4887" spans="1:24" ht="51.75">
      <c r="A4887" s="5"/>
      <c r="B4887" s="5"/>
      <c r="I4887" s="5"/>
      <c r="J4887" s="5"/>
      <c r="K4887" s="5"/>
      <c r="M4887" s="411"/>
      <c r="N4887" s="9">
        <f t="shared" si="791"/>
        <v>31</v>
      </c>
      <c r="O4887" s="16" t="str">
        <f t="shared" si="790"/>
        <v>310206ماشين رنده و سبزي خردكن برقي، مجهز به سيستم ايمني، با موتوري به قدرت حداقل 0/25 کيلو وات.</v>
      </c>
      <c r="P4887" s="596">
        <v>310206</v>
      </c>
      <c r="Q4887" s="606">
        <v>31</v>
      </c>
      <c r="R4887" s="606"/>
      <c r="S4887" s="606" t="s">
        <v>726</v>
      </c>
      <c r="T4887" s="555" t="s">
        <v>6051</v>
      </c>
      <c r="U4887" s="555" t="s">
        <v>54</v>
      </c>
      <c r="V4887" s="595">
        <v>14896000</v>
      </c>
      <c r="W4887" s="17"/>
      <c r="X4887" s="583"/>
    </row>
    <row r="4888" spans="1:24" ht="51.75">
      <c r="A4888" s="5"/>
      <c r="B4888" s="5"/>
      <c r="I4888" s="5"/>
      <c r="J4888" s="5"/>
      <c r="K4888" s="5"/>
      <c r="M4888" s="411"/>
      <c r="N4888" s="9">
        <f t="shared" si="791"/>
        <v>31</v>
      </c>
      <c r="O4888" s="16" t="str">
        <f t="shared" si="790"/>
        <v>310207ماشين سيب زميني خلال كن برقي، داراي موتوري به قدرت حداقل 0/25 کيلو وات، با تمام وسايل استاندارد.</v>
      </c>
      <c r="P4888" s="596">
        <v>310207</v>
      </c>
      <c r="Q4888" s="606">
        <v>31</v>
      </c>
      <c r="R4888" s="606"/>
      <c r="S4888" s="606" t="s">
        <v>726</v>
      </c>
      <c r="T4888" s="555" t="s">
        <v>6052</v>
      </c>
      <c r="U4888" s="555" t="s">
        <v>54</v>
      </c>
      <c r="V4888" s="595">
        <v>9605000</v>
      </c>
      <c r="W4888" s="17"/>
      <c r="X4888" s="583"/>
    </row>
    <row r="4889" spans="1:24" ht="69">
      <c r="A4889" s="5"/>
      <c r="B4889" s="5"/>
      <c r="I4889" s="5"/>
      <c r="J4889" s="5"/>
      <c r="K4889" s="5"/>
      <c r="M4889" s="411"/>
      <c r="N4889" s="9">
        <f t="shared" si="791"/>
        <v>31</v>
      </c>
      <c r="O4889" s="16" t="str">
        <f t="shared" si="790"/>
        <v>310208ماشين سيب زميني پوست كن برقي، به ظرفيت 10 تا 15 كيلوگرم در هر مرتبه (1 تا 3 دقيقه)  از نوع ايستاده، با موتوري به قدرت حداقل 0/25 کيلو وات.</v>
      </c>
      <c r="P4889" s="596">
        <v>310208</v>
      </c>
      <c r="Q4889" s="606">
        <v>31</v>
      </c>
      <c r="R4889" s="606"/>
      <c r="S4889" s="606" t="s">
        <v>726</v>
      </c>
      <c r="T4889" s="555" t="s">
        <v>6053</v>
      </c>
      <c r="U4889" s="555" t="s">
        <v>54</v>
      </c>
      <c r="V4889" s="595">
        <v>13169000</v>
      </c>
      <c r="W4889" s="17"/>
      <c r="X4889" s="583"/>
    </row>
    <row r="4890" spans="1:24" ht="69">
      <c r="A4890" s="5"/>
      <c r="B4890" s="5"/>
      <c r="I4890" s="5"/>
      <c r="J4890" s="5"/>
      <c r="K4890" s="5"/>
      <c r="M4890" s="411"/>
      <c r="N4890" s="9">
        <f t="shared" si="791"/>
        <v>31</v>
      </c>
      <c r="O4890" s="16" t="str">
        <f t="shared" si="790"/>
        <v>310209ماشين مخلوط كن برقي به ظرفيت 20 ليتر، با لگن از فولاد زنگ ناپذير و سيستم تغييرسرعت و سه عدد بهمزن مختلف، به قدرت حداقل 55/0 کيلو وات.</v>
      </c>
      <c r="P4890" s="596">
        <v>310209</v>
      </c>
      <c r="Q4890" s="606">
        <v>31</v>
      </c>
      <c r="R4890" s="606"/>
      <c r="S4890" s="606" t="s">
        <v>726</v>
      </c>
      <c r="T4890" s="555" t="s">
        <v>6054</v>
      </c>
      <c r="U4890" s="555" t="s">
        <v>54</v>
      </c>
      <c r="V4890" s="595">
        <v>23402000</v>
      </c>
      <c r="W4890" s="17"/>
      <c r="X4890" s="583"/>
    </row>
    <row r="4891" spans="1:24" ht="69">
      <c r="A4891" s="5"/>
      <c r="B4891" s="5"/>
      <c r="I4891" s="5"/>
      <c r="J4891" s="5"/>
      <c r="K4891" s="5"/>
      <c r="M4891" s="411"/>
      <c r="N4891" s="9">
        <f t="shared" si="791"/>
        <v>31</v>
      </c>
      <c r="O4891" s="16" t="str">
        <f t="shared" si="790"/>
        <v>310210ماشين برش اغذيه برقي (ورقه كن)، با تيغه برش به قطر 25 سانتيمتر، بدنه آلومينيومي آنودايز شده و موتوري به قدرت حداقل 35/0 کيلو وات و مكانيزم تنظيم ضخامت برش.</v>
      </c>
      <c r="P4891" s="596">
        <v>310210</v>
      </c>
      <c r="Q4891" s="606">
        <v>31</v>
      </c>
      <c r="R4891" s="606"/>
      <c r="S4891" s="606" t="s">
        <v>726</v>
      </c>
      <c r="T4891" s="555" t="s">
        <v>6055</v>
      </c>
      <c r="U4891" s="555" t="s">
        <v>54</v>
      </c>
      <c r="V4891" s="595">
        <v>21923000</v>
      </c>
      <c r="W4891" s="17"/>
      <c r="X4891" s="583"/>
    </row>
    <row r="4892" spans="1:24" ht="103.5">
      <c r="A4892" s="5"/>
      <c r="B4892" s="5"/>
      <c r="I4892" s="5"/>
      <c r="J4892" s="5"/>
      <c r="K4892" s="5"/>
      <c r="M4892" s="411"/>
      <c r="N4892" s="9">
        <f t="shared" si="791"/>
        <v>31</v>
      </c>
      <c r="O4892" s="16" t="str">
        <f t="shared" si="790"/>
        <v>310211ماشين ظرفشويي برقي خودكار، با بدنه اي از فولاد زنگ ناپذير، مجهز به گرمكن برقي و پمپ شستشو، كنترلهاي لازم با تسمه نقاله، به ظرفيت تقريبي 200 سبد(50 ×50 سانتيمتر) درساعت و موتوري با قدرت حداقل 15/1 کيلو وات.</v>
      </c>
      <c r="P4892" s="596">
        <v>310211</v>
      </c>
      <c r="Q4892" s="606">
        <v>31</v>
      </c>
      <c r="R4892" s="606"/>
      <c r="S4892" s="606" t="s">
        <v>726</v>
      </c>
      <c r="T4892" s="555" t="s">
        <v>6056</v>
      </c>
      <c r="U4892" s="555" t="s">
        <v>54</v>
      </c>
      <c r="V4892" s="595">
        <v>174843000</v>
      </c>
      <c r="W4892" s="17"/>
      <c r="X4892" s="583"/>
    </row>
    <row r="4893" spans="1:24" ht="103.5">
      <c r="A4893" s="5"/>
      <c r="B4893" s="5"/>
      <c r="I4893" s="5"/>
      <c r="J4893" s="5"/>
      <c r="K4893" s="5"/>
      <c r="M4893" s="411"/>
      <c r="N4893" s="9">
        <f t="shared" si="791"/>
        <v>31</v>
      </c>
      <c r="O4893" s="16" t="str">
        <f t="shared" si="790"/>
        <v>310212ماشين ظرفشويي برقي خودكار، با بدنه اي از فولاد زنگ ناپذير، مجهز به گرمكن برقي و پمپ شستشو، كنترلهاي لازم با تسمه نقاله، به ظرفيت تقريبي 100 سبد(50 ×50 سانتيمتر) درساعت و موتوري با قدرت حداقل 0/75 کيلو وات.</v>
      </c>
      <c r="P4893" s="596">
        <v>310212</v>
      </c>
      <c r="Q4893" s="606">
        <v>31</v>
      </c>
      <c r="R4893" s="606"/>
      <c r="S4893" s="606" t="s">
        <v>726</v>
      </c>
      <c r="T4893" s="555" t="s">
        <v>6057</v>
      </c>
      <c r="U4893" s="555" t="s">
        <v>54</v>
      </c>
      <c r="V4893" s="595">
        <v>175813000</v>
      </c>
      <c r="W4893" s="17"/>
      <c r="X4893" s="583"/>
    </row>
    <row r="4894" spans="1:24" ht="69">
      <c r="A4894" s="5"/>
      <c r="B4894" s="5"/>
      <c r="I4894" s="5"/>
      <c r="J4894" s="5"/>
      <c r="K4894" s="5"/>
      <c r="M4894" s="411"/>
      <c r="N4894" s="9">
        <f t="shared" si="791"/>
        <v>31</v>
      </c>
      <c r="O4894" s="16" t="str">
        <f t="shared" si="790"/>
        <v>310213ماشين ظرفشويي برقي نيمه خودكار، با بدنه اي از فولاد زنگ ناپذير، مجهز به گرمكن برقي، پمپ شستشو و كنترلهاي لازم، به ظرفيت تقريبي 50 سبد (50 ×50 سانتيمتر) در ساعت.</v>
      </c>
      <c r="P4894" s="596">
        <v>310213</v>
      </c>
      <c r="Q4894" s="606">
        <v>31</v>
      </c>
      <c r="R4894" s="606"/>
      <c r="S4894" s="606" t="s">
        <v>726</v>
      </c>
      <c r="T4894" s="555" t="s">
        <v>6058</v>
      </c>
      <c r="U4894" s="555" t="s">
        <v>54</v>
      </c>
      <c r="V4894" s="595">
        <v>103765000</v>
      </c>
      <c r="W4894" s="17"/>
      <c r="X4894" s="583"/>
    </row>
    <row r="4895" spans="1:24" ht="86.25">
      <c r="A4895" s="5"/>
      <c r="B4895" s="5"/>
      <c r="I4895" s="5"/>
      <c r="J4895" s="5"/>
      <c r="K4895" s="5"/>
      <c r="M4895" s="411"/>
      <c r="N4895" s="9">
        <f t="shared" si="791"/>
        <v>31</v>
      </c>
      <c r="O4895" s="16" t="str">
        <f t="shared" si="790"/>
        <v>310301يخچال ايستاده چهار در، با روكش داخلي از ورق آلومينيوم و خارجي (قابل رويت) از ورق فولاد زنگ ناپذير، مجهز به كمپرسور و كندانسورهوايي و كنترلهاي لازم، به ابعاد كلي و تقريبي 205×80×170 سانتيمتر.</v>
      </c>
      <c r="P4895" s="596">
        <v>310301</v>
      </c>
      <c r="Q4895" s="606">
        <v>31</v>
      </c>
      <c r="R4895" s="606"/>
      <c r="S4895" s="606" t="s">
        <v>726</v>
      </c>
      <c r="T4895" s="555" t="s">
        <v>6059</v>
      </c>
      <c r="U4895" s="555" t="s">
        <v>54</v>
      </c>
      <c r="V4895" s="595">
        <v>40598000</v>
      </c>
      <c r="W4895" s="17"/>
      <c r="X4895" s="583"/>
    </row>
    <row r="4896" spans="1:24" ht="69">
      <c r="A4896" s="5"/>
      <c r="B4896" s="5"/>
      <c r="I4896" s="5"/>
      <c r="J4896" s="5"/>
      <c r="K4896" s="5"/>
      <c r="M4896" s="411"/>
      <c r="N4896" s="9">
        <f t="shared" si="791"/>
        <v>31</v>
      </c>
      <c r="O4896" s="16" t="str">
        <f t="shared" si="790"/>
        <v>310302فريزر شش در، بابدنه خارجي (قابل رويت) از ورق فولادزنگ ناپذير، مجهز به كمپرسور و كندانسور هوايي و كنترلهاي لازم، به ابعاد كلي و تقريبي 90×75×170 سانتيمتر.</v>
      </c>
      <c r="P4896" s="596">
        <v>310302</v>
      </c>
      <c r="Q4896" s="606">
        <v>31</v>
      </c>
      <c r="R4896" s="606"/>
      <c r="S4896" s="606" t="s">
        <v>726</v>
      </c>
      <c r="T4896" s="555" t="s">
        <v>6060</v>
      </c>
      <c r="U4896" s="555" t="s">
        <v>54</v>
      </c>
      <c r="V4896" s="595">
        <v>32244000</v>
      </c>
      <c r="W4896" s="17"/>
      <c r="X4896" s="583"/>
    </row>
    <row r="4897" spans="1:24" ht="69">
      <c r="A4897" s="5"/>
      <c r="B4897" s="5"/>
      <c r="I4897" s="5"/>
      <c r="J4897" s="5"/>
      <c r="K4897" s="5"/>
      <c r="M4897" s="411"/>
      <c r="N4897" s="9">
        <f t="shared" si="791"/>
        <v>31</v>
      </c>
      <c r="O4897" s="16" t="str">
        <f t="shared" si="790"/>
        <v>310303بطري سردكن با درهاي كشويي، با بدنه خارجي (قابل رويت) از ورقه فولاد زنگ ناپذير، مجهز به كمپرسور و كندانسور هوايي و كنترلهاي لازم به ابعاد كلي و تقريبي 110×75×160 سانتيمتر.</v>
      </c>
      <c r="P4897" s="596">
        <v>310303</v>
      </c>
      <c r="Q4897" s="606">
        <v>31</v>
      </c>
      <c r="R4897" s="606"/>
      <c r="S4897" s="606" t="s">
        <v>726</v>
      </c>
      <c r="T4897" s="555" t="s">
        <v>6061</v>
      </c>
      <c r="U4897" s="555" t="s">
        <v>54</v>
      </c>
      <c r="V4897" s="595">
        <v>23918000</v>
      </c>
      <c r="W4897" s="17"/>
      <c r="X4897" s="583"/>
    </row>
    <row r="4898" spans="1:24" ht="51.75">
      <c r="A4898" s="5"/>
      <c r="B4898" s="5"/>
      <c r="I4898" s="5"/>
      <c r="J4898" s="5"/>
      <c r="K4898" s="5"/>
      <c r="M4898" s="411"/>
      <c r="N4898" s="9">
        <f t="shared" si="791"/>
        <v>31</v>
      </c>
      <c r="O4898" s="16" t="str">
        <f t="shared" si="790"/>
        <v>310304ماشين يخ سازي، به ظرفيت نامي 200 كيلوگرم در 24 ساعت، با مخزني به گنجايش 200 كيلوگرم.</v>
      </c>
      <c r="P4898" s="596">
        <v>310304</v>
      </c>
      <c r="Q4898" s="606">
        <v>31</v>
      </c>
      <c r="R4898" s="606"/>
      <c r="S4898" s="606" t="s">
        <v>726</v>
      </c>
      <c r="T4898" s="555" t="s">
        <v>6062</v>
      </c>
      <c r="U4898" s="555" t="s">
        <v>54</v>
      </c>
      <c r="V4898" s="595">
        <v>44909000</v>
      </c>
      <c r="W4898" s="17"/>
      <c r="X4898" s="583"/>
    </row>
    <row r="4899" spans="1:24" ht="51.75">
      <c r="A4899" s="5"/>
      <c r="B4899" s="5"/>
      <c r="I4899" s="5"/>
      <c r="J4899" s="5"/>
      <c r="K4899" s="5"/>
      <c r="M4899" s="411"/>
      <c r="N4899" s="9">
        <f t="shared" si="791"/>
        <v>31</v>
      </c>
      <c r="O4899" s="16" t="str">
        <f t="shared" si="790"/>
        <v>310305ماشين يخ سازي، به ظرفيت نامي 100 كيلوگرم در 24 ساعت، با مخزني به گنجايش 150 كيلوگرم.</v>
      </c>
      <c r="P4899" s="596">
        <v>310305</v>
      </c>
      <c r="Q4899" s="606">
        <v>31</v>
      </c>
      <c r="R4899" s="606"/>
      <c r="S4899" s="606" t="s">
        <v>726</v>
      </c>
      <c r="T4899" s="555" t="s">
        <v>6063</v>
      </c>
      <c r="U4899" s="555" t="s">
        <v>54</v>
      </c>
      <c r="V4899" s="595">
        <v>39964000</v>
      </c>
      <c r="W4899" s="17"/>
      <c r="X4899" s="583"/>
    </row>
    <row r="4900" spans="1:24">
      <c r="A4900" s="5"/>
      <c r="B4900" s="5"/>
      <c r="I4900" s="5"/>
      <c r="J4900" s="5"/>
      <c r="K4900" s="5"/>
      <c r="M4900" s="411"/>
      <c r="N4900" s="9">
        <f t="shared" si="791"/>
        <v>31</v>
      </c>
      <c r="O4900" s="16" t="str">
        <f t="shared" si="790"/>
        <v>310401سردخانه، با حجم داخلي 10 تا 15 مترمكعب.</v>
      </c>
      <c r="P4900" s="596">
        <v>310401</v>
      </c>
      <c r="Q4900" s="606">
        <v>31</v>
      </c>
      <c r="R4900" s="606"/>
      <c r="S4900" s="606" t="s">
        <v>726</v>
      </c>
      <c r="T4900" s="555" t="s">
        <v>6064</v>
      </c>
      <c r="U4900" s="555" t="s">
        <v>57</v>
      </c>
      <c r="V4900" s="595">
        <v>18185000</v>
      </c>
      <c r="W4900" s="17"/>
      <c r="X4900" s="583"/>
    </row>
    <row r="4901" spans="1:24" ht="34.5">
      <c r="A4901" s="5"/>
      <c r="B4901" s="5"/>
      <c r="I4901" s="5"/>
      <c r="J4901" s="5"/>
      <c r="K4901" s="5"/>
      <c r="M4901" s="411"/>
      <c r="N4901" s="9">
        <f t="shared" si="791"/>
        <v>31</v>
      </c>
      <c r="O4901" s="16" t="str">
        <f t="shared" si="790"/>
        <v>310402سردخانه، با حجم داخلي بيش از 15 تا20 مترمكعب.</v>
      </c>
      <c r="P4901" s="596">
        <v>310402</v>
      </c>
      <c r="Q4901" s="606">
        <v>31</v>
      </c>
      <c r="R4901" s="606"/>
      <c r="S4901" s="606" t="s">
        <v>726</v>
      </c>
      <c r="T4901" s="555" t="s">
        <v>6065</v>
      </c>
      <c r="U4901" s="555" t="s">
        <v>57</v>
      </c>
      <c r="V4901" s="595">
        <v>17562000</v>
      </c>
      <c r="W4901" s="17"/>
      <c r="X4901" s="583"/>
    </row>
    <row r="4902" spans="1:24" ht="34.5">
      <c r="A4902" s="5"/>
      <c r="B4902" s="5"/>
      <c r="I4902" s="5"/>
      <c r="J4902" s="5"/>
      <c r="K4902" s="5"/>
      <c r="M4902" s="411"/>
      <c r="N4902" s="9">
        <f t="shared" ref="N4902:N4937" si="792">Q4902</f>
        <v>31</v>
      </c>
      <c r="O4902" s="16" t="str">
        <f t="shared" si="790"/>
        <v>310403سردخانه، با حجم داخلي بيش از 20 تا30 مترمكعب.</v>
      </c>
      <c r="P4902" s="596">
        <v>310403</v>
      </c>
      <c r="Q4902" s="606">
        <v>31</v>
      </c>
      <c r="R4902" s="606"/>
      <c r="S4902" s="606" t="s">
        <v>726</v>
      </c>
      <c r="T4902" s="555" t="s">
        <v>6066</v>
      </c>
      <c r="U4902" s="555" t="s">
        <v>57</v>
      </c>
      <c r="V4902" s="595">
        <v>18319000</v>
      </c>
      <c r="W4902" s="17"/>
      <c r="X4902" s="583"/>
    </row>
    <row r="4903" spans="1:24" ht="120.75">
      <c r="A4903" s="5"/>
      <c r="B4903" s="5"/>
      <c r="I4903" s="5"/>
      <c r="J4903" s="5"/>
      <c r="K4903" s="5"/>
      <c r="M4903" s="411"/>
      <c r="N4903" s="9">
        <f t="shared" si="792"/>
        <v>31</v>
      </c>
      <c r="O4903" s="16" t="str">
        <f t="shared" si="790"/>
        <v>310501هود مركزي سقفي يا ديواري، ساخته شده از ورق آلومينيوم آنودايزشده به ضخامت يك ميليمتر، با اسكلت از پروفيل آهني مجوف، مجهز به فيلترهاي چربي گيرآلومينيومي به ضخامت 5 سانتيمتر، قابل تعويض و شستشوبا سطح حداقل 0/25 مترمربع به ازاي هر مترمربع از سطح بخار</v>
      </c>
      <c r="P4903" s="596">
        <v>310501</v>
      </c>
      <c r="Q4903" s="606">
        <v>31</v>
      </c>
      <c r="R4903" s="606"/>
      <c r="S4903" s="606" t="s">
        <v>726</v>
      </c>
      <c r="T4903" s="555" t="s">
        <v>6067</v>
      </c>
      <c r="U4903" s="555" t="s">
        <v>23</v>
      </c>
      <c r="V4903" s="595">
        <v>7372000</v>
      </c>
      <c r="W4903" s="17"/>
      <c r="X4903" s="583"/>
    </row>
    <row r="4904" spans="1:24" ht="138">
      <c r="A4904" s="5"/>
      <c r="B4904" s="5"/>
      <c r="I4904" s="5"/>
      <c r="J4904" s="5"/>
      <c r="K4904" s="5"/>
      <c r="M4904" s="411"/>
      <c r="N4904" s="9">
        <f t="shared" si="792"/>
        <v>31</v>
      </c>
      <c r="O4904" s="16" t="str">
        <f t="shared" si="790"/>
        <v>310502ميزكار، با رويه فولاد زنگ ناپذير 18/8 به ضخامت 1/25 ميليمتر، كه از زير به وسيله نئوپان تقويت و صداگيري شده است، داراي پايه هاي پروفيل 4×4 سانتيمتر از فولاد زنگ ناپذير قابل تنظيم، به عرض 65 و ارتفاع 85 سانتيمتر با يك طبقه مشبك گالوانيزه در زير. در</v>
      </c>
      <c r="P4904" s="596">
        <v>310502</v>
      </c>
      <c r="Q4904" s="606">
        <v>31</v>
      </c>
      <c r="R4904" s="606"/>
      <c r="S4904" s="606" t="s">
        <v>726</v>
      </c>
      <c r="T4904" s="555" t="s">
        <v>6068</v>
      </c>
      <c r="U4904" s="555" t="s">
        <v>28</v>
      </c>
      <c r="V4904" s="595">
        <v>5764000</v>
      </c>
      <c r="W4904" s="17"/>
      <c r="X4904" s="583"/>
    </row>
    <row r="4905" spans="1:24" ht="86.25">
      <c r="A4905" s="5"/>
      <c r="B4905" s="5"/>
      <c r="I4905" s="5"/>
      <c r="J4905" s="5"/>
      <c r="K4905" s="5"/>
      <c r="M4905" s="411"/>
      <c r="N4905" s="9">
        <f t="shared" si="792"/>
        <v>31</v>
      </c>
      <c r="O4905" s="16" t="str">
        <f t="shared" si="790"/>
        <v>310503ميزكار، با رويه اي از چوب جنگلي به ضخامت كلي تا 5 سانتيمتر، داراي پايه هاي پروفيل 4×4 سانتيمتر از فولاد زنگ ناپذير قابل تنظيم، به عرض 65 و ارتفاع 85 سانتيمتر، با يك طبقه مشبك گالوانيزه در زير.</v>
      </c>
      <c r="P4905" s="596">
        <v>310503</v>
      </c>
      <c r="Q4905" s="606">
        <v>31</v>
      </c>
      <c r="R4905" s="606"/>
      <c r="S4905" s="606" t="s">
        <v>726</v>
      </c>
      <c r="T4905" s="555" t="s">
        <v>6069</v>
      </c>
      <c r="U4905" s="555" t="s">
        <v>28</v>
      </c>
      <c r="V4905" s="595">
        <v>5906000</v>
      </c>
      <c r="W4905" s="17"/>
      <c r="X4905" s="583"/>
    </row>
    <row r="4906" spans="1:24" ht="69">
      <c r="A4906" s="5"/>
      <c r="B4906" s="5"/>
      <c r="I4906" s="5"/>
      <c r="J4906" s="5"/>
      <c r="K4906" s="5"/>
      <c r="M4906" s="411"/>
      <c r="N4906" s="9">
        <f t="shared" si="792"/>
        <v>31</v>
      </c>
      <c r="O4906" s="16" t="str">
        <f t="shared" si="790"/>
        <v>310504كشوي ميز از ورق فولاد زنگ ناپذير دو جداره، با قاب كشو به ابعاد 12×50 سانتيمتر و جعبه كشو به عمق 50 سانتيمتر، با دستگيره، ريل و قرقره بلبرينگي.</v>
      </c>
      <c r="P4906" s="596">
        <v>310504</v>
      </c>
      <c r="Q4906" s="606">
        <v>31</v>
      </c>
      <c r="R4906" s="606"/>
      <c r="S4906" s="606" t="s">
        <v>726</v>
      </c>
      <c r="T4906" s="555" t="s">
        <v>6070</v>
      </c>
      <c r="U4906" s="555" t="s">
        <v>54</v>
      </c>
      <c r="V4906" s="595">
        <v>2154000</v>
      </c>
      <c r="W4906" s="17"/>
      <c r="X4906" s="583"/>
    </row>
    <row r="4907" spans="1:24" ht="103.5">
      <c r="A4907" s="5"/>
      <c r="B4907" s="5"/>
      <c r="I4907" s="5"/>
      <c r="J4907" s="5"/>
      <c r="K4907" s="5"/>
      <c r="M4907" s="411"/>
      <c r="N4907" s="9">
        <f t="shared" si="792"/>
        <v>31</v>
      </c>
      <c r="O4907" s="16" t="str">
        <f t="shared" si="790"/>
        <v>310505تخته ساطور، از چوب سخت جنگلي به ابعاد30×50×50 سانتيمتر، كه به وسيله پيچ و مهره قطعات چوب به يگديگر محكم شده و روي چهار پايه فلزي از پروفيل 5×5 فولاد زنگ ناپذير قرار گرفته است، به ارتفاع كلي 85 سانتيمتر.</v>
      </c>
      <c r="P4907" s="596">
        <v>310505</v>
      </c>
      <c r="Q4907" s="606">
        <v>31</v>
      </c>
      <c r="R4907" s="606"/>
      <c r="S4907" s="606" t="s">
        <v>726</v>
      </c>
      <c r="T4907" s="555" t="s">
        <v>6071</v>
      </c>
      <c r="U4907" s="555" t="s">
        <v>54</v>
      </c>
      <c r="V4907" s="595">
        <v>3418000</v>
      </c>
      <c r="W4907" s="17"/>
      <c r="X4907" s="583"/>
    </row>
    <row r="4908" spans="1:24" ht="86.25">
      <c r="A4908" s="5"/>
      <c r="B4908" s="5"/>
      <c r="I4908" s="5"/>
      <c r="J4908" s="5"/>
      <c r="K4908" s="5"/>
      <c r="M4908" s="411"/>
      <c r="N4908" s="9">
        <f t="shared" si="792"/>
        <v>31</v>
      </c>
      <c r="O4908" s="16" t="str">
        <f t="shared" si="790"/>
        <v>310506ميز لگن دار، به ابعاد كلي و تقريبي 65×240×85 سانتيمتر، داراي دولگن پرس شده به ابعاد تقريبي هر لگن 46×60×30 سانتيمتر، كه رويه ميز داراي شيارهاي برجسته براي جلوگيري از جمع شدن آب باشد.</v>
      </c>
      <c r="P4908" s="596">
        <v>310506</v>
      </c>
      <c r="Q4908" s="606">
        <v>31</v>
      </c>
      <c r="R4908" s="606"/>
      <c r="S4908" s="606" t="s">
        <v>726</v>
      </c>
      <c r="T4908" s="555" t="s">
        <v>6072</v>
      </c>
      <c r="U4908" s="555" t="s">
        <v>54</v>
      </c>
      <c r="V4908" s="595">
        <v>12295000</v>
      </c>
      <c r="W4908" s="17"/>
      <c r="X4908" s="583"/>
    </row>
    <row r="4909" spans="1:24" ht="86.25">
      <c r="A4909" s="5"/>
      <c r="B4909" s="5"/>
      <c r="I4909" s="5"/>
      <c r="J4909" s="5"/>
      <c r="K4909" s="5"/>
      <c r="M4909" s="411"/>
      <c r="N4909" s="9">
        <f t="shared" si="792"/>
        <v>31</v>
      </c>
      <c r="O4909" s="16" t="str">
        <f t="shared" si="790"/>
        <v>310507ميز لگن دار، با پايه‌هاي فلزي، به ابعادكلي و تقريبي 65×180×85 سانتيمتر، داراي دولگن پرس شده به ابعاد تقريبي هر لگن 46×60×30 سانتيمتر، كه رويه ميز داراي شيارهاي برجسته براي جلوگيري از جمع شدن آب باشد.</v>
      </c>
      <c r="P4909" s="596">
        <v>310507</v>
      </c>
      <c r="Q4909" s="606">
        <v>31</v>
      </c>
      <c r="R4909" s="606"/>
      <c r="S4909" s="606" t="s">
        <v>726</v>
      </c>
      <c r="T4909" s="555" t="s">
        <v>6073</v>
      </c>
      <c r="U4909" s="555" t="s">
        <v>54</v>
      </c>
      <c r="V4909" s="595">
        <v>11038000</v>
      </c>
      <c r="W4909" s="17"/>
      <c r="X4909" s="583"/>
    </row>
    <row r="4910" spans="1:24" ht="120.75">
      <c r="A4910" s="5"/>
      <c r="B4910" s="5"/>
      <c r="I4910" s="5"/>
      <c r="J4910" s="5"/>
      <c r="K4910" s="5"/>
      <c r="M4910" s="411"/>
      <c r="N4910" s="9">
        <f t="shared" si="792"/>
        <v>31</v>
      </c>
      <c r="O4910" s="16" t="str">
        <f t="shared" si="790"/>
        <v>310508تانك شستشوي سبزي و سيب زميني لبه دار، با بدنه اي از فولاد زنگ ناپذير و گوشه‌هاي گرد به شكل پرس شده، داراي زيرآب، سرريز و صافي به عمق 30 سانتيمتر، به ابعادكلي و تقريبي 85×65×120 سانتيمتر، داراي پايه هاي فلزي از پروفيل 4×4 سانتيمتر از فولاد زنگ ناپ</v>
      </c>
      <c r="P4910" s="596">
        <v>310508</v>
      </c>
      <c r="Q4910" s="606">
        <v>31</v>
      </c>
      <c r="R4910" s="606"/>
      <c r="S4910" s="606" t="s">
        <v>726</v>
      </c>
      <c r="T4910" s="555" t="s">
        <v>6074</v>
      </c>
      <c r="U4910" s="555" t="s">
        <v>54</v>
      </c>
      <c r="V4910" s="595">
        <v>10698000</v>
      </c>
      <c r="W4910" s="17"/>
      <c r="X4910" s="583"/>
    </row>
    <row r="4911" spans="1:24" ht="69">
      <c r="A4911" s="5"/>
      <c r="B4911" s="5"/>
      <c r="I4911" s="5"/>
      <c r="J4911" s="5"/>
      <c r="K4911" s="5"/>
      <c r="M4911" s="411"/>
      <c r="N4911" s="9">
        <f t="shared" si="792"/>
        <v>31</v>
      </c>
      <c r="O4911" s="16" t="str">
        <f t="shared" si="790"/>
        <v>310509شبكه ديگ شوي، شامل يك صفحه به ابعاد 80×120 سانتيمتر، متشکل از ناوداني‌هاي 5×5 سانتيمتر از فولاد زنک ناپذير که با فاصله 5 سانتيمتري قرار گرفته است.</v>
      </c>
      <c r="P4911" s="596">
        <v>310509</v>
      </c>
      <c r="Q4911" s="606">
        <v>31</v>
      </c>
      <c r="R4911" s="606"/>
      <c r="S4911" s="606" t="s">
        <v>726</v>
      </c>
      <c r="T4911" s="555" t="s">
        <v>6075</v>
      </c>
      <c r="U4911" s="555" t="s">
        <v>54</v>
      </c>
      <c r="V4911" s="595">
        <v>4155000</v>
      </c>
      <c r="W4911" s="17"/>
      <c r="X4911" s="583"/>
    </row>
    <row r="4912" spans="1:24" ht="120.75">
      <c r="A4912" s="5"/>
      <c r="B4912" s="5"/>
      <c r="I4912" s="5"/>
      <c r="J4912" s="5"/>
      <c r="K4912" s="5"/>
      <c r="M4912" s="411"/>
      <c r="N4912" s="9">
        <f t="shared" si="792"/>
        <v>31</v>
      </c>
      <c r="O4912" s="16" t="str">
        <f t="shared" ref="O4912:O4975" si="793">LEFT(CONCATENATE(P4912,T4912),252)</f>
        <v>310510قفسه نگهداري ديگ، چهار طبقه، متشكل از ناودانيهاي 3×5 سانتيمتر از فولاد زنگ ناپذير، كه در كلافي از فولاد زنگ ناپذير مستحكم شده است. ناودانيها به فاصله 5 سانتيمتر، از يكديگر قرار دارند، پايه‌هاي قفسه نبشي 5×5 سانتيمتر، از فولاد زنگ ناپذير، ابعاد كل</v>
      </c>
      <c r="P4912" s="596">
        <v>310510</v>
      </c>
      <c r="Q4912" s="606">
        <v>31</v>
      </c>
      <c r="R4912" s="606"/>
      <c r="S4912" s="606" t="s">
        <v>726</v>
      </c>
      <c r="T4912" s="555" t="s">
        <v>6076</v>
      </c>
      <c r="U4912" s="555" t="s">
        <v>54</v>
      </c>
      <c r="V4912" s="595">
        <v>10900000</v>
      </c>
      <c r="W4912" s="17"/>
      <c r="X4912" s="583"/>
    </row>
    <row r="4913" spans="1:24" ht="103.5">
      <c r="A4913" s="5"/>
      <c r="B4913" s="5"/>
      <c r="I4913" s="5"/>
      <c r="J4913" s="5"/>
      <c r="K4913" s="5"/>
      <c r="M4913" s="411"/>
      <c r="N4913" s="9">
        <f t="shared" si="792"/>
        <v>31</v>
      </c>
      <c r="O4913" s="16" t="str">
        <f t="shared" si="793"/>
        <v>310511قفسه نگهداري ظروف تميز، چهار طبقه از ورق فولاد زنگ ناپذير يك ميليمتري، كه لبه هاي آن از چهار طرف به داخل خم شده است و داراي چهار عدد نبشي 5×5 سانتيمتري از ورق 1/25 ميليمتري فولاد زنگ ناپذير است، به ابعاد كلي و تقريبي 92×42×200 سانتيمتر.</v>
      </c>
      <c r="P4913" s="596">
        <v>310511</v>
      </c>
      <c r="Q4913" s="606">
        <v>31</v>
      </c>
      <c r="R4913" s="606"/>
      <c r="S4913" s="606" t="s">
        <v>726</v>
      </c>
      <c r="T4913" s="555" t="s">
        <v>6077</v>
      </c>
      <c r="U4913" s="555" t="s">
        <v>54</v>
      </c>
      <c r="V4913" s="595">
        <v>6837000</v>
      </c>
      <c r="W4913" s="17"/>
      <c r="X4913" s="583"/>
    </row>
    <row r="4914" spans="1:24" ht="69">
      <c r="A4914" s="5"/>
      <c r="B4914" s="5"/>
      <c r="I4914" s="5"/>
      <c r="J4914" s="5"/>
      <c r="K4914" s="5"/>
      <c r="M4914" s="411"/>
      <c r="N4914" s="9">
        <f t="shared" si="792"/>
        <v>31</v>
      </c>
      <c r="O4914" s="16" t="str">
        <f t="shared" si="793"/>
        <v>310512قفسه سيخ كباب، داراي شش طبقه، از ورق فولاد زنگ ناپذير كه از يک طرف براي قراردادن سيخ باز است، به ابعاد كلي و تقريبي 40×60×50 سانتيمتر.</v>
      </c>
      <c r="P4914" s="596">
        <v>310512</v>
      </c>
      <c r="Q4914" s="606">
        <v>31</v>
      </c>
      <c r="R4914" s="606"/>
      <c r="S4914" s="606" t="s">
        <v>726</v>
      </c>
      <c r="T4914" s="555" t="s">
        <v>6078</v>
      </c>
      <c r="U4914" s="555" t="s">
        <v>54</v>
      </c>
      <c r="V4914" s="595">
        <v>7517000</v>
      </c>
      <c r="W4914" s="17"/>
      <c r="X4914" s="583"/>
    </row>
    <row r="4915" spans="1:24" ht="86.25">
      <c r="A4915" s="5"/>
      <c r="B4915" s="5"/>
      <c r="I4915" s="5"/>
      <c r="J4915" s="5"/>
      <c r="K4915" s="5"/>
      <c r="M4915" s="411"/>
      <c r="N4915" s="9">
        <f t="shared" si="792"/>
        <v>31</v>
      </c>
      <c r="O4915" s="16" t="str">
        <f t="shared" si="793"/>
        <v>310513محفظه نگهداري از حبوبات، به شكل مكعب، كه ابعاد كلي و تقريبي 60×60×70 سانتيمتر از ورق فولاد زنگ ناپذير يك ميليمتري و داراي يك عدد در، در قسمت فوقاني و چهار چرخ لاستيكي در زير است.</v>
      </c>
      <c r="P4915" s="596">
        <v>310513</v>
      </c>
      <c r="Q4915" s="606">
        <v>31</v>
      </c>
      <c r="R4915" s="606"/>
      <c r="S4915" s="606" t="s">
        <v>726</v>
      </c>
      <c r="T4915" s="555" t="s">
        <v>6079</v>
      </c>
      <c r="U4915" s="555" t="s">
        <v>54</v>
      </c>
      <c r="V4915" s="595">
        <v>4011000</v>
      </c>
      <c r="W4915" s="17"/>
      <c r="X4915" s="583"/>
    </row>
    <row r="4916" spans="1:24" ht="120.75">
      <c r="A4916" s="5"/>
      <c r="B4916" s="5"/>
      <c r="I4916" s="5"/>
      <c r="J4916" s="5"/>
      <c r="K4916" s="5"/>
      <c r="M4916" s="411"/>
      <c r="N4916" s="9">
        <f t="shared" si="792"/>
        <v>31</v>
      </c>
      <c r="O4916" s="16" t="str">
        <f t="shared" si="793"/>
        <v>310514حوضچه چلو صاف كن، به ابعاد كلي و تقريبي 75×85×170 سانتيمتر از فولاد زنگ ناپذير و لگن از فولاد زنگ ناپذير به عمق 25 سانتيمتر است كه در تمام طول اسكلت داراي سوراخي در گوشه به قطر دو و يك دوم اينچ، با زيرآب، سيفون و يك شبكه در قسمت پاياني از فولاد ز</v>
      </c>
      <c r="P4916" s="596">
        <v>310514</v>
      </c>
      <c r="Q4916" s="606">
        <v>31</v>
      </c>
      <c r="R4916" s="606"/>
      <c r="S4916" s="606" t="s">
        <v>726</v>
      </c>
      <c r="T4916" s="555" t="s">
        <v>6080</v>
      </c>
      <c r="U4916" s="555" t="s">
        <v>54</v>
      </c>
      <c r="V4916" s="595">
        <v>13181000</v>
      </c>
      <c r="W4916" s="17"/>
      <c r="X4916" s="583"/>
    </row>
    <row r="4917" spans="1:24" ht="103.5">
      <c r="A4917" s="5"/>
      <c r="B4917" s="5"/>
      <c r="I4917" s="5"/>
      <c r="J4917" s="5"/>
      <c r="K4917" s="5"/>
      <c r="M4917" s="411"/>
      <c r="N4917" s="9">
        <f t="shared" si="792"/>
        <v>31</v>
      </c>
      <c r="O4917" s="16" t="str">
        <f t="shared" si="793"/>
        <v>310515لگن متحرك، تشكيل شده از يك لگن از فولاد زنگ ناپذير به ابعاد كلي و تقريبي 30×46×60 سانتيمتر، داراي زيرآب و درپوش كه به روي پايه‌هايي از فولاد زنگ ناپذير نصب شده و داراي چهار چرخ لاستيكي مي‌باشد كه دو عددآن مجهز به ترمز است.</v>
      </c>
      <c r="P4917" s="596">
        <v>310515</v>
      </c>
      <c r="Q4917" s="606">
        <v>31</v>
      </c>
      <c r="R4917" s="606"/>
      <c r="S4917" s="606" t="s">
        <v>726</v>
      </c>
      <c r="T4917" s="555" t="s">
        <v>6081</v>
      </c>
      <c r="U4917" s="555" t="s">
        <v>54</v>
      </c>
      <c r="V4917" s="595">
        <v>7624000</v>
      </c>
      <c r="W4917" s="17"/>
      <c r="X4917" s="583"/>
    </row>
    <row r="4918" spans="1:24" ht="103.5">
      <c r="A4918" s="5"/>
      <c r="B4918" s="5"/>
      <c r="I4918" s="5"/>
      <c r="J4918" s="5"/>
      <c r="K4918" s="5"/>
      <c r="M4918" s="411"/>
      <c r="N4918" s="9">
        <f t="shared" si="792"/>
        <v>31</v>
      </c>
      <c r="O4918" s="16" t="str">
        <f t="shared" si="793"/>
        <v>310516ترولي حمل غذا و ظروف، به ابعاد كلي و تقريبي50×85×90 سانتيمتر از ورق فولاد زنگ ناپذير به ضخامت يك ميليمتر، با كلاف بندي و پايه هاي لوله اي از فولاد زنگ ناپذير، داراي چهار عدد چرخ لاستيكي كه دو عددآن مجهز به ترمز است.</v>
      </c>
      <c r="P4918" s="596">
        <v>310516</v>
      </c>
      <c r="Q4918" s="606">
        <v>31</v>
      </c>
      <c r="R4918" s="606"/>
      <c r="S4918" s="606" t="s">
        <v>726</v>
      </c>
      <c r="T4918" s="555" t="s">
        <v>6082</v>
      </c>
      <c r="U4918" s="555" t="s">
        <v>54</v>
      </c>
      <c r="V4918" s="595">
        <v>7191000</v>
      </c>
      <c r="W4918" s="17"/>
      <c r="X4918" s="583"/>
    </row>
    <row r="4919" spans="1:24" ht="224.25">
      <c r="A4919" s="5"/>
      <c r="B4919" s="5"/>
      <c r="I4919" s="5"/>
      <c r="J4919" s="5"/>
      <c r="K4919" s="5"/>
      <c r="M4919" s="411"/>
      <c r="N4919" s="9">
        <f t="shared" si="792"/>
        <v>31</v>
      </c>
      <c r="O4919" s="16" t="str">
        <f t="shared" si="793"/>
        <v>310517ترولي گرم براي حمل و نگهداري غذاي گرم، به ابعاد كلي و تقريبي 90×55×105 سانتيمتر با بدنه خارجي از ورق فولاد زنگ ناپذير يك ميليمتري، داراي چهار عدد لگنچه سلف سرويس دردار به عمق 15 تا20 سانتيمتر، دو عدد يك يكم ودو عدد يك دوم در قسمت بالايي و لگنچه ا</v>
      </c>
      <c r="P4919" s="596">
        <v>310517</v>
      </c>
      <c r="Q4919" s="606">
        <v>31</v>
      </c>
      <c r="R4919" s="606"/>
      <c r="S4919" s="606" t="s">
        <v>726</v>
      </c>
      <c r="T4919" s="555" t="s">
        <v>6083</v>
      </c>
      <c r="U4919" s="555" t="s">
        <v>54</v>
      </c>
      <c r="V4919" s="595">
        <v>20902000</v>
      </c>
      <c r="W4919" s="17"/>
      <c r="X4919" s="583"/>
    </row>
    <row r="4920" spans="1:24" ht="120.75">
      <c r="A4920" s="5"/>
      <c r="B4920" s="5"/>
      <c r="I4920" s="5"/>
      <c r="J4920" s="5"/>
      <c r="K4920" s="5"/>
      <c r="M4920" s="411"/>
      <c r="N4920" s="9">
        <f t="shared" si="792"/>
        <v>31</v>
      </c>
      <c r="O4920" s="16" t="str">
        <f t="shared" si="793"/>
        <v>310518كانتر سيني و قاشق و چنگال، با رويه اي از ورق فولاد زنگ ناپذير 18/8 به ضخامت 1/25 ميليمتر و به ابعاد كلي و تقريبي 160×110×80 سانتيمتر، كه داراي يك طبقه براي قراردادن سيني و همچنين دو طبقه براي نگهداري كارد، قاشق و چنگال است. كانتر به طور كامل از ق</v>
      </c>
      <c r="P4920" s="596">
        <v>310518</v>
      </c>
      <c r="Q4920" s="606">
        <v>31</v>
      </c>
      <c r="R4920" s="606"/>
      <c r="S4920" s="606" t="s">
        <v>726</v>
      </c>
      <c r="T4920" s="555" t="s">
        <v>6084</v>
      </c>
      <c r="U4920" s="555" t="s">
        <v>54</v>
      </c>
      <c r="V4920" s="595">
        <v>11849000</v>
      </c>
      <c r="W4920" s="17"/>
      <c r="X4920" s="583"/>
    </row>
    <row r="4921" spans="1:24" ht="120.75">
      <c r="A4921" s="5"/>
      <c r="B4921" s="5"/>
      <c r="I4921" s="5"/>
      <c r="J4921" s="5"/>
      <c r="K4921" s="5"/>
      <c r="M4921" s="411"/>
      <c r="N4921" s="9">
        <f t="shared" si="792"/>
        <v>31</v>
      </c>
      <c r="O4921" s="16" t="str">
        <f t="shared" si="793"/>
        <v>310519كانتر ساده، با رويه تقويت شده و طبقه مياني و كف از فولاد زنگ ناپذير 18/8 به ضخامت 1/25 ميليمتر، كلاف بندي، پايه ها، جدارها و درهاي كشويي دوجداره كلا از فولادزنگ ناپذير يك ميليمتري، به ابعاد كلي و تقريبي 85×80×180 سانتيمتر، جبهه و تمام كانتر از قا</v>
      </c>
      <c r="P4921" s="596">
        <v>310519</v>
      </c>
      <c r="Q4921" s="606">
        <v>31</v>
      </c>
      <c r="R4921" s="606"/>
      <c r="S4921" s="606" t="s">
        <v>726</v>
      </c>
      <c r="T4921" s="555" t="s">
        <v>6085</v>
      </c>
      <c r="U4921" s="555" t="s">
        <v>54</v>
      </c>
      <c r="V4921" s="595">
        <v>21733000</v>
      </c>
      <c r="W4921" s="17"/>
      <c r="X4921" s="583"/>
    </row>
    <row r="4922" spans="1:24" ht="120.75">
      <c r="A4922" s="5"/>
      <c r="B4922" s="5"/>
      <c r="I4922" s="5"/>
      <c r="J4922" s="5"/>
      <c r="K4922" s="5"/>
      <c r="M4922" s="411"/>
      <c r="N4922" s="9">
        <f t="shared" si="792"/>
        <v>31</v>
      </c>
      <c r="O4922" s="16" t="str">
        <f t="shared" si="793"/>
        <v>310520كانترساده، بدون در با رويه تقويت شده و طبقه مياني و كف از فولاد زنگ ناپذير 18/8 به ضخامت 1/25 ميليمتر، كلاف بندي، پايه ها و جدارها فولاد زنگ ناپذير يك ميليمتري ابعاد كلي و تقريبي85×80×180 سانتيمتراست، جبهه و تمام كانتر از قابهاي فلزي دكوراتيو شده</v>
      </c>
      <c r="P4922" s="596">
        <v>310520</v>
      </c>
      <c r="Q4922" s="606">
        <v>31</v>
      </c>
      <c r="R4922" s="606"/>
      <c r="S4922" s="606" t="s">
        <v>726</v>
      </c>
      <c r="T4922" s="555" t="s">
        <v>6086</v>
      </c>
      <c r="U4922" s="555" t="s">
        <v>54</v>
      </c>
      <c r="V4922" s="595">
        <v>22574000</v>
      </c>
      <c r="W4922" s="17"/>
      <c r="X4922" s="583"/>
    </row>
    <row r="4923" spans="1:24" ht="189.75">
      <c r="A4923" s="5"/>
      <c r="B4923" s="5"/>
      <c r="I4923" s="5"/>
      <c r="J4923" s="5"/>
      <c r="K4923" s="5"/>
      <c r="M4923" s="411"/>
      <c r="N4923" s="9">
        <f t="shared" si="792"/>
        <v>31</v>
      </c>
      <c r="O4923" s="16" t="str">
        <f t="shared" si="793"/>
        <v>310521كانتر زير سماوري، با رويه تقويت شده و طبقه مياني و كف از فولاد زنگ ناپذير 18/8 به ضخامت 1/25 ميليمتر، كلاف بندي، پايه ها، جدارها و درهاي كشويي دوجداره، كلا از فولاد زنگ ناپذير 18/8 به ضخامت يك ميليمتر، به ابعاد كلي و تقريبي85×80×180 سانتيمتر است،</v>
      </c>
      <c r="P4923" s="596">
        <v>310521</v>
      </c>
      <c r="Q4923" s="606">
        <v>31</v>
      </c>
      <c r="R4923" s="606"/>
      <c r="S4923" s="606" t="s">
        <v>726</v>
      </c>
      <c r="T4923" s="555" t="s">
        <v>6087</v>
      </c>
      <c r="U4923" s="555" t="s">
        <v>54</v>
      </c>
      <c r="V4923" s="595">
        <v>23888000</v>
      </c>
      <c r="W4923" s="17"/>
      <c r="X4923" s="583"/>
    </row>
    <row r="4924" spans="1:24" ht="189.75">
      <c r="A4924" s="5"/>
      <c r="B4924" s="5"/>
      <c r="I4924" s="5"/>
      <c r="J4924" s="5"/>
      <c r="K4924" s="5"/>
      <c r="M4924" s="411"/>
      <c r="N4924" s="9">
        <f t="shared" si="792"/>
        <v>31</v>
      </c>
      <c r="O4924" s="16" t="str">
        <f t="shared" si="793"/>
        <v>310522كانتر گرم روبسته، با رويه صاف و تقويت شده با طبقات مشبك از فولاد زنگ ناپذير 18/8 به ضخامت 1/25 ميليمتر، كلاف بندي، پايه ها، جدارها و درهاي كشويي دو جداره عايق شده، كلا از فولاد زنگ ناپذير 18/8 به ضخامت يك ميليمتر، گرمايش با المنت حرارتي خشك از فو</v>
      </c>
      <c r="P4924" s="596">
        <v>310522</v>
      </c>
      <c r="Q4924" s="606">
        <v>31</v>
      </c>
      <c r="R4924" s="606"/>
      <c r="S4924" s="606" t="s">
        <v>726</v>
      </c>
      <c r="T4924" s="555" t="s">
        <v>6088</v>
      </c>
      <c r="U4924" s="555" t="s">
        <v>54</v>
      </c>
      <c r="V4924" s="595">
        <v>34740000</v>
      </c>
      <c r="W4924" s="17"/>
      <c r="X4924" s="583"/>
    </row>
    <row r="4925" spans="1:24" ht="310.5">
      <c r="A4925" s="5"/>
      <c r="B4925" s="5"/>
      <c r="I4925" s="5"/>
      <c r="J4925" s="5"/>
      <c r="K4925" s="5"/>
      <c r="M4925" s="411"/>
      <c r="N4925" s="9">
        <f t="shared" si="792"/>
        <v>31</v>
      </c>
      <c r="O4925" s="16" t="str">
        <f t="shared" si="793"/>
        <v xml:space="preserve">310523كانترگرم (بن ماري)، با رويه تقويت شده براي تشتک آب‌ گرم و بدنه از فولاد زنگ ناپذير 18/8 به ضخامت 1/25 ميليمتر، كلاف بندي، پايه ها، جدارها و درهاي كشويي دو جداره عايق شده، كلا از فولاد زنگ ناپذير 18/8 به ضخامت يك ميليمتر، بايك وان آب گرم عايق شده </v>
      </c>
      <c r="P4925" s="596">
        <v>310523</v>
      </c>
      <c r="Q4925" s="606">
        <v>31</v>
      </c>
      <c r="R4925" s="606"/>
      <c r="S4925" s="606" t="s">
        <v>726</v>
      </c>
      <c r="T4925" s="555" t="s">
        <v>6089</v>
      </c>
      <c r="U4925" s="555" t="s">
        <v>54</v>
      </c>
      <c r="V4925" s="595">
        <v>34115000</v>
      </c>
      <c r="W4925" s="17"/>
      <c r="X4925" s="583"/>
    </row>
    <row r="4926" spans="1:24" ht="189.75">
      <c r="A4926" s="5"/>
      <c r="B4926" s="5"/>
      <c r="I4926" s="5"/>
      <c r="J4926" s="5"/>
      <c r="K4926" s="5"/>
      <c r="M4926" s="411"/>
      <c r="N4926" s="9">
        <f t="shared" si="792"/>
        <v>31</v>
      </c>
      <c r="O4926" s="16" t="str">
        <f t="shared" si="793"/>
        <v>310524كانتر سرد (يخچالي)، با رويه صاف از ورق فولاد زنگ ناپذير 18/8 به ضخامت 1/25 ميليمتر، با محفظه دو جداره عايق شده (با پلاستوفوم) و درهاي مخصوص يخچالي (با لولا و يراق آلات مخصوص)، جدارهاي داخل و خارج با كلاف بندي، پايه ها و طبقه هاي مشبك داخل، كلا از</v>
      </c>
      <c r="P4926" s="596">
        <v>310524</v>
      </c>
      <c r="Q4926" s="606">
        <v>31</v>
      </c>
      <c r="R4926" s="606"/>
      <c r="S4926" s="606" t="s">
        <v>726</v>
      </c>
      <c r="T4926" s="555" t="s">
        <v>6090</v>
      </c>
      <c r="U4926" s="555" t="s">
        <v>54</v>
      </c>
      <c r="V4926" s="595">
        <v>47697000</v>
      </c>
      <c r="W4926" s="17"/>
      <c r="X4926" s="583"/>
    </row>
    <row r="4927" spans="1:24" ht="258.75">
      <c r="A4927" s="5"/>
      <c r="B4927" s="5"/>
      <c r="I4927" s="5"/>
      <c r="J4927" s="5"/>
      <c r="K4927" s="5"/>
      <c r="M4927" s="411"/>
      <c r="N4927" s="9">
        <f t="shared" si="792"/>
        <v>31</v>
      </c>
      <c r="O4927" s="16" t="str">
        <f t="shared" si="793"/>
        <v>310525كانتر سرد (يخچالي)، با رويه صاف از ورق فولاد زنگ ناپذير 18/8 به ضخامت 1/25 ميليمتر، با محفظه دو جداره عايق شده (با پلاستوفوم) با درهاي مخصوص يخچالي (با لولا و يراق آلات مخصوص)، جدارهاي داخل و خارج با كلاف بندي، پايه هاو طبقه هاي مشبك داخل، كلا از</v>
      </c>
      <c r="P4927" s="596">
        <v>310525</v>
      </c>
      <c r="Q4927" s="606">
        <v>31</v>
      </c>
      <c r="R4927" s="606"/>
      <c r="S4927" s="606" t="s">
        <v>726</v>
      </c>
      <c r="T4927" s="555" t="s">
        <v>6091</v>
      </c>
      <c r="U4927" s="555" t="s">
        <v>54</v>
      </c>
      <c r="V4927" s="595">
        <v>34288000</v>
      </c>
      <c r="W4927" s="17"/>
      <c r="X4927" s="583"/>
    </row>
    <row r="4928" spans="1:24" ht="103.5">
      <c r="A4928" s="5"/>
      <c r="B4928" s="5"/>
      <c r="I4928" s="5"/>
      <c r="J4928" s="5"/>
      <c r="K4928" s="5"/>
      <c r="M4928" s="411"/>
      <c r="N4928" s="9">
        <f t="shared" si="792"/>
        <v>31</v>
      </c>
      <c r="O4928" s="16" t="str">
        <f t="shared" si="793"/>
        <v>310526كانتر صندوق، با رويه از فولاد زنگ ناپذير 18/8 به ضخامت 1/25 ميليمتر، داراي يك عدد كشوي قفل‌دار مناسب، براي استفاده يك دستگاه ماشين صندوق به ابعاد كلي و تقريبي 85×40×130 سانتيمتر، به شكل L و كلا از ورق فولاد زنگ ناپذير و جبهه دكوراتيو.</v>
      </c>
      <c r="P4928" s="596">
        <v>310526</v>
      </c>
      <c r="Q4928" s="606">
        <v>31</v>
      </c>
      <c r="R4928" s="606"/>
      <c r="S4928" s="606" t="s">
        <v>726</v>
      </c>
      <c r="T4928" s="555" t="s">
        <v>6092</v>
      </c>
      <c r="U4928" s="555" t="s">
        <v>54</v>
      </c>
      <c r="V4928" s="595">
        <v>10875000</v>
      </c>
      <c r="W4928" s="17"/>
      <c r="X4928" s="583"/>
    </row>
    <row r="4929" spans="1:24" ht="69">
      <c r="A4929" s="5"/>
      <c r="B4929" s="5"/>
      <c r="I4929" s="5"/>
      <c r="J4929" s="5"/>
      <c r="K4929" s="5"/>
      <c r="M4929" s="411"/>
      <c r="N4929" s="9">
        <f t="shared" si="792"/>
        <v>31</v>
      </c>
      <c r="O4929" s="16" t="str">
        <f t="shared" si="793"/>
        <v>310527رف روي سلف سرويس، شامل پايه از پروفيل فولادي زنگ ناپذير، داراي يك شاخك كه روي آن يك طبقه از فولاد زنگ ناپذير به عرض 25 سانتيمتر، به طور افقي قرار دارد.</v>
      </c>
      <c r="P4929" s="596">
        <v>310527</v>
      </c>
      <c r="Q4929" s="606">
        <v>31</v>
      </c>
      <c r="R4929" s="606"/>
      <c r="S4929" s="606" t="s">
        <v>726</v>
      </c>
      <c r="T4929" s="555" t="s">
        <v>6093</v>
      </c>
      <c r="U4929" s="555" t="s">
        <v>28</v>
      </c>
      <c r="V4929" s="595">
        <v>2667000</v>
      </c>
      <c r="W4929" s="17"/>
      <c r="X4929" s="583"/>
    </row>
    <row r="4930" spans="1:24" ht="34.5">
      <c r="A4930" s="5"/>
      <c r="B4930" s="5"/>
      <c r="I4930" s="5"/>
      <c r="J4930" s="5"/>
      <c r="K4930" s="5"/>
      <c r="M4930" s="411"/>
      <c r="N4930" s="9">
        <f t="shared" si="792"/>
        <v>31</v>
      </c>
      <c r="O4930" s="16" t="str">
        <f t="shared" si="793"/>
        <v>310528ديواره حفاظ شيشه‌اي، براي تعبيه در جلوي رف، با بستهاي لازم به ضخامت هشت ميليمتر.</v>
      </c>
      <c r="P4930" s="596">
        <v>310528</v>
      </c>
      <c r="Q4930" s="606">
        <v>31</v>
      </c>
      <c r="R4930" s="606"/>
      <c r="S4930" s="606" t="s">
        <v>726</v>
      </c>
      <c r="T4930" s="555" t="s">
        <v>6094</v>
      </c>
      <c r="U4930" s="555" t="s">
        <v>28</v>
      </c>
      <c r="V4930" s="595">
        <v>1411000</v>
      </c>
      <c r="W4930" s="17"/>
      <c r="X4930" s="583"/>
    </row>
    <row r="4931" spans="1:24" ht="69">
      <c r="A4931" s="5"/>
      <c r="B4931" s="5"/>
      <c r="I4931" s="5"/>
      <c r="J4931" s="5"/>
      <c r="K4931" s="5"/>
      <c r="M4931" s="411"/>
      <c r="N4931" s="9">
        <f t="shared" si="792"/>
        <v>31</v>
      </c>
      <c r="O4931" s="16" t="str">
        <f t="shared" si="793"/>
        <v>310529ريل هدايت سيني از ورق فولاد زنگ ناپذير، كه سه عدد برآمدگي در طول ريل تعبيه شده و به وسيله گونياهايي از فولاد زنگ ناپذير به بدنه كانترها متصل است.</v>
      </c>
      <c r="P4931" s="596">
        <v>310529</v>
      </c>
      <c r="Q4931" s="606">
        <v>31</v>
      </c>
      <c r="R4931" s="606"/>
      <c r="S4931" s="606" t="s">
        <v>726</v>
      </c>
      <c r="T4931" s="555" t="s">
        <v>6095</v>
      </c>
      <c r="U4931" s="555" t="s">
        <v>28</v>
      </c>
      <c r="V4931" s="595">
        <v>1769000</v>
      </c>
      <c r="W4931" s="17"/>
      <c r="X4931" s="583"/>
    </row>
    <row r="4932" spans="1:24" ht="120.75">
      <c r="A4932" s="5"/>
      <c r="B4932" s="5"/>
      <c r="I4932" s="5"/>
      <c r="J4932" s="5"/>
      <c r="K4932" s="5"/>
      <c r="M4932" s="411"/>
      <c r="N4932" s="9">
        <f t="shared" si="792"/>
        <v>31</v>
      </c>
      <c r="O4932" s="16" t="str">
        <f t="shared" si="793"/>
        <v>310530نرده هدايت مشتري، به ارتفاع 90 سانتيمتر، ساخته شده از لوله‌هاي فولادي زنگ ناپذير قائم كه در پايه‌هاي چدني مدور تراش شده جاسازي و استوار گشته است. لوله‌هاي قائم در فاصله‌هاي 120 سانتيمتري، به وسيله زنجيرهاي دكوراتيو به يكديگر متصل شده است.</v>
      </c>
      <c r="P4932" s="596">
        <v>310530</v>
      </c>
      <c r="Q4932" s="606">
        <v>31</v>
      </c>
      <c r="R4932" s="606"/>
      <c r="S4932" s="606" t="s">
        <v>726</v>
      </c>
      <c r="T4932" s="555" t="s">
        <v>6096</v>
      </c>
      <c r="U4932" s="555" t="s">
        <v>28</v>
      </c>
      <c r="V4932" s="595">
        <v>1410000</v>
      </c>
      <c r="W4932" s="17"/>
      <c r="X4932" s="583"/>
    </row>
    <row r="4933" spans="1:24" ht="34.5">
      <c r="A4933" s="5"/>
      <c r="B4933" s="5"/>
      <c r="I4933" s="5"/>
      <c r="J4933" s="5"/>
      <c r="K4933" s="5"/>
      <c r="M4933" s="411"/>
      <c r="N4933" s="9">
        <f t="shared" si="792"/>
        <v>31</v>
      </c>
      <c r="O4933" s="16" t="str">
        <f t="shared" si="793"/>
        <v>310701ترازوي باسكولي، به ظرفيت 200 كيلوگرم، با صفحه تخت و وزنه جدا، ساخت داخل.</v>
      </c>
      <c r="P4933" s="596">
        <v>310701</v>
      </c>
      <c r="Q4933" s="606">
        <v>31</v>
      </c>
      <c r="R4933" s="606"/>
      <c r="S4933" s="606" t="s">
        <v>726</v>
      </c>
      <c r="T4933" s="555" t="s">
        <v>6097</v>
      </c>
      <c r="U4933" s="555" t="s">
        <v>54</v>
      </c>
      <c r="V4933" s="595">
        <v>3767000</v>
      </c>
      <c r="W4933" s="17"/>
      <c r="X4933" s="583"/>
    </row>
    <row r="4934" spans="1:24" ht="34.5">
      <c r="A4934" s="5"/>
      <c r="B4934" s="5"/>
      <c r="I4934" s="5"/>
      <c r="J4934" s="5"/>
      <c r="K4934" s="5"/>
      <c r="M4934" s="411" t="s">
        <v>3922</v>
      </c>
      <c r="N4934" s="9">
        <f t="shared" si="792"/>
        <v>31</v>
      </c>
      <c r="O4934" s="16" t="str">
        <f t="shared" si="793"/>
        <v>310702ترازوي باسكولي، به ظرفيت 500 كيلوگرم، باصفحه تخت و وزنه جدا، ساخت داخل.</v>
      </c>
      <c r="P4934" s="596">
        <v>310702</v>
      </c>
      <c r="Q4934" s="606">
        <v>31</v>
      </c>
      <c r="R4934" s="606"/>
      <c r="S4934" s="606" t="s">
        <v>726</v>
      </c>
      <c r="T4934" s="555" t="s">
        <v>6098</v>
      </c>
      <c r="U4934" s="555" t="s">
        <v>54</v>
      </c>
      <c r="V4934" s="595">
        <v>5581000</v>
      </c>
      <c r="W4934" s="17"/>
      <c r="X4934" s="583"/>
    </row>
    <row r="4935" spans="1:24" ht="258.75">
      <c r="A4935" s="5"/>
      <c r="B4935" s="5"/>
      <c r="I4935" s="5"/>
      <c r="J4935" s="5"/>
      <c r="K4935" s="5"/>
      <c r="M4935" s="411"/>
      <c r="N4935" s="9">
        <f t="shared" si="792"/>
        <v>31</v>
      </c>
      <c r="O4935" s="16" t="str">
        <f t="shared" si="793"/>
        <v>310801كابينت زميني، با بدنه ساخته شده از آهن رنگ شده، به ضخامت حداقل يك ميليمتر، رويه كابينت از ورق فولادي زنگ ناپذير 18/8 به ضخامت 1/25 ميليمتر، با لبه‌اي در قسمت عقب كه به طور يكپارچه از زير تقويت و صداگيري شده است. رويه درهاي دو جداره كابينت از قطعا</v>
      </c>
      <c r="P4935" s="596">
        <v>310801</v>
      </c>
      <c r="Q4935" s="606">
        <v>31</v>
      </c>
      <c r="R4935" s="606"/>
      <c r="S4935" s="606" t="s">
        <v>726</v>
      </c>
      <c r="T4935" s="555" t="s">
        <v>6099</v>
      </c>
      <c r="U4935" s="555" t="s">
        <v>28</v>
      </c>
      <c r="V4935" s="595">
        <v>7128000</v>
      </c>
      <c r="W4935" s="17"/>
      <c r="X4935" s="583"/>
    </row>
    <row r="4936" spans="1:24" ht="155.25">
      <c r="A4936" s="5"/>
      <c r="B4936" s="5"/>
      <c r="I4936" s="5"/>
      <c r="J4936" s="5"/>
      <c r="K4936" s="5"/>
      <c r="M4936" s="411"/>
      <c r="N4936" s="9">
        <f t="shared" si="792"/>
        <v>31</v>
      </c>
      <c r="O4936" s="16" t="str">
        <f t="shared" si="793"/>
        <v>310802كابينت ديواري، با بدنه ساخته شده از ورق آهن رنگ شده به ضخامت يك ميليمتر، با رويه، درهاي دو جداره از فولاد كشيده شده زنگ ناپذير 18/8 به ضخامت يك ميليمتر، كه به وسيله لولاهاي فلزي به بدنه متصل است و داراي يك طبقه مياني قابل تنظيم از فولاد زنگ ناپذي</v>
      </c>
      <c r="P4936" s="596">
        <v>310802</v>
      </c>
      <c r="Q4936" s="606">
        <v>31</v>
      </c>
      <c r="R4936" s="606"/>
      <c r="S4936" s="606" t="s">
        <v>726</v>
      </c>
      <c r="T4936" s="555" t="s">
        <v>6100</v>
      </c>
      <c r="U4936" s="555" t="s">
        <v>28</v>
      </c>
      <c r="V4936" s="595">
        <v>5120000</v>
      </c>
      <c r="W4936" s="17"/>
      <c r="X4936" s="583"/>
    </row>
    <row r="4937" spans="1:24" ht="120.75">
      <c r="A4937" s="5"/>
      <c r="B4937" s="5"/>
      <c r="I4937" s="5"/>
      <c r="J4937" s="5"/>
      <c r="K4937" s="5"/>
      <c r="M4937" s="411"/>
      <c r="N4937" s="9">
        <f t="shared" si="792"/>
        <v>31</v>
      </c>
      <c r="O4937" s="16" t="str">
        <f t="shared" si="793"/>
        <v>310803كابينت زميني، ساخته شده از ورق فولادي گالوانيزه، با يك دست رنگ روغني و يا ورق فولادي سياه با دو دست رنگ ضدزنگ و يك دست رنگ روغني، به ضخامت يك ميليمتر، با رويه اي از نئوپان 18 ميليمتري و روكش از فرميكاي استخواني، كابينت به عمق 50 سانتيمتر و ارتفاع</v>
      </c>
      <c r="P4937" s="596">
        <v>310803</v>
      </c>
      <c r="Q4937" s="606">
        <v>31</v>
      </c>
      <c r="R4937" s="606"/>
      <c r="S4937" s="606" t="s">
        <v>726</v>
      </c>
      <c r="T4937" s="555" t="s">
        <v>6101</v>
      </c>
      <c r="U4937" s="555" t="s">
        <v>28</v>
      </c>
      <c r="V4937" s="595">
        <v>5042000</v>
      </c>
      <c r="W4937" s="17"/>
      <c r="X4937" s="583"/>
    </row>
    <row r="4938" spans="1:24">
      <c r="A4938" s="5"/>
      <c r="B4938" s="5"/>
      <c r="I4938" s="5"/>
      <c r="J4938" s="5"/>
      <c r="K4938" s="5"/>
      <c r="M4938" s="411"/>
      <c r="N4938" s="9" t="s">
        <v>1033</v>
      </c>
      <c r="O4938" s="16" t="str">
        <f t="shared" si="793"/>
        <v>310804کابینت</v>
      </c>
      <c r="P4938" s="597" t="s">
        <v>1030</v>
      </c>
      <c r="Q4938" s="606"/>
      <c r="R4938" s="606"/>
      <c r="S4938" s="606"/>
      <c r="T4938" s="92" t="s">
        <v>1029</v>
      </c>
      <c r="U4938" s="89" t="s">
        <v>28</v>
      </c>
      <c r="V4938" s="205">
        <v>10000</v>
      </c>
      <c r="W4938" s="17"/>
    </row>
    <row r="4939" spans="1:24">
      <c r="A4939" s="5"/>
      <c r="B4939" s="5"/>
      <c r="I4939" s="5"/>
      <c r="J4939" s="5"/>
      <c r="K4939" s="5"/>
      <c r="M4939" s="411"/>
      <c r="N4939" s="9" t="s">
        <v>1033</v>
      </c>
      <c r="O4939" s="16" t="str">
        <f t="shared" si="793"/>
        <v>310805کابینت1</v>
      </c>
      <c r="P4939" s="597" t="s">
        <v>1031</v>
      </c>
      <c r="Q4939" s="606"/>
      <c r="R4939" s="606"/>
      <c r="S4939" s="606"/>
      <c r="T4939" s="92" t="s">
        <v>7163</v>
      </c>
      <c r="U4939" s="89" t="s">
        <v>28</v>
      </c>
      <c r="V4939" s="205">
        <v>10001</v>
      </c>
      <c r="W4939" s="17"/>
    </row>
    <row r="4940" spans="1:24">
      <c r="A4940" s="5"/>
      <c r="B4940" s="5"/>
      <c r="I4940" s="5"/>
      <c r="J4940" s="5"/>
      <c r="K4940" s="5"/>
      <c r="M4940" s="411"/>
      <c r="N4940" s="9" t="s">
        <v>1033</v>
      </c>
      <c r="O4940" s="16" t="str">
        <f t="shared" si="793"/>
        <v>310806کابینت2</v>
      </c>
      <c r="P4940" s="597" t="s">
        <v>1032</v>
      </c>
      <c r="Q4940" s="606"/>
      <c r="R4940" s="606"/>
      <c r="S4940" s="606"/>
      <c r="T4940" s="92" t="s">
        <v>7164</v>
      </c>
      <c r="U4940" s="89" t="s">
        <v>28</v>
      </c>
      <c r="V4940" s="205">
        <v>10002</v>
      </c>
      <c r="W4940" s="17"/>
    </row>
    <row r="4941" spans="1:24" ht="51.75">
      <c r="A4941" s="5"/>
      <c r="B4941" s="5"/>
      <c r="I4941" s="5"/>
      <c r="J4941" s="5"/>
      <c r="K4941" s="5"/>
      <c r="M4941" s="411"/>
      <c r="N4941" s="9">
        <f t="shared" ref="N4941:N4960" si="794">Q4941</f>
        <v>32</v>
      </c>
      <c r="O4941" s="16" t="str">
        <f t="shared" si="793"/>
        <v>320102دستگاه سختي گير با كنترل دستي، به قدرت تصفيه 30000 گرين و جريان آب 26 ليتر در دقيقه.</v>
      </c>
      <c r="P4941" s="598" t="s">
        <v>911</v>
      </c>
      <c r="Q4941" s="606">
        <v>32</v>
      </c>
      <c r="R4941" s="606"/>
      <c r="S4941" s="606" t="s">
        <v>726</v>
      </c>
      <c r="T4941" s="555" t="s">
        <v>6102</v>
      </c>
      <c r="U4941" s="555" t="s">
        <v>54</v>
      </c>
      <c r="V4941" s="595">
        <v>35292000</v>
      </c>
      <c r="W4941" s="17"/>
    </row>
    <row r="4942" spans="1:24" ht="51.75">
      <c r="A4942" s="5"/>
      <c r="B4942" s="5"/>
      <c r="I4942" s="5"/>
      <c r="J4942" s="5"/>
      <c r="K4942" s="5"/>
      <c r="M4942" s="411"/>
      <c r="N4942" s="9">
        <f t="shared" si="794"/>
        <v>32</v>
      </c>
      <c r="O4942" s="16" t="str">
        <f t="shared" si="793"/>
        <v>320103دستگاه سختي گير با كنترل دستي، به قدرت تصفيه 60000 گرين و جريان آب 45 ليتر در دقيقه.</v>
      </c>
      <c r="P4942" s="583">
        <v>320103</v>
      </c>
      <c r="Q4942" s="606">
        <v>32</v>
      </c>
      <c r="R4942" s="606"/>
      <c r="S4942" s="606" t="s">
        <v>726</v>
      </c>
      <c r="T4942" s="555" t="s">
        <v>6103</v>
      </c>
      <c r="U4942" s="555" t="s">
        <v>54</v>
      </c>
      <c r="V4942" s="595">
        <v>40748000</v>
      </c>
      <c r="W4942" s="17"/>
      <c r="X4942" s="583"/>
    </row>
    <row r="4943" spans="1:24" ht="51.75">
      <c r="A4943" s="5"/>
      <c r="B4943" s="5"/>
      <c r="I4943" s="5"/>
      <c r="J4943" s="5"/>
      <c r="K4943" s="5"/>
      <c r="M4943" s="411"/>
      <c r="N4943" s="9">
        <f t="shared" si="794"/>
        <v>32</v>
      </c>
      <c r="O4943" s="16" t="str">
        <f t="shared" si="793"/>
        <v>320104دستگاه سختي گير با كنترل دستي، به قدرت تصفيه 100000 گرين و جريان آب 83 ليتر در دقيقه.</v>
      </c>
      <c r="P4943" s="583">
        <v>320104</v>
      </c>
      <c r="Q4943" s="606">
        <v>32</v>
      </c>
      <c r="R4943" s="606"/>
      <c r="S4943" s="606" t="s">
        <v>726</v>
      </c>
      <c r="T4943" s="555" t="s">
        <v>6104</v>
      </c>
      <c r="U4943" s="555" t="s">
        <v>54</v>
      </c>
      <c r="V4943" s="595">
        <v>53226000</v>
      </c>
      <c r="W4943" s="17"/>
      <c r="X4943" s="583"/>
    </row>
    <row r="4944" spans="1:24" ht="51.75">
      <c r="A4944" s="5"/>
      <c r="B4944" s="5"/>
      <c r="I4944" s="5"/>
      <c r="J4944" s="5"/>
      <c r="K4944" s="5"/>
      <c r="M4944" s="411"/>
      <c r="N4944" s="9">
        <f t="shared" si="794"/>
        <v>32</v>
      </c>
      <c r="O4944" s="16" t="str">
        <f t="shared" si="793"/>
        <v>320107دستگاه سختي گير با كنترل دستي، به قدرت تصفيه 200000 گرين و جريان آب 120 ليتر در دقيقه.</v>
      </c>
      <c r="P4944" s="583">
        <v>320107</v>
      </c>
      <c r="Q4944" s="606">
        <v>32</v>
      </c>
      <c r="R4944" s="606"/>
      <c r="S4944" s="606" t="s">
        <v>726</v>
      </c>
      <c r="T4944" s="555" t="s">
        <v>6105</v>
      </c>
      <c r="U4944" s="555" t="s">
        <v>54</v>
      </c>
      <c r="V4944" s="595">
        <v>65466000</v>
      </c>
      <c r="W4944" s="17"/>
      <c r="X4944" s="583"/>
    </row>
    <row r="4945" spans="1:24" ht="51.75">
      <c r="A4945" s="5"/>
      <c r="B4945" s="5"/>
      <c r="I4945" s="5"/>
      <c r="J4945" s="5"/>
      <c r="K4945" s="5"/>
      <c r="M4945" s="411"/>
      <c r="N4945" s="9">
        <f t="shared" si="794"/>
        <v>32</v>
      </c>
      <c r="O4945" s="16" t="str">
        <f t="shared" si="793"/>
        <v>320109دستگاه سختي گير با كنترل دستي، به قدرت تصفيه 270000 گرين و جريان آب  از 120 تا 190 ليتر در دقيقه.</v>
      </c>
      <c r="P4945" s="583">
        <v>320109</v>
      </c>
      <c r="Q4945" s="606">
        <v>32</v>
      </c>
      <c r="R4945" s="606"/>
      <c r="S4945" s="606" t="s">
        <v>726</v>
      </c>
      <c r="T4945" s="555" t="s">
        <v>6106</v>
      </c>
      <c r="U4945" s="555" t="s">
        <v>54</v>
      </c>
      <c r="V4945" s="595">
        <v>78323000</v>
      </c>
      <c r="W4945" s="17"/>
      <c r="X4945" s="583"/>
    </row>
    <row r="4946" spans="1:24" ht="51.75">
      <c r="A4946" s="5"/>
      <c r="B4946" s="5"/>
      <c r="I4946" s="5"/>
      <c r="J4946" s="5"/>
      <c r="K4946" s="5"/>
      <c r="M4946" s="411"/>
      <c r="N4946" s="9">
        <f t="shared" si="794"/>
        <v>32</v>
      </c>
      <c r="O4946" s="16" t="str">
        <f t="shared" si="793"/>
        <v>320110دستگاه سختي گير با كنترل دستي، به قدرت تصفيه 360000 گرين و جريان آب 190 ليتر در دقيقه.</v>
      </c>
      <c r="P4946" s="583">
        <v>320110</v>
      </c>
      <c r="Q4946" s="606">
        <v>32</v>
      </c>
      <c r="R4946" s="606"/>
      <c r="S4946" s="606" t="s">
        <v>726</v>
      </c>
      <c r="T4946" s="555" t="s">
        <v>6107</v>
      </c>
      <c r="U4946" s="555" t="s">
        <v>54</v>
      </c>
      <c r="V4946" s="595">
        <v>91974000</v>
      </c>
      <c r="W4946" s="17"/>
      <c r="X4946" s="583"/>
    </row>
    <row r="4947" spans="1:24" ht="51.75">
      <c r="A4947" s="5"/>
      <c r="B4947" s="5"/>
      <c r="I4947" s="5"/>
      <c r="J4947" s="5"/>
      <c r="K4947" s="5"/>
      <c r="M4947" s="411"/>
      <c r="N4947" s="9">
        <f t="shared" si="794"/>
        <v>32</v>
      </c>
      <c r="O4947" s="16" t="str">
        <f t="shared" si="793"/>
        <v>320113دستگاه سختي گير با كنترل دستي، به قدرت تصفيه 450000 گرين و جريان آب از 190 تا 320 ليتر در دقيقه.</v>
      </c>
      <c r="P4947" s="583">
        <v>320113</v>
      </c>
      <c r="Q4947" s="606">
        <v>32</v>
      </c>
      <c r="R4947" s="606"/>
      <c r="S4947" s="606" t="s">
        <v>726</v>
      </c>
      <c r="T4947" s="555" t="s">
        <v>6108</v>
      </c>
      <c r="U4947" s="555" t="s">
        <v>54</v>
      </c>
      <c r="V4947" s="595">
        <v>110472000</v>
      </c>
      <c r="W4947" s="17"/>
      <c r="X4947" s="583"/>
    </row>
    <row r="4948" spans="1:24" ht="51.75">
      <c r="A4948" s="5"/>
      <c r="B4948" s="5"/>
      <c r="I4948" s="5"/>
      <c r="J4948" s="5"/>
      <c r="K4948" s="5"/>
      <c r="M4948" s="411"/>
      <c r="N4948" s="9">
        <f t="shared" si="794"/>
        <v>32</v>
      </c>
      <c r="O4948" s="16" t="str">
        <f t="shared" si="793"/>
        <v>320116دستگاه سختي گير با كنترل دستي، به قدرت تصفيه 630000 گرين و جريان آب از 320 تا 420 ليتر در دقيقه.</v>
      </c>
      <c r="P4948" s="583">
        <v>320116</v>
      </c>
      <c r="Q4948" s="606">
        <v>32</v>
      </c>
      <c r="R4948" s="606"/>
      <c r="S4948" s="606" t="s">
        <v>726</v>
      </c>
      <c r="T4948" s="555" t="s">
        <v>6109</v>
      </c>
      <c r="U4948" s="555" t="s">
        <v>54</v>
      </c>
      <c r="V4948" s="595">
        <v>139254000</v>
      </c>
      <c r="W4948" s="17"/>
      <c r="X4948" s="583"/>
    </row>
    <row r="4949" spans="1:24" ht="51.75">
      <c r="A4949" s="5"/>
      <c r="B4949" s="5"/>
      <c r="I4949" s="5"/>
      <c r="J4949" s="5"/>
      <c r="K4949" s="5"/>
      <c r="M4949" s="411"/>
      <c r="N4949" s="9">
        <f t="shared" si="794"/>
        <v>32</v>
      </c>
      <c r="O4949" s="16" t="str">
        <f t="shared" si="793"/>
        <v>320118دستگاه سختي گير با كنترل دستي، به قدرت تصفيه 840000 گرين و جريان آب از 450 تا 490 ليتر در دقيقه.</v>
      </c>
      <c r="P4949" s="583">
        <v>320118</v>
      </c>
      <c r="Q4949" s="606">
        <v>32</v>
      </c>
      <c r="R4949" s="606"/>
      <c r="S4949" s="606" t="s">
        <v>726</v>
      </c>
      <c r="T4949" s="555" t="s">
        <v>6110</v>
      </c>
      <c r="U4949" s="555" t="s">
        <v>54</v>
      </c>
      <c r="V4949" s="595">
        <v>164134000</v>
      </c>
      <c r="W4949" s="17"/>
      <c r="X4949" s="583"/>
    </row>
    <row r="4950" spans="1:24" ht="51.75">
      <c r="A4950" s="5"/>
      <c r="B4950" s="5"/>
      <c r="I4950" s="5"/>
      <c r="J4950" s="5"/>
      <c r="K4950" s="5"/>
      <c r="M4950" s="411"/>
      <c r="N4950" s="9">
        <f t="shared" si="794"/>
        <v>32</v>
      </c>
      <c r="O4950" s="16" t="str">
        <f t="shared" si="793"/>
        <v>320119دستگاه سختي گير با كنترل دستي، به قدرت تصفيه 1110000 گرين و جريان آب 490 ليتر در دقيقه.</v>
      </c>
      <c r="P4950" s="583">
        <v>320119</v>
      </c>
      <c r="Q4950" s="606">
        <v>32</v>
      </c>
      <c r="R4950" s="606"/>
      <c r="S4950" s="606" t="s">
        <v>726</v>
      </c>
      <c r="T4950" s="555" t="s">
        <v>6111</v>
      </c>
      <c r="U4950" s="555" t="s">
        <v>54</v>
      </c>
      <c r="V4950" s="595">
        <v>211386000</v>
      </c>
      <c r="W4950" s="17"/>
      <c r="X4950" s="583"/>
    </row>
    <row r="4951" spans="1:24" ht="51.75">
      <c r="A4951" s="5"/>
      <c r="B4951" s="5"/>
      <c r="I4951" s="5"/>
      <c r="J4951" s="5"/>
      <c r="K4951" s="5"/>
      <c r="M4951" s="411"/>
      <c r="N4951" s="9">
        <f t="shared" si="794"/>
        <v>32</v>
      </c>
      <c r="O4951" s="16" t="str">
        <f t="shared" si="793"/>
        <v>320201دستگاه سختي گير با كنترل نيمه خودکار، به قدرت تصفيه 30000 گرين و جريان آب 26 ليتر در دقيقه.</v>
      </c>
      <c r="P4951" s="583">
        <v>320201</v>
      </c>
      <c r="Q4951" s="606">
        <v>32</v>
      </c>
      <c r="R4951" s="606"/>
      <c r="S4951" s="606" t="s">
        <v>726</v>
      </c>
      <c r="T4951" s="555" t="s">
        <v>6112</v>
      </c>
      <c r="U4951" s="555" t="s">
        <v>54</v>
      </c>
      <c r="V4951" s="595">
        <v>50375000</v>
      </c>
      <c r="W4951" s="17"/>
      <c r="X4951" s="583"/>
    </row>
    <row r="4952" spans="1:24" ht="51.75">
      <c r="A4952" s="5"/>
      <c r="B4952" s="5"/>
      <c r="I4952" s="5"/>
      <c r="J4952" s="5"/>
      <c r="K4952" s="5"/>
      <c r="M4952" s="411"/>
      <c r="N4952" s="9">
        <f t="shared" si="794"/>
        <v>32</v>
      </c>
      <c r="O4952" s="16" t="str">
        <f t="shared" si="793"/>
        <v>320202دستگاه سختي گير با كنترل نيمه خودکار، به قدرت تصفيه 60000 گرين و جريان آب 45 ليتر در دقيقه.</v>
      </c>
      <c r="P4952" s="583">
        <v>320202</v>
      </c>
      <c r="Q4952" s="606">
        <v>32</v>
      </c>
      <c r="R4952" s="606"/>
      <c r="S4952" s="606" t="s">
        <v>726</v>
      </c>
      <c r="T4952" s="555" t="s">
        <v>6113</v>
      </c>
      <c r="U4952" s="555" t="s">
        <v>54</v>
      </c>
      <c r="V4952" s="595">
        <v>53105000</v>
      </c>
      <c r="W4952" s="17"/>
      <c r="X4952" s="583"/>
    </row>
    <row r="4953" spans="1:24" ht="51.75">
      <c r="A4953" s="5"/>
      <c r="B4953" s="5"/>
      <c r="I4953" s="5"/>
      <c r="J4953" s="5"/>
      <c r="K4953" s="5"/>
      <c r="M4953" s="411"/>
      <c r="N4953" s="9">
        <f t="shared" si="794"/>
        <v>32</v>
      </c>
      <c r="O4953" s="16" t="str">
        <f t="shared" si="793"/>
        <v>320203دستگاه سختي گير با كنترل نيمه خودکار، به قدرت تصفيه 100000 گرين و جريان آب 83 ليتر در دقيقه.</v>
      </c>
      <c r="P4953" s="583">
        <v>320203</v>
      </c>
      <c r="Q4953" s="606">
        <v>32</v>
      </c>
      <c r="R4953" s="606"/>
      <c r="S4953" s="606" t="s">
        <v>726</v>
      </c>
      <c r="T4953" s="555" t="s">
        <v>6114</v>
      </c>
      <c r="U4953" s="555" t="s">
        <v>54</v>
      </c>
      <c r="V4953" s="595">
        <v>64977000</v>
      </c>
      <c r="W4953" s="17"/>
      <c r="X4953" s="583"/>
    </row>
    <row r="4954" spans="1:24" ht="51.75">
      <c r="A4954" s="5"/>
      <c r="B4954" s="5"/>
      <c r="I4954" s="5"/>
      <c r="J4954" s="5"/>
      <c r="K4954" s="5"/>
      <c r="M4954" s="411"/>
      <c r="N4954" s="9">
        <f t="shared" si="794"/>
        <v>32</v>
      </c>
      <c r="O4954" s="16" t="str">
        <f t="shared" si="793"/>
        <v>320206دستگاه سختي گير با كنترل نيمه خودکار، به قدرت تصفيه 200000 گرين و جريان آب 120 ليتر در دقيقه.</v>
      </c>
      <c r="P4954" s="583">
        <v>320206</v>
      </c>
      <c r="Q4954" s="606">
        <v>32</v>
      </c>
      <c r="R4954" s="606"/>
      <c r="S4954" s="606" t="s">
        <v>726</v>
      </c>
      <c r="T4954" s="555" t="s">
        <v>6115</v>
      </c>
      <c r="U4954" s="555" t="s">
        <v>54</v>
      </c>
      <c r="V4954" s="595">
        <v>94380000</v>
      </c>
      <c r="W4954" s="17"/>
      <c r="X4954" s="583"/>
    </row>
    <row r="4955" spans="1:24" ht="51.75">
      <c r="A4955" s="5"/>
      <c r="B4955" s="5"/>
      <c r="I4955" s="5"/>
      <c r="J4955" s="5"/>
      <c r="K4955" s="5"/>
      <c r="M4955" s="411"/>
      <c r="N4955" s="9">
        <f t="shared" si="794"/>
        <v>32</v>
      </c>
      <c r="O4955" s="16" t="str">
        <f t="shared" si="793"/>
        <v>320208دستگاه سختي گير با كنترل نيمه خودکار، به قدرت تصفيه 270000 گرين و جريان آب از 120 تا 190 ليتر در دقيقه.</v>
      </c>
      <c r="P4955" s="583">
        <v>320208</v>
      </c>
      <c r="Q4955" s="606">
        <v>32</v>
      </c>
      <c r="R4955" s="606"/>
      <c r="S4955" s="606" t="s">
        <v>726</v>
      </c>
      <c r="T4955" s="555" t="s">
        <v>6116</v>
      </c>
      <c r="U4955" s="555" t="s">
        <v>54</v>
      </c>
      <c r="V4955" s="595">
        <v>103174000</v>
      </c>
      <c r="W4955" s="17"/>
      <c r="X4955" s="583"/>
    </row>
    <row r="4956" spans="1:24" ht="51.75">
      <c r="A4956" s="5"/>
      <c r="B4956" s="5"/>
      <c r="I4956" s="5"/>
      <c r="J4956" s="5"/>
      <c r="K4956" s="5"/>
      <c r="M4956" s="411"/>
      <c r="N4956" s="9">
        <f t="shared" si="794"/>
        <v>32</v>
      </c>
      <c r="O4956" s="16" t="str">
        <f t="shared" si="793"/>
        <v>320209دستگاه سختي گير با كنترل نيمه خودکار، به قدرت تصفيه 360000 گرين و جريان آب 190 ليتر در دقيقه.</v>
      </c>
      <c r="P4956" s="583">
        <v>320209</v>
      </c>
      <c r="Q4956" s="606">
        <v>32</v>
      </c>
      <c r="R4956" s="606"/>
      <c r="S4956" s="606" t="s">
        <v>726</v>
      </c>
      <c r="T4956" s="555" t="s">
        <v>6117</v>
      </c>
      <c r="U4956" s="555" t="s">
        <v>54</v>
      </c>
      <c r="V4956" s="595">
        <v>118541000</v>
      </c>
      <c r="W4956" s="17"/>
      <c r="X4956" s="583"/>
    </row>
    <row r="4957" spans="1:24" ht="51.75">
      <c r="A4957" s="5"/>
      <c r="B4957" s="5"/>
      <c r="I4957" s="5"/>
      <c r="J4957" s="5"/>
      <c r="K4957" s="5"/>
      <c r="M4957" s="411"/>
      <c r="N4957" s="9">
        <f t="shared" si="794"/>
        <v>32</v>
      </c>
      <c r="O4957" s="16" t="str">
        <f t="shared" si="793"/>
        <v>320212دستگاه سختي گير با كنترل نيمه خودکار، به قدرت تصفيه 450000 گرين و جريان آب از 190 تا 320 ليتر در دقيقه.</v>
      </c>
      <c r="P4957" s="583">
        <v>320212</v>
      </c>
      <c r="Q4957" s="606">
        <v>32</v>
      </c>
      <c r="R4957" s="606"/>
      <c r="S4957" s="606" t="s">
        <v>726</v>
      </c>
      <c r="T4957" s="555" t="s">
        <v>6118</v>
      </c>
      <c r="U4957" s="555" t="s">
        <v>54</v>
      </c>
      <c r="V4957" s="595">
        <v>134439000</v>
      </c>
      <c r="W4957" s="17"/>
      <c r="X4957" s="583"/>
    </row>
    <row r="4958" spans="1:24" ht="51.75">
      <c r="A4958" s="5"/>
      <c r="B4958" s="5"/>
      <c r="I4958" s="5"/>
      <c r="J4958" s="5"/>
      <c r="K4958" s="5"/>
      <c r="M4958" s="411"/>
      <c r="N4958" s="9">
        <f t="shared" si="794"/>
        <v>32</v>
      </c>
      <c r="O4958" s="16" t="str">
        <f t="shared" si="793"/>
        <v>320215دستگاه سختي گير با كنترل نيمه خودکار، به قدرت تصفيه 630000 گرين و جريان آب از 320 تا 420 ليتر در دقيقه.</v>
      </c>
      <c r="P4958" s="583">
        <v>320215</v>
      </c>
      <c r="Q4958" s="606">
        <v>32</v>
      </c>
      <c r="R4958" s="606"/>
      <c r="S4958" s="606" t="s">
        <v>726</v>
      </c>
      <c r="T4958" s="555" t="s">
        <v>6119</v>
      </c>
      <c r="U4958" s="555" t="s">
        <v>54</v>
      </c>
      <c r="V4958" s="595">
        <v>178769000</v>
      </c>
      <c r="W4958" s="17"/>
      <c r="X4958" s="583"/>
    </row>
    <row r="4959" spans="1:24" ht="51.75">
      <c r="A4959" s="5"/>
      <c r="B4959" s="5"/>
      <c r="I4959" s="5"/>
      <c r="J4959" s="5"/>
      <c r="K4959" s="5"/>
      <c r="M4959" s="411"/>
      <c r="N4959" s="9">
        <f t="shared" si="794"/>
        <v>32</v>
      </c>
      <c r="O4959" s="16" t="str">
        <f t="shared" si="793"/>
        <v>320216دستگاه سختي گير با كنترل نيمه خودکار، به قدرت تصفيه 840000 گرين و جريان آب از 450 تا 490 ليتر در دقيقه.</v>
      </c>
      <c r="P4959" s="583">
        <v>320216</v>
      </c>
      <c r="Q4959" s="606">
        <v>32</v>
      </c>
      <c r="R4959" s="606"/>
      <c r="S4959" s="606" t="s">
        <v>726</v>
      </c>
      <c r="T4959" s="555" t="s">
        <v>6120</v>
      </c>
      <c r="U4959" s="555" t="s">
        <v>54</v>
      </c>
      <c r="V4959" s="595">
        <v>215685000</v>
      </c>
      <c r="W4959" s="17"/>
      <c r="X4959" s="583"/>
    </row>
    <row r="4960" spans="1:24" ht="51.75">
      <c r="A4960" s="5"/>
      <c r="B4960" s="5"/>
      <c r="I4960" s="5"/>
      <c r="J4960" s="5"/>
      <c r="K4960" s="5"/>
      <c r="M4960" s="411"/>
      <c r="N4960" s="9">
        <f t="shared" si="794"/>
        <v>32</v>
      </c>
      <c r="O4960" s="16" t="str">
        <f t="shared" si="793"/>
        <v>320217دستگاه سختي گير با كنترل نيمه خودکار، به قدرت تصفيه 1110000 گرين و جريان آب 490 ليتر در دقيقه.</v>
      </c>
      <c r="P4960" s="583">
        <v>320217</v>
      </c>
      <c r="Q4960" s="606">
        <v>32</v>
      </c>
      <c r="R4960" s="606"/>
      <c r="S4960" s="606" t="s">
        <v>726</v>
      </c>
      <c r="T4960" s="555" t="s">
        <v>6121</v>
      </c>
      <c r="U4960" s="555" t="s">
        <v>54</v>
      </c>
      <c r="V4960" s="595">
        <v>253324000</v>
      </c>
      <c r="W4960" s="17"/>
      <c r="X4960" s="583"/>
    </row>
    <row r="4961" spans="1:24">
      <c r="A4961" s="5"/>
      <c r="B4961" s="5"/>
      <c r="I4961" s="5"/>
      <c r="J4961" s="5"/>
      <c r="K4961" s="5"/>
      <c r="M4961" s="411"/>
      <c r="N4961" s="9" t="s">
        <v>1037</v>
      </c>
      <c r="O4961" s="16" t="str">
        <f t="shared" si="793"/>
        <v>320218سختی گیر</v>
      </c>
      <c r="P4961" s="597" t="s">
        <v>1034</v>
      </c>
      <c r="Q4961" s="606"/>
      <c r="R4961" s="606"/>
      <c r="S4961" s="606"/>
      <c r="T4961" s="92" t="s">
        <v>719</v>
      </c>
      <c r="U4961" s="89" t="s">
        <v>54</v>
      </c>
      <c r="V4961" s="205">
        <v>10000</v>
      </c>
      <c r="W4961" s="17"/>
      <c r="X4961" s="583"/>
    </row>
    <row r="4962" spans="1:24">
      <c r="A4962" s="5"/>
      <c r="B4962" s="5"/>
      <c r="I4962" s="5"/>
      <c r="J4962" s="5"/>
      <c r="K4962" s="5"/>
      <c r="M4962" s="411"/>
      <c r="N4962" s="9" t="s">
        <v>1037</v>
      </c>
      <c r="O4962" s="16" t="str">
        <f t="shared" si="793"/>
        <v>320219سختی گیر1</v>
      </c>
      <c r="P4962" s="597" t="s">
        <v>1035</v>
      </c>
      <c r="Q4962" s="606"/>
      <c r="R4962" s="606"/>
      <c r="S4962" s="606"/>
      <c r="T4962" s="92" t="s">
        <v>7165</v>
      </c>
      <c r="U4962" s="89" t="s">
        <v>54</v>
      </c>
      <c r="V4962" s="205">
        <v>10001</v>
      </c>
      <c r="W4962" s="17"/>
    </row>
    <row r="4963" spans="1:24">
      <c r="A4963" s="5"/>
      <c r="B4963" s="5"/>
      <c r="I4963" s="5"/>
      <c r="J4963" s="5"/>
      <c r="K4963" s="5"/>
      <c r="M4963" s="411"/>
      <c r="N4963" s="9" t="s">
        <v>1037</v>
      </c>
      <c r="O4963" s="16" t="str">
        <f t="shared" si="793"/>
        <v>320220سختی گیر2</v>
      </c>
      <c r="P4963" s="597" t="s">
        <v>1036</v>
      </c>
      <c r="Q4963" s="606"/>
      <c r="R4963" s="606"/>
      <c r="S4963" s="606"/>
      <c r="T4963" s="92" t="s">
        <v>7166</v>
      </c>
      <c r="U4963" s="89" t="s">
        <v>54</v>
      </c>
      <c r="V4963" s="205">
        <v>10002</v>
      </c>
      <c r="W4963" s="17"/>
    </row>
    <row r="4964" spans="1:24" ht="69">
      <c r="A4964" s="5"/>
      <c r="B4964" s="5"/>
      <c r="I4964" s="5"/>
      <c r="J4964" s="5"/>
      <c r="K4964" s="5"/>
      <c r="M4964" s="411"/>
      <c r="N4964" s="9">
        <f t="shared" ref="N4964:N4976" si="795">Q4964</f>
        <v>33</v>
      </c>
      <c r="O4964" s="16" t="str">
        <f t="shared" si="793"/>
        <v>330201مخزن تحت فشار، ساخته شده از ورق فولادي گالوانيزه، به ابعاد و ضخامت تعيين شده درنقشه‌ها و مشخصات، شامل بوشن و فلنج به تعداد كافي، همراه با پايه‌هاي مربوط.</v>
      </c>
      <c r="P4964" s="598" t="s">
        <v>912</v>
      </c>
      <c r="Q4964" s="606">
        <v>33</v>
      </c>
      <c r="R4964" s="606"/>
      <c r="S4964" s="606" t="s">
        <v>726</v>
      </c>
      <c r="T4964" s="555" t="s">
        <v>6122</v>
      </c>
      <c r="U4964" s="555" t="s">
        <v>2837</v>
      </c>
      <c r="V4964" s="595">
        <v>41500</v>
      </c>
      <c r="W4964" s="17"/>
    </row>
    <row r="4965" spans="1:24" ht="69">
      <c r="A4965" s="5"/>
      <c r="B4965" s="5"/>
      <c r="I4965" s="5"/>
      <c r="J4965" s="5"/>
      <c r="K4965" s="5"/>
      <c r="M4965" s="411"/>
      <c r="N4965" s="9">
        <f t="shared" si="795"/>
        <v>33</v>
      </c>
      <c r="O4965" s="16" t="str">
        <f t="shared" si="793"/>
        <v>330301مخزن باز (اتمسفريک)، ساخته شده از ورق فولادي گالوانيزه، به ابعاد و ضخامت تعيين شده درنقشه‌ها و مشخصات، شامل بوشن و فلنج به تعداد كافي، همراه با پايه‌هاي مربوط.</v>
      </c>
      <c r="P4965" s="583">
        <v>330301</v>
      </c>
      <c r="Q4965" s="606">
        <v>33</v>
      </c>
      <c r="R4965" s="606"/>
      <c r="S4965" s="606" t="s">
        <v>726</v>
      </c>
      <c r="T4965" s="555" t="s">
        <v>6123</v>
      </c>
      <c r="U4965" s="555" t="s">
        <v>2837</v>
      </c>
      <c r="V4965" s="595">
        <v>41500</v>
      </c>
      <c r="W4965" s="17"/>
      <c r="X4965" s="583"/>
    </row>
    <row r="4966" spans="1:24" ht="120.75">
      <c r="A4966" s="5"/>
      <c r="B4966" s="5"/>
      <c r="I4966" s="5"/>
      <c r="J4966" s="5"/>
      <c r="K4966" s="5"/>
      <c r="M4966" s="411"/>
      <c r="N4966" s="9">
        <f t="shared" si="795"/>
        <v>33</v>
      </c>
      <c r="O4966" s="16" t="str">
        <f t="shared" si="793"/>
        <v>330401مخزن گازوييل، ساخته شده از ورق آهن سياه به ابعاد و ضخامت تعيين شده در نقشه ها و مشخصات، با يك دست رنگ ضد زنگ، و دولا گوني و سه قشر قير براي مخازن دفني، با يك دست رنگ ضد زنگ و دو دست رنگ اكليل براي مخازن زميني، شامل پايه و دريچه بازديد و بوشنهاي ل</v>
      </c>
      <c r="P4966" s="583">
        <v>330401</v>
      </c>
      <c r="Q4966" s="606">
        <v>33</v>
      </c>
      <c r="R4966" s="606"/>
      <c r="S4966" s="606" t="s">
        <v>726</v>
      </c>
      <c r="T4966" s="555" t="s">
        <v>6124</v>
      </c>
      <c r="U4966" s="555" t="s">
        <v>2837</v>
      </c>
      <c r="V4966" s="595">
        <v>31600</v>
      </c>
      <c r="W4966" s="17"/>
      <c r="X4966" s="583"/>
    </row>
    <row r="4967" spans="1:24" ht="86.25">
      <c r="A4967" s="5"/>
      <c r="B4967" s="5"/>
      <c r="I4967" s="5"/>
      <c r="J4967" s="5"/>
      <c r="K4967" s="5"/>
      <c r="M4967" s="411"/>
      <c r="N4967" s="9">
        <f t="shared" si="795"/>
        <v>33</v>
      </c>
      <c r="O4967" s="16" t="str">
        <f t="shared" si="793"/>
        <v>330501كويل، ساخته شده با لوله مسي بدون درز، براي نصب داخل مخازن آب گرم، اتصال فلنجي، به ظرفيت حرارتي مشخص شده در جدول مشخصات، به انضمام فلنج، واشر و پيچ و مهره لازم.</v>
      </c>
      <c r="P4967" s="583">
        <v>330501</v>
      </c>
      <c r="Q4967" s="606">
        <v>33</v>
      </c>
      <c r="R4967" s="606"/>
      <c r="S4967" s="606" t="s">
        <v>726</v>
      </c>
      <c r="T4967" s="555" t="s">
        <v>6125</v>
      </c>
      <c r="U4967" s="555" t="s">
        <v>913</v>
      </c>
      <c r="V4967" s="595">
        <v>728000</v>
      </c>
      <c r="W4967" s="17"/>
      <c r="X4967" s="583"/>
    </row>
    <row r="4968" spans="1:24" ht="34.5">
      <c r="A4968" s="5"/>
      <c r="B4968" s="5"/>
      <c r="I4968" s="5"/>
      <c r="J4968" s="5"/>
      <c r="K4968" s="5"/>
      <c r="M4968" s="411"/>
      <c r="N4968" s="9">
        <f t="shared" si="795"/>
        <v>33</v>
      </c>
      <c r="O4968" s="16" t="str">
        <f t="shared" si="793"/>
        <v>330601مبدل، با سطح حرارتي 23/0 متر مربع (5/2 فوت مربع) و قطر پوسته 100 ميليمتر.</v>
      </c>
      <c r="P4968" s="583">
        <v>330601</v>
      </c>
      <c r="Q4968" s="606">
        <v>33</v>
      </c>
      <c r="R4968" s="606"/>
      <c r="S4968" s="606" t="s">
        <v>726</v>
      </c>
      <c r="T4968" s="555" t="s">
        <v>6126</v>
      </c>
      <c r="U4968" s="555" t="s">
        <v>54</v>
      </c>
      <c r="V4968" s="595">
        <v>2971000</v>
      </c>
      <c r="W4968" s="17"/>
      <c r="X4968" s="583"/>
    </row>
    <row r="4969" spans="1:24" ht="34.5">
      <c r="A4969" s="5"/>
      <c r="B4969" s="5"/>
      <c r="I4969" s="5"/>
      <c r="J4969" s="5"/>
      <c r="K4969" s="5"/>
      <c r="M4969" s="411"/>
      <c r="N4969" s="9">
        <f t="shared" si="795"/>
        <v>33</v>
      </c>
      <c r="O4969" s="16" t="str">
        <f t="shared" si="793"/>
        <v>330602مبدل، با سطح حرارتي 74/0 متر مربع (8 فوت مربع) و قطر پوسته 150 ميليمتر.</v>
      </c>
      <c r="P4969" s="583">
        <v>330602</v>
      </c>
      <c r="Q4969" s="606">
        <v>33</v>
      </c>
      <c r="R4969" s="606"/>
      <c r="S4969" s="606" t="s">
        <v>726</v>
      </c>
      <c r="T4969" s="555" t="s">
        <v>6127</v>
      </c>
      <c r="U4969" s="555" t="s">
        <v>54</v>
      </c>
      <c r="V4969" s="595">
        <v>7292000</v>
      </c>
      <c r="W4969" s="17"/>
      <c r="X4969" s="583"/>
    </row>
    <row r="4970" spans="1:24" ht="34.5">
      <c r="A4970" s="5"/>
      <c r="B4970" s="5"/>
      <c r="I4970" s="5"/>
      <c r="J4970" s="5"/>
      <c r="K4970" s="5"/>
      <c r="M4970" s="411"/>
      <c r="N4970" s="9">
        <f t="shared" si="795"/>
        <v>33</v>
      </c>
      <c r="O4970" s="16" t="str">
        <f t="shared" si="793"/>
        <v>330603مبدل، با سطح حرارتي 39/1 متر مربع (15 فوت مربع) و قطر پوسته 200 ميليمتر.</v>
      </c>
      <c r="P4970" s="583">
        <v>330603</v>
      </c>
      <c r="Q4970" s="606">
        <v>33</v>
      </c>
      <c r="R4970" s="606"/>
      <c r="S4970" s="606" t="s">
        <v>726</v>
      </c>
      <c r="T4970" s="555" t="s">
        <v>6128</v>
      </c>
      <c r="U4970" s="555" t="s">
        <v>54</v>
      </c>
      <c r="V4970" s="595">
        <v>12381000</v>
      </c>
      <c r="W4970" s="17"/>
      <c r="X4970" s="583"/>
    </row>
    <row r="4971" spans="1:24" ht="34.5">
      <c r="A4971" s="5"/>
      <c r="B4971" s="5"/>
      <c r="I4971" s="5"/>
      <c r="J4971" s="5"/>
      <c r="K4971" s="5"/>
      <c r="M4971" s="411"/>
      <c r="N4971" s="9">
        <f t="shared" si="795"/>
        <v>33</v>
      </c>
      <c r="O4971" s="16" t="str">
        <f t="shared" si="793"/>
        <v>330604مبدل، با سطح حرارتي51/2 متر مربع (27 فوت مربع) و قطر پوسته 250 ميليمتر.</v>
      </c>
      <c r="P4971" s="583">
        <v>330604</v>
      </c>
      <c r="Q4971" s="606">
        <v>33</v>
      </c>
      <c r="R4971" s="606"/>
      <c r="S4971" s="606" t="s">
        <v>726</v>
      </c>
      <c r="T4971" s="555" t="s">
        <v>6129</v>
      </c>
      <c r="U4971" s="555" t="s">
        <v>54</v>
      </c>
      <c r="V4971" s="595">
        <v>20244000</v>
      </c>
      <c r="W4971" s="17"/>
      <c r="X4971" s="583"/>
    </row>
    <row r="4972" spans="1:24" ht="34.5">
      <c r="A4972" s="5"/>
      <c r="B4972" s="5"/>
      <c r="I4972" s="5"/>
      <c r="J4972" s="5"/>
      <c r="K4972" s="5"/>
      <c r="M4972" s="411"/>
      <c r="N4972" s="9">
        <f t="shared" si="795"/>
        <v>33</v>
      </c>
      <c r="O4972" s="16" t="str">
        <f t="shared" si="793"/>
        <v>330605مبدل، با سطح حرارتي 67/5 متر مربع (61 فوت مربع) و قطر پوسته 300 ميليمتر.</v>
      </c>
      <c r="P4972" s="583">
        <v>330605</v>
      </c>
      <c r="Q4972" s="606">
        <v>33</v>
      </c>
      <c r="R4972" s="606"/>
      <c r="S4972" s="606" t="s">
        <v>726</v>
      </c>
      <c r="T4972" s="555" t="s">
        <v>6130</v>
      </c>
      <c r="U4972" s="555" t="s">
        <v>54</v>
      </c>
      <c r="V4972" s="595">
        <v>41933000</v>
      </c>
      <c r="W4972" s="17"/>
      <c r="X4972" s="583"/>
    </row>
    <row r="4973" spans="1:24" ht="34.5">
      <c r="A4973" s="5"/>
      <c r="B4973" s="5"/>
      <c r="I4973" s="5"/>
      <c r="J4973" s="5"/>
      <c r="K4973" s="5"/>
      <c r="M4973" s="411"/>
      <c r="N4973" s="9">
        <f t="shared" si="795"/>
        <v>33</v>
      </c>
      <c r="O4973" s="16" t="str">
        <f t="shared" si="793"/>
        <v>330606مبدل، با سطح حرارتي 71/7 متر مربع (83 فوت مربع) و قطر پوسته 350 ميليمتر.</v>
      </c>
      <c r="P4973" s="583">
        <v>330606</v>
      </c>
      <c r="Q4973" s="606">
        <v>33</v>
      </c>
      <c r="R4973" s="606"/>
      <c r="S4973" s="606" t="s">
        <v>726</v>
      </c>
      <c r="T4973" s="555" t="s">
        <v>6131</v>
      </c>
      <c r="U4973" s="555" t="s">
        <v>54</v>
      </c>
      <c r="V4973" s="595">
        <v>56659000</v>
      </c>
      <c r="W4973" s="17"/>
      <c r="X4973" s="583"/>
    </row>
    <row r="4974" spans="1:24" ht="34.5">
      <c r="A4974" s="5"/>
      <c r="B4974" s="5"/>
      <c r="I4974" s="5"/>
      <c r="J4974" s="5"/>
      <c r="K4974" s="5"/>
      <c r="M4974" s="411"/>
      <c r="N4974" s="9">
        <f t="shared" si="795"/>
        <v>33</v>
      </c>
      <c r="O4974" s="16" t="str">
        <f t="shared" si="793"/>
        <v>330607مبدل، با سطح حرارتي94/9 متر مربع (107 فوت مربع) و قطر پوسته 400 ميليمتر.</v>
      </c>
      <c r="P4974" s="583">
        <v>330607</v>
      </c>
      <c r="Q4974" s="606">
        <v>33</v>
      </c>
      <c r="R4974" s="606"/>
      <c r="S4974" s="606" t="s">
        <v>726</v>
      </c>
      <c r="T4974" s="555" t="s">
        <v>6132</v>
      </c>
      <c r="U4974" s="555" t="s">
        <v>54</v>
      </c>
      <c r="V4974" s="595">
        <v>68181000</v>
      </c>
      <c r="W4974" s="17"/>
      <c r="X4974" s="583"/>
    </row>
    <row r="4975" spans="1:24" ht="34.5">
      <c r="A4975" s="5"/>
      <c r="B4975" s="5"/>
      <c r="I4975" s="5"/>
      <c r="J4975" s="5"/>
      <c r="K4975" s="5"/>
      <c r="M4975" s="411"/>
      <c r="N4975" s="9">
        <f t="shared" si="795"/>
        <v>33</v>
      </c>
      <c r="O4975" s="16" t="str">
        <f t="shared" si="793"/>
        <v>330608مبدل، با سطح حرارتي 98/11 متر مربع (129 فوت مربع) و قطر پوسته 450 ميليمتر.</v>
      </c>
      <c r="P4975" s="583">
        <v>330608</v>
      </c>
      <c r="Q4975" s="606">
        <v>33</v>
      </c>
      <c r="R4975" s="606"/>
      <c r="S4975" s="606" t="s">
        <v>726</v>
      </c>
      <c r="T4975" s="555" t="s">
        <v>6133</v>
      </c>
      <c r="U4975" s="555" t="s">
        <v>54</v>
      </c>
      <c r="V4975" s="595">
        <v>82179000</v>
      </c>
      <c r="W4975" s="17"/>
      <c r="X4975" s="583"/>
    </row>
    <row r="4976" spans="1:24" ht="34.5">
      <c r="A4976" s="5"/>
      <c r="B4976" s="5"/>
      <c r="I4976" s="5"/>
      <c r="J4976" s="5"/>
      <c r="K4976" s="5"/>
      <c r="M4976" s="411"/>
      <c r="N4976" s="9">
        <f t="shared" si="795"/>
        <v>33</v>
      </c>
      <c r="O4976" s="16" t="str">
        <f t="shared" ref="O4976:O5003" si="796">LEFT(CONCATENATE(P4976,T4976),252)</f>
        <v>330609مبدل، با سطح حرارتي 79/15 متر مربع (170 فوت مربع) و قطر پوسته 500 ميليمتر.</v>
      </c>
      <c r="P4976" s="583">
        <v>330609</v>
      </c>
      <c r="Q4976" s="606">
        <v>33</v>
      </c>
      <c r="R4976" s="606"/>
      <c r="S4976" s="606" t="s">
        <v>726</v>
      </c>
      <c r="T4976" s="555" t="s">
        <v>6134</v>
      </c>
      <c r="U4976" s="555" t="s">
        <v>54</v>
      </c>
      <c r="V4976" s="595">
        <v>107759000</v>
      </c>
      <c r="W4976" s="17"/>
      <c r="X4976" s="583"/>
    </row>
    <row r="4977" spans="1:23">
      <c r="A4977" s="5"/>
      <c r="B4977" s="5"/>
      <c r="I4977" s="5"/>
      <c r="J4977" s="5"/>
      <c r="K4977" s="5"/>
      <c r="M4977" s="411"/>
      <c r="N4977" s="9" t="s">
        <v>1042</v>
      </c>
      <c r="O4977" s="16" t="str">
        <f t="shared" si="796"/>
        <v>330610مبدل</v>
      </c>
      <c r="P4977" s="597" t="s">
        <v>1039</v>
      </c>
      <c r="Q4977" s="606"/>
      <c r="R4977" s="606"/>
      <c r="S4977" s="606"/>
      <c r="T4977" s="92" t="s">
        <v>1038</v>
      </c>
      <c r="U4977" s="89" t="s">
        <v>54</v>
      </c>
      <c r="V4977" s="205">
        <v>10000</v>
      </c>
      <c r="W4977" s="17"/>
    </row>
    <row r="4978" spans="1:23">
      <c r="A4978" s="5"/>
      <c r="B4978" s="5"/>
      <c r="I4978" s="5"/>
      <c r="J4978" s="5"/>
      <c r="K4978" s="5"/>
      <c r="M4978" s="411"/>
      <c r="N4978" s="9" t="s">
        <v>1042</v>
      </c>
      <c r="O4978" s="16" t="str">
        <f t="shared" si="796"/>
        <v>330611مبدل1</v>
      </c>
      <c r="P4978" s="597" t="s">
        <v>1040</v>
      </c>
      <c r="Q4978" s="606"/>
      <c r="R4978" s="606"/>
      <c r="S4978" s="606"/>
      <c r="T4978" s="92" t="s">
        <v>7167</v>
      </c>
      <c r="U4978" s="89" t="s">
        <v>54</v>
      </c>
      <c r="V4978" s="205">
        <v>10001</v>
      </c>
      <c r="W4978" s="17"/>
    </row>
    <row r="4979" spans="1:23">
      <c r="A4979" s="5"/>
      <c r="B4979" s="5"/>
      <c r="I4979" s="5"/>
      <c r="J4979" s="5"/>
      <c r="K4979" s="5"/>
      <c r="M4979" s="411"/>
      <c r="N4979" s="9" t="s">
        <v>1042</v>
      </c>
      <c r="O4979" s="16" t="str">
        <f t="shared" si="796"/>
        <v>330612مبدل2</v>
      </c>
      <c r="P4979" s="597" t="s">
        <v>1041</v>
      </c>
      <c r="Q4979" s="606"/>
      <c r="R4979" s="606"/>
      <c r="S4979" s="606"/>
      <c r="T4979" s="92" t="s">
        <v>7168</v>
      </c>
      <c r="U4979" s="89" t="s">
        <v>54</v>
      </c>
      <c r="V4979" s="205">
        <v>10002</v>
      </c>
      <c r="W4979" s="17"/>
    </row>
    <row r="4980" spans="1:23" ht="120.75">
      <c r="A4980" s="5"/>
      <c r="B4980" s="5"/>
      <c r="I4980" s="5"/>
      <c r="J4980" s="5"/>
      <c r="K4980" s="5"/>
      <c r="M4980" s="411"/>
      <c r="N4980" s="9">
        <f>Q4980</f>
        <v>34</v>
      </c>
      <c r="O4980" s="16" t="str">
        <f t="shared" si="796"/>
        <v>340101بست، آويز يا تکيه گاه فولادي، براي نگهداشتن لوله، کانال و دستگاه‌ها، ساخته شده از تسمه، ميل‌گرد، نبشي، ناوداني، پروفيلهاي مختلف و مانند آن، همراه با پيچ و مهره‌ و اتصالات لازم، يك دست رنگ ضد زنگ و يك دست رنگ روغني، طبق نقشه ها و مشخصات.</v>
      </c>
      <c r="P4980" s="598" t="s">
        <v>914</v>
      </c>
      <c r="Q4980" s="606">
        <v>34</v>
      </c>
      <c r="R4980" s="606"/>
      <c r="S4980" s="606" t="s">
        <v>726</v>
      </c>
      <c r="T4980" s="555" t="s">
        <v>6135</v>
      </c>
      <c r="U4980" s="555" t="s">
        <v>2837</v>
      </c>
      <c r="V4980" s="595">
        <v>46300</v>
      </c>
      <c r="W4980" s="17"/>
    </row>
    <row r="4981" spans="1:23" ht="69">
      <c r="A4981" s="5"/>
      <c r="B4981" s="5"/>
      <c r="I4981" s="5"/>
      <c r="J4981" s="5"/>
      <c r="K4981" s="5"/>
      <c r="M4981" s="411"/>
      <c r="N4981" s="9">
        <f>Q4981</f>
        <v>34</v>
      </c>
      <c r="O4981" s="16" t="str">
        <f t="shared" si="796"/>
        <v>340201بست، آويز يا تکيه گاه آلومينيومي، براي نگهداشتن لوله، کانال و دستگاه‌ها، ساخته شده از تسمه و ساير پروفيلها، همراه با پيچ و مهره‌ و اتصالات لازم، طبق نقشه ها و مشخصات.</v>
      </c>
      <c r="P4981" s="583">
        <v>340201</v>
      </c>
      <c r="Q4981" s="606">
        <v>34</v>
      </c>
      <c r="R4981" s="606"/>
      <c r="S4981" s="606" t="s">
        <v>726</v>
      </c>
      <c r="T4981" s="555" t="s">
        <v>6136</v>
      </c>
      <c r="U4981" s="555" t="s">
        <v>2837</v>
      </c>
      <c r="V4981" s="595">
        <v>132000</v>
      </c>
      <c r="W4981" s="17"/>
    </row>
    <row r="4982" spans="1:23" ht="69">
      <c r="A4982" s="5"/>
      <c r="B4982" s="5"/>
      <c r="I4982" s="5"/>
      <c r="J4982" s="5"/>
      <c r="K4982" s="5"/>
      <c r="M4982" s="411"/>
      <c r="N4982" s="9">
        <f>Q4982</f>
        <v>34</v>
      </c>
      <c r="O4982" s="16" t="str">
        <f t="shared" si="796"/>
        <v>340501تكيه گاه،  آويز يا بست براي لوله ها، شامل غلطك چدني و پايه از نبشي يا ناوداني باميل‌گرد، پيچ و مهره و اتصالات لازم،  با يك دست رنگ ضد زنگ و يك دست رنگ روغني.</v>
      </c>
      <c r="P4982" s="583">
        <v>340501</v>
      </c>
      <c r="Q4982" s="606">
        <v>34</v>
      </c>
      <c r="R4982" s="606"/>
      <c r="S4982" s="606" t="s">
        <v>726</v>
      </c>
      <c r="T4982" s="555" t="s">
        <v>6137</v>
      </c>
      <c r="U4982" s="555" t="s">
        <v>2837</v>
      </c>
      <c r="V4982" s="595">
        <v>65400</v>
      </c>
      <c r="W4982" s="17"/>
    </row>
    <row r="4983" spans="1:23">
      <c r="A4983" s="5"/>
      <c r="B4983" s="5"/>
      <c r="I4983" s="5"/>
      <c r="J4983" s="5"/>
      <c r="K4983" s="5"/>
      <c r="M4983" s="411"/>
      <c r="N4983" s="9" t="s">
        <v>1047</v>
      </c>
      <c r="O4983" s="16" t="str">
        <f t="shared" si="796"/>
        <v>340502بست</v>
      </c>
      <c r="P4983" s="597" t="s">
        <v>1044</v>
      </c>
      <c r="Q4983" s="606"/>
      <c r="R4983" s="606"/>
      <c r="S4983" s="606"/>
      <c r="T4983" s="92" t="s">
        <v>1043</v>
      </c>
      <c r="U4983" s="89" t="s">
        <v>30</v>
      </c>
      <c r="V4983" s="205">
        <v>10000</v>
      </c>
      <c r="W4983" s="17"/>
    </row>
    <row r="4984" spans="1:23">
      <c r="A4984" s="5"/>
      <c r="B4984" s="5"/>
      <c r="I4984" s="5"/>
      <c r="J4984" s="5"/>
      <c r="K4984" s="5"/>
      <c r="M4984" s="411"/>
      <c r="N4984" s="9" t="s">
        <v>1047</v>
      </c>
      <c r="O4984" s="16" t="str">
        <f t="shared" si="796"/>
        <v>340503بست1</v>
      </c>
      <c r="P4984" s="597" t="s">
        <v>1045</v>
      </c>
      <c r="Q4984" s="606"/>
      <c r="R4984" s="606"/>
      <c r="S4984" s="606"/>
      <c r="T4984" s="92" t="s">
        <v>7169</v>
      </c>
      <c r="U4984" s="89" t="s">
        <v>30</v>
      </c>
      <c r="V4984" s="205">
        <v>10001</v>
      </c>
      <c r="W4984" s="17"/>
    </row>
    <row r="4985" spans="1:23">
      <c r="A4985" s="5"/>
      <c r="B4985" s="5"/>
      <c r="I4985" s="5"/>
      <c r="J4985" s="5"/>
      <c r="K4985" s="5"/>
      <c r="M4985" s="411"/>
      <c r="N4985" s="9" t="s">
        <v>1047</v>
      </c>
      <c r="O4985" s="16" t="str">
        <f t="shared" si="796"/>
        <v>340504بست2</v>
      </c>
      <c r="P4985" s="597" t="s">
        <v>1046</v>
      </c>
      <c r="Q4985" s="606"/>
      <c r="R4985" s="606"/>
      <c r="S4985" s="606"/>
      <c r="T4985" s="92" t="s">
        <v>7170</v>
      </c>
      <c r="U4985" s="89" t="s">
        <v>30</v>
      </c>
      <c r="V4985" s="205">
        <v>10002</v>
      </c>
      <c r="W4985" s="17"/>
    </row>
    <row r="4986" spans="1:23">
      <c r="A4986" s="5"/>
      <c r="B4986" s="5"/>
      <c r="I4986" s="5"/>
      <c r="J4986" s="5"/>
      <c r="K4986" s="5"/>
      <c r="M4986" s="411"/>
      <c r="N4986" s="9">
        <f t="shared" ref="N4986:N5000" si="797">Q4986</f>
        <v>41</v>
      </c>
      <c r="O4986" s="16" t="str">
        <f t="shared" si="796"/>
        <v>410101لوله فولادي سياه درزدار.</v>
      </c>
      <c r="P4986" s="598" t="s">
        <v>915</v>
      </c>
      <c r="Q4986" s="606">
        <v>41</v>
      </c>
      <c r="R4986" s="606" t="s">
        <v>916</v>
      </c>
      <c r="S4986" s="606" t="s">
        <v>726</v>
      </c>
      <c r="T4986" s="555" t="s">
        <v>6138</v>
      </c>
      <c r="U4986" s="555" t="s">
        <v>2837</v>
      </c>
      <c r="V4986" s="595">
        <v>18000</v>
      </c>
      <c r="W4986" s="17"/>
    </row>
    <row r="4987" spans="1:23">
      <c r="A4987" s="5"/>
      <c r="B4987" s="5"/>
      <c r="I4987" s="5"/>
      <c r="J4987" s="5"/>
      <c r="K4987" s="5"/>
      <c r="M4987" s="411"/>
      <c r="N4987" s="9">
        <f t="shared" si="797"/>
        <v>41</v>
      </c>
      <c r="O4987" s="16" t="str">
        <f t="shared" si="796"/>
        <v>410201لوله فولادي سياه بدون درز.</v>
      </c>
      <c r="P4987" s="583">
        <v>410201</v>
      </c>
      <c r="Q4987" s="606">
        <v>41</v>
      </c>
      <c r="R4987" s="606" t="s">
        <v>916</v>
      </c>
      <c r="S4987" s="606" t="s">
        <v>726</v>
      </c>
      <c r="T4987" s="555" t="s">
        <v>6139</v>
      </c>
      <c r="U4987" s="555" t="s">
        <v>2837</v>
      </c>
      <c r="V4987" s="595">
        <v>23800</v>
      </c>
      <c r="W4987" s="17"/>
    </row>
    <row r="4988" spans="1:23">
      <c r="A4988" s="5"/>
      <c r="B4988" s="5"/>
      <c r="I4988" s="5"/>
      <c r="J4988" s="5"/>
      <c r="K4988" s="5"/>
      <c r="M4988" s="411"/>
      <c r="N4988" s="9">
        <f t="shared" si="797"/>
        <v>41</v>
      </c>
      <c r="O4988" s="16" t="str">
        <f t="shared" si="796"/>
        <v>410301لوله فولادي گالوانيزه.</v>
      </c>
      <c r="P4988" s="583">
        <v>410301</v>
      </c>
      <c r="Q4988" s="606">
        <v>41</v>
      </c>
      <c r="R4988" s="606" t="s">
        <v>916</v>
      </c>
      <c r="S4988" s="606" t="s">
        <v>726</v>
      </c>
      <c r="T4988" s="555" t="s">
        <v>6140</v>
      </c>
      <c r="U4988" s="555" t="s">
        <v>2837</v>
      </c>
      <c r="V4988" s="595">
        <v>27500</v>
      </c>
      <c r="W4988" s="17"/>
    </row>
    <row r="4989" spans="1:23">
      <c r="A4989" s="5"/>
      <c r="B4989" s="5"/>
      <c r="I4989" s="5"/>
      <c r="J4989" s="5"/>
      <c r="K4989" s="5"/>
      <c r="M4989" s="411"/>
      <c r="N4989" s="9">
        <f t="shared" si="797"/>
        <v>41</v>
      </c>
      <c r="O4989" s="16" t="str">
        <f t="shared" si="796"/>
        <v>410401لوله چدني فاضلابي.</v>
      </c>
      <c r="P4989" s="583">
        <v>410401</v>
      </c>
      <c r="Q4989" s="606">
        <v>41</v>
      </c>
      <c r="R4989" s="606" t="s">
        <v>916</v>
      </c>
      <c r="S4989" s="606" t="s">
        <v>726</v>
      </c>
      <c r="T4989" s="555" t="s">
        <v>6141</v>
      </c>
      <c r="U4989" s="555" t="s">
        <v>2837</v>
      </c>
      <c r="V4989" s="595">
        <v>35600</v>
      </c>
      <c r="W4989" s="17"/>
    </row>
    <row r="4990" spans="1:23">
      <c r="A4990" s="5"/>
      <c r="B4990" s="5"/>
      <c r="I4990" s="5"/>
      <c r="J4990" s="5"/>
      <c r="K4990" s="5"/>
      <c r="M4990" s="411"/>
      <c r="N4990" s="9">
        <f t="shared" si="797"/>
        <v>41</v>
      </c>
      <c r="O4990" s="16" t="str">
        <f t="shared" si="796"/>
        <v>410402قطعات اتصال چدني فاضلابي.</v>
      </c>
      <c r="P4990" s="583">
        <v>410402</v>
      </c>
      <c r="Q4990" s="606">
        <v>41</v>
      </c>
      <c r="R4990" s="606" t="s">
        <v>916</v>
      </c>
      <c r="S4990" s="606" t="s">
        <v>726</v>
      </c>
      <c r="T4990" s="555" t="s">
        <v>6142</v>
      </c>
      <c r="U4990" s="555" t="s">
        <v>2837</v>
      </c>
      <c r="V4990" s="595">
        <v>53200</v>
      </c>
      <c r="W4990" s="17"/>
    </row>
    <row r="4991" spans="1:23">
      <c r="A4991" s="5"/>
      <c r="B4991" s="5"/>
      <c r="I4991" s="5"/>
      <c r="J4991" s="5"/>
      <c r="K4991" s="5"/>
      <c r="M4991" s="411"/>
      <c r="N4991" s="9">
        <f t="shared" si="797"/>
        <v>41</v>
      </c>
      <c r="O4991" s="16" t="str">
        <f t="shared" si="796"/>
        <v>410601لوله پي.وي.سي.</v>
      </c>
      <c r="P4991" s="583">
        <v>410601</v>
      </c>
      <c r="Q4991" s="606">
        <v>41</v>
      </c>
      <c r="R4991" s="606" t="s">
        <v>916</v>
      </c>
      <c r="S4991" s="606" t="s">
        <v>726</v>
      </c>
      <c r="T4991" s="555" t="s">
        <v>6143</v>
      </c>
      <c r="U4991" s="555" t="s">
        <v>2837</v>
      </c>
      <c r="V4991" s="595">
        <v>40900</v>
      </c>
      <c r="W4991" s="17"/>
    </row>
    <row r="4992" spans="1:23">
      <c r="A4992" s="5"/>
      <c r="B4992" s="5"/>
      <c r="I4992" s="5"/>
      <c r="J4992" s="5"/>
      <c r="K4992" s="5"/>
      <c r="M4992" s="411"/>
      <c r="N4992" s="9">
        <f t="shared" si="797"/>
        <v>41</v>
      </c>
      <c r="O4992" s="16" t="str">
        <f t="shared" si="796"/>
        <v>410602قطعات اتصال پي.وي.سي.</v>
      </c>
      <c r="P4992" s="583">
        <v>410602</v>
      </c>
      <c r="Q4992" s="606">
        <v>41</v>
      </c>
      <c r="R4992" s="606" t="s">
        <v>916</v>
      </c>
      <c r="S4992" s="606" t="s">
        <v>726</v>
      </c>
      <c r="T4992" s="555" t="s">
        <v>6144</v>
      </c>
      <c r="U4992" s="555" t="s">
        <v>2837</v>
      </c>
      <c r="V4992" s="595">
        <v>60400</v>
      </c>
      <c r="W4992" s="17"/>
    </row>
    <row r="4993" spans="1:23">
      <c r="A4993" s="5"/>
      <c r="B4993" s="5"/>
      <c r="I4993" s="5"/>
      <c r="J4993" s="5"/>
      <c r="K4993" s="5"/>
      <c r="M4993" s="411"/>
      <c r="N4993" s="9">
        <f t="shared" si="797"/>
        <v>41</v>
      </c>
      <c r="O4993" s="16" t="str">
        <f t="shared" si="796"/>
        <v>410901لوله آزبست سيمان فاضلابي.</v>
      </c>
      <c r="P4993" s="583">
        <v>410901</v>
      </c>
      <c r="Q4993" s="606">
        <v>41</v>
      </c>
      <c r="R4993" s="606" t="s">
        <v>916</v>
      </c>
      <c r="S4993" s="606" t="s">
        <v>726</v>
      </c>
      <c r="T4993" s="555" t="s">
        <v>6145</v>
      </c>
      <c r="U4993" s="555" t="s">
        <v>2837</v>
      </c>
      <c r="V4993" s="5">
        <v>0</v>
      </c>
      <c r="W4993" s="17"/>
    </row>
    <row r="4994" spans="1:23">
      <c r="A4994" s="5"/>
      <c r="B4994" s="5"/>
      <c r="I4994" s="5"/>
      <c r="J4994" s="5"/>
      <c r="K4994" s="5"/>
      <c r="M4994" s="411"/>
      <c r="N4994" s="9">
        <f t="shared" si="797"/>
        <v>41</v>
      </c>
      <c r="O4994" s="16" t="str">
        <f t="shared" si="796"/>
        <v>411001لوله آزبست سيمان فاضلابي ضد سولفات.</v>
      </c>
      <c r="P4994" s="583">
        <v>411001</v>
      </c>
      <c r="Q4994" s="606">
        <v>41</v>
      </c>
      <c r="R4994" s="606" t="s">
        <v>916</v>
      </c>
      <c r="S4994" s="606" t="s">
        <v>726</v>
      </c>
      <c r="T4994" s="555" t="s">
        <v>6146</v>
      </c>
      <c r="U4994" s="555" t="s">
        <v>2837</v>
      </c>
      <c r="V4994" s="5">
        <v>0</v>
      </c>
      <c r="W4994" s="17"/>
    </row>
    <row r="4995" spans="1:23">
      <c r="A4995" s="5"/>
      <c r="B4995" s="5"/>
      <c r="I4995" s="5"/>
      <c r="J4995" s="5"/>
      <c r="K4995" s="5"/>
      <c r="M4995" s="411"/>
      <c r="N4995" s="9">
        <f t="shared" si="797"/>
        <v>41</v>
      </c>
      <c r="O4995" s="16" t="str">
        <f t="shared" si="796"/>
        <v>411101لوله مسي.</v>
      </c>
      <c r="P4995" s="583">
        <v>411101</v>
      </c>
      <c r="Q4995" s="606">
        <v>41</v>
      </c>
      <c r="R4995" s="606" t="s">
        <v>916</v>
      </c>
      <c r="S4995" s="606" t="s">
        <v>726</v>
      </c>
      <c r="T4995" s="555" t="s">
        <v>6147</v>
      </c>
      <c r="U4995" s="555" t="s">
        <v>2837</v>
      </c>
      <c r="V4995" s="595">
        <v>203000</v>
      </c>
      <c r="W4995" s="17"/>
    </row>
    <row r="4996" spans="1:23" ht="34.5">
      <c r="A4996" s="5"/>
      <c r="B4996" s="5"/>
      <c r="I4996" s="5"/>
      <c r="J4996" s="5"/>
      <c r="K4996" s="5"/>
      <c r="M4996" s="411"/>
      <c r="N4996" s="9">
        <f t="shared" si="797"/>
        <v>41</v>
      </c>
      <c r="O4996" s="16" t="str">
        <f t="shared" si="796"/>
        <v>411301رادياتور فولادي.</v>
      </c>
      <c r="P4996" s="583">
        <v>411301</v>
      </c>
      <c r="Q4996" s="606">
        <v>41</v>
      </c>
      <c r="R4996" s="606" t="s">
        <v>916</v>
      </c>
      <c r="S4996" s="606" t="s">
        <v>726</v>
      </c>
      <c r="T4996" s="555" t="s">
        <v>6148</v>
      </c>
      <c r="U4996" s="555" t="s">
        <v>5590</v>
      </c>
      <c r="V4996" s="595">
        <v>137500</v>
      </c>
      <c r="W4996" s="17"/>
    </row>
    <row r="4997" spans="1:23" ht="34.5">
      <c r="A4997" s="5"/>
      <c r="B4997" s="5"/>
      <c r="I4997" s="5"/>
      <c r="J4997" s="5"/>
      <c r="K4997" s="5"/>
      <c r="M4997" s="411"/>
      <c r="N4997" s="9">
        <f t="shared" si="797"/>
        <v>41</v>
      </c>
      <c r="O4997" s="16" t="str">
        <f t="shared" si="796"/>
        <v>411401رادياتورآلومينيومي.</v>
      </c>
      <c r="P4997" s="583">
        <v>411401</v>
      </c>
      <c r="Q4997" s="606">
        <v>41</v>
      </c>
      <c r="R4997" s="606" t="s">
        <v>916</v>
      </c>
      <c r="S4997" s="606" t="s">
        <v>726</v>
      </c>
      <c r="T4997" s="555" t="s">
        <v>6149</v>
      </c>
      <c r="U4997" s="555" t="s">
        <v>5590</v>
      </c>
      <c r="V4997" s="595">
        <v>212000</v>
      </c>
      <c r="W4997" s="17"/>
    </row>
    <row r="4998" spans="1:23">
      <c r="A4998" s="5"/>
      <c r="B4998" s="5"/>
      <c r="I4998" s="5"/>
      <c r="J4998" s="5"/>
      <c r="K4998" s="5"/>
      <c r="M4998" s="411"/>
      <c r="N4998" s="9">
        <f t="shared" si="797"/>
        <v>41</v>
      </c>
      <c r="O4998" s="16" t="str">
        <f t="shared" si="796"/>
        <v>411501ورق گالوانيزه.</v>
      </c>
      <c r="P4998" s="583">
        <v>411501</v>
      </c>
      <c r="Q4998" s="606">
        <v>41</v>
      </c>
      <c r="R4998" s="606" t="s">
        <v>916</v>
      </c>
      <c r="S4998" s="606" t="s">
        <v>726</v>
      </c>
      <c r="T4998" s="555" t="s">
        <v>6150</v>
      </c>
      <c r="U4998" s="555" t="s">
        <v>2837</v>
      </c>
      <c r="V4998" s="595">
        <v>20600</v>
      </c>
      <c r="W4998" s="17"/>
    </row>
    <row r="4999" spans="1:23" ht="34.5">
      <c r="A4999" s="5"/>
      <c r="B4999" s="5"/>
      <c r="I4999" s="5"/>
      <c r="J4999" s="5"/>
      <c r="K4999" s="5"/>
      <c r="M4999" s="411"/>
      <c r="N4999" s="9">
        <f t="shared" si="797"/>
        <v>41</v>
      </c>
      <c r="O4999" s="16" t="str">
        <f t="shared" si="796"/>
        <v>411601عايق پشم شيشه با كاغذ كرافت به ضخامت 25 ميليمتر.</v>
      </c>
      <c r="P4999" s="583">
        <v>411601</v>
      </c>
      <c r="Q4999" s="606">
        <v>41</v>
      </c>
      <c r="R4999" s="606" t="s">
        <v>916</v>
      </c>
      <c r="S4999" s="606" t="s">
        <v>726</v>
      </c>
      <c r="T4999" s="555" t="s">
        <v>6151</v>
      </c>
      <c r="U4999" s="555" t="s">
        <v>23</v>
      </c>
      <c r="V4999" s="595">
        <v>13100</v>
      </c>
      <c r="W4999" s="17"/>
    </row>
    <row r="5000" spans="1:23" ht="34.5">
      <c r="A5000" s="5"/>
      <c r="B5000" s="5"/>
      <c r="I5000" s="5"/>
      <c r="J5000" s="5"/>
      <c r="K5000" s="5"/>
      <c r="M5000" s="411"/>
      <c r="N5000" s="9">
        <f t="shared" si="797"/>
        <v>41</v>
      </c>
      <c r="O5000" s="16" t="str">
        <f t="shared" si="796"/>
        <v>411602عايق پشم شيشه با كاغذ كرافت به ضخامت 50 ميليمتر.</v>
      </c>
      <c r="P5000" s="583">
        <v>411602</v>
      </c>
      <c r="Q5000" s="606">
        <v>41</v>
      </c>
      <c r="R5000" s="606" t="s">
        <v>916</v>
      </c>
      <c r="S5000" s="606" t="s">
        <v>726</v>
      </c>
      <c r="T5000" s="555" t="s">
        <v>6152</v>
      </c>
      <c r="U5000" s="555" t="s">
        <v>23</v>
      </c>
      <c r="V5000" s="595">
        <v>21700</v>
      </c>
      <c r="W5000" s="173"/>
    </row>
    <row r="5001" spans="1:23">
      <c r="A5001" s="5"/>
      <c r="B5001" s="5"/>
      <c r="I5001" s="5"/>
      <c r="J5001" s="5"/>
      <c r="K5001" s="5"/>
      <c r="M5001" s="411"/>
      <c r="N5001" s="9"/>
      <c r="O5001" s="16" t="str">
        <f t="shared" si="796"/>
        <v/>
      </c>
      <c r="P5001" s="588"/>
      <c r="Q5001" s="606"/>
      <c r="R5001" s="606"/>
      <c r="S5001" s="606"/>
      <c r="T5001" s="57"/>
      <c r="U5001" s="61"/>
      <c r="V5001" s="174"/>
      <c r="W5001" s="17"/>
    </row>
    <row r="5002" spans="1:23">
      <c r="A5002" s="5"/>
      <c r="B5002" s="5"/>
      <c r="I5002" s="5"/>
      <c r="J5002" s="5"/>
      <c r="K5002" s="5"/>
      <c r="M5002" s="411"/>
      <c r="N5002" s="9"/>
      <c r="O5002" s="16" t="str">
        <f t="shared" si="796"/>
        <v/>
      </c>
      <c r="P5002" s="589"/>
      <c r="Q5002" s="606"/>
      <c r="R5002" s="606"/>
      <c r="S5002" s="606"/>
      <c r="T5002" s="57"/>
      <c r="U5002" s="61"/>
      <c r="V5002" s="174"/>
      <c r="W5002" s="17"/>
    </row>
    <row r="5003" spans="1:23">
      <c r="A5003" s="5"/>
      <c r="B5003" s="5"/>
      <c r="I5003" s="5"/>
      <c r="J5003" s="5"/>
      <c r="K5003" s="5"/>
      <c r="M5003" s="411"/>
      <c r="N5003" s="9"/>
      <c r="O5003" s="16" t="str">
        <f t="shared" si="796"/>
        <v/>
      </c>
      <c r="P5003" s="589"/>
      <c r="Q5003" s="606"/>
      <c r="R5003" s="606"/>
      <c r="S5003" s="606"/>
      <c r="T5003" s="58"/>
      <c r="U5003" s="61"/>
      <c r="V5003" s="174"/>
      <c r="W5003" s="17"/>
    </row>
    <row r="5004" spans="1:23">
      <c r="A5004" s="5"/>
      <c r="B5004" s="5"/>
      <c r="I5004" s="5"/>
      <c r="J5004" s="5"/>
      <c r="K5004" s="5"/>
      <c r="M5004" s="411"/>
      <c r="N5004" s="9"/>
      <c r="O5004" s="16"/>
      <c r="P5004" s="589"/>
      <c r="Q5004" s="606"/>
      <c r="R5004" s="606"/>
      <c r="S5004" s="606"/>
      <c r="T5004" s="58"/>
      <c r="U5004" s="61"/>
      <c r="V5004" s="174"/>
      <c r="W5004" s="17"/>
    </row>
    <row r="5005" spans="1:23">
      <c r="A5005" s="5"/>
      <c r="B5005" s="5"/>
      <c r="I5005" s="5"/>
      <c r="J5005" s="5"/>
      <c r="K5005" s="5"/>
      <c r="M5005" s="411"/>
      <c r="N5005" s="9"/>
      <c r="O5005" s="16"/>
      <c r="P5005" s="589"/>
      <c r="Q5005" s="606"/>
      <c r="R5005" s="606"/>
      <c r="S5005" s="606"/>
      <c r="T5005" s="56"/>
      <c r="U5005" s="59"/>
      <c r="V5005" s="60"/>
      <c r="W5005" s="17"/>
    </row>
    <row r="5006" spans="1:23">
      <c r="A5006" s="5"/>
      <c r="B5006" s="5"/>
      <c r="I5006" s="5"/>
      <c r="J5006" s="5"/>
      <c r="K5006" s="5"/>
      <c r="M5006" s="411"/>
      <c r="N5006" s="9"/>
      <c r="O5006" s="16"/>
      <c r="P5006" s="589"/>
      <c r="Q5006" s="606"/>
      <c r="R5006" s="606"/>
      <c r="S5006" s="606"/>
      <c r="T5006" s="55"/>
      <c r="U5006" s="61"/>
      <c r="V5006" s="174"/>
      <c r="W5006" s="17"/>
    </row>
    <row r="5007" spans="1:23">
      <c r="A5007" s="5"/>
      <c r="B5007" s="5"/>
      <c r="I5007" s="5"/>
      <c r="J5007" s="5"/>
      <c r="K5007" s="5"/>
      <c r="M5007" s="411"/>
      <c r="N5007" s="9"/>
      <c r="O5007" s="16"/>
      <c r="P5007" s="589"/>
      <c r="Q5007" s="606"/>
      <c r="R5007" s="606"/>
      <c r="S5007" s="606"/>
      <c r="T5007" s="57"/>
      <c r="U5007" s="61"/>
      <c r="V5007" s="174"/>
      <c r="W5007" s="17"/>
    </row>
    <row r="5008" spans="1:23">
      <c r="A5008" s="5"/>
      <c r="B5008" s="5"/>
      <c r="I5008" s="5"/>
      <c r="J5008" s="5"/>
      <c r="K5008" s="5"/>
      <c r="M5008" s="411"/>
      <c r="N5008" s="9"/>
      <c r="O5008" s="16"/>
      <c r="P5008" s="589"/>
      <c r="Q5008" s="606"/>
      <c r="R5008" s="606"/>
      <c r="S5008" s="606"/>
      <c r="T5008" s="83"/>
      <c r="U5008" s="61"/>
      <c r="V5008" s="174"/>
      <c r="W5008" s="17"/>
    </row>
    <row r="5009" spans="1:23">
      <c r="A5009" s="5"/>
      <c r="B5009" s="5"/>
      <c r="I5009" s="5"/>
      <c r="J5009" s="5"/>
      <c r="K5009" s="5"/>
      <c r="M5009" s="411"/>
      <c r="N5009" s="9"/>
      <c r="O5009" s="16"/>
      <c r="P5009" s="589"/>
      <c r="Q5009" s="606"/>
      <c r="R5009" s="606"/>
      <c r="S5009" s="606"/>
      <c r="T5009" s="83"/>
      <c r="U5009" s="61"/>
      <c r="V5009" s="174"/>
      <c r="W5009" s="17"/>
    </row>
    <row r="5010" spans="1:23">
      <c r="A5010" s="5"/>
      <c r="B5010" s="5"/>
      <c r="I5010" s="5"/>
      <c r="J5010" s="5"/>
      <c r="K5010" s="5"/>
      <c r="M5010" s="411"/>
      <c r="N5010" s="9"/>
      <c r="O5010" s="16"/>
      <c r="P5010" s="589"/>
      <c r="Q5010" s="606"/>
      <c r="R5010" s="606"/>
      <c r="S5010" s="606"/>
      <c r="T5010" s="83"/>
      <c r="U5010" s="61"/>
      <c r="V5010" s="174"/>
      <c r="W5010" s="17"/>
    </row>
    <row r="5011" spans="1:23">
      <c r="A5011" s="5"/>
      <c r="B5011" s="5"/>
      <c r="I5011" s="5"/>
      <c r="J5011" s="5"/>
      <c r="K5011" s="5"/>
      <c r="M5011" s="411"/>
      <c r="N5011" s="9"/>
      <c r="O5011" s="16"/>
      <c r="P5011" s="589"/>
      <c r="Q5011" s="606"/>
      <c r="R5011" s="606"/>
      <c r="S5011" s="606"/>
      <c r="T5011" s="83"/>
      <c r="U5011" s="61"/>
      <c r="V5011" s="174"/>
      <c r="W5011" s="17"/>
    </row>
    <row r="5012" spans="1:23">
      <c r="A5012" s="5"/>
      <c r="B5012" s="5"/>
      <c r="I5012" s="5"/>
      <c r="J5012" s="5"/>
      <c r="K5012" s="5"/>
      <c r="M5012" s="411"/>
      <c r="N5012" s="9"/>
      <c r="O5012" s="16"/>
      <c r="P5012" s="589"/>
      <c r="Q5012" s="606"/>
      <c r="R5012" s="606"/>
      <c r="S5012" s="606"/>
      <c r="T5012" s="83"/>
      <c r="U5012" s="61"/>
      <c r="V5012" s="174"/>
      <c r="W5012" s="17"/>
    </row>
    <row r="5013" spans="1:23">
      <c r="A5013" s="5"/>
      <c r="B5013" s="5"/>
      <c r="I5013" s="5"/>
      <c r="J5013" s="5"/>
      <c r="K5013" s="5"/>
      <c r="M5013" s="411"/>
      <c r="N5013" s="9"/>
      <c r="O5013" s="16"/>
      <c r="P5013" s="589"/>
      <c r="Q5013" s="606"/>
      <c r="R5013" s="606"/>
      <c r="S5013" s="606"/>
      <c r="T5013" s="83"/>
      <c r="U5013" s="61"/>
      <c r="V5013" s="174"/>
      <c r="W5013" s="17"/>
    </row>
    <row r="5014" spans="1:23">
      <c r="A5014" s="5"/>
      <c r="B5014" s="5"/>
      <c r="I5014" s="5"/>
      <c r="J5014" s="5"/>
      <c r="K5014" s="5"/>
      <c r="M5014" s="411"/>
      <c r="N5014" s="9"/>
      <c r="O5014" s="16"/>
      <c r="P5014" s="589"/>
      <c r="Q5014" s="606"/>
      <c r="R5014" s="606"/>
      <c r="S5014" s="606"/>
      <c r="T5014" s="83"/>
      <c r="U5014" s="61"/>
      <c r="V5014" s="174"/>
      <c r="W5014" s="17"/>
    </row>
    <row r="5015" spans="1:23">
      <c r="A5015" s="5"/>
      <c r="B5015" s="5"/>
      <c r="I5015" s="5"/>
      <c r="J5015" s="5"/>
      <c r="K5015" s="5"/>
      <c r="M5015" s="411"/>
      <c r="N5015" s="9"/>
      <c r="O5015" s="16"/>
      <c r="P5015" s="590"/>
      <c r="Q5015" s="606"/>
      <c r="R5015" s="606"/>
      <c r="S5015" s="606"/>
      <c r="T5015" s="54"/>
      <c r="U5015" s="175"/>
      <c r="V5015" s="176"/>
      <c r="W5015" s="17"/>
    </row>
    <row r="5016" spans="1:23">
      <c r="A5016" s="5"/>
      <c r="B5016" s="5"/>
      <c r="I5016" s="5"/>
      <c r="J5016" s="5"/>
      <c r="K5016" s="5"/>
      <c r="M5016" s="411"/>
      <c r="N5016" s="9"/>
      <c r="O5016" s="16"/>
      <c r="P5016" s="591"/>
      <c r="Q5016" s="606"/>
      <c r="R5016" s="606"/>
      <c r="S5016" s="606"/>
      <c r="T5016" s="177"/>
      <c r="U5016" s="178"/>
      <c r="V5016" s="179"/>
      <c r="W5016" s="17"/>
    </row>
    <row r="5017" spans="1:23">
      <c r="A5017" s="5"/>
      <c r="B5017" s="5"/>
      <c r="I5017" s="5"/>
      <c r="J5017" s="5"/>
      <c r="K5017" s="5"/>
      <c r="M5017" s="411"/>
      <c r="N5017" s="9"/>
      <c r="O5017" s="16"/>
      <c r="P5017" s="591"/>
      <c r="Q5017" s="606"/>
      <c r="R5017" s="606"/>
      <c r="S5017" s="606"/>
      <c r="T5017" s="177"/>
      <c r="U5017" s="178"/>
      <c r="V5017" s="179"/>
      <c r="W5017" s="17"/>
    </row>
    <row r="5018" spans="1:23">
      <c r="A5018" s="5"/>
      <c r="B5018" s="5"/>
      <c r="I5018" s="5"/>
      <c r="J5018" s="5"/>
      <c r="K5018" s="5"/>
      <c r="M5018" s="411"/>
      <c r="N5018" s="9"/>
      <c r="O5018" s="16"/>
      <c r="P5018" s="591"/>
      <c r="Q5018" s="606"/>
      <c r="R5018" s="606"/>
      <c r="S5018" s="606"/>
      <c r="T5018" s="177"/>
      <c r="U5018" s="178"/>
      <c r="V5018" s="179"/>
      <c r="W5018" s="17"/>
    </row>
    <row r="5019" spans="1:23">
      <c r="A5019" s="5"/>
      <c r="B5019" s="5"/>
      <c r="I5019" s="5"/>
      <c r="J5019" s="5"/>
      <c r="K5019" s="5"/>
      <c r="M5019" s="411"/>
      <c r="N5019" s="9"/>
      <c r="O5019" s="16"/>
      <c r="P5019" s="591"/>
      <c r="Q5019" s="606"/>
      <c r="R5019" s="606"/>
      <c r="S5019" s="606"/>
      <c r="T5019" s="177"/>
      <c r="U5019" s="178"/>
      <c r="V5019" s="179"/>
      <c r="W5019" s="17"/>
    </row>
    <row r="5020" spans="1:23">
      <c r="A5020" s="5"/>
      <c r="B5020" s="5"/>
      <c r="I5020" s="5"/>
      <c r="J5020" s="5"/>
      <c r="K5020" s="5"/>
      <c r="M5020" s="411"/>
      <c r="N5020" s="9"/>
      <c r="O5020" s="16"/>
      <c r="P5020" s="591"/>
      <c r="Q5020" s="606"/>
      <c r="R5020" s="606"/>
      <c r="S5020" s="606"/>
      <c r="T5020" s="177"/>
      <c r="U5020" s="178"/>
      <c r="V5020" s="179"/>
      <c r="W5020" s="17"/>
    </row>
    <row r="5021" spans="1:23">
      <c r="A5021" s="5"/>
      <c r="B5021" s="5"/>
      <c r="I5021" s="5"/>
      <c r="J5021" s="5"/>
      <c r="K5021" s="5"/>
      <c r="M5021" s="411"/>
      <c r="N5021" s="9"/>
      <c r="O5021" s="16"/>
      <c r="P5021" s="591"/>
      <c r="Q5021" s="606"/>
      <c r="R5021" s="606"/>
      <c r="S5021" s="606"/>
      <c r="T5021" s="177"/>
      <c r="U5021" s="178"/>
      <c r="V5021" s="179"/>
      <c r="W5021" s="17"/>
    </row>
    <row r="5022" spans="1:23">
      <c r="A5022" s="5"/>
      <c r="B5022" s="5"/>
      <c r="I5022" s="5"/>
      <c r="J5022" s="5"/>
      <c r="K5022" s="5"/>
      <c r="M5022" s="411"/>
      <c r="N5022" s="9"/>
      <c r="O5022" s="16"/>
      <c r="P5022" s="591"/>
      <c r="Q5022" s="606"/>
      <c r="R5022" s="606"/>
      <c r="S5022" s="606"/>
      <c r="T5022" s="177"/>
      <c r="U5022" s="178"/>
      <c r="V5022" s="179"/>
      <c r="W5022" s="17"/>
    </row>
    <row r="5023" spans="1:23">
      <c r="A5023" s="5"/>
      <c r="B5023" s="5"/>
      <c r="I5023" s="5"/>
      <c r="J5023" s="5"/>
      <c r="K5023" s="5"/>
      <c r="M5023" s="411"/>
      <c r="N5023" s="9"/>
      <c r="O5023" s="16"/>
      <c r="P5023" s="591"/>
      <c r="Q5023" s="606"/>
      <c r="R5023" s="606"/>
      <c r="S5023" s="606"/>
      <c r="T5023" s="177"/>
      <c r="U5023" s="178"/>
      <c r="V5023" s="179"/>
      <c r="W5023" s="17"/>
    </row>
    <row r="5024" spans="1:23">
      <c r="A5024" s="5"/>
      <c r="B5024" s="5"/>
      <c r="I5024" s="5"/>
      <c r="J5024" s="5"/>
      <c r="K5024" s="5"/>
      <c r="M5024" s="411"/>
      <c r="N5024" s="9"/>
      <c r="O5024" s="16"/>
      <c r="P5024" s="591"/>
      <c r="Q5024" s="606"/>
      <c r="R5024" s="606"/>
      <c r="S5024" s="606"/>
      <c r="T5024" s="177"/>
      <c r="U5024" s="178"/>
      <c r="V5024" s="179"/>
      <c r="W5024" s="17"/>
    </row>
    <row r="5025" spans="1:23">
      <c r="A5025" s="5"/>
      <c r="B5025" s="5"/>
      <c r="I5025" s="5"/>
      <c r="J5025" s="5"/>
      <c r="K5025" s="5"/>
      <c r="M5025" s="411"/>
      <c r="N5025" s="9"/>
      <c r="O5025" s="16"/>
      <c r="P5025" s="591"/>
      <c r="Q5025" s="606"/>
      <c r="R5025" s="606"/>
      <c r="S5025" s="606"/>
      <c r="T5025" s="177"/>
      <c r="U5025" s="178"/>
      <c r="V5025" s="179"/>
      <c r="W5025" s="17"/>
    </row>
    <row r="5026" spans="1:23">
      <c r="A5026" s="5"/>
      <c r="B5026" s="5"/>
      <c r="I5026" s="5"/>
      <c r="J5026" s="5"/>
      <c r="K5026" s="5"/>
      <c r="M5026" s="411"/>
      <c r="N5026" s="9"/>
      <c r="O5026" s="16"/>
      <c r="P5026" s="591"/>
      <c r="Q5026" s="606"/>
      <c r="R5026" s="606"/>
      <c r="S5026" s="606"/>
      <c r="T5026" s="177"/>
      <c r="U5026" s="178"/>
      <c r="V5026" s="179"/>
      <c r="W5026" s="17"/>
    </row>
    <row r="5027" spans="1:23">
      <c r="A5027" s="5"/>
      <c r="B5027" s="5"/>
      <c r="I5027" s="5"/>
      <c r="J5027" s="5"/>
      <c r="K5027" s="5"/>
      <c r="M5027" s="411"/>
      <c r="N5027" s="9"/>
      <c r="O5027" s="16"/>
      <c r="P5027" s="591"/>
      <c r="Q5027" s="606"/>
      <c r="R5027" s="606"/>
      <c r="S5027" s="606"/>
      <c r="T5027" s="177"/>
      <c r="U5027" s="178"/>
      <c r="V5027" s="179"/>
      <c r="W5027" s="17"/>
    </row>
    <row r="5028" spans="1:23">
      <c r="A5028" s="5"/>
      <c r="B5028" s="5"/>
      <c r="I5028" s="5"/>
      <c r="J5028" s="5"/>
      <c r="K5028" s="5"/>
      <c r="M5028" s="411"/>
      <c r="N5028" s="9"/>
      <c r="O5028" s="16"/>
      <c r="P5028" s="591"/>
      <c r="Q5028" s="606"/>
      <c r="R5028" s="606"/>
      <c r="S5028" s="606"/>
      <c r="T5028" s="177"/>
      <c r="U5028" s="178"/>
      <c r="V5028" s="179"/>
      <c r="W5028" s="17"/>
    </row>
    <row r="5029" spans="1:23">
      <c r="A5029" s="5"/>
      <c r="B5029" s="5"/>
      <c r="I5029" s="5"/>
      <c r="J5029" s="5"/>
      <c r="K5029" s="5"/>
      <c r="M5029" s="411"/>
      <c r="N5029" s="9"/>
      <c r="O5029" s="16"/>
      <c r="P5029" s="591"/>
      <c r="Q5029" s="606"/>
      <c r="R5029" s="606"/>
      <c r="S5029" s="606"/>
      <c r="T5029" s="177"/>
      <c r="U5029" s="178"/>
      <c r="V5029" s="179"/>
      <c r="W5029" s="17"/>
    </row>
    <row r="5030" spans="1:23">
      <c r="A5030" s="5"/>
      <c r="B5030" s="5"/>
      <c r="I5030" s="5"/>
      <c r="J5030" s="5"/>
      <c r="K5030" s="5"/>
      <c r="M5030" s="411"/>
      <c r="N5030" s="9"/>
      <c r="O5030" s="16"/>
      <c r="P5030" s="591"/>
      <c r="Q5030" s="606"/>
      <c r="R5030" s="606"/>
      <c r="S5030" s="606"/>
      <c r="T5030" s="177"/>
      <c r="U5030" s="178"/>
      <c r="V5030" s="179"/>
      <c r="W5030" s="17"/>
    </row>
    <row r="5031" spans="1:23">
      <c r="A5031" s="5"/>
      <c r="B5031" s="5"/>
      <c r="I5031" s="5"/>
      <c r="J5031" s="5"/>
      <c r="K5031" s="5"/>
      <c r="M5031" s="411"/>
      <c r="N5031" s="9"/>
      <c r="O5031" s="16"/>
      <c r="P5031" s="591"/>
      <c r="Q5031" s="606"/>
      <c r="R5031" s="606"/>
      <c r="S5031" s="606"/>
      <c r="T5031" s="177"/>
      <c r="U5031" s="178"/>
      <c r="V5031" s="179"/>
      <c r="W5031" s="17"/>
    </row>
    <row r="5032" spans="1:23">
      <c r="A5032" s="5"/>
      <c r="B5032" s="5"/>
      <c r="I5032" s="5"/>
      <c r="J5032" s="5"/>
      <c r="K5032" s="5"/>
      <c r="M5032" s="411"/>
      <c r="N5032" s="9"/>
      <c r="O5032" s="16"/>
      <c r="P5032" s="591"/>
      <c r="Q5032" s="606"/>
      <c r="R5032" s="606"/>
      <c r="S5032" s="606"/>
      <c r="T5032" s="177"/>
      <c r="U5032" s="178"/>
      <c r="V5032" s="179"/>
      <c r="W5032" s="17"/>
    </row>
    <row r="5033" spans="1:23">
      <c r="A5033" s="5"/>
      <c r="B5033" s="5"/>
      <c r="I5033" s="5"/>
      <c r="J5033" s="5"/>
      <c r="K5033" s="5"/>
      <c r="M5033" s="411"/>
      <c r="N5033" s="9"/>
      <c r="O5033" s="16"/>
      <c r="P5033" s="591"/>
      <c r="Q5033" s="606"/>
      <c r="R5033" s="606"/>
      <c r="S5033" s="606"/>
      <c r="T5033" s="177"/>
      <c r="U5033" s="178"/>
      <c r="V5033" s="179"/>
      <c r="W5033" s="17"/>
    </row>
    <row r="5034" spans="1:23">
      <c r="A5034" s="5"/>
      <c r="B5034" s="5"/>
      <c r="I5034" s="5"/>
      <c r="J5034" s="5"/>
      <c r="K5034" s="5"/>
      <c r="M5034" s="411"/>
      <c r="N5034" s="9"/>
      <c r="O5034" s="16"/>
      <c r="P5034" s="591"/>
      <c r="Q5034" s="606"/>
      <c r="R5034" s="606"/>
      <c r="S5034" s="606"/>
      <c r="T5034" s="177"/>
      <c r="U5034" s="178"/>
      <c r="V5034" s="179"/>
      <c r="W5034" s="17"/>
    </row>
    <row r="5035" spans="1:23">
      <c r="A5035" s="5"/>
      <c r="B5035" s="5"/>
      <c r="I5035" s="5"/>
      <c r="J5035" s="5"/>
      <c r="K5035" s="5"/>
      <c r="M5035" s="411"/>
      <c r="N5035" s="9"/>
      <c r="O5035" s="16"/>
      <c r="P5035" s="591"/>
      <c r="Q5035" s="606"/>
      <c r="R5035" s="606"/>
      <c r="S5035" s="606"/>
      <c r="T5035" s="177"/>
      <c r="U5035" s="178"/>
      <c r="V5035" s="179"/>
      <c r="W5035" s="17"/>
    </row>
    <row r="5036" spans="1:23">
      <c r="A5036" s="5"/>
      <c r="B5036" s="5"/>
      <c r="I5036" s="5"/>
      <c r="J5036" s="5"/>
      <c r="K5036" s="5"/>
      <c r="M5036" s="411"/>
      <c r="N5036" s="9"/>
      <c r="O5036" s="16"/>
      <c r="P5036" s="591"/>
      <c r="Q5036" s="606"/>
      <c r="R5036" s="606"/>
      <c r="S5036" s="606"/>
      <c r="T5036" s="177"/>
      <c r="U5036" s="178"/>
      <c r="V5036" s="179"/>
      <c r="W5036" s="17"/>
    </row>
    <row r="5037" spans="1:23">
      <c r="A5037" s="5"/>
      <c r="B5037" s="5"/>
      <c r="I5037" s="5"/>
      <c r="J5037" s="5"/>
      <c r="K5037" s="5"/>
      <c r="M5037" s="411"/>
      <c r="N5037" s="9"/>
      <c r="O5037" s="16"/>
      <c r="P5037" s="591"/>
      <c r="Q5037" s="606"/>
      <c r="R5037" s="606"/>
      <c r="S5037" s="606"/>
      <c r="T5037" s="177"/>
      <c r="U5037" s="178"/>
      <c r="V5037" s="179"/>
      <c r="W5037" s="17"/>
    </row>
    <row r="5038" spans="1:23">
      <c r="A5038" s="5"/>
      <c r="B5038" s="5"/>
      <c r="I5038" s="5"/>
      <c r="J5038" s="5"/>
      <c r="K5038" s="5"/>
      <c r="M5038" s="411"/>
      <c r="N5038" s="9"/>
      <c r="O5038" s="16"/>
      <c r="P5038" s="591"/>
      <c r="Q5038" s="606"/>
      <c r="R5038" s="606"/>
      <c r="S5038" s="606"/>
      <c r="T5038" s="177"/>
      <c r="U5038" s="178"/>
      <c r="V5038" s="179"/>
      <c r="W5038" s="17"/>
    </row>
    <row r="5039" spans="1:23">
      <c r="A5039" s="5"/>
      <c r="B5039" s="5"/>
      <c r="I5039" s="5"/>
      <c r="J5039" s="5"/>
      <c r="K5039" s="5"/>
      <c r="M5039" s="411"/>
      <c r="N5039" s="9"/>
      <c r="O5039" s="16"/>
      <c r="P5039" s="592"/>
      <c r="Q5039" s="606"/>
      <c r="R5039" s="606"/>
      <c r="S5039" s="606"/>
      <c r="T5039" s="177"/>
      <c r="U5039" s="178"/>
      <c r="V5039" s="179"/>
      <c r="W5039" s="17"/>
    </row>
    <row r="5040" spans="1:23">
      <c r="A5040" s="5"/>
      <c r="B5040" s="5"/>
      <c r="I5040" s="5"/>
      <c r="J5040" s="5"/>
      <c r="K5040" s="5"/>
      <c r="M5040" s="411"/>
      <c r="N5040" s="9"/>
      <c r="O5040" s="16"/>
      <c r="P5040" s="592"/>
      <c r="Q5040" s="606"/>
      <c r="R5040" s="606"/>
      <c r="S5040" s="606"/>
      <c r="T5040" s="177"/>
      <c r="U5040" s="178"/>
      <c r="V5040" s="179"/>
      <c r="W5040" s="17"/>
    </row>
    <row r="5041" spans="1:23">
      <c r="A5041" s="5"/>
      <c r="B5041" s="5"/>
      <c r="I5041" s="5"/>
      <c r="J5041" s="5"/>
      <c r="K5041" s="5"/>
      <c r="M5041" s="411"/>
      <c r="N5041" s="9"/>
      <c r="O5041" s="16"/>
      <c r="P5041" s="592"/>
      <c r="Q5041" s="606"/>
      <c r="R5041" s="606"/>
      <c r="S5041" s="606"/>
      <c r="T5041" s="177"/>
      <c r="U5041" s="178"/>
      <c r="V5041" s="179"/>
      <c r="W5041" s="17"/>
    </row>
    <row r="5042" spans="1:23">
      <c r="A5042" s="5"/>
      <c r="B5042" s="5"/>
      <c r="I5042" s="5"/>
      <c r="J5042" s="5"/>
      <c r="K5042" s="5"/>
      <c r="M5042" s="411"/>
      <c r="N5042" s="9"/>
      <c r="O5042" s="16"/>
      <c r="P5042" s="592"/>
      <c r="Q5042" s="606"/>
      <c r="R5042" s="606"/>
      <c r="S5042" s="606"/>
      <c r="T5042" s="177"/>
      <c r="U5042" s="178"/>
      <c r="V5042" s="179"/>
      <c r="W5042" s="17"/>
    </row>
    <row r="5043" spans="1:23">
      <c r="A5043" s="5"/>
      <c r="B5043" s="5"/>
      <c r="I5043" s="5"/>
      <c r="J5043" s="5"/>
      <c r="K5043" s="5"/>
      <c r="M5043" s="411"/>
      <c r="N5043" s="9"/>
      <c r="O5043" s="16"/>
      <c r="P5043" s="592"/>
      <c r="Q5043" s="606"/>
      <c r="R5043" s="606"/>
      <c r="S5043" s="606"/>
      <c r="T5043" s="177"/>
      <c r="U5043" s="178"/>
      <c r="V5043" s="179"/>
      <c r="W5043" s="17"/>
    </row>
    <row r="5044" spans="1:23">
      <c r="A5044" s="5"/>
      <c r="B5044" s="5"/>
      <c r="I5044" s="5"/>
      <c r="J5044" s="5"/>
      <c r="K5044" s="5"/>
      <c r="M5044" s="411"/>
      <c r="N5044" s="9"/>
      <c r="O5044" s="16"/>
      <c r="P5044" s="592"/>
      <c r="Q5044" s="606"/>
      <c r="R5044" s="606"/>
      <c r="S5044" s="606"/>
      <c r="T5044" s="177"/>
      <c r="U5044" s="178"/>
      <c r="V5044" s="179"/>
      <c r="W5044" s="17"/>
    </row>
    <row r="5045" spans="1:23">
      <c r="A5045" s="5"/>
      <c r="B5045" s="5"/>
      <c r="I5045" s="5"/>
      <c r="J5045" s="5"/>
      <c r="K5045" s="5"/>
      <c r="M5045" s="411"/>
      <c r="N5045" s="9"/>
      <c r="O5045" s="16"/>
      <c r="P5045" s="593"/>
      <c r="Q5045" s="606"/>
      <c r="R5045" s="606"/>
      <c r="S5045" s="606"/>
      <c r="T5045" s="177"/>
      <c r="U5045" s="178"/>
      <c r="V5045" s="180"/>
      <c r="W5045" s="17"/>
    </row>
    <row r="5046" spans="1:23">
      <c r="A5046" s="5"/>
      <c r="B5046" s="5"/>
      <c r="I5046" s="5"/>
      <c r="J5046" s="5"/>
      <c r="K5046" s="5"/>
      <c r="M5046" s="411"/>
      <c r="N5046" s="9"/>
      <c r="O5046" s="16"/>
      <c r="P5046" s="591"/>
      <c r="Q5046" s="606"/>
      <c r="R5046" s="606"/>
      <c r="S5046" s="606"/>
      <c r="T5046" s="177"/>
      <c r="U5046" s="178"/>
      <c r="V5046" s="179"/>
      <c r="W5046" s="17"/>
    </row>
    <row r="5047" spans="1:23">
      <c r="A5047" s="5"/>
      <c r="B5047" s="5"/>
      <c r="I5047" s="5"/>
      <c r="J5047" s="5"/>
      <c r="K5047" s="5"/>
      <c r="M5047" s="411"/>
      <c r="N5047" s="9"/>
      <c r="O5047" s="16"/>
      <c r="P5047" s="591"/>
      <c r="Q5047" s="606"/>
      <c r="R5047" s="606"/>
      <c r="S5047" s="606"/>
      <c r="T5047" s="177"/>
      <c r="U5047" s="178"/>
      <c r="V5047" s="179"/>
      <c r="W5047" s="17"/>
    </row>
    <row r="5048" spans="1:23">
      <c r="A5048" s="5"/>
      <c r="B5048" s="5"/>
      <c r="I5048" s="5"/>
      <c r="J5048" s="5"/>
      <c r="K5048" s="5"/>
      <c r="M5048" s="411"/>
      <c r="N5048" s="9"/>
      <c r="O5048" s="16"/>
      <c r="P5048" s="591"/>
      <c r="Q5048" s="606"/>
      <c r="R5048" s="606"/>
      <c r="S5048" s="606"/>
      <c r="T5048" s="177"/>
      <c r="U5048" s="178"/>
      <c r="V5048" s="179"/>
      <c r="W5048" s="17"/>
    </row>
    <row r="5049" spans="1:23">
      <c r="A5049" s="5"/>
      <c r="B5049" s="5"/>
      <c r="I5049" s="5"/>
      <c r="J5049" s="5"/>
      <c r="K5049" s="5"/>
      <c r="M5049" s="411"/>
      <c r="N5049" s="9"/>
      <c r="O5049" s="16"/>
      <c r="P5049" s="591"/>
      <c r="Q5049" s="606"/>
      <c r="R5049" s="606"/>
      <c r="S5049" s="606"/>
      <c r="T5049" s="177"/>
      <c r="U5049" s="178"/>
      <c r="V5049" s="179"/>
      <c r="W5049" s="17"/>
    </row>
    <row r="5050" spans="1:23">
      <c r="A5050" s="5"/>
      <c r="B5050" s="5"/>
      <c r="I5050" s="5"/>
      <c r="J5050" s="5"/>
      <c r="K5050" s="5"/>
      <c r="M5050" s="411"/>
      <c r="N5050" s="9"/>
      <c r="O5050" s="16"/>
      <c r="P5050" s="591"/>
      <c r="Q5050" s="606"/>
      <c r="R5050" s="606"/>
      <c r="S5050" s="606"/>
      <c r="T5050" s="177"/>
      <c r="U5050" s="178"/>
      <c r="V5050" s="179"/>
      <c r="W5050" s="17"/>
    </row>
    <row r="5051" spans="1:23">
      <c r="A5051" s="5"/>
      <c r="B5051" s="5"/>
      <c r="I5051" s="5"/>
      <c r="J5051" s="5"/>
      <c r="K5051" s="5"/>
      <c r="M5051" s="411"/>
      <c r="N5051" s="9"/>
      <c r="O5051" s="16"/>
      <c r="P5051" s="591"/>
      <c r="Q5051" s="606"/>
      <c r="R5051" s="606"/>
      <c r="S5051" s="606"/>
      <c r="T5051" s="177"/>
      <c r="U5051" s="178"/>
      <c r="V5051" s="179"/>
      <c r="W5051" s="17"/>
    </row>
    <row r="5052" spans="1:23">
      <c r="A5052" s="5"/>
      <c r="B5052" s="5"/>
      <c r="I5052" s="5"/>
      <c r="J5052" s="5"/>
      <c r="K5052" s="5"/>
      <c r="M5052" s="411"/>
      <c r="N5052" s="9"/>
      <c r="O5052" s="16"/>
      <c r="P5052" s="591"/>
      <c r="Q5052" s="606"/>
      <c r="R5052" s="606"/>
      <c r="S5052" s="606"/>
      <c r="T5052" s="177"/>
      <c r="U5052" s="178"/>
      <c r="V5052" s="179"/>
      <c r="W5052" s="17"/>
    </row>
    <row r="5053" spans="1:23">
      <c r="A5053" s="5"/>
      <c r="B5053" s="5"/>
      <c r="I5053" s="5"/>
      <c r="J5053" s="5"/>
      <c r="K5053" s="5"/>
      <c r="M5053" s="411"/>
      <c r="N5053" s="9"/>
      <c r="O5053" s="16"/>
      <c r="P5053" s="591"/>
      <c r="Q5053" s="606"/>
      <c r="R5053" s="606"/>
      <c r="S5053" s="606"/>
      <c r="T5053" s="177"/>
      <c r="U5053" s="178"/>
      <c r="V5053" s="179"/>
      <c r="W5053" s="17"/>
    </row>
    <row r="5054" spans="1:23">
      <c r="A5054" s="5"/>
      <c r="B5054" s="5"/>
      <c r="I5054" s="5"/>
      <c r="J5054" s="5"/>
      <c r="K5054" s="5"/>
      <c r="M5054" s="411"/>
      <c r="N5054" s="9"/>
      <c r="O5054" s="16"/>
      <c r="P5054" s="591"/>
      <c r="Q5054" s="606"/>
      <c r="R5054" s="606"/>
      <c r="S5054" s="606"/>
      <c r="T5054" s="177"/>
      <c r="U5054" s="178"/>
      <c r="V5054" s="179"/>
      <c r="W5054" s="17"/>
    </row>
    <row r="5055" spans="1:23">
      <c r="A5055" s="5"/>
      <c r="B5055" s="5"/>
      <c r="I5055" s="5"/>
      <c r="J5055" s="5"/>
      <c r="K5055" s="5"/>
      <c r="M5055" s="411"/>
      <c r="N5055" s="9"/>
      <c r="O5055" s="16"/>
      <c r="P5055" s="591"/>
      <c r="Q5055" s="606"/>
      <c r="R5055" s="606"/>
      <c r="S5055" s="606"/>
      <c r="T5055" s="177"/>
      <c r="U5055" s="178"/>
      <c r="V5055" s="179"/>
      <c r="W5055" s="17"/>
    </row>
    <row r="5056" spans="1:23">
      <c r="A5056" s="5"/>
      <c r="B5056" s="5"/>
      <c r="I5056" s="5"/>
      <c r="J5056" s="5"/>
      <c r="K5056" s="5"/>
      <c r="M5056" s="411"/>
      <c r="N5056" s="9"/>
      <c r="O5056" s="16"/>
      <c r="P5056" s="591"/>
      <c r="Q5056" s="606"/>
      <c r="R5056" s="606"/>
      <c r="S5056" s="606"/>
      <c r="T5056" s="177"/>
      <c r="U5056" s="178"/>
      <c r="V5056" s="179"/>
      <c r="W5056" s="17"/>
    </row>
    <row r="5057" spans="1:23">
      <c r="A5057" s="5"/>
      <c r="B5057" s="5"/>
      <c r="I5057" s="5"/>
      <c r="J5057" s="5"/>
      <c r="K5057" s="5"/>
      <c r="M5057" s="411"/>
      <c r="N5057" s="9"/>
      <c r="O5057" s="16"/>
      <c r="P5057" s="591"/>
      <c r="Q5057" s="606"/>
      <c r="R5057" s="606"/>
      <c r="S5057" s="606"/>
      <c r="T5057" s="177"/>
      <c r="U5057" s="178"/>
      <c r="V5057" s="179"/>
      <c r="W5057" s="17"/>
    </row>
    <row r="5058" spans="1:23">
      <c r="A5058" s="5"/>
      <c r="B5058" s="5"/>
      <c r="I5058" s="5"/>
      <c r="J5058" s="5"/>
      <c r="K5058" s="5"/>
      <c r="M5058" s="411"/>
      <c r="N5058" s="9"/>
      <c r="O5058" s="16"/>
      <c r="P5058" s="591"/>
      <c r="Q5058" s="606"/>
      <c r="R5058" s="606"/>
      <c r="S5058" s="606"/>
      <c r="T5058" s="177"/>
      <c r="U5058" s="178"/>
      <c r="V5058" s="179"/>
      <c r="W5058" s="17"/>
    </row>
    <row r="5059" spans="1:23">
      <c r="A5059" s="5"/>
      <c r="B5059" s="5"/>
      <c r="I5059" s="5"/>
      <c r="J5059" s="5"/>
      <c r="K5059" s="5"/>
      <c r="M5059" s="411"/>
      <c r="N5059" s="9"/>
      <c r="O5059" s="16"/>
      <c r="P5059" s="591"/>
      <c r="Q5059" s="606"/>
      <c r="R5059" s="606"/>
      <c r="S5059" s="606"/>
      <c r="T5059" s="177"/>
      <c r="U5059" s="178"/>
      <c r="V5059" s="179"/>
      <c r="W5059" s="17"/>
    </row>
    <row r="5060" spans="1:23">
      <c r="A5060" s="5"/>
      <c r="B5060" s="5"/>
      <c r="I5060" s="5"/>
      <c r="J5060" s="5"/>
      <c r="K5060" s="5"/>
      <c r="M5060" s="411"/>
      <c r="N5060" s="9"/>
      <c r="O5060" s="16"/>
      <c r="P5060" s="591"/>
      <c r="Q5060" s="606"/>
      <c r="R5060" s="606"/>
      <c r="S5060" s="606"/>
      <c r="T5060" s="177"/>
      <c r="U5060" s="178"/>
      <c r="V5060" s="179"/>
      <c r="W5060" s="17"/>
    </row>
    <row r="5061" spans="1:23">
      <c r="A5061" s="5"/>
      <c r="B5061" s="5"/>
      <c r="I5061" s="5"/>
      <c r="J5061" s="5"/>
      <c r="K5061" s="5"/>
      <c r="M5061" s="411"/>
      <c r="N5061" s="9"/>
      <c r="O5061" s="16"/>
      <c r="P5061" s="591"/>
      <c r="Q5061" s="606"/>
      <c r="R5061" s="606"/>
      <c r="S5061" s="606"/>
      <c r="T5061" s="177"/>
      <c r="U5061" s="178"/>
      <c r="V5061" s="179"/>
      <c r="W5061" s="17"/>
    </row>
    <row r="5062" spans="1:23">
      <c r="A5062" s="5"/>
      <c r="B5062" s="5"/>
      <c r="I5062" s="5"/>
      <c r="J5062" s="5"/>
      <c r="K5062" s="5"/>
      <c r="M5062" s="411"/>
      <c r="N5062" s="9"/>
      <c r="O5062" s="16"/>
      <c r="P5062" s="591"/>
      <c r="Q5062" s="606"/>
      <c r="R5062" s="606"/>
      <c r="S5062" s="606"/>
      <c r="T5062" s="177"/>
      <c r="U5062" s="178"/>
      <c r="V5062" s="179"/>
      <c r="W5062" s="17"/>
    </row>
    <row r="5063" spans="1:23">
      <c r="A5063" s="5"/>
      <c r="B5063" s="5"/>
      <c r="I5063" s="5"/>
      <c r="J5063" s="5"/>
      <c r="K5063" s="5"/>
      <c r="M5063" s="411"/>
      <c r="N5063" s="9"/>
      <c r="O5063" s="16"/>
      <c r="P5063" s="591"/>
      <c r="Q5063" s="606"/>
      <c r="R5063" s="606"/>
      <c r="S5063" s="606"/>
      <c r="T5063" s="177"/>
      <c r="U5063" s="178"/>
      <c r="V5063" s="179"/>
      <c r="W5063" s="17"/>
    </row>
    <row r="5064" spans="1:23">
      <c r="A5064" s="5"/>
      <c r="B5064" s="5"/>
      <c r="I5064" s="5"/>
      <c r="J5064" s="5"/>
      <c r="K5064" s="5"/>
      <c r="M5064" s="411"/>
      <c r="N5064" s="9"/>
      <c r="O5064" s="16"/>
      <c r="P5064" s="591"/>
      <c r="Q5064" s="606"/>
      <c r="R5064" s="606"/>
      <c r="S5064" s="606"/>
      <c r="T5064" s="177"/>
      <c r="U5064" s="178"/>
      <c r="V5064" s="179"/>
      <c r="W5064" s="17"/>
    </row>
    <row r="5065" spans="1:23">
      <c r="A5065" s="5"/>
      <c r="B5065" s="5"/>
      <c r="I5065" s="5"/>
      <c r="J5065" s="5"/>
      <c r="K5065" s="5"/>
      <c r="M5065" s="411"/>
      <c r="N5065" s="9"/>
      <c r="O5065" s="16"/>
      <c r="P5065" s="591"/>
      <c r="Q5065" s="606"/>
      <c r="R5065" s="606"/>
      <c r="S5065" s="606"/>
      <c r="T5065" s="177"/>
      <c r="U5065" s="178"/>
      <c r="V5065" s="179"/>
      <c r="W5065" s="17"/>
    </row>
    <row r="5066" spans="1:23">
      <c r="A5066" s="5"/>
      <c r="B5066" s="5"/>
      <c r="I5066" s="5"/>
      <c r="J5066" s="5"/>
      <c r="K5066" s="5"/>
      <c r="M5066" s="411"/>
      <c r="N5066" s="9"/>
      <c r="O5066" s="16"/>
      <c r="P5066" s="591"/>
      <c r="Q5066" s="606"/>
      <c r="R5066" s="606"/>
      <c r="S5066" s="606"/>
      <c r="T5066" s="177"/>
      <c r="U5066" s="178"/>
      <c r="V5066" s="179"/>
      <c r="W5066" s="17"/>
    </row>
    <row r="5067" spans="1:23">
      <c r="A5067" s="5"/>
      <c r="B5067" s="5"/>
      <c r="I5067" s="5"/>
      <c r="J5067" s="5"/>
      <c r="K5067" s="5"/>
      <c r="M5067" s="411"/>
      <c r="N5067" s="9"/>
      <c r="O5067" s="16"/>
      <c r="P5067" s="591"/>
      <c r="Q5067" s="606"/>
      <c r="R5067" s="606"/>
      <c r="S5067" s="606"/>
      <c r="T5067" s="177"/>
      <c r="U5067" s="178"/>
      <c r="V5067" s="179"/>
      <c r="W5067" s="17"/>
    </row>
    <row r="5068" spans="1:23">
      <c r="A5068" s="5"/>
      <c r="B5068" s="5"/>
      <c r="I5068" s="5"/>
      <c r="J5068" s="5"/>
      <c r="K5068" s="5"/>
      <c r="M5068" s="411"/>
      <c r="N5068" s="9"/>
      <c r="O5068" s="16"/>
      <c r="P5068" s="591"/>
      <c r="Q5068" s="606"/>
      <c r="R5068" s="606"/>
      <c r="S5068" s="606"/>
      <c r="T5068" s="177"/>
      <c r="U5068" s="178"/>
      <c r="V5068" s="179"/>
      <c r="W5068" s="17"/>
    </row>
    <row r="5069" spans="1:23">
      <c r="A5069" s="5"/>
      <c r="B5069" s="5"/>
      <c r="I5069" s="5"/>
      <c r="J5069" s="5"/>
      <c r="K5069" s="5"/>
      <c r="M5069" s="411"/>
      <c r="N5069" s="9"/>
      <c r="O5069" s="16"/>
      <c r="P5069" s="591"/>
      <c r="Q5069" s="606"/>
      <c r="R5069" s="606"/>
      <c r="S5069" s="606"/>
      <c r="T5069" s="177"/>
      <c r="U5069" s="178"/>
      <c r="V5069" s="179"/>
      <c r="W5069" s="17"/>
    </row>
    <row r="5070" spans="1:23">
      <c r="A5070" s="5"/>
      <c r="B5070" s="5"/>
      <c r="I5070" s="5"/>
      <c r="J5070" s="5"/>
      <c r="K5070" s="5"/>
      <c r="M5070" s="411"/>
      <c r="N5070" s="9"/>
      <c r="O5070" s="16"/>
      <c r="P5070" s="591"/>
      <c r="Q5070" s="606"/>
      <c r="R5070" s="606"/>
      <c r="S5070" s="606"/>
      <c r="T5070" s="177"/>
      <c r="U5070" s="178"/>
      <c r="V5070" s="179"/>
      <c r="W5070" s="17"/>
    </row>
    <row r="5071" spans="1:23">
      <c r="A5071" s="5"/>
      <c r="B5071" s="5"/>
      <c r="I5071" s="5"/>
      <c r="J5071" s="5"/>
      <c r="K5071" s="5"/>
      <c r="M5071" s="411"/>
      <c r="N5071" s="9"/>
      <c r="O5071" s="16"/>
      <c r="P5071" s="591"/>
      <c r="Q5071" s="606"/>
      <c r="R5071" s="606"/>
      <c r="S5071" s="606"/>
      <c r="T5071" s="177"/>
      <c r="U5071" s="178"/>
      <c r="V5071" s="179"/>
      <c r="W5071" s="17"/>
    </row>
    <row r="5072" spans="1:23">
      <c r="A5072" s="5"/>
      <c r="B5072" s="5"/>
      <c r="I5072" s="5"/>
      <c r="J5072" s="5"/>
      <c r="K5072" s="5"/>
      <c r="M5072" s="411"/>
      <c r="N5072" s="9"/>
      <c r="O5072" s="16"/>
      <c r="P5072" s="592"/>
      <c r="Q5072" s="606"/>
      <c r="R5072" s="606"/>
      <c r="S5072" s="606"/>
      <c r="T5072" s="177"/>
      <c r="U5072" s="178"/>
      <c r="V5072" s="179"/>
      <c r="W5072" s="17"/>
    </row>
    <row r="5073" spans="1:23">
      <c r="A5073" s="5"/>
      <c r="B5073" s="5"/>
      <c r="I5073" s="5"/>
      <c r="J5073" s="5"/>
      <c r="K5073" s="5"/>
      <c r="M5073" s="411"/>
      <c r="N5073" s="9"/>
      <c r="O5073" s="16"/>
      <c r="P5073" s="592"/>
      <c r="Q5073" s="606"/>
      <c r="R5073" s="606"/>
      <c r="S5073" s="606"/>
      <c r="T5073" s="177"/>
      <c r="U5073" s="178"/>
      <c r="V5073" s="179"/>
      <c r="W5073" s="17"/>
    </row>
    <row r="5074" spans="1:23">
      <c r="A5074" s="5"/>
      <c r="B5074" s="5"/>
      <c r="I5074" s="5"/>
      <c r="J5074" s="5"/>
      <c r="K5074" s="5"/>
      <c r="M5074" s="411"/>
      <c r="N5074" s="9"/>
      <c r="O5074" s="16"/>
      <c r="P5074" s="592"/>
      <c r="Q5074" s="606"/>
      <c r="R5074" s="606"/>
      <c r="S5074" s="606"/>
      <c r="T5074" s="177"/>
      <c r="U5074" s="178"/>
      <c r="V5074" s="179"/>
      <c r="W5074" s="17"/>
    </row>
    <row r="5075" spans="1:23">
      <c r="A5075" s="5"/>
      <c r="B5075" s="5"/>
      <c r="I5075" s="5"/>
      <c r="J5075" s="5"/>
      <c r="K5075" s="5"/>
      <c r="M5075" s="411"/>
      <c r="N5075" s="9"/>
      <c r="O5075" s="16"/>
      <c r="P5075" s="592"/>
      <c r="Q5075" s="606"/>
      <c r="R5075" s="606"/>
      <c r="S5075" s="606"/>
      <c r="T5075" s="177"/>
      <c r="U5075" s="178"/>
      <c r="V5075" s="179"/>
      <c r="W5075" s="17"/>
    </row>
    <row r="5076" spans="1:23">
      <c r="A5076" s="5"/>
      <c r="B5076" s="5"/>
      <c r="I5076" s="5"/>
      <c r="J5076" s="5"/>
      <c r="K5076" s="5"/>
      <c r="M5076" s="411"/>
      <c r="N5076" s="9"/>
      <c r="O5076" s="16"/>
      <c r="P5076" s="592"/>
      <c r="Q5076" s="606"/>
      <c r="R5076" s="606"/>
      <c r="S5076" s="606"/>
      <c r="T5076" s="177"/>
      <c r="U5076" s="178"/>
      <c r="V5076" s="179"/>
      <c r="W5076" s="17"/>
    </row>
    <row r="5077" spans="1:23">
      <c r="A5077" s="5"/>
      <c r="B5077" s="5"/>
      <c r="I5077" s="5"/>
      <c r="J5077" s="5"/>
      <c r="K5077" s="5"/>
      <c r="M5077" s="411"/>
      <c r="N5077" s="9"/>
      <c r="O5077" s="16"/>
      <c r="P5077" s="592"/>
      <c r="Q5077" s="606"/>
      <c r="R5077" s="606"/>
      <c r="S5077" s="606"/>
      <c r="T5077" s="177"/>
      <c r="U5077" s="178"/>
      <c r="V5077" s="179"/>
      <c r="W5077" s="17"/>
    </row>
    <row r="5078" spans="1:23">
      <c r="A5078" s="5"/>
      <c r="B5078" s="5"/>
      <c r="I5078" s="5"/>
      <c r="J5078" s="5"/>
      <c r="K5078" s="5"/>
      <c r="M5078" s="411"/>
      <c r="N5078" s="9"/>
      <c r="O5078" s="16"/>
      <c r="P5078" s="593"/>
      <c r="Q5078" s="606"/>
      <c r="R5078" s="606"/>
      <c r="S5078" s="606"/>
      <c r="T5078" s="177"/>
      <c r="U5078" s="178"/>
      <c r="V5078" s="180"/>
      <c r="W5078" s="17"/>
    </row>
    <row r="5079" spans="1:23">
      <c r="A5079" s="5"/>
      <c r="B5079" s="5"/>
      <c r="I5079" s="5"/>
      <c r="J5079" s="5"/>
      <c r="K5079" s="5"/>
      <c r="M5079" s="411"/>
      <c r="N5079" s="9"/>
      <c r="O5079" s="16"/>
      <c r="P5079" s="591"/>
      <c r="Q5079" s="606"/>
      <c r="R5079" s="606"/>
      <c r="S5079" s="606"/>
      <c r="T5079" s="177"/>
      <c r="U5079" s="178"/>
      <c r="V5079" s="179"/>
      <c r="W5079" s="17"/>
    </row>
    <row r="5080" spans="1:23">
      <c r="A5080" s="5"/>
      <c r="B5080" s="5"/>
      <c r="I5080" s="5"/>
      <c r="J5080" s="5"/>
      <c r="K5080" s="5"/>
      <c r="M5080" s="411"/>
      <c r="N5080" s="9"/>
      <c r="O5080" s="16"/>
      <c r="P5080" s="591"/>
      <c r="Q5080" s="606"/>
      <c r="R5080" s="606"/>
      <c r="S5080" s="606"/>
      <c r="T5080" s="177"/>
      <c r="U5080" s="178"/>
      <c r="V5080" s="179"/>
      <c r="W5080" s="17"/>
    </row>
    <row r="5081" spans="1:23">
      <c r="A5081" s="5"/>
      <c r="B5081" s="5"/>
      <c r="I5081" s="5"/>
      <c r="J5081" s="5"/>
      <c r="K5081" s="5"/>
      <c r="M5081" s="411"/>
      <c r="N5081" s="9"/>
      <c r="O5081" s="16"/>
      <c r="P5081" s="591"/>
      <c r="Q5081" s="606"/>
      <c r="R5081" s="606"/>
      <c r="S5081" s="606"/>
      <c r="T5081" s="177"/>
      <c r="U5081" s="178"/>
      <c r="V5081" s="179"/>
      <c r="W5081" s="17"/>
    </row>
    <row r="5082" spans="1:23">
      <c r="A5082" s="5"/>
      <c r="B5082" s="5"/>
      <c r="I5082" s="5"/>
      <c r="J5082" s="5"/>
      <c r="K5082" s="5"/>
      <c r="M5082" s="411"/>
      <c r="N5082" s="9"/>
      <c r="O5082" s="16"/>
      <c r="P5082" s="591"/>
      <c r="Q5082" s="606"/>
      <c r="R5082" s="606"/>
      <c r="S5082" s="606"/>
      <c r="T5082" s="177"/>
      <c r="U5082" s="178"/>
      <c r="V5082" s="179"/>
      <c r="W5082" s="17"/>
    </row>
    <row r="5083" spans="1:23">
      <c r="A5083" s="5"/>
      <c r="B5083" s="5"/>
      <c r="I5083" s="5"/>
      <c r="J5083" s="5"/>
      <c r="K5083" s="5"/>
      <c r="M5083" s="411"/>
      <c r="N5083" s="9"/>
      <c r="O5083" s="16"/>
      <c r="P5083" s="591"/>
      <c r="Q5083" s="606"/>
      <c r="R5083" s="606"/>
      <c r="S5083" s="606"/>
      <c r="T5083" s="177"/>
      <c r="U5083" s="178"/>
      <c r="V5083" s="179"/>
      <c r="W5083" s="17"/>
    </row>
    <row r="5084" spans="1:23">
      <c r="A5084" s="5"/>
      <c r="B5084" s="5"/>
      <c r="I5084" s="5"/>
      <c r="J5084" s="5"/>
      <c r="K5084" s="5"/>
      <c r="M5084" s="411"/>
      <c r="N5084" s="9"/>
      <c r="O5084" s="16"/>
      <c r="P5084" s="591"/>
      <c r="Q5084" s="606"/>
      <c r="R5084" s="606"/>
      <c r="S5084" s="606"/>
      <c r="T5084" s="177"/>
      <c r="U5084" s="178"/>
      <c r="V5084" s="179"/>
      <c r="W5084" s="17"/>
    </row>
    <row r="5085" spans="1:23">
      <c r="A5085" s="5"/>
      <c r="B5085" s="5"/>
      <c r="I5085" s="5"/>
      <c r="J5085" s="5"/>
      <c r="K5085" s="5"/>
      <c r="M5085" s="411"/>
      <c r="N5085" s="9"/>
      <c r="O5085" s="16"/>
      <c r="P5085" s="592"/>
      <c r="Q5085" s="606"/>
      <c r="R5085" s="606"/>
      <c r="S5085" s="606"/>
      <c r="T5085" s="177"/>
      <c r="U5085" s="178"/>
      <c r="V5085" s="179"/>
      <c r="W5085" s="17"/>
    </row>
    <row r="5086" spans="1:23">
      <c r="A5086" s="5"/>
      <c r="B5086" s="5"/>
      <c r="I5086" s="5"/>
      <c r="J5086" s="5"/>
      <c r="K5086" s="5"/>
      <c r="M5086" s="411"/>
      <c r="N5086" s="9"/>
      <c r="O5086" s="16"/>
      <c r="P5086" s="592"/>
      <c r="Q5086" s="606"/>
      <c r="R5086" s="606"/>
      <c r="S5086" s="606"/>
      <c r="T5086" s="177"/>
      <c r="U5086" s="178"/>
      <c r="V5086" s="179"/>
      <c r="W5086" s="17"/>
    </row>
    <row r="5087" spans="1:23">
      <c r="A5087" s="5"/>
      <c r="B5087" s="5"/>
      <c r="I5087" s="5"/>
      <c r="J5087" s="5"/>
      <c r="K5087" s="5"/>
      <c r="M5087" s="411"/>
      <c r="N5087" s="9"/>
      <c r="O5087" s="16"/>
      <c r="P5087" s="592"/>
      <c r="Q5087" s="606"/>
      <c r="R5087" s="606"/>
      <c r="S5087" s="606"/>
      <c r="T5087" s="177"/>
      <c r="U5087" s="178"/>
      <c r="V5087" s="179"/>
      <c r="W5087" s="17"/>
    </row>
    <row r="5088" spans="1:23">
      <c r="A5088" s="5"/>
      <c r="B5088" s="5"/>
      <c r="I5088" s="5"/>
      <c r="J5088" s="5"/>
      <c r="K5088" s="5"/>
      <c r="M5088" s="411"/>
      <c r="N5088" s="9"/>
      <c r="O5088" s="16"/>
      <c r="P5088" s="592"/>
      <c r="Q5088" s="606"/>
      <c r="R5088" s="606"/>
      <c r="S5088" s="606"/>
      <c r="T5088" s="177"/>
      <c r="U5088" s="178"/>
      <c r="V5088" s="179"/>
      <c r="W5088" s="17"/>
    </row>
    <row r="5089" spans="1:23">
      <c r="A5089" s="5"/>
      <c r="B5089" s="5"/>
      <c r="I5089" s="5"/>
      <c r="J5089" s="5"/>
      <c r="K5089" s="5"/>
      <c r="M5089" s="411"/>
      <c r="N5089" s="9"/>
      <c r="O5089" s="16"/>
      <c r="P5089" s="592"/>
      <c r="Q5089" s="606"/>
      <c r="R5089" s="606"/>
      <c r="S5089" s="606"/>
      <c r="T5089" s="177"/>
      <c r="U5089" s="178"/>
      <c r="V5089" s="179"/>
      <c r="W5089" s="17"/>
    </row>
    <row r="5090" spans="1:23">
      <c r="A5090" s="5"/>
      <c r="B5090" s="5"/>
      <c r="I5090" s="5"/>
      <c r="J5090" s="5"/>
      <c r="K5090" s="5"/>
      <c r="M5090" s="411"/>
      <c r="N5090" s="9"/>
      <c r="O5090" s="16"/>
      <c r="P5090" s="592"/>
      <c r="Q5090" s="606"/>
      <c r="R5090" s="606"/>
      <c r="S5090" s="606"/>
      <c r="T5090" s="177"/>
      <c r="U5090" s="178"/>
      <c r="V5090" s="179"/>
      <c r="W5090" s="17"/>
    </row>
    <row r="5091" spans="1:23">
      <c r="A5091" s="5"/>
      <c r="B5091" s="5"/>
      <c r="I5091" s="5"/>
      <c r="J5091" s="5"/>
      <c r="K5091" s="5"/>
      <c r="M5091" s="411"/>
      <c r="N5091" s="9"/>
      <c r="O5091" s="16"/>
      <c r="P5091" s="593"/>
      <c r="Q5091" s="606"/>
      <c r="R5091" s="606"/>
      <c r="S5091" s="606"/>
      <c r="T5091" s="177"/>
      <c r="U5091" s="178"/>
      <c r="V5091" s="180"/>
      <c r="W5091" s="17"/>
    </row>
    <row r="5092" spans="1:23">
      <c r="A5092" s="5"/>
      <c r="B5092" s="5"/>
      <c r="I5092" s="5"/>
      <c r="J5092" s="5"/>
      <c r="K5092" s="5"/>
      <c r="M5092" s="411"/>
      <c r="N5092" s="9"/>
      <c r="O5092" s="16"/>
      <c r="P5092" s="591"/>
      <c r="Q5092" s="606"/>
      <c r="R5092" s="606"/>
      <c r="S5092" s="606"/>
      <c r="T5092" s="177"/>
      <c r="U5092" s="178"/>
      <c r="V5092" s="179"/>
      <c r="W5092" s="17"/>
    </row>
    <row r="5093" spans="1:23">
      <c r="A5093" s="5"/>
      <c r="B5093" s="5"/>
      <c r="I5093" s="5"/>
      <c r="J5093" s="5"/>
      <c r="K5093" s="5"/>
      <c r="M5093" s="411"/>
      <c r="N5093" s="9"/>
      <c r="O5093" s="16"/>
      <c r="P5093" s="591"/>
      <c r="Q5093" s="606"/>
      <c r="R5093" s="606"/>
      <c r="S5093" s="606"/>
      <c r="T5093" s="177"/>
      <c r="U5093" s="178"/>
      <c r="V5093" s="179"/>
      <c r="W5093" s="17"/>
    </row>
    <row r="5094" spans="1:23">
      <c r="A5094" s="5"/>
      <c r="B5094" s="5"/>
      <c r="I5094" s="5"/>
      <c r="J5094" s="5"/>
      <c r="K5094" s="5"/>
      <c r="M5094" s="411"/>
      <c r="N5094" s="9"/>
      <c r="O5094" s="16"/>
      <c r="P5094" s="591"/>
      <c r="Q5094" s="606"/>
      <c r="R5094" s="606"/>
      <c r="S5094" s="606"/>
      <c r="T5094" s="177"/>
      <c r="U5094" s="178"/>
      <c r="V5094" s="179"/>
      <c r="W5094" s="17"/>
    </row>
    <row r="5095" spans="1:23">
      <c r="A5095" s="5"/>
      <c r="B5095" s="5"/>
      <c r="I5095" s="5"/>
      <c r="J5095" s="5"/>
      <c r="K5095" s="5"/>
      <c r="M5095" s="411"/>
      <c r="N5095" s="9"/>
      <c r="O5095" s="16"/>
      <c r="P5095" s="591"/>
      <c r="Q5095" s="606"/>
      <c r="R5095" s="606"/>
      <c r="S5095" s="606"/>
      <c r="T5095" s="177"/>
      <c r="U5095" s="178"/>
      <c r="V5095" s="179"/>
      <c r="W5095" s="17"/>
    </row>
    <row r="5096" spans="1:23">
      <c r="A5096" s="5"/>
      <c r="B5096" s="5"/>
      <c r="I5096" s="5"/>
      <c r="J5096" s="5"/>
      <c r="K5096" s="5"/>
      <c r="M5096" s="411"/>
      <c r="N5096" s="9"/>
      <c r="O5096" s="16"/>
      <c r="P5096" s="591"/>
      <c r="Q5096" s="606"/>
      <c r="R5096" s="606"/>
      <c r="S5096" s="606"/>
      <c r="T5096" s="177"/>
      <c r="U5096" s="178"/>
      <c r="V5096" s="179"/>
      <c r="W5096" s="17"/>
    </row>
    <row r="5097" spans="1:23">
      <c r="A5097" s="5"/>
      <c r="B5097" s="5"/>
      <c r="I5097" s="5"/>
      <c r="J5097" s="5"/>
      <c r="K5097" s="5"/>
      <c r="M5097" s="411"/>
      <c r="N5097" s="9"/>
      <c r="O5097" s="181"/>
      <c r="P5097" s="593"/>
      <c r="Q5097" s="609"/>
      <c r="R5097" s="609"/>
      <c r="S5097" s="609"/>
      <c r="T5097" s="182"/>
      <c r="U5097" s="183"/>
      <c r="V5097" s="180"/>
      <c r="W5097" s="17"/>
    </row>
    <row r="5098" spans="1:23">
      <c r="A5098" s="5"/>
      <c r="B5098" s="5"/>
      <c r="I5098" s="5"/>
      <c r="J5098" s="5"/>
      <c r="K5098" s="5"/>
      <c r="M5098" s="411"/>
      <c r="N5098" s="9"/>
      <c r="O5098" s="181"/>
      <c r="P5098" s="593"/>
      <c r="Q5098" s="609"/>
      <c r="R5098" s="609"/>
      <c r="S5098" s="609"/>
      <c r="T5098" s="182"/>
      <c r="U5098" s="183"/>
      <c r="V5098" s="180"/>
      <c r="W5098" s="17"/>
    </row>
    <row r="5099" spans="1:23">
      <c r="A5099" s="5"/>
      <c r="B5099" s="5"/>
      <c r="I5099" s="5"/>
      <c r="J5099" s="5"/>
      <c r="K5099" s="5"/>
      <c r="M5099" s="411"/>
      <c r="N5099" s="9"/>
      <c r="O5099" s="181"/>
      <c r="P5099" s="593"/>
      <c r="Q5099" s="609"/>
      <c r="R5099" s="609"/>
      <c r="S5099" s="609"/>
      <c r="T5099" s="182"/>
      <c r="U5099" s="183"/>
      <c r="V5099" s="180"/>
      <c r="W5099" s="17"/>
    </row>
    <row r="5100" spans="1:23">
      <c r="A5100" s="5"/>
      <c r="B5100" s="5"/>
      <c r="I5100" s="5"/>
      <c r="J5100" s="5"/>
      <c r="K5100" s="5"/>
      <c r="M5100" s="411"/>
      <c r="N5100" s="9"/>
      <c r="O5100" s="181"/>
      <c r="P5100" s="593"/>
      <c r="Q5100" s="609"/>
      <c r="R5100" s="609"/>
      <c r="S5100" s="609"/>
      <c r="T5100" s="182"/>
      <c r="U5100" s="183"/>
      <c r="V5100" s="180"/>
      <c r="W5100" s="17"/>
    </row>
    <row r="5101" spans="1:23">
      <c r="A5101" s="5"/>
      <c r="B5101" s="5"/>
      <c r="I5101" s="5"/>
      <c r="J5101" s="5"/>
      <c r="K5101" s="5"/>
      <c r="M5101" s="411"/>
      <c r="N5101" s="9"/>
      <c r="O5101" s="181"/>
      <c r="P5101" s="593"/>
      <c r="Q5101" s="609"/>
      <c r="R5101" s="609"/>
      <c r="S5101" s="609"/>
      <c r="T5101" s="182"/>
      <c r="U5101" s="183"/>
      <c r="V5101" s="180"/>
      <c r="W5101" s="17"/>
    </row>
    <row r="5102" spans="1:23">
      <c r="A5102" s="5"/>
      <c r="B5102" s="5"/>
      <c r="I5102" s="5"/>
      <c r="J5102" s="5"/>
      <c r="K5102" s="5"/>
      <c r="M5102" s="411"/>
      <c r="N5102" s="9"/>
      <c r="O5102" s="181"/>
      <c r="P5102" s="593"/>
      <c r="Q5102" s="609"/>
      <c r="R5102" s="609"/>
      <c r="S5102" s="609"/>
      <c r="T5102" s="182"/>
      <c r="U5102" s="183"/>
      <c r="V5102" s="180"/>
      <c r="W5102" s="17"/>
    </row>
    <row r="5103" spans="1:23">
      <c r="A5103" s="5"/>
      <c r="B5103" s="5"/>
      <c r="I5103" s="5"/>
      <c r="J5103" s="5"/>
      <c r="K5103" s="5"/>
      <c r="M5103" s="411"/>
      <c r="N5103" s="9"/>
      <c r="O5103" s="181"/>
      <c r="P5103" s="593"/>
      <c r="Q5103" s="609"/>
      <c r="R5103" s="609"/>
      <c r="S5103" s="609"/>
      <c r="T5103" s="182"/>
      <c r="U5103" s="183"/>
      <c r="V5103" s="180"/>
      <c r="W5103" s="17"/>
    </row>
    <row r="5104" spans="1:23">
      <c r="A5104" s="5"/>
      <c r="B5104" s="5"/>
      <c r="I5104" s="5"/>
      <c r="J5104" s="5"/>
      <c r="K5104" s="5"/>
      <c r="M5104" s="411"/>
      <c r="N5104" s="9"/>
      <c r="O5104" s="181"/>
      <c r="P5104" s="593"/>
      <c r="Q5104" s="609"/>
      <c r="R5104" s="609"/>
      <c r="S5104" s="609"/>
      <c r="T5104" s="182"/>
      <c r="U5104" s="183"/>
      <c r="V5104" s="180"/>
      <c r="W5104" s="17"/>
    </row>
    <row r="5105" spans="1:23">
      <c r="A5105" s="5"/>
      <c r="B5105" s="5"/>
      <c r="I5105" s="5"/>
      <c r="J5105" s="5"/>
      <c r="K5105" s="5"/>
      <c r="M5105" s="411"/>
      <c r="N5105" s="9"/>
      <c r="O5105" s="181"/>
      <c r="P5105" s="593"/>
      <c r="Q5105" s="609"/>
      <c r="R5105" s="609"/>
      <c r="S5105" s="609"/>
      <c r="T5105" s="182"/>
      <c r="U5105" s="183"/>
      <c r="V5105" s="180"/>
      <c r="W5105" s="17"/>
    </row>
    <row r="5106" spans="1:23">
      <c r="A5106" s="5"/>
      <c r="B5106" s="5"/>
      <c r="I5106" s="5"/>
      <c r="J5106" s="5"/>
      <c r="K5106" s="5"/>
      <c r="M5106" s="411"/>
      <c r="N5106" s="9"/>
      <c r="O5106" s="181"/>
      <c r="P5106" s="593"/>
      <c r="Q5106" s="609"/>
      <c r="R5106" s="609"/>
      <c r="S5106" s="609"/>
      <c r="T5106" s="182"/>
      <c r="U5106" s="183"/>
      <c r="V5106" s="180"/>
      <c r="W5106" s="17"/>
    </row>
    <row r="5107" spans="1:23">
      <c r="A5107" s="5"/>
      <c r="B5107" s="5"/>
      <c r="I5107" s="5"/>
      <c r="J5107" s="5"/>
      <c r="K5107" s="5"/>
      <c r="M5107" s="411"/>
      <c r="N5107" s="9"/>
      <c r="O5107" s="181"/>
      <c r="P5107" s="593"/>
      <c r="Q5107" s="609"/>
      <c r="R5107" s="609"/>
      <c r="S5107" s="609"/>
      <c r="T5107" s="182"/>
      <c r="U5107" s="183"/>
      <c r="V5107" s="180"/>
      <c r="W5107" s="17"/>
    </row>
    <row r="5108" spans="1:23">
      <c r="A5108" s="5"/>
      <c r="B5108" s="5"/>
      <c r="I5108" s="5"/>
      <c r="J5108" s="5"/>
      <c r="K5108" s="5"/>
      <c r="M5108" s="411"/>
      <c r="N5108" s="9"/>
      <c r="O5108" s="181"/>
      <c r="P5108" s="593"/>
      <c r="Q5108" s="609"/>
      <c r="R5108" s="609"/>
      <c r="S5108" s="609"/>
      <c r="T5108" s="182"/>
      <c r="U5108" s="183"/>
      <c r="V5108" s="180"/>
      <c r="W5108" s="17"/>
    </row>
    <row r="5109" spans="1:23">
      <c r="A5109" s="5"/>
      <c r="B5109" s="5"/>
      <c r="I5109" s="5"/>
      <c r="J5109" s="5"/>
      <c r="K5109" s="5"/>
      <c r="M5109" s="411"/>
      <c r="N5109" s="9"/>
      <c r="O5109" s="181"/>
      <c r="P5109" s="593"/>
      <c r="Q5109" s="609"/>
      <c r="R5109" s="609"/>
      <c r="S5109" s="609"/>
      <c r="T5109" s="182"/>
      <c r="U5109" s="183"/>
      <c r="V5109" s="180"/>
      <c r="W5109" s="17"/>
    </row>
    <row r="5110" spans="1:23">
      <c r="A5110" s="5"/>
      <c r="B5110" s="5"/>
      <c r="I5110" s="5"/>
      <c r="J5110" s="5"/>
      <c r="K5110" s="5"/>
      <c r="M5110" s="411"/>
      <c r="N5110" s="9"/>
      <c r="O5110" s="181"/>
      <c r="P5110" s="593"/>
      <c r="Q5110" s="609"/>
      <c r="R5110" s="609"/>
      <c r="S5110" s="609"/>
      <c r="T5110" s="182"/>
      <c r="U5110" s="183"/>
      <c r="V5110" s="180"/>
      <c r="W5110" s="17"/>
    </row>
    <row r="5111" spans="1:23">
      <c r="A5111" s="5"/>
      <c r="B5111" s="5"/>
      <c r="I5111" s="5"/>
      <c r="J5111" s="5"/>
      <c r="K5111" s="5"/>
      <c r="M5111" s="411"/>
      <c r="N5111" s="9"/>
      <c r="O5111" s="181"/>
      <c r="P5111" s="593"/>
      <c r="Q5111" s="609"/>
      <c r="R5111" s="609"/>
      <c r="S5111" s="609"/>
      <c r="T5111" s="182"/>
      <c r="U5111" s="183"/>
      <c r="V5111" s="180"/>
      <c r="W5111" s="17"/>
    </row>
    <row r="5112" spans="1:23">
      <c r="A5112" s="5"/>
      <c r="B5112" s="5"/>
      <c r="I5112" s="5"/>
      <c r="J5112" s="5"/>
      <c r="K5112" s="5"/>
      <c r="M5112" s="411"/>
      <c r="N5112" s="9"/>
      <c r="O5112" s="181"/>
      <c r="P5112" s="593"/>
      <c r="Q5112" s="609"/>
      <c r="R5112" s="609"/>
      <c r="S5112" s="609"/>
      <c r="T5112" s="182"/>
      <c r="U5112" s="183"/>
      <c r="V5112" s="180"/>
      <c r="W5112" s="17"/>
    </row>
    <row r="5113" spans="1:23">
      <c r="A5113" s="5"/>
      <c r="B5113" s="5"/>
      <c r="I5113" s="5"/>
      <c r="J5113" s="5"/>
      <c r="K5113" s="5"/>
      <c r="M5113" s="411"/>
      <c r="N5113" s="9"/>
      <c r="O5113" s="181"/>
      <c r="P5113" s="593"/>
      <c r="Q5113" s="609"/>
      <c r="R5113" s="609"/>
      <c r="S5113" s="609"/>
      <c r="T5113" s="182"/>
      <c r="U5113" s="183"/>
      <c r="V5113" s="180"/>
      <c r="W5113" s="17"/>
    </row>
    <row r="5114" spans="1:23">
      <c r="A5114" s="5"/>
      <c r="B5114" s="5"/>
      <c r="I5114" s="5"/>
      <c r="J5114" s="5"/>
      <c r="K5114" s="5"/>
      <c r="M5114" s="411"/>
      <c r="N5114" s="9"/>
      <c r="O5114" s="181"/>
      <c r="P5114" s="593"/>
      <c r="Q5114" s="609"/>
      <c r="R5114" s="609"/>
      <c r="S5114" s="609"/>
      <c r="T5114" s="182"/>
      <c r="U5114" s="183"/>
      <c r="V5114" s="180"/>
      <c r="W5114" s="17"/>
    </row>
    <row r="5115" spans="1:23">
      <c r="A5115" s="5"/>
      <c r="B5115" s="5"/>
      <c r="I5115" s="5"/>
      <c r="J5115" s="5"/>
      <c r="K5115" s="5"/>
      <c r="M5115" s="411"/>
      <c r="N5115" s="9"/>
      <c r="O5115" s="181"/>
      <c r="P5115" s="593"/>
      <c r="Q5115" s="609"/>
      <c r="R5115" s="609"/>
      <c r="S5115" s="609"/>
      <c r="T5115" s="182"/>
      <c r="U5115" s="183"/>
      <c r="V5115" s="180"/>
      <c r="W5115" s="17"/>
    </row>
    <row r="5116" spans="1:23">
      <c r="A5116" s="5"/>
      <c r="B5116" s="5"/>
      <c r="I5116" s="5"/>
      <c r="J5116" s="5"/>
      <c r="K5116" s="5"/>
      <c r="M5116" s="411"/>
      <c r="N5116" s="9"/>
      <c r="O5116" s="181"/>
      <c r="P5116" s="593"/>
      <c r="Q5116" s="609"/>
      <c r="R5116" s="609"/>
      <c r="S5116" s="609"/>
      <c r="T5116" s="182"/>
      <c r="U5116" s="183"/>
      <c r="V5116" s="180"/>
      <c r="W5116" s="17"/>
    </row>
    <row r="5117" spans="1:23">
      <c r="A5117" s="5"/>
      <c r="B5117" s="5"/>
      <c r="I5117" s="5"/>
      <c r="J5117" s="5"/>
      <c r="K5117" s="5"/>
      <c r="M5117" s="411"/>
      <c r="N5117" s="9"/>
      <c r="O5117" s="181"/>
      <c r="P5117" s="593"/>
      <c r="Q5117" s="609"/>
      <c r="R5117" s="609"/>
      <c r="S5117" s="609"/>
      <c r="T5117" s="182"/>
      <c r="U5117" s="183"/>
      <c r="V5117" s="180"/>
      <c r="W5117" s="17"/>
    </row>
    <row r="5118" spans="1:23">
      <c r="A5118" s="5"/>
      <c r="B5118" s="5"/>
      <c r="I5118" s="5"/>
      <c r="J5118" s="5"/>
      <c r="K5118" s="5"/>
      <c r="M5118" s="411"/>
      <c r="N5118" s="9"/>
      <c r="O5118" s="181"/>
      <c r="P5118" s="593"/>
      <c r="Q5118" s="609"/>
      <c r="R5118" s="609"/>
      <c r="S5118" s="609"/>
      <c r="T5118" s="182"/>
      <c r="U5118" s="183"/>
      <c r="V5118" s="180"/>
      <c r="W5118" s="17"/>
    </row>
    <row r="5119" spans="1:23">
      <c r="A5119" s="5"/>
      <c r="B5119" s="5"/>
      <c r="I5119" s="5"/>
      <c r="J5119" s="5"/>
      <c r="K5119" s="5"/>
      <c r="M5119" s="411"/>
      <c r="N5119" s="9"/>
      <c r="O5119" s="181"/>
      <c r="P5119" s="593"/>
      <c r="Q5119" s="609"/>
      <c r="R5119" s="609"/>
      <c r="S5119" s="609"/>
      <c r="T5119" s="182"/>
      <c r="U5119" s="183"/>
      <c r="V5119" s="180"/>
      <c r="W5119" s="17"/>
    </row>
    <row r="5120" spans="1:23">
      <c r="A5120" s="5"/>
      <c r="B5120" s="5"/>
      <c r="I5120" s="5"/>
      <c r="J5120" s="5"/>
      <c r="K5120" s="5"/>
      <c r="M5120" s="411"/>
      <c r="N5120" s="9"/>
      <c r="O5120" s="181"/>
      <c r="P5120" s="593"/>
      <c r="Q5120" s="609"/>
      <c r="R5120" s="609"/>
      <c r="S5120" s="609"/>
      <c r="T5120" s="182"/>
      <c r="U5120" s="183"/>
      <c r="V5120" s="180"/>
      <c r="W5120" s="17"/>
    </row>
    <row r="5121" spans="1:23">
      <c r="A5121" s="5"/>
      <c r="B5121" s="5"/>
      <c r="I5121" s="5"/>
      <c r="J5121" s="5"/>
      <c r="K5121" s="5"/>
      <c r="M5121" s="411"/>
      <c r="N5121" s="9"/>
      <c r="O5121" s="181"/>
      <c r="P5121" s="593"/>
      <c r="Q5121" s="609"/>
      <c r="R5121" s="609"/>
      <c r="S5121" s="609"/>
      <c r="T5121" s="182"/>
      <c r="U5121" s="183"/>
      <c r="V5121" s="180"/>
      <c r="W5121" s="184"/>
    </row>
    <row r="5122" spans="1:23">
      <c r="A5122" s="5"/>
      <c r="B5122" s="5"/>
      <c r="I5122" s="5"/>
      <c r="J5122" s="5"/>
      <c r="K5122" s="5"/>
      <c r="M5122" s="411"/>
      <c r="N5122" s="9"/>
      <c r="O5122" s="181"/>
      <c r="P5122" s="593"/>
      <c r="Q5122" s="609"/>
      <c r="R5122" s="609"/>
      <c r="S5122" s="609"/>
      <c r="T5122" s="182"/>
      <c r="U5122" s="183"/>
      <c r="V5122" s="180"/>
      <c r="W5122" s="184"/>
    </row>
    <row r="5123" spans="1:23">
      <c r="A5123" s="5"/>
      <c r="B5123" s="5"/>
      <c r="I5123" s="5"/>
      <c r="J5123" s="5"/>
      <c r="K5123" s="5"/>
      <c r="M5123" s="411"/>
      <c r="N5123" s="9"/>
      <c r="O5123" s="181"/>
      <c r="P5123" s="593"/>
      <c r="Q5123" s="609"/>
      <c r="R5123" s="609"/>
      <c r="S5123" s="609"/>
      <c r="T5123" s="182"/>
      <c r="U5123" s="183"/>
      <c r="V5123" s="180"/>
      <c r="W5123" s="184"/>
    </row>
    <row r="5124" spans="1:23">
      <c r="A5124" s="5"/>
      <c r="B5124" s="5"/>
      <c r="I5124" s="5"/>
      <c r="J5124" s="5"/>
      <c r="K5124" s="5"/>
      <c r="M5124" s="411"/>
      <c r="N5124" s="9"/>
      <c r="O5124" s="181"/>
      <c r="P5124" s="593"/>
      <c r="Q5124" s="609"/>
      <c r="R5124" s="609"/>
      <c r="S5124" s="609"/>
      <c r="T5124" s="182"/>
      <c r="U5124" s="183"/>
      <c r="V5124" s="180"/>
      <c r="W5124" s="184"/>
    </row>
    <row r="5125" spans="1:23">
      <c r="A5125" s="5"/>
      <c r="B5125" s="5"/>
      <c r="I5125" s="5"/>
      <c r="J5125" s="5"/>
      <c r="K5125" s="5"/>
      <c r="M5125" s="411"/>
      <c r="N5125" s="9"/>
      <c r="O5125" s="181"/>
      <c r="P5125" s="593"/>
      <c r="Q5125" s="609"/>
      <c r="R5125" s="609"/>
      <c r="S5125" s="609"/>
      <c r="T5125" s="182"/>
      <c r="U5125" s="183"/>
      <c r="V5125" s="180"/>
      <c r="W5125" s="184"/>
    </row>
    <row r="5126" spans="1:23">
      <c r="A5126" s="5"/>
      <c r="B5126" s="5"/>
      <c r="I5126" s="5"/>
      <c r="J5126" s="5"/>
      <c r="K5126" s="5"/>
      <c r="M5126" s="411"/>
      <c r="N5126" s="9"/>
      <c r="O5126" s="181"/>
      <c r="P5126" s="593"/>
      <c r="Q5126" s="609"/>
      <c r="R5126" s="609"/>
      <c r="S5126" s="609"/>
      <c r="T5126" s="182"/>
      <c r="U5126" s="183"/>
      <c r="V5126" s="180"/>
      <c r="W5126" s="184"/>
    </row>
    <row r="5127" spans="1:23">
      <c r="A5127" s="5"/>
      <c r="B5127" s="5"/>
      <c r="I5127" s="5"/>
      <c r="J5127" s="5"/>
      <c r="K5127" s="5"/>
      <c r="M5127" s="411"/>
      <c r="N5127" s="9"/>
      <c r="O5127" s="181"/>
      <c r="P5127" s="593"/>
      <c r="Q5127" s="609"/>
      <c r="R5127" s="609"/>
      <c r="S5127" s="609"/>
      <c r="T5127" s="182"/>
      <c r="U5127" s="183"/>
      <c r="V5127" s="180"/>
      <c r="W5127" s="184"/>
    </row>
    <row r="5128" spans="1:23">
      <c r="A5128" s="5"/>
      <c r="B5128" s="5"/>
      <c r="I5128" s="5"/>
      <c r="J5128" s="5"/>
      <c r="K5128" s="5"/>
      <c r="M5128" s="411"/>
      <c r="N5128" s="9"/>
      <c r="O5128" s="181"/>
      <c r="P5128" s="593"/>
      <c r="Q5128" s="609"/>
      <c r="R5128" s="609"/>
      <c r="S5128" s="609"/>
      <c r="T5128" s="182"/>
      <c r="U5128" s="183"/>
      <c r="V5128" s="180"/>
      <c r="W5128" s="184"/>
    </row>
    <row r="5129" spans="1:23">
      <c r="A5129" s="5"/>
      <c r="B5129" s="5"/>
      <c r="I5129" s="5"/>
      <c r="J5129" s="5"/>
      <c r="K5129" s="5"/>
      <c r="M5129" s="411"/>
      <c r="N5129" s="9"/>
      <c r="O5129" s="181"/>
      <c r="P5129" s="593"/>
      <c r="Q5129" s="609"/>
      <c r="R5129" s="609"/>
      <c r="S5129" s="609"/>
      <c r="T5129" s="182"/>
      <c r="U5129" s="183"/>
      <c r="V5129" s="180"/>
      <c r="W5129" s="184"/>
    </row>
    <row r="5130" spans="1:23">
      <c r="A5130" s="5"/>
      <c r="B5130" s="5"/>
      <c r="I5130" s="5"/>
      <c r="J5130" s="5"/>
      <c r="K5130" s="5"/>
      <c r="M5130" s="411"/>
      <c r="N5130" s="9"/>
      <c r="O5130" s="181"/>
      <c r="P5130" s="593"/>
      <c r="Q5130" s="609"/>
      <c r="R5130" s="609"/>
      <c r="S5130" s="609"/>
      <c r="T5130" s="182"/>
      <c r="U5130" s="183"/>
      <c r="V5130" s="180"/>
      <c r="W5130" s="184"/>
    </row>
    <row r="5131" spans="1:23">
      <c r="A5131" s="5"/>
      <c r="B5131" s="5"/>
      <c r="I5131" s="5"/>
      <c r="J5131" s="5"/>
      <c r="K5131" s="5"/>
      <c r="M5131" s="411"/>
      <c r="N5131" s="9"/>
      <c r="O5131" s="181"/>
      <c r="P5131" s="593"/>
      <c r="Q5131" s="609"/>
      <c r="R5131" s="609"/>
      <c r="S5131" s="609"/>
      <c r="T5131" s="182"/>
      <c r="U5131" s="183"/>
      <c r="V5131" s="180"/>
      <c r="W5131" s="184"/>
    </row>
    <row r="5132" spans="1:23">
      <c r="A5132" s="5"/>
      <c r="B5132" s="5"/>
      <c r="I5132" s="5"/>
      <c r="J5132" s="5"/>
      <c r="K5132" s="5"/>
      <c r="M5132" s="411"/>
      <c r="N5132" s="9"/>
      <c r="O5132" s="181"/>
      <c r="P5132" s="593"/>
      <c r="Q5132" s="609"/>
      <c r="R5132" s="609"/>
      <c r="S5132" s="609"/>
      <c r="T5132" s="182"/>
      <c r="U5132" s="183"/>
      <c r="V5132" s="180"/>
      <c r="W5132" s="184"/>
    </row>
    <row r="5133" spans="1:23">
      <c r="A5133" s="5"/>
      <c r="B5133" s="5"/>
      <c r="I5133" s="5"/>
      <c r="J5133" s="5"/>
      <c r="K5133" s="5"/>
      <c r="M5133" s="411"/>
      <c r="N5133" s="9"/>
      <c r="O5133" s="16"/>
      <c r="P5133" s="591"/>
      <c r="Q5133" s="606"/>
      <c r="R5133" s="606"/>
      <c r="S5133" s="606"/>
      <c r="T5133" s="177"/>
      <c r="U5133" s="178"/>
      <c r="V5133" s="179"/>
      <c r="W5133" s="17"/>
    </row>
    <row r="5134" spans="1:23">
      <c r="A5134" s="5"/>
      <c r="B5134" s="5"/>
      <c r="I5134" s="5"/>
      <c r="J5134" s="5"/>
      <c r="K5134" s="5"/>
      <c r="M5134" s="411"/>
      <c r="N5134" s="9"/>
      <c r="O5134" s="16"/>
      <c r="P5134" s="591"/>
      <c r="Q5134" s="606"/>
      <c r="R5134" s="606"/>
      <c r="S5134" s="606"/>
      <c r="T5134" s="177"/>
      <c r="U5134" s="178"/>
      <c r="V5134" s="179"/>
      <c r="W5134" s="17"/>
    </row>
    <row r="5135" spans="1:23">
      <c r="A5135" s="5"/>
      <c r="B5135" s="5"/>
      <c r="I5135" s="5"/>
      <c r="J5135" s="5"/>
      <c r="K5135" s="5"/>
      <c r="M5135" s="411"/>
      <c r="N5135" s="9"/>
      <c r="O5135" s="16"/>
      <c r="P5135" s="591"/>
      <c r="Q5135" s="606"/>
      <c r="R5135" s="606"/>
      <c r="S5135" s="606"/>
      <c r="T5135" s="177"/>
      <c r="U5135" s="178"/>
      <c r="V5135" s="179"/>
      <c r="W5135" s="17"/>
    </row>
    <row r="5136" spans="1:23">
      <c r="A5136" s="5"/>
      <c r="B5136" s="5"/>
      <c r="I5136" s="5"/>
      <c r="J5136" s="5"/>
      <c r="K5136" s="5"/>
      <c r="M5136" s="411"/>
      <c r="N5136" s="9"/>
      <c r="O5136" s="16"/>
      <c r="P5136" s="591"/>
      <c r="Q5136" s="606"/>
      <c r="R5136" s="606"/>
      <c r="S5136" s="606"/>
      <c r="T5136" s="177"/>
      <c r="U5136" s="178"/>
      <c r="V5136" s="179"/>
      <c r="W5136" s="17"/>
    </row>
    <row r="5137" spans="1:23">
      <c r="A5137" s="5"/>
      <c r="B5137" s="5"/>
      <c r="I5137" s="5"/>
      <c r="J5137" s="5"/>
      <c r="K5137" s="5"/>
      <c r="M5137" s="411"/>
      <c r="N5137" s="9"/>
      <c r="O5137" s="16"/>
      <c r="P5137" s="591"/>
      <c r="Q5137" s="606"/>
      <c r="R5137" s="606"/>
      <c r="S5137" s="606"/>
      <c r="T5137" s="177"/>
      <c r="U5137" s="178"/>
      <c r="V5137" s="179"/>
      <c r="W5137" s="17"/>
    </row>
    <row r="5138" spans="1:23">
      <c r="A5138" s="5"/>
      <c r="B5138" s="5"/>
      <c r="I5138" s="5"/>
      <c r="J5138" s="5"/>
      <c r="K5138" s="5"/>
      <c r="M5138" s="411"/>
      <c r="N5138" s="9"/>
      <c r="O5138" s="16"/>
      <c r="P5138" s="591"/>
      <c r="Q5138" s="606"/>
      <c r="R5138" s="606"/>
      <c r="S5138" s="606"/>
      <c r="T5138" s="177"/>
      <c r="U5138" s="178"/>
      <c r="V5138" s="185"/>
      <c r="W5138" s="17"/>
    </row>
    <row r="5139" spans="1:23">
      <c r="A5139" s="5"/>
      <c r="B5139" s="5"/>
      <c r="I5139" s="5"/>
      <c r="J5139" s="5"/>
      <c r="K5139" s="5"/>
      <c r="M5139" s="411"/>
      <c r="N5139" s="9"/>
      <c r="O5139" s="16"/>
      <c r="P5139" s="591"/>
      <c r="Q5139" s="606"/>
      <c r="R5139" s="606"/>
      <c r="S5139" s="606"/>
      <c r="T5139" s="177"/>
      <c r="U5139" s="178"/>
      <c r="V5139" s="179"/>
      <c r="W5139" s="17"/>
    </row>
    <row r="5140" spans="1:23">
      <c r="A5140" s="5"/>
      <c r="B5140" s="5"/>
      <c r="I5140" s="5"/>
      <c r="J5140" s="5"/>
      <c r="K5140" s="5"/>
      <c r="M5140" s="411"/>
      <c r="N5140" s="9"/>
      <c r="O5140" s="16"/>
      <c r="P5140" s="591"/>
      <c r="Q5140" s="606"/>
      <c r="R5140" s="606"/>
      <c r="S5140" s="606"/>
      <c r="T5140" s="177"/>
      <c r="U5140" s="178"/>
      <c r="V5140" s="179"/>
      <c r="W5140" s="17"/>
    </row>
    <row r="5141" spans="1:23">
      <c r="A5141" s="5"/>
      <c r="B5141" s="5"/>
      <c r="I5141" s="5"/>
      <c r="J5141" s="5"/>
      <c r="K5141" s="5"/>
      <c r="M5141" s="411"/>
      <c r="N5141" s="9"/>
      <c r="O5141" s="16"/>
      <c r="P5141" s="591"/>
      <c r="Q5141" s="606"/>
      <c r="R5141" s="606"/>
      <c r="S5141" s="606"/>
      <c r="T5141" s="177"/>
      <c r="U5141" s="178"/>
      <c r="V5141" s="179"/>
      <c r="W5141" s="17"/>
    </row>
    <row r="5142" spans="1:23">
      <c r="A5142" s="5"/>
      <c r="B5142" s="5"/>
      <c r="I5142" s="5"/>
      <c r="J5142" s="5"/>
      <c r="K5142" s="5"/>
      <c r="M5142" s="411"/>
      <c r="N5142" s="9"/>
      <c r="O5142" s="16"/>
      <c r="P5142" s="591"/>
      <c r="Q5142" s="606"/>
      <c r="R5142" s="606"/>
      <c r="S5142" s="606"/>
      <c r="T5142" s="177"/>
      <c r="U5142" s="178"/>
      <c r="V5142" s="179"/>
      <c r="W5142" s="17"/>
    </row>
    <row r="5143" spans="1:23">
      <c r="A5143" s="5"/>
      <c r="B5143" s="5"/>
      <c r="I5143" s="5"/>
      <c r="J5143" s="5"/>
      <c r="K5143" s="5"/>
      <c r="M5143" s="411"/>
      <c r="N5143" s="9"/>
      <c r="O5143" s="16"/>
      <c r="P5143" s="591"/>
      <c r="Q5143" s="606"/>
      <c r="R5143" s="606"/>
      <c r="S5143" s="606"/>
      <c r="T5143" s="177"/>
      <c r="U5143" s="178"/>
      <c r="V5143" s="179"/>
      <c r="W5143" s="17"/>
    </row>
    <row r="5144" spans="1:23">
      <c r="A5144" s="5"/>
      <c r="B5144" s="5"/>
      <c r="I5144" s="5"/>
      <c r="J5144" s="5"/>
      <c r="K5144" s="5"/>
      <c r="M5144" s="411"/>
      <c r="N5144" s="9"/>
      <c r="O5144" s="16"/>
      <c r="P5144" s="591"/>
      <c r="Q5144" s="606"/>
      <c r="R5144" s="606"/>
      <c r="S5144" s="606"/>
      <c r="T5144" s="177"/>
      <c r="U5144" s="178"/>
      <c r="V5144" s="179"/>
      <c r="W5144" s="17"/>
    </row>
    <row r="5145" spans="1:23">
      <c r="A5145" s="5"/>
      <c r="B5145" s="5"/>
      <c r="I5145" s="5"/>
      <c r="J5145" s="5"/>
      <c r="K5145" s="5"/>
      <c r="M5145" s="411"/>
      <c r="N5145" s="9"/>
      <c r="O5145" s="16"/>
      <c r="P5145" s="591"/>
      <c r="Q5145" s="606"/>
      <c r="R5145" s="606"/>
      <c r="S5145" s="606"/>
      <c r="T5145" s="177"/>
      <c r="U5145" s="178"/>
      <c r="V5145" s="179"/>
      <c r="W5145" s="17"/>
    </row>
    <row r="5146" spans="1:23">
      <c r="A5146" s="5"/>
      <c r="B5146" s="5"/>
      <c r="I5146" s="5"/>
      <c r="J5146" s="5"/>
      <c r="K5146" s="5"/>
      <c r="M5146" s="411"/>
      <c r="N5146" s="9"/>
      <c r="O5146" s="16"/>
      <c r="P5146" s="591"/>
      <c r="Q5146" s="606"/>
      <c r="R5146" s="606"/>
      <c r="S5146" s="606"/>
      <c r="T5146" s="177"/>
      <c r="U5146" s="178"/>
      <c r="V5146" s="179"/>
      <c r="W5146" s="17"/>
    </row>
    <row r="5147" spans="1:23">
      <c r="A5147" s="5"/>
      <c r="B5147" s="5"/>
      <c r="I5147" s="5"/>
      <c r="J5147" s="5"/>
      <c r="K5147" s="5"/>
      <c r="M5147" s="411"/>
      <c r="N5147" s="9"/>
      <c r="O5147" s="16"/>
      <c r="P5147" s="591"/>
      <c r="Q5147" s="606"/>
      <c r="R5147" s="606"/>
      <c r="S5147" s="606"/>
      <c r="T5147" s="177"/>
      <c r="U5147" s="178"/>
      <c r="V5147" s="179"/>
      <c r="W5147" s="17"/>
    </row>
    <row r="5148" spans="1:23">
      <c r="A5148" s="5"/>
      <c r="B5148" s="5"/>
      <c r="I5148" s="5"/>
      <c r="J5148" s="5"/>
      <c r="K5148" s="5"/>
      <c r="M5148" s="411"/>
      <c r="N5148" s="9"/>
      <c r="O5148" s="16"/>
      <c r="P5148" s="591"/>
      <c r="Q5148" s="606"/>
      <c r="R5148" s="606"/>
      <c r="S5148" s="606"/>
      <c r="T5148" s="177"/>
      <c r="U5148" s="178"/>
      <c r="V5148" s="179"/>
      <c r="W5148" s="17"/>
    </row>
    <row r="5149" spans="1:23">
      <c r="A5149" s="5"/>
      <c r="B5149" s="5"/>
      <c r="I5149" s="5"/>
      <c r="J5149" s="5"/>
      <c r="K5149" s="5"/>
      <c r="M5149" s="411"/>
      <c r="N5149" s="9"/>
      <c r="O5149" s="16"/>
      <c r="P5149" s="591"/>
      <c r="Q5149" s="606"/>
      <c r="R5149" s="606"/>
      <c r="S5149" s="606"/>
      <c r="T5149" s="177"/>
      <c r="U5149" s="178"/>
      <c r="V5149" s="179"/>
      <c r="W5149" s="17"/>
    </row>
    <row r="5150" spans="1:23">
      <c r="A5150" s="5"/>
      <c r="B5150" s="5"/>
      <c r="I5150" s="5"/>
      <c r="J5150" s="5"/>
      <c r="K5150" s="5"/>
      <c r="M5150" s="411"/>
      <c r="N5150" s="9"/>
      <c r="O5150" s="16"/>
      <c r="P5150" s="591"/>
      <c r="Q5150" s="606"/>
      <c r="R5150" s="606"/>
      <c r="S5150" s="606"/>
      <c r="T5150" s="177"/>
      <c r="U5150" s="178"/>
      <c r="V5150" s="179"/>
      <c r="W5150" s="17"/>
    </row>
    <row r="5151" spans="1:23">
      <c r="A5151" s="5"/>
      <c r="B5151" s="5"/>
      <c r="I5151" s="5"/>
      <c r="J5151" s="5"/>
      <c r="K5151" s="5"/>
      <c r="M5151" s="411"/>
      <c r="N5151" s="9"/>
      <c r="O5151" s="16"/>
      <c r="P5151" s="591"/>
      <c r="Q5151" s="606"/>
      <c r="R5151" s="606"/>
      <c r="S5151" s="606"/>
      <c r="T5151" s="177"/>
      <c r="U5151" s="178"/>
      <c r="V5151" s="179"/>
      <c r="W5151" s="17"/>
    </row>
    <row r="5152" spans="1:23">
      <c r="A5152" s="5"/>
      <c r="B5152" s="5"/>
      <c r="I5152" s="5"/>
      <c r="J5152" s="5"/>
      <c r="K5152" s="5"/>
      <c r="M5152" s="411"/>
      <c r="N5152" s="9"/>
      <c r="O5152" s="16"/>
      <c r="P5152" s="591"/>
      <c r="Q5152" s="606"/>
      <c r="R5152" s="606"/>
      <c r="S5152" s="606"/>
      <c r="T5152" s="177"/>
      <c r="U5152" s="178"/>
      <c r="V5152" s="179"/>
      <c r="W5152" s="17"/>
    </row>
    <row r="5153" spans="1:23">
      <c r="A5153" s="5"/>
      <c r="B5153" s="5"/>
      <c r="I5153" s="5"/>
      <c r="J5153" s="5"/>
      <c r="K5153" s="5"/>
      <c r="M5153" s="411"/>
      <c r="N5153" s="9"/>
      <c r="O5153" s="16"/>
      <c r="P5153" s="591"/>
      <c r="Q5153" s="606"/>
      <c r="R5153" s="606"/>
      <c r="S5153" s="606"/>
      <c r="T5153" s="177"/>
      <c r="U5153" s="178"/>
      <c r="V5153" s="179"/>
      <c r="W5153" s="17"/>
    </row>
    <row r="5154" spans="1:23">
      <c r="A5154" s="5"/>
      <c r="B5154" s="5"/>
      <c r="I5154" s="5"/>
      <c r="J5154" s="5"/>
      <c r="K5154" s="5"/>
      <c r="M5154" s="411"/>
      <c r="N5154" s="9"/>
      <c r="O5154" s="16"/>
      <c r="P5154" s="591"/>
      <c r="Q5154" s="606"/>
      <c r="R5154" s="606"/>
      <c r="S5154" s="606"/>
      <c r="T5154" s="177"/>
      <c r="U5154" s="178"/>
      <c r="V5154" s="179"/>
      <c r="W5154" s="17"/>
    </row>
    <row r="5155" spans="1:23">
      <c r="A5155" s="5"/>
      <c r="B5155" s="5"/>
      <c r="I5155" s="5"/>
      <c r="J5155" s="5"/>
      <c r="K5155" s="5"/>
      <c r="M5155" s="411"/>
      <c r="N5155" s="9"/>
      <c r="O5155" s="16"/>
      <c r="P5155" s="591"/>
      <c r="Q5155" s="606"/>
      <c r="R5155" s="606"/>
      <c r="S5155" s="606"/>
      <c r="T5155" s="177"/>
      <c r="U5155" s="178"/>
      <c r="V5155" s="179"/>
      <c r="W5155" s="17"/>
    </row>
    <row r="5156" spans="1:23">
      <c r="A5156" s="5"/>
      <c r="B5156" s="5"/>
      <c r="I5156" s="5"/>
      <c r="J5156" s="5"/>
      <c r="K5156" s="5"/>
      <c r="M5156" s="411"/>
      <c r="N5156" s="9"/>
      <c r="O5156" s="16"/>
      <c r="P5156" s="591"/>
      <c r="Q5156" s="606"/>
      <c r="R5156" s="606"/>
      <c r="S5156" s="606"/>
      <c r="T5156" s="177"/>
      <c r="U5156" s="178"/>
      <c r="V5156" s="179"/>
      <c r="W5156" s="17"/>
    </row>
    <row r="5157" spans="1:23">
      <c r="A5157" s="5"/>
      <c r="B5157" s="5"/>
      <c r="I5157" s="5"/>
      <c r="J5157" s="5"/>
      <c r="K5157" s="5"/>
      <c r="M5157" s="411"/>
      <c r="N5157" s="9"/>
      <c r="O5157" s="16"/>
      <c r="P5157" s="591"/>
      <c r="Q5157" s="606"/>
      <c r="R5157" s="606"/>
      <c r="S5157" s="606"/>
      <c r="T5157" s="177"/>
      <c r="U5157" s="178"/>
      <c r="V5157" s="179"/>
      <c r="W5157" s="17"/>
    </row>
    <row r="5158" spans="1:23">
      <c r="A5158" s="5"/>
      <c r="B5158" s="5"/>
      <c r="I5158" s="5"/>
      <c r="J5158" s="5"/>
      <c r="K5158" s="5"/>
      <c r="M5158" s="411"/>
      <c r="N5158" s="9"/>
      <c r="O5158" s="16"/>
      <c r="P5158" s="591"/>
      <c r="Q5158" s="606"/>
      <c r="R5158" s="606"/>
      <c r="S5158" s="606"/>
      <c r="T5158" s="177"/>
      <c r="U5158" s="178"/>
      <c r="V5158" s="179"/>
      <c r="W5158" s="17"/>
    </row>
    <row r="5159" spans="1:23">
      <c r="A5159" s="5"/>
      <c r="B5159" s="5"/>
      <c r="I5159" s="5"/>
      <c r="J5159" s="5"/>
      <c r="K5159" s="5"/>
      <c r="M5159" s="411"/>
      <c r="N5159" s="9"/>
      <c r="O5159" s="16"/>
      <c r="P5159" s="591"/>
      <c r="Q5159" s="606"/>
      <c r="R5159" s="606"/>
      <c r="S5159" s="606"/>
      <c r="T5159" s="177"/>
      <c r="U5159" s="178"/>
      <c r="V5159" s="179"/>
      <c r="W5159" s="17"/>
    </row>
    <row r="5160" spans="1:23">
      <c r="A5160" s="5"/>
      <c r="B5160" s="5"/>
      <c r="I5160" s="5"/>
      <c r="J5160" s="5"/>
      <c r="K5160" s="5"/>
      <c r="M5160" s="411"/>
      <c r="N5160" s="9"/>
      <c r="O5160" s="16"/>
      <c r="P5160" s="591"/>
      <c r="Q5160" s="606"/>
      <c r="R5160" s="606"/>
      <c r="S5160" s="606"/>
      <c r="T5160" s="177"/>
      <c r="U5160" s="178"/>
      <c r="V5160" s="179"/>
      <c r="W5160" s="17"/>
    </row>
    <row r="5161" spans="1:23">
      <c r="A5161" s="5"/>
      <c r="B5161" s="5"/>
      <c r="I5161" s="5"/>
      <c r="J5161" s="5"/>
      <c r="K5161" s="5"/>
      <c r="M5161" s="411"/>
      <c r="N5161" s="9"/>
      <c r="O5161" s="16"/>
      <c r="P5161" s="591"/>
      <c r="Q5161" s="606"/>
      <c r="R5161" s="606"/>
      <c r="S5161" s="606"/>
      <c r="T5161" s="177"/>
      <c r="U5161" s="178"/>
      <c r="V5161" s="179"/>
      <c r="W5161" s="17"/>
    </row>
    <row r="5162" spans="1:23">
      <c r="A5162" s="5"/>
      <c r="B5162" s="5"/>
      <c r="I5162" s="5"/>
      <c r="J5162" s="5"/>
      <c r="K5162" s="5"/>
      <c r="M5162" s="411"/>
      <c r="N5162" s="9"/>
      <c r="O5162" s="16"/>
      <c r="P5162" s="591"/>
      <c r="Q5162" s="606"/>
      <c r="R5162" s="606"/>
      <c r="S5162" s="606"/>
      <c r="T5162" s="177"/>
      <c r="U5162" s="178"/>
      <c r="V5162" s="179"/>
      <c r="W5162" s="17"/>
    </row>
    <row r="5163" spans="1:23">
      <c r="A5163" s="5"/>
      <c r="B5163" s="5"/>
      <c r="I5163" s="5"/>
      <c r="J5163" s="5"/>
      <c r="K5163" s="5"/>
      <c r="M5163" s="411"/>
      <c r="N5163" s="9"/>
      <c r="O5163" s="16"/>
      <c r="P5163" s="591"/>
      <c r="Q5163" s="606"/>
      <c r="R5163" s="606"/>
      <c r="S5163" s="606"/>
      <c r="T5163" s="177"/>
      <c r="U5163" s="178"/>
      <c r="V5163" s="179"/>
      <c r="W5163" s="17"/>
    </row>
    <row r="5164" spans="1:23">
      <c r="A5164" s="5"/>
      <c r="B5164" s="5"/>
      <c r="I5164" s="5"/>
      <c r="J5164" s="5"/>
      <c r="K5164" s="5"/>
      <c r="M5164" s="411"/>
      <c r="N5164" s="9"/>
      <c r="O5164" s="84"/>
      <c r="P5164" s="592"/>
      <c r="Q5164" s="606"/>
      <c r="R5164" s="606"/>
      <c r="S5164" s="606"/>
      <c r="T5164" s="177"/>
      <c r="U5164" s="178"/>
      <c r="V5164" s="179"/>
      <c r="W5164" s="17"/>
    </row>
    <row r="5165" spans="1:23">
      <c r="A5165" s="5"/>
      <c r="B5165" s="5"/>
      <c r="I5165" s="5"/>
      <c r="J5165" s="5"/>
      <c r="K5165" s="5"/>
      <c r="M5165" s="411"/>
      <c r="N5165" s="9"/>
      <c r="O5165" s="16"/>
      <c r="P5165" s="591"/>
      <c r="Q5165" s="606"/>
      <c r="R5165" s="606"/>
      <c r="S5165" s="606"/>
      <c r="T5165" s="177"/>
      <c r="U5165" s="178"/>
      <c r="V5165" s="179"/>
      <c r="W5165" s="17"/>
    </row>
    <row r="5166" spans="1:23">
      <c r="A5166" s="5"/>
      <c r="B5166" s="5"/>
      <c r="I5166" s="5"/>
      <c r="J5166" s="5"/>
      <c r="K5166" s="5"/>
      <c r="M5166" s="411"/>
      <c r="N5166" s="9"/>
      <c r="O5166" s="16"/>
      <c r="P5166" s="591"/>
      <c r="Q5166" s="606"/>
      <c r="R5166" s="606"/>
      <c r="S5166" s="606"/>
      <c r="T5166" s="177"/>
      <c r="U5166" s="178"/>
      <c r="V5166" s="179"/>
      <c r="W5166" s="17"/>
    </row>
    <row r="5167" spans="1:23">
      <c r="A5167" s="5"/>
      <c r="B5167" s="5"/>
      <c r="I5167" s="5"/>
      <c r="J5167" s="5"/>
      <c r="K5167" s="5"/>
      <c r="M5167" s="411"/>
      <c r="N5167" s="9"/>
      <c r="O5167" s="16"/>
      <c r="P5167" s="591"/>
      <c r="Q5167" s="606"/>
      <c r="R5167" s="606"/>
      <c r="S5167" s="606"/>
      <c r="T5167" s="177"/>
      <c r="U5167" s="178"/>
      <c r="V5167" s="179"/>
      <c r="W5167" s="17"/>
    </row>
    <row r="5168" spans="1:23">
      <c r="A5168" s="5"/>
      <c r="B5168" s="5"/>
      <c r="I5168" s="5"/>
      <c r="J5168" s="5"/>
      <c r="K5168" s="5"/>
      <c r="M5168" s="411"/>
      <c r="N5168" s="9"/>
      <c r="O5168" s="16"/>
      <c r="P5168" s="591"/>
      <c r="Q5168" s="606"/>
      <c r="R5168" s="606"/>
      <c r="S5168" s="606"/>
      <c r="T5168" s="177"/>
      <c r="U5168" s="178"/>
      <c r="V5168" s="179"/>
      <c r="W5168" s="17"/>
    </row>
    <row r="5169" spans="1:23">
      <c r="A5169" s="5"/>
      <c r="B5169" s="5"/>
      <c r="I5169" s="5"/>
      <c r="J5169" s="5"/>
      <c r="K5169" s="5"/>
      <c r="M5169" s="411"/>
      <c r="N5169" s="9"/>
      <c r="O5169" s="16"/>
      <c r="P5169" s="591"/>
      <c r="Q5169" s="606"/>
      <c r="R5169" s="606"/>
      <c r="S5169" s="606"/>
      <c r="T5169" s="177"/>
      <c r="U5169" s="178"/>
      <c r="V5169" s="179"/>
      <c r="W5169" s="17"/>
    </row>
    <row r="5170" spans="1:23">
      <c r="A5170" s="5"/>
      <c r="B5170" s="5"/>
      <c r="I5170" s="5"/>
      <c r="J5170" s="5"/>
      <c r="K5170" s="5"/>
      <c r="M5170" s="411"/>
      <c r="N5170" s="9"/>
      <c r="O5170" s="16"/>
      <c r="P5170" s="591"/>
      <c r="Q5170" s="606"/>
      <c r="R5170" s="606"/>
      <c r="S5170" s="606"/>
      <c r="T5170" s="177"/>
      <c r="U5170" s="178"/>
      <c r="V5170" s="179"/>
      <c r="W5170" s="17"/>
    </row>
    <row r="5171" spans="1:23">
      <c r="A5171" s="5"/>
      <c r="B5171" s="5"/>
      <c r="I5171" s="5"/>
      <c r="J5171" s="5"/>
      <c r="K5171" s="5"/>
      <c r="M5171" s="411"/>
      <c r="N5171" s="9"/>
      <c r="O5171" s="16"/>
      <c r="P5171" s="591"/>
      <c r="Q5171" s="606"/>
      <c r="R5171" s="606"/>
      <c r="S5171" s="606"/>
      <c r="T5171" s="177"/>
      <c r="U5171" s="178"/>
      <c r="V5171" s="179"/>
      <c r="W5171" s="17"/>
    </row>
    <row r="5172" spans="1:23">
      <c r="A5172" s="5"/>
      <c r="B5172" s="5"/>
      <c r="I5172" s="5"/>
      <c r="J5172" s="5"/>
      <c r="K5172" s="5"/>
      <c r="M5172" s="411"/>
      <c r="N5172" s="9"/>
      <c r="O5172" s="16"/>
      <c r="P5172" s="591"/>
      <c r="Q5172" s="606"/>
      <c r="R5172" s="606"/>
      <c r="S5172" s="606"/>
      <c r="T5172" s="177"/>
      <c r="U5172" s="178"/>
      <c r="V5172" s="179"/>
      <c r="W5172" s="17"/>
    </row>
    <row r="5173" spans="1:23">
      <c r="A5173" s="5"/>
      <c r="B5173" s="5"/>
      <c r="I5173" s="5"/>
      <c r="J5173" s="5"/>
      <c r="K5173" s="5"/>
      <c r="M5173" s="411"/>
      <c r="N5173" s="9"/>
      <c r="O5173" s="16"/>
      <c r="P5173" s="591"/>
      <c r="Q5173" s="606"/>
      <c r="R5173" s="606"/>
      <c r="S5173" s="606"/>
      <c r="T5173" s="177"/>
      <c r="U5173" s="178"/>
      <c r="V5173" s="179"/>
      <c r="W5173" s="17"/>
    </row>
    <row r="5174" spans="1:23">
      <c r="A5174" s="5"/>
      <c r="B5174" s="5"/>
      <c r="I5174" s="5"/>
      <c r="J5174" s="5"/>
      <c r="K5174" s="5"/>
      <c r="M5174" s="411"/>
      <c r="N5174" s="9"/>
      <c r="O5174" s="16"/>
      <c r="P5174" s="591"/>
      <c r="Q5174" s="606"/>
      <c r="R5174" s="606"/>
      <c r="S5174" s="606"/>
      <c r="T5174" s="177"/>
      <c r="U5174" s="178"/>
      <c r="V5174" s="179"/>
      <c r="W5174" s="17"/>
    </row>
    <row r="5175" spans="1:23">
      <c r="A5175" s="5"/>
      <c r="B5175" s="5"/>
      <c r="I5175" s="5"/>
      <c r="J5175" s="5"/>
      <c r="K5175" s="5"/>
      <c r="M5175" s="411"/>
      <c r="N5175" s="9"/>
      <c r="O5175" s="16"/>
      <c r="P5175" s="591"/>
      <c r="Q5175" s="606"/>
      <c r="R5175" s="606"/>
      <c r="S5175" s="606"/>
      <c r="T5175" s="177"/>
      <c r="U5175" s="178"/>
      <c r="V5175" s="179"/>
      <c r="W5175" s="17"/>
    </row>
    <row r="5176" spans="1:23">
      <c r="A5176" s="5"/>
      <c r="B5176" s="5"/>
      <c r="I5176" s="5"/>
      <c r="J5176" s="5"/>
      <c r="K5176" s="5"/>
      <c r="M5176" s="411"/>
      <c r="N5176" s="9"/>
      <c r="O5176" s="16"/>
      <c r="P5176" s="591"/>
      <c r="Q5176" s="606"/>
      <c r="R5176" s="606"/>
      <c r="S5176" s="606"/>
      <c r="T5176" s="177"/>
      <c r="U5176" s="178"/>
      <c r="V5176" s="179"/>
      <c r="W5176" s="17"/>
    </row>
    <row r="5177" spans="1:23">
      <c r="A5177" s="5"/>
      <c r="B5177" s="5"/>
      <c r="I5177" s="5"/>
      <c r="J5177" s="5"/>
      <c r="K5177" s="5"/>
      <c r="M5177" s="411"/>
      <c r="N5177" s="9"/>
      <c r="O5177" s="16"/>
      <c r="P5177" s="591"/>
      <c r="Q5177" s="606"/>
      <c r="R5177" s="606"/>
      <c r="S5177" s="606"/>
      <c r="T5177" s="177"/>
      <c r="U5177" s="178"/>
      <c r="V5177" s="179"/>
      <c r="W5177" s="17"/>
    </row>
    <row r="5178" spans="1:23">
      <c r="A5178" s="5"/>
      <c r="B5178" s="5"/>
      <c r="I5178" s="5"/>
      <c r="J5178" s="5"/>
      <c r="K5178" s="5"/>
      <c r="M5178" s="411"/>
      <c r="N5178" s="9"/>
      <c r="O5178" s="16"/>
      <c r="P5178" s="591"/>
      <c r="Q5178" s="606"/>
      <c r="R5178" s="606"/>
      <c r="S5178" s="606"/>
      <c r="T5178" s="177"/>
      <c r="U5178" s="178"/>
      <c r="V5178" s="179"/>
      <c r="W5178" s="17"/>
    </row>
    <row r="5179" spans="1:23">
      <c r="A5179" s="5"/>
      <c r="B5179" s="5"/>
      <c r="I5179" s="5"/>
      <c r="J5179" s="5"/>
      <c r="K5179" s="5"/>
      <c r="M5179" s="411"/>
      <c r="N5179" s="9"/>
      <c r="O5179" s="16"/>
      <c r="P5179" s="591"/>
      <c r="Q5179" s="606"/>
      <c r="R5179" s="606"/>
      <c r="S5179" s="606"/>
      <c r="T5179" s="177"/>
      <c r="U5179" s="178"/>
      <c r="V5179" s="179"/>
      <c r="W5179" s="17"/>
    </row>
    <row r="5180" spans="1:23">
      <c r="A5180" s="5"/>
      <c r="B5180" s="5"/>
      <c r="I5180" s="5"/>
      <c r="J5180" s="5"/>
      <c r="K5180" s="5"/>
      <c r="M5180" s="411"/>
      <c r="N5180" s="9"/>
      <c r="O5180" s="16"/>
      <c r="P5180" s="591"/>
      <c r="Q5180" s="606"/>
      <c r="R5180" s="606"/>
      <c r="S5180" s="606"/>
      <c r="T5180" s="177"/>
      <c r="U5180" s="178"/>
      <c r="V5180" s="179"/>
      <c r="W5180" s="17"/>
    </row>
    <row r="5181" spans="1:23">
      <c r="A5181" s="5"/>
      <c r="B5181" s="5"/>
      <c r="I5181" s="5"/>
      <c r="J5181" s="5"/>
      <c r="K5181" s="5"/>
      <c r="M5181" s="411"/>
      <c r="N5181" s="9"/>
      <c r="O5181" s="16"/>
      <c r="P5181" s="591"/>
      <c r="Q5181" s="606"/>
      <c r="R5181" s="606"/>
      <c r="S5181" s="606"/>
      <c r="T5181" s="177"/>
      <c r="U5181" s="178"/>
      <c r="V5181" s="179"/>
      <c r="W5181" s="17"/>
    </row>
    <row r="5182" spans="1:23">
      <c r="A5182" s="5"/>
      <c r="B5182" s="5"/>
      <c r="I5182" s="5"/>
      <c r="J5182" s="5"/>
      <c r="K5182" s="5"/>
      <c r="M5182" s="411"/>
      <c r="N5182" s="9"/>
      <c r="O5182" s="16"/>
      <c r="P5182" s="591"/>
      <c r="Q5182" s="606"/>
      <c r="R5182" s="606"/>
      <c r="S5182" s="606"/>
      <c r="T5182" s="177"/>
      <c r="U5182" s="178"/>
      <c r="V5182" s="179"/>
      <c r="W5182" s="17"/>
    </row>
    <row r="5183" spans="1:23">
      <c r="A5183" s="5"/>
      <c r="B5183" s="5"/>
      <c r="I5183" s="5"/>
      <c r="J5183" s="5"/>
      <c r="K5183" s="5"/>
      <c r="M5183" s="411"/>
      <c r="N5183" s="9"/>
      <c r="O5183" s="16"/>
      <c r="P5183" s="591"/>
      <c r="Q5183" s="606"/>
      <c r="R5183" s="606"/>
      <c r="S5183" s="606"/>
      <c r="T5183" s="177"/>
      <c r="U5183" s="178"/>
      <c r="V5183" s="179"/>
      <c r="W5183" s="17"/>
    </row>
    <row r="5184" spans="1:23">
      <c r="A5184" s="5"/>
      <c r="B5184" s="5"/>
      <c r="I5184" s="5"/>
      <c r="J5184" s="5"/>
      <c r="K5184" s="5"/>
      <c r="M5184" s="411"/>
      <c r="N5184" s="9"/>
      <c r="O5184" s="16"/>
      <c r="P5184" s="591"/>
      <c r="Q5184" s="606"/>
      <c r="R5184" s="606"/>
      <c r="S5184" s="606"/>
      <c r="T5184" s="177"/>
      <c r="U5184" s="178"/>
      <c r="V5184" s="179"/>
      <c r="W5184" s="17"/>
    </row>
    <row r="5185" spans="1:23">
      <c r="A5185" s="5"/>
      <c r="B5185" s="5"/>
      <c r="I5185" s="5"/>
      <c r="J5185" s="5"/>
      <c r="K5185" s="5"/>
      <c r="M5185" s="411"/>
      <c r="N5185" s="9"/>
      <c r="O5185" s="16"/>
      <c r="P5185" s="591"/>
      <c r="Q5185" s="606"/>
      <c r="R5185" s="606"/>
      <c r="S5185" s="606"/>
      <c r="T5185" s="177"/>
      <c r="U5185" s="178"/>
      <c r="V5185" s="179"/>
      <c r="W5185" s="17"/>
    </row>
    <row r="5186" spans="1:23">
      <c r="A5186" s="5"/>
      <c r="B5186" s="5"/>
      <c r="I5186" s="5"/>
      <c r="J5186" s="5"/>
      <c r="K5186" s="5"/>
      <c r="M5186" s="411"/>
      <c r="N5186" s="9"/>
      <c r="O5186" s="16"/>
      <c r="P5186" s="591"/>
      <c r="Q5186" s="606"/>
      <c r="R5186" s="606"/>
      <c r="S5186" s="606"/>
      <c r="T5186" s="177"/>
      <c r="U5186" s="178"/>
      <c r="V5186" s="179"/>
      <c r="W5186" s="17"/>
    </row>
    <row r="5187" spans="1:23">
      <c r="A5187" s="5"/>
      <c r="B5187" s="5"/>
      <c r="I5187" s="5"/>
      <c r="J5187" s="5"/>
      <c r="K5187" s="5"/>
      <c r="M5187" s="411"/>
      <c r="N5187" s="9"/>
      <c r="O5187" s="16"/>
      <c r="P5187" s="591"/>
      <c r="Q5187" s="606"/>
      <c r="R5187" s="606"/>
      <c r="S5187" s="606"/>
      <c r="T5187" s="177"/>
      <c r="U5187" s="178"/>
      <c r="V5187" s="179"/>
      <c r="W5187" s="17"/>
    </row>
    <row r="5188" spans="1:23">
      <c r="A5188" s="5"/>
      <c r="B5188" s="5"/>
      <c r="I5188" s="5"/>
      <c r="J5188" s="5"/>
      <c r="K5188" s="5"/>
      <c r="M5188" s="411"/>
      <c r="N5188" s="9"/>
      <c r="O5188" s="16"/>
      <c r="P5188" s="591"/>
      <c r="Q5188" s="606"/>
      <c r="R5188" s="606"/>
      <c r="S5188" s="606"/>
      <c r="T5188" s="177"/>
      <c r="U5188" s="178"/>
      <c r="V5188" s="179"/>
      <c r="W5188" s="17"/>
    </row>
    <row r="5189" spans="1:23">
      <c r="A5189" s="5"/>
      <c r="B5189" s="5"/>
      <c r="I5189" s="5"/>
      <c r="J5189" s="5"/>
      <c r="K5189" s="5"/>
      <c r="M5189" s="411"/>
      <c r="N5189" s="9"/>
      <c r="O5189" s="16"/>
      <c r="P5189" s="591"/>
      <c r="Q5189" s="606"/>
      <c r="R5189" s="606"/>
      <c r="S5189" s="606"/>
      <c r="T5189" s="177"/>
      <c r="U5189" s="178"/>
      <c r="V5189" s="179"/>
      <c r="W5189" s="17"/>
    </row>
    <row r="5190" spans="1:23">
      <c r="A5190" s="5"/>
      <c r="B5190" s="5"/>
      <c r="I5190" s="5"/>
      <c r="J5190" s="5"/>
      <c r="K5190" s="5"/>
      <c r="M5190" s="411"/>
      <c r="N5190" s="9"/>
      <c r="O5190" s="16"/>
      <c r="P5190" s="591"/>
      <c r="Q5190" s="606"/>
      <c r="R5190" s="606"/>
      <c r="S5190" s="606"/>
      <c r="T5190" s="177"/>
      <c r="U5190" s="178"/>
      <c r="V5190" s="179"/>
      <c r="W5190" s="17"/>
    </row>
    <row r="5191" spans="1:23">
      <c r="A5191" s="5"/>
      <c r="B5191" s="5"/>
      <c r="I5191" s="5"/>
      <c r="J5191" s="5"/>
      <c r="K5191" s="5"/>
      <c r="M5191" s="411"/>
      <c r="N5191" s="9"/>
      <c r="O5191" s="16"/>
      <c r="P5191" s="591"/>
      <c r="Q5191" s="606"/>
      <c r="R5191" s="606"/>
      <c r="S5191" s="606"/>
      <c r="T5191" s="177"/>
      <c r="U5191" s="178"/>
      <c r="V5191" s="179"/>
      <c r="W5191" s="17"/>
    </row>
    <row r="5192" spans="1:23">
      <c r="A5192" s="5"/>
      <c r="B5192" s="5"/>
      <c r="I5192" s="5"/>
      <c r="J5192" s="5"/>
      <c r="K5192" s="5"/>
      <c r="M5192" s="411"/>
      <c r="N5192" s="9"/>
      <c r="O5192" s="16"/>
      <c r="P5192" s="591"/>
      <c r="Q5192" s="606"/>
      <c r="R5192" s="606"/>
      <c r="S5192" s="606"/>
      <c r="T5192" s="177"/>
      <c r="U5192" s="178"/>
      <c r="V5192" s="179"/>
      <c r="W5192" s="17"/>
    </row>
    <row r="5193" spans="1:23">
      <c r="A5193" s="5"/>
      <c r="B5193" s="5"/>
      <c r="I5193" s="5"/>
      <c r="J5193" s="5"/>
      <c r="K5193" s="5"/>
      <c r="M5193" s="411"/>
      <c r="N5193" s="9"/>
      <c r="O5193" s="16"/>
      <c r="P5193" s="592"/>
      <c r="Q5193" s="606"/>
      <c r="R5193" s="606"/>
      <c r="S5193" s="610"/>
      <c r="T5193" s="177"/>
      <c r="U5193" s="178"/>
      <c r="V5193" s="179"/>
      <c r="W5193" s="17"/>
    </row>
    <row r="5194" spans="1:23">
      <c r="A5194" s="5"/>
      <c r="B5194" s="5"/>
      <c r="I5194" s="5"/>
      <c r="J5194" s="5"/>
      <c r="K5194" s="5"/>
      <c r="M5194" s="411"/>
      <c r="N5194" s="9"/>
      <c r="O5194" s="16"/>
      <c r="P5194" s="592"/>
      <c r="Q5194" s="606"/>
      <c r="R5194" s="606"/>
      <c r="S5194" s="611"/>
      <c r="T5194" s="177"/>
      <c r="U5194" s="178"/>
      <c r="V5194" s="179"/>
      <c r="W5194" s="17"/>
    </row>
    <row r="5195" spans="1:23">
      <c r="A5195" s="5"/>
      <c r="B5195" s="5"/>
      <c r="I5195" s="5"/>
      <c r="J5195" s="5"/>
      <c r="K5195" s="5"/>
      <c r="M5195" s="411"/>
      <c r="N5195" s="9"/>
      <c r="O5195" s="181"/>
      <c r="P5195" s="593"/>
      <c r="Q5195" s="609"/>
      <c r="R5195" s="609"/>
      <c r="S5195" s="612"/>
      <c r="T5195" s="182"/>
      <c r="U5195" s="183"/>
      <c r="V5195" s="180"/>
      <c r="W5195" s="184"/>
    </row>
    <row r="5196" spans="1:23">
      <c r="A5196" s="5"/>
      <c r="B5196" s="5"/>
      <c r="I5196" s="5"/>
      <c r="J5196" s="5"/>
      <c r="K5196" s="5"/>
      <c r="M5196" s="411"/>
      <c r="N5196" s="9"/>
      <c r="O5196" s="181"/>
      <c r="P5196" s="593"/>
      <c r="Q5196" s="609"/>
      <c r="R5196" s="609"/>
      <c r="S5196" s="612"/>
      <c r="T5196" s="182"/>
      <c r="U5196" s="183"/>
      <c r="V5196" s="180"/>
      <c r="W5196" s="184"/>
    </row>
    <row r="5197" spans="1:23">
      <c r="A5197" s="5"/>
      <c r="B5197" s="5"/>
      <c r="I5197" s="5"/>
      <c r="J5197" s="5"/>
      <c r="K5197" s="5"/>
      <c r="M5197" s="411"/>
      <c r="N5197" s="9"/>
      <c r="O5197" s="181"/>
      <c r="P5197" s="593"/>
      <c r="Q5197" s="609"/>
      <c r="R5197" s="609"/>
      <c r="S5197" s="612"/>
      <c r="T5197" s="182"/>
      <c r="U5197" s="183"/>
      <c r="V5197" s="180"/>
      <c r="W5197" s="184"/>
    </row>
    <row r="5198" spans="1:23">
      <c r="A5198" s="5"/>
      <c r="B5198" s="5"/>
      <c r="I5198" s="5"/>
      <c r="J5198" s="5"/>
      <c r="K5198" s="5"/>
      <c r="M5198" s="411"/>
      <c r="N5198" s="9"/>
      <c r="O5198" s="181"/>
      <c r="P5198" s="593"/>
      <c r="Q5198" s="609"/>
      <c r="R5198" s="609"/>
      <c r="S5198" s="612"/>
      <c r="T5198" s="182"/>
      <c r="U5198" s="183"/>
      <c r="V5198" s="180"/>
      <c r="W5198" s="184"/>
    </row>
    <row r="5199" spans="1:23">
      <c r="A5199" s="5"/>
      <c r="B5199" s="5"/>
      <c r="I5199" s="5"/>
      <c r="J5199" s="5"/>
      <c r="K5199" s="5"/>
      <c r="M5199" s="411"/>
      <c r="O5199" s="186"/>
      <c r="P5199" s="594"/>
      <c r="Q5199" s="612"/>
      <c r="R5199" s="612"/>
      <c r="S5199" s="612"/>
      <c r="T5199" s="186"/>
      <c r="U5199" s="186"/>
      <c r="V5199" s="187"/>
      <c r="W5199" s="184"/>
    </row>
    <row r="5200" spans="1:23">
      <c r="A5200" s="5"/>
      <c r="B5200" s="5"/>
      <c r="I5200" s="5"/>
      <c r="J5200" s="5"/>
      <c r="K5200" s="5"/>
      <c r="M5200" s="411"/>
      <c r="O5200" s="186"/>
      <c r="P5200" s="594"/>
      <c r="Q5200" s="612"/>
      <c r="R5200" s="612"/>
      <c r="S5200" s="612"/>
      <c r="T5200" s="186"/>
      <c r="U5200" s="186"/>
      <c r="V5200" s="187"/>
      <c r="W5200" s="184"/>
    </row>
    <row r="5201" spans="1:23">
      <c r="A5201" s="5"/>
      <c r="B5201" s="5"/>
      <c r="I5201" s="5"/>
      <c r="J5201" s="5"/>
      <c r="K5201" s="5"/>
      <c r="M5201" s="411"/>
      <c r="O5201" s="186"/>
      <c r="P5201" s="594"/>
      <c r="Q5201" s="612"/>
      <c r="R5201" s="612"/>
      <c r="S5201" s="612"/>
      <c r="T5201" s="186"/>
      <c r="U5201" s="186"/>
      <c r="V5201" s="187"/>
      <c r="W5201" s="184"/>
    </row>
    <row r="5202" spans="1:23">
      <c r="A5202" s="5"/>
      <c r="B5202" s="5"/>
      <c r="I5202" s="5"/>
      <c r="J5202" s="5"/>
      <c r="K5202" s="5"/>
      <c r="M5202" s="411"/>
      <c r="O5202" s="186"/>
      <c r="P5202" s="594"/>
      <c r="Q5202" s="612"/>
      <c r="R5202" s="612"/>
      <c r="S5202" s="612"/>
      <c r="T5202" s="186"/>
      <c r="U5202" s="186"/>
      <c r="V5202" s="187"/>
      <c r="W5202" s="17"/>
    </row>
    <row r="5203" spans="1:23">
      <c r="A5203" s="5"/>
      <c r="B5203" s="5"/>
      <c r="I5203" s="5"/>
      <c r="J5203" s="5"/>
      <c r="K5203" s="5"/>
      <c r="M5203" s="411"/>
      <c r="O5203" s="186"/>
      <c r="P5203" s="594"/>
      <c r="Q5203" s="612"/>
      <c r="R5203" s="612"/>
      <c r="S5203" s="612"/>
      <c r="T5203" s="186"/>
      <c r="U5203" s="186"/>
      <c r="V5203" s="187"/>
      <c r="W5203" s="17"/>
    </row>
    <row r="5204" spans="1:23">
      <c r="A5204" s="5"/>
      <c r="B5204" s="5"/>
      <c r="I5204" s="5"/>
      <c r="J5204" s="5"/>
      <c r="K5204" s="5"/>
      <c r="M5204" s="411"/>
      <c r="O5204" s="186"/>
      <c r="P5204" s="594"/>
      <c r="Q5204" s="612"/>
      <c r="R5204" s="612"/>
      <c r="S5204" s="612"/>
      <c r="T5204" s="186"/>
      <c r="U5204" s="186"/>
      <c r="V5204" s="187"/>
    </row>
    <row r="5205" spans="1:23" ht="31.5">
      <c r="A5205" s="5"/>
      <c r="B5205" s="5"/>
      <c r="I5205" s="5"/>
      <c r="J5205" s="5"/>
      <c r="K5205" s="5"/>
      <c r="M5205" s="411"/>
      <c r="O5205" s="186"/>
      <c r="P5205" s="594"/>
      <c r="Q5205" s="612"/>
      <c r="R5205" s="612"/>
      <c r="S5205" s="612"/>
      <c r="T5205" s="188"/>
      <c r="U5205" s="186"/>
      <c r="V5205" s="187"/>
    </row>
    <row r="5206" spans="1:23">
      <c r="A5206" s="5"/>
      <c r="B5206" s="5"/>
      <c r="I5206" s="5"/>
      <c r="J5206" s="5"/>
      <c r="K5206" s="5"/>
      <c r="M5206" s="411"/>
      <c r="O5206" s="186"/>
      <c r="P5206" s="594"/>
      <c r="Q5206" s="612"/>
      <c r="R5206" s="612"/>
      <c r="S5206" s="612"/>
      <c r="T5206" s="186"/>
      <c r="U5206" s="186"/>
      <c r="V5206" s="187"/>
    </row>
    <row r="5207" spans="1:23">
      <c r="A5207" s="5"/>
      <c r="B5207" s="5"/>
      <c r="I5207" s="5"/>
      <c r="J5207" s="5"/>
      <c r="K5207" s="5"/>
      <c r="M5207" s="411"/>
      <c r="O5207" s="186"/>
      <c r="P5207" s="594"/>
      <c r="Q5207" s="612"/>
      <c r="R5207" s="612"/>
      <c r="S5207" s="612"/>
      <c r="T5207" s="186"/>
      <c r="U5207" s="186"/>
      <c r="V5207" s="187"/>
    </row>
    <row r="5208" spans="1:23">
      <c r="A5208" s="5"/>
      <c r="B5208" s="5"/>
      <c r="I5208" s="5"/>
      <c r="J5208" s="5"/>
      <c r="K5208" s="5"/>
      <c r="M5208" s="411"/>
      <c r="O5208" s="186"/>
      <c r="P5208" s="594"/>
      <c r="Q5208" s="612"/>
      <c r="R5208" s="612"/>
      <c r="S5208" s="612"/>
      <c r="T5208" s="186"/>
      <c r="U5208" s="186"/>
      <c r="V5208" s="187"/>
    </row>
    <row r="5209" spans="1:23">
      <c r="A5209" s="5"/>
      <c r="B5209" s="5"/>
      <c r="I5209" s="5"/>
      <c r="J5209" s="5"/>
      <c r="K5209" s="5"/>
      <c r="M5209" s="411"/>
      <c r="O5209" s="186"/>
      <c r="P5209" s="594"/>
      <c r="Q5209" s="612"/>
      <c r="R5209" s="612"/>
      <c r="S5209" s="612"/>
      <c r="T5209" s="186"/>
      <c r="U5209" s="186"/>
      <c r="V5209" s="187"/>
    </row>
    <row r="5210" spans="1:23">
      <c r="A5210" s="5"/>
      <c r="B5210" s="5"/>
      <c r="I5210" s="5"/>
      <c r="J5210" s="5"/>
      <c r="K5210" s="5"/>
      <c r="M5210" s="411"/>
      <c r="O5210" s="186"/>
      <c r="P5210" s="594"/>
      <c r="Q5210" s="612"/>
      <c r="R5210" s="612"/>
      <c r="S5210" s="612"/>
      <c r="T5210" s="186"/>
      <c r="U5210" s="186"/>
      <c r="V5210" s="187"/>
    </row>
    <row r="5211" spans="1:23">
      <c r="A5211" s="5"/>
      <c r="B5211" s="5"/>
      <c r="I5211" s="5"/>
      <c r="J5211" s="5"/>
      <c r="K5211" s="5"/>
      <c r="M5211" s="411"/>
      <c r="O5211" s="186"/>
      <c r="P5211" s="594"/>
      <c r="Q5211" s="612"/>
      <c r="R5211" s="612"/>
      <c r="S5211" s="612"/>
      <c r="T5211" s="186"/>
      <c r="U5211" s="186"/>
      <c r="V5211" s="187"/>
    </row>
    <row r="5212" spans="1:23">
      <c r="A5212" s="5"/>
      <c r="B5212" s="5"/>
      <c r="I5212" s="5"/>
      <c r="J5212" s="5"/>
      <c r="K5212" s="5"/>
      <c r="M5212" s="411"/>
      <c r="O5212" s="186"/>
      <c r="P5212" s="594"/>
      <c r="Q5212" s="612"/>
      <c r="R5212" s="612"/>
      <c r="S5212" s="612"/>
      <c r="T5212" s="186"/>
      <c r="U5212" s="186"/>
      <c r="V5212" s="187"/>
    </row>
    <row r="5213" spans="1:23">
      <c r="A5213" s="5"/>
      <c r="B5213" s="5"/>
      <c r="I5213" s="5"/>
      <c r="J5213" s="5"/>
      <c r="K5213" s="5"/>
      <c r="M5213" s="411"/>
      <c r="O5213" s="186"/>
      <c r="P5213" s="594"/>
      <c r="Q5213" s="612"/>
      <c r="R5213" s="612"/>
      <c r="S5213" s="612"/>
      <c r="T5213" s="186"/>
      <c r="U5213" s="186"/>
      <c r="V5213" s="186"/>
    </row>
    <row r="5589" spans="1:1">
      <c r="A5589" s="635" t="s">
        <v>7343</v>
      </c>
    </row>
  </sheetData>
  <protectedRanges>
    <protectedRange sqref="M1" name="Range1_1_2"/>
  </protectedRanges>
  <mergeCells count="750">
    <mergeCell ref="B3701:G3701"/>
    <mergeCell ref="B3710:G3710"/>
    <mergeCell ref="B3671:G3671"/>
    <mergeCell ref="B3680:G3680"/>
    <mergeCell ref="B3681:G3681"/>
    <mergeCell ref="B3690:G3690"/>
    <mergeCell ref="B3691:G3691"/>
    <mergeCell ref="B3700:G3700"/>
    <mergeCell ref="B3640:G3640"/>
    <mergeCell ref="B3649:G3649"/>
    <mergeCell ref="B3650:G3650"/>
    <mergeCell ref="B3659:G3659"/>
    <mergeCell ref="B3660:G3660"/>
    <mergeCell ref="B3670:G3670"/>
    <mergeCell ref="B3610:G3610"/>
    <mergeCell ref="B3619:G3619"/>
    <mergeCell ref="B3620:G3620"/>
    <mergeCell ref="B3629:G3629"/>
    <mergeCell ref="B3630:G3630"/>
    <mergeCell ref="B3639:G3639"/>
    <mergeCell ref="B3580:G3580"/>
    <mergeCell ref="B3589:G3589"/>
    <mergeCell ref="B3590:G3590"/>
    <mergeCell ref="B3599:G3599"/>
    <mergeCell ref="B3600:G3600"/>
    <mergeCell ref="B3609:G3609"/>
    <mergeCell ref="B3550:G3550"/>
    <mergeCell ref="B3559:G3559"/>
    <mergeCell ref="B3560:G3560"/>
    <mergeCell ref="B3569:G3569"/>
    <mergeCell ref="B3570:G3570"/>
    <mergeCell ref="B3579:G3579"/>
    <mergeCell ref="B3520:G3520"/>
    <mergeCell ref="B3529:G3529"/>
    <mergeCell ref="B3530:G3530"/>
    <mergeCell ref="B3539:G3539"/>
    <mergeCell ref="B3540:G3540"/>
    <mergeCell ref="B3549:G3549"/>
    <mergeCell ref="B3490:G3490"/>
    <mergeCell ref="B3499:G3499"/>
    <mergeCell ref="B3500:G3500"/>
    <mergeCell ref="B3509:G3509"/>
    <mergeCell ref="B3510:G3510"/>
    <mergeCell ref="B3519:G3519"/>
    <mergeCell ref="B3460:G3460"/>
    <mergeCell ref="B3469:G3469"/>
    <mergeCell ref="B3470:G3470"/>
    <mergeCell ref="B3479:G3479"/>
    <mergeCell ref="B3480:G3480"/>
    <mergeCell ref="B3489:G3489"/>
    <mergeCell ref="B3430:G3430"/>
    <mergeCell ref="B3439:G3439"/>
    <mergeCell ref="B3440:G3440"/>
    <mergeCell ref="B3449:G3449"/>
    <mergeCell ref="B3450:G3450"/>
    <mergeCell ref="B3459:G3459"/>
    <mergeCell ref="B3400:G3400"/>
    <mergeCell ref="B3409:G3409"/>
    <mergeCell ref="B3410:G3410"/>
    <mergeCell ref="B3419:G3419"/>
    <mergeCell ref="B3420:G3420"/>
    <mergeCell ref="B3429:G3429"/>
    <mergeCell ref="B3370:G3370"/>
    <mergeCell ref="B3379:G3379"/>
    <mergeCell ref="B3380:G3380"/>
    <mergeCell ref="B3389:G3389"/>
    <mergeCell ref="B3390:G3390"/>
    <mergeCell ref="B3399:G3399"/>
    <mergeCell ref="B3340:G3340"/>
    <mergeCell ref="B3349:G3349"/>
    <mergeCell ref="B3350:G3350"/>
    <mergeCell ref="B3359:G3359"/>
    <mergeCell ref="B3360:G3360"/>
    <mergeCell ref="B3369:G3369"/>
    <mergeCell ref="B3310:G3310"/>
    <mergeCell ref="B3319:G3319"/>
    <mergeCell ref="B3320:G3320"/>
    <mergeCell ref="B3329:G3329"/>
    <mergeCell ref="B3330:G3330"/>
    <mergeCell ref="B3339:G3339"/>
    <mergeCell ref="B3280:G3280"/>
    <mergeCell ref="B3289:G3289"/>
    <mergeCell ref="B3290:G3290"/>
    <mergeCell ref="B3299:G3299"/>
    <mergeCell ref="B3300:G3300"/>
    <mergeCell ref="B3309:G3309"/>
    <mergeCell ref="B3250:G3250"/>
    <mergeCell ref="B3259:G3259"/>
    <mergeCell ref="B3260:G3260"/>
    <mergeCell ref="B3269:G3269"/>
    <mergeCell ref="B3270:G3270"/>
    <mergeCell ref="B3279:G3279"/>
    <mergeCell ref="B3220:G3220"/>
    <mergeCell ref="B3229:G3229"/>
    <mergeCell ref="B3230:G3230"/>
    <mergeCell ref="B3239:G3239"/>
    <mergeCell ref="B3240:G3240"/>
    <mergeCell ref="B3249:G3249"/>
    <mergeCell ref="B3190:G3190"/>
    <mergeCell ref="B3199:G3199"/>
    <mergeCell ref="B3200:G3200"/>
    <mergeCell ref="B3209:G3209"/>
    <mergeCell ref="B3210:G3210"/>
    <mergeCell ref="B3219:G3219"/>
    <mergeCell ref="B3160:G3160"/>
    <mergeCell ref="B3169:G3169"/>
    <mergeCell ref="B3170:G3170"/>
    <mergeCell ref="B3179:G3179"/>
    <mergeCell ref="B3180:G3180"/>
    <mergeCell ref="B3189:G3189"/>
    <mergeCell ref="B3130:G3130"/>
    <mergeCell ref="B3139:G3139"/>
    <mergeCell ref="B3140:G3140"/>
    <mergeCell ref="B3149:G3149"/>
    <mergeCell ref="B3150:G3150"/>
    <mergeCell ref="B3159:G3159"/>
    <mergeCell ref="B3100:G3100"/>
    <mergeCell ref="B3109:G3109"/>
    <mergeCell ref="B3110:G3110"/>
    <mergeCell ref="B3119:G3119"/>
    <mergeCell ref="B3120:G3120"/>
    <mergeCell ref="B3129:G3129"/>
    <mergeCell ref="B3070:G3070"/>
    <mergeCell ref="B3079:G3079"/>
    <mergeCell ref="B3080:G3080"/>
    <mergeCell ref="B3089:G3089"/>
    <mergeCell ref="B3090:G3090"/>
    <mergeCell ref="B3099:G3099"/>
    <mergeCell ref="B3040:G3040"/>
    <mergeCell ref="B3049:G3049"/>
    <mergeCell ref="B3050:G3050"/>
    <mergeCell ref="B3059:G3059"/>
    <mergeCell ref="B3060:G3060"/>
    <mergeCell ref="B3069:G3069"/>
    <mergeCell ref="B3010:G3010"/>
    <mergeCell ref="B3019:G3019"/>
    <mergeCell ref="B3020:G3020"/>
    <mergeCell ref="B3029:G3029"/>
    <mergeCell ref="B3030:G3030"/>
    <mergeCell ref="B3039:G3039"/>
    <mergeCell ref="B2980:G2980"/>
    <mergeCell ref="B2989:G2989"/>
    <mergeCell ref="B2990:G2990"/>
    <mergeCell ref="B2999:G2999"/>
    <mergeCell ref="B3000:G3000"/>
    <mergeCell ref="B3009:G3009"/>
    <mergeCell ref="B2949:G2949"/>
    <mergeCell ref="B2959:G2959"/>
    <mergeCell ref="B2960:G2960"/>
    <mergeCell ref="B2969:G2969"/>
    <mergeCell ref="B2970:G2970"/>
    <mergeCell ref="B2979:G2979"/>
    <mergeCell ref="B2918:G2918"/>
    <mergeCell ref="B2928:G2928"/>
    <mergeCell ref="B2929:G2929"/>
    <mergeCell ref="B2938:G2938"/>
    <mergeCell ref="B2939:G2939"/>
    <mergeCell ref="B2948:G2948"/>
    <mergeCell ref="B2888:G2888"/>
    <mergeCell ref="B2897:G2897"/>
    <mergeCell ref="B2898:G2898"/>
    <mergeCell ref="B2907:G2907"/>
    <mergeCell ref="B2908:G2908"/>
    <mergeCell ref="B2917:G2917"/>
    <mergeCell ref="B2858:G2858"/>
    <mergeCell ref="B2867:G2867"/>
    <mergeCell ref="B2868:G2868"/>
    <mergeCell ref="B2877:G2877"/>
    <mergeCell ref="B2878:G2878"/>
    <mergeCell ref="B2887:G2887"/>
    <mergeCell ref="B2828:G2828"/>
    <mergeCell ref="B2837:G2837"/>
    <mergeCell ref="B2838:G2838"/>
    <mergeCell ref="B2847:G2847"/>
    <mergeCell ref="B2848:G2848"/>
    <mergeCell ref="B2857:G2857"/>
    <mergeCell ref="B2798:G2798"/>
    <mergeCell ref="B2807:G2807"/>
    <mergeCell ref="B2808:G2808"/>
    <mergeCell ref="B2817:G2817"/>
    <mergeCell ref="B2818:G2818"/>
    <mergeCell ref="B2827:G2827"/>
    <mergeCell ref="B2768:G2768"/>
    <mergeCell ref="B2777:G2777"/>
    <mergeCell ref="B2778:G2778"/>
    <mergeCell ref="B2787:G2787"/>
    <mergeCell ref="B2788:G2788"/>
    <mergeCell ref="B2797:G2797"/>
    <mergeCell ref="B2738:G2738"/>
    <mergeCell ref="B2747:G2747"/>
    <mergeCell ref="B2748:G2748"/>
    <mergeCell ref="B2757:G2757"/>
    <mergeCell ref="B2758:G2758"/>
    <mergeCell ref="B2767:G2767"/>
    <mergeCell ref="B2708:G2708"/>
    <mergeCell ref="B2717:G2717"/>
    <mergeCell ref="B2718:G2718"/>
    <mergeCell ref="B2727:G2727"/>
    <mergeCell ref="B2728:G2728"/>
    <mergeCell ref="B2737:G2737"/>
    <mergeCell ref="B2678:G2678"/>
    <mergeCell ref="B2687:G2687"/>
    <mergeCell ref="B2688:G2688"/>
    <mergeCell ref="B2697:G2697"/>
    <mergeCell ref="B2698:G2698"/>
    <mergeCell ref="B2707:G2707"/>
    <mergeCell ref="B2648:G2648"/>
    <mergeCell ref="B2657:G2657"/>
    <mergeCell ref="B2658:G2658"/>
    <mergeCell ref="B2667:G2667"/>
    <mergeCell ref="B2668:G2668"/>
    <mergeCell ref="B2677:G2677"/>
    <mergeCell ref="B2618:G2618"/>
    <mergeCell ref="B2627:G2627"/>
    <mergeCell ref="B2628:G2628"/>
    <mergeCell ref="B2637:G2637"/>
    <mergeCell ref="B2638:G2638"/>
    <mergeCell ref="B2647:G2647"/>
    <mergeCell ref="B2588:G2588"/>
    <mergeCell ref="B2597:G2597"/>
    <mergeCell ref="B2598:G2598"/>
    <mergeCell ref="B2607:G2607"/>
    <mergeCell ref="B2608:G2608"/>
    <mergeCell ref="B2617:G2617"/>
    <mergeCell ref="B2558:G2558"/>
    <mergeCell ref="B2567:G2567"/>
    <mergeCell ref="B2568:G2568"/>
    <mergeCell ref="B2577:G2577"/>
    <mergeCell ref="B2578:G2578"/>
    <mergeCell ref="B2587:G2587"/>
    <mergeCell ref="B2528:G2528"/>
    <mergeCell ref="B2537:G2537"/>
    <mergeCell ref="B2538:G2538"/>
    <mergeCell ref="B2547:G2547"/>
    <mergeCell ref="B2548:G2548"/>
    <mergeCell ref="B2557:G2557"/>
    <mergeCell ref="B2498:G2498"/>
    <mergeCell ref="B2507:G2507"/>
    <mergeCell ref="B2508:G2508"/>
    <mergeCell ref="B2517:G2517"/>
    <mergeCell ref="B2518:G2518"/>
    <mergeCell ref="B2527:G2527"/>
    <mergeCell ref="B2468:G2468"/>
    <mergeCell ref="B2477:G2477"/>
    <mergeCell ref="B2478:G2478"/>
    <mergeCell ref="B2487:G2487"/>
    <mergeCell ref="B2488:G2488"/>
    <mergeCell ref="B2497:G2497"/>
    <mergeCell ref="B2438:G2438"/>
    <mergeCell ref="B2447:G2447"/>
    <mergeCell ref="B2448:G2448"/>
    <mergeCell ref="B2457:G2457"/>
    <mergeCell ref="B2458:G2458"/>
    <mergeCell ref="B2467:G2467"/>
    <mergeCell ref="B2408:G2408"/>
    <mergeCell ref="B2417:G2417"/>
    <mergeCell ref="B2418:G2418"/>
    <mergeCell ref="B2427:G2427"/>
    <mergeCell ref="B2428:G2428"/>
    <mergeCell ref="B2437:G2437"/>
    <mergeCell ref="B2378:G2378"/>
    <mergeCell ref="B2387:G2387"/>
    <mergeCell ref="B2388:G2388"/>
    <mergeCell ref="B2397:G2397"/>
    <mergeCell ref="B2398:G2398"/>
    <mergeCell ref="B2407:G2407"/>
    <mergeCell ref="B2348:G2348"/>
    <mergeCell ref="B2357:G2357"/>
    <mergeCell ref="B2358:G2358"/>
    <mergeCell ref="B2367:G2367"/>
    <mergeCell ref="B2368:G2368"/>
    <mergeCell ref="B2377:G2377"/>
    <mergeCell ref="B2318:G2318"/>
    <mergeCell ref="B2327:G2327"/>
    <mergeCell ref="B2328:G2328"/>
    <mergeCell ref="B2337:G2337"/>
    <mergeCell ref="B2338:G2338"/>
    <mergeCell ref="B2347:G2347"/>
    <mergeCell ref="B2288:G2288"/>
    <mergeCell ref="B2297:G2297"/>
    <mergeCell ref="B2298:G2298"/>
    <mergeCell ref="B2307:G2307"/>
    <mergeCell ref="B2308:G2308"/>
    <mergeCell ref="B2317:G2317"/>
    <mergeCell ref="B2258:G2258"/>
    <mergeCell ref="B2267:G2267"/>
    <mergeCell ref="B2268:G2268"/>
    <mergeCell ref="B2277:G2277"/>
    <mergeCell ref="B2278:G2278"/>
    <mergeCell ref="B2287:G2287"/>
    <mergeCell ref="B2228:G2228"/>
    <mergeCell ref="B2237:G2237"/>
    <mergeCell ref="B2238:G2238"/>
    <mergeCell ref="B2247:G2247"/>
    <mergeCell ref="B2248:G2248"/>
    <mergeCell ref="B2257:G2257"/>
    <mergeCell ref="B2198:G2198"/>
    <mergeCell ref="B2207:G2207"/>
    <mergeCell ref="B2208:G2208"/>
    <mergeCell ref="B2217:G2217"/>
    <mergeCell ref="B2218:G2218"/>
    <mergeCell ref="B2227:G2227"/>
    <mergeCell ref="B2168:G2168"/>
    <mergeCell ref="B2177:G2177"/>
    <mergeCell ref="B2178:G2178"/>
    <mergeCell ref="B2187:G2187"/>
    <mergeCell ref="B2188:G2188"/>
    <mergeCell ref="B2197:G2197"/>
    <mergeCell ref="B2138:G2138"/>
    <mergeCell ref="B2147:G2147"/>
    <mergeCell ref="B2148:G2148"/>
    <mergeCell ref="B2157:G2157"/>
    <mergeCell ref="B2158:G2158"/>
    <mergeCell ref="B2167:G2167"/>
    <mergeCell ref="B2108:G2108"/>
    <mergeCell ref="B2117:G2117"/>
    <mergeCell ref="B2118:G2118"/>
    <mergeCell ref="B2127:G2127"/>
    <mergeCell ref="B2128:G2128"/>
    <mergeCell ref="B2137:G2137"/>
    <mergeCell ref="B2078:G2078"/>
    <mergeCell ref="B2087:G2087"/>
    <mergeCell ref="B2088:G2088"/>
    <mergeCell ref="B2097:G2097"/>
    <mergeCell ref="B2098:G2098"/>
    <mergeCell ref="B2107:G2107"/>
    <mergeCell ref="B2048:G2048"/>
    <mergeCell ref="B2057:G2057"/>
    <mergeCell ref="B2058:G2058"/>
    <mergeCell ref="B2067:G2067"/>
    <mergeCell ref="B2068:G2068"/>
    <mergeCell ref="B2077:G2077"/>
    <mergeCell ref="B2018:G2018"/>
    <mergeCell ref="B2027:G2027"/>
    <mergeCell ref="B2028:G2028"/>
    <mergeCell ref="B2037:G2037"/>
    <mergeCell ref="B2038:G2038"/>
    <mergeCell ref="B2047:G2047"/>
    <mergeCell ref="B1988:G1988"/>
    <mergeCell ref="B1997:G1997"/>
    <mergeCell ref="B1998:G1998"/>
    <mergeCell ref="B2007:G2007"/>
    <mergeCell ref="B2008:G2008"/>
    <mergeCell ref="B2017:G2017"/>
    <mergeCell ref="B1958:G1958"/>
    <mergeCell ref="B1967:G1967"/>
    <mergeCell ref="B1968:G1968"/>
    <mergeCell ref="B1977:G1977"/>
    <mergeCell ref="B1978:G1978"/>
    <mergeCell ref="B1987:G1987"/>
    <mergeCell ref="B1928:G1928"/>
    <mergeCell ref="B1937:G1937"/>
    <mergeCell ref="B1938:G1938"/>
    <mergeCell ref="B1947:G1947"/>
    <mergeCell ref="B1948:G1948"/>
    <mergeCell ref="B1957:G1957"/>
    <mergeCell ref="B1898:G1898"/>
    <mergeCell ref="B1907:G1907"/>
    <mergeCell ref="B1908:G1908"/>
    <mergeCell ref="B1917:G1917"/>
    <mergeCell ref="B1918:G1918"/>
    <mergeCell ref="B1927:G1927"/>
    <mergeCell ref="B1868:G1868"/>
    <mergeCell ref="B1877:G1877"/>
    <mergeCell ref="B1878:G1878"/>
    <mergeCell ref="B1887:G1887"/>
    <mergeCell ref="B1888:G1888"/>
    <mergeCell ref="B1897:G1897"/>
    <mergeCell ref="B1838:G1838"/>
    <mergeCell ref="B1847:G1847"/>
    <mergeCell ref="B1848:G1848"/>
    <mergeCell ref="B1857:G1857"/>
    <mergeCell ref="B1858:G1858"/>
    <mergeCell ref="B1867:G1867"/>
    <mergeCell ref="B1808:G1808"/>
    <mergeCell ref="B1817:G1817"/>
    <mergeCell ref="B1818:G1818"/>
    <mergeCell ref="B1827:G1827"/>
    <mergeCell ref="B1828:G1828"/>
    <mergeCell ref="B1837:G1837"/>
    <mergeCell ref="B1778:G1778"/>
    <mergeCell ref="B1787:G1787"/>
    <mergeCell ref="B1788:G1788"/>
    <mergeCell ref="B1797:G1797"/>
    <mergeCell ref="B1798:G1798"/>
    <mergeCell ref="B1807:G1807"/>
    <mergeCell ref="B1748:G1748"/>
    <mergeCell ref="B1757:G1757"/>
    <mergeCell ref="B1758:G1758"/>
    <mergeCell ref="B1767:G1767"/>
    <mergeCell ref="B1768:G1768"/>
    <mergeCell ref="B1777:G1777"/>
    <mergeCell ref="B1718:G1718"/>
    <mergeCell ref="B1727:G1727"/>
    <mergeCell ref="B1728:G1728"/>
    <mergeCell ref="B1737:G1737"/>
    <mergeCell ref="B1738:G1738"/>
    <mergeCell ref="B1747:G1747"/>
    <mergeCell ref="B1688:G1688"/>
    <mergeCell ref="B1697:G1697"/>
    <mergeCell ref="B1698:G1698"/>
    <mergeCell ref="B1707:G1707"/>
    <mergeCell ref="B1708:G1708"/>
    <mergeCell ref="B1717:G1717"/>
    <mergeCell ref="B1658:G1658"/>
    <mergeCell ref="B1667:G1667"/>
    <mergeCell ref="B1668:G1668"/>
    <mergeCell ref="B1677:G1677"/>
    <mergeCell ref="B1678:G1678"/>
    <mergeCell ref="B1687:G1687"/>
    <mergeCell ref="B1628:G1628"/>
    <mergeCell ref="B1637:G1637"/>
    <mergeCell ref="B1638:G1638"/>
    <mergeCell ref="B1647:G1647"/>
    <mergeCell ref="B1648:G1648"/>
    <mergeCell ref="B1657:G1657"/>
    <mergeCell ref="B1598:G1598"/>
    <mergeCell ref="B1607:G1607"/>
    <mergeCell ref="B1608:G1608"/>
    <mergeCell ref="B1617:G1617"/>
    <mergeCell ref="B1618:G1618"/>
    <mergeCell ref="B1627:G1627"/>
    <mergeCell ref="B1568:G1568"/>
    <mergeCell ref="B1577:G1577"/>
    <mergeCell ref="B1578:G1578"/>
    <mergeCell ref="B1587:G1587"/>
    <mergeCell ref="B1588:G1588"/>
    <mergeCell ref="B1597:G1597"/>
    <mergeCell ref="B1538:G1538"/>
    <mergeCell ref="B1547:G1547"/>
    <mergeCell ref="B1548:G1548"/>
    <mergeCell ref="B1557:G1557"/>
    <mergeCell ref="B1558:G1558"/>
    <mergeCell ref="B1567:G1567"/>
    <mergeCell ref="B1508:G1508"/>
    <mergeCell ref="B1517:G1517"/>
    <mergeCell ref="B1518:G1518"/>
    <mergeCell ref="B1527:G1527"/>
    <mergeCell ref="B1528:G1528"/>
    <mergeCell ref="B1537:G1537"/>
    <mergeCell ref="B1478:G1478"/>
    <mergeCell ref="B1487:G1487"/>
    <mergeCell ref="B1488:G1488"/>
    <mergeCell ref="B1497:G1497"/>
    <mergeCell ref="B1498:G1498"/>
    <mergeCell ref="B1507:G1507"/>
    <mergeCell ref="B1448:G1448"/>
    <mergeCell ref="B1457:G1457"/>
    <mergeCell ref="B1458:G1458"/>
    <mergeCell ref="B1467:G1467"/>
    <mergeCell ref="B1468:G1468"/>
    <mergeCell ref="B1477:G1477"/>
    <mergeCell ref="B1418:G1418"/>
    <mergeCell ref="B1427:G1427"/>
    <mergeCell ref="B1428:G1428"/>
    <mergeCell ref="B1437:G1437"/>
    <mergeCell ref="B1438:G1438"/>
    <mergeCell ref="B1447:G1447"/>
    <mergeCell ref="B1388:G1388"/>
    <mergeCell ref="B1397:G1397"/>
    <mergeCell ref="B1398:G1398"/>
    <mergeCell ref="B1407:G1407"/>
    <mergeCell ref="B1408:G1408"/>
    <mergeCell ref="B1417:G1417"/>
    <mergeCell ref="B1358:G1358"/>
    <mergeCell ref="B1367:G1367"/>
    <mergeCell ref="B1368:G1368"/>
    <mergeCell ref="B1377:G1377"/>
    <mergeCell ref="B1378:G1378"/>
    <mergeCell ref="B1387:G1387"/>
    <mergeCell ref="B1328:G1328"/>
    <mergeCell ref="B1337:G1337"/>
    <mergeCell ref="B1338:G1338"/>
    <mergeCell ref="B1347:G1347"/>
    <mergeCell ref="B1348:G1348"/>
    <mergeCell ref="B1357:G1357"/>
    <mergeCell ref="B1298:G1298"/>
    <mergeCell ref="B1307:G1307"/>
    <mergeCell ref="B1308:G1308"/>
    <mergeCell ref="B1317:G1317"/>
    <mergeCell ref="B1318:G1318"/>
    <mergeCell ref="B1327:G1327"/>
    <mergeCell ref="B1268:G1268"/>
    <mergeCell ref="B1277:G1277"/>
    <mergeCell ref="B1278:G1278"/>
    <mergeCell ref="B1287:G1287"/>
    <mergeCell ref="B1288:G1288"/>
    <mergeCell ref="B1297:G1297"/>
    <mergeCell ref="B1238:G1238"/>
    <mergeCell ref="B1247:G1247"/>
    <mergeCell ref="B1248:G1248"/>
    <mergeCell ref="B1257:G1257"/>
    <mergeCell ref="B1258:G1258"/>
    <mergeCell ref="B1267:G1267"/>
    <mergeCell ref="B1208:G1208"/>
    <mergeCell ref="B1217:G1217"/>
    <mergeCell ref="B1218:G1218"/>
    <mergeCell ref="B1227:G1227"/>
    <mergeCell ref="B1228:G1228"/>
    <mergeCell ref="B1237:G1237"/>
    <mergeCell ref="B1178:G1178"/>
    <mergeCell ref="B1187:G1187"/>
    <mergeCell ref="B1188:G1188"/>
    <mergeCell ref="B1197:G1197"/>
    <mergeCell ref="B1198:G1198"/>
    <mergeCell ref="B1207:G1207"/>
    <mergeCell ref="B1148:G1148"/>
    <mergeCell ref="B1157:G1157"/>
    <mergeCell ref="B1158:G1158"/>
    <mergeCell ref="B1167:G1167"/>
    <mergeCell ref="B1168:G1168"/>
    <mergeCell ref="B1177:G1177"/>
    <mergeCell ref="B1118:G1118"/>
    <mergeCell ref="B1127:G1127"/>
    <mergeCell ref="B1128:G1128"/>
    <mergeCell ref="B1137:G1137"/>
    <mergeCell ref="B1138:G1138"/>
    <mergeCell ref="B1147:G1147"/>
    <mergeCell ref="B1088:G1088"/>
    <mergeCell ref="B1097:G1097"/>
    <mergeCell ref="B1098:G1098"/>
    <mergeCell ref="B1107:G1107"/>
    <mergeCell ref="B1108:G1108"/>
    <mergeCell ref="B1117:G1117"/>
    <mergeCell ref="B1058:G1058"/>
    <mergeCell ref="B1067:G1067"/>
    <mergeCell ref="B1068:G1068"/>
    <mergeCell ref="B1077:G1077"/>
    <mergeCell ref="B1078:G1078"/>
    <mergeCell ref="B1087:G1087"/>
    <mergeCell ref="B1028:G1028"/>
    <mergeCell ref="B1037:G1037"/>
    <mergeCell ref="B1038:G1038"/>
    <mergeCell ref="B1047:G1047"/>
    <mergeCell ref="B1048:G1048"/>
    <mergeCell ref="B1057:G1057"/>
    <mergeCell ref="B998:G998"/>
    <mergeCell ref="B1007:G1007"/>
    <mergeCell ref="B1008:G1008"/>
    <mergeCell ref="B1017:G1017"/>
    <mergeCell ref="B1018:G1018"/>
    <mergeCell ref="B1027:G1027"/>
    <mergeCell ref="B968:G968"/>
    <mergeCell ref="B977:G977"/>
    <mergeCell ref="B978:G978"/>
    <mergeCell ref="B987:G987"/>
    <mergeCell ref="B988:G988"/>
    <mergeCell ref="B997:G997"/>
    <mergeCell ref="B938:G938"/>
    <mergeCell ref="B947:G947"/>
    <mergeCell ref="B948:G948"/>
    <mergeCell ref="B957:G957"/>
    <mergeCell ref="B958:G958"/>
    <mergeCell ref="B967:G967"/>
    <mergeCell ref="B907:G907"/>
    <mergeCell ref="B916:G916"/>
    <mergeCell ref="B917:G917"/>
    <mergeCell ref="B926:G926"/>
    <mergeCell ref="B927:G927"/>
    <mergeCell ref="B937:G937"/>
    <mergeCell ref="B877:G877"/>
    <mergeCell ref="B886:G886"/>
    <mergeCell ref="B887:G887"/>
    <mergeCell ref="B896:G896"/>
    <mergeCell ref="B897:G897"/>
    <mergeCell ref="B906:G906"/>
    <mergeCell ref="B847:G847"/>
    <mergeCell ref="B856:G856"/>
    <mergeCell ref="B857:G857"/>
    <mergeCell ref="B866:G866"/>
    <mergeCell ref="B867:G867"/>
    <mergeCell ref="B876:G876"/>
    <mergeCell ref="B815:G815"/>
    <mergeCell ref="B826:G826"/>
    <mergeCell ref="B827:G827"/>
    <mergeCell ref="B836:G836"/>
    <mergeCell ref="B837:G837"/>
    <mergeCell ref="B846:G846"/>
    <mergeCell ref="B785:G785"/>
    <mergeCell ref="B794:G794"/>
    <mergeCell ref="B795:G795"/>
    <mergeCell ref="B804:G804"/>
    <mergeCell ref="B805:G805"/>
    <mergeCell ref="B814:G814"/>
    <mergeCell ref="B755:G755"/>
    <mergeCell ref="B764:G764"/>
    <mergeCell ref="B765:G765"/>
    <mergeCell ref="B774:G774"/>
    <mergeCell ref="B775:G775"/>
    <mergeCell ref="B784:G784"/>
    <mergeCell ref="B725:G725"/>
    <mergeCell ref="B734:G734"/>
    <mergeCell ref="B735:G735"/>
    <mergeCell ref="B744:G744"/>
    <mergeCell ref="B745:G745"/>
    <mergeCell ref="B754:G754"/>
    <mergeCell ref="B695:G695"/>
    <mergeCell ref="B704:G704"/>
    <mergeCell ref="B705:G705"/>
    <mergeCell ref="B714:G714"/>
    <mergeCell ref="B715:G715"/>
    <mergeCell ref="B724:G724"/>
    <mergeCell ref="B665:G665"/>
    <mergeCell ref="B674:G674"/>
    <mergeCell ref="B675:G675"/>
    <mergeCell ref="B684:G684"/>
    <mergeCell ref="B685:G685"/>
    <mergeCell ref="B694:G694"/>
    <mergeCell ref="B635:G635"/>
    <mergeCell ref="B644:G644"/>
    <mergeCell ref="B645:G645"/>
    <mergeCell ref="B654:G654"/>
    <mergeCell ref="B655:G655"/>
    <mergeCell ref="B664:G664"/>
    <mergeCell ref="B605:G605"/>
    <mergeCell ref="B614:G614"/>
    <mergeCell ref="B615:G615"/>
    <mergeCell ref="B624:G624"/>
    <mergeCell ref="B625:G625"/>
    <mergeCell ref="B634:G634"/>
    <mergeCell ref="B575:G575"/>
    <mergeCell ref="B584:G584"/>
    <mergeCell ref="B585:G585"/>
    <mergeCell ref="B594:G594"/>
    <mergeCell ref="B595:G595"/>
    <mergeCell ref="B604:G604"/>
    <mergeCell ref="B545:G545"/>
    <mergeCell ref="B554:G554"/>
    <mergeCell ref="B555:G555"/>
    <mergeCell ref="B564:G564"/>
    <mergeCell ref="B565:G565"/>
    <mergeCell ref="B574:G574"/>
    <mergeCell ref="B515:G515"/>
    <mergeCell ref="B524:G524"/>
    <mergeCell ref="B525:G525"/>
    <mergeCell ref="B534:G534"/>
    <mergeCell ref="B535:G535"/>
    <mergeCell ref="B544:G544"/>
    <mergeCell ref="B485:G485"/>
    <mergeCell ref="B494:G494"/>
    <mergeCell ref="B495:G495"/>
    <mergeCell ref="B504:G504"/>
    <mergeCell ref="B505:G505"/>
    <mergeCell ref="B514:G514"/>
    <mergeCell ref="B455:G455"/>
    <mergeCell ref="B464:G464"/>
    <mergeCell ref="B465:G465"/>
    <mergeCell ref="B474:G474"/>
    <mergeCell ref="B475:G475"/>
    <mergeCell ref="B484:G484"/>
    <mergeCell ref="B425:G425"/>
    <mergeCell ref="B434:G434"/>
    <mergeCell ref="B435:G435"/>
    <mergeCell ref="B444:G444"/>
    <mergeCell ref="B445:G445"/>
    <mergeCell ref="B454:G454"/>
    <mergeCell ref="B395:G395"/>
    <mergeCell ref="B404:G404"/>
    <mergeCell ref="B405:G405"/>
    <mergeCell ref="B414:G414"/>
    <mergeCell ref="B415:G415"/>
    <mergeCell ref="B424:G424"/>
    <mergeCell ref="B365:G365"/>
    <mergeCell ref="B374:G374"/>
    <mergeCell ref="B375:G375"/>
    <mergeCell ref="B384:G384"/>
    <mergeCell ref="B385:G385"/>
    <mergeCell ref="B394:G394"/>
    <mergeCell ref="B335:G335"/>
    <mergeCell ref="B344:G344"/>
    <mergeCell ref="B345:G345"/>
    <mergeCell ref="B354:G354"/>
    <mergeCell ref="B355:G355"/>
    <mergeCell ref="B364:G364"/>
    <mergeCell ref="B305:G305"/>
    <mergeCell ref="B314:G314"/>
    <mergeCell ref="B315:G315"/>
    <mergeCell ref="B324:G324"/>
    <mergeCell ref="B325:G325"/>
    <mergeCell ref="B334:G334"/>
    <mergeCell ref="B275:G275"/>
    <mergeCell ref="B284:G284"/>
    <mergeCell ref="B285:G285"/>
    <mergeCell ref="B294:G294"/>
    <mergeCell ref="B295:G295"/>
    <mergeCell ref="B304:G304"/>
    <mergeCell ref="B245:G245"/>
    <mergeCell ref="B254:G254"/>
    <mergeCell ref="B255:G255"/>
    <mergeCell ref="B264:G264"/>
    <mergeCell ref="B265:G265"/>
    <mergeCell ref="B274:G274"/>
    <mergeCell ref="B215:G215"/>
    <mergeCell ref="B224:G224"/>
    <mergeCell ref="B225:G225"/>
    <mergeCell ref="B234:G234"/>
    <mergeCell ref="B235:G235"/>
    <mergeCell ref="B244:G244"/>
    <mergeCell ref="B124:G124"/>
    <mergeCell ref="B185:G185"/>
    <mergeCell ref="B194:G194"/>
    <mergeCell ref="B195:G195"/>
    <mergeCell ref="B204:G204"/>
    <mergeCell ref="B205:G205"/>
    <mergeCell ref="B214:G214"/>
    <mergeCell ref="B155:G155"/>
    <mergeCell ref="B164:G164"/>
    <mergeCell ref="B165:G165"/>
    <mergeCell ref="B174:G174"/>
    <mergeCell ref="B175:G175"/>
    <mergeCell ref="B184:G184"/>
    <mergeCell ref="B65:G65"/>
    <mergeCell ref="B74:G74"/>
    <mergeCell ref="B75:G75"/>
    <mergeCell ref="B84:G84"/>
    <mergeCell ref="B85:G85"/>
    <mergeCell ref="B94:G94"/>
    <mergeCell ref="B3720:G3720"/>
    <mergeCell ref="B3711:G3711"/>
    <mergeCell ref="A1:B1"/>
    <mergeCell ref="C1:H1"/>
    <mergeCell ref="B54:G54"/>
    <mergeCell ref="B55:G55"/>
    <mergeCell ref="B64:G64"/>
    <mergeCell ref="B95:G95"/>
    <mergeCell ref="B104:G104"/>
    <mergeCell ref="B125:G125"/>
    <mergeCell ref="B134:G134"/>
    <mergeCell ref="B135:G135"/>
    <mergeCell ref="B144:G144"/>
    <mergeCell ref="B145:G145"/>
    <mergeCell ref="B154:G154"/>
    <mergeCell ref="B105:G105"/>
    <mergeCell ref="B114:G114"/>
    <mergeCell ref="B115:G115"/>
    <mergeCell ref="J1:K1"/>
    <mergeCell ref="M1:N4"/>
    <mergeCell ref="A2:B2"/>
    <mergeCell ref="C2:H2"/>
    <mergeCell ref="J2:K2"/>
    <mergeCell ref="C3:H3"/>
    <mergeCell ref="B35:G35"/>
    <mergeCell ref="B44:G44"/>
    <mergeCell ref="B45:G45"/>
    <mergeCell ref="B5:G5"/>
    <mergeCell ref="B14:G14"/>
    <mergeCell ref="B15:G15"/>
    <mergeCell ref="B24:G24"/>
    <mergeCell ref="B25:G25"/>
    <mergeCell ref="B34:G34"/>
  </mergeCells>
  <dataValidations count="33">
    <dataValidation type="list" allowBlank="1" showInputMessage="1" showErrorMessage="1" sqref="B3580:G3580 B3711:G3711 B3701:G3701 B3691:G3691 B3681:G3681 B3671:G3671 B3660:G3660 B3650:G3650 B3640:G3640 B3630:G3630 B3620:G3620 B3610:G3610 B3600:G3600 B3590:G3590">
      <formula1>$O$5001:$O$5014</formula1>
    </dataValidation>
    <dataValidation type="list" allowBlank="1" showInputMessage="1" showErrorMessage="1" sqref="B3480:G3480 B3570:G3570 B3560:G3560 B3550:G3550 B3540:G3540 B3530:G3530 B3520:G3520 B3510:G3510 B3500:G3500 B3490:G3490">
      <formula1>$O$4986:$O$5000</formula1>
    </dataValidation>
    <dataValidation type="list" allowBlank="1" showInputMessage="1" showErrorMessage="1" sqref="B5:G5 B15:G15 B25:G25 B35:G35 B45:G45 B55:G55 B65:G65 B75:G75 B85:G85 B95:G95 B105:G105 B115:G115 B125:G125 B135:G135 B145:G145 B155:G155 B165:G165 B175:G175 B185:G185">
      <formula1>$O$3887:$O$3936</formula1>
    </dataValidation>
    <dataValidation type="list" allowBlank="1" showInputMessage="1" showErrorMessage="1" sqref="B195:G195 B205:G205 B215:G215 B225:G225 B235:G235 B245:G245">
      <formula1>$O$3937:$O$3945</formula1>
    </dataValidation>
    <dataValidation type="list" allowBlank="1" showInputMessage="1" showErrorMessage="1" sqref="B255:G255 B265:G265 B275:G275 B285:G285 B295:G295 B305:G305 B315:G315 B325:G325 B335:G335 B345:G345 B355:G355 B365:G365 B375:G375 B385:G385 B395:G395 B405:G405 B415:G415 B425:G425 B435:G435">
      <formula1>$O$3946:$O$3975</formula1>
    </dataValidation>
    <dataValidation type="list" allowBlank="1" showInputMessage="1" showErrorMessage="1" sqref="B445:G445 B455:G455 B465:G465 B475:G475 B485:G485 B495:G495 B505:G505 B515:G515 B525:G525 B535:G535 B545:G545 B555:G555">
      <formula1>$O$3976:$O$3990</formula1>
    </dataValidation>
    <dataValidation type="list" allowBlank="1" showInputMessage="1" showErrorMessage="1" sqref="B565:G565 B575:G575 B585:G585 B595:G595 B605:G605 B615:G615 B625:G625 B635:G635 B645:G645 B655:G655 B665:G665 B675:G675">
      <formula1>$O$3991:$O$4003</formula1>
    </dataValidation>
    <dataValidation type="list" allowBlank="1" showInputMessage="1" showErrorMessage="1" sqref="B685:G685 B695:G695 B705:G705 B715:G715 B725:G725 B735:G735 B745:G745 B755:G755 B765:G765 B775:G775 B785:G785 B795:G795 B805:G805">
      <formula1>$O$4004:$O$4131</formula1>
    </dataValidation>
    <dataValidation type="list" allowBlank="1" showInputMessage="1" showErrorMessage="1" sqref="B815:G815 B827:G827 B837:G837 B847:G847 B857:G857 B867:G867 B877:G877 B887:G887 B897:G897">
      <formula1>$O$4132:$O$4158</formula1>
    </dataValidation>
    <dataValidation type="list" allowBlank="1" showInputMessage="1" showErrorMessage="1" sqref="B907:G907 B917:G917 B927:G927 B938:G938 B948:G948 B958:G958 B968:G968 B978:G978 B988:G988 B998:G998 B1008:G1008 B1018:G1018 B1028:G1028 B1038:G1038 B1048:G1048 B1058:G1058">
      <formula1>$O$4159:$O$4174</formula1>
    </dataValidation>
    <dataValidation type="list" allowBlank="1" showInputMessage="1" showErrorMessage="1" sqref="B1068:G1068 B1078:G1078 B1088:G1088 B1098:G1098 B1108:G1108 B1118:G1118 B1128:G1128 B1138:G1138 B1148:G1148 B1158:G1158 B1168:G1168 B1178:G1178 B1188:G1188 B1198:G1198 B1208:G1208">
      <formula1>$O$4175:$O$4195</formula1>
    </dataValidation>
    <dataValidation type="list" allowBlank="1" showInputMessage="1" showErrorMessage="1" sqref="B1218:G1218 B1228:G1228 B1238:G1238 B1248:G1248 B1258:G1258">
      <formula1>$O$4196:$O$4206</formula1>
    </dataValidation>
    <dataValidation type="list" allowBlank="1" showInputMessage="1" showErrorMessage="1" sqref="B1268:G1268 B1278:G1278 B1288:G1288 B1298:G1298 B1308:G1308 B1318:G1318 B1328:G1328 B1338:G1338 B1348:G1348 B1358:G1358 B1368:G1368 B1378:G1378 B1388:G1388 B1398:G1398 B1408:G1408">
      <formula1>$O$4207:$O$4223</formula1>
    </dataValidation>
    <dataValidation type="list" allowBlank="1" showInputMessage="1" showErrorMessage="1" sqref="B1418:G1418 B1428:G1428 B1438:G1438 B1448:G1448 B1458:G1458 B1468:G1468 B1478:G1478 B1488:G1488 B1498:G1498 B1508:G1508 B1518:G1518 B1528:G1528 B1538:G1538">
      <formula1>$O$4224:$O$4252</formula1>
    </dataValidation>
    <dataValidation type="list" allowBlank="1" showInputMessage="1" showErrorMessage="1" sqref="B1548:G1548 B1558:G1558 B1568:G1568 B1578:G1578 B1588:G1588 B1598:G1598 B1608:G1608 B1618:G1618 B1628:G1628 B1638:G1638 B1648:G1648 B1658:G1658 B1668:G1668 B1678:G1678 B1688:G1688 B1698:G1698 B1708:G1708 B1718:G1718">
      <formula1>$O$4253:$O$4372</formula1>
    </dataValidation>
    <dataValidation type="list" allowBlank="1" showInputMessage="1" showErrorMessage="1" sqref="B1728:G1728 B1738:G1738">
      <formula1>$O$4373:$O$4377</formula1>
    </dataValidation>
    <dataValidation type="list" allowBlank="1" showInputMessage="1" showErrorMessage="1" sqref="B1748:G1748 B1758:G1758 B1768:G1768 B1778:G1778 B1788:G1788">
      <formula1>$O$4378:$O$4385</formula1>
    </dataValidation>
    <dataValidation type="list" allowBlank="1" showInputMessage="1" showErrorMessage="1" sqref="B1798:G1798 B1808:G1808 B1818:G1818 B1828:G1828">
      <formula1>$O$4386:$O$4392</formula1>
    </dataValidation>
    <dataValidation type="list" allowBlank="1" showInputMessage="1" showErrorMessage="1" sqref="B1838:G1838 B1848:G1848 B1858:G1858 B1868:G1868 B1878:G1878 B1888:G1888 B1898:G1898 B1908:G1908 B1918:G1918 B1928:G1928 B1938:G1938 B1948:G1948">
      <formula1>$O$4393:$O$4420</formula1>
    </dataValidation>
    <dataValidation type="list" allowBlank="1" showInputMessage="1" showErrorMessage="1" sqref="B1958:G1958 B1968:G1968 B1978:G1978 B1988:G1988 B1998:G1998 B2008:G2008 B2018:G2018 B2028:G2028 B2038:G2038 B2048:G2048 B2058:G2058 B2068:G2068">
      <formula1>$O$4421:$O$4447</formula1>
    </dataValidation>
    <dataValidation type="list" allowBlank="1" showInputMessage="1" showErrorMessage="1" sqref="B2248:G2248 B2258:G2258 B2268:G2268 B2278:G2278 B2288:G2288">
      <formula1>$O$4516:$O$4524</formula1>
    </dataValidation>
    <dataValidation type="list" allowBlank="1" showInputMessage="1" showErrorMessage="1" sqref="B2298:G2298 B2308:G2308 B2318:G2318 B2328:G2328 B2338:G2338">
      <formula1>$O$4525:$O$4532</formula1>
    </dataValidation>
    <dataValidation type="list" allowBlank="1" showInputMessage="1" showErrorMessage="1" sqref="B2348:G2348 B2358:G2358 B2368:G2368 B2378:G2378 B2388:G2388 B2398:G2398 B2408:G2408 B2418:G2418 B2428:G2428 B2438:G2438 B2448:G2448 B2458:G2458 B2468:G2468 B2478:G2478 B2488:G2488 B2498:G2498 B2508:G2508 B2518:G2518">
      <formula1>$O$4533:$O$4586</formula1>
    </dataValidation>
    <dataValidation type="list" allowBlank="1" showInputMessage="1" showErrorMessage="1" sqref="B2528:G2528 B2538:G2538 B2548:G2548 B2558:G2558 B2568:G2568 B2578:G2578 B2588:G2588 B2598:G2598 B2608:G2608 B2618:G2618 B2628:G2628 B2638:G2638 B2648:G2648 B2658:G2658 B2668:G2668">
      <formula1>$O$4587:$O$4662</formula1>
    </dataValidation>
    <dataValidation type="list" allowBlank="1" showInputMessage="1" showErrorMessage="1" sqref="B2678:G2678 B2688:G2688 B2698:G2698 B2708:G2708 B2718:G2718 B2728:G2728 B2738:G2738 B2748:G2748 B2758:G2758 B2768:G2768 B2778:G2778 B2788:G2788 B2798:G2798 B2808:G2808 B2818:G2818 B2828:G2828">
      <formula1>$O$4663:$O$4763</formula1>
    </dataValidation>
    <dataValidation type="list" allowBlank="1" showInputMessage="1" showErrorMessage="1" sqref="B2838:G2838 B2848:G2848 B2858:G2858 B2868:G2868 B2878:G2878 B2888:G2888 B2898:G2898">
      <formula1>$O$4764:$O$4787</formula1>
    </dataValidation>
    <dataValidation type="list" allowBlank="1" showInputMessage="1" showErrorMessage="1" sqref="B3050:G3050 B3110:G3110 B3100:G3100 B3090:G3090 B3080:G3080 B3070:G3070 B3060:G3060">
      <formula1>$O$4843:$O$4869</formula1>
    </dataValidation>
    <dataValidation type="list" allowBlank="1" showInputMessage="1" showErrorMessage="1" sqref="B3120:G3120 B3280:G3280 B3270:G3270 B3260:G3260 B3250:G3250 B3240:G3240 B3230:G3230 B3220:G3220 B3210:G3210 B3200:G3200 B3190:G3190 B3180:G3180 B3170:G3170 B3160:G3160 B3150:G3150 B3140:G3140 B3130:G3130">
      <formula1>$O$4870:$O$4940</formula1>
    </dataValidation>
    <dataValidation type="list" allowBlank="1" showInputMessage="1" showErrorMessage="1" sqref="B3290:G3290 B3370:G3370 B3360:G3360 B3350:G3350 B3340:G3340 B3330:G3330 B3320:G3320 B3310:G3310 B3300:G3300">
      <formula1>$O$4941:$O$4963</formula1>
    </dataValidation>
    <dataValidation type="list" allowBlank="1" showInputMessage="1" showErrorMessage="1" sqref="B3380:G3380 B3440:G3440 B3430:G3430 B3420:G3420 B3410:G3410 B3400:G3400 B3390:G3390">
      <formula1>$O$4964:$O$4979</formula1>
    </dataValidation>
    <dataValidation type="list" allowBlank="1" showInputMessage="1" showErrorMessage="1" sqref="B3450:G3450 B3470:G3470 B3460:G3460">
      <formula1>$O$4980:$O$4985</formula1>
    </dataValidation>
    <dataValidation type="list" allowBlank="1" showInputMessage="1" showErrorMessage="1" sqref="B2078:G2078 B2088:G2088 B2098:G2098 B2108:G2108 B2118:G2118 B2128:G2128 B2138:G2138 B2148:G2148 B2158:G2158 B2168:G2168 B2178:G2178 B2188:G2188 B2198:G2198 B2208:G2208 B2218:G2218 B2228:G2228 B2238:G2238">
      <formula1>$O$4448:$O$4515</formula1>
    </dataValidation>
    <dataValidation type="list" allowBlank="1" showInputMessage="1" showErrorMessage="1" sqref="B2908:G2908 B2918:G2918 B3040:G3040 B2939:G2939 B2949:G2949 B2960:G2960 B2970:G2970 B2980:G2980 B2990:G2990 B3000:G3000 B3010:G3010 B3020:G3020 B3030:G3030 B2929:G2929">
      <formula1>$O$4788:$O$4842</formula1>
    </dataValidation>
  </dataValidations>
  <pageMargins left="0.7" right="0.7" top="0.75" bottom="0.75" header="0.3" footer="0.3"/>
  <pageSetup paperSize="0" orientation="portrait" horizontalDpi="0" verticalDpi="0" copie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188"/>
  <sheetViews>
    <sheetView rightToLeft="1" workbookViewId="0">
      <selection sqref="A1:B1"/>
    </sheetView>
  </sheetViews>
  <sheetFormatPr defaultColWidth="9" defaultRowHeight="23.25"/>
  <cols>
    <col min="1" max="1" width="11.140625" style="23" bestFit="1" customWidth="1"/>
    <col min="2" max="2" width="32.42578125" style="25" customWidth="1"/>
    <col min="3" max="3" width="8.140625" style="30" customWidth="1"/>
    <col min="4" max="4" width="11.140625" style="24" customWidth="1"/>
    <col min="5" max="5" width="9.42578125" style="199" customWidth="1"/>
    <col min="6" max="6" width="14.140625" style="200" bestFit="1" customWidth="1"/>
    <col min="7" max="7" width="13.7109375" style="220" customWidth="1"/>
    <col min="8" max="8" width="3.42578125" style="23" customWidth="1"/>
    <col min="9" max="9" width="37.5703125" style="23" customWidth="1"/>
    <col min="10" max="246" width="9" style="23"/>
    <col min="247" max="247" width="6.85546875" style="23" bestFit="1" customWidth="1"/>
    <col min="248" max="248" width="22.42578125" style="23" customWidth="1"/>
    <col min="249" max="249" width="7.85546875" style="23" bestFit="1" customWidth="1"/>
    <col min="250" max="250" width="11.140625" style="23" customWidth="1"/>
    <col min="251" max="251" width="9.42578125" style="23" customWidth="1"/>
    <col min="252" max="252" width="14.140625" style="23" bestFit="1" customWidth="1"/>
    <col min="253" max="253" width="13.7109375" style="23" customWidth="1"/>
    <col min="254" max="16384" width="9" style="23"/>
  </cols>
  <sheetData>
    <row r="1" spans="1:9" s="22" customFormat="1">
      <c r="A1" s="695" t="str">
        <f>'مالی مکانیک'!F3</f>
        <v>پروژه:1</v>
      </c>
      <c r="B1" s="696"/>
      <c r="C1" s="700" t="str">
        <f>'مالی مکانیک'!G3</f>
        <v xml:space="preserve">مشاور: </v>
      </c>
      <c r="D1" s="700"/>
      <c r="E1" s="700"/>
      <c r="F1" s="726" t="str">
        <f>'مالی مکانیک'!F5</f>
        <v>صورت وضعیت شماره :</v>
      </c>
      <c r="G1" s="727"/>
      <c r="I1" s="721" t="s">
        <v>94</v>
      </c>
    </row>
    <row r="2" spans="1:9" s="22" customFormat="1">
      <c r="A2" s="697" t="str">
        <f>'مالی مکانیک'!F4</f>
        <v>کارفرما:</v>
      </c>
      <c r="B2" s="698"/>
      <c r="C2" s="701" t="str">
        <f>'مالی مکانیک'!G4</f>
        <v>پیمانکار:</v>
      </c>
      <c r="D2" s="701"/>
      <c r="E2" s="701"/>
      <c r="F2" s="724" t="str">
        <f>'مالی مکانیک'!G5</f>
        <v>تاریخ: 1395</v>
      </c>
      <c r="G2" s="725"/>
      <c r="I2" s="722"/>
    </row>
    <row r="3" spans="1:9" s="22" customFormat="1" ht="24" thickBot="1">
      <c r="A3" s="142" t="s">
        <v>59</v>
      </c>
      <c r="B3" s="143" t="s">
        <v>4202</v>
      </c>
      <c r="C3" s="699" t="s">
        <v>84</v>
      </c>
      <c r="D3" s="699"/>
      <c r="E3" s="699"/>
      <c r="F3" s="203"/>
      <c r="G3" s="206"/>
      <c r="I3" s="722"/>
    </row>
    <row r="4" spans="1:9" s="26" customFormat="1" ht="24" thickBot="1">
      <c r="A4" s="146" t="s">
        <v>71</v>
      </c>
      <c r="B4" s="147" t="s">
        <v>72</v>
      </c>
      <c r="C4" s="147" t="s">
        <v>68</v>
      </c>
      <c r="D4" s="148" t="s">
        <v>73</v>
      </c>
      <c r="E4" s="149" t="s">
        <v>74</v>
      </c>
      <c r="F4" s="150" t="s">
        <v>67</v>
      </c>
      <c r="G4" s="151" t="s">
        <v>75</v>
      </c>
      <c r="I4" s="723"/>
    </row>
    <row r="5" spans="1:9" s="26" customFormat="1" ht="24" thickBot="1">
      <c r="A5" s="680" t="s">
        <v>918</v>
      </c>
      <c r="B5" s="681"/>
      <c r="C5" s="681"/>
      <c r="D5" s="681"/>
      <c r="E5" s="681"/>
      <c r="F5" s="681"/>
      <c r="G5" s="683"/>
    </row>
    <row r="6" spans="1:9" ht="32.25" thickBot="1">
      <c r="A6" s="60" t="str">
        <f>'متره مکانیک'!P3887</f>
        <v>010101</v>
      </c>
      <c r="B6" s="60" t="str">
        <f>'متره مکانیک'!T3887</f>
        <v>لوله فولادي سياه درز دار، به ‌قطر نامي 15 (يك دوم اينچ).</v>
      </c>
      <c r="C6" s="60" t="str">
        <f>'متره مکانیک'!U3887</f>
        <v>مترطول</v>
      </c>
      <c r="D6" s="60">
        <f>'متره مکانیک'!V3887</f>
        <v>128000</v>
      </c>
      <c r="E6" s="189">
        <f>VLOOKUP(A6,'متره مکانیک'!A:K,9,FALSE)</f>
        <v>60</v>
      </c>
      <c r="F6" s="190">
        <f>IF(ISNA(E6*D6),0,ROUND((E6*D6),0))</f>
        <v>7680000</v>
      </c>
      <c r="G6" s="207"/>
    </row>
    <row r="7" spans="1:9" ht="32.25" thickBot="1">
      <c r="A7" s="60" t="str">
        <f>'متره مکانیک'!P3888</f>
        <v>010102</v>
      </c>
      <c r="B7" s="60" t="str">
        <f>'متره مکانیک'!T3888</f>
        <v>لوله فولادی سیاه درزدار، به قطر نامی 20 (سه چهارم اینچ).</v>
      </c>
      <c r="C7" s="60" t="str">
        <f>'متره مکانیک'!U3888</f>
        <v>مترطول</v>
      </c>
      <c r="D7" s="60">
        <f>'متره مکانیک'!V3888</f>
        <v>140000</v>
      </c>
      <c r="E7" s="189" t="e">
        <f>VLOOKUP(A7,'متره مکانیک'!A:K,9,FALSE)</f>
        <v>#N/A</v>
      </c>
      <c r="F7" s="190">
        <f t="shared" ref="F7:F52" si="0">IF(ISNA(E7*D7),0,ROUND((E7*D7),0))</f>
        <v>0</v>
      </c>
      <c r="G7" s="208"/>
    </row>
    <row r="8" spans="1:9" ht="32.25" thickBot="1">
      <c r="A8" s="60" t="str">
        <f>'متره مکانیک'!P3889</f>
        <v>010103</v>
      </c>
      <c r="B8" s="60" t="str">
        <f>'متره مکانیک'!T3889</f>
        <v>لوله فولادي سياه درزدار، به قطر نامي 25  (يك اينچ).</v>
      </c>
      <c r="C8" s="60" t="str">
        <f>'متره مکانیک'!U3889</f>
        <v>مترطول</v>
      </c>
      <c r="D8" s="60">
        <f>'متره مکانیک'!V3889</f>
        <v>150500</v>
      </c>
      <c r="E8" s="189" t="e">
        <f>VLOOKUP(A8,'متره مکانیک'!A:K,9,FALSE)</f>
        <v>#N/A</v>
      </c>
      <c r="F8" s="190">
        <f t="shared" si="0"/>
        <v>0</v>
      </c>
      <c r="G8" s="208"/>
    </row>
    <row r="9" spans="1:9" ht="32.25" thickBot="1">
      <c r="A9" s="60" t="str">
        <f>'متره مکانیک'!P3890</f>
        <v>010104</v>
      </c>
      <c r="B9" s="60" t="str">
        <f>'متره مکانیک'!T3890</f>
        <v>لوله فولادي سياه درزدار، به قطر نامي 32  (يك و يك چهارم اينچ).</v>
      </c>
      <c r="C9" s="60" t="str">
        <f>'متره مکانیک'!U3890</f>
        <v>مترطول</v>
      </c>
      <c r="D9" s="60">
        <f>'متره مکانیک'!V3890</f>
        <v>174000</v>
      </c>
      <c r="E9" s="189" t="e">
        <f>VLOOKUP(A9,'متره مکانیک'!A:K,9,FALSE)</f>
        <v>#N/A</v>
      </c>
      <c r="F9" s="190">
        <f t="shared" si="0"/>
        <v>0</v>
      </c>
      <c r="G9" s="208"/>
      <c r="I9" s="50"/>
    </row>
    <row r="10" spans="1:9" ht="32.25" thickBot="1">
      <c r="A10" s="60" t="str">
        <f>'متره مکانیک'!P3891</f>
        <v>010105</v>
      </c>
      <c r="B10" s="60" t="str">
        <f>'متره مکانیک'!T3891</f>
        <v>لوله فولادي سياه درزدار، به قطر نامي 40  (يك و يك دوم اينچ).</v>
      </c>
      <c r="C10" s="60" t="str">
        <f>'متره مکانیک'!U3891</f>
        <v>مترطول</v>
      </c>
      <c r="D10" s="60">
        <f>'متره مکانیک'!V3891</f>
        <v>214000</v>
      </c>
      <c r="E10" s="189" t="e">
        <f>VLOOKUP(A10,'متره مکانیک'!A:K,9,FALSE)</f>
        <v>#N/A</v>
      </c>
      <c r="F10" s="190">
        <f t="shared" si="0"/>
        <v>0</v>
      </c>
      <c r="G10" s="208"/>
      <c r="I10" s="50"/>
    </row>
    <row r="11" spans="1:9" ht="32.25" thickBot="1">
      <c r="A11" s="60" t="str">
        <f>'متره مکانیک'!P3892</f>
        <v>010106</v>
      </c>
      <c r="B11" s="60" t="str">
        <f>'متره مکانیک'!T3892</f>
        <v>لوله فولادي سياه درزدار، به قطر نامي 50  (دو اينچ).</v>
      </c>
      <c r="C11" s="60" t="str">
        <f>'متره مکانیک'!U3892</f>
        <v>مترطول</v>
      </c>
      <c r="D11" s="60">
        <f>'متره مکانیک'!V3892</f>
        <v>250000</v>
      </c>
      <c r="E11" s="189" t="e">
        <f>VLOOKUP(A11,'متره مکانیک'!A:K,9,FALSE)</f>
        <v>#N/A</v>
      </c>
      <c r="F11" s="190">
        <f t="shared" si="0"/>
        <v>0</v>
      </c>
      <c r="G11" s="208"/>
      <c r="I11" s="50"/>
    </row>
    <row r="12" spans="1:9" ht="32.25" thickBot="1">
      <c r="A12" s="60" t="str">
        <f>'متره مکانیک'!P3893</f>
        <v>010107</v>
      </c>
      <c r="B12" s="60" t="str">
        <f>'متره مکانیک'!T3893</f>
        <v>لوله فولادي سياه درزدار، به قطر نامي 65  (دو و يك دوم اينچ).</v>
      </c>
      <c r="C12" s="60" t="str">
        <f>'متره مکانیک'!U3893</f>
        <v>مترطول</v>
      </c>
      <c r="D12" s="60">
        <f>'متره مکانیک'!V3893</f>
        <v>311000</v>
      </c>
      <c r="E12" s="189" t="e">
        <f>VLOOKUP(A12,'متره مکانیک'!A:K,9,FALSE)</f>
        <v>#N/A</v>
      </c>
      <c r="F12" s="190">
        <f t="shared" si="0"/>
        <v>0</v>
      </c>
      <c r="G12" s="208"/>
      <c r="I12" s="50"/>
    </row>
    <row r="13" spans="1:9" ht="32.25" thickBot="1">
      <c r="A13" s="60" t="str">
        <f>'متره مکانیک'!P3894</f>
        <v>010108</v>
      </c>
      <c r="B13" s="60" t="str">
        <f>'متره مکانیک'!T3894</f>
        <v>لوله فولادي سياه درزدار، به قطر  نامي 80  (سه اينچ).</v>
      </c>
      <c r="C13" s="60" t="str">
        <f>'متره مکانیک'!U3894</f>
        <v>مترطول</v>
      </c>
      <c r="D13" s="60">
        <f>'متره مکانیک'!V3894</f>
        <v>355500</v>
      </c>
      <c r="E13" s="189" t="e">
        <f>VLOOKUP(A13,'متره مکانیک'!A:K,9,FALSE)</f>
        <v>#N/A</v>
      </c>
      <c r="F13" s="190">
        <f t="shared" si="0"/>
        <v>0</v>
      </c>
      <c r="G13" s="208"/>
      <c r="I13" s="50"/>
    </row>
    <row r="14" spans="1:9" ht="32.25" thickBot="1">
      <c r="A14" s="60" t="str">
        <f>'متره مکانیک'!P3895</f>
        <v>010109</v>
      </c>
      <c r="B14" s="60" t="str">
        <f>'متره مکانیک'!T3895</f>
        <v>لوله فولادي سياه درزدار، به قطر نامي 100  (چهار اينچ).</v>
      </c>
      <c r="C14" s="60" t="str">
        <f>'متره مکانیک'!U3895</f>
        <v>مترطول</v>
      </c>
      <c r="D14" s="60">
        <f>'متره مکانیک'!V3895</f>
        <v>476000</v>
      </c>
      <c r="E14" s="189" t="e">
        <f>VLOOKUP(A14,'متره مکانیک'!A:K,9,FALSE)</f>
        <v>#N/A</v>
      </c>
      <c r="F14" s="190">
        <f t="shared" si="0"/>
        <v>0</v>
      </c>
      <c r="G14" s="208"/>
      <c r="I14" s="50"/>
    </row>
    <row r="15" spans="1:9" ht="32.25" thickBot="1">
      <c r="A15" s="60" t="str">
        <f>'متره مکانیک'!P3896</f>
        <v>010110</v>
      </c>
      <c r="B15" s="60" t="str">
        <f>'متره مکانیک'!T3896</f>
        <v>لوله فولادي سياه درزدار، به قطر نامي 125  (پنج اينچ).</v>
      </c>
      <c r="C15" s="60" t="str">
        <f>'متره مکانیک'!U3896</f>
        <v>مترطول</v>
      </c>
      <c r="D15" s="60">
        <f>'متره مکانیک'!V3896</f>
        <v>595500</v>
      </c>
      <c r="E15" s="189" t="e">
        <f>VLOOKUP(A15,'متره مکانیک'!A:K,9,FALSE)</f>
        <v>#N/A</v>
      </c>
      <c r="F15" s="190">
        <f t="shared" si="0"/>
        <v>0</v>
      </c>
      <c r="G15" s="208"/>
      <c r="I15" s="51"/>
    </row>
    <row r="16" spans="1:9" ht="32.25" thickBot="1">
      <c r="A16" s="60" t="str">
        <f>'متره مکانیک'!P3897</f>
        <v>010111</v>
      </c>
      <c r="B16" s="60" t="str">
        <f>'متره مکانیک'!T3897</f>
        <v>لوله فولادي سياه درزدار، به قطر نامي 150  (شش اينچ).</v>
      </c>
      <c r="C16" s="60" t="str">
        <f>'متره مکانیک'!U3897</f>
        <v>مترطول</v>
      </c>
      <c r="D16" s="60">
        <f>'متره مکانیک'!V3897</f>
        <v>694500</v>
      </c>
      <c r="E16" s="189" t="e">
        <f>VLOOKUP(A16,'متره مکانیک'!A:K,9,FALSE)</f>
        <v>#N/A</v>
      </c>
      <c r="F16" s="190">
        <f t="shared" si="0"/>
        <v>0</v>
      </c>
      <c r="G16" s="208"/>
    </row>
    <row r="17" spans="1:7" ht="32.25" thickBot="1">
      <c r="A17" s="60" t="str">
        <f>'متره مکانیک'!P3898</f>
        <v>010112</v>
      </c>
      <c r="B17" s="60" t="str">
        <f>'متره مکانیک'!T3898</f>
        <v>لوله فولادي سياه درزدار، به قطر خارجي 219/1 ميليمتر.</v>
      </c>
      <c r="C17" s="60" t="str">
        <f>'متره مکانیک'!U3898</f>
        <v>مترطول</v>
      </c>
      <c r="D17" s="60">
        <f>'متره مکانیک'!V3898</f>
        <v>856500</v>
      </c>
      <c r="E17" s="189" t="e">
        <f>VLOOKUP(A17,'متره مکانیک'!A:K,9,FALSE)</f>
        <v>#N/A</v>
      </c>
      <c r="F17" s="190">
        <f t="shared" si="0"/>
        <v>0</v>
      </c>
      <c r="G17" s="208"/>
    </row>
    <row r="18" spans="1:7" ht="32.25" thickBot="1">
      <c r="A18" s="60" t="str">
        <f>'متره مکانیک'!P3899</f>
        <v>010113</v>
      </c>
      <c r="B18" s="60" t="str">
        <f>'متره مکانیک'!T3899</f>
        <v>لوله فولادي سياه درزدار، به قطر خارجي 273 ميليمتر.</v>
      </c>
      <c r="C18" s="60" t="str">
        <f>'متره مکانیک'!U3899</f>
        <v>مترطول</v>
      </c>
      <c r="D18" s="60">
        <f>'متره مکانیک'!V3899</f>
        <v>1130000</v>
      </c>
      <c r="E18" s="189" t="e">
        <f>VLOOKUP(A18,'متره مکانیک'!A:K,9,FALSE)</f>
        <v>#N/A</v>
      </c>
      <c r="F18" s="190">
        <f t="shared" si="0"/>
        <v>0</v>
      </c>
      <c r="G18" s="208"/>
    </row>
    <row r="19" spans="1:7" ht="32.25" thickBot="1">
      <c r="A19" s="60" t="str">
        <f>'متره مکانیک'!P3900</f>
        <v>010114</v>
      </c>
      <c r="B19" s="60" t="str">
        <f>'متره مکانیک'!T3900</f>
        <v>لوله فولادي سياه درزدار، به قطر خارجي 323/9 ميليمتر.</v>
      </c>
      <c r="C19" s="60" t="str">
        <f>'متره مکانیک'!U3900</f>
        <v>مترطول</v>
      </c>
      <c r="D19" s="60">
        <f>'متره مکانیک'!V3900</f>
        <v>1545000</v>
      </c>
      <c r="E19" s="189" t="e">
        <f>VLOOKUP(A19,'متره مکانیک'!A:K,9,FALSE)</f>
        <v>#N/A</v>
      </c>
      <c r="F19" s="190">
        <f t="shared" si="0"/>
        <v>0</v>
      </c>
      <c r="G19" s="208"/>
    </row>
    <row r="20" spans="1:7" ht="32.25" thickBot="1">
      <c r="A20" s="60" t="str">
        <f>'متره مکانیک'!P3901</f>
        <v>010115</v>
      </c>
      <c r="B20" s="60" t="str">
        <f>'متره مکانیک'!T3901</f>
        <v>لوله فولادي سياه درزدار، به قطر خارجي 355/6 ميليمتر.</v>
      </c>
      <c r="C20" s="60" t="str">
        <f>'متره مکانیک'!U3901</f>
        <v>مترطول</v>
      </c>
      <c r="D20" s="60">
        <f>'متره مکانیک'!V3901</f>
        <v>1475000</v>
      </c>
      <c r="E20" s="189" t="e">
        <f>VLOOKUP(A20,'متره مکانیک'!A:K,9,FALSE)</f>
        <v>#N/A</v>
      </c>
      <c r="F20" s="190">
        <f t="shared" si="0"/>
        <v>0</v>
      </c>
      <c r="G20" s="208"/>
    </row>
    <row r="21" spans="1:7" ht="32.25" thickBot="1">
      <c r="A21" s="60" t="str">
        <f>'متره مکانیک'!P3902</f>
        <v>010116</v>
      </c>
      <c r="B21" s="60" t="str">
        <f>'متره مکانیک'!T3902</f>
        <v>لوله فولادي سياه درزدار، به قطر خارجي 406/4 ميليمتر.</v>
      </c>
      <c r="C21" s="60" t="str">
        <f>'متره مکانیک'!U3902</f>
        <v>مترطول</v>
      </c>
      <c r="D21" s="60">
        <f>'متره مکانیک'!V3902</f>
        <v>1855000</v>
      </c>
      <c r="E21" s="189" t="e">
        <f>VLOOKUP(A21,'متره مکانیک'!A:K,9,FALSE)</f>
        <v>#N/A</v>
      </c>
      <c r="F21" s="190">
        <f t="shared" si="0"/>
        <v>0</v>
      </c>
      <c r="G21" s="208"/>
    </row>
    <row r="22" spans="1:7" ht="32.25" thickBot="1">
      <c r="A22" s="60" t="str">
        <f>'متره مکانیک'!P3903</f>
        <v>010201</v>
      </c>
      <c r="B22" s="60" t="str">
        <f>'متره مکانیک'!T3903</f>
        <v>لوله فولادي سياه بدون درز، به قطر خارجي 21/3 و ضخامت جدار 2/6 ميليمتر.</v>
      </c>
      <c r="C22" s="60" t="str">
        <f>'متره مکانیک'!U3903</f>
        <v>مترطول</v>
      </c>
      <c r="D22" s="60">
        <f>'متره مکانیک'!V3903</f>
        <v>135000</v>
      </c>
      <c r="E22" s="189" t="e">
        <f>VLOOKUP(A22,'متره مکانیک'!A:K,9,FALSE)</f>
        <v>#N/A</v>
      </c>
      <c r="F22" s="190">
        <f t="shared" si="0"/>
        <v>0</v>
      </c>
      <c r="G22" s="208"/>
    </row>
    <row r="23" spans="1:7" ht="32.25" thickBot="1">
      <c r="A23" s="60" t="str">
        <f>'متره مکانیک'!P3904</f>
        <v>010202</v>
      </c>
      <c r="B23" s="60" t="str">
        <f>'متره مکانیک'!T3904</f>
        <v>لوله فولادي سياه بدون درز، به قطر خارجي 26/9 و ضخامت جدار 2/6 ميليمتر.</v>
      </c>
      <c r="C23" s="60" t="str">
        <f>'متره مکانیک'!U3904</f>
        <v>مترطول</v>
      </c>
      <c r="D23" s="60">
        <f>'متره مکانیک'!V3904</f>
        <v>148500</v>
      </c>
      <c r="E23" s="189" t="e">
        <f>VLOOKUP(A23,'متره مکانیک'!A:K,9,FALSE)</f>
        <v>#N/A</v>
      </c>
      <c r="F23" s="190">
        <f t="shared" si="0"/>
        <v>0</v>
      </c>
      <c r="G23" s="208"/>
    </row>
    <row r="24" spans="1:7" ht="32.25" thickBot="1">
      <c r="A24" s="60" t="str">
        <f>'متره مکانیک'!P3905</f>
        <v>010203</v>
      </c>
      <c r="B24" s="60" t="str">
        <f>'متره مکانیک'!T3905</f>
        <v>لوله فولادي سياه بدون درز، به قطر خارجي 33/7 و ضخامت جدار 3/2 ميليمتر.</v>
      </c>
      <c r="C24" s="60" t="str">
        <f>'متره مکانیک'!U3905</f>
        <v>مترطول</v>
      </c>
      <c r="D24" s="60">
        <f>'متره مکانیک'!V3905</f>
        <v>164500</v>
      </c>
      <c r="E24" s="189" t="e">
        <f>VLOOKUP(A24,'متره مکانیک'!A:K,9,FALSE)</f>
        <v>#N/A</v>
      </c>
      <c r="F24" s="190">
        <f t="shared" si="0"/>
        <v>0</v>
      </c>
      <c r="G24" s="208"/>
    </row>
    <row r="25" spans="1:7" ht="32.25" thickBot="1">
      <c r="A25" s="60" t="str">
        <f>'متره مکانیک'!P3906</f>
        <v>010204</v>
      </c>
      <c r="B25" s="60" t="str">
        <f>'متره مکانیک'!T3906</f>
        <v>لوله فولادي سياه بدون درز، به قطر خارجي 42/4 و ضخامت جدار  3/2 ميليمتر.</v>
      </c>
      <c r="C25" s="60" t="str">
        <f>'متره مکانیک'!U3906</f>
        <v>مترطول</v>
      </c>
      <c r="D25" s="60">
        <f>'متره مکانیک'!V3906</f>
        <v>192000</v>
      </c>
      <c r="E25" s="189" t="e">
        <f>VLOOKUP(A25,'متره مکانیک'!A:K,9,FALSE)</f>
        <v>#N/A</v>
      </c>
      <c r="F25" s="190">
        <f t="shared" si="0"/>
        <v>0</v>
      </c>
      <c r="G25" s="208"/>
    </row>
    <row r="26" spans="1:7" ht="32.25" thickBot="1">
      <c r="A26" s="60" t="str">
        <f>'متره مکانیک'!P3907</f>
        <v>010205</v>
      </c>
      <c r="B26" s="60" t="str">
        <f>'متره مکانیک'!T3907</f>
        <v>لوله فولادي سياه بدون درز، به قطر خارجي 48/3 و ضخامت جدار 3/2 ميليمتر.</v>
      </c>
      <c r="C26" s="60" t="str">
        <f>'متره مکانیک'!U3907</f>
        <v>مترطول</v>
      </c>
      <c r="D26" s="60">
        <f>'متره مکانیک'!V3907</f>
        <v>238500</v>
      </c>
      <c r="E26" s="189" t="e">
        <f>VLOOKUP(A26,'متره مکانیک'!A:K,9,FALSE)</f>
        <v>#N/A</v>
      </c>
      <c r="F26" s="190">
        <f t="shared" si="0"/>
        <v>0</v>
      </c>
      <c r="G26" s="208"/>
    </row>
    <row r="27" spans="1:7" ht="32.25" thickBot="1">
      <c r="A27" s="60" t="str">
        <f>'متره مکانیک'!P3908</f>
        <v>010206</v>
      </c>
      <c r="B27" s="60" t="str">
        <f>'متره مکانیک'!T3908</f>
        <v>لوله فولادي سياه بدون درز، به قطر خارجي 60/3 و ضخامت جدار 3/6 ميليمتر.</v>
      </c>
      <c r="C27" s="60" t="str">
        <f>'متره مکانیک'!U3908</f>
        <v>مترطول</v>
      </c>
      <c r="D27" s="60">
        <f>'متره مکانیک'!V3908</f>
        <v>284000</v>
      </c>
      <c r="E27" s="189" t="e">
        <f>VLOOKUP(A27,'متره مکانیک'!A:K,9,FALSE)</f>
        <v>#N/A</v>
      </c>
      <c r="F27" s="190">
        <f t="shared" si="0"/>
        <v>0</v>
      </c>
      <c r="G27" s="208"/>
    </row>
    <row r="28" spans="1:7" ht="32.25" thickBot="1">
      <c r="A28" s="60" t="str">
        <f>'متره مکانیک'!P3909</f>
        <v>010207</v>
      </c>
      <c r="B28" s="60" t="str">
        <f>'متره مکانیک'!T3909</f>
        <v>لوله فولادي سياه بدون درز، به قطر خارجي 76/1 و ضخامت جدار 3/6 ميليمتر.</v>
      </c>
      <c r="C28" s="60" t="str">
        <f>'متره مکانیک'!U3909</f>
        <v>مترطول</v>
      </c>
      <c r="D28" s="60">
        <f>'متره مکانیک'!V3909</f>
        <v>353500</v>
      </c>
      <c r="E28" s="189" t="e">
        <f>VLOOKUP(A28,'متره مکانیک'!A:K,9,FALSE)</f>
        <v>#N/A</v>
      </c>
      <c r="F28" s="190">
        <f t="shared" si="0"/>
        <v>0</v>
      </c>
      <c r="G28" s="208"/>
    </row>
    <row r="29" spans="1:7" ht="32.25" thickBot="1">
      <c r="A29" s="60" t="str">
        <f>'متره مکانیک'!P3910</f>
        <v>010208</v>
      </c>
      <c r="B29" s="60" t="str">
        <f>'متره مکانیک'!T3910</f>
        <v>لوله فولادي سياه بدون درز، به قطر خارجي 88/9 و ضخامت جدار 4 ميليمتر.</v>
      </c>
      <c r="C29" s="60" t="str">
        <f>'متره مکانیک'!U3910</f>
        <v>مترطول</v>
      </c>
      <c r="D29" s="60">
        <f>'متره مکانیک'!V3910</f>
        <v>410500</v>
      </c>
      <c r="E29" s="189" t="e">
        <f>VLOOKUP(A29,'متره مکانیک'!A:K,9,FALSE)</f>
        <v>#N/A</v>
      </c>
      <c r="F29" s="190">
        <f t="shared" si="0"/>
        <v>0</v>
      </c>
      <c r="G29" s="208"/>
    </row>
    <row r="30" spans="1:7" ht="32.25" thickBot="1">
      <c r="A30" s="60" t="str">
        <f>'متره مکانیک'!P3911</f>
        <v>010209</v>
      </c>
      <c r="B30" s="60" t="str">
        <f>'متره مکانیک'!T3911</f>
        <v>لوله فولادي سياه بدون درز، به قطر خارجي 114/3 و ضخامت جدار 5/4 ميليمتر.</v>
      </c>
      <c r="C30" s="60" t="str">
        <f>'متره مکانیک'!U3911</f>
        <v>مترطول</v>
      </c>
      <c r="D30" s="60">
        <f>'متره مکانیک'!V3911</f>
        <v>558000</v>
      </c>
      <c r="E30" s="189" t="e">
        <f>VLOOKUP(A30,'متره مکانیک'!A:K,9,FALSE)</f>
        <v>#N/A</v>
      </c>
      <c r="F30" s="190">
        <f t="shared" si="0"/>
        <v>0</v>
      </c>
      <c r="G30" s="208"/>
    </row>
    <row r="31" spans="1:7" ht="32.25" thickBot="1">
      <c r="A31" s="60" t="str">
        <f>'متره مکانیک'!P3912</f>
        <v>010210</v>
      </c>
      <c r="B31" s="60" t="str">
        <f>'متره مکانیک'!T3912</f>
        <v>لوله فولادي سياه بدون درز، به قطر خارجي 139/7 و ضخامت جدار 5 ميليمتر.</v>
      </c>
      <c r="C31" s="60" t="str">
        <f>'متره مکانیک'!U3912</f>
        <v>مترطول</v>
      </c>
      <c r="D31" s="60">
        <f>'متره مکانیک'!V3912</f>
        <v>714500</v>
      </c>
      <c r="E31" s="189" t="e">
        <f>VLOOKUP(A31,'متره مکانیک'!A:K,9,FALSE)</f>
        <v>#N/A</v>
      </c>
      <c r="F31" s="190">
        <f t="shared" si="0"/>
        <v>0</v>
      </c>
      <c r="G31" s="208"/>
    </row>
    <row r="32" spans="1:7" ht="32.25" thickBot="1">
      <c r="A32" s="60" t="str">
        <f>'متره مکانیک'!P3913</f>
        <v>010211</v>
      </c>
      <c r="B32" s="60" t="str">
        <f>'متره مکانیک'!T3913</f>
        <v>لوله فولادي سياه بدون درز، به قطر خارجي 168/3 و ضخامت جدار 5 ميليمتر.</v>
      </c>
      <c r="C32" s="60" t="str">
        <f>'متره مکانیک'!U3913</f>
        <v>مترطول</v>
      </c>
      <c r="D32" s="60">
        <f>'متره مکانیک'!V3913</f>
        <v>835000</v>
      </c>
      <c r="E32" s="189" t="e">
        <f>VLOOKUP(A32,'متره مکانیک'!A:K,9,FALSE)</f>
        <v>#N/A</v>
      </c>
      <c r="F32" s="190">
        <f t="shared" si="0"/>
        <v>0</v>
      </c>
      <c r="G32" s="208"/>
    </row>
    <row r="33" spans="1:7" ht="32.25" thickBot="1">
      <c r="A33" s="60" t="str">
        <f>'متره مکانیک'!P3914</f>
        <v>010212</v>
      </c>
      <c r="B33" s="60" t="str">
        <f>'متره مکانیک'!T3914</f>
        <v>لوله فولادي سياه بدون درز، به قطر خارجي 219/1 و ضخامت جدار 3/6 ميليمتر.</v>
      </c>
      <c r="C33" s="60" t="str">
        <f>'متره مکانیک'!U3914</f>
        <v>مترطول</v>
      </c>
      <c r="D33" s="60">
        <f>'متره مکانیک'!V3914</f>
        <v>1183000</v>
      </c>
      <c r="E33" s="189" t="e">
        <f>VLOOKUP(A33,'متره مکانیک'!A:K,9,FALSE)</f>
        <v>#N/A</v>
      </c>
      <c r="F33" s="190">
        <f t="shared" si="0"/>
        <v>0</v>
      </c>
      <c r="G33" s="208"/>
    </row>
    <row r="34" spans="1:7" ht="32.25" thickBot="1">
      <c r="A34" s="60" t="str">
        <f>'متره مکانیک'!P3915</f>
        <v>010213</v>
      </c>
      <c r="B34" s="60" t="str">
        <f>'متره مکانیک'!T3915</f>
        <v>لوله فولادي سياه بدون درز، به قطر خارجي 273 و ضخامت جدار 3/6 ميليمتر.</v>
      </c>
      <c r="C34" s="60" t="str">
        <f>'متره مکانیک'!U3915</f>
        <v>مترطول</v>
      </c>
      <c r="D34" s="60">
        <f>'متره مکانیک'!V3915</f>
        <v>1469000</v>
      </c>
      <c r="E34" s="189" t="e">
        <f>VLOOKUP(A34,'متره مکانیک'!A:K,9,FALSE)</f>
        <v>#N/A</v>
      </c>
      <c r="F34" s="190">
        <f t="shared" si="0"/>
        <v>0</v>
      </c>
      <c r="G34" s="208"/>
    </row>
    <row r="35" spans="1:7" ht="32.25" thickBot="1">
      <c r="A35" s="60" t="str">
        <f>'متره مکانیک'!P3916</f>
        <v>010214</v>
      </c>
      <c r="B35" s="60" t="str">
        <f>'متره مکانیک'!T3916</f>
        <v>لوله فولادي سياه بدون درز، به قطر خارجي 323/9 و ضخامت جدار 1/7 ميليمتر.</v>
      </c>
      <c r="C35" s="60" t="str">
        <f>'متره مکانیک'!U3916</f>
        <v>مترطول</v>
      </c>
      <c r="D35" s="60">
        <f>'متره مکانیک'!V3916</f>
        <v>2004000</v>
      </c>
      <c r="E35" s="189" t="e">
        <f>VLOOKUP(A35,'متره مکانیک'!A:K,9,FALSE)</f>
        <v>#N/A</v>
      </c>
      <c r="F35" s="190">
        <f t="shared" si="0"/>
        <v>0</v>
      </c>
      <c r="G35" s="208"/>
    </row>
    <row r="36" spans="1:7" ht="32.25" thickBot="1">
      <c r="A36" s="60" t="str">
        <f>'متره مکانیک'!P3917</f>
        <v>010215</v>
      </c>
      <c r="B36" s="60" t="str">
        <f>'متره مکانیک'!T3917</f>
        <v>لوله فولادي سياه بدون درز، به قطر خارجي 355/6 و ضخامت جدار 8 ميليمتر.</v>
      </c>
      <c r="C36" s="60" t="str">
        <f>'متره مکانیک'!U3917</f>
        <v>مترطول</v>
      </c>
      <c r="D36" s="60">
        <f>'متره مکانیک'!V3917</f>
        <v>2170000</v>
      </c>
      <c r="E36" s="189" t="e">
        <f>VLOOKUP(A36,'متره مکانیک'!A:K,9,FALSE)</f>
        <v>#N/A</v>
      </c>
      <c r="F36" s="190">
        <f t="shared" si="0"/>
        <v>0</v>
      </c>
      <c r="G36" s="208"/>
    </row>
    <row r="37" spans="1:7" ht="32.25" thickBot="1">
      <c r="A37" s="60" t="str">
        <f>'متره مکانیک'!P3918</f>
        <v>010216</v>
      </c>
      <c r="B37" s="60" t="str">
        <f>'متره مکانیک'!T3918</f>
        <v>لوله فولادي سياه بدون درز، به قطر خارجي 406/4 و ضخامت جدار 8/8 ميليمتر.</v>
      </c>
      <c r="C37" s="60" t="str">
        <f>'متره مکانیک'!U3918</f>
        <v>مترطول</v>
      </c>
      <c r="D37" s="60">
        <f>'متره مکانیک'!V3918</f>
        <v>2702000</v>
      </c>
      <c r="E37" s="189" t="e">
        <f>VLOOKUP(A37,'متره مکانیک'!A:K,9,FALSE)</f>
        <v>#N/A</v>
      </c>
      <c r="F37" s="190">
        <f t="shared" si="0"/>
        <v>0</v>
      </c>
      <c r="G37" s="208"/>
    </row>
    <row r="38" spans="1:7" ht="32.25" thickBot="1">
      <c r="A38" s="60" t="str">
        <f>'متره مکانیک'!P3919</f>
        <v>010301</v>
      </c>
      <c r="B38" s="60" t="str">
        <f>'متره مکانیک'!T3919</f>
        <v>لوله فولادي گالوانيزه، به‌قطر نامي 15 (يك دوم اينچ).</v>
      </c>
      <c r="C38" s="60" t="str">
        <f>'متره مکانیک'!U3919</f>
        <v>مترطول</v>
      </c>
      <c r="D38" s="60">
        <f>'متره مکانیک'!V3919</f>
        <v>147500</v>
      </c>
      <c r="E38" s="189" t="e">
        <f>VLOOKUP(A38,'متره مکانیک'!A:K,9,FALSE)</f>
        <v>#N/A</v>
      </c>
      <c r="F38" s="190">
        <f t="shared" si="0"/>
        <v>0</v>
      </c>
      <c r="G38" s="208"/>
    </row>
    <row r="39" spans="1:7" ht="32.25" thickBot="1">
      <c r="A39" s="60" t="str">
        <f>'متره مکانیک'!P3920</f>
        <v>010302</v>
      </c>
      <c r="B39" s="60" t="str">
        <f>'متره مکانیک'!T3920</f>
        <v>لوله فولادي گالوانيزه، به قطر نامي 20  (سه چهارم اينچ).</v>
      </c>
      <c r="C39" s="60" t="str">
        <f>'متره مکانیک'!U3920</f>
        <v>مترطول</v>
      </c>
      <c r="D39" s="60">
        <f>'متره مکانیک'!V3920</f>
        <v>164000</v>
      </c>
      <c r="E39" s="189" t="e">
        <f>VLOOKUP(A39,'متره مکانیک'!A:K,9,FALSE)</f>
        <v>#N/A</v>
      </c>
      <c r="F39" s="190">
        <f t="shared" si="0"/>
        <v>0</v>
      </c>
      <c r="G39" s="208"/>
    </row>
    <row r="40" spans="1:7" ht="32.25" thickBot="1">
      <c r="A40" s="60" t="str">
        <f>'متره مکانیک'!P3921</f>
        <v>010303</v>
      </c>
      <c r="B40" s="60" t="str">
        <f>'متره مکانیک'!T3921</f>
        <v>لوله فولادي گالوانيزه، به قطر نامي 25  (يك اينچ).</v>
      </c>
      <c r="C40" s="60" t="str">
        <f>'متره مکانیک'!U3921</f>
        <v>مترطول</v>
      </c>
      <c r="D40" s="60">
        <f>'متره مکانیک'!V3921</f>
        <v>181000</v>
      </c>
      <c r="E40" s="189" t="e">
        <f>VLOOKUP(A40,'متره مکانیک'!A:K,9,FALSE)</f>
        <v>#N/A</v>
      </c>
      <c r="F40" s="190">
        <f t="shared" si="0"/>
        <v>0</v>
      </c>
      <c r="G40" s="208"/>
    </row>
    <row r="41" spans="1:7" ht="32.25" thickBot="1">
      <c r="A41" s="60" t="str">
        <f>'متره مکانیک'!P3922</f>
        <v>010304</v>
      </c>
      <c r="B41" s="60" t="str">
        <f>'متره مکانیک'!T3922</f>
        <v>لوله فولادي گالوانيزه، به قطر نامي 32  (يك و يك چهارم اينچ).</v>
      </c>
      <c r="C41" s="60" t="str">
        <f>'متره مکانیک'!U3922</f>
        <v>مترطول</v>
      </c>
      <c r="D41" s="60">
        <f>'متره مکانیک'!V3922</f>
        <v>203000</v>
      </c>
      <c r="E41" s="189" t="e">
        <f>VLOOKUP(A41,'متره مکانیک'!A:K,9,FALSE)</f>
        <v>#N/A</v>
      </c>
      <c r="F41" s="190">
        <f t="shared" si="0"/>
        <v>0</v>
      </c>
      <c r="G41" s="208"/>
    </row>
    <row r="42" spans="1:7" ht="32.25" thickBot="1">
      <c r="A42" s="60" t="str">
        <f>'متره مکانیک'!P3923</f>
        <v>010305</v>
      </c>
      <c r="B42" s="60" t="str">
        <f>'متره مکانیک'!T3923</f>
        <v>لوله فولادي گالوانيزه، به قطر نامي 40  (يك و يك دوم اينچ).</v>
      </c>
      <c r="C42" s="60" t="str">
        <f>'متره مکانیک'!U3923</f>
        <v>مترطول</v>
      </c>
      <c r="D42" s="60">
        <f>'متره مکانیک'!V3923</f>
        <v>276000</v>
      </c>
      <c r="E42" s="189" t="e">
        <f>VLOOKUP(A42,'متره مکانیک'!A:K,9,FALSE)</f>
        <v>#N/A</v>
      </c>
      <c r="F42" s="190">
        <f t="shared" si="0"/>
        <v>0</v>
      </c>
      <c r="G42" s="208"/>
    </row>
    <row r="43" spans="1:7" ht="24" thickBot="1">
      <c r="A43" s="60" t="str">
        <f>'متره مکانیک'!P3924</f>
        <v>010306</v>
      </c>
      <c r="B43" s="60" t="str">
        <f>'متره مکانیک'!T3924</f>
        <v>لوله فولادي گالوانيزه، به قطر نامي 50  (دو اينچ).</v>
      </c>
      <c r="C43" s="60" t="str">
        <f>'متره مکانیک'!U3924</f>
        <v>مترطول</v>
      </c>
      <c r="D43" s="60">
        <f>'متره مکانیک'!V3924</f>
        <v>321000</v>
      </c>
      <c r="E43" s="189" t="e">
        <f>VLOOKUP(A43,'متره مکانیک'!A:K,9,FALSE)</f>
        <v>#N/A</v>
      </c>
      <c r="F43" s="190">
        <f t="shared" si="0"/>
        <v>0</v>
      </c>
      <c r="G43" s="208"/>
    </row>
    <row r="44" spans="1:7" ht="32.25" thickBot="1">
      <c r="A44" s="60" t="str">
        <f>'متره مکانیک'!P3925</f>
        <v>010307</v>
      </c>
      <c r="B44" s="60" t="str">
        <f>'متره مکانیک'!T3925</f>
        <v>لوله فولادي گالوانيزه، به قطر نامي 65  (دو و يك دوم اينچ).</v>
      </c>
      <c r="C44" s="60" t="str">
        <f>'متره مکانیک'!U3925</f>
        <v>مترطول</v>
      </c>
      <c r="D44" s="60">
        <f>'متره مکانیک'!V3925</f>
        <v>395500</v>
      </c>
      <c r="E44" s="189" t="e">
        <f>VLOOKUP(A44,'متره مکانیک'!A:K,9,FALSE)</f>
        <v>#N/A</v>
      </c>
      <c r="F44" s="190">
        <f t="shared" si="0"/>
        <v>0</v>
      </c>
      <c r="G44" s="208"/>
    </row>
    <row r="45" spans="1:7" ht="32.25" thickBot="1">
      <c r="A45" s="60" t="str">
        <f>'متره مکانیک'!P3926</f>
        <v>010308</v>
      </c>
      <c r="B45" s="60" t="str">
        <f>'متره مکانیک'!T3926</f>
        <v>لوله فولادي گالوانيزه، به قطر نامي 80  (سه اينچ).</v>
      </c>
      <c r="C45" s="60" t="str">
        <f>'متره مکانیک'!U3926</f>
        <v>مترطول</v>
      </c>
      <c r="D45" s="60">
        <f>'متره مکانیک'!V3926</f>
        <v>465000</v>
      </c>
      <c r="E45" s="189" t="e">
        <f>VLOOKUP(A45,'متره مکانیک'!A:K,9,FALSE)</f>
        <v>#N/A</v>
      </c>
      <c r="F45" s="190">
        <f t="shared" si="0"/>
        <v>0</v>
      </c>
      <c r="G45" s="208"/>
    </row>
    <row r="46" spans="1:7" ht="32.25" thickBot="1">
      <c r="A46" s="60" t="str">
        <f>'متره مکانیک'!P3927</f>
        <v>010309</v>
      </c>
      <c r="B46" s="60" t="str">
        <f>'متره مکانیک'!T3927</f>
        <v>لوله فولادي گالوانيزه، به قطر نامي 100  (چهار اينچ).</v>
      </c>
      <c r="C46" s="60" t="str">
        <f>'متره مکانیک'!U3927</f>
        <v>مترطول</v>
      </c>
      <c r="D46" s="60">
        <f>'متره مکانیک'!V3927</f>
        <v>702000</v>
      </c>
      <c r="E46" s="189" t="e">
        <f>VLOOKUP(A46,'متره مکانیک'!A:K,9,FALSE)</f>
        <v>#N/A</v>
      </c>
      <c r="F46" s="190">
        <f t="shared" si="0"/>
        <v>0</v>
      </c>
      <c r="G46" s="208"/>
    </row>
    <row r="47" spans="1:7" ht="32.25" thickBot="1">
      <c r="A47" s="60" t="str">
        <f>'متره مکانیک'!P3928</f>
        <v>010310</v>
      </c>
      <c r="B47" s="60" t="str">
        <f>'متره مکانیک'!T3928</f>
        <v>لوله فولادي گالوانيزه، به قطر نامي 125  (پنج اينچ).</v>
      </c>
      <c r="C47" s="60" t="str">
        <f>'متره مکانیک'!U3928</f>
        <v>مترطول</v>
      </c>
      <c r="D47" s="60">
        <f>'متره مکانیک'!V3928</f>
        <v>865000</v>
      </c>
      <c r="E47" s="189" t="e">
        <f>VLOOKUP(A47,'متره مکانیک'!A:K,9,FALSE)</f>
        <v>#N/A</v>
      </c>
      <c r="F47" s="190">
        <f t="shared" si="0"/>
        <v>0</v>
      </c>
      <c r="G47" s="208"/>
    </row>
    <row r="48" spans="1:7" ht="32.25" thickBot="1">
      <c r="A48" s="60" t="str">
        <f>'متره مکانیک'!P3929</f>
        <v>010311</v>
      </c>
      <c r="B48" s="60" t="str">
        <f>'متره مکانیک'!T3929</f>
        <v>لوله فولادي گالوانيزه، به قطر نامي 150  (شش اينچ).</v>
      </c>
      <c r="C48" s="60" t="str">
        <f>'متره مکانیک'!U3929</f>
        <v>مترطول</v>
      </c>
      <c r="D48" s="60">
        <f>'متره مکانیک'!V3929</f>
        <v>0</v>
      </c>
      <c r="E48" s="189" t="e">
        <f>VLOOKUP(A48,'متره مکانیک'!A:K,9,FALSE)</f>
        <v>#N/A</v>
      </c>
      <c r="F48" s="190">
        <f t="shared" si="0"/>
        <v>0</v>
      </c>
      <c r="G48" s="208"/>
    </row>
    <row r="49" spans="1:7" ht="48" thickBot="1">
      <c r="A49" s="60" t="str">
        <f>'متره مکانیک'!P3930</f>
        <v>010401</v>
      </c>
      <c r="B49" s="60" t="str">
        <f>'متره مکانیک'!T3930</f>
        <v>كلكتور، از لوله فولادي سياه درزدار با كليه اتصالات نوع جوشي، مصالح لازم براي ساخـت، با يك دسـت رنـگ ضد زنگ.</v>
      </c>
      <c r="C49" s="60" t="str">
        <f>'متره مکانیک'!U3930</f>
        <v>کيلوگرم</v>
      </c>
      <c r="D49" s="60">
        <f>'متره مکانیک'!V3930</f>
        <v>73200</v>
      </c>
      <c r="E49" s="189" t="e">
        <f>VLOOKUP(A49,'متره مکانیک'!A:K,9,FALSE)</f>
        <v>#N/A</v>
      </c>
      <c r="F49" s="190">
        <f t="shared" si="0"/>
        <v>0</v>
      </c>
      <c r="G49" s="208"/>
    </row>
    <row r="50" spans="1:7" ht="48" thickBot="1">
      <c r="A50" s="60" t="str">
        <f>'متره مکانیک'!P3931</f>
        <v>010402</v>
      </c>
      <c r="B50" s="60" t="str">
        <f>'متره مکانیک'!T3931</f>
        <v>كلكتور، از لوله فولادي سياه بدون درز، با كليه اتصالات نوع جوشي، مصالح لازم براي ساخت، با يك دست رنگ ضد زنگ.</v>
      </c>
      <c r="C50" s="60" t="str">
        <f>'متره مکانیک'!U3931</f>
        <v>کيلوگرم</v>
      </c>
      <c r="D50" s="60">
        <f>'متره مکانیک'!V3931</f>
        <v>83600</v>
      </c>
      <c r="E50" s="189" t="e">
        <f>VLOOKUP(A50,'متره مکانیک'!A:K,9,FALSE)</f>
        <v>#N/A</v>
      </c>
      <c r="F50" s="190">
        <f t="shared" si="0"/>
        <v>0</v>
      </c>
      <c r="G50" s="208"/>
    </row>
    <row r="51" spans="1:7" ht="32.25" thickBot="1">
      <c r="A51" s="60" t="str">
        <f>'متره مکانیک'!P3932</f>
        <v>010501</v>
      </c>
      <c r="B51" s="60" t="str">
        <f>'متره مکانیک'!T3932</f>
        <v>گالوانيزاسيون کلکتورهاي ساخته شده از لوله فولادي سياه.</v>
      </c>
      <c r="C51" s="60" t="str">
        <f>'متره مکانیک'!U3932</f>
        <v>کيلوگرم</v>
      </c>
      <c r="D51" s="60">
        <f>'متره مکانیک'!V3932</f>
        <v>0</v>
      </c>
      <c r="E51" s="189" t="e">
        <f>VLOOKUP(A51,'متره مکانیک'!A:K,9,FALSE)</f>
        <v>#N/A</v>
      </c>
      <c r="F51" s="190">
        <f t="shared" si="0"/>
        <v>0</v>
      </c>
      <c r="G51" s="208"/>
    </row>
    <row r="52" spans="1:7" ht="32.25" thickBot="1">
      <c r="A52" s="60" t="str">
        <f>'متره مکانیک'!P3933</f>
        <v>010601</v>
      </c>
      <c r="B52" s="60" t="str">
        <f>'متره مکانیک'!T3933</f>
        <v>کلکتور، ساخته شده از فيتينگ‌ها و اتصالي‌هاي دنده‌اي گالوانيزه.</v>
      </c>
      <c r="C52" s="60" t="str">
        <f>'متره مکانیک'!U3933</f>
        <v>کيلوگرم</v>
      </c>
      <c r="D52" s="60">
        <f>'متره مکانیک'!V3933</f>
        <v>0</v>
      </c>
      <c r="E52" s="189" t="e">
        <f>VLOOKUP(A52,'متره مکانیک'!A:K,9,FALSE)</f>
        <v>#N/A</v>
      </c>
      <c r="F52" s="190">
        <f t="shared" si="0"/>
        <v>0</v>
      </c>
      <c r="G52" s="208"/>
    </row>
    <row r="53" spans="1:7" ht="24" thickBot="1">
      <c r="A53" s="60" t="str">
        <f>'متره مکانیک'!P3934</f>
        <v>010602</v>
      </c>
      <c r="B53" s="60" t="str">
        <f>'متره مکانیک'!T3934</f>
        <v>لوله</v>
      </c>
      <c r="C53" s="60" t="str">
        <f>'متره مکانیک'!U3934</f>
        <v>مترطول</v>
      </c>
      <c r="D53" s="60">
        <f>'متره مکانیک'!V3934</f>
        <v>10000</v>
      </c>
      <c r="E53" s="189" t="e">
        <f>VLOOKUP(A53,'متره مکانیک'!A:K,9,FALSE)</f>
        <v>#N/A</v>
      </c>
      <c r="F53" s="190">
        <f t="shared" ref="F53:F55" si="1">IF(ISNA(E53*D53),0,ROUND((E53*D53),0))</f>
        <v>0</v>
      </c>
      <c r="G53" s="209" t="s">
        <v>511</v>
      </c>
    </row>
    <row r="54" spans="1:7" ht="24" thickBot="1">
      <c r="A54" s="60" t="str">
        <f>'متره مکانیک'!P3935</f>
        <v>010603</v>
      </c>
      <c r="B54" s="60" t="str">
        <f>'متره مکانیک'!T3935</f>
        <v>لوله 1</v>
      </c>
      <c r="C54" s="60" t="str">
        <f>'متره مکانیک'!U3935</f>
        <v>مترطول</v>
      </c>
      <c r="D54" s="60">
        <f>'متره مکانیک'!V3935</f>
        <v>10001</v>
      </c>
      <c r="E54" s="189" t="e">
        <f>VLOOKUP(A54,'متره مکانیک'!A:K,9,FALSE)</f>
        <v>#N/A</v>
      </c>
      <c r="F54" s="190">
        <f t="shared" si="1"/>
        <v>0</v>
      </c>
      <c r="G54" s="209" t="s">
        <v>511</v>
      </c>
    </row>
    <row r="55" spans="1:7" ht="24" thickBot="1">
      <c r="A55" s="60" t="str">
        <f>'متره مکانیک'!P3936</f>
        <v>010604</v>
      </c>
      <c r="B55" s="60" t="str">
        <f>'متره مکانیک'!T3936</f>
        <v>لوله 2</v>
      </c>
      <c r="C55" s="60" t="str">
        <f>'متره مکانیک'!U3936</f>
        <v>مترطول</v>
      </c>
      <c r="D55" s="60">
        <f>'متره مکانیک'!V3936</f>
        <v>10002</v>
      </c>
      <c r="E55" s="189">
        <f>VLOOKUP(A55,'متره مکانیک'!A:K,9,FALSE)</f>
        <v>1</v>
      </c>
      <c r="F55" s="190">
        <f t="shared" si="1"/>
        <v>10002</v>
      </c>
      <c r="G55" s="209" t="s">
        <v>511</v>
      </c>
    </row>
    <row r="56" spans="1:7" s="27" customFormat="1" ht="24" thickBot="1">
      <c r="A56" s="677" t="s">
        <v>659</v>
      </c>
      <c r="B56" s="678"/>
      <c r="C56" s="678"/>
      <c r="D56" s="678"/>
      <c r="E56" s="679"/>
      <c r="F56" s="196">
        <f>SUM(F6:F52)</f>
        <v>7680000</v>
      </c>
      <c r="G56" s="210" t="s">
        <v>77</v>
      </c>
    </row>
    <row r="57" spans="1:7" s="27" customFormat="1" ht="24" thickBot="1">
      <c r="A57" s="677" t="s">
        <v>660</v>
      </c>
      <c r="B57" s="678"/>
      <c r="C57" s="678"/>
      <c r="D57" s="678"/>
      <c r="E57" s="679"/>
      <c r="F57" s="196">
        <f>SUM(F53:F55)</f>
        <v>10002</v>
      </c>
      <c r="G57" s="210" t="s">
        <v>77</v>
      </c>
    </row>
    <row r="58" spans="1:7" s="26" customFormat="1" ht="24" thickBot="1">
      <c r="A58" s="680" t="s">
        <v>919</v>
      </c>
      <c r="B58" s="681"/>
      <c r="C58" s="681"/>
      <c r="D58" s="681"/>
      <c r="E58" s="681"/>
      <c r="F58" s="682"/>
      <c r="G58" s="683"/>
    </row>
    <row r="59" spans="1:7" ht="24" thickBot="1">
      <c r="A59" s="60" t="str">
        <f>'متره مکانیک'!P3937</f>
        <v>020101</v>
      </c>
      <c r="B59" s="60" t="str">
        <f>'متره مکانیک'!T3937</f>
        <v>لوله چدني قيراندود با سركاسه، به قطر نامي 50.</v>
      </c>
      <c r="C59" s="60" t="str">
        <f>'متره مکانیک'!U3937</f>
        <v>مترطول</v>
      </c>
      <c r="D59" s="60">
        <f>'متره مکانیک'!V3937</f>
        <v>643500</v>
      </c>
      <c r="E59" s="189">
        <f>VLOOKUP(A59,'متره مکانیک'!A:K,9,FALSE)</f>
        <v>14</v>
      </c>
      <c r="F59" s="190">
        <f t="shared" ref="F59" si="2">IF(ISNA(E59*D59),0,ROUND((E59*D59),0))</f>
        <v>9009000</v>
      </c>
      <c r="G59" s="211"/>
    </row>
    <row r="60" spans="1:7" ht="24" thickBot="1">
      <c r="A60" s="60" t="str">
        <f>'متره مکانیک'!P3938</f>
        <v>020102</v>
      </c>
      <c r="B60" s="60" t="str">
        <f>'متره مکانیک'!T3938</f>
        <v>لوله چدني قيراندود با سركاسه، به قطرنامي 75.</v>
      </c>
      <c r="C60" s="60" t="str">
        <f>'متره مکانیک'!U3938</f>
        <v>مترطول</v>
      </c>
      <c r="D60" s="60">
        <f>'متره مکانیک'!V3938</f>
        <v>892500</v>
      </c>
      <c r="E60" s="189" t="e">
        <f>VLOOKUP(A60,'متره مکانیک'!A:K,9,FALSE)</f>
        <v>#N/A</v>
      </c>
      <c r="F60" s="190">
        <f t="shared" ref="F60:F63" si="3">IF(ISNA(E60*D60),0,ROUND((E60*D60),0))</f>
        <v>0</v>
      </c>
      <c r="G60" s="208"/>
    </row>
    <row r="61" spans="1:7" ht="24" thickBot="1">
      <c r="A61" s="60" t="str">
        <f>'متره مکانیک'!P3939</f>
        <v>020103</v>
      </c>
      <c r="B61" s="60" t="str">
        <f>'متره مکانیک'!T3939</f>
        <v>لوله چدني قيراندود با سركاسه، به قطر نامي 100.</v>
      </c>
      <c r="C61" s="60" t="str">
        <f>'متره مکانیک'!U3939</f>
        <v>مترطول</v>
      </c>
      <c r="D61" s="60">
        <f>'متره مکانیک'!V3939</f>
        <v>1143000</v>
      </c>
      <c r="E61" s="189" t="e">
        <f>VLOOKUP(A61,'متره مکانیک'!A:K,9,FALSE)</f>
        <v>#N/A</v>
      </c>
      <c r="F61" s="190">
        <f t="shared" si="3"/>
        <v>0</v>
      </c>
      <c r="G61" s="208"/>
    </row>
    <row r="62" spans="1:7" ht="24" thickBot="1">
      <c r="A62" s="60" t="str">
        <f>'متره مکانیک'!P3940</f>
        <v>020104</v>
      </c>
      <c r="B62" s="60" t="str">
        <f>'متره مکانیک'!T3940</f>
        <v>لوله چدني قيراندود با سركاسه، به قطر نامي 125.</v>
      </c>
      <c r="C62" s="60" t="str">
        <f>'متره مکانیک'!U3940</f>
        <v>مترطول</v>
      </c>
      <c r="D62" s="60">
        <f>'متره مکانیک'!V3940</f>
        <v>1028000</v>
      </c>
      <c r="E62" s="189" t="e">
        <f>VLOOKUP(A62,'متره مکانیک'!A:K,9,FALSE)</f>
        <v>#N/A</v>
      </c>
      <c r="F62" s="190">
        <f t="shared" si="3"/>
        <v>0</v>
      </c>
      <c r="G62" s="208"/>
    </row>
    <row r="63" spans="1:7" ht="24" thickBot="1">
      <c r="A63" s="60" t="str">
        <f>'متره مکانیک'!P3941</f>
        <v>020105</v>
      </c>
      <c r="B63" s="60" t="str">
        <f>'متره مکانیک'!T3941</f>
        <v>لوله چدني قيراندود با سركاسه، به قطر نامي 150.</v>
      </c>
      <c r="C63" s="60" t="str">
        <f>'متره مکانیک'!U3941</f>
        <v>مترطول</v>
      </c>
      <c r="D63" s="60">
        <f>'متره مکانیک'!V3941</f>
        <v>1151000</v>
      </c>
      <c r="E63" s="189" t="e">
        <f>VLOOKUP(A63,'متره مکانیک'!A:K,9,FALSE)</f>
        <v>#N/A</v>
      </c>
      <c r="F63" s="190">
        <f t="shared" si="3"/>
        <v>0</v>
      </c>
      <c r="G63" s="208"/>
    </row>
    <row r="64" spans="1:7" ht="24" thickBot="1">
      <c r="A64" s="60" t="str">
        <f>'متره مکانیک'!P3942</f>
        <v>020106</v>
      </c>
      <c r="B64" s="60" t="str">
        <f>'متره مکانیک'!T3942</f>
        <v>لوله چدني قيراندود با سركاسه، به قطر نامي 200.</v>
      </c>
      <c r="C64" s="60" t="str">
        <f>'متره مکانیک'!U3942</f>
        <v>مترطول</v>
      </c>
      <c r="D64" s="60">
        <f>'متره مکانیک'!V3942</f>
        <v>1516000</v>
      </c>
      <c r="E64" s="189" t="e">
        <f>VLOOKUP(A64,'متره مکانیک'!A:K,9,FALSE)</f>
        <v>#N/A</v>
      </c>
      <c r="F64" s="190">
        <f t="shared" ref="F64" si="4">IF(ISNA(E64*D64),0,ROUND((E64*D64),0))</f>
        <v>0</v>
      </c>
      <c r="G64" s="208"/>
    </row>
    <row r="65" spans="1:9" ht="24" thickBot="1">
      <c r="A65" s="60" t="str">
        <f>'متره مکانیک'!P3943</f>
        <v>020107</v>
      </c>
      <c r="B65" s="60" t="str">
        <f>'متره مکانیک'!T3943</f>
        <v>لوله</v>
      </c>
      <c r="C65" s="60" t="str">
        <f>'متره مکانیک'!U3943</f>
        <v>مترطول</v>
      </c>
      <c r="D65" s="60">
        <f>'متره مکانیک'!V3943</f>
        <v>10000</v>
      </c>
      <c r="E65" s="189" t="e">
        <f>VLOOKUP(A65,'متره مکانیک'!A:K,9,FALSE)</f>
        <v>#N/A</v>
      </c>
      <c r="F65" s="190">
        <f t="shared" ref="F65:F67" si="5">IF(ISNA(E65*D65),0,ROUND((E65*D65),0))</f>
        <v>0</v>
      </c>
      <c r="G65" s="209" t="s">
        <v>511</v>
      </c>
    </row>
    <row r="66" spans="1:9" ht="24" thickBot="1">
      <c r="A66" s="60" t="str">
        <f>'متره مکانیک'!P3944</f>
        <v>020108</v>
      </c>
      <c r="B66" s="60" t="str">
        <f>'متره مکانیک'!T3944</f>
        <v>لوله 1</v>
      </c>
      <c r="C66" s="60" t="str">
        <f>'متره مکانیک'!U3944</f>
        <v>مترطول</v>
      </c>
      <c r="D66" s="60">
        <f>'متره مکانیک'!V3944</f>
        <v>10001</v>
      </c>
      <c r="E66" s="189" t="e">
        <f>VLOOKUP(A66,'متره مکانیک'!A:K,9,FALSE)</f>
        <v>#N/A</v>
      </c>
      <c r="F66" s="190">
        <f t="shared" si="5"/>
        <v>0</v>
      </c>
      <c r="G66" s="209" t="s">
        <v>511</v>
      </c>
    </row>
    <row r="67" spans="1:9" ht="24" thickBot="1">
      <c r="A67" s="60" t="str">
        <f>'متره مکانیک'!P3945</f>
        <v>020109</v>
      </c>
      <c r="B67" s="60" t="str">
        <f>'متره مکانیک'!T3945</f>
        <v>لوله 2</v>
      </c>
      <c r="C67" s="60" t="str">
        <f>'متره مکانیک'!U3945</f>
        <v>مترطول</v>
      </c>
      <c r="D67" s="60">
        <f>'متره مکانیک'!V3945</f>
        <v>10002</v>
      </c>
      <c r="E67" s="189">
        <f>VLOOKUP(A67,'متره مکانیک'!A:K,9,FALSE)</f>
        <v>1</v>
      </c>
      <c r="F67" s="190">
        <f t="shared" si="5"/>
        <v>10002</v>
      </c>
      <c r="G67" s="209" t="s">
        <v>511</v>
      </c>
    </row>
    <row r="68" spans="1:9" s="27" customFormat="1" ht="24" thickBot="1">
      <c r="A68" s="677" t="s">
        <v>659</v>
      </c>
      <c r="B68" s="678"/>
      <c r="C68" s="678"/>
      <c r="D68" s="678"/>
      <c r="E68" s="679"/>
      <c r="F68" s="196">
        <f>SUM(F59:F64)</f>
        <v>9009000</v>
      </c>
      <c r="G68" s="210" t="s">
        <v>77</v>
      </c>
    </row>
    <row r="69" spans="1:9" s="27" customFormat="1" ht="24" thickBot="1">
      <c r="A69" s="677" t="s">
        <v>660</v>
      </c>
      <c r="B69" s="678"/>
      <c r="C69" s="678"/>
      <c r="D69" s="678"/>
      <c r="E69" s="679"/>
      <c r="F69" s="195">
        <f>SUM(F65:F67)</f>
        <v>10002</v>
      </c>
      <c r="G69" s="210" t="s">
        <v>77</v>
      </c>
    </row>
    <row r="70" spans="1:9" s="26" customFormat="1" ht="24" thickBot="1">
      <c r="A70" s="680" t="s">
        <v>920</v>
      </c>
      <c r="B70" s="681"/>
      <c r="C70" s="681"/>
      <c r="D70" s="681"/>
      <c r="E70" s="681"/>
      <c r="F70" s="682"/>
      <c r="G70" s="683"/>
    </row>
    <row r="71" spans="1:9" ht="32.25" thickBot="1">
      <c r="A71" s="60" t="str">
        <f>'متره مکانیک'!P3946</f>
        <v>030301</v>
      </c>
      <c r="B71" s="60" t="str">
        <f>'متره مکانیک'!T3946</f>
        <v>لوله پي.وي.سي سخـت، به قطر خارجي 40 ميليمتر و فشار كار 6 بار.</v>
      </c>
      <c r="C71" s="60" t="str">
        <f>'متره مکانیک'!U3946</f>
        <v>مترطول</v>
      </c>
      <c r="D71" s="60">
        <f>'متره مکانیک'!V3946</f>
        <v>44500</v>
      </c>
      <c r="E71" s="189">
        <f>VLOOKUP(A71,'متره مکانیک'!A:K,9,FALSE)</f>
        <v>15</v>
      </c>
      <c r="F71" s="191">
        <f t="shared" ref="F71:F122" si="6">IF(ISNA(E71*D71),0,ROUND((E71*D71),0))</f>
        <v>667500</v>
      </c>
      <c r="G71" s="208"/>
      <c r="I71" s="189"/>
    </row>
    <row r="72" spans="1:9" ht="32.25" thickBot="1">
      <c r="A72" s="60" t="str">
        <f>'متره مکانیک'!P3947</f>
        <v>030302</v>
      </c>
      <c r="B72" s="60" t="str">
        <f>'متره مکانیک'!T3947</f>
        <v>لوله پي.وي.سي سخـت، به قطر خارجي 50 ميليمتر و فشار كار 6 بار.</v>
      </c>
      <c r="C72" s="60" t="str">
        <f>'متره مکانیک'!U3947</f>
        <v>مترطول</v>
      </c>
      <c r="D72" s="60">
        <f>'متره مکانیک'!V3947</f>
        <v>49200</v>
      </c>
      <c r="E72" s="189" t="e">
        <f>VLOOKUP(A72,'متره مکانیک'!A:K,9,FALSE)</f>
        <v>#N/A</v>
      </c>
      <c r="F72" s="191">
        <f t="shared" ref="F72:F100" si="7">IF(ISNA(E72*D72),0,ROUND((E72*D72),0))</f>
        <v>0</v>
      </c>
      <c r="G72" s="208"/>
    </row>
    <row r="73" spans="1:9" ht="32.25" thickBot="1">
      <c r="A73" s="60" t="str">
        <f>'متره مکانیک'!P3948</f>
        <v>030303</v>
      </c>
      <c r="B73" s="60" t="str">
        <f>'متره مکانیک'!T3948</f>
        <v>لوله پي.وي.سي سخـت، به قطر خارجي 63 ميليمتر و فشار كار 6 بار.</v>
      </c>
      <c r="C73" s="60" t="str">
        <f>'متره مکانیک'!U3948</f>
        <v>مترطول</v>
      </c>
      <c r="D73" s="60">
        <f>'متره مکانیک'!V3948</f>
        <v>64700</v>
      </c>
      <c r="E73" s="189" t="e">
        <f>VLOOKUP(A73,'متره مکانیک'!A:K,9,FALSE)</f>
        <v>#N/A</v>
      </c>
      <c r="F73" s="191">
        <f t="shared" si="7"/>
        <v>0</v>
      </c>
      <c r="G73" s="208"/>
    </row>
    <row r="74" spans="1:9" ht="32.25" thickBot="1">
      <c r="A74" s="60" t="str">
        <f>'متره مکانیک'!P3949</f>
        <v>030304</v>
      </c>
      <c r="B74" s="60" t="str">
        <f>'متره مکانیک'!T3949</f>
        <v>لوله پي.وي.سي سخـت، به قطر خارجي 75 ميليمتر و فشار كار 6 بار.</v>
      </c>
      <c r="C74" s="60" t="str">
        <f>'متره مکانیک'!U3949</f>
        <v>مترطول</v>
      </c>
      <c r="D74" s="60">
        <f>'متره مکانیک'!V3949</f>
        <v>74200</v>
      </c>
      <c r="E74" s="189" t="e">
        <f>VLOOKUP(A74,'متره مکانیک'!A:K,9,FALSE)</f>
        <v>#N/A</v>
      </c>
      <c r="F74" s="191">
        <f t="shared" si="7"/>
        <v>0</v>
      </c>
      <c r="G74" s="208"/>
    </row>
    <row r="75" spans="1:9" ht="32.25" thickBot="1">
      <c r="A75" s="60" t="str">
        <f>'متره مکانیک'!P3950</f>
        <v>030305</v>
      </c>
      <c r="B75" s="60" t="str">
        <f>'متره مکانیک'!T3950</f>
        <v>لوله پي.وي.سي سخـت، به قطر خارجي 90 ميليمتر و فشار كار 6 بار.</v>
      </c>
      <c r="C75" s="60" t="str">
        <f>'متره مکانیک'!U3950</f>
        <v>مترطول</v>
      </c>
      <c r="D75" s="60">
        <f>'متره مکانیک'!V3950</f>
        <v>91400</v>
      </c>
      <c r="E75" s="189" t="e">
        <f>VLOOKUP(A75,'متره مکانیک'!A:K,9,FALSE)</f>
        <v>#N/A</v>
      </c>
      <c r="F75" s="191">
        <f t="shared" si="7"/>
        <v>0</v>
      </c>
      <c r="G75" s="208"/>
    </row>
    <row r="76" spans="1:9" ht="32.25" thickBot="1">
      <c r="A76" s="60" t="str">
        <f>'متره مکانیک'!P3951</f>
        <v>030306</v>
      </c>
      <c r="B76" s="60" t="str">
        <f>'متره مکانیک'!T3951</f>
        <v>لوله پي.وي.سي سخـت، به قطر خارجي 110 ميليمتر و فشار كار 6 بار.</v>
      </c>
      <c r="C76" s="60" t="str">
        <f>'متره مکانیک'!U3951</f>
        <v>مترطول</v>
      </c>
      <c r="D76" s="60">
        <f>'متره مکانیک'!V3951</f>
        <v>114500</v>
      </c>
      <c r="E76" s="189" t="e">
        <f>VLOOKUP(A76,'متره مکانیک'!A:K,9,FALSE)</f>
        <v>#N/A</v>
      </c>
      <c r="F76" s="191">
        <f t="shared" si="7"/>
        <v>0</v>
      </c>
      <c r="G76" s="208"/>
    </row>
    <row r="77" spans="1:9" ht="32.25" thickBot="1">
      <c r="A77" s="60" t="str">
        <f>'متره مکانیک'!P3952</f>
        <v>030307</v>
      </c>
      <c r="B77" s="60" t="str">
        <f>'متره مکانیک'!T3952</f>
        <v>لوله پي.وي.سي سخـت، به قطر خارجي 125 ميليمتر و فشار كار 6 بار.</v>
      </c>
      <c r="C77" s="60" t="str">
        <f>'متره مکانیک'!U3952</f>
        <v>مترطول</v>
      </c>
      <c r="D77" s="60">
        <f>'متره مکانیک'!V3952</f>
        <v>139000</v>
      </c>
      <c r="E77" s="189" t="e">
        <f>VLOOKUP(A77,'متره مکانیک'!A:K,9,FALSE)</f>
        <v>#N/A</v>
      </c>
      <c r="F77" s="191">
        <f t="shared" si="7"/>
        <v>0</v>
      </c>
      <c r="G77" s="208"/>
    </row>
    <row r="78" spans="1:9" ht="32.25" thickBot="1">
      <c r="A78" s="60" t="str">
        <f>'متره مکانیک'!P3953</f>
        <v>030308</v>
      </c>
      <c r="B78" s="60" t="str">
        <f>'متره مکانیک'!T3953</f>
        <v>لوله پي.وي.سي سخـت، به قطر خارجي 140 ميليمتر و فشار كار 6 بار.</v>
      </c>
      <c r="C78" s="60" t="str">
        <f>'متره مکانیک'!U3953</f>
        <v>مترطول</v>
      </c>
      <c r="D78" s="60">
        <f>'متره مکانیک'!V3953</f>
        <v>174500</v>
      </c>
      <c r="E78" s="189" t="e">
        <f>VLOOKUP(A78,'متره مکانیک'!A:K,9,FALSE)</f>
        <v>#N/A</v>
      </c>
      <c r="F78" s="191">
        <f t="shared" si="7"/>
        <v>0</v>
      </c>
      <c r="G78" s="208"/>
    </row>
    <row r="79" spans="1:9" ht="32.25" thickBot="1">
      <c r="A79" s="60" t="str">
        <f>'متره مکانیک'!P3954</f>
        <v>030309</v>
      </c>
      <c r="B79" s="60" t="str">
        <f>'متره مکانیک'!T3954</f>
        <v>لوله پي.وي.سي سخـت، به قطر خارجي 160 ميليمتر و فشار كار 6 بار.</v>
      </c>
      <c r="C79" s="60" t="str">
        <f>'متره مکانیک'!U3954</f>
        <v>مترطول</v>
      </c>
      <c r="D79" s="60">
        <f>'متره مکانیک'!V3954</f>
        <v>214500</v>
      </c>
      <c r="E79" s="189" t="e">
        <f>VLOOKUP(A79,'متره مکانیک'!A:K,9,FALSE)</f>
        <v>#N/A</v>
      </c>
      <c r="F79" s="191">
        <f t="shared" si="7"/>
        <v>0</v>
      </c>
      <c r="G79" s="208"/>
    </row>
    <row r="80" spans="1:9" ht="32.25" thickBot="1">
      <c r="A80" s="60" t="str">
        <f>'متره مکانیک'!P3955</f>
        <v>030310</v>
      </c>
      <c r="B80" s="60" t="str">
        <f>'متره مکانیک'!T3955</f>
        <v>لوله پي.وي.سي سخـت، به قطر خارجي 180 ميليمتر و فشار كار 6 بار.</v>
      </c>
      <c r="C80" s="60" t="str">
        <f>'متره مکانیک'!U3955</f>
        <v>مترطول</v>
      </c>
      <c r="D80" s="60">
        <f>'متره مکانیک'!V3955</f>
        <v>262000</v>
      </c>
      <c r="E80" s="189" t="e">
        <f>VLOOKUP(A80,'متره مکانیک'!A:K,9,FALSE)</f>
        <v>#N/A</v>
      </c>
      <c r="F80" s="191">
        <f t="shared" si="7"/>
        <v>0</v>
      </c>
      <c r="G80" s="208"/>
    </row>
    <row r="81" spans="1:7" ht="32.25" thickBot="1">
      <c r="A81" s="60" t="str">
        <f>'متره مکانیک'!P3956</f>
        <v>030311</v>
      </c>
      <c r="B81" s="60" t="str">
        <f>'متره مکانیک'!T3956</f>
        <v>لوله پي.وي.سي سخـت، به قطر خارجي 200 ميليمتر و فشار كار 6 بار.</v>
      </c>
      <c r="C81" s="60" t="str">
        <f>'متره مکانیک'!U3956</f>
        <v>مترطول</v>
      </c>
      <c r="D81" s="60">
        <f>'متره مکانیک'!V3956</f>
        <v>315000</v>
      </c>
      <c r="E81" s="189" t="e">
        <f>VLOOKUP(A81,'متره مکانیک'!A:K,9,FALSE)</f>
        <v>#N/A</v>
      </c>
      <c r="F81" s="191">
        <f t="shared" si="7"/>
        <v>0</v>
      </c>
      <c r="G81" s="208"/>
    </row>
    <row r="82" spans="1:7" ht="32.25" thickBot="1">
      <c r="A82" s="60" t="str">
        <f>'متره مکانیک'!P3957</f>
        <v>030312</v>
      </c>
      <c r="B82" s="60" t="str">
        <f>'متره مکانیک'!T3957</f>
        <v>لوله پي.وي.سي سخـت، به قطر خارجي 250 ميليمتر و فشار كار 6 بار.</v>
      </c>
      <c r="C82" s="60" t="str">
        <f>'متره مکانیک'!U3957</f>
        <v>مترطول</v>
      </c>
      <c r="D82" s="60">
        <f>'متره مکانیک'!V3957</f>
        <v>482500</v>
      </c>
      <c r="E82" s="189" t="e">
        <f>VLOOKUP(A82,'متره مکانیک'!A:K,9,FALSE)</f>
        <v>#N/A</v>
      </c>
      <c r="F82" s="191">
        <f t="shared" si="7"/>
        <v>0</v>
      </c>
      <c r="G82" s="208"/>
    </row>
    <row r="83" spans="1:7" ht="32.25" thickBot="1">
      <c r="A83" s="60" t="str">
        <f>'متره مکانیک'!P3958</f>
        <v>030401</v>
      </c>
      <c r="B83" s="60" t="str">
        <f>'متره مکانیک'!T3958</f>
        <v>لوله پي.وي.سي سخـت، به قطر خارجي 75 ميليمتر و فشار كار 4 بار.</v>
      </c>
      <c r="C83" s="60" t="str">
        <f>'متره مکانیک'!U3958</f>
        <v>مترطول</v>
      </c>
      <c r="D83" s="60">
        <f>'متره مکانیک'!V3958</f>
        <v>66500</v>
      </c>
      <c r="E83" s="189" t="e">
        <f>VLOOKUP(A83,'متره مکانیک'!A:K,9,FALSE)</f>
        <v>#N/A</v>
      </c>
      <c r="F83" s="191">
        <f t="shared" si="7"/>
        <v>0</v>
      </c>
      <c r="G83" s="208"/>
    </row>
    <row r="84" spans="1:7" ht="32.25" thickBot="1">
      <c r="A84" s="60" t="str">
        <f>'متره مکانیک'!P3959</f>
        <v>030402</v>
      </c>
      <c r="B84" s="60" t="str">
        <f>'متره مکانیک'!T3959</f>
        <v>لوله پي.وي.سي سخـت، به قطر خارجي 90 ميليمتر و فشار كار 4 بار.</v>
      </c>
      <c r="C84" s="60" t="str">
        <f>'متره مکانیک'!U3959</f>
        <v>مترطول</v>
      </c>
      <c r="D84" s="60">
        <f>'متره مکانیک'!V3959</f>
        <v>78400</v>
      </c>
      <c r="E84" s="189" t="e">
        <f>VLOOKUP(A84,'متره مکانیک'!A:K,9,FALSE)</f>
        <v>#N/A</v>
      </c>
      <c r="F84" s="191">
        <f t="shared" si="7"/>
        <v>0</v>
      </c>
      <c r="G84" s="208"/>
    </row>
    <row r="85" spans="1:7" ht="32.25" thickBot="1">
      <c r="A85" s="60" t="str">
        <f>'متره مکانیک'!P3960</f>
        <v>030403</v>
      </c>
      <c r="B85" s="60" t="str">
        <f>'متره مکانیک'!T3960</f>
        <v>لوله پي.وي.سي سخـت، به قطر خارجي 110 ميليمتر و فشار كار 4 بار.</v>
      </c>
      <c r="C85" s="60" t="str">
        <f>'متره مکانیک'!U3960</f>
        <v>مترطول</v>
      </c>
      <c r="D85" s="60">
        <f>'متره مکانیک'!V3960</f>
        <v>94200</v>
      </c>
      <c r="E85" s="189" t="e">
        <f>VLOOKUP(A85,'متره مکانیک'!A:K,9,FALSE)</f>
        <v>#N/A</v>
      </c>
      <c r="F85" s="191">
        <f t="shared" si="7"/>
        <v>0</v>
      </c>
      <c r="G85" s="208"/>
    </row>
    <row r="86" spans="1:7" ht="32.25" thickBot="1">
      <c r="A86" s="60" t="str">
        <f>'متره مکانیک'!P3961</f>
        <v>030404</v>
      </c>
      <c r="B86" s="60" t="str">
        <f>'متره مکانیک'!T3961</f>
        <v>لوله پي.وي.سي سخـت، به قطر خارجي 125 ميليمتر و فشار كار 4 بار.</v>
      </c>
      <c r="C86" s="60" t="str">
        <f>'متره مکانیک'!U3961</f>
        <v>مترطول</v>
      </c>
      <c r="D86" s="60">
        <f>'متره مکانیک'!V3961</f>
        <v>107500</v>
      </c>
      <c r="E86" s="189" t="e">
        <f>VLOOKUP(A86,'متره مکانیک'!A:K,9,FALSE)</f>
        <v>#N/A</v>
      </c>
      <c r="F86" s="191">
        <f t="shared" si="7"/>
        <v>0</v>
      </c>
      <c r="G86" s="208"/>
    </row>
    <row r="87" spans="1:7" ht="32.25" thickBot="1">
      <c r="A87" s="60" t="str">
        <f>'متره مکانیک'!P3962</f>
        <v>030405</v>
      </c>
      <c r="B87" s="60" t="str">
        <f>'متره مکانیک'!T3962</f>
        <v>لوله پي.وي.سي سخـت، به قطر خارجي 140 ميليمتر و فشار كار 4 بار.</v>
      </c>
      <c r="C87" s="60" t="str">
        <f>'متره مکانیک'!U3962</f>
        <v>مترطول</v>
      </c>
      <c r="D87" s="60">
        <f>'متره مکانیک'!V3962</f>
        <v>124000</v>
      </c>
      <c r="E87" s="189" t="e">
        <f>VLOOKUP(A87,'متره مکانیک'!A:K,9,FALSE)</f>
        <v>#N/A</v>
      </c>
      <c r="F87" s="191">
        <f t="shared" si="7"/>
        <v>0</v>
      </c>
      <c r="G87" s="208"/>
    </row>
    <row r="88" spans="1:7" ht="32.25" thickBot="1">
      <c r="A88" s="60" t="str">
        <f>'متره مکانیک'!P3963</f>
        <v>030406</v>
      </c>
      <c r="B88" s="60" t="str">
        <f>'متره مکانیک'!T3963</f>
        <v>لوله پي.وي.سي سخـت، به قطر خارجي 160 ميليمتر و فشار كار 4 بار.</v>
      </c>
      <c r="C88" s="60" t="str">
        <f>'متره مکانیک'!U3963</f>
        <v>مترطول</v>
      </c>
      <c r="D88" s="60">
        <f>'متره مکانیک'!V3963</f>
        <v>155500</v>
      </c>
      <c r="E88" s="189" t="e">
        <f>VLOOKUP(A88,'متره مکانیک'!A:K,9,FALSE)</f>
        <v>#N/A</v>
      </c>
      <c r="F88" s="191">
        <f t="shared" si="7"/>
        <v>0</v>
      </c>
      <c r="G88" s="208"/>
    </row>
    <row r="89" spans="1:7" ht="32.25" thickBot="1">
      <c r="A89" s="60" t="str">
        <f>'متره مکانیک'!P3964</f>
        <v>030407</v>
      </c>
      <c r="B89" s="60" t="str">
        <f>'متره مکانیک'!T3964</f>
        <v>لوله پي.وي.سي سخـت، به قطر خارجي 180 ميليمتر و فشار كار 4 بار.</v>
      </c>
      <c r="C89" s="60" t="str">
        <f>'متره مکانیک'!U3964</f>
        <v>مترطول</v>
      </c>
      <c r="D89" s="60">
        <f>'متره مکانیک'!V3964</f>
        <v>207000</v>
      </c>
      <c r="E89" s="189" t="e">
        <f>VLOOKUP(A89,'متره مکانیک'!A:K,9,FALSE)</f>
        <v>#N/A</v>
      </c>
      <c r="F89" s="191">
        <f t="shared" si="7"/>
        <v>0</v>
      </c>
      <c r="G89" s="208"/>
    </row>
    <row r="90" spans="1:7" ht="32.25" thickBot="1">
      <c r="A90" s="60" t="str">
        <f>'متره مکانیک'!P3965</f>
        <v>030408</v>
      </c>
      <c r="B90" s="60" t="str">
        <f>'متره مکانیک'!T3965</f>
        <v>لوله پي.وي.سي سخـت، به قطر خارجي 200 ميليمتر و فشار كار 4 بار.</v>
      </c>
      <c r="C90" s="60" t="str">
        <f>'متره مکانیک'!U3965</f>
        <v>مترطول</v>
      </c>
      <c r="D90" s="60">
        <f>'متره مکانیک'!V3965</f>
        <v>229500</v>
      </c>
      <c r="E90" s="189" t="e">
        <f>VLOOKUP(A90,'متره مکانیک'!A:K,9,FALSE)</f>
        <v>#N/A</v>
      </c>
      <c r="F90" s="191">
        <f t="shared" si="7"/>
        <v>0</v>
      </c>
      <c r="G90" s="208"/>
    </row>
    <row r="91" spans="1:7" ht="32.25" thickBot="1">
      <c r="A91" s="60" t="str">
        <f>'متره مکانیک'!P3966</f>
        <v>030409</v>
      </c>
      <c r="B91" s="60" t="str">
        <f>'متره مکانیک'!T3966</f>
        <v>لوله پي.وي.سي سخـت، به قطر خارجي 250 ميليمتر و فشار كار 4 بار.</v>
      </c>
      <c r="C91" s="60" t="str">
        <f>'متره مکانیک'!U3966</f>
        <v>مترطول</v>
      </c>
      <c r="D91" s="60">
        <f>'متره مکانیک'!V3966</f>
        <v>360500</v>
      </c>
      <c r="E91" s="189" t="e">
        <f>VLOOKUP(A91,'متره مکانیک'!A:K,9,FALSE)</f>
        <v>#N/A</v>
      </c>
      <c r="F91" s="191">
        <f t="shared" si="7"/>
        <v>0</v>
      </c>
      <c r="G91" s="208"/>
    </row>
    <row r="92" spans="1:7" ht="24" thickBot="1">
      <c r="A92" s="60" t="str">
        <f>'متره مکانیک'!P3967</f>
        <v>030501</v>
      </c>
      <c r="B92" s="60" t="str">
        <f>'متره مکانیک'!T3967</f>
        <v>لوله پلي‌پروپيلن، به قطر نامي 40.</v>
      </c>
      <c r="C92" s="60" t="str">
        <f>'متره مکانیک'!U3967</f>
        <v>مترطول</v>
      </c>
      <c r="D92" s="60">
        <f>'متره مکانیک'!V3967</f>
        <v>82500</v>
      </c>
      <c r="E92" s="189" t="e">
        <f>VLOOKUP(A92,'متره مکانیک'!A:K,9,FALSE)</f>
        <v>#N/A</v>
      </c>
      <c r="F92" s="191">
        <f t="shared" si="7"/>
        <v>0</v>
      </c>
      <c r="G92" s="208"/>
    </row>
    <row r="93" spans="1:7" ht="24" thickBot="1">
      <c r="A93" s="60" t="str">
        <f>'متره مکانیک'!P3968</f>
        <v>030502</v>
      </c>
      <c r="B93" s="60" t="str">
        <f>'متره مکانیک'!T3968</f>
        <v>لوله پلي‌پروپيلن، به قطر نامي 50.</v>
      </c>
      <c r="C93" s="60" t="str">
        <f>'متره مکانیک'!U3968</f>
        <v>مترطول</v>
      </c>
      <c r="D93" s="60">
        <f>'متره مکانیک'!V3968</f>
        <v>94600</v>
      </c>
      <c r="E93" s="189" t="e">
        <f>VLOOKUP(A93,'متره مکانیک'!A:K,9,FALSE)</f>
        <v>#N/A</v>
      </c>
      <c r="F93" s="191">
        <f t="shared" si="7"/>
        <v>0</v>
      </c>
      <c r="G93" s="208"/>
    </row>
    <row r="94" spans="1:7" ht="24" thickBot="1">
      <c r="A94" s="60" t="str">
        <f>'متره مکانیک'!P3969</f>
        <v>030503</v>
      </c>
      <c r="B94" s="60" t="str">
        <f>'متره مکانیک'!T3969</f>
        <v>لوله پلي‌پروپيلن، به قطر نامي 70.</v>
      </c>
      <c r="C94" s="60" t="str">
        <f>'متره مکانیک'!U3969</f>
        <v>مترطول</v>
      </c>
      <c r="D94" s="60">
        <f>'متره مکانیک'!V3969</f>
        <v>135500</v>
      </c>
      <c r="E94" s="189" t="e">
        <f>VLOOKUP(A94,'متره مکانیک'!A:K,9,FALSE)</f>
        <v>#N/A</v>
      </c>
      <c r="F94" s="191">
        <f t="shared" si="7"/>
        <v>0</v>
      </c>
      <c r="G94" s="208"/>
    </row>
    <row r="95" spans="1:7" ht="24" thickBot="1">
      <c r="A95" s="60" t="str">
        <f>'متره مکانیک'!P3970</f>
        <v>030504</v>
      </c>
      <c r="B95" s="60" t="str">
        <f>'متره مکانیک'!T3970</f>
        <v>لوله پلي‌پروپيلن، به قطر نامي 100.</v>
      </c>
      <c r="C95" s="60" t="str">
        <f>'متره مکانیک'!U3970</f>
        <v>مترطول</v>
      </c>
      <c r="D95" s="60">
        <f>'متره مکانیک'!V3970</f>
        <v>245500</v>
      </c>
      <c r="E95" s="189" t="e">
        <f>VLOOKUP(A95,'متره مکانیک'!A:K,9,FALSE)</f>
        <v>#N/A</v>
      </c>
      <c r="F95" s="191">
        <f t="shared" si="7"/>
        <v>0</v>
      </c>
      <c r="G95" s="208"/>
    </row>
    <row r="96" spans="1:7" ht="24" thickBot="1">
      <c r="A96" s="60" t="str">
        <f>'متره مکانیک'!P3971</f>
        <v>030505</v>
      </c>
      <c r="B96" s="60" t="str">
        <f>'متره مکانیک'!T3971</f>
        <v>لوله پلي‌پروپيلن، به قطر نامي 125.</v>
      </c>
      <c r="C96" s="60" t="str">
        <f>'متره مکانیک'!U3971</f>
        <v>مترطول</v>
      </c>
      <c r="D96" s="60">
        <f>'متره مکانیک'!V3971</f>
        <v>298000</v>
      </c>
      <c r="E96" s="189" t="e">
        <f>VLOOKUP(A96,'متره مکانیک'!A:K,9,FALSE)</f>
        <v>#N/A</v>
      </c>
      <c r="F96" s="191">
        <f t="shared" si="7"/>
        <v>0</v>
      </c>
      <c r="G96" s="208"/>
    </row>
    <row r="97" spans="1:7" ht="24" thickBot="1">
      <c r="A97" s="60" t="str">
        <f>'متره مکانیک'!P3972</f>
        <v>030506</v>
      </c>
      <c r="B97" s="60" t="str">
        <f>'متره مکانیک'!T3972</f>
        <v>لوله پلي‌پروپيلن، به قطر نامي 150.</v>
      </c>
      <c r="C97" s="60" t="str">
        <f>'متره مکانیک'!U3972</f>
        <v>مترطول</v>
      </c>
      <c r="D97" s="60">
        <f>'متره مکانیک'!V3972</f>
        <v>490500</v>
      </c>
      <c r="E97" s="189" t="e">
        <f>VLOOKUP(A97,'متره مکانیک'!A:K,9,FALSE)</f>
        <v>#N/A</v>
      </c>
      <c r="F97" s="191">
        <f t="shared" si="7"/>
        <v>0</v>
      </c>
      <c r="G97" s="208"/>
    </row>
    <row r="98" spans="1:7" ht="24" thickBot="1">
      <c r="A98" s="60" t="str">
        <f>'متره مکانیک'!P3973</f>
        <v>030507</v>
      </c>
      <c r="B98" s="60" t="str">
        <f>'متره مکانیک'!T3973</f>
        <v>لوله</v>
      </c>
      <c r="C98" s="60" t="str">
        <f>'متره مکانیک'!U3973</f>
        <v>مترطول</v>
      </c>
      <c r="D98" s="60">
        <f>'متره مکانیک'!V3973</f>
        <v>10000</v>
      </c>
      <c r="E98" s="189" t="e">
        <f>VLOOKUP(A98,'متره مکانیک'!A:K,9,FALSE)</f>
        <v>#N/A</v>
      </c>
      <c r="F98" s="191">
        <f t="shared" si="7"/>
        <v>0</v>
      </c>
      <c r="G98" s="209"/>
    </row>
    <row r="99" spans="1:7" ht="24" thickBot="1">
      <c r="A99" s="60" t="str">
        <f>'متره مکانیک'!P3974</f>
        <v>030508</v>
      </c>
      <c r="B99" s="60" t="str">
        <f>'متره مکانیک'!T3974</f>
        <v>لوله 1</v>
      </c>
      <c r="C99" s="60" t="str">
        <f>'متره مکانیک'!U3974</f>
        <v>مترطول</v>
      </c>
      <c r="D99" s="60">
        <f>'متره مکانیک'!V3974</f>
        <v>10001</v>
      </c>
      <c r="E99" s="189" t="e">
        <f>VLOOKUP(A99,'متره مکانیک'!A:K,9,FALSE)</f>
        <v>#N/A</v>
      </c>
      <c r="F99" s="191">
        <f t="shared" si="7"/>
        <v>0</v>
      </c>
      <c r="G99" s="209"/>
    </row>
    <row r="100" spans="1:7" ht="24" thickBot="1">
      <c r="A100" s="60" t="str">
        <f>'متره مکانیک'!P3975</f>
        <v>030509</v>
      </c>
      <c r="B100" s="60" t="str">
        <f>'متره مکانیک'!T3975</f>
        <v>لوله 2</v>
      </c>
      <c r="C100" s="60" t="str">
        <f>'متره مکانیک'!U3975</f>
        <v>مترطول</v>
      </c>
      <c r="D100" s="60">
        <f>'متره مکانیک'!V3975</f>
        <v>10002</v>
      </c>
      <c r="E100" s="189">
        <f>VLOOKUP(A100,'متره مکانیک'!A:K,9,FALSE)</f>
        <v>1</v>
      </c>
      <c r="F100" s="191">
        <f t="shared" si="7"/>
        <v>10002</v>
      </c>
      <c r="G100" s="209"/>
    </row>
    <row r="101" spans="1:7" s="27" customFormat="1" ht="24" thickBot="1">
      <c r="A101" s="677" t="s">
        <v>659</v>
      </c>
      <c r="B101" s="678"/>
      <c r="C101" s="678"/>
      <c r="D101" s="678"/>
      <c r="E101" s="679"/>
      <c r="F101" s="195">
        <f>SUM(F71:F97)</f>
        <v>667500</v>
      </c>
      <c r="G101" s="215" t="s">
        <v>77</v>
      </c>
    </row>
    <row r="102" spans="1:7" s="27" customFormat="1" ht="24" thickBot="1">
      <c r="A102" s="677" t="s">
        <v>660</v>
      </c>
      <c r="B102" s="678"/>
      <c r="C102" s="678"/>
      <c r="D102" s="678"/>
      <c r="E102" s="679"/>
      <c r="F102" s="196">
        <f>SUM(F98:F100)</f>
        <v>10002</v>
      </c>
      <c r="G102" s="215" t="s">
        <v>77</v>
      </c>
    </row>
    <row r="103" spans="1:7" s="26" customFormat="1" ht="24" thickBot="1">
      <c r="A103" s="680" t="s">
        <v>921</v>
      </c>
      <c r="B103" s="681"/>
      <c r="C103" s="681"/>
      <c r="D103" s="681"/>
      <c r="E103" s="681"/>
      <c r="F103" s="682"/>
      <c r="G103" s="683"/>
    </row>
    <row r="104" spans="1:7" ht="43.5" customHeight="1" thickBot="1">
      <c r="A104" s="60" t="str">
        <f>'متره مکانیک'!P3976</f>
        <v>040101</v>
      </c>
      <c r="B104" s="60" t="str">
        <f>'متره مکانیک'!T3976</f>
        <v>لوله پلي‌اتيلن مشبك يك لايه به قطر خارجي 16 ميليمتر.</v>
      </c>
      <c r="C104" s="60" t="str">
        <f>'متره مکانیک'!U3976</f>
        <v>مترطول</v>
      </c>
      <c r="D104" s="60">
        <f>'متره مکانیک'!V3976</f>
        <v>0</v>
      </c>
      <c r="E104" s="189">
        <f>VLOOKUP(A104,'متره مکانیک'!A:K,9,FALSE)</f>
        <v>20</v>
      </c>
      <c r="F104" s="191">
        <f t="shared" si="6"/>
        <v>0</v>
      </c>
      <c r="G104" s="208"/>
    </row>
    <row r="105" spans="1:7" ht="32.25" thickBot="1">
      <c r="A105" s="60" t="str">
        <f>'متره مکانیک'!P3977</f>
        <v>040102</v>
      </c>
      <c r="B105" s="60" t="str">
        <f>'متره مکانیک'!T3977</f>
        <v>لوله پلي‌اتيلن مشبك يك لايه به قطر خارجي 20 ميليمتر.</v>
      </c>
      <c r="C105" s="60" t="str">
        <f>'متره مکانیک'!U3977</f>
        <v>مترطول</v>
      </c>
      <c r="D105" s="60">
        <f>'متره مکانیک'!V3977</f>
        <v>0</v>
      </c>
      <c r="E105" s="189" t="e">
        <f>VLOOKUP(A105,'متره مکانیک'!A:K,9,FALSE)</f>
        <v>#N/A</v>
      </c>
      <c r="F105" s="191">
        <f t="shared" ref="F105:F118" si="8">IF(ISNA(E105*D105),0,ROUND((E105*D105),0))</f>
        <v>0</v>
      </c>
      <c r="G105" s="208"/>
    </row>
    <row r="106" spans="1:7" ht="32.25" thickBot="1">
      <c r="A106" s="60" t="str">
        <f>'متره مکانیک'!P3978</f>
        <v>040103</v>
      </c>
      <c r="B106" s="60" t="str">
        <f>'متره مکانیک'!T3978</f>
        <v>لوله پلي‌اتيلن مشبك يك لايه به قطر خارجي 25 ميليمتر.</v>
      </c>
      <c r="C106" s="60" t="str">
        <f>'متره مکانیک'!U3978</f>
        <v>مترطول</v>
      </c>
      <c r="D106" s="60">
        <f>'متره مکانیک'!V3978</f>
        <v>0</v>
      </c>
      <c r="E106" s="189" t="e">
        <f>VLOOKUP(A106,'متره مکانیک'!A:K,9,FALSE)</f>
        <v>#N/A</v>
      </c>
      <c r="F106" s="191">
        <f t="shared" si="8"/>
        <v>0</v>
      </c>
      <c r="G106" s="208"/>
    </row>
    <row r="107" spans="1:7" ht="32.25" thickBot="1">
      <c r="A107" s="60" t="str">
        <f>'متره مکانیک'!P3979</f>
        <v>040104</v>
      </c>
      <c r="B107" s="60" t="str">
        <f>'متره مکانیک'!T3979</f>
        <v>لوله پلي‌اتيلن مشبك يك لايه به قطر خارجي 32 ميليمتر.</v>
      </c>
      <c r="C107" s="60" t="str">
        <f>'متره مکانیک'!U3979</f>
        <v>مترطول</v>
      </c>
      <c r="D107" s="60">
        <f>'متره مکانیک'!V3979</f>
        <v>0</v>
      </c>
      <c r="E107" s="189" t="e">
        <f>VLOOKUP(A107,'متره مکانیک'!A:K,9,FALSE)</f>
        <v>#N/A</v>
      </c>
      <c r="F107" s="191">
        <f t="shared" si="8"/>
        <v>0</v>
      </c>
      <c r="G107" s="208"/>
    </row>
    <row r="108" spans="1:7" ht="32.25" thickBot="1">
      <c r="A108" s="60" t="str">
        <f>'متره مکانیک'!P3980</f>
        <v>040201</v>
      </c>
      <c r="B108" s="60" t="str">
        <f>'متره مکانیک'!T3980</f>
        <v>لوله پلي‌اتيلن مشبك پنج لايه به قطر خارجي 16 ميليمتر.</v>
      </c>
      <c r="C108" s="60" t="str">
        <f>'متره مکانیک'!U3980</f>
        <v>مترطول</v>
      </c>
      <c r="D108" s="60">
        <f>'متره مکانیک'!V3980</f>
        <v>81200</v>
      </c>
      <c r="E108" s="189" t="e">
        <f>VLOOKUP(A108,'متره مکانیک'!A:K,9,FALSE)</f>
        <v>#N/A</v>
      </c>
      <c r="F108" s="191">
        <f t="shared" si="8"/>
        <v>0</v>
      </c>
      <c r="G108" s="208"/>
    </row>
    <row r="109" spans="1:7" ht="32.25" thickBot="1">
      <c r="A109" s="60" t="str">
        <f>'متره مکانیک'!P3981</f>
        <v>040202</v>
      </c>
      <c r="B109" s="60" t="str">
        <f>'متره مکانیک'!T3981</f>
        <v>لوله پلي‌اتيلن مشبك پنج لايه به قطر خارجي 20 ميليمتر.</v>
      </c>
      <c r="C109" s="60" t="str">
        <f>'متره مکانیک'!U3981</f>
        <v>مترطول</v>
      </c>
      <c r="D109" s="60">
        <f>'متره مکانیک'!V3981</f>
        <v>86400</v>
      </c>
      <c r="E109" s="189" t="e">
        <f>VLOOKUP(A109,'متره مکانیک'!A:K,9,FALSE)</f>
        <v>#N/A</v>
      </c>
      <c r="F109" s="191">
        <f t="shared" si="8"/>
        <v>0</v>
      </c>
      <c r="G109" s="208"/>
    </row>
    <row r="110" spans="1:7" ht="32.25" thickBot="1">
      <c r="A110" s="60" t="str">
        <f>'متره مکانیک'!P3982</f>
        <v>040203</v>
      </c>
      <c r="B110" s="60" t="str">
        <f>'متره مکانیک'!T3982</f>
        <v>لوله پلي‌اتيلن مشبك پنج لايه به قطر خارجي 25 ميليمتر.</v>
      </c>
      <c r="C110" s="60" t="str">
        <f>'متره مکانیک'!U3982</f>
        <v>مترطول</v>
      </c>
      <c r="D110" s="60">
        <f>'متره مکانیک'!V3982</f>
        <v>116500</v>
      </c>
      <c r="E110" s="189" t="e">
        <f>VLOOKUP(A110,'متره مکانیک'!A:K,9,FALSE)</f>
        <v>#N/A</v>
      </c>
      <c r="F110" s="191">
        <f t="shared" si="8"/>
        <v>0</v>
      </c>
      <c r="G110" s="208"/>
    </row>
    <row r="111" spans="1:7" ht="32.25" thickBot="1">
      <c r="A111" s="60" t="str">
        <f>'متره مکانیک'!P3983</f>
        <v>040204</v>
      </c>
      <c r="B111" s="60" t="str">
        <f>'متره مکانیک'!T3983</f>
        <v>لوله پلي‌اتيلن مشبك پنج لايه به قطر خارجي 32 ميليمتر.</v>
      </c>
      <c r="C111" s="60" t="str">
        <f>'متره مکانیک'!U3983</f>
        <v>مترطول</v>
      </c>
      <c r="D111" s="60">
        <f>'متره مکانیک'!V3983</f>
        <v>146000</v>
      </c>
      <c r="E111" s="189" t="e">
        <f>VLOOKUP(A111,'متره مکانیک'!A:K,9,FALSE)</f>
        <v>#N/A</v>
      </c>
      <c r="F111" s="191">
        <f t="shared" si="8"/>
        <v>0</v>
      </c>
      <c r="G111" s="208"/>
    </row>
    <row r="112" spans="1:7" ht="32.25" thickBot="1">
      <c r="A112" s="60" t="str">
        <f>'متره مکانیک'!P3984</f>
        <v>040401</v>
      </c>
      <c r="B112" s="60" t="str">
        <f>'متره مکانیک'!T3984</f>
        <v>لوله پلي‌اتيلن دماي بالا‏، پنج لايه به قطر خارجي 16 ميليمتر.</v>
      </c>
      <c r="C112" s="60" t="str">
        <f>'متره مکانیک'!U3984</f>
        <v>مترطول</v>
      </c>
      <c r="D112" s="60">
        <f>'متره مکانیک'!V3984</f>
        <v>89100</v>
      </c>
      <c r="E112" s="189" t="e">
        <f>VLOOKUP(A112,'متره مکانیک'!A:K,9,FALSE)</f>
        <v>#N/A</v>
      </c>
      <c r="F112" s="191">
        <f t="shared" si="8"/>
        <v>0</v>
      </c>
      <c r="G112" s="208"/>
    </row>
    <row r="113" spans="1:7" ht="32.25" thickBot="1">
      <c r="A113" s="60" t="str">
        <f>'متره مکانیک'!P3985</f>
        <v>040402</v>
      </c>
      <c r="B113" s="60" t="str">
        <f>'متره مکانیک'!T3985</f>
        <v>لوله پلي‌اتيلن دماي بالا‏، پنج لايه به قطر خارجي 20 ميليمتر.</v>
      </c>
      <c r="C113" s="60" t="str">
        <f>'متره مکانیک'!U3985</f>
        <v>مترطول</v>
      </c>
      <c r="D113" s="60">
        <f>'متره مکانیک'!V3985</f>
        <v>107000</v>
      </c>
      <c r="E113" s="189" t="e">
        <f>VLOOKUP(A113,'متره مکانیک'!A:K,9,FALSE)</f>
        <v>#N/A</v>
      </c>
      <c r="F113" s="191">
        <f t="shared" si="8"/>
        <v>0</v>
      </c>
      <c r="G113" s="208"/>
    </row>
    <row r="114" spans="1:7" ht="32.25" thickBot="1">
      <c r="A114" s="60" t="str">
        <f>'متره مکانیک'!P3986</f>
        <v>040403</v>
      </c>
      <c r="B114" s="60" t="str">
        <f>'متره مکانیک'!T3986</f>
        <v>لوله پلي‌اتيلن دماي بالا‏، پنج لايه به قطر خارجي 25 ميليمتر.</v>
      </c>
      <c r="C114" s="60" t="str">
        <f>'متره مکانیک'!U3986</f>
        <v>مترطول</v>
      </c>
      <c r="D114" s="60">
        <f>'متره مکانیک'!V3986</f>
        <v>124000</v>
      </c>
      <c r="E114" s="189" t="e">
        <f>VLOOKUP(A114,'متره مکانیک'!A:K,9,FALSE)</f>
        <v>#N/A</v>
      </c>
      <c r="F114" s="191">
        <f t="shared" si="8"/>
        <v>0</v>
      </c>
      <c r="G114" s="208"/>
    </row>
    <row r="115" spans="1:7" ht="32.25" thickBot="1">
      <c r="A115" s="60" t="str">
        <f>'متره مکانیک'!P3987</f>
        <v>040404</v>
      </c>
      <c r="B115" s="60" t="str">
        <f>'متره مکانیک'!T3987</f>
        <v>لوله پلي‌اتيلن دماي بالا‏، پنج لايه به قطر خارجي 32 ميليمتر.</v>
      </c>
      <c r="C115" s="60" t="str">
        <f>'متره مکانیک'!U3987</f>
        <v>مترطول</v>
      </c>
      <c r="D115" s="60">
        <f>'متره مکانیک'!V3987</f>
        <v>154500</v>
      </c>
      <c r="E115" s="189" t="e">
        <f>VLOOKUP(A115,'متره مکانیک'!A:K,9,FALSE)</f>
        <v>#N/A</v>
      </c>
      <c r="F115" s="191">
        <f t="shared" si="8"/>
        <v>0</v>
      </c>
      <c r="G115" s="208"/>
    </row>
    <row r="116" spans="1:7" ht="24" thickBot="1">
      <c r="A116" s="60" t="str">
        <f>'متره مکانیک'!P3988</f>
        <v>040405</v>
      </c>
      <c r="B116" s="60" t="str">
        <f>'متره مکانیک'!T3988</f>
        <v>لوله</v>
      </c>
      <c r="C116" s="60" t="str">
        <f>'متره مکانیک'!U3988</f>
        <v>مترطول</v>
      </c>
      <c r="D116" s="60">
        <f>'متره مکانیک'!V3988</f>
        <v>10000</v>
      </c>
      <c r="E116" s="189" t="e">
        <f>VLOOKUP(A116,'متره مکانیک'!A:K,9,FALSE)</f>
        <v>#N/A</v>
      </c>
      <c r="F116" s="191">
        <f t="shared" si="8"/>
        <v>0</v>
      </c>
      <c r="G116" s="209"/>
    </row>
    <row r="117" spans="1:7" ht="24" thickBot="1">
      <c r="A117" s="60" t="str">
        <f>'متره مکانیک'!P3989</f>
        <v>040406</v>
      </c>
      <c r="B117" s="60" t="str">
        <f>'متره مکانیک'!T3989</f>
        <v>لوله 1</v>
      </c>
      <c r="C117" s="60" t="str">
        <f>'متره مکانیک'!U3989</f>
        <v>مترطول</v>
      </c>
      <c r="D117" s="60">
        <f>'متره مکانیک'!V3989</f>
        <v>10001</v>
      </c>
      <c r="E117" s="189" t="e">
        <f>VLOOKUP(A117,'متره مکانیک'!A:K,9,FALSE)</f>
        <v>#N/A</v>
      </c>
      <c r="F117" s="191">
        <f t="shared" si="8"/>
        <v>0</v>
      </c>
      <c r="G117" s="209"/>
    </row>
    <row r="118" spans="1:7" ht="24" thickBot="1">
      <c r="A118" s="60" t="str">
        <f>'متره مکانیک'!P3990</f>
        <v>040407</v>
      </c>
      <c r="B118" s="60" t="str">
        <f>'متره مکانیک'!T3990</f>
        <v>لوله 2</v>
      </c>
      <c r="C118" s="60" t="str">
        <f>'متره مکانیک'!U3990</f>
        <v>مترطول</v>
      </c>
      <c r="D118" s="60">
        <f>'متره مکانیک'!V3990</f>
        <v>10002</v>
      </c>
      <c r="E118" s="189">
        <f>VLOOKUP(A118,'متره مکانیک'!A:K,9,FALSE)</f>
        <v>1</v>
      </c>
      <c r="F118" s="191">
        <f t="shared" si="8"/>
        <v>10002</v>
      </c>
      <c r="G118" s="209"/>
    </row>
    <row r="119" spans="1:7" s="27" customFormat="1" ht="24" thickBot="1">
      <c r="A119" s="677" t="s">
        <v>659</v>
      </c>
      <c r="B119" s="678"/>
      <c r="C119" s="678"/>
      <c r="D119" s="678"/>
      <c r="E119" s="679"/>
      <c r="F119" s="196">
        <f>SUM(F104:F115)</f>
        <v>0</v>
      </c>
      <c r="G119" s="210" t="s">
        <v>77</v>
      </c>
    </row>
    <row r="120" spans="1:7" s="27" customFormat="1" ht="24" thickBot="1">
      <c r="A120" s="677" t="s">
        <v>660</v>
      </c>
      <c r="B120" s="678"/>
      <c r="C120" s="678"/>
      <c r="D120" s="678"/>
      <c r="E120" s="679"/>
      <c r="F120" s="196">
        <f>SUM(F116:F118)</f>
        <v>10002</v>
      </c>
      <c r="G120" s="210" t="s">
        <v>77</v>
      </c>
    </row>
    <row r="121" spans="1:7" s="26" customFormat="1" ht="24" thickBot="1">
      <c r="A121" s="680" t="s">
        <v>922</v>
      </c>
      <c r="B121" s="681"/>
      <c r="C121" s="681"/>
      <c r="D121" s="681"/>
      <c r="E121" s="681"/>
      <c r="F121" s="682"/>
      <c r="G121" s="683"/>
    </row>
    <row r="122" spans="1:7" ht="39.75" customHeight="1" thickBot="1">
      <c r="A122" s="60" t="str">
        <f>'متره مکانیک'!P3991</f>
        <v>060101</v>
      </c>
      <c r="B122" s="60" t="str">
        <f>'متره مکانیک'!T3991</f>
        <v>لوله مسي بدون درز، به قطر خارجي 12 و حداقل ضخامـت جدار يك ميليمتر.</v>
      </c>
      <c r="C122" s="60" t="str">
        <f>'متره مکانیک'!U3991</f>
        <v>مترطول</v>
      </c>
      <c r="D122" s="60">
        <f>'متره مکانیک'!V3991</f>
        <v>138500</v>
      </c>
      <c r="E122" s="189">
        <f>VLOOKUP(A122,'متره مکانیک'!A:K,9,FALSE)</f>
        <v>8</v>
      </c>
      <c r="F122" s="191">
        <f t="shared" si="6"/>
        <v>1108000</v>
      </c>
      <c r="G122" s="208"/>
    </row>
    <row r="123" spans="1:7" ht="32.25" thickBot="1">
      <c r="A123" s="60" t="str">
        <f>'متره مکانیک'!P3992</f>
        <v>060102</v>
      </c>
      <c r="B123" s="60" t="str">
        <f>'متره مکانیک'!T3992</f>
        <v>لوله مسي بدون درز، به قطر خارجي 15 و حداقل ضخامـت جدار يك ميليمتر.</v>
      </c>
      <c r="C123" s="60" t="str">
        <f>'متره مکانیک'!U3992</f>
        <v>مترطول</v>
      </c>
      <c r="D123" s="60">
        <f>'متره مکانیک'!V3992</f>
        <v>171500</v>
      </c>
      <c r="E123" s="189" t="e">
        <f>VLOOKUP(A123,'متره مکانیک'!A:K,9,FALSE)</f>
        <v>#N/A</v>
      </c>
      <c r="F123" s="191">
        <f t="shared" ref="F123:F134" si="9">IF(ISNA(E123*D123),0,ROUND((E123*D123),0))</f>
        <v>0</v>
      </c>
      <c r="G123" s="208"/>
    </row>
    <row r="124" spans="1:7" ht="32.25" thickBot="1">
      <c r="A124" s="60" t="str">
        <f>'متره مکانیک'!P3993</f>
        <v>060103</v>
      </c>
      <c r="B124" s="60" t="str">
        <f>'متره مکانیک'!T3993</f>
        <v>لوله مسي بدون درز، به قطر خارجي 18 و حداقل ضخامـت جدار يك ميليمتر.</v>
      </c>
      <c r="C124" s="60" t="str">
        <f>'متره مکانیک'!U3993</f>
        <v>مترطول</v>
      </c>
      <c r="D124" s="60">
        <f>'متره مکانیک'!V3993</f>
        <v>198000</v>
      </c>
      <c r="E124" s="189" t="e">
        <f>VLOOKUP(A124,'متره مکانیک'!A:K,9,FALSE)</f>
        <v>#N/A</v>
      </c>
      <c r="F124" s="191">
        <f t="shared" si="9"/>
        <v>0</v>
      </c>
      <c r="G124" s="208"/>
    </row>
    <row r="125" spans="1:7" ht="32.25" thickBot="1">
      <c r="A125" s="60" t="str">
        <f>'متره مکانیک'!P3994</f>
        <v>060104</v>
      </c>
      <c r="B125" s="60" t="str">
        <f>'متره مکانیک'!T3994</f>
        <v>لوله مسي بدون درز، به قطر خارجي 22 و حداقل ضخامـت جدار يك ميليمتر.</v>
      </c>
      <c r="C125" s="60" t="str">
        <f>'متره مکانیک'!U3994</f>
        <v>مترطول</v>
      </c>
      <c r="D125" s="60">
        <f>'متره مکانیک'!V3994</f>
        <v>241500</v>
      </c>
      <c r="E125" s="189" t="e">
        <f>VLOOKUP(A125,'متره مکانیک'!A:K,9,FALSE)</f>
        <v>#N/A</v>
      </c>
      <c r="F125" s="191">
        <f t="shared" si="9"/>
        <v>0</v>
      </c>
      <c r="G125" s="208"/>
    </row>
    <row r="126" spans="1:7" ht="32.25" thickBot="1">
      <c r="A126" s="60" t="str">
        <f>'متره مکانیک'!P3995</f>
        <v>060105</v>
      </c>
      <c r="B126" s="60" t="str">
        <f>'متره مکانیک'!T3995</f>
        <v>لوله مسي بدون درز، به قطر خارجي 28 و حداقل ضخامـت جدار 5/1 ميليمتر.</v>
      </c>
      <c r="C126" s="60" t="str">
        <f>'متره مکانیک'!U3995</f>
        <v>مترطول</v>
      </c>
      <c r="D126" s="60">
        <f>'متره مکانیک'!V3995</f>
        <v>380500</v>
      </c>
      <c r="E126" s="189" t="e">
        <f>VLOOKUP(A126,'متره مکانیک'!A:K,9,FALSE)</f>
        <v>#N/A</v>
      </c>
      <c r="F126" s="191">
        <f t="shared" si="9"/>
        <v>0</v>
      </c>
      <c r="G126" s="208"/>
    </row>
    <row r="127" spans="1:7" ht="32.25" thickBot="1">
      <c r="A127" s="60" t="str">
        <f>'متره مکانیک'!P3996</f>
        <v>060106</v>
      </c>
      <c r="B127" s="60" t="str">
        <f>'متره مکانیک'!T3996</f>
        <v>لوله مسي بدون درز، به قطر خارجي 35 وحداقل ضخامـت جدار 5/1 ميليمتر.</v>
      </c>
      <c r="C127" s="60" t="str">
        <f>'متره مکانیک'!U3996</f>
        <v>مترطول</v>
      </c>
      <c r="D127" s="60">
        <f>'متره مکانیک'!V3996</f>
        <v>419500</v>
      </c>
      <c r="E127" s="189" t="e">
        <f>VLOOKUP(A127,'متره مکانیک'!A:K,9,FALSE)</f>
        <v>#N/A</v>
      </c>
      <c r="F127" s="191">
        <f t="shared" si="9"/>
        <v>0</v>
      </c>
      <c r="G127" s="208"/>
    </row>
    <row r="128" spans="1:7" ht="32.25" thickBot="1">
      <c r="A128" s="60" t="str">
        <f>'متره مکانیک'!P3997</f>
        <v>060107</v>
      </c>
      <c r="B128" s="60" t="str">
        <f>'متره مکانیک'!T3997</f>
        <v>لوله مسي بدون درز، به قطر خارجي 42 و حداقل ضخامـت جدار 5/1 ميليمتر.</v>
      </c>
      <c r="C128" s="60" t="str">
        <f>'متره مکانیک'!U3997</f>
        <v>مترطول</v>
      </c>
      <c r="D128" s="60">
        <f>'متره مکانیک'!V3997</f>
        <v>514500</v>
      </c>
      <c r="E128" s="189" t="e">
        <f>VLOOKUP(A128,'متره مکانیک'!A:K,9,FALSE)</f>
        <v>#N/A</v>
      </c>
      <c r="F128" s="191">
        <f t="shared" si="9"/>
        <v>0</v>
      </c>
      <c r="G128" s="208"/>
    </row>
    <row r="129" spans="1:7" ht="32.25" thickBot="1">
      <c r="A129" s="60" t="str">
        <f>'متره مکانیک'!P3998</f>
        <v>060108</v>
      </c>
      <c r="B129" s="60" t="str">
        <f>'متره مکانیک'!T3998</f>
        <v>لوله مسي بدون درز، به قطر خارجي 54 و حداقل ضخامـت جدار 2 ميليمتر.</v>
      </c>
      <c r="C129" s="60" t="str">
        <f>'متره مکانیک'!U3998</f>
        <v>مترطول</v>
      </c>
      <c r="D129" s="60">
        <f>'متره مکانیک'!V3998</f>
        <v>781500</v>
      </c>
      <c r="E129" s="189" t="e">
        <f>VLOOKUP(A129,'متره مکانیک'!A:K,9,FALSE)</f>
        <v>#N/A</v>
      </c>
      <c r="F129" s="191">
        <f t="shared" si="9"/>
        <v>0</v>
      </c>
      <c r="G129" s="208"/>
    </row>
    <row r="130" spans="1:7" ht="32.25" thickBot="1">
      <c r="A130" s="60" t="str">
        <f>'متره مکانیک'!P3999</f>
        <v>060109</v>
      </c>
      <c r="B130" s="60" t="str">
        <f>'متره مکانیک'!T3999</f>
        <v>لوله مسي بدون درز، به قطر خارجي 64 و حداقل ضخامـت جدار 2 ميليمتر.</v>
      </c>
      <c r="C130" s="60" t="str">
        <f>'متره مکانیک'!U3999</f>
        <v>مترطول</v>
      </c>
      <c r="D130" s="60">
        <f>'متره مکانیک'!V3999</f>
        <v>951000</v>
      </c>
      <c r="E130" s="189" t="e">
        <f>VLOOKUP(A130,'متره مکانیک'!A:K,9,FALSE)</f>
        <v>#N/A</v>
      </c>
      <c r="F130" s="191">
        <f t="shared" si="9"/>
        <v>0</v>
      </c>
      <c r="G130" s="208"/>
    </row>
    <row r="131" spans="1:7" ht="32.25" thickBot="1">
      <c r="A131" s="60" t="str">
        <f>'متره مکانیک'!P4000</f>
        <v>060110</v>
      </c>
      <c r="B131" s="60" t="str">
        <f>'متره مکانیک'!T4000</f>
        <v>لوله مسي بدون درز، به قطر خارجي 1/76 و حداقل ضخامـت جدار 2 ميليمتر.</v>
      </c>
      <c r="C131" s="60" t="str">
        <f>'متره مکانیک'!U4000</f>
        <v>مترطول</v>
      </c>
      <c r="D131" s="60">
        <f>'متره مکانیک'!V4000</f>
        <v>1162000</v>
      </c>
      <c r="E131" s="189" t="e">
        <f>VLOOKUP(A131,'متره مکانیک'!A:K,9,FALSE)</f>
        <v>#N/A</v>
      </c>
      <c r="F131" s="191">
        <f t="shared" si="9"/>
        <v>0</v>
      </c>
      <c r="G131" s="208"/>
    </row>
    <row r="132" spans="1:7" ht="24" thickBot="1">
      <c r="A132" s="60" t="str">
        <f>'متره مکانیک'!P4001</f>
        <v>060111</v>
      </c>
      <c r="B132" s="60" t="str">
        <f>'متره مکانیک'!T4001</f>
        <v>لوله</v>
      </c>
      <c r="C132" s="60" t="str">
        <f>'متره مکانیک'!U4001</f>
        <v>مترطول</v>
      </c>
      <c r="D132" s="60">
        <f>'متره مکانیک'!V4001</f>
        <v>10000</v>
      </c>
      <c r="E132" s="189" t="e">
        <f>VLOOKUP(A132,'متره مکانیک'!A:K,9,FALSE)</f>
        <v>#N/A</v>
      </c>
      <c r="F132" s="191">
        <f t="shared" si="9"/>
        <v>0</v>
      </c>
      <c r="G132" s="209"/>
    </row>
    <row r="133" spans="1:7" ht="24" thickBot="1">
      <c r="A133" s="60" t="str">
        <f>'متره مکانیک'!P4002</f>
        <v>060112</v>
      </c>
      <c r="B133" s="60" t="str">
        <f>'متره مکانیک'!T4002</f>
        <v>لوله 1</v>
      </c>
      <c r="C133" s="60" t="str">
        <f>'متره مکانیک'!U4002</f>
        <v>مترطول</v>
      </c>
      <c r="D133" s="60">
        <f>'متره مکانیک'!V4002</f>
        <v>10001</v>
      </c>
      <c r="E133" s="189" t="e">
        <f>VLOOKUP(A133,'متره مکانیک'!A:K,9,FALSE)</f>
        <v>#N/A</v>
      </c>
      <c r="F133" s="191">
        <f t="shared" si="9"/>
        <v>0</v>
      </c>
      <c r="G133" s="209"/>
    </row>
    <row r="134" spans="1:7" ht="24" thickBot="1">
      <c r="A134" s="60" t="str">
        <f>'متره مکانیک'!P4003</f>
        <v>060113</v>
      </c>
      <c r="B134" s="60" t="str">
        <f>'متره مکانیک'!T4003</f>
        <v>لوله 2</v>
      </c>
      <c r="C134" s="60" t="str">
        <f>'متره مکانیک'!U4003</f>
        <v>مترطول</v>
      </c>
      <c r="D134" s="60">
        <f>'متره مکانیک'!V4003</f>
        <v>10002</v>
      </c>
      <c r="E134" s="189">
        <f>VLOOKUP(A134,'متره مکانیک'!A:K,9,FALSE)</f>
        <v>1</v>
      </c>
      <c r="F134" s="191">
        <f t="shared" si="9"/>
        <v>10002</v>
      </c>
      <c r="G134" s="209"/>
    </row>
    <row r="135" spans="1:7" s="27" customFormat="1" ht="24" thickBot="1">
      <c r="A135" s="677" t="s">
        <v>659</v>
      </c>
      <c r="B135" s="678"/>
      <c r="C135" s="678"/>
      <c r="D135" s="678"/>
      <c r="E135" s="679"/>
      <c r="F135" s="196">
        <f>SUM(F122:F131)</f>
        <v>1108000</v>
      </c>
      <c r="G135" s="210" t="s">
        <v>77</v>
      </c>
    </row>
    <row r="136" spans="1:7" s="27" customFormat="1" ht="24" thickBot="1">
      <c r="A136" s="677" t="s">
        <v>660</v>
      </c>
      <c r="B136" s="678"/>
      <c r="C136" s="678"/>
      <c r="D136" s="678"/>
      <c r="E136" s="679"/>
      <c r="F136" s="196">
        <f>SUM(F132:F134)</f>
        <v>10002</v>
      </c>
      <c r="G136" s="221"/>
    </row>
    <row r="137" spans="1:7" s="26" customFormat="1" ht="24" thickBot="1">
      <c r="A137" s="680" t="s">
        <v>923</v>
      </c>
      <c r="B137" s="681"/>
      <c r="C137" s="681"/>
      <c r="D137" s="681"/>
      <c r="E137" s="681"/>
      <c r="F137" s="682"/>
      <c r="G137" s="683"/>
    </row>
    <row r="138" spans="1:7" ht="45.75" customHeight="1" thickBot="1">
      <c r="A138" s="60" t="str">
        <f>'متره مکانیک'!P4004</f>
        <v>070101</v>
      </c>
      <c r="B138" s="60" t="str">
        <f>'متره مکانیک'!T4004</f>
        <v>شيرفلكه كشويي دنده اي، به قطر نامي 15  (يك دوم اينچ).</v>
      </c>
      <c r="C138" s="60" t="str">
        <f>'متره مکانیک'!U4004</f>
        <v>عدد</v>
      </c>
      <c r="D138" s="60">
        <f>'متره مکانیک'!V4004</f>
        <v>235000</v>
      </c>
      <c r="E138" s="189">
        <f>VLOOKUP(A138,'متره مکانیک'!A:K,9,FALSE)</f>
        <v>1</v>
      </c>
      <c r="F138" s="191">
        <f t="shared" ref="F138:F269" si="10">IF(ISNA(E138*D138),0,ROUND((E138*D138),0))</f>
        <v>235000</v>
      </c>
      <c r="G138" s="208"/>
    </row>
    <row r="139" spans="1:7" ht="32.25" thickBot="1">
      <c r="A139" s="60" t="str">
        <f>'متره مکانیک'!P4005</f>
        <v>070102</v>
      </c>
      <c r="B139" s="60" t="str">
        <f>'متره مکانیک'!T4005</f>
        <v>شيرفلكه كشويي دنده اي، به قطر نامي 20  (سه چهارم اينچ).</v>
      </c>
      <c r="C139" s="60" t="str">
        <f>'متره مکانیک'!U4005</f>
        <v>عدد</v>
      </c>
      <c r="D139" s="60">
        <f>'متره مکانیک'!V4005</f>
        <v>457000</v>
      </c>
      <c r="E139" s="189" t="e">
        <f>VLOOKUP(A139,'متره مکانیک'!A:K,9,FALSE)</f>
        <v>#N/A</v>
      </c>
      <c r="F139" s="191">
        <f t="shared" ref="F139:F202" si="11">IF(ISNA(E139*D139),0,ROUND((E139*D139),0))</f>
        <v>0</v>
      </c>
      <c r="G139" s="208"/>
    </row>
    <row r="140" spans="1:7" ht="32.25" thickBot="1">
      <c r="A140" s="60" t="str">
        <f>'متره مکانیک'!P4006</f>
        <v>070103</v>
      </c>
      <c r="B140" s="60" t="str">
        <f>'متره مکانیک'!T4006</f>
        <v>شيرفلكه كشويي دنده اي، به قطر نامي 25  (يك اينچ).</v>
      </c>
      <c r="C140" s="60" t="str">
        <f>'متره مکانیک'!U4006</f>
        <v>عدد</v>
      </c>
      <c r="D140" s="60">
        <f>'متره مکانیک'!V4006</f>
        <v>487000</v>
      </c>
      <c r="E140" s="189" t="e">
        <f>VLOOKUP(A140,'متره مکانیک'!A:K,9,FALSE)</f>
        <v>#N/A</v>
      </c>
      <c r="F140" s="191">
        <f t="shared" si="11"/>
        <v>0</v>
      </c>
      <c r="G140" s="208"/>
    </row>
    <row r="141" spans="1:7" ht="32.25" thickBot="1">
      <c r="A141" s="60" t="str">
        <f>'متره مکانیک'!P4007</f>
        <v>070104</v>
      </c>
      <c r="B141" s="60" t="str">
        <f>'متره مکانیک'!T4007</f>
        <v>شيرفلكه كشويي دنده اي، به قطر نامي 32  (يك و يك چهارم اينچ).</v>
      </c>
      <c r="C141" s="60" t="str">
        <f>'متره مکانیک'!U4007</f>
        <v>عدد</v>
      </c>
      <c r="D141" s="60">
        <f>'متره مکانیک'!V4007</f>
        <v>612500</v>
      </c>
      <c r="E141" s="189" t="e">
        <f>VLOOKUP(A141,'متره مکانیک'!A:K,9,FALSE)</f>
        <v>#N/A</v>
      </c>
      <c r="F141" s="191">
        <f t="shared" si="11"/>
        <v>0</v>
      </c>
      <c r="G141" s="208"/>
    </row>
    <row r="142" spans="1:7" ht="32.25" thickBot="1">
      <c r="A142" s="60" t="str">
        <f>'متره مکانیک'!P4008</f>
        <v>070105</v>
      </c>
      <c r="B142" s="60" t="str">
        <f>'متره مکانیک'!T4008</f>
        <v>شيرفلكه كشويي دنده اي، به قطر نامي 40  (يك و يك دوم اينچ).</v>
      </c>
      <c r="C142" s="60" t="str">
        <f>'متره مکانیک'!U4008</f>
        <v>عدد</v>
      </c>
      <c r="D142" s="60">
        <f>'متره مکانیک'!V4008</f>
        <v>766500</v>
      </c>
      <c r="E142" s="189" t="e">
        <f>VLOOKUP(A142,'متره مکانیک'!A:K,9,FALSE)</f>
        <v>#N/A</v>
      </c>
      <c r="F142" s="191">
        <f t="shared" si="11"/>
        <v>0</v>
      </c>
      <c r="G142" s="208"/>
    </row>
    <row r="143" spans="1:7" ht="32.25" thickBot="1">
      <c r="A143" s="60" t="str">
        <f>'متره مکانیک'!P4009</f>
        <v>070106</v>
      </c>
      <c r="B143" s="60" t="str">
        <f>'متره مکانیک'!T4009</f>
        <v>شيرفلكه كشويي دنده اي، به قطر نامي 50  (دو اينچ).</v>
      </c>
      <c r="C143" s="60" t="str">
        <f>'متره مکانیک'!U4009</f>
        <v>عدد</v>
      </c>
      <c r="D143" s="60">
        <f>'متره مکانیک'!V4009</f>
        <v>1436000</v>
      </c>
      <c r="E143" s="189" t="e">
        <f>VLOOKUP(A143,'متره مکانیک'!A:K,9,FALSE)</f>
        <v>#N/A</v>
      </c>
      <c r="F143" s="191">
        <f t="shared" si="11"/>
        <v>0</v>
      </c>
      <c r="G143" s="208"/>
    </row>
    <row r="144" spans="1:7" ht="32.25" thickBot="1">
      <c r="A144" s="60" t="str">
        <f>'متره مکانیک'!P4010</f>
        <v>070107</v>
      </c>
      <c r="B144" s="60" t="str">
        <f>'متره مکانیک'!T4010</f>
        <v>شيرفلكه كشويي دنده اي، به قطر نامي 65  (دو و يك دوم اينچ).</v>
      </c>
      <c r="C144" s="60" t="str">
        <f>'متره مکانیک'!U4010</f>
        <v>عدد</v>
      </c>
      <c r="D144" s="60">
        <f>'متره مکانیک'!V4010</f>
        <v>2235000</v>
      </c>
      <c r="E144" s="189" t="e">
        <f>VLOOKUP(A144,'متره مکانیک'!A:K,9,FALSE)</f>
        <v>#N/A</v>
      </c>
      <c r="F144" s="191">
        <f t="shared" si="11"/>
        <v>0</v>
      </c>
      <c r="G144" s="208"/>
    </row>
    <row r="145" spans="1:7" ht="32.25" thickBot="1">
      <c r="A145" s="60" t="str">
        <f>'متره مکانیک'!P4011</f>
        <v>070108</v>
      </c>
      <c r="B145" s="60" t="str">
        <f>'متره مکانیک'!T4011</f>
        <v>شيرفلكه كشويي دنده اي، به قطر نامي 80  (سه اينچ).</v>
      </c>
      <c r="C145" s="60" t="str">
        <f>'متره مکانیک'!U4011</f>
        <v>عدد</v>
      </c>
      <c r="D145" s="60">
        <f>'متره مکانیک'!V4011</f>
        <v>3065000</v>
      </c>
      <c r="E145" s="189" t="e">
        <f>VLOOKUP(A145,'متره مکانیک'!A:K,9,FALSE)</f>
        <v>#N/A</v>
      </c>
      <c r="F145" s="191">
        <f t="shared" si="11"/>
        <v>0</v>
      </c>
      <c r="G145" s="208"/>
    </row>
    <row r="146" spans="1:7" ht="32.25" thickBot="1">
      <c r="A146" s="60" t="str">
        <f>'متره مکانیک'!P4012</f>
        <v>070109</v>
      </c>
      <c r="B146" s="60" t="str">
        <f>'متره مکانیک'!T4012</f>
        <v>شيرفلكه كشويي دنده اي، به قطر نامي 100  (چهار اينچ).</v>
      </c>
      <c r="C146" s="60" t="str">
        <f>'متره مکانیک'!U4012</f>
        <v>عدد</v>
      </c>
      <c r="D146" s="60">
        <f>'متره مکانیک'!V4012</f>
        <v>5648000</v>
      </c>
      <c r="E146" s="189" t="e">
        <f>VLOOKUP(A146,'متره مکانیک'!A:K,9,FALSE)</f>
        <v>#N/A</v>
      </c>
      <c r="F146" s="191">
        <f t="shared" si="11"/>
        <v>0</v>
      </c>
      <c r="G146" s="208"/>
    </row>
    <row r="147" spans="1:7" ht="32.25" thickBot="1">
      <c r="A147" s="60" t="str">
        <f>'متره مکانیک'!P4013</f>
        <v>070201</v>
      </c>
      <c r="B147" s="60" t="str">
        <f>'متره مکانیک'!T4013</f>
        <v>شيرفلكه كـف فلزي دنده اي، به قطر نامي 15  (يك دوم اينچ).</v>
      </c>
      <c r="C147" s="60" t="str">
        <f>'متره مکانیک'!U4013</f>
        <v>عدد</v>
      </c>
      <c r="D147" s="60">
        <f>'متره مکانیک'!V4013</f>
        <v>333000</v>
      </c>
      <c r="E147" s="189" t="e">
        <f>VLOOKUP(A147,'متره مکانیک'!A:K,9,FALSE)</f>
        <v>#N/A</v>
      </c>
      <c r="F147" s="191">
        <f t="shared" si="11"/>
        <v>0</v>
      </c>
      <c r="G147" s="208"/>
    </row>
    <row r="148" spans="1:7" ht="32.25" thickBot="1">
      <c r="A148" s="60" t="str">
        <f>'متره مکانیک'!P4014</f>
        <v>070202</v>
      </c>
      <c r="B148" s="60" t="str">
        <f>'متره مکانیک'!T4014</f>
        <v>شيرفلكه كـف فلزي دنده اي، به قطر نامي 20  (سه چهارم اينچ).</v>
      </c>
      <c r="C148" s="60" t="str">
        <f>'متره مکانیک'!U4014</f>
        <v>عدد</v>
      </c>
      <c r="D148" s="60">
        <f>'متره مکانیک'!V4014</f>
        <v>411500</v>
      </c>
      <c r="E148" s="189" t="e">
        <f>VLOOKUP(A148,'متره مکانیک'!A:K,9,FALSE)</f>
        <v>#N/A</v>
      </c>
      <c r="F148" s="191">
        <f t="shared" si="11"/>
        <v>0</v>
      </c>
      <c r="G148" s="208"/>
    </row>
    <row r="149" spans="1:7" ht="32.25" thickBot="1">
      <c r="A149" s="60" t="str">
        <f>'متره مکانیک'!P4015</f>
        <v>070203</v>
      </c>
      <c r="B149" s="60" t="str">
        <f>'متره مکانیک'!T4015</f>
        <v>شيرفلكه كـف فلزي دنده اي، به قطر نامي 25  (يك اينچ).</v>
      </c>
      <c r="C149" s="60" t="str">
        <f>'متره مکانیک'!U4015</f>
        <v>عدد</v>
      </c>
      <c r="D149" s="60">
        <f>'متره مکانیک'!V4015</f>
        <v>770000</v>
      </c>
      <c r="E149" s="189" t="e">
        <f>VLOOKUP(A149,'متره مکانیک'!A:K,9,FALSE)</f>
        <v>#N/A</v>
      </c>
      <c r="F149" s="191">
        <f t="shared" si="11"/>
        <v>0</v>
      </c>
      <c r="G149" s="208"/>
    </row>
    <row r="150" spans="1:7" ht="32.25" thickBot="1">
      <c r="A150" s="60" t="str">
        <f>'متره مکانیک'!P4016</f>
        <v>070204</v>
      </c>
      <c r="B150" s="60" t="str">
        <f>'متره مکانیک'!T4016</f>
        <v>شيرفلكه كـف فلزي دنده اي، به قطر نامي 32  (يك و يك چهارم اينچ).</v>
      </c>
      <c r="C150" s="60" t="str">
        <f>'متره مکانیک'!U4016</f>
        <v>عدد</v>
      </c>
      <c r="D150" s="60">
        <f>'متره مکانیک'!V4016</f>
        <v>971000</v>
      </c>
      <c r="E150" s="189" t="e">
        <f>VLOOKUP(A150,'متره مکانیک'!A:K,9,FALSE)</f>
        <v>#N/A</v>
      </c>
      <c r="F150" s="191">
        <f t="shared" si="11"/>
        <v>0</v>
      </c>
      <c r="G150" s="208"/>
    </row>
    <row r="151" spans="1:7" ht="32.25" thickBot="1">
      <c r="A151" s="60" t="str">
        <f>'متره مکانیک'!P4017</f>
        <v>070205</v>
      </c>
      <c r="B151" s="60" t="str">
        <f>'متره مکانیک'!T4017</f>
        <v>شيرفلكه كـف فلزي دنده اي، به قطر نامي 40  (يك و يك دوم اينچ).</v>
      </c>
      <c r="C151" s="60" t="str">
        <f>'متره مکانیک'!U4017</f>
        <v>عدد</v>
      </c>
      <c r="D151" s="60">
        <f>'متره مکانیک'!V4017</f>
        <v>1099000</v>
      </c>
      <c r="E151" s="189" t="e">
        <f>VLOOKUP(A151,'متره مکانیک'!A:K,9,FALSE)</f>
        <v>#N/A</v>
      </c>
      <c r="F151" s="191">
        <f t="shared" si="11"/>
        <v>0</v>
      </c>
      <c r="G151" s="208"/>
    </row>
    <row r="152" spans="1:7" ht="32.25" thickBot="1">
      <c r="A152" s="60" t="str">
        <f>'متره مکانیک'!P4018</f>
        <v>070206</v>
      </c>
      <c r="B152" s="60" t="str">
        <f>'متره مکانیک'!T4018</f>
        <v>شيرفلكه كـف فلزي دنده اي، به قطر نامي 50  (دو اينچ).</v>
      </c>
      <c r="C152" s="60" t="str">
        <f>'متره مکانیک'!U4018</f>
        <v>عدد</v>
      </c>
      <c r="D152" s="60">
        <f>'متره مکانیک'!V4018</f>
        <v>1770000</v>
      </c>
      <c r="E152" s="189" t="e">
        <f>VLOOKUP(A152,'متره مکانیک'!A:K,9,FALSE)</f>
        <v>#N/A</v>
      </c>
      <c r="F152" s="191">
        <f t="shared" si="11"/>
        <v>0</v>
      </c>
      <c r="G152" s="208"/>
    </row>
    <row r="153" spans="1:7" ht="32.25" thickBot="1">
      <c r="A153" s="60" t="str">
        <f>'متره مکانیک'!P4019</f>
        <v>070207</v>
      </c>
      <c r="B153" s="60" t="str">
        <f>'متره مکانیک'!T4019</f>
        <v>شيرفلكه كـف فلزي دنده اي، به قطر نامي 65  (دو و يك دوم اينچ).</v>
      </c>
      <c r="C153" s="60" t="str">
        <f>'متره مکانیک'!U4019</f>
        <v>عدد</v>
      </c>
      <c r="D153" s="60">
        <f>'متره مکانیک'!V4019</f>
        <v>4558000</v>
      </c>
      <c r="E153" s="189" t="e">
        <f>VLOOKUP(A153,'متره مکانیک'!A:K,9,FALSE)</f>
        <v>#N/A</v>
      </c>
      <c r="F153" s="191">
        <f t="shared" si="11"/>
        <v>0</v>
      </c>
      <c r="G153" s="208"/>
    </row>
    <row r="154" spans="1:7" ht="32.25" thickBot="1">
      <c r="A154" s="60" t="str">
        <f>'متره مکانیک'!P4020</f>
        <v>070208</v>
      </c>
      <c r="B154" s="60" t="str">
        <f>'متره مکانیک'!T4020</f>
        <v>شيرفلكه كـف فلزي دنده اي، به قطر نامي 80  (سه اينچ).</v>
      </c>
      <c r="C154" s="60" t="str">
        <f>'متره مکانیک'!U4020</f>
        <v>عدد</v>
      </c>
      <c r="D154" s="60">
        <f>'متره مکانیک'!V4020</f>
        <v>6297000</v>
      </c>
      <c r="E154" s="189" t="e">
        <f>VLOOKUP(A154,'متره مکانیک'!A:K,9,FALSE)</f>
        <v>#N/A</v>
      </c>
      <c r="F154" s="191">
        <f t="shared" si="11"/>
        <v>0</v>
      </c>
      <c r="G154" s="208"/>
    </row>
    <row r="155" spans="1:7" ht="32.25" thickBot="1">
      <c r="A155" s="60" t="str">
        <f>'متره مکانیک'!P4021</f>
        <v>070209</v>
      </c>
      <c r="B155" s="60" t="str">
        <f>'متره مکانیک'!T4021</f>
        <v>شيرفلكه كـف فلزي دنده اي، به قطر نامي 100  (چهار اينچ).</v>
      </c>
      <c r="C155" s="60" t="str">
        <f>'متره مکانیک'!U4021</f>
        <v>عدد</v>
      </c>
      <c r="D155" s="60">
        <f>'متره مکانیک'!V4021</f>
        <v>10597000</v>
      </c>
      <c r="E155" s="189" t="e">
        <f>VLOOKUP(A155,'متره مکانیک'!A:K,9,FALSE)</f>
        <v>#N/A</v>
      </c>
      <c r="F155" s="191">
        <f t="shared" si="11"/>
        <v>0</v>
      </c>
      <c r="G155" s="208"/>
    </row>
    <row r="156" spans="1:7" ht="32.25" thickBot="1">
      <c r="A156" s="60" t="str">
        <f>'متره مکانیک'!P4022</f>
        <v>070301</v>
      </c>
      <c r="B156" s="60" t="str">
        <f>'متره مکانیک'!T4022</f>
        <v>شير يكطرفه دنده اي، به قطر نامي 15  (يك دوم اينچ).</v>
      </c>
      <c r="C156" s="60" t="str">
        <f>'متره مکانیک'!U4022</f>
        <v>عدد</v>
      </c>
      <c r="D156" s="60">
        <f>'متره مکانیک'!V4022</f>
        <v>260500</v>
      </c>
      <c r="E156" s="189" t="e">
        <f>VLOOKUP(A156,'متره مکانیک'!A:K,9,FALSE)</f>
        <v>#N/A</v>
      </c>
      <c r="F156" s="191">
        <f t="shared" si="11"/>
        <v>0</v>
      </c>
      <c r="G156" s="208"/>
    </row>
    <row r="157" spans="1:7" ht="32.25" thickBot="1">
      <c r="A157" s="60" t="str">
        <f>'متره مکانیک'!P4023</f>
        <v>070302</v>
      </c>
      <c r="B157" s="60" t="str">
        <f>'متره مکانیک'!T4023</f>
        <v>شير يكطرفه دنده اي، به قطر نامي 20  (سه چهارم اينچ).</v>
      </c>
      <c r="C157" s="60" t="str">
        <f>'متره مکانیک'!U4023</f>
        <v>عدد</v>
      </c>
      <c r="D157" s="60">
        <f>'متره مکانیک'!V4023</f>
        <v>315500</v>
      </c>
      <c r="E157" s="189" t="e">
        <f>VLOOKUP(A157,'متره مکانیک'!A:K,9,FALSE)</f>
        <v>#N/A</v>
      </c>
      <c r="F157" s="191">
        <f t="shared" si="11"/>
        <v>0</v>
      </c>
      <c r="G157" s="208"/>
    </row>
    <row r="158" spans="1:7" ht="32.25" thickBot="1">
      <c r="A158" s="60" t="str">
        <f>'متره مکانیک'!P4024</f>
        <v>070303</v>
      </c>
      <c r="B158" s="60" t="str">
        <f>'متره مکانیک'!T4024</f>
        <v>شير يكطرفه دنده اي، به قطر نامي 25  (يك اينچ).</v>
      </c>
      <c r="C158" s="60" t="str">
        <f>'متره مکانیک'!U4024</f>
        <v>عدد</v>
      </c>
      <c r="D158" s="60">
        <f>'متره مکانیک'!V4024</f>
        <v>482000</v>
      </c>
      <c r="E158" s="189" t="e">
        <f>VLOOKUP(A158,'متره مکانیک'!A:K,9,FALSE)</f>
        <v>#N/A</v>
      </c>
      <c r="F158" s="191">
        <f t="shared" si="11"/>
        <v>0</v>
      </c>
      <c r="G158" s="208"/>
    </row>
    <row r="159" spans="1:7" ht="32.25" thickBot="1">
      <c r="A159" s="60" t="str">
        <f>'متره مکانیک'!P4025</f>
        <v>070304</v>
      </c>
      <c r="B159" s="60" t="str">
        <f>'متره مکانیک'!T4025</f>
        <v>شير يكطرفه دنده اي، به قطرنامي 32  (يك و يك چهارم اينچ).</v>
      </c>
      <c r="C159" s="60" t="str">
        <f>'متره مکانیک'!U4025</f>
        <v>عدد</v>
      </c>
      <c r="D159" s="60">
        <f>'متره مکانیک'!V4025</f>
        <v>607500</v>
      </c>
      <c r="E159" s="189" t="e">
        <f>VLOOKUP(A159,'متره مکانیک'!A:K,9,FALSE)</f>
        <v>#N/A</v>
      </c>
      <c r="F159" s="191">
        <f t="shared" si="11"/>
        <v>0</v>
      </c>
      <c r="G159" s="208"/>
    </row>
    <row r="160" spans="1:7" ht="32.25" thickBot="1">
      <c r="A160" s="60" t="str">
        <f>'متره مکانیک'!P4026</f>
        <v>070305</v>
      </c>
      <c r="B160" s="60" t="str">
        <f>'متره مکانیک'!T4026</f>
        <v>شير يكطرفه دنده اي، به قطر نامي 40  (يك و يك دوم اينچ).</v>
      </c>
      <c r="C160" s="60" t="str">
        <f>'متره مکانیک'!U4026</f>
        <v>عدد</v>
      </c>
      <c r="D160" s="60">
        <f>'متره مکانیک'!V4026</f>
        <v>867500</v>
      </c>
      <c r="E160" s="189" t="e">
        <f>VLOOKUP(A160,'متره مکانیک'!A:K,9,FALSE)</f>
        <v>#N/A</v>
      </c>
      <c r="F160" s="191">
        <f t="shared" si="11"/>
        <v>0</v>
      </c>
      <c r="G160" s="208"/>
    </row>
    <row r="161" spans="1:7" ht="24" thickBot="1">
      <c r="A161" s="60" t="str">
        <f>'متره مکانیک'!P4027</f>
        <v>070306</v>
      </c>
      <c r="B161" s="60" t="str">
        <f>'متره مکانیک'!T4027</f>
        <v>شير يكطرفه دنده اي، به قطر نامي 50  (دو اينچ).</v>
      </c>
      <c r="C161" s="60" t="str">
        <f>'متره مکانیک'!U4027</f>
        <v>عدد</v>
      </c>
      <c r="D161" s="60">
        <f>'متره مکانیک'!V4027</f>
        <v>1305000</v>
      </c>
      <c r="E161" s="189" t="e">
        <f>VLOOKUP(A161,'متره مکانیک'!A:K,9,FALSE)</f>
        <v>#N/A</v>
      </c>
      <c r="F161" s="191">
        <f t="shared" si="11"/>
        <v>0</v>
      </c>
      <c r="G161" s="208"/>
    </row>
    <row r="162" spans="1:7" ht="32.25" thickBot="1">
      <c r="A162" s="60" t="str">
        <f>'متره مکانیک'!P4028</f>
        <v>070307</v>
      </c>
      <c r="B162" s="60" t="str">
        <f>'متره مکانیک'!T4028</f>
        <v>شير يكطرفه دنده اي، به قطر نامي 65  (دو و يك دوم اينچ).</v>
      </c>
      <c r="C162" s="60" t="str">
        <f>'متره مکانیک'!U4028</f>
        <v>عدد</v>
      </c>
      <c r="D162" s="60">
        <f>'متره مکانیک'!V4028</f>
        <v>2437000</v>
      </c>
      <c r="E162" s="189" t="e">
        <f>VLOOKUP(A162,'متره مکانیک'!A:K,9,FALSE)</f>
        <v>#N/A</v>
      </c>
      <c r="F162" s="191">
        <f t="shared" si="11"/>
        <v>0</v>
      </c>
      <c r="G162" s="208"/>
    </row>
    <row r="163" spans="1:7" ht="32.25" thickBot="1">
      <c r="A163" s="60" t="str">
        <f>'متره مکانیک'!P4029</f>
        <v>070308</v>
      </c>
      <c r="B163" s="60" t="str">
        <f>'متره مکانیک'!T4029</f>
        <v>شير يكطرفه دنده اي، به قطر نامي 80  (سه اينچ).</v>
      </c>
      <c r="C163" s="60" t="str">
        <f>'متره مکانیک'!U4029</f>
        <v>عدد</v>
      </c>
      <c r="D163" s="60">
        <f>'متره مکانیک'!V4029</f>
        <v>3166000</v>
      </c>
      <c r="E163" s="189" t="e">
        <f>VLOOKUP(A163,'متره مکانیک'!A:K,9,FALSE)</f>
        <v>#N/A</v>
      </c>
      <c r="F163" s="191">
        <f t="shared" si="11"/>
        <v>0</v>
      </c>
      <c r="G163" s="208"/>
    </row>
    <row r="164" spans="1:7" ht="32.25" thickBot="1">
      <c r="A164" s="60" t="str">
        <f>'متره مکانیک'!P4030</f>
        <v>070309</v>
      </c>
      <c r="B164" s="60" t="str">
        <f>'متره مکانیک'!T4030</f>
        <v>شير يكطرفه دنده اي، به قطر نامي 100  (چهار اينچ).</v>
      </c>
      <c r="C164" s="60" t="str">
        <f>'متره مکانیک'!U4030</f>
        <v>عدد</v>
      </c>
      <c r="D164" s="60">
        <f>'متره مکانیک'!V4030</f>
        <v>5101000</v>
      </c>
      <c r="E164" s="189" t="e">
        <f>VLOOKUP(A164,'متره مکانیک'!A:K,9,FALSE)</f>
        <v>#N/A</v>
      </c>
      <c r="F164" s="191">
        <f t="shared" si="11"/>
        <v>0</v>
      </c>
      <c r="G164" s="208"/>
    </row>
    <row r="165" spans="1:7" ht="32.25" thickBot="1">
      <c r="A165" s="60" t="str">
        <f>'متره مکانیک'!P4031</f>
        <v>070501</v>
      </c>
      <c r="B165" s="60" t="str">
        <f>'متره مکانیک'!T4031</f>
        <v>شير فلكه كشويي چدني فلنج دار، به قطر نامي 50  (دو اينچ).</v>
      </c>
      <c r="C165" s="60" t="str">
        <f>'متره مکانیک'!U4031</f>
        <v>عدد</v>
      </c>
      <c r="D165" s="60">
        <f>'متره مکانیک'!V4031</f>
        <v>2869000</v>
      </c>
      <c r="E165" s="189" t="e">
        <f>VLOOKUP(A165,'متره مکانیک'!A:K,9,FALSE)</f>
        <v>#N/A</v>
      </c>
      <c r="F165" s="191">
        <f t="shared" si="11"/>
        <v>0</v>
      </c>
      <c r="G165" s="208"/>
    </row>
    <row r="166" spans="1:7" ht="32.25" thickBot="1">
      <c r="A166" s="60" t="str">
        <f>'متره مکانیک'!P4032</f>
        <v>070502</v>
      </c>
      <c r="B166" s="60" t="str">
        <f>'متره مکانیک'!T4032</f>
        <v>شيرفلكه كشويي چدني فلنج دار، به قطر نامي 65  (دو و يك دوم اينچ).</v>
      </c>
      <c r="C166" s="60" t="str">
        <f>'متره مکانیک'!U4032</f>
        <v>عدد</v>
      </c>
      <c r="D166" s="60">
        <f>'متره مکانیک'!V4032</f>
        <v>3298000</v>
      </c>
      <c r="E166" s="189" t="e">
        <f>VLOOKUP(A166,'متره مکانیک'!A:K,9,FALSE)</f>
        <v>#N/A</v>
      </c>
      <c r="F166" s="191">
        <f t="shared" si="11"/>
        <v>0</v>
      </c>
      <c r="G166" s="208"/>
    </row>
    <row r="167" spans="1:7" ht="32.25" thickBot="1">
      <c r="A167" s="60" t="str">
        <f>'متره مکانیک'!P4033</f>
        <v>070503</v>
      </c>
      <c r="B167" s="60" t="str">
        <f>'متره مکانیک'!T4033</f>
        <v>شيرفلكه كشويي چدني فلنج دار، به قطر نامي 80  (سه اينچ).</v>
      </c>
      <c r="C167" s="60" t="str">
        <f>'متره مکانیک'!U4033</f>
        <v>عدد</v>
      </c>
      <c r="D167" s="60">
        <f>'متره مکانیک'!V4033</f>
        <v>3862000</v>
      </c>
      <c r="E167" s="189" t="e">
        <f>VLOOKUP(A167,'متره مکانیک'!A:K,9,FALSE)</f>
        <v>#N/A</v>
      </c>
      <c r="F167" s="191">
        <f t="shared" si="11"/>
        <v>0</v>
      </c>
      <c r="G167" s="208"/>
    </row>
    <row r="168" spans="1:7" ht="32.25" thickBot="1">
      <c r="A168" s="60" t="str">
        <f>'متره مکانیک'!P4034</f>
        <v>070504</v>
      </c>
      <c r="B168" s="60" t="str">
        <f>'متره مکانیک'!T4034</f>
        <v>شيرفلكه كشويي چدني فلنج دار، به قطر نامي 100  (چهار اينچ).</v>
      </c>
      <c r="C168" s="60" t="str">
        <f>'متره مکانیک'!U4034</f>
        <v>عدد</v>
      </c>
      <c r="D168" s="60">
        <f>'متره مکانیک'!V4034</f>
        <v>4554000</v>
      </c>
      <c r="E168" s="189" t="e">
        <f>VLOOKUP(A168,'متره مکانیک'!A:K,9,FALSE)</f>
        <v>#N/A</v>
      </c>
      <c r="F168" s="191">
        <f t="shared" si="11"/>
        <v>0</v>
      </c>
      <c r="G168" s="208"/>
    </row>
    <row r="169" spans="1:7" ht="32.25" thickBot="1">
      <c r="A169" s="60" t="str">
        <f>'متره مکانیک'!P4035</f>
        <v>070505</v>
      </c>
      <c r="B169" s="60" t="str">
        <f>'متره مکانیک'!T4035</f>
        <v>شيرفلكه كشويي چدني فلنج دار، به قطر نامي 125  (پنج اينچ).</v>
      </c>
      <c r="C169" s="60" t="str">
        <f>'متره مکانیک'!U4035</f>
        <v>عدد</v>
      </c>
      <c r="D169" s="60">
        <f>'متره مکانیک'!V4035</f>
        <v>6036000</v>
      </c>
      <c r="E169" s="189" t="e">
        <f>VLOOKUP(A169,'متره مکانیک'!A:K,9,FALSE)</f>
        <v>#N/A</v>
      </c>
      <c r="F169" s="191">
        <f t="shared" si="11"/>
        <v>0</v>
      </c>
      <c r="G169" s="208"/>
    </row>
    <row r="170" spans="1:7" ht="32.25" thickBot="1">
      <c r="A170" s="60" t="str">
        <f>'متره مکانیک'!P4036</f>
        <v>070506</v>
      </c>
      <c r="B170" s="60" t="str">
        <f>'متره مکانیک'!T4036</f>
        <v>شيرفلكه كشويي چدني فلنج دار، به قطر نامي 150  (شش اينچ).</v>
      </c>
      <c r="C170" s="60" t="str">
        <f>'متره مکانیک'!U4036</f>
        <v>عدد</v>
      </c>
      <c r="D170" s="60">
        <f>'متره مکانیک'!V4036</f>
        <v>7553000</v>
      </c>
      <c r="E170" s="189" t="e">
        <f>VLOOKUP(A170,'متره مکانیک'!A:K,9,FALSE)</f>
        <v>#N/A</v>
      </c>
      <c r="F170" s="191">
        <f t="shared" si="11"/>
        <v>0</v>
      </c>
      <c r="G170" s="208"/>
    </row>
    <row r="171" spans="1:7" ht="32.25" thickBot="1">
      <c r="A171" s="60" t="str">
        <f>'متره مکانیک'!P4037</f>
        <v>070507</v>
      </c>
      <c r="B171" s="60" t="str">
        <f>'متره مکانیک'!T4037</f>
        <v>شيرفلكه كشويي چدني فلنج دار، به قطر نامي 200  (هشت اينچ).</v>
      </c>
      <c r="C171" s="60" t="str">
        <f>'متره مکانیک'!U4037</f>
        <v>عدد</v>
      </c>
      <c r="D171" s="60">
        <f>'متره مکانیک'!V4037</f>
        <v>11666000</v>
      </c>
      <c r="E171" s="189" t="e">
        <f>VLOOKUP(A171,'متره مکانیک'!A:K,9,FALSE)</f>
        <v>#N/A</v>
      </c>
      <c r="F171" s="191">
        <f t="shared" si="11"/>
        <v>0</v>
      </c>
      <c r="G171" s="208"/>
    </row>
    <row r="172" spans="1:7" ht="32.25" thickBot="1">
      <c r="A172" s="60" t="str">
        <f>'متره مکانیک'!P4038</f>
        <v>070508</v>
      </c>
      <c r="B172" s="60" t="str">
        <f>'متره مکانیک'!T4038</f>
        <v>شيرفلكه كشويي چدني فلنج دار، به قطر نامي 250  (ده اينچ).</v>
      </c>
      <c r="C172" s="60" t="str">
        <f>'متره مکانیک'!U4038</f>
        <v>عدد</v>
      </c>
      <c r="D172" s="60">
        <f>'متره مکانیک'!V4038</f>
        <v>18862000</v>
      </c>
      <c r="E172" s="189" t="e">
        <f>VLOOKUP(A172,'متره مکانیک'!A:K,9,FALSE)</f>
        <v>#N/A</v>
      </c>
      <c r="F172" s="191">
        <f t="shared" si="11"/>
        <v>0</v>
      </c>
      <c r="G172" s="208"/>
    </row>
    <row r="173" spans="1:7" ht="32.25" thickBot="1">
      <c r="A173" s="60" t="str">
        <f>'متره مکانیک'!P4039</f>
        <v>070509</v>
      </c>
      <c r="B173" s="60" t="str">
        <f>'متره مکانیک'!T4039</f>
        <v>شيرفلكه كشويي چدني فلنج دار، به قطر نامي 300  (دوازده اينچ).</v>
      </c>
      <c r="C173" s="60" t="str">
        <f>'متره مکانیک'!U4039</f>
        <v>عدد</v>
      </c>
      <c r="D173" s="60">
        <f>'متره مکانیک'!V4039</f>
        <v>25788000</v>
      </c>
      <c r="E173" s="189" t="e">
        <f>VLOOKUP(A173,'متره مکانیک'!A:K,9,FALSE)</f>
        <v>#N/A</v>
      </c>
      <c r="F173" s="191">
        <f t="shared" si="11"/>
        <v>0</v>
      </c>
      <c r="G173" s="208"/>
    </row>
    <row r="174" spans="1:7" ht="32.25" thickBot="1">
      <c r="A174" s="60" t="str">
        <f>'متره مکانیک'!P4040</f>
        <v>070510</v>
      </c>
      <c r="B174" s="60" t="str">
        <f>'متره مکانیک'!T4040</f>
        <v>شيرفلكه كشويي چدني فلنج دار، به قطر نامي 350  (چهارده اينچ).</v>
      </c>
      <c r="C174" s="60" t="str">
        <f>'متره مکانیک'!U4040</f>
        <v>عدد</v>
      </c>
      <c r="D174" s="60">
        <f>'متره مکانیک'!V4040</f>
        <v>44216000</v>
      </c>
      <c r="E174" s="189" t="e">
        <f>VLOOKUP(A174,'متره مکانیک'!A:K,9,FALSE)</f>
        <v>#N/A</v>
      </c>
      <c r="F174" s="191">
        <f t="shared" si="11"/>
        <v>0</v>
      </c>
      <c r="G174" s="208"/>
    </row>
    <row r="175" spans="1:7" ht="32.25" thickBot="1">
      <c r="A175" s="60" t="str">
        <f>'متره مکانیک'!P4041</f>
        <v>070511</v>
      </c>
      <c r="B175" s="60" t="str">
        <f>'متره مکانیک'!T4041</f>
        <v>شيرفلكه كشويي چدني فلنج دار، به قطر نامي 400  (شانزده اينچ).</v>
      </c>
      <c r="C175" s="60" t="str">
        <f>'متره مکانیک'!U4041</f>
        <v>عدد</v>
      </c>
      <c r="D175" s="60">
        <f>'متره مکانیک'!V4041</f>
        <v>49530000</v>
      </c>
      <c r="E175" s="189" t="e">
        <f>VLOOKUP(A175,'متره مکانیک'!A:K,9,FALSE)</f>
        <v>#N/A</v>
      </c>
      <c r="F175" s="191">
        <f t="shared" si="11"/>
        <v>0</v>
      </c>
      <c r="G175" s="208"/>
    </row>
    <row r="176" spans="1:7" ht="32.25" thickBot="1">
      <c r="A176" s="60" t="str">
        <f>'متره مکانیک'!P4042</f>
        <v>070601</v>
      </c>
      <c r="B176" s="60" t="str">
        <f>'متره مکانیک'!T4042</f>
        <v>شيرفلكه كـف فلزي چدني فلنج دار، به قطر نامي 50  (دو اينچ).</v>
      </c>
      <c r="C176" s="60" t="str">
        <f>'متره مکانیک'!U4042</f>
        <v>عدد</v>
      </c>
      <c r="D176" s="60">
        <f>'متره مکانیک'!V4042</f>
        <v>3786000</v>
      </c>
      <c r="E176" s="189" t="e">
        <f>VLOOKUP(A176,'متره مکانیک'!A:K,9,FALSE)</f>
        <v>#N/A</v>
      </c>
      <c r="F176" s="191">
        <f t="shared" si="11"/>
        <v>0</v>
      </c>
      <c r="G176" s="208"/>
    </row>
    <row r="177" spans="1:7" ht="32.25" thickBot="1">
      <c r="A177" s="60" t="str">
        <f>'متره مکانیک'!P4043</f>
        <v>070602</v>
      </c>
      <c r="B177" s="60" t="str">
        <f>'متره مکانیک'!T4043</f>
        <v>شيرفلكه كـف فلزي چدني فلنج دار، به قطرنامي 65  (دو و يك دوم اينچ).</v>
      </c>
      <c r="C177" s="60" t="str">
        <f>'متره مکانیک'!U4043</f>
        <v>عدد</v>
      </c>
      <c r="D177" s="60">
        <f>'متره مکانیک'!V4043</f>
        <v>4793000</v>
      </c>
      <c r="E177" s="189" t="e">
        <f>VLOOKUP(A177,'متره مکانیک'!A:K,9,FALSE)</f>
        <v>#N/A</v>
      </c>
      <c r="F177" s="191">
        <f t="shared" si="11"/>
        <v>0</v>
      </c>
      <c r="G177" s="208"/>
    </row>
    <row r="178" spans="1:7" ht="32.25" thickBot="1">
      <c r="A178" s="60" t="str">
        <f>'متره مکانیک'!P4044</f>
        <v>070603</v>
      </c>
      <c r="B178" s="60" t="str">
        <f>'متره مکانیک'!T4044</f>
        <v>شيرفلكه كـف فلزي چدني فلنج دار، به قطر نامي 80  (سه اينچ).</v>
      </c>
      <c r="C178" s="60" t="str">
        <f>'متره مکانیک'!U4044</f>
        <v>عدد</v>
      </c>
      <c r="D178" s="60">
        <f>'متره مکانیک'!V4044</f>
        <v>6076000</v>
      </c>
      <c r="E178" s="189" t="e">
        <f>VLOOKUP(A178,'متره مکانیک'!A:K,9,FALSE)</f>
        <v>#N/A</v>
      </c>
      <c r="F178" s="191">
        <f t="shared" si="11"/>
        <v>0</v>
      </c>
      <c r="G178" s="208"/>
    </row>
    <row r="179" spans="1:7" ht="32.25" thickBot="1">
      <c r="A179" s="60" t="str">
        <f>'متره مکانیک'!P4045</f>
        <v>070604</v>
      </c>
      <c r="B179" s="60" t="str">
        <f>'متره مکانیک'!T4045</f>
        <v>شيرفلكه كـف فلزي چدني فلنج دار، به قطر نامي 100  (چهار اينچ).</v>
      </c>
      <c r="C179" s="60" t="str">
        <f>'متره مکانیک'!U4045</f>
        <v>عدد</v>
      </c>
      <c r="D179" s="60">
        <f>'متره مکانیک'!V4045</f>
        <v>6860000</v>
      </c>
      <c r="E179" s="189" t="e">
        <f>VLOOKUP(A179,'متره مکانیک'!A:K,9,FALSE)</f>
        <v>#N/A</v>
      </c>
      <c r="F179" s="191">
        <f t="shared" si="11"/>
        <v>0</v>
      </c>
      <c r="G179" s="208"/>
    </row>
    <row r="180" spans="1:7" ht="32.25" thickBot="1">
      <c r="A180" s="60" t="str">
        <f>'متره مکانیک'!P4046</f>
        <v>070605</v>
      </c>
      <c r="B180" s="60" t="str">
        <f>'متره مکانیک'!T4046</f>
        <v>شيرفلكه كـف فلزي چدني فلنج دار، به قطر نامي 125  (پنج اينچ).</v>
      </c>
      <c r="C180" s="60" t="str">
        <f>'متره مکانیک'!U4046</f>
        <v>عدد</v>
      </c>
      <c r="D180" s="60">
        <f>'متره مکانیک'!V4046</f>
        <v>10231000</v>
      </c>
      <c r="E180" s="189" t="e">
        <f>VLOOKUP(A180,'متره مکانیک'!A:K,9,FALSE)</f>
        <v>#N/A</v>
      </c>
      <c r="F180" s="191">
        <f t="shared" si="11"/>
        <v>0</v>
      </c>
      <c r="G180" s="208"/>
    </row>
    <row r="181" spans="1:7" ht="32.25" thickBot="1">
      <c r="A181" s="60" t="str">
        <f>'متره مکانیک'!P4047</f>
        <v>070606</v>
      </c>
      <c r="B181" s="60" t="str">
        <f>'متره مکانیک'!T4047</f>
        <v>شيرفلكه كـف فلزي چدني فلنج دار، به قطر نامي 150  (شش اينچ).</v>
      </c>
      <c r="C181" s="60" t="str">
        <f>'متره مکانیک'!U4047</f>
        <v>عدد</v>
      </c>
      <c r="D181" s="60">
        <f>'متره مکانیک'!V4047</f>
        <v>13380000</v>
      </c>
      <c r="E181" s="189" t="e">
        <f>VLOOKUP(A181,'متره مکانیک'!A:K,9,FALSE)</f>
        <v>#N/A</v>
      </c>
      <c r="F181" s="191">
        <f t="shared" si="11"/>
        <v>0</v>
      </c>
      <c r="G181" s="208"/>
    </row>
    <row r="182" spans="1:7" ht="32.25" thickBot="1">
      <c r="A182" s="60" t="str">
        <f>'متره مکانیک'!P4048</f>
        <v>070607</v>
      </c>
      <c r="B182" s="60" t="str">
        <f>'متره مکانیک'!T4048</f>
        <v>شيرفلكه كـف فلزي چدني فلنج دار، به قطر نامي 200  (هشت اينچ).</v>
      </c>
      <c r="C182" s="60" t="str">
        <f>'متره مکانیک'!U4048</f>
        <v>عدد</v>
      </c>
      <c r="D182" s="60">
        <f>'متره مکانیک'!V4048</f>
        <v>19873000</v>
      </c>
      <c r="E182" s="189" t="e">
        <f>VLOOKUP(A182,'متره مکانیک'!A:K,9,FALSE)</f>
        <v>#N/A</v>
      </c>
      <c r="F182" s="191">
        <f t="shared" si="11"/>
        <v>0</v>
      </c>
      <c r="G182" s="208"/>
    </row>
    <row r="183" spans="1:7" ht="32.25" thickBot="1">
      <c r="A183" s="60" t="str">
        <f>'متره مکانیک'!P4049</f>
        <v>070608</v>
      </c>
      <c r="B183" s="60" t="str">
        <f>'متره مکانیک'!T4049</f>
        <v>شيرفلكه كـف فلزي چدني فلنج دار، به قطر نامي 250  (ده اينچ).</v>
      </c>
      <c r="C183" s="60" t="str">
        <f>'متره مکانیک'!U4049</f>
        <v>عدد</v>
      </c>
      <c r="D183" s="60">
        <f>'متره مکانیک'!V4049</f>
        <v>36649000</v>
      </c>
      <c r="E183" s="189" t="e">
        <f>VLOOKUP(A183,'متره مکانیک'!A:K,9,FALSE)</f>
        <v>#N/A</v>
      </c>
      <c r="F183" s="191">
        <f t="shared" si="11"/>
        <v>0</v>
      </c>
      <c r="G183" s="208"/>
    </row>
    <row r="184" spans="1:7" ht="32.25" thickBot="1">
      <c r="A184" s="60" t="str">
        <f>'متره مکانیک'!P4050</f>
        <v>070609</v>
      </c>
      <c r="B184" s="60" t="str">
        <f>'متره مکانیک'!T4050</f>
        <v>شيرفلكه كـف فلزي چدني فلنج دار، به قطر نامي 300  (دوازده اينچ).</v>
      </c>
      <c r="C184" s="60" t="str">
        <f>'متره مکانیک'!U4050</f>
        <v>عدد</v>
      </c>
      <c r="D184" s="60">
        <f>'متره مکانیک'!V4050</f>
        <v>69622000</v>
      </c>
      <c r="E184" s="189" t="e">
        <f>VLOOKUP(A184,'متره مکانیک'!A:K,9,FALSE)</f>
        <v>#N/A</v>
      </c>
      <c r="F184" s="191">
        <f t="shared" si="11"/>
        <v>0</v>
      </c>
      <c r="G184" s="208"/>
    </row>
    <row r="185" spans="1:7" ht="32.25" thickBot="1">
      <c r="A185" s="60" t="str">
        <f>'متره مکانیک'!P4051</f>
        <v>070610</v>
      </c>
      <c r="B185" s="60" t="str">
        <f>'متره مکانیک'!T4051</f>
        <v>شيرفلكه كـف فلزي چدني فلنج دار، به قطر نامي 350  (چهارده اينچ).</v>
      </c>
      <c r="C185" s="60" t="str">
        <f>'متره مکانیک'!U4051</f>
        <v>عدد</v>
      </c>
      <c r="D185" s="60">
        <f>'متره مکانیک'!V4051</f>
        <v>81340000</v>
      </c>
      <c r="E185" s="189" t="e">
        <f>VLOOKUP(A185,'متره مکانیک'!A:K,9,FALSE)</f>
        <v>#N/A</v>
      </c>
      <c r="F185" s="191">
        <f t="shared" si="11"/>
        <v>0</v>
      </c>
      <c r="G185" s="208"/>
    </row>
    <row r="186" spans="1:7" ht="32.25" thickBot="1">
      <c r="A186" s="60" t="str">
        <f>'متره مکانیک'!P4052</f>
        <v>070611</v>
      </c>
      <c r="B186" s="60" t="str">
        <f>'متره مکانیک'!T4052</f>
        <v>شيرفلكه كـف فلزي چدني فلنج دار، به قطر نامي 400  (شانزده اينچ).</v>
      </c>
      <c r="C186" s="60" t="str">
        <f>'متره مکانیک'!U4052</f>
        <v>عدد</v>
      </c>
      <c r="D186" s="60">
        <f>'متره مکانیک'!V4052</f>
        <v>79363000</v>
      </c>
      <c r="E186" s="189" t="e">
        <f>VLOOKUP(A186,'متره مکانیک'!A:K,9,FALSE)</f>
        <v>#N/A</v>
      </c>
      <c r="F186" s="191">
        <f t="shared" si="11"/>
        <v>0</v>
      </c>
      <c r="G186" s="208"/>
    </row>
    <row r="187" spans="1:7" ht="32.25" thickBot="1">
      <c r="A187" s="60" t="str">
        <f>'متره مکانیک'!P4053</f>
        <v>070701</v>
      </c>
      <c r="B187" s="60" t="str">
        <f>'متره مکانیک'!T4053</f>
        <v>شير يكطرفه چدني فلنج دار، به قطر نامي 50  (دو اينچ).</v>
      </c>
      <c r="C187" s="60" t="str">
        <f>'متره مکانیک'!U4053</f>
        <v>عدد</v>
      </c>
      <c r="D187" s="60">
        <f>'متره مکانیک'!V4053</f>
        <v>2443000</v>
      </c>
      <c r="E187" s="189" t="e">
        <f>VLOOKUP(A187,'متره مکانیک'!A:K,9,FALSE)</f>
        <v>#N/A</v>
      </c>
      <c r="F187" s="191">
        <f t="shared" si="11"/>
        <v>0</v>
      </c>
      <c r="G187" s="208"/>
    </row>
    <row r="188" spans="1:7" ht="32.25" thickBot="1">
      <c r="A188" s="60" t="str">
        <f>'متره مکانیک'!P4054</f>
        <v>070702</v>
      </c>
      <c r="B188" s="60" t="str">
        <f>'متره مکانیک'!T4054</f>
        <v>شير يكطرفه چدني فلنج دار، به قطر نامي 65  (دو و يك دوم اينچ).</v>
      </c>
      <c r="C188" s="60" t="str">
        <f>'متره مکانیک'!U4054</f>
        <v>عدد</v>
      </c>
      <c r="D188" s="60">
        <f>'متره مکانیک'!V4054</f>
        <v>3399000</v>
      </c>
      <c r="E188" s="189" t="e">
        <f>VLOOKUP(A188,'متره مکانیک'!A:K,9,FALSE)</f>
        <v>#N/A</v>
      </c>
      <c r="F188" s="191">
        <f t="shared" si="11"/>
        <v>0</v>
      </c>
      <c r="G188" s="208"/>
    </row>
    <row r="189" spans="1:7" ht="32.25" thickBot="1">
      <c r="A189" s="60" t="str">
        <f>'متره مکانیک'!P4055</f>
        <v>070703</v>
      </c>
      <c r="B189" s="60" t="str">
        <f>'متره مکانیک'!T4055</f>
        <v>شير يكطرفه چدني فلنج دار، به قطر نامي 80  (سه اينچ).</v>
      </c>
      <c r="C189" s="60" t="str">
        <f>'متره مکانیک'!U4055</f>
        <v>عدد</v>
      </c>
      <c r="D189" s="60">
        <f>'متره مکانیک'!V4055</f>
        <v>4126000</v>
      </c>
      <c r="E189" s="189" t="e">
        <f>VLOOKUP(A189,'متره مکانیک'!A:K,9,FALSE)</f>
        <v>#N/A</v>
      </c>
      <c r="F189" s="191">
        <f t="shared" si="11"/>
        <v>0</v>
      </c>
      <c r="G189" s="208"/>
    </row>
    <row r="190" spans="1:7" ht="32.25" thickBot="1">
      <c r="A190" s="60" t="str">
        <f>'متره مکانیک'!P4056</f>
        <v>070704</v>
      </c>
      <c r="B190" s="60" t="str">
        <f>'متره مکانیک'!T4056</f>
        <v>شير يكطرفه چدني فلنج دار، به قطر نامي 100  (چهار اينچ).</v>
      </c>
      <c r="C190" s="60" t="str">
        <f>'متره مکانیک'!U4056</f>
        <v>عدد</v>
      </c>
      <c r="D190" s="60">
        <f>'متره مکانیک'!V4056</f>
        <v>4739000</v>
      </c>
      <c r="E190" s="189" t="e">
        <f>VLOOKUP(A190,'متره مکانیک'!A:K,9,FALSE)</f>
        <v>#N/A</v>
      </c>
      <c r="F190" s="191">
        <f t="shared" si="11"/>
        <v>0</v>
      </c>
      <c r="G190" s="208"/>
    </row>
    <row r="191" spans="1:7" ht="32.25" thickBot="1">
      <c r="A191" s="60" t="str">
        <f>'متره مکانیک'!P4057</f>
        <v>070705</v>
      </c>
      <c r="B191" s="60" t="str">
        <f>'متره مکانیک'!T4057</f>
        <v>شير يكطرفه چدني فلنج دار، به قطر نامي 125  (پنج اينچ)..</v>
      </c>
      <c r="C191" s="60" t="str">
        <f>'متره مکانیک'!U4057</f>
        <v>عدد</v>
      </c>
      <c r="D191" s="60">
        <f>'متره مکانیک'!V4057</f>
        <v>6272000</v>
      </c>
      <c r="E191" s="189" t="e">
        <f>VLOOKUP(A191,'متره مکانیک'!A:K,9,FALSE)</f>
        <v>#N/A</v>
      </c>
      <c r="F191" s="191">
        <f t="shared" si="11"/>
        <v>0</v>
      </c>
      <c r="G191" s="208"/>
    </row>
    <row r="192" spans="1:7" ht="32.25" thickBot="1">
      <c r="A192" s="60" t="str">
        <f>'متره مکانیک'!P4058</f>
        <v>070706</v>
      </c>
      <c r="B192" s="60" t="str">
        <f>'متره مکانیک'!T4058</f>
        <v>شير يكطرفه چدني فلنج دار، به قطر نامي 150  (شش اينچ).</v>
      </c>
      <c r="C192" s="60" t="str">
        <f>'متره مکانیک'!U4058</f>
        <v>عدد</v>
      </c>
      <c r="D192" s="60">
        <f>'متره مکانیک'!V4058</f>
        <v>8108000</v>
      </c>
      <c r="E192" s="189" t="e">
        <f>VLOOKUP(A192,'متره مکانیک'!A:K,9,FALSE)</f>
        <v>#N/A</v>
      </c>
      <c r="F192" s="191">
        <f t="shared" si="11"/>
        <v>0</v>
      </c>
      <c r="G192" s="208"/>
    </row>
    <row r="193" spans="1:7" ht="32.25" thickBot="1">
      <c r="A193" s="60" t="str">
        <f>'متره مکانیک'!P4059</f>
        <v>070707</v>
      </c>
      <c r="B193" s="60" t="str">
        <f>'متره مکانیک'!T4059</f>
        <v>شير يكطرفه چدني فلنج دار، به قطر نامي 200  (هشت اينچ).</v>
      </c>
      <c r="C193" s="60" t="str">
        <f>'متره مکانیک'!U4059</f>
        <v>عدد</v>
      </c>
      <c r="D193" s="60">
        <f>'متره مکانیک'!V4059</f>
        <v>13530000</v>
      </c>
      <c r="E193" s="189" t="e">
        <f>VLOOKUP(A193,'متره مکانیک'!A:K,9,FALSE)</f>
        <v>#N/A</v>
      </c>
      <c r="F193" s="191">
        <f t="shared" si="11"/>
        <v>0</v>
      </c>
      <c r="G193" s="208"/>
    </row>
    <row r="194" spans="1:7" ht="32.25" thickBot="1">
      <c r="A194" s="60" t="str">
        <f>'متره مکانیک'!P4060</f>
        <v>070708</v>
      </c>
      <c r="B194" s="60" t="str">
        <f>'متره مکانیک'!T4060</f>
        <v>شير يكطرفه چدني فلنج دار، به قطر نامي 250  (ده اينچ).</v>
      </c>
      <c r="C194" s="60" t="str">
        <f>'متره مکانیک'!U4060</f>
        <v>عدد</v>
      </c>
      <c r="D194" s="60">
        <f>'متره مکانیک'!V4060</f>
        <v>20927000</v>
      </c>
      <c r="E194" s="189" t="e">
        <f>VLOOKUP(A194,'متره مکانیک'!A:K,9,FALSE)</f>
        <v>#N/A</v>
      </c>
      <c r="F194" s="191">
        <f t="shared" si="11"/>
        <v>0</v>
      </c>
      <c r="G194" s="208"/>
    </row>
    <row r="195" spans="1:7" ht="32.25" thickBot="1">
      <c r="A195" s="60" t="str">
        <f>'متره مکانیک'!P4061</f>
        <v>070709</v>
      </c>
      <c r="B195" s="60" t="str">
        <f>'متره مکانیک'!T4061</f>
        <v>شير يكطرفه چدني فلنج دار، به قطر نامي 300  (دوازده اينچ).</v>
      </c>
      <c r="C195" s="60" t="str">
        <f>'متره مکانیک'!U4061</f>
        <v>عدد</v>
      </c>
      <c r="D195" s="60">
        <f>'متره مکانیک'!V4061</f>
        <v>29155000</v>
      </c>
      <c r="E195" s="189" t="e">
        <f>VLOOKUP(A195,'متره مکانیک'!A:K,9,FALSE)</f>
        <v>#N/A</v>
      </c>
      <c r="F195" s="191">
        <f t="shared" si="11"/>
        <v>0</v>
      </c>
      <c r="G195" s="208"/>
    </row>
    <row r="196" spans="1:7" ht="32.25" thickBot="1">
      <c r="A196" s="60" t="str">
        <f>'متره مکانیک'!P4062</f>
        <v>070710</v>
      </c>
      <c r="B196" s="60" t="str">
        <f>'متره مکانیک'!T4062</f>
        <v>شير يكطرفه چدني فلنج دار، به قطر نامي 350  (چهارده اينچ).</v>
      </c>
      <c r="C196" s="60" t="str">
        <f>'متره مکانیک'!U4062</f>
        <v>عدد</v>
      </c>
      <c r="D196" s="60">
        <f>'متره مکانیک'!V4062</f>
        <v>40725000</v>
      </c>
      <c r="E196" s="189" t="e">
        <f>VLOOKUP(A196,'متره مکانیک'!A:K,9,FALSE)</f>
        <v>#N/A</v>
      </c>
      <c r="F196" s="191">
        <f t="shared" si="11"/>
        <v>0</v>
      </c>
      <c r="G196" s="208"/>
    </row>
    <row r="197" spans="1:7" ht="32.25" thickBot="1">
      <c r="A197" s="60" t="str">
        <f>'متره مکانیک'!P4063</f>
        <v>070711</v>
      </c>
      <c r="B197" s="60" t="str">
        <f>'متره مکانیک'!T4063</f>
        <v>شير يكطرفه چدني فلنج دار، به قطر نامي 400  (شانزده اينچ).</v>
      </c>
      <c r="C197" s="60" t="str">
        <f>'متره مکانیک'!U4063</f>
        <v>عدد</v>
      </c>
      <c r="D197" s="60">
        <f>'متره مکانیک'!V4063</f>
        <v>44667000</v>
      </c>
      <c r="E197" s="189" t="e">
        <f>VLOOKUP(A197,'متره مکانیک'!A:K,9,FALSE)</f>
        <v>#N/A</v>
      </c>
      <c r="F197" s="191">
        <f t="shared" si="11"/>
        <v>0</v>
      </c>
      <c r="G197" s="208"/>
    </row>
    <row r="198" spans="1:7" ht="32.25" thickBot="1">
      <c r="A198" s="60" t="str">
        <f>'متره مکانیک'!P4064</f>
        <v>070801</v>
      </c>
      <c r="B198" s="60" t="str">
        <f>'متره مکانیک'!T4064</f>
        <v>شير دوبل رگلاژ براي رادياتور، به قطر نامي 15  (يك دوم اينچ).</v>
      </c>
      <c r="C198" s="60" t="str">
        <f>'متره مکانیک'!U4064</f>
        <v>عدد</v>
      </c>
      <c r="D198" s="60">
        <f>'متره مکانیک'!V4064</f>
        <v>232500</v>
      </c>
      <c r="E198" s="189" t="e">
        <f>VLOOKUP(A198,'متره مکانیک'!A:K,9,FALSE)</f>
        <v>#N/A</v>
      </c>
      <c r="F198" s="191">
        <f t="shared" si="11"/>
        <v>0</v>
      </c>
      <c r="G198" s="208"/>
    </row>
    <row r="199" spans="1:7" ht="32.25" thickBot="1">
      <c r="A199" s="60" t="str">
        <f>'متره مکانیک'!P4065</f>
        <v>070802</v>
      </c>
      <c r="B199" s="60" t="str">
        <f>'متره مکانیک'!T4065</f>
        <v>شير دوبل رگلاژ براي رادياتور، به قطرنامي 20  (سه چهارم اينچ).</v>
      </c>
      <c r="C199" s="60" t="str">
        <f>'متره مکانیک'!U4065</f>
        <v>عدد</v>
      </c>
      <c r="D199" s="60">
        <f>'متره مکانیک'!V4065</f>
        <v>329500</v>
      </c>
      <c r="E199" s="189" t="e">
        <f>VLOOKUP(A199,'متره مکانیک'!A:K,9,FALSE)</f>
        <v>#N/A</v>
      </c>
      <c r="F199" s="191">
        <f t="shared" si="11"/>
        <v>0</v>
      </c>
      <c r="G199" s="208"/>
    </row>
    <row r="200" spans="1:7" ht="32.25" thickBot="1">
      <c r="A200" s="60" t="str">
        <f>'متره مکانیک'!P4066</f>
        <v>070803</v>
      </c>
      <c r="B200" s="60" t="str">
        <f>'متره مکانیک'!T4066</f>
        <v>شير ساده رادياتور، به قطر نامي 15  (يك دوم اينچ).</v>
      </c>
      <c r="C200" s="60" t="str">
        <f>'متره مکانیک'!U4066</f>
        <v>عدد</v>
      </c>
      <c r="D200" s="60">
        <f>'متره مکانیک'!V4066</f>
        <v>158500</v>
      </c>
      <c r="E200" s="189" t="e">
        <f>VLOOKUP(A200,'متره مکانیک'!A:K,9,FALSE)</f>
        <v>#N/A</v>
      </c>
      <c r="F200" s="191">
        <f t="shared" si="11"/>
        <v>0</v>
      </c>
      <c r="G200" s="208"/>
    </row>
    <row r="201" spans="1:7" ht="32.25" thickBot="1">
      <c r="A201" s="60" t="str">
        <f>'متره مکانیک'!P4067</f>
        <v>070804</v>
      </c>
      <c r="B201" s="60" t="str">
        <f>'متره مکانیک'!T4067</f>
        <v>شير ساده رادياتور، به قطرنامي 20  (سه چهارم اينچ).</v>
      </c>
      <c r="C201" s="60" t="str">
        <f>'متره مکانیک'!U4067</f>
        <v>عدد</v>
      </c>
      <c r="D201" s="60">
        <f>'متره مکانیک'!V4067</f>
        <v>211000</v>
      </c>
      <c r="E201" s="189" t="e">
        <f>VLOOKUP(A201,'متره مکانیک'!A:K,9,FALSE)</f>
        <v>#N/A</v>
      </c>
      <c r="F201" s="191">
        <f t="shared" si="11"/>
        <v>0</v>
      </c>
      <c r="G201" s="208"/>
    </row>
    <row r="202" spans="1:7" ht="24" thickBot="1">
      <c r="A202" s="60" t="str">
        <f>'متره مکانیک'!P4068</f>
        <v>070805</v>
      </c>
      <c r="B202" s="60" t="str">
        <f>'متره مکانیک'!T4068</f>
        <v>زانوي رادياتور، به قطرنامي 15  (يك دوم اينچ).</v>
      </c>
      <c r="C202" s="60" t="str">
        <f>'متره مکانیک'!U4068</f>
        <v>عدد</v>
      </c>
      <c r="D202" s="60">
        <f>'متره مکانیک'!V4068</f>
        <v>129000</v>
      </c>
      <c r="E202" s="189" t="e">
        <f>VLOOKUP(A202,'متره مکانیک'!A:K,9,FALSE)</f>
        <v>#N/A</v>
      </c>
      <c r="F202" s="191">
        <f t="shared" si="11"/>
        <v>0</v>
      </c>
      <c r="G202" s="208"/>
    </row>
    <row r="203" spans="1:7" ht="24" thickBot="1">
      <c r="A203" s="60" t="str">
        <f>'متره مکانیک'!P4069</f>
        <v>070806</v>
      </c>
      <c r="B203" s="60" t="str">
        <f>'متره مکانیک'!T4069</f>
        <v>زانوي رادياتور، به قطرنامي 20  (سه چهارم اينچ).</v>
      </c>
      <c r="C203" s="60" t="str">
        <f>'متره مکانیک'!U4069</f>
        <v>عدد</v>
      </c>
      <c r="D203" s="60">
        <f>'متره مکانیک'!V4069</f>
        <v>141500</v>
      </c>
      <c r="E203" s="189" t="e">
        <f>VLOOKUP(A203,'متره مکانیک'!A:K,9,FALSE)</f>
        <v>#N/A</v>
      </c>
      <c r="F203" s="191">
        <f t="shared" ref="F203:F265" si="12">IF(ISNA(E203*D203),0,ROUND((E203*D203),0))</f>
        <v>0</v>
      </c>
      <c r="G203" s="208"/>
    </row>
    <row r="204" spans="1:7" ht="32.25" thickBot="1">
      <c r="A204" s="60" t="str">
        <f>'متره مکانیک'!P4070</f>
        <v>070807</v>
      </c>
      <c r="B204" s="60" t="str">
        <f>'متره مکانیک'!T4070</f>
        <v>زانو قفلي رادياتور، به قطرنامي 15  (يك دوم اينچ).</v>
      </c>
      <c r="C204" s="60" t="str">
        <f>'متره مکانیک'!U4070</f>
        <v>عدد</v>
      </c>
      <c r="D204" s="60">
        <f>'متره مکانیک'!V4070</f>
        <v>139500</v>
      </c>
      <c r="E204" s="189" t="e">
        <f>VLOOKUP(A204,'متره مکانیک'!A:K,9,FALSE)</f>
        <v>#N/A</v>
      </c>
      <c r="F204" s="191">
        <f t="shared" si="12"/>
        <v>0</v>
      </c>
      <c r="G204" s="208"/>
    </row>
    <row r="205" spans="1:7" ht="32.25" thickBot="1">
      <c r="A205" s="60" t="str">
        <f>'متره مکانیک'!P4071</f>
        <v>070808</v>
      </c>
      <c r="B205" s="60" t="str">
        <f>'متره مکانیک'!T4071</f>
        <v>زانو قفلي رادياتور، به قطرنامي 20  (سه چهارم اينچ).</v>
      </c>
      <c r="C205" s="60" t="str">
        <f>'متره مکانیک'!U4071</f>
        <v>عدد</v>
      </c>
      <c r="D205" s="60">
        <f>'متره مکانیک'!V4071</f>
        <v>191500</v>
      </c>
      <c r="E205" s="189" t="e">
        <f>VLOOKUP(A205,'متره مکانیک'!A:K,9,FALSE)</f>
        <v>#N/A</v>
      </c>
      <c r="F205" s="191">
        <f t="shared" si="12"/>
        <v>0</v>
      </c>
      <c r="G205" s="208"/>
    </row>
    <row r="206" spans="1:7" ht="32.25" thickBot="1">
      <c r="A206" s="60" t="str">
        <f>'متره مکانیک'!P4072</f>
        <v>070809</v>
      </c>
      <c r="B206" s="60" t="str">
        <f>'متره مکانیک'!T4072</f>
        <v>شير هواگيري رادياتور، به قطرنامي 4  (يك هشتم اينچ).</v>
      </c>
      <c r="C206" s="60" t="str">
        <f>'متره مکانیک'!U4072</f>
        <v>عدد</v>
      </c>
      <c r="D206" s="60">
        <f>'متره مکانیک'!V4072</f>
        <v>24900</v>
      </c>
      <c r="E206" s="189" t="e">
        <f>VLOOKUP(A206,'متره مکانیک'!A:K,9,FALSE)</f>
        <v>#N/A</v>
      </c>
      <c r="F206" s="191">
        <f t="shared" si="12"/>
        <v>0</v>
      </c>
      <c r="G206" s="208"/>
    </row>
    <row r="207" spans="1:7" ht="32.25" thickBot="1">
      <c r="A207" s="60" t="str">
        <f>'متره مکانیک'!P4073</f>
        <v>070810</v>
      </c>
      <c r="B207" s="60" t="str">
        <f>'متره مکانیک'!T4073</f>
        <v>شير هواگيري رادياتور، به قطرنامي 10  (سه هشتم اينچ).</v>
      </c>
      <c r="C207" s="60" t="str">
        <f>'متره مکانیک'!U4073</f>
        <v>عدد</v>
      </c>
      <c r="D207" s="60">
        <f>'متره مکانیک'!V4073</f>
        <v>31700</v>
      </c>
      <c r="E207" s="189" t="e">
        <f>VLOOKUP(A207,'متره مکانیک'!A:K,9,FALSE)</f>
        <v>#N/A</v>
      </c>
      <c r="F207" s="191">
        <f t="shared" si="12"/>
        <v>0</v>
      </c>
      <c r="G207" s="208"/>
    </row>
    <row r="208" spans="1:7" ht="32.25" thickBot="1">
      <c r="A208" s="60" t="str">
        <f>'متره مکانیک'!P4074</f>
        <v>070901</v>
      </c>
      <c r="B208" s="60" t="str">
        <f>'متره مکانیک'!T4074</f>
        <v>شير فلکه کشويي فولادي فلنج‌دار، به قطر نامي 50  (دو اينچ).</v>
      </c>
      <c r="C208" s="60" t="str">
        <f>'متره مکانیک'!U4074</f>
        <v>عدد</v>
      </c>
      <c r="D208" s="60">
        <f>'متره مکانیک'!V4074</f>
        <v>0</v>
      </c>
      <c r="E208" s="189" t="e">
        <f>VLOOKUP(A208,'متره مکانیک'!A:K,9,FALSE)</f>
        <v>#N/A</v>
      </c>
      <c r="F208" s="191">
        <f t="shared" si="12"/>
        <v>0</v>
      </c>
      <c r="G208" s="208"/>
    </row>
    <row r="209" spans="1:7" ht="32.25" thickBot="1">
      <c r="A209" s="60" t="str">
        <f>'متره مکانیک'!P4075</f>
        <v>070902</v>
      </c>
      <c r="B209" s="60" t="str">
        <f>'متره مکانیک'!T4075</f>
        <v>شير فلکه کشويي فولادي فلنج‌دار، به قطر نامي 65  (دو و يك دوم اينچ).</v>
      </c>
      <c r="C209" s="60" t="str">
        <f>'متره مکانیک'!U4075</f>
        <v>عدد</v>
      </c>
      <c r="D209" s="60">
        <f>'متره مکانیک'!V4075</f>
        <v>0</v>
      </c>
      <c r="E209" s="189" t="e">
        <f>VLOOKUP(A209,'متره مکانیک'!A:K,9,FALSE)</f>
        <v>#N/A</v>
      </c>
      <c r="F209" s="191">
        <f t="shared" si="12"/>
        <v>0</v>
      </c>
      <c r="G209" s="208"/>
    </row>
    <row r="210" spans="1:7" ht="32.25" thickBot="1">
      <c r="A210" s="60" t="str">
        <f>'متره مکانیک'!P4076</f>
        <v>070903</v>
      </c>
      <c r="B210" s="60" t="str">
        <f>'متره مکانیک'!T4076</f>
        <v>شير فلکه کشويي فولادي فلنج‌دار، به قطر نامي 80  (سه اينچ).</v>
      </c>
      <c r="C210" s="60" t="str">
        <f>'متره مکانیک'!U4076</f>
        <v>عدد</v>
      </c>
      <c r="D210" s="60">
        <f>'متره مکانیک'!V4076</f>
        <v>0</v>
      </c>
      <c r="E210" s="189" t="e">
        <f>VLOOKUP(A210,'متره مکانیک'!A:K,9,FALSE)</f>
        <v>#N/A</v>
      </c>
      <c r="F210" s="191">
        <f t="shared" si="12"/>
        <v>0</v>
      </c>
      <c r="G210" s="208"/>
    </row>
    <row r="211" spans="1:7" ht="32.25" thickBot="1">
      <c r="A211" s="60" t="str">
        <f>'متره مکانیک'!P4077</f>
        <v>070904</v>
      </c>
      <c r="B211" s="60" t="str">
        <f>'متره مکانیک'!T4077</f>
        <v>شير فلکه کشويي فولادي فلنج‌دار، به قطر نامي 100  (چهار اينچ).</v>
      </c>
      <c r="C211" s="60" t="str">
        <f>'متره مکانیک'!U4077</f>
        <v>عدد</v>
      </c>
      <c r="D211" s="60">
        <f>'متره مکانیک'!V4077</f>
        <v>0</v>
      </c>
      <c r="E211" s="189" t="e">
        <f>VLOOKUP(A211,'متره مکانیک'!A:K,9,FALSE)</f>
        <v>#N/A</v>
      </c>
      <c r="F211" s="191">
        <f t="shared" si="12"/>
        <v>0</v>
      </c>
      <c r="G211" s="208"/>
    </row>
    <row r="212" spans="1:7" ht="32.25" thickBot="1">
      <c r="A212" s="60" t="str">
        <f>'متره مکانیک'!P4078</f>
        <v>070905</v>
      </c>
      <c r="B212" s="60" t="str">
        <f>'متره مکانیک'!T4078</f>
        <v>شير فلکه کشويي فولادي فلنج‌دار، به قطر نامي 125  (پنج اينچ).</v>
      </c>
      <c r="C212" s="60" t="str">
        <f>'متره مکانیک'!U4078</f>
        <v>عدد</v>
      </c>
      <c r="D212" s="60">
        <f>'متره مکانیک'!V4078</f>
        <v>0</v>
      </c>
      <c r="E212" s="189" t="e">
        <f>VLOOKUP(A212,'متره مکانیک'!A:K,9,FALSE)</f>
        <v>#N/A</v>
      </c>
      <c r="F212" s="191">
        <f t="shared" si="12"/>
        <v>0</v>
      </c>
      <c r="G212" s="208"/>
    </row>
    <row r="213" spans="1:7" ht="32.25" thickBot="1">
      <c r="A213" s="60" t="str">
        <f>'متره مکانیک'!P4079</f>
        <v>070906</v>
      </c>
      <c r="B213" s="60" t="str">
        <f>'متره مکانیک'!T4079</f>
        <v>شير فلکه کشويي فولادي فلنج‌دار، به قطر نامي 150  (شش اينچ).</v>
      </c>
      <c r="C213" s="60" t="str">
        <f>'متره مکانیک'!U4079</f>
        <v>عدد</v>
      </c>
      <c r="D213" s="60">
        <f>'متره مکانیک'!V4079</f>
        <v>0</v>
      </c>
      <c r="E213" s="189" t="e">
        <f>VLOOKUP(A213,'متره مکانیک'!A:K,9,FALSE)</f>
        <v>#N/A</v>
      </c>
      <c r="F213" s="191">
        <f t="shared" si="12"/>
        <v>0</v>
      </c>
      <c r="G213" s="208"/>
    </row>
    <row r="214" spans="1:7" ht="32.25" thickBot="1">
      <c r="A214" s="60" t="str">
        <f>'متره مکانیک'!P4080</f>
        <v>070907</v>
      </c>
      <c r="B214" s="60" t="str">
        <f>'متره مکانیک'!T4080</f>
        <v>شير فلکه کشويي فولادي فلنج‌دار، به قطر نامي 200  (هشت اينچ).</v>
      </c>
      <c r="C214" s="60" t="str">
        <f>'متره مکانیک'!U4080</f>
        <v>عدد</v>
      </c>
      <c r="D214" s="60">
        <f>'متره مکانیک'!V4080</f>
        <v>0</v>
      </c>
      <c r="E214" s="189" t="e">
        <f>VLOOKUP(A214,'متره مکانیک'!A:K,9,FALSE)</f>
        <v>#N/A</v>
      </c>
      <c r="F214" s="191">
        <f t="shared" si="12"/>
        <v>0</v>
      </c>
      <c r="G214" s="208"/>
    </row>
    <row r="215" spans="1:7" ht="32.25" thickBot="1">
      <c r="A215" s="60" t="str">
        <f>'متره مکانیک'!P4081</f>
        <v>070908</v>
      </c>
      <c r="B215" s="60" t="str">
        <f>'متره مکانیک'!T4081</f>
        <v>شير فلکه کشويي فولادي فلنج‌دار، به قطر نامي 250  (ده اينچ).</v>
      </c>
      <c r="C215" s="60" t="str">
        <f>'متره مکانیک'!U4081</f>
        <v>عدد</v>
      </c>
      <c r="D215" s="60">
        <f>'متره مکانیک'!V4081</f>
        <v>0</v>
      </c>
      <c r="E215" s="189" t="e">
        <f>VLOOKUP(A215,'متره مکانیک'!A:K,9,FALSE)</f>
        <v>#N/A</v>
      </c>
      <c r="F215" s="191">
        <f t="shared" si="12"/>
        <v>0</v>
      </c>
      <c r="G215" s="208"/>
    </row>
    <row r="216" spans="1:7" ht="32.25" thickBot="1">
      <c r="A216" s="60" t="str">
        <f>'متره مکانیک'!P4082</f>
        <v>070909</v>
      </c>
      <c r="B216" s="60" t="str">
        <f>'متره مکانیک'!T4082</f>
        <v>شير فلکه کشويي فولادي فلنج‌دار، به قطر نامي 300  (دوازده اينچ).</v>
      </c>
      <c r="C216" s="60" t="str">
        <f>'متره مکانیک'!U4082</f>
        <v>عدد</v>
      </c>
      <c r="D216" s="60">
        <f>'متره مکانیک'!V4082</f>
        <v>0</v>
      </c>
      <c r="E216" s="189" t="e">
        <f>VLOOKUP(A216,'متره مکانیک'!A:K,9,FALSE)</f>
        <v>#N/A</v>
      </c>
      <c r="F216" s="191">
        <f t="shared" si="12"/>
        <v>0</v>
      </c>
      <c r="G216" s="208"/>
    </row>
    <row r="217" spans="1:7" ht="32.25" thickBot="1">
      <c r="A217" s="60" t="str">
        <f>'متره مکانیک'!P4083</f>
        <v>070910</v>
      </c>
      <c r="B217" s="60" t="str">
        <f>'متره مکانیک'!T4083</f>
        <v>شير فلکه کشويي فولادي فلنج‌دار، به قطر نامي 350  (چهارده اينچ).</v>
      </c>
      <c r="C217" s="60" t="str">
        <f>'متره مکانیک'!U4083</f>
        <v>عدد</v>
      </c>
      <c r="D217" s="60">
        <f>'متره مکانیک'!V4083</f>
        <v>0</v>
      </c>
      <c r="E217" s="189" t="e">
        <f>VLOOKUP(A217,'متره مکانیک'!A:K,9,FALSE)</f>
        <v>#N/A</v>
      </c>
      <c r="F217" s="191">
        <f t="shared" si="12"/>
        <v>0</v>
      </c>
      <c r="G217" s="208"/>
    </row>
    <row r="218" spans="1:7" ht="32.25" thickBot="1">
      <c r="A218" s="60" t="str">
        <f>'متره مکانیک'!P4084</f>
        <v>070911</v>
      </c>
      <c r="B218" s="60" t="str">
        <f>'متره مکانیک'!T4084</f>
        <v>شير فلکه کشويي فولادي فلنج‌دار، به قطر نامي 400  (شانزده اينچ).</v>
      </c>
      <c r="C218" s="60" t="str">
        <f>'متره مکانیک'!U4084</f>
        <v>عدد</v>
      </c>
      <c r="D218" s="60">
        <f>'متره مکانیک'!V4084</f>
        <v>0</v>
      </c>
      <c r="E218" s="189" t="e">
        <f>VLOOKUP(A218,'متره مکانیک'!A:K,9,FALSE)</f>
        <v>#N/A</v>
      </c>
      <c r="F218" s="191">
        <f t="shared" si="12"/>
        <v>0</v>
      </c>
      <c r="G218" s="208"/>
    </row>
    <row r="219" spans="1:7" ht="32.25" thickBot="1">
      <c r="A219" s="60" t="str">
        <f>'متره مکانیک'!P4085</f>
        <v>071001</v>
      </c>
      <c r="B219" s="60" t="str">
        <f>'متره مکانیک'!T4085</f>
        <v>شير فلکه کف فلزي فولادي فلنج‌دار، به قطر نامي 50  (دو اينچ).</v>
      </c>
      <c r="C219" s="60" t="str">
        <f>'متره مکانیک'!U4085</f>
        <v>عدد</v>
      </c>
      <c r="D219" s="60">
        <f>'متره مکانیک'!V4085</f>
        <v>0</v>
      </c>
      <c r="E219" s="189" t="e">
        <f>VLOOKUP(A219,'متره مکانیک'!A:K,9,FALSE)</f>
        <v>#N/A</v>
      </c>
      <c r="F219" s="191">
        <f t="shared" si="12"/>
        <v>0</v>
      </c>
      <c r="G219" s="208"/>
    </row>
    <row r="220" spans="1:7" ht="32.25" thickBot="1">
      <c r="A220" s="60" t="str">
        <f>'متره مکانیک'!P4086</f>
        <v>071002</v>
      </c>
      <c r="B220" s="60" t="str">
        <f>'متره مکانیک'!T4086</f>
        <v>شير فلکه کف فلزي فولادي فلنج‌دار، به قطر نامي 65  (دو و يك دوم اينچ).</v>
      </c>
      <c r="C220" s="60" t="str">
        <f>'متره مکانیک'!U4086</f>
        <v>عدد</v>
      </c>
      <c r="D220" s="60">
        <f>'متره مکانیک'!V4086</f>
        <v>0</v>
      </c>
      <c r="E220" s="189" t="e">
        <f>VLOOKUP(A220,'متره مکانیک'!A:K,9,FALSE)</f>
        <v>#N/A</v>
      </c>
      <c r="F220" s="191">
        <f t="shared" si="12"/>
        <v>0</v>
      </c>
      <c r="G220" s="208"/>
    </row>
    <row r="221" spans="1:7" ht="32.25" thickBot="1">
      <c r="A221" s="60" t="str">
        <f>'متره مکانیک'!P4087</f>
        <v>071003</v>
      </c>
      <c r="B221" s="60" t="str">
        <f>'متره مکانیک'!T4087</f>
        <v>شير فلکه کف فلزي فولادي فلنج‌دار، به قطر نامي 80  (سه اينچ).</v>
      </c>
      <c r="C221" s="60" t="str">
        <f>'متره مکانیک'!U4087</f>
        <v>عدد</v>
      </c>
      <c r="D221" s="60">
        <f>'متره مکانیک'!V4087</f>
        <v>0</v>
      </c>
      <c r="E221" s="189" t="e">
        <f>VLOOKUP(A221,'متره مکانیک'!A:K,9,FALSE)</f>
        <v>#N/A</v>
      </c>
      <c r="F221" s="191">
        <f t="shared" si="12"/>
        <v>0</v>
      </c>
      <c r="G221" s="208"/>
    </row>
    <row r="222" spans="1:7" ht="32.25" thickBot="1">
      <c r="A222" s="60" t="str">
        <f>'متره مکانیک'!P4088</f>
        <v>071004</v>
      </c>
      <c r="B222" s="60" t="str">
        <f>'متره مکانیک'!T4088</f>
        <v>شير فلکه کف فلزي فولادي فلنج‌دار، به قطر نامي 100  (چهار اينچ).</v>
      </c>
      <c r="C222" s="60" t="str">
        <f>'متره مکانیک'!U4088</f>
        <v>عدد</v>
      </c>
      <c r="D222" s="60">
        <f>'متره مکانیک'!V4088</f>
        <v>0</v>
      </c>
      <c r="E222" s="189" t="e">
        <f>VLOOKUP(A222,'متره مکانیک'!A:K,9,FALSE)</f>
        <v>#N/A</v>
      </c>
      <c r="F222" s="191">
        <f t="shared" si="12"/>
        <v>0</v>
      </c>
      <c r="G222" s="208"/>
    </row>
    <row r="223" spans="1:7" ht="32.25" thickBot="1">
      <c r="A223" s="60" t="str">
        <f>'متره مکانیک'!P4089</f>
        <v>071005</v>
      </c>
      <c r="B223" s="60" t="str">
        <f>'متره مکانیک'!T4089</f>
        <v>شير فلکه کف فلزي فولادي فلنج‌دار، به قطر نامي 125  (پنج اينچ).</v>
      </c>
      <c r="C223" s="60" t="str">
        <f>'متره مکانیک'!U4089</f>
        <v>عدد</v>
      </c>
      <c r="D223" s="60">
        <f>'متره مکانیک'!V4089</f>
        <v>0</v>
      </c>
      <c r="E223" s="189" t="e">
        <f>VLOOKUP(A223,'متره مکانیک'!A:K,9,FALSE)</f>
        <v>#N/A</v>
      </c>
      <c r="F223" s="191">
        <f t="shared" si="12"/>
        <v>0</v>
      </c>
      <c r="G223" s="208"/>
    </row>
    <row r="224" spans="1:7" ht="32.25" thickBot="1">
      <c r="A224" s="60" t="str">
        <f>'متره مکانیک'!P4090</f>
        <v>071006</v>
      </c>
      <c r="B224" s="60" t="str">
        <f>'متره مکانیک'!T4090</f>
        <v>شير فلکه کف فلزي فولادي فلنج‌دار، به قطر نامي 150  (شش اينچ).</v>
      </c>
      <c r="C224" s="60" t="str">
        <f>'متره مکانیک'!U4090</f>
        <v>عدد</v>
      </c>
      <c r="D224" s="60">
        <f>'متره مکانیک'!V4090</f>
        <v>0</v>
      </c>
      <c r="E224" s="189" t="e">
        <f>VLOOKUP(A224,'متره مکانیک'!A:K,9,FALSE)</f>
        <v>#N/A</v>
      </c>
      <c r="F224" s="191">
        <f t="shared" si="12"/>
        <v>0</v>
      </c>
      <c r="G224" s="208"/>
    </row>
    <row r="225" spans="1:7" ht="32.25" thickBot="1">
      <c r="A225" s="60" t="str">
        <f>'متره مکانیک'!P4091</f>
        <v>071007</v>
      </c>
      <c r="B225" s="60" t="str">
        <f>'متره مکانیک'!T4091</f>
        <v>شير فلکه کف فلزي فولادي فلنج‌دار، به قطر نامي 200  (هشت اينچ).</v>
      </c>
      <c r="C225" s="60" t="str">
        <f>'متره مکانیک'!U4091</f>
        <v>عدد</v>
      </c>
      <c r="D225" s="60">
        <f>'متره مکانیک'!V4091</f>
        <v>0</v>
      </c>
      <c r="E225" s="189" t="e">
        <f>VLOOKUP(A225,'متره مکانیک'!A:K,9,FALSE)</f>
        <v>#N/A</v>
      </c>
      <c r="F225" s="191">
        <f t="shared" si="12"/>
        <v>0</v>
      </c>
      <c r="G225" s="208"/>
    </row>
    <row r="226" spans="1:7" ht="32.25" thickBot="1">
      <c r="A226" s="60" t="str">
        <f>'متره مکانیک'!P4092</f>
        <v>071008</v>
      </c>
      <c r="B226" s="60" t="str">
        <f>'متره مکانیک'!T4092</f>
        <v>شير فلکه کف فلزي فولادي فلنج‌دار، به قطر نامي 250  (ده اينچ).</v>
      </c>
      <c r="C226" s="60" t="str">
        <f>'متره مکانیک'!U4092</f>
        <v>عدد</v>
      </c>
      <c r="D226" s="60">
        <f>'متره مکانیک'!V4092</f>
        <v>0</v>
      </c>
      <c r="E226" s="189" t="e">
        <f>VLOOKUP(A226,'متره مکانیک'!A:K,9,FALSE)</f>
        <v>#N/A</v>
      </c>
      <c r="F226" s="191">
        <f t="shared" si="12"/>
        <v>0</v>
      </c>
      <c r="G226" s="208"/>
    </row>
    <row r="227" spans="1:7" ht="32.25" thickBot="1">
      <c r="A227" s="60" t="str">
        <f>'متره مکانیک'!P4093</f>
        <v>071009</v>
      </c>
      <c r="B227" s="60" t="str">
        <f>'متره مکانیک'!T4093</f>
        <v>شير فلکه کف فلزي فولادي فلنج‌دار، به قطر نامي 300  (دوازده اينچ).</v>
      </c>
      <c r="C227" s="60" t="str">
        <f>'متره مکانیک'!U4093</f>
        <v>عدد</v>
      </c>
      <c r="D227" s="60">
        <f>'متره مکانیک'!V4093</f>
        <v>0</v>
      </c>
      <c r="E227" s="189" t="e">
        <f>VLOOKUP(A227,'متره مکانیک'!A:K,9,FALSE)</f>
        <v>#N/A</v>
      </c>
      <c r="F227" s="191">
        <f t="shared" si="12"/>
        <v>0</v>
      </c>
      <c r="G227" s="208"/>
    </row>
    <row r="228" spans="1:7" ht="32.25" thickBot="1">
      <c r="A228" s="60" t="str">
        <f>'متره مکانیک'!P4094</f>
        <v>071010</v>
      </c>
      <c r="B228" s="60" t="str">
        <f>'متره مکانیک'!T4094</f>
        <v>شير فلکه کف فلزي فولادي فلنج‌دار، به قطر نامي 350  (چهارده اينچ).</v>
      </c>
      <c r="C228" s="60" t="str">
        <f>'متره مکانیک'!U4094</f>
        <v>عدد</v>
      </c>
      <c r="D228" s="60">
        <f>'متره مکانیک'!V4094</f>
        <v>0</v>
      </c>
      <c r="E228" s="189" t="e">
        <f>VLOOKUP(A228,'متره مکانیک'!A:K,9,FALSE)</f>
        <v>#N/A</v>
      </c>
      <c r="F228" s="191">
        <f t="shared" si="12"/>
        <v>0</v>
      </c>
      <c r="G228" s="208"/>
    </row>
    <row r="229" spans="1:7" ht="32.25" thickBot="1">
      <c r="A229" s="60" t="str">
        <f>'متره مکانیک'!P4095</f>
        <v>071011</v>
      </c>
      <c r="B229" s="60" t="str">
        <f>'متره مکانیک'!T4095</f>
        <v>شير فلکه کف فلزي فولادي فلنج‌دار، به قطر نامي 400  (شانزده اينچ).</v>
      </c>
      <c r="C229" s="60" t="str">
        <f>'متره مکانیک'!U4095</f>
        <v>عدد</v>
      </c>
      <c r="D229" s="60">
        <f>'متره مکانیک'!V4095</f>
        <v>0</v>
      </c>
      <c r="E229" s="189" t="e">
        <f>VLOOKUP(A229,'متره مکانیک'!A:K,9,FALSE)</f>
        <v>#N/A</v>
      </c>
      <c r="F229" s="191">
        <f t="shared" si="12"/>
        <v>0</v>
      </c>
      <c r="G229" s="208"/>
    </row>
    <row r="230" spans="1:7" ht="32.25" thickBot="1">
      <c r="A230" s="60" t="str">
        <f>'متره مکانیک'!P4096</f>
        <v>071101</v>
      </c>
      <c r="B230" s="60" t="str">
        <f>'متره مکانیک'!T4096</f>
        <v>شير يک‌طرفه فولادي فلنج‌دار، به قطر نامي 50  (دو اينچ).</v>
      </c>
      <c r="C230" s="60" t="str">
        <f>'متره مکانیک'!U4096</f>
        <v>عدد</v>
      </c>
      <c r="D230" s="60">
        <f>'متره مکانیک'!V4096</f>
        <v>0</v>
      </c>
      <c r="E230" s="189" t="e">
        <f>VLOOKUP(A230,'متره مکانیک'!A:K,9,FALSE)</f>
        <v>#N/A</v>
      </c>
      <c r="F230" s="191">
        <f t="shared" si="12"/>
        <v>0</v>
      </c>
      <c r="G230" s="208"/>
    </row>
    <row r="231" spans="1:7" ht="32.25" thickBot="1">
      <c r="A231" s="60" t="str">
        <f>'متره مکانیک'!P4097</f>
        <v>071102</v>
      </c>
      <c r="B231" s="60" t="str">
        <f>'متره مکانیک'!T4097</f>
        <v>شير يک‌طرفه فولادي فلنج‌دار، به قطر نامي 65  (دو و يك دوم اينچ).</v>
      </c>
      <c r="C231" s="60" t="str">
        <f>'متره مکانیک'!U4097</f>
        <v>عدد</v>
      </c>
      <c r="D231" s="60">
        <f>'متره مکانیک'!V4097</f>
        <v>0</v>
      </c>
      <c r="E231" s="189" t="e">
        <f>VLOOKUP(A231,'متره مکانیک'!A:K,9,FALSE)</f>
        <v>#N/A</v>
      </c>
      <c r="F231" s="191">
        <f t="shared" si="12"/>
        <v>0</v>
      </c>
      <c r="G231" s="208"/>
    </row>
    <row r="232" spans="1:7" ht="32.25" thickBot="1">
      <c r="A232" s="60" t="str">
        <f>'متره مکانیک'!P4098</f>
        <v>071103</v>
      </c>
      <c r="B232" s="60" t="str">
        <f>'متره مکانیک'!T4098</f>
        <v>شير يک‌طرفه فولادي فلنج‌دار، به قطر نامي 80  (سه اينچ).</v>
      </c>
      <c r="C232" s="60" t="str">
        <f>'متره مکانیک'!U4098</f>
        <v>عدد</v>
      </c>
      <c r="D232" s="60">
        <f>'متره مکانیک'!V4098</f>
        <v>0</v>
      </c>
      <c r="E232" s="189" t="e">
        <f>VLOOKUP(A232,'متره مکانیک'!A:K,9,FALSE)</f>
        <v>#N/A</v>
      </c>
      <c r="F232" s="191">
        <f t="shared" si="12"/>
        <v>0</v>
      </c>
      <c r="G232" s="208"/>
    </row>
    <row r="233" spans="1:7" ht="32.25" thickBot="1">
      <c r="A233" s="60" t="str">
        <f>'متره مکانیک'!P4099</f>
        <v>071104</v>
      </c>
      <c r="B233" s="60" t="str">
        <f>'متره مکانیک'!T4099</f>
        <v>شير يک‌طرفه فولادي فلنج‌دار، به قطر نامي 100  (چهار اينچ).</v>
      </c>
      <c r="C233" s="60" t="str">
        <f>'متره مکانیک'!U4099</f>
        <v>عدد</v>
      </c>
      <c r="D233" s="60">
        <f>'متره مکانیک'!V4099</f>
        <v>0</v>
      </c>
      <c r="E233" s="189" t="e">
        <f>VLOOKUP(A233,'متره مکانیک'!A:K,9,FALSE)</f>
        <v>#N/A</v>
      </c>
      <c r="F233" s="191">
        <f t="shared" si="12"/>
        <v>0</v>
      </c>
      <c r="G233" s="208"/>
    </row>
    <row r="234" spans="1:7" ht="32.25" thickBot="1">
      <c r="A234" s="60" t="str">
        <f>'متره مکانیک'!P4100</f>
        <v>071105</v>
      </c>
      <c r="B234" s="60" t="str">
        <f>'متره مکانیک'!T4100</f>
        <v>شير يک‌طرفه فولادي فلنج‌دار، به قطر نامي 125  (پنج اينچ).</v>
      </c>
      <c r="C234" s="60" t="str">
        <f>'متره مکانیک'!U4100</f>
        <v>عدد</v>
      </c>
      <c r="D234" s="60">
        <f>'متره مکانیک'!V4100</f>
        <v>0</v>
      </c>
      <c r="E234" s="189" t="e">
        <f>VLOOKUP(A234,'متره مکانیک'!A:K,9,FALSE)</f>
        <v>#N/A</v>
      </c>
      <c r="F234" s="191">
        <f t="shared" si="12"/>
        <v>0</v>
      </c>
      <c r="G234" s="208"/>
    </row>
    <row r="235" spans="1:7" ht="32.25" thickBot="1">
      <c r="A235" s="60" t="str">
        <f>'متره مکانیک'!P4101</f>
        <v>071106</v>
      </c>
      <c r="B235" s="60" t="str">
        <f>'متره مکانیک'!T4101</f>
        <v>شير يک‌طرفه فولادي فلنج‌دار، به قطر نامي 150  (شش اينچ).</v>
      </c>
      <c r="C235" s="60" t="str">
        <f>'متره مکانیک'!U4101</f>
        <v>عدد</v>
      </c>
      <c r="D235" s="60">
        <f>'متره مکانیک'!V4101</f>
        <v>0</v>
      </c>
      <c r="E235" s="189" t="e">
        <f>VLOOKUP(A235,'متره مکانیک'!A:K,9,FALSE)</f>
        <v>#N/A</v>
      </c>
      <c r="F235" s="191">
        <f t="shared" si="12"/>
        <v>0</v>
      </c>
      <c r="G235" s="208"/>
    </row>
    <row r="236" spans="1:7" ht="32.25" thickBot="1">
      <c r="A236" s="60" t="str">
        <f>'متره مکانیک'!P4102</f>
        <v>071107</v>
      </c>
      <c r="B236" s="60" t="str">
        <f>'متره مکانیک'!T4102</f>
        <v>شير يک‌طرفه فولادي فلنج‌دار، به قطر نامي 200  (هشت اينچ).</v>
      </c>
      <c r="C236" s="60" t="str">
        <f>'متره مکانیک'!U4102</f>
        <v>عدد</v>
      </c>
      <c r="D236" s="60">
        <f>'متره مکانیک'!V4102</f>
        <v>0</v>
      </c>
      <c r="E236" s="189" t="e">
        <f>VLOOKUP(A236,'متره مکانیک'!A:K,9,FALSE)</f>
        <v>#N/A</v>
      </c>
      <c r="F236" s="191">
        <f t="shared" si="12"/>
        <v>0</v>
      </c>
      <c r="G236" s="208"/>
    </row>
    <row r="237" spans="1:7" ht="32.25" thickBot="1">
      <c r="A237" s="60" t="str">
        <f>'متره مکانیک'!P4103</f>
        <v>071108</v>
      </c>
      <c r="B237" s="60" t="str">
        <f>'متره مکانیک'!T4103</f>
        <v>شير يک‌طرفه فولادي فلنج‌دار، به قطر نامي 250  (ده اينچ).</v>
      </c>
      <c r="C237" s="60" t="str">
        <f>'متره مکانیک'!U4103</f>
        <v>عدد</v>
      </c>
      <c r="D237" s="60">
        <f>'متره مکانیک'!V4103</f>
        <v>0</v>
      </c>
      <c r="E237" s="189" t="e">
        <f>VLOOKUP(A237,'متره مکانیک'!A:K,9,FALSE)</f>
        <v>#N/A</v>
      </c>
      <c r="F237" s="191">
        <f t="shared" si="12"/>
        <v>0</v>
      </c>
      <c r="G237" s="208"/>
    </row>
    <row r="238" spans="1:7" ht="32.25" thickBot="1">
      <c r="A238" s="60" t="str">
        <f>'متره مکانیک'!P4104</f>
        <v>071109</v>
      </c>
      <c r="B238" s="60" t="str">
        <f>'متره مکانیک'!T4104</f>
        <v>شير يک‌طرفه فولادي فلنج‌دار، به قطر نامي 300  (دوازده اينچ).</v>
      </c>
      <c r="C238" s="60" t="str">
        <f>'متره مکانیک'!U4104</f>
        <v>عدد</v>
      </c>
      <c r="D238" s="60">
        <f>'متره مکانیک'!V4104</f>
        <v>0</v>
      </c>
      <c r="E238" s="189" t="e">
        <f>VLOOKUP(A238,'متره مکانیک'!A:K,9,FALSE)</f>
        <v>#N/A</v>
      </c>
      <c r="F238" s="191">
        <f t="shared" si="12"/>
        <v>0</v>
      </c>
      <c r="G238" s="208"/>
    </row>
    <row r="239" spans="1:7" ht="32.25" thickBot="1">
      <c r="A239" s="60" t="str">
        <f>'متره مکانیک'!P4105</f>
        <v>071110</v>
      </c>
      <c r="B239" s="60" t="str">
        <f>'متره مکانیک'!T4105</f>
        <v>شير يک‌طرفه فولادي فلنج‌دار، به قطر نامي 350  (چهارده اينچ).</v>
      </c>
      <c r="C239" s="60" t="str">
        <f>'متره مکانیک'!U4105</f>
        <v>عدد</v>
      </c>
      <c r="D239" s="60">
        <f>'متره مکانیک'!V4105</f>
        <v>0</v>
      </c>
      <c r="E239" s="189" t="e">
        <f>VLOOKUP(A239,'متره مکانیک'!A:K,9,FALSE)</f>
        <v>#N/A</v>
      </c>
      <c r="F239" s="191">
        <f t="shared" si="12"/>
        <v>0</v>
      </c>
      <c r="G239" s="208"/>
    </row>
    <row r="240" spans="1:7" ht="32.25" thickBot="1">
      <c r="A240" s="60" t="str">
        <f>'متره مکانیک'!P4106</f>
        <v>071111</v>
      </c>
      <c r="B240" s="60" t="str">
        <f>'متره مکانیک'!T4106</f>
        <v>شير يک‌طرفه فولادي فلنج‌دار، به قطر نامي 400  (شانزده اينچ).</v>
      </c>
      <c r="C240" s="60" t="str">
        <f>'متره مکانیک'!U4106</f>
        <v>عدد</v>
      </c>
      <c r="D240" s="60">
        <f>'متره مکانیک'!V4106</f>
        <v>0</v>
      </c>
      <c r="E240" s="189" t="e">
        <f>VLOOKUP(A240,'متره مکانیک'!A:K,9,FALSE)</f>
        <v>#N/A</v>
      </c>
      <c r="F240" s="191">
        <f t="shared" si="12"/>
        <v>0</v>
      </c>
      <c r="G240" s="208"/>
    </row>
    <row r="241" spans="1:7" ht="32.25" thickBot="1">
      <c r="A241" s="60" t="str">
        <f>'متره مکانیک'!P4107</f>
        <v>071201</v>
      </c>
      <c r="B241" s="60" t="str">
        <f>'متره مکانیک'!T4107</f>
        <v>شير پروانه‌اي چدني بدون فلنج، به قطر نامي 50  (دو اينچ).</v>
      </c>
      <c r="C241" s="60" t="str">
        <f>'متره مکانیک'!U4107</f>
        <v>عدد</v>
      </c>
      <c r="D241" s="60">
        <f>'متره مکانیک'!V4107</f>
        <v>1169000</v>
      </c>
      <c r="E241" s="189" t="e">
        <f>VLOOKUP(A241,'متره مکانیک'!A:K,9,FALSE)</f>
        <v>#N/A</v>
      </c>
      <c r="F241" s="191">
        <f t="shared" si="12"/>
        <v>0</v>
      </c>
      <c r="G241" s="208"/>
    </row>
    <row r="242" spans="1:7" ht="32.25" thickBot="1">
      <c r="A242" s="60" t="str">
        <f>'متره مکانیک'!P4108</f>
        <v>071202</v>
      </c>
      <c r="B242" s="60" t="str">
        <f>'متره مکانیک'!T4108</f>
        <v>شير پروانه‌اي چدني بدون فلنج، به قطر نامي 65  (دو و يك دوم اينچ).</v>
      </c>
      <c r="C242" s="60" t="str">
        <f>'متره مکانیک'!U4108</f>
        <v>عدد</v>
      </c>
      <c r="D242" s="60">
        <f>'متره مکانیک'!V4108</f>
        <v>1297000</v>
      </c>
      <c r="E242" s="189" t="e">
        <f>VLOOKUP(A242,'متره مکانیک'!A:K,9,FALSE)</f>
        <v>#N/A</v>
      </c>
      <c r="F242" s="191">
        <f t="shared" si="12"/>
        <v>0</v>
      </c>
      <c r="G242" s="208"/>
    </row>
    <row r="243" spans="1:7" ht="32.25" thickBot="1">
      <c r="A243" s="60" t="str">
        <f>'متره مکانیک'!P4109</f>
        <v>071203</v>
      </c>
      <c r="B243" s="60" t="str">
        <f>'متره مکانیک'!T4109</f>
        <v>شير پروانه‌اي چدني بدون فلنج، به قطر نامي 80  (سه اينچ).</v>
      </c>
      <c r="C243" s="60" t="str">
        <f>'متره مکانیک'!U4109</f>
        <v>عدد</v>
      </c>
      <c r="D243" s="60">
        <f>'متره مکانیک'!V4109</f>
        <v>1590000</v>
      </c>
      <c r="E243" s="189" t="e">
        <f>VLOOKUP(A243,'متره مکانیک'!A:K,9,FALSE)</f>
        <v>#N/A</v>
      </c>
      <c r="F243" s="191">
        <f t="shared" si="12"/>
        <v>0</v>
      </c>
      <c r="G243" s="208"/>
    </row>
    <row r="244" spans="1:7" ht="32.25" thickBot="1">
      <c r="A244" s="60" t="str">
        <f>'متره مکانیک'!P4110</f>
        <v>071204</v>
      </c>
      <c r="B244" s="60" t="str">
        <f>'متره مکانیک'!T4110</f>
        <v>شير پروانه‌اي چدني بدون فلنج، به قطر نامي 100  (چهار اينچ).</v>
      </c>
      <c r="C244" s="60" t="str">
        <f>'متره مکانیک'!U4110</f>
        <v>عدد</v>
      </c>
      <c r="D244" s="60">
        <f>'متره مکانیک'!V4110</f>
        <v>1989000</v>
      </c>
      <c r="E244" s="189" t="e">
        <f>VLOOKUP(A244,'متره مکانیک'!A:K,9,FALSE)</f>
        <v>#N/A</v>
      </c>
      <c r="F244" s="191">
        <f t="shared" si="12"/>
        <v>0</v>
      </c>
      <c r="G244" s="208"/>
    </row>
    <row r="245" spans="1:7" ht="32.25" thickBot="1">
      <c r="A245" s="60" t="str">
        <f>'متره مکانیک'!P4111</f>
        <v>071205</v>
      </c>
      <c r="B245" s="60" t="str">
        <f>'متره مکانیک'!T4111</f>
        <v>شير پروانه‌اي چدني بدون فلنج، به قطر نامي 125  (پنج اينچ).</v>
      </c>
      <c r="C245" s="60" t="str">
        <f>'متره مکانیک'!U4111</f>
        <v>عدد</v>
      </c>
      <c r="D245" s="60">
        <f>'متره مکانیک'!V4111</f>
        <v>2512000</v>
      </c>
      <c r="E245" s="189" t="e">
        <f>VLOOKUP(A245,'متره مکانیک'!A:K,9,FALSE)</f>
        <v>#N/A</v>
      </c>
      <c r="F245" s="191">
        <f t="shared" si="12"/>
        <v>0</v>
      </c>
      <c r="G245" s="208"/>
    </row>
    <row r="246" spans="1:7" ht="32.25" thickBot="1">
      <c r="A246" s="60" t="str">
        <f>'متره مکانیک'!P4112</f>
        <v>071206</v>
      </c>
      <c r="B246" s="60" t="str">
        <f>'متره مکانیک'!T4112</f>
        <v>شير پروانه‌اي چدني بدون فلنج، به قطر نامي 150  (شش اينچ).</v>
      </c>
      <c r="C246" s="60" t="str">
        <f>'متره مکانیک'!U4112</f>
        <v>عدد</v>
      </c>
      <c r="D246" s="60">
        <f>'متره مکانیک'!V4112</f>
        <v>3156000</v>
      </c>
      <c r="E246" s="189" t="e">
        <f>VLOOKUP(A246,'متره مکانیک'!A:K,9,FALSE)</f>
        <v>#N/A</v>
      </c>
      <c r="F246" s="191">
        <f t="shared" si="12"/>
        <v>0</v>
      </c>
      <c r="G246" s="208"/>
    </row>
    <row r="247" spans="1:7" ht="32.25" thickBot="1">
      <c r="A247" s="60" t="str">
        <f>'متره مکانیک'!P4113</f>
        <v>071207</v>
      </c>
      <c r="B247" s="60" t="str">
        <f>'متره مکانیک'!T4113</f>
        <v>شير پروانه‌اي چدني بدون فلنج، به قطر نامي 200  (هشت اينچ).</v>
      </c>
      <c r="C247" s="60" t="str">
        <f>'متره مکانیک'!U4113</f>
        <v>عدد</v>
      </c>
      <c r="D247" s="60">
        <f>'متره مکانیک'!V4113</f>
        <v>4669000</v>
      </c>
      <c r="E247" s="189" t="e">
        <f>VLOOKUP(A247,'متره مکانیک'!A:K,9,FALSE)</f>
        <v>#N/A</v>
      </c>
      <c r="F247" s="191">
        <f t="shared" si="12"/>
        <v>0</v>
      </c>
      <c r="G247" s="208"/>
    </row>
    <row r="248" spans="1:7" ht="32.25" thickBot="1">
      <c r="A248" s="60" t="str">
        <f>'متره مکانیک'!P4114</f>
        <v>071208</v>
      </c>
      <c r="B248" s="60" t="str">
        <f>'متره مکانیک'!T4114</f>
        <v>شير پروانه‌اي چدني بدون فلنج، به قطر نامي 250  (ده اينچ).</v>
      </c>
      <c r="C248" s="60" t="str">
        <f>'متره مکانیک'!U4114</f>
        <v>عدد</v>
      </c>
      <c r="D248" s="60">
        <f>'متره مکانیک'!V4114</f>
        <v>7762000</v>
      </c>
      <c r="E248" s="189" t="e">
        <f>VLOOKUP(A248,'متره مکانیک'!A:K,9,FALSE)</f>
        <v>#N/A</v>
      </c>
      <c r="F248" s="191">
        <f t="shared" si="12"/>
        <v>0</v>
      </c>
      <c r="G248" s="208"/>
    </row>
    <row r="249" spans="1:7" ht="32.25" thickBot="1">
      <c r="A249" s="60" t="str">
        <f>'متره مکانیک'!P4115</f>
        <v>071209</v>
      </c>
      <c r="B249" s="60" t="str">
        <f>'متره مکانیک'!T4115</f>
        <v>شير پروانه‌اي چدني بدون فلنج، به قطر نامي 300  (دوازده اينچ).</v>
      </c>
      <c r="C249" s="60" t="str">
        <f>'متره مکانیک'!U4115</f>
        <v>عدد</v>
      </c>
      <c r="D249" s="60">
        <f>'متره مکانیک'!V4115</f>
        <v>10704000</v>
      </c>
      <c r="E249" s="189" t="e">
        <f>VLOOKUP(A249,'متره مکانیک'!A:K,9,FALSE)</f>
        <v>#N/A</v>
      </c>
      <c r="F249" s="191">
        <f t="shared" si="12"/>
        <v>0</v>
      </c>
      <c r="G249" s="208"/>
    </row>
    <row r="250" spans="1:7" ht="32.25" thickBot="1">
      <c r="A250" s="60" t="str">
        <f>'متره مکانیک'!P4116</f>
        <v>071210</v>
      </c>
      <c r="B250" s="60" t="str">
        <f>'متره مکانیک'!T4116</f>
        <v>شير پروانه‌اي چدني بدون فلنج، به قطر نامي 350  (چهارده اينچ).</v>
      </c>
      <c r="C250" s="60" t="str">
        <f>'متره مکانیک'!U4116</f>
        <v>عدد</v>
      </c>
      <c r="D250" s="60">
        <f>'متره مکانیک'!V4116</f>
        <v>22419000</v>
      </c>
      <c r="E250" s="189" t="e">
        <f>VLOOKUP(A250,'متره مکانیک'!A:K,9,FALSE)</f>
        <v>#N/A</v>
      </c>
      <c r="F250" s="191">
        <f t="shared" si="12"/>
        <v>0</v>
      </c>
      <c r="G250" s="208"/>
    </row>
    <row r="251" spans="1:7" ht="32.25" thickBot="1">
      <c r="A251" s="60" t="str">
        <f>'متره مکانیک'!P4117</f>
        <v>071211</v>
      </c>
      <c r="B251" s="60" t="str">
        <f>'متره مکانیک'!T4117</f>
        <v>شير پروانه‌اي چدني بدون فلنج، به قطر نامي 400  (شانزده اينچ).</v>
      </c>
      <c r="C251" s="60" t="str">
        <f>'متره مکانیک'!U4117</f>
        <v>عدد</v>
      </c>
      <c r="D251" s="60">
        <f>'متره مکانیک'!V4117</f>
        <v>27369000</v>
      </c>
      <c r="E251" s="189" t="e">
        <f>VLOOKUP(A251,'متره مکانیک'!A:K,9,FALSE)</f>
        <v>#N/A</v>
      </c>
      <c r="F251" s="191">
        <f t="shared" si="12"/>
        <v>0</v>
      </c>
      <c r="G251" s="208"/>
    </row>
    <row r="252" spans="1:7" ht="32.25" thickBot="1">
      <c r="A252" s="60" t="str">
        <f>'متره مکانیک'!P4118</f>
        <v>071301</v>
      </c>
      <c r="B252" s="60" t="str">
        <f>'متره مکانیک'!T4118</f>
        <v>شير پروانه‌اي فولادي بدون فلنج، به قطر نامي 50  (دو اينچ).</v>
      </c>
      <c r="C252" s="60" t="str">
        <f>'متره مکانیک'!U4118</f>
        <v>عدد</v>
      </c>
      <c r="D252" s="60">
        <f>'متره مکانیک'!V4118</f>
        <v>0</v>
      </c>
      <c r="E252" s="189" t="e">
        <f>VLOOKUP(A252,'متره مکانیک'!A:K,9,FALSE)</f>
        <v>#N/A</v>
      </c>
      <c r="F252" s="191">
        <f t="shared" si="12"/>
        <v>0</v>
      </c>
      <c r="G252" s="208"/>
    </row>
    <row r="253" spans="1:7" ht="32.25" thickBot="1">
      <c r="A253" s="60" t="str">
        <f>'متره مکانیک'!P4119</f>
        <v>071302</v>
      </c>
      <c r="B253" s="60" t="str">
        <f>'متره مکانیک'!T4119</f>
        <v>شير پروانه‌اي فولادي بدون فلنج، به قطر نامي 65  (دو و يك دوم اينچ).</v>
      </c>
      <c r="C253" s="60" t="str">
        <f>'متره مکانیک'!U4119</f>
        <v>عدد</v>
      </c>
      <c r="D253" s="60">
        <f>'متره مکانیک'!V4119</f>
        <v>0</v>
      </c>
      <c r="E253" s="189" t="e">
        <f>VLOOKUP(A253,'متره مکانیک'!A:K,9,FALSE)</f>
        <v>#N/A</v>
      </c>
      <c r="F253" s="191">
        <f t="shared" si="12"/>
        <v>0</v>
      </c>
      <c r="G253" s="208"/>
    </row>
    <row r="254" spans="1:7" ht="32.25" thickBot="1">
      <c r="A254" s="60" t="str">
        <f>'متره مکانیک'!P4120</f>
        <v>071303</v>
      </c>
      <c r="B254" s="60" t="str">
        <f>'متره مکانیک'!T4120</f>
        <v>شير پروانه‌اي فولادي بدون فلنج، به قطر نامي 80  (سه اينچ).</v>
      </c>
      <c r="C254" s="60" t="str">
        <f>'متره مکانیک'!U4120</f>
        <v>عدد</v>
      </c>
      <c r="D254" s="60">
        <f>'متره مکانیک'!V4120</f>
        <v>0</v>
      </c>
      <c r="E254" s="189" t="e">
        <f>VLOOKUP(A254,'متره مکانیک'!A:K,9,FALSE)</f>
        <v>#N/A</v>
      </c>
      <c r="F254" s="191">
        <f t="shared" si="12"/>
        <v>0</v>
      </c>
      <c r="G254" s="208"/>
    </row>
    <row r="255" spans="1:7" ht="32.25" thickBot="1">
      <c r="A255" s="60" t="str">
        <f>'متره مکانیک'!P4121</f>
        <v>071304</v>
      </c>
      <c r="B255" s="60" t="str">
        <f>'متره مکانیک'!T4121</f>
        <v>شير پروانه‌اي فولادي بدون فلنج، به قطر نامي 100  (چهار اينچ).</v>
      </c>
      <c r="C255" s="60" t="str">
        <f>'متره مکانیک'!U4121</f>
        <v>عدد</v>
      </c>
      <c r="D255" s="60">
        <f>'متره مکانیک'!V4121</f>
        <v>0</v>
      </c>
      <c r="E255" s="189" t="e">
        <f>VLOOKUP(A255,'متره مکانیک'!A:K,9,FALSE)</f>
        <v>#N/A</v>
      </c>
      <c r="F255" s="191">
        <f t="shared" si="12"/>
        <v>0</v>
      </c>
      <c r="G255" s="208"/>
    </row>
    <row r="256" spans="1:7" ht="32.25" thickBot="1">
      <c r="A256" s="60" t="str">
        <f>'متره مکانیک'!P4122</f>
        <v>071305</v>
      </c>
      <c r="B256" s="60" t="str">
        <f>'متره مکانیک'!T4122</f>
        <v>شير پروانه‌اي فولادي بدون فلنج، به قطر نامي 125  (پنج اينچ).</v>
      </c>
      <c r="C256" s="60" t="str">
        <f>'متره مکانیک'!U4122</f>
        <v>عدد</v>
      </c>
      <c r="D256" s="60">
        <f>'متره مکانیک'!V4122</f>
        <v>0</v>
      </c>
      <c r="E256" s="189" t="e">
        <f>VLOOKUP(A256,'متره مکانیک'!A:K,9,FALSE)</f>
        <v>#N/A</v>
      </c>
      <c r="F256" s="191">
        <f t="shared" si="12"/>
        <v>0</v>
      </c>
      <c r="G256" s="208"/>
    </row>
    <row r="257" spans="1:7" ht="32.25" thickBot="1">
      <c r="A257" s="60" t="str">
        <f>'متره مکانیک'!P4123</f>
        <v>071306</v>
      </c>
      <c r="B257" s="60" t="str">
        <f>'متره مکانیک'!T4123</f>
        <v>شير پروانه‌اي فولادي بدون فلنج، به قطر نامي 150  (شش اينچ).</v>
      </c>
      <c r="C257" s="60" t="str">
        <f>'متره مکانیک'!U4123</f>
        <v>عدد</v>
      </c>
      <c r="D257" s="60">
        <f>'متره مکانیک'!V4123</f>
        <v>0</v>
      </c>
      <c r="E257" s="189" t="e">
        <f>VLOOKUP(A257,'متره مکانیک'!A:K,9,FALSE)</f>
        <v>#N/A</v>
      </c>
      <c r="F257" s="191">
        <f t="shared" si="12"/>
        <v>0</v>
      </c>
      <c r="G257" s="208"/>
    </row>
    <row r="258" spans="1:7" ht="32.25" thickBot="1">
      <c r="A258" s="60" t="str">
        <f>'متره مکانیک'!P4124</f>
        <v>071307</v>
      </c>
      <c r="B258" s="60" t="str">
        <f>'متره مکانیک'!T4124</f>
        <v>شير پروانه‌اي فولادي بدون فلنج، به قطر نامي 200  (هشت اينچ).</v>
      </c>
      <c r="C258" s="60" t="str">
        <f>'متره مکانیک'!U4124</f>
        <v>عدد</v>
      </c>
      <c r="D258" s="60">
        <f>'متره مکانیک'!V4124</f>
        <v>0</v>
      </c>
      <c r="E258" s="189" t="e">
        <f>VLOOKUP(A258,'متره مکانیک'!A:K,9,FALSE)</f>
        <v>#N/A</v>
      </c>
      <c r="F258" s="191">
        <f t="shared" si="12"/>
        <v>0</v>
      </c>
      <c r="G258" s="208"/>
    </row>
    <row r="259" spans="1:7" ht="32.25" thickBot="1">
      <c r="A259" s="60" t="str">
        <f>'متره مکانیک'!P4125</f>
        <v>071308</v>
      </c>
      <c r="B259" s="60" t="str">
        <f>'متره مکانیک'!T4125</f>
        <v>شير پروانه‌اي فولادي بدون فلنج، به قطر نامي 250  (ده اينچ).</v>
      </c>
      <c r="C259" s="60" t="str">
        <f>'متره مکانیک'!U4125</f>
        <v>عدد</v>
      </c>
      <c r="D259" s="60">
        <f>'متره مکانیک'!V4125</f>
        <v>0</v>
      </c>
      <c r="E259" s="189" t="e">
        <f>VLOOKUP(A259,'متره مکانیک'!A:K,9,FALSE)</f>
        <v>#N/A</v>
      </c>
      <c r="F259" s="191">
        <f t="shared" si="12"/>
        <v>0</v>
      </c>
      <c r="G259" s="208"/>
    </row>
    <row r="260" spans="1:7" ht="32.25" thickBot="1">
      <c r="A260" s="60" t="str">
        <f>'متره مکانیک'!P4126</f>
        <v>071309</v>
      </c>
      <c r="B260" s="60" t="str">
        <f>'متره مکانیک'!T4126</f>
        <v>شير پروانه‌اي فولادي بدون فلنج، به قطر نامي 300  (دوازده اينچ).</v>
      </c>
      <c r="C260" s="60" t="str">
        <f>'متره مکانیک'!U4126</f>
        <v>عدد</v>
      </c>
      <c r="D260" s="60">
        <f>'متره مکانیک'!V4126</f>
        <v>0</v>
      </c>
      <c r="E260" s="189" t="e">
        <f>VLOOKUP(A260,'متره مکانیک'!A:K,9,FALSE)</f>
        <v>#N/A</v>
      </c>
      <c r="F260" s="191">
        <f t="shared" si="12"/>
        <v>0</v>
      </c>
      <c r="G260" s="208"/>
    </row>
    <row r="261" spans="1:7" ht="32.25" thickBot="1">
      <c r="A261" s="60" t="str">
        <f>'متره مکانیک'!P4127</f>
        <v>071310</v>
      </c>
      <c r="B261" s="60" t="str">
        <f>'متره مکانیک'!T4127</f>
        <v>شير پروانه‌اي فولادي بدون فلنج، به قطر نامي 350  (چهارده اينچ).</v>
      </c>
      <c r="C261" s="60" t="str">
        <f>'متره مکانیک'!U4127</f>
        <v>عدد</v>
      </c>
      <c r="D261" s="60">
        <f>'متره مکانیک'!V4127</f>
        <v>0</v>
      </c>
      <c r="E261" s="189" t="e">
        <f>VLOOKUP(A261,'متره مکانیک'!A:K,9,FALSE)</f>
        <v>#N/A</v>
      </c>
      <c r="F261" s="191">
        <f t="shared" si="12"/>
        <v>0</v>
      </c>
      <c r="G261" s="208"/>
    </row>
    <row r="262" spans="1:7" ht="32.25" thickBot="1">
      <c r="A262" s="60" t="str">
        <f>'متره مکانیک'!P4128</f>
        <v>071311</v>
      </c>
      <c r="B262" s="60" t="str">
        <f>'متره مکانیک'!T4128</f>
        <v>شير پروانه‌اي فولادي بدون فلنج، به قطر نامي 400  (شانزده اينچ).</v>
      </c>
      <c r="C262" s="60" t="str">
        <f>'متره مکانیک'!U4128</f>
        <v>عدد</v>
      </c>
      <c r="D262" s="60">
        <f>'متره مکانیک'!V4128</f>
        <v>0</v>
      </c>
      <c r="E262" s="189" t="e">
        <f>VLOOKUP(A262,'متره مکانیک'!A:K,9,FALSE)</f>
        <v>#N/A</v>
      </c>
      <c r="F262" s="191">
        <f t="shared" si="12"/>
        <v>0</v>
      </c>
      <c r="G262" s="208"/>
    </row>
    <row r="263" spans="1:7" ht="24" thickBot="1">
      <c r="A263" s="60" t="str">
        <f>'متره مکانیک'!P4129</f>
        <v>071312</v>
      </c>
      <c r="B263" s="60" t="str">
        <f>'متره مکانیک'!T4129</f>
        <v>شیرفلکه</v>
      </c>
      <c r="C263" s="60" t="str">
        <f>'متره مکانیک'!U4129</f>
        <v>عدد</v>
      </c>
      <c r="D263" s="60">
        <f>'متره مکانیک'!V4129</f>
        <v>10000</v>
      </c>
      <c r="E263" s="189" t="e">
        <f>VLOOKUP(A263,'متره مکانیک'!A:K,9,FALSE)</f>
        <v>#N/A</v>
      </c>
      <c r="F263" s="191">
        <f t="shared" si="12"/>
        <v>0</v>
      </c>
      <c r="G263" s="209"/>
    </row>
    <row r="264" spans="1:7" ht="24" thickBot="1">
      <c r="A264" s="60" t="str">
        <f>'متره مکانیک'!P4130</f>
        <v>071313</v>
      </c>
      <c r="B264" s="60" t="str">
        <f>'متره مکانیک'!T4130</f>
        <v>شیرفلکه 1</v>
      </c>
      <c r="C264" s="60" t="str">
        <f>'متره مکانیک'!U4130</f>
        <v>عدد</v>
      </c>
      <c r="D264" s="60">
        <f>'متره مکانیک'!V4130</f>
        <v>10001</v>
      </c>
      <c r="E264" s="189" t="e">
        <f>VLOOKUP(A264,'متره مکانیک'!A:K,9,FALSE)</f>
        <v>#N/A</v>
      </c>
      <c r="F264" s="191">
        <f t="shared" si="12"/>
        <v>0</v>
      </c>
      <c r="G264" s="209"/>
    </row>
    <row r="265" spans="1:7" ht="24" thickBot="1">
      <c r="A265" s="60" t="str">
        <f>'متره مکانیک'!P4131</f>
        <v>071314</v>
      </c>
      <c r="B265" s="60" t="str">
        <f>'متره مکانیک'!T4131</f>
        <v>شیرفلکه 2</v>
      </c>
      <c r="C265" s="60" t="str">
        <f>'متره مکانیک'!U4131</f>
        <v>عدد</v>
      </c>
      <c r="D265" s="60">
        <f>'متره مکانیک'!V4131</f>
        <v>10002</v>
      </c>
      <c r="E265" s="189">
        <f>VLOOKUP(A265,'متره مکانیک'!A:K,9,FALSE)</f>
        <v>1</v>
      </c>
      <c r="F265" s="191">
        <f t="shared" si="12"/>
        <v>10002</v>
      </c>
      <c r="G265" s="209"/>
    </row>
    <row r="266" spans="1:7" s="27" customFormat="1" ht="24" thickBot="1">
      <c r="A266" s="677" t="s">
        <v>659</v>
      </c>
      <c r="B266" s="678"/>
      <c r="C266" s="678"/>
      <c r="D266" s="678"/>
      <c r="E266" s="679"/>
      <c r="F266" s="196">
        <f>SUM(F138:F262)</f>
        <v>235000</v>
      </c>
      <c r="G266" s="210" t="s">
        <v>77</v>
      </c>
    </row>
    <row r="267" spans="1:7" s="27" customFormat="1" ht="24" thickBot="1">
      <c r="A267" s="677" t="s">
        <v>660</v>
      </c>
      <c r="B267" s="678"/>
      <c r="C267" s="678"/>
      <c r="D267" s="678"/>
      <c r="E267" s="679"/>
      <c r="F267" s="196">
        <f>SUM(F263:F265)</f>
        <v>10002</v>
      </c>
      <c r="G267" s="210" t="s">
        <v>77</v>
      </c>
    </row>
    <row r="268" spans="1:7" s="26" customFormat="1" ht="24" thickBot="1">
      <c r="A268" s="680" t="s">
        <v>924</v>
      </c>
      <c r="B268" s="681"/>
      <c r="C268" s="681"/>
      <c r="D268" s="681"/>
      <c r="E268" s="681"/>
      <c r="F268" s="682"/>
      <c r="G268" s="683"/>
    </row>
    <row r="269" spans="1:7" ht="39.75" customHeight="1" thickBot="1">
      <c r="A269" s="60" t="str">
        <f>'متره مکانیک'!P4132</f>
        <v>080101</v>
      </c>
      <c r="B269" s="60" t="str">
        <f>'متره مکانیک'!T4132</f>
        <v>قطعه انبساط، نوع جوشي، به قطر نامي 15.</v>
      </c>
      <c r="C269" s="60" t="str">
        <f>'متره مکانیک'!U4132</f>
        <v>عدد</v>
      </c>
      <c r="D269" s="60">
        <f>'متره مکانیک'!V4132</f>
        <v>828500</v>
      </c>
      <c r="E269" s="189">
        <f>VLOOKUP(A269,'متره مکانیک'!A:K,9,FALSE)</f>
        <v>1</v>
      </c>
      <c r="F269" s="191">
        <f t="shared" si="10"/>
        <v>828500</v>
      </c>
      <c r="G269" s="208"/>
    </row>
    <row r="270" spans="1:7" ht="24" thickBot="1">
      <c r="A270" s="60" t="str">
        <f>'متره مکانیک'!P4133</f>
        <v>080102</v>
      </c>
      <c r="B270" s="60" t="str">
        <f>'متره مکانیک'!T4133</f>
        <v>قطعه انبساط، نوع جوشي، به قطر نامي 20.</v>
      </c>
      <c r="C270" s="60" t="str">
        <f>'متره مکانیک'!U4133</f>
        <v>عدد</v>
      </c>
      <c r="D270" s="60">
        <f>'متره مکانیک'!V4133</f>
        <v>849000</v>
      </c>
      <c r="E270" s="189" t="e">
        <f>VLOOKUP(A270,'متره مکانیک'!A:K,9,FALSE)</f>
        <v>#N/A</v>
      </c>
      <c r="F270" s="191">
        <f t="shared" ref="F270:F295" si="13">IF(ISNA(E270*D270),0,ROUND((E270*D270),0))</f>
        <v>0</v>
      </c>
      <c r="G270" s="208"/>
    </row>
    <row r="271" spans="1:7" ht="24" thickBot="1">
      <c r="A271" s="60" t="str">
        <f>'متره مکانیک'!P4134</f>
        <v>080103</v>
      </c>
      <c r="B271" s="60" t="str">
        <f>'متره مکانیک'!T4134</f>
        <v>قطعه انبساط، نوع جوشي، به قطر نامي 25.</v>
      </c>
      <c r="C271" s="60" t="str">
        <f>'متره مکانیک'!U4134</f>
        <v>عدد</v>
      </c>
      <c r="D271" s="60">
        <f>'متره مکانیک'!V4134</f>
        <v>864500</v>
      </c>
      <c r="E271" s="189" t="e">
        <f>VLOOKUP(A271,'متره مکانیک'!A:K,9,FALSE)</f>
        <v>#N/A</v>
      </c>
      <c r="F271" s="191">
        <f t="shared" si="13"/>
        <v>0</v>
      </c>
      <c r="G271" s="208"/>
    </row>
    <row r="272" spans="1:7" ht="24" thickBot="1">
      <c r="A272" s="60" t="str">
        <f>'متره مکانیک'!P4135</f>
        <v>080104</v>
      </c>
      <c r="B272" s="60" t="str">
        <f>'متره مکانیک'!T4135</f>
        <v>قطعه انبساط، نوع جوشي، به قطر نامي 32.</v>
      </c>
      <c r="C272" s="60" t="str">
        <f>'متره مکانیک'!U4135</f>
        <v>عدد</v>
      </c>
      <c r="D272" s="60">
        <f>'متره مکانیک'!V4135</f>
        <v>902500</v>
      </c>
      <c r="E272" s="189" t="e">
        <f>VLOOKUP(A272,'متره مکانیک'!A:K,9,FALSE)</f>
        <v>#N/A</v>
      </c>
      <c r="F272" s="191">
        <f t="shared" si="13"/>
        <v>0</v>
      </c>
      <c r="G272" s="208"/>
    </row>
    <row r="273" spans="1:7" ht="24" thickBot="1">
      <c r="A273" s="60" t="str">
        <f>'متره مکانیک'!P4136</f>
        <v>080105</v>
      </c>
      <c r="B273" s="60" t="str">
        <f>'متره مکانیک'!T4136</f>
        <v>قطعه انبساط، نوع جوشي، به قطر نامي 40.</v>
      </c>
      <c r="C273" s="60" t="str">
        <f>'متره مکانیک'!U4136</f>
        <v>عدد</v>
      </c>
      <c r="D273" s="60">
        <f>'متره مکانیک'!V4136</f>
        <v>925500</v>
      </c>
      <c r="E273" s="189" t="e">
        <f>VLOOKUP(A273,'متره مکانیک'!A:K,9,FALSE)</f>
        <v>#N/A</v>
      </c>
      <c r="F273" s="191">
        <f t="shared" si="13"/>
        <v>0</v>
      </c>
      <c r="G273" s="208"/>
    </row>
    <row r="274" spans="1:7" ht="24" thickBot="1">
      <c r="A274" s="60" t="str">
        <f>'متره مکانیک'!P4137</f>
        <v>080106</v>
      </c>
      <c r="B274" s="60" t="str">
        <f>'متره مکانیک'!T4137</f>
        <v>قطعه انبساط، نوع جوشي، به قطر نامي 50.</v>
      </c>
      <c r="C274" s="60" t="str">
        <f>'متره مکانیک'!U4137</f>
        <v>عدد</v>
      </c>
      <c r="D274" s="60">
        <f>'متره مکانیک'!V4137</f>
        <v>1230000</v>
      </c>
      <c r="E274" s="189" t="e">
        <f>VLOOKUP(A274,'متره مکانیک'!A:K,9,FALSE)</f>
        <v>#N/A</v>
      </c>
      <c r="F274" s="191">
        <f t="shared" si="13"/>
        <v>0</v>
      </c>
      <c r="G274" s="208"/>
    </row>
    <row r="275" spans="1:7" ht="24" thickBot="1">
      <c r="A275" s="60" t="str">
        <f>'متره مکانیک'!P4138</f>
        <v>080107</v>
      </c>
      <c r="B275" s="60" t="str">
        <f>'متره مکانیک'!T4138</f>
        <v>قطعه انبساط، نوع جوشي، به قطر نامي 65.</v>
      </c>
      <c r="C275" s="60" t="str">
        <f>'متره مکانیک'!U4138</f>
        <v>عدد</v>
      </c>
      <c r="D275" s="60">
        <f>'متره مکانیک'!V4138</f>
        <v>1498000</v>
      </c>
      <c r="E275" s="189" t="e">
        <f>VLOOKUP(A275,'متره مکانیک'!A:K,9,FALSE)</f>
        <v>#N/A</v>
      </c>
      <c r="F275" s="191">
        <f t="shared" si="13"/>
        <v>0</v>
      </c>
      <c r="G275" s="208"/>
    </row>
    <row r="276" spans="1:7" ht="24" thickBot="1">
      <c r="A276" s="60" t="str">
        <f>'متره مکانیک'!P4139</f>
        <v>080108</v>
      </c>
      <c r="B276" s="60" t="str">
        <f>'متره مکانیک'!T4139</f>
        <v>قطعه انبساط، نوع جوشي، به قطر نامي 80.</v>
      </c>
      <c r="C276" s="60" t="str">
        <f>'متره مکانیک'!U4139</f>
        <v>عدد</v>
      </c>
      <c r="D276" s="60">
        <f>'متره مکانیک'!V4139</f>
        <v>1793000</v>
      </c>
      <c r="E276" s="189" t="e">
        <f>VLOOKUP(A276,'متره مکانیک'!A:K,9,FALSE)</f>
        <v>#N/A</v>
      </c>
      <c r="F276" s="191">
        <f t="shared" si="13"/>
        <v>0</v>
      </c>
      <c r="G276" s="208"/>
    </row>
    <row r="277" spans="1:7" ht="24" thickBot="1">
      <c r="A277" s="60" t="str">
        <f>'متره مکانیک'!P4140</f>
        <v>080109</v>
      </c>
      <c r="B277" s="60" t="str">
        <f>'متره مکانیک'!T4140</f>
        <v>قطعه انبساط، نوع جوشي، به قطر نامي 100.</v>
      </c>
      <c r="C277" s="60" t="str">
        <f>'متره مکانیک'!U4140</f>
        <v>عدد</v>
      </c>
      <c r="D277" s="60">
        <f>'متره مکانیک'!V4140</f>
        <v>2491000</v>
      </c>
      <c r="E277" s="189" t="e">
        <f>VLOOKUP(A277,'متره مکانیک'!A:K,9,FALSE)</f>
        <v>#N/A</v>
      </c>
      <c r="F277" s="191">
        <f t="shared" si="13"/>
        <v>0</v>
      </c>
      <c r="G277" s="208"/>
    </row>
    <row r="278" spans="1:7" ht="24" thickBot="1">
      <c r="A278" s="60" t="str">
        <f>'متره مکانیک'!P4141</f>
        <v>080110</v>
      </c>
      <c r="B278" s="60" t="str">
        <f>'متره مکانیک'!T4141</f>
        <v>قطعه انبساط، نوع جوشي، به قطر نامي 125.</v>
      </c>
      <c r="C278" s="60" t="str">
        <f>'متره مکانیک'!U4141</f>
        <v>عدد</v>
      </c>
      <c r="D278" s="60">
        <f>'متره مکانیک'!V4141</f>
        <v>3735000</v>
      </c>
      <c r="E278" s="189" t="e">
        <f>VLOOKUP(A278,'متره مکانیک'!A:K,9,FALSE)</f>
        <v>#N/A</v>
      </c>
      <c r="F278" s="191">
        <f t="shared" si="13"/>
        <v>0</v>
      </c>
      <c r="G278" s="208"/>
    </row>
    <row r="279" spans="1:7" ht="24" thickBot="1">
      <c r="A279" s="60" t="str">
        <f>'متره مکانیک'!P4142</f>
        <v>080111</v>
      </c>
      <c r="B279" s="60" t="str">
        <f>'متره مکانیک'!T4142</f>
        <v>قطعه انبساط، نوع جوشي، به قطر نامي 150.</v>
      </c>
      <c r="C279" s="60" t="str">
        <f>'متره مکانیک'!U4142</f>
        <v>عدد</v>
      </c>
      <c r="D279" s="60">
        <f>'متره مکانیک'!V4142</f>
        <v>4372000</v>
      </c>
      <c r="E279" s="189" t="e">
        <f>VLOOKUP(A279,'متره مکانیک'!A:K,9,FALSE)</f>
        <v>#N/A</v>
      </c>
      <c r="F279" s="191">
        <f t="shared" si="13"/>
        <v>0</v>
      </c>
      <c r="G279" s="208"/>
    </row>
    <row r="280" spans="1:7" ht="24" thickBot="1">
      <c r="A280" s="60" t="str">
        <f>'متره مکانیک'!P4143</f>
        <v>080112</v>
      </c>
      <c r="B280" s="60" t="str">
        <f>'متره مکانیک'!T4143</f>
        <v>قطعه انبساط، نوع جوشي، به قطر نامي 200.</v>
      </c>
      <c r="C280" s="60" t="str">
        <f>'متره مکانیک'!U4143</f>
        <v>عدد</v>
      </c>
      <c r="D280" s="60">
        <f>'متره مکانیک'!V4143</f>
        <v>5157000</v>
      </c>
      <c r="E280" s="189" t="e">
        <f>VLOOKUP(A280,'متره مکانیک'!A:K,9,FALSE)</f>
        <v>#N/A</v>
      </c>
      <c r="F280" s="191">
        <f t="shared" si="13"/>
        <v>0</v>
      </c>
      <c r="G280" s="208"/>
    </row>
    <row r="281" spans="1:7" ht="24" thickBot="1">
      <c r="A281" s="60" t="str">
        <f>'متره مکانیک'!P4144</f>
        <v>080113</v>
      </c>
      <c r="B281" s="60" t="str">
        <f>'متره مکانیک'!T4144</f>
        <v>قطعه انبساط، نوع جوشي، به قطر نامي 250.</v>
      </c>
      <c r="C281" s="60" t="str">
        <f>'متره مکانیک'!U4144</f>
        <v>عدد</v>
      </c>
      <c r="D281" s="60">
        <f>'متره مکانیک'!V4144</f>
        <v>7175000</v>
      </c>
      <c r="E281" s="189" t="e">
        <f>VLOOKUP(A281,'متره مکانیک'!A:K,9,FALSE)</f>
        <v>#N/A</v>
      </c>
      <c r="F281" s="191">
        <f t="shared" si="13"/>
        <v>0</v>
      </c>
      <c r="G281" s="208"/>
    </row>
    <row r="282" spans="1:7" ht="24" thickBot="1">
      <c r="A282" s="60" t="str">
        <f>'متره مکانیک'!P4145</f>
        <v>080114</v>
      </c>
      <c r="B282" s="60" t="str">
        <f>'متره مکانیک'!T4145</f>
        <v>قطعه انبساط، نوع جوشي، به قطر نامي 300.</v>
      </c>
      <c r="C282" s="60" t="str">
        <f>'متره مکانیک'!U4145</f>
        <v>عدد</v>
      </c>
      <c r="D282" s="60">
        <f>'متره مکانیک'!V4145</f>
        <v>9777000</v>
      </c>
      <c r="E282" s="189" t="e">
        <f>VLOOKUP(A282,'متره مکانیک'!A:K,9,FALSE)</f>
        <v>#N/A</v>
      </c>
      <c r="F282" s="191">
        <f t="shared" si="13"/>
        <v>0</v>
      </c>
      <c r="G282" s="208"/>
    </row>
    <row r="283" spans="1:7" ht="24" thickBot="1">
      <c r="A283" s="60" t="str">
        <f>'متره مکانیک'!P4146</f>
        <v>080201</v>
      </c>
      <c r="B283" s="60" t="str">
        <f>'متره مکانیک'!T4146</f>
        <v>قطعه انبساط، نوع فلنج دار، به قطر نامي 65.</v>
      </c>
      <c r="C283" s="60" t="str">
        <f>'متره مکانیک'!U4146</f>
        <v>عدد</v>
      </c>
      <c r="D283" s="60">
        <f>'متره مکانیک'!V4146</f>
        <v>2368000</v>
      </c>
      <c r="E283" s="189" t="e">
        <f>VLOOKUP(A283,'متره مکانیک'!A:K,9,FALSE)</f>
        <v>#N/A</v>
      </c>
      <c r="F283" s="191">
        <f t="shared" si="13"/>
        <v>0</v>
      </c>
      <c r="G283" s="208"/>
    </row>
    <row r="284" spans="1:7" ht="24" thickBot="1">
      <c r="A284" s="60" t="str">
        <f>'متره مکانیک'!P4147</f>
        <v>080202</v>
      </c>
      <c r="B284" s="60" t="str">
        <f>'متره مکانیک'!T4147</f>
        <v>قطعه انبساط، نوع فلنج دار، به قطر نامي 80.</v>
      </c>
      <c r="C284" s="60" t="str">
        <f>'متره مکانیک'!U4147</f>
        <v>عدد</v>
      </c>
      <c r="D284" s="60">
        <f>'متره مکانیک'!V4147</f>
        <v>2952000</v>
      </c>
      <c r="E284" s="189" t="e">
        <f>VLOOKUP(A284,'متره مکانیک'!A:K,9,FALSE)</f>
        <v>#N/A</v>
      </c>
      <c r="F284" s="191">
        <f t="shared" si="13"/>
        <v>0</v>
      </c>
      <c r="G284" s="208"/>
    </row>
    <row r="285" spans="1:7" ht="24" thickBot="1">
      <c r="A285" s="60" t="str">
        <f>'متره مکانیک'!P4148</f>
        <v>080203</v>
      </c>
      <c r="B285" s="60" t="str">
        <f>'متره مکانیک'!T4148</f>
        <v>قطعه انبساط، نوع فلنج دار، به قطر نامي 100.</v>
      </c>
      <c r="C285" s="60" t="str">
        <f>'متره مکانیک'!U4148</f>
        <v>عدد</v>
      </c>
      <c r="D285" s="60">
        <f>'متره مکانیک'!V4148</f>
        <v>3275000</v>
      </c>
      <c r="E285" s="189" t="e">
        <f>VLOOKUP(A285,'متره مکانیک'!A:K,9,FALSE)</f>
        <v>#N/A</v>
      </c>
      <c r="F285" s="191">
        <f t="shared" si="13"/>
        <v>0</v>
      </c>
      <c r="G285" s="208"/>
    </row>
    <row r="286" spans="1:7" ht="24" thickBot="1">
      <c r="A286" s="60" t="str">
        <f>'متره مکانیک'!P4149</f>
        <v>080204</v>
      </c>
      <c r="B286" s="60" t="str">
        <f>'متره مکانیک'!T4149</f>
        <v>قطعه انبساط، نوع فلنج دار، به قطر نامي 125.</v>
      </c>
      <c r="C286" s="60" t="str">
        <f>'متره مکانیک'!U4149</f>
        <v>عدد</v>
      </c>
      <c r="D286" s="60">
        <f>'متره مکانیک'!V4149</f>
        <v>5260000</v>
      </c>
      <c r="E286" s="189" t="e">
        <f>VLOOKUP(A286,'متره مکانیک'!A:K,9,FALSE)</f>
        <v>#N/A</v>
      </c>
      <c r="F286" s="191">
        <f t="shared" si="13"/>
        <v>0</v>
      </c>
      <c r="G286" s="208"/>
    </row>
    <row r="287" spans="1:7" ht="24" thickBot="1">
      <c r="A287" s="60" t="str">
        <f>'متره مکانیک'!P4150</f>
        <v>080205</v>
      </c>
      <c r="B287" s="60" t="str">
        <f>'متره مکانیک'!T4150</f>
        <v>قطعه انبساط، نوع فلنج دار، به قطر نامي 150.</v>
      </c>
      <c r="C287" s="60" t="str">
        <f>'متره مکانیک'!U4150</f>
        <v>عدد</v>
      </c>
      <c r="D287" s="60">
        <f>'متره مکانیک'!V4150</f>
        <v>6573000</v>
      </c>
      <c r="E287" s="189" t="e">
        <f>VLOOKUP(A287,'متره مکانیک'!A:K,9,FALSE)</f>
        <v>#N/A</v>
      </c>
      <c r="F287" s="191">
        <f t="shared" si="13"/>
        <v>0</v>
      </c>
      <c r="G287" s="213"/>
    </row>
    <row r="288" spans="1:7" ht="24" thickBot="1">
      <c r="A288" s="60" t="str">
        <f>'متره مکانیک'!P4151</f>
        <v>080206</v>
      </c>
      <c r="B288" s="60" t="str">
        <f>'متره مکانیک'!T4151</f>
        <v>قطعه انبساط، نوع فلنج دار، به قطر نامي 200.</v>
      </c>
      <c r="C288" s="60" t="str">
        <f>'متره مکانیک'!U4151</f>
        <v>عدد</v>
      </c>
      <c r="D288" s="60">
        <f>'متره مکانیک'!V4151</f>
        <v>8032000</v>
      </c>
      <c r="E288" s="189" t="e">
        <f>VLOOKUP(A288,'متره مکانیک'!A:K,9,FALSE)</f>
        <v>#N/A</v>
      </c>
      <c r="F288" s="191">
        <f t="shared" si="13"/>
        <v>0</v>
      </c>
      <c r="G288" s="213"/>
    </row>
    <row r="289" spans="1:7" ht="24" thickBot="1">
      <c r="A289" s="60" t="str">
        <f>'متره مکانیک'!P4152</f>
        <v>080207</v>
      </c>
      <c r="B289" s="60" t="str">
        <f>'متره مکانیک'!T4152</f>
        <v>قطعه انبساط، نوع فلنج دار، به قطر نامي 250.</v>
      </c>
      <c r="C289" s="60" t="str">
        <f>'متره مکانیک'!U4152</f>
        <v>عدد</v>
      </c>
      <c r="D289" s="60">
        <f>'متره مکانیک'!V4152</f>
        <v>10396000</v>
      </c>
      <c r="E289" s="189" t="e">
        <f>VLOOKUP(A289,'متره مکانیک'!A:K,9,FALSE)</f>
        <v>#N/A</v>
      </c>
      <c r="F289" s="191">
        <f t="shared" si="13"/>
        <v>0</v>
      </c>
      <c r="G289" s="213"/>
    </row>
    <row r="290" spans="1:7" ht="24" thickBot="1">
      <c r="A290" s="60" t="str">
        <f>'متره مکانیک'!P4153</f>
        <v>080208</v>
      </c>
      <c r="B290" s="60" t="str">
        <f>'متره مکانیک'!T4153</f>
        <v>قطعه انبساط، نوع فلنج دار، به قطر نامي 300.</v>
      </c>
      <c r="C290" s="60" t="str">
        <f>'متره مکانیک'!U4153</f>
        <v>عدد</v>
      </c>
      <c r="D290" s="60">
        <f>'متره مکانیک'!V4153</f>
        <v>15209000</v>
      </c>
      <c r="E290" s="189" t="e">
        <f>VLOOKUP(A290,'متره مکانیک'!A:K,9,FALSE)</f>
        <v>#N/A</v>
      </c>
      <c r="F290" s="191">
        <f t="shared" si="13"/>
        <v>0</v>
      </c>
      <c r="G290" s="213"/>
    </row>
    <row r="291" spans="1:7" ht="24" thickBot="1">
      <c r="A291" s="60" t="str">
        <f>'متره مکانیک'!P4154</f>
        <v>080209</v>
      </c>
      <c r="B291" s="60" t="str">
        <f>'متره مکانیک'!T4154</f>
        <v>قطعه انبساط، نوع فلنج دار، به قطر نامي 350.</v>
      </c>
      <c r="C291" s="60" t="str">
        <f>'متره مکانیک'!U4154</f>
        <v>عدد</v>
      </c>
      <c r="D291" s="60">
        <f>'متره مکانیک'!V4154</f>
        <v>0</v>
      </c>
      <c r="E291" s="189" t="e">
        <f>VLOOKUP(A291,'متره مکانیک'!A:K,9,FALSE)</f>
        <v>#N/A</v>
      </c>
      <c r="F291" s="191">
        <f t="shared" si="13"/>
        <v>0</v>
      </c>
      <c r="G291" s="213"/>
    </row>
    <row r="292" spans="1:7" ht="24" thickBot="1">
      <c r="A292" s="60" t="str">
        <f>'متره مکانیک'!P4155</f>
        <v>080210</v>
      </c>
      <c r="B292" s="60" t="str">
        <f>'متره مکانیک'!T4155</f>
        <v>قطعه انبساط، نوع فلنج دار، به قطر نامي 400.</v>
      </c>
      <c r="C292" s="60" t="str">
        <f>'متره مکانیک'!U4155</f>
        <v>عدد</v>
      </c>
      <c r="D292" s="60">
        <f>'متره مکانیک'!V4155</f>
        <v>0</v>
      </c>
      <c r="E292" s="189" t="e">
        <f>VLOOKUP(A292,'متره مکانیک'!A:K,9,FALSE)</f>
        <v>#N/A</v>
      </c>
      <c r="F292" s="191">
        <f t="shared" si="13"/>
        <v>0</v>
      </c>
      <c r="G292" s="214"/>
    </row>
    <row r="293" spans="1:7" ht="24" thickBot="1">
      <c r="A293" s="60" t="str">
        <f>'متره مکانیک'!P4156</f>
        <v>080211</v>
      </c>
      <c r="B293" s="60" t="str">
        <f>'متره مکانیک'!T4156</f>
        <v>قطعه</v>
      </c>
      <c r="C293" s="60" t="str">
        <f>'متره مکانیک'!U4156</f>
        <v>عدد</v>
      </c>
      <c r="D293" s="60">
        <f>'متره مکانیک'!V4156</f>
        <v>10000</v>
      </c>
      <c r="E293" s="189" t="e">
        <f>VLOOKUP(A293,'متره مکانیک'!A:K,9,FALSE)</f>
        <v>#N/A</v>
      </c>
      <c r="F293" s="191">
        <f t="shared" si="13"/>
        <v>0</v>
      </c>
      <c r="G293" s="214"/>
    </row>
    <row r="294" spans="1:7" ht="24" thickBot="1">
      <c r="A294" s="60" t="str">
        <f>'متره مکانیک'!P4157</f>
        <v>080212</v>
      </c>
      <c r="B294" s="60" t="str">
        <f>'متره مکانیک'!T4157</f>
        <v>قطعه 1</v>
      </c>
      <c r="C294" s="60" t="str">
        <f>'متره مکانیک'!U4157</f>
        <v>عدد</v>
      </c>
      <c r="D294" s="60">
        <f>'متره مکانیک'!V4157</f>
        <v>10001</v>
      </c>
      <c r="E294" s="189" t="e">
        <f>VLOOKUP(A294,'متره مکانیک'!A:K,9,FALSE)</f>
        <v>#N/A</v>
      </c>
      <c r="F294" s="191">
        <f t="shared" si="13"/>
        <v>0</v>
      </c>
      <c r="G294" s="214"/>
    </row>
    <row r="295" spans="1:7" ht="24" thickBot="1">
      <c r="A295" s="60" t="str">
        <f>'متره مکانیک'!P4158</f>
        <v>080213</v>
      </c>
      <c r="B295" s="60" t="str">
        <f>'متره مکانیک'!T4158</f>
        <v>قطعه 2</v>
      </c>
      <c r="C295" s="60" t="str">
        <f>'متره مکانیک'!U4158</f>
        <v>عدد</v>
      </c>
      <c r="D295" s="60">
        <f>'متره مکانیک'!V4158</f>
        <v>10002</v>
      </c>
      <c r="E295" s="189">
        <f>VLOOKUP(A295,'متره مکانیک'!A:K,9,FALSE)</f>
        <v>1</v>
      </c>
      <c r="F295" s="191">
        <f t="shared" si="13"/>
        <v>10002</v>
      </c>
      <c r="G295" s="214"/>
    </row>
    <row r="296" spans="1:7" s="27" customFormat="1" ht="24" thickBot="1">
      <c r="A296" s="677" t="s">
        <v>659</v>
      </c>
      <c r="B296" s="678"/>
      <c r="C296" s="678"/>
      <c r="D296" s="678"/>
      <c r="E296" s="679"/>
      <c r="F296" s="195">
        <f>SUM(F269:F292)</f>
        <v>828500</v>
      </c>
      <c r="G296" s="215" t="s">
        <v>77</v>
      </c>
    </row>
    <row r="297" spans="1:7" s="27" customFormat="1" ht="24" thickBot="1">
      <c r="A297" s="677" t="s">
        <v>660</v>
      </c>
      <c r="B297" s="678"/>
      <c r="C297" s="678"/>
      <c r="D297" s="678"/>
      <c r="E297" s="679"/>
      <c r="F297" s="196">
        <f>SUM(F293:F295)</f>
        <v>10002</v>
      </c>
      <c r="G297" s="210" t="s">
        <v>77</v>
      </c>
    </row>
    <row r="298" spans="1:7" s="26" customFormat="1" ht="24" thickBot="1">
      <c r="A298" s="680" t="s">
        <v>925</v>
      </c>
      <c r="B298" s="681"/>
      <c r="C298" s="681"/>
      <c r="D298" s="681"/>
      <c r="E298" s="681"/>
      <c r="F298" s="682"/>
      <c r="G298" s="687"/>
    </row>
    <row r="299" spans="1:7" ht="32.25" thickBot="1">
      <c r="A299" s="60" t="str">
        <f>'متره مکانیک'!P4159</f>
        <v>090101</v>
      </c>
      <c r="B299" s="60" t="str">
        <f>'متره مکانیک'!T4159</f>
        <v>لرزه گير، به‌قطرنامي 32  (يك ‌و يك چهارم اينچ).</v>
      </c>
      <c r="C299" s="60" t="str">
        <f>'متره مکانیک'!U4159</f>
        <v>عدد</v>
      </c>
      <c r="D299" s="60">
        <f>'متره مکانیک'!V4159</f>
        <v>1057000</v>
      </c>
      <c r="E299" s="189">
        <f>VLOOKUP(A299,'متره مکانیک'!A:K,9,FALSE)</f>
        <v>90</v>
      </c>
      <c r="F299" s="191">
        <f t="shared" ref="F299:F318" si="14">IF(ISNA(E299*D299),0,ROUND((E299*D299),0))</f>
        <v>95130000</v>
      </c>
      <c r="G299" s="208"/>
    </row>
    <row r="300" spans="1:7" ht="24" thickBot="1">
      <c r="A300" s="60" t="str">
        <f>'متره مکانیک'!P4160</f>
        <v>090102</v>
      </c>
      <c r="B300" s="60" t="str">
        <f>'متره مکانیک'!T4160</f>
        <v>لرزه گير، به قطرنامي 40  (يك و يك دوم اينچ).</v>
      </c>
      <c r="C300" s="60" t="str">
        <f>'متره مکانیک'!U4160</f>
        <v>عدد</v>
      </c>
      <c r="D300" s="60">
        <f>'متره مکانیک'!V4160</f>
        <v>1100000</v>
      </c>
      <c r="E300" s="189" t="e">
        <f>VLOOKUP(A300,'متره مکانیک'!A:K,9,FALSE)</f>
        <v>#N/A</v>
      </c>
      <c r="F300" s="191">
        <f t="shared" ref="F300:F314" si="15">IF(ISNA(E300*D300),0,ROUND((E300*D300),0))</f>
        <v>0</v>
      </c>
      <c r="G300" s="208"/>
    </row>
    <row r="301" spans="1:7" ht="24" thickBot="1">
      <c r="A301" s="60" t="str">
        <f>'متره مکانیک'!P4161</f>
        <v>090103</v>
      </c>
      <c r="B301" s="60" t="str">
        <f>'متره مکانیک'!T4161</f>
        <v>لرزه گير، به قطرنامي 50  (دو اينچ).</v>
      </c>
      <c r="C301" s="60" t="str">
        <f>'متره مکانیک'!U4161</f>
        <v>عدد</v>
      </c>
      <c r="D301" s="60">
        <f>'متره مکانیک'!V4161</f>
        <v>1244000</v>
      </c>
      <c r="E301" s="189" t="e">
        <f>VLOOKUP(A301,'متره مکانیک'!A:K,9,FALSE)</f>
        <v>#N/A</v>
      </c>
      <c r="F301" s="191">
        <f t="shared" si="15"/>
        <v>0</v>
      </c>
      <c r="G301" s="208"/>
    </row>
    <row r="302" spans="1:7" ht="24" thickBot="1">
      <c r="A302" s="60" t="str">
        <f>'متره مکانیک'!P4162</f>
        <v>090104</v>
      </c>
      <c r="B302" s="60" t="str">
        <f>'متره مکانیک'!T4162</f>
        <v>لرزه گير، به قطرنامي 65  (دو و يك دوم اينچ).</v>
      </c>
      <c r="C302" s="60" t="str">
        <f>'متره مکانیک'!U4162</f>
        <v>عدد</v>
      </c>
      <c r="D302" s="60">
        <f>'متره مکانیک'!V4162</f>
        <v>1404000</v>
      </c>
      <c r="E302" s="189" t="e">
        <f>VLOOKUP(A302,'متره مکانیک'!A:K,9,FALSE)</f>
        <v>#N/A</v>
      </c>
      <c r="F302" s="191">
        <f t="shared" si="15"/>
        <v>0</v>
      </c>
      <c r="G302" s="208"/>
    </row>
    <row r="303" spans="1:7" ht="24" thickBot="1">
      <c r="A303" s="60" t="str">
        <f>'متره مکانیک'!P4163</f>
        <v>090105</v>
      </c>
      <c r="B303" s="60" t="str">
        <f>'متره مکانیک'!T4163</f>
        <v>لرزه گير، به قطر نامي 80  (سه اينچ).</v>
      </c>
      <c r="C303" s="60" t="str">
        <f>'متره مکانیک'!U4163</f>
        <v>عدد</v>
      </c>
      <c r="D303" s="60">
        <f>'متره مکانیک'!V4163</f>
        <v>1628000</v>
      </c>
      <c r="E303" s="189" t="e">
        <f>VLOOKUP(A303,'متره مکانیک'!A:K,9,FALSE)</f>
        <v>#N/A</v>
      </c>
      <c r="F303" s="191">
        <f t="shared" si="15"/>
        <v>0</v>
      </c>
      <c r="G303" s="208"/>
    </row>
    <row r="304" spans="1:7" ht="24" thickBot="1">
      <c r="A304" s="60" t="str">
        <f>'متره مکانیک'!P4164</f>
        <v>090106</v>
      </c>
      <c r="B304" s="60" t="str">
        <f>'متره مکانیک'!T4164</f>
        <v>لرزه گير، به قطر نامي 100  (چهار اينچ).</v>
      </c>
      <c r="C304" s="60" t="str">
        <f>'متره مکانیک'!U4164</f>
        <v>عدد</v>
      </c>
      <c r="D304" s="60">
        <f>'متره مکانیک'!V4164</f>
        <v>1917000</v>
      </c>
      <c r="E304" s="189" t="e">
        <f>VLOOKUP(A304,'متره مکانیک'!A:K,9,FALSE)</f>
        <v>#N/A</v>
      </c>
      <c r="F304" s="191">
        <f t="shared" si="15"/>
        <v>0</v>
      </c>
      <c r="G304" s="208"/>
    </row>
    <row r="305" spans="1:7" ht="24" thickBot="1">
      <c r="A305" s="60" t="str">
        <f>'متره مکانیک'!P4165</f>
        <v>090107</v>
      </c>
      <c r="B305" s="60" t="str">
        <f>'متره مکانیک'!T4165</f>
        <v>لرزه گير، به قطرنامي 125  (پنج اينچ).</v>
      </c>
      <c r="C305" s="60" t="str">
        <f>'متره مکانیک'!U4165</f>
        <v>عدد</v>
      </c>
      <c r="D305" s="60">
        <f>'متره مکانیک'!V4165</f>
        <v>2754000</v>
      </c>
      <c r="E305" s="189" t="e">
        <f>VLOOKUP(A305,'متره مکانیک'!A:K,9,FALSE)</f>
        <v>#N/A</v>
      </c>
      <c r="F305" s="191">
        <f t="shared" si="15"/>
        <v>0</v>
      </c>
      <c r="G305" s="208"/>
    </row>
    <row r="306" spans="1:7" ht="24" thickBot="1">
      <c r="A306" s="60" t="str">
        <f>'متره مکانیک'!P4166</f>
        <v>090108</v>
      </c>
      <c r="B306" s="60" t="str">
        <f>'متره مکانیک'!T4166</f>
        <v>لرزه گير، به قطرنامي 150  (شش اينچ).</v>
      </c>
      <c r="C306" s="60" t="str">
        <f>'متره مکانیک'!U4166</f>
        <v>عدد</v>
      </c>
      <c r="D306" s="60">
        <f>'متره مکانیک'!V4166</f>
        <v>3904000</v>
      </c>
      <c r="E306" s="189" t="e">
        <f>VLOOKUP(A306,'متره مکانیک'!A:K,9,FALSE)</f>
        <v>#N/A</v>
      </c>
      <c r="F306" s="191">
        <f t="shared" si="15"/>
        <v>0</v>
      </c>
      <c r="G306" s="208"/>
    </row>
    <row r="307" spans="1:7" ht="24" thickBot="1">
      <c r="A307" s="60" t="str">
        <f>'متره مکانیک'!P4167</f>
        <v>090109</v>
      </c>
      <c r="B307" s="60" t="str">
        <f>'متره مکانیک'!T4167</f>
        <v>لرزه گير، به قطر نامي 200  (هشت اينچ).</v>
      </c>
      <c r="C307" s="60" t="str">
        <f>'متره مکانیک'!U4167</f>
        <v>عدد</v>
      </c>
      <c r="D307" s="60">
        <f>'متره مکانیک'!V4167</f>
        <v>5901000</v>
      </c>
      <c r="E307" s="189" t="e">
        <f>VLOOKUP(A307,'متره مکانیک'!A:K,9,FALSE)</f>
        <v>#N/A</v>
      </c>
      <c r="F307" s="191">
        <f t="shared" si="15"/>
        <v>0</v>
      </c>
      <c r="G307" s="208"/>
    </row>
    <row r="308" spans="1:7" ht="24" thickBot="1">
      <c r="A308" s="60" t="str">
        <f>'متره مکانیک'!P4168</f>
        <v>090110</v>
      </c>
      <c r="B308" s="60" t="str">
        <f>'متره مکانیک'!T4168</f>
        <v>لرزه گير، به قطر نامي 250  (ده اينچ).</v>
      </c>
      <c r="C308" s="60" t="str">
        <f>'متره مکانیک'!U4168</f>
        <v>عدد</v>
      </c>
      <c r="D308" s="60">
        <f>'متره مکانیک'!V4168</f>
        <v>9527000</v>
      </c>
      <c r="E308" s="189" t="e">
        <f>VLOOKUP(A308,'متره مکانیک'!A:K,9,FALSE)</f>
        <v>#N/A</v>
      </c>
      <c r="F308" s="191">
        <f t="shared" si="15"/>
        <v>0</v>
      </c>
      <c r="G308" s="208"/>
    </row>
    <row r="309" spans="1:7" ht="24" thickBot="1">
      <c r="A309" s="60" t="str">
        <f>'متره مکانیک'!P4169</f>
        <v>090111</v>
      </c>
      <c r="B309" s="60" t="str">
        <f>'متره مکانیک'!T4169</f>
        <v>لرزه گير، به قطر نامي 300  (دوازده اينچ).</v>
      </c>
      <c r="C309" s="60" t="str">
        <f>'متره مکانیک'!U4169</f>
        <v>عدد</v>
      </c>
      <c r="D309" s="60">
        <f>'متره مکانیک'!V4169</f>
        <v>10858000</v>
      </c>
      <c r="E309" s="189" t="e">
        <f>VLOOKUP(A309,'متره مکانیک'!A:K,9,FALSE)</f>
        <v>#N/A</v>
      </c>
      <c r="F309" s="191">
        <f t="shared" si="15"/>
        <v>0</v>
      </c>
      <c r="G309" s="208"/>
    </row>
    <row r="310" spans="1:7" ht="24" thickBot="1">
      <c r="A310" s="60" t="str">
        <f>'متره مکانیک'!P4170</f>
        <v>090112</v>
      </c>
      <c r="B310" s="60" t="str">
        <f>'متره مکانیک'!T4170</f>
        <v>لرزه گير، به قطر نامي 350  (چهارده اينچ).</v>
      </c>
      <c r="C310" s="60" t="str">
        <f>'متره مکانیک'!U4170</f>
        <v>عدد</v>
      </c>
      <c r="D310" s="60">
        <f>'متره مکانیک'!V4170</f>
        <v>0</v>
      </c>
      <c r="E310" s="189" t="e">
        <f>VLOOKUP(A310,'متره مکانیک'!A:K,9,FALSE)</f>
        <v>#N/A</v>
      </c>
      <c r="F310" s="191">
        <f t="shared" si="15"/>
        <v>0</v>
      </c>
      <c r="G310" s="208"/>
    </row>
    <row r="311" spans="1:7" ht="24" thickBot="1">
      <c r="A311" s="60" t="str">
        <f>'متره مکانیک'!P4171</f>
        <v>090113</v>
      </c>
      <c r="B311" s="60" t="str">
        <f>'متره مکانیک'!T4171</f>
        <v>لرزه گير، به قطر نامي 400  (شانزده اينچ).</v>
      </c>
      <c r="C311" s="60" t="str">
        <f>'متره مکانیک'!U4171</f>
        <v>عدد</v>
      </c>
      <c r="D311" s="60">
        <f>'متره مکانیک'!V4171</f>
        <v>0</v>
      </c>
      <c r="E311" s="189" t="e">
        <f>VLOOKUP(A311,'متره مکانیک'!A:K,9,FALSE)</f>
        <v>#N/A</v>
      </c>
      <c r="F311" s="191">
        <f t="shared" si="15"/>
        <v>0</v>
      </c>
      <c r="G311" s="208"/>
    </row>
    <row r="312" spans="1:7" ht="24" thickBot="1">
      <c r="A312" s="60" t="str">
        <f>'متره مکانیک'!P4172</f>
        <v>090114</v>
      </c>
      <c r="B312" s="60" t="str">
        <f>'متره مکانیک'!T4172</f>
        <v>لرزه گیر</v>
      </c>
      <c r="C312" s="60" t="str">
        <f>'متره مکانیک'!U4172</f>
        <v>عدد</v>
      </c>
      <c r="D312" s="60">
        <f>'متره مکانیک'!V4172</f>
        <v>10000</v>
      </c>
      <c r="E312" s="189" t="e">
        <f>VLOOKUP(A312,'متره مکانیک'!A:K,9,FALSE)</f>
        <v>#N/A</v>
      </c>
      <c r="F312" s="191">
        <f t="shared" si="15"/>
        <v>0</v>
      </c>
      <c r="G312" s="214"/>
    </row>
    <row r="313" spans="1:7" ht="24" thickBot="1">
      <c r="A313" s="60" t="str">
        <f>'متره مکانیک'!P4173</f>
        <v>090115</v>
      </c>
      <c r="B313" s="60" t="str">
        <f>'متره مکانیک'!T4173</f>
        <v>لرزه گیر 1</v>
      </c>
      <c r="C313" s="60" t="str">
        <f>'متره مکانیک'!U4173</f>
        <v>عدد</v>
      </c>
      <c r="D313" s="60">
        <f>'متره مکانیک'!V4173</f>
        <v>10001</v>
      </c>
      <c r="E313" s="189" t="e">
        <f>VLOOKUP(A313,'متره مکانیک'!A:K,9,FALSE)</f>
        <v>#N/A</v>
      </c>
      <c r="F313" s="191">
        <f t="shared" si="15"/>
        <v>0</v>
      </c>
      <c r="G313" s="214"/>
    </row>
    <row r="314" spans="1:7" ht="24" thickBot="1">
      <c r="A314" s="60" t="str">
        <f>'متره مکانیک'!P4174</f>
        <v>090116</v>
      </c>
      <c r="B314" s="60" t="str">
        <f>'متره مکانیک'!T4174</f>
        <v>لرزه گیر 2</v>
      </c>
      <c r="C314" s="60" t="str">
        <f>'متره مکانیک'!U4174</f>
        <v>عدد</v>
      </c>
      <c r="D314" s="60">
        <f>'متره مکانیک'!V4174</f>
        <v>10002</v>
      </c>
      <c r="E314" s="189">
        <f>VLOOKUP(A314,'متره مکانیک'!A:K,9,FALSE)</f>
        <v>1</v>
      </c>
      <c r="F314" s="191">
        <f t="shared" si="15"/>
        <v>10002</v>
      </c>
      <c r="G314" s="214"/>
    </row>
    <row r="315" spans="1:7" s="27" customFormat="1" ht="24" thickBot="1">
      <c r="A315" s="677" t="s">
        <v>659</v>
      </c>
      <c r="B315" s="678"/>
      <c r="C315" s="678"/>
      <c r="D315" s="678"/>
      <c r="E315" s="679"/>
      <c r="F315" s="195">
        <f>SUM(F299:F311)</f>
        <v>95130000</v>
      </c>
      <c r="G315" s="215" t="s">
        <v>77</v>
      </c>
    </row>
    <row r="316" spans="1:7" s="27" customFormat="1" ht="24" thickBot="1">
      <c r="A316" s="677" t="s">
        <v>660</v>
      </c>
      <c r="B316" s="678"/>
      <c r="C316" s="678"/>
      <c r="D316" s="678"/>
      <c r="E316" s="679"/>
      <c r="F316" s="196">
        <f>SUM(F312:F314)</f>
        <v>10002</v>
      </c>
      <c r="G316" s="210" t="s">
        <v>77</v>
      </c>
    </row>
    <row r="317" spans="1:7" s="26" customFormat="1" ht="24" thickBot="1">
      <c r="A317" s="680" t="s">
        <v>926</v>
      </c>
      <c r="B317" s="681"/>
      <c r="C317" s="681"/>
      <c r="D317" s="681"/>
      <c r="E317" s="681"/>
      <c r="F317" s="682"/>
      <c r="G317" s="687"/>
    </row>
    <row r="318" spans="1:7" ht="42.75" customHeight="1" thickBot="1">
      <c r="A318" s="60">
        <f>'متره مکانیک'!P4175</f>
        <v>110101</v>
      </c>
      <c r="B318" s="60" t="str">
        <f>'متره مکانیک'!T4175</f>
        <v>صافي دنده‌اي، به قطر نامي 15  (يك دوم اينچ).</v>
      </c>
      <c r="C318" s="60" t="str">
        <f>'متره مکانیک'!U4175</f>
        <v>عدد</v>
      </c>
      <c r="D318" s="60">
        <f>'متره مکانیک'!V4175</f>
        <v>309000</v>
      </c>
      <c r="E318" s="189">
        <f>VLOOKUP(A318,'متره مکانیک'!A:K,9,FALSE)</f>
        <v>1</v>
      </c>
      <c r="F318" s="191">
        <f t="shared" si="14"/>
        <v>309000</v>
      </c>
      <c r="G318" s="208"/>
    </row>
    <row r="319" spans="1:7" ht="24" thickBot="1">
      <c r="A319" s="60">
        <f>'متره مکانیک'!P4176</f>
        <v>110102</v>
      </c>
      <c r="B319" s="60" t="str">
        <f>'متره مکانیک'!T4176</f>
        <v>صافي دنده‌اي، به قطر نامي 20  (سه چهارم اينچ).</v>
      </c>
      <c r="C319" s="60" t="str">
        <f>'متره مکانیک'!U4176</f>
        <v>عدد</v>
      </c>
      <c r="D319" s="60">
        <f>'متره مکانیک'!V4176</f>
        <v>455000</v>
      </c>
      <c r="E319" s="189" t="e">
        <f>VLOOKUP(A319,'متره مکانیک'!A:K,9,FALSE)</f>
        <v>#N/A</v>
      </c>
      <c r="F319" s="191">
        <f t="shared" ref="F319:F338" si="16">IF(ISNA(E319*D319),0,ROUND((E319*D319),0))</f>
        <v>0</v>
      </c>
      <c r="G319" s="208"/>
    </row>
    <row r="320" spans="1:7" ht="24" thickBot="1">
      <c r="A320" s="60">
        <f>'متره مکانیک'!P4177</f>
        <v>110103</v>
      </c>
      <c r="B320" s="60" t="str">
        <f>'متره مکانیک'!T4177</f>
        <v>صافي دنده‌اي، به قطر نامي 25  (يك اينچ).</v>
      </c>
      <c r="C320" s="60" t="str">
        <f>'متره مکانیک'!U4177</f>
        <v>عدد</v>
      </c>
      <c r="D320" s="60">
        <f>'متره مکانیک'!V4177</f>
        <v>613500</v>
      </c>
      <c r="E320" s="189" t="e">
        <f>VLOOKUP(A320,'متره مکانیک'!A:K,9,FALSE)</f>
        <v>#N/A</v>
      </c>
      <c r="F320" s="191">
        <f t="shared" si="16"/>
        <v>0</v>
      </c>
      <c r="G320" s="208"/>
    </row>
    <row r="321" spans="1:7" ht="32.25" thickBot="1">
      <c r="A321" s="60">
        <f>'متره مکانیک'!P4178</f>
        <v>110104</v>
      </c>
      <c r="B321" s="60" t="str">
        <f>'متره مکانیک'!T4178</f>
        <v>صافي دنده‌اي، به قطرنامي 32  (يك و يک چهارم اينچ).</v>
      </c>
      <c r="C321" s="60" t="str">
        <f>'متره مکانیک'!U4178</f>
        <v>عدد</v>
      </c>
      <c r="D321" s="60">
        <f>'متره مکانیک'!V4178</f>
        <v>915000</v>
      </c>
      <c r="E321" s="189" t="e">
        <f>VLOOKUP(A321,'متره مکانیک'!A:K,9,FALSE)</f>
        <v>#N/A</v>
      </c>
      <c r="F321" s="191">
        <f t="shared" si="16"/>
        <v>0</v>
      </c>
      <c r="G321" s="208"/>
    </row>
    <row r="322" spans="1:7" ht="32.25" thickBot="1">
      <c r="A322" s="60">
        <f>'متره مکانیک'!P4179</f>
        <v>110105</v>
      </c>
      <c r="B322" s="60" t="str">
        <f>'متره مکانیک'!T4179</f>
        <v>صافي دنده‌اي، به قطرنامي 40  (يك و يك دوم اينچ).</v>
      </c>
      <c r="C322" s="60" t="str">
        <f>'متره مکانیک'!U4179</f>
        <v>عدد</v>
      </c>
      <c r="D322" s="60">
        <f>'متره مکانیک'!V4179</f>
        <v>1302000</v>
      </c>
      <c r="E322" s="189" t="e">
        <f>VLOOKUP(A322,'متره مکانیک'!A:K,9,FALSE)</f>
        <v>#N/A</v>
      </c>
      <c r="F322" s="191">
        <f t="shared" si="16"/>
        <v>0</v>
      </c>
      <c r="G322" s="208"/>
    </row>
    <row r="323" spans="1:7" ht="24" thickBot="1">
      <c r="A323" s="60">
        <f>'متره مکانیک'!P4180</f>
        <v>110106</v>
      </c>
      <c r="B323" s="60" t="str">
        <f>'متره مکانیک'!T4180</f>
        <v>صافي دنده‌اي، به قطر نامي 50  (دو اينچ).</v>
      </c>
      <c r="C323" s="60" t="str">
        <f>'متره مکانیک'!U4180</f>
        <v>عدد</v>
      </c>
      <c r="D323" s="60">
        <f>'متره مکانیک'!V4180</f>
        <v>1891000</v>
      </c>
      <c r="E323" s="189" t="e">
        <f>VLOOKUP(A323,'متره مکانیک'!A:K,9,FALSE)</f>
        <v>#N/A</v>
      </c>
      <c r="F323" s="191">
        <f t="shared" si="16"/>
        <v>0</v>
      </c>
      <c r="G323" s="208"/>
    </row>
    <row r="324" spans="1:7" ht="32.25" thickBot="1">
      <c r="A324" s="60">
        <f>'متره مکانیک'!P4181</f>
        <v>110107</v>
      </c>
      <c r="B324" s="60" t="str">
        <f>'متره مکانیک'!T4181</f>
        <v>صافي دنده‌اي، به قطرنامي 65  (دو و يك دوم اينچ).</v>
      </c>
      <c r="C324" s="60" t="str">
        <f>'متره مکانیک'!U4181</f>
        <v>عدد</v>
      </c>
      <c r="D324" s="60">
        <f>'متره مکانیک'!V4181</f>
        <v>3372000</v>
      </c>
      <c r="E324" s="189" t="e">
        <f>VLOOKUP(A324,'متره مکانیک'!A:K,9,FALSE)</f>
        <v>#N/A</v>
      </c>
      <c r="F324" s="191">
        <f t="shared" si="16"/>
        <v>0</v>
      </c>
      <c r="G324" s="208"/>
    </row>
    <row r="325" spans="1:7" ht="24" thickBot="1">
      <c r="A325" s="60">
        <f>'متره مکانیک'!P4182</f>
        <v>110201</v>
      </c>
      <c r="B325" s="60" t="str">
        <f>'متره مکانیک'!T4182</f>
        <v>صافي فلنج دار، به قطر نامي 50  (دو اينچ).</v>
      </c>
      <c r="C325" s="60" t="str">
        <f>'متره مکانیک'!U4182</f>
        <v>عدد</v>
      </c>
      <c r="D325" s="60">
        <f>'متره مکانیک'!V4182</f>
        <v>2360000</v>
      </c>
      <c r="E325" s="189" t="e">
        <f>VLOOKUP(A325,'متره مکانیک'!A:K,9,FALSE)</f>
        <v>#N/A</v>
      </c>
      <c r="F325" s="191">
        <f t="shared" si="16"/>
        <v>0</v>
      </c>
      <c r="G325" s="208"/>
    </row>
    <row r="326" spans="1:7" ht="32.25" thickBot="1">
      <c r="A326" s="60">
        <f>'متره مکانیک'!P4183</f>
        <v>110202</v>
      </c>
      <c r="B326" s="60" t="str">
        <f>'متره مکانیک'!T4183</f>
        <v>صافي فلنج‌دار، به قطرنامي 65  (دو و يك دوم اينچ).</v>
      </c>
      <c r="C326" s="60" t="str">
        <f>'متره مکانیک'!U4183</f>
        <v>عدد</v>
      </c>
      <c r="D326" s="60">
        <f>'متره مکانیک'!V4183</f>
        <v>2865000</v>
      </c>
      <c r="E326" s="189" t="e">
        <f>VLOOKUP(A326,'متره مکانیک'!A:K,9,FALSE)</f>
        <v>#N/A</v>
      </c>
      <c r="F326" s="191">
        <f t="shared" si="16"/>
        <v>0</v>
      </c>
      <c r="G326" s="208"/>
    </row>
    <row r="327" spans="1:7" ht="24" thickBot="1">
      <c r="A327" s="60">
        <f>'متره مکانیک'!P4184</f>
        <v>110203</v>
      </c>
      <c r="B327" s="60" t="str">
        <f>'متره مکانیک'!T4184</f>
        <v>صافي فلنج‌دار، به قطرنامي 80  (سه اينچ).</v>
      </c>
      <c r="C327" s="60" t="str">
        <f>'متره مکانیک'!U4184</f>
        <v>عدد</v>
      </c>
      <c r="D327" s="60">
        <f>'متره مکانیک'!V4184</f>
        <v>3577000</v>
      </c>
      <c r="E327" s="189" t="e">
        <f>VLOOKUP(A327,'متره مکانیک'!A:K,9,FALSE)</f>
        <v>#N/A</v>
      </c>
      <c r="F327" s="191">
        <f t="shared" si="16"/>
        <v>0</v>
      </c>
      <c r="G327" s="208"/>
    </row>
    <row r="328" spans="1:7" ht="24" thickBot="1">
      <c r="A328" s="60">
        <f>'متره مکانیک'!P4185</f>
        <v>110204</v>
      </c>
      <c r="B328" s="60" t="str">
        <f>'متره مکانیک'!T4185</f>
        <v>صافي فلنج دار، به قطر نامي 100  (چهار اينچ).</v>
      </c>
      <c r="C328" s="60" t="str">
        <f>'متره مکانیک'!U4185</f>
        <v>عدد</v>
      </c>
      <c r="D328" s="60">
        <f>'متره مکانیک'!V4185</f>
        <v>4430000</v>
      </c>
      <c r="E328" s="189" t="e">
        <f>VLOOKUP(A328,'متره مکانیک'!A:K,9,FALSE)</f>
        <v>#N/A</v>
      </c>
      <c r="F328" s="191">
        <f t="shared" si="16"/>
        <v>0</v>
      </c>
      <c r="G328" s="208"/>
    </row>
    <row r="329" spans="1:7" ht="24" thickBot="1">
      <c r="A329" s="60">
        <f>'متره مکانیک'!P4186</f>
        <v>110205</v>
      </c>
      <c r="B329" s="60" t="str">
        <f>'متره مکانیک'!T4186</f>
        <v>صافي فلنج دار، به قطر نامي 125  (پنج اينچ).</v>
      </c>
      <c r="C329" s="60" t="str">
        <f>'متره مکانیک'!U4186</f>
        <v>عدد</v>
      </c>
      <c r="D329" s="60">
        <f>'متره مکانیک'!V4186</f>
        <v>5806000</v>
      </c>
      <c r="E329" s="189" t="e">
        <f>VLOOKUP(A329,'متره مکانیک'!A:K,9,FALSE)</f>
        <v>#N/A</v>
      </c>
      <c r="F329" s="191">
        <f t="shared" si="16"/>
        <v>0</v>
      </c>
      <c r="G329" s="208"/>
    </row>
    <row r="330" spans="1:7" ht="24" thickBot="1">
      <c r="A330" s="60">
        <f>'متره مکانیک'!P4187</f>
        <v>110206</v>
      </c>
      <c r="B330" s="60" t="str">
        <f>'متره مکانیک'!T4187</f>
        <v>صافي فلنج دار، به قطر نامي 150  (شش اينچ).</v>
      </c>
      <c r="C330" s="60" t="str">
        <f>'متره مکانیک'!U4187</f>
        <v>عدد</v>
      </c>
      <c r="D330" s="60">
        <f>'متره مکانیک'!V4187</f>
        <v>7517000</v>
      </c>
      <c r="E330" s="189" t="e">
        <f>VLOOKUP(A330,'متره مکانیک'!A:K,9,FALSE)</f>
        <v>#N/A</v>
      </c>
      <c r="F330" s="191">
        <f t="shared" si="16"/>
        <v>0</v>
      </c>
      <c r="G330" s="208"/>
    </row>
    <row r="331" spans="1:7" ht="24" thickBot="1">
      <c r="A331" s="60">
        <f>'متره مکانیک'!P4188</f>
        <v>110207</v>
      </c>
      <c r="B331" s="60" t="str">
        <f>'متره مکانیک'!T4188</f>
        <v>صافي فلنج دار، به قطر نامي 200  (هشت اينچ).</v>
      </c>
      <c r="C331" s="60" t="str">
        <f>'متره مکانیک'!U4188</f>
        <v>عدد</v>
      </c>
      <c r="D331" s="60">
        <f>'متره مکانیک'!V4188</f>
        <v>12541000</v>
      </c>
      <c r="E331" s="189" t="e">
        <f>VLOOKUP(A331,'متره مکانیک'!A:K,9,FALSE)</f>
        <v>#N/A</v>
      </c>
      <c r="F331" s="191">
        <f t="shared" si="16"/>
        <v>0</v>
      </c>
      <c r="G331" s="208"/>
    </row>
    <row r="332" spans="1:7" ht="24" thickBot="1">
      <c r="A332" s="60">
        <f>'متره مکانیک'!P4189</f>
        <v>110208</v>
      </c>
      <c r="B332" s="60" t="str">
        <f>'متره مکانیک'!T4189</f>
        <v>صافي فلنج دار، به قطر نامي 250  (ده اينچ).</v>
      </c>
      <c r="C332" s="60" t="str">
        <f>'متره مکانیک'!U4189</f>
        <v>عدد</v>
      </c>
      <c r="D332" s="60">
        <f>'متره مکانیک'!V4189</f>
        <v>19898000</v>
      </c>
      <c r="E332" s="189" t="e">
        <f>VLOOKUP(A332,'متره مکانیک'!A:K,9,FALSE)</f>
        <v>#N/A</v>
      </c>
      <c r="F332" s="191">
        <f t="shared" si="16"/>
        <v>0</v>
      </c>
      <c r="G332" s="208"/>
    </row>
    <row r="333" spans="1:7" ht="24" thickBot="1">
      <c r="A333" s="60">
        <f>'متره مکانیک'!P4190</f>
        <v>110209</v>
      </c>
      <c r="B333" s="60" t="str">
        <f>'متره مکانیک'!T4190</f>
        <v>صافي فلنج دار، به قطر نامي 300  (دوازده اينچ).</v>
      </c>
      <c r="C333" s="60" t="str">
        <f>'متره مکانیک'!U4190</f>
        <v>عدد</v>
      </c>
      <c r="D333" s="60">
        <f>'متره مکانیک'!V4190</f>
        <v>28503000</v>
      </c>
      <c r="E333" s="189" t="e">
        <f>VLOOKUP(A333,'متره مکانیک'!A:K,9,FALSE)</f>
        <v>#N/A</v>
      </c>
      <c r="F333" s="191">
        <f t="shared" si="16"/>
        <v>0</v>
      </c>
      <c r="G333" s="208"/>
    </row>
    <row r="334" spans="1:7" ht="32.25" thickBot="1">
      <c r="A334" s="60">
        <f>'متره مکانیک'!P4191</f>
        <v>110210</v>
      </c>
      <c r="B334" s="60" t="str">
        <f>'متره مکانیک'!T4191</f>
        <v>صافي فلنج دار، به قطر نامي 350  (چهارده اينچ).</v>
      </c>
      <c r="C334" s="60" t="str">
        <f>'متره مکانیک'!U4191</f>
        <v>عدد</v>
      </c>
      <c r="D334" s="60">
        <f>'متره مکانیک'!V4191</f>
        <v>40037000</v>
      </c>
      <c r="E334" s="189" t="e">
        <f>VLOOKUP(A334,'متره مکانیک'!A:K,9,FALSE)</f>
        <v>#N/A</v>
      </c>
      <c r="F334" s="191">
        <f t="shared" si="16"/>
        <v>0</v>
      </c>
      <c r="G334" s="208"/>
    </row>
    <row r="335" spans="1:7" ht="24" thickBot="1">
      <c r="A335" s="60">
        <f>'متره مکانیک'!P4192</f>
        <v>110211</v>
      </c>
      <c r="B335" s="60" t="str">
        <f>'متره مکانیک'!T4192</f>
        <v>صافي فلنج دار، به قطر نامي 400  (شانزده اينچ).</v>
      </c>
      <c r="C335" s="60" t="str">
        <f>'متره مکانیک'!U4192</f>
        <v>عدد</v>
      </c>
      <c r="D335" s="60">
        <f>'متره مکانیک'!V4192</f>
        <v>0</v>
      </c>
      <c r="E335" s="189" t="e">
        <f>VLOOKUP(A335,'متره مکانیک'!A:K,9,FALSE)</f>
        <v>#N/A</v>
      </c>
      <c r="F335" s="191">
        <f t="shared" si="16"/>
        <v>0</v>
      </c>
      <c r="G335" s="208"/>
    </row>
    <row r="336" spans="1:7" ht="24" thickBot="1">
      <c r="A336" s="60">
        <f>'متره مکانیک'!P4193</f>
        <v>110212</v>
      </c>
      <c r="B336" s="60" t="str">
        <f>'متره مکانیک'!T4193</f>
        <v>صافی</v>
      </c>
      <c r="C336" s="60" t="str">
        <f>'متره مکانیک'!U4193</f>
        <v>عدد</v>
      </c>
      <c r="D336" s="60">
        <f>'متره مکانیک'!V4193</f>
        <v>10000</v>
      </c>
      <c r="E336" s="189" t="e">
        <f>VLOOKUP(A336,'متره مکانیک'!A:K,9,FALSE)</f>
        <v>#N/A</v>
      </c>
      <c r="F336" s="191">
        <f t="shared" si="16"/>
        <v>0</v>
      </c>
      <c r="G336" s="209"/>
    </row>
    <row r="337" spans="1:7" ht="24" thickBot="1">
      <c r="A337" s="60">
        <f>'متره مکانیک'!P4194</f>
        <v>110213</v>
      </c>
      <c r="B337" s="60" t="str">
        <f>'متره مکانیک'!T4194</f>
        <v>صافی 1</v>
      </c>
      <c r="C337" s="60" t="str">
        <f>'متره مکانیک'!U4194</f>
        <v>عدد</v>
      </c>
      <c r="D337" s="60">
        <f>'متره مکانیک'!V4194</f>
        <v>10001</v>
      </c>
      <c r="E337" s="189" t="e">
        <f>VLOOKUP(A337,'متره مکانیک'!A:K,9,FALSE)</f>
        <v>#N/A</v>
      </c>
      <c r="F337" s="191">
        <f t="shared" si="16"/>
        <v>0</v>
      </c>
      <c r="G337" s="209"/>
    </row>
    <row r="338" spans="1:7" ht="24" thickBot="1">
      <c r="A338" s="60">
        <f>'متره مکانیک'!P4195</f>
        <v>110214</v>
      </c>
      <c r="B338" s="60" t="str">
        <f>'متره مکانیک'!T4195</f>
        <v>صافی 2</v>
      </c>
      <c r="C338" s="60" t="str">
        <f>'متره مکانیک'!U4195</f>
        <v>عدد</v>
      </c>
      <c r="D338" s="60">
        <f>'متره مکانیک'!V4195</f>
        <v>10002</v>
      </c>
      <c r="E338" s="189">
        <f>VLOOKUP(A338,'متره مکانیک'!A:K,9,FALSE)</f>
        <v>1</v>
      </c>
      <c r="F338" s="191">
        <f t="shared" si="16"/>
        <v>10002</v>
      </c>
      <c r="G338" s="209"/>
    </row>
    <row r="339" spans="1:7" s="27" customFormat="1" ht="24" thickBot="1">
      <c r="A339" s="677" t="s">
        <v>659</v>
      </c>
      <c r="B339" s="678"/>
      <c r="C339" s="678"/>
      <c r="D339" s="678"/>
      <c r="E339" s="679"/>
      <c r="F339" s="196">
        <f>SUM(F318:F335)</f>
        <v>309000</v>
      </c>
      <c r="G339" s="210" t="s">
        <v>77</v>
      </c>
    </row>
    <row r="340" spans="1:7" s="27" customFormat="1" ht="24" thickBot="1">
      <c r="A340" s="677" t="s">
        <v>660</v>
      </c>
      <c r="B340" s="678"/>
      <c r="C340" s="678"/>
      <c r="D340" s="678"/>
      <c r="E340" s="679"/>
      <c r="F340" s="196">
        <f>SUM(F336:F338)</f>
        <v>10002</v>
      </c>
      <c r="G340" s="210" t="s">
        <v>77</v>
      </c>
    </row>
    <row r="341" spans="1:7" s="26" customFormat="1" ht="24" thickBot="1">
      <c r="A341" s="680" t="s">
        <v>927</v>
      </c>
      <c r="B341" s="681"/>
      <c r="C341" s="681"/>
      <c r="D341" s="681"/>
      <c r="E341" s="681"/>
      <c r="F341" s="682"/>
      <c r="G341" s="683"/>
    </row>
    <row r="342" spans="1:7" ht="42.75" customHeight="1" thickBot="1">
      <c r="A342" s="60">
        <f>'متره مکانیک'!P4196</f>
        <v>120101</v>
      </c>
      <c r="B342" s="60" t="str">
        <f>'متره مکانیک'!T4196</f>
        <v>ديـگ چدني آبگرم، براي ظرفيـت تا 65000 كيلوكالري در ساعت.</v>
      </c>
      <c r="C342" s="60" t="str">
        <f>'متره مکانیک'!U4196</f>
        <v>هزار کيلو کالري در ساعت</v>
      </c>
      <c r="D342" s="60">
        <f>'متره مکانیک'!V4196</f>
        <v>386500</v>
      </c>
      <c r="E342" s="189">
        <f>VLOOKUP(A342,'متره مکانیک'!A:K,9,FALSE)</f>
        <v>10</v>
      </c>
      <c r="F342" s="191">
        <f t="shared" ref="F342:F408" si="17">IF(ISNA(E342*D342),0,ROUND((E342*D342),0))</f>
        <v>3865000</v>
      </c>
      <c r="G342" s="208"/>
    </row>
    <row r="343" spans="1:7" ht="48" thickBot="1">
      <c r="A343" s="60">
        <f>'متره مکانیک'!P4197</f>
        <v>120102</v>
      </c>
      <c r="B343" s="60" t="str">
        <f>'متره مکانیک'!T4197</f>
        <v>ديـگ چدني آبگرم، براي ظرفيـت بيـش از65000 كيلوكالري تا130000 كيلوكالري در ساعت.</v>
      </c>
      <c r="C343" s="60" t="str">
        <f>'متره مکانیک'!U4197</f>
        <v>هزار کيلو کالري در ساعت</v>
      </c>
      <c r="D343" s="60">
        <f>'متره مکانیک'!V4197</f>
        <v>329500</v>
      </c>
      <c r="E343" s="189" t="e">
        <f>VLOOKUP(A343,'متره مکانیک'!A:K,9,FALSE)</f>
        <v>#N/A</v>
      </c>
      <c r="F343" s="191">
        <f t="shared" ref="F343:F352" si="18">IF(ISNA(E343*D343),0,ROUND((E343*D343),0))</f>
        <v>0</v>
      </c>
      <c r="G343" s="208"/>
    </row>
    <row r="344" spans="1:7" ht="48" thickBot="1">
      <c r="A344" s="60">
        <f>'متره مکانیک'!P4198</f>
        <v>120103</v>
      </c>
      <c r="B344" s="60" t="str">
        <f>'متره مکانیک'!T4198</f>
        <v>ديـگ چدني آبگرم، براي ظرفيـت بيـش از130000 كيلوكالري در ساعت.</v>
      </c>
      <c r="C344" s="60" t="str">
        <f>'متره مکانیک'!U4198</f>
        <v>هزار کيلو کالري در ساعت</v>
      </c>
      <c r="D344" s="60">
        <f>'متره مکانیک'!V4198</f>
        <v>283000</v>
      </c>
      <c r="E344" s="189" t="e">
        <f>VLOOKUP(A344,'متره مکانیک'!A:K,9,FALSE)</f>
        <v>#N/A</v>
      </c>
      <c r="F344" s="191">
        <f t="shared" si="18"/>
        <v>0</v>
      </c>
      <c r="G344" s="208"/>
    </row>
    <row r="345" spans="1:7" ht="48" thickBot="1">
      <c r="A345" s="60">
        <f>'متره مکانیک'!P4199</f>
        <v>120201</v>
      </c>
      <c r="B345" s="60" t="str">
        <f>'متره مکانیک'!T4199</f>
        <v>ديـگ فولادي آبگرم، براي ظرفيـت تا 400000 كيلوكالري در ساعت.</v>
      </c>
      <c r="C345" s="60" t="str">
        <f>'متره مکانیک'!U4199</f>
        <v>هزار کيلو کالري در ساعت</v>
      </c>
      <c r="D345" s="60">
        <f>'متره مکانیک'!V4199</f>
        <v>531000</v>
      </c>
      <c r="E345" s="189" t="e">
        <f>VLOOKUP(A345,'متره مکانیک'!A:K,9,FALSE)</f>
        <v>#N/A</v>
      </c>
      <c r="F345" s="191">
        <f t="shared" si="18"/>
        <v>0</v>
      </c>
      <c r="G345" s="208"/>
    </row>
    <row r="346" spans="1:7" ht="48" thickBot="1">
      <c r="A346" s="60">
        <f>'متره مکانیک'!P4200</f>
        <v>120202</v>
      </c>
      <c r="B346" s="60" t="str">
        <f>'متره مکانیک'!T4200</f>
        <v>ديـگ فولادي آبگرم، براي ظرفيـت بيـش از400000 كيلوكالري تا650000 كيلوكالري در ساعـت.</v>
      </c>
      <c r="C346" s="60" t="str">
        <f>'متره مکانیک'!U4200</f>
        <v>هزار کيلو کالري در ساعت</v>
      </c>
      <c r="D346" s="60">
        <f>'متره مکانیک'!V4200</f>
        <v>456000</v>
      </c>
      <c r="E346" s="189" t="e">
        <f>VLOOKUP(A346,'متره مکانیک'!A:K,9,FALSE)</f>
        <v>#N/A</v>
      </c>
      <c r="F346" s="191">
        <f t="shared" si="18"/>
        <v>0</v>
      </c>
      <c r="G346" s="208"/>
    </row>
    <row r="347" spans="1:7" ht="48" thickBot="1">
      <c r="A347" s="60">
        <f>'متره مکانیک'!P4201</f>
        <v>120203</v>
      </c>
      <c r="B347" s="60" t="str">
        <f>'متره مکانیک'!T4201</f>
        <v>ديـگ فولادي آبگرم، براي ظرفيـت بيش از650000 كيلوكالري تا1000000 كيلوكالري در ساعت.</v>
      </c>
      <c r="C347" s="60" t="str">
        <f>'متره مکانیک'!U4201</f>
        <v>هزار کيلو کالري در ساعت</v>
      </c>
      <c r="D347" s="60">
        <f>'متره مکانیک'!V4201</f>
        <v>418000</v>
      </c>
      <c r="E347" s="189" t="e">
        <f>VLOOKUP(A347,'متره مکانیک'!A:K,9,FALSE)</f>
        <v>#N/A</v>
      </c>
      <c r="F347" s="191">
        <f t="shared" si="18"/>
        <v>0</v>
      </c>
      <c r="G347" s="208"/>
    </row>
    <row r="348" spans="1:7" ht="48" thickBot="1">
      <c r="A348" s="60">
        <f>'متره مکانیک'!P4202</f>
        <v>120204</v>
      </c>
      <c r="B348" s="60" t="str">
        <f>'متره مکانیک'!T4202</f>
        <v>ديگ فولادي آبگرم، براي ظرفيت بيش از1000000 كيلوكالري تا1500000 كيلوكالري در ساعت.</v>
      </c>
      <c r="C348" s="60" t="str">
        <f>'متره مکانیک'!U4202</f>
        <v>هزار کيلو کالري در ساعت</v>
      </c>
      <c r="D348" s="60">
        <f>'متره مکانیک'!V4202</f>
        <v>400500</v>
      </c>
      <c r="E348" s="189" t="e">
        <f>VLOOKUP(A348,'متره مکانیک'!A:K,9,FALSE)</f>
        <v>#N/A</v>
      </c>
      <c r="F348" s="191">
        <f t="shared" si="18"/>
        <v>0</v>
      </c>
      <c r="G348" s="208"/>
    </row>
    <row r="349" spans="1:7" ht="48" thickBot="1">
      <c r="A349" s="60">
        <f>'متره مکانیک'!P4203</f>
        <v>120205</v>
      </c>
      <c r="B349" s="60" t="str">
        <f>'متره مکانیک'!T4203</f>
        <v>ديگ فولادي آبگرم، براي ظرفيت بيش از1500000 كيلوكالري در ساعت.</v>
      </c>
      <c r="C349" s="60" t="str">
        <f>'متره مکانیک'!U4203</f>
        <v>هزار کيلو کالري در ساعت</v>
      </c>
      <c r="D349" s="60">
        <f>'متره مکانیک'!V4203</f>
        <v>389000</v>
      </c>
      <c r="E349" s="189" t="e">
        <f>VLOOKUP(A349,'متره مکانیک'!A:K,9,FALSE)</f>
        <v>#N/A</v>
      </c>
      <c r="F349" s="191">
        <f t="shared" si="18"/>
        <v>0</v>
      </c>
      <c r="G349" s="208"/>
    </row>
    <row r="350" spans="1:7" ht="48" thickBot="1">
      <c r="A350" s="60" t="str">
        <f>'متره مکانیک'!P4204</f>
        <v>120206</v>
      </c>
      <c r="B350" s="60" t="str">
        <f>'متره مکانیک'!T4204</f>
        <v>دیگ</v>
      </c>
      <c r="C350" s="60" t="str">
        <f>'متره مکانیک'!U4204</f>
        <v>هزار کیلو کالری در ساعت</v>
      </c>
      <c r="D350" s="60">
        <f>'متره مکانیک'!V4204</f>
        <v>10000</v>
      </c>
      <c r="E350" s="189" t="e">
        <f>VLOOKUP(A350,'متره مکانیک'!A:K,9,FALSE)</f>
        <v>#N/A</v>
      </c>
      <c r="F350" s="191">
        <f t="shared" si="18"/>
        <v>0</v>
      </c>
      <c r="G350" s="209"/>
    </row>
    <row r="351" spans="1:7" ht="48" thickBot="1">
      <c r="A351" s="60" t="str">
        <f>'متره مکانیک'!P4205</f>
        <v>120207</v>
      </c>
      <c r="B351" s="60" t="str">
        <f>'متره مکانیک'!T4205</f>
        <v>دیگ 1</v>
      </c>
      <c r="C351" s="60" t="str">
        <f>'متره مکانیک'!U4205</f>
        <v>هزار کیلو کالری در ساعت</v>
      </c>
      <c r="D351" s="60">
        <f>'متره مکانیک'!V4205</f>
        <v>10001</v>
      </c>
      <c r="E351" s="189" t="e">
        <f>VLOOKUP(A351,'متره مکانیک'!A:K,9,FALSE)</f>
        <v>#N/A</v>
      </c>
      <c r="F351" s="191">
        <f t="shared" si="18"/>
        <v>0</v>
      </c>
      <c r="G351" s="209"/>
    </row>
    <row r="352" spans="1:7" ht="48" thickBot="1">
      <c r="A352" s="60" t="str">
        <f>'متره مکانیک'!P4206</f>
        <v>120208</v>
      </c>
      <c r="B352" s="60" t="str">
        <f>'متره مکانیک'!T4206</f>
        <v>دیگ 2</v>
      </c>
      <c r="C352" s="60" t="str">
        <f>'متره مکانیک'!U4206</f>
        <v>هزار کیلو کالری در ساعت</v>
      </c>
      <c r="D352" s="60">
        <f>'متره مکانیک'!V4206</f>
        <v>10002</v>
      </c>
      <c r="E352" s="189">
        <f>VLOOKUP(A352,'متره مکانیک'!A:K,9,FALSE)</f>
        <v>1</v>
      </c>
      <c r="F352" s="191">
        <f t="shared" si="18"/>
        <v>10002</v>
      </c>
      <c r="G352" s="209"/>
    </row>
    <row r="353" spans="1:7" s="27" customFormat="1" ht="24" thickBot="1">
      <c r="A353" s="677" t="s">
        <v>659</v>
      </c>
      <c r="B353" s="678"/>
      <c r="C353" s="678"/>
      <c r="D353" s="678"/>
      <c r="E353" s="679"/>
      <c r="F353" s="196">
        <f>SUM(F342:F349)</f>
        <v>3865000</v>
      </c>
      <c r="G353" s="210" t="s">
        <v>77</v>
      </c>
    </row>
    <row r="354" spans="1:7" s="27" customFormat="1" ht="24" thickBot="1">
      <c r="A354" s="677" t="s">
        <v>660</v>
      </c>
      <c r="B354" s="678"/>
      <c r="C354" s="678"/>
      <c r="D354" s="678"/>
      <c r="E354" s="679"/>
      <c r="F354" s="196">
        <f>SUM(F350:F352)</f>
        <v>10002</v>
      </c>
      <c r="G354" s="210" t="s">
        <v>77</v>
      </c>
    </row>
    <row r="355" spans="1:7" s="26" customFormat="1" ht="24" thickBot="1">
      <c r="A355" s="680" t="s">
        <v>928</v>
      </c>
      <c r="B355" s="681"/>
      <c r="C355" s="681"/>
      <c r="D355" s="681"/>
      <c r="E355" s="681"/>
      <c r="F355" s="682"/>
      <c r="G355" s="683"/>
    </row>
    <row r="356" spans="1:7" ht="57" customHeight="1" thickBot="1">
      <c r="A356" s="60" t="str">
        <f>'متره مکانیک'!P4207</f>
        <v>130101</v>
      </c>
      <c r="B356" s="60" t="str">
        <f>'متره مکانیک'!T4207</f>
        <v>ديگ بخار، به ظرفيت 450 کيلو گرم بخار در ساعت.</v>
      </c>
      <c r="C356" s="60" t="str">
        <f>'متره مکانیک'!U4207</f>
        <v>دستگاه</v>
      </c>
      <c r="D356" s="60">
        <f>'متره مکانیک'!V4207</f>
        <v>396528000</v>
      </c>
      <c r="E356" s="189">
        <f>VLOOKUP(A356,'متره مکانیک'!A:K,9,FALSE)</f>
        <v>1</v>
      </c>
      <c r="F356" s="191">
        <f t="shared" si="17"/>
        <v>396528000</v>
      </c>
      <c r="G356" s="208"/>
    </row>
    <row r="357" spans="1:7" ht="32.25" thickBot="1">
      <c r="A357" s="60">
        <f>'متره مکانیک'!P4208</f>
        <v>130102</v>
      </c>
      <c r="B357" s="60" t="str">
        <f>'متره مکانیک'!T4208</f>
        <v>ديگ بخار، به ظرفيت 1150 کيلو گرم بخار در ساعت.</v>
      </c>
      <c r="C357" s="60" t="str">
        <f>'متره مکانیک'!U4208</f>
        <v>دستگاه</v>
      </c>
      <c r="D357" s="60">
        <f>'متره مکانیک'!V4208</f>
        <v>528558000</v>
      </c>
      <c r="E357" s="189" t="e">
        <f>VLOOKUP(A357,'متره مکانیک'!A:K,9,FALSE)</f>
        <v>#N/A</v>
      </c>
      <c r="F357" s="191">
        <f t="shared" ref="F357:F372" si="19">IF(ISNA(E357*D357),0,ROUND((E357*D357),0))</f>
        <v>0</v>
      </c>
      <c r="G357" s="208"/>
    </row>
    <row r="358" spans="1:7" ht="32.25" thickBot="1">
      <c r="A358" s="60">
        <f>'متره مکانیک'!P4209</f>
        <v>130103</v>
      </c>
      <c r="B358" s="60" t="str">
        <f>'متره مکانیک'!T4209</f>
        <v>ديگ بخار، به ظرفيت 1600 کيلو گرم بخار در ساعت.</v>
      </c>
      <c r="C358" s="60" t="str">
        <f>'متره مکانیک'!U4209</f>
        <v>دستگاه</v>
      </c>
      <c r="D358" s="60">
        <f>'متره مکانیک'!V4209</f>
        <v>625414000</v>
      </c>
      <c r="E358" s="189" t="e">
        <f>VLOOKUP(A358,'متره مکانیک'!A:K,9,FALSE)</f>
        <v>#N/A</v>
      </c>
      <c r="F358" s="191">
        <f t="shared" si="19"/>
        <v>0</v>
      </c>
      <c r="G358" s="208"/>
    </row>
    <row r="359" spans="1:7" ht="32.25" thickBot="1">
      <c r="A359" s="60">
        <f>'متره مکانیک'!P4210</f>
        <v>130104</v>
      </c>
      <c r="B359" s="60" t="str">
        <f>'متره مکانیک'!T4210</f>
        <v>ديگ بخار، به ظرفيت 2050 کيلو گرم بخار در ساعت.</v>
      </c>
      <c r="C359" s="60" t="str">
        <f>'متره مکانیک'!U4210</f>
        <v>دستگاه</v>
      </c>
      <c r="D359" s="60">
        <f>'متره مکانیک'!V4210</f>
        <v>754658000</v>
      </c>
      <c r="E359" s="189" t="e">
        <f>VLOOKUP(A359,'متره مکانیک'!A:K,9,FALSE)</f>
        <v>#N/A</v>
      </c>
      <c r="F359" s="191">
        <f t="shared" si="19"/>
        <v>0</v>
      </c>
      <c r="G359" s="208"/>
    </row>
    <row r="360" spans="1:7" ht="32.25" thickBot="1">
      <c r="A360" s="60">
        <f>'متره مکانیک'!P4211</f>
        <v>130105</v>
      </c>
      <c r="B360" s="60" t="str">
        <f>'متره مکانیک'!T4211</f>
        <v>ديگ بخار، به ظرفيت 2700 کيلو گرم بخار در ساعت.</v>
      </c>
      <c r="C360" s="60" t="str">
        <f>'متره مکانیک'!U4211</f>
        <v>دستگاه</v>
      </c>
      <c r="D360" s="60">
        <f>'متره مکانیک'!V4211</f>
        <v>859553000</v>
      </c>
      <c r="E360" s="189" t="e">
        <f>VLOOKUP(A360,'متره مکانیک'!A:K,9,FALSE)</f>
        <v>#N/A</v>
      </c>
      <c r="F360" s="191">
        <f t="shared" si="19"/>
        <v>0</v>
      </c>
      <c r="G360" s="208"/>
    </row>
    <row r="361" spans="1:7" ht="32.25" thickBot="1">
      <c r="A361" s="60">
        <f>'متره مکانیک'!P4212</f>
        <v>130106</v>
      </c>
      <c r="B361" s="60" t="str">
        <f>'متره مکانیک'!T4212</f>
        <v>ديگ بخار، به ظرفيت 4100 کيلو گرم بخار در ساعت.</v>
      </c>
      <c r="C361" s="60" t="str">
        <f>'متره مکانیک'!U4212</f>
        <v>دستگاه</v>
      </c>
      <c r="D361" s="60">
        <f>'متره مکانیک'!V4212</f>
        <v>1135634000</v>
      </c>
      <c r="E361" s="189" t="e">
        <f>VLOOKUP(A361,'متره مکانیک'!A:K,9,FALSE)</f>
        <v>#N/A</v>
      </c>
      <c r="F361" s="191">
        <f t="shared" si="19"/>
        <v>0</v>
      </c>
      <c r="G361" s="208"/>
    </row>
    <row r="362" spans="1:7" ht="32.25" thickBot="1">
      <c r="A362" s="60">
        <f>'متره مکانیک'!P4213</f>
        <v>130107</v>
      </c>
      <c r="B362" s="60" t="str">
        <f>'متره مکانیک'!T4213</f>
        <v>ديگ بخار، به ظرفيت 4550 کيلو گرم بخار در ساعت.</v>
      </c>
      <c r="C362" s="60" t="str">
        <f>'متره مکانیک'!U4213</f>
        <v>دستگاه</v>
      </c>
      <c r="D362" s="60">
        <f>'متره مکانیک'!V4213</f>
        <v>1231611000</v>
      </c>
      <c r="E362" s="189" t="e">
        <f>VLOOKUP(A362,'متره مکانیک'!A:K,9,FALSE)</f>
        <v>#N/A</v>
      </c>
      <c r="F362" s="191">
        <f t="shared" si="19"/>
        <v>0</v>
      </c>
      <c r="G362" s="208"/>
    </row>
    <row r="363" spans="1:7" ht="32.25" thickBot="1">
      <c r="A363" s="60">
        <f>'متره مکانیک'!P4214</f>
        <v>130108</v>
      </c>
      <c r="B363" s="60" t="str">
        <f>'متره مکانیک'!T4214</f>
        <v>ديگ بخار، به ظرفيت 5000 کيلو گرم بخار در ساعت.</v>
      </c>
      <c r="C363" s="60" t="str">
        <f>'متره مکانیک'!U4214</f>
        <v>دستگاه</v>
      </c>
      <c r="D363" s="60">
        <f>'متره مکانیک'!V4214</f>
        <v>1259908000</v>
      </c>
      <c r="E363" s="189" t="e">
        <f>VLOOKUP(A363,'متره مکانیک'!A:K,9,FALSE)</f>
        <v>#N/A</v>
      </c>
      <c r="F363" s="191">
        <f t="shared" si="19"/>
        <v>0</v>
      </c>
      <c r="G363" s="208"/>
    </row>
    <row r="364" spans="1:7" ht="32.25" thickBot="1">
      <c r="A364" s="60">
        <f>'متره مکانیک'!P4215</f>
        <v>130109</v>
      </c>
      <c r="B364" s="60" t="str">
        <f>'متره مکانیک'!T4215</f>
        <v>ديگ بخار، به ظرفيت 6350 کيلو گرم بخار در ساعت.</v>
      </c>
      <c r="C364" s="60" t="str">
        <f>'متره مکانیک'!U4215</f>
        <v>دستگاه</v>
      </c>
      <c r="D364" s="60">
        <f>'متره مکانیک'!V4215</f>
        <v>1555251000</v>
      </c>
      <c r="E364" s="189" t="e">
        <f>VLOOKUP(A364,'متره مکانیک'!A:K,9,FALSE)</f>
        <v>#N/A</v>
      </c>
      <c r="F364" s="191">
        <f t="shared" si="19"/>
        <v>0</v>
      </c>
      <c r="G364" s="208"/>
    </row>
    <row r="365" spans="1:7" ht="32.25" thickBot="1">
      <c r="A365" s="60">
        <f>'متره مکانیک'!P4216</f>
        <v>130110</v>
      </c>
      <c r="B365" s="60" t="str">
        <f>'متره مکانیک'!T4216</f>
        <v>ديگ بخار، به ظرفيت 7250 کيلو گرم بخار در ساعت.</v>
      </c>
      <c r="C365" s="60" t="str">
        <f>'متره مکانیک'!U4216</f>
        <v>دستگاه</v>
      </c>
      <c r="D365" s="60">
        <f>'متره مکانیک'!V4216</f>
        <v>1791903000</v>
      </c>
      <c r="E365" s="189" t="e">
        <f>VLOOKUP(A365,'متره مکانیک'!A:K,9,FALSE)</f>
        <v>#N/A</v>
      </c>
      <c r="F365" s="191">
        <f t="shared" si="19"/>
        <v>0</v>
      </c>
      <c r="G365" s="208"/>
    </row>
    <row r="366" spans="1:7" ht="32.25" thickBot="1">
      <c r="A366" s="60">
        <f>'متره مکانیک'!P4217</f>
        <v>130111</v>
      </c>
      <c r="B366" s="60" t="str">
        <f>'متره مکانیک'!T4217</f>
        <v>ديگ بخار، به ظرفيت 8150 کيلو گرم بخار در ساعت.</v>
      </c>
      <c r="C366" s="60" t="str">
        <f>'متره مکانیک'!U4217</f>
        <v>دستگاه</v>
      </c>
      <c r="D366" s="60">
        <f>'متره مکانیک'!V4217</f>
        <v>1887378000</v>
      </c>
      <c r="E366" s="189" t="e">
        <f>VLOOKUP(A366,'متره مکانیک'!A:K,9,FALSE)</f>
        <v>#N/A</v>
      </c>
      <c r="F366" s="191">
        <f t="shared" si="19"/>
        <v>0</v>
      </c>
      <c r="G366" s="208"/>
    </row>
    <row r="367" spans="1:7" ht="32.25" thickBot="1">
      <c r="A367" s="60">
        <f>'متره مکانیک'!P4218</f>
        <v>130112</v>
      </c>
      <c r="B367" s="60" t="str">
        <f>'متره مکانیک'!T4218</f>
        <v>ديگ بخار، به ظرفيت 10000 کيلو گرم بخار در ساعت.</v>
      </c>
      <c r="C367" s="60" t="str">
        <f>'متره مکانیک'!U4218</f>
        <v>دستگاه</v>
      </c>
      <c r="D367" s="60">
        <f>'متره مکانیک'!V4218</f>
        <v>2258204000</v>
      </c>
      <c r="E367" s="189" t="e">
        <f>VLOOKUP(A367,'متره مکانیک'!A:K,9,FALSE)</f>
        <v>#N/A</v>
      </c>
      <c r="F367" s="191">
        <f t="shared" si="19"/>
        <v>0</v>
      </c>
      <c r="G367" s="208"/>
    </row>
    <row r="368" spans="1:7" ht="32.25" thickBot="1">
      <c r="A368" s="60">
        <f>'متره مکانیک'!P4219</f>
        <v>130113</v>
      </c>
      <c r="B368" s="60" t="str">
        <f>'متره مکانیک'!T4219</f>
        <v>ديگ بخار، به ظرفيت 11800 کيلو گرم بخار در ساعت.</v>
      </c>
      <c r="C368" s="60" t="str">
        <f>'متره مکانیک'!U4219</f>
        <v>دستگاه</v>
      </c>
      <c r="D368" s="60">
        <f>'متره مکانیک'!V4219</f>
        <v>2725529000</v>
      </c>
      <c r="E368" s="189" t="e">
        <f>VLOOKUP(A368,'متره مکانیک'!A:K,9,FALSE)</f>
        <v>#N/A</v>
      </c>
      <c r="F368" s="191">
        <f t="shared" si="19"/>
        <v>0</v>
      </c>
      <c r="G368" s="208"/>
    </row>
    <row r="369" spans="1:7" ht="32.25" thickBot="1">
      <c r="A369" s="60">
        <f>'متره مکانیک'!P4220</f>
        <v>130114</v>
      </c>
      <c r="B369" s="60" t="str">
        <f>'متره مکانیک'!T4220</f>
        <v>ديگ بخار، به ظرفيت 13600 کيلو گرم بخار در ساعت.</v>
      </c>
      <c r="C369" s="60" t="str">
        <f>'متره مکانیک'!U4220</f>
        <v>دستگاه</v>
      </c>
      <c r="D369" s="60">
        <f>'متره مکانیک'!V4220</f>
        <v>3277255000</v>
      </c>
      <c r="E369" s="189" t="e">
        <f>VLOOKUP(A369,'متره مکانیک'!A:K,9,FALSE)</f>
        <v>#N/A</v>
      </c>
      <c r="F369" s="191">
        <f t="shared" si="19"/>
        <v>0</v>
      </c>
      <c r="G369" s="208"/>
    </row>
    <row r="370" spans="1:7" ht="24" thickBot="1">
      <c r="A370" s="60" t="str">
        <f>'متره مکانیک'!P4221</f>
        <v>130115</v>
      </c>
      <c r="B370" s="60" t="str">
        <f>'متره مکانیک'!T4221</f>
        <v>دیگ بخار</v>
      </c>
      <c r="C370" s="60" t="str">
        <f>'متره مکانیک'!U4221</f>
        <v>دستگاه</v>
      </c>
      <c r="D370" s="60">
        <f>'متره مکانیک'!V4221</f>
        <v>10000</v>
      </c>
      <c r="E370" s="189" t="e">
        <f>VLOOKUP(A370,'متره مکانیک'!A:K,9,FALSE)</f>
        <v>#N/A</v>
      </c>
      <c r="F370" s="191">
        <f t="shared" si="19"/>
        <v>0</v>
      </c>
      <c r="G370" s="209"/>
    </row>
    <row r="371" spans="1:7" ht="24" thickBot="1">
      <c r="A371" s="60" t="str">
        <f>'متره مکانیک'!P4222</f>
        <v>130116</v>
      </c>
      <c r="B371" s="60" t="str">
        <f>'متره مکانیک'!T4222</f>
        <v>دیگ بخار 1</v>
      </c>
      <c r="C371" s="60" t="str">
        <f>'متره مکانیک'!U4222</f>
        <v>دستگاه</v>
      </c>
      <c r="D371" s="60">
        <f>'متره مکانیک'!V4222</f>
        <v>10001</v>
      </c>
      <c r="E371" s="189" t="e">
        <f>VLOOKUP(A371,'متره مکانیک'!A:K,9,FALSE)</f>
        <v>#N/A</v>
      </c>
      <c r="F371" s="191">
        <f t="shared" si="19"/>
        <v>0</v>
      </c>
      <c r="G371" s="209"/>
    </row>
    <row r="372" spans="1:7" ht="24" thickBot="1">
      <c r="A372" s="60" t="str">
        <f>'متره مکانیک'!P4223</f>
        <v>130117</v>
      </c>
      <c r="B372" s="60" t="str">
        <f>'متره مکانیک'!T4223</f>
        <v>دیگ بخار 2</v>
      </c>
      <c r="C372" s="60" t="str">
        <f>'متره مکانیک'!U4223</f>
        <v>دستگاه</v>
      </c>
      <c r="D372" s="60">
        <f>'متره مکانیک'!V4223</f>
        <v>10002</v>
      </c>
      <c r="E372" s="189">
        <f>VLOOKUP(A372,'متره مکانیک'!A:K,9,FALSE)</f>
        <v>1</v>
      </c>
      <c r="F372" s="191">
        <f t="shared" si="19"/>
        <v>10002</v>
      </c>
      <c r="G372" s="209"/>
    </row>
    <row r="373" spans="1:7" s="27" customFormat="1" ht="24" thickBot="1">
      <c r="A373" s="677" t="s">
        <v>659</v>
      </c>
      <c r="B373" s="678"/>
      <c r="C373" s="678"/>
      <c r="D373" s="678"/>
      <c r="E373" s="679"/>
      <c r="F373" s="196">
        <f>SUM(F356:F369)</f>
        <v>396528000</v>
      </c>
      <c r="G373" s="210" t="s">
        <v>77</v>
      </c>
    </row>
    <row r="374" spans="1:7" s="27" customFormat="1" ht="24" thickBot="1">
      <c r="A374" s="677" t="s">
        <v>660</v>
      </c>
      <c r="B374" s="678"/>
      <c r="C374" s="678"/>
      <c r="D374" s="678"/>
      <c r="E374" s="679"/>
      <c r="F374" s="196">
        <f>SUM(F370:F372)</f>
        <v>10002</v>
      </c>
      <c r="G374" s="210" t="s">
        <v>77</v>
      </c>
    </row>
    <row r="375" spans="1:7" s="26" customFormat="1" ht="24" thickBot="1">
      <c r="A375" s="680" t="s">
        <v>929</v>
      </c>
      <c r="B375" s="681"/>
      <c r="C375" s="681"/>
      <c r="D375" s="681"/>
      <c r="E375" s="681"/>
      <c r="F375" s="682"/>
      <c r="G375" s="683"/>
    </row>
    <row r="376" spans="1:7" ht="44.25" customHeight="1" thickBot="1">
      <c r="A376" s="60" t="str">
        <f>'متره مکانیک'!P4224</f>
        <v>140101</v>
      </c>
      <c r="B376" s="60" t="str">
        <f>'متره مکانیک'!T4224</f>
        <v>مشعل گازوييل سوز، براي ديگ آب‌ گرم به ظرفيت گرمايي 18000 تا 35000  كيلو کالري در ساعت.</v>
      </c>
      <c r="C376" s="60" t="str">
        <f>'متره مکانیک'!U4224</f>
        <v>دستگاه</v>
      </c>
      <c r="D376" s="60">
        <f>'متره مکانیک'!V4224</f>
        <v>6941000</v>
      </c>
      <c r="E376" s="189">
        <f>VLOOKUP(A376,'متره مکانیک'!A:K,9,FALSE)</f>
        <v>1</v>
      </c>
      <c r="F376" s="191">
        <f t="shared" si="17"/>
        <v>6941000</v>
      </c>
      <c r="G376" s="208"/>
    </row>
    <row r="377" spans="1:7" ht="48" thickBot="1">
      <c r="A377" s="60">
        <f>'متره مکانیک'!P4225</f>
        <v>140102</v>
      </c>
      <c r="B377" s="60" t="str">
        <f>'متره مکانیک'!T4225</f>
        <v>مشعل گازوييل سوز، براي ديگ آب‌ گرم به ظرفيت گرمايي 18000 تا 80000  كيلو کالري در ساعت.</v>
      </c>
      <c r="C377" s="60" t="str">
        <f>'متره مکانیک'!U4225</f>
        <v>دستگاه</v>
      </c>
      <c r="D377" s="60">
        <f>'متره مکانیک'!V4225</f>
        <v>8006000</v>
      </c>
      <c r="E377" s="189" t="e">
        <f>VLOOKUP(A377,'متره مکانیک'!A:K,9,FALSE)</f>
        <v>#N/A</v>
      </c>
      <c r="F377" s="191">
        <f t="shared" ref="F377:F404" si="20">IF(ISNA(E377*D377),0,ROUND((E377*D377),0))</f>
        <v>0</v>
      </c>
      <c r="G377" s="208"/>
    </row>
    <row r="378" spans="1:7" ht="48" thickBot="1">
      <c r="A378" s="60">
        <f>'متره مکانیک'!P4226</f>
        <v>140103</v>
      </c>
      <c r="B378" s="60" t="str">
        <f>'متره مکانیک'!T4226</f>
        <v>مشعل گازوييل سوز، براي ديگ آب‌ گرم به ظرفيت گرمايي 80000 تا 200000  كيلو کالري در ساعت.</v>
      </c>
      <c r="C378" s="60" t="str">
        <f>'متره مکانیک'!U4226</f>
        <v>دستگاه</v>
      </c>
      <c r="D378" s="60">
        <f>'متره مکانیک'!V4226</f>
        <v>10335000</v>
      </c>
      <c r="E378" s="189" t="e">
        <f>VLOOKUP(A378,'متره مکانیک'!A:K,9,FALSE)</f>
        <v>#N/A</v>
      </c>
      <c r="F378" s="191">
        <f t="shared" si="20"/>
        <v>0</v>
      </c>
      <c r="G378" s="208"/>
    </row>
    <row r="379" spans="1:7" ht="48" thickBot="1">
      <c r="A379" s="60">
        <f>'متره مکانیک'!P4227</f>
        <v>140104</v>
      </c>
      <c r="B379" s="60" t="str">
        <f>'متره مکانیک'!T4227</f>
        <v>مشعل گازوييل سوز، براي ديگ آب‌ گرم به ظرفيت گرمايي 130000 تا 300000  كيلو کالري در ساعت.</v>
      </c>
      <c r="C379" s="60" t="str">
        <f>'متره مکانیک'!U4227</f>
        <v>دستگاه</v>
      </c>
      <c r="D379" s="60">
        <f>'متره مکانیک'!V4227</f>
        <v>17351000</v>
      </c>
      <c r="E379" s="189" t="e">
        <f>VLOOKUP(A379,'متره مکانیک'!A:K,9,FALSE)</f>
        <v>#N/A</v>
      </c>
      <c r="F379" s="191">
        <f t="shared" si="20"/>
        <v>0</v>
      </c>
      <c r="G379" s="208"/>
    </row>
    <row r="380" spans="1:7" ht="48" thickBot="1">
      <c r="A380" s="60">
        <f>'متره مکانیک'!P4228</f>
        <v>140105</v>
      </c>
      <c r="B380" s="60" t="str">
        <f>'متره مکانیک'!T4228</f>
        <v>مشعل گازوييل سوز، براي ديگ آب‌ گرم به ظرفيت گرمايي 300000 تا 650000  كيلو کالري در ساعت.</v>
      </c>
      <c r="C380" s="60" t="str">
        <f>'متره مکانیک'!U4228</f>
        <v>دستگاه</v>
      </c>
      <c r="D380" s="60">
        <f>'متره مکانیک'!V4228</f>
        <v>42671000</v>
      </c>
      <c r="E380" s="189" t="e">
        <f>VLOOKUP(A380,'متره مکانیک'!A:K,9,FALSE)</f>
        <v>#N/A</v>
      </c>
      <c r="F380" s="191">
        <f t="shared" si="20"/>
        <v>0</v>
      </c>
      <c r="G380" s="208"/>
    </row>
    <row r="381" spans="1:7" ht="48" thickBot="1">
      <c r="A381" s="60">
        <f>'متره مکانیک'!P4229</f>
        <v>140106</v>
      </c>
      <c r="B381" s="60" t="str">
        <f>'متره مکانیک'!T4229</f>
        <v>مشعل گازوييل سوز، براي ديگ آب‌ گرم به ظرفيت گرمايي 500000 تا 1000000  كيلو کالري در ساعت.</v>
      </c>
      <c r="C381" s="60" t="str">
        <f>'متره مکانیک'!U4229</f>
        <v>دستگاه</v>
      </c>
      <c r="D381" s="60">
        <f>'متره مکانیک'!V4229</f>
        <v>79456000</v>
      </c>
      <c r="E381" s="189" t="e">
        <f>VLOOKUP(A381,'متره مکانیک'!A:K,9,FALSE)</f>
        <v>#N/A</v>
      </c>
      <c r="F381" s="191">
        <f t="shared" si="20"/>
        <v>0</v>
      </c>
      <c r="G381" s="208"/>
    </row>
    <row r="382" spans="1:7" ht="32.25" thickBot="1">
      <c r="A382" s="60">
        <f>'متره مکانیک'!P4230</f>
        <v>140201</v>
      </c>
      <c r="B382" s="60" t="str">
        <f>'متره مکانیک'!T4230</f>
        <v>مشعل گازسوز، براي ديگ آب گرم به ظرفيت گرمايي 17500 تا 40500 کيلو کالري در ساعت.</v>
      </c>
      <c r="C382" s="60" t="str">
        <f>'متره مکانیک'!U4230</f>
        <v>دستگاه</v>
      </c>
      <c r="D382" s="60">
        <f>'متره مکانیک'!V4230</f>
        <v>13165000</v>
      </c>
      <c r="E382" s="189" t="e">
        <f>VLOOKUP(A382,'متره مکانیک'!A:K,9,FALSE)</f>
        <v>#N/A</v>
      </c>
      <c r="F382" s="191">
        <f t="shared" si="20"/>
        <v>0</v>
      </c>
      <c r="G382" s="208"/>
    </row>
    <row r="383" spans="1:7" ht="32.25" thickBot="1">
      <c r="A383" s="60">
        <f>'متره مکانیک'!P4231</f>
        <v>140202</v>
      </c>
      <c r="B383" s="60" t="str">
        <f>'متره مکانیک'!T4231</f>
        <v>مشعل گازسوز، براي ديگ آب گرم به ظرفيت گرمايي 33500 تا 91500 کيلو کالري در ساعت.</v>
      </c>
      <c r="C383" s="60" t="str">
        <f>'متره مکانیک'!U4231</f>
        <v>دستگاه</v>
      </c>
      <c r="D383" s="60">
        <f>'متره مکانیک'!V4231</f>
        <v>13914000</v>
      </c>
      <c r="E383" s="189" t="e">
        <f>VLOOKUP(A383,'متره مکانیک'!A:K,9,FALSE)</f>
        <v>#N/A</v>
      </c>
      <c r="F383" s="191">
        <f t="shared" si="20"/>
        <v>0</v>
      </c>
      <c r="G383" s="208"/>
    </row>
    <row r="384" spans="1:7" ht="32.25" thickBot="1">
      <c r="A384" s="60">
        <f>'متره مکانیک'!P4232</f>
        <v>140203</v>
      </c>
      <c r="B384" s="60" t="str">
        <f>'متره مکانیک'!T4232</f>
        <v>مشعل گازسوز، براي ديگ آب گرم به ظرفيت گرمايي 75500 تا 183000 کيلو کالري در ساعت.</v>
      </c>
      <c r="C384" s="60" t="str">
        <f>'متره مکانیک'!U4232</f>
        <v>دستگاه</v>
      </c>
      <c r="D384" s="60">
        <f>'متره مکانیک'!V4232</f>
        <v>17110000</v>
      </c>
      <c r="E384" s="189" t="e">
        <f>VLOOKUP(A384,'متره مکانیک'!A:K,9,FALSE)</f>
        <v>#N/A</v>
      </c>
      <c r="F384" s="191">
        <f t="shared" si="20"/>
        <v>0</v>
      </c>
      <c r="G384" s="208"/>
    </row>
    <row r="385" spans="1:7" ht="32.25" thickBot="1">
      <c r="A385" s="60">
        <f>'متره مکانیک'!P4233</f>
        <v>140204</v>
      </c>
      <c r="B385" s="60" t="str">
        <f>'متره مکانیک'!T4233</f>
        <v>مشعل گازسوز، براي ديگ آب گرم به ظرفيت گرمايي 150500 تا 366000 کيلو کالري در ساعت.</v>
      </c>
      <c r="C385" s="60" t="str">
        <f>'متره مکانیک'!U4233</f>
        <v>دستگاه</v>
      </c>
      <c r="D385" s="60">
        <f>'متره مکانیک'!V4233</f>
        <v>25889000</v>
      </c>
      <c r="E385" s="189" t="e">
        <f>VLOOKUP(A385,'متره مکانیک'!A:K,9,FALSE)</f>
        <v>#N/A</v>
      </c>
      <c r="F385" s="191">
        <f t="shared" si="20"/>
        <v>0</v>
      </c>
      <c r="G385" s="208"/>
    </row>
    <row r="386" spans="1:7" ht="48" thickBot="1">
      <c r="A386" s="60">
        <f>'متره مکانیک'!P4234</f>
        <v>140205</v>
      </c>
      <c r="B386" s="60" t="str">
        <f>'متره مکانیک'!T4234</f>
        <v>مشعل گازسوز، براي ديگ آب گرم به ظرفيت گرمايي 323000 تا 581500 کيلو کالري در ساعت.</v>
      </c>
      <c r="C386" s="60" t="str">
        <f>'متره مکانیک'!U4234</f>
        <v>دستگاه</v>
      </c>
      <c r="D386" s="60">
        <f>'متره مکانیک'!V4234</f>
        <v>38065000</v>
      </c>
      <c r="E386" s="189" t="e">
        <f>VLOOKUP(A386,'متره مکانیک'!A:K,9,FALSE)</f>
        <v>#N/A</v>
      </c>
      <c r="F386" s="191">
        <f t="shared" si="20"/>
        <v>0</v>
      </c>
      <c r="G386" s="208"/>
    </row>
    <row r="387" spans="1:7" ht="32.25" thickBot="1">
      <c r="A387" s="60">
        <f>'متره مکانیک'!P4235</f>
        <v>140206</v>
      </c>
      <c r="B387" s="60" t="str">
        <f>'متره مکانیک'!T4235</f>
        <v>مشعل گازسوز، براي ديگ آب گرم به ظرفيت گرمايي 409000 تا 969000 کيلو کالري در ساعت.</v>
      </c>
      <c r="C387" s="60" t="str">
        <f>'متره مکانیک'!U4235</f>
        <v>دستگاه</v>
      </c>
      <c r="D387" s="60">
        <f>'متره مکانیک'!V4235</f>
        <v>86577000</v>
      </c>
      <c r="E387" s="189" t="e">
        <f>VLOOKUP(A387,'متره مکانیک'!A:K,9,FALSE)</f>
        <v>#N/A</v>
      </c>
      <c r="F387" s="191">
        <f t="shared" si="20"/>
        <v>0</v>
      </c>
      <c r="G387" s="208"/>
    </row>
    <row r="388" spans="1:7" ht="48" thickBot="1">
      <c r="A388" s="60">
        <f>'متره مکانیک'!P4236</f>
        <v>140207</v>
      </c>
      <c r="B388" s="60" t="str">
        <f>'متره مکانیک'!T4236</f>
        <v>مشعل گازسوز، براي ديگ آب گرم به ظرفيت گرمايي 420000 تا 1238000 کيلو کالري در ساعت.</v>
      </c>
      <c r="C388" s="60" t="str">
        <f>'متره مکانیک'!U4236</f>
        <v>دستگاه</v>
      </c>
      <c r="D388" s="60">
        <f>'متره مکانیک'!V4236</f>
        <v>138901000</v>
      </c>
      <c r="E388" s="189" t="e">
        <f>VLOOKUP(A388,'متره مکانیک'!A:K,9,FALSE)</f>
        <v>#N/A</v>
      </c>
      <c r="F388" s="191">
        <f t="shared" si="20"/>
        <v>0</v>
      </c>
      <c r="G388" s="208"/>
    </row>
    <row r="389" spans="1:7" ht="48" thickBot="1">
      <c r="A389" s="60">
        <f>'متره مکانیک'!P4237</f>
        <v>140208</v>
      </c>
      <c r="B389" s="60" t="str">
        <f>'متره مکانیک'!T4237</f>
        <v>مشعل گازسوز، براي ديگ آب گرم به ظرفيت گرمايي 1076500 تا 2153000 کيلو کالري در ساعت.</v>
      </c>
      <c r="C389" s="60" t="str">
        <f>'متره مکانیک'!U4237</f>
        <v>دستگاه</v>
      </c>
      <c r="D389" s="60">
        <f>'متره مکانیک'!V4237</f>
        <v>177384000</v>
      </c>
      <c r="E389" s="189" t="e">
        <f>VLOOKUP(A389,'متره مکانیک'!A:K,9,FALSE)</f>
        <v>#N/A</v>
      </c>
      <c r="F389" s="191">
        <f t="shared" si="20"/>
        <v>0</v>
      </c>
      <c r="G389" s="208"/>
    </row>
    <row r="390" spans="1:7" ht="126.75" thickBot="1">
      <c r="A390" s="60">
        <f>'متره مکانیک'!P4238</f>
        <v>140301</v>
      </c>
      <c r="B390" s="60" t="str">
        <f>'متره مکانیک'!T4238</f>
        <v>گرم کننده تابشی سرامیکی صنعتی شامل شیرگازسولونوییدی،سیستم جرقه زن ،الکترودهای جرقه و یونیزاسیون ، سیستم کنترل با ترموستات ، صفحات سرامیکی ، نگهدارنده های مربوط ، پوشش فلزی و قاب منعکس کننده همراه با کابل ورودی برق برای کار با گاز طبیعی یا مایع به ظرفیت حرارتی نامی 7 کیلووات</v>
      </c>
      <c r="C390" s="60" t="str">
        <f>'متره مکانیک'!U4238</f>
        <v>کيلووات</v>
      </c>
      <c r="D390" s="60">
        <f>'متره مکانیک'!V4238</f>
        <v>0</v>
      </c>
      <c r="E390" s="189" t="e">
        <f>VLOOKUP(A390,'متره مکانیک'!A:K,9,FALSE)</f>
        <v>#N/A</v>
      </c>
      <c r="F390" s="191">
        <f t="shared" si="20"/>
        <v>0</v>
      </c>
      <c r="G390" s="208"/>
    </row>
    <row r="391" spans="1:7" ht="142.5" thickBot="1">
      <c r="A391" s="60">
        <f>'متره مکانیک'!P4239</f>
        <v>140302</v>
      </c>
      <c r="B391" s="60" t="str">
        <f>'متره مکانیک'!T4239</f>
        <v>گرم کننده تابشی سرامیکی صنعتی شامل شیرگازسولونوییدی،سیستم جرقه زن ،الکترودهای جرقه و یونیزاسیون ، سیستم کنترل با ترموستات ، صفحات سرامیکی ، نگهدارنده های مربوط ، پوشش فلزی و قاب منعکس کننده همراه با کابل ورودی برق برای کار با گاز طبیعی یا مایع به ظرفیت حرارتی نامی بیش از 7 تا 60 کیلووات نسبت به مازاد 7 کیلووات</v>
      </c>
      <c r="C391" s="60" t="str">
        <f>'متره مکانیک'!U4239</f>
        <v>کيلووات</v>
      </c>
      <c r="D391" s="60">
        <f>'متره مکانیک'!V4239</f>
        <v>0</v>
      </c>
      <c r="E391" s="189" t="e">
        <f>VLOOKUP(A391,'متره مکانیک'!A:K,9,FALSE)</f>
        <v>#N/A</v>
      </c>
      <c r="F391" s="191">
        <f t="shared" si="20"/>
        <v>0</v>
      </c>
      <c r="G391" s="208"/>
    </row>
    <row r="392" spans="1:7" ht="111" thickBot="1">
      <c r="A392" s="60">
        <f>'متره مکانیک'!P4240</f>
        <v>140401</v>
      </c>
      <c r="B392" s="60" t="str">
        <f>'متره مکانیک'!T4240</f>
        <v>گرم کننده تابشی لوله ای شامل  مشعل ، فن مجزا باشیرگازسولونوییدی و لوله های فولادی زنگ ناپذیر آتش خوار و ،سیستم جرقه زن ،سنسور شعله، سیستم کنترل الکترونیکی قابل اتصال  به ترموستات ، وسایر متعلقات مونتاژ ،  همراه با کابل ورودی برق برای کار با گاز طبیعی یا مایع به ظرفیت حرارتی نامی 13کیلووات</v>
      </c>
      <c r="C392" s="60" t="str">
        <f>'متره مکانیک'!U4240</f>
        <v>کيلووات</v>
      </c>
      <c r="D392" s="60">
        <f>'متره مکانیک'!V4240</f>
        <v>0</v>
      </c>
      <c r="E392" s="189" t="e">
        <f>VLOOKUP(A392,'متره مکانیک'!A:K,9,FALSE)</f>
        <v>#N/A</v>
      </c>
      <c r="F392" s="191">
        <f t="shared" si="20"/>
        <v>0</v>
      </c>
      <c r="G392" s="208"/>
    </row>
    <row r="393" spans="1:7" ht="126.75" thickBot="1">
      <c r="A393" s="60">
        <f>'متره مکانیک'!P4241</f>
        <v>140402</v>
      </c>
      <c r="B393" s="60" t="str">
        <f>'متره مکانیک'!T4241</f>
        <v>گرم کننده تابشی لوله ای شامل  مشعل ، فن مجزا باشیرگازسولونوییدی و لوله های فولادی زنگ ناپذیر آتش خوار و ،سیستم جرقه زن ،سنسور شعله، سیستم کنترل الکترونیکی قابل اتصال  به ترموستات ، وسایر متعلقات مونتاژ ،  همراه با کابل ورودی برق برای کار با گاز طبیعی یا مایع به ظرفیت حرارتی نامی بیش از  13 تا  50 کیلووات نسبت به مازاد 13 کیلووات.</v>
      </c>
      <c r="C393" s="60" t="str">
        <f>'متره مکانیک'!U4241</f>
        <v>کيلووات</v>
      </c>
      <c r="D393" s="60">
        <f>'متره مکانیک'!V4241</f>
        <v>0</v>
      </c>
      <c r="E393" s="189" t="e">
        <f>VLOOKUP(A393,'متره مکانیک'!A:K,9,FALSE)</f>
        <v>#N/A</v>
      </c>
      <c r="F393" s="191">
        <f t="shared" si="20"/>
        <v>0</v>
      </c>
      <c r="G393" s="208"/>
    </row>
    <row r="394" spans="1:7" ht="221.25" thickBot="1">
      <c r="A394" s="60">
        <f>'متره مکانیک'!P4242</f>
        <v>140501</v>
      </c>
      <c r="B394" s="60" t="str">
        <f>'متره مکانیک'!T4242</f>
        <v xml:space="preserve">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فلزي مقاوم در برابر رطوبت و گرد و غبار مناسب براي نصب در فضاي باز (روي بام يا ديوار خارجي) و يا نصب به صورت آويز زير سقف، همراه با شيلنگ فشار قوي گاز و کابل ورودي برق و کليه وسايل لازم براي نصب (قاب فلزي، ساپورت، پيچ و مهره و غيره) براي کار با گاز طبيعي يا گاز مايع به ظرفيت حرارتي نامي بيش از 50کيلووات </v>
      </c>
      <c r="C394" s="60" t="str">
        <f>'متره مکانیک'!U4242</f>
        <v>کيلووات</v>
      </c>
      <c r="D394" s="60">
        <f>'متره مکانیک'!V4242</f>
        <v>0</v>
      </c>
      <c r="E394" s="189" t="e">
        <f>VLOOKUP(A394,'متره مکانیک'!A:K,9,FALSE)</f>
        <v>#N/A</v>
      </c>
      <c r="F394" s="191">
        <f t="shared" si="20"/>
        <v>0</v>
      </c>
      <c r="G394" s="208"/>
    </row>
    <row r="395" spans="1:7" ht="237" thickBot="1">
      <c r="A395" s="60">
        <f>'متره مکانیک'!P4243</f>
        <v>140502</v>
      </c>
      <c r="B395" s="60" t="str">
        <f>'متره مکانیک'!T4243</f>
        <v>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فلزي مقاوم در برابر رطوبت و گرد و غبار مناسب براي نصب در فضاي باز (روي بام يا ديوار خارجي) و يا نصب به صورت آويز زير سقف، همراه با شيلنگ فشار قوي گاز و کابل ورودي برق و کليه وسايل لازم براي نصب (قاب فلزي، ساپورت، پيچ و مهره و غيره) براي کار با گاز طبيعي يا گاز مايع به ظرفيت حرارتي نامي بيش از 50  تا 100 کيلووات نسبت به مازاد بر 50 کيلو وات.</v>
      </c>
      <c r="C395" s="60" t="str">
        <f>'متره مکانیک'!U4243</f>
        <v>کيلووات</v>
      </c>
      <c r="D395" s="60">
        <f>'متره مکانیک'!V4243</f>
        <v>0</v>
      </c>
      <c r="E395" s="189" t="e">
        <f>VLOOKUP(A395,'متره مکانیک'!A:K,9,FALSE)</f>
        <v>#N/A</v>
      </c>
      <c r="F395" s="191">
        <f t="shared" si="20"/>
        <v>0</v>
      </c>
      <c r="G395" s="208"/>
    </row>
    <row r="396" spans="1:7" ht="237" thickBot="1">
      <c r="A396" s="60">
        <f>'متره مکانیک'!P4244</f>
        <v>140503</v>
      </c>
      <c r="B396" s="60" t="str">
        <f>'متره مکانیک'!T4244</f>
        <v>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فلزي مقاوم در برابر رطوبت و گرد و غبار مناسب براي نصب در فضاي باز (روي بام يا ديوار خارجي) و يا نصب به صورت آويز زير سقف، همراه با شيلنگ فشار قوي گاز و کابل ورودي برق و کليه وسايل لازم براي نصب (قاب فلزي، ساپورت، پيچ و مهره و غيره) براي کار با گاز طبيعي يا گاز مايع به ظرفيت حرارتي نامي بيش از 100  تا 200 کيلووات نسبت به مازاد بر 100 کيلو وات.</v>
      </c>
      <c r="C396" s="60" t="str">
        <f>'متره مکانیک'!U4244</f>
        <v>کيلووات</v>
      </c>
      <c r="D396" s="60">
        <f>'متره مکانیک'!V4244</f>
        <v>0</v>
      </c>
      <c r="E396" s="189" t="e">
        <f>VLOOKUP(A396,'متره مکانیک'!A:K,9,FALSE)</f>
        <v>#N/A</v>
      </c>
      <c r="F396" s="191">
        <f t="shared" si="20"/>
        <v>0</v>
      </c>
      <c r="G396" s="208"/>
    </row>
    <row r="397" spans="1:7" ht="237" thickBot="1">
      <c r="A397" s="60">
        <f>'متره مکانیک'!P4245</f>
        <v>140504</v>
      </c>
      <c r="B397" s="60" t="str">
        <f>'متره مکانیک'!T4245</f>
        <v>ژنراتور گرم‌کننده تابشي (براي نصب روي سيستم استريپ لوله‌اي) شامل ونتوري‌هاي مخلوط کننده سوخت و هوا و شيرهاي گاز سولونوئيدي (يک تا سه مرحله‌اي) فن مکش کننده و سيستم کنترل داخلي قابل اتصال به مرکز کنترل و با قابليت مانيتورينگ از يک نقطه، پوشش کامل فلزي مقاوم در برابر رطوبت و گرد و غبار مناسب براي نصب در فضاي باز (روي بام يا ديوار خارجي) و يا نصب به صورت آويز زير سقف، همراه با شيلنگ فشار قوي گاز و کابل ورودي برق و کليه وسايل لازم براي نصب (قاب فلزي، ساپورت، پيچ و مهره و غيره) براي کار با گاز طبيعي يا گاز مايع به ظرفيت حرارتي نامي بيش از 200  تا 300 کيلووات نسبت به مازاد بر 200 کيلو وات.</v>
      </c>
      <c r="C397" s="60" t="str">
        <f>'متره مکانیک'!U4245</f>
        <v>کيلووات</v>
      </c>
      <c r="D397" s="60">
        <f>'متره مکانیک'!V4245</f>
        <v>0</v>
      </c>
      <c r="E397" s="189" t="e">
        <f>VLOOKUP(A397,'متره مکانیک'!A:K,9,FALSE)</f>
        <v>#N/A</v>
      </c>
      <c r="F397" s="191">
        <f t="shared" si="20"/>
        <v>0</v>
      </c>
      <c r="G397" s="208"/>
    </row>
    <row r="398" spans="1:7" ht="111" thickBot="1">
      <c r="A398" s="60">
        <f>'متره مکانیک'!P4246</f>
        <v>140505</v>
      </c>
      <c r="B398" s="60" t="str">
        <f>'متره مکانیک'!T4246</f>
        <v>لوله‌هاي استريپ تابشي يک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براي آويز، زانو‌ها، سه راهي‌ها، قطعات انتهايي به قطر 200 ميلي‌متر.</v>
      </c>
      <c r="C398" s="60" t="str">
        <f>'متره مکانیک'!U4246</f>
        <v>مترطول</v>
      </c>
      <c r="D398" s="60">
        <f>'متره مکانیک'!V4246</f>
        <v>0</v>
      </c>
      <c r="E398" s="189" t="e">
        <f>VLOOKUP(A398,'متره مکانیک'!A:K,9,FALSE)</f>
        <v>#N/A</v>
      </c>
      <c r="F398" s="191">
        <f t="shared" si="20"/>
        <v>0</v>
      </c>
      <c r="G398" s="208"/>
    </row>
    <row r="399" spans="1:7" ht="111" thickBot="1">
      <c r="A399" s="60">
        <f>'متره مکانیک'!P4247</f>
        <v>140506</v>
      </c>
      <c r="B399" s="60" t="str">
        <f>'متره مکانیک'!T4247</f>
        <v>لوله‌هاي استريپ تابشي يک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براي آويز، زانو‌ها، سه راهي‌ها، قطعات انتهايي به قطر 300 ميلي‌متر.</v>
      </c>
      <c r="C399" s="60" t="str">
        <f>'متره مکانیک'!U4247</f>
        <v>مترطول</v>
      </c>
      <c r="D399" s="60">
        <f>'متره مکانیک'!V4247</f>
        <v>0</v>
      </c>
      <c r="E399" s="189" t="e">
        <f>VLOOKUP(A399,'متره مکانیک'!A:K,9,FALSE)</f>
        <v>#N/A</v>
      </c>
      <c r="F399" s="191">
        <f t="shared" si="20"/>
        <v>0</v>
      </c>
      <c r="G399" s="208"/>
    </row>
    <row r="400" spans="1:7" ht="111" thickBot="1">
      <c r="A400" s="60">
        <f>'متره مکانیک'!P4248</f>
        <v>140507</v>
      </c>
      <c r="B400" s="60" t="str">
        <f>'متره مکانیک'!T4248</f>
        <v>لوله‌هاي استريپ تابشي دو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جهت آويز،  زانو‌ها، سه راهي‌ها، قطعات انتهايي به قطر 200 ميلي‌متر.</v>
      </c>
      <c r="C400" s="60" t="str">
        <f>'متره مکانیک'!U4248</f>
        <v>مترطول</v>
      </c>
      <c r="D400" s="60">
        <f>'متره مکانیک'!V4248</f>
        <v>0</v>
      </c>
      <c r="E400" s="189" t="e">
        <f>VLOOKUP(A400,'متره مکانیک'!A:K,9,FALSE)</f>
        <v>#N/A</v>
      </c>
      <c r="F400" s="191">
        <f t="shared" si="20"/>
        <v>0</v>
      </c>
      <c r="G400" s="208"/>
    </row>
    <row r="401" spans="1:7" ht="111" thickBot="1">
      <c r="A401" s="60">
        <f>'متره مکانیک'!P4249</f>
        <v>140508</v>
      </c>
      <c r="B401" s="60" t="str">
        <f>'متره مکانیک'!T4249</f>
        <v>لوله‌هاي استريپ تابشي دو لوله فولادي آلومينايزد به صورت اسپيرال به طول 1 تا 6 متر با فلنج‌هاي اتصال و قاب پوشش فلزي با رنگ کوره‌اي و عايق پشم شيشه پشت آلومينيومي همراه با کليه وسايل نصب از قبيل زنجير، پيچ و مهره جهت آويز،  زانو‌ها، سه راهي‌ها، قطعات انتهايي به قطر 300 ميلي‌متر.</v>
      </c>
      <c r="C401" s="60" t="str">
        <f>'متره مکانیک'!U4249</f>
        <v>مترطول</v>
      </c>
      <c r="D401" s="60">
        <f>'متره مکانیک'!V4249</f>
        <v>0</v>
      </c>
      <c r="E401" s="189" t="e">
        <f>VLOOKUP(A401,'متره مکانیک'!A:K,9,FALSE)</f>
        <v>#N/A</v>
      </c>
      <c r="F401" s="191">
        <f t="shared" si="20"/>
        <v>0</v>
      </c>
      <c r="G401" s="208"/>
    </row>
    <row r="402" spans="1:7" ht="24" thickBot="1">
      <c r="A402" s="60" t="str">
        <f>'متره مکانیک'!P4250</f>
        <v>140509</v>
      </c>
      <c r="B402" s="60" t="str">
        <f>'متره مکانیک'!T4250</f>
        <v>لوله</v>
      </c>
      <c r="C402" s="60" t="str">
        <f>'متره مکانیک'!U4250</f>
        <v>مترطول</v>
      </c>
      <c r="D402" s="60">
        <f>'متره مکانیک'!V4250</f>
        <v>10000</v>
      </c>
      <c r="E402" s="189" t="e">
        <f>VLOOKUP(A402,'متره مکانیک'!A:K,9,FALSE)</f>
        <v>#N/A</v>
      </c>
      <c r="F402" s="191">
        <f t="shared" si="20"/>
        <v>0</v>
      </c>
      <c r="G402" s="209"/>
    </row>
    <row r="403" spans="1:7" ht="24" thickBot="1">
      <c r="A403" s="60" t="str">
        <f>'متره مکانیک'!P4251</f>
        <v>140510</v>
      </c>
      <c r="B403" s="60" t="str">
        <f>'متره مکانیک'!T4251</f>
        <v>لوله 1</v>
      </c>
      <c r="C403" s="60" t="str">
        <f>'متره مکانیک'!U4251</f>
        <v>مترطول</v>
      </c>
      <c r="D403" s="60">
        <f>'متره مکانیک'!V4251</f>
        <v>10001</v>
      </c>
      <c r="E403" s="189" t="e">
        <f>VLOOKUP(A403,'متره مکانیک'!A:K,9,FALSE)</f>
        <v>#N/A</v>
      </c>
      <c r="F403" s="191">
        <f t="shared" si="20"/>
        <v>0</v>
      </c>
      <c r="G403" s="209"/>
    </row>
    <row r="404" spans="1:7" ht="24" thickBot="1">
      <c r="A404" s="60" t="str">
        <f>'متره مکانیک'!P4252</f>
        <v>140511</v>
      </c>
      <c r="B404" s="60" t="str">
        <f>'متره مکانیک'!T4252</f>
        <v>لوله 2</v>
      </c>
      <c r="C404" s="60" t="str">
        <f>'متره مکانیک'!U4252</f>
        <v>مترطول</v>
      </c>
      <c r="D404" s="60">
        <f>'متره مکانیک'!V4252</f>
        <v>10002</v>
      </c>
      <c r="E404" s="189">
        <f>VLOOKUP(A404,'متره مکانیک'!A:K,9,FALSE)</f>
        <v>1</v>
      </c>
      <c r="F404" s="191">
        <f t="shared" si="20"/>
        <v>10002</v>
      </c>
      <c r="G404" s="209"/>
    </row>
    <row r="405" spans="1:7" s="27" customFormat="1" ht="24" thickBot="1">
      <c r="A405" s="677" t="s">
        <v>659</v>
      </c>
      <c r="B405" s="678"/>
      <c r="C405" s="678"/>
      <c r="D405" s="678"/>
      <c r="E405" s="679"/>
      <c r="F405" s="223">
        <f>SUM(F376:F401)</f>
        <v>6941000</v>
      </c>
      <c r="G405" s="215" t="s">
        <v>77</v>
      </c>
    </row>
    <row r="406" spans="1:7" s="27" customFormat="1" ht="24" thickBot="1">
      <c r="A406" s="677" t="s">
        <v>660</v>
      </c>
      <c r="B406" s="678"/>
      <c r="C406" s="678"/>
      <c r="D406" s="678"/>
      <c r="E406" s="679"/>
      <c r="F406" s="196">
        <f>SUM(F402:F404)</f>
        <v>10002</v>
      </c>
      <c r="G406" s="210" t="s">
        <v>77</v>
      </c>
    </row>
    <row r="407" spans="1:7" s="26" customFormat="1" ht="24" thickBot="1">
      <c r="A407" s="680" t="s">
        <v>930</v>
      </c>
      <c r="B407" s="681"/>
      <c r="C407" s="681"/>
      <c r="D407" s="681"/>
      <c r="E407" s="681"/>
      <c r="F407" s="682"/>
      <c r="G407" s="683"/>
    </row>
    <row r="408" spans="1:7" ht="48" customHeight="1" thickBot="1">
      <c r="A408" s="60" t="str">
        <f>'متره مکانیک'!P4253</f>
        <v>150101</v>
      </c>
      <c r="B408" s="60" t="str">
        <f>'متره مکانیک'!T4253</f>
        <v>ترموستات اتاقي،  نوع قطع و وصلي، با دامنه تنظيم از 10 تا 30 درجه سانتيگراد.</v>
      </c>
      <c r="C408" s="60" t="str">
        <f>'متره مکانیک'!U4253</f>
        <v>عدد</v>
      </c>
      <c r="D408" s="60">
        <f>'متره مکانیک'!V4253</f>
        <v>923000</v>
      </c>
      <c r="E408" s="189">
        <f>VLOOKUP(A408,'متره مکانیک'!A:K,9,FALSE)</f>
        <v>1</v>
      </c>
      <c r="F408" s="191">
        <f t="shared" si="17"/>
        <v>923000</v>
      </c>
      <c r="G408" s="208"/>
    </row>
    <row r="409" spans="1:7" ht="48" thickBot="1">
      <c r="A409" s="60">
        <f>'متره مکانیک'!P4254</f>
        <v>150102</v>
      </c>
      <c r="B409" s="60" t="str">
        <f>'متره مکانیک'!T4254</f>
        <v>ترموستات اتاقي تابستاني- زمستاني، نوع قطع و وصلي، با دامنه تنظيم از 10 تا 30 درجه سانتيگراد، با کليد تغيير فصل.</v>
      </c>
      <c r="C409" s="60" t="str">
        <f>'متره مکانیک'!U4254</f>
        <v>عدد</v>
      </c>
      <c r="D409" s="60">
        <f>'متره مکانیک'!V4254</f>
        <v>951000</v>
      </c>
      <c r="E409" s="189" t="e">
        <f>VLOOKUP(A409,'متره مکانیک'!A:K,9,FALSE)</f>
        <v>#N/A</v>
      </c>
      <c r="F409" s="191">
        <f t="shared" ref="F409:F472" si="21">IF(ISNA(E409*D409),0,ROUND((E409*D409),0))</f>
        <v>0</v>
      </c>
      <c r="G409" s="208"/>
    </row>
    <row r="410" spans="1:7" ht="79.5" thickBot="1">
      <c r="A410" s="60">
        <f>'متره مکانیک'!P4255</f>
        <v>150103</v>
      </c>
      <c r="B410" s="60" t="str">
        <f>'متره مکانیک'!T4255</f>
        <v>ترموستات اتاقي تابستاني- زمستاني، نوع قطع و وصلي، با دامنه تنظيم از 10 تا 30 درجه سانتيگراد، با کليدهاي  تغيير فصل و سه سرعته (Selector Switch)، براي نصب روي ديوار.</v>
      </c>
      <c r="C410" s="60" t="str">
        <f>'متره مکانیک'!U4255</f>
        <v>عدد</v>
      </c>
      <c r="D410" s="60">
        <f>'متره مکانیک'!V4255</f>
        <v>1106000</v>
      </c>
      <c r="E410" s="189" t="e">
        <f>VLOOKUP(A410,'متره مکانیک'!A:K,9,FALSE)</f>
        <v>#N/A</v>
      </c>
      <c r="F410" s="191">
        <f t="shared" si="21"/>
        <v>0</v>
      </c>
      <c r="G410" s="208"/>
    </row>
    <row r="411" spans="1:7" ht="48" thickBot="1">
      <c r="A411" s="60">
        <f>'متره مکانیک'!P4256</f>
        <v>150104</v>
      </c>
      <c r="B411" s="60" t="str">
        <f>'متره مکانیک'!T4256</f>
        <v>ترموستات براي نصب در هواي برگشت فن کويل،  نوع قطع و وصلي، با دامنه تنظيم از 10 تا 30 درجه سانتيگراد.</v>
      </c>
      <c r="C411" s="60" t="str">
        <f>'متره مکانیک'!U4256</f>
        <v>عدد</v>
      </c>
      <c r="D411" s="60">
        <f>'متره مکانیک'!V4256</f>
        <v>5043000</v>
      </c>
      <c r="E411" s="189" t="e">
        <f>VLOOKUP(A411,'متره مکانیک'!A:K,9,FALSE)</f>
        <v>#N/A</v>
      </c>
      <c r="F411" s="191">
        <f t="shared" si="21"/>
        <v>0</v>
      </c>
      <c r="G411" s="208"/>
    </row>
    <row r="412" spans="1:7" ht="32.25" thickBot="1">
      <c r="A412" s="60">
        <f>'متره مکانیک'!P4257</f>
        <v>150105</v>
      </c>
      <c r="B412" s="60" t="str">
        <f>'متره مکانیک'!T4257</f>
        <v>ترموستات کانالي، نوع قطع و وصلي، با دامنه تنظيم از صفر تا 30 درجه سانتيگراد.</v>
      </c>
      <c r="C412" s="60" t="str">
        <f>'متره مکانیک'!U4257</f>
        <v>عدد</v>
      </c>
      <c r="D412" s="60">
        <f>'متره مکانیک'!V4257</f>
        <v>2856000</v>
      </c>
      <c r="E412" s="189" t="e">
        <f>VLOOKUP(A412,'متره مکانیک'!A:K,9,FALSE)</f>
        <v>#N/A</v>
      </c>
      <c r="F412" s="191">
        <f t="shared" si="21"/>
        <v>0</v>
      </c>
      <c r="G412" s="208"/>
    </row>
    <row r="413" spans="1:7" ht="32.25" thickBot="1">
      <c r="A413" s="60">
        <f>'متره مکانیک'!P4258</f>
        <v>150106</v>
      </c>
      <c r="B413" s="60" t="str">
        <f>'متره مکانیک'!T4258</f>
        <v>ترموستات کانالي، نوع قطع و وصلي، S. P. D. T، با دامنه تنظيم از صفر تا 30 درجه سانتيگراد.</v>
      </c>
      <c r="C413" s="60" t="str">
        <f>'متره مکانیک'!U4258</f>
        <v>عدد</v>
      </c>
      <c r="D413" s="60">
        <f>'متره مکانیک'!V4258</f>
        <v>2905000</v>
      </c>
      <c r="E413" s="189" t="e">
        <f>VLOOKUP(A413,'متره مکانیک'!A:K,9,FALSE)</f>
        <v>#N/A</v>
      </c>
      <c r="F413" s="191">
        <f t="shared" si="21"/>
        <v>0</v>
      </c>
      <c r="G413" s="208"/>
    </row>
    <row r="414" spans="1:7" ht="63.75" thickBot="1">
      <c r="A414" s="60">
        <f>'متره مکانیک'!P4259</f>
        <v>150107</v>
      </c>
      <c r="B414" s="60" t="str">
        <f>'متره مکانیک'!T4259</f>
        <v>ترموستات کانالي محافظ يخ زدگي  (Freeze Protection)، نوع قطع و وصلي، S. P. D. T، با المنت به طول 6 متر، با دامنه تنظيم از صفر تا 15 درجه سانتيگراد، براي قطع برق و اعلام خبر.</v>
      </c>
      <c r="C414" s="60" t="str">
        <f>'متره مکانیک'!U4259</f>
        <v>عدد</v>
      </c>
      <c r="D414" s="60">
        <f>'متره مکانیک'!V4259</f>
        <v>2870000</v>
      </c>
      <c r="E414" s="189" t="e">
        <f>VLOOKUP(A414,'متره مکانیک'!A:K,9,FALSE)</f>
        <v>#N/A</v>
      </c>
      <c r="F414" s="191">
        <f t="shared" si="21"/>
        <v>0</v>
      </c>
      <c r="G414" s="208"/>
    </row>
    <row r="415" spans="1:7" ht="79.5" thickBot="1">
      <c r="A415" s="60">
        <f>'متره مکانیک'!P4260</f>
        <v>150108</v>
      </c>
      <c r="B415" s="60" t="str">
        <f>'متره مکانیک'!T4260</f>
        <v>ترموستات کانالي محافظ يخ زدگي(Freeze Protection)، نوع قطع و وصلي، S.P.D.T، با المنت به طول 6 متر، با دامنه تنظيم از صفر تا 15 درجه سانتيگراد و کليد Reset، براي قطع برق و اعلام خبر.</v>
      </c>
      <c r="C415" s="60" t="str">
        <f>'متره مکانیک'!U4260</f>
        <v>عدد</v>
      </c>
      <c r="D415" s="60">
        <f>'متره مکانیک'!V4260</f>
        <v>3119000</v>
      </c>
      <c r="E415" s="189" t="e">
        <f>VLOOKUP(A415,'متره مکانیک'!A:K,9,FALSE)</f>
        <v>#N/A</v>
      </c>
      <c r="F415" s="191">
        <f t="shared" si="21"/>
        <v>0</v>
      </c>
      <c r="G415" s="208"/>
    </row>
    <row r="416" spans="1:7" ht="32.25" thickBot="1">
      <c r="A416" s="60">
        <f>'متره مکانیک'!P4261</f>
        <v>150109</v>
      </c>
      <c r="B416" s="60" t="str">
        <f>'متره مکانیک'!T4261</f>
        <v>ترموستات کانالي ضد حريق (Firestat)، براي نصب در مسير هواي برگشت.</v>
      </c>
      <c r="C416" s="60" t="str">
        <f>'متره مکانیک'!U4261</f>
        <v>عدد</v>
      </c>
      <c r="D416" s="60">
        <f>'متره مکانیک'!V4261</f>
        <v>2538000</v>
      </c>
      <c r="E416" s="189" t="e">
        <f>VLOOKUP(A416,'متره مکانیک'!A:K,9,FALSE)</f>
        <v>#N/A</v>
      </c>
      <c r="F416" s="191">
        <f t="shared" si="21"/>
        <v>0</v>
      </c>
      <c r="G416" s="208"/>
    </row>
    <row r="417" spans="1:7" ht="32.25" thickBot="1">
      <c r="A417" s="60">
        <f>'متره مکانیک'!P4262</f>
        <v>150110</v>
      </c>
      <c r="B417" s="60" t="str">
        <f>'متره مکانیک'!T4262</f>
        <v>ترموستات اتاقي، نوع تدريجي الکترو مکانيکي، با دامنه تنظيم از 10 تا 30 درجه سانتيگراد.</v>
      </c>
      <c r="C417" s="60" t="str">
        <f>'متره مکانیک'!U4262</f>
        <v>عدد</v>
      </c>
      <c r="D417" s="60">
        <f>'متره مکانیک'!V4262</f>
        <v>6670000</v>
      </c>
      <c r="E417" s="189" t="e">
        <f>VLOOKUP(A417,'متره مکانیک'!A:K,9,FALSE)</f>
        <v>#N/A</v>
      </c>
      <c r="F417" s="191">
        <f t="shared" si="21"/>
        <v>0</v>
      </c>
      <c r="G417" s="208"/>
    </row>
    <row r="418" spans="1:7" ht="48" thickBot="1">
      <c r="A418" s="60">
        <f>'متره مکانیک'!P4263</f>
        <v>150111</v>
      </c>
      <c r="B418" s="60" t="str">
        <f>'متره مکانیک'!T4263</f>
        <v>ترموستات اتاقي تابستاني – زمستاني، نوع تدريجي الکترو مکانيکي، با دامنه تنظيم از 10 تا 30 درجه سانتيگراد.</v>
      </c>
      <c r="C418" s="60" t="str">
        <f>'متره مکانیک'!U4263</f>
        <v>عدد</v>
      </c>
      <c r="D418" s="60">
        <f>'متره مکانیک'!V4263</f>
        <v>6670000</v>
      </c>
      <c r="E418" s="189" t="e">
        <f>VLOOKUP(A418,'متره مکانیک'!A:K,9,FALSE)</f>
        <v>#N/A</v>
      </c>
      <c r="F418" s="191">
        <f t="shared" si="21"/>
        <v>0</v>
      </c>
      <c r="G418" s="208"/>
    </row>
    <row r="419" spans="1:7" ht="48" thickBot="1">
      <c r="A419" s="60">
        <f>'متره مکانیک'!P4264</f>
        <v>150112</v>
      </c>
      <c r="B419" s="60" t="str">
        <f>'متره مکانیک'!T4264</f>
        <v>ترموستات کانالي، نوع تدريجي الكترو مکانيكي، با دامنه تنظيم از منهاي 15 تا 30 درجه سانتيگراد.</v>
      </c>
      <c r="C419" s="60" t="str">
        <f>'متره مکانیک'!U4264</f>
        <v>عدد</v>
      </c>
      <c r="D419" s="60">
        <f>'متره مکانیک'!V4264</f>
        <v>4303000</v>
      </c>
      <c r="E419" s="189" t="e">
        <f>VLOOKUP(A419,'متره مکانیک'!A:K,9,FALSE)</f>
        <v>#N/A</v>
      </c>
      <c r="F419" s="191">
        <f t="shared" si="21"/>
        <v>0</v>
      </c>
      <c r="G419" s="208"/>
    </row>
    <row r="420" spans="1:7" ht="48" thickBot="1">
      <c r="A420" s="60">
        <f>'متره مکانیک'!P4265</f>
        <v>150113</v>
      </c>
      <c r="B420" s="60" t="str">
        <f>'متره مکانیک'!T4265</f>
        <v>ترموستات کانالي يا مستغرق، نوع تدريجي الكترو مکانيكي، با دامنه تنظيم از 20 تا 100 درجه سانتيگراد.</v>
      </c>
      <c r="C420" s="60" t="str">
        <f>'متره مکانیک'!U4265</f>
        <v>عدد</v>
      </c>
      <c r="D420" s="60">
        <f>'متره مکانیک'!V4265</f>
        <v>4168000</v>
      </c>
      <c r="E420" s="189" t="e">
        <f>VLOOKUP(A420,'متره مکانیک'!A:K,9,FALSE)</f>
        <v>#N/A</v>
      </c>
      <c r="F420" s="191">
        <f t="shared" si="21"/>
        <v>0</v>
      </c>
      <c r="G420" s="208"/>
    </row>
    <row r="421" spans="1:7" ht="48" thickBot="1">
      <c r="A421" s="60">
        <f>'متره مکانیک'!P4266</f>
        <v>150114</v>
      </c>
      <c r="B421" s="60" t="str">
        <f>'متره مکانیک'!T4266</f>
        <v>ترموستات اتاقي، نوع تدريجي به اضافه انتگرال(P+I) الكترو نيكي، با دامنه تنظيم از 10 تا 30 درجه سانتيگراد.</v>
      </c>
      <c r="C421" s="60" t="str">
        <f>'متره مکانیک'!U4266</f>
        <v>عدد</v>
      </c>
      <c r="D421" s="60">
        <f>'متره مکانیک'!V4266</f>
        <v>2991000</v>
      </c>
      <c r="E421" s="189" t="e">
        <f>VLOOKUP(A421,'متره مکانیک'!A:K,9,FALSE)</f>
        <v>#N/A</v>
      </c>
      <c r="F421" s="191">
        <f t="shared" si="21"/>
        <v>0</v>
      </c>
      <c r="G421" s="208"/>
    </row>
    <row r="422" spans="1:7" ht="63.75" thickBot="1">
      <c r="A422" s="60">
        <f>'متره مکانیک'!P4267</f>
        <v>150115</v>
      </c>
      <c r="B422" s="60" t="str">
        <f>'متره مکانیک'!T4267</f>
        <v>ترموستات اتاقي تابستاني – زمستاني، نوع تدريجي به اضافه انتگرال (P+I) الكترو نيكي، با دامنه تنظيم از 10 تا 30 درجه سانتيگراد، با کليد تغيير فصل.</v>
      </c>
      <c r="C422" s="60" t="str">
        <f>'متره مکانیک'!U4267</f>
        <v>عدد</v>
      </c>
      <c r="D422" s="60">
        <f>'متره مکانیک'!V4267</f>
        <v>3950000</v>
      </c>
      <c r="E422" s="189" t="e">
        <f>VLOOKUP(A422,'متره مکانیک'!A:K,9,FALSE)</f>
        <v>#N/A</v>
      </c>
      <c r="F422" s="191">
        <f t="shared" si="21"/>
        <v>0</v>
      </c>
      <c r="G422" s="208"/>
    </row>
    <row r="423" spans="1:7" ht="32.25" thickBot="1">
      <c r="A423" s="60">
        <f>'متره مکانیک'!P4268</f>
        <v>150201</v>
      </c>
      <c r="B423" s="60" t="str">
        <f>'متره مکانیک'!T4268</f>
        <v>هيوميدستات اتاقي، نوع قطع و وصلي، براي تنظيم از صفر تا 95 درصد.</v>
      </c>
      <c r="C423" s="60" t="str">
        <f>'متره مکانیک'!U4268</f>
        <v>عدد</v>
      </c>
      <c r="D423" s="60">
        <f>'متره مکانیک'!V4268</f>
        <v>3819000</v>
      </c>
      <c r="E423" s="189" t="e">
        <f>VLOOKUP(A423,'متره مکانیک'!A:K,9,FALSE)</f>
        <v>#N/A</v>
      </c>
      <c r="F423" s="191">
        <f t="shared" si="21"/>
        <v>0</v>
      </c>
      <c r="G423" s="208"/>
    </row>
    <row r="424" spans="1:7" ht="32.25" thickBot="1">
      <c r="A424" s="60">
        <f>'متره مکانیک'!P4269</f>
        <v>150202</v>
      </c>
      <c r="B424" s="60" t="str">
        <f>'متره مکانیک'!T4269</f>
        <v>هيوميدستات کانالي، نوع قطع و وصلي، براي تنظيم از صفر تا 95 درصد.</v>
      </c>
      <c r="C424" s="60" t="str">
        <f>'متره مکانیک'!U4269</f>
        <v>عدد</v>
      </c>
      <c r="D424" s="60">
        <f>'متره مکانیک'!V4269</f>
        <v>10510000</v>
      </c>
      <c r="E424" s="189" t="e">
        <f>VLOOKUP(A424,'متره مکانیک'!A:K,9,FALSE)</f>
        <v>#N/A</v>
      </c>
      <c r="F424" s="191">
        <f t="shared" si="21"/>
        <v>0</v>
      </c>
      <c r="G424" s="208"/>
    </row>
    <row r="425" spans="1:7" ht="24" thickBot="1">
      <c r="A425" s="60">
        <f>'متره مکانیک'!P4270</f>
        <v>150301</v>
      </c>
      <c r="B425" s="60" t="str">
        <f>'متره مکانیک'!T4270</f>
        <v>سنسور دما، براي نصب در هواي آزاد.</v>
      </c>
      <c r="C425" s="60" t="str">
        <f>'متره مکانیک'!U4270</f>
        <v>عدد</v>
      </c>
      <c r="D425" s="60">
        <f>'متره مکانیک'!V4270</f>
        <v>976000</v>
      </c>
      <c r="E425" s="189" t="e">
        <f>VLOOKUP(A425,'متره مکانیک'!A:K,9,FALSE)</f>
        <v>#N/A</v>
      </c>
      <c r="F425" s="191">
        <f t="shared" si="21"/>
        <v>0</v>
      </c>
      <c r="G425" s="208"/>
    </row>
    <row r="426" spans="1:7" ht="24" thickBot="1">
      <c r="A426" s="60">
        <f>'متره مکانیک'!P4271</f>
        <v>150302</v>
      </c>
      <c r="B426" s="60" t="str">
        <f>'متره مکانیک'!T4271</f>
        <v>سنسور دما، براي نصب در اتاق.</v>
      </c>
      <c r="C426" s="60" t="str">
        <f>'متره مکانیک'!U4271</f>
        <v>عدد</v>
      </c>
      <c r="D426" s="60">
        <f>'متره مکانیک'!V4271</f>
        <v>958000</v>
      </c>
      <c r="E426" s="189" t="e">
        <f>VLOOKUP(A426,'متره مکانیک'!A:K,9,FALSE)</f>
        <v>#N/A</v>
      </c>
      <c r="F426" s="191">
        <f t="shared" si="21"/>
        <v>0</v>
      </c>
      <c r="G426" s="208"/>
    </row>
    <row r="427" spans="1:7" ht="24" thickBot="1">
      <c r="A427" s="60">
        <f>'متره مکانیک'!P4272</f>
        <v>150303</v>
      </c>
      <c r="B427" s="60" t="str">
        <f>'متره مکانیک'!T4272</f>
        <v>سنسور دما، براي نصب در کانال.</v>
      </c>
      <c r="C427" s="60" t="str">
        <f>'متره مکانیک'!U4272</f>
        <v>عدد</v>
      </c>
      <c r="D427" s="60">
        <f>'متره مکانیک'!V4272</f>
        <v>1006000</v>
      </c>
      <c r="E427" s="189" t="e">
        <f>VLOOKUP(A427,'متره مکانیک'!A:K,9,FALSE)</f>
        <v>#N/A</v>
      </c>
      <c r="F427" s="191">
        <f t="shared" si="21"/>
        <v>0</v>
      </c>
      <c r="G427" s="208"/>
    </row>
    <row r="428" spans="1:7" ht="32.25" thickBot="1">
      <c r="A428" s="60">
        <f>'متره مکانیک'!P4273</f>
        <v>150304</v>
      </c>
      <c r="B428" s="60" t="str">
        <f>'متره مکانیک'!T4273</f>
        <v>سنسور دما، نوع مستغرق يا جداري، براي نصب در لوله يا مخزن آب.</v>
      </c>
      <c r="C428" s="60" t="str">
        <f>'متره مکانیک'!U4273</f>
        <v>عدد</v>
      </c>
      <c r="D428" s="60">
        <f>'متره مکانیک'!V4273</f>
        <v>1799000</v>
      </c>
      <c r="E428" s="189" t="e">
        <f>VLOOKUP(A428,'متره مکانیک'!A:K,9,FALSE)</f>
        <v>#N/A</v>
      </c>
      <c r="F428" s="191">
        <f t="shared" si="21"/>
        <v>0</v>
      </c>
      <c r="G428" s="208"/>
    </row>
    <row r="429" spans="1:7" ht="24" thickBot="1">
      <c r="A429" s="60">
        <f>'متره مکانیک'!P4274</f>
        <v>150305</v>
      </c>
      <c r="B429" s="60" t="str">
        <f>'متره مکانیک'!T4274</f>
        <v>سنسور رطوبت نسبي، براي نصب در اتاق.</v>
      </c>
      <c r="C429" s="60" t="str">
        <f>'متره مکانیک'!U4274</f>
        <v>عدد</v>
      </c>
      <c r="D429" s="60">
        <f>'متره مکانیک'!V4274</f>
        <v>5774000</v>
      </c>
      <c r="E429" s="189" t="e">
        <f>VLOOKUP(A429,'متره مکانیک'!A:K,9,FALSE)</f>
        <v>#N/A</v>
      </c>
      <c r="F429" s="191">
        <f t="shared" si="21"/>
        <v>0</v>
      </c>
      <c r="G429" s="208"/>
    </row>
    <row r="430" spans="1:7" ht="24" thickBot="1">
      <c r="A430" s="60">
        <f>'متره مکانیک'!P4275</f>
        <v>150306</v>
      </c>
      <c r="B430" s="60" t="str">
        <f>'متره مکانیک'!T4275</f>
        <v>سنسور رطوبت نسبي، براي نصب در کانال.</v>
      </c>
      <c r="C430" s="60" t="str">
        <f>'متره مکانیک'!U4275</f>
        <v>عدد</v>
      </c>
      <c r="D430" s="60">
        <f>'متره مکانیک'!V4275</f>
        <v>9477000</v>
      </c>
      <c r="E430" s="189" t="e">
        <f>VLOOKUP(A430,'متره مکانیک'!A:K,9,FALSE)</f>
        <v>#N/A</v>
      </c>
      <c r="F430" s="191">
        <f t="shared" si="21"/>
        <v>0</v>
      </c>
      <c r="G430" s="208"/>
    </row>
    <row r="431" spans="1:7" ht="24" thickBot="1">
      <c r="A431" s="60">
        <f>'متره مکانیک'!P4276</f>
        <v>150307</v>
      </c>
      <c r="B431" s="60" t="str">
        <f>'متره مکانیک'!T4276</f>
        <v>سنسور فشار، براي آب.</v>
      </c>
      <c r="C431" s="60" t="str">
        <f>'متره مکانیک'!U4276</f>
        <v>عدد</v>
      </c>
      <c r="D431" s="60">
        <f>'متره مکانیک'!V4276</f>
        <v>20950000</v>
      </c>
      <c r="E431" s="189" t="e">
        <f>VLOOKUP(A431,'متره مکانیک'!A:K,9,FALSE)</f>
        <v>#N/A</v>
      </c>
      <c r="F431" s="191">
        <f t="shared" si="21"/>
        <v>0</v>
      </c>
      <c r="G431" s="208"/>
    </row>
    <row r="432" spans="1:7" ht="24" thickBot="1">
      <c r="A432" s="60">
        <f>'متره مکانیک'!P4277</f>
        <v>150308</v>
      </c>
      <c r="B432" s="60" t="str">
        <f>'متره مکانیک'!T4277</f>
        <v>سنسور فشار، براي هوا.</v>
      </c>
      <c r="C432" s="60" t="str">
        <f>'متره مکانیک'!U4277</f>
        <v>عدد</v>
      </c>
      <c r="D432" s="60">
        <f>'متره مکانیک'!V4277</f>
        <v>13422000</v>
      </c>
      <c r="E432" s="189" t="e">
        <f>VLOOKUP(A432,'متره مکانیک'!A:K,9,FALSE)</f>
        <v>#N/A</v>
      </c>
      <c r="F432" s="191">
        <f t="shared" si="21"/>
        <v>0</v>
      </c>
      <c r="G432" s="208"/>
    </row>
    <row r="433" spans="1:7" ht="48" thickBot="1">
      <c r="A433" s="60">
        <f>'متره مکانیک'!P4278</f>
        <v>150401</v>
      </c>
      <c r="B433" s="60" t="str">
        <f>'متره مکانیک'!T4278</f>
        <v>كنترلر، نوع تدريجي يا تدريجي به اضافه انتگرال (P+I)، با يک خروجي، با سيگنال صفر تا 10 ولت مستقيم.</v>
      </c>
      <c r="C433" s="60" t="str">
        <f>'متره مکانیک'!U4278</f>
        <v>عدد</v>
      </c>
      <c r="D433" s="60">
        <f>'متره مکانیک'!V4278</f>
        <v>9272000</v>
      </c>
      <c r="E433" s="189" t="e">
        <f>VLOOKUP(A433,'متره مکانیک'!A:K,9,FALSE)</f>
        <v>#N/A</v>
      </c>
      <c r="F433" s="191">
        <f t="shared" si="21"/>
        <v>0</v>
      </c>
      <c r="G433" s="208"/>
    </row>
    <row r="434" spans="1:7" ht="48" thickBot="1">
      <c r="A434" s="60">
        <f>'متره مکانیک'!P4279</f>
        <v>150402</v>
      </c>
      <c r="B434" s="60" t="str">
        <f>'متره مکانیک'!T4279</f>
        <v>كنترلر، نوع تدريجي يا تدريجي به اضافه انتگرال (P+I)، با دو يا سه خروجي، با سيگنال صفر تا 10 ولت مستقيم.</v>
      </c>
      <c r="C434" s="60" t="str">
        <f>'متره مکانیک'!U4279</f>
        <v>عدد</v>
      </c>
      <c r="D434" s="60">
        <f>'متره مکانیک'!V4279</f>
        <v>9272000</v>
      </c>
      <c r="E434" s="189" t="e">
        <f>VLOOKUP(A434,'متره مکانیک'!A:K,9,FALSE)</f>
        <v>#N/A</v>
      </c>
      <c r="F434" s="191">
        <f t="shared" si="21"/>
        <v>0</v>
      </c>
      <c r="G434" s="208"/>
    </row>
    <row r="435" spans="1:7" ht="48" thickBot="1">
      <c r="A435" s="60">
        <f>'متره مکانیک'!P4280</f>
        <v>150403</v>
      </c>
      <c r="B435" s="60" t="str">
        <f>'متره مکانیک'!T4280</f>
        <v>كنترلر، نوع تدريجي يا تدريجي به اضافه انتگرال (P+I)، با دو يا سه خروجي، با سيگنال شناور (Floating)، سه وضعيتي.</v>
      </c>
      <c r="C435" s="60" t="str">
        <f>'متره مکانیک'!U4280</f>
        <v>عدد</v>
      </c>
      <c r="D435" s="60">
        <f>'متره مکانیک'!V4280</f>
        <v>9069000</v>
      </c>
      <c r="E435" s="189" t="e">
        <f>VLOOKUP(A435,'متره مکانیک'!A:K,9,FALSE)</f>
        <v>#N/A</v>
      </c>
      <c r="F435" s="191">
        <f t="shared" si="21"/>
        <v>0</v>
      </c>
      <c r="G435" s="208"/>
    </row>
    <row r="436" spans="1:7" ht="24" thickBot="1">
      <c r="A436" s="60">
        <f>'متره مکانیک'!P4281</f>
        <v>150404</v>
      </c>
      <c r="B436" s="60" t="str">
        <f>'متره مکانیک'!T4281</f>
        <v>كنترلر تابستاني -  زمستاني، نوع قطع و وصلي.</v>
      </c>
      <c r="C436" s="60" t="str">
        <f>'متره مکانیک'!U4281</f>
        <v>عدد</v>
      </c>
      <c r="D436" s="60">
        <f>'متره مکانیک'!V4281</f>
        <v>10696000</v>
      </c>
      <c r="E436" s="189" t="e">
        <f>VLOOKUP(A436,'متره مکانیک'!A:K,9,FALSE)</f>
        <v>#N/A</v>
      </c>
      <c r="F436" s="191">
        <f t="shared" si="21"/>
        <v>0</v>
      </c>
      <c r="G436" s="208"/>
    </row>
    <row r="437" spans="1:7" ht="32.25" thickBot="1">
      <c r="A437" s="60">
        <f>'متره مکانیک'!P4282</f>
        <v>150405</v>
      </c>
      <c r="B437" s="60" t="str">
        <f>'متره مکانیک'!T4282</f>
        <v>تايمر الکترونيکي، براي تنظيم برنامه روزانه يا روزانه و هفتگي.</v>
      </c>
      <c r="C437" s="60" t="str">
        <f>'متره مکانیک'!U4282</f>
        <v>عدد</v>
      </c>
      <c r="D437" s="60">
        <f>'متره مکانیک'!V4282</f>
        <v>6567000</v>
      </c>
      <c r="E437" s="189" t="e">
        <f>VLOOKUP(A437,'متره مکانیک'!A:K,9,FALSE)</f>
        <v>#N/A</v>
      </c>
      <c r="F437" s="191">
        <f t="shared" si="21"/>
        <v>0</v>
      </c>
      <c r="G437" s="208"/>
    </row>
    <row r="438" spans="1:7" ht="32.25" thickBot="1">
      <c r="A438" s="60">
        <f>'متره مکانیک'!P4283</f>
        <v>150501</v>
      </c>
      <c r="B438" s="60" t="str">
        <f>'متره مکانیک'!T4283</f>
        <v>رله الكترونيكي، براي همزمان به كار انداختن تا 4 محرک الكتريكي.</v>
      </c>
      <c r="C438" s="60" t="str">
        <f>'متره مکانیک'!U4283</f>
        <v>عدد</v>
      </c>
      <c r="D438" s="60">
        <f>'متره مکانیک'!V4283</f>
        <v>4245000</v>
      </c>
      <c r="E438" s="189" t="e">
        <f>VLOOKUP(A438,'متره مکانیک'!A:K,9,FALSE)</f>
        <v>#N/A</v>
      </c>
      <c r="F438" s="191">
        <f t="shared" si="21"/>
        <v>0</v>
      </c>
      <c r="G438" s="208"/>
    </row>
    <row r="439" spans="1:7" ht="48" thickBot="1">
      <c r="A439" s="60">
        <f>'متره مکانیک'!P4284</f>
        <v>150502</v>
      </c>
      <c r="B439" s="60" t="str">
        <f>'متره مکانیک'!T4284</f>
        <v>رله الكترونيكي سه مرحله‌اي (Step Controller)، براي حالتهاي زمستاني يا تابستاني و يا هر دو.</v>
      </c>
      <c r="C439" s="60" t="str">
        <f>'متره مکانیک'!U4284</f>
        <v>عدد</v>
      </c>
      <c r="D439" s="60">
        <f>'متره مکانیک'!V4284</f>
        <v>4343000</v>
      </c>
      <c r="E439" s="189" t="e">
        <f>VLOOKUP(A439,'متره مکانیک'!A:K,9,FALSE)</f>
        <v>#N/A</v>
      </c>
      <c r="F439" s="191">
        <f t="shared" si="21"/>
        <v>0</v>
      </c>
      <c r="G439" s="208"/>
    </row>
    <row r="440" spans="1:7" ht="32.25" thickBot="1">
      <c r="A440" s="60">
        <f>'متره مکانیک'!P4285</f>
        <v>150503</v>
      </c>
      <c r="B440" s="60" t="str">
        <f>'متره مکانیک'!T4285</f>
        <v>رله الكترونيكي براي تبديل حالت تدريجي به حالت قطع و وصلي.</v>
      </c>
      <c r="C440" s="60" t="str">
        <f>'متره مکانیک'!U4285</f>
        <v>عدد</v>
      </c>
      <c r="D440" s="60">
        <f>'متره مکانیک'!V4285</f>
        <v>4228000</v>
      </c>
      <c r="E440" s="189" t="e">
        <f>VLOOKUP(A440,'متره مکانیک'!A:K,9,FALSE)</f>
        <v>#N/A</v>
      </c>
      <c r="F440" s="191">
        <f t="shared" si="21"/>
        <v>0</v>
      </c>
      <c r="G440" s="208"/>
    </row>
    <row r="441" spans="1:7" ht="24" thickBot="1">
      <c r="A441" s="60">
        <f>'متره مکانیک'!P4286</f>
        <v>150601</v>
      </c>
      <c r="B441" s="60" t="str">
        <f>'متره مکانیک'!T4286</f>
        <v>کليد تبديل دستي تابستاني- زمستاني.</v>
      </c>
      <c r="C441" s="60" t="str">
        <f>'متره مکانیک'!U4286</f>
        <v>عدد</v>
      </c>
      <c r="D441" s="60">
        <f>'متره مکانیک'!V4286</f>
        <v>203500</v>
      </c>
      <c r="E441" s="189" t="e">
        <f>VLOOKUP(A441,'متره مکانیک'!A:K,9,FALSE)</f>
        <v>#N/A</v>
      </c>
      <c r="F441" s="191">
        <f t="shared" si="21"/>
        <v>0</v>
      </c>
      <c r="G441" s="208"/>
    </row>
    <row r="442" spans="1:7" ht="24" thickBot="1">
      <c r="A442" s="60">
        <f>'متره مکانیک'!P4287</f>
        <v>150602</v>
      </c>
      <c r="B442" s="60" t="str">
        <f>'متره مکانیک'!T4287</f>
        <v>کليد تبديل خودکار تابستاني- زمستاني.</v>
      </c>
      <c r="C442" s="60" t="str">
        <f>'متره مکانیک'!U4287</f>
        <v>عدد</v>
      </c>
      <c r="D442" s="60">
        <f>'متره مکانیک'!V4287</f>
        <v>968500</v>
      </c>
      <c r="E442" s="189" t="e">
        <f>VLOOKUP(A442,'متره مکانیک'!A:K,9,FALSE)</f>
        <v>#N/A</v>
      </c>
      <c r="F442" s="191">
        <f t="shared" si="21"/>
        <v>0</v>
      </c>
      <c r="G442" s="208"/>
    </row>
    <row r="443" spans="1:7" ht="32.25" thickBot="1">
      <c r="A443" s="60">
        <f>'متره مکانیک'!P4288</f>
        <v>150603</v>
      </c>
      <c r="B443" s="60" t="str">
        <f>'متره مکانیک'!T4288</f>
        <v>کليد دستي تدريجي تنظيم از راه دور، با دامنه تنظيم کنترلر مربوط.</v>
      </c>
      <c r="C443" s="60" t="str">
        <f>'متره مکانیک'!U4288</f>
        <v>عدد</v>
      </c>
      <c r="D443" s="60">
        <f>'متره مکانیک'!V4288</f>
        <v>4680000</v>
      </c>
      <c r="E443" s="189" t="e">
        <f>VLOOKUP(A443,'متره مکانیک'!A:K,9,FALSE)</f>
        <v>#N/A</v>
      </c>
      <c r="F443" s="191">
        <f t="shared" si="21"/>
        <v>0</v>
      </c>
      <c r="G443" s="208"/>
    </row>
    <row r="444" spans="1:7" ht="32.25" thickBot="1">
      <c r="A444" s="60">
        <f>'متره مکانیک'!P4289</f>
        <v>150604</v>
      </c>
      <c r="B444" s="60" t="str">
        <f>'متره مکانیک'!T4289</f>
        <v>کليد دستي تغيير حالت تابستاني -  زمستاني، نوع D. P. D. T.</v>
      </c>
      <c r="C444" s="60" t="str">
        <f>'متره مکانیک'!U4289</f>
        <v>عدد</v>
      </c>
      <c r="D444" s="60">
        <f>'متره مکانیک'!V4289</f>
        <v>338000</v>
      </c>
      <c r="E444" s="189" t="e">
        <f>VLOOKUP(A444,'متره مکانیک'!A:K,9,FALSE)</f>
        <v>#N/A</v>
      </c>
      <c r="F444" s="191">
        <f t="shared" si="21"/>
        <v>0</v>
      </c>
      <c r="G444" s="208"/>
    </row>
    <row r="445" spans="1:7" ht="32.25" thickBot="1">
      <c r="A445" s="60">
        <f>'متره مکانیک'!P4290</f>
        <v>150605</v>
      </c>
      <c r="B445" s="60" t="str">
        <f>'متره مکانیک'!T4290</f>
        <v>کليد دستي چهار مرحله‌اي، شامل حالتهاي باز، بسته، بينابين و خودکار.</v>
      </c>
      <c r="C445" s="60" t="str">
        <f>'متره مکانیک'!U4290</f>
        <v>عدد</v>
      </c>
      <c r="D445" s="60">
        <f>'متره مکانیک'!V4290</f>
        <v>2161000</v>
      </c>
      <c r="E445" s="189" t="e">
        <f>VLOOKUP(A445,'متره مکانیک'!A:K,9,FALSE)</f>
        <v>#N/A</v>
      </c>
      <c r="F445" s="191">
        <f t="shared" si="21"/>
        <v>0</v>
      </c>
      <c r="G445" s="208"/>
    </row>
    <row r="446" spans="1:7" ht="32.25" thickBot="1">
      <c r="A446" s="60">
        <f>'متره مکانیک'!P4291</f>
        <v>150606</v>
      </c>
      <c r="B446" s="60" t="str">
        <f>'متره مکانیک'!T4291</f>
        <v>کليد دستي شش مرحله‌اي تنظيم از راه دور براي نشان دادن دما (به تناوب).</v>
      </c>
      <c r="C446" s="60" t="str">
        <f>'متره مکانیک'!U4291</f>
        <v>عدد</v>
      </c>
      <c r="D446" s="60">
        <f>'متره مکانیک'!V4291</f>
        <v>3123000</v>
      </c>
      <c r="E446" s="189" t="e">
        <f>VLOOKUP(A446,'متره مکانیک'!A:K,9,FALSE)</f>
        <v>#N/A</v>
      </c>
      <c r="F446" s="191">
        <f t="shared" si="21"/>
        <v>0</v>
      </c>
      <c r="G446" s="208"/>
    </row>
    <row r="447" spans="1:7" ht="48" thickBot="1">
      <c r="A447" s="60">
        <f>'متره مکانیک'!P4292</f>
        <v>150701</v>
      </c>
      <c r="B447" s="60" t="str">
        <f>'متره مکانیک'!T4292</f>
        <v>نشان دهنده اختلاف فشار دو طرف فن يا فيلتر دستگاه هوا رسان، با درجه منهاي 50 تا 50 ميليمتر ستون آب.</v>
      </c>
      <c r="C447" s="60" t="str">
        <f>'متره مکانیک'!U4292</f>
        <v>عدد</v>
      </c>
      <c r="D447" s="60">
        <f>'متره مکانیک'!V4292</f>
        <v>5614000</v>
      </c>
      <c r="E447" s="189" t="e">
        <f>VLOOKUP(A447,'متره مکانیک'!A:K,9,FALSE)</f>
        <v>#N/A</v>
      </c>
      <c r="F447" s="191">
        <f t="shared" si="21"/>
        <v>0</v>
      </c>
      <c r="G447" s="208"/>
    </row>
    <row r="448" spans="1:7" ht="32.25" thickBot="1">
      <c r="A448" s="60">
        <f>'متره مکانیک'!P4293</f>
        <v>150801</v>
      </c>
      <c r="B448" s="60" t="str">
        <f>'متره مکانیک'!T4293</f>
        <v>دستگاه کنترل فشار، نوع قطع و وصلي، با دامنه تنظيم صفر تا 10 بار.</v>
      </c>
      <c r="C448" s="60" t="str">
        <f>'متره مکانیک'!U4293</f>
        <v>عدد</v>
      </c>
      <c r="D448" s="60">
        <f>'متره مکانیک'!V4293</f>
        <v>4608000</v>
      </c>
      <c r="E448" s="189" t="e">
        <f>VLOOKUP(A448,'متره مکانیک'!A:K,9,FALSE)</f>
        <v>#N/A</v>
      </c>
      <c r="F448" s="191">
        <f t="shared" si="21"/>
        <v>0</v>
      </c>
      <c r="G448" s="208"/>
    </row>
    <row r="449" spans="1:7" ht="32.25" thickBot="1">
      <c r="A449" s="60">
        <f>'متره مکانیک'!P4294</f>
        <v>150802</v>
      </c>
      <c r="B449" s="60" t="str">
        <f>'متره مکانیک'!T4294</f>
        <v>دستگاه کنترل فشار، نوع قطع و وصلي، با دامنه تنظيم صفر تا 20 بار.</v>
      </c>
      <c r="C449" s="60" t="str">
        <f>'متره مکانیک'!U4294</f>
        <v>عدد</v>
      </c>
      <c r="D449" s="60">
        <f>'متره مکانیک'!V4294</f>
        <v>8056000</v>
      </c>
      <c r="E449" s="189" t="e">
        <f>VLOOKUP(A449,'متره مکانیک'!A:K,9,FALSE)</f>
        <v>#N/A</v>
      </c>
      <c r="F449" s="191">
        <f t="shared" si="21"/>
        <v>0</v>
      </c>
      <c r="G449" s="208"/>
    </row>
    <row r="450" spans="1:7" ht="32.25" thickBot="1">
      <c r="A450" s="60">
        <f>'متره مکانیک'!P4295</f>
        <v>150803</v>
      </c>
      <c r="B450" s="60" t="str">
        <f>'متره مکانیک'!T4295</f>
        <v>دستگاه کنترل فشار، نوع تدريجي الکترومکانيکي، با دامنه تنظيم صفر تا 10 بار.</v>
      </c>
      <c r="C450" s="60" t="str">
        <f>'متره مکانیک'!U4295</f>
        <v>عدد</v>
      </c>
      <c r="D450" s="60">
        <f>'متره مکانیک'!V4295</f>
        <v>2672000</v>
      </c>
      <c r="E450" s="189" t="e">
        <f>VLOOKUP(A450,'متره مکانیک'!A:K,9,FALSE)</f>
        <v>#N/A</v>
      </c>
      <c r="F450" s="191">
        <f t="shared" si="21"/>
        <v>0</v>
      </c>
      <c r="G450" s="208"/>
    </row>
    <row r="451" spans="1:7" ht="32.25" thickBot="1">
      <c r="A451" s="60">
        <f>'متره مکانیک'!P4296</f>
        <v>150804</v>
      </c>
      <c r="B451" s="60" t="str">
        <f>'متره مکانیک'!T4296</f>
        <v>دستگاه کنترل فشار، نوع تدريجي الکترومکانيکي، با دامنه تنظيم صفر تا 20 بار.</v>
      </c>
      <c r="C451" s="60" t="str">
        <f>'متره مکانیک'!U4296</f>
        <v>عدد</v>
      </c>
      <c r="D451" s="60">
        <f>'متره مکانیک'!V4296</f>
        <v>8422000</v>
      </c>
      <c r="E451" s="189" t="e">
        <f>VLOOKUP(A451,'متره مکانیک'!A:K,9,FALSE)</f>
        <v>#N/A</v>
      </c>
      <c r="F451" s="191">
        <f t="shared" si="21"/>
        <v>0</v>
      </c>
      <c r="G451" s="208"/>
    </row>
    <row r="452" spans="1:7" ht="32.25" thickBot="1">
      <c r="A452" s="60">
        <f>'متره مکانیک'!P4297</f>
        <v>150805</v>
      </c>
      <c r="B452" s="60" t="str">
        <f>'متره مکانیک'!T4297</f>
        <v>دستگاه کنترل سطح مايعات، نوع قطع و وصلي، براي کار تا فشار 10 بار.</v>
      </c>
      <c r="C452" s="60" t="str">
        <f>'متره مکانیک'!U4297</f>
        <v>عدد</v>
      </c>
      <c r="D452" s="60">
        <f>'متره مکانیک'!V4297</f>
        <v>5537000</v>
      </c>
      <c r="E452" s="189" t="e">
        <f>VLOOKUP(A452,'متره مکانیک'!A:K,9,FALSE)</f>
        <v>#N/A</v>
      </c>
      <c r="F452" s="191">
        <f t="shared" si="21"/>
        <v>0</v>
      </c>
      <c r="G452" s="208"/>
    </row>
    <row r="453" spans="1:7" ht="24" thickBot="1">
      <c r="A453" s="60">
        <f>'متره مکانیک'!P4298</f>
        <v>150901</v>
      </c>
      <c r="B453" s="60" t="str">
        <f>'متره مکانیک'!T4298</f>
        <v>آکوستات مستغرق، نوع قطع و وصلي.</v>
      </c>
      <c r="C453" s="60" t="str">
        <f>'متره مکانیک'!U4298</f>
        <v>عدد</v>
      </c>
      <c r="D453" s="60">
        <f>'متره مکانیک'!V4298</f>
        <v>3474000</v>
      </c>
      <c r="E453" s="189" t="e">
        <f>VLOOKUP(A453,'متره مکانیک'!A:K,9,FALSE)</f>
        <v>#N/A</v>
      </c>
      <c r="F453" s="191">
        <f t="shared" si="21"/>
        <v>0</v>
      </c>
      <c r="G453" s="208"/>
    </row>
    <row r="454" spans="1:7" ht="24" thickBot="1">
      <c r="A454" s="60">
        <f>'متره مکانیک'!P4299</f>
        <v>150902</v>
      </c>
      <c r="B454" s="60" t="str">
        <f>'متره مکانیک'!T4299</f>
        <v>آکوستات جداري، نوع قطع و وصلي.</v>
      </c>
      <c r="C454" s="60" t="str">
        <f>'متره مکانیک'!U4299</f>
        <v>عدد</v>
      </c>
      <c r="D454" s="60">
        <f>'متره مکانیک'!V4299</f>
        <v>3468000</v>
      </c>
      <c r="E454" s="189" t="e">
        <f>VLOOKUP(A454,'متره مکانیک'!A:K,9,FALSE)</f>
        <v>#N/A</v>
      </c>
      <c r="F454" s="191">
        <f t="shared" si="21"/>
        <v>0</v>
      </c>
      <c r="G454" s="208"/>
    </row>
    <row r="455" spans="1:7" ht="32.25" thickBot="1">
      <c r="A455" s="60">
        <f>'متره مکانیک'!P4300</f>
        <v>151001</v>
      </c>
      <c r="B455" s="60" t="str">
        <f>'متره مکانیک'!T4300</f>
        <v>فلو سوييچ، نوع قطع و وصلي، براي نصب در کانال هوا.</v>
      </c>
      <c r="C455" s="60" t="str">
        <f>'متره مکانیک'!U4300</f>
        <v>عدد</v>
      </c>
      <c r="D455" s="60">
        <f>'متره مکانیک'!V4300</f>
        <v>2915000</v>
      </c>
      <c r="E455" s="189" t="e">
        <f>VLOOKUP(A455,'متره مکانیک'!A:K,9,FALSE)</f>
        <v>#N/A</v>
      </c>
      <c r="F455" s="191">
        <f t="shared" si="21"/>
        <v>0</v>
      </c>
      <c r="G455" s="208"/>
    </row>
    <row r="456" spans="1:7" ht="32.25" thickBot="1">
      <c r="A456" s="60">
        <f>'متره مکانیک'!P4301</f>
        <v>151002</v>
      </c>
      <c r="B456" s="60" t="str">
        <f>'متره مکانیک'!T4301</f>
        <v>فلو سوييچ، نوع قطع و وصلي، براي نصب در لوله آب.</v>
      </c>
      <c r="C456" s="60" t="str">
        <f>'متره مکانیک'!U4301</f>
        <v>عدد</v>
      </c>
      <c r="D456" s="60">
        <f>'متره مکانیک'!V4301</f>
        <v>5368000</v>
      </c>
      <c r="E456" s="189" t="e">
        <f>VLOOKUP(A456,'متره مکانیک'!A:K,9,FALSE)</f>
        <v>#N/A</v>
      </c>
      <c r="F456" s="191">
        <f t="shared" si="21"/>
        <v>0</v>
      </c>
      <c r="G456" s="208"/>
    </row>
    <row r="457" spans="1:7" ht="32.25" thickBot="1">
      <c r="A457" s="60">
        <f>'متره مکانیک'!P4302</f>
        <v>151003</v>
      </c>
      <c r="B457" s="60" t="str">
        <f>'متره مکانیک'!T4302</f>
        <v>سوييچ الکتريکي اعلام خبر، براي اختلاف فشار دو طرف فيلتر يا فن دستگاه هوا رسان.</v>
      </c>
      <c r="C457" s="60" t="str">
        <f>'متره مکانیک'!U4302</f>
        <v>عدد</v>
      </c>
      <c r="D457" s="60">
        <f>'متره مکانیک'!V4302</f>
        <v>1191000</v>
      </c>
      <c r="E457" s="189" t="e">
        <f>VLOOKUP(A457,'متره مکانیک'!A:K,9,FALSE)</f>
        <v>#N/A</v>
      </c>
      <c r="F457" s="191">
        <f t="shared" si="21"/>
        <v>0</v>
      </c>
      <c r="G457" s="208"/>
    </row>
    <row r="458" spans="1:7" ht="32.25" thickBot="1">
      <c r="A458" s="60">
        <f>'متره مکانیک'!P4303</f>
        <v>151004</v>
      </c>
      <c r="B458" s="60" t="str">
        <f>'متره مکانیک'!T4303</f>
        <v>سوييچ الکتريکي کمکي، براي نصب روي محرک‌هاي تدريجي و يا قطع و وصلي.</v>
      </c>
      <c r="C458" s="60" t="str">
        <f>'متره مکانیک'!U4303</f>
        <v>عدد</v>
      </c>
      <c r="D458" s="60">
        <f>'متره مکانیک'!V4303</f>
        <v>4548000</v>
      </c>
      <c r="E458" s="189" t="e">
        <f>VLOOKUP(A458,'متره مکانیک'!A:K,9,FALSE)</f>
        <v>#N/A</v>
      </c>
      <c r="F458" s="191">
        <f t="shared" si="21"/>
        <v>0</v>
      </c>
      <c r="G458" s="208"/>
    </row>
    <row r="459" spans="1:7" ht="48" thickBot="1">
      <c r="A459" s="60">
        <f>'متره مکانیک'!P4304</f>
        <v>151101</v>
      </c>
      <c r="B459" s="60" t="str">
        <f>'متره مکانیک'!T4304</f>
        <v>محرک الکتريکي دمپر، نوع قطع و وصلي يا شناور (Floating)، مناسب براي تا 5/1 متر مربع سطح دمپر.</v>
      </c>
      <c r="C459" s="60" t="str">
        <f>'متره مکانیک'!U4304</f>
        <v>عدد</v>
      </c>
      <c r="D459" s="60">
        <f>'متره مکانیک'!V4304</f>
        <v>4483000</v>
      </c>
      <c r="E459" s="189" t="e">
        <f>VLOOKUP(A459,'متره مکانیک'!A:K,9,FALSE)</f>
        <v>#N/A</v>
      </c>
      <c r="F459" s="191">
        <f t="shared" si="21"/>
        <v>0</v>
      </c>
      <c r="G459" s="208"/>
    </row>
    <row r="460" spans="1:7" ht="48" thickBot="1">
      <c r="A460" s="60">
        <f>'متره مکانیک'!P4305</f>
        <v>151102</v>
      </c>
      <c r="B460" s="60" t="str">
        <f>'متره مکانیک'!T4305</f>
        <v>محرک الکتريکي دمپر، نوع قطع و وصلي يا شناور (Floating)، مناسب براي تا 3 متر مربع سطح دمپر.</v>
      </c>
      <c r="C460" s="60" t="str">
        <f>'متره مکانیک'!U4305</f>
        <v>عدد</v>
      </c>
      <c r="D460" s="60">
        <f>'متره مکانیک'!V4305</f>
        <v>6550000</v>
      </c>
      <c r="E460" s="189" t="e">
        <f>VLOOKUP(A460,'متره مکانیک'!A:K,9,FALSE)</f>
        <v>#N/A</v>
      </c>
      <c r="F460" s="191">
        <f t="shared" si="21"/>
        <v>0</v>
      </c>
      <c r="G460" s="208"/>
    </row>
    <row r="461" spans="1:7" ht="48" thickBot="1">
      <c r="A461" s="60">
        <f>'متره مکانیک'!P4306</f>
        <v>151103</v>
      </c>
      <c r="B461" s="60" t="str">
        <f>'متره مکانیک'!T4306</f>
        <v>محرک الکتريکي دمپر، نوع قطع و وصلي يا شناور (Floating)، مناسب براي تا 6 متر مربع سطح دمپر.</v>
      </c>
      <c r="C461" s="60" t="str">
        <f>'متره مکانیک'!U4306</f>
        <v>عدد</v>
      </c>
      <c r="D461" s="60">
        <f>'متره مکانیک'!V4306</f>
        <v>10399000</v>
      </c>
      <c r="E461" s="189" t="e">
        <f>VLOOKUP(A461,'متره مکانیک'!A:K,9,FALSE)</f>
        <v>#N/A</v>
      </c>
      <c r="F461" s="191">
        <f t="shared" si="21"/>
        <v>0</v>
      </c>
      <c r="G461" s="208"/>
    </row>
    <row r="462" spans="1:7" ht="48" thickBot="1">
      <c r="A462" s="60">
        <f>'متره مکانیک'!P4307</f>
        <v>151104</v>
      </c>
      <c r="B462" s="60" t="str">
        <f>'متره مکانیک'!T4307</f>
        <v>محرک الکتريکي دمپر، نوع قطع و وصلي يا شناور (Floating)، با مکانيزم فنر برگشت، مناسب براي تا 4 متر مربع سطح دمپر.</v>
      </c>
      <c r="C462" s="60" t="str">
        <f>'متره مکانیک'!U4307</f>
        <v>عدد</v>
      </c>
      <c r="D462" s="60">
        <f>'متره مکانیک'!V4307</f>
        <v>7934000</v>
      </c>
      <c r="E462" s="189" t="e">
        <f>VLOOKUP(A462,'متره مکانیک'!A:K,9,FALSE)</f>
        <v>#N/A</v>
      </c>
      <c r="F462" s="191">
        <f t="shared" si="21"/>
        <v>0</v>
      </c>
      <c r="G462" s="208"/>
    </row>
    <row r="463" spans="1:7" ht="48" thickBot="1">
      <c r="A463" s="60">
        <f>'متره مکانیک'!P4308</f>
        <v>151105</v>
      </c>
      <c r="B463" s="60" t="str">
        <f>'متره مکانیک'!T4308</f>
        <v>محرک الکتريکي دمپر، نوع تدريجي، با سيگنال ورودي صفر تا 10 ولت مستقيم، مناسب براي تا 5/1 متر مربع سطح دمپر.</v>
      </c>
      <c r="C463" s="60" t="str">
        <f>'متره مکانیک'!U4308</f>
        <v>عدد</v>
      </c>
      <c r="D463" s="60">
        <f>'متره مکانیک'!V4308</f>
        <v>5411000</v>
      </c>
      <c r="E463" s="189" t="e">
        <f>VLOOKUP(A463,'متره مکانیک'!A:K,9,FALSE)</f>
        <v>#N/A</v>
      </c>
      <c r="F463" s="191">
        <f t="shared" si="21"/>
        <v>0</v>
      </c>
      <c r="G463" s="208"/>
    </row>
    <row r="464" spans="1:7" ht="48" thickBot="1">
      <c r="A464" s="60">
        <f>'متره مکانیک'!P4309</f>
        <v>151106</v>
      </c>
      <c r="B464" s="60" t="str">
        <f>'متره مکانیک'!T4309</f>
        <v>محرک الکتريکي دمپر، نوع تدريجي، با سيگنال ورودي صفر تا 10 ولت مستقيم، مناسب براي تا 3 متر مربع سطح دمپر.</v>
      </c>
      <c r="C464" s="60" t="str">
        <f>'متره مکانیک'!U4309</f>
        <v>عدد</v>
      </c>
      <c r="D464" s="60">
        <f>'متره مکانیک'!V4309</f>
        <v>7744000</v>
      </c>
      <c r="E464" s="189" t="e">
        <f>VLOOKUP(A464,'متره مکانیک'!A:K,9,FALSE)</f>
        <v>#N/A</v>
      </c>
      <c r="F464" s="191">
        <f t="shared" si="21"/>
        <v>0</v>
      </c>
      <c r="G464" s="208"/>
    </row>
    <row r="465" spans="1:7" ht="48" thickBot="1">
      <c r="A465" s="60">
        <f>'متره مکانیک'!P4310</f>
        <v>151107</v>
      </c>
      <c r="B465" s="60" t="str">
        <f>'متره مکانیک'!T4310</f>
        <v>محرک الکتريکي دمپر، نوع تدريجي، با سيگنال ورودي صفر تا 10 ولت مستقيم، مناسب براي تا 6 متر مربع سطح دمپر.</v>
      </c>
      <c r="C465" s="60" t="str">
        <f>'متره مکانیک'!U4310</f>
        <v>عدد</v>
      </c>
      <c r="D465" s="60">
        <f>'متره مکانیک'!V4310</f>
        <v>12262000</v>
      </c>
      <c r="E465" s="189" t="e">
        <f>VLOOKUP(A465,'متره مکانیک'!A:K,9,FALSE)</f>
        <v>#N/A</v>
      </c>
      <c r="F465" s="191">
        <f t="shared" si="21"/>
        <v>0</v>
      </c>
      <c r="G465" s="208"/>
    </row>
    <row r="466" spans="1:7" ht="48" thickBot="1">
      <c r="A466" s="60">
        <f>'متره مکانیک'!P4311</f>
        <v>151108</v>
      </c>
      <c r="B466" s="60" t="str">
        <f>'متره مکانیک'!T4311</f>
        <v>محرک الکتريکي دمپر، نوع تدريجي، با سيگنال ورودي صفر تا 10 ولت مستقيم، با مکانيزم فنر برگشت، مناسب براي تا 4 متر مربع سطح دمپر.</v>
      </c>
      <c r="C466" s="60" t="str">
        <f>'متره مکانیک'!U4311</f>
        <v>عدد</v>
      </c>
      <c r="D466" s="60">
        <f>'متره مکانیک'!V4311</f>
        <v>7934000</v>
      </c>
      <c r="E466" s="189" t="e">
        <f>VLOOKUP(A466,'متره مکانیک'!A:K,9,FALSE)</f>
        <v>#N/A</v>
      </c>
      <c r="F466" s="191">
        <f t="shared" si="21"/>
        <v>0</v>
      </c>
      <c r="G466" s="208"/>
    </row>
    <row r="467" spans="1:7" ht="32.25" thickBot="1">
      <c r="A467" s="60">
        <f>'متره مکانیک'!P4312</f>
        <v>151201</v>
      </c>
      <c r="B467" s="60" t="str">
        <f>'متره مکانیک'!T4312</f>
        <v>شير کنترل دو راهه، به قطر نامي 15(يک دوم اينچ).</v>
      </c>
      <c r="C467" s="60" t="str">
        <f>'متره مکانیک'!U4312</f>
        <v>عدد</v>
      </c>
      <c r="D467" s="60">
        <f>'متره مکانیک'!V4312</f>
        <v>4181000</v>
      </c>
      <c r="E467" s="189" t="e">
        <f>VLOOKUP(A467,'متره مکانیک'!A:K,9,FALSE)</f>
        <v>#N/A</v>
      </c>
      <c r="F467" s="191">
        <f t="shared" si="21"/>
        <v>0</v>
      </c>
      <c r="G467" s="208"/>
    </row>
    <row r="468" spans="1:7" ht="32.25" thickBot="1">
      <c r="A468" s="60">
        <f>'متره مکانیک'!P4313</f>
        <v>151202</v>
      </c>
      <c r="B468" s="60" t="str">
        <f>'متره مکانیک'!T4313</f>
        <v>شير کنترل دو راهه، به قطر نامي 20(سه چهارم اينچ).</v>
      </c>
      <c r="C468" s="60" t="str">
        <f>'متره مکانیک'!U4313</f>
        <v>عدد</v>
      </c>
      <c r="D468" s="60">
        <f>'متره مکانیک'!V4313</f>
        <v>4408000</v>
      </c>
      <c r="E468" s="189" t="e">
        <f>VLOOKUP(A468,'متره مکانیک'!A:K,9,FALSE)</f>
        <v>#N/A</v>
      </c>
      <c r="F468" s="191">
        <f t="shared" si="21"/>
        <v>0</v>
      </c>
      <c r="G468" s="208"/>
    </row>
    <row r="469" spans="1:7" ht="24" thickBot="1">
      <c r="A469" s="60">
        <f>'متره مکانیک'!P4314</f>
        <v>151203</v>
      </c>
      <c r="B469" s="60" t="str">
        <f>'متره مکانیک'!T4314</f>
        <v>شير کنترل دو راهه، به قطر نامي 25 (يک اينچ).</v>
      </c>
      <c r="C469" s="60" t="str">
        <f>'متره مکانیک'!U4314</f>
        <v>عدد</v>
      </c>
      <c r="D469" s="60">
        <f>'متره مکانیک'!V4314</f>
        <v>4638000</v>
      </c>
      <c r="E469" s="189" t="e">
        <f>VLOOKUP(A469,'متره مکانیک'!A:K,9,FALSE)</f>
        <v>#N/A</v>
      </c>
      <c r="F469" s="191">
        <f t="shared" si="21"/>
        <v>0</v>
      </c>
      <c r="G469" s="208"/>
    </row>
    <row r="470" spans="1:7" ht="32.25" thickBot="1">
      <c r="A470" s="60">
        <f>'متره مکانیک'!P4315</f>
        <v>151204</v>
      </c>
      <c r="B470" s="60" t="str">
        <f>'متره مکانیک'!T4315</f>
        <v>شير کنترل دو راهه، به قطر نامي 32 (يک و يک چهارم اينچ).</v>
      </c>
      <c r="C470" s="60" t="str">
        <f>'متره مکانیک'!U4315</f>
        <v>عدد</v>
      </c>
      <c r="D470" s="60">
        <f>'متره مکانیک'!V4315</f>
        <v>5353000</v>
      </c>
      <c r="E470" s="189" t="e">
        <f>VLOOKUP(A470,'متره مکانیک'!A:K,9,FALSE)</f>
        <v>#N/A</v>
      </c>
      <c r="F470" s="191">
        <f t="shared" si="21"/>
        <v>0</v>
      </c>
      <c r="G470" s="208"/>
    </row>
    <row r="471" spans="1:7" ht="32.25" thickBot="1">
      <c r="A471" s="60">
        <f>'متره مکانیک'!P4316</f>
        <v>151205</v>
      </c>
      <c r="B471" s="60" t="str">
        <f>'متره مکانیک'!T4316</f>
        <v>شير کنترل دو راهه، به قطر نامي 40 (يک و يک دوم اينچ).</v>
      </c>
      <c r="C471" s="60" t="str">
        <f>'متره مکانیک'!U4316</f>
        <v>عدد</v>
      </c>
      <c r="D471" s="60">
        <f>'متره مکانیک'!V4316</f>
        <v>6267000</v>
      </c>
      <c r="E471" s="189" t="e">
        <f>VLOOKUP(A471,'متره مکانیک'!A:K,9,FALSE)</f>
        <v>#N/A</v>
      </c>
      <c r="F471" s="191">
        <f t="shared" si="21"/>
        <v>0</v>
      </c>
      <c r="G471" s="208"/>
    </row>
    <row r="472" spans="1:7" ht="24" thickBot="1">
      <c r="A472" s="60">
        <f>'متره مکانیک'!P4317</f>
        <v>151206</v>
      </c>
      <c r="B472" s="60" t="str">
        <f>'متره مکانیک'!T4317</f>
        <v>شير کنترل دو راهه، به قطر نامي 50 (دو اينچ).</v>
      </c>
      <c r="C472" s="60" t="str">
        <f>'متره مکانیک'!U4317</f>
        <v>عدد</v>
      </c>
      <c r="D472" s="60">
        <f>'متره مکانیک'!V4317</f>
        <v>7869000</v>
      </c>
      <c r="E472" s="189" t="e">
        <f>VLOOKUP(A472,'متره مکانیک'!A:K,9,FALSE)</f>
        <v>#N/A</v>
      </c>
      <c r="F472" s="191">
        <f t="shared" si="21"/>
        <v>0</v>
      </c>
      <c r="G472" s="208"/>
    </row>
    <row r="473" spans="1:7" ht="32.25" thickBot="1">
      <c r="A473" s="60">
        <f>'متره مکانیک'!P4318</f>
        <v>151207</v>
      </c>
      <c r="B473" s="60" t="str">
        <f>'متره مکانیک'!T4318</f>
        <v>شير کنترل دو راهه، به قطر نامي 65 (دو و يک دوم اينچ).</v>
      </c>
      <c r="C473" s="60" t="str">
        <f>'متره مکانیک'!U4318</f>
        <v>عدد</v>
      </c>
      <c r="D473" s="60">
        <f>'متره مکانیک'!V4318</f>
        <v>33043000</v>
      </c>
      <c r="E473" s="189" t="e">
        <f>VLOOKUP(A473,'متره مکانیک'!A:K,9,FALSE)</f>
        <v>#N/A</v>
      </c>
      <c r="F473" s="191">
        <f t="shared" ref="F473:F527" si="22">IF(ISNA(E473*D473),0,ROUND((E473*D473),0))</f>
        <v>0</v>
      </c>
      <c r="G473" s="208"/>
    </row>
    <row r="474" spans="1:7" ht="24" thickBot="1">
      <c r="A474" s="60">
        <f>'متره مکانیک'!P4319</f>
        <v>151208</v>
      </c>
      <c r="B474" s="60" t="str">
        <f>'متره مکانیک'!T4319</f>
        <v>شير کنترل دو راهه، به قطر نامي 80 (سه اينچ).</v>
      </c>
      <c r="C474" s="60" t="str">
        <f>'متره مکانیک'!U4319</f>
        <v>عدد</v>
      </c>
      <c r="D474" s="60">
        <f>'متره مکانیک'!V4319</f>
        <v>46319000</v>
      </c>
      <c r="E474" s="189" t="e">
        <f>VLOOKUP(A474,'متره مکانیک'!A:K,9,FALSE)</f>
        <v>#N/A</v>
      </c>
      <c r="F474" s="191">
        <f t="shared" si="22"/>
        <v>0</v>
      </c>
      <c r="G474" s="208"/>
    </row>
    <row r="475" spans="1:7" ht="32.25" thickBot="1">
      <c r="A475" s="60">
        <f>'متره مکانیک'!P4320</f>
        <v>151209</v>
      </c>
      <c r="B475" s="60" t="str">
        <f>'متره مکانیک'!T4320</f>
        <v>شير کنترل دو راهه، به قطر نامي 100 (چهار اينچ).</v>
      </c>
      <c r="C475" s="60" t="str">
        <f>'متره مکانیک'!U4320</f>
        <v>عدد</v>
      </c>
      <c r="D475" s="60">
        <f>'متره مکانیک'!V4320</f>
        <v>52159000</v>
      </c>
      <c r="E475" s="189" t="e">
        <f>VLOOKUP(A475,'متره مکانیک'!A:K,9,FALSE)</f>
        <v>#N/A</v>
      </c>
      <c r="F475" s="191">
        <f t="shared" si="22"/>
        <v>0</v>
      </c>
      <c r="G475" s="208"/>
    </row>
    <row r="476" spans="1:7" ht="32.25" thickBot="1">
      <c r="A476" s="60">
        <f>'متره مکانیک'!P4321</f>
        <v>151301</v>
      </c>
      <c r="B476" s="60" t="str">
        <f>'متره مکانیک'!T4321</f>
        <v>شير کنترل سه راهه، به قطر نامي 15 (يک دوم اينچ).</v>
      </c>
      <c r="C476" s="60" t="str">
        <f>'متره مکانیک'!U4321</f>
        <v>عدد</v>
      </c>
      <c r="D476" s="60">
        <f>'متره مکانیک'!V4321</f>
        <v>3922000</v>
      </c>
      <c r="E476" s="189" t="e">
        <f>VLOOKUP(A476,'متره مکانیک'!A:K,9,FALSE)</f>
        <v>#N/A</v>
      </c>
      <c r="F476" s="191">
        <f t="shared" si="22"/>
        <v>0</v>
      </c>
      <c r="G476" s="208"/>
    </row>
    <row r="477" spans="1:7" ht="32.25" thickBot="1">
      <c r="A477" s="60">
        <f>'متره مکانیک'!P4322</f>
        <v>151302</v>
      </c>
      <c r="B477" s="60" t="str">
        <f>'متره مکانیک'!T4322</f>
        <v>شير کنترل سه راهه، به قطر نامي 20 (سه چهارم اينچ).</v>
      </c>
      <c r="C477" s="60" t="str">
        <f>'متره مکانیک'!U4322</f>
        <v>عدد</v>
      </c>
      <c r="D477" s="60">
        <f>'متره مکانیک'!V4322</f>
        <v>4094000</v>
      </c>
      <c r="E477" s="189" t="e">
        <f>VLOOKUP(A477,'متره مکانیک'!A:K,9,FALSE)</f>
        <v>#N/A</v>
      </c>
      <c r="F477" s="191">
        <f t="shared" si="22"/>
        <v>0</v>
      </c>
      <c r="G477" s="208"/>
    </row>
    <row r="478" spans="1:7" ht="32.25" thickBot="1">
      <c r="A478" s="60">
        <f>'متره مکانیک'!P4323</f>
        <v>151303</v>
      </c>
      <c r="B478" s="60" t="str">
        <f>'متره مکانیک'!T4323</f>
        <v>شير کنترل سه راهه، به قطر نامي 25 (يک اينچ).</v>
      </c>
      <c r="C478" s="60" t="str">
        <f>'متره مکانیک'!U4323</f>
        <v>عدد</v>
      </c>
      <c r="D478" s="60">
        <f>'متره مکانیک'!V4323</f>
        <v>4266000</v>
      </c>
      <c r="E478" s="189" t="e">
        <f>VLOOKUP(A478,'متره مکانیک'!A:K,9,FALSE)</f>
        <v>#N/A</v>
      </c>
      <c r="F478" s="191">
        <f t="shared" si="22"/>
        <v>0</v>
      </c>
      <c r="G478" s="208"/>
    </row>
    <row r="479" spans="1:7" ht="32.25" thickBot="1">
      <c r="A479" s="60">
        <f>'متره مکانیک'!P4324</f>
        <v>151304</v>
      </c>
      <c r="B479" s="60" t="str">
        <f>'متره مکانیک'!T4324</f>
        <v>شير کنترل سه راهه، به قطر نامي 32 (يک و يک چهارم اينچ).</v>
      </c>
      <c r="C479" s="60" t="str">
        <f>'متره مکانیک'!U4324</f>
        <v>عدد</v>
      </c>
      <c r="D479" s="60">
        <f>'متره مکانیک'!V4324</f>
        <v>4924000</v>
      </c>
      <c r="E479" s="189" t="e">
        <f>VLOOKUP(A479,'متره مکانیک'!A:K,9,FALSE)</f>
        <v>#N/A</v>
      </c>
      <c r="F479" s="191">
        <f t="shared" si="22"/>
        <v>0</v>
      </c>
      <c r="G479" s="208"/>
    </row>
    <row r="480" spans="1:7" ht="32.25" thickBot="1">
      <c r="A480" s="60">
        <f>'متره مکانیک'!P4325</f>
        <v>151305</v>
      </c>
      <c r="B480" s="60" t="str">
        <f>'متره مکانیک'!T4325</f>
        <v>شيرکنترل سه راهه، به قطر نامي 40 (يک‌و‌يک‌دوم اينچ).</v>
      </c>
      <c r="C480" s="60" t="str">
        <f>'متره مکانیک'!U4325</f>
        <v>عدد</v>
      </c>
      <c r="D480" s="60">
        <f>'متره مکانیک'!V4325</f>
        <v>5810000</v>
      </c>
      <c r="E480" s="189" t="e">
        <f>VLOOKUP(A480,'متره مکانیک'!A:K,9,FALSE)</f>
        <v>#N/A</v>
      </c>
      <c r="F480" s="191">
        <f t="shared" si="22"/>
        <v>0</v>
      </c>
      <c r="G480" s="208"/>
    </row>
    <row r="481" spans="1:7" ht="24" thickBot="1">
      <c r="A481" s="60">
        <f>'متره مکانیک'!P4326</f>
        <v>151306</v>
      </c>
      <c r="B481" s="60" t="str">
        <f>'متره مکانیک'!T4326</f>
        <v>شير کنترل سه راهه، به قطر نامي 50 (دو  اينچ).</v>
      </c>
      <c r="C481" s="60" t="str">
        <f>'متره مکانیک'!U4326</f>
        <v>عدد</v>
      </c>
      <c r="D481" s="60">
        <f>'متره مکانیک'!V4326</f>
        <v>7212000</v>
      </c>
      <c r="E481" s="189" t="e">
        <f>VLOOKUP(A481,'متره مکانیک'!A:K,9,FALSE)</f>
        <v>#N/A</v>
      </c>
      <c r="F481" s="191">
        <f t="shared" si="22"/>
        <v>0</v>
      </c>
      <c r="G481" s="208"/>
    </row>
    <row r="482" spans="1:7" ht="32.25" thickBot="1">
      <c r="A482" s="60">
        <f>'متره مکانیک'!P4327</f>
        <v>151307</v>
      </c>
      <c r="B482" s="60" t="str">
        <f>'متره مکانیک'!T4327</f>
        <v>شيرکنترل سه‌راهه، به قطر نامي65(دو و يک دوم اينچ).</v>
      </c>
      <c r="C482" s="60" t="str">
        <f>'متره مکانیک'!U4327</f>
        <v>عدد</v>
      </c>
      <c r="D482" s="60">
        <f>'متره مکانیک'!V4327</f>
        <v>29254000</v>
      </c>
      <c r="E482" s="189" t="e">
        <f>VLOOKUP(A482,'متره مکانیک'!A:K,9,FALSE)</f>
        <v>#N/A</v>
      </c>
      <c r="F482" s="191">
        <f t="shared" si="22"/>
        <v>0</v>
      </c>
      <c r="G482" s="208"/>
    </row>
    <row r="483" spans="1:7" ht="24" thickBot="1">
      <c r="A483" s="60">
        <f>'متره مکانیک'!P4328</f>
        <v>151308</v>
      </c>
      <c r="B483" s="60" t="str">
        <f>'متره مکانیک'!T4328</f>
        <v>شير کنترل سه راهه، به قطر نامي 80 (سه اينچ).</v>
      </c>
      <c r="C483" s="60" t="str">
        <f>'متره مکانیک'!U4328</f>
        <v>عدد</v>
      </c>
      <c r="D483" s="60">
        <f>'متره مکانیک'!V4328</f>
        <v>40312000</v>
      </c>
      <c r="E483" s="189" t="e">
        <f>VLOOKUP(A483,'متره مکانیک'!A:K,9,FALSE)</f>
        <v>#N/A</v>
      </c>
      <c r="F483" s="191">
        <f t="shared" si="22"/>
        <v>0</v>
      </c>
      <c r="G483" s="208"/>
    </row>
    <row r="484" spans="1:7" ht="32.25" thickBot="1">
      <c r="A484" s="60">
        <f>'متره مکانیک'!P4329</f>
        <v>151309</v>
      </c>
      <c r="B484" s="60" t="str">
        <f>'متره مکانیک'!T4329</f>
        <v>شير کنترل سه راهه، به قطر نامي 100 (چهار اينچ).</v>
      </c>
      <c r="C484" s="60" t="str">
        <f>'متره مکانیک'!U4329</f>
        <v>عدد</v>
      </c>
      <c r="D484" s="60">
        <f>'متره مکانیک'!V4329</f>
        <v>70389000</v>
      </c>
      <c r="E484" s="189" t="e">
        <f>VLOOKUP(A484,'متره مکانیک'!A:K,9,FALSE)</f>
        <v>#N/A</v>
      </c>
      <c r="F484" s="191">
        <f t="shared" si="22"/>
        <v>0</v>
      </c>
      <c r="G484" s="208"/>
    </row>
    <row r="485" spans="1:7" ht="24" thickBot="1">
      <c r="A485" s="60">
        <f>'متره مکانیک'!P4330</f>
        <v>151401</v>
      </c>
      <c r="B485" s="60" t="str">
        <f>'متره مکانیک'!T4330</f>
        <v>محرک الکتريکي، براي نصب روي شير کنترل.</v>
      </c>
      <c r="C485" s="60" t="str">
        <f>'متره مکانیک'!U4330</f>
        <v>عدد</v>
      </c>
      <c r="D485" s="60">
        <f>'متره مکانیک'!V4330</f>
        <v>10097000</v>
      </c>
      <c r="E485" s="189" t="e">
        <f>VLOOKUP(A485,'متره مکانیک'!A:K,9,FALSE)</f>
        <v>#N/A</v>
      </c>
      <c r="F485" s="191">
        <f t="shared" si="22"/>
        <v>0</v>
      </c>
      <c r="G485" s="208"/>
    </row>
    <row r="486" spans="1:7" ht="32.25" thickBot="1">
      <c r="A486" s="60">
        <f>'متره مکانیک'!P4331</f>
        <v>151402</v>
      </c>
      <c r="B486" s="60" t="str">
        <f>'متره مکانیک'!T4331</f>
        <v>محرک الکتريکي، براي نصب روي شير کنترل، با مکانيزم فنر برگشت.</v>
      </c>
      <c r="C486" s="60" t="str">
        <f>'متره مکانیک'!U4331</f>
        <v>عدد</v>
      </c>
      <c r="D486" s="60">
        <f>'متره مکانیک'!V4331</f>
        <v>18640000</v>
      </c>
      <c r="E486" s="189" t="e">
        <f>VLOOKUP(A486,'متره مکانیک'!A:K,9,FALSE)</f>
        <v>#N/A</v>
      </c>
      <c r="F486" s="191">
        <f t="shared" si="22"/>
        <v>0</v>
      </c>
      <c r="G486" s="208"/>
    </row>
    <row r="487" spans="1:7" ht="32.25" thickBot="1">
      <c r="A487" s="60">
        <f>'متره مکانیک'!P4332</f>
        <v>151501</v>
      </c>
      <c r="B487" s="60" t="str">
        <f>'متره مکانیک'!T4332</f>
        <v>شير کنترل پروانه‌اي، با محرک الکتريکي به طور کامل، به قطر نامي 25 (يک اينچ).</v>
      </c>
      <c r="C487" s="60" t="str">
        <f>'متره مکانیک'!U4332</f>
        <v>عدد</v>
      </c>
      <c r="D487" s="60">
        <f>'متره مکانیک'!V4332</f>
        <v>39274000</v>
      </c>
      <c r="E487" s="189" t="e">
        <f>VLOOKUP(A487,'متره مکانیک'!A:K,9,FALSE)</f>
        <v>#N/A</v>
      </c>
      <c r="F487" s="191">
        <f t="shared" si="22"/>
        <v>0</v>
      </c>
      <c r="G487" s="208"/>
    </row>
    <row r="488" spans="1:7" ht="32.25" thickBot="1">
      <c r="A488" s="60">
        <f>'متره مکانیک'!P4333</f>
        <v>151502</v>
      </c>
      <c r="B488" s="60" t="str">
        <f>'متره مکانیک'!T4333</f>
        <v>شير کنترل پروانه‌اي، با محرک الکتريکي به طور کامل، به قطر نامي 32 (يک و يک چهارم اينچ).</v>
      </c>
      <c r="C488" s="60" t="str">
        <f>'متره مکانیک'!U4333</f>
        <v>عدد</v>
      </c>
      <c r="D488" s="60">
        <f>'متره مکانیک'!V4333</f>
        <v>39274000</v>
      </c>
      <c r="E488" s="189" t="e">
        <f>VLOOKUP(A488,'متره مکانیک'!A:K,9,FALSE)</f>
        <v>#N/A</v>
      </c>
      <c r="F488" s="191">
        <f t="shared" si="22"/>
        <v>0</v>
      </c>
      <c r="G488" s="208"/>
    </row>
    <row r="489" spans="1:7" ht="32.25" thickBot="1">
      <c r="A489" s="60">
        <f>'متره مکانیک'!P4334</f>
        <v>151503</v>
      </c>
      <c r="B489" s="60" t="str">
        <f>'متره مکانیک'!T4334</f>
        <v>شير کنترل پروانه‌اي، با محرک الکتريکي به طور کامل، به قطر نامي 40 (يک و يک دوم اينچ).</v>
      </c>
      <c r="C489" s="60" t="str">
        <f>'متره مکانیک'!U4334</f>
        <v>عدد</v>
      </c>
      <c r="D489" s="60">
        <f>'متره مکانیک'!V4334</f>
        <v>41087000</v>
      </c>
      <c r="E489" s="189" t="e">
        <f>VLOOKUP(A489,'متره مکانیک'!A:K,9,FALSE)</f>
        <v>#N/A</v>
      </c>
      <c r="F489" s="191">
        <f t="shared" si="22"/>
        <v>0</v>
      </c>
      <c r="G489" s="208"/>
    </row>
    <row r="490" spans="1:7" ht="32.25" thickBot="1">
      <c r="A490" s="60">
        <f>'متره مکانیک'!P4335</f>
        <v>151504</v>
      </c>
      <c r="B490" s="60" t="str">
        <f>'متره مکانیک'!T4335</f>
        <v>شير کنترل پروانه‌اي، با محرک الکتريکي به طور کامل، به قطر نامي 50 (دو اينچ).</v>
      </c>
      <c r="C490" s="60" t="str">
        <f>'متره مکانیک'!U4335</f>
        <v>عدد</v>
      </c>
      <c r="D490" s="60">
        <f>'متره مکانیک'!V4335</f>
        <v>41583000</v>
      </c>
      <c r="E490" s="189" t="e">
        <f>VLOOKUP(A490,'متره مکانیک'!A:K,9,FALSE)</f>
        <v>#N/A</v>
      </c>
      <c r="F490" s="191">
        <f t="shared" si="22"/>
        <v>0</v>
      </c>
      <c r="G490" s="208"/>
    </row>
    <row r="491" spans="1:7" ht="32.25" thickBot="1">
      <c r="A491" s="60">
        <f>'متره مکانیک'!P4336</f>
        <v>151505</v>
      </c>
      <c r="B491" s="60" t="str">
        <f>'متره مکانیک'!T4336</f>
        <v>شير کنترل پروانه‌اي، با محرک الکتريکي به طور کامل، به قطر نامي 65 (دو و يک دوم اينچ).</v>
      </c>
      <c r="C491" s="60" t="str">
        <f>'متره مکانیک'!U4336</f>
        <v>عدد</v>
      </c>
      <c r="D491" s="60">
        <f>'متره مکانیک'!V4336</f>
        <v>42209000</v>
      </c>
      <c r="E491" s="189" t="e">
        <f>VLOOKUP(A491,'متره مکانیک'!A:K,9,FALSE)</f>
        <v>#N/A</v>
      </c>
      <c r="F491" s="191">
        <f t="shared" si="22"/>
        <v>0</v>
      </c>
      <c r="G491" s="208"/>
    </row>
    <row r="492" spans="1:7" ht="32.25" thickBot="1">
      <c r="A492" s="60">
        <f>'متره مکانیک'!P4337</f>
        <v>151506</v>
      </c>
      <c r="B492" s="60" t="str">
        <f>'متره مکانیک'!T4337</f>
        <v>شير کنترل پروانه‌اي، با محرک الکتريکي به طور کامل، به قطر نامي 80 (سه اينچ).</v>
      </c>
      <c r="C492" s="60" t="str">
        <f>'متره مکانیک'!U4337</f>
        <v>عدد</v>
      </c>
      <c r="D492" s="60">
        <f>'متره مکانیک'!V4337</f>
        <v>44356000</v>
      </c>
      <c r="E492" s="189" t="e">
        <f>VLOOKUP(A492,'متره مکانیک'!A:K,9,FALSE)</f>
        <v>#N/A</v>
      </c>
      <c r="F492" s="191">
        <f t="shared" si="22"/>
        <v>0</v>
      </c>
      <c r="G492" s="208"/>
    </row>
    <row r="493" spans="1:7" ht="32.25" thickBot="1">
      <c r="A493" s="60">
        <f>'متره مکانیک'!P4338</f>
        <v>151507</v>
      </c>
      <c r="B493" s="60" t="str">
        <f>'متره مکانیک'!T4338</f>
        <v>شير کنترل پروانه‌اي، با محرک الکتريکي به طور کامل، به قطر نامي 100 (چهار اينچ).</v>
      </c>
      <c r="C493" s="60" t="str">
        <f>'متره مکانیک'!U4338</f>
        <v>عدد</v>
      </c>
      <c r="D493" s="60">
        <f>'متره مکانیک'!V4338</f>
        <v>44784000</v>
      </c>
      <c r="E493" s="189" t="e">
        <f>VLOOKUP(A493,'متره مکانیک'!A:K,9,FALSE)</f>
        <v>#N/A</v>
      </c>
      <c r="F493" s="191">
        <f t="shared" si="22"/>
        <v>0</v>
      </c>
      <c r="G493" s="208"/>
    </row>
    <row r="494" spans="1:7" ht="32.25" thickBot="1">
      <c r="A494" s="60">
        <f>'متره مکانیک'!P4339</f>
        <v>151601</v>
      </c>
      <c r="B494" s="60" t="str">
        <f>'متره مکانیک'!T4339</f>
        <v>پتانسيومتر (Potentiometer)، الکتريکي کمکي، براي نصب روي شير يا دمپر.</v>
      </c>
      <c r="C494" s="60" t="str">
        <f>'متره مکانیک'!U4339</f>
        <v>عدد</v>
      </c>
      <c r="D494" s="60">
        <f>'متره مکانیک'!V4339</f>
        <v>3339000</v>
      </c>
      <c r="E494" s="189" t="e">
        <f>VLOOKUP(A494,'متره مکانیک'!A:K,9,FALSE)</f>
        <v>#N/A</v>
      </c>
      <c r="F494" s="191">
        <f t="shared" si="22"/>
        <v>0</v>
      </c>
      <c r="G494" s="208"/>
    </row>
    <row r="495" spans="1:7" ht="32.25" thickBot="1">
      <c r="A495" s="60">
        <f>'متره مکانیک'!P4340</f>
        <v>151602</v>
      </c>
      <c r="B495" s="60" t="str">
        <f>'متره مکانیک'!T4340</f>
        <v>پوزيسيونر (Positioner)، الکترونيکي، براي نصب روي شير يا دمپر.</v>
      </c>
      <c r="C495" s="60" t="str">
        <f>'متره مکانیک'!U4340</f>
        <v>عدد</v>
      </c>
      <c r="D495" s="60">
        <f>'متره مکانیک'!V4340</f>
        <v>4344000</v>
      </c>
      <c r="E495" s="189" t="e">
        <f>VLOOKUP(A495,'متره مکانیک'!A:K,9,FALSE)</f>
        <v>#N/A</v>
      </c>
      <c r="F495" s="191">
        <f t="shared" si="22"/>
        <v>0</v>
      </c>
      <c r="G495" s="208"/>
    </row>
    <row r="496" spans="1:7" ht="48" thickBot="1">
      <c r="A496" s="60">
        <f>'متره مکانیک'!P4341</f>
        <v>151701</v>
      </c>
      <c r="B496" s="60" t="str">
        <f>'متره مکانیک'!T4341</f>
        <v>شير کنترل سه راهه، با محرک الکتريکي به طور کامل، نوع قطع و وصلي، مخصوص فن کويل، به قطر نامي 15 (يك دوم اينچ).</v>
      </c>
      <c r="C496" s="60" t="str">
        <f>'متره مکانیک'!U4341</f>
        <v>عدد</v>
      </c>
      <c r="D496" s="60">
        <f>'متره مکانیک'!V4341</f>
        <v>2704000</v>
      </c>
      <c r="E496" s="189" t="e">
        <f>VLOOKUP(A496,'متره مکانیک'!A:K,9,FALSE)</f>
        <v>#N/A</v>
      </c>
      <c r="F496" s="191">
        <f t="shared" si="22"/>
        <v>0</v>
      </c>
      <c r="G496" s="208"/>
    </row>
    <row r="497" spans="1:7" ht="48" thickBot="1">
      <c r="A497" s="60">
        <f>'متره مکانیک'!P4342</f>
        <v>151702</v>
      </c>
      <c r="B497" s="60" t="str">
        <f>'متره مکانیک'!T4342</f>
        <v>شير کنترل سه راهه، با محرک الکتريکي به طور کامل، نوع قطع و وصلي، مخصوص فن کويل، به قطر نامي 20 (سه چهارم اينچ).</v>
      </c>
      <c r="C497" s="60" t="str">
        <f>'متره مکانیک'!U4342</f>
        <v>عدد</v>
      </c>
      <c r="D497" s="60">
        <f>'متره مکانیک'!V4342</f>
        <v>2914000</v>
      </c>
      <c r="E497" s="189" t="e">
        <f>VLOOKUP(A497,'متره مکانیک'!A:K,9,FALSE)</f>
        <v>#N/A</v>
      </c>
      <c r="F497" s="191">
        <f t="shared" si="22"/>
        <v>0</v>
      </c>
      <c r="G497" s="208"/>
    </row>
    <row r="498" spans="1:7" ht="63.75" thickBot="1">
      <c r="A498" s="60">
        <f>'متره مکانیک'!P4343</f>
        <v>151703</v>
      </c>
      <c r="B498" s="60" t="str">
        <f>'متره مکانیک'!T4343</f>
        <v>شير کنترل سه راهه، با محرک الکتريکي به طور کامل، نوع قطع و وصلي، مخصوص فن کويل، با کليد خودکار تغيير حالت تابستاني - زمستاني، به قطر نامي 15 (يك دوم اينچ).</v>
      </c>
      <c r="C498" s="60" t="str">
        <f>'متره مکانیک'!U4343</f>
        <v>عدد</v>
      </c>
      <c r="D498" s="60">
        <f>'متره مکانیک'!V4343</f>
        <v>7564000</v>
      </c>
      <c r="E498" s="189" t="e">
        <f>VLOOKUP(A498,'متره مکانیک'!A:K,9,FALSE)</f>
        <v>#N/A</v>
      </c>
      <c r="F498" s="191">
        <f t="shared" si="22"/>
        <v>0</v>
      </c>
      <c r="G498" s="208"/>
    </row>
    <row r="499" spans="1:7" ht="63.75" thickBot="1">
      <c r="A499" s="60">
        <f>'متره مکانیک'!P4344</f>
        <v>151704</v>
      </c>
      <c r="B499" s="60" t="str">
        <f>'متره مکانیک'!T4344</f>
        <v>شير کنترل سه راهه، با محرک الکتريکي به طور کامل، نوع قطع و وصلي، مخصوص فن کويل، با کليد خودکار تغيير حالت تابستاني - زمستاني، به قطر نامي 20 (سه چهارم اينچ).</v>
      </c>
      <c r="C499" s="60" t="str">
        <f>'متره مکانیک'!U4344</f>
        <v>عدد</v>
      </c>
      <c r="D499" s="60">
        <f>'متره مکانیک'!V4344</f>
        <v>7585000</v>
      </c>
      <c r="E499" s="189" t="e">
        <f>VLOOKUP(A499,'متره مکانیک'!A:K,9,FALSE)</f>
        <v>#N/A</v>
      </c>
      <c r="F499" s="191">
        <f t="shared" si="22"/>
        <v>0</v>
      </c>
      <c r="G499" s="208"/>
    </row>
    <row r="500" spans="1:7" ht="32.25" thickBot="1">
      <c r="A500" s="60">
        <f>'متره مکانیک'!P4345</f>
        <v>151801</v>
      </c>
      <c r="B500" s="60" t="str">
        <f>'متره مکانیک'!T4345</f>
        <v>شير ترموستاتيک رادياتور، به قطر نامي 15 (يك دوم اينچ).</v>
      </c>
      <c r="C500" s="60" t="str">
        <f>'متره مکانیک'!U4345</f>
        <v>عدد</v>
      </c>
      <c r="D500" s="60">
        <f>'متره مکانیک'!V4345</f>
        <v>567000</v>
      </c>
      <c r="E500" s="189" t="e">
        <f>VLOOKUP(A500,'متره مکانیک'!A:K,9,FALSE)</f>
        <v>#N/A</v>
      </c>
      <c r="F500" s="191">
        <f t="shared" si="22"/>
        <v>0</v>
      </c>
      <c r="G500" s="208"/>
    </row>
    <row r="501" spans="1:7" ht="32.25" thickBot="1">
      <c r="A501" s="60">
        <f>'متره مکانیک'!P4346</f>
        <v>151802</v>
      </c>
      <c r="B501" s="60" t="str">
        <f>'متره مکانیک'!T4346</f>
        <v>شير ترموستاتيک رادياتور، به قطر نامي 20(سه چهارم اينچ).</v>
      </c>
      <c r="C501" s="60" t="str">
        <f>'متره مکانیک'!U4346</f>
        <v>عدد</v>
      </c>
      <c r="D501" s="60">
        <f>'متره مکانیک'!V4346</f>
        <v>625500</v>
      </c>
      <c r="E501" s="189" t="e">
        <f>VLOOKUP(A501,'متره مکانیک'!A:K,9,FALSE)</f>
        <v>#N/A</v>
      </c>
      <c r="F501" s="191">
        <f t="shared" si="22"/>
        <v>0</v>
      </c>
      <c r="G501" s="208"/>
    </row>
    <row r="502" spans="1:7" ht="32.25" thickBot="1">
      <c r="A502" s="60">
        <f>'متره مکانیک'!P4347</f>
        <v>151901</v>
      </c>
      <c r="B502" s="60" t="str">
        <f>'متره مکانیک'!T4347</f>
        <v>ترانسفورماتور 220 به 24 ولت متناوب، با توان تا 100 ولت آمپر.</v>
      </c>
      <c r="C502" s="60" t="str">
        <f>'متره مکانیک'!U4347</f>
        <v>عدد</v>
      </c>
      <c r="D502" s="60">
        <f>'متره مکانیک'!V4347</f>
        <v>1020000</v>
      </c>
      <c r="E502" s="189" t="e">
        <f>VLOOKUP(A502,'متره مکانیک'!A:K,9,FALSE)</f>
        <v>#N/A</v>
      </c>
      <c r="F502" s="191">
        <f t="shared" si="22"/>
        <v>0</v>
      </c>
      <c r="G502" s="208"/>
    </row>
    <row r="503" spans="1:7" ht="32.25" thickBot="1">
      <c r="A503" s="60">
        <f>'متره مکانیک'!P4348</f>
        <v>151902</v>
      </c>
      <c r="B503" s="60" t="str">
        <f>'متره مکانیک'!T4348</f>
        <v>ترانسفورماتور 220 به 24 ولت متناوب، با توان تا 200 ولت آمپر.</v>
      </c>
      <c r="C503" s="60" t="str">
        <f>'متره مکانیک'!U4348</f>
        <v>عدد</v>
      </c>
      <c r="D503" s="60">
        <f>'متره مکانیک'!V4348</f>
        <v>1689000</v>
      </c>
      <c r="E503" s="189" t="e">
        <f>VLOOKUP(A503,'متره مکانیک'!A:K,9,FALSE)</f>
        <v>#N/A</v>
      </c>
      <c r="F503" s="191">
        <f t="shared" si="22"/>
        <v>0</v>
      </c>
      <c r="G503" s="208"/>
    </row>
    <row r="504" spans="1:7" ht="24" thickBot="1">
      <c r="A504" s="60">
        <f>'متره مکانیک'!P4349</f>
        <v>152001</v>
      </c>
      <c r="B504" s="60" t="str">
        <f>'متره مکانیک'!T4349</f>
        <v>ترمومتر قايم با غلاف، به ارتفاع 17 سانتيمتر.</v>
      </c>
      <c r="C504" s="60" t="str">
        <f>'متره مکانیک'!U4349</f>
        <v>عدد</v>
      </c>
      <c r="D504" s="60">
        <f>'متره مکانیک'!V4349</f>
        <v>314500</v>
      </c>
      <c r="E504" s="189" t="e">
        <f>VLOOKUP(A504,'متره مکانیک'!A:K,9,FALSE)</f>
        <v>#N/A</v>
      </c>
      <c r="F504" s="191">
        <f t="shared" si="22"/>
        <v>0</v>
      </c>
      <c r="G504" s="208"/>
    </row>
    <row r="505" spans="1:7" ht="24" thickBot="1">
      <c r="A505" s="60">
        <f>'متره مکانیک'!P4350</f>
        <v>152002</v>
      </c>
      <c r="B505" s="60" t="str">
        <f>'متره مکانیک'!T4350</f>
        <v>ترمومتر قايم با غلاف، به ارتفاع 25 سانتيمتر.</v>
      </c>
      <c r="C505" s="60" t="str">
        <f>'متره مکانیک'!U4350</f>
        <v>عدد</v>
      </c>
      <c r="D505" s="60">
        <f>'متره مکانیک'!V4350</f>
        <v>325000</v>
      </c>
      <c r="E505" s="189" t="e">
        <f>VLOOKUP(A505,'متره مکانیک'!A:K,9,FALSE)</f>
        <v>#N/A</v>
      </c>
      <c r="F505" s="191">
        <f t="shared" si="22"/>
        <v>0</v>
      </c>
      <c r="G505" s="208"/>
    </row>
    <row r="506" spans="1:7" ht="32.25" thickBot="1">
      <c r="A506" s="60">
        <f>'متره مکانیک'!P4351</f>
        <v>152003</v>
      </c>
      <c r="B506" s="60" t="str">
        <f>'متره مکانیک'!T4351</f>
        <v>ترمومتر گوشه‌اي با غلاف، به ارتفاع 17 سانتيمتر.</v>
      </c>
      <c r="C506" s="60" t="str">
        <f>'متره مکانیک'!U4351</f>
        <v>عدد</v>
      </c>
      <c r="D506" s="60">
        <f>'متره مکانیک'!V4351</f>
        <v>336000</v>
      </c>
      <c r="E506" s="189" t="e">
        <f>VLOOKUP(A506,'متره مکانیک'!A:K,9,FALSE)</f>
        <v>#N/A</v>
      </c>
      <c r="F506" s="191">
        <f t="shared" si="22"/>
        <v>0</v>
      </c>
      <c r="G506" s="208"/>
    </row>
    <row r="507" spans="1:7" ht="32.25" thickBot="1">
      <c r="A507" s="60">
        <f>'متره مکانیک'!P4352</f>
        <v>152004</v>
      </c>
      <c r="B507" s="60" t="str">
        <f>'متره مکانیک'!T4352</f>
        <v>ترمومتر گوشه‌اي با غلاف، به ارتفاع 25 سانتيمتر.</v>
      </c>
      <c r="C507" s="60" t="str">
        <f>'متره مکانیک'!U4352</f>
        <v>عدد</v>
      </c>
      <c r="D507" s="60">
        <f>'متره مکانیک'!V4352</f>
        <v>351500</v>
      </c>
      <c r="E507" s="189" t="e">
        <f>VLOOKUP(A507,'متره مکانیک'!A:K,9,FALSE)</f>
        <v>#N/A</v>
      </c>
      <c r="F507" s="191">
        <f t="shared" si="22"/>
        <v>0</v>
      </c>
      <c r="G507" s="208"/>
    </row>
    <row r="508" spans="1:7" ht="24" thickBot="1">
      <c r="A508" s="60">
        <f>'متره مکانیک'!P4353</f>
        <v>152005</v>
      </c>
      <c r="B508" s="60" t="str">
        <f>'متره مکانیک'!T4353</f>
        <v>ترمومتر مانومتر قايم، توام.</v>
      </c>
      <c r="C508" s="60" t="str">
        <f>'متره مکانیک'!U4353</f>
        <v>عدد</v>
      </c>
      <c r="D508" s="60">
        <f>'متره مکانیک'!V4353</f>
        <v>358500</v>
      </c>
      <c r="E508" s="189" t="e">
        <f>VLOOKUP(A508,'متره مکانیک'!A:K,9,FALSE)</f>
        <v>#N/A</v>
      </c>
      <c r="F508" s="191">
        <f t="shared" si="22"/>
        <v>0</v>
      </c>
      <c r="G508" s="208"/>
    </row>
    <row r="509" spans="1:7" ht="32.25" thickBot="1">
      <c r="A509" s="60">
        <f>'متره مکانیک'!P4354</f>
        <v>152006</v>
      </c>
      <c r="B509" s="60" t="str">
        <f>'متره مکانیک'!T4354</f>
        <v>ترمومتر با لوله حساس، از منهاي 18 تا 70 درجه سانتيگراد، براي محفظه بسته.</v>
      </c>
      <c r="C509" s="60" t="str">
        <f>'متره مکانیک'!U4354</f>
        <v>عدد</v>
      </c>
      <c r="D509" s="60">
        <f>'متره مکانیک'!V4354</f>
        <v>0</v>
      </c>
      <c r="E509" s="189" t="e">
        <f>VLOOKUP(A509,'متره مکانیک'!A:K,9,FALSE)</f>
        <v>#N/A</v>
      </c>
      <c r="F509" s="191">
        <f t="shared" si="22"/>
        <v>0</v>
      </c>
      <c r="G509" s="208"/>
    </row>
    <row r="510" spans="1:7" ht="32.25" thickBot="1">
      <c r="A510" s="60">
        <f>'متره مکانیک'!P4355</f>
        <v>152007</v>
      </c>
      <c r="B510" s="60" t="str">
        <f>'متره مکانیک'!T4355</f>
        <v>ترمومتر با لوله حساس، از 10 تا 120 درجه سانتيگراد، براي محفظه بسته.</v>
      </c>
      <c r="C510" s="60" t="str">
        <f>'متره مکانیک'!U4355</f>
        <v>عدد</v>
      </c>
      <c r="D510" s="60">
        <f>'متره مکانیک'!V4355</f>
        <v>311500</v>
      </c>
      <c r="E510" s="189" t="e">
        <f>VLOOKUP(A510,'متره مکانیک'!A:K,9,FALSE)</f>
        <v>#N/A</v>
      </c>
      <c r="F510" s="191">
        <f t="shared" si="22"/>
        <v>0</v>
      </c>
      <c r="G510" s="208"/>
    </row>
    <row r="511" spans="1:7" ht="32.25" thickBot="1">
      <c r="A511" s="60">
        <f>'متره مکانیک'!P4356</f>
        <v>152101</v>
      </c>
      <c r="B511" s="60" t="str">
        <f>'متره مکانیک'!T4356</f>
        <v>مانومتر با صفحه دايره‌اي، از صفر تا 30 بار، با شير سماوري.</v>
      </c>
      <c r="C511" s="60" t="str">
        <f>'متره مکانیک'!U4356</f>
        <v>عدد</v>
      </c>
      <c r="D511" s="60">
        <f>'متره مکانیک'!V4356</f>
        <v>338000</v>
      </c>
      <c r="E511" s="189" t="e">
        <f>VLOOKUP(A511,'متره مکانیک'!A:K,9,FALSE)</f>
        <v>#N/A</v>
      </c>
      <c r="F511" s="191">
        <f t="shared" si="22"/>
        <v>0</v>
      </c>
      <c r="G511" s="208"/>
    </row>
    <row r="512" spans="1:7" ht="32.25" thickBot="1">
      <c r="A512" s="60">
        <f>'متره مکانیک'!P4357</f>
        <v>152102</v>
      </c>
      <c r="B512" s="60" t="str">
        <f>'متره مکانیک'!T4357</f>
        <v>مانومتر 15 سانتيمتري، مدرج از 15 تا 63 متر آّب.</v>
      </c>
      <c r="C512" s="60" t="str">
        <f>'متره مکانیک'!U4357</f>
        <v>عدد</v>
      </c>
      <c r="D512" s="60">
        <f>'متره مکانیک'!V4357</f>
        <v>278500</v>
      </c>
      <c r="E512" s="189" t="e">
        <f>VLOOKUP(A512,'متره مکانیک'!A:K,9,FALSE)</f>
        <v>#N/A</v>
      </c>
      <c r="F512" s="191">
        <f t="shared" si="22"/>
        <v>0</v>
      </c>
      <c r="G512" s="208"/>
    </row>
    <row r="513" spans="1:7" ht="32.25" thickBot="1">
      <c r="A513" s="60">
        <f>'متره مکانیک'!P4358</f>
        <v>152201</v>
      </c>
      <c r="B513" s="60" t="str">
        <f>'متره مکانیک'!T4358</f>
        <v>آب نما، براي منابع انبساط بسته و يا منابع تحت فشار، شامل لوله آب نما و شير تخليه.</v>
      </c>
      <c r="C513" s="60" t="str">
        <f>'متره مکانیک'!U4358</f>
        <v>عدد</v>
      </c>
      <c r="D513" s="60">
        <f>'متره مکانیک'!V4358</f>
        <v>534000</v>
      </c>
      <c r="E513" s="189" t="e">
        <f>VLOOKUP(A513,'متره مکانیک'!A:K,9,FALSE)</f>
        <v>#N/A</v>
      </c>
      <c r="F513" s="191">
        <f t="shared" si="22"/>
        <v>0</v>
      </c>
      <c r="G513" s="208"/>
    </row>
    <row r="514" spans="1:7" ht="32.25" thickBot="1">
      <c r="A514" s="60">
        <f>'متره مکانیک'!P4359</f>
        <v>152301</v>
      </c>
      <c r="B514" s="60" t="str">
        <f>'متره مکانیک'!T4359</f>
        <v>سوپاپ گازوييل دو ساچمه‌اي، به قطر نامي 15 (يک دوم اينچ).</v>
      </c>
      <c r="C514" s="60" t="str">
        <f>'متره مکانیک'!U4359</f>
        <v>عدد</v>
      </c>
      <c r="D514" s="60">
        <f>'متره مکانیک'!V4359</f>
        <v>192000</v>
      </c>
      <c r="E514" s="189" t="e">
        <f>VLOOKUP(A514,'متره مکانیک'!A:K,9,FALSE)</f>
        <v>#N/A</v>
      </c>
      <c r="F514" s="191">
        <f t="shared" si="22"/>
        <v>0</v>
      </c>
      <c r="G514" s="208"/>
    </row>
    <row r="515" spans="1:7" ht="32.25" thickBot="1">
      <c r="A515" s="60">
        <f>'متره مکانیک'!P4360</f>
        <v>152302</v>
      </c>
      <c r="B515" s="60" t="str">
        <f>'متره مکانیک'!T4360</f>
        <v>سوپاپ گازوييل دو ساچمه‌اي، به قطر نامي 20 (سه چهارم اينچ).</v>
      </c>
      <c r="C515" s="60" t="str">
        <f>'متره مکانیک'!U4360</f>
        <v>عدد</v>
      </c>
      <c r="D515" s="60">
        <f>'متره مکانیک'!V4360</f>
        <v>214500</v>
      </c>
      <c r="E515" s="189" t="e">
        <f>VLOOKUP(A515,'متره مکانیک'!A:K,9,FALSE)</f>
        <v>#N/A</v>
      </c>
      <c r="F515" s="191">
        <f t="shared" si="22"/>
        <v>0</v>
      </c>
      <c r="G515" s="208"/>
    </row>
    <row r="516" spans="1:7" ht="32.25" thickBot="1">
      <c r="A516" s="60">
        <f>'متره مکانیک'!P4361</f>
        <v>152303</v>
      </c>
      <c r="B516" s="60" t="str">
        <f>'متره مکانیک'!T4361</f>
        <v>سوپاپ گازوييل دو ساچمه‌اي، به قطر نامي 25 (يک اينچ).</v>
      </c>
      <c r="C516" s="60" t="str">
        <f>'متره مکانیک'!U4361</f>
        <v>عدد</v>
      </c>
      <c r="D516" s="60">
        <f>'متره مکانیک'!V4361</f>
        <v>236500</v>
      </c>
      <c r="E516" s="189" t="e">
        <f>VLOOKUP(A516,'متره مکانیک'!A:K,9,FALSE)</f>
        <v>#N/A</v>
      </c>
      <c r="F516" s="191">
        <f t="shared" si="22"/>
        <v>0</v>
      </c>
      <c r="G516" s="208"/>
    </row>
    <row r="517" spans="1:7" ht="32.25" thickBot="1">
      <c r="A517" s="60">
        <f>'متره مکانیک'!P4362</f>
        <v>152304</v>
      </c>
      <c r="B517" s="60" t="str">
        <f>'متره مکانیک'!T4362</f>
        <v>سوپاپ گازوييل دو ساچمه‌اي، به قطر نامي 32 (يک و يک چهارم اينچ).</v>
      </c>
      <c r="C517" s="60" t="str">
        <f>'متره مکانیک'!U4362</f>
        <v>عدد</v>
      </c>
      <c r="D517" s="60">
        <f>'متره مکانیک'!V4362</f>
        <v>259000</v>
      </c>
      <c r="E517" s="189" t="e">
        <f>VLOOKUP(A517,'متره مکانیک'!A:K,9,FALSE)</f>
        <v>#N/A</v>
      </c>
      <c r="F517" s="191">
        <f t="shared" si="22"/>
        <v>0</v>
      </c>
      <c r="G517" s="208"/>
    </row>
    <row r="518" spans="1:7" ht="24" thickBot="1">
      <c r="A518" s="60">
        <f>'متره مکانیک'!P4363</f>
        <v>152401</v>
      </c>
      <c r="B518" s="60" t="str">
        <f>'متره مکانیک'!T4363</f>
        <v>شير شناور، به قطر نامي 15 (يک دوم اينچ).</v>
      </c>
      <c r="C518" s="60" t="str">
        <f>'متره مکانیک'!U4363</f>
        <v>عدد</v>
      </c>
      <c r="D518" s="60">
        <f>'متره مکانیک'!V4363</f>
        <v>380500</v>
      </c>
      <c r="E518" s="189" t="e">
        <f>VLOOKUP(A518,'متره مکانیک'!A:K,9,FALSE)</f>
        <v>#N/A</v>
      </c>
      <c r="F518" s="191">
        <f t="shared" si="22"/>
        <v>0</v>
      </c>
      <c r="G518" s="208"/>
    </row>
    <row r="519" spans="1:7" ht="24" thickBot="1">
      <c r="A519" s="60">
        <f>'متره مکانیک'!P4364</f>
        <v>152402</v>
      </c>
      <c r="B519" s="60" t="str">
        <f>'متره مکانیک'!T4364</f>
        <v>شير شناور، به قطر نامي 20 (سه چهارم اينچ).</v>
      </c>
      <c r="C519" s="60" t="str">
        <f>'متره مکانیک'!U4364</f>
        <v>عدد</v>
      </c>
      <c r="D519" s="60">
        <f>'متره مکانیک'!V4364</f>
        <v>402500</v>
      </c>
      <c r="E519" s="189" t="e">
        <f>VLOOKUP(A519,'متره مکانیک'!A:K,9,FALSE)</f>
        <v>#N/A</v>
      </c>
      <c r="F519" s="191">
        <f t="shared" si="22"/>
        <v>0</v>
      </c>
      <c r="G519" s="208"/>
    </row>
    <row r="520" spans="1:7" ht="24" thickBot="1">
      <c r="A520" s="60">
        <f>'متره مکانیک'!P4365</f>
        <v>152403</v>
      </c>
      <c r="B520" s="60" t="str">
        <f>'متره مکانیک'!T4365</f>
        <v>شير شناور، به قطر نامي 25 (يک اينچ).</v>
      </c>
      <c r="C520" s="60" t="str">
        <f>'متره مکانیک'!U4365</f>
        <v>عدد</v>
      </c>
      <c r="D520" s="60">
        <f>'متره مکانیک'!V4365</f>
        <v>658500</v>
      </c>
      <c r="E520" s="189" t="e">
        <f>VLOOKUP(A520,'متره مکانیک'!A:K,9,FALSE)</f>
        <v>#N/A</v>
      </c>
      <c r="F520" s="191">
        <f t="shared" si="22"/>
        <v>0</v>
      </c>
      <c r="G520" s="208"/>
    </row>
    <row r="521" spans="1:7" ht="32.25" thickBot="1">
      <c r="A521" s="60">
        <f>'متره مکانیک'!P4366</f>
        <v>152404</v>
      </c>
      <c r="B521" s="60" t="str">
        <f>'متره مکانیک'!T4366</f>
        <v>شير شناور، به قطر نامي 32 (يک و يک چهارم اينچ).</v>
      </c>
      <c r="C521" s="60" t="str">
        <f>'متره مکانیک'!U4366</f>
        <v>عدد</v>
      </c>
      <c r="D521" s="60">
        <f>'متره مکانیک'!V4366</f>
        <v>803500</v>
      </c>
      <c r="E521" s="189" t="e">
        <f>VLOOKUP(A521,'متره مکانیک'!A:K,9,FALSE)</f>
        <v>#N/A</v>
      </c>
      <c r="F521" s="191">
        <f t="shared" si="22"/>
        <v>0</v>
      </c>
      <c r="G521" s="208"/>
    </row>
    <row r="522" spans="1:7" ht="32.25" thickBot="1">
      <c r="A522" s="60">
        <f>'متره مکانیک'!P4367</f>
        <v>152405</v>
      </c>
      <c r="B522" s="60" t="str">
        <f>'متره مکانیک'!T4367</f>
        <v>شير شناور، به قطر نامي 40 (يک و يک دوم اينچ).</v>
      </c>
      <c r="C522" s="60" t="str">
        <f>'متره مکانیک'!U4367</f>
        <v>عدد</v>
      </c>
      <c r="D522" s="60">
        <f>'متره مکانیک'!V4367</f>
        <v>915000</v>
      </c>
      <c r="E522" s="189" t="e">
        <f>VLOOKUP(A522,'متره مکانیک'!A:K,9,FALSE)</f>
        <v>#N/A</v>
      </c>
      <c r="F522" s="191">
        <f t="shared" si="22"/>
        <v>0</v>
      </c>
      <c r="G522" s="208"/>
    </row>
    <row r="523" spans="1:7" ht="24" thickBot="1">
      <c r="A523" s="60">
        <f>'متره مکانیک'!P4368</f>
        <v>152406</v>
      </c>
      <c r="B523" s="60" t="str">
        <f>'متره مکانیک'!T4368</f>
        <v>شير شناور، به قطر نامي 50 (دو اينچ).</v>
      </c>
      <c r="C523" s="60" t="str">
        <f>'متره مکانیک'!U4368</f>
        <v>عدد</v>
      </c>
      <c r="D523" s="60">
        <f>'متره مکانیک'!V4368</f>
        <v>927000</v>
      </c>
      <c r="E523" s="189" t="e">
        <f>VLOOKUP(A523,'متره مکانیک'!A:K,9,FALSE)</f>
        <v>#N/A</v>
      </c>
      <c r="F523" s="191">
        <f t="shared" si="22"/>
        <v>0</v>
      </c>
      <c r="G523" s="208"/>
    </row>
    <row r="524" spans="1:7" ht="32.25" thickBot="1">
      <c r="A524" s="60">
        <f>'متره مکانیک'!P4369</f>
        <v>152407</v>
      </c>
      <c r="B524" s="60" t="str">
        <f>'متره مکانیک'!T4369</f>
        <v>شير شناور، به قطر نامي 65 (دو و يک دوم اينچ).</v>
      </c>
      <c r="C524" s="60" t="str">
        <f>'متره مکانیک'!U4369</f>
        <v>عدد</v>
      </c>
      <c r="D524" s="60">
        <f>'متره مکانیک'!V4369</f>
        <v>1566000</v>
      </c>
      <c r="E524" s="189" t="e">
        <f>VLOOKUP(A524,'متره مکانیک'!A:K,9,FALSE)</f>
        <v>#N/A</v>
      </c>
      <c r="F524" s="191">
        <f t="shared" si="22"/>
        <v>0</v>
      </c>
      <c r="G524" s="208"/>
    </row>
    <row r="525" spans="1:7" ht="24" thickBot="1">
      <c r="A525" s="60" t="str">
        <f>'متره مکانیک'!P4370</f>
        <v>152408</v>
      </c>
      <c r="B525" s="60" t="str">
        <f>'متره مکانیک'!T4370</f>
        <v>شیر</v>
      </c>
      <c r="C525" s="60" t="str">
        <f>'متره مکانیک'!U4370</f>
        <v>عدد</v>
      </c>
      <c r="D525" s="60">
        <f>'متره مکانیک'!V4370</f>
        <v>10000</v>
      </c>
      <c r="E525" s="189" t="e">
        <f>VLOOKUP(A525,'متره مکانیک'!A:K,9,FALSE)</f>
        <v>#N/A</v>
      </c>
      <c r="F525" s="191">
        <f t="shared" si="22"/>
        <v>0</v>
      </c>
      <c r="G525" s="214" t="s">
        <v>511</v>
      </c>
    </row>
    <row r="526" spans="1:7" ht="24" thickBot="1">
      <c r="A526" s="60" t="str">
        <f>'متره مکانیک'!P4371</f>
        <v>152409</v>
      </c>
      <c r="B526" s="60" t="str">
        <f>'متره مکانیک'!T4371</f>
        <v>شیر1</v>
      </c>
      <c r="C526" s="60" t="str">
        <f>'متره مکانیک'!U4371</f>
        <v>عدد</v>
      </c>
      <c r="D526" s="60">
        <f>'متره مکانیک'!V4371</f>
        <v>10001</v>
      </c>
      <c r="E526" s="189" t="e">
        <f>VLOOKUP(A526,'متره مکانیک'!A:K,9,FALSE)</f>
        <v>#N/A</v>
      </c>
      <c r="F526" s="191">
        <f t="shared" si="22"/>
        <v>0</v>
      </c>
      <c r="G526" s="214" t="s">
        <v>511</v>
      </c>
    </row>
    <row r="527" spans="1:7" ht="24" thickBot="1">
      <c r="A527" s="60" t="str">
        <f>'متره مکانیک'!P4372</f>
        <v>152410</v>
      </c>
      <c r="B527" s="60" t="str">
        <f>'متره مکانیک'!T4372</f>
        <v>شیر2</v>
      </c>
      <c r="C527" s="60" t="str">
        <f>'متره مکانیک'!U4372</f>
        <v>عدد</v>
      </c>
      <c r="D527" s="60">
        <f>'متره مکانیک'!V4372</f>
        <v>10002</v>
      </c>
      <c r="E527" s="189">
        <f>VLOOKUP(A527,'متره مکانیک'!A:K,9,FALSE)</f>
        <v>1</v>
      </c>
      <c r="F527" s="191">
        <f t="shared" si="22"/>
        <v>10002</v>
      </c>
      <c r="G527" s="214" t="s">
        <v>511</v>
      </c>
    </row>
    <row r="528" spans="1:7" s="27" customFormat="1" ht="24" thickBot="1">
      <c r="A528" s="677" t="s">
        <v>659</v>
      </c>
      <c r="B528" s="678"/>
      <c r="C528" s="678"/>
      <c r="D528" s="678"/>
      <c r="E528" s="679"/>
      <c r="F528" s="196">
        <f>SUM(F408:F524)</f>
        <v>923000</v>
      </c>
      <c r="G528" s="212" t="s">
        <v>77</v>
      </c>
    </row>
    <row r="529" spans="1:7" s="27" customFormat="1" ht="24" thickBot="1">
      <c r="A529" s="677" t="s">
        <v>660</v>
      </c>
      <c r="B529" s="678"/>
      <c r="C529" s="678"/>
      <c r="D529" s="678"/>
      <c r="E529" s="679"/>
      <c r="F529" s="196">
        <f>SUM(F525:F527)</f>
        <v>10002</v>
      </c>
      <c r="G529" s="210" t="s">
        <v>77</v>
      </c>
    </row>
    <row r="530" spans="1:7" s="26" customFormat="1" ht="24" thickBot="1">
      <c r="A530" s="680" t="s">
        <v>931</v>
      </c>
      <c r="B530" s="681"/>
      <c r="C530" s="681"/>
      <c r="D530" s="681"/>
      <c r="E530" s="681"/>
      <c r="F530" s="682"/>
      <c r="G530" s="683"/>
    </row>
    <row r="531" spans="1:7" ht="35.25" customHeight="1" thickBot="1">
      <c r="A531" s="60" t="str">
        <f>'متره مکانیک'!P4373</f>
        <v>160101</v>
      </c>
      <c r="B531" s="60" t="str">
        <f>'متره مکانیک'!T4373</f>
        <v>آب گرم کن .</v>
      </c>
      <c r="C531" s="60" t="str">
        <f>'متره مکانیک'!U4373</f>
        <v>دستگاه</v>
      </c>
      <c r="D531" s="60">
        <f>'متره مکانیک'!V4373</f>
        <v>0</v>
      </c>
      <c r="E531" s="189">
        <f>VLOOKUP(A531,'متره مکانیک'!A:K,9,FALSE)</f>
        <v>1</v>
      </c>
      <c r="F531" s="191">
        <f t="shared" ref="F531" si="23">IF(ISNA(E531*D531),0,ROUND((E531*D531),0))</f>
        <v>0</v>
      </c>
      <c r="G531" s="208"/>
    </row>
    <row r="532" spans="1:7" ht="24" thickBot="1">
      <c r="A532" s="60">
        <f>'متره مکانیک'!P4374</f>
        <v>160202</v>
      </c>
      <c r="B532" s="60" t="str">
        <f>'متره مکانیک'!T4374</f>
        <v>آب گرم كن گازسوز، به ظرفيت 190 ليتر.</v>
      </c>
      <c r="C532" s="60" t="str">
        <f>'متره مکانیک'!U4374</f>
        <v>دستگاه</v>
      </c>
      <c r="D532" s="60">
        <f>'متره مکانیک'!V4374</f>
        <v>6569000</v>
      </c>
      <c r="E532" s="189" t="e">
        <f>VLOOKUP(A532,'متره مکانیک'!A:K,9,FALSE)</f>
        <v>#N/A</v>
      </c>
      <c r="F532" s="191">
        <f t="shared" ref="F532:F535" si="24">IF(ISNA(E532*D532),0,ROUND((E532*D532),0))</f>
        <v>0</v>
      </c>
      <c r="G532" s="208"/>
    </row>
    <row r="533" spans="1:7" ht="24" thickBot="1">
      <c r="A533" s="60" t="str">
        <f>'متره مکانیک'!P4375</f>
        <v>160203</v>
      </c>
      <c r="B533" s="60" t="str">
        <f>'متره مکانیک'!T4375</f>
        <v>آب گرم کن</v>
      </c>
      <c r="C533" s="60" t="str">
        <f>'متره مکانیک'!U4375</f>
        <v>دستگاه</v>
      </c>
      <c r="D533" s="60">
        <f>'متره مکانیک'!V4375</f>
        <v>10000</v>
      </c>
      <c r="E533" s="189" t="e">
        <f>VLOOKUP(A533,'متره مکانیک'!A:K,9,FALSE)</f>
        <v>#N/A</v>
      </c>
      <c r="F533" s="191">
        <f t="shared" si="24"/>
        <v>0</v>
      </c>
      <c r="G533" s="214" t="s">
        <v>511</v>
      </c>
    </row>
    <row r="534" spans="1:7" ht="24" thickBot="1">
      <c r="A534" s="60" t="str">
        <f>'متره مکانیک'!P4376</f>
        <v>160204</v>
      </c>
      <c r="B534" s="60" t="str">
        <f>'متره مکانیک'!T4376</f>
        <v>آب گرم کن1</v>
      </c>
      <c r="C534" s="60" t="str">
        <f>'متره مکانیک'!U4376</f>
        <v>دستگاه</v>
      </c>
      <c r="D534" s="60">
        <f>'متره مکانیک'!V4376</f>
        <v>10001</v>
      </c>
      <c r="E534" s="189" t="e">
        <f>VLOOKUP(A534,'متره مکانیک'!A:K,9,FALSE)</f>
        <v>#N/A</v>
      </c>
      <c r="F534" s="191">
        <f t="shared" si="24"/>
        <v>0</v>
      </c>
      <c r="G534" s="214" t="s">
        <v>511</v>
      </c>
    </row>
    <row r="535" spans="1:7" ht="24" thickBot="1">
      <c r="A535" s="60" t="str">
        <f>'متره مکانیک'!P4377</f>
        <v>160205</v>
      </c>
      <c r="B535" s="60" t="str">
        <f>'متره مکانیک'!T4377</f>
        <v>آب گرم کن2</v>
      </c>
      <c r="C535" s="60" t="str">
        <f>'متره مکانیک'!U4377</f>
        <v>دستگاه</v>
      </c>
      <c r="D535" s="60">
        <f>'متره مکانیک'!V4377</f>
        <v>10002</v>
      </c>
      <c r="E535" s="189">
        <f>VLOOKUP(A535,'متره مکانیک'!A:K,9,FALSE)</f>
        <v>1</v>
      </c>
      <c r="F535" s="191">
        <f t="shared" si="24"/>
        <v>10002</v>
      </c>
      <c r="G535" s="214" t="s">
        <v>511</v>
      </c>
    </row>
    <row r="536" spans="1:7" s="27" customFormat="1" ht="24" thickBot="1">
      <c r="A536" s="677" t="s">
        <v>659</v>
      </c>
      <c r="B536" s="678"/>
      <c r="C536" s="678"/>
      <c r="D536" s="678"/>
      <c r="E536" s="679"/>
      <c r="F536" s="196">
        <f>SUM(F531:F532)</f>
        <v>0</v>
      </c>
      <c r="G536" s="212" t="s">
        <v>77</v>
      </c>
    </row>
    <row r="537" spans="1:7" s="27" customFormat="1" ht="24" thickBot="1">
      <c r="A537" s="677" t="s">
        <v>660</v>
      </c>
      <c r="B537" s="678"/>
      <c r="C537" s="678"/>
      <c r="D537" s="678"/>
      <c r="E537" s="679"/>
      <c r="F537" s="196">
        <f>SUM(F533:F535)</f>
        <v>10002</v>
      </c>
      <c r="G537" s="210" t="s">
        <v>77</v>
      </c>
    </row>
    <row r="538" spans="1:7" s="26" customFormat="1" ht="24" thickBot="1">
      <c r="A538" s="680" t="s">
        <v>932</v>
      </c>
      <c r="B538" s="681"/>
      <c r="C538" s="681"/>
      <c r="D538" s="681"/>
      <c r="E538" s="681"/>
      <c r="F538" s="682"/>
      <c r="G538" s="683"/>
    </row>
    <row r="539" spans="1:7" ht="56.25" customHeight="1" thickBot="1">
      <c r="A539" s="60" t="str">
        <f>'متره مکانیک'!P4378</f>
        <v>170201</v>
      </c>
      <c r="B539" s="60" t="str">
        <f>'متره مکانیک'!T4378</f>
        <v>رادياتور فولادي، به ارتفاع 500 ميليمتر.</v>
      </c>
      <c r="C539" s="60" t="str">
        <f>'متره مکانیک'!U4378</f>
        <v>يکصد کيلو کالري در ساعت</v>
      </c>
      <c r="D539" s="60">
        <f>'متره مکانیک'!V4378</f>
        <v>171000</v>
      </c>
      <c r="E539" s="189">
        <f>VLOOKUP(A539,'متره مکانیک'!A:K,9,FALSE)</f>
        <v>1000</v>
      </c>
      <c r="F539" s="191">
        <f t="shared" ref="F539:F550" si="25">IF(ISNA(E539*D539),0,ROUND((E539*D539),0))</f>
        <v>171000000</v>
      </c>
      <c r="G539" s="208"/>
    </row>
    <row r="540" spans="1:7" ht="63.75" thickBot="1">
      <c r="A540" s="60">
        <f>'متره مکانیک'!P4379</f>
        <v>170202</v>
      </c>
      <c r="B540" s="60" t="str">
        <f>'متره مکانیک'!T4379</f>
        <v>رادياتور فولادي، به ارتفاع 600 ميليمتر.</v>
      </c>
      <c r="C540" s="60" t="str">
        <f>'متره مکانیک'!U4379</f>
        <v>يکصد کيلو کالري در ساعت</v>
      </c>
      <c r="D540" s="60">
        <f>'متره مکانیک'!V4379</f>
        <v>170500</v>
      </c>
      <c r="E540" s="189" t="e">
        <f>VLOOKUP(A540,'متره مکانیک'!A:K,9,FALSE)</f>
        <v>#N/A</v>
      </c>
      <c r="F540" s="191">
        <f t="shared" ref="F540:F546" si="26">IF(ISNA(E540*D540),0,ROUND((E540*D540),0))</f>
        <v>0</v>
      </c>
      <c r="G540" s="208"/>
    </row>
    <row r="541" spans="1:7" ht="63.75" thickBot="1">
      <c r="A541" s="60">
        <f>'متره مکانیک'!P4380</f>
        <v>170301</v>
      </c>
      <c r="B541" s="60" t="str">
        <f>'متره مکانیک'!T4380</f>
        <v>رادياتور آلومينيومي، به ارتفاع 350 ميليمتر.</v>
      </c>
      <c r="C541" s="60" t="str">
        <f>'متره مکانیک'!U4380</f>
        <v>يکصد کيلو کالري در ساعت</v>
      </c>
      <c r="D541" s="60">
        <f>'متره مکانیک'!V4380</f>
        <v>259000</v>
      </c>
      <c r="E541" s="189" t="e">
        <f>VLOOKUP(A541,'متره مکانیک'!A:K,9,FALSE)</f>
        <v>#N/A</v>
      </c>
      <c r="F541" s="191">
        <f t="shared" si="26"/>
        <v>0</v>
      </c>
      <c r="G541" s="208"/>
    </row>
    <row r="542" spans="1:7" ht="63.75" thickBot="1">
      <c r="A542" s="60">
        <f>'متره مکانیک'!P4381</f>
        <v>170302</v>
      </c>
      <c r="B542" s="60" t="str">
        <f>'متره مکانیک'!T4381</f>
        <v>رادياتور آلومينيومي، به ارتفاع 500 ميليمتر.</v>
      </c>
      <c r="C542" s="60" t="str">
        <f>'متره مکانیک'!U4381</f>
        <v>يکصد کيلو کالري در ساعت</v>
      </c>
      <c r="D542" s="60">
        <f>'متره مکانیک'!V4381</f>
        <v>230000</v>
      </c>
      <c r="E542" s="189" t="e">
        <f>VLOOKUP(A542,'متره مکانیک'!A:K,9,FALSE)</f>
        <v>#N/A</v>
      </c>
      <c r="F542" s="191">
        <f t="shared" si="26"/>
        <v>0</v>
      </c>
      <c r="G542" s="208"/>
    </row>
    <row r="543" spans="1:7" ht="63.75" thickBot="1">
      <c r="A543" s="60">
        <f>'متره مکانیک'!P4382</f>
        <v>170303</v>
      </c>
      <c r="B543" s="60" t="str">
        <f>'متره مکانیک'!T4382</f>
        <v>رادياتور آلومينيومي، به ارتفاع 600 ميليمتر.</v>
      </c>
      <c r="C543" s="60" t="str">
        <f>'متره مکانیک'!U4382</f>
        <v>يکصد کيلو کالري در ساعت</v>
      </c>
      <c r="D543" s="60">
        <f>'متره مکانیک'!V4382</f>
        <v>228500</v>
      </c>
      <c r="E543" s="189" t="e">
        <f>VLOOKUP(A543,'متره مکانیک'!A:K,9,FALSE)</f>
        <v>#N/A</v>
      </c>
      <c r="F543" s="191">
        <f t="shared" si="26"/>
        <v>0</v>
      </c>
      <c r="G543" s="208"/>
    </row>
    <row r="544" spans="1:7" ht="48" thickBot="1">
      <c r="A544" s="60" t="str">
        <f>'متره مکانیک'!P4383</f>
        <v>170304</v>
      </c>
      <c r="B544" s="60" t="str">
        <f>'متره مکانیک'!T4383</f>
        <v>رادیاتور</v>
      </c>
      <c r="C544" s="60" t="str">
        <f>'متره مکانیک'!U4383</f>
        <v>یکصد کیلوکالری در ساعت</v>
      </c>
      <c r="D544" s="60">
        <f>'متره مکانیک'!V4383</f>
        <v>10000</v>
      </c>
      <c r="E544" s="189" t="e">
        <f>VLOOKUP(A544,'متره مکانیک'!A:K,9,FALSE)</f>
        <v>#N/A</v>
      </c>
      <c r="F544" s="191">
        <f t="shared" si="26"/>
        <v>0</v>
      </c>
      <c r="G544" s="214" t="s">
        <v>511</v>
      </c>
    </row>
    <row r="545" spans="1:7" ht="48" thickBot="1">
      <c r="A545" s="60" t="str">
        <f>'متره مکانیک'!P4384</f>
        <v>170305</v>
      </c>
      <c r="B545" s="60" t="str">
        <f>'متره مکانیک'!T4384</f>
        <v>رادیاتور1</v>
      </c>
      <c r="C545" s="60" t="str">
        <f>'متره مکانیک'!U4384</f>
        <v>یکصد کیلوکالری در ساعت</v>
      </c>
      <c r="D545" s="60">
        <f>'متره مکانیک'!V4384</f>
        <v>10001</v>
      </c>
      <c r="E545" s="189" t="e">
        <f>VLOOKUP(A545,'متره مکانیک'!A:K,9,FALSE)</f>
        <v>#N/A</v>
      </c>
      <c r="F545" s="191">
        <f t="shared" si="26"/>
        <v>0</v>
      </c>
      <c r="G545" s="214" t="s">
        <v>511</v>
      </c>
    </row>
    <row r="546" spans="1:7" ht="48" thickBot="1">
      <c r="A546" s="60" t="str">
        <f>'متره مکانیک'!P4385</f>
        <v>170306</v>
      </c>
      <c r="B546" s="60" t="str">
        <f>'متره مکانیک'!T4385</f>
        <v>رادیاتور2</v>
      </c>
      <c r="C546" s="60" t="str">
        <f>'متره مکانیک'!U4385</f>
        <v>یکصد کیلوکالری در ساعت</v>
      </c>
      <c r="D546" s="60">
        <f>'متره مکانیک'!V4385</f>
        <v>10002</v>
      </c>
      <c r="E546" s="189">
        <f>VLOOKUP(A546,'متره مکانیک'!A:K,9,FALSE)</f>
        <v>1</v>
      </c>
      <c r="F546" s="191">
        <f t="shared" si="26"/>
        <v>10002</v>
      </c>
      <c r="G546" s="214" t="s">
        <v>511</v>
      </c>
    </row>
    <row r="547" spans="1:7" s="27" customFormat="1" ht="24" thickBot="1">
      <c r="A547" s="677" t="s">
        <v>659</v>
      </c>
      <c r="B547" s="678"/>
      <c r="C547" s="678"/>
      <c r="D547" s="678"/>
      <c r="E547" s="679"/>
      <c r="F547" s="196">
        <f>SUM(F539:F543)</f>
        <v>171000000</v>
      </c>
      <c r="G547" s="212" t="s">
        <v>77</v>
      </c>
    </row>
    <row r="548" spans="1:7" s="27" customFormat="1" ht="24" thickBot="1">
      <c r="A548" s="677" t="s">
        <v>660</v>
      </c>
      <c r="B548" s="678"/>
      <c r="C548" s="678"/>
      <c r="D548" s="678"/>
      <c r="E548" s="679"/>
      <c r="F548" s="196">
        <f>SUM(F544:F546)</f>
        <v>10002</v>
      </c>
      <c r="G548" s="210" t="s">
        <v>77</v>
      </c>
    </row>
    <row r="549" spans="1:7" s="26" customFormat="1" ht="24" thickBot="1">
      <c r="A549" s="728" t="s">
        <v>933</v>
      </c>
      <c r="B549" s="728"/>
      <c r="C549" s="728"/>
      <c r="D549" s="728"/>
      <c r="E549" s="728"/>
      <c r="F549" s="728"/>
      <c r="G549" s="728"/>
    </row>
    <row r="550" spans="1:7" ht="72.75" customHeight="1" thickBot="1">
      <c r="A550" s="60" t="str">
        <f>'متره مکانیک'!P4386</f>
        <v>180102</v>
      </c>
      <c r="B550" s="60" t="str">
        <f>'متره مکانیک'!T4386</f>
        <v>آب سردکن، به ظرفیت 38 لیتر در ساعت، با بدنه ورویه از فولاد زنگ ناپذیر براق، مخزن از فولاد وکمپرسور مجهز به الکتروموتور یک فاز یک چهارم اسب، ترموستات حرارتی قابل تنظیم و یک عدد شیرفولادی برداشت آب.</v>
      </c>
      <c r="C550" s="60" t="str">
        <f>'متره مکانیک'!U4386</f>
        <v>دستگاه</v>
      </c>
      <c r="D550" s="60">
        <f>'متره مکانیک'!V4386</f>
        <v>0</v>
      </c>
      <c r="E550" s="189">
        <f>VLOOKUP(A550,'متره مکانیک'!A:K,9,FALSE)</f>
        <v>1</v>
      </c>
      <c r="F550" s="224">
        <f t="shared" si="25"/>
        <v>0</v>
      </c>
      <c r="G550" s="211"/>
    </row>
    <row r="551" spans="1:7" ht="79.5" thickBot="1">
      <c r="A551" s="60" t="str">
        <f>'متره مکانیک'!P4387</f>
        <v>180104</v>
      </c>
      <c r="B551" s="60" t="str">
        <f>'متره مکانیک'!T4387</f>
        <v>آب سردکن، به ظرفیت 57 لیتر در ساعت، با بدنه ورویه از فولاد زنگ ناپذیر براق، مخزن از فولاد وکمپرسور مجهز به الکتروموتور یک فاز یک سوم اسب، ترموستات حرارتی قابل تنظیم و یک عدد شیرفولادی برداشت آب.</v>
      </c>
      <c r="C551" s="60" t="str">
        <f>'متره مکانیک'!U4387</f>
        <v>دستگاه</v>
      </c>
      <c r="D551" s="60">
        <f>'متره مکانیک'!V4387</f>
        <v>0</v>
      </c>
      <c r="E551" s="189" t="e">
        <f>VLOOKUP(A551,'متره مکانیک'!A:K,9,FALSE)</f>
        <v>#N/A</v>
      </c>
      <c r="F551" s="224">
        <f t="shared" ref="F551:F556" si="27">IF(ISNA(E551*D551),0,ROUND((E551*D551),0))</f>
        <v>0</v>
      </c>
      <c r="G551" s="208"/>
    </row>
    <row r="552" spans="1:7" ht="79.5" thickBot="1">
      <c r="A552" s="60" t="str">
        <f>'متره مکانیک'!P4388</f>
        <v>180105</v>
      </c>
      <c r="B552" s="60" t="str">
        <f>'متره مکانیک'!T4388</f>
        <v>آب سردکن، به ظرفیت 114 لیتر در ساعت، با بدنه ورویه از فولاد زنگ ناپذیر براق، مخزن از فولاد وکمپرسور مجهز به الکتروموتور یک فاز یک دوم اسب، ترموستات حرارتی قابل تنظیم و دو عدد شیرفولادی برداشت آب.</v>
      </c>
      <c r="C552" s="60" t="str">
        <f>'متره مکانیک'!U4388</f>
        <v>دستگاه</v>
      </c>
      <c r="D552" s="60">
        <f>'متره مکانیک'!V4388</f>
        <v>0</v>
      </c>
      <c r="E552" s="189" t="e">
        <f>VLOOKUP(A552,'متره مکانیک'!A:K,9,FALSE)</f>
        <v>#N/A</v>
      </c>
      <c r="F552" s="224">
        <f t="shared" si="27"/>
        <v>0</v>
      </c>
      <c r="G552" s="208"/>
    </row>
    <row r="553" spans="1:7" ht="79.5" thickBot="1">
      <c r="A553" s="60" t="str">
        <f>'متره مکانیک'!P4389</f>
        <v>180106</v>
      </c>
      <c r="B553" s="60" t="str">
        <f>'متره مکانیک'!T4389</f>
        <v>آب سردکن، به ظرفیت 190 لیتر در ساعت، با بدنه ورویه از فولاد زنگ ناپذیر براق، مخزن از فولاد وکمپرسور مجهز به الکتروموتور یک فاز یک و یک چهارم اسب، ترموستات حرارتی قابل تنظیم و چهارعدد شیرفولادی برداشت آب.</v>
      </c>
      <c r="C553" s="60" t="str">
        <f>'متره مکانیک'!U4389</f>
        <v>دستگاه</v>
      </c>
      <c r="D553" s="60">
        <f>'متره مکانیک'!V4389</f>
        <v>0</v>
      </c>
      <c r="E553" s="189" t="e">
        <f>VLOOKUP(A553,'متره مکانیک'!A:K,9,FALSE)</f>
        <v>#N/A</v>
      </c>
      <c r="F553" s="224">
        <f t="shared" si="27"/>
        <v>0</v>
      </c>
      <c r="G553" s="208"/>
    </row>
    <row r="554" spans="1:7" ht="54" customHeight="1" thickBot="1">
      <c r="A554" s="60" t="str">
        <f>'متره مکانیک'!P4390</f>
        <v>180107</v>
      </c>
      <c r="B554" s="60" t="str">
        <f>'متره مکانیک'!T4390</f>
        <v>آب سردکن</v>
      </c>
      <c r="C554" s="60" t="str">
        <f>'متره مکانیک'!U4390</f>
        <v>دستگاه</v>
      </c>
      <c r="D554" s="60">
        <f>'متره مکانیک'!V4390</f>
        <v>10000</v>
      </c>
      <c r="E554" s="189" t="e">
        <f>VLOOKUP(A554,'متره مکانیک'!A:K,9,FALSE)</f>
        <v>#N/A</v>
      </c>
      <c r="F554" s="224">
        <f t="shared" si="27"/>
        <v>0</v>
      </c>
      <c r="G554" s="214" t="s">
        <v>511</v>
      </c>
    </row>
    <row r="555" spans="1:7" ht="48" customHeight="1" thickBot="1">
      <c r="A555" s="60" t="str">
        <f>'متره مکانیک'!P4391</f>
        <v>180108</v>
      </c>
      <c r="B555" s="60" t="str">
        <f>'متره مکانیک'!T4391</f>
        <v>آب سردکن1</v>
      </c>
      <c r="C555" s="60" t="str">
        <f>'متره مکانیک'!U4391</f>
        <v>دستگاه</v>
      </c>
      <c r="D555" s="60">
        <f>'متره مکانیک'!V4391</f>
        <v>10001</v>
      </c>
      <c r="E555" s="189" t="e">
        <f>VLOOKUP(A555,'متره مکانیک'!A:K,9,FALSE)</f>
        <v>#N/A</v>
      </c>
      <c r="F555" s="224">
        <f t="shared" si="27"/>
        <v>0</v>
      </c>
      <c r="G555" s="214" t="s">
        <v>511</v>
      </c>
    </row>
    <row r="556" spans="1:7" ht="42" customHeight="1" thickBot="1">
      <c r="A556" s="60" t="str">
        <f>'متره مکانیک'!P4392</f>
        <v>180109</v>
      </c>
      <c r="B556" s="60" t="str">
        <f>'متره مکانیک'!T4392</f>
        <v>آب سردکن2</v>
      </c>
      <c r="C556" s="60" t="str">
        <f>'متره مکانیک'!U4392</f>
        <v>دستگاه</v>
      </c>
      <c r="D556" s="60">
        <f>'متره مکانیک'!V4392</f>
        <v>10002</v>
      </c>
      <c r="E556" s="189">
        <f>VLOOKUP(A556,'متره مکانیک'!A:K,9,FALSE)</f>
        <v>1</v>
      </c>
      <c r="F556" s="224">
        <f t="shared" si="27"/>
        <v>10002</v>
      </c>
      <c r="G556" s="214" t="s">
        <v>511</v>
      </c>
    </row>
    <row r="557" spans="1:7" s="27" customFormat="1" ht="24" thickBot="1">
      <c r="A557" s="677" t="s">
        <v>659</v>
      </c>
      <c r="B557" s="678"/>
      <c r="C557" s="678"/>
      <c r="D557" s="678"/>
      <c r="E557" s="679"/>
      <c r="F557" s="195">
        <f>SUM(F550:F553)</f>
        <v>0</v>
      </c>
      <c r="G557" s="215" t="s">
        <v>77</v>
      </c>
    </row>
    <row r="558" spans="1:7" s="27" customFormat="1" ht="24" thickBot="1">
      <c r="A558" s="677" t="s">
        <v>660</v>
      </c>
      <c r="B558" s="678"/>
      <c r="C558" s="678"/>
      <c r="D558" s="678"/>
      <c r="E558" s="679"/>
      <c r="F558" s="196">
        <f>SUM(F554:F556)</f>
        <v>10002</v>
      </c>
      <c r="G558" s="210" t="s">
        <v>77</v>
      </c>
    </row>
    <row r="559" spans="1:7" s="26" customFormat="1" ht="24" thickBot="1">
      <c r="A559" s="680" t="s">
        <v>934</v>
      </c>
      <c r="B559" s="681"/>
      <c r="C559" s="681"/>
      <c r="D559" s="681"/>
      <c r="E559" s="681"/>
      <c r="F559" s="682"/>
      <c r="G559" s="683"/>
    </row>
    <row r="560" spans="1:7" ht="36" customHeight="1" thickBot="1">
      <c r="A560" s="60" t="str">
        <f>'متره مکانیک'!P4393</f>
        <v>190101</v>
      </c>
      <c r="B560" s="60" t="str">
        <f>'متره مکانیک'!T4393</f>
        <v>كانال هوا به ضخامت 5/0 ميليمتر.</v>
      </c>
      <c r="C560" s="60" t="str">
        <f>'متره مکانیک'!U4393</f>
        <v>مترمربع</v>
      </c>
      <c r="D560" s="60">
        <f>'متره مکانیک'!V4393</f>
        <v>390000</v>
      </c>
      <c r="E560" s="189">
        <f>VLOOKUP(A560,'متره مکانیک'!A:K,9,FALSE)</f>
        <v>4</v>
      </c>
      <c r="F560" s="191">
        <f t="shared" ref="F560" si="28">IF(ISNA(E560*D560),0,ROUND((E560*D560),0))</f>
        <v>1560000</v>
      </c>
      <c r="G560" s="208"/>
    </row>
    <row r="561" spans="1:7" ht="24" thickBot="1">
      <c r="A561" s="60">
        <f>'متره مکانیک'!P4394</f>
        <v>190102</v>
      </c>
      <c r="B561" s="60" t="str">
        <f>'متره مکانیک'!T4394</f>
        <v>كانال هوا به ضخامت 0/6 ميليمتر.</v>
      </c>
      <c r="C561" s="60" t="str">
        <f>'متره مکانیک'!U4394</f>
        <v>مترمربع</v>
      </c>
      <c r="D561" s="60">
        <f>'متره مکانیک'!V4394</f>
        <v>429500</v>
      </c>
      <c r="E561" s="189" t="e">
        <f>VLOOKUP(A561,'متره مکانیک'!A:K,9,FALSE)</f>
        <v>#N/A</v>
      </c>
      <c r="F561" s="191">
        <f t="shared" ref="F561:F587" si="29">IF(ISNA(E561*D561),0,ROUND((E561*D561),0))</f>
        <v>0</v>
      </c>
      <c r="G561" s="208"/>
    </row>
    <row r="562" spans="1:7" ht="24" thickBot="1">
      <c r="A562" s="60">
        <f>'متره مکانیک'!P4395</f>
        <v>190103</v>
      </c>
      <c r="B562" s="60" t="str">
        <f>'متره مکانیک'!T4395</f>
        <v>كانال هوا به ضخامت 0/75 ميليمتر.</v>
      </c>
      <c r="C562" s="60" t="str">
        <f>'متره مکانیک'!U4395</f>
        <v>مترمربع</v>
      </c>
      <c r="D562" s="60">
        <f>'متره مکانیک'!V4395</f>
        <v>492000</v>
      </c>
      <c r="E562" s="189" t="e">
        <f>VLOOKUP(A562,'متره مکانیک'!A:K,9,FALSE)</f>
        <v>#N/A</v>
      </c>
      <c r="F562" s="191">
        <f t="shared" si="29"/>
        <v>0</v>
      </c>
      <c r="G562" s="208"/>
    </row>
    <row r="563" spans="1:7" ht="24" thickBot="1">
      <c r="A563" s="60">
        <f>'متره مکانیک'!P4396</f>
        <v>190104</v>
      </c>
      <c r="B563" s="60" t="str">
        <f>'متره مکانیک'!T4396</f>
        <v>كانال هوا به ضخامت 1 ميليمتر.</v>
      </c>
      <c r="C563" s="60" t="str">
        <f>'متره مکانیک'!U4396</f>
        <v>مترمربع</v>
      </c>
      <c r="D563" s="60">
        <f>'متره مکانیک'!V4396</f>
        <v>577000</v>
      </c>
      <c r="E563" s="189" t="e">
        <f>VLOOKUP(A563,'متره مکانیک'!A:K,9,FALSE)</f>
        <v>#N/A</v>
      </c>
      <c r="F563" s="191">
        <f t="shared" si="29"/>
        <v>0</v>
      </c>
      <c r="G563" s="208"/>
    </row>
    <row r="564" spans="1:7" ht="24" thickBot="1">
      <c r="A564" s="60">
        <f>'متره مکانیک'!P4397</f>
        <v>190105</v>
      </c>
      <c r="B564" s="60" t="str">
        <f>'متره مکانیک'!T4397</f>
        <v>كانال هوا به ضخامت 1/25 ميليمتر.</v>
      </c>
      <c r="C564" s="60" t="str">
        <f>'متره مکانیک'!U4397</f>
        <v>مترمربع</v>
      </c>
      <c r="D564" s="60">
        <f>'متره مکانیک'!V4397</f>
        <v>673500</v>
      </c>
      <c r="E564" s="189" t="e">
        <f>VLOOKUP(A564,'متره مکانیک'!A:K,9,FALSE)</f>
        <v>#N/A</v>
      </c>
      <c r="F564" s="191">
        <f t="shared" si="29"/>
        <v>0</v>
      </c>
      <c r="G564" s="208"/>
    </row>
    <row r="565" spans="1:7" ht="24" thickBot="1">
      <c r="A565" s="60">
        <f>'متره مکانیک'!P4398</f>
        <v>190106</v>
      </c>
      <c r="B565" s="60" t="str">
        <f>'متره مکانیک'!T4398</f>
        <v>كانال هوا به ضخامت 1/5 ميليمتر.</v>
      </c>
      <c r="C565" s="60" t="str">
        <f>'متره مکانیک'!U4398</f>
        <v>مترمربع</v>
      </c>
      <c r="D565" s="60">
        <f>'متره مکانیک'!V4398</f>
        <v>789000</v>
      </c>
      <c r="E565" s="189" t="e">
        <f>VLOOKUP(A565,'متره مکانیک'!A:K,9,FALSE)</f>
        <v>#N/A</v>
      </c>
      <c r="F565" s="191">
        <f t="shared" si="29"/>
        <v>0</v>
      </c>
      <c r="G565" s="208"/>
    </row>
    <row r="566" spans="1:7" ht="48" thickBot="1">
      <c r="A566" s="60">
        <f>'متره مکانیک'!P4399</f>
        <v>190201</v>
      </c>
      <c r="B566" s="60" t="str">
        <f>'متره مکانیک'!T4399</f>
        <v>اتصالات قابل انعطاف، براي حذف ارتعاشات، به اندازه مشخص شده در نقشه‌ها، به ازاي سطح اتصال ساخته شده.</v>
      </c>
      <c r="C566" s="60" t="str">
        <f>'متره مکانیک'!U4399</f>
        <v>مترمربع</v>
      </c>
      <c r="D566" s="60">
        <f>'متره مکانیک'!V4399</f>
        <v>514000</v>
      </c>
      <c r="E566" s="189" t="e">
        <f>VLOOKUP(A566,'متره مکانیک'!A:K,9,FALSE)</f>
        <v>#N/A</v>
      </c>
      <c r="F566" s="191">
        <f t="shared" si="29"/>
        <v>0</v>
      </c>
      <c r="G566" s="208"/>
    </row>
    <row r="567" spans="1:7" ht="24" thickBot="1">
      <c r="A567" s="60">
        <f>'متره مکانیک'!P4400</f>
        <v>190301</v>
      </c>
      <c r="B567" s="60" t="str">
        <f>'متره مکانیک'!T4400</f>
        <v>دريچه هوا، به قطرتا 30 سانتيمتر.</v>
      </c>
      <c r="C567" s="60" t="str">
        <f>'متره مکانیک'!U4400</f>
        <v>عدد</v>
      </c>
      <c r="D567" s="60">
        <f>'متره مکانیک'!V4400</f>
        <v>657000</v>
      </c>
      <c r="E567" s="189" t="e">
        <f>VLOOKUP(A567,'متره مکانیک'!A:K,9,FALSE)</f>
        <v>#N/A</v>
      </c>
      <c r="F567" s="191">
        <f t="shared" si="29"/>
        <v>0</v>
      </c>
      <c r="G567" s="208"/>
    </row>
    <row r="568" spans="1:7" ht="24" thickBot="1">
      <c r="A568" s="60">
        <f>'متره مکانیک'!P4401</f>
        <v>190302</v>
      </c>
      <c r="B568" s="60" t="str">
        <f>'متره مکانیک'!T4401</f>
        <v>دريچه هوا، به قطر 35 سانتيمتر.</v>
      </c>
      <c r="C568" s="60" t="str">
        <f>'متره مکانیک'!U4401</f>
        <v>عدد</v>
      </c>
      <c r="D568" s="60">
        <f>'متره مکانیک'!V4401</f>
        <v>699500</v>
      </c>
      <c r="E568" s="189" t="e">
        <f>VLOOKUP(A568,'متره مکانیک'!A:K,9,FALSE)</f>
        <v>#N/A</v>
      </c>
      <c r="F568" s="191">
        <f t="shared" si="29"/>
        <v>0</v>
      </c>
      <c r="G568" s="208"/>
    </row>
    <row r="569" spans="1:7" ht="24" thickBot="1">
      <c r="A569" s="60">
        <f>'متره مکانیک'!P4402</f>
        <v>190303</v>
      </c>
      <c r="B569" s="60" t="str">
        <f>'متره مکانیک'!T4402</f>
        <v>دريچه هوا، به قطر 38 سانتيمتر.</v>
      </c>
      <c r="C569" s="60" t="str">
        <f>'متره مکانیک'!U4402</f>
        <v>عدد</v>
      </c>
      <c r="D569" s="60">
        <f>'متره مکانیک'!V4402</f>
        <v>809500</v>
      </c>
      <c r="E569" s="189" t="e">
        <f>VLOOKUP(A569,'متره مکانیک'!A:K,9,FALSE)</f>
        <v>#N/A</v>
      </c>
      <c r="F569" s="191">
        <f t="shared" si="29"/>
        <v>0</v>
      </c>
      <c r="G569" s="208"/>
    </row>
    <row r="570" spans="1:7" ht="24" thickBot="1">
      <c r="A570" s="60">
        <f>'متره مکانیک'!P4403</f>
        <v>190304</v>
      </c>
      <c r="B570" s="60" t="str">
        <f>'متره مکانیک'!T4403</f>
        <v>دريچه هوا، به قطر 40 سانتيمتر.</v>
      </c>
      <c r="C570" s="60" t="str">
        <f>'متره مکانیک'!U4403</f>
        <v>عدد</v>
      </c>
      <c r="D570" s="60">
        <f>'متره مکانیک'!V4403</f>
        <v>853000</v>
      </c>
      <c r="E570" s="189" t="e">
        <f>VLOOKUP(A570,'متره مکانیک'!A:K,9,FALSE)</f>
        <v>#N/A</v>
      </c>
      <c r="F570" s="191">
        <f t="shared" si="29"/>
        <v>0</v>
      </c>
      <c r="G570" s="208"/>
    </row>
    <row r="571" spans="1:7" ht="24" thickBot="1">
      <c r="A571" s="60">
        <f>'متره مکانیک'!P4404</f>
        <v>190305</v>
      </c>
      <c r="B571" s="60" t="str">
        <f>'متره مکانیک'!T4404</f>
        <v>دريچه هوا، به قطر 46 سانتيمتر.</v>
      </c>
      <c r="C571" s="60" t="str">
        <f>'متره مکانیک'!U4404</f>
        <v>عدد</v>
      </c>
      <c r="D571" s="60">
        <f>'متره مکانیک'!V4404</f>
        <v>1002000</v>
      </c>
      <c r="E571" s="189" t="e">
        <f>VLOOKUP(A571,'متره مکانیک'!A:K,9,FALSE)</f>
        <v>#N/A</v>
      </c>
      <c r="F571" s="191">
        <f t="shared" si="29"/>
        <v>0</v>
      </c>
      <c r="G571" s="208"/>
    </row>
    <row r="572" spans="1:7" ht="24" thickBot="1">
      <c r="A572" s="60">
        <f>'متره مکانیک'!P4405</f>
        <v>190306</v>
      </c>
      <c r="B572" s="60" t="str">
        <f>'متره مکانیک'!T4405</f>
        <v>دريچه هوا، به قطر 50 سانتيمتر.</v>
      </c>
      <c r="C572" s="60" t="str">
        <f>'متره مکانیک'!U4405</f>
        <v>عدد</v>
      </c>
      <c r="D572" s="60">
        <f>'متره مکانیک'!V4405</f>
        <v>1121000</v>
      </c>
      <c r="E572" s="189" t="e">
        <f>VLOOKUP(A572,'متره مکانیک'!A:K,9,FALSE)</f>
        <v>#N/A</v>
      </c>
      <c r="F572" s="191">
        <f t="shared" si="29"/>
        <v>0</v>
      </c>
      <c r="G572" s="208"/>
    </row>
    <row r="573" spans="1:7" ht="24" thickBot="1">
      <c r="A573" s="60">
        <f>'متره مکانیک'!P4406</f>
        <v>190307</v>
      </c>
      <c r="B573" s="60" t="str">
        <f>'متره مکانیک'!T4406</f>
        <v>دريچه هوا، به قطر 60 سانتيمتر.</v>
      </c>
      <c r="C573" s="60" t="str">
        <f>'متره مکانیک'!U4406</f>
        <v>عدد</v>
      </c>
      <c r="D573" s="60">
        <f>'متره مکانیک'!V4406</f>
        <v>1269000</v>
      </c>
      <c r="E573" s="189" t="e">
        <f>VLOOKUP(A573,'متره مکانیک'!A:K,9,FALSE)</f>
        <v>#N/A</v>
      </c>
      <c r="F573" s="191">
        <f t="shared" si="29"/>
        <v>0</v>
      </c>
      <c r="G573" s="208"/>
    </row>
    <row r="574" spans="1:7" ht="32.25" thickBot="1">
      <c r="A574" s="60">
        <f>'متره مکانیک'!P4407</f>
        <v>190401</v>
      </c>
      <c r="B574" s="60" t="str">
        <f>'متره مکانیک'!T4407</f>
        <v>دريچه يک طرفه (single deflection).</v>
      </c>
      <c r="C574" s="60" t="str">
        <f>'متره مکانیک'!U4407</f>
        <v>سانتيمتر مربع</v>
      </c>
      <c r="D574" s="60">
        <f>'متره مکانیک'!V4407</f>
        <v>545</v>
      </c>
      <c r="E574" s="189" t="e">
        <f>VLOOKUP(A574,'متره مکانیک'!A:K,9,FALSE)</f>
        <v>#N/A</v>
      </c>
      <c r="F574" s="191">
        <f t="shared" si="29"/>
        <v>0</v>
      </c>
      <c r="G574" s="208"/>
    </row>
    <row r="575" spans="1:7" ht="32.25" thickBot="1">
      <c r="A575" s="60">
        <f>'متره مکانیک'!P4408</f>
        <v>190501</v>
      </c>
      <c r="B575" s="60" t="str">
        <f>'متره مکانیک'!T4408</f>
        <v>دريچه دوطرفه (double deflection).</v>
      </c>
      <c r="C575" s="60" t="str">
        <f>'متره مکانیک'!U4408</f>
        <v>سانتيمتر مربع</v>
      </c>
      <c r="D575" s="60">
        <f>'متره مکانیک'!V4408</f>
        <v>440</v>
      </c>
      <c r="E575" s="189" t="e">
        <f>VLOOKUP(A575,'متره مکانیک'!A:K,9,FALSE)</f>
        <v>#N/A</v>
      </c>
      <c r="F575" s="191">
        <f t="shared" si="29"/>
        <v>0</v>
      </c>
      <c r="G575" s="208"/>
    </row>
    <row r="576" spans="1:7" ht="32.25" thickBot="1">
      <c r="A576" s="60">
        <f>'متره مکانیک'!P4409</f>
        <v>190601</v>
      </c>
      <c r="B576" s="60" t="str">
        <f>'متره مکانیک'!T4409</f>
        <v>دريچه سقفي چهار گوش.</v>
      </c>
      <c r="C576" s="60" t="str">
        <f>'متره مکانیک'!U4409</f>
        <v>سانتيمتر مربع</v>
      </c>
      <c r="D576" s="60">
        <f>'متره مکانیک'!V4409</f>
        <v>570</v>
      </c>
      <c r="E576" s="189" t="e">
        <f>VLOOKUP(A576,'متره مکانیک'!A:K,9,FALSE)</f>
        <v>#N/A</v>
      </c>
      <c r="F576" s="191">
        <f t="shared" si="29"/>
        <v>0</v>
      </c>
      <c r="G576" s="208"/>
    </row>
    <row r="577" spans="1:7" ht="32.25" thickBot="1">
      <c r="A577" s="60">
        <f>'متره مکانیک'!P4410</f>
        <v>190701</v>
      </c>
      <c r="B577" s="60" t="str">
        <f>'متره مکانیک'!T4410</f>
        <v>دريچه ثابت.</v>
      </c>
      <c r="C577" s="60" t="str">
        <f>'متره مکانیک'!U4410</f>
        <v>سانتيمتر مربع</v>
      </c>
      <c r="D577" s="60">
        <f>'متره مکانیک'!V4410</f>
        <v>480</v>
      </c>
      <c r="E577" s="189" t="e">
        <f>VLOOKUP(A577,'متره مکانیک'!A:K,9,FALSE)</f>
        <v>#N/A</v>
      </c>
      <c r="F577" s="191">
        <f t="shared" si="29"/>
        <v>0</v>
      </c>
      <c r="G577" s="208"/>
    </row>
    <row r="578" spans="1:7" ht="32.25" thickBot="1">
      <c r="A578" s="60">
        <f>'متره مکانیک'!P4411</f>
        <v>190801</v>
      </c>
      <c r="B578" s="60" t="str">
        <f>'متره مکانیک'!T4411</f>
        <v>پادري V  شکل بدون قاب.</v>
      </c>
      <c r="C578" s="60" t="str">
        <f>'متره مکانیک'!U4411</f>
        <v>سانتيمتر مربع</v>
      </c>
      <c r="D578" s="60">
        <f>'متره مکانیک'!V4411</f>
        <v>560</v>
      </c>
      <c r="E578" s="189" t="e">
        <f>VLOOKUP(A578,'متره مکانیک'!A:K,9,FALSE)</f>
        <v>#N/A</v>
      </c>
      <c r="F578" s="191">
        <f t="shared" si="29"/>
        <v>0</v>
      </c>
      <c r="G578" s="208"/>
    </row>
    <row r="579" spans="1:7" ht="32.25" thickBot="1">
      <c r="A579" s="60">
        <f>'متره مکانیک'!P4412</f>
        <v>190901</v>
      </c>
      <c r="B579" s="60" t="str">
        <f>'متره مکانیک'!T4412</f>
        <v>پادري V  شکل با قاب.</v>
      </c>
      <c r="C579" s="60" t="str">
        <f>'متره مکانیک'!U4412</f>
        <v>سانتيمتر مربع</v>
      </c>
      <c r="D579" s="60">
        <f>'متره مکانیک'!V4412</f>
        <v>550</v>
      </c>
      <c r="E579" s="189" t="e">
        <f>VLOOKUP(A579,'متره مکانیک'!A:K,9,FALSE)</f>
        <v>#N/A</v>
      </c>
      <c r="F579" s="191">
        <f t="shared" si="29"/>
        <v>0</v>
      </c>
      <c r="G579" s="208"/>
    </row>
    <row r="580" spans="1:7" ht="32.25" thickBot="1">
      <c r="A580" s="60">
        <f>'متره مکانیک'!P4413</f>
        <v>191001</v>
      </c>
      <c r="B580" s="60" t="str">
        <f>'متره مکانیک'!T4413</f>
        <v>دريچه خطي (linear grille) آلومينيومي.</v>
      </c>
      <c r="C580" s="60" t="str">
        <f>'متره مکانیک'!U4413</f>
        <v>سانتيمتر مربع</v>
      </c>
      <c r="D580" s="60">
        <f>'متره مکانیک'!V4413</f>
        <v>610</v>
      </c>
      <c r="E580" s="189" t="e">
        <f>VLOOKUP(A580,'متره مکانیک'!A:K,9,FALSE)</f>
        <v>#N/A</v>
      </c>
      <c r="F580" s="191">
        <f t="shared" si="29"/>
        <v>0</v>
      </c>
      <c r="G580" s="208"/>
    </row>
    <row r="581" spans="1:7" ht="32.25" thickBot="1">
      <c r="A581" s="60">
        <f>'متره مکانیک'!P4414</f>
        <v>191101</v>
      </c>
      <c r="B581" s="60" t="str">
        <f>'متره مکانیک'!T4414</f>
        <v>دريچه  خطي سقفي (linear diffuser) آلومينيومي.</v>
      </c>
      <c r="C581" s="60" t="str">
        <f>'متره مکانیک'!U4414</f>
        <v>سانتيمتر مربع</v>
      </c>
      <c r="D581" s="60">
        <f>'متره مکانیک'!V4414</f>
        <v>710</v>
      </c>
      <c r="E581" s="189" t="e">
        <f>VLOOKUP(A581,'متره مکانیک'!A:K,9,FALSE)</f>
        <v>#N/A</v>
      </c>
      <c r="F581" s="191">
        <f t="shared" si="29"/>
        <v>0</v>
      </c>
      <c r="G581" s="208"/>
    </row>
    <row r="582" spans="1:7" ht="32.25" thickBot="1">
      <c r="A582" s="60">
        <f>'متره مکانیک'!P4415</f>
        <v>191201</v>
      </c>
      <c r="B582" s="60" t="str">
        <f>'متره مکانیک'!T4415</f>
        <v>دمپر ضد آتش.</v>
      </c>
      <c r="C582" s="60" t="str">
        <f>'متره مکانیک'!U4415</f>
        <v>سانتيمتر مربع</v>
      </c>
      <c r="D582" s="60">
        <f>'متره مکانیک'!V4415</f>
        <v>0</v>
      </c>
      <c r="E582" s="189" t="e">
        <f>VLOOKUP(A582,'متره مکانیک'!A:K,9,FALSE)</f>
        <v>#N/A</v>
      </c>
      <c r="F582" s="191">
        <f t="shared" si="29"/>
        <v>0</v>
      </c>
      <c r="G582" s="208"/>
    </row>
    <row r="583" spans="1:7" ht="32.25" thickBot="1">
      <c r="A583" s="60">
        <f>'متره مکانیک'!P4416</f>
        <v>191301</v>
      </c>
      <c r="B583" s="60" t="str">
        <f>'متره مکانیک'!T4416</f>
        <v>دمپر دستي.</v>
      </c>
      <c r="C583" s="60" t="str">
        <f>'متره مکانیک'!U4416</f>
        <v>سانتيمتر مربع</v>
      </c>
      <c r="D583" s="60">
        <f>'متره مکانیک'!V4416</f>
        <v>0</v>
      </c>
      <c r="E583" s="189" t="e">
        <f>VLOOKUP(A583,'متره مکانیک'!A:K,9,FALSE)</f>
        <v>#N/A</v>
      </c>
      <c r="F583" s="191">
        <f t="shared" si="29"/>
        <v>0</v>
      </c>
      <c r="G583" s="208"/>
    </row>
    <row r="584" spans="1:7" ht="79.5" thickBot="1">
      <c r="A584" s="60">
        <f>'متره مکانیک'!P4417</f>
        <v>191401</v>
      </c>
      <c r="B584" s="60" t="str">
        <f>'متره مکانیک'!T4417</f>
        <v>دودکش از ورق فولادي، به ضخامت تعيين شده در نقشه‌ها، شامل کلاهک جلوگيري از نفوذ آب باران، پره‌هاي هدايت دود (دريچه هوا)، دريچه تخليه دوده با تمام اتصال‌ها و بست‌هاي لازم و دو دست رنگ محتوي ترکيبات روي و کرم.</v>
      </c>
      <c r="C584" s="60" t="str">
        <f>'متره مکانیک'!U4417</f>
        <v>کيلوگرم</v>
      </c>
      <c r="D584" s="60">
        <f>'متره مکانیک'!V4417</f>
        <v>76700</v>
      </c>
      <c r="E584" s="189" t="e">
        <f>VLOOKUP(A584,'متره مکانیک'!A:K,9,FALSE)</f>
        <v>#N/A</v>
      </c>
      <c r="F584" s="191">
        <f t="shared" si="29"/>
        <v>0</v>
      </c>
      <c r="G584" s="208"/>
    </row>
    <row r="585" spans="1:7" ht="32.25" thickBot="1">
      <c r="A585" s="60" t="str">
        <f>'متره مکانیک'!P4418</f>
        <v>191402</v>
      </c>
      <c r="B585" s="60" t="str">
        <f>'متره مکانیک'!T4418</f>
        <v>دمپر</v>
      </c>
      <c r="C585" s="60" t="str">
        <f>'متره مکانیک'!U4418</f>
        <v>سانتیمترمربع</v>
      </c>
      <c r="D585" s="60">
        <f>'متره مکانیک'!V4418</f>
        <v>10000</v>
      </c>
      <c r="E585" s="189" t="e">
        <f>VLOOKUP(A585,'متره مکانیک'!A:K,9,FALSE)</f>
        <v>#N/A</v>
      </c>
      <c r="F585" s="191">
        <f t="shared" si="29"/>
        <v>0</v>
      </c>
      <c r="G585" s="214" t="s">
        <v>511</v>
      </c>
    </row>
    <row r="586" spans="1:7" ht="32.25" thickBot="1">
      <c r="A586" s="60" t="str">
        <f>'متره مکانیک'!P4419</f>
        <v>191403</v>
      </c>
      <c r="B586" s="60" t="str">
        <f>'متره مکانیک'!T4419</f>
        <v>دمپر1</v>
      </c>
      <c r="C586" s="60" t="str">
        <f>'متره مکانیک'!U4419</f>
        <v>سانتیمترمربع</v>
      </c>
      <c r="D586" s="60">
        <f>'متره مکانیک'!V4419</f>
        <v>10001</v>
      </c>
      <c r="E586" s="189" t="e">
        <f>VLOOKUP(A586,'متره مکانیک'!A:K,9,FALSE)</f>
        <v>#N/A</v>
      </c>
      <c r="F586" s="191">
        <f t="shared" si="29"/>
        <v>0</v>
      </c>
      <c r="G586" s="214" t="s">
        <v>511</v>
      </c>
    </row>
    <row r="587" spans="1:7" ht="32.25" thickBot="1">
      <c r="A587" s="60" t="str">
        <f>'متره مکانیک'!P4420</f>
        <v>191404</v>
      </c>
      <c r="B587" s="60" t="str">
        <f>'متره مکانیک'!T4420</f>
        <v>دمپر2</v>
      </c>
      <c r="C587" s="60" t="str">
        <f>'متره مکانیک'!U4420</f>
        <v>سانتیمترمربع</v>
      </c>
      <c r="D587" s="60">
        <f>'متره مکانیک'!V4420</f>
        <v>10002</v>
      </c>
      <c r="E587" s="189">
        <f>VLOOKUP(A587,'متره مکانیک'!A:K,9,FALSE)</f>
        <v>1</v>
      </c>
      <c r="F587" s="191">
        <f t="shared" si="29"/>
        <v>10002</v>
      </c>
      <c r="G587" s="214" t="s">
        <v>511</v>
      </c>
    </row>
    <row r="588" spans="1:7" s="27" customFormat="1" ht="24" thickBot="1">
      <c r="A588" s="677" t="s">
        <v>659</v>
      </c>
      <c r="B588" s="678"/>
      <c r="C588" s="678"/>
      <c r="D588" s="678"/>
      <c r="E588" s="679"/>
      <c r="F588" s="223">
        <f>SUM(F560:F584)</f>
        <v>1560000</v>
      </c>
      <c r="G588" s="212" t="s">
        <v>77</v>
      </c>
    </row>
    <row r="589" spans="1:7" s="27" customFormat="1" ht="24" thickBot="1">
      <c r="A589" s="677" t="s">
        <v>660</v>
      </c>
      <c r="B589" s="678"/>
      <c r="C589" s="678"/>
      <c r="D589" s="678"/>
      <c r="E589" s="679"/>
      <c r="F589" s="196">
        <f>SUM(F585:F587)</f>
        <v>10002</v>
      </c>
      <c r="G589" s="210" t="s">
        <v>77</v>
      </c>
    </row>
    <row r="590" spans="1:7" s="26" customFormat="1" ht="24" thickBot="1">
      <c r="A590" s="680" t="s">
        <v>935</v>
      </c>
      <c r="B590" s="681"/>
      <c r="C590" s="681"/>
      <c r="D590" s="681"/>
      <c r="E590" s="681"/>
      <c r="F590" s="682"/>
      <c r="G590" s="683"/>
    </row>
    <row r="591" spans="1:7" ht="49.5" customHeight="1" thickBot="1">
      <c r="A591" s="60" t="str">
        <f>'متره مکانیک'!P4421</f>
        <v>200101</v>
      </c>
      <c r="B591" s="60" t="str">
        <f>'متره مکانیک'!T4421</f>
        <v>هواكش پنجره اي، به قطر 15 سانتيمتر و ظرفيت تخليه 95 ليتر در ثانيه.</v>
      </c>
      <c r="C591" s="60" t="str">
        <f>'متره مکانیک'!U4421</f>
        <v>دستگاه</v>
      </c>
      <c r="D591" s="60">
        <f>'متره مکانیک'!V4421</f>
        <v>578500</v>
      </c>
      <c r="E591" s="189">
        <f>VLOOKUP(A591,'متره مکانیک'!A:K,9,FALSE)</f>
        <v>1</v>
      </c>
      <c r="F591" s="191">
        <f t="shared" ref="F591:F692" si="30">IF(ISNA(E591*D591),0,ROUND((E591*D591),0))</f>
        <v>578500</v>
      </c>
      <c r="G591" s="208"/>
    </row>
    <row r="592" spans="1:7" ht="32.25" thickBot="1">
      <c r="A592" s="60">
        <f>'متره مکانیک'!P4422</f>
        <v>200102</v>
      </c>
      <c r="B592" s="60" t="str">
        <f>'متره مکانیک'!T4422</f>
        <v>هواكش پنجره اي، به قطر 20 سانتيمتر و ظرفيت تخليه بيش از 95 تا 190 ليتر در ثانيه.</v>
      </c>
      <c r="C592" s="60" t="str">
        <f>'متره مکانیک'!U4422</f>
        <v>دستگاه</v>
      </c>
      <c r="D592" s="60">
        <f>'متره مکانیک'!V4422</f>
        <v>704500</v>
      </c>
      <c r="E592" s="189" t="e">
        <f>VLOOKUP(A592,'متره مکانیک'!A:K,9,FALSE)</f>
        <v>#N/A</v>
      </c>
      <c r="F592" s="191">
        <f t="shared" ref="F592:F601" si="31">IF(ISNA(E592*D592),0,ROUND((E592*D592),0))</f>
        <v>0</v>
      </c>
      <c r="G592" s="208"/>
    </row>
    <row r="593" spans="1:7" ht="32.25" thickBot="1">
      <c r="A593" s="60">
        <f>'متره مکانیک'!P4423</f>
        <v>200103</v>
      </c>
      <c r="B593" s="60" t="str">
        <f>'متره مکانیک'!T4423</f>
        <v>هواكش پنجره اي، به قطر 25 سانتيمتر و ظرفيت تخليه بيش از 190 تا 280 ليتر در ثانيه.</v>
      </c>
      <c r="C593" s="60" t="str">
        <f>'متره مکانیک'!U4423</f>
        <v>دستگاه</v>
      </c>
      <c r="D593" s="60">
        <f>'متره مکانیک'!V4423</f>
        <v>761000</v>
      </c>
      <c r="E593" s="189" t="e">
        <f>VLOOKUP(A593,'متره مکانیک'!A:K,9,FALSE)</f>
        <v>#N/A</v>
      </c>
      <c r="F593" s="191">
        <f t="shared" si="31"/>
        <v>0</v>
      </c>
      <c r="G593" s="208"/>
    </row>
    <row r="594" spans="1:7" ht="32.25" thickBot="1">
      <c r="A594" s="60">
        <f>'متره مکانیک'!P4424</f>
        <v>200201</v>
      </c>
      <c r="B594" s="60" t="str">
        <f>'متره مکانیک'!T4424</f>
        <v>هواكش ديواري، به قطر 30 سانتيمتر و ظرفيت تخليه 425 ليتر در ثانيه.</v>
      </c>
      <c r="C594" s="60" t="str">
        <f>'متره مکانیک'!U4424</f>
        <v>دستگاه</v>
      </c>
      <c r="D594" s="60">
        <f>'متره مکانیک'!V4424</f>
        <v>1816000</v>
      </c>
      <c r="E594" s="189" t="e">
        <f>VLOOKUP(A594,'متره مکانیک'!A:K,9,FALSE)</f>
        <v>#N/A</v>
      </c>
      <c r="F594" s="191">
        <f t="shared" si="31"/>
        <v>0</v>
      </c>
      <c r="G594" s="208"/>
    </row>
    <row r="595" spans="1:7" ht="32.25" thickBot="1">
      <c r="A595" s="60">
        <f>'متره مکانیک'!P4425</f>
        <v>200202</v>
      </c>
      <c r="B595" s="60" t="str">
        <f>'متره مکانیک'!T4425</f>
        <v>هواكش ديواري، به قطر 35 سانتيمتر و ظرفيت تخليه بيش از 425 تا 660 ليتر در ثانيه.</v>
      </c>
      <c r="C595" s="60" t="str">
        <f>'متره مکانیک'!U4425</f>
        <v>دستگاه</v>
      </c>
      <c r="D595" s="60">
        <f>'متره مکانیک'!V4425</f>
        <v>3263000</v>
      </c>
      <c r="E595" s="189" t="e">
        <f>VLOOKUP(A595,'متره مکانیک'!A:K,9,FALSE)</f>
        <v>#N/A</v>
      </c>
      <c r="F595" s="191">
        <f t="shared" si="31"/>
        <v>0</v>
      </c>
      <c r="G595" s="208"/>
    </row>
    <row r="596" spans="1:7" ht="32.25" thickBot="1">
      <c r="A596" s="60">
        <f>'متره مکانیک'!P4426</f>
        <v>200203</v>
      </c>
      <c r="B596" s="60" t="str">
        <f>'متره مکانیک'!T4426</f>
        <v>هواكش ديواري، به قطر40 سانتيمتر و ظرفيت تخليه بيش از 660 تا 990 ليتر در ثانيه.</v>
      </c>
      <c r="C596" s="60" t="str">
        <f>'متره مکانیک'!U4426</f>
        <v>دستگاه</v>
      </c>
      <c r="D596" s="60">
        <f>'متره مکانیک'!V4426</f>
        <v>3848000</v>
      </c>
      <c r="E596" s="189" t="e">
        <f>VLOOKUP(A596,'متره مکانیک'!A:K,9,FALSE)</f>
        <v>#N/A</v>
      </c>
      <c r="F596" s="191">
        <f t="shared" si="31"/>
        <v>0</v>
      </c>
      <c r="G596" s="208"/>
    </row>
    <row r="597" spans="1:7" ht="32.25" thickBot="1">
      <c r="A597" s="60">
        <f>'متره مکانیک'!P4427</f>
        <v>200204</v>
      </c>
      <c r="B597" s="60" t="str">
        <f>'متره مکانیک'!T4427</f>
        <v>هواكش ديواري، به قطر 45 سانتيمتر و ظرفيت تخليه بيش از 990 تا 1270 ليتر در ثانيه.</v>
      </c>
      <c r="C597" s="60" t="str">
        <f>'متره مکانیک'!U4427</f>
        <v>دستگاه</v>
      </c>
      <c r="D597" s="60">
        <f>'متره مکانیک'!V4427</f>
        <v>5384000</v>
      </c>
      <c r="E597" s="189" t="e">
        <f>VLOOKUP(A597,'متره مکانیک'!A:K,9,FALSE)</f>
        <v>#N/A</v>
      </c>
      <c r="F597" s="191">
        <f t="shared" si="31"/>
        <v>0</v>
      </c>
      <c r="G597" s="208"/>
    </row>
    <row r="598" spans="1:7" ht="48" thickBot="1">
      <c r="A598" s="60">
        <f>'متره مکانیک'!P4428</f>
        <v>200205</v>
      </c>
      <c r="B598" s="60" t="str">
        <f>'متره مکانیک'!T4428</f>
        <v>هواكش ديواري، به قطر50 سانتيمتر و ظرفيت تخليه بيش از 1270 تا 1770 ليتر در ثانيه با موتور يك فاز يا سه فاز.</v>
      </c>
      <c r="C598" s="60" t="str">
        <f>'متره مکانیک'!U4428</f>
        <v>دستگاه</v>
      </c>
      <c r="D598" s="60">
        <f>'متره مکانیک'!V4428</f>
        <v>5977000</v>
      </c>
      <c r="E598" s="189" t="e">
        <f>VLOOKUP(A598,'متره مکانیک'!A:K,9,FALSE)</f>
        <v>#N/A</v>
      </c>
      <c r="F598" s="191">
        <f t="shared" si="31"/>
        <v>0</v>
      </c>
      <c r="G598" s="208"/>
    </row>
    <row r="599" spans="1:7" ht="32.25" thickBot="1">
      <c r="A599" s="60">
        <f>'متره مکانیک'!P4429</f>
        <v>200301</v>
      </c>
      <c r="B599" s="60" t="str">
        <f>'متره مکانیک'!T4429</f>
        <v>هواكش سقفي، به ظرفيت تا 165 ليتر در ثانيه، باموتور يك فاز يا سه فاز.</v>
      </c>
      <c r="C599" s="60" t="str">
        <f>'متره مکانیک'!U4429</f>
        <v>دستگاه</v>
      </c>
      <c r="D599" s="60">
        <f>'متره مکانیک'!V4429</f>
        <v>8548000</v>
      </c>
      <c r="E599" s="189" t="e">
        <f>VLOOKUP(A599,'متره مکانیک'!A:K,9,FALSE)</f>
        <v>#N/A</v>
      </c>
      <c r="F599" s="191">
        <f t="shared" si="31"/>
        <v>0</v>
      </c>
      <c r="G599" s="208"/>
    </row>
    <row r="600" spans="1:7" ht="32.25" thickBot="1">
      <c r="A600" s="60">
        <f>'متره مکانیک'!P4430</f>
        <v>200302</v>
      </c>
      <c r="B600" s="60" t="str">
        <f>'متره مکانیک'!T4430</f>
        <v>هواكش سقفي، به ظرفيت بيش از  165 تا 378 ليتر در ثانيه، با موتور يك فاز يا سه فاز.</v>
      </c>
      <c r="C600" s="60" t="str">
        <f>'متره مکانیک'!U4430</f>
        <v>دستگاه</v>
      </c>
      <c r="D600" s="60">
        <f>'متره مکانیک'!V4430</f>
        <v>10374000</v>
      </c>
      <c r="E600" s="189" t="e">
        <f>VLOOKUP(A600,'متره مکانیک'!A:K,9,FALSE)</f>
        <v>#N/A</v>
      </c>
      <c r="F600" s="191">
        <f t="shared" si="31"/>
        <v>0</v>
      </c>
      <c r="G600" s="208"/>
    </row>
    <row r="601" spans="1:7" ht="32.25" thickBot="1">
      <c r="A601" s="60">
        <f>'متره مکانیک'!P4431</f>
        <v>200303</v>
      </c>
      <c r="B601" s="60" t="str">
        <f>'متره مکانیک'!T4431</f>
        <v>هواكش سقفي، به ظرفيت بيش از 378 تا 755 ليتر در ثانيه،  با موتور سه فاز.</v>
      </c>
      <c r="C601" s="60" t="str">
        <f>'متره مکانیک'!U4431</f>
        <v>دستگاه</v>
      </c>
      <c r="D601" s="60">
        <f>'متره مکانیک'!V4431</f>
        <v>13714000</v>
      </c>
      <c r="E601" s="189" t="e">
        <f>VLOOKUP(A601,'متره مکانیک'!A:K,9,FALSE)</f>
        <v>#N/A</v>
      </c>
      <c r="F601" s="191">
        <f t="shared" si="31"/>
        <v>0</v>
      </c>
      <c r="G601" s="208"/>
    </row>
    <row r="602" spans="1:7" ht="32.25" thickBot="1">
      <c r="A602" s="60">
        <f>'متره مکانیک'!P4432</f>
        <v>200304</v>
      </c>
      <c r="B602" s="60" t="str">
        <f>'متره مکانیک'!T4432</f>
        <v>هواكش سقفي، به ظرفيت بيش از 755 تا 1110 ليتر در ثانيه، با موتور سه فاز.</v>
      </c>
      <c r="C602" s="60" t="str">
        <f>'متره مکانیک'!U4432</f>
        <v>دستگاه</v>
      </c>
      <c r="D602" s="60">
        <f>'متره مکانیک'!V4432</f>
        <v>16291000</v>
      </c>
      <c r="E602" s="189" t="e">
        <f>VLOOKUP(A602,'متره مکانیک'!A:K,9,FALSE)</f>
        <v>#N/A</v>
      </c>
      <c r="F602" s="191">
        <f t="shared" ref="F602:F605" si="32">IF(ISNA(E602*D602),0,ROUND((E602*D602),0))</f>
        <v>0</v>
      </c>
      <c r="G602" s="208"/>
    </row>
    <row r="603" spans="1:7" ht="48" thickBot="1">
      <c r="A603" s="60">
        <f>'متره مکانیک'!P4433</f>
        <v>200401</v>
      </c>
      <c r="B603" s="60" t="str">
        <f>'متره مکانیک'!T4433</f>
        <v>هواکش حلزونی با فن به قطر 280 میلی متر با گذر متوسط هوا در حدود 1800 مترمکعب در ساعت در مقابل فشار استاتیک 200 پاسکال</v>
      </c>
      <c r="C603" s="60" t="str">
        <f>'متره مکانیک'!U4433</f>
        <v>دستگاه</v>
      </c>
      <c r="D603" s="60">
        <f>'متره مکانیک'!V4433</f>
        <v>6539000</v>
      </c>
      <c r="E603" s="189" t="e">
        <f>VLOOKUP(A603,'متره مکانیک'!A:K,9,FALSE)</f>
        <v>#N/A</v>
      </c>
      <c r="F603" s="191">
        <f t="shared" si="32"/>
        <v>0</v>
      </c>
      <c r="G603" s="214"/>
    </row>
    <row r="604" spans="1:7" ht="48" thickBot="1">
      <c r="A604" s="60">
        <f>'متره مکانیک'!P4434</f>
        <v>200402</v>
      </c>
      <c r="B604" s="60" t="str">
        <f>'متره مکانیک'!T4434</f>
        <v>هواکش حلزونی با فن به قطر 315 میلی متر با گذر متوسط هوا در حدود 2500 مترمکعب در ساعت در مقابل فشار استاتیک 200 پاسکال</v>
      </c>
      <c r="C604" s="60" t="str">
        <f>'متره مکانیک'!U4434</f>
        <v>دستگاه</v>
      </c>
      <c r="D604" s="60">
        <f>'متره مکانیک'!V4434</f>
        <v>8748000</v>
      </c>
      <c r="E604" s="189" t="e">
        <f>VLOOKUP(A604,'متره مکانیک'!A:K,9,FALSE)</f>
        <v>#N/A</v>
      </c>
      <c r="F604" s="191">
        <f t="shared" si="32"/>
        <v>0</v>
      </c>
      <c r="G604" s="214"/>
    </row>
    <row r="605" spans="1:7" ht="48" thickBot="1">
      <c r="A605" s="60">
        <f>'متره مکانیک'!P4435</f>
        <v>200403</v>
      </c>
      <c r="B605" s="60" t="str">
        <f>'متره مکانیک'!T4435</f>
        <v>هواکش حلزونی با فن به قطر 355 میلی متر با گذر متوسط هوا در حدود 3000 مترمکعب در ساعت در مقابل فشار استاتیک 200 پاسکال</v>
      </c>
      <c r="C605" s="60" t="str">
        <f>'متره مکانیک'!U4435</f>
        <v>دستگاه</v>
      </c>
      <c r="D605" s="60">
        <f>'متره مکانیک'!V4435</f>
        <v>9309000</v>
      </c>
      <c r="E605" s="189" t="e">
        <f>VLOOKUP(A605,'متره مکانیک'!A:K,9,FALSE)</f>
        <v>#N/A</v>
      </c>
      <c r="F605" s="191">
        <f t="shared" si="32"/>
        <v>0</v>
      </c>
      <c r="G605" s="214"/>
    </row>
    <row r="606" spans="1:7" ht="48" thickBot="1">
      <c r="A606" s="60">
        <f>'متره مکانیک'!P4436</f>
        <v>200404</v>
      </c>
      <c r="B606" s="60" t="str">
        <f>'متره مکانیک'!T4436</f>
        <v>هواکش حلزونی با فن به قطر 400 میلی متر با گذر متوسط هوا در حدود 4000 مترمکعب در ساعت در مقابل فشار استاتیک 250 پاسکال</v>
      </c>
      <c r="C606" s="60" t="str">
        <f>'متره مکانیک'!U4436</f>
        <v>دستگاه</v>
      </c>
      <c r="D606" s="60">
        <f>'متره مکانیک'!V4436</f>
        <v>9907000</v>
      </c>
      <c r="E606" s="189" t="e">
        <f>VLOOKUP(A606,'متره مکانیک'!A:K,9,FALSE)</f>
        <v>#N/A</v>
      </c>
      <c r="F606" s="191">
        <f t="shared" ref="F606:F617" si="33">IF(ISNA(E606*D606),0,ROUND((E606*D606),0))</f>
        <v>0</v>
      </c>
      <c r="G606" s="214"/>
    </row>
    <row r="607" spans="1:7" ht="48" thickBot="1">
      <c r="A607" s="60">
        <f>'متره مکانیک'!P4437</f>
        <v>200405</v>
      </c>
      <c r="B607" s="60" t="str">
        <f>'متره مکانیک'!T4437</f>
        <v>هواکش حلزونی با فن به قطر 450 میلی متر با گذر متوسط هوا در حدود 5000 مترمکعب در ساعت در مقابل فشار استاتیک 250 پاسکال</v>
      </c>
      <c r="C607" s="60" t="str">
        <f>'متره مکانیک'!U4437</f>
        <v>دستگاه</v>
      </c>
      <c r="D607" s="60">
        <f>'متره مکانیک'!V4437</f>
        <v>10586000</v>
      </c>
      <c r="E607" s="189" t="e">
        <f>VLOOKUP(A607,'متره مکانیک'!A:K,9,FALSE)</f>
        <v>#N/A</v>
      </c>
      <c r="F607" s="191">
        <f t="shared" si="33"/>
        <v>0</v>
      </c>
      <c r="G607" s="214"/>
    </row>
    <row r="608" spans="1:7" ht="48" thickBot="1">
      <c r="A608" s="60">
        <f>'متره مکانیک'!P4438</f>
        <v>200406</v>
      </c>
      <c r="B608" s="60" t="str">
        <f>'متره مکانیک'!T4438</f>
        <v>هواکش حلزونی با فن به قطر 500 میلی متر با گذر متوسط هوا در حدود 6000 مترمکعب در ساعت در مقابل فشار استاتیک 250 پاسکال</v>
      </c>
      <c r="C608" s="60" t="str">
        <f>'متره مکانیک'!U4438</f>
        <v>دستگاه</v>
      </c>
      <c r="D608" s="60">
        <f>'متره مکانیک'!V4438</f>
        <v>12051000</v>
      </c>
      <c r="E608" s="189" t="e">
        <f>VLOOKUP(A608,'متره مکانیک'!A:K,9,FALSE)</f>
        <v>#N/A</v>
      </c>
      <c r="F608" s="191">
        <f t="shared" si="33"/>
        <v>0</v>
      </c>
      <c r="G608" s="214"/>
    </row>
    <row r="609" spans="1:7" ht="48" thickBot="1">
      <c r="A609" s="60">
        <f>'متره مکانیک'!P4439</f>
        <v>200407</v>
      </c>
      <c r="B609" s="60" t="str">
        <f>'متره مکانیک'!T4439</f>
        <v>هواکش حلزونی با فن به قطر 560 میلی متر با گذر متوسط هوا در حدود 8000 مترمکعب در ساعت در مقابل فشار استاتیک 250 پاسکال</v>
      </c>
      <c r="C609" s="60" t="str">
        <f>'متره مکانیک'!U4439</f>
        <v>دستگاه</v>
      </c>
      <c r="D609" s="60">
        <f>'متره مکانیک'!V4439</f>
        <v>15321000</v>
      </c>
      <c r="E609" s="189" t="e">
        <f>VLOOKUP(A609,'متره مکانیک'!A:K,9,FALSE)</f>
        <v>#N/A</v>
      </c>
      <c r="F609" s="191">
        <f t="shared" si="33"/>
        <v>0</v>
      </c>
      <c r="G609" s="214"/>
    </row>
    <row r="610" spans="1:7" ht="48" thickBot="1">
      <c r="A610" s="60">
        <f>'متره مکانیک'!P4440</f>
        <v>200408</v>
      </c>
      <c r="B610" s="60" t="str">
        <f>'متره مکانیک'!T4440</f>
        <v>هواکش حلزونی با فن به قطر 630 میلی متر با گذر متوسط هوا در حدود 11000 مترمکعب در ساعت در مقابل فشار استاتیک 250 پاسکال</v>
      </c>
      <c r="C610" s="60" t="str">
        <f>'متره مکانیک'!U4440</f>
        <v>دستگاه</v>
      </c>
      <c r="D610" s="60">
        <f>'متره مکانیک'!V4440</f>
        <v>22265000</v>
      </c>
      <c r="E610" s="189" t="e">
        <f>VLOOKUP(A610,'متره مکانیک'!A:K,9,FALSE)</f>
        <v>#N/A</v>
      </c>
      <c r="F610" s="191">
        <f t="shared" si="33"/>
        <v>0</v>
      </c>
      <c r="G610" s="214"/>
    </row>
    <row r="611" spans="1:7" ht="48" thickBot="1">
      <c r="A611" s="60">
        <f>'متره مکانیک'!P4441</f>
        <v>200409</v>
      </c>
      <c r="B611" s="60" t="str">
        <f>'متره مکانیک'!T4441</f>
        <v>هواکش حلزونی با فن به قطر 710 میلی متر با گذر متوسط هوا در حدود 13000 مترمکعب در ساعت در مقابل فشار استاتیک 250 پاسکال</v>
      </c>
      <c r="C611" s="60" t="str">
        <f>'متره مکانیک'!U4441</f>
        <v>دستگاه</v>
      </c>
      <c r="D611" s="60">
        <f>'متره مکانیک'!V4441</f>
        <v>25499000</v>
      </c>
      <c r="E611" s="189" t="e">
        <f>VLOOKUP(A611,'متره مکانیک'!A:K,9,FALSE)</f>
        <v>#N/A</v>
      </c>
      <c r="F611" s="191">
        <f t="shared" si="33"/>
        <v>0</v>
      </c>
      <c r="G611" s="214"/>
    </row>
    <row r="612" spans="1:7" ht="48" thickBot="1">
      <c r="A612" s="60">
        <f>'متره مکانیک'!P4442</f>
        <v>200410</v>
      </c>
      <c r="B612" s="60" t="str">
        <f>'متره مکانیک'!T4442</f>
        <v>هواکش حلزونی با فن به قطر 800 میلی متر با گذر متوسط هوا در حدود 15000 مترمکعب در ساعت در مقابل فشار استاتیک 250 پاسکال</v>
      </c>
      <c r="C612" s="60" t="str">
        <f>'متره مکانیک'!U4442</f>
        <v>دستگاه</v>
      </c>
      <c r="D612" s="60">
        <f>'متره مکانیک'!V4442</f>
        <v>30585000</v>
      </c>
      <c r="E612" s="189" t="e">
        <f>VLOOKUP(A612,'متره مکانیک'!A:K,9,FALSE)</f>
        <v>#N/A</v>
      </c>
      <c r="F612" s="191">
        <f t="shared" si="33"/>
        <v>0</v>
      </c>
      <c r="G612" s="214"/>
    </row>
    <row r="613" spans="1:7" ht="48" thickBot="1">
      <c r="A613" s="60">
        <f>'متره مکانیک'!P4443</f>
        <v>200411</v>
      </c>
      <c r="B613" s="60" t="str">
        <f>'متره مکانیک'!T4443</f>
        <v>هواکش حلزونی با فن به قطر 900 میلی متر با گذر متوسط هوا در حدود 20000 مترمکعب در ساعت در مقابل فشار استاتیک 250 پاسکال</v>
      </c>
      <c r="C613" s="60" t="str">
        <f>'متره مکانیک'!U4443</f>
        <v>دستگاه</v>
      </c>
      <c r="D613" s="60">
        <f>'متره مکانیک'!V4443</f>
        <v>43931000</v>
      </c>
      <c r="E613" s="189" t="e">
        <f>VLOOKUP(A613,'متره مکانیک'!A:K,9,FALSE)</f>
        <v>#N/A</v>
      </c>
      <c r="F613" s="191">
        <f t="shared" si="33"/>
        <v>0</v>
      </c>
      <c r="G613" s="214"/>
    </row>
    <row r="614" spans="1:7" ht="48" thickBot="1">
      <c r="A614" s="60">
        <f>'متره مکانیک'!P4444</f>
        <v>200412</v>
      </c>
      <c r="B614" s="60" t="str">
        <f>'متره مکانیک'!T4444</f>
        <v>هواکش حلزونی با فن به قطر 1000 میلی متر با گذر متوسط هوا در حدود 28000 مترمکعب در ساعت در مقابل فشار استاتیک 250 پاسکال</v>
      </c>
      <c r="C614" s="60" t="str">
        <f>'متره مکانیک'!U4444</f>
        <v>دستگاه</v>
      </c>
      <c r="D614" s="60">
        <f>'متره مکانیک'!V4444</f>
        <v>48729000</v>
      </c>
      <c r="E614" s="189" t="e">
        <f>VLOOKUP(A614,'متره مکانیک'!A:K,9,FALSE)</f>
        <v>#N/A</v>
      </c>
      <c r="F614" s="191">
        <f t="shared" si="33"/>
        <v>0</v>
      </c>
      <c r="G614" s="214"/>
    </row>
    <row r="615" spans="1:7" ht="24" thickBot="1">
      <c r="A615" s="60">
        <f>'متره مکانیک'!P4445</f>
        <v>200413</v>
      </c>
      <c r="B615" s="60" t="str">
        <f>'متره مکانیک'!T4445</f>
        <v>هواکش</v>
      </c>
      <c r="C615" s="60" t="str">
        <f>'متره مکانیک'!U4445</f>
        <v>دستگاه</v>
      </c>
      <c r="D615" s="60">
        <f>'متره مکانیک'!V4445</f>
        <v>10000</v>
      </c>
      <c r="E615" s="189" t="e">
        <f>VLOOKUP(A615,'متره مکانیک'!A:K,9,FALSE)</f>
        <v>#N/A</v>
      </c>
      <c r="F615" s="191">
        <f t="shared" si="33"/>
        <v>0</v>
      </c>
      <c r="G615" s="214" t="s">
        <v>511</v>
      </c>
    </row>
    <row r="616" spans="1:7" ht="24" thickBot="1">
      <c r="A616" s="60">
        <f>'متره مکانیک'!P4446</f>
        <v>200414</v>
      </c>
      <c r="B616" s="60" t="str">
        <f>'متره مکانیک'!T4446</f>
        <v>هواکش 1</v>
      </c>
      <c r="C616" s="60" t="str">
        <f>'متره مکانیک'!U4446</f>
        <v>دستگاه</v>
      </c>
      <c r="D616" s="60">
        <f>'متره مکانیک'!V4446</f>
        <v>10001</v>
      </c>
      <c r="E616" s="189" t="e">
        <f>VLOOKUP(A616,'متره مکانیک'!A:K,9,FALSE)</f>
        <v>#N/A</v>
      </c>
      <c r="F616" s="191">
        <f t="shared" si="33"/>
        <v>0</v>
      </c>
      <c r="G616" s="214" t="s">
        <v>511</v>
      </c>
    </row>
    <row r="617" spans="1:7" ht="24" thickBot="1">
      <c r="A617" s="60">
        <f>'متره مکانیک'!P4447</f>
        <v>200415</v>
      </c>
      <c r="B617" s="60" t="str">
        <f>'متره مکانیک'!T4447</f>
        <v>هواکش 2</v>
      </c>
      <c r="C617" s="60" t="str">
        <f>'متره مکانیک'!U4447</f>
        <v>دستگاه</v>
      </c>
      <c r="D617" s="60">
        <f>'متره مکانیک'!V4447</f>
        <v>10002</v>
      </c>
      <c r="E617" s="189">
        <f>VLOOKUP(A617,'متره مکانیک'!A:K,9,FALSE)</f>
        <v>1</v>
      </c>
      <c r="F617" s="191">
        <f t="shared" si="33"/>
        <v>10002</v>
      </c>
      <c r="G617" s="214" t="s">
        <v>511</v>
      </c>
    </row>
    <row r="618" spans="1:7" s="27" customFormat="1" ht="24" thickBot="1">
      <c r="A618" s="677" t="s">
        <v>659</v>
      </c>
      <c r="B618" s="678"/>
      <c r="C618" s="678"/>
      <c r="D618" s="678"/>
      <c r="E618" s="679"/>
      <c r="F618" s="223">
        <f>SUM(F591:F614)</f>
        <v>578500</v>
      </c>
      <c r="G618" s="212" t="s">
        <v>77</v>
      </c>
    </row>
    <row r="619" spans="1:7" s="27" customFormat="1" ht="24" thickBot="1">
      <c r="A619" s="677" t="s">
        <v>660</v>
      </c>
      <c r="B619" s="678"/>
      <c r="C619" s="678"/>
      <c r="D619" s="678"/>
      <c r="E619" s="679"/>
      <c r="F619" s="196">
        <f>SUM(F615:F617)</f>
        <v>10002</v>
      </c>
      <c r="G619" s="210" t="s">
        <v>77</v>
      </c>
    </row>
    <row r="620" spans="1:7" s="26" customFormat="1" ht="24" thickBot="1">
      <c r="A620" s="680" t="s">
        <v>936</v>
      </c>
      <c r="B620" s="681"/>
      <c r="C620" s="681"/>
      <c r="D620" s="681"/>
      <c r="E620" s="681"/>
      <c r="F620" s="682"/>
      <c r="G620" s="683"/>
    </row>
    <row r="621" spans="1:7" ht="39.75" customHeight="1" thickBot="1">
      <c r="A621" s="60" t="str">
        <f>'متره مکانیک'!P4448</f>
        <v>210101</v>
      </c>
      <c r="B621" s="60" t="str">
        <f>'متره مکانیک'!T4448</f>
        <v>فن كويل زميني، به ظرفيت 95 ليتر در ثانيه.</v>
      </c>
      <c r="C621" s="60" t="str">
        <f>'متره مکانیک'!U4448</f>
        <v>دستگاه</v>
      </c>
      <c r="D621" s="60">
        <f>'متره مکانیک'!V4448</f>
        <v>7059000</v>
      </c>
      <c r="E621" s="189">
        <f>VLOOKUP(A621,'متره مکانیک'!A:K,9,FALSE)</f>
        <v>1</v>
      </c>
      <c r="F621" s="191">
        <f t="shared" si="30"/>
        <v>7059000</v>
      </c>
      <c r="G621" s="208"/>
    </row>
    <row r="622" spans="1:7" ht="24" thickBot="1">
      <c r="A622" s="60">
        <f>'متره مکانیک'!P4449</f>
        <v>210102</v>
      </c>
      <c r="B622" s="60" t="str">
        <f>'متره مکانیک'!T4449</f>
        <v>فن كويل زميني، به ظرفيت 140 ليتر در ثانيه.</v>
      </c>
      <c r="C622" s="60" t="str">
        <f>'متره مکانیک'!U4449</f>
        <v>دستگاه</v>
      </c>
      <c r="D622" s="60">
        <f>'متره مکانیک'!V4449</f>
        <v>8285000</v>
      </c>
      <c r="E622" s="189" t="e">
        <f>VLOOKUP(A622,'متره مکانیک'!A:K,9,FALSE)</f>
        <v>#N/A</v>
      </c>
      <c r="F622" s="191">
        <f t="shared" ref="F622:F648" si="34">IF(ISNA(E622*D622),0,ROUND((E622*D622),0))</f>
        <v>0</v>
      </c>
      <c r="G622" s="208"/>
    </row>
    <row r="623" spans="1:7" ht="24" thickBot="1">
      <c r="A623" s="60">
        <f>'متره مکانیک'!P4450</f>
        <v>210103</v>
      </c>
      <c r="B623" s="60" t="str">
        <f>'متره مکانیک'!T4450</f>
        <v>فن كويل زميني، به ظرفيت 190 ليتر در ثانيه.</v>
      </c>
      <c r="C623" s="60" t="str">
        <f>'متره مکانیک'!U4450</f>
        <v>دستگاه</v>
      </c>
      <c r="D623" s="60">
        <f>'متره مکانیک'!V4450</f>
        <v>9335000</v>
      </c>
      <c r="E623" s="189" t="e">
        <f>VLOOKUP(A623,'متره مکانیک'!A:K,9,FALSE)</f>
        <v>#N/A</v>
      </c>
      <c r="F623" s="191">
        <f t="shared" si="34"/>
        <v>0</v>
      </c>
      <c r="G623" s="208"/>
    </row>
    <row r="624" spans="1:7" ht="24" thickBot="1">
      <c r="A624" s="60">
        <f>'متره مکانیک'!P4451</f>
        <v>210104</v>
      </c>
      <c r="B624" s="60" t="str">
        <f>'متره مکانیک'!T4451</f>
        <v>فن كويل زميني، به ظرفيت 280 ليتر در ثانيه.</v>
      </c>
      <c r="C624" s="60" t="str">
        <f>'متره مکانیک'!U4451</f>
        <v>دستگاه</v>
      </c>
      <c r="D624" s="60">
        <f>'متره مکانیک'!V4451</f>
        <v>10045000</v>
      </c>
      <c r="E624" s="189" t="e">
        <f>VLOOKUP(A624,'متره مکانیک'!A:K,9,FALSE)</f>
        <v>#N/A</v>
      </c>
      <c r="F624" s="191">
        <f t="shared" si="34"/>
        <v>0</v>
      </c>
      <c r="G624" s="208"/>
    </row>
    <row r="625" spans="1:7" ht="24" thickBot="1">
      <c r="A625" s="60">
        <f>'متره مکانیک'!P4452</f>
        <v>210105</v>
      </c>
      <c r="B625" s="60" t="str">
        <f>'متره مکانیک'!T4452</f>
        <v>فن كويل زميني، به ظرفيت 380 ليتر در ثانيه.</v>
      </c>
      <c r="C625" s="60" t="str">
        <f>'متره مکانیک'!U4452</f>
        <v>دستگاه</v>
      </c>
      <c r="D625" s="60">
        <f>'متره مکانیک'!V4452</f>
        <v>13611000</v>
      </c>
      <c r="E625" s="189" t="e">
        <f>VLOOKUP(A625,'متره مکانیک'!A:K,9,FALSE)</f>
        <v>#N/A</v>
      </c>
      <c r="F625" s="191">
        <f t="shared" si="34"/>
        <v>0</v>
      </c>
      <c r="G625" s="208"/>
    </row>
    <row r="626" spans="1:7" ht="24" thickBot="1">
      <c r="A626" s="60">
        <f>'متره مکانیک'!P4453</f>
        <v>210106</v>
      </c>
      <c r="B626" s="60" t="str">
        <f>'متره مکانیک'!T4453</f>
        <v>فن كويل زميني، به ظرفيت 470 ليتر در ثانيه.</v>
      </c>
      <c r="C626" s="60" t="str">
        <f>'متره مکانیک'!U4453</f>
        <v>دستگاه</v>
      </c>
      <c r="D626" s="60">
        <f>'متره مکانیک'!V4453</f>
        <v>15633000</v>
      </c>
      <c r="E626" s="189" t="e">
        <f>VLOOKUP(A626,'متره مکانیک'!A:K,9,FALSE)</f>
        <v>#N/A</v>
      </c>
      <c r="F626" s="191">
        <f t="shared" si="34"/>
        <v>0</v>
      </c>
      <c r="G626" s="208"/>
    </row>
    <row r="627" spans="1:7" ht="24" thickBot="1">
      <c r="A627" s="60">
        <f>'متره مکانیک'!P4454</f>
        <v>210107</v>
      </c>
      <c r="B627" s="60" t="str">
        <f>'متره مکانیک'!T4454</f>
        <v>فن كويل زميني، به ظرفيت 565 ليتر در ثانيه.</v>
      </c>
      <c r="C627" s="60" t="str">
        <f>'متره مکانیک'!U4454</f>
        <v>دستگاه</v>
      </c>
      <c r="D627" s="60">
        <f>'متره مکانیک'!V4454</f>
        <v>17521000</v>
      </c>
      <c r="E627" s="189" t="e">
        <f>VLOOKUP(A627,'متره مکانیک'!A:K,9,FALSE)</f>
        <v>#N/A</v>
      </c>
      <c r="F627" s="191">
        <f t="shared" si="34"/>
        <v>0</v>
      </c>
      <c r="G627" s="208"/>
    </row>
    <row r="628" spans="1:7" ht="32.25" thickBot="1">
      <c r="A628" s="60">
        <f>'متره مکانیک'!P4455</f>
        <v>210201</v>
      </c>
      <c r="B628" s="60" t="str">
        <f>'متره مکانیک'!T4455</f>
        <v>يونيت هيتر، نوع افقي، به ظرفيت 2500 تا 3800 کيلو کالري در ساعت.</v>
      </c>
      <c r="C628" s="60" t="str">
        <f>'متره مکانیک'!U4455</f>
        <v>دستگاه</v>
      </c>
      <c r="D628" s="60">
        <f>'متره مکانیک'!V4455</f>
        <v>12025000</v>
      </c>
      <c r="E628" s="189" t="e">
        <f>VLOOKUP(A628,'متره مکانیک'!A:K,9,FALSE)</f>
        <v>#N/A</v>
      </c>
      <c r="F628" s="191">
        <f t="shared" si="34"/>
        <v>0</v>
      </c>
      <c r="G628" s="208"/>
    </row>
    <row r="629" spans="1:7" ht="32.25" thickBot="1">
      <c r="A629" s="60">
        <f>'متره مکانیک'!P4456</f>
        <v>210202</v>
      </c>
      <c r="B629" s="60" t="str">
        <f>'متره مکانیک'!T4456</f>
        <v>يونيت هيتر، نوع افقي، به ظرفيت بيش از  3800 تا 5000 کيلو کالري در ساعت.</v>
      </c>
      <c r="C629" s="60" t="str">
        <f>'متره مکانیک'!U4456</f>
        <v>دستگاه</v>
      </c>
      <c r="D629" s="60">
        <f>'متره مکانیک'!V4456</f>
        <v>12025000</v>
      </c>
      <c r="E629" s="189" t="e">
        <f>VLOOKUP(A629,'متره مکانیک'!A:K,9,FALSE)</f>
        <v>#N/A</v>
      </c>
      <c r="F629" s="191">
        <f t="shared" si="34"/>
        <v>0</v>
      </c>
      <c r="G629" s="208"/>
    </row>
    <row r="630" spans="1:7" ht="32.25" thickBot="1">
      <c r="A630" s="60">
        <f>'متره مکانیک'!P4457</f>
        <v>210203</v>
      </c>
      <c r="B630" s="60" t="str">
        <f>'متره مکانیک'!T4457</f>
        <v>يونيت هيتر، نوع افقي، به ظرفيت بيش از 5000 تا 7550 کيلو کالري در ساعت.</v>
      </c>
      <c r="C630" s="60" t="str">
        <f>'متره مکانیک'!U4457</f>
        <v>دستگاه</v>
      </c>
      <c r="D630" s="60">
        <f>'متره مکانیک'!V4457</f>
        <v>15437000</v>
      </c>
      <c r="E630" s="189" t="e">
        <f>VLOOKUP(A630,'متره مکانیک'!A:K,9,FALSE)</f>
        <v>#N/A</v>
      </c>
      <c r="F630" s="191">
        <f t="shared" si="34"/>
        <v>0</v>
      </c>
      <c r="G630" s="208"/>
    </row>
    <row r="631" spans="1:7" ht="32.25" thickBot="1">
      <c r="A631" s="60">
        <f>'متره مکانیک'!P4458</f>
        <v>210204</v>
      </c>
      <c r="B631" s="60" t="str">
        <f>'متره مکانیک'!T4458</f>
        <v>يونيت هيتر، نوع افقي، به ظرفيت بيش از 7550 تا 10050 کيلو کالري در ساعت.</v>
      </c>
      <c r="C631" s="60" t="str">
        <f>'متره مکانیک'!U4458</f>
        <v>دستگاه</v>
      </c>
      <c r="D631" s="60">
        <f>'متره مکانیک'!V4458</f>
        <v>17262000</v>
      </c>
      <c r="E631" s="189" t="e">
        <f>VLOOKUP(A631,'متره مکانیک'!A:K,9,FALSE)</f>
        <v>#N/A</v>
      </c>
      <c r="F631" s="191">
        <f t="shared" si="34"/>
        <v>0</v>
      </c>
      <c r="G631" s="208"/>
    </row>
    <row r="632" spans="1:7" ht="32.25" thickBot="1">
      <c r="A632" s="60">
        <f>'متره مکانیک'!P4459</f>
        <v>210205</v>
      </c>
      <c r="B632" s="60" t="str">
        <f>'متره مکانیک'!T4459</f>
        <v>يونيت هيتر، نوع افقي، به ظرفيت بيش از 10050 تا 15100 کيلو کالري در ساعت.</v>
      </c>
      <c r="C632" s="60" t="str">
        <f>'متره مکانیک'!U4459</f>
        <v>دستگاه</v>
      </c>
      <c r="D632" s="60">
        <f>'متره مکانیک'!V4459</f>
        <v>17481000</v>
      </c>
      <c r="E632" s="189" t="e">
        <f>VLOOKUP(A632,'متره مکانیک'!A:K,9,FALSE)</f>
        <v>#N/A</v>
      </c>
      <c r="F632" s="191">
        <f t="shared" si="34"/>
        <v>0</v>
      </c>
      <c r="G632" s="208"/>
    </row>
    <row r="633" spans="1:7" ht="32.25" thickBot="1">
      <c r="A633" s="60">
        <f>'متره مکانیک'!P4460</f>
        <v>210206</v>
      </c>
      <c r="B633" s="60" t="str">
        <f>'متره مکانیک'!T4460</f>
        <v>يونيت هيتر، نوع افقي، به ظرفيت بيش از 15100 تا 20150 کيلو کالري در ساعت.</v>
      </c>
      <c r="C633" s="60" t="str">
        <f>'متره مکانیک'!U4460</f>
        <v>دستگاه</v>
      </c>
      <c r="D633" s="60">
        <f>'متره مکانیک'!V4460</f>
        <v>17481000</v>
      </c>
      <c r="E633" s="189" t="e">
        <f>VLOOKUP(A633,'متره مکانیک'!A:K,9,FALSE)</f>
        <v>#N/A</v>
      </c>
      <c r="F633" s="191">
        <f t="shared" si="34"/>
        <v>0</v>
      </c>
      <c r="G633" s="208"/>
    </row>
    <row r="634" spans="1:7" ht="32.25" thickBot="1">
      <c r="A634" s="60">
        <f>'متره مکانیک'!P4461</f>
        <v>210207</v>
      </c>
      <c r="B634" s="60" t="str">
        <f>'متره مکانیک'!T4461</f>
        <v>يونيت هيتر، نوع افقي، به ظرفيت بيش از 20150 تا 25200 کيلو کالري در ساعت.</v>
      </c>
      <c r="C634" s="60" t="str">
        <f>'متره مکانیک'!U4461</f>
        <v>دستگاه</v>
      </c>
      <c r="D634" s="60">
        <f>'متره مکانیک'!V4461</f>
        <v>21158000</v>
      </c>
      <c r="E634" s="189" t="e">
        <f>VLOOKUP(A634,'متره مکانیک'!A:K,9,FALSE)</f>
        <v>#N/A</v>
      </c>
      <c r="F634" s="191">
        <f t="shared" si="34"/>
        <v>0</v>
      </c>
      <c r="G634" s="208"/>
    </row>
    <row r="635" spans="1:7" ht="32.25" thickBot="1">
      <c r="A635" s="60">
        <f>'متره مکانیک'!P4462</f>
        <v>210208</v>
      </c>
      <c r="B635" s="60" t="str">
        <f>'متره مکانیک'!T4462</f>
        <v>يونيت هيتر، نوع افقي، به ظرفيت بيش از 25200 تا 30200 کيلو کالري در ساعت.</v>
      </c>
      <c r="C635" s="60" t="str">
        <f>'متره مکانیک'!U4462</f>
        <v>دستگاه</v>
      </c>
      <c r="D635" s="60">
        <f>'متره مکانیک'!V4462</f>
        <v>21158000</v>
      </c>
      <c r="E635" s="189" t="e">
        <f>VLOOKUP(A635,'متره مکانیک'!A:K,9,FALSE)</f>
        <v>#N/A</v>
      </c>
      <c r="F635" s="191">
        <f t="shared" si="34"/>
        <v>0</v>
      </c>
      <c r="G635" s="208"/>
    </row>
    <row r="636" spans="1:7" ht="32.25" thickBot="1">
      <c r="A636" s="60">
        <f>'متره مکانیک'!P4463</f>
        <v>210301</v>
      </c>
      <c r="B636" s="60" t="str">
        <f>'متره مکانیک'!T4463</f>
        <v>يونيت هيتر، نوع قايم، به ظرفيت 2500 تا 3800 کيلو کالري در ساعت.</v>
      </c>
      <c r="C636" s="60" t="str">
        <f>'متره مکانیک'!U4463</f>
        <v>دستگاه</v>
      </c>
      <c r="D636" s="60">
        <f>'متره مکانیک'!V4463</f>
        <v>15276000</v>
      </c>
      <c r="E636" s="189" t="e">
        <f>VLOOKUP(A636,'متره مکانیک'!A:K,9,FALSE)</f>
        <v>#N/A</v>
      </c>
      <c r="F636" s="191">
        <f t="shared" si="34"/>
        <v>0</v>
      </c>
      <c r="G636" s="208"/>
    </row>
    <row r="637" spans="1:7" ht="32.25" thickBot="1">
      <c r="A637" s="60">
        <f>'متره مکانیک'!P4464</f>
        <v>210302</v>
      </c>
      <c r="B637" s="60" t="str">
        <f>'متره مکانیک'!T4464</f>
        <v>يونيت هيتر، نوع قايم، به ظرفيت بيش از 3800 تا 5000 کيلو کالري در ساعت.</v>
      </c>
      <c r="C637" s="60" t="str">
        <f>'متره مکانیک'!U4464</f>
        <v>دستگاه</v>
      </c>
      <c r="D637" s="60">
        <f>'متره مکانیک'!V4464</f>
        <v>15276000</v>
      </c>
      <c r="E637" s="189" t="e">
        <f>VLOOKUP(A637,'متره مکانیک'!A:K,9,FALSE)</f>
        <v>#N/A</v>
      </c>
      <c r="F637" s="191">
        <f t="shared" si="34"/>
        <v>0</v>
      </c>
      <c r="G637" s="208"/>
    </row>
    <row r="638" spans="1:7" ht="32.25" thickBot="1">
      <c r="A638" s="60">
        <f>'متره مکانیک'!P4465</f>
        <v>210303</v>
      </c>
      <c r="B638" s="60" t="str">
        <f>'متره مکانیک'!T4465</f>
        <v>يونيت هيتر، نوع قايم، به ظرفيت بيش از 5000 تا 7550 کيلو کالري در ساعت.</v>
      </c>
      <c r="C638" s="60" t="str">
        <f>'متره مکانیک'!U4465</f>
        <v>دستگاه</v>
      </c>
      <c r="D638" s="60">
        <f>'متره مکانیک'!V4465</f>
        <v>16661000</v>
      </c>
      <c r="E638" s="189" t="e">
        <f>VLOOKUP(A638,'متره مکانیک'!A:K,9,FALSE)</f>
        <v>#N/A</v>
      </c>
      <c r="F638" s="191">
        <f t="shared" si="34"/>
        <v>0</v>
      </c>
      <c r="G638" s="208"/>
    </row>
    <row r="639" spans="1:7" ht="32.25" thickBot="1">
      <c r="A639" s="60">
        <f>'متره مکانیک'!P4466</f>
        <v>210304</v>
      </c>
      <c r="B639" s="60" t="str">
        <f>'متره مکانیک'!T4466</f>
        <v>يونيت هيتر، نوع قايم، به ظرفيت بيش از 7550 تا 10050 کيلو کالري در ساعت.</v>
      </c>
      <c r="C639" s="60" t="str">
        <f>'متره مکانیک'!U4466</f>
        <v>دستگاه</v>
      </c>
      <c r="D639" s="60">
        <f>'متره مکانیک'!V4466</f>
        <v>19783000</v>
      </c>
      <c r="E639" s="189" t="e">
        <f>VLOOKUP(A639,'متره مکانیک'!A:K,9,FALSE)</f>
        <v>#N/A</v>
      </c>
      <c r="F639" s="191">
        <f t="shared" si="34"/>
        <v>0</v>
      </c>
      <c r="G639" s="208"/>
    </row>
    <row r="640" spans="1:7" ht="32.25" thickBot="1">
      <c r="A640" s="60">
        <f>'متره مکانیک'!P4467</f>
        <v>210305</v>
      </c>
      <c r="B640" s="60" t="str">
        <f>'متره مکانیک'!T4467</f>
        <v>يونيت هيتر، نوع قايم، به ظرفيت بيش از 10050 تا 15100 کيلو کالري در ساعت.</v>
      </c>
      <c r="C640" s="60" t="str">
        <f>'متره مکانیک'!U4467</f>
        <v>دستگاه</v>
      </c>
      <c r="D640" s="60">
        <f>'متره مکانیک'!V4467</f>
        <v>22510000</v>
      </c>
      <c r="E640" s="189" t="e">
        <f>VLOOKUP(A640,'متره مکانیک'!A:K,9,FALSE)</f>
        <v>#N/A</v>
      </c>
      <c r="F640" s="191">
        <f t="shared" si="34"/>
        <v>0</v>
      </c>
      <c r="G640" s="208"/>
    </row>
    <row r="641" spans="1:7" ht="32.25" thickBot="1">
      <c r="A641" s="60">
        <f>'متره مکانیک'!P4468</f>
        <v>210306</v>
      </c>
      <c r="B641" s="60" t="str">
        <f>'متره مکانیک'!T4468</f>
        <v>يونيت هيتر، نوع قايم، به ظرفيت بيش از 15100 تا 20150 کيلو کالري در ساعت.</v>
      </c>
      <c r="C641" s="60" t="str">
        <f>'متره مکانیک'!U4468</f>
        <v>دستگاه</v>
      </c>
      <c r="D641" s="60">
        <f>'متره مکانیک'!V4468</f>
        <v>22510000</v>
      </c>
      <c r="E641" s="189" t="e">
        <f>VLOOKUP(A641,'متره مکانیک'!A:K,9,FALSE)</f>
        <v>#N/A</v>
      </c>
      <c r="F641" s="191">
        <f t="shared" si="34"/>
        <v>0</v>
      </c>
      <c r="G641" s="208"/>
    </row>
    <row r="642" spans="1:7" ht="32.25" thickBot="1">
      <c r="A642" s="60">
        <f>'متره مکانیک'!P4469</f>
        <v>210307</v>
      </c>
      <c r="B642" s="60" t="str">
        <f>'متره مکانیک'!T4469</f>
        <v>يونيت هيتر، نوع قايم، به ظرفيت بيش از 20150 تا 25200 کيلو کالري در ساعت.</v>
      </c>
      <c r="C642" s="60" t="str">
        <f>'متره مکانیک'!U4469</f>
        <v>دستگاه</v>
      </c>
      <c r="D642" s="60">
        <f>'متره مکانیک'!V4469</f>
        <v>24409000</v>
      </c>
      <c r="E642" s="189" t="e">
        <f>VLOOKUP(A642,'متره مکانیک'!A:K,9,FALSE)</f>
        <v>#N/A</v>
      </c>
      <c r="F642" s="191">
        <f t="shared" si="34"/>
        <v>0</v>
      </c>
      <c r="G642" s="208"/>
    </row>
    <row r="643" spans="1:7" ht="24" thickBot="1">
      <c r="A643" s="60">
        <f>'متره مکانیک'!P4470</f>
        <v>210401</v>
      </c>
      <c r="B643" s="60" t="str">
        <f>'متره مکانیک'!T4470</f>
        <v>فن کويل کانالي، به ظرفيت 380 ليتر در ثانيه.</v>
      </c>
      <c r="C643" s="60" t="str">
        <f>'متره مکانیک'!U4470</f>
        <v>دستگاه</v>
      </c>
      <c r="D643" s="60">
        <f>'متره مکانیک'!V4470</f>
        <v>19332000</v>
      </c>
      <c r="E643" s="189" t="e">
        <f>VLOOKUP(A643,'متره مکانیک'!A:K,9,FALSE)</f>
        <v>#N/A</v>
      </c>
      <c r="F643" s="191">
        <f t="shared" si="34"/>
        <v>0</v>
      </c>
      <c r="G643" s="208"/>
    </row>
    <row r="644" spans="1:7" ht="24" thickBot="1">
      <c r="A644" s="60">
        <f>'متره مکانیک'!P4471</f>
        <v>210402</v>
      </c>
      <c r="B644" s="60" t="str">
        <f>'متره مکانیک'!T4471</f>
        <v>فن کويل کانالي، به ظرفيت 480 ليتر در ثانيه.</v>
      </c>
      <c r="C644" s="60" t="str">
        <f>'متره مکانیک'!U4471</f>
        <v>دستگاه</v>
      </c>
      <c r="D644" s="60">
        <f>'متره مکانیک'!V4471</f>
        <v>20196000</v>
      </c>
      <c r="E644" s="189" t="e">
        <f>VLOOKUP(A644,'متره مکانیک'!A:K,9,FALSE)</f>
        <v>#N/A</v>
      </c>
      <c r="F644" s="191">
        <f t="shared" si="34"/>
        <v>0</v>
      </c>
      <c r="G644" s="208"/>
    </row>
    <row r="645" spans="1:7" ht="24" thickBot="1">
      <c r="A645" s="60">
        <f>'متره مکانیک'!P4472</f>
        <v>210403</v>
      </c>
      <c r="B645" s="60" t="str">
        <f>'متره مکانیک'!T4472</f>
        <v>فن کويل کانالي، به ظرفيت 565 ليتر در ثانيه.</v>
      </c>
      <c r="C645" s="60" t="str">
        <f>'متره مکانیک'!U4472</f>
        <v>دستگاه</v>
      </c>
      <c r="D645" s="60">
        <f>'متره مکانیک'!V4472</f>
        <v>22905000</v>
      </c>
      <c r="E645" s="189" t="e">
        <f>VLOOKUP(A645,'متره مکانیک'!A:K,9,FALSE)</f>
        <v>#N/A</v>
      </c>
      <c r="F645" s="191">
        <f t="shared" si="34"/>
        <v>0</v>
      </c>
      <c r="G645" s="208"/>
    </row>
    <row r="646" spans="1:7" ht="24" thickBot="1">
      <c r="A646" s="60">
        <f>'متره مکانیک'!P4473</f>
        <v>210404</v>
      </c>
      <c r="B646" s="60" t="str">
        <f>'متره مکانیک'!T4473</f>
        <v>فن کويل کانالي، به ظرفيت 660 ليتر در ثانيه.</v>
      </c>
      <c r="C646" s="60" t="str">
        <f>'متره مکانیک'!U4473</f>
        <v>دستگاه</v>
      </c>
      <c r="D646" s="60">
        <f>'متره مکانیک'!V4473</f>
        <v>26345000</v>
      </c>
      <c r="E646" s="189" t="e">
        <f>VLOOKUP(A646,'متره مکانیک'!A:K,9,FALSE)</f>
        <v>#N/A</v>
      </c>
      <c r="F646" s="191">
        <f t="shared" si="34"/>
        <v>0</v>
      </c>
      <c r="G646" s="208"/>
    </row>
    <row r="647" spans="1:7" ht="24" thickBot="1">
      <c r="A647" s="60">
        <f>'متره مکانیک'!P4474</f>
        <v>210405</v>
      </c>
      <c r="B647" s="60" t="str">
        <f>'متره مکانیک'!T4474</f>
        <v>فن کويل کانالي، به ظرفيت 755 ليتر در ثانيه.</v>
      </c>
      <c r="C647" s="60" t="str">
        <f>'متره مکانیک'!U4474</f>
        <v>دستگاه</v>
      </c>
      <c r="D647" s="60">
        <f>'متره مکانیک'!V4474</f>
        <v>31804000</v>
      </c>
      <c r="E647" s="189" t="e">
        <f>VLOOKUP(A647,'متره مکانیک'!A:K,9,FALSE)</f>
        <v>#N/A</v>
      </c>
      <c r="F647" s="191">
        <f t="shared" si="34"/>
        <v>0</v>
      </c>
      <c r="G647" s="208"/>
    </row>
    <row r="648" spans="1:7" ht="24" thickBot="1">
      <c r="A648" s="60">
        <f>'متره مکانیک'!P4475</f>
        <v>210406</v>
      </c>
      <c r="B648" s="60" t="str">
        <f>'متره مکانیک'!T4475</f>
        <v>فن کويل کانالي، به ظرفيت 850 ليتر در ثانيه.</v>
      </c>
      <c r="C648" s="60" t="str">
        <f>'متره مکانیک'!U4475</f>
        <v>دستگاه</v>
      </c>
      <c r="D648" s="60">
        <f>'متره مکانیک'!V4475</f>
        <v>35165000</v>
      </c>
      <c r="E648" s="189" t="e">
        <f>VLOOKUP(A648,'متره مکانیک'!A:K,9,FALSE)</f>
        <v>#N/A</v>
      </c>
      <c r="F648" s="191">
        <f t="shared" si="34"/>
        <v>0</v>
      </c>
      <c r="G648" s="208"/>
    </row>
    <row r="649" spans="1:7" ht="24" thickBot="1">
      <c r="A649" s="60">
        <f>'متره مکانیک'!P4476</f>
        <v>210407</v>
      </c>
      <c r="B649" s="60" t="str">
        <f>'متره مکانیک'!T4476</f>
        <v>فن کويل کانالي، به ظرفيت 940 ليتر در ثانيه.</v>
      </c>
      <c r="C649" s="60" t="str">
        <f>'متره مکانیک'!U4476</f>
        <v>دستگاه</v>
      </c>
      <c r="D649" s="60">
        <f>'متره مکانیک'!V4476</f>
        <v>38407000</v>
      </c>
      <c r="E649" s="189" t="e">
        <f>VLOOKUP(A649,'متره مکانیک'!A:K,9,FALSE)</f>
        <v>#N/A</v>
      </c>
      <c r="F649" s="191">
        <f t="shared" ref="F649:F652" si="35">IF(ISNA(E649*D649),0,ROUND((E649*D649),0))</f>
        <v>0</v>
      </c>
      <c r="G649" s="214"/>
    </row>
    <row r="650" spans="1:7" ht="32.25" thickBot="1">
      <c r="A650" s="60">
        <f>'متره مکانیک'!P4477</f>
        <v>210501</v>
      </c>
      <c r="B650" s="60" t="str">
        <f>'متره مکانیک'!T4477</f>
        <v>محفظه کامل فن دارای یک دستگاه بلوئر به قطر 10 اینچ (250 میلی متر)</v>
      </c>
      <c r="C650" s="60" t="str">
        <f>'متره مکانیک'!U4477</f>
        <v>دستگاه</v>
      </c>
      <c r="D650" s="60">
        <f>'متره مکانیک'!V4477</f>
        <v>0</v>
      </c>
      <c r="E650" s="189" t="e">
        <f>VLOOKUP(A650,'متره مکانیک'!A:K,9,FALSE)</f>
        <v>#N/A</v>
      </c>
      <c r="F650" s="191">
        <f t="shared" si="35"/>
        <v>0</v>
      </c>
      <c r="G650" s="214"/>
    </row>
    <row r="651" spans="1:7" ht="32.25" thickBot="1">
      <c r="A651" s="60">
        <f>'متره مکانیک'!P4478</f>
        <v>210502</v>
      </c>
      <c r="B651" s="60" t="str">
        <f>'متره مکانیک'!T4478</f>
        <v>محفظه کامل فن دارای دو دستگاه بلوئر به قطر 10 اینچ (250 میلی متر)</v>
      </c>
      <c r="C651" s="60" t="str">
        <f>'متره مکانیک'!U4478</f>
        <v>دستگاه</v>
      </c>
      <c r="D651" s="60">
        <f>'متره مکانیک'!V4478</f>
        <v>0</v>
      </c>
      <c r="E651" s="189" t="e">
        <f>VLOOKUP(A651,'متره مکانیک'!A:K,9,FALSE)</f>
        <v>#N/A</v>
      </c>
      <c r="F651" s="191">
        <f t="shared" si="35"/>
        <v>0</v>
      </c>
      <c r="G651" s="214"/>
    </row>
    <row r="652" spans="1:7" ht="32.25" thickBot="1">
      <c r="A652" s="60">
        <f>'متره مکانیک'!P4479</f>
        <v>210503</v>
      </c>
      <c r="B652" s="60" t="str">
        <f>'متره مکانیک'!T4479</f>
        <v>محفظه کامل فن دارای یک دستگاه بلوئر به قطر 12 اینچ (315 میلی متر)</v>
      </c>
      <c r="C652" s="60" t="str">
        <f>'متره مکانیک'!U4479</f>
        <v>دستگاه</v>
      </c>
      <c r="D652" s="60">
        <f>'متره مکانیک'!V4479</f>
        <v>0</v>
      </c>
      <c r="E652" s="189" t="e">
        <f>VLOOKUP(A652,'متره مکانیک'!A:K,9,FALSE)</f>
        <v>#N/A</v>
      </c>
      <c r="F652" s="191">
        <f t="shared" si="35"/>
        <v>0</v>
      </c>
      <c r="G652" s="214"/>
    </row>
    <row r="653" spans="1:7" ht="32.25" thickBot="1">
      <c r="A653" s="60">
        <f>'متره مکانیک'!P4480</f>
        <v>210504</v>
      </c>
      <c r="B653" s="60" t="str">
        <f>'متره مکانیک'!T4480</f>
        <v>محفظه کامل فن دارای دو دستگاه بلوئر به قطر 12 اینچ (315 میلی متر)</v>
      </c>
      <c r="C653" s="60" t="str">
        <f>'متره مکانیک'!U4480</f>
        <v>دستگاه</v>
      </c>
      <c r="D653" s="60">
        <f>'متره مکانیک'!V4480</f>
        <v>0</v>
      </c>
      <c r="E653" s="189" t="e">
        <f>VLOOKUP(A653,'متره مکانیک'!A:K,9,FALSE)</f>
        <v>#N/A</v>
      </c>
      <c r="F653" s="191">
        <f t="shared" ref="F653:F688" si="36">IF(ISNA(E653*D653),0,ROUND((E653*D653),0))</f>
        <v>0</v>
      </c>
      <c r="G653" s="214"/>
    </row>
    <row r="654" spans="1:7" ht="32.25" thickBot="1">
      <c r="A654" s="60">
        <f>'متره مکانیک'!P4481</f>
        <v>210505</v>
      </c>
      <c r="B654" s="60" t="str">
        <f>'متره مکانیک'!T4481</f>
        <v>محفظه کامل فن دارای یک دستگاه بلوئر به قطر 15 اینچ (355میلی متر)</v>
      </c>
      <c r="C654" s="60" t="str">
        <f>'متره مکانیک'!U4481</f>
        <v>دستگاه</v>
      </c>
      <c r="D654" s="60">
        <f>'متره مکانیک'!V4481</f>
        <v>0</v>
      </c>
      <c r="E654" s="189" t="e">
        <f>VLOOKUP(A654,'متره مکانیک'!A:K,9,FALSE)</f>
        <v>#N/A</v>
      </c>
      <c r="F654" s="191">
        <f t="shared" si="36"/>
        <v>0</v>
      </c>
      <c r="G654" s="214"/>
    </row>
    <row r="655" spans="1:7" ht="32.25" thickBot="1">
      <c r="A655" s="60">
        <f>'متره مکانیک'!P4482</f>
        <v>210506</v>
      </c>
      <c r="B655" s="60" t="str">
        <f>'متره مکانیک'!T4482</f>
        <v>محفظه کامل فن دارای دو دستگاه بلوئر به قطر 15 اینچ (355 میلی متر)</v>
      </c>
      <c r="C655" s="60" t="str">
        <f>'متره مکانیک'!U4482</f>
        <v>دستگاه</v>
      </c>
      <c r="D655" s="60">
        <f>'متره مکانیک'!V4482</f>
        <v>0</v>
      </c>
      <c r="E655" s="189" t="e">
        <f>VLOOKUP(A655,'متره مکانیک'!A:K,9,FALSE)</f>
        <v>#N/A</v>
      </c>
      <c r="F655" s="191">
        <f t="shared" si="36"/>
        <v>0</v>
      </c>
      <c r="G655" s="214"/>
    </row>
    <row r="656" spans="1:7" ht="32.25" thickBot="1">
      <c r="A656" s="60">
        <f>'متره مکانیک'!P4483</f>
        <v>210507</v>
      </c>
      <c r="B656" s="60" t="str">
        <f>'متره مکانیک'!T4483</f>
        <v>محفظه کامل فن دارای یک دستگاه بلوئر به قطر 18 اینچ (450 میلی متر)</v>
      </c>
      <c r="C656" s="60" t="str">
        <f>'متره مکانیک'!U4483</f>
        <v>دستگاه</v>
      </c>
      <c r="D656" s="60">
        <f>'متره مکانیک'!V4483</f>
        <v>0</v>
      </c>
      <c r="E656" s="189" t="e">
        <f>VLOOKUP(A656,'متره مکانیک'!A:K,9,FALSE)</f>
        <v>#N/A</v>
      </c>
      <c r="F656" s="191">
        <f t="shared" si="36"/>
        <v>0</v>
      </c>
      <c r="G656" s="214"/>
    </row>
    <row r="657" spans="1:7" ht="32.25" thickBot="1">
      <c r="A657" s="60">
        <f>'متره مکانیک'!P4484</f>
        <v>210508</v>
      </c>
      <c r="B657" s="60" t="str">
        <f>'متره مکانیک'!T4484</f>
        <v>محفظه کامل فن دارای دو دستگاه بلوئر به قطر 18 اینچ (450 میلی متر)</v>
      </c>
      <c r="C657" s="60" t="str">
        <f>'متره مکانیک'!U4484</f>
        <v>دستگاه</v>
      </c>
      <c r="D657" s="60">
        <f>'متره مکانیک'!V4484</f>
        <v>0</v>
      </c>
      <c r="E657" s="189" t="e">
        <f>VLOOKUP(A657,'متره مکانیک'!A:K,9,FALSE)</f>
        <v>#N/A</v>
      </c>
      <c r="F657" s="191">
        <f t="shared" si="36"/>
        <v>0</v>
      </c>
      <c r="G657" s="214"/>
    </row>
    <row r="658" spans="1:7" ht="32.25" thickBot="1">
      <c r="A658" s="60">
        <f>'متره مکانیک'!P4485</f>
        <v>210509</v>
      </c>
      <c r="B658" s="60" t="str">
        <f>'متره مکانیک'!T4485</f>
        <v>محفظه کامل فن دارای یک دستگاه بلوئر به قطر 20 اینچ (500  میلی متر)</v>
      </c>
      <c r="C658" s="60" t="str">
        <f>'متره مکانیک'!U4485</f>
        <v>دستگاه</v>
      </c>
      <c r="D658" s="60">
        <f>'متره مکانیک'!V4485</f>
        <v>0</v>
      </c>
      <c r="E658" s="189" t="e">
        <f>VLOOKUP(A658,'متره مکانیک'!A:K,9,FALSE)</f>
        <v>#N/A</v>
      </c>
      <c r="F658" s="191">
        <f t="shared" si="36"/>
        <v>0</v>
      </c>
      <c r="G658" s="214"/>
    </row>
    <row r="659" spans="1:7" ht="32.25" thickBot="1">
      <c r="A659" s="60">
        <f>'متره مکانیک'!P4486</f>
        <v>210510</v>
      </c>
      <c r="B659" s="60" t="str">
        <f>'متره مکانیک'!T4486</f>
        <v>محفظه کامل فن دارای دو دستگاه بلوئر به قطر 20 اینچ (500 میلی متر)</v>
      </c>
      <c r="C659" s="60" t="str">
        <f>'متره مکانیک'!U4486</f>
        <v>دستگاه</v>
      </c>
      <c r="D659" s="60">
        <f>'متره مکانیک'!V4486</f>
        <v>0</v>
      </c>
      <c r="E659" s="189" t="e">
        <f>VLOOKUP(A659,'متره مکانیک'!A:K,9,FALSE)</f>
        <v>#N/A</v>
      </c>
      <c r="F659" s="191">
        <f t="shared" si="36"/>
        <v>0</v>
      </c>
      <c r="G659" s="214"/>
    </row>
    <row r="660" spans="1:7" ht="32.25" thickBot="1">
      <c r="A660" s="60">
        <f>'متره مکانیک'!P4487</f>
        <v>210511</v>
      </c>
      <c r="B660" s="60" t="str">
        <f>'متره مکانیک'!T4487</f>
        <v>محفظه کامل فن دارای یک دستگاه بلوئر به قطر 22 اینچ (560 میلی متر)</v>
      </c>
      <c r="C660" s="60" t="str">
        <f>'متره مکانیک'!U4487</f>
        <v>دستگاه</v>
      </c>
      <c r="D660" s="60">
        <f>'متره مکانیک'!V4487</f>
        <v>0</v>
      </c>
      <c r="E660" s="189" t="e">
        <f>VLOOKUP(A660,'متره مکانیک'!A:K,9,FALSE)</f>
        <v>#N/A</v>
      </c>
      <c r="F660" s="191">
        <f t="shared" si="36"/>
        <v>0</v>
      </c>
      <c r="G660" s="214"/>
    </row>
    <row r="661" spans="1:7" ht="32.25" thickBot="1">
      <c r="A661" s="60">
        <f>'متره مکانیک'!P4488</f>
        <v>210512</v>
      </c>
      <c r="B661" s="60" t="str">
        <f>'متره مکانیک'!T4488</f>
        <v>محفظه کامل فن دارای دو دستگاه بلوئر به قطر 22 اینچ ( 560 میلی متر)</v>
      </c>
      <c r="C661" s="60" t="str">
        <f>'متره مکانیک'!U4488</f>
        <v>دستگاه</v>
      </c>
      <c r="D661" s="60">
        <f>'متره مکانیک'!V4488</f>
        <v>0</v>
      </c>
      <c r="E661" s="189" t="e">
        <f>VLOOKUP(A661,'متره مکانیک'!A:K,9,FALSE)</f>
        <v>#N/A</v>
      </c>
      <c r="F661" s="191">
        <f t="shared" si="36"/>
        <v>0</v>
      </c>
      <c r="G661" s="214"/>
    </row>
    <row r="662" spans="1:7" ht="32.25" thickBot="1">
      <c r="A662" s="60">
        <f>'متره مکانیک'!P4489</f>
        <v>210513</v>
      </c>
      <c r="B662" s="60" t="str">
        <f>'متره مکانیک'!T4489</f>
        <v>محفظه کامل فن دارای یک دستگاه بلوئر به قطر 25 اینچ (630 میلی متر)</v>
      </c>
      <c r="C662" s="60" t="str">
        <f>'متره مکانیک'!U4489</f>
        <v>دستگاه</v>
      </c>
      <c r="D662" s="60">
        <f>'متره مکانیک'!V4489</f>
        <v>0</v>
      </c>
      <c r="E662" s="189" t="e">
        <f>VLOOKUP(A662,'متره مکانیک'!A:K,9,FALSE)</f>
        <v>#N/A</v>
      </c>
      <c r="F662" s="191">
        <f t="shared" si="36"/>
        <v>0</v>
      </c>
      <c r="G662" s="214"/>
    </row>
    <row r="663" spans="1:7" ht="32.25" thickBot="1">
      <c r="A663" s="60">
        <f>'متره مکانیک'!P4490</f>
        <v>210514</v>
      </c>
      <c r="B663" s="60" t="str">
        <f>'متره مکانیک'!T4490</f>
        <v>محفظه کامل فن دارای دو دستگاه بلوئر به قطر 25 اینچ (630 میلی متر)</v>
      </c>
      <c r="C663" s="60" t="str">
        <f>'متره مکانیک'!U4490</f>
        <v>دستگاه</v>
      </c>
      <c r="D663" s="60">
        <f>'متره مکانیک'!V4490</f>
        <v>0</v>
      </c>
      <c r="E663" s="189" t="e">
        <f>VLOOKUP(A663,'متره مکانیک'!A:K,9,FALSE)</f>
        <v>#N/A</v>
      </c>
      <c r="F663" s="191">
        <f t="shared" si="36"/>
        <v>0</v>
      </c>
      <c r="G663" s="214"/>
    </row>
    <row r="664" spans="1:7" ht="32.25" thickBot="1">
      <c r="A664" s="60">
        <f>'متره مکانیک'!P4491</f>
        <v>210515</v>
      </c>
      <c r="B664" s="60" t="str">
        <f>'متره مکانیک'!T4491</f>
        <v>محفظه کامل فن دارای یک دستگاه بلوئر به قطر 28 اینچ ( 710 میلی متر)</v>
      </c>
      <c r="C664" s="60" t="str">
        <f>'متره مکانیک'!U4491</f>
        <v>دستگاه</v>
      </c>
      <c r="D664" s="60">
        <f>'متره مکانیک'!V4491</f>
        <v>0</v>
      </c>
      <c r="E664" s="189" t="e">
        <f>VLOOKUP(A664,'متره مکانیک'!A:K,9,FALSE)</f>
        <v>#N/A</v>
      </c>
      <c r="F664" s="191">
        <f t="shared" si="36"/>
        <v>0</v>
      </c>
      <c r="G664" s="214"/>
    </row>
    <row r="665" spans="1:7" ht="32.25" thickBot="1">
      <c r="A665" s="60">
        <f>'متره مکانیک'!P4492</f>
        <v>210516</v>
      </c>
      <c r="B665" s="60" t="str">
        <f>'متره مکانیک'!T4492</f>
        <v>محفظه کامل فن دارای دو دستگاه بلوئر به قطر 28 اینچ (710 میلی متر)</v>
      </c>
      <c r="C665" s="60" t="str">
        <f>'متره مکانیک'!U4492</f>
        <v>دستگاه</v>
      </c>
      <c r="D665" s="60">
        <f>'متره مکانیک'!V4492</f>
        <v>0</v>
      </c>
      <c r="E665" s="189" t="e">
        <f>VLOOKUP(A665,'متره مکانیک'!A:K,9,FALSE)</f>
        <v>#N/A</v>
      </c>
      <c r="F665" s="191">
        <f t="shared" si="36"/>
        <v>0</v>
      </c>
      <c r="G665" s="214"/>
    </row>
    <row r="666" spans="1:7" ht="24" thickBot="1">
      <c r="A666" s="60">
        <f>'متره مکانیک'!P4493</f>
        <v>210601</v>
      </c>
      <c r="B666" s="60" t="str">
        <f>'متره مکانیک'!T4493</f>
        <v>کوپل سرمائی یا گرمائی با تعداد 8 پره در اینچ</v>
      </c>
      <c r="C666" s="60" t="str">
        <f>'متره مکانیک'!U4493</f>
        <v>فوت مربع</v>
      </c>
      <c r="D666" s="60">
        <f>'متره مکانیک'!V4493</f>
        <v>0</v>
      </c>
      <c r="E666" s="189" t="e">
        <f>VLOOKUP(A666,'متره مکانیک'!A:K,9,FALSE)</f>
        <v>#N/A</v>
      </c>
      <c r="F666" s="191">
        <f t="shared" si="36"/>
        <v>0</v>
      </c>
      <c r="G666" s="214"/>
    </row>
    <row r="667" spans="1:7" ht="24" thickBot="1">
      <c r="A667" s="60">
        <f>'متره مکانیک'!P4494</f>
        <v>210602</v>
      </c>
      <c r="B667" s="60" t="str">
        <f>'متره مکانیک'!T4494</f>
        <v>کوپل سرمائی یا گرمائی با تعداد 10 پره در اینچ</v>
      </c>
      <c r="C667" s="60" t="str">
        <f>'متره مکانیک'!U4494</f>
        <v>فوت مربع</v>
      </c>
      <c r="D667" s="60">
        <f>'متره مکانیک'!V4494</f>
        <v>0</v>
      </c>
      <c r="E667" s="189" t="e">
        <f>VLOOKUP(A667,'متره مکانیک'!A:K,9,FALSE)</f>
        <v>#N/A</v>
      </c>
      <c r="F667" s="191">
        <f t="shared" si="36"/>
        <v>0</v>
      </c>
      <c r="G667" s="214"/>
    </row>
    <row r="668" spans="1:7" ht="24" thickBot="1">
      <c r="A668" s="60">
        <f>'متره مکانیک'!P4495</f>
        <v>210603</v>
      </c>
      <c r="B668" s="60" t="str">
        <f>'متره مکانیک'!T4495</f>
        <v>کوپل سرمائی یا گرمائی با تعداد 12 پره در اینچ</v>
      </c>
      <c r="C668" s="60" t="str">
        <f>'متره مکانیک'!U4495</f>
        <v>فوت مربع</v>
      </c>
      <c r="D668" s="60">
        <f>'متره مکانیک'!V4495</f>
        <v>0</v>
      </c>
      <c r="E668" s="189" t="e">
        <f>VLOOKUP(A668,'متره مکانیک'!A:K,9,FALSE)</f>
        <v>#N/A</v>
      </c>
      <c r="F668" s="191">
        <f t="shared" si="36"/>
        <v>0</v>
      </c>
      <c r="G668" s="214"/>
    </row>
    <row r="669" spans="1:7" ht="24" thickBot="1">
      <c r="A669" s="60">
        <f>'متره مکانیک'!P4496</f>
        <v>210604</v>
      </c>
      <c r="B669" s="60" t="str">
        <f>'متره مکانیک'!T4496</f>
        <v>کوپل سرمائی یا گرمائی با تعداد 14 پره در اینچ</v>
      </c>
      <c r="C669" s="60" t="str">
        <f>'متره مکانیک'!U4496</f>
        <v>فوت مربع</v>
      </c>
      <c r="D669" s="60">
        <f>'متره مکانیک'!V4496</f>
        <v>0</v>
      </c>
      <c r="E669" s="189" t="e">
        <f>VLOOKUP(A669,'متره مکانیک'!A:K,9,FALSE)</f>
        <v>#N/A</v>
      </c>
      <c r="F669" s="191">
        <f t="shared" si="36"/>
        <v>0</v>
      </c>
      <c r="G669" s="214"/>
    </row>
    <row r="670" spans="1:7" ht="32.25" thickBot="1">
      <c r="A670" s="60">
        <f>'متره مکانیک'!P4497</f>
        <v>210701</v>
      </c>
      <c r="B670" s="60" t="str">
        <f>'متره مکانیک'!T4497</f>
        <v>جعبه اختلاط هوا متناسب برای دستگاه دارای یک بلوئر به قطر 10 اینچ (250)</v>
      </c>
      <c r="C670" s="60" t="str">
        <f>'متره مکانیک'!U4497</f>
        <v>دستگاه</v>
      </c>
      <c r="D670" s="60">
        <f>'متره مکانیک'!V4497</f>
        <v>0</v>
      </c>
      <c r="E670" s="189" t="e">
        <f>VLOOKUP(A670,'متره مکانیک'!A:K,9,FALSE)</f>
        <v>#N/A</v>
      </c>
      <c r="F670" s="191">
        <f t="shared" si="36"/>
        <v>0</v>
      </c>
      <c r="G670" s="214"/>
    </row>
    <row r="671" spans="1:7" ht="32.25" thickBot="1">
      <c r="A671" s="60">
        <f>'متره مکانیک'!P4498</f>
        <v>210702</v>
      </c>
      <c r="B671" s="60" t="str">
        <f>'متره مکانیک'!T4498</f>
        <v>جعبه اختلاط هوا متناسب برای دستگاه دارای دو بلوئر به قطر 10 اینچ (250)</v>
      </c>
      <c r="C671" s="60" t="str">
        <f>'متره مکانیک'!U4498</f>
        <v>دستگاه</v>
      </c>
      <c r="D671" s="60">
        <f>'متره مکانیک'!V4498</f>
        <v>0</v>
      </c>
      <c r="E671" s="189" t="e">
        <f>VLOOKUP(A671,'متره مکانیک'!A:K,9,FALSE)</f>
        <v>#N/A</v>
      </c>
      <c r="F671" s="191">
        <f t="shared" si="36"/>
        <v>0</v>
      </c>
      <c r="G671" s="214"/>
    </row>
    <row r="672" spans="1:7" ht="32.25" thickBot="1">
      <c r="A672" s="60">
        <f>'متره مکانیک'!P4499</f>
        <v>210703</v>
      </c>
      <c r="B672" s="60" t="str">
        <f>'متره مکانیک'!T4499</f>
        <v>جعبه اختلاط هوا متناسب برای دستگاه دارای یک بلوئر به قطر 12 اینچ (355)</v>
      </c>
      <c r="C672" s="60" t="str">
        <f>'متره مکانیک'!U4499</f>
        <v>دستگاه</v>
      </c>
      <c r="D672" s="60">
        <f>'متره مکانیک'!V4499</f>
        <v>0</v>
      </c>
      <c r="E672" s="189" t="e">
        <f>VLOOKUP(A672,'متره مکانیک'!A:K,9,FALSE)</f>
        <v>#N/A</v>
      </c>
      <c r="F672" s="191">
        <f t="shared" si="36"/>
        <v>0</v>
      </c>
      <c r="G672" s="214"/>
    </row>
    <row r="673" spans="1:7" ht="32.25" thickBot="1">
      <c r="A673" s="60">
        <f>'متره مکانیک'!P4500</f>
        <v>210704</v>
      </c>
      <c r="B673" s="60" t="str">
        <f>'متره مکانیک'!T4500</f>
        <v>جعبه اختلاط هوا متناسب برای دستگاه دارای دو بلوئر به قطر 12 اینچ (355)</v>
      </c>
      <c r="C673" s="60" t="str">
        <f>'متره مکانیک'!U4500</f>
        <v>دستگاه</v>
      </c>
      <c r="D673" s="60">
        <f>'متره مکانیک'!V4500</f>
        <v>0</v>
      </c>
      <c r="E673" s="189" t="e">
        <f>VLOOKUP(A673,'متره مکانیک'!A:K,9,FALSE)</f>
        <v>#N/A</v>
      </c>
      <c r="F673" s="191">
        <f t="shared" si="36"/>
        <v>0</v>
      </c>
      <c r="G673" s="214"/>
    </row>
    <row r="674" spans="1:7" ht="32.25" thickBot="1">
      <c r="A674" s="60">
        <f>'متره مکانیک'!P4501</f>
        <v>210705</v>
      </c>
      <c r="B674" s="60" t="str">
        <f>'متره مکانیک'!T4501</f>
        <v>جعبه اختلاط هوا متناسب برای دستگاه دارای یک بلوئر به قطر 15 اینچ (355)</v>
      </c>
      <c r="C674" s="60" t="str">
        <f>'متره مکانیک'!U4501</f>
        <v>دستگاه</v>
      </c>
      <c r="D674" s="60">
        <f>'متره مکانیک'!V4501</f>
        <v>0</v>
      </c>
      <c r="E674" s="189" t="e">
        <f>VLOOKUP(A674,'متره مکانیک'!A:K,9,FALSE)</f>
        <v>#N/A</v>
      </c>
      <c r="F674" s="191">
        <f t="shared" si="36"/>
        <v>0</v>
      </c>
      <c r="G674" s="214"/>
    </row>
    <row r="675" spans="1:7" ht="32.25" thickBot="1">
      <c r="A675" s="60">
        <f>'متره مکانیک'!P4502</f>
        <v>210706</v>
      </c>
      <c r="B675" s="60" t="str">
        <f>'متره مکانیک'!T4502</f>
        <v>جعبه اختلاط هوا متناسب برای دستگاه دارای دو بلوئر به قطر 15 اینچ (355)</v>
      </c>
      <c r="C675" s="60" t="str">
        <f>'متره مکانیک'!U4502</f>
        <v>دستگاه</v>
      </c>
      <c r="D675" s="60">
        <f>'متره مکانیک'!V4502</f>
        <v>0</v>
      </c>
      <c r="E675" s="189" t="e">
        <f>VLOOKUP(A675,'متره مکانیک'!A:K,9,FALSE)</f>
        <v>#N/A</v>
      </c>
      <c r="F675" s="191">
        <f t="shared" si="36"/>
        <v>0</v>
      </c>
      <c r="G675" s="214"/>
    </row>
    <row r="676" spans="1:7" ht="32.25" thickBot="1">
      <c r="A676" s="60">
        <f>'متره مکانیک'!P4503</f>
        <v>210707</v>
      </c>
      <c r="B676" s="60" t="str">
        <f>'متره مکانیک'!T4503</f>
        <v>جعبه اختلاط هوا متناسب برای دستگاه دارای یک بلوئر به قطر 18 اینچ (450)</v>
      </c>
      <c r="C676" s="60" t="str">
        <f>'متره مکانیک'!U4503</f>
        <v>دستگاه</v>
      </c>
      <c r="D676" s="60">
        <f>'متره مکانیک'!V4503</f>
        <v>0</v>
      </c>
      <c r="E676" s="189" t="e">
        <f>VLOOKUP(A676,'متره مکانیک'!A:K,9,FALSE)</f>
        <v>#N/A</v>
      </c>
      <c r="F676" s="191">
        <f t="shared" si="36"/>
        <v>0</v>
      </c>
      <c r="G676" s="214"/>
    </row>
    <row r="677" spans="1:7" ht="32.25" thickBot="1">
      <c r="A677" s="60">
        <f>'متره مکانیک'!P4504</f>
        <v>210708</v>
      </c>
      <c r="B677" s="60" t="str">
        <f>'متره مکانیک'!T4504</f>
        <v>جعبه اختلاط هوا متناسب برای دستگاه دارای دو بلوئر به قطر 18 اینچ (450)</v>
      </c>
      <c r="C677" s="60" t="str">
        <f>'متره مکانیک'!U4504</f>
        <v>دستگاه</v>
      </c>
      <c r="D677" s="60">
        <f>'متره مکانیک'!V4504</f>
        <v>0</v>
      </c>
      <c r="E677" s="189" t="e">
        <f>VLOOKUP(A677,'متره مکانیک'!A:K,9,FALSE)</f>
        <v>#N/A</v>
      </c>
      <c r="F677" s="191">
        <f t="shared" si="36"/>
        <v>0</v>
      </c>
      <c r="G677" s="214"/>
    </row>
    <row r="678" spans="1:7" ht="32.25" thickBot="1">
      <c r="A678" s="60">
        <f>'متره مکانیک'!P4505</f>
        <v>210709</v>
      </c>
      <c r="B678" s="60" t="str">
        <f>'متره مکانیک'!T4505</f>
        <v>جعبه اختلاط هوا متناسب برای دستگاه دارای یک بلوئر به قطر 20 اینچ (500)</v>
      </c>
      <c r="C678" s="60" t="str">
        <f>'متره مکانیک'!U4505</f>
        <v>دستگاه</v>
      </c>
      <c r="D678" s="60">
        <f>'متره مکانیک'!V4505</f>
        <v>0</v>
      </c>
      <c r="E678" s="189" t="e">
        <f>VLOOKUP(A678,'متره مکانیک'!A:K,9,FALSE)</f>
        <v>#N/A</v>
      </c>
      <c r="F678" s="191">
        <f t="shared" si="36"/>
        <v>0</v>
      </c>
      <c r="G678" s="214"/>
    </row>
    <row r="679" spans="1:7" ht="32.25" thickBot="1">
      <c r="A679" s="60">
        <f>'متره مکانیک'!P4506</f>
        <v>210710</v>
      </c>
      <c r="B679" s="60" t="str">
        <f>'متره مکانیک'!T4506</f>
        <v>جعبه اختلاط هوا متناسب برای دستگاه دارای دو بلوئر به قطر 20 اینچ (500)</v>
      </c>
      <c r="C679" s="60" t="str">
        <f>'متره مکانیک'!U4506</f>
        <v>دستگاه</v>
      </c>
      <c r="D679" s="60">
        <f>'متره مکانیک'!V4506</f>
        <v>0</v>
      </c>
      <c r="E679" s="189" t="e">
        <f>VLOOKUP(A679,'متره مکانیک'!A:K,9,FALSE)</f>
        <v>#N/A</v>
      </c>
      <c r="F679" s="191">
        <f t="shared" si="36"/>
        <v>0</v>
      </c>
      <c r="G679" s="214"/>
    </row>
    <row r="680" spans="1:7" ht="32.25" thickBot="1">
      <c r="A680" s="60">
        <f>'متره مکانیک'!P4507</f>
        <v>210711</v>
      </c>
      <c r="B680" s="60" t="str">
        <f>'متره مکانیک'!T4507</f>
        <v>جعبه اختلاط هوا متناسب برای دستگاه دارای یک بلوئر به قطر 22 اینچ (560)</v>
      </c>
      <c r="C680" s="60" t="str">
        <f>'متره مکانیک'!U4507</f>
        <v>دستگاه</v>
      </c>
      <c r="D680" s="60">
        <f>'متره مکانیک'!V4507</f>
        <v>0</v>
      </c>
      <c r="E680" s="189" t="e">
        <f>VLOOKUP(A680,'متره مکانیک'!A:K,9,FALSE)</f>
        <v>#N/A</v>
      </c>
      <c r="F680" s="191">
        <f t="shared" si="36"/>
        <v>0</v>
      </c>
      <c r="G680" s="214"/>
    </row>
    <row r="681" spans="1:7" ht="32.25" thickBot="1">
      <c r="A681" s="60">
        <f>'متره مکانیک'!P4508</f>
        <v>210712</v>
      </c>
      <c r="B681" s="60" t="str">
        <f>'متره مکانیک'!T4508</f>
        <v>جعبه اختلاط هوا متناسب برای دستگاه دارای دو بلوئر به قطر 22 اینچ (560)</v>
      </c>
      <c r="C681" s="60" t="str">
        <f>'متره مکانیک'!U4508</f>
        <v>دستگاه</v>
      </c>
      <c r="D681" s="60">
        <f>'متره مکانیک'!V4508</f>
        <v>0</v>
      </c>
      <c r="E681" s="189" t="e">
        <f>VLOOKUP(A681,'متره مکانیک'!A:K,9,FALSE)</f>
        <v>#N/A</v>
      </c>
      <c r="F681" s="191">
        <f t="shared" si="36"/>
        <v>0</v>
      </c>
      <c r="G681" s="214"/>
    </row>
    <row r="682" spans="1:7" ht="32.25" thickBot="1">
      <c r="A682" s="60">
        <f>'متره مکانیک'!P4509</f>
        <v>210713</v>
      </c>
      <c r="B682" s="60" t="str">
        <f>'متره مکانیک'!T4509</f>
        <v>جعبه اختلاط هوا متناسب برای دستگاه دارای یک بلوئر به قطر 25 اینچ (630)</v>
      </c>
      <c r="C682" s="60" t="str">
        <f>'متره مکانیک'!U4509</f>
        <v>دستگاه</v>
      </c>
      <c r="D682" s="60">
        <f>'متره مکانیک'!V4509</f>
        <v>0</v>
      </c>
      <c r="E682" s="189" t="e">
        <f>VLOOKUP(A682,'متره مکانیک'!A:K,9,FALSE)</f>
        <v>#N/A</v>
      </c>
      <c r="F682" s="191">
        <f t="shared" si="36"/>
        <v>0</v>
      </c>
      <c r="G682" s="214"/>
    </row>
    <row r="683" spans="1:7" ht="32.25" thickBot="1">
      <c r="A683" s="60">
        <f>'متره مکانیک'!P4510</f>
        <v>210714</v>
      </c>
      <c r="B683" s="60" t="str">
        <f>'متره مکانیک'!T4510</f>
        <v>جعبه اختلاط هوا متناسب برای دستگاه دارای دو بلوئر به قطر 25 اینچ (630)</v>
      </c>
      <c r="C683" s="60" t="str">
        <f>'متره مکانیک'!U4510</f>
        <v>دستگاه</v>
      </c>
      <c r="D683" s="60">
        <f>'متره مکانیک'!V4510</f>
        <v>0</v>
      </c>
      <c r="E683" s="189" t="e">
        <f>VLOOKUP(A683,'متره مکانیک'!A:K,9,FALSE)</f>
        <v>#N/A</v>
      </c>
      <c r="F683" s="191">
        <f t="shared" si="36"/>
        <v>0</v>
      </c>
      <c r="G683" s="214"/>
    </row>
    <row r="684" spans="1:7" ht="32.25" thickBot="1">
      <c r="A684" s="60">
        <f>'متره مکانیک'!P4511</f>
        <v>210715</v>
      </c>
      <c r="B684" s="60" t="str">
        <f>'متره مکانیک'!T4511</f>
        <v>جعبه اختلاط هوا متناسب برای دستگاه دارای یک بلوئر به قطر 28 اینچ (710)</v>
      </c>
      <c r="C684" s="60" t="str">
        <f>'متره مکانیک'!U4511</f>
        <v>دستگاه</v>
      </c>
      <c r="D684" s="60">
        <f>'متره مکانیک'!V4511</f>
        <v>0</v>
      </c>
      <c r="E684" s="189" t="e">
        <f>VLOOKUP(A684,'متره مکانیک'!A:K,9,FALSE)</f>
        <v>#N/A</v>
      </c>
      <c r="F684" s="191">
        <f t="shared" si="36"/>
        <v>0</v>
      </c>
      <c r="G684" s="214"/>
    </row>
    <row r="685" spans="1:7" ht="32.25" thickBot="1">
      <c r="A685" s="60">
        <f>'متره مکانیک'!P4512</f>
        <v>210716</v>
      </c>
      <c r="B685" s="60" t="str">
        <f>'متره مکانیک'!T4512</f>
        <v>جعبه اختلاط هوا متناسب برای دستگاه دارای دو بلوئر به قطر 28 اینچ (710)</v>
      </c>
      <c r="C685" s="60" t="str">
        <f>'متره مکانیک'!U4512</f>
        <v>دستگاه</v>
      </c>
      <c r="D685" s="60">
        <f>'متره مکانیک'!V4512</f>
        <v>0</v>
      </c>
      <c r="E685" s="189" t="e">
        <f>VLOOKUP(A685,'متره مکانیک'!A:K,9,FALSE)</f>
        <v>#N/A</v>
      </c>
      <c r="F685" s="191">
        <f t="shared" si="36"/>
        <v>0</v>
      </c>
      <c r="G685" s="214"/>
    </row>
    <row r="686" spans="1:7" ht="24" thickBot="1">
      <c r="A686" s="60" t="str">
        <f>'متره مکانیک'!P4513</f>
        <v>210717</v>
      </c>
      <c r="B686" s="60" t="str">
        <f>'متره مکانیک'!T4513</f>
        <v>فن کویل</v>
      </c>
      <c r="C686" s="60" t="str">
        <f>'متره مکانیک'!U4513</f>
        <v>دستگاه</v>
      </c>
      <c r="D686" s="60">
        <f>'متره مکانیک'!V4513</f>
        <v>10000</v>
      </c>
      <c r="E686" s="189" t="e">
        <f>VLOOKUP(A686,'متره مکانیک'!A:K,9,FALSE)</f>
        <v>#N/A</v>
      </c>
      <c r="F686" s="191">
        <f t="shared" si="36"/>
        <v>0</v>
      </c>
      <c r="G686" s="214" t="s">
        <v>511</v>
      </c>
    </row>
    <row r="687" spans="1:7" ht="24" thickBot="1">
      <c r="A687" s="60" t="str">
        <f>'متره مکانیک'!P4514</f>
        <v>210718</v>
      </c>
      <c r="B687" s="60" t="str">
        <f>'متره مکانیک'!T4514</f>
        <v>فن کویل1</v>
      </c>
      <c r="C687" s="60" t="str">
        <f>'متره مکانیک'!U4514</f>
        <v>دستگاه</v>
      </c>
      <c r="D687" s="60">
        <f>'متره مکانیک'!V4514</f>
        <v>10001</v>
      </c>
      <c r="E687" s="189" t="e">
        <f>VLOOKUP(A687,'متره مکانیک'!A:K,9,FALSE)</f>
        <v>#N/A</v>
      </c>
      <c r="F687" s="191">
        <f t="shared" si="36"/>
        <v>0</v>
      </c>
      <c r="G687" s="214" t="s">
        <v>511</v>
      </c>
    </row>
    <row r="688" spans="1:7" ht="24" thickBot="1">
      <c r="A688" s="60" t="str">
        <f>'متره مکانیک'!P4515</f>
        <v>210719</v>
      </c>
      <c r="B688" s="60" t="str">
        <f>'متره مکانیک'!T4515</f>
        <v>فن کویل2</v>
      </c>
      <c r="C688" s="60" t="str">
        <f>'متره مکانیک'!U4515</f>
        <v>دستگاه</v>
      </c>
      <c r="D688" s="60">
        <f>'متره مکانیک'!V4515</f>
        <v>10002</v>
      </c>
      <c r="E688" s="189">
        <f>VLOOKUP(A688,'متره مکانیک'!A:K,9,FALSE)</f>
        <v>1</v>
      </c>
      <c r="F688" s="191">
        <f t="shared" si="36"/>
        <v>10002</v>
      </c>
      <c r="G688" s="214" t="s">
        <v>511</v>
      </c>
    </row>
    <row r="689" spans="1:7" s="27" customFormat="1" ht="24" thickBot="1">
      <c r="A689" s="677" t="s">
        <v>659</v>
      </c>
      <c r="B689" s="678"/>
      <c r="C689" s="678"/>
      <c r="D689" s="678"/>
      <c r="E689" s="679"/>
      <c r="F689" s="223">
        <f>SUM(F621:F685)</f>
        <v>7059000</v>
      </c>
      <c r="G689" s="212" t="s">
        <v>77</v>
      </c>
    </row>
    <row r="690" spans="1:7" s="27" customFormat="1" ht="24" thickBot="1">
      <c r="A690" s="677" t="s">
        <v>660</v>
      </c>
      <c r="B690" s="678"/>
      <c r="C690" s="678"/>
      <c r="D690" s="678"/>
      <c r="E690" s="679"/>
      <c r="F690" s="196">
        <f>SUM(F686:F688)</f>
        <v>10002</v>
      </c>
      <c r="G690" s="210" t="s">
        <v>77</v>
      </c>
    </row>
    <row r="691" spans="1:7" s="26" customFormat="1" ht="24" thickBot="1">
      <c r="A691" s="680" t="s">
        <v>937</v>
      </c>
      <c r="B691" s="681"/>
      <c r="C691" s="681"/>
      <c r="D691" s="681"/>
      <c r="E691" s="681"/>
      <c r="F691" s="682"/>
      <c r="G691" s="683"/>
    </row>
    <row r="692" spans="1:7" ht="51" customHeight="1" thickBot="1">
      <c r="A692" s="60" t="str">
        <f>'متره مکانیک'!P4516</f>
        <v>220101</v>
      </c>
      <c r="B692" s="60" t="str">
        <f>'متره مکانیک'!T4516</f>
        <v>كولرآبي با پوشال، به ظرفيت تقريبي 1400 ليتر در ثانيه.</v>
      </c>
      <c r="C692" s="60" t="str">
        <f>'متره مکانیک'!U4516</f>
        <v>دستگاه</v>
      </c>
      <c r="D692" s="60">
        <f>'متره مکانیک'!V4516</f>
        <v>6055000</v>
      </c>
      <c r="E692" s="189">
        <f>VLOOKUP(A692,'متره مکانیک'!A:K,9,FALSE)</f>
        <v>1</v>
      </c>
      <c r="F692" s="191">
        <f t="shared" si="30"/>
        <v>6055000</v>
      </c>
      <c r="G692" s="208"/>
    </row>
    <row r="693" spans="1:7" ht="32.25" thickBot="1">
      <c r="A693" s="60">
        <f>'متره مکانیک'!P4517</f>
        <v>220102</v>
      </c>
      <c r="B693" s="60" t="str">
        <f>'متره مکانیک'!T4517</f>
        <v>كولرآبي با پوشال، به ظرفيت تقريبي 1900 ليتر در ثانيه.</v>
      </c>
      <c r="C693" s="60" t="str">
        <f>'متره مکانیک'!U4517</f>
        <v>دستگاه</v>
      </c>
      <c r="D693" s="60">
        <f>'متره مکانیک'!V4517</f>
        <v>7026000</v>
      </c>
      <c r="E693" s="189" t="e">
        <f>VLOOKUP(A693,'متره مکانیک'!A:K,9,FALSE)</f>
        <v>#N/A</v>
      </c>
      <c r="F693" s="191">
        <f t="shared" ref="F693:F700" si="37">IF(ISNA(E693*D693),0,ROUND((E693*D693),0))</f>
        <v>0</v>
      </c>
      <c r="G693" s="208"/>
    </row>
    <row r="694" spans="1:7" ht="32.25" thickBot="1">
      <c r="A694" s="60">
        <f>'متره مکانیک'!P4518</f>
        <v>220104</v>
      </c>
      <c r="B694" s="60" t="str">
        <f>'متره مکانیک'!T4518</f>
        <v>كولرآبي با پوشال، به ظرفيت تقريبي 3300 ليتر در ثانيه.</v>
      </c>
      <c r="C694" s="60" t="str">
        <f>'متره مکانیک'!U4518</f>
        <v>دستگاه</v>
      </c>
      <c r="D694" s="60">
        <f>'متره مکانیک'!V4518</f>
        <v>9110000</v>
      </c>
      <c r="E694" s="189" t="e">
        <f>VLOOKUP(A694,'متره مکانیک'!A:K,9,FALSE)</f>
        <v>#N/A</v>
      </c>
      <c r="F694" s="191">
        <f t="shared" si="37"/>
        <v>0</v>
      </c>
      <c r="G694" s="208"/>
    </row>
    <row r="695" spans="1:7" ht="32.25" thickBot="1">
      <c r="A695" s="60">
        <f>'متره مکانیک'!P4519</f>
        <v>220201</v>
      </c>
      <c r="B695" s="60" t="str">
        <f>'متره مکانیک'!T4519</f>
        <v>كولرآبي با پد سلولزي، به ظرفيت تقريبي 1800 ليتر در ثانيه.</v>
      </c>
      <c r="C695" s="60" t="str">
        <f>'متره مکانیک'!U4519</f>
        <v>دستگاه</v>
      </c>
      <c r="D695" s="60">
        <f>'متره مکانیک'!V4519</f>
        <v>0</v>
      </c>
      <c r="E695" s="189" t="e">
        <f>VLOOKUP(A695,'متره مکانیک'!A:K,9,FALSE)</f>
        <v>#N/A</v>
      </c>
      <c r="F695" s="191">
        <f t="shared" si="37"/>
        <v>0</v>
      </c>
      <c r="G695" s="208"/>
    </row>
    <row r="696" spans="1:7" ht="32.25" thickBot="1">
      <c r="A696" s="60">
        <f>'متره مکانیک'!P4520</f>
        <v>220202</v>
      </c>
      <c r="B696" s="60" t="str">
        <f>'متره مکانیک'!T4520</f>
        <v>كولرآبي با پد سلولزي، به ظرفيت تقريبي 2200 ليتر در ثانيه.</v>
      </c>
      <c r="C696" s="60" t="str">
        <f>'متره مکانیک'!U4520</f>
        <v>دستگاه</v>
      </c>
      <c r="D696" s="60">
        <f>'متره مکانیک'!V4520</f>
        <v>0</v>
      </c>
      <c r="E696" s="189" t="e">
        <f>VLOOKUP(A696,'متره مکانیک'!A:K,9,FALSE)</f>
        <v>#N/A</v>
      </c>
      <c r="F696" s="191">
        <f t="shared" si="37"/>
        <v>0</v>
      </c>
      <c r="G696" s="208"/>
    </row>
    <row r="697" spans="1:7" ht="32.25" thickBot="1">
      <c r="A697" s="60">
        <f>'متره مکانیک'!P4521</f>
        <v>220203</v>
      </c>
      <c r="B697" s="60" t="str">
        <f>'متره مکانیک'!T4521</f>
        <v>كولرآبي با پد سلولزي، به ظرفيت تقريبي 3050 ليتر در ثانيه.</v>
      </c>
      <c r="C697" s="60" t="str">
        <f>'متره مکانیک'!U4521</f>
        <v>دستگاه</v>
      </c>
      <c r="D697" s="60">
        <f>'متره مکانیک'!V4521</f>
        <v>0</v>
      </c>
      <c r="E697" s="189" t="e">
        <f>VLOOKUP(A697,'متره مکانیک'!A:K,9,FALSE)</f>
        <v>#N/A</v>
      </c>
      <c r="F697" s="191">
        <f t="shared" si="37"/>
        <v>0</v>
      </c>
      <c r="G697" s="208"/>
    </row>
    <row r="698" spans="1:7" ht="24" thickBot="1">
      <c r="A698" s="60" t="str">
        <f>'متره مکانیک'!P4522</f>
        <v>220204</v>
      </c>
      <c r="B698" s="60" t="str">
        <f>'متره مکانیک'!T4522</f>
        <v>کولرآبی</v>
      </c>
      <c r="C698" s="60" t="str">
        <f>'متره مکانیک'!U4522</f>
        <v>دستگاه</v>
      </c>
      <c r="D698" s="60">
        <f>'متره مکانیک'!V4522</f>
        <v>10000</v>
      </c>
      <c r="E698" s="189" t="e">
        <f>VLOOKUP(A698,'متره مکانیک'!A:K,9,FALSE)</f>
        <v>#N/A</v>
      </c>
      <c r="F698" s="191">
        <f t="shared" si="37"/>
        <v>0</v>
      </c>
      <c r="G698" s="214" t="s">
        <v>511</v>
      </c>
    </row>
    <row r="699" spans="1:7" ht="24" thickBot="1">
      <c r="A699" s="60" t="str">
        <f>'متره مکانیک'!P4523</f>
        <v>220205</v>
      </c>
      <c r="B699" s="60" t="str">
        <f>'متره مکانیک'!T4523</f>
        <v>کولرآبی1</v>
      </c>
      <c r="C699" s="60" t="str">
        <f>'متره مکانیک'!U4523</f>
        <v>دستگاه</v>
      </c>
      <c r="D699" s="60">
        <f>'متره مکانیک'!V4523</f>
        <v>10001</v>
      </c>
      <c r="E699" s="189" t="e">
        <f>VLOOKUP(A699,'متره مکانیک'!A:K,9,FALSE)</f>
        <v>#N/A</v>
      </c>
      <c r="F699" s="191">
        <f t="shared" si="37"/>
        <v>0</v>
      </c>
      <c r="G699" s="214" t="s">
        <v>511</v>
      </c>
    </row>
    <row r="700" spans="1:7" ht="24" thickBot="1">
      <c r="A700" s="60" t="str">
        <f>'متره مکانیک'!P4524</f>
        <v>220206</v>
      </c>
      <c r="B700" s="60" t="str">
        <f>'متره مکانیک'!T4524</f>
        <v>کولرآبی2</v>
      </c>
      <c r="C700" s="60" t="str">
        <f>'متره مکانیک'!U4524</f>
        <v>دستگاه</v>
      </c>
      <c r="D700" s="60">
        <f>'متره مکانیک'!V4524</f>
        <v>10002</v>
      </c>
      <c r="E700" s="189">
        <f>VLOOKUP(A700,'متره مکانیک'!A:K,9,FALSE)</f>
        <v>1</v>
      </c>
      <c r="F700" s="191">
        <f t="shared" si="37"/>
        <v>10002</v>
      </c>
      <c r="G700" s="214" t="s">
        <v>511</v>
      </c>
    </row>
    <row r="701" spans="1:7" s="27" customFormat="1" ht="24" thickBot="1">
      <c r="A701" s="677" t="s">
        <v>659</v>
      </c>
      <c r="B701" s="678"/>
      <c r="C701" s="678"/>
      <c r="D701" s="678"/>
      <c r="E701" s="679"/>
      <c r="F701" s="192">
        <f>SUM(F692:F697)</f>
        <v>6055000</v>
      </c>
      <c r="G701" s="212" t="s">
        <v>77</v>
      </c>
    </row>
    <row r="702" spans="1:7" s="27" customFormat="1" ht="24" thickBot="1">
      <c r="A702" s="677" t="s">
        <v>660</v>
      </c>
      <c r="B702" s="678"/>
      <c r="C702" s="678"/>
      <c r="D702" s="678"/>
      <c r="E702" s="679"/>
      <c r="F702" s="196">
        <f>SUM(F698:F700)</f>
        <v>10002</v>
      </c>
      <c r="G702" s="210" t="s">
        <v>77</v>
      </c>
    </row>
    <row r="703" spans="1:7" s="26" customFormat="1" ht="24" thickBot="1">
      <c r="A703" s="680" t="s">
        <v>938</v>
      </c>
      <c r="B703" s="681"/>
      <c r="C703" s="681"/>
      <c r="D703" s="681"/>
      <c r="E703" s="681"/>
      <c r="F703" s="681"/>
      <c r="G703" s="683"/>
    </row>
    <row r="704" spans="1:7" ht="48" customHeight="1" thickBot="1">
      <c r="A704" s="60" t="str">
        <f>'متره مکانیک'!P4525</f>
        <v>230101</v>
      </c>
      <c r="B704" s="60" t="str">
        <f>'متره مکانیک'!T4525</f>
        <v>کولر گازی، به ظرفیت 2250 کیلو کالری در ساعت.</v>
      </c>
      <c r="C704" s="60" t="str">
        <f>'متره مکانیک'!U4525</f>
        <v>دستگاه</v>
      </c>
      <c r="D704" s="60">
        <f>'متره مکانیک'!V4525</f>
        <v>0</v>
      </c>
      <c r="E704" s="189">
        <f>VLOOKUP(A704,'متره مکانیک'!A:K,9,FALSE)</f>
        <v>1</v>
      </c>
      <c r="F704" s="191">
        <f t="shared" ref="F704:F772" si="38">IF(ISNA(E704*D704),0,ROUND((E704*D704),0))</f>
        <v>0</v>
      </c>
      <c r="G704" s="208"/>
    </row>
    <row r="705" spans="1:7" ht="32.25" thickBot="1">
      <c r="A705" s="60">
        <f>'متره مکانیک'!P4526</f>
        <v>230104</v>
      </c>
      <c r="B705" s="60" t="str">
        <f>'متره مکانیک'!T4526</f>
        <v>کولر گازی، به ظرفیت 3000 کیلو کالری در ساعت.</v>
      </c>
      <c r="C705" s="60" t="str">
        <f>'متره مکانیک'!U4526</f>
        <v>دستگاه</v>
      </c>
      <c r="D705" s="60">
        <f>'متره مکانیک'!V4526</f>
        <v>0</v>
      </c>
      <c r="E705" s="189" t="e">
        <f>VLOOKUP(A705,'متره مکانیک'!A:K,9,FALSE)</f>
        <v>#N/A</v>
      </c>
      <c r="F705" s="191">
        <f t="shared" ref="F705:F708" si="39">IF(ISNA(E705*D705),0,ROUND((E705*D705),0))</f>
        <v>0</v>
      </c>
      <c r="G705" s="208"/>
    </row>
    <row r="706" spans="1:7" ht="32.25" thickBot="1">
      <c r="A706" s="60">
        <f>'متره مکانیک'!P4527</f>
        <v>230107</v>
      </c>
      <c r="B706" s="60" t="str">
        <f>'متره مکانیک'!T4527</f>
        <v>کولر گازی، به ظرفیت 4500 کیلو کالری در ساعت.</v>
      </c>
      <c r="C706" s="60" t="str">
        <f>'متره مکانیک'!U4527</f>
        <v>دستگاه</v>
      </c>
      <c r="D706" s="60">
        <f>'متره مکانیک'!V4527</f>
        <v>0</v>
      </c>
      <c r="E706" s="189" t="e">
        <f>VLOOKUP(A706,'متره مکانیک'!A:K,9,FALSE)</f>
        <v>#N/A</v>
      </c>
      <c r="F706" s="191">
        <f t="shared" si="39"/>
        <v>0</v>
      </c>
      <c r="G706" s="208"/>
    </row>
    <row r="707" spans="1:7" ht="32.25" thickBot="1">
      <c r="A707" s="60">
        <f>'متره مکانیک'!P4528</f>
        <v>230110</v>
      </c>
      <c r="B707" s="60" t="str">
        <f>'متره مکانیک'!T4528</f>
        <v>کولر گازی، به ظرفیت 6000 کیلو کالری در ساعت.</v>
      </c>
      <c r="C707" s="60" t="str">
        <f>'متره مکانیک'!U4528</f>
        <v>دستگاه</v>
      </c>
      <c r="D707" s="60">
        <f>'متره مکانیک'!V4528</f>
        <v>0</v>
      </c>
      <c r="E707" s="189" t="e">
        <f>VLOOKUP(A707,'متره مکانیک'!A:K,9,FALSE)</f>
        <v>#N/A</v>
      </c>
      <c r="F707" s="191">
        <f t="shared" si="39"/>
        <v>0</v>
      </c>
      <c r="G707" s="208"/>
    </row>
    <row r="708" spans="1:7" ht="32.25" thickBot="1">
      <c r="A708" s="60">
        <f>'متره مکانیک'!P4529</f>
        <v>230111</v>
      </c>
      <c r="B708" s="60" t="str">
        <f>'متره مکانیک'!T4529</f>
        <v>کولر گازی، به ظرفیت 6750 کیلو کالری در ساعت.</v>
      </c>
      <c r="C708" s="60" t="str">
        <f>'متره مکانیک'!U4529</f>
        <v>دستگاه</v>
      </c>
      <c r="D708" s="60">
        <f>'متره مکانیک'!V4529</f>
        <v>0</v>
      </c>
      <c r="E708" s="189" t="e">
        <f>VLOOKUP(A708,'متره مکانیک'!A:K,9,FALSE)</f>
        <v>#N/A</v>
      </c>
      <c r="F708" s="191">
        <f t="shared" si="39"/>
        <v>0</v>
      </c>
      <c r="G708" s="208"/>
    </row>
    <row r="709" spans="1:7" ht="24" thickBot="1">
      <c r="A709" s="60" t="str">
        <f>'متره مکانیک'!P4530</f>
        <v>230112</v>
      </c>
      <c r="B709" s="60" t="str">
        <f>'متره مکانیک'!T4530</f>
        <v>کولرگازی</v>
      </c>
      <c r="C709" s="60" t="str">
        <f>'متره مکانیک'!U4530</f>
        <v>دستگاه</v>
      </c>
      <c r="D709" s="60">
        <f>'متره مکانیک'!V4530</f>
        <v>10000</v>
      </c>
      <c r="E709" s="189" t="e">
        <f>VLOOKUP(A709,'متره مکانیک'!A:K,9,FALSE)</f>
        <v>#N/A</v>
      </c>
      <c r="F709" s="191">
        <f t="shared" ref="F709:F711" si="40">IF(ISNA(E709*D709),0,ROUND((E709*D709),0))</f>
        <v>0</v>
      </c>
      <c r="G709" s="214" t="s">
        <v>511</v>
      </c>
    </row>
    <row r="710" spans="1:7" ht="24" thickBot="1">
      <c r="A710" s="60" t="str">
        <f>'متره مکانیک'!P4531</f>
        <v>230113</v>
      </c>
      <c r="B710" s="60" t="str">
        <f>'متره مکانیک'!T4531</f>
        <v>کولرگازی1</v>
      </c>
      <c r="C710" s="60" t="str">
        <f>'متره مکانیک'!U4531</f>
        <v>دستگاه</v>
      </c>
      <c r="D710" s="60">
        <f>'متره مکانیک'!V4531</f>
        <v>10001</v>
      </c>
      <c r="E710" s="189" t="e">
        <f>VLOOKUP(A710,'متره مکانیک'!A:K,9,FALSE)</f>
        <v>#N/A</v>
      </c>
      <c r="F710" s="191">
        <f t="shared" si="40"/>
        <v>0</v>
      </c>
      <c r="G710" s="214" t="s">
        <v>511</v>
      </c>
    </row>
    <row r="711" spans="1:7" ht="24" thickBot="1">
      <c r="A711" s="60" t="str">
        <f>'متره مکانیک'!P4532</f>
        <v>230114</v>
      </c>
      <c r="B711" s="60" t="str">
        <f>'متره مکانیک'!T4532</f>
        <v>کولرگازی2</v>
      </c>
      <c r="C711" s="60" t="str">
        <f>'متره مکانیک'!U4532</f>
        <v>دستگاه</v>
      </c>
      <c r="D711" s="60">
        <f>'متره مکانیک'!V4532</f>
        <v>10002</v>
      </c>
      <c r="E711" s="189">
        <f>VLOOKUP(A711,'متره مکانیک'!A:K,9,FALSE)</f>
        <v>1</v>
      </c>
      <c r="F711" s="191">
        <f t="shared" si="40"/>
        <v>10002</v>
      </c>
      <c r="G711" s="214" t="s">
        <v>511</v>
      </c>
    </row>
    <row r="712" spans="1:7" s="27" customFormat="1" ht="24" thickBot="1">
      <c r="A712" s="677" t="s">
        <v>659</v>
      </c>
      <c r="B712" s="678"/>
      <c r="C712" s="678"/>
      <c r="D712" s="678"/>
      <c r="E712" s="679"/>
      <c r="F712" s="192">
        <f>SUM(F704:F708)</f>
        <v>0</v>
      </c>
      <c r="G712" s="212" t="s">
        <v>77</v>
      </c>
    </row>
    <row r="713" spans="1:7" s="27" customFormat="1" ht="24" thickBot="1">
      <c r="A713" s="677" t="s">
        <v>660</v>
      </c>
      <c r="B713" s="678"/>
      <c r="C713" s="678"/>
      <c r="D713" s="678"/>
      <c r="E713" s="679"/>
      <c r="F713" s="196">
        <f>SUM(F709:F711)</f>
        <v>10002</v>
      </c>
      <c r="G713" s="210" t="s">
        <v>77</v>
      </c>
    </row>
    <row r="714" spans="1:7" s="26" customFormat="1" ht="24" thickBot="1">
      <c r="A714" s="680" t="s">
        <v>939</v>
      </c>
      <c r="B714" s="681"/>
      <c r="C714" s="681"/>
      <c r="D714" s="681"/>
      <c r="E714" s="681"/>
      <c r="F714" s="681"/>
      <c r="G714" s="683"/>
    </row>
    <row r="715" spans="1:7" ht="48.75" customHeight="1" thickBot="1">
      <c r="A715" s="60" t="str">
        <f>'متره مکانیک'!P4533</f>
        <v>240101</v>
      </c>
      <c r="B715" s="60" t="str">
        <f>'متره مکانیک'!T4533</f>
        <v>الكترو پمـپ روي خط، با قدرت موتور يک دوازدهم اسب بخار، قطر لوله رانش 25 ميلي‌متر (يک اينچ)، آب‌دهي 10 گالن در دقيقه و ارتفاع 5 فوت.</v>
      </c>
      <c r="C715" s="60" t="str">
        <f>'متره مکانیک'!U4533</f>
        <v>دستگاه</v>
      </c>
      <c r="D715" s="60">
        <f>'متره مکانیک'!V4533</f>
        <v>3948000</v>
      </c>
      <c r="E715" s="189">
        <f>VLOOKUP(A715,'متره مکانیک'!A:K,9,FALSE)</f>
        <v>1</v>
      </c>
      <c r="F715" s="191">
        <f t="shared" si="38"/>
        <v>3948000</v>
      </c>
      <c r="G715" s="208"/>
    </row>
    <row r="716" spans="1:7" ht="63.75" thickBot="1">
      <c r="A716" s="60">
        <f>'متره مکانیک'!P4534</f>
        <v>240102</v>
      </c>
      <c r="B716" s="60" t="str">
        <f>'متره مکانیک'!T4534</f>
        <v>الكترو پمـپ روي خط، با قدرت موتور يک هشتم اسب بخار، قطر لوله رانش 32 ميلي‌متر (يک و يک چهارم اينچ)، آب‌دهي 20 گالن در دقيقه و ارتفاع 5 فوت.</v>
      </c>
      <c r="C716" s="60" t="str">
        <f>'متره مکانیک'!U4534</f>
        <v>دستگاه</v>
      </c>
      <c r="D716" s="60">
        <f>'متره مکانیک'!V4534</f>
        <v>4005000</v>
      </c>
      <c r="E716" s="189" t="e">
        <f>VLOOKUP(A716,'متره مکانیک'!A:K,9,FALSE)</f>
        <v>#N/A</v>
      </c>
      <c r="F716" s="191">
        <f t="shared" ref="F716:F765" si="41">IF(ISNA(E716*D716),0,ROUND((E716*D716),0))</f>
        <v>0</v>
      </c>
      <c r="G716" s="208"/>
    </row>
    <row r="717" spans="1:7" ht="63.75" thickBot="1">
      <c r="A717" s="60">
        <f>'متره مکانیک'!P4535</f>
        <v>240103</v>
      </c>
      <c r="B717" s="60" t="str">
        <f>'متره مکانیک'!T4535</f>
        <v>الكترو پمـپ روي خط، با قدرت موتور يک ششم اسب بخار، قطر لوله رانش 50 ميلي‌متر (دو اينچ)، آب‌دهي 30 گالن در دقيقه و ارتفاع 10 فوت.</v>
      </c>
      <c r="C717" s="60" t="str">
        <f>'متره مکانیک'!U4535</f>
        <v>دستگاه</v>
      </c>
      <c r="D717" s="60">
        <f>'متره مکانیک'!V4535</f>
        <v>4786000</v>
      </c>
      <c r="E717" s="189" t="e">
        <f>VLOOKUP(A717,'متره مکانیک'!A:K,9,FALSE)</f>
        <v>#N/A</v>
      </c>
      <c r="F717" s="191">
        <f t="shared" si="41"/>
        <v>0</v>
      </c>
      <c r="G717" s="208"/>
    </row>
    <row r="718" spans="1:7" ht="63.75" thickBot="1">
      <c r="A718" s="60">
        <f>'متره مکانیک'!P4536</f>
        <v>240104</v>
      </c>
      <c r="B718" s="60" t="str">
        <f>'متره مکانیک'!T4536</f>
        <v>الكترو پمـپ روي خط، با قدرت موتور يک سوم اسب بخار، قطر لوله رانش 40 ميلي‌متر (يک و يک دوم اينچ)، آب‌دهي 30 گالن در دقيقه و ارتفاع 18 فوت.</v>
      </c>
      <c r="C718" s="60" t="str">
        <f>'متره مکانیک'!U4536</f>
        <v>دستگاه</v>
      </c>
      <c r="D718" s="60">
        <f>'متره مکانیک'!V4536</f>
        <v>6115000</v>
      </c>
      <c r="E718" s="189" t="e">
        <f>VLOOKUP(A718,'متره مکانیک'!A:K,9,FALSE)</f>
        <v>#N/A</v>
      </c>
      <c r="F718" s="191">
        <f t="shared" si="41"/>
        <v>0</v>
      </c>
      <c r="G718" s="208"/>
    </row>
    <row r="719" spans="1:7" ht="63.75" thickBot="1">
      <c r="A719" s="60">
        <f>'متره مکانیک'!P4537</f>
        <v>240105</v>
      </c>
      <c r="B719" s="60" t="str">
        <f>'متره مکانیک'!T4537</f>
        <v>الكترو پمـپ روي خط، با قدرت موتور يک سوم اسب بخار، قطر لوله رانش 65 ميلي‌متر (دو و يک دوم اينچ)، آب‌دهي 40 گالن در دقيقه و ارتفاع 8 فوت.</v>
      </c>
      <c r="C719" s="60" t="str">
        <f>'متره مکانیک'!U4537</f>
        <v>دستگاه</v>
      </c>
      <c r="D719" s="60">
        <f>'متره مکانیک'!V4537</f>
        <v>6876000</v>
      </c>
      <c r="E719" s="189" t="e">
        <f>VLOOKUP(A719,'متره مکانیک'!A:K,9,FALSE)</f>
        <v>#N/A</v>
      </c>
      <c r="F719" s="191">
        <f t="shared" si="41"/>
        <v>0</v>
      </c>
      <c r="G719" s="208"/>
    </row>
    <row r="720" spans="1:7" ht="63.75" thickBot="1">
      <c r="A720" s="60">
        <f>'متره مکانیک'!P4538</f>
        <v>240106</v>
      </c>
      <c r="B720" s="60" t="str">
        <f>'متره مکانیک'!T4538</f>
        <v>الكترو پمـپ روي خط، با قدرت موتور يک دوم اسب بخار، قطر لوله رانش 50 ميلي‌متر (دو اينچ)، آب‌دهي 40 گالن در دقيقه و ارتفاع 19 فوت.</v>
      </c>
      <c r="C720" s="60" t="str">
        <f>'متره مکانیک'!U4538</f>
        <v>دستگاه</v>
      </c>
      <c r="D720" s="60">
        <f>'متره مکانیک'!V4538</f>
        <v>0</v>
      </c>
      <c r="E720" s="189" t="e">
        <f>VLOOKUP(A720,'متره مکانیک'!A:K,9,FALSE)</f>
        <v>#N/A</v>
      </c>
      <c r="F720" s="191">
        <f t="shared" si="41"/>
        <v>0</v>
      </c>
      <c r="G720" s="208"/>
    </row>
    <row r="721" spans="1:7" ht="63.75" thickBot="1">
      <c r="A721" s="60">
        <f>'متره مکانیک'!P4539</f>
        <v>240107</v>
      </c>
      <c r="B721" s="60" t="str">
        <f>'متره مکانیک'!T4539</f>
        <v>الكترو پمـپ روي خط، با قدرت موتور سه چهارم اسب بخار، قطر لوله رانش 80 ميلي‌متر (سه اينچ)، آب‌دهي 60 گالن در دقيقه و ارتفاع 16 فوت.</v>
      </c>
      <c r="C721" s="60" t="str">
        <f>'متره مکانیک'!U4539</f>
        <v>دستگاه</v>
      </c>
      <c r="D721" s="60">
        <f>'متره مکانیک'!V4539</f>
        <v>7700000</v>
      </c>
      <c r="E721" s="189" t="e">
        <f>VLOOKUP(A721,'متره مکانیک'!A:K,9,FALSE)</f>
        <v>#N/A</v>
      </c>
      <c r="F721" s="191">
        <f t="shared" si="41"/>
        <v>0</v>
      </c>
      <c r="G721" s="208"/>
    </row>
    <row r="722" spans="1:7" ht="24" thickBot="1">
      <c r="A722" s="60">
        <f>'متره مکانیک'!P4540</f>
        <v>240201</v>
      </c>
      <c r="B722" s="60" t="str">
        <f>'متره مکانیک'!T4540</f>
        <v>پمپ در اندازه 125-32.</v>
      </c>
      <c r="C722" s="60" t="str">
        <f>'متره مکانیک'!U4540</f>
        <v>دستگاه</v>
      </c>
      <c r="D722" s="60">
        <f>'متره مکانیک'!V4540</f>
        <v>0</v>
      </c>
      <c r="E722" s="189" t="e">
        <f>VLOOKUP(A722,'متره مکانیک'!A:K,9,FALSE)</f>
        <v>#N/A</v>
      </c>
      <c r="F722" s="191">
        <f t="shared" si="41"/>
        <v>0</v>
      </c>
      <c r="G722" s="208"/>
    </row>
    <row r="723" spans="1:7" ht="24" thickBot="1">
      <c r="A723" s="60">
        <f>'متره مکانیک'!P4541</f>
        <v>240202</v>
      </c>
      <c r="B723" s="60" t="str">
        <f>'متره مکانیک'!T4541</f>
        <v>پمپ در اندازه 160-32.</v>
      </c>
      <c r="C723" s="60" t="str">
        <f>'متره مکانیک'!U4541</f>
        <v>دستگاه</v>
      </c>
      <c r="D723" s="60">
        <f>'متره مکانیک'!V4541</f>
        <v>6344000</v>
      </c>
      <c r="E723" s="189" t="e">
        <f>VLOOKUP(A723,'متره مکانیک'!A:K,9,FALSE)</f>
        <v>#N/A</v>
      </c>
      <c r="F723" s="191">
        <f t="shared" si="41"/>
        <v>0</v>
      </c>
      <c r="G723" s="208"/>
    </row>
    <row r="724" spans="1:7" ht="24" thickBot="1">
      <c r="A724" s="60">
        <f>'متره مکانیک'!P4542</f>
        <v>240203</v>
      </c>
      <c r="B724" s="60" t="str">
        <f>'متره مکانیک'!T4542</f>
        <v>پمپ در اندازه 200-32.</v>
      </c>
      <c r="C724" s="60" t="str">
        <f>'متره مکانیک'!U4542</f>
        <v>دستگاه</v>
      </c>
      <c r="D724" s="60">
        <f>'متره مکانیک'!V4542</f>
        <v>6800000</v>
      </c>
      <c r="E724" s="189" t="e">
        <f>VLOOKUP(A724,'متره مکانیک'!A:K,9,FALSE)</f>
        <v>#N/A</v>
      </c>
      <c r="F724" s="191">
        <f t="shared" si="41"/>
        <v>0</v>
      </c>
      <c r="G724" s="208"/>
    </row>
    <row r="725" spans="1:7" ht="24" thickBot="1">
      <c r="A725" s="60">
        <f>'متره مکانیک'!P4543</f>
        <v>240204</v>
      </c>
      <c r="B725" s="60" t="str">
        <f>'متره مکانیک'!T4543</f>
        <v>پمپ در اندازه 125-40.</v>
      </c>
      <c r="C725" s="60" t="str">
        <f>'متره مکانیک'!U4543</f>
        <v>دستگاه</v>
      </c>
      <c r="D725" s="60">
        <f>'متره مکانیک'!V4543</f>
        <v>5981000</v>
      </c>
      <c r="E725" s="189" t="e">
        <f>VLOOKUP(A725,'متره مکانیک'!A:K,9,FALSE)</f>
        <v>#N/A</v>
      </c>
      <c r="F725" s="191">
        <f t="shared" si="41"/>
        <v>0</v>
      </c>
      <c r="G725" s="208"/>
    </row>
    <row r="726" spans="1:7" ht="24" thickBot="1">
      <c r="A726" s="60">
        <f>'متره مکانیک'!P4544</f>
        <v>240205</v>
      </c>
      <c r="B726" s="60" t="str">
        <f>'متره مکانیک'!T4544</f>
        <v>پمپ در اندازه 160-40.</v>
      </c>
      <c r="C726" s="60" t="str">
        <f>'متره مکانیک'!U4544</f>
        <v>دستگاه</v>
      </c>
      <c r="D726" s="60">
        <f>'متره مکانیک'!V4544</f>
        <v>6502000</v>
      </c>
      <c r="E726" s="189" t="e">
        <f>VLOOKUP(A726,'متره مکانیک'!A:K,9,FALSE)</f>
        <v>#N/A</v>
      </c>
      <c r="F726" s="191">
        <f t="shared" si="41"/>
        <v>0</v>
      </c>
      <c r="G726" s="208"/>
    </row>
    <row r="727" spans="1:7" ht="24" thickBot="1">
      <c r="A727" s="60">
        <f>'متره مکانیک'!P4545</f>
        <v>240206</v>
      </c>
      <c r="B727" s="60" t="str">
        <f>'متره مکانیک'!T4545</f>
        <v>پمپ در اندازه 200-40.</v>
      </c>
      <c r="C727" s="60" t="str">
        <f>'متره مکانیک'!U4545</f>
        <v>دستگاه</v>
      </c>
      <c r="D727" s="60">
        <f>'متره مکانیک'!V4545</f>
        <v>7221000</v>
      </c>
      <c r="E727" s="189" t="e">
        <f>VLOOKUP(A727,'متره مکانیک'!A:K,9,FALSE)</f>
        <v>#N/A</v>
      </c>
      <c r="F727" s="191">
        <f t="shared" si="41"/>
        <v>0</v>
      </c>
      <c r="G727" s="208"/>
    </row>
    <row r="728" spans="1:7" ht="24" thickBot="1">
      <c r="A728" s="60">
        <f>'متره مکانیک'!P4546</f>
        <v>240207</v>
      </c>
      <c r="B728" s="60" t="str">
        <f>'متره مکانیک'!T4546</f>
        <v>پمپ در اندازه 250-40.</v>
      </c>
      <c r="C728" s="60" t="str">
        <f>'متره مکانیک'!U4546</f>
        <v>دستگاه</v>
      </c>
      <c r="D728" s="60">
        <f>'متره مکانیک'!V4546</f>
        <v>8018000</v>
      </c>
      <c r="E728" s="189" t="e">
        <f>VLOOKUP(A728,'متره مکانیک'!A:K,9,FALSE)</f>
        <v>#N/A</v>
      </c>
      <c r="F728" s="191">
        <f t="shared" si="41"/>
        <v>0</v>
      </c>
      <c r="G728" s="208"/>
    </row>
    <row r="729" spans="1:7" ht="24" thickBot="1">
      <c r="A729" s="60">
        <f>'متره مکانیک'!P4547</f>
        <v>240208</v>
      </c>
      <c r="B729" s="60" t="str">
        <f>'متره مکانیک'!T4547</f>
        <v>پمپ در اندازه 125-50.</v>
      </c>
      <c r="C729" s="60" t="str">
        <f>'متره مکانیک'!U4547</f>
        <v>دستگاه</v>
      </c>
      <c r="D729" s="60">
        <f>'متره مکانیک'!V4547</f>
        <v>0</v>
      </c>
      <c r="E729" s="189" t="e">
        <f>VLOOKUP(A729,'متره مکانیک'!A:K,9,FALSE)</f>
        <v>#N/A</v>
      </c>
      <c r="F729" s="191">
        <f t="shared" si="41"/>
        <v>0</v>
      </c>
      <c r="G729" s="208"/>
    </row>
    <row r="730" spans="1:7" ht="24" thickBot="1">
      <c r="A730" s="60">
        <f>'متره مکانیک'!P4548</f>
        <v>240209</v>
      </c>
      <c r="B730" s="60" t="str">
        <f>'متره مکانیک'!T4548</f>
        <v>پمپ در اندازه 160-50.</v>
      </c>
      <c r="C730" s="60" t="str">
        <f>'متره مکانیک'!U4548</f>
        <v>دستگاه</v>
      </c>
      <c r="D730" s="60">
        <f>'متره مکانیک'!V4548</f>
        <v>6970000</v>
      </c>
      <c r="E730" s="189" t="e">
        <f>VLOOKUP(A730,'متره مکانیک'!A:K,9,FALSE)</f>
        <v>#N/A</v>
      </c>
      <c r="F730" s="191">
        <f t="shared" si="41"/>
        <v>0</v>
      </c>
      <c r="G730" s="208"/>
    </row>
    <row r="731" spans="1:7" ht="24" thickBot="1">
      <c r="A731" s="60">
        <f>'متره مکانیک'!P4549</f>
        <v>240210</v>
      </c>
      <c r="B731" s="60" t="str">
        <f>'متره مکانیک'!T4549</f>
        <v>پمپ در اندازه 200-50.</v>
      </c>
      <c r="C731" s="60" t="str">
        <f>'متره مکانیک'!U4549</f>
        <v>دستگاه</v>
      </c>
      <c r="D731" s="60">
        <f>'متره مکانیک'!V4549</f>
        <v>7622000</v>
      </c>
      <c r="E731" s="189" t="e">
        <f>VLOOKUP(A731,'متره مکانیک'!A:K,9,FALSE)</f>
        <v>#N/A</v>
      </c>
      <c r="F731" s="191">
        <f t="shared" si="41"/>
        <v>0</v>
      </c>
      <c r="G731" s="208"/>
    </row>
    <row r="732" spans="1:7" ht="24" thickBot="1">
      <c r="A732" s="60">
        <f>'متره مکانیک'!P4550</f>
        <v>240211</v>
      </c>
      <c r="B732" s="60" t="str">
        <f>'متره مکانیک'!T4550</f>
        <v>پمپ در اندازه 250-50.</v>
      </c>
      <c r="C732" s="60" t="str">
        <f>'متره مکانیک'!U4550</f>
        <v>دستگاه</v>
      </c>
      <c r="D732" s="60">
        <f>'متره مکانیک'!V4550</f>
        <v>8602000</v>
      </c>
      <c r="E732" s="189" t="e">
        <f>VLOOKUP(A732,'متره مکانیک'!A:K,9,FALSE)</f>
        <v>#N/A</v>
      </c>
      <c r="F732" s="191">
        <f t="shared" si="41"/>
        <v>0</v>
      </c>
      <c r="G732" s="208"/>
    </row>
    <row r="733" spans="1:7" ht="24" thickBot="1">
      <c r="A733" s="60">
        <f>'متره مکانیک'!P4551</f>
        <v>240212</v>
      </c>
      <c r="B733" s="60" t="str">
        <f>'متره مکانیک'!T4551</f>
        <v>پمپ دراندازه 125-65.</v>
      </c>
      <c r="C733" s="60" t="str">
        <f>'متره مکانیک'!U4551</f>
        <v>دستگاه</v>
      </c>
      <c r="D733" s="60">
        <f>'متره مکانیک'!V4551</f>
        <v>7901000</v>
      </c>
      <c r="E733" s="189" t="e">
        <f>VLOOKUP(A733,'متره مکانیک'!A:K,9,FALSE)</f>
        <v>#N/A</v>
      </c>
      <c r="F733" s="191">
        <f t="shared" si="41"/>
        <v>0</v>
      </c>
      <c r="G733" s="208"/>
    </row>
    <row r="734" spans="1:7" ht="24" thickBot="1">
      <c r="A734" s="60">
        <f>'متره مکانیک'!P4552</f>
        <v>240213</v>
      </c>
      <c r="B734" s="60" t="str">
        <f>'متره مکانیک'!T4552</f>
        <v>پمپ در اندازه 160-65.</v>
      </c>
      <c r="C734" s="60" t="str">
        <f>'متره مکانیک'!U4552</f>
        <v>دستگاه</v>
      </c>
      <c r="D734" s="60">
        <f>'متره مکانیک'!V4552</f>
        <v>8129000</v>
      </c>
      <c r="E734" s="189" t="e">
        <f>VLOOKUP(A734,'متره مکانیک'!A:K,9,FALSE)</f>
        <v>#N/A</v>
      </c>
      <c r="F734" s="191">
        <f t="shared" si="41"/>
        <v>0</v>
      </c>
      <c r="G734" s="208"/>
    </row>
    <row r="735" spans="1:7" ht="24" thickBot="1">
      <c r="A735" s="60">
        <f>'متره مکانیک'!P4553</f>
        <v>240214</v>
      </c>
      <c r="B735" s="60" t="str">
        <f>'متره مکانیک'!T4553</f>
        <v>پمپ در اندازه 200-65.</v>
      </c>
      <c r="C735" s="60" t="str">
        <f>'متره مکانیک'!U4553</f>
        <v>دستگاه</v>
      </c>
      <c r="D735" s="60">
        <f>'متره مکانیک'!V4553</f>
        <v>9109000</v>
      </c>
      <c r="E735" s="189" t="e">
        <f>VLOOKUP(A735,'متره مکانیک'!A:K,9,FALSE)</f>
        <v>#N/A</v>
      </c>
      <c r="F735" s="191">
        <f t="shared" si="41"/>
        <v>0</v>
      </c>
      <c r="G735" s="208"/>
    </row>
    <row r="736" spans="1:7" ht="24" thickBot="1">
      <c r="A736" s="60">
        <f>'متره مکانیک'!P4554</f>
        <v>240215</v>
      </c>
      <c r="B736" s="60" t="str">
        <f>'متره مکانیک'!T4554</f>
        <v>پمپ در اندازه 250-65.</v>
      </c>
      <c r="C736" s="60" t="str">
        <f>'متره مکانیک'!U4554</f>
        <v>دستگاه</v>
      </c>
      <c r="D736" s="60">
        <f>'متره مکانیک'!V4554</f>
        <v>10742000</v>
      </c>
      <c r="E736" s="189" t="e">
        <f>VLOOKUP(A736,'متره مکانیک'!A:K,9,FALSE)</f>
        <v>#N/A</v>
      </c>
      <c r="F736" s="191">
        <f t="shared" si="41"/>
        <v>0</v>
      </c>
      <c r="G736" s="208"/>
    </row>
    <row r="737" spans="1:7" ht="24" thickBot="1">
      <c r="A737" s="60">
        <f>'متره مکانیک'!P4555</f>
        <v>240216</v>
      </c>
      <c r="B737" s="60" t="str">
        <f>'متره مکانیک'!T4555</f>
        <v>پمپ در اندازه 315-65.</v>
      </c>
      <c r="C737" s="60" t="str">
        <f>'متره مکانیک'!U4555</f>
        <v>دستگاه</v>
      </c>
      <c r="D737" s="60">
        <f>'متره مکانیک'!V4555</f>
        <v>12198000</v>
      </c>
      <c r="E737" s="189" t="e">
        <f>VLOOKUP(A737,'متره مکانیک'!A:K,9,FALSE)</f>
        <v>#N/A</v>
      </c>
      <c r="F737" s="191">
        <f t="shared" si="41"/>
        <v>0</v>
      </c>
      <c r="G737" s="208"/>
    </row>
    <row r="738" spans="1:7" ht="24" thickBot="1">
      <c r="A738" s="60">
        <f>'متره مکانیک'!P4556</f>
        <v>240217</v>
      </c>
      <c r="B738" s="60" t="str">
        <f>'متره مکانیک'!T4556</f>
        <v>پمپ در اندازه 160-80.</v>
      </c>
      <c r="C738" s="60" t="str">
        <f>'متره مکانیک'!U4556</f>
        <v>دستگاه</v>
      </c>
      <c r="D738" s="60">
        <f>'متره مکانیک'!V4556</f>
        <v>9142000</v>
      </c>
      <c r="E738" s="189" t="e">
        <f>VLOOKUP(A738,'متره مکانیک'!A:K,9,FALSE)</f>
        <v>#N/A</v>
      </c>
      <c r="F738" s="191">
        <f t="shared" si="41"/>
        <v>0</v>
      </c>
      <c r="G738" s="208"/>
    </row>
    <row r="739" spans="1:7" ht="24" thickBot="1">
      <c r="A739" s="60">
        <f>'متره مکانیک'!P4557</f>
        <v>240218</v>
      </c>
      <c r="B739" s="60" t="str">
        <f>'متره مکانیک'!T4557</f>
        <v>پمپ در اندازه 200-80.</v>
      </c>
      <c r="C739" s="60" t="str">
        <f>'متره مکانیک'!U4557</f>
        <v>دستگاه</v>
      </c>
      <c r="D739" s="60">
        <f>'متره مکانیک'!V4557</f>
        <v>10317000</v>
      </c>
      <c r="E739" s="189" t="e">
        <f>VLOOKUP(A739,'متره مکانیک'!A:K,9,FALSE)</f>
        <v>#N/A</v>
      </c>
      <c r="F739" s="191">
        <f t="shared" si="41"/>
        <v>0</v>
      </c>
      <c r="G739" s="208"/>
    </row>
    <row r="740" spans="1:7" ht="24" thickBot="1">
      <c r="A740" s="60">
        <f>'متره مکانیک'!P4558</f>
        <v>240219</v>
      </c>
      <c r="B740" s="60" t="str">
        <f>'متره مکانیک'!T4558</f>
        <v>پمپ در اندازه 250-80.</v>
      </c>
      <c r="C740" s="60" t="str">
        <f>'متره مکانیک'!U4558</f>
        <v>دستگاه</v>
      </c>
      <c r="D740" s="60">
        <f>'متره مکانیک'!V4558</f>
        <v>12146000</v>
      </c>
      <c r="E740" s="189" t="e">
        <f>VLOOKUP(A740,'متره مکانیک'!A:K,9,FALSE)</f>
        <v>#N/A</v>
      </c>
      <c r="F740" s="191">
        <f t="shared" si="41"/>
        <v>0</v>
      </c>
      <c r="G740" s="208"/>
    </row>
    <row r="741" spans="1:7" ht="24" thickBot="1">
      <c r="A741" s="60">
        <f>'متره مکانیک'!P4559</f>
        <v>240220</v>
      </c>
      <c r="B741" s="60" t="str">
        <f>'متره مکانیک'!T4559</f>
        <v>پمپ در اندازه 315-80.</v>
      </c>
      <c r="C741" s="60" t="str">
        <f>'متره مکانیک'!U4559</f>
        <v>دستگاه</v>
      </c>
      <c r="D741" s="60">
        <f>'متره مکانیک'!V4559</f>
        <v>14235000</v>
      </c>
      <c r="E741" s="189" t="e">
        <f>VLOOKUP(A741,'متره مکانیک'!A:K,9,FALSE)</f>
        <v>#N/A</v>
      </c>
      <c r="F741" s="191">
        <f t="shared" si="41"/>
        <v>0</v>
      </c>
      <c r="G741" s="208"/>
    </row>
    <row r="742" spans="1:7" ht="24" thickBot="1">
      <c r="A742" s="60">
        <f>'متره مکانیک'!P4560</f>
        <v>240221</v>
      </c>
      <c r="B742" s="60" t="str">
        <f>'متره مکانیک'!T4560</f>
        <v>پمپ در اندازه 200-100.</v>
      </c>
      <c r="C742" s="60" t="str">
        <f>'متره مکانیک'!U4560</f>
        <v>دستگاه</v>
      </c>
      <c r="D742" s="60">
        <f>'متره مکانیک'!V4560</f>
        <v>11568000</v>
      </c>
      <c r="E742" s="189" t="e">
        <f>VLOOKUP(A742,'متره مکانیک'!A:K,9,FALSE)</f>
        <v>#N/A</v>
      </c>
      <c r="F742" s="191">
        <f t="shared" si="41"/>
        <v>0</v>
      </c>
      <c r="G742" s="208"/>
    </row>
    <row r="743" spans="1:7" ht="24" thickBot="1">
      <c r="A743" s="60">
        <f>'متره مکانیک'!P4561</f>
        <v>240222</v>
      </c>
      <c r="B743" s="60" t="str">
        <f>'متره مکانیک'!T4561</f>
        <v>پمپ در اندازه 250-100.</v>
      </c>
      <c r="C743" s="60" t="str">
        <f>'متره مکانیک'!U4561</f>
        <v>دستگاه</v>
      </c>
      <c r="D743" s="60">
        <f>'متره مکانیک'!V4561</f>
        <v>13357000</v>
      </c>
      <c r="E743" s="189" t="e">
        <f>VLOOKUP(A743,'متره مکانیک'!A:K,9,FALSE)</f>
        <v>#N/A</v>
      </c>
      <c r="F743" s="191">
        <f t="shared" si="41"/>
        <v>0</v>
      </c>
      <c r="G743" s="208"/>
    </row>
    <row r="744" spans="1:7" ht="24" thickBot="1">
      <c r="A744" s="60">
        <f>'متره مکانیک'!P4562</f>
        <v>240223</v>
      </c>
      <c r="B744" s="60" t="str">
        <f>'متره مکانیک'!T4562</f>
        <v>پمپ در اندازه 315-100.</v>
      </c>
      <c r="C744" s="60" t="str">
        <f>'متره مکانیک'!U4562</f>
        <v>دستگاه</v>
      </c>
      <c r="D744" s="60">
        <f>'متره مکانیک'!V4562</f>
        <v>16296000</v>
      </c>
      <c r="E744" s="189" t="e">
        <f>VLOOKUP(A744,'متره مکانیک'!A:K,9,FALSE)</f>
        <v>#N/A</v>
      </c>
      <c r="F744" s="191">
        <f t="shared" si="41"/>
        <v>0</v>
      </c>
      <c r="G744" s="208"/>
    </row>
    <row r="745" spans="1:7" ht="24" thickBot="1">
      <c r="A745" s="60">
        <f>'متره مکانیک'!P4563</f>
        <v>240224</v>
      </c>
      <c r="B745" s="60" t="str">
        <f>'متره مکانیک'!T4563</f>
        <v>پمپ در اندازه 400-100.</v>
      </c>
      <c r="C745" s="60" t="str">
        <f>'متره مکانیک'!U4563</f>
        <v>دستگاه</v>
      </c>
      <c r="D745" s="60">
        <f>'متره مکانیک'!V4563</f>
        <v>19088000</v>
      </c>
      <c r="E745" s="189" t="e">
        <f>VLOOKUP(A745,'متره مکانیک'!A:K,9,FALSE)</f>
        <v>#N/A</v>
      </c>
      <c r="F745" s="191">
        <f t="shared" si="41"/>
        <v>0</v>
      </c>
      <c r="G745" s="208"/>
    </row>
    <row r="746" spans="1:7" ht="24" thickBot="1">
      <c r="A746" s="60">
        <f>'متره مکانیک'!P4564</f>
        <v>240225</v>
      </c>
      <c r="B746" s="60" t="str">
        <f>'متره مکانیک'!T4564</f>
        <v>پمپ در اندازه 250-125.</v>
      </c>
      <c r="C746" s="60" t="str">
        <f>'متره مکانیک'!U4564</f>
        <v>دستگاه</v>
      </c>
      <c r="D746" s="60">
        <f>'متره مکانیک'!V4564</f>
        <v>17780000</v>
      </c>
      <c r="E746" s="189" t="e">
        <f>VLOOKUP(A746,'متره مکانیک'!A:K,9,FALSE)</f>
        <v>#N/A</v>
      </c>
      <c r="F746" s="191">
        <f t="shared" si="41"/>
        <v>0</v>
      </c>
      <c r="G746" s="208"/>
    </row>
    <row r="747" spans="1:7" ht="24" thickBot="1">
      <c r="A747" s="60">
        <f>'متره مکانیک'!P4565</f>
        <v>240226</v>
      </c>
      <c r="B747" s="60" t="str">
        <f>'متره مکانیک'!T4565</f>
        <v>پمپ در اندازه 315-125.</v>
      </c>
      <c r="C747" s="60" t="str">
        <f>'متره مکانیک'!U4565</f>
        <v>دستگاه</v>
      </c>
      <c r="D747" s="60">
        <f>'متره مکانیک'!V4565</f>
        <v>21307000</v>
      </c>
      <c r="E747" s="189" t="e">
        <f>VLOOKUP(A747,'متره مکانیک'!A:K,9,FALSE)</f>
        <v>#N/A</v>
      </c>
      <c r="F747" s="191">
        <f t="shared" si="41"/>
        <v>0</v>
      </c>
      <c r="G747" s="208"/>
    </row>
    <row r="748" spans="1:7" ht="24" thickBot="1">
      <c r="A748" s="60">
        <f>'متره مکانیک'!P4566</f>
        <v>240227</v>
      </c>
      <c r="B748" s="60" t="str">
        <f>'متره مکانیک'!T4566</f>
        <v>پمپ در اندازه 400-125.</v>
      </c>
      <c r="C748" s="60" t="str">
        <f>'متره مکانیک'!U4566</f>
        <v>دستگاه</v>
      </c>
      <c r="D748" s="60">
        <f>'متره مکانیک'!V4566</f>
        <v>24442000</v>
      </c>
      <c r="E748" s="189" t="e">
        <f>VLOOKUP(A748,'متره مکانیک'!A:K,9,FALSE)</f>
        <v>#N/A</v>
      </c>
      <c r="F748" s="191">
        <f t="shared" si="41"/>
        <v>0</v>
      </c>
      <c r="G748" s="208"/>
    </row>
    <row r="749" spans="1:7" ht="24" thickBot="1">
      <c r="A749" s="60">
        <f>'متره مکانیک'!P4567</f>
        <v>240228</v>
      </c>
      <c r="B749" s="60" t="str">
        <f>'متره مکانیک'!T4567</f>
        <v>پمپ در اندازه 315-150.</v>
      </c>
      <c r="C749" s="60" t="str">
        <f>'متره مکانیک'!U4567</f>
        <v>دستگاه</v>
      </c>
      <c r="D749" s="60">
        <f>'متره مکانیک'!V4567</f>
        <v>23186000</v>
      </c>
      <c r="E749" s="189" t="e">
        <f>VLOOKUP(A749,'متره مکانیک'!A:K,9,FALSE)</f>
        <v>#N/A</v>
      </c>
      <c r="F749" s="191">
        <f t="shared" si="41"/>
        <v>0</v>
      </c>
      <c r="G749" s="208"/>
    </row>
    <row r="750" spans="1:7" ht="24" thickBot="1">
      <c r="A750" s="60">
        <f>'متره مکانیک'!P4568</f>
        <v>240229</v>
      </c>
      <c r="B750" s="60" t="str">
        <f>'متره مکانیک'!T4568</f>
        <v>پمپ در اندازه 400-150.</v>
      </c>
      <c r="C750" s="60" t="str">
        <f>'متره مکانیک'!U4568</f>
        <v>دستگاه</v>
      </c>
      <c r="D750" s="60">
        <f>'متره مکانیک'!V4568</f>
        <v>27104000</v>
      </c>
      <c r="E750" s="189" t="e">
        <f>VLOOKUP(A750,'متره مکانیک'!A:K,9,FALSE)</f>
        <v>#N/A</v>
      </c>
      <c r="F750" s="191">
        <f t="shared" si="41"/>
        <v>0</v>
      </c>
      <c r="G750" s="208"/>
    </row>
    <row r="751" spans="1:7" ht="32.25" thickBot="1">
      <c r="A751" s="60">
        <f>'متره مکانیک'!P4569</f>
        <v>240401</v>
      </c>
      <c r="B751" s="60" t="str">
        <f>'متره مکانیک'!T4569</f>
        <v>الكترو موتور، حدود 1500 دور در دقيقه، به قدرت سه چهارم اسب بخار.</v>
      </c>
      <c r="C751" s="60" t="str">
        <f>'متره مکانیک'!U4569</f>
        <v>دستگاه</v>
      </c>
      <c r="D751" s="60">
        <f>'متره مکانیک'!V4569</f>
        <v>2646000</v>
      </c>
      <c r="E751" s="189" t="e">
        <f>VLOOKUP(A751,'متره مکانیک'!A:K,9,FALSE)</f>
        <v>#N/A</v>
      </c>
      <c r="F751" s="191">
        <f t="shared" si="41"/>
        <v>0</v>
      </c>
      <c r="G751" s="208"/>
    </row>
    <row r="752" spans="1:7" ht="32.25" thickBot="1">
      <c r="A752" s="60">
        <f>'متره مکانیک'!P4570</f>
        <v>240402</v>
      </c>
      <c r="B752" s="60" t="str">
        <f>'متره مکانیک'!T4570</f>
        <v>الكترو موتور، حدود 1500 دور در دقيقه، به قدرت يك اسب بخار.</v>
      </c>
      <c r="C752" s="60" t="str">
        <f>'متره مکانیک'!U4570</f>
        <v>دستگاه</v>
      </c>
      <c r="D752" s="60">
        <f>'متره مکانیک'!V4570</f>
        <v>2801000</v>
      </c>
      <c r="E752" s="189" t="e">
        <f>VLOOKUP(A752,'متره مکانیک'!A:K,9,FALSE)</f>
        <v>#N/A</v>
      </c>
      <c r="F752" s="191">
        <f t="shared" si="41"/>
        <v>0</v>
      </c>
      <c r="G752" s="208"/>
    </row>
    <row r="753" spans="1:7" ht="32.25" thickBot="1">
      <c r="A753" s="60">
        <f>'متره مکانیک'!P4571</f>
        <v>240403</v>
      </c>
      <c r="B753" s="60" t="str">
        <f>'متره مکانیک'!T4571</f>
        <v>الكترو موتور، حدود 1500 دور در دقيقه، به قدرت 5/1 اسب بخار.</v>
      </c>
      <c r="C753" s="60" t="str">
        <f>'متره مکانیک'!U4571</f>
        <v>دستگاه</v>
      </c>
      <c r="D753" s="60">
        <f>'متره مکانیک'!V4571</f>
        <v>3205000</v>
      </c>
      <c r="E753" s="189" t="e">
        <f>VLOOKUP(A753,'متره مکانیک'!A:K,9,FALSE)</f>
        <v>#N/A</v>
      </c>
      <c r="F753" s="191">
        <f t="shared" si="41"/>
        <v>0</v>
      </c>
      <c r="G753" s="208"/>
    </row>
    <row r="754" spans="1:7" ht="32.25" thickBot="1">
      <c r="A754" s="60">
        <f>'متره مکانیک'!P4572</f>
        <v>240404</v>
      </c>
      <c r="B754" s="60" t="str">
        <f>'متره مکانیک'!T4572</f>
        <v>الكترو موتور، حدود 1500 دور در دقيقه، به قدرت 2 اسب بخار.</v>
      </c>
      <c r="C754" s="60" t="str">
        <f>'متره مکانیک'!U4572</f>
        <v>دستگاه</v>
      </c>
      <c r="D754" s="60">
        <f>'متره مکانیک'!V4572</f>
        <v>3607000</v>
      </c>
      <c r="E754" s="189" t="e">
        <f>VLOOKUP(A754,'متره مکانیک'!A:K,9,FALSE)</f>
        <v>#N/A</v>
      </c>
      <c r="F754" s="191">
        <f t="shared" si="41"/>
        <v>0</v>
      </c>
      <c r="G754" s="208"/>
    </row>
    <row r="755" spans="1:7" ht="32.25" thickBot="1">
      <c r="A755" s="60">
        <f>'متره مکانیک'!P4573</f>
        <v>240405</v>
      </c>
      <c r="B755" s="60" t="str">
        <f>'متره مکانیک'!T4573</f>
        <v>الكترو موتور، حدود 1500 دور در دقيقه، به قدرت 3 اسب بخار.</v>
      </c>
      <c r="C755" s="60" t="str">
        <f>'متره مکانیک'!U4573</f>
        <v>دستگاه</v>
      </c>
      <c r="D755" s="60">
        <f>'متره مکانیک'!V4573</f>
        <v>4316000</v>
      </c>
      <c r="E755" s="189" t="e">
        <f>VLOOKUP(A755,'متره مکانیک'!A:K,9,FALSE)</f>
        <v>#N/A</v>
      </c>
      <c r="F755" s="191">
        <f t="shared" si="41"/>
        <v>0</v>
      </c>
      <c r="G755" s="208"/>
    </row>
    <row r="756" spans="1:7" ht="32.25" thickBot="1">
      <c r="A756" s="60">
        <f>'متره مکانیک'!P4574</f>
        <v>240406</v>
      </c>
      <c r="B756" s="60" t="str">
        <f>'متره مکانیک'!T4574</f>
        <v>الكترو موتور، حدود 1500 دور در دقيقه، به قدرت 4 اسب بخار.</v>
      </c>
      <c r="C756" s="60" t="str">
        <f>'متره مکانیک'!U4574</f>
        <v>دستگاه</v>
      </c>
      <c r="D756" s="60">
        <f>'متره مکانیک'!V4574</f>
        <v>4778000</v>
      </c>
      <c r="E756" s="189" t="e">
        <f>VLOOKUP(A756,'متره مکانیک'!A:K,9,FALSE)</f>
        <v>#N/A</v>
      </c>
      <c r="F756" s="191">
        <f t="shared" si="41"/>
        <v>0</v>
      </c>
      <c r="G756" s="208"/>
    </row>
    <row r="757" spans="1:7" ht="32.25" thickBot="1">
      <c r="A757" s="60">
        <f>'متره مکانیک'!P4575</f>
        <v>240407</v>
      </c>
      <c r="B757" s="60" t="str">
        <f>'متره مکانیک'!T4575</f>
        <v>الكترو موتور، حدود 1500 دور در دقيقه، به قدرت 5 اسب بخار.</v>
      </c>
      <c r="C757" s="60" t="str">
        <f>'متره مکانیک'!U4575</f>
        <v>دستگاه</v>
      </c>
      <c r="D757" s="60">
        <f>'متره مکانیک'!V4575</f>
        <v>5832000</v>
      </c>
      <c r="E757" s="189" t="e">
        <f>VLOOKUP(A757,'متره مکانیک'!A:K,9,FALSE)</f>
        <v>#N/A</v>
      </c>
      <c r="F757" s="191">
        <f t="shared" si="41"/>
        <v>0</v>
      </c>
      <c r="G757" s="208"/>
    </row>
    <row r="758" spans="1:7" ht="32.25" thickBot="1">
      <c r="A758" s="60">
        <f>'متره مکانیک'!P4576</f>
        <v>240408</v>
      </c>
      <c r="B758" s="60" t="str">
        <f>'متره مکانیک'!T4576</f>
        <v>الكترو موتور، حدود 1500 دور در دقيقه، به قدرت 5/7 اسب بخار.</v>
      </c>
      <c r="C758" s="60" t="str">
        <f>'متره مکانیک'!U4576</f>
        <v>دستگاه</v>
      </c>
      <c r="D758" s="60">
        <f>'متره مکانیک'!V4576</f>
        <v>7515000</v>
      </c>
      <c r="E758" s="189" t="e">
        <f>VLOOKUP(A758,'متره مکانیک'!A:K,9,FALSE)</f>
        <v>#N/A</v>
      </c>
      <c r="F758" s="191">
        <f t="shared" si="41"/>
        <v>0</v>
      </c>
      <c r="G758" s="208"/>
    </row>
    <row r="759" spans="1:7" ht="32.25" thickBot="1">
      <c r="A759" s="60">
        <f>'متره مکانیک'!P4577</f>
        <v>240409</v>
      </c>
      <c r="B759" s="60" t="str">
        <f>'متره مکانیک'!T4577</f>
        <v>الكترو موتور، حدود 1500 دور در دقيقه، به قدرت 10 اسب بخار.</v>
      </c>
      <c r="C759" s="60" t="str">
        <f>'متره مکانیک'!U4577</f>
        <v>دستگاه</v>
      </c>
      <c r="D759" s="60">
        <f>'متره مکانیک'!V4577</f>
        <v>8597000</v>
      </c>
      <c r="E759" s="189" t="e">
        <f>VLOOKUP(A759,'متره مکانیک'!A:K,9,FALSE)</f>
        <v>#N/A</v>
      </c>
      <c r="F759" s="191">
        <f t="shared" si="41"/>
        <v>0</v>
      </c>
      <c r="G759" s="208"/>
    </row>
    <row r="760" spans="1:7" ht="32.25" thickBot="1">
      <c r="A760" s="60">
        <f>'متره مکانیک'!P4578</f>
        <v>240410</v>
      </c>
      <c r="B760" s="60" t="str">
        <f>'متره مکانیک'!T4578</f>
        <v>الكترو موتور، حدود 1500 دور در دقيقه، به قدرت 15 اسب بخار.</v>
      </c>
      <c r="C760" s="60" t="str">
        <f>'متره مکانیک'!U4578</f>
        <v>دستگاه</v>
      </c>
      <c r="D760" s="60">
        <f>'متره مکانیک'!V4578</f>
        <v>12196000</v>
      </c>
      <c r="E760" s="189" t="e">
        <f>VLOOKUP(A760,'متره مکانیک'!A:K,9,FALSE)</f>
        <v>#N/A</v>
      </c>
      <c r="F760" s="191">
        <f t="shared" si="41"/>
        <v>0</v>
      </c>
      <c r="G760" s="208"/>
    </row>
    <row r="761" spans="1:7" ht="32.25" thickBot="1">
      <c r="A761" s="60">
        <f>'متره مکانیک'!P4579</f>
        <v>240411</v>
      </c>
      <c r="B761" s="60" t="str">
        <f>'متره مکانیک'!T4579</f>
        <v>الكترو موتور، حدود 1500 دور در دقيقه، به قدرت 20 اسب بخار.</v>
      </c>
      <c r="C761" s="60" t="str">
        <f>'متره مکانیک'!U4579</f>
        <v>دستگاه</v>
      </c>
      <c r="D761" s="60">
        <f>'متره مکانیک'!V4579</f>
        <v>14296000</v>
      </c>
      <c r="E761" s="189" t="e">
        <f>VLOOKUP(A761,'متره مکانیک'!A:K,9,FALSE)</f>
        <v>#N/A</v>
      </c>
      <c r="F761" s="191">
        <f t="shared" si="41"/>
        <v>0</v>
      </c>
      <c r="G761" s="208"/>
    </row>
    <row r="762" spans="1:7" ht="32.25" thickBot="1">
      <c r="A762" s="60">
        <f>'متره مکانیک'!P4580</f>
        <v>240412</v>
      </c>
      <c r="B762" s="60" t="str">
        <f>'متره مکانیک'!T4580</f>
        <v>الكترو موتور، حدود 1500 دور در دقيقه، به قدرت 25 اسب بخار.</v>
      </c>
      <c r="C762" s="60" t="str">
        <f>'متره مکانیک'!U4580</f>
        <v>دستگاه</v>
      </c>
      <c r="D762" s="60">
        <f>'متره مکانیک'!V4580</f>
        <v>0</v>
      </c>
      <c r="E762" s="189" t="e">
        <f>VLOOKUP(A762,'متره مکانیک'!A:K,9,FALSE)</f>
        <v>#N/A</v>
      </c>
      <c r="F762" s="191">
        <f t="shared" si="41"/>
        <v>0</v>
      </c>
      <c r="G762" s="214"/>
    </row>
    <row r="763" spans="1:7" ht="32.25" thickBot="1">
      <c r="A763" s="60">
        <f>'متره مکانیک'!P4581</f>
        <v>240413</v>
      </c>
      <c r="B763" s="60" t="str">
        <f>'متره مکانیک'!T4581</f>
        <v>الكترو موتور، حدود 1500 دور در دقيقه، به قدرت 30 اسب بخار.</v>
      </c>
      <c r="C763" s="60" t="str">
        <f>'متره مکانیک'!U4581</f>
        <v>دستگاه</v>
      </c>
      <c r="D763" s="60">
        <f>'متره مکانیک'!V4581</f>
        <v>0</v>
      </c>
      <c r="E763" s="189" t="e">
        <f>VLOOKUP(A763,'متره مکانیک'!A:K,9,FALSE)</f>
        <v>#N/A</v>
      </c>
      <c r="F763" s="191">
        <f t="shared" si="41"/>
        <v>0</v>
      </c>
      <c r="G763" s="214"/>
    </row>
    <row r="764" spans="1:7" ht="32.25" thickBot="1">
      <c r="A764" s="60">
        <f>'متره مکانیک'!P4582</f>
        <v>240414</v>
      </c>
      <c r="B764" s="60" t="str">
        <f>'متره مکانیک'!T4582</f>
        <v>الكترو موتور، حدود 1500 دور در دقيقه، به قدرت 40 اسب بخار.</v>
      </c>
      <c r="C764" s="60" t="str">
        <f>'متره مکانیک'!U4582</f>
        <v>دستگاه</v>
      </c>
      <c r="D764" s="60">
        <f>'متره مکانیک'!V4582</f>
        <v>0</v>
      </c>
      <c r="E764" s="189" t="e">
        <f>VLOOKUP(A764,'متره مکانیک'!A:K,9,FALSE)</f>
        <v>#N/A</v>
      </c>
      <c r="F764" s="191">
        <f t="shared" si="41"/>
        <v>0</v>
      </c>
      <c r="G764" s="214"/>
    </row>
    <row r="765" spans="1:7" ht="32.25" thickBot="1">
      <c r="A765" s="60">
        <f>'متره مکانیک'!P4583</f>
        <v>240415</v>
      </c>
      <c r="B765" s="60" t="str">
        <f>'متره مکانیک'!T4583</f>
        <v>الكترو موتور، حدود 1500 دور در دقيقه، به قدرت 50 اسب بخار.</v>
      </c>
      <c r="C765" s="60" t="str">
        <f>'متره مکانیک'!U4583</f>
        <v>دستگاه</v>
      </c>
      <c r="D765" s="60">
        <f>'متره مکانیک'!V4583</f>
        <v>0</v>
      </c>
      <c r="E765" s="189" t="e">
        <f>VLOOKUP(A765,'متره مکانیک'!A:K,9,FALSE)</f>
        <v>#N/A</v>
      </c>
      <c r="F765" s="191">
        <f t="shared" si="41"/>
        <v>0</v>
      </c>
      <c r="G765" s="214"/>
    </row>
    <row r="766" spans="1:7" ht="24" thickBot="1">
      <c r="A766" s="60" t="str">
        <f>'متره مکانیک'!P4584</f>
        <v>240416</v>
      </c>
      <c r="B766" s="60" t="str">
        <f>'متره مکانیک'!T4584</f>
        <v>الکتروموتور</v>
      </c>
      <c r="C766" s="60" t="str">
        <f>'متره مکانیک'!U4584</f>
        <v>دستگاه</v>
      </c>
      <c r="D766" s="60">
        <f>'متره مکانیک'!V4584</f>
        <v>10000</v>
      </c>
      <c r="E766" s="189" t="e">
        <f>VLOOKUP(A766,'متره مکانیک'!A:K,9,FALSE)</f>
        <v>#N/A</v>
      </c>
      <c r="F766" s="191">
        <f t="shared" ref="F766:F768" si="42">IF(ISNA(E766*D766),0,ROUND((E766*D766),0))</f>
        <v>0</v>
      </c>
      <c r="G766" s="214" t="s">
        <v>511</v>
      </c>
    </row>
    <row r="767" spans="1:7" ht="24" thickBot="1">
      <c r="A767" s="60" t="str">
        <f>'متره مکانیک'!P4585</f>
        <v>240417</v>
      </c>
      <c r="B767" s="60" t="str">
        <f>'متره مکانیک'!T4585</f>
        <v>الکتروموتور1</v>
      </c>
      <c r="C767" s="60" t="str">
        <f>'متره مکانیک'!U4585</f>
        <v>دستگاه</v>
      </c>
      <c r="D767" s="60">
        <f>'متره مکانیک'!V4585</f>
        <v>10001</v>
      </c>
      <c r="E767" s="189" t="e">
        <f>VLOOKUP(A767,'متره مکانیک'!A:K,9,FALSE)</f>
        <v>#N/A</v>
      </c>
      <c r="F767" s="191">
        <f t="shared" si="42"/>
        <v>0</v>
      </c>
      <c r="G767" s="214" t="s">
        <v>511</v>
      </c>
    </row>
    <row r="768" spans="1:7" ht="24" thickBot="1">
      <c r="A768" s="60" t="str">
        <f>'متره مکانیک'!P4586</f>
        <v>240418</v>
      </c>
      <c r="B768" s="60" t="str">
        <f>'متره مکانیک'!T4586</f>
        <v>الکتروموتور2</v>
      </c>
      <c r="C768" s="60" t="str">
        <f>'متره مکانیک'!U4586</f>
        <v>دستگاه</v>
      </c>
      <c r="D768" s="60">
        <f>'متره مکانیک'!V4586</f>
        <v>10002</v>
      </c>
      <c r="E768" s="189">
        <f>VLOOKUP(A768,'متره مکانیک'!A:K,9,FALSE)</f>
        <v>1</v>
      </c>
      <c r="F768" s="191">
        <f t="shared" si="42"/>
        <v>10002</v>
      </c>
      <c r="G768" s="214" t="s">
        <v>511</v>
      </c>
    </row>
    <row r="769" spans="1:7" s="27" customFormat="1" ht="24" thickBot="1">
      <c r="A769" s="677" t="s">
        <v>659</v>
      </c>
      <c r="B769" s="678"/>
      <c r="C769" s="678"/>
      <c r="D769" s="678"/>
      <c r="E769" s="679"/>
      <c r="F769" s="192">
        <f>SUM(F715:F765)</f>
        <v>3948000</v>
      </c>
      <c r="G769" s="212" t="s">
        <v>77</v>
      </c>
    </row>
    <row r="770" spans="1:7" s="27" customFormat="1" ht="24" thickBot="1">
      <c r="A770" s="677" t="s">
        <v>660</v>
      </c>
      <c r="B770" s="678"/>
      <c r="C770" s="678"/>
      <c r="D770" s="678"/>
      <c r="E770" s="679"/>
      <c r="F770" s="196">
        <f>SUM(F766:F768)</f>
        <v>10002</v>
      </c>
      <c r="G770" s="210" t="s">
        <v>77</v>
      </c>
    </row>
    <row r="771" spans="1:7" s="26" customFormat="1" ht="24" thickBot="1">
      <c r="A771" s="680" t="s">
        <v>940</v>
      </c>
      <c r="B771" s="681"/>
      <c r="C771" s="681"/>
      <c r="D771" s="681"/>
      <c r="E771" s="681"/>
      <c r="F771" s="681"/>
      <c r="G771" s="683"/>
    </row>
    <row r="772" spans="1:7" ht="48.75" customHeight="1" thickBot="1">
      <c r="A772" s="60" t="str">
        <f>'متره مکانیک'!P4587</f>
        <v>250210</v>
      </c>
      <c r="B772" s="60" t="str">
        <f>'متره مکانیک'!T4587</f>
        <v>عايق پشم شيشه به ضخامت 50 ميلميتر، با يك‌لا كاغذ كرافت،براي لوله به قطر نامي 125 (5 اينچ).</v>
      </c>
      <c r="C772" s="60" t="str">
        <f>'متره مکانیک'!U4587</f>
        <v>مترطول</v>
      </c>
      <c r="D772" s="60">
        <f>'متره مکانیک'!V4587</f>
        <v>66700</v>
      </c>
      <c r="E772" s="189">
        <f>VLOOKUP(A772,'متره مکانیک'!A:K,9,FALSE)</f>
        <v>12</v>
      </c>
      <c r="F772" s="191">
        <f t="shared" si="38"/>
        <v>800400</v>
      </c>
      <c r="G772" s="208"/>
    </row>
    <row r="773" spans="1:7" ht="48" thickBot="1">
      <c r="A773" s="60">
        <f>'متره مکانیک'!P4588</f>
        <v>250211</v>
      </c>
      <c r="B773" s="60" t="str">
        <f>'متره مکانیک'!T4588</f>
        <v>عايق پشم شيشه به ضخامت 50 ميلميتر، با يك‌لا كاغذ كرافت،براي لوله به قطر نامي 150 (6 اينچ).</v>
      </c>
      <c r="C773" s="60" t="str">
        <f>'متره مکانیک'!U4588</f>
        <v>مترطول</v>
      </c>
      <c r="D773" s="60">
        <f>'متره مکانیک'!V4588</f>
        <v>78300</v>
      </c>
      <c r="E773" s="189" t="e">
        <f>VLOOKUP(A773,'متره مکانیک'!A:K,9,FALSE)</f>
        <v>#N/A</v>
      </c>
      <c r="F773" s="191">
        <f t="shared" ref="F773:F814" si="43">IF(ISNA(E773*D773),0,ROUND((E773*D773),0))</f>
        <v>0</v>
      </c>
      <c r="G773" s="208"/>
    </row>
    <row r="774" spans="1:7" ht="48" thickBot="1">
      <c r="A774" s="60">
        <f>'متره مکانیک'!P4589</f>
        <v>250212</v>
      </c>
      <c r="B774" s="60" t="str">
        <f>'متره مکانیک'!T4589</f>
        <v>عايق پشم شيشه به ضخامت 50 ميلميتر، با يك‌لا كاغذ كرافت،براي لوله به قطر نامي 200 (8 اينچ).</v>
      </c>
      <c r="C774" s="60" t="str">
        <f>'متره مکانیک'!U4589</f>
        <v>مترطول</v>
      </c>
      <c r="D774" s="60">
        <f>'متره مکانیک'!V4589</f>
        <v>96100</v>
      </c>
      <c r="E774" s="189" t="e">
        <f>VLOOKUP(A774,'متره مکانیک'!A:K,9,FALSE)</f>
        <v>#N/A</v>
      </c>
      <c r="F774" s="191">
        <f t="shared" si="43"/>
        <v>0</v>
      </c>
      <c r="G774" s="208"/>
    </row>
    <row r="775" spans="1:7" ht="48" thickBot="1">
      <c r="A775" s="60">
        <f>'متره مکانیک'!P4590</f>
        <v>250213</v>
      </c>
      <c r="B775" s="60" t="str">
        <f>'متره مکانیک'!T4590</f>
        <v>عايق پشم شيشه به ضخامت 50 ميلميتر، با يك‌لا كاغذ كرافت،براي لوله به قطر نامي 250 (10 اينچ).</v>
      </c>
      <c r="C775" s="60" t="str">
        <f>'متره مکانیک'!U4590</f>
        <v>مترطول</v>
      </c>
      <c r="D775" s="60">
        <f>'متره مکانیک'!V4590</f>
        <v>123500</v>
      </c>
      <c r="E775" s="189" t="e">
        <f>VLOOKUP(A775,'متره مکانیک'!A:K,9,FALSE)</f>
        <v>#N/A</v>
      </c>
      <c r="F775" s="191">
        <f t="shared" si="43"/>
        <v>0</v>
      </c>
      <c r="G775" s="208"/>
    </row>
    <row r="776" spans="1:7" ht="48" thickBot="1">
      <c r="A776" s="60">
        <f>'متره مکانیک'!P4591</f>
        <v>250214</v>
      </c>
      <c r="B776" s="60" t="str">
        <f>'متره مکانیک'!T4591</f>
        <v>عايق پشم شيشه به ضخامت 50 ميلميتر، با يك‌لا كاغذ كرافت،براي لوله به قطر نامي 300 (12 اينچ).</v>
      </c>
      <c r="C776" s="60" t="str">
        <f>'متره مکانیک'!U4591</f>
        <v>مترطول</v>
      </c>
      <c r="D776" s="60">
        <f>'متره مکانیک'!V4591</f>
        <v>128500</v>
      </c>
      <c r="E776" s="189" t="e">
        <f>VLOOKUP(A776,'متره مکانیک'!A:K,9,FALSE)</f>
        <v>#N/A</v>
      </c>
      <c r="F776" s="191">
        <f t="shared" si="43"/>
        <v>0</v>
      </c>
      <c r="G776" s="208"/>
    </row>
    <row r="777" spans="1:7" ht="48" thickBot="1">
      <c r="A777" s="60">
        <f>'متره مکانیک'!P4592</f>
        <v>250410</v>
      </c>
      <c r="B777" s="60" t="str">
        <f>'متره مکانیک'!T4592</f>
        <v>عايق پشم شيشه به ضخامت 50 ميليمتر، با يك‌لا كاغذ كرافت و پوشش پارچه‌اي متقال، براي لوله به قطر نامي 125 (5 اينچ).</v>
      </c>
      <c r="C777" s="60" t="str">
        <f>'متره مکانیک'!U4592</f>
        <v>مترطول</v>
      </c>
      <c r="D777" s="60">
        <f>'متره مکانیک'!V4592</f>
        <v>134500</v>
      </c>
      <c r="E777" s="189" t="e">
        <f>VLOOKUP(A777,'متره مکانیک'!A:K,9,FALSE)</f>
        <v>#N/A</v>
      </c>
      <c r="F777" s="191">
        <f t="shared" si="43"/>
        <v>0</v>
      </c>
      <c r="G777" s="208"/>
    </row>
    <row r="778" spans="1:7" ht="48" thickBot="1">
      <c r="A778" s="60">
        <f>'متره مکانیک'!P4593</f>
        <v>250411</v>
      </c>
      <c r="B778" s="60" t="str">
        <f>'متره مکانیک'!T4593</f>
        <v>عايق پشم شيشه به ضخامت 50 ميليمتر، با يك‌لا كاغذ كرافت و پوشش پارچه‌اي متقال، براي لوله به قطر نامي 150 (6 اينچ).</v>
      </c>
      <c r="C778" s="60" t="str">
        <f>'متره مکانیک'!U4593</f>
        <v>مترطول</v>
      </c>
      <c r="D778" s="60">
        <f>'متره مکانیک'!V4593</f>
        <v>143000</v>
      </c>
      <c r="E778" s="189" t="e">
        <f>VLOOKUP(A778,'متره مکانیک'!A:K,9,FALSE)</f>
        <v>#N/A</v>
      </c>
      <c r="F778" s="191">
        <f t="shared" si="43"/>
        <v>0</v>
      </c>
      <c r="G778" s="208"/>
    </row>
    <row r="779" spans="1:7" ht="48" thickBot="1">
      <c r="A779" s="60">
        <f>'متره مکانیک'!P4594</f>
        <v>250412</v>
      </c>
      <c r="B779" s="60" t="str">
        <f>'متره مکانیک'!T4594</f>
        <v>عايق پشم شيشه به ضخامت 50 ميليمتر، با يك‌لا كاغذ كرافت و پوشش پارچه‌اي متقال، براي لوله به قطر نامي 200 (8 اينچ).</v>
      </c>
      <c r="C779" s="60" t="str">
        <f>'متره مکانیک'!U4594</f>
        <v>مترطول</v>
      </c>
      <c r="D779" s="60">
        <f>'متره مکانیک'!V4594</f>
        <v>154500</v>
      </c>
      <c r="E779" s="189" t="e">
        <f>VLOOKUP(A779,'متره مکانیک'!A:K,9,FALSE)</f>
        <v>#N/A</v>
      </c>
      <c r="F779" s="191">
        <f t="shared" si="43"/>
        <v>0</v>
      </c>
      <c r="G779" s="208"/>
    </row>
    <row r="780" spans="1:7" ht="48" thickBot="1">
      <c r="A780" s="60">
        <f>'متره مکانیک'!P4595</f>
        <v>250413</v>
      </c>
      <c r="B780" s="60" t="str">
        <f>'متره مکانیک'!T4595</f>
        <v>عايق پشم شيشه به ضخامت 50 ميليمتر، با يك‌لا كاغذ كرافت و پوشش پارچه‌اي متقال، براي لوله به قطر نامي 250 (10 اينچ).</v>
      </c>
      <c r="C780" s="60" t="str">
        <f>'متره مکانیک'!U4595</f>
        <v>مترطول</v>
      </c>
      <c r="D780" s="60">
        <f>'متره مکانیک'!V4595</f>
        <v>186500</v>
      </c>
      <c r="E780" s="189" t="e">
        <f>VLOOKUP(A780,'متره مکانیک'!A:K,9,FALSE)</f>
        <v>#N/A</v>
      </c>
      <c r="F780" s="191">
        <f t="shared" si="43"/>
        <v>0</v>
      </c>
      <c r="G780" s="208"/>
    </row>
    <row r="781" spans="1:7" ht="48" thickBot="1">
      <c r="A781" s="60">
        <f>'متره مکانیک'!P4596</f>
        <v>250414</v>
      </c>
      <c r="B781" s="60" t="str">
        <f>'متره مکانیک'!T4596</f>
        <v>عايق پشم شيشه به ضخامت 50 ميليمتر، با يك‌لا كاغذ كرافت و پوشش پارچه‌اي متقال، براي لوله به قطر نامي 300 (12 اينچ).</v>
      </c>
      <c r="C781" s="60" t="str">
        <f>'متره مکانیک'!U4596</f>
        <v>مترطول</v>
      </c>
      <c r="D781" s="60">
        <f>'متره مکانیک'!V4596</f>
        <v>198000</v>
      </c>
      <c r="E781" s="189" t="e">
        <f>VLOOKUP(A781,'متره مکانیک'!A:K,9,FALSE)</f>
        <v>#N/A</v>
      </c>
      <c r="F781" s="191">
        <f t="shared" si="43"/>
        <v>0</v>
      </c>
      <c r="G781" s="208"/>
    </row>
    <row r="782" spans="1:7" ht="48" thickBot="1">
      <c r="A782" s="60">
        <f>'متره مکانیک'!P4597</f>
        <v>250501</v>
      </c>
      <c r="B782" s="60" t="str">
        <f>'متره مکانیک'!T4597</f>
        <v>عايق پشم شيشه پيش ساخته با روكش آلومينيومي كارخانه‌اي، به ضخامت 25 ميليمتر، براي لوله به قطر نامي 15 (يك دوم اينچ).</v>
      </c>
      <c r="C782" s="60" t="str">
        <f>'متره مکانیک'!U4597</f>
        <v>مترطول</v>
      </c>
      <c r="D782" s="60">
        <f>'متره مکانیک'!V4597</f>
        <v>45500</v>
      </c>
      <c r="E782" s="189" t="e">
        <f>VLOOKUP(A782,'متره مکانیک'!A:K,9,FALSE)</f>
        <v>#N/A</v>
      </c>
      <c r="F782" s="191">
        <f t="shared" si="43"/>
        <v>0</v>
      </c>
      <c r="G782" s="208"/>
    </row>
    <row r="783" spans="1:7" ht="48" thickBot="1">
      <c r="A783" s="60">
        <f>'متره مکانیک'!P4598</f>
        <v>250502</v>
      </c>
      <c r="B783" s="60" t="str">
        <f>'متره مکانیک'!T4598</f>
        <v>عايق پشم شيشه پيش ساخته با روكش آلومينيومي كارخانه‌اي، به ضخامت 25 ميليمتر، براي لوله به قطر نامي 20 (سه چهارم اينچ).</v>
      </c>
      <c r="C783" s="60" t="str">
        <f>'متره مکانیک'!U4598</f>
        <v>مترطول</v>
      </c>
      <c r="D783" s="60">
        <f>'متره مکانیک'!V4598</f>
        <v>49500</v>
      </c>
      <c r="E783" s="189" t="e">
        <f>VLOOKUP(A783,'متره مکانیک'!A:K,9,FALSE)</f>
        <v>#N/A</v>
      </c>
      <c r="F783" s="191">
        <f t="shared" si="43"/>
        <v>0</v>
      </c>
      <c r="G783" s="208"/>
    </row>
    <row r="784" spans="1:7" ht="48" thickBot="1">
      <c r="A784" s="60">
        <f>'متره مکانیک'!P4599</f>
        <v>250503</v>
      </c>
      <c r="B784" s="60" t="str">
        <f>'متره مکانیک'!T4599</f>
        <v>عايق پشم شيشه پيش ساخته با روكش آلومينيومي كارخانه‌اي، به ضخامت 25 ميليمتر، براي لوله به قطر نامي 25 (يك اينچ).</v>
      </c>
      <c r="C784" s="60" t="str">
        <f>'متره مکانیک'!U4599</f>
        <v>مترطول</v>
      </c>
      <c r="D784" s="60">
        <f>'متره مکانیک'!V4599</f>
        <v>53900</v>
      </c>
      <c r="E784" s="189" t="e">
        <f>VLOOKUP(A784,'متره مکانیک'!A:K,9,FALSE)</f>
        <v>#N/A</v>
      </c>
      <c r="F784" s="191">
        <f t="shared" si="43"/>
        <v>0</v>
      </c>
      <c r="G784" s="208"/>
    </row>
    <row r="785" spans="1:7" ht="63.75" thickBot="1">
      <c r="A785" s="60">
        <f>'متره مکانیک'!P4600</f>
        <v>250504</v>
      </c>
      <c r="B785" s="60" t="str">
        <f>'متره مکانیک'!T4600</f>
        <v>عايق پشم شيشه پيش ساخته با روكش آلومينيومي كارخانه‌اي، به ضخامت 25 ميليمتر، براي لوله به قطر نامي 32 (يك و يك چهارم اينچ).</v>
      </c>
      <c r="C785" s="60" t="str">
        <f>'متره مکانیک'!U4600</f>
        <v>مترطول</v>
      </c>
      <c r="D785" s="60">
        <f>'متره مکانیک'!V4600</f>
        <v>59400</v>
      </c>
      <c r="E785" s="189" t="e">
        <f>VLOOKUP(A785,'متره مکانیک'!A:K,9,FALSE)</f>
        <v>#N/A</v>
      </c>
      <c r="F785" s="191">
        <f t="shared" si="43"/>
        <v>0</v>
      </c>
      <c r="G785" s="208"/>
    </row>
    <row r="786" spans="1:7" ht="48" thickBot="1">
      <c r="A786" s="60">
        <f>'متره مکانیک'!P4601</f>
        <v>250505</v>
      </c>
      <c r="B786" s="60" t="str">
        <f>'متره مکانیک'!T4601</f>
        <v>عايق پشم شيشه پيش ساخته با روكش آلومينيومي كارخانه‌اي، به ضخامت 25 ميليمتر، براي لوله به قطر نامي 40 (يك و يك دوم اينچ).</v>
      </c>
      <c r="C786" s="60" t="str">
        <f>'متره مکانیک'!U4601</f>
        <v>مترطول</v>
      </c>
      <c r="D786" s="60">
        <f>'متره مکانیک'!V4601</f>
        <v>63400</v>
      </c>
      <c r="E786" s="189" t="e">
        <f>VLOOKUP(A786,'متره مکانیک'!A:K,9,FALSE)</f>
        <v>#N/A</v>
      </c>
      <c r="F786" s="191">
        <f t="shared" si="43"/>
        <v>0</v>
      </c>
      <c r="G786" s="208"/>
    </row>
    <row r="787" spans="1:7" ht="48" thickBot="1">
      <c r="A787" s="60">
        <f>'متره مکانیک'!P4602</f>
        <v>250506</v>
      </c>
      <c r="B787" s="60" t="str">
        <f>'متره مکانیک'!T4602</f>
        <v>عايق پشم شيشه پيش ساخته با روكش آلومينيومي كارخانه‌اي، به ضخامت 25 ميليمتر، براي لوله به قطر نامي 50 (2 اينچ).</v>
      </c>
      <c r="C787" s="60" t="str">
        <f>'متره مکانیک'!U4602</f>
        <v>مترطول</v>
      </c>
      <c r="D787" s="60">
        <f>'متره مکانیک'!V4602</f>
        <v>67800</v>
      </c>
      <c r="E787" s="189" t="e">
        <f>VLOOKUP(A787,'متره مکانیک'!A:K,9,FALSE)</f>
        <v>#N/A</v>
      </c>
      <c r="F787" s="191">
        <f t="shared" si="43"/>
        <v>0</v>
      </c>
      <c r="G787" s="208"/>
    </row>
    <row r="788" spans="1:7" ht="48" thickBot="1">
      <c r="A788" s="60">
        <f>'متره مکانیک'!P4603</f>
        <v>250507</v>
      </c>
      <c r="B788" s="60" t="str">
        <f>'متره مکانیک'!T4603</f>
        <v>عايق پشم شيشه پيش ساخته با روكش آلومينيومي كارخانه‌اي، به ضخامت 25 ميليمتر، براي لوله به قطر نامي 65 (دو و يك دوم اينچ).</v>
      </c>
      <c r="C788" s="60" t="str">
        <f>'متره مکانیک'!U4603</f>
        <v>مترطول</v>
      </c>
      <c r="D788" s="60">
        <f>'متره مکانیک'!V4603</f>
        <v>79000</v>
      </c>
      <c r="E788" s="189" t="e">
        <f>VLOOKUP(A788,'متره مکانیک'!A:K,9,FALSE)</f>
        <v>#N/A</v>
      </c>
      <c r="F788" s="191">
        <f t="shared" si="43"/>
        <v>0</v>
      </c>
      <c r="G788" s="208"/>
    </row>
    <row r="789" spans="1:7" ht="48" thickBot="1">
      <c r="A789" s="60">
        <f>'متره مکانیک'!P4604</f>
        <v>250508</v>
      </c>
      <c r="B789" s="60" t="str">
        <f>'متره مکانیک'!T4604</f>
        <v>عايق پشم شيشه پيش ساخته با روكش آلومينيومي كارخانه‌اي، به ضخامت 25 ميليمتر، براي لوله به قطر نامي 80 (3 اينچ).</v>
      </c>
      <c r="C789" s="60" t="str">
        <f>'متره مکانیک'!U4604</f>
        <v>مترطول</v>
      </c>
      <c r="D789" s="60">
        <f>'متره مکانیک'!V4604</f>
        <v>86200</v>
      </c>
      <c r="E789" s="189" t="e">
        <f>VLOOKUP(A789,'متره مکانیک'!A:K,9,FALSE)</f>
        <v>#N/A</v>
      </c>
      <c r="F789" s="191">
        <f t="shared" si="43"/>
        <v>0</v>
      </c>
      <c r="G789" s="208"/>
    </row>
    <row r="790" spans="1:7" ht="48" thickBot="1">
      <c r="A790" s="60">
        <f>'متره مکانیک'!P4605</f>
        <v>250509</v>
      </c>
      <c r="B790" s="60" t="str">
        <f>'متره مکانیک'!T4605</f>
        <v>عايق پشم شيشه پيش ساخته با روكش آلومينيومي كارخانه‌اي، به ضخامت 25 ميليمتر، براي لوله به قطر نامي 100 (4 اينچ).</v>
      </c>
      <c r="C790" s="60" t="str">
        <f>'متره مکانیک'!U4605</f>
        <v>مترطول</v>
      </c>
      <c r="D790" s="60">
        <f>'متره مکانیک'!V4605</f>
        <v>101000</v>
      </c>
      <c r="E790" s="189" t="e">
        <f>VLOOKUP(A790,'متره مکانیک'!A:K,9,FALSE)</f>
        <v>#N/A</v>
      </c>
      <c r="F790" s="191">
        <f t="shared" si="43"/>
        <v>0</v>
      </c>
      <c r="G790" s="208"/>
    </row>
    <row r="791" spans="1:7" ht="48" thickBot="1">
      <c r="A791" s="60">
        <f>'متره مکانیک'!P4606</f>
        <v>250601</v>
      </c>
      <c r="B791" s="60" t="str">
        <f>'متره مکانیک'!T4606</f>
        <v>عايق پشم شيشه پيش ساخته با روكش آلومينيومي كارخانه‌اي، به ضخامت 50 ميليمتر، براي لوله به قطر نامي 15 (يك دوم اينچ).</v>
      </c>
      <c r="C791" s="60" t="str">
        <f>'متره مکانیک'!U4606</f>
        <v>مترطول</v>
      </c>
      <c r="D791" s="60">
        <f>'متره مکانیک'!V4606</f>
        <v>87900</v>
      </c>
      <c r="E791" s="189" t="e">
        <f>VLOOKUP(A791,'متره مکانیک'!A:K,9,FALSE)</f>
        <v>#N/A</v>
      </c>
      <c r="F791" s="191">
        <f t="shared" si="43"/>
        <v>0</v>
      </c>
      <c r="G791" s="208"/>
    </row>
    <row r="792" spans="1:7" ht="48" thickBot="1">
      <c r="A792" s="60">
        <f>'متره مکانیک'!P4607</f>
        <v>250602</v>
      </c>
      <c r="B792" s="60" t="str">
        <f>'متره مکانیک'!T4607</f>
        <v>عايق پشم شيشه پيش ساخته با روكش آلومينيومي كارخانه‌اي، به ضخامت 50 ميليمتر، براي لوله به قطر نامي 20 (سه چهارم اينچ).</v>
      </c>
      <c r="C792" s="60" t="str">
        <f>'متره مکانیک'!U4607</f>
        <v>مترطول</v>
      </c>
      <c r="D792" s="60">
        <f>'متره مکانیک'!V4607</f>
        <v>93100</v>
      </c>
      <c r="E792" s="189" t="e">
        <f>VLOOKUP(A792,'متره مکانیک'!A:K,9,FALSE)</f>
        <v>#N/A</v>
      </c>
      <c r="F792" s="191">
        <f t="shared" si="43"/>
        <v>0</v>
      </c>
      <c r="G792" s="208"/>
    </row>
    <row r="793" spans="1:7" ht="48" thickBot="1">
      <c r="A793" s="60">
        <f>'متره مکانیک'!P4608</f>
        <v>250603</v>
      </c>
      <c r="B793" s="60" t="str">
        <f>'متره مکانیک'!T4608</f>
        <v>عايق پشم شيشه پيش ساخته با روكش آلومينيومي كارخانه‌اي، به ضخامت 50 ميليمتر، براي لوله به قطر نامي 25 (يك اينچ).</v>
      </c>
      <c r="C793" s="60" t="str">
        <f>'متره مکانیک'!U4608</f>
        <v>مترطول</v>
      </c>
      <c r="D793" s="60">
        <f>'متره مکانیک'!V4608</f>
        <v>97600</v>
      </c>
      <c r="E793" s="189" t="e">
        <f>VLOOKUP(A793,'متره مکانیک'!A:K,9,FALSE)</f>
        <v>#N/A</v>
      </c>
      <c r="F793" s="191">
        <f t="shared" si="43"/>
        <v>0</v>
      </c>
      <c r="G793" s="208"/>
    </row>
    <row r="794" spans="1:7" ht="63.75" thickBot="1">
      <c r="A794" s="60">
        <f>'متره مکانیک'!P4609</f>
        <v>250604</v>
      </c>
      <c r="B794" s="60" t="str">
        <f>'متره مکانیک'!T4609</f>
        <v>عايق پشم شيشه پيش ساخته با روكش آلومينيومي كارخانه‌اي، به ضخامت 50 ميليمتر، براي لوله به قطر نامي 32 (يك و يك چهارم اينچ).</v>
      </c>
      <c r="C794" s="60" t="str">
        <f>'متره مکانیک'!U4609</f>
        <v>مترطول</v>
      </c>
      <c r="D794" s="60">
        <f>'متره مکانیک'!V4609</f>
        <v>112500</v>
      </c>
      <c r="E794" s="189" t="e">
        <f>VLOOKUP(A794,'متره مکانیک'!A:K,9,FALSE)</f>
        <v>#N/A</v>
      </c>
      <c r="F794" s="191">
        <f t="shared" si="43"/>
        <v>0</v>
      </c>
      <c r="G794" s="208"/>
    </row>
    <row r="795" spans="1:7" ht="48" thickBot="1">
      <c r="A795" s="60">
        <f>'متره مکانیک'!P4610</f>
        <v>250605</v>
      </c>
      <c r="B795" s="60" t="str">
        <f>'متره مکانیک'!T4610</f>
        <v>عايق پشم شيشه پيش ساخته با روكش آلومينيومي كارخانه‌اي، به ضخامت 50 ميليمتر، براي لوله به قطر نامي 40 (يك و يك دوم اينچ).</v>
      </c>
      <c r="C795" s="60" t="str">
        <f>'متره مکانیک'!U4610</f>
        <v>مترطول</v>
      </c>
      <c r="D795" s="60">
        <f>'متره مکانیک'!V4610</f>
        <v>112500</v>
      </c>
      <c r="E795" s="189" t="e">
        <f>VLOOKUP(A795,'متره مکانیک'!A:K,9,FALSE)</f>
        <v>#N/A</v>
      </c>
      <c r="F795" s="191">
        <f t="shared" si="43"/>
        <v>0</v>
      </c>
      <c r="G795" s="208"/>
    </row>
    <row r="796" spans="1:7" ht="48" thickBot="1">
      <c r="A796" s="60">
        <f>'متره مکانیک'!P4611</f>
        <v>250606</v>
      </c>
      <c r="B796" s="60" t="str">
        <f>'متره مکانیک'!T4611</f>
        <v>عايق پشم شيشه پيش ساخته با روكش آلومينيومي كارخانه‌اي، به ضخامت 50 ميليمتر، براي لوله به قطر نامي 50 (2 اينچ).</v>
      </c>
      <c r="C796" s="60" t="str">
        <f>'متره مکانیک'!U4611</f>
        <v>مترطول</v>
      </c>
      <c r="D796" s="60">
        <f>'متره مکانیک'!V4611</f>
        <v>122500</v>
      </c>
      <c r="E796" s="189" t="e">
        <f>VLOOKUP(A796,'متره مکانیک'!A:K,9,FALSE)</f>
        <v>#N/A</v>
      </c>
      <c r="F796" s="191">
        <f t="shared" si="43"/>
        <v>0</v>
      </c>
      <c r="G796" s="208"/>
    </row>
    <row r="797" spans="1:7" ht="48" thickBot="1">
      <c r="A797" s="60">
        <f>'متره مکانیک'!P4612</f>
        <v>250607</v>
      </c>
      <c r="B797" s="60" t="str">
        <f>'متره مکانیک'!T4612</f>
        <v>عايق پشم شيشه پيش ساخته با روكش آلومينيومي كارخانه‌اي، به ضخامت 50 ميليمتر، براي لوله به قطر نامي 65 (دو و يك دوم اينچ).</v>
      </c>
      <c r="C797" s="60" t="str">
        <f>'متره مکانیک'!U4612</f>
        <v>مترطول</v>
      </c>
      <c r="D797" s="60">
        <f>'متره مکانیک'!V4612</f>
        <v>138500</v>
      </c>
      <c r="E797" s="189" t="e">
        <f>VLOOKUP(A797,'متره مکانیک'!A:K,9,FALSE)</f>
        <v>#N/A</v>
      </c>
      <c r="F797" s="191">
        <f t="shared" si="43"/>
        <v>0</v>
      </c>
      <c r="G797" s="208"/>
    </row>
    <row r="798" spans="1:7" ht="48" thickBot="1">
      <c r="A798" s="60">
        <f>'متره مکانیک'!P4613</f>
        <v>250608</v>
      </c>
      <c r="B798" s="60" t="str">
        <f>'متره مکانیک'!T4613</f>
        <v>عايق پشم شيشه پيش ساخته با روكش آلومينيومي كارخانه‌اي، به ضخامت 50 ميليمتر، براي لوله به قطر نامي 80 (3 اينچ).</v>
      </c>
      <c r="C798" s="60" t="str">
        <f>'متره مکانیک'!U4613</f>
        <v>مترطول</v>
      </c>
      <c r="D798" s="60">
        <f>'متره مکانیک'!V4613</f>
        <v>151000</v>
      </c>
      <c r="E798" s="189" t="e">
        <f>VLOOKUP(A798,'متره مکانیک'!A:K,9,FALSE)</f>
        <v>#N/A</v>
      </c>
      <c r="F798" s="191">
        <f t="shared" si="43"/>
        <v>0</v>
      </c>
      <c r="G798" s="208"/>
    </row>
    <row r="799" spans="1:7" ht="48" thickBot="1">
      <c r="A799" s="60">
        <f>'متره مکانیک'!P4614</f>
        <v>250609</v>
      </c>
      <c r="B799" s="60" t="str">
        <f>'متره مکانیک'!T4614</f>
        <v>عايق پشم شيشه پيش ساخته با روكش آلومينيومي كارخانه‌اي، به ضخامت 50 ميليمتر، براي لوله به قطر نامي 100 (4 اينچ).</v>
      </c>
      <c r="C799" s="60" t="str">
        <f>'متره مکانیک'!U4614</f>
        <v>مترطول</v>
      </c>
      <c r="D799" s="60">
        <f>'متره مکانیک'!V4614</f>
        <v>188500</v>
      </c>
      <c r="E799" s="189" t="e">
        <f>VLOOKUP(A799,'متره مکانیک'!A:K,9,FALSE)</f>
        <v>#N/A</v>
      </c>
      <c r="F799" s="191">
        <f t="shared" si="43"/>
        <v>0</v>
      </c>
      <c r="G799" s="208"/>
    </row>
    <row r="800" spans="1:7" ht="48" thickBot="1">
      <c r="A800" s="60">
        <f>'متره مکانیک'!P4615</f>
        <v>250701</v>
      </c>
      <c r="B800" s="60" t="str">
        <f>'متره مکانیک'!T4615</f>
        <v>عايق پشم شيشه، به ضخامت 25 ميليمتر، با يك لا كاغذ كرافت و سيم پيچي با مفتول گالوانيزه، براي عايق كاري کانال.</v>
      </c>
      <c r="C800" s="60" t="str">
        <f>'متره مکانیک'!U4615</f>
        <v>مترمربع</v>
      </c>
      <c r="D800" s="60">
        <f>'متره مکانیک'!V4615</f>
        <v>72100</v>
      </c>
      <c r="E800" s="189" t="e">
        <f>VLOOKUP(A800,'متره مکانیک'!A:K,9,FALSE)</f>
        <v>#N/A</v>
      </c>
      <c r="F800" s="191">
        <f t="shared" si="43"/>
        <v>0</v>
      </c>
      <c r="G800" s="208"/>
    </row>
    <row r="801" spans="1:7" ht="48" thickBot="1">
      <c r="A801" s="60">
        <f>'متره مکانیک'!P4616</f>
        <v>250702</v>
      </c>
      <c r="B801" s="60" t="str">
        <f>'متره مکانیک'!T4616</f>
        <v>عايق پشم شيشه، به ضخامت 50 ميليمتر، با يك لا كاغذ كرافت و سيم پيچي با مفتول گالوانيزه، براي عايق كاري کانال.</v>
      </c>
      <c r="C801" s="60" t="str">
        <f>'متره مکانیک'!U4616</f>
        <v>مترمربع</v>
      </c>
      <c r="D801" s="60">
        <f>'متره مکانیک'!V4616</f>
        <v>92700</v>
      </c>
      <c r="E801" s="189" t="e">
        <f>VLOOKUP(A801,'متره مکانیک'!A:K,9,FALSE)</f>
        <v>#N/A</v>
      </c>
      <c r="F801" s="191">
        <f t="shared" si="43"/>
        <v>0</v>
      </c>
      <c r="G801" s="208"/>
    </row>
    <row r="802" spans="1:7" ht="63.75" thickBot="1">
      <c r="A802" s="60">
        <f>'متره مکانیک'!P4617</f>
        <v>250801</v>
      </c>
      <c r="B802" s="60" t="str">
        <f>'متره مکانیک'!T4617</f>
        <v>عايق پشم شيشه، به ضخامت 25 ميليمتر، با يك لا كاغذ كرافت و سيم پيچي با مفتول گالوانيزه، پوشش پارچه اي متقال، ماستيك و دو دست رنگ روغني، براي عايق كاري کانال.</v>
      </c>
      <c r="C802" s="60" t="str">
        <f>'متره مکانیک'!U4617</f>
        <v>مترمربع</v>
      </c>
      <c r="D802" s="60">
        <f>'متره مکانیک'!V4617</f>
        <v>135000</v>
      </c>
      <c r="E802" s="189" t="e">
        <f>VLOOKUP(A802,'متره مکانیک'!A:K,9,FALSE)</f>
        <v>#N/A</v>
      </c>
      <c r="F802" s="191">
        <f t="shared" si="43"/>
        <v>0</v>
      </c>
      <c r="G802" s="208"/>
    </row>
    <row r="803" spans="1:7" ht="63.75" thickBot="1">
      <c r="A803" s="60">
        <f>'متره مکانیک'!P4618</f>
        <v>250802</v>
      </c>
      <c r="B803" s="60" t="str">
        <f>'متره مکانیک'!T4618</f>
        <v>عايق پشم شيشه، به ضخامت 50 ميليمتر، با يك لا كاغذ كرافت و سيم پيچي با مفتول گالوانيزه، پوشش پارچه اي متقال، ماستيك و دو دست رنگ روغني، براي عايق كاري کانال.</v>
      </c>
      <c r="C803" s="60" t="str">
        <f>'متره مکانیک'!U4618</f>
        <v>مترمربع</v>
      </c>
      <c r="D803" s="60">
        <f>'متره مکانیک'!V4618</f>
        <v>158500</v>
      </c>
      <c r="E803" s="189" t="e">
        <f>VLOOKUP(A803,'متره مکانیک'!A:K,9,FALSE)</f>
        <v>#N/A</v>
      </c>
      <c r="F803" s="191">
        <f t="shared" si="43"/>
        <v>0</v>
      </c>
      <c r="G803" s="208"/>
    </row>
    <row r="804" spans="1:7" ht="32.25" thickBot="1">
      <c r="A804" s="60">
        <f>'متره مکانیک'!P4619</f>
        <v>250901</v>
      </c>
      <c r="B804" s="60" t="str">
        <f>'متره مکانیک'!T4619</f>
        <v>عايق نوار، براي لوله به قطر نامي 15 (يك دوم اينچ).</v>
      </c>
      <c r="C804" s="60" t="str">
        <f>'متره مکانیک'!U4619</f>
        <v>مترطول</v>
      </c>
      <c r="D804" s="60">
        <f>'متره مکانیک'!V4619</f>
        <v>31600</v>
      </c>
      <c r="E804" s="189" t="e">
        <f>VLOOKUP(A804,'متره مکانیک'!A:K,9,FALSE)</f>
        <v>#N/A</v>
      </c>
      <c r="F804" s="191">
        <f t="shared" si="43"/>
        <v>0</v>
      </c>
      <c r="G804" s="208"/>
    </row>
    <row r="805" spans="1:7" ht="32.25" thickBot="1">
      <c r="A805" s="60">
        <f>'متره مکانیک'!P4620</f>
        <v>250902</v>
      </c>
      <c r="B805" s="60" t="str">
        <f>'متره مکانیک'!T4620</f>
        <v>عايق نوار، براي لوله به قطر نامي 20 (سه چهارم اينچ).</v>
      </c>
      <c r="C805" s="60" t="str">
        <f>'متره مکانیک'!U4620</f>
        <v>مترطول</v>
      </c>
      <c r="D805" s="60">
        <f>'متره مکانیک'!V4620</f>
        <v>34400</v>
      </c>
      <c r="E805" s="189" t="e">
        <f>VLOOKUP(A805,'متره مکانیک'!A:K,9,FALSE)</f>
        <v>#N/A</v>
      </c>
      <c r="F805" s="191">
        <f t="shared" si="43"/>
        <v>0</v>
      </c>
      <c r="G805" s="208"/>
    </row>
    <row r="806" spans="1:7" ht="24" thickBot="1">
      <c r="A806" s="60">
        <f>'متره مکانیک'!P4621</f>
        <v>250903</v>
      </c>
      <c r="B806" s="60" t="str">
        <f>'متره مکانیک'!T4621</f>
        <v>عايق نوار، براي لوله به قطر نامي 25 (يك اينچ).</v>
      </c>
      <c r="C806" s="60" t="str">
        <f>'متره مکانیک'!U4621</f>
        <v>مترطول</v>
      </c>
      <c r="D806" s="60">
        <f>'متره مکانیک'!V4621</f>
        <v>37200</v>
      </c>
      <c r="E806" s="189" t="e">
        <f>VLOOKUP(A806,'متره مکانیک'!A:K,9,FALSE)</f>
        <v>#N/A</v>
      </c>
      <c r="F806" s="191">
        <f t="shared" si="43"/>
        <v>0</v>
      </c>
      <c r="G806" s="208"/>
    </row>
    <row r="807" spans="1:7" ht="32.25" thickBot="1">
      <c r="A807" s="60">
        <f>'متره مکانیک'!P4622</f>
        <v>250904</v>
      </c>
      <c r="B807" s="60" t="str">
        <f>'متره مکانیک'!T4622</f>
        <v>عايق نوار، براي لوله به قطر نامي 32 (يك و يك چهارم اينچ).</v>
      </c>
      <c r="C807" s="60" t="str">
        <f>'متره مکانیک'!U4622</f>
        <v>مترطول</v>
      </c>
      <c r="D807" s="60">
        <f>'متره مکانیک'!V4622</f>
        <v>40500</v>
      </c>
      <c r="E807" s="189" t="e">
        <f>VLOOKUP(A807,'متره مکانیک'!A:K,9,FALSE)</f>
        <v>#N/A</v>
      </c>
      <c r="F807" s="191">
        <f t="shared" si="43"/>
        <v>0</v>
      </c>
      <c r="G807" s="208"/>
    </row>
    <row r="808" spans="1:7" ht="32.25" thickBot="1">
      <c r="A808" s="60">
        <f>'متره مکانیک'!P4623</f>
        <v>250905</v>
      </c>
      <c r="B808" s="60" t="str">
        <f>'متره مکانیک'!T4623</f>
        <v>عايق نوار، براي لوله به قطر نامي 40 (يك و يك دوم اينچ).</v>
      </c>
      <c r="C808" s="60" t="str">
        <f>'متره مکانیک'!U4623</f>
        <v>مترطول</v>
      </c>
      <c r="D808" s="60">
        <f>'متره مکانیک'!V4623</f>
        <v>42900</v>
      </c>
      <c r="E808" s="189" t="e">
        <f>VLOOKUP(A808,'متره مکانیک'!A:K,9,FALSE)</f>
        <v>#N/A</v>
      </c>
      <c r="F808" s="191">
        <f t="shared" si="43"/>
        <v>0</v>
      </c>
      <c r="G808" s="208"/>
    </row>
    <row r="809" spans="1:7" ht="24" thickBot="1">
      <c r="A809" s="60">
        <f>'متره مکانیک'!P4624</f>
        <v>250906</v>
      </c>
      <c r="B809" s="60" t="str">
        <f>'متره مکانیک'!T4624</f>
        <v>عايق نوار، براي لوله به قطر‌نامي‌50 ‌(2 اينچ).</v>
      </c>
      <c r="C809" s="60" t="str">
        <f>'متره مکانیک'!U4624</f>
        <v>مترطول</v>
      </c>
      <c r="D809" s="60">
        <f>'متره مکانیک'!V4624</f>
        <v>47300</v>
      </c>
      <c r="E809" s="189" t="e">
        <f>VLOOKUP(A809,'متره مکانیک'!A:K,9,FALSE)</f>
        <v>#N/A</v>
      </c>
      <c r="F809" s="191">
        <f t="shared" si="43"/>
        <v>0</v>
      </c>
      <c r="G809" s="208"/>
    </row>
    <row r="810" spans="1:7" ht="32.25" thickBot="1">
      <c r="A810" s="60">
        <f>'متره مکانیک'!P4625</f>
        <v>250907</v>
      </c>
      <c r="B810" s="60" t="str">
        <f>'متره مکانیک'!T4625</f>
        <v>عايق نوار، براي لوله به قطر نامي 65 (دو و يك دوم اينچ).</v>
      </c>
      <c r="C810" s="60" t="str">
        <f>'متره مکانیک'!U4625</f>
        <v>مترطول</v>
      </c>
      <c r="D810" s="60">
        <f>'متره مکانیک'!V4625</f>
        <v>55200</v>
      </c>
      <c r="E810" s="189" t="e">
        <f>VLOOKUP(A810,'متره مکانیک'!A:K,9,FALSE)</f>
        <v>#N/A</v>
      </c>
      <c r="F810" s="191">
        <f t="shared" si="43"/>
        <v>0</v>
      </c>
      <c r="G810" s="208"/>
    </row>
    <row r="811" spans="1:7" ht="24" thickBot="1">
      <c r="A811" s="60">
        <f>'متره مکانیک'!P4626</f>
        <v>250908</v>
      </c>
      <c r="B811" s="60" t="str">
        <f>'متره مکانیک'!T4626</f>
        <v>عايق نوار، براي لوله به قطر‌نامي‌80 (3 اينچ).</v>
      </c>
      <c r="C811" s="60" t="str">
        <f>'متره مکانیک'!U4626</f>
        <v>مترطول</v>
      </c>
      <c r="D811" s="60">
        <f>'متره مکانیک'!V4626</f>
        <v>59600</v>
      </c>
      <c r="E811" s="189" t="e">
        <f>VLOOKUP(A811,'متره مکانیک'!A:K,9,FALSE)</f>
        <v>#N/A</v>
      </c>
      <c r="F811" s="191">
        <f t="shared" si="43"/>
        <v>0</v>
      </c>
      <c r="G811" s="208"/>
    </row>
    <row r="812" spans="1:7" ht="24" thickBot="1">
      <c r="A812" s="60">
        <f>'متره مکانیک'!P4627</f>
        <v>250909</v>
      </c>
      <c r="B812" s="60" t="str">
        <f>'متره مکانیک'!T4627</f>
        <v>عايق نوار، براي لوله به قطر‌نامي‌100 (4 اينچ).</v>
      </c>
      <c r="C812" s="60" t="str">
        <f>'متره مکانیک'!U4627</f>
        <v>مترطول</v>
      </c>
      <c r="D812" s="60">
        <f>'متره مکانیک'!V4627</f>
        <v>73100</v>
      </c>
      <c r="E812" s="189" t="e">
        <f>VLOOKUP(A812,'متره مکانیک'!A:K,9,FALSE)</f>
        <v>#N/A</v>
      </c>
      <c r="F812" s="191">
        <f t="shared" si="43"/>
        <v>0</v>
      </c>
      <c r="G812" s="208"/>
    </row>
    <row r="813" spans="1:7" ht="24" thickBot="1">
      <c r="A813" s="60">
        <f>'متره مکانیک'!P4628</f>
        <v>250910</v>
      </c>
      <c r="B813" s="60" t="str">
        <f>'متره مکانیک'!T4628</f>
        <v>عايق نوار، براي لوله به قطر‌نامي‌125‌(5 اينچ).</v>
      </c>
      <c r="C813" s="60" t="str">
        <f>'متره مکانیک'!U4628</f>
        <v>مترطول</v>
      </c>
      <c r="D813" s="60">
        <f>'متره مکانیک'!V4628</f>
        <v>82900</v>
      </c>
      <c r="E813" s="189" t="e">
        <f>VLOOKUP(A813,'متره مکانیک'!A:K,9,FALSE)</f>
        <v>#N/A</v>
      </c>
      <c r="F813" s="191">
        <f t="shared" si="43"/>
        <v>0</v>
      </c>
      <c r="G813" s="208"/>
    </row>
    <row r="814" spans="1:7" ht="24" thickBot="1">
      <c r="A814" s="60">
        <f>'متره مکانیک'!P4629</f>
        <v>250911</v>
      </c>
      <c r="B814" s="60" t="str">
        <f>'متره مکانیک'!T4629</f>
        <v>عايق نوار، براي لوله به قطر‌نامي‌150‌(6 اينچ).</v>
      </c>
      <c r="C814" s="60" t="str">
        <f>'متره مکانیک'!U4629</f>
        <v>مترطول</v>
      </c>
      <c r="D814" s="60">
        <f>'متره مکانیک'!V4629</f>
        <v>96900</v>
      </c>
      <c r="E814" s="189" t="e">
        <f>VLOOKUP(A814,'متره مکانیک'!A:K,9,FALSE)</f>
        <v>#N/A</v>
      </c>
      <c r="F814" s="191">
        <f t="shared" si="43"/>
        <v>0</v>
      </c>
      <c r="G814" s="208"/>
    </row>
    <row r="815" spans="1:7" ht="24" thickBot="1">
      <c r="A815" s="60" t="str">
        <f>'متره مکانیک'!P4660</f>
        <v>252204</v>
      </c>
      <c r="B815" s="60" t="str">
        <f>'متره مکانیک'!T4660</f>
        <v>عایق</v>
      </c>
      <c r="C815" s="60" t="str">
        <f>'متره مکانیک'!U4660</f>
        <v>مترطول</v>
      </c>
      <c r="D815" s="60">
        <f>'متره مکانیک'!V4660</f>
        <v>10000</v>
      </c>
      <c r="E815" s="189" t="e">
        <f>VLOOKUP(A815,'متره مکانیک'!A:K,9,FALSE)</f>
        <v>#N/A</v>
      </c>
      <c r="F815" s="191">
        <f t="shared" ref="F815:F816" si="44">IF(ISNA(E815*D815),0,ROUND((E815*D815),0))</f>
        <v>0</v>
      </c>
      <c r="G815" s="214" t="s">
        <v>511</v>
      </c>
    </row>
    <row r="816" spans="1:7" ht="24" thickBot="1">
      <c r="A816" s="60" t="str">
        <f>'متره مکانیک'!P4661</f>
        <v>252205</v>
      </c>
      <c r="B816" s="60" t="str">
        <f>'متره مکانیک'!T4661</f>
        <v>عایق1</v>
      </c>
      <c r="C816" s="60" t="str">
        <f>'متره مکانیک'!U4661</f>
        <v>مترطول</v>
      </c>
      <c r="D816" s="60">
        <f>'متره مکانیک'!V4661</f>
        <v>10001</v>
      </c>
      <c r="E816" s="189" t="e">
        <f>VLOOKUP(A816,'متره مکانیک'!A:K,9,FALSE)</f>
        <v>#N/A</v>
      </c>
      <c r="F816" s="191">
        <f t="shared" si="44"/>
        <v>0</v>
      </c>
      <c r="G816" s="214" t="s">
        <v>511</v>
      </c>
    </row>
    <row r="817" spans="1:7" ht="24" thickBot="1">
      <c r="A817" s="60" t="str">
        <f>'متره مکانیک'!P4662</f>
        <v>252206</v>
      </c>
      <c r="B817" s="60" t="str">
        <f>'متره مکانیک'!T4662</f>
        <v>عایق2</v>
      </c>
      <c r="C817" s="60" t="str">
        <f>'متره مکانیک'!U4662</f>
        <v>مترطول</v>
      </c>
      <c r="D817" s="60">
        <f>'متره مکانیک'!V4662</f>
        <v>10002</v>
      </c>
      <c r="E817" s="189">
        <f>VLOOKUP(A817,'متره مکانیک'!A:K,9,FALSE)</f>
        <v>1</v>
      </c>
      <c r="F817" s="191">
        <f t="shared" ref="F817" si="45">IF(ISNA(E817*D817),0,ROUND((E817*D817),0))</f>
        <v>10002</v>
      </c>
      <c r="G817" s="214" t="s">
        <v>511</v>
      </c>
    </row>
    <row r="818" spans="1:7" s="27" customFormat="1" ht="24" thickBot="1">
      <c r="A818" s="677" t="s">
        <v>659</v>
      </c>
      <c r="B818" s="678"/>
      <c r="C818" s="678"/>
      <c r="D818" s="678"/>
      <c r="E818" s="679"/>
      <c r="F818" s="193">
        <f>SUM(F772:F814)</f>
        <v>800400</v>
      </c>
      <c r="G818" s="212" t="s">
        <v>77</v>
      </c>
    </row>
    <row r="819" spans="1:7" s="27" customFormat="1" ht="24" thickBot="1">
      <c r="A819" s="677" t="s">
        <v>660</v>
      </c>
      <c r="B819" s="678"/>
      <c r="C819" s="678"/>
      <c r="D819" s="678"/>
      <c r="E819" s="679"/>
      <c r="F819" s="196">
        <f>SUM(F815:F817)</f>
        <v>10002</v>
      </c>
      <c r="G819" s="210" t="s">
        <v>77</v>
      </c>
    </row>
    <row r="820" spans="1:7" s="26" customFormat="1" ht="24" thickBot="1">
      <c r="A820" s="680" t="s">
        <v>941</v>
      </c>
      <c r="B820" s="681"/>
      <c r="C820" s="681"/>
      <c r="D820" s="681"/>
      <c r="E820" s="681"/>
      <c r="F820" s="681"/>
      <c r="G820" s="683"/>
    </row>
    <row r="821" spans="1:7" ht="44.25" customHeight="1" thickBot="1">
      <c r="A821" s="60" t="str">
        <f>'متره مکانیک'!P4663</f>
        <v>270101</v>
      </c>
      <c r="B821" s="60" t="str">
        <f>'متره مکانیک'!T4663</f>
        <v>دستگاه مبرد، از نوع خنک شونده با آب به ظرفيت 12 تن.</v>
      </c>
      <c r="C821" s="60" t="str">
        <f>'متره مکانیک'!U4663</f>
        <v>دستگاه</v>
      </c>
      <c r="D821" s="60">
        <f>'متره مکانیک'!V4663</f>
        <v>394466000</v>
      </c>
      <c r="E821" s="189">
        <f>VLOOKUP(A821,'متره مکانیک'!A:K,9,FALSE)</f>
        <v>1</v>
      </c>
      <c r="F821" s="191">
        <f t="shared" ref="F821" si="46">IF(ISNA(E821*D821),0,ROUND((E821*D821),0))</f>
        <v>394466000</v>
      </c>
      <c r="G821" s="208"/>
    </row>
    <row r="822" spans="1:7" ht="32.25" thickBot="1">
      <c r="A822" s="60">
        <f>'متره مکانیک'!P4664</f>
        <v>270102</v>
      </c>
      <c r="B822" s="60" t="str">
        <f>'متره مکانیک'!T4664</f>
        <v>دستگاه مبرد، از نوع خنک شونده با آب به ظرفيت 20 تن.</v>
      </c>
      <c r="C822" s="60" t="str">
        <f>'متره مکانیک'!U4664</f>
        <v>دستگاه</v>
      </c>
      <c r="D822" s="60">
        <f>'متره مکانیک'!V4664</f>
        <v>539204000</v>
      </c>
      <c r="E822" s="189" t="e">
        <f>VLOOKUP(A822,'متره مکانیک'!A:K,9,FALSE)</f>
        <v>#N/A</v>
      </c>
      <c r="F822" s="191">
        <f t="shared" ref="F822:F885" si="47">IF(ISNA(E822*D822),0,ROUND((E822*D822),0))</f>
        <v>0</v>
      </c>
      <c r="G822" s="208"/>
    </row>
    <row r="823" spans="1:7" ht="32.25" thickBot="1">
      <c r="A823" s="60">
        <f>'متره مکانیک'!P4665</f>
        <v>270103</v>
      </c>
      <c r="B823" s="60" t="str">
        <f>'متره مکانیک'!T4665</f>
        <v>دستگاه مبرد، از نوع خنک شونده با آب به ظرفيت 35 تن.</v>
      </c>
      <c r="C823" s="60" t="str">
        <f>'متره مکانیک'!U4665</f>
        <v>دستگاه</v>
      </c>
      <c r="D823" s="60">
        <f>'متره مکانیک'!V4665</f>
        <v>876527000</v>
      </c>
      <c r="E823" s="189" t="e">
        <f>VLOOKUP(A823,'متره مکانیک'!A:K,9,FALSE)</f>
        <v>#N/A</v>
      </c>
      <c r="F823" s="191">
        <f t="shared" si="47"/>
        <v>0</v>
      </c>
      <c r="G823" s="208"/>
    </row>
    <row r="824" spans="1:7" ht="32.25" thickBot="1">
      <c r="A824" s="60">
        <f>'متره مکانیک'!P4666</f>
        <v>270104</v>
      </c>
      <c r="B824" s="60" t="str">
        <f>'متره مکانیک'!T4666</f>
        <v>دستگاه مبرد، از نوع خنک شونده با آب به ظرفيت 45 تن.</v>
      </c>
      <c r="C824" s="60" t="str">
        <f>'متره مکانیک'!U4666</f>
        <v>دستگاه</v>
      </c>
      <c r="D824" s="60">
        <f>'متره مکانیک'!V4666</f>
        <v>978527000</v>
      </c>
      <c r="E824" s="189" t="e">
        <f>VLOOKUP(A824,'متره مکانیک'!A:K,9,FALSE)</f>
        <v>#N/A</v>
      </c>
      <c r="F824" s="191">
        <f t="shared" si="47"/>
        <v>0</v>
      </c>
      <c r="G824" s="208"/>
    </row>
    <row r="825" spans="1:7" ht="32.25" thickBot="1">
      <c r="A825" s="60">
        <f>'متره مکانیک'!P4667</f>
        <v>270105</v>
      </c>
      <c r="B825" s="60" t="str">
        <f>'متره مکانیک'!T4667</f>
        <v>دستگاه مبرد، از نوع خنک شونده با آب به ظرفيت 55 تن.</v>
      </c>
      <c r="C825" s="60" t="str">
        <f>'متره مکانیک'!U4667</f>
        <v>دستگاه</v>
      </c>
      <c r="D825" s="60">
        <f>'متره مکانیک'!V4667</f>
        <v>1096920000</v>
      </c>
      <c r="E825" s="189" t="e">
        <f>VLOOKUP(A825,'متره مکانیک'!A:K,9,FALSE)</f>
        <v>#N/A</v>
      </c>
      <c r="F825" s="191">
        <f t="shared" si="47"/>
        <v>0</v>
      </c>
      <c r="G825" s="208"/>
    </row>
    <row r="826" spans="1:7" ht="32.25" thickBot="1">
      <c r="A826" s="60">
        <f>'متره مکانیک'!P4668</f>
        <v>270106</v>
      </c>
      <c r="B826" s="60" t="str">
        <f>'متره مکانیک'!T4668</f>
        <v>دستگاه مبرد، از نوع خنک شونده با آب به ظرفيت 65 تن.</v>
      </c>
      <c r="C826" s="60" t="str">
        <f>'متره مکانیک'!U4668</f>
        <v>دستگاه</v>
      </c>
      <c r="D826" s="60">
        <f>'متره مکانیک'!V4668</f>
        <v>1375394000</v>
      </c>
      <c r="E826" s="189" t="e">
        <f>VLOOKUP(A826,'متره مکانیک'!A:K,9,FALSE)</f>
        <v>#N/A</v>
      </c>
      <c r="F826" s="191">
        <f t="shared" si="47"/>
        <v>0</v>
      </c>
      <c r="G826" s="208"/>
    </row>
    <row r="827" spans="1:7" ht="32.25" thickBot="1">
      <c r="A827" s="60">
        <f>'متره مکانیک'!P4669</f>
        <v>270107</v>
      </c>
      <c r="B827" s="60" t="str">
        <f>'متره مکانیک'!T4669</f>
        <v>دستگاه مبرد، از نوع خنک شونده با آب به ظرفيت 75 تن.</v>
      </c>
      <c r="C827" s="60" t="str">
        <f>'متره مکانیک'!U4669</f>
        <v>دستگاه</v>
      </c>
      <c r="D827" s="60">
        <f>'متره مکانیک'!V4669</f>
        <v>1428817000</v>
      </c>
      <c r="E827" s="189" t="e">
        <f>VLOOKUP(A827,'متره مکانیک'!A:K,9,FALSE)</f>
        <v>#N/A</v>
      </c>
      <c r="F827" s="191">
        <f t="shared" si="47"/>
        <v>0</v>
      </c>
      <c r="G827" s="208"/>
    </row>
    <row r="828" spans="1:7" ht="32.25" thickBot="1">
      <c r="A828" s="60">
        <f>'متره مکانیک'!P4670</f>
        <v>270108</v>
      </c>
      <c r="B828" s="60" t="str">
        <f>'متره مکانیک'!T4670</f>
        <v>دستگاه مبرد، از نوع خنک شونده با آب به ظرفيت 85 تن.</v>
      </c>
      <c r="C828" s="60" t="str">
        <f>'متره مکانیک'!U4670</f>
        <v>دستگاه</v>
      </c>
      <c r="D828" s="60">
        <f>'متره مکانیک'!V4670</f>
        <v>1547620000</v>
      </c>
      <c r="E828" s="189" t="e">
        <f>VLOOKUP(A828,'متره مکانیک'!A:K,9,FALSE)</f>
        <v>#N/A</v>
      </c>
      <c r="F828" s="191">
        <f t="shared" si="47"/>
        <v>0</v>
      </c>
      <c r="G828" s="208"/>
    </row>
    <row r="829" spans="1:7" ht="32.25" thickBot="1">
      <c r="A829" s="60">
        <f>'متره مکانیک'!P4671</f>
        <v>270109</v>
      </c>
      <c r="B829" s="60" t="str">
        <f>'متره مکانیک'!T4671</f>
        <v>دستگاه مبرد، از نوع خنک شونده با آب به ظرفيت 95 تن.</v>
      </c>
      <c r="C829" s="60" t="str">
        <f>'متره مکانیک'!U4671</f>
        <v>دستگاه</v>
      </c>
      <c r="D829" s="60">
        <f>'متره مکانیک'!V4671</f>
        <v>1728189000</v>
      </c>
      <c r="E829" s="189" t="e">
        <f>VLOOKUP(A829,'متره مکانیک'!A:K,9,FALSE)</f>
        <v>#N/A</v>
      </c>
      <c r="F829" s="191">
        <f t="shared" si="47"/>
        <v>0</v>
      </c>
      <c r="G829" s="208"/>
    </row>
    <row r="830" spans="1:7" ht="32.25" thickBot="1">
      <c r="A830" s="60">
        <f>'متره مکانیک'!P4672</f>
        <v>270110</v>
      </c>
      <c r="B830" s="60" t="str">
        <f>'متره مکانیک'!T4672</f>
        <v>دستگاه مبرد، از نوع خنک شونده با آب به ظرفيت 110 تن.</v>
      </c>
      <c r="C830" s="60" t="str">
        <f>'متره مکانیک'!U4672</f>
        <v>دستگاه</v>
      </c>
      <c r="D830" s="60">
        <f>'متره مکانیک'!V4672</f>
        <v>1885124000</v>
      </c>
      <c r="E830" s="189" t="e">
        <f>VLOOKUP(A830,'متره مکانیک'!A:K,9,FALSE)</f>
        <v>#N/A</v>
      </c>
      <c r="F830" s="191">
        <f t="shared" si="47"/>
        <v>0</v>
      </c>
      <c r="G830" s="208"/>
    </row>
    <row r="831" spans="1:7" ht="32.25" thickBot="1">
      <c r="A831" s="60">
        <f>'متره مکانیک'!P4673</f>
        <v>270111</v>
      </c>
      <c r="B831" s="60" t="str">
        <f>'متره مکانیک'!T4673</f>
        <v>دستگاه مبرد، از نوع خنک شونده با آب به ظرفيت 120 تن.</v>
      </c>
      <c r="C831" s="60" t="str">
        <f>'متره مکانیک'!U4673</f>
        <v>دستگاه</v>
      </c>
      <c r="D831" s="60">
        <f>'متره مکانیک'!V4673</f>
        <v>1923559000</v>
      </c>
      <c r="E831" s="189" t="e">
        <f>VLOOKUP(A831,'متره مکانیک'!A:K,9,FALSE)</f>
        <v>#N/A</v>
      </c>
      <c r="F831" s="191">
        <f t="shared" si="47"/>
        <v>0</v>
      </c>
      <c r="G831" s="208"/>
    </row>
    <row r="832" spans="1:7" ht="32.25" thickBot="1">
      <c r="A832" s="60">
        <f>'متره مکانیک'!P4674</f>
        <v>270112</v>
      </c>
      <c r="B832" s="60" t="str">
        <f>'متره مکانیک'!T4674</f>
        <v>دستگاه مبرد، از نوع خنک شونده با آب به ظرفيت 130 تن.</v>
      </c>
      <c r="C832" s="60" t="str">
        <f>'متره مکانیک'!U4674</f>
        <v>دستگاه</v>
      </c>
      <c r="D832" s="60">
        <f>'متره مکانیک'!V4674</f>
        <v>2336448000</v>
      </c>
      <c r="E832" s="189" t="e">
        <f>VLOOKUP(A832,'متره مکانیک'!A:K,9,FALSE)</f>
        <v>#N/A</v>
      </c>
      <c r="F832" s="191">
        <f t="shared" si="47"/>
        <v>0</v>
      </c>
      <c r="G832" s="208"/>
    </row>
    <row r="833" spans="1:7" ht="32.25" thickBot="1">
      <c r="A833" s="60">
        <f>'متره مکانیک'!P4675</f>
        <v>270113</v>
      </c>
      <c r="B833" s="60" t="str">
        <f>'متره مکانیک'!T4675</f>
        <v>دستگاه مبرد، از نوع خنک شونده با آب به ظرفيت 140 تن.</v>
      </c>
      <c r="C833" s="60" t="str">
        <f>'متره مکانیک'!U4675</f>
        <v>دستگاه</v>
      </c>
      <c r="D833" s="60">
        <f>'متره مکانیک'!V4675</f>
        <v>2476295000</v>
      </c>
      <c r="E833" s="189" t="e">
        <f>VLOOKUP(A833,'متره مکانیک'!A:K,9,FALSE)</f>
        <v>#N/A</v>
      </c>
      <c r="F833" s="191">
        <f t="shared" si="47"/>
        <v>0</v>
      </c>
      <c r="G833" s="208"/>
    </row>
    <row r="834" spans="1:7" ht="32.25" thickBot="1">
      <c r="A834" s="60">
        <f>'متره مکانیک'!P4676</f>
        <v>270114</v>
      </c>
      <c r="B834" s="60" t="str">
        <f>'متره مکانیک'!T4676</f>
        <v>دستگاه مبرد، از نوع خنک شونده با آب به ظرفيت 160 تن.</v>
      </c>
      <c r="C834" s="60" t="str">
        <f>'متره مکانیک'!U4676</f>
        <v>دستگاه</v>
      </c>
      <c r="D834" s="60">
        <f>'متره مکانیک'!V4676</f>
        <v>0</v>
      </c>
      <c r="E834" s="189" t="e">
        <f>VLOOKUP(A834,'متره مکانیک'!A:K,9,FALSE)</f>
        <v>#N/A</v>
      </c>
      <c r="F834" s="191">
        <f t="shared" si="47"/>
        <v>0</v>
      </c>
      <c r="G834" s="208"/>
    </row>
    <row r="835" spans="1:7" ht="32.25" thickBot="1">
      <c r="A835" s="60">
        <f>'متره مکانیک'!P4677</f>
        <v>270201</v>
      </c>
      <c r="B835" s="60" t="str">
        <f>'متره مکانیک'!T4677</f>
        <v>دستگاه مبرد از نوع خنک شونده با هوا، به ظرفيت 12 تن.</v>
      </c>
      <c r="C835" s="60" t="str">
        <f>'متره مکانیک'!U4677</f>
        <v>دستگاه</v>
      </c>
      <c r="D835" s="60">
        <f>'متره مکانیک'!V4677</f>
        <v>404564000</v>
      </c>
      <c r="E835" s="189" t="e">
        <f>VLOOKUP(A835,'متره مکانیک'!A:K,9,FALSE)</f>
        <v>#N/A</v>
      </c>
      <c r="F835" s="191">
        <f t="shared" si="47"/>
        <v>0</v>
      </c>
      <c r="G835" s="208"/>
    </row>
    <row r="836" spans="1:7" ht="32.25" thickBot="1">
      <c r="A836" s="60">
        <f>'متره مکانیک'!P4678</f>
        <v>270202</v>
      </c>
      <c r="B836" s="60" t="str">
        <f>'متره مکانیک'!T4678</f>
        <v>دستگاه مبرد از نوع خنک شونده با هوا، به ظرفيت 20 تن.</v>
      </c>
      <c r="C836" s="60" t="str">
        <f>'متره مکانیک'!U4678</f>
        <v>دستگاه</v>
      </c>
      <c r="D836" s="60">
        <f>'متره مکانیک'!V4678</f>
        <v>645794000</v>
      </c>
      <c r="E836" s="189" t="e">
        <f>VLOOKUP(A836,'متره مکانیک'!A:K,9,FALSE)</f>
        <v>#N/A</v>
      </c>
      <c r="F836" s="191">
        <f t="shared" si="47"/>
        <v>0</v>
      </c>
      <c r="G836" s="208"/>
    </row>
    <row r="837" spans="1:7" ht="32.25" thickBot="1">
      <c r="A837" s="60">
        <f>'متره مکانیک'!P4679</f>
        <v>270203</v>
      </c>
      <c r="B837" s="60" t="str">
        <f>'متره مکانیک'!T4679</f>
        <v>دستگاه مبرد از نوع خنک شونده با هوا، به ظرفيت 35 تن.</v>
      </c>
      <c r="C837" s="60" t="str">
        <f>'متره مکانیک'!U4679</f>
        <v>دستگاه</v>
      </c>
      <c r="D837" s="60">
        <f>'متره مکانیک'!V4679</f>
        <v>790847000</v>
      </c>
      <c r="E837" s="189" t="e">
        <f>VLOOKUP(A837,'متره مکانیک'!A:K,9,FALSE)</f>
        <v>#N/A</v>
      </c>
      <c r="F837" s="191">
        <f t="shared" si="47"/>
        <v>0</v>
      </c>
      <c r="G837" s="208"/>
    </row>
    <row r="838" spans="1:7" ht="32.25" thickBot="1">
      <c r="A838" s="60">
        <f>'متره مکانیک'!P4680</f>
        <v>270204</v>
      </c>
      <c r="B838" s="60" t="str">
        <f>'متره مکانیک'!T4680</f>
        <v>دستگاه مبرد از نوع خنک شونده با هوا، به ظرفيت 45 تن.</v>
      </c>
      <c r="C838" s="60" t="str">
        <f>'متره مکانیک'!U4680</f>
        <v>دستگاه</v>
      </c>
      <c r="D838" s="60">
        <f>'متره مکانیک'!V4680</f>
        <v>857147000</v>
      </c>
      <c r="E838" s="189" t="e">
        <f>VLOOKUP(A838,'متره مکانیک'!A:K,9,FALSE)</f>
        <v>#N/A</v>
      </c>
      <c r="F838" s="191">
        <f t="shared" si="47"/>
        <v>0</v>
      </c>
      <c r="G838" s="208"/>
    </row>
    <row r="839" spans="1:7" ht="32.25" thickBot="1">
      <c r="A839" s="60">
        <f>'متره مکانیک'!P4681</f>
        <v>270205</v>
      </c>
      <c r="B839" s="60" t="str">
        <f>'متره مکانیک'!T4681</f>
        <v>دستگاه مبرد از نوع خنک شونده با هوا، به ظرفيت 55 تن.</v>
      </c>
      <c r="C839" s="60" t="str">
        <f>'متره مکانیک'!U4681</f>
        <v>دستگاه</v>
      </c>
      <c r="D839" s="60">
        <f>'متره مکانیک'!V4681</f>
        <v>987780000</v>
      </c>
      <c r="E839" s="189" t="e">
        <f>VLOOKUP(A839,'متره مکانیک'!A:K,9,FALSE)</f>
        <v>#N/A</v>
      </c>
      <c r="F839" s="191">
        <f t="shared" si="47"/>
        <v>0</v>
      </c>
      <c r="G839" s="208"/>
    </row>
    <row r="840" spans="1:7" ht="32.25" thickBot="1">
      <c r="A840" s="60">
        <f>'متره مکانیک'!P4682</f>
        <v>270206</v>
      </c>
      <c r="B840" s="60" t="str">
        <f>'متره مکانیک'!T4682</f>
        <v>دستگاه مبرد از نوع خنک شونده با هوا، به ظرفيت 65 تن.</v>
      </c>
      <c r="C840" s="60" t="str">
        <f>'متره مکانیک'!U4682</f>
        <v>دستگاه</v>
      </c>
      <c r="D840" s="60">
        <f>'متره مکانیک'!V4682</f>
        <v>1188741000</v>
      </c>
      <c r="E840" s="189" t="e">
        <f>VLOOKUP(A840,'متره مکانیک'!A:K,9,FALSE)</f>
        <v>#N/A</v>
      </c>
      <c r="F840" s="191">
        <f t="shared" si="47"/>
        <v>0</v>
      </c>
      <c r="G840" s="208"/>
    </row>
    <row r="841" spans="1:7" ht="32.25" thickBot="1">
      <c r="A841" s="60">
        <f>'متره مکانیک'!P4683</f>
        <v>270207</v>
      </c>
      <c r="B841" s="60" t="str">
        <f>'متره مکانیک'!T4683</f>
        <v>دستگاه مبرد از نوع خنک شونده با هوا، به ظرفيت 75 تن.</v>
      </c>
      <c r="C841" s="60" t="str">
        <f>'متره مکانیک'!U4683</f>
        <v>دستگاه</v>
      </c>
      <c r="D841" s="60">
        <f>'متره مکانیک'!V4683</f>
        <v>1321717000</v>
      </c>
      <c r="E841" s="189" t="e">
        <f>VLOOKUP(A841,'متره مکانیک'!A:K,9,FALSE)</f>
        <v>#N/A</v>
      </c>
      <c r="F841" s="191">
        <f t="shared" si="47"/>
        <v>0</v>
      </c>
      <c r="G841" s="208"/>
    </row>
    <row r="842" spans="1:7" ht="32.25" thickBot="1">
      <c r="A842" s="60">
        <f>'متره مکانیک'!P4684</f>
        <v>270208</v>
      </c>
      <c r="B842" s="60" t="str">
        <f>'متره مکانیک'!T4684</f>
        <v>دستگاه مبرد از نوع خنک شونده با هوا، به ظرفيت 85 تن.</v>
      </c>
      <c r="C842" s="60" t="str">
        <f>'متره مکانیک'!U4684</f>
        <v>دستگاه</v>
      </c>
      <c r="D842" s="60">
        <f>'متره مکانیک'!V4684</f>
        <v>1542520000</v>
      </c>
      <c r="E842" s="189" t="e">
        <f>VLOOKUP(A842,'متره مکانیک'!A:K,9,FALSE)</f>
        <v>#N/A</v>
      </c>
      <c r="F842" s="191">
        <f t="shared" si="47"/>
        <v>0</v>
      </c>
      <c r="G842" s="208"/>
    </row>
    <row r="843" spans="1:7" ht="32.25" thickBot="1">
      <c r="A843" s="60">
        <f>'متره مکانیک'!P4685</f>
        <v>270209</v>
      </c>
      <c r="B843" s="60" t="str">
        <f>'متره مکانیک'!T4685</f>
        <v>دستگاه مبرد از نوع خنک شونده با هوا، به ظرفيت 95 تن.</v>
      </c>
      <c r="C843" s="60" t="str">
        <f>'متره مکانیک'!U4685</f>
        <v>دستگاه</v>
      </c>
      <c r="D843" s="60">
        <f>'متره مکانیک'!V4685</f>
        <v>1608849000</v>
      </c>
      <c r="E843" s="189" t="e">
        <f>VLOOKUP(A843,'متره مکانیک'!A:K,9,FALSE)</f>
        <v>#N/A</v>
      </c>
      <c r="F843" s="191">
        <f t="shared" si="47"/>
        <v>0</v>
      </c>
      <c r="G843" s="208"/>
    </row>
    <row r="844" spans="1:7" ht="32.25" thickBot="1">
      <c r="A844" s="60">
        <f>'متره مکانیک'!P4686</f>
        <v>270210</v>
      </c>
      <c r="B844" s="60" t="str">
        <f>'متره مکانیک'!T4686</f>
        <v>دستگاه مبرد از نوع خنک شونده با هوا، به ظرفيت 110 تن.</v>
      </c>
      <c r="C844" s="60" t="str">
        <f>'متره مکانیک'!U4686</f>
        <v>دستگاه</v>
      </c>
      <c r="D844" s="60">
        <f>'متره مکانیک'!V4686</f>
        <v>1729064000</v>
      </c>
      <c r="E844" s="189" t="e">
        <f>VLOOKUP(A844,'متره مکانیک'!A:K,9,FALSE)</f>
        <v>#N/A</v>
      </c>
      <c r="F844" s="191">
        <f t="shared" si="47"/>
        <v>0</v>
      </c>
      <c r="G844" s="208"/>
    </row>
    <row r="845" spans="1:7" ht="32.25" thickBot="1">
      <c r="A845" s="60">
        <f>'متره مکانیک'!P4687</f>
        <v>270211</v>
      </c>
      <c r="B845" s="60" t="str">
        <f>'متره مکانیک'!T4687</f>
        <v>دستگاه مبرد از نوع خنک شونده با هوا، به ظرفيت 120 تن.</v>
      </c>
      <c r="C845" s="60" t="str">
        <f>'متره مکانیک'!U4687</f>
        <v>دستگاه</v>
      </c>
      <c r="D845" s="60">
        <f>'متره مکانیک'!V4687</f>
        <v>1820539000</v>
      </c>
      <c r="E845" s="189" t="e">
        <f>VLOOKUP(A845,'متره مکانیک'!A:K,9,FALSE)</f>
        <v>#N/A</v>
      </c>
      <c r="F845" s="191">
        <f t="shared" si="47"/>
        <v>0</v>
      </c>
      <c r="G845" s="208"/>
    </row>
    <row r="846" spans="1:7" ht="32.25" thickBot="1">
      <c r="A846" s="60">
        <f>'متره مکانیک'!P4688</f>
        <v>270212</v>
      </c>
      <c r="B846" s="60" t="str">
        <f>'متره مکانیک'!T4688</f>
        <v>دستگاه مبرد از نوع خنک شونده با هوا، به ظرفيت 130 تن.</v>
      </c>
      <c r="C846" s="60" t="str">
        <f>'متره مکانیک'!U4688</f>
        <v>دستگاه</v>
      </c>
      <c r="D846" s="60">
        <f>'متره مکانیک'!V4688</f>
        <v>1982508000</v>
      </c>
      <c r="E846" s="189" t="e">
        <f>VLOOKUP(A846,'متره مکانیک'!A:K,9,FALSE)</f>
        <v>#N/A</v>
      </c>
      <c r="F846" s="191">
        <f t="shared" si="47"/>
        <v>0</v>
      </c>
      <c r="G846" s="208"/>
    </row>
    <row r="847" spans="1:7" ht="32.25" thickBot="1">
      <c r="A847" s="60">
        <f>'متره مکانیک'!P4689</f>
        <v>270213</v>
      </c>
      <c r="B847" s="60" t="str">
        <f>'متره مکانیک'!T4689</f>
        <v>دستگاه مبرد از نوع خنک شونده با هوا، به ظرفيت 140 تن.</v>
      </c>
      <c r="C847" s="60" t="str">
        <f>'متره مکانیک'!U4689</f>
        <v>دستگاه</v>
      </c>
      <c r="D847" s="60">
        <f>'متره مکانیک'!V4689</f>
        <v>0</v>
      </c>
      <c r="E847" s="189" t="e">
        <f>VLOOKUP(A847,'متره مکانیک'!A:K,9,FALSE)</f>
        <v>#N/A</v>
      </c>
      <c r="F847" s="191">
        <f t="shared" si="47"/>
        <v>0</v>
      </c>
      <c r="G847" s="208"/>
    </row>
    <row r="848" spans="1:7" ht="32.25" thickBot="1">
      <c r="A848" s="60">
        <f>'متره مکانیک'!P4690</f>
        <v>270214</v>
      </c>
      <c r="B848" s="60" t="str">
        <f>'متره مکانیک'!T4690</f>
        <v>دستگاه مبرد از نوع خنک شونده با هوا، به ظرفيت 160 تن.</v>
      </c>
      <c r="C848" s="60" t="str">
        <f>'متره مکانیک'!U4690</f>
        <v>دستگاه</v>
      </c>
      <c r="D848" s="60">
        <f>'متره مکانیک'!V4690</f>
        <v>0</v>
      </c>
      <c r="E848" s="189" t="e">
        <f>VLOOKUP(A848,'متره مکانیک'!A:K,9,FALSE)</f>
        <v>#N/A</v>
      </c>
      <c r="F848" s="191">
        <f t="shared" si="47"/>
        <v>0</v>
      </c>
      <c r="G848" s="208"/>
    </row>
    <row r="849" spans="1:7" ht="24" thickBot="1">
      <c r="A849" s="60">
        <f>'متره مکانیک'!P4691</f>
        <v>270301</v>
      </c>
      <c r="B849" s="60" t="str">
        <f>'متره مکانیک'!T4691</f>
        <v>دستگاه كندانسور هوايي به ظرفيت 6 تن.</v>
      </c>
      <c r="C849" s="60" t="str">
        <f>'متره مکانیک'!U4691</f>
        <v>دستگاه</v>
      </c>
      <c r="D849" s="60">
        <f>'متره مکانیک'!V4691</f>
        <v>112950000</v>
      </c>
      <c r="E849" s="189" t="e">
        <f>VLOOKUP(A849,'متره مکانیک'!A:K,9,FALSE)</f>
        <v>#N/A</v>
      </c>
      <c r="F849" s="191">
        <f t="shared" si="47"/>
        <v>0</v>
      </c>
      <c r="G849" s="208"/>
    </row>
    <row r="850" spans="1:7" ht="24" thickBot="1">
      <c r="A850" s="60">
        <f>'متره مکانیک'!P4692</f>
        <v>270302</v>
      </c>
      <c r="B850" s="60" t="str">
        <f>'متره مکانیک'!T4692</f>
        <v>دستگاه كندانسور هوايي به ظرفيت 10 تن.</v>
      </c>
      <c r="C850" s="60" t="str">
        <f>'متره مکانیک'!U4692</f>
        <v>دستگاه</v>
      </c>
      <c r="D850" s="60">
        <f>'متره مکانیک'!V4692</f>
        <v>129270000</v>
      </c>
      <c r="E850" s="189" t="e">
        <f>VLOOKUP(A850,'متره مکانیک'!A:K,9,FALSE)</f>
        <v>#N/A</v>
      </c>
      <c r="F850" s="191">
        <f t="shared" si="47"/>
        <v>0</v>
      </c>
      <c r="G850" s="208"/>
    </row>
    <row r="851" spans="1:7" ht="24" thickBot="1">
      <c r="A851" s="60">
        <f>'متره مکانیک'!P4693</f>
        <v>270303</v>
      </c>
      <c r="B851" s="60" t="str">
        <f>'متره مکانیک'!T4693</f>
        <v>دستگاه كندانسور هوايي به ظرفيت 15 تن.</v>
      </c>
      <c r="C851" s="60" t="str">
        <f>'متره مکانیک'!U4693</f>
        <v>دستگاه</v>
      </c>
      <c r="D851" s="60">
        <f>'متره مکانیک'!V4693</f>
        <v>149039000</v>
      </c>
      <c r="E851" s="189" t="e">
        <f>VLOOKUP(A851,'متره مکانیک'!A:K,9,FALSE)</f>
        <v>#N/A</v>
      </c>
      <c r="F851" s="191">
        <f t="shared" si="47"/>
        <v>0</v>
      </c>
      <c r="G851" s="208"/>
    </row>
    <row r="852" spans="1:7" ht="24" thickBot="1">
      <c r="A852" s="60">
        <f>'متره مکانیک'!P4694</f>
        <v>270304</v>
      </c>
      <c r="B852" s="60" t="str">
        <f>'متره مکانیک'!T4694</f>
        <v>دستگاه كندانسور هوايي به ظرفيت 20 تن.</v>
      </c>
      <c r="C852" s="60" t="str">
        <f>'متره مکانیک'!U4694</f>
        <v>دستگاه</v>
      </c>
      <c r="D852" s="60">
        <f>'متره مکانیک'!V4694</f>
        <v>197245000</v>
      </c>
      <c r="E852" s="189" t="e">
        <f>VLOOKUP(A852,'متره مکانیک'!A:K,9,FALSE)</f>
        <v>#N/A</v>
      </c>
      <c r="F852" s="191">
        <f t="shared" si="47"/>
        <v>0</v>
      </c>
      <c r="G852" s="208"/>
    </row>
    <row r="853" spans="1:7" ht="24" thickBot="1">
      <c r="A853" s="60">
        <f>'متره مکانیک'!P4695</f>
        <v>270305</v>
      </c>
      <c r="B853" s="60" t="str">
        <f>'متره مکانیک'!T4695</f>
        <v>دستگاه كندانسور هوايي به ظرفيت 30 تن.</v>
      </c>
      <c r="C853" s="60" t="str">
        <f>'متره مکانیک'!U4695</f>
        <v>دستگاه</v>
      </c>
      <c r="D853" s="60">
        <f>'متره مکانیک'!V4695</f>
        <v>235318000</v>
      </c>
      <c r="E853" s="189" t="e">
        <f>VLOOKUP(A853,'متره مکانیک'!A:K,9,FALSE)</f>
        <v>#N/A</v>
      </c>
      <c r="F853" s="191">
        <f t="shared" si="47"/>
        <v>0</v>
      </c>
      <c r="G853" s="208"/>
    </row>
    <row r="854" spans="1:7" ht="24" thickBot="1">
      <c r="A854" s="60">
        <f>'متره مکانیک'!P4696</f>
        <v>270306</v>
      </c>
      <c r="B854" s="60" t="str">
        <f>'متره مکانیک'!T4696</f>
        <v>دستگاه كندانسور هوايي به ظرفيت 40 تن.</v>
      </c>
      <c r="C854" s="60" t="str">
        <f>'متره مکانیک'!U4696</f>
        <v>دستگاه</v>
      </c>
      <c r="D854" s="60">
        <f>'متره مکانیک'!V4696</f>
        <v>300628000</v>
      </c>
      <c r="E854" s="189" t="e">
        <f>VLOOKUP(A854,'متره مکانیک'!A:K,9,FALSE)</f>
        <v>#N/A</v>
      </c>
      <c r="F854" s="191">
        <f t="shared" si="47"/>
        <v>0</v>
      </c>
      <c r="G854" s="208"/>
    </row>
    <row r="855" spans="1:7" ht="24" thickBot="1">
      <c r="A855" s="60">
        <f>'متره مکانیک'!P4697</f>
        <v>270307</v>
      </c>
      <c r="B855" s="60" t="str">
        <f>'متره مکانیک'!T4697</f>
        <v>دستگاه كندانسور هوايي به ظرفيت 50 تن.</v>
      </c>
      <c r="C855" s="60" t="str">
        <f>'متره مکانیک'!U4697</f>
        <v>دستگاه</v>
      </c>
      <c r="D855" s="60">
        <f>'متره مکانیک'!V4697</f>
        <v>384781000</v>
      </c>
      <c r="E855" s="189" t="e">
        <f>VLOOKUP(A855,'متره مکانیک'!A:K,9,FALSE)</f>
        <v>#N/A</v>
      </c>
      <c r="F855" s="191">
        <f t="shared" si="47"/>
        <v>0</v>
      </c>
      <c r="G855" s="208"/>
    </row>
    <row r="856" spans="1:7" ht="24" thickBot="1">
      <c r="A856" s="60">
        <f>'متره مکانیک'!P4698</f>
        <v>270308</v>
      </c>
      <c r="B856" s="60" t="str">
        <f>'متره مکانیک'!T4698</f>
        <v>دستگاه كندانسور هوايي به ظرفيت 60 تن.</v>
      </c>
      <c r="C856" s="60" t="str">
        <f>'متره مکانیک'!U4698</f>
        <v>دستگاه</v>
      </c>
      <c r="D856" s="60">
        <f>'متره مکانیک'!V4698</f>
        <v>418613000</v>
      </c>
      <c r="E856" s="189" t="e">
        <f>VLOOKUP(A856,'متره مکانیک'!A:K,9,FALSE)</f>
        <v>#N/A</v>
      </c>
      <c r="F856" s="191">
        <f t="shared" si="47"/>
        <v>0</v>
      </c>
      <c r="G856" s="208"/>
    </row>
    <row r="857" spans="1:7" ht="24" thickBot="1">
      <c r="A857" s="60">
        <f>'متره مکانیک'!P4699</f>
        <v>270309</v>
      </c>
      <c r="B857" s="60" t="str">
        <f>'متره مکانیک'!T4699</f>
        <v>دستگاه كندانسور هوايي به ظرفيت 75 تن.</v>
      </c>
      <c r="C857" s="60" t="str">
        <f>'متره مکانیک'!U4699</f>
        <v>دستگاه</v>
      </c>
      <c r="D857" s="60">
        <f>'متره مکانیک'!V4699</f>
        <v>532853000</v>
      </c>
      <c r="E857" s="189" t="e">
        <f>VLOOKUP(A857,'متره مکانیک'!A:K,9,FALSE)</f>
        <v>#N/A</v>
      </c>
      <c r="F857" s="191">
        <f t="shared" si="47"/>
        <v>0</v>
      </c>
      <c r="G857" s="208"/>
    </row>
    <row r="858" spans="1:7" ht="24" thickBot="1">
      <c r="A858" s="60">
        <f>'متره مکانیک'!P4700</f>
        <v>270310</v>
      </c>
      <c r="B858" s="60" t="str">
        <f>'متره مکانیک'!T4700</f>
        <v>دستگاه كندانسور هوايي به ظرفيت 95 تن.</v>
      </c>
      <c r="C858" s="60" t="str">
        <f>'متره مکانیک'!U4700</f>
        <v>دستگاه</v>
      </c>
      <c r="D858" s="60">
        <f>'متره مکانیک'!V4700</f>
        <v>584743000</v>
      </c>
      <c r="E858" s="189" t="e">
        <f>VLOOKUP(A858,'متره مکانیک'!A:K,9,FALSE)</f>
        <v>#N/A</v>
      </c>
      <c r="F858" s="191">
        <f t="shared" si="47"/>
        <v>0</v>
      </c>
      <c r="G858" s="208"/>
    </row>
    <row r="859" spans="1:7" ht="32.25" thickBot="1">
      <c r="A859" s="60">
        <f>'متره مکانیک'!P4701</f>
        <v>270401</v>
      </c>
      <c r="B859" s="60" t="str">
        <f>'متره مکانیک'!T4701</f>
        <v>دستگاه مبرد جذبي از نوع يك اثره آب گرم به ظرفيت 100 تن.</v>
      </c>
      <c r="C859" s="60" t="str">
        <f>'متره مکانیک'!U4701</f>
        <v>دستگاه</v>
      </c>
      <c r="D859" s="60">
        <f>'متره مکانیک'!V4701</f>
        <v>0</v>
      </c>
      <c r="E859" s="189" t="e">
        <f>VLOOKUP(A859,'متره مکانیک'!A:K,9,FALSE)</f>
        <v>#N/A</v>
      </c>
      <c r="F859" s="191">
        <f t="shared" si="47"/>
        <v>0</v>
      </c>
      <c r="G859" s="208"/>
    </row>
    <row r="860" spans="1:7" ht="32.25" thickBot="1">
      <c r="A860" s="60">
        <f>'متره مکانیک'!P4702</f>
        <v>270402</v>
      </c>
      <c r="B860" s="60" t="str">
        <f>'متره مکانیک'!T4702</f>
        <v>دستگاه مبرد جذبي از نوع يك اثره آب گرم به ظرفيت 150 تن.</v>
      </c>
      <c r="C860" s="60" t="str">
        <f>'متره مکانیک'!U4702</f>
        <v>دستگاه</v>
      </c>
      <c r="D860" s="60">
        <f>'متره مکانیک'!V4702</f>
        <v>0</v>
      </c>
      <c r="E860" s="189" t="e">
        <f>VLOOKUP(A860,'متره مکانیک'!A:K,9,FALSE)</f>
        <v>#N/A</v>
      </c>
      <c r="F860" s="191">
        <f t="shared" si="47"/>
        <v>0</v>
      </c>
      <c r="G860" s="208"/>
    </row>
    <row r="861" spans="1:7" ht="32.25" thickBot="1">
      <c r="A861" s="60">
        <f>'متره مکانیک'!P4703</f>
        <v>270403</v>
      </c>
      <c r="B861" s="60" t="str">
        <f>'متره مکانیک'!T4703</f>
        <v>دستگاه مبرد جذبي از نوع يك اثره آب گرم به ظرفيت 200 تن.</v>
      </c>
      <c r="C861" s="60" t="str">
        <f>'متره مکانیک'!U4703</f>
        <v>دستگاه</v>
      </c>
      <c r="D861" s="60">
        <f>'متره مکانیک'!V4703</f>
        <v>0</v>
      </c>
      <c r="E861" s="189" t="e">
        <f>VLOOKUP(A861,'متره مکانیک'!A:K,9,FALSE)</f>
        <v>#N/A</v>
      </c>
      <c r="F861" s="191">
        <f t="shared" si="47"/>
        <v>0</v>
      </c>
      <c r="G861" s="208"/>
    </row>
    <row r="862" spans="1:7" ht="32.25" thickBot="1">
      <c r="A862" s="60">
        <f>'متره مکانیک'!P4704</f>
        <v>270404</v>
      </c>
      <c r="B862" s="60" t="str">
        <f>'متره مکانیک'!T4704</f>
        <v>دستگاه مبرد جذبي از نوع يك اثره آب گرم به ظرفيت 250 تن.</v>
      </c>
      <c r="C862" s="60" t="str">
        <f>'متره مکانیک'!U4704</f>
        <v>دستگاه</v>
      </c>
      <c r="D862" s="60">
        <f>'متره مکانیک'!V4704</f>
        <v>0</v>
      </c>
      <c r="E862" s="189" t="e">
        <f>VLOOKUP(A862,'متره مکانیک'!A:K,9,FALSE)</f>
        <v>#N/A</v>
      </c>
      <c r="F862" s="191">
        <f t="shared" si="47"/>
        <v>0</v>
      </c>
      <c r="G862" s="208"/>
    </row>
    <row r="863" spans="1:7" ht="32.25" thickBot="1">
      <c r="A863" s="60">
        <f>'متره مکانیک'!P4705</f>
        <v>270405</v>
      </c>
      <c r="B863" s="60" t="str">
        <f>'متره مکانیک'!T4705</f>
        <v>دستگاه مبرد جذبي از نوع يك اثره آب گرم به ظرفيت 300 تن.</v>
      </c>
      <c r="C863" s="60" t="str">
        <f>'متره مکانیک'!U4705</f>
        <v>دستگاه</v>
      </c>
      <c r="D863" s="60">
        <f>'متره مکانیک'!V4705</f>
        <v>0</v>
      </c>
      <c r="E863" s="189" t="e">
        <f>VLOOKUP(A863,'متره مکانیک'!A:K,9,FALSE)</f>
        <v>#N/A</v>
      </c>
      <c r="F863" s="191">
        <f t="shared" si="47"/>
        <v>0</v>
      </c>
      <c r="G863" s="208"/>
    </row>
    <row r="864" spans="1:7" ht="32.25" thickBot="1">
      <c r="A864" s="60">
        <f>'متره مکانیک'!P4706</f>
        <v>270406</v>
      </c>
      <c r="B864" s="60" t="str">
        <f>'متره مکانیک'!T4706</f>
        <v>دستگاه مبرد جذبي از نوع يك اثره آب گرم به ظرفيت 350 تن.</v>
      </c>
      <c r="C864" s="60" t="str">
        <f>'متره مکانیک'!U4706</f>
        <v>دستگاه</v>
      </c>
      <c r="D864" s="60">
        <f>'متره مکانیک'!V4706</f>
        <v>0</v>
      </c>
      <c r="E864" s="189" t="e">
        <f>VLOOKUP(A864,'متره مکانیک'!A:K,9,FALSE)</f>
        <v>#N/A</v>
      </c>
      <c r="F864" s="191">
        <f t="shared" si="47"/>
        <v>0</v>
      </c>
      <c r="G864" s="208"/>
    </row>
    <row r="865" spans="1:7" ht="32.25" thickBot="1">
      <c r="A865" s="60">
        <f>'متره مکانیک'!P4707</f>
        <v>270407</v>
      </c>
      <c r="B865" s="60" t="str">
        <f>'متره مکانیک'!T4707</f>
        <v>دستگاه مبرد جذبي از نوع يك اثره آب گرم به ظرفيت 400 تن.</v>
      </c>
      <c r="C865" s="60" t="str">
        <f>'متره مکانیک'!U4707</f>
        <v>دستگاه</v>
      </c>
      <c r="D865" s="60">
        <f>'متره مکانیک'!V4707</f>
        <v>0</v>
      </c>
      <c r="E865" s="189" t="e">
        <f>VLOOKUP(A865,'متره مکانیک'!A:K,9,FALSE)</f>
        <v>#N/A</v>
      </c>
      <c r="F865" s="191">
        <f t="shared" si="47"/>
        <v>0</v>
      </c>
      <c r="G865" s="208"/>
    </row>
    <row r="866" spans="1:7" ht="32.25" thickBot="1">
      <c r="A866" s="60">
        <f>'متره مکانیک'!P4708</f>
        <v>270408</v>
      </c>
      <c r="B866" s="60" t="str">
        <f>'متره مکانیک'!T4708</f>
        <v>دستگاه مبرد جذبي از نوع يك اثره آب گرم به ظرفيت 450 تن.</v>
      </c>
      <c r="C866" s="60" t="str">
        <f>'متره مکانیک'!U4708</f>
        <v>دستگاه</v>
      </c>
      <c r="D866" s="60">
        <f>'متره مکانیک'!V4708</f>
        <v>0</v>
      </c>
      <c r="E866" s="189" t="e">
        <f>VLOOKUP(A866,'متره مکانیک'!A:K,9,FALSE)</f>
        <v>#N/A</v>
      </c>
      <c r="F866" s="191">
        <f t="shared" si="47"/>
        <v>0</v>
      </c>
      <c r="G866" s="208"/>
    </row>
    <row r="867" spans="1:7" ht="32.25" thickBot="1">
      <c r="A867" s="60">
        <f>'متره مکانیک'!P4709</f>
        <v>270409</v>
      </c>
      <c r="B867" s="60" t="str">
        <f>'متره مکانیک'!T4709</f>
        <v>دستگاه مبرد جذبي از نوع يك اثره آب گرم به ظرفيت 500 تن.</v>
      </c>
      <c r="C867" s="60" t="str">
        <f>'متره مکانیک'!U4709</f>
        <v>دستگاه</v>
      </c>
      <c r="D867" s="60">
        <f>'متره مکانیک'!V4709</f>
        <v>0</v>
      </c>
      <c r="E867" s="189" t="e">
        <f>VLOOKUP(A867,'متره مکانیک'!A:K,9,FALSE)</f>
        <v>#N/A</v>
      </c>
      <c r="F867" s="191">
        <f t="shared" si="47"/>
        <v>0</v>
      </c>
      <c r="G867" s="208"/>
    </row>
    <row r="868" spans="1:7" ht="32.25" thickBot="1">
      <c r="A868" s="60">
        <f>'متره مکانیک'!P4710</f>
        <v>270410</v>
      </c>
      <c r="B868" s="60" t="str">
        <f>'متره مکانیک'!T4710</f>
        <v>دستگاه مبرد جذبي از نوع يك اثره آب گرم به ظرفيت 600 تن.</v>
      </c>
      <c r="C868" s="60" t="str">
        <f>'متره مکانیک'!U4710</f>
        <v>دستگاه</v>
      </c>
      <c r="D868" s="60">
        <f>'متره مکانیک'!V4710</f>
        <v>0</v>
      </c>
      <c r="E868" s="189" t="e">
        <f>VLOOKUP(A868,'متره مکانیک'!A:K,9,FALSE)</f>
        <v>#N/A</v>
      </c>
      <c r="F868" s="191">
        <f t="shared" si="47"/>
        <v>0</v>
      </c>
      <c r="G868" s="208"/>
    </row>
    <row r="869" spans="1:7" ht="32.25" thickBot="1">
      <c r="A869" s="60">
        <f>'متره مکانیک'!P4711</f>
        <v>270411</v>
      </c>
      <c r="B869" s="60" t="str">
        <f>'متره مکانیک'!T4711</f>
        <v>دستگاه مبرد جذبي از نوع يك اثره آب گرم به ظرفيت 700 تن.</v>
      </c>
      <c r="C869" s="60" t="str">
        <f>'متره مکانیک'!U4711</f>
        <v>دستگاه</v>
      </c>
      <c r="D869" s="60">
        <f>'متره مکانیک'!V4711</f>
        <v>0</v>
      </c>
      <c r="E869" s="189" t="e">
        <f>VLOOKUP(A869,'متره مکانیک'!A:K,9,FALSE)</f>
        <v>#N/A</v>
      </c>
      <c r="F869" s="191">
        <f t="shared" si="47"/>
        <v>0</v>
      </c>
      <c r="G869" s="208"/>
    </row>
    <row r="870" spans="1:7" ht="32.25" thickBot="1">
      <c r="A870" s="60">
        <f>'متره مکانیک'!P4712</f>
        <v>270412</v>
      </c>
      <c r="B870" s="60" t="str">
        <f>'متره مکانیک'!T4712</f>
        <v>دستگاه مبرد جذبي از نوع يك اثره آب گرم به ظرفيت 800 تن.</v>
      </c>
      <c r="C870" s="60" t="str">
        <f>'متره مکانیک'!U4712</f>
        <v>دستگاه</v>
      </c>
      <c r="D870" s="60">
        <f>'متره مکانیک'!V4712</f>
        <v>0</v>
      </c>
      <c r="E870" s="189" t="e">
        <f>VLOOKUP(A870,'متره مکانیک'!A:K,9,FALSE)</f>
        <v>#N/A</v>
      </c>
      <c r="F870" s="191">
        <f t="shared" si="47"/>
        <v>0</v>
      </c>
      <c r="G870" s="208"/>
    </row>
    <row r="871" spans="1:7" ht="32.25" thickBot="1">
      <c r="A871" s="60">
        <f>'متره مکانیک'!P4713</f>
        <v>270413</v>
      </c>
      <c r="B871" s="60" t="str">
        <f>'متره مکانیک'!T4713</f>
        <v>دستگاه مبرد جذبي از نوع يك اثره آب گرم به ظرفيت 1000 تن.</v>
      </c>
      <c r="C871" s="60" t="str">
        <f>'متره مکانیک'!U4713</f>
        <v>دستگاه</v>
      </c>
      <c r="D871" s="60">
        <f>'متره مکانیک'!V4713</f>
        <v>0</v>
      </c>
      <c r="E871" s="189" t="e">
        <f>VLOOKUP(A871,'متره مکانیک'!A:K,9,FALSE)</f>
        <v>#N/A</v>
      </c>
      <c r="F871" s="191">
        <f t="shared" si="47"/>
        <v>0</v>
      </c>
      <c r="G871" s="208"/>
    </row>
    <row r="872" spans="1:7" ht="32.25" thickBot="1">
      <c r="A872" s="60">
        <f>'متره مکانیک'!P4714</f>
        <v>270414</v>
      </c>
      <c r="B872" s="60" t="str">
        <f>'متره مکانیک'!T4714</f>
        <v>دستگاه مبرد جذبي از نوع يك اثره آب گرم به ظرفيت 1200 تن.</v>
      </c>
      <c r="C872" s="60" t="str">
        <f>'متره مکانیک'!U4714</f>
        <v>دستگاه</v>
      </c>
      <c r="D872" s="60">
        <f>'متره مکانیک'!V4714</f>
        <v>0</v>
      </c>
      <c r="E872" s="189" t="e">
        <f>VLOOKUP(A872,'متره مکانیک'!A:K,9,FALSE)</f>
        <v>#N/A</v>
      </c>
      <c r="F872" s="191">
        <f t="shared" si="47"/>
        <v>0</v>
      </c>
      <c r="G872" s="208"/>
    </row>
    <row r="873" spans="1:7" ht="32.25" thickBot="1">
      <c r="A873" s="60">
        <f>'متره مکانیک'!P4715</f>
        <v>270415</v>
      </c>
      <c r="B873" s="60" t="str">
        <f>'متره مکانیک'!T4715</f>
        <v>دستگاه مبرد جذبي از نوع يك اثره آب گرم به ظرفيت 1400 تن.</v>
      </c>
      <c r="C873" s="60" t="str">
        <f>'متره مکانیک'!U4715</f>
        <v>دستگاه</v>
      </c>
      <c r="D873" s="60">
        <f>'متره مکانیک'!V4715</f>
        <v>0</v>
      </c>
      <c r="E873" s="189" t="e">
        <f>VLOOKUP(A873,'متره مکانیک'!A:K,9,FALSE)</f>
        <v>#N/A</v>
      </c>
      <c r="F873" s="191">
        <f t="shared" si="47"/>
        <v>0</v>
      </c>
      <c r="G873" s="208"/>
    </row>
    <row r="874" spans="1:7" ht="32.25" thickBot="1">
      <c r="A874" s="60">
        <f>'متره مکانیک'!P4716</f>
        <v>270501</v>
      </c>
      <c r="B874" s="60" t="str">
        <f>'متره مکانیک'!T4716</f>
        <v>دستگاه مبرد جذبي از نوع يك اثره بخار يا آب گرم به ظرفيت 100 تن.</v>
      </c>
      <c r="C874" s="60" t="str">
        <f>'متره مکانیک'!U4716</f>
        <v>دستگاه</v>
      </c>
      <c r="D874" s="60">
        <f>'متره مکانیک'!V4716</f>
        <v>0</v>
      </c>
      <c r="E874" s="189" t="e">
        <f>VLOOKUP(A874,'متره مکانیک'!A:K,9,FALSE)</f>
        <v>#N/A</v>
      </c>
      <c r="F874" s="191">
        <f t="shared" si="47"/>
        <v>0</v>
      </c>
      <c r="G874" s="208"/>
    </row>
    <row r="875" spans="1:7" ht="32.25" thickBot="1">
      <c r="A875" s="60">
        <f>'متره مکانیک'!P4717</f>
        <v>270502</v>
      </c>
      <c r="B875" s="60" t="str">
        <f>'متره مکانیک'!T4717</f>
        <v>دستگاه مبرد جذبي از نوع يك اثره بخار يا آب گرم به ظرفيت 150 تن.</v>
      </c>
      <c r="C875" s="60" t="str">
        <f>'متره مکانیک'!U4717</f>
        <v>دستگاه</v>
      </c>
      <c r="D875" s="60">
        <f>'متره مکانیک'!V4717</f>
        <v>0</v>
      </c>
      <c r="E875" s="189" t="e">
        <f>VLOOKUP(A875,'متره مکانیک'!A:K,9,FALSE)</f>
        <v>#N/A</v>
      </c>
      <c r="F875" s="191">
        <f t="shared" si="47"/>
        <v>0</v>
      </c>
      <c r="G875" s="208"/>
    </row>
    <row r="876" spans="1:7" ht="32.25" thickBot="1">
      <c r="A876" s="60">
        <f>'متره مکانیک'!P4718</f>
        <v>270503</v>
      </c>
      <c r="B876" s="60" t="str">
        <f>'متره مکانیک'!T4718</f>
        <v>دستگاه مبرد جذبي از نوع يك اثره بخار يا آب گرم به ظرفيت 200 تن.</v>
      </c>
      <c r="C876" s="60" t="str">
        <f>'متره مکانیک'!U4718</f>
        <v>دستگاه</v>
      </c>
      <c r="D876" s="60">
        <f>'متره مکانیک'!V4718</f>
        <v>0</v>
      </c>
      <c r="E876" s="189" t="e">
        <f>VLOOKUP(A876,'متره مکانیک'!A:K,9,FALSE)</f>
        <v>#N/A</v>
      </c>
      <c r="F876" s="191">
        <f t="shared" si="47"/>
        <v>0</v>
      </c>
      <c r="G876" s="208"/>
    </row>
    <row r="877" spans="1:7" ht="32.25" thickBot="1">
      <c r="A877" s="60">
        <f>'متره مکانیک'!P4719</f>
        <v>270504</v>
      </c>
      <c r="B877" s="60" t="str">
        <f>'متره مکانیک'!T4719</f>
        <v>دستگاه مبرد جذبي از نوع يك اثره بخار يا آب گرم به ظرفيت 250 تن.</v>
      </c>
      <c r="C877" s="60" t="str">
        <f>'متره مکانیک'!U4719</f>
        <v>دستگاه</v>
      </c>
      <c r="D877" s="60">
        <f>'متره مکانیک'!V4719</f>
        <v>0</v>
      </c>
      <c r="E877" s="189" t="e">
        <f>VLOOKUP(A877,'متره مکانیک'!A:K,9,FALSE)</f>
        <v>#N/A</v>
      </c>
      <c r="F877" s="191">
        <f t="shared" si="47"/>
        <v>0</v>
      </c>
      <c r="G877" s="208"/>
    </row>
    <row r="878" spans="1:7" ht="32.25" thickBot="1">
      <c r="A878" s="60">
        <f>'متره مکانیک'!P4720</f>
        <v>270505</v>
      </c>
      <c r="B878" s="60" t="str">
        <f>'متره مکانیک'!T4720</f>
        <v>دستگاه مبرد جذبي از نوع يك اثره بخار يا آب گرم به ظرفيت 300 تن.</v>
      </c>
      <c r="C878" s="60" t="str">
        <f>'متره مکانیک'!U4720</f>
        <v>دستگاه</v>
      </c>
      <c r="D878" s="60">
        <f>'متره مکانیک'!V4720</f>
        <v>0</v>
      </c>
      <c r="E878" s="189" t="e">
        <f>VLOOKUP(A878,'متره مکانیک'!A:K,9,FALSE)</f>
        <v>#N/A</v>
      </c>
      <c r="F878" s="191">
        <f t="shared" si="47"/>
        <v>0</v>
      </c>
      <c r="G878" s="208"/>
    </row>
    <row r="879" spans="1:7" ht="32.25" thickBot="1">
      <c r="A879" s="60">
        <f>'متره مکانیک'!P4721</f>
        <v>270506</v>
      </c>
      <c r="B879" s="60" t="str">
        <f>'متره مکانیک'!T4721</f>
        <v>دستگاه مبرد جذبي از نوع يك اثره بخار يا آب گرم به ظرفيت 350 تن.</v>
      </c>
      <c r="C879" s="60" t="str">
        <f>'متره مکانیک'!U4721</f>
        <v>دستگاه</v>
      </c>
      <c r="D879" s="60">
        <f>'متره مکانیک'!V4721</f>
        <v>0</v>
      </c>
      <c r="E879" s="189" t="e">
        <f>VLOOKUP(A879,'متره مکانیک'!A:K,9,FALSE)</f>
        <v>#N/A</v>
      </c>
      <c r="F879" s="191">
        <f t="shared" si="47"/>
        <v>0</v>
      </c>
      <c r="G879" s="208"/>
    </row>
    <row r="880" spans="1:7" ht="32.25" thickBot="1">
      <c r="A880" s="60">
        <f>'متره مکانیک'!P4722</f>
        <v>270507</v>
      </c>
      <c r="B880" s="60" t="str">
        <f>'متره مکانیک'!T4722</f>
        <v>دستگاه مبرد جذبي از نوع يك اثره بخار يا آب گرم به ظرفيت 400 تن.</v>
      </c>
      <c r="C880" s="60" t="str">
        <f>'متره مکانیک'!U4722</f>
        <v>دستگاه</v>
      </c>
      <c r="D880" s="60">
        <f>'متره مکانیک'!V4722</f>
        <v>0</v>
      </c>
      <c r="E880" s="189" t="e">
        <f>VLOOKUP(A880,'متره مکانیک'!A:K,9,FALSE)</f>
        <v>#N/A</v>
      </c>
      <c r="F880" s="191">
        <f t="shared" si="47"/>
        <v>0</v>
      </c>
      <c r="G880" s="208"/>
    </row>
    <row r="881" spans="1:7" ht="32.25" thickBot="1">
      <c r="A881" s="60">
        <f>'متره مکانیک'!P4723</f>
        <v>270508</v>
      </c>
      <c r="B881" s="60" t="str">
        <f>'متره مکانیک'!T4723</f>
        <v>دستگاه مبرد جذبي از نوع يك اثره بخار يا آب گرم به ظرفيت 450 تن.</v>
      </c>
      <c r="C881" s="60" t="str">
        <f>'متره مکانیک'!U4723</f>
        <v>دستگاه</v>
      </c>
      <c r="D881" s="60">
        <f>'متره مکانیک'!V4723</f>
        <v>0</v>
      </c>
      <c r="E881" s="189" t="e">
        <f>VLOOKUP(A881,'متره مکانیک'!A:K,9,FALSE)</f>
        <v>#N/A</v>
      </c>
      <c r="F881" s="191">
        <f t="shared" si="47"/>
        <v>0</v>
      </c>
      <c r="G881" s="208"/>
    </row>
    <row r="882" spans="1:7" ht="32.25" thickBot="1">
      <c r="A882" s="60">
        <f>'متره مکانیک'!P4724</f>
        <v>270509</v>
      </c>
      <c r="B882" s="60" t="str">
        <f>'متره مکانیک'!T4724</f>
        <v>دستگاه مبرد جذبي از نوع يك اثره بخار يا آب گرم به ظرفيت 500 تن.</v>
      </c>
      <c r="C882" s="60" t="str">
        <f>'متره مکانیک'!U4724</f>
        <v>دستگاه</v>
      </c>
      <c r="D882" s="60">
        <f>'متره مکانیک'!V4724</f>
        <v>0</v>
      </c>
      <c r="E882" s="189" t="e">
        <f>VLOOKUP(A882,'متره مکانیک'!A:K,9,FALSE)</f>
        <v>#N/A</v>
      </c>
      <c r="F882" s="191">
        <f t="shared" si="47"/>
        <v>0</v>
      </c>
      <c r="G882" s="208"/>
    </row>
    <row r="883" spans="1:7" ht="32.25" thickBot="1">
      <c r="A883" s="60">
        <f>'متره مکانیک'!P4725</f>
        <v>270510</v>
      </c>
      <c r="B883" s="60" t="str">
        <f>'متره مکانیک'!T4725</f>
        <v>دستگاه مبرد جذبي از نوع يك اثره بخار يا آب گرم به ظرفيت 600 تن.</v>
      </c>
      <c r="C883" s="60" t="str">
        <f>'متره مکانیک'!U4725</f>
        <v>دستگاه</v>
      </c>
      <c r="D883" s="60">
        <f>'متره مکانیک'!V4725</f>
        <v>0</v>
      </c>
      <c r="E883" s="189" t="e">
        <f>VLOOKUP(A883,'متره مکانیک'!A:K,9,FALSE)</f>
        <v>#N/A</v>
      </c>
      <c r="F883" s="191">
        <f t="shared" si="47"/>
        <v>0</v>
      </c>
      <c r="G883" s="208"/>
    </row>
    <row r="884" spans="1:7" ht="32.25" thickBot="1">
      <c r="A884" s="60">
        <f>'متره مکانیک'!P4726</f>
        <v>270511</v>
      </c>
      <c r="B884" s="60" t="str">
        <f>'متره مکانیک'!T4726</f>
        <v>دستگاه مبرد جذبي از نوع يك اثره بخار يا آب گرم به ظرفيت 700 تن.</v>
      </c>
      <c r="C884" s="60" t="str">
        <f>'متره مکانیک'!U4726</f>
        <v>دستگاه</v>
      </c>
      <c r="D884" s="60">
        <f>'متره مکانیک'!V4726</f>
        <v>0</v>
      </c>
      <c r="E884" s="189" t="e">
        <f>VLOOKUP(A884,'متره مکانیک'!A:K,9,FALSE)</f>
        <v>#N/A</v>
      </c>
      <c r="F884" s="191">
        <f t="shared" si="47"/>
        <v>0</v>
      </c>
      <c r="G884" s="208"/>
    </row>
    <row r="885" spans="1:7" ht="32.25" thickBot="1">
      <c r="A885" s="60">
        <f>'متره مکانیک'!P4727</f>
        <v>270512</v>
      </c>
      <c r="B885" s="60" t="str">
        <f>'متره مکانیک'!T4727</f>
        <v>دستگاه مبرد جذبي از نوع يك اثره بخار يا آب گرم به ظرفيت 800 تن.</v>
      </c>
      <c r="C885" s="60" t="str">
        <f>'متره مکانیک'!U4727</f>
        <v>دستگاه</v>
      </c>
      <c r="D885" s="60">
        <f>'متره مکانیک'!V4727</f>
        <v>0</v>
      </c>
      <c r="E885" s="189" t="e">
        <f>VLOOKUP(A885,'متره مکانیک'!A:K,9,FALSE)</f>
        <v>#N/A</v>
      </c>
      <c r="F885" s="191">
        <f t="shared" si="47"/>
        <v>0</v>
      </c>
      <c r="G885" s="208"/>
    </row>
    <row r="886" spans="1:7" ht="32.25" thickBot="1">
      <c r="A886" s="60">
        <f>'متره مکانیک'!P4728</f>
        <v>270513</v>
      </c>
      <c r="B886" s="60" t="str">
        <f>'متره مکانیک'!T4728</f>
        <v>دستگاه مبرد جذبي از نوع يك اثره بخار يا آب گرم به ظرفيت 1000 تن.</v>
      </c>
      <c r="C886" s="60" t="str">
        <f>'متره مکانیک'!U4728</f>
        <v>دستگاه</v>
      </c>
      <c r="D886" s="60">
        <f>'متره مکانیک'!V4728</f>
        <v>0</v>
      </c>
      <c r="E886" s="189" t="e">
        <f>VLOOKUP(A886,'متره مکانیک'!A:K,9,FALSE)</f>
        <v>#N/A</v>
      </c>
      <c r="F886" s="191">
        <f t="shared" ref="F886:F918" si="48">IF(ISNA(E886*D886),0,ROUND((E886*D886),0))</f>
        <v>0</v>
      </c>
      <c r="G886" s="208"/>
    </row>
    <row r="887" spans="1:7" ht="32.25" thickBot="1">
      <c r="A887" s="60">
        <f>'متره مکانیک'!P4729</f>
        <v>270514</v>
      </c>
      <c r="B887" s="60" t="str">
        <f>'متره مکانیک'!T4729</f>
        <v>دستگاه مبرد جذبي از نوع يك اثره بخار يا آب گرم به ظرفيت 1200 تن.</v>
      </c>
      <c r="C887" s="60" t="str">
        <f>'متره مکانیک'!U4729</f>
        <v>دستگاه</v>
      </c>
      <c r="D887" s="60">
        <f>'متره مکانیک'!V4729</f>
        <v>0</v>
      </c>
      <c r="E887" s="189" t="e">
        <f>VLOOKUP(A887,'متره مکانیک'!A:K,9,FALSE)</f>
        <v>#N/A</v>
      </c>
      <c r="F887" s="191">
        <f t="shared" si="48"/>
        <v>0</v>
      </c>
      <c r="G887" s="208"/>
    </row>
    <row r="888" spans="1:7" ht="32.25" thickBot="1">
      <c r="A888" s="60">
        <f>'متره مکانیک'!P4730</f>
        <v>270515</v>
      </c>
      <c r="B888" s="60" t="str">
        <f>'متره مکانیک'!T4730</f>
        <v>دستگاه مبرد جذبي از نوع يك اثره بخار يا آب گرم به ظرفيت 1400 تن.</v>
      </c>
      <c r="C888" s="60" t="str">
        <f>'متره مکانیک'!U4730</f>
        <v>دستگاه</v>
      </c>
      <c r="D888" s="60">
        <f>'متره مکانیک'!V4730</f>
        <v>0</v>
      </c>
      <c r="E888" s="189" t="e">
        <f>VLOOKUP(A888,'متره مکانیک'!A:K,9,FALSE)</f>
        <v>#N/A</v>
      </c>
      <c r="F888" s="191">
        <f t="shared" si="48"/>
        <v>0</v>
      </c>
      <c r="G888" s="208"/>
    </row>
    <row r="889" spans="1:7" ht="32.25" thickBot="1">
      <c r="A889" s="60">
        <f>'متره مکانیک'!P4731</f>
        <v>270601</v>
      </c>
      <c r="B889" s="60" t="str">
        <f>'متره مکانیک'!T4731</f>
        <v>دستگاه مبرد جذبي از نوع دو اثره بخار به ظرفيت 100 تن.</v>
      </c>
      <c r="C889" s="60" t="str">
        <f>'متره مکانیک'!U4731</f>
        <v>دستگاه</v>
      </c>
      <c r="D889" s="60">
        <f>'متره مکانیک'!V4731</f>
        <v>0</v>
      </c>
      <c r="E889" s="189" t="e">
        <f>VLOOKUP(A889,'متره مکانیک'!A:K,9,FALSE)</f>
        <v>#N/A</v>
      </c>
      <c r="F889" s="191">
        <f t="shared" si="48"/>
        <v>0</v>
      </c>
      <c r="G889" s="208"/>
    </row>
    <row r="890" spans="1:7" ht="32.25" thickBot="1">
      <c r="A890" s="60">
        <f>'متره مکانیک'!P4732</f>
        <v>270602</v>
      </c>
      <c r="B890" s="60" t="str">
        <f>'متره مکانیک'!T4732</f>
        <v>دستگاه مبرد جذبي از نوع دو اثره بخار به ظرفيت 150 تن.</v>
      </c>
      <c r="C890" s="60" t="str">
        <f>'متره مکانیک'!U4732</f>
        <v>دستگاه</v>
      </c>
      <c r="D890" s="60">
        <f>'متره مکانیک'!V4732</f>
        <v>0</v>
      </c>
      <c r="E890" s="189" t="e">
        <f>VLOOKUP(A890,'متره مکانیک'!A:K,9,FALSE)</f>
        <v>#N/A</v>
      </c>
      <c r="F890" s="191">
        <f t="shared" si="48"/>
        <v>0</v>
      </c>
      <c r="G890" s="208"/>
    </row>
    <row r="891" spans="1:7" ht="32.25" thickBot="1">
      <c r="A891" s="60">
        <f>'متره مکانیک'!P4733</f>
        <v>270603</v>
      </c>
      <c r="B891" s="60" t="str">
        <f>'متره مکانیک'!T4733</f>
        <v>دستگاه مبرد جذبي از نوع دو اثره بخار به ظرفيت 200 تن.</v>
      </c>
      <c r="C891" s="60" t="str">
        <f>'متره مکانیک'!U4733</f>
        <v>دستگاه</v>
      </c>
      <c r="D891" s="60">
        <f>'متره مکانیک'!V4733</f>
        <v>0</v>
      </c>
      <c r="E891" s="189" t="e">
        <f>VLOOKUP(A891,'متره مکانیک'!A:K,9,FALSE)</f>
        <v>#N/A</v>
      </c>
      <c r="F891" s="191">
        <f t="shared" si="48"/>
        <v>0</v>
      </c>
      <c r="G891" s="208"/>
    </row>
    <row r="892" spans="1:7" ht="32.25" thickBot="1">
      <c r="A892" s="60">
        <f>'متره مکانیک'!P4734</f>
        <v>270604</v>
      </c>
      <c r="B892" s="60" t="str">
        <f>'متره مکانیک'!T4734</f>
        <v>دستگاه مبرد جذبي از نوع دو اثره بخار به ظرفيت 250 تن.</v>
      </c>
      <c r="C892" s="60" t="str">
        <f>'متره مکانیک'!U4734</f>
        <v>دستگاه</v>
      </c>
      <c r="D892" s="60">
        <f>'متره مکانیک'!V4734</f>
        <v>0</v>
      </c>
      <c r="E892" s="189" t="e">
        <f>VLOOKUP(A892,'متره مکانیک'!A:K,9,FALSE)</f>
        <v>#N/A</v>
      </c>
      <c r="F892" s="191">
        <f t="shared" si="48"/>
        <v>0</v>
      </c>
      <c r="G892" s="208"/>
    </row>
    <row r="893" spans="1:7" ht="32.25" thickBot="1">
      <c r="A893" s="60">
        <f>'متره مکانیک'!P4735</f>
        <v>270605</v>
      </c>
      <c r="B893" s="60" t="str">
        <f>'متره مکانیک'!T4735</f>
        <v>دستگاه مبرد جذبي از نوع دو اثره بخار به ظرفيت 300 تن.</v>
      </c>
      <c r="C893" s="60" t="str">
        <f>'متره مکانیک'!U4735</f>
        <v>دستگاه</v>
      </c>
      <c r="D893" s="60">
        <f>'متره مکانیک'!V4735</f>
        <v>0</v>
      </c>
      <c r="E893" s="189" t="e">
        <f>VLOOKUP(A893,'متره مکانیک'!A:K,9,FALSE)</f>
        <v>#N/A</v>
      </c>
      <c r="F893" s="191">
        <f t="shared" si="48"/>
        <v>0</v>
      </c>
      <c r="G893" s="208"/>
    </row>
    <row r="894" spans="1:7" ht="32.25" thickBot="1">
      <c r="A894" s="60">
        <f>'متره مکانیک'!P4736</f>
        <v>270606</v>
      </c>
      <c r="B894" s="60" t="str">
        <f>'متره مکانیک'!T4736</f>
        <v>دستگاه مبرد جذبي از نوع  دو اثره بخار به ظرفيت 350 تن.</v>
      </c>
      <c r="C894" s="60" t="str">
        <f>'متره مکانیک'!U4736</f>
        <v>دستگاه</v>
      </c>
      <c r="D894" s="60">
        <f>'متره مکانیک'!V4736</f>
        <v>0</v>
      </c>
      <c r="E894" s="189" t="e">
        <f>VLOOKUP(A894,'متره مکانیک'!A:K,9,FALSE)</f>
        <v>#N/A</v>
      </c>
      <c r="F894" s="191">
        <f t="shared" si="48"/>
        <v>0</v>
      </c>
      <c r="G894" s="208"/>
    </row>
    <row r="895" spans="1:7" ht="32.25" thickBot="1">
      <c r="A895" s="60">
        <f>'متره مکانیک'!P4737</f>
        <v>270607</v>
      </c>
      <c r="B895" s="60" t="str">
        <f>'متره مکانیک'!T4737</f>
        <v>دستگاه مبرد جذبي از نوع  دو اثره بخار به ظرفيت 400 تن.</v>
      </c>
      <c r="C895" s="60" t="str">
        <f>'متره مکانیک'!U4737</f>
        <v>دستگاه</v>
      </c>
      <c r="D895" s="60">
        <f>'متره مکانیک'!V4737</f>
        <v>0</v>
      </c>
      <c r="E895" s="189" t="e">
        <f>VLOOKUP(A895,'متره مکانیک'!A:K,9,FALSE)</f>
        <v>#N/A</v>
      </c>
      <c r="F895" s="191">
        <f t="shared" si="48"/>
        <v>0</v>
      </c>
      <c r="G895" s="208"/>
    </row>
    <row r="896" spans="1:7" ht="32.25" thickBot="1">
      <c r="A896" s="60">
        <f>'متره مکانیک'!P4738</f>
        <v>270608</v>
      </c>
      <c r="B896" s="60" t="str">
        <f>'متره مکانیک'!T4738</f>
        <v>دستگاه مبرد جذبي از نوع  دو اثره بخار به ظرفيت 450 تن.</v>
      </c>
      <c r="C896" s="60" t="str">
        <f>'متره مکانیک'!U4738</f>
        <v>دستگاه</v>
      </c>
      <c r="D896" s="60">
        <f>'متره مکانیک'!V4738</f>
        <v>0</v>
      </c>
      <c r="E896" s="189" t="e">
        <f>VLOOKUP(A896,'متره مکانیک'!A:K,9,FALSE)</f>
        <v>#N/A</v>
      </c>
      <c r="F896" s="191">
        <f t="shared" si="48"/>
        <v>0</v>
      </c>
      <c r="G896" s="208"/>
    </row>
    <row r="897" spans="1:7" ht="32.25" thickBot="1">
      <c r="A897" s="60">
        <f>'متره مکانیک'!P4739</f>
        <v>270609</v>
      </c>
      <c r="B897" s="60" t="str">
        <f>'متره مکانیک'!T4739</f>
        <v>دستگاه مبرد جذبي از نوع  دو اثره بخار به ظرفيت 500 تن.</v>
      </c>
      <c r="C897" s="60" t="str">
        <f>'متره مکانیک'!U4739</f>
        <v>دستگاه</v>
      </c>
      <c r="D897" s="60">
        <f>'متره مکانیک'!V4739</f>
        <v>0</v>
      </c>
      <c r="E897" s="189" t="e">
        <f>VLOOKUP(A897,'متره مکانیک'!A:K,9,FALSE)</f>
        <v>#N/A</v>
      </c>
      <c r="F897" s="191">
        <f t="shared" si="48"/>
        <v>0</v>
      </c>
      <c r="G897" s="208"/>
    </row>
    <row r="898" spans="1:7" ht="32.25" thickBot="1">
      <c r="A898" s="60">
        <f>'متره مکانیک'!P4740</f>
        <v>270610</v>
      </c>
      <c r="B898" s="60" t="str">
        <f>'متره مکانیک'!T4740</f>
        <v>دستگاه مبرد جذبي از نوع  دو اثره بخار به ظرفيت 600 تن.</v>
      </c>
      <c r="C898" s="60" t="str">
        <f>'متره مکانیک'!U4740</f>
        <v>دستگاه</v>
      </c>
      <c r="D898" s="60">
        <f>'متره مکانیک'!V4740</f>
        <v>0</v>
      </c>
      <c r="E898" s="189" t="e">
        <f>VLOOKUP(A898,'متره مکانیک'!A:K,9,FALSE)</f>
        <v>#N/A</v>
      </c>
      <c r="F898" s="191">
        <f t="shared" si="48"/>
        <v>0</v>
      </c>
      <c r="G898" s="208"/>
    </row>
    <row r="899" spans="1:7" ht="32.25" thickBot="1">
      <c r="A899" s="60">
        <f>'متره مکانیک'!P4741</f>
        <v>270611</v>
      </c>
      <c r="B899" s="60" t="str">
        <f>'متره مکانیک'!T4741</f>
        <v>دستگاه مبرد جذبي از نوع  دو اثره بخار به ظرفيت 700 تن.</v>
      </c>
      <c r="C899" s="60" t="str">
        <f>'متره مکانیک'!U4741</f>
        <v>دستگاه</v>
      </c>
      <c r="D899" s="60">
        <f>'متره مکانیک'!V4741</f>
        <v>0</v>
      </c>
      <c r="E899" s="189" t="e">
        <f>VLOOKUP(A899,'متره مکانیک'!A:K,9,FALSE)</f>
        <v>#N/A</v>
      </c>
      <c r="F899" s="191">
        <f t="shared" si="48"/>
        <v>0</v>
      </c>
      <c r="G899" s="208"/>
    </row>
    <row r="900" spans="1:7" ht="32.25" thickBot="1">
      <c r="A900" s="60">
        <f>'متره مکانیک'!P4742</f>
        <v>270612</v>
      </c>
      <c r="B900" s="60" t="str">
        <f>'متره مکانیک'!T4742</f>
        <v>دستگاه مبرد جذبي از نوع  دو اثره بخار به ظرفيت 800 تن.</v>
      </c>
      <c r="C900" s="60" t="str">
        <f>'متره مکانیک'!U4742</f>
        <v>دستگاه</v>
      </c>
      <c r="D900" s="60">
        <f>'متره مکانیک'!V4742</f>
        <v>0</v>
      </c>
      <c r="E900" s="189" t="e">
        <f>VLOOKUP(A900,'متره مکانیک'!A:K,9,FALSE)</f>
        <v>#N/A</v>
      </c>
      <c r="F900" s="191">
        <f t="shared" si="48"/>
        <v>0</v>
      </c>
      <c r="G900" s="208"/>
    </row>
    <row r="901" spans="1:7" ht="32.25" thickBot="1">
      <c r="A901" s="60">
        <f>'متره مکانیک'!P4743</f>
        <v>270613</v>
      </c>
      <c r="B901" s="60" t="str">
        <f>'متره مکانیک'!T4743</f>
        <v>دستگاه مبرد جذبي از نوع  دو اثره بخار به ظرفيت 1000 تن.</v>
      </c>
      <c r="C901" s="60" t="str">
        <f>'متره مکانیک'!U4743</f>
        <v>دستگاه</v>
      </c>
      <c r="D901" s="60">
        <f>'متره مکانیک'!V4743</f>
        <v>0</v>
      </c>
      <c r="E901" s="189" t="e">
        <f>VLOOKUP(A901,'متره مکانیک'!A:K,9,FALSE)</f>
        <v>#N/A</v>
      </c>
      <c r="F901" s="191">
        <f t="shared" si="48"/>
        <v>0</v>
      </c>
      <c r="G901" s="208"/>
    </row>
    <row r="902" spans="1:7" ht="32.25" thickBot="1">
      <c r="A902" s="60">
        <f>'متره مکانیک'!P4744</f>
        <v>270614</v>
      </c>
      <c r="B902" s="60" t="str">
        <f>'متره مکانیک'!T4744</f>
        <v>دستگاه مبرد جذبي از نوع  دو اثره بخار به ظرفيت 1200 تن.</v>
      </c>
      <c r="C902" s="60" t="str">
        <f>'متره مکانیک'!U4744</f>
        <v>دستگاه</v>
      </c>
      <c r="D902" s="60">
        <f>'متره مکانیک'!V4744</f>
        <v>0</v>
      </c>
      <c r="E902" s="189" t="e">
        <f>VLOOKUP(A902,'متره مکانیک'!A:K,9,FALSE)</f>
        <v>#N/A</v>
      </c>
      <c r="F902" s="191">
        <f t="shared" si="48"/>
        <v>0</v>
      </c>
      <c r="G902" s="208"/>
    </row>
    <row r="903" spans="1:7" ht="32.25" thickBot="1">
      <c r="A903" s="60">
        <f>'متره مکانیک'!P4745</f>
        <v>270615</v>
      </c>
      <c r="B903" s="60" t="str">
        <f>'متره مکانیک'!T4745</f>
        <v>دستگاه مبرد جذبي از نوع  دو اثره بخار به ظرفيت 1400 تن.</v>
      </c>
      <c r="C903" s="60" t="str">
        <f>'متره مکانیک'!U4745</f>
        <v>دستگاه</v>
      </c>
      <c r="D903" s="60">
        <f>'متره مکانیک'!V4745</f>
        <v>0</v>
      </c>
      <c r="E903" s="189" t="e">
        <f>VLOOKUP(A903,'متره مکانیک'!A:K,9,FALSE)</f>
        <v>#N/A</v>
      </c>
      <c r="F903" s="191">
        <f t="shared" si="48"/>
        <v>0</v>
      </c>
      <c r="G903" s="208"/>
    </row>
    <row r="904" spans="1:7" ht="32.25" thickBot="1">
      <c r="A904" s="60">
        <f>'متره مکانیک'!P4746</f>
        <v>270701</v>
      </c>
      <c r="B904" s="60" t="str">
        <f>'متره مکانیک'!T4746</f>
        <v>دستگاه مبرد جذبي از نوع شعله مستقيم به ظرفيت 100 تن.</v>
      </c>
      <c r="C904" s="60" t="str">
        <f>'متره مکانیک'!U4746</f>
        <v>دستگاه</v>
      </c>
      <c r="D904" s="60">
        <f>'متره مکانیک'!V4746</f>
        <v>0</v>
      </c>
      <c r="E904" s="189" t="e">
        <f>VLOOKUP(A904,'متره مکانیک'!A:K,9,FALSE)</f>
        <v>#N/A</v>
      </c>
      <c r="F904" s="191">
        <f t="shared" si="48"/>
        <v>0</v>
      </c>
      <c r="G904" s="208"/>
    </row>
    <row r="905" spans="1:7" ht="32.25" thickBot="1">
      <c r="A905" s="60">
        <f>'متره مکانیک'!P4747</f>
        <v>270702</v>
      </c>
      <c r="B905" s="60" t="str">
        <f>'متره مکانیک'!T4747</f>
        <v>دستگاه مبرد جذبي از نوع شعله مستقيم به ظرفيت 150 تن.</v>
      </c>
      <c r="C905" s="60" t="str">
        <f>'متره مکانیک'!U4747</f>
        <v>دستگاه</v>
      </c>
      <c r="D905" s="60">
        <f>'متره مکانیک'!V4747</f>
        <v>0</v>
      </c>
      <c r="E905" s="189" t="e">
        <f>VLOOKUP(A905,'متره مکانیک'!A:K,9,FALSE)</f>
        <v>#N/A</v>
      </c>
      <c r="F905" s="191">
        <f t="shared" si="48"/>
        <v>0</v>
      </c>
      <c r="G905" s="208"/>
    </row>
    <row r="906" spans="1:7" ht="32.25" thickBot="1">
      <c r="A906" s="60">
        <f>'متره مکانیک'!P4748</f>
        <v>270703</v>
      </c>
      <c r="B906" s="60" t="str">
        <f>'متره مکانیک'!T4748</f>
        <v>دستگاه مبرد جذبي از نوع شعله مستقيم به ظرفيت 200 تن.</v>
      </c>
      <c r="C906" s="60" t="str">
        <f>'متره مکانیک'!U4748</f>
        <v>دستگاه</v>
      </c>
      <c r="D906" s="60">
        <f>'متره مکانیک'!V4748</f>
        <v>0</v>
      </c>
      <c r="E906" s="189" t="e">
        <f>VLOOKUP(A906,'متره مکانیک'!A:K,9,FALSE)</f>
        <v>#N/A</v>
      </c>
      <c r="F906" s="191">
        <f t="shared" si="48"/>
        <v>0</v>
      </c>
      <c r="G906" s="208"/>
    </row>
    <row r="907" spans="1:7" ht="32.25" thickBot="1">
      <c r="A907" s="60">
        <f>'متره مکانیک'!P4749</f>
        <v>270704</v>
      </c>
      <c r="B907" s="60" t="str">
        <f>'متره مکانیک'!T4749</f>
        <v>دستگاه مبرد جذبي از نوع شعله مستقيم به ظرفيت 250 تن.</v>
      </c>
      <c r="C907" s="60" t="str">
        <f>'متره مکانیک'!U4749</f>
        <v>دستگاه</v>
      </c>
      <c r="D907" s="60">
        <f>'متره مکانیک'!V4749</f>
        <v>0</v>
      </c>
      <c r="E907" s="189" t="e">
        <f>VLOOKUP(A907,'متره مکانیک'!A:K,9,FALSE)</f>
        <v>#N/A</v>
      </c>
      <c r="F907" s="191">
        <f t="shared" si="48"/>
        <v>0</v>
      </c>
      <c r="G907" s="208"/>
    </row>
    <row r="908" spans="1:7" ht="32.25" thickBot="1">
      <c r="A908" s="60">
        <f>'متره مکانیک'!P4750</f>
        <v>270705</v>
      </c>
      <c r="B908" s="60" t="str">
        <f>'متره مکانیک'!T4750</f>
        <v>دستگاه مبرد جذبي از نوع شعله مستقيم به ظرفيت 300 تن.</v>
      </c>
      <c r="C908" s="60" t="str">
        <f>'متره مکانیک'!U4750</f>
        <v>دستگاه</v>
      </c>
      <c r="D908" s="60">
        <f>'متره مکانیک'!V4750</f>
        <v>0</v>
      </c>
      <c r="E908" s="189" t="e">
        <f>VLOOKUP(A908,'متره مکانیک'!A:K,9,FALSE)</f>
        <v>#N/A</v>
      </c>
      <c r="F908" s="191">
        <f t="shared" si="48"/>
        <v>0</v>
      </c>
      <c r="G908" s="208"/>
    </row>
    <row r="909" spans="1:7" ht="32.25" thickBot="1">
      <c r="A909" s="60">
        <f>'متره مکانیک'!P4751</f>
        <v>270706</v>
      </c>
      <c r="B909" s="60" t="str">
        <f>'متره مکانیک'!T4751</f>
        <v>دستگاه مبرد جذبي از نوع شعله مستقيم به ظرفيت 350 تن.</v>
      </c>
      <c r="C909" s="60" t="str">
        <f>'متره مکانیک'!U4751</f>
        <v>دستگاه</v>
      </c>
      <c r="D909" s="60">
        <f>'متره مکانیک'!V4751</f>
        <v>0</v>
      </c>
      <c r="E909" s="189" t="e">
        <f>VLOOKUP(A909,'متره مکانیک'!A:K,9,FALSE)</f>
        <v>#N/A</v>
      </c>
      <c r="F909" s="191">
        <f t="shared" si="48"/>
        <v>0</v>
      </c>
      <c r="G909" s="208"/>
    </row>
    <row r="910" spans="1:7" ht="32.25" thickBot="1">
      <c r="A910" s="60">
        <f>'متره مکانیک'!P4752</f>
        <v>270707</v>
      </c>
      <c r="B910" s="60" t="str">
        <f>'متره مکانیک'!T4752</f>
        <v>دستگاه مبرد جذبي از نوع شعله مستقيم به ظرفيت 400 تن.</v>
      </c>
      <c r="C910" s="60" t="str">
        <f>'متره مکانیک'!U4752</f>
        <v>دستگاه</v>
      </c>
      <c r="D910" s="60">
        <f>'متره مکانیک'!V4752</f>
        <v>0</v>
      </c>
      <c r="E910" s="189" t="e">
        <f>VLOOKUP(A910,'متره مکانیک'!A:K,9,FALSE)</f>
        <v>#N/A</v>
      </c>
      <c r="F910" s="191">
        <f t="shared" si="48"/>
        <v>0</v>
      </c>
      <c r="G910" s="208"/>
    </row>
    <row r="911" spans="1:7" ht="32.25" thickBot="1">
      <c r="A911" s="60">
        <f>'متره مکانیک'!P4753</f>
        <v>270708</v>
      </c>
      <c r="B911" s="60" t="str">
        <f>'متره مکانیک'!T4753</f>
        <v>دستگاه مبرد جذبي از نوع شعله مستقيم به ظرفيت 450 تن.</v>
      </c>
      <c r="C911" s="60" t="str">
        <f>'متره مکانیک'!U4753</f>
        <v>دستگاه</v>
      </c>
      <c r="D911" s="60">
        <f>'متره مکانیک'!V4753</f>
        <v>0</v>
      </c>
      <c r="E911" s="189" t="e">
        <f>VLOOKUP(A911,'متره مکانیک'!A:K,9,FALSE)</f>
        <v>#N/A</v>
      </c>
      <c r="F911" s="191">
        <f t="shared" si="48"/>
        <v>0</v>
      </c>
      <c r="G911" s="208"/>
    </row>
    <row r="912" spans="1:7" ht="32.25" thickBot="1">
      <c r="A912" s="60">
        <f>'متره مکانیک'!P4754</f>
        <v>270709</v>
      </c>
      <c r="B912" s="60" t="str">
        <f>'متره مکانیک'!T4754</f>
        <v>دستگاه مبرد جذبي از نوع شعله مستقيم به ظرفيت 500 تن.</v>
      </c>
      <c r="C912" s="60" t="str">
        <f>'متره مکانیک'!U4754</f>
        <v>دستگاه</v>
      </c>
      <c r="D912" s="60">
        <f>'متره مکانیک'!V4754</f>
        <v>0</v>
      </c>
      <c r="E912" s="189" t="e">
        <f>VLOOKUP(A912,'متره مکانیک'!A:K,9,FALSE)</f>
        <v>#N/A</v>
      </c>
      <c r="F912" s="191">
        <f t="shared" si="48"/>
        <v>0</v>
      </c>
      <c r="G912" s="208"/>
    </row>
    <row r="913" spans="1:7" ht="32.25" thickBot="1">
      <c r="A913" s="60">
        <f>'متره مکانیک'!P4755</f>
        <v>270710</v>
      </c>
      <c r="B913" s="60" t="str">
        <f>'متره مکانیک'!T4755</f>
        <v>دستگاه مبرد جذبي از نوع شعله مستقيم به ظرفيت 600 تن.</v>
      </c>
      <c r="C913" s="60" t="str">
        <f>'متره مکانیک'!U4755</f>
        <v>دستگاه</v>
      </c>
      <c r="D913" s="60">
        <f>'متره مکانیک'!V4755</f>
        <v>0</v>
      </c>
      <c r="E913" s="189" t="e">
        <f>VLOOKUP(A913,'متره مکانیک'!A:K,9,FALSE)</f>
        <v>#N/A</v>
      </c>
      <c r="F913" s="191">
        <f t="shared" si="48"/>
        <v>0</v>
      </c>
      <c r="G913" s="208"/>
    </row>
    <row r="914" spans="1:7" ht="32.25" thickBot="1">
      <c r="A914" s="60">
        <f>'متره مکانیک'!P4756</f>
        <v>270711</v>
      </c>
      <c r="B914" s="60" t="str">
        <f>'متره مکانیک'!T4756</f>
        <v>دستگاه مبرد جذبي از نوع شعله مستقيم به ظرفيت 700 تن.</v>
      </c>
      <c r="C914" s="60" t="str">
        <f>'متره مکانیک'!U4756</f>
        <v>دستگاه</v>
      </c>
      <c r="D914" s="60">
        <f>'متره مکانیک'!V4756</f>
        <v>0</v>
      </c>
      <c r="E914" s="189" t="e">
        <f>VLOOKUP(A914,'متره مکانیک'!A:K,9,FALSE)</f>
        <v>#N/A</v>
      </c>
      <c r="F914" s="191">
        <f t="shared" si="48"/>
        <v>0</v>
      </c>
      <c r="G914" s="208"/>
    </row>
    <row r="915" spans="1:7" ht="32.25" thickBot="1">
      <c r="A915" s="60">
        <f>'متره مکانیک'!P4757</f>
        <v>270712</v>
      </c>
      <c r="B915" s="60" t="str">
        <f>'متره مکانیک'!T4757</f>
        <v>دستگاه مبرد جذبي از نوع شعله مستقيم به ظرفيت 800 تن.</v>
      </c>
      <c r="C915" s="60" t="str">
        <f>'متره مکانیک'!U4757</f>
        <v>دستگاه</v>
      </c>
      <c r="D915" s="60">
        <f>'متره مکانیک'!V4757</f>
        <v>0</v>
      </c>
      <c r="E915" s="189" t="e">
        <f>VLOOKUP(A915,'متره مکانیک'!A:K,9,FALSE)</f>
        <v>#N/A</v>
      </c>
      <c r="F915" s="191">
        <f t="shared" si="48"/>
        <v>0</v>
      </c>
      <c r="G915" s="208"/>
    </row>
    <row r="916" spans="1:7" ht="32.25" thickBot="1">
      <c r="A916" s="60">
        <f>'متره مکانیک'!P4758</f>
        <v>270713</v>
      </c>
      <c r="B916" s="60" t="str">
        <f>'متره مکانیک'!T4758</f>
        <v>دستگاه مبرد جذبي از نوع شعله مستقيم به ظرفيت 1000 تن.</v>
      </c>
      <c r="C916" s="60" t="str">
        <f>'متره مکانیک'!U4758</f>
        <v>دستگاه</v>
      </c>
      <c r="D916" s="60">
        <f>'متره مکانیک'!V4758</f>
        <v>0</v>
      </c>
      <c r="E916" s="189" t="e">
        <f>VLOOKUP(A916,'متره مکانیک'!A:K,9,FALSE)</f>
        <v>#N/A</v>
      </c>
      <c r="F916" s="191">
        <f t="shared" si="48"/>
        <v>0</v>
      </c>
      <c r="G916" s="208"/>
    </row>
    <row r="917" spans="1:7" ht="32.25" thickBot="1">
      <c r="A917" s="60">
        <f>'متره مکانیک'!P4759</f>
        <v>270714</v>
      </c>
      <c r="B917" s="60" t="str">
        <f>'متره مکانیک'!T4759</f>
        <v>دستگاه مبرد جذبي از نوع شعله مستقيم به ظرفيت 1200 تن.</v>
      </c>
      <c r="C917" s="60" t="str">
        <f>'متره مکانیک'!U4759</f>
        <v>دستگاه</v>
      </c>
      <c r="D917" s="60">
        <f>'متره مکانیک'!V4759</f>
        <v>0</v>
      </c>
      <c r="E917" s="189" t="e">
        <f>VLOOKUP(A917,'متره مکانیک'!A:K,9,FALSE)</f>
        <v>#N/A</v>
      </c>
      <c r="F917" s="191">
        <f t="shared" si="48"/>
        <v>0</v>
      </c>
      <c r="G917" s="208"/>
    </row>
    <row r="918" spans="1:7" ht="32.25" thickBot="1">
      <c r="A918" s="60">
        <f>'متره مکانیک'!P4760</f>
        <v>270715</v>
      </c>
      <c r="B918" s="60" t="str">
        <f>'متره مکانیک'!T4760</f>
        <v>دستگاه مبرد جذبي از نوع شعله مستقيم به ظرفيت 1400 تن.</v>
      </c>
      <c r="C918" s="60" t="str">
        <f>'متره مکانیک'!U4760</f>
        <v>دستگاه</v>
      </c>
      <c r="D918" s="60">
        <f>'متره مکانیک'!V4760</f>
        <v>0</v>
      </c>
      <c r="E918" s="189" t="e">
        <f>VLOOKUP(A918,'متره مکانیک'!A:K,9,FALSE)</f>
        <v>#N/A</v>
      </c>
      <c r="F918" s="191">
        <f t="shared" si="48"/>
        <v>0</v>
      </c>
      <c r="G918" s="208"/>
    </row>
    <row r="919" spans="1:7" ht="24" thickBot="1">
      <c r="A919" s="60" t="str">
        <f>'متره مکانیک'!P4761</f>
        <v>270716</v>
      </c>
      <c r="B919" s="60" t="str">
        <f>'متره مکانیک'!T4761</f>
        <v>مبرد</v>
      </c>
      <c r="C919" s="60" t="str">
        <f>'متره مکانیک'!U4761</f>
        <v>دستگاه</v>
      </c>
      <c r="D919" s="60">
        <f>'متره مکانیک'!V4761</f>
        <v>10000</v>
      </c>
      <c r="E919" s="189" t="e">
        <f>VLOOKUP(A919,'متره مکانیک'!A:K,9,FALSE)</f>
        <v>#N/A</v>
      </c>
      <c r="F919" s="191">
        <f t="shared" ref="F919:F921" si="49">IF(ISNA(E919*D919),0,ROUND((E919*D919),0))</f>
        <v>0</v>
      </c>
      <c r="G919" s="214" t="s">
        <v>511</v>
      </c>
    </row>
    <row r="920" spans="1:7" ht="24" thickBot="1">
      <c r="A920" s="60" t="str">
        <f>'متره مکانیک'!P4762</f>
        <v>270717</v>
      </c>
      <c r="B920" s="60" t="str">
        <f>'متره مکانیک'!T4762</f>
        <v>مبرد1</v>
      </c>
      <c r="C920" s="60" t="str">
        <f>'متره مکانیک'!U4762</f>
        <v>دستگاه</v>
      </c>
      <c r="D920" s="60">
        <f>'متره مکانیک'!V4762</f>
        <v>10001</v>
      </c>
      <c r="E920" s="189" t="e">
        <f>VLOOKUP(A920,'متره مکانیک'!A:K,9,FALSE)</f>
        <v>#N/A</v>
      </c>
      <c r="F920" s="191">
        <f t="shared" si="49"/>
        <v>0</v>
      </c>
      <c r="G920" s="214" t="s">
        <v>511</v>
      </c>
    </row>
    <row r="921" spans="1:7" ht="24" thickBot="1">
      <c r="A921" s="60" t="str">
        <f>'متره مکانیک'!P4763</f>
        <v>270718</v>
      </c>
      <c r="B921" s="60" t="str">
        <f>'متره مکانیک'!T4763</f>
        <v>مبرد2</v>
      </c>
      <c r="C921" s="60" t="str">
        <f>'متره مکانیک'!U4763</f>
        <v>دستگاه</v>
      </c>
      <c r="D921" s="60">
        <f>'متره مکانیک'!V4763</f>
        <v>10002</v>
      </c>
      <c r="E921" s="189">
        <f>VLOOKUP(A921,'متره مکانیک'!A:K,9,FALSE)</f>
        <v>1</v>
      </c>
      <c r="F921" s="191">
        <f t="shared" si="49"/>
        <v>10002</v>
      </c>
      <c r="G921" s="214" t="s">
        <v>511</v>
      </c>
    </row>
    <row r="922" spans="1:7" s="27" customFormat="1" ht="24" thickBot="1">
      <c r="A922" s="677" t="s">
        <v>659</v>
      </c>
      <c r="B922" s="678"/>
      <c r="C922" s="678"/>
      <c r="D922" s="678"/>
      <c r="E922" s="679"/>
      <c r="F922" s="196">
        <f>SUM(F821:F918)</f>
        <v>394466000</v>
      </c>
      <c r="G922" s="212" t="s">
        <v>77</v>
      </c>
    </row>
    <row r="923" spans="1:7" s="27" customFormat="1" ht="24" thickBot="1">
      <c r="A923" s="677" t="s">
        <v>660</v>
      </c>
      <c r="B923" s="678"/>
      <c r="C923" s="678"/>
      <c r="D923" s="678"/>
      <c r="E923" s="679"/>
      <c r="F923" s="196">
        <f>SUM(F919:F921)</f>
        <v>10002</v>
      </c>
      <c r="G923" s="210" t="s">
        <v>77</v>
      </c>
    </row>
    <row r="924" spans="1:7" s="26" customFormat="1" ht="24" thickBot="1">
      <c r="A924" s="680" t="s">
        <v>942</v>
      </c>
      <c r="B924" s="681"/>
      <c r="C924" s="681"/>
      <c r="D924" s="681"/>
      <c r="E924" s="681"/>
      <c r="F924" s="682"/>
      <c r="G924" s="683"/>
    </row>
    <row r="925" spans="1:7" ht="45.75" customHeight="1" thickBot="1">
      <c r="A925" s="60" t="str">
        <f>'متره مکانیک'!P4764</f>
        <v>280101</v>
      </c>
      <c r="B925" s="60" t="str">
        <f>'متره مکانیک'!T4764</f>
        <v>برج خنك كننده، با بدنه از ورق آهن گالوانيزه و ظرفيت خنك كنندگي 190 ليتر آب در دقيقه.</v>
      </c>
      <c r="C925" s="60" t="str">
        <f>'متره مکانیک'!U4764</f>
        <v>دستگاه</v>
      </c>
      <c r="D925" s="60">
        <f>'متره مکانیک'!V4764</f>
        <v>113749000</v>
      </c>
      <c r="E925" s="189">
        <f>VLOOKUP(A925,'متره مکانیک'!A:K,9,FALSE)</f>
        <v>1</v>
      </c>
      <c r="F925" s="191">
        <f t="shared" ref="F925" si="50">IF(ISNA(E925*D925),0,ROUND((E925*D925),0))</f>
        <v>113749000</v>
      </c>
      <c r="G925" s="208"/>
    </row>
    <row r="926" spans="1:7" ht="32.25" thickBot="1">
      <c r="A926" s="60">
        <f>'متره مکانیک'!P4765</f>
        <v>280102</v>
      </c>
      <c r="B926" s="60" t="str">
        <f>'متره مکانیک'!T4765</f>
        <v>برج خنك كننده، با بدنه از ورق آهن گالوانيزه و ظرفيت خنك كنندگي 450 ليتر آب در دقيقه.</v>
      </c>
      <c r="C926" s="60" t="str">
        <f>'متره مکانیک'!U4765</f>
        <v>دستگاه</v>
      </c>
      <c r="D926" s="60">
        <f>'متره مکانیک'!V4765</f>
        <v>175718000</v>
      </c>
      <c r="E926" s="189" t="e">
        <f>VLOOKUP(A926,'متره مکانیک'!A:K,9,FALSE)</f>
        <v>#N/A</v>
      </c>
      <c r="F926" s="191">
        <f t="shared" ref="F926:F945" si="51">IF(ISNA(E926*D926),0,ROUND((E926*D926),0))</f>
        <v>0</v>
      </c>
      <c r="G926" s="208"/>
    </row>
    <row r="927" spans="1:7" ht="32.25" thickBot="1">
      <c r="A927" s="60">
        <f>'متره مکانیک'!P4766</f>
        <v>280103</v>
      </c>
      <c r="B927" s="60" t="str">
        <f>'متره مکانیک'!T4766</f>
        <v>برج خنك كننده، با بدنه از ورق آهن گالوانيزه و ظرفيت خنك كنندگي 760 ليتر آب در دقيقه.</v>
      </c>
      <c r="C927" s="60" t="str">
        <f>'متره مکانیک'!U4766</f>
        <v>دستگاه</v>
      </c>
      <c r="D927" s="60">
        <f>'متره مکانیک'!V4766</f>
        <v>221443000</v>
      </c>
      <c r="E927" s="189" t="e">
        <f>VLOOKUP(A927,'متره مکانیک'!A:K,9,FALSE)</f>
        <v>#N/A</v>
      </c>
      <c r="F927" s="191">
        <f t="shared" si="51"/>
        <v>0</v>
      </c>
      <c r="G927" s="208"/>
    </row>
    <row r="928" spans="1:7" ht="32.25" thickBot="1">
      <c r="A928" s="60">
        <f>'متره مکانیک'!P4767</f>
        <v>280104</v>
      </c>
      <c r="B928" s="60" t="str">
        <f>'متره مکانیک'!T4767</f>
        <v>برج خنك كننده ، با بدنه از ورق آهن گالوانيزه و ظرفيت خنك كنندگي 1140 ليتر آب در دقيقه.</v>
      </c>
      <c r="C928" s="60" t="str">
        <f>'متره مکانیک'!U4767</f>
        <v>دستگاه</v>
      </c>
      <c r="D928" s="60">
        <f>'متره مکانیک'!V4767</f>
        <v>232183000</v>
      </c>
      <c r="E928" s="189" t="e">
        <f>VLOOKUP(A928,'متره مکانیک'!A:K,9,FALSE)</f>
        <v>#N/A</v>
      </c>
      <c r="F928" s="191">
        <f t="shared" si="51"/>
        <v>0</v>
      </c>
      <c r="G928" s="208"/>
    </row>
    <row r="929" spans="1:7" ht="32.25" thickBot="1">
      <c r="A929" s="60">
        <f>'متره مکانیک'!P4768</f>
        <v>280105</v>
      </c>
      <c r="B929" s="60" t="str">
        <f>'متره مکانیک'!T4768</f>
        <v>برج خنك كننده، با بدنه از ورق آهن گالوانيزه و ظرفيت خنك كنندگي 1510 ليتر آب در دقيقه.</v>
      </c>
      <c r="C929" s="60" t="str">
        <f>'متره مکانیک'!U4768</f>
        <v>دستگاه</v>
      </c>
      <c r="D929" s="60">
        <f>'متره مکانیک'!V4768</f>
        <v>322367000</v>
      </c>
      <c r="E929" s="189" t="e">
        <f>VLOOKUP(A929,'متره مکانیک'!A:K,9,FALSE)</f>
        <v>#N/A</v>
      </c>
      <c r="F929" s="191">
        <f t="shared" si="51"/>
        <v>0</v>
      </c>
      <c r="G929" s="208"/>
    </row>
    <row r="930" spans="1:7" ht="32.25" thickBot="1">
      <c r="A930" s="60">
        <f>'متره مکانیک'!P4769</f>
        <v>280106</v>
      </c>
      <c r="B930" s="60" t="str">
        <f>'متره مکانیک'!T4769</f>
        <v>برج خنك كننده، با بدنه از ورق آهن گالوانيزه و ظرفيت خنك كنندگي 1890 ليتر آب در دقيقه.</v>
      </c>
      <c r="C930" s="60" t="str">
        <f>'متره مکانیک'!U4769</f>
        <v>دستگاه</v>
      </c>
      <c r="D930" s="60">
        <f>'متره مکانیک'!V4769</f>
        <v>383798000</v>
      </c>
      <c r="E930" s="189" t="e">
        <f>VLOOKUP(A930,'متره مکانیک'!A:K,9,FALSE)</f>
        <v>#N/A</v>
      </c>
      <c r="F930" s="191">
        <f t="shared" si="51"/>
        <v>0</v>
      </c>
      <c r="G930" s="216"/>
    </row>
    <row r="931" spans="1:7" ht="32.25" thickBot="1">
      <c r="A931" s="60">
        <f>'متره مکانیک'!P4770</f>
        <v>280201</v>
      </c>
      <c r="B931" s="60" t="str">
        <f>'متره مکانیک'!T4770</f>
        <v>برج خنك كننده، با اسكلت فلزي، به ظرفيت خنك كنندگي 2270 ليتر آب در دقيقه.</v>
      </c>
      <c r="C931" s="60" t="str">
        <f>'متره مکانیک'!U4770</f>
        <v>دستگاه</v>
      </c>
      <c r="D931" s="60">
        <f>'متره مکانیک'!V4770</f>
        <v>336670000</v>
      </c>
      <c r="E931" s="189" t="e">
        <f>VLOOKUP(A931,'متره مکانیک'!A:K,9,FALSE)</f>
        <v>#N/A</v>
      </c>
      <c r="F931" s="191">
        <f t="shared" si="51"/>
        <v>0</v>
      </c>
      <c r="G931" s="216"/>
    </row>
    <row r="932" spans="1:7" ht="32.25" thickBot="1">
      <c r="A932" s="60">
        <f>'متره مکانیک'!P4771</f>
        <v>280202</v>
      </c>
      <c r="B932" s="60" t="str">
        <f>'متره مکانیک'!T4771</f>
        <v>برج خنك كننده، با اسكلت فلزي، به ظرفيت خنك كنندگي 3780 ليتر آب در دقيقه.</v>
      </c>
      <c r="C932" s="60" t="str">
        <f>'متره مکانیک'!U4771</f>
        <v>دستگاه</v>
      </c>
      <c r="D932" s="60">
        <f>'متره مکانیک'!V4771</f>
        <v>461224000</v>
      </c>
      <c r="E932" s="189" t="e">
        <f>VLOOKUP(A932,'متره مکانیک'!A:K,9,FALSE)</f>
        <v>#N/A</v>
      </c>
      <c r="F932" s="191">
        <f t="shared" si="51"/>
        <v>0</v>
      </c>
      <c r="G932" s="216"/>
    </row>
    <row r="933" spans="1:7" ht="32.25" thickBot="1">
      <c r="A933" s="60">
        <f>'متره مکانیک'!P4772</f>
        <v>280203</v>
      </c>
      <c r="B933" s="60" t="str">
        <f>'متره مکانیک'!T4772</f>
        <v>برج خنك كننده، با اسكلت فلزي، به ظرفيت خنك كنندگي 5680 ليتر آب در دقيقه.</v>
      </c>
      <c r="C933" s="60" t="str">
        <f>'متره مکانیک'!U4772</f>
        <v>دستگاه</v>
      </c>
      <c r="D933" s="60">
        <f>'متره مکانیک'!V4772</f>
        <v>741387000</v>
      </c>
      <c r="E933" s="189" t="e">
        <f>VLOOKUP(A933,'متره مکانیک'!A:K,9,FALSE)</f>
        <v>#N/A</v>
      </c>
      <c r="F933" s="191">
        <f t="shared" si="51"/>
        <v>0</v>
      </c>
      <c r="G933" s="216"/>
    </row>
    <row r="934" spans="1:7" ht="32.25" thickBot="1">
      <c r="A934" s="60">
        <f>'متره مکانیک'!P4773</f>
        <v>280204</v>
      </c>
      <c r="B934" s="60" t="str">
        <f>'متره مکانیک'!T4773</f>
        <v>برج خنك كننده، با اسكلت فلزي، به ظرفيت خنك كنندگي 7570 ليتر آب در دقيقه.</v>
      </c>
      <c r="C934" s="60" t="str">
        <f>'متره مکانیک'!U4773</f>
        <v>دستگاه</v>
      </c>
      <c r="D934" s="60">
        <f>'متره مکانیک'!V4773</f>
        <v>831755000</v>
      </c>
      <c r="E934" s="189" t="e">
        <f>VLOOKUP(A934,'متره مکانیک'!A:K,9,FALSE)</f>
        <v>#N/A</v>
      </c>
      <c r="F934" s="191">
        <f t="shared" si="51"/>
        <v>0</v>
      </c>
      <c r="G934" s="216"/>
    </row>
    <row r="935" spans="1:7" ht="32.25" thickBot="1">
      <c r="A935" s="60">
        <f>'متره مکانیک'!P4774</f>
        <v>280205</v>
      </c>
      <c r="B935" s="60" t="str">
        <f>'متره مکانیک'!T4774</f>
        <v>برج خنك كننده، با اسكلت فلزي، به ظرفيت خنك كنندگي 9460 ليتر آب در دقيقه.</v>
      </c>
      <c r="C935" s="60" t="str">
        <f>'متره مکانیک'!U4774</f>
        <v>دستگاه</v>
      </c>
      <c r="D935" s="60">
        <f>'متره مکانیک'!V4774</f>
        <v>1068033000</v>
      </c>
      <c r="E935" s="189" t="e">
        <f>VLOOKUP(A935,'متره مکانیک'!A:K,9,FALSE)</f>
        <v>#N/A</v>
      </c>
      <c r="F935" s="191">
        <f t="shared" si="51"/>
        <v>0</v>
      </c>
      <c r="G935" s="216"/>
    </row>
    <row r="936" spans="1:7" ht="32.25" thickBot="1">
      <c r="A936" s="60">
        <f>'متره مکانیک'!P4775</f>
        <v>280301</v>
      </c>
      <c r="B936" s="60" t="str">
        <f>'متره مکانیک'!T4775</f>
        <v>برج خنك كننده با بدنه فايبرگلاس به ظرفيت خنك‌كنندگي 93  ليتر آب در دقيقه.</v>
      </c>
      <c r="C936" s="60" t="str">
        <f>'متره مکانیک'!U4775</f>
        <v>دستگاه</v>
      </c>
      <c r="D936" s="60">
        <f>'متره مکانیک'!V4775</f>
        <v>0</v>
      </c>
      <c r="E936" s="189" t="e">
        <f>VLOOKUP(A936,'متره مکانیک'!A:K,9,FALSE)</f>
        <v>#N/A</v>
      </c>
      <c r="F936" s="191">
        <f t="shared" si="51"/>
        <v>0</v>
      </c>
      <c r="G936" s="216"/>
    </row>
    <row r="937" spans="1:7" ht="32.25" thickBot="1">
      <c r="A937" s="60">
        <f>'متره مکانیک'!P4776</f>
        <v>280302</v>
      </c>
      <c r="B937" s="60" t="str">
        <f>'متره مکانیک'!T4776</f>
        <v>برج خنك كننده با بدنه فايبرگلاس به ظرفيت خنك‌كنندگي 139  ليتر آب در دقيقه.</v>
      </c>
      <c r="C937" s="60" t="str">
        <f>'متره مکانیک'!U4776</f>
        <v>دستگاه</v>
      </c>
      <c r="D937" s="60">
        <f>'متره مکانیک'!V4776</f>
        <v>0</v>
      </c>
      <c r="E937" s="189" t="e">
        <f>VLOOKUP(A937,'متره مکانیک'!A:K,9,FALSE)</f>
        <v>#N/A</v>
      </c>
      <c r="F937" s="191">
        <f t="shared" si="51"/>
        <v>0</v>
      </c>
      <c r="G937" s="216"/>
    </row>
    <row r="938" spans="1:7" ht="32.25" thickBot="1">
      <c r="A938" s="60">
        <f>'متره مکانیک'!P4777</f>
        <v>280303</v>
      </c>
      <c r="B938" s="60" t="str">
        <f>'متره مکانیک'!T4777</f>
        <v>برج خنك كننده با بدنه فايبرگلاس به ظرفيت خنك‌كنندگي 186  ليتر آب در دقيقه.</v>
      </c>
      <c r="C938" s="60" t="str">
        <f>'متره مکانیک'!U4777</f>
        <v>دستگاه</v>
      </c>
      <c r="D938" s="60">
        <f>'متره مکانیک'!V4777</f>
        <v>0</v>
      </c>
      <c r="E938" s="189" t="e">
        <f>VLOOKUP(A938,'متره مکانیک'!A:K,9,FALSE)</f>
        <v>#N/A</v>
      </c>
      <c r="F938" s="191">
        <f t="shared" si="51"/>
        <v>0</v>
      </c>
      <c r="G938" s="216"/>
    </row>
    <row r="939" spans="1:7" ht="32.25" thickBot="1">
      <c r="A939" s="60">
        <f>'متره مکانیک'!P4778</f>
        <v>280304</v>
      </c>
      <c r="B939" s="60" t="str">
        <f>'متره مکانیک'!T4778</f>
        <v>برج خنك كننده با بدنه فايبرگلاس به ظرفيت خنك‌كنندگي 325  ليتر آب در دقيقه.</v>
      </c>
      <c r="C939" s="60" t="str">
        <f>'متره مکانیک'!U4778</f>
        <v>دستگاه</v>
      </c>
      <c r="D939" s="60">
        <f>'متره مکانیک'!V4778</f>
        <v>0</v>
      </c>
      <c r="E939" s="189" t="e">
        <f>VLOOKUP(A939,'متره مکانیک'!A:K,9,FALSE)</f>
        <v>#N/A</v>
      </c>
      <c r="F939" s="191">
        <f t="shared" si="51"/>
        <v>0</v>
      </c>
      <c r="G939" s="216"/>
    </row>
    <row r="940" spans="1:7" ht="32.25" thickBot="1">
      <c r="A940" s="60">
        <f>'متره مکانیک'!P4779</f>
        <v>280305</v>
      </c>
      <c r="B940" s="60" t="str">
        <f>'متره مکانیک'!T4779</f>
        <v>برج خنك كننده با بدنه فايبرگلاس به ظرفيت خنك‌كنندگي 417  ليتر آب در دقيقه.</v>
      </c>
      <c r="C940" s="60" t="str">
        <f>'متره مکانیک'!U4779</f>
        <v>دستگاه</v>
      </c>
      <c r="D940" s="60">
        <f>'متره مکانیک'!V4779</f>
        <v>0</v>
      </c>
      <c r="E940" s="189" t="e">
        <f>VLOOKUP(A940,'متره مکانیک'!A:K,9,FALSE)</f>
        <v>#N/A</v>
      </c>
      <c r="F940" s="191">
        <f t="shared" si="51"/>
        <v>0</v>
      </c>
      <c r="G940" s="216"/>
    </row>
    <row r="941" spans="1:7" ht="32.25" thickBot="1">
      <c r="A941" s="60">
        <f>'متره مکانیک'!P4780</f>
        <v>280306</v>
      </c>
      <c r="B941" s="60" t="str">
        <f>'متره مکانیک'!T4780</f>
        <v>برج خنك كننده با بدنه فايبرگلاس به ظرفيت خنك‌كنندگي 560  ليتر آب در دقيقه.</v>
      </c>
      <c r="C941" s="60" t="str">
        <f>'متره مکانیک'!U4780</f>
        <v>دستگاه</v>
      </c>
      <c r="D941" s="60">
        <f>'متره مکانیک'!V4780</f>
        <v>0</v>
      </c>
      <c r="E941" s="189" t="e">
        <f>VLOOKUP(A941,'متره مکانیک'!A:K,9,FALSE)</f>
        <v>#N/A</v>
      </c>
      <c r="F941" s="191">
        <f t="shared" si="51"/>
        <v>0</v>
      </c>
      <c r="G941" s="216"/>
    </row>
    <row r="942" spans="1:7" ht="32.25" thickBot="1">
      <c r="A942" s="60">
        <f>'متره مکانیک'!P4781</f>
        <v>280307</v>
      </c>
      <c r="B942" s="60" t="str">
        <f>'متره مکانیک'!T4781</f>
        <v>برج خنك كننده با بدنه فايبرگلاس به ظرفيت خنك‌كنندگي 747  ليتر آب در دقيقه.</v>
      </c>
      <c r="C942" s="60" t="str">
        <f>'متره مکانیک'!U4781</f>
        <v>دستگاه</v>
      </c>
      <c r="D942" s="60">
        <f>'متره مکانیک'!V4781</f>
        <v>0</v>
      </c>
      <c r="E942" s="189" t="e">
        <f>VLOOKUP(A942,'متره مکانیک'!A:K,9,FALSE)</f>
        <v>#N/A</v>
      </c>
      <c r="F942" s="191">
        <f t="shared" si="51"/>
        <v>0</v>
      </c>
      <c r="G942" s="216"/>
    </row>
    <row r="943" spans="1:7" ht="32.25" thickBot="1">
      <c r="A943" s="60">
        <f>'متره مکانیک'!P4782</f>
        <v>280308</v>
      </c>
      <c r="B943" s="60" t="str">
        <f>'متره مکانیک'!T4782</f>
        <v>برج خنك كننده با بدنه فايبرگلاس به ظرفيت خنك‌كنندگي 929  ليتر آب در دقيقه.</v>
      </c>
      <c r="C943" s="60" t="str">
        <f>'متره مکانیک'!U4782</f>
        <v>دستگاه</v>
      </c>
      <c r="D943" s="60">
        <f>'متره مکانیک'!V4782</f>
        <v>0</v>
      </c>
      <c r="E943" s="189" t="e">
        <f>VLOOKUP(A943,'متره مکانیک'!A:K,9,FALSE)</f>
        <v>#N/A</v>
      </c>
      <c r="F943" s="191">
        <f t="shared" si="51"/>
        <v>0</v>
      </c>
      <c r="G943" s="216"/>
    </row>
    <row r="944" spans="1:7" ht="32.25" thickBot="1">
      <c r="A944" s="60">
        <f>'متره مکانیک'!P4783</f>
        <v>280309</v>
      </c>
      <c r="B944" s="60" t="str">
        <f>'متره مکانیک'!T4783</f>
        <v>برج خنك كننده با بدنه فايبرگلاس به ظرفيت خنك‌كنندگي 1162  ليتر آب در دقيقه.</v>
      </c>
      <c r="C944" s="60" t="str">
        <f>'متره مکانیک'!U4783</f>
        <v>دستگاه</v>
      </c>
      <c r="D944" s="60">
        <f>'متره مکانیک'!V4783</f>
        <v>0</v>
      </c>
      <c r="E944" s="189" t="e">
        <f>VLOOKUP(A944,'متره مکانیک'!A:K,9,FALSE)</f>
        <v>#N/A</v>
      </c>
      <c r="F944" s="191">
        <f t="shared" si="51"/>
        <v>0</v>
      </c>
      <c r="G944" s="216"/>
    </row>
    <row r="945" spans="1:7" ht="32.25" thickBot="1">
      <c r="A945" s="60">
        <f>'متره مکانیک'!P4784</f>
        <v>280310</v>
      </c>
      <c r="B945" s="60" t="str">
        <f>'متره مکانیک'!T4784</f>
        <v>برج خنك كننده با بدنه فايبرگلاس به ظرفيت خنك‌كنندگي 1240  ليتر آب در دقيقه.</v>
      </c>
      <c r="C945" s="60" t="str">
        <f>'متره مکانیک'!U4784</f>
        <v>دستگاه</v>
      </c>
      <c r="D945" s="60">
        <f>'متره مکانیک'!V4784</f>
        <v>0</v>
      </c>
      <c r="E945" s="189" t="e">
        <f>VLOOKUP(A945,'متره مکانیک'!A:K,9,FALSE)</f>
        <v>#N/A</v>
      </c>
      <c r="F945" s="191">
        <f t="shared" si="51"/>
        <v>0</v>
      </c>
      <c r="G945" s="216"/>
    </row>
    <row r="946" spans="1:7" ht="24" thickBot="1">
      <c r="A946" s="60" t="str">
        <f>'متره مکانیک'!P4785</f>
        <v>280311</v>
      </c>
      <c r="B946" s="60" t="str">
        <f>'متره مکانیک'!T4785</f>
        <v>برج خنک کن</v>
      </c>
      <c r="C946" s="60" t="str">
        <f>'متره مکانیک'!U4785</f>
        <v>دستگاه</v>
      </c>
      <c r="D946" s="60">
        <f>'متره مکانیک'!V4785</f>
        <v>10000</v>
      </c>
      <c r="E946" s="189" t="e">
        <f>VLOOKUP(A946,'متره مکانیک'!A:K,9,FALSE)</f>
        <v>#N/A</v>
      </c>
      <c r="F946" s="191">
        <f t="shared" ref="F946:F948" si="52">IF(ISNA(E946*D946),0,ROUND((E946*D946),0))</f>
        <v>0</v>
      </c>
      <c r="G946" s="218" t="s">
        <v>511</v>
      </c>
    </row>
    <row r="947" spans="1:7" ht="24" thickBot="1">
      <c r="A947" s="60" t="str">
        <f>'متره مکانیک'!P4786</f>
        <v>280312</v>
      </c>
      <c r="B947" s="60" t="str">
        <f>'متره مکانیک'!T4786</f>
        <v>برج خنک کن1</v>
      </c>
      <c r="C947" s="60" t="str">
        <f>'متره مکانیک'!U4786</f>
        <v>دستگاه</v>
      </c>
      <c r="D947" s="60">
        <f>'متره مکانیک'!V4786</f>
        <v>10001</v>
      </c>
      <c r="E947" s="189" t="e">
        <f>VLOOKUP(A947,'متره مکانیک'!A:K,9,FALSE)</f>
        <v>#N/A</v>
      </c>
      <c r="F947" s="191">
        <f t="shared" si="52"/>
        <v>0</v>
      </c>
      <c r="G947" s="218" t="s">
        <v>511</v>
      </c>
    </row>
    <row r="948" spans="1:7" ht="24" thickBot="1">
      <c r="A948" s="60" t="str">
        <f>'متره مکانیک'!P4787</f>
        <v>280313</v>
      </c>
      <c r="B948" s="60" t="str">
        <f>'متره مکانیک'!T4787</f>
        <v>برج خنک کن2</v>
      </c>
      <c r="C948" s="60" t="str">
        <f>'متره مکانیک'!U4787</f>
        <v>دستگاه</v>
      </c>
      <c r="D948" s="60">
        <f>'متره مکانیک'!V4787</f>
        <v>10002</v>
      </c>
      <c r="E948" s="189">
        <f>VLOOKUP(A948,'متره مکانیک'!A:K,9,FALSE)</f>
        <v>1</v>
      </c>
      <c r="F948" s="191">
        <f t="shared" si="52"/>
        <v>10002</v>
      </c>
      <c r="G948" s="218" t="s">
        <v>511</v>
      </c>
    </row>
    <row r="949" spans="1:7" s="27" customFormat="1" ht="24" thickBot="1">
      <c r="A949" s="677" t="s">
        <v>659</v>
      </c>
      <c r="B949" s="678"/>
      <c r="C949" s="678"/>
      <c r="D949" s="678"/>
      <c r="E949" s="679"/>
      <c r="F949" s="196">
        <f>SUM(F925:F945)</f>
        <v>113749000</v>
      </c>
      <c r="G949" s="212" t="s">
        <v>77</v>
      </c>
    </row>
    <row r="950" spans="1:7" s="27" customFormat="1" ht="24" thickBot="1">
      <c r="A950" s="677" t="s">
        <v>660</v>
      </c>
      <c r="B950" s="678"/>
      <c r="C950" s="678"/>
      <c r="D950" s="678"/>
      <c r="E950" s="679"/>
      <c r="F950" s="196">
        <f>SUM(F946:F948)</f>
        <v>10002</v>
      </c>
      <c r="G950" s="210" t="s">
        <v>77</v>
      </c>
    </row>
    <row r="951" spans="1:7" s="26" customFormat="1" ht="24" thickBot="1">
      <c r="A951" s="680" t="s">
        <v>943</v>
      </c>
      <c r="B951" s="681"/>
      <c r="C951" s="681"/>
      <c r="D951" s="681"/>
      <c r="E951" s="681"/>
      <c r="F951" s="682"/>
      <c r="G951" s="683"/>
    </row>
    <row r="952" spans="1:7" ht="48" customHeight="1" thickBot="1">
      <c r="A952" s="60" t="str">
        <f>'متره مکانیک'!P4788</f>
        <v>290101</v>
      </c>
      <c r="B952" s="60" t="str">
        <f>'متره مکانیک'!T4788</f>
        <v>دست شويي از چيني ، به ابعاد تقريبي 57×44 سانتيمتر، بدون پايه.</v>
      </c>
      <c r="C952" s="60" t="str">
        <f>'متره مکانیک'!U4788</f>
        <v>دستگاه</v>
      </c>
      <c r="D952" s="60">
        <f>'متره مکانیک'!V4788</f>
        <v>825500</v>
      </c>
      <c r="E952" s="189">
        <f>VLOOKUP(A952,'متره مکانیک'!A:K,9,FALSE)</f>
        <v>1</v>
      </c>
      <c r="F952" s="191">
        <f t="shared" ref="F952" si="53">IF(ISNA(E952*D952),0,ROUND((E952*D952),0))</f>
        <v>825500</v>
      </c>
      <c r="G952" s="216"/>
    </row>
    <row r="953" spans="1:7" ht="32.25" thickBot="1">
      <c r="A953" s="60">
        <f>'متره مکانیک'!P4789</f>
        <v>290102</v>
      </c>
      <c r="B953" s="60" t="str">
        <f>'متره مکانیک'!T4789</f>
        <v>دست شويي از چيني ، به ابعاد تقريبي 60×46 سانتيمتر، بدون پايه.</v>
      </c>
      <c r="C953" s="60" t="str">
        <f>'متره مکانیک'!U4789</f>
        <v>دستگاه</v>
      </c>
      <c r="D953" s="60">
        <f>'متره مکانیک'!V4789</f>
        <v>827000</v>
      </c>
      <c r="E953" s="189" t="e">
        <f>VLOOKUP(A953,'متره مکانیک'!A:K,9,FALSE)</f>
        <v>#N/A</v>
      </c>
      <c r="F953" s="191">
        <f t="shared" ref="F953:F992" si="54">IF(ISNA(E953*D953),0,ROUND((E953*D953),0))</f>
        <v>0</v>
      </c>
      <c r="G953" s="216"/>
    </row>
    <row r="954" spans="1:7" ht="32.25" thickBot="1">
      <c r="A954" s="60">
        <f>'متره مکانیک'!P4790</f>
        <v>290103</v>
      </c>
      <c r="B954" s="60" t="str">
        <f>'متره مکانیک'!T4790</f>
        <v>دست شويي از چيني ، به ابعاد تقريبي 65×49 سانتيمتر، بدون پايه.</v>
      </c>
      <c r="C954" s="60" t="str">
        <f>'متره مکانیک'!U4790</f>
        <v>دستگاه</v>
      </c>
      <c r="D954" s="60">
        <f>'متره مکانیک'!V4790</f>
        <v>928500</v>
      </c>
      <c r="E954" s="189" t="e">
        <f>VLOOKUP(A954,'متره مکانیک'!A:K,9,FALSE)</f>
        <v>#N/A</v>
      </c>
      <c r="F954" s="191">
        <f t="shared" si="54"/>
        <v>0</v>
      </c>
      <c r="G954" s="216"/>
    </row>
    <row r="955" spans="1:7" ht="32.25" thickBot="1">
      <c r="A955" s="60">
        <f>'متره مکانیک'!P4791</f>
        <v>290104</v>
      </c>
      <c r="B955" s="60" t="str">
        <f>'متره مکانیک'!T4791</f>
        <v>دست شويي از چيني ، به ابعاد تقريبي 60×46 سانتيمتر، بدون پايه.</v>
      </c>
      <c r="C955" s="60" t="str">
        <f>'متره مکانیک'!U4791</f>
        <v>دستگاه</v>
      </c>
      <c r="D955" s="60">
        <f>'متره مکانیک'!V4791</f>
        <v>950500</v>
      </c>
      <c r="E955" s="189" t="e">
        <f>VLOOKUP(A955,'متره مکانیک'!A:K,9,FALSE)</f>
        <v>#N/A</v>
      </c>
      <c r="F955" s="191">
        <f t="shared" si="54"/>
        <v>0</v>
      </c>
      <c r="G955" s="216"/>
    </row>
    <row r="956" spans="1:7" ht="32.25" thickBot="1">
      <c r="A956" s="60">
        <f>'متره مکانیک'!P4792</f>
        <v>290105</v>
      </c>
      <c r="B956" s="60" t="str">
        <f>'متره مکانیک'!T4792</f>
        <v>دست شويي از چيني ، به ابعاد تقريبي 65×49 سانتيمتر، بدون پايه.</v>
      </c>
      <c r="C956" s="60" t="str">
        <f>'متره مکانیک'!U4792</f>
        <v>دستگاه</v>
      </c>
      <c r="D956" s="60">
        <f>'متره مکانیک'!V4792</f>
        <v>985000</v>
      </c>
      <c r="E956" s="189" t="e">
        <f>VLOOKUP(A956,'متره مکانیک'!A:K,9,FALSE)</f>
        <v>#N/A</v>
      </c>
      <c r="F956" s="191">
        <f t="shared" si="54"/>
        <v>0</v>
      </c>
      <c r="G956" s="216"/>
    </row>
    <row r="957" spans="1:7" ht="32.25" thickBot="1">
      <c r="A957" s="60">
        <f>'متره مکانیک'!P4793</f>
        <v>290106</v>
      </c>
      <c r="B957" s="60" t="str">
        <f>'متره مکانیک'!T4793</f>
        <v>دست شويي از چيني ، به ابعاد تقريبي 60×46 سانتيمتر، با پايه.</v>
      </c>
      <c r="C957" s="60" t="str">
        <f>'متره مکانیک'!U4793</f>
        <v>دستگاه</v>
      </c>
      <c r="D957" s="60">
        <f>'متره مکانیک'!V4793</f>
        <v>1071000</v>
      </c>
      <c r="E957" s="189" t="e">
        <f>VLOOKUP(A957,'متره مکانیک'!A:K,9,FALSE)</f>
        <v>#N/A</v>
      </c>
      <c r="F957" s="191">
        <f t="shared" si="54"/>
        <v>0</v>
      </c>
      <c r="G957" s="216"/>
    </row>
    <row r="958" spans="1:7" ht="32.25" thickBot="1">
      <c r="A958" s="60">
        <f>'متره مکانیک'!P4794</f>
        <v>290108</v>
      </c>
      <c r="B958" s="60" t="str">
        <f>'متره مکانیک'!T4794</f>
        <v>دست شويي از چيني ، به ابعاد تقريبي 65×49 سانتيمتر، با پايه.</v>
      </c>
      <c r="C958" s="60" t="str">
        <f>'متره مکانیک'!U4794</f>
        <v>دستگاه</v>
      </c>
      <c r="D958" s="60">
        <f>'متره مکانیک'!V4794</f>
        <v>1226000</v>
      </c>
      <c r="E958" s="189" t="e">
        <f>VLOOKUP(A958,'متره مکانیک'!A:K,9,FALSE)</f>
        <v>#N/A</v>
      </c>
      <c r="F958" s="191">
        <f t="shared" si="54"/>
        <v>0</v>
      </c>
      <c r="G958" s="216"/>
    </row>
    <row r="959" spans="1:7" ht="32.25" thickBot="1">
      <c r="A959" s="60">
        <f>'متره مکانیک'!P4795</f>
        <v>290201</v>
      </c>
      <c r="B959" s="60" t="str">
        <f>'متره مکانیک'!T4795</f>
        <v>توالت شرقي از چيني ، جا پادار، به ابعاد تقريبي 45×56 سانتيمتر.</v>
      </c>
      <c r="C959" s="60" t="str">
        <f>'متره مکانیک'!U4795</f>
        <v>دستگاه</v>
      </c>
      <c r="D959" s="60">
        <f>'متره مکانیک'!V4795</f>
        <v>697000</v>
      </c>
      <c r="E959" s="189" t="e">
        <f>VLOOKUP(A959,'متره مکانیک'!A:K,9,FALSE)</f>
        <v>#N/A</v>
      </c>
      <c r="F959" s="191">
        <f t="shared" si="54"/>
        <v>0</v>
      </c>
      <c r="G959" s="216"/>
    </row>
    <row r="960" spans="1:7" ht="63.75" thickBot="1">
      <c r="A960" s="60">
        <f>'متره مکانیک'!P4796</f>
        <v>290301</v>
      </c>
      <c r="B960" s="60" t="str">
        <f>'متره مکانیک'!T4796</f>
        <v>توالت غربي، با فلاش تانك از چيني ، به ابعاد تقريبي 75×46×75 سانتيمتر، سيفون سرخود، با نشيمن و درپوش لولايي و وسايل داخلي منبع به طور كامل.</v>
      </c>
      <c r="C960" s="60" t="str">
        <f>'متره مکانیک'!U4796</f>
        <v>دستگاه</v>
      </c>
      <c r="D960" s="60">
        <f>'متره مکانیک'!V4796</f>
        <v>2225000</v>
      </c>
      <c r="E960" s="189" t="e">
        <f>VLOOKUP(A960,'متره مکانیک'!A:K,9,FALSE)</f>
        <v>#N/A</v>
      </c>
      <c r="F960" s="191">
        <f t="shared" si="54"/>
        <v>0</v>
      </c>
      <c r="G960" s="216"/>
    </row>
    <row r="961" spans="1:7" ht="63.75" thickBot="1">
      <c r="A961" s="60">
        <f>'متره مکانیک'!P4797</f>
        <v>290302</v>
      </c>
      <c r="B961" s="60" t="str">
        <f>'متره مکانیک'!T4797</f>
        <v>توالت غربي، با فلاش تانك از چيني ، به ابعاد تقريبي 75×46×75 سانتيمتر، سيفون سرخود، با نشيمن و درپوش لولايي و وسايل داخلي منبع به طور كامل.</v>
      </c>
      <c r="C961" s="60" t="str">
        <f>'متره مکانیک'!U4797</f>
        <v>دستگاه</v>
      </c>
      <c r="D961" s="60">
        <f>'متره مکانیک'!V4797</f>
        <v>2142000</v>
      </c>
      <c r="E961" s="189" t="e">
        <f>VLOOKUP(A961,'متره مکانیک'!A:K,9,FALSE)</f>
        <v>#N/A</v>
      </c>
      <c r="F961" s="191">
        <f t="shared" si="54"/>
        <v>0</v>
      </c>
      <c r="G961" s="216"/>
    </row>
    <row r="962" spans="1:7" ht="32.25" thickBot="1">
      <c r="A962" s="60">
        <f>'متره مکانیک'!P4798</f>
        <v>290601</v>
      </c>
      <c r="B962" s="60" t="str">
        <f>'متره مکانیک'!T4798</f>
        <v>زيردوشي از جنس مواد پلیمری، به‌ابعاد تقريبي 75×75 سانتيمتر.</v>
      </c>
      <c r="C962" s="60" t="str">
        <f>'متره مکانیک'!U4798</f>
        <v>دستگاه</v>
      </c>
      <c r="D962" s="60">
        <f>'متره مکانیک'!V4798</f>
        <v>0</v>
      </c>
      <c r="E962" s="189" t="e">
        <f>VLOOKUP(A962,'متره مکانیک'!A:K,9,FALSE)</f>
        <v>#N/A</v>
      </c>
      <c r="F962" s="191">
        <f t="shared" si="54"/>
        <v>0</v>
      </c>
      <c r="G962" s="216"/>
    </row>
    <row r="963" spans="1:7" ht="63.75" thickBot="1">
      <c r="A963" s="60">
        <f>'متره مکانیک'!P4799</f>
        <v>290801</v>
      </c>
      <c r="B963" s="60" t="str">
        <f>'متره مکانیک'!T4799</f>
        <v>سينك ظرفشويي، به ابعاد تقريبي50×100 سانتي‌متر، از فولاد زنگ ناپذير 18/8 به‌ضخامت حدود 0/7 ميليمتر، داراي يک لگن به عمق تقريبي حدود 16 سانتيمتر.</v>
      </c>
      <c r="C963" s="60" t="str">
        <f>'متره مکانیک'!U4799</f>
        <v>دستگاه</v>
      </c>
      <c r="D963" s="60">
        <f>'متره مکانیک'!V4799</f>
        <v>1420000</v>
      </c>
      <c r="E963" s="189" t="e">
        <f>VLOOKUP(A963,'متره مکانیک'!A:K,9,FALSE)</f>
        <v>#N/A</v>
      </c>
      <c r="F963" s="191">
        <f t="shared" si="54"/>
        <v>0</v>
      </c>
      <c r="G963" s="216"/>
    </row>
    <row r="964" spans="1:7" ht="63.75" thickBot="1">
      <c r="A964" s="60">
        <f>'متره مکانیک'!P4800</f>
        <v>290802</v>
      </c>
      <c r="B964" s="60" t="str">
        <f>'متره مکانیک'!T4800</f>
        <v>سينك ظرفشويي، به ‌ابعاد تقريبي 50×150 سانتيمتر، از فولاد زنگ ناپذير 18/8 به‌ضخامت حدود 0/7 ميليمتر، داراي دو لگن به ‌عمق تقريبي 16 سانتيمتر و يك سيني.</v>
      </c>
      <c r="C964" s="60" t="str">
        <f>'متره مکانیک'!U4800</f>
        <v>دستگاه</v>
      </c>
      <c r="D964" s="60">
        <f>'متره مکانیک'!V4800</f>
        <v>1994000</v>
      </c>
      <c r="E964" s="189" t="e">
        <f>VLOOKUP(A964,'متره مکانیک'!A:K,9,FALSE)</f>
        <v>#N/A</v>
      </c>
      <c r="F964" s="191">
        <f t="shared" si="54"/>
        <v>0</v>
      </c>
      <c r="G964" s="216"/>
    </row>
    <row r="965" spans="1:7" ht="63.75" thickBot="1">
      <c r="A965" s="60">
        <f>'متره مکانیک'!P4801</f>
        <v>290803</v>
      </c>
      <c r="B965" s="60" t="str">
        <f>'متره مکانیک'!T4801</f>
        <v>سينك ظرفشويي، به ‌ابعاد تقريبي 50×170 سانتيمتر، از فولاد زنگ ناپذير 18/8 به‌ضخامت حدود 0/7 ميليمتر، داراي دو لگن به ‌عمق تقريبي 16 سانتيمتر و دو سيني.</v>
      </c>
      <c r="C965" s="60" t="str">
        <f>'متره مکانیک'!U4801</f>
        <v>دستگاه</v>
      </c>
      <c r="D965" s="60">
        <f>'متره مکانیک'!V4801</f>
        <v>2522000</v>
      </c>
      <c r="E965" s="189" t="e">
        <f>VLOOKUP(A965,'متره مکانیک'!A:K,9,FALSE)</f>
        <v>#N/A</v>
      </c>
      <c r="F965" s="191">
        <f t="shared" si="54"/>
        <v>0</v>
      </c>
      <c r="G965" s="216"/>
    </row>
    <row r="966" spans="1:7" ht="63.75" thickBot="1">
      <c r="A966" s="60">
        <f>'متره مکانیک'!P4802</f>
        <v>290901</v>
      </c>
      <c r="B966" s="60" t="str">
        <f>'متره مکانیک'!T4802</f>
        <v>فلاش تانك، به‌ظرفيت تقريبي 10 ليتر ساخته شده از مواد پلیمری گالوانيزه، شامل درپوش، شناور، سرريز، دسته و زنجير، لوله تخليه 32 ميليمتر، با بست و پيچ و مهره.</v>
      </c>
      <c r="C966" s="60" t="str">
        <f>'متره مکانیک'!U4802</f>
        <v>دستگاه</v>
      </c>
      <c r="D966" s="60">
        <f>'متره مکانیک'!V4802</f>
        <v>947500</v>
      </c>
      <c r="E966" s="189" t="e">
        <f>VLOOKUP(A966,'متره مکانیک'!A:K,9,FALSE)</f>
        <v>#N/A</v>
      </c>
      <c r="F966" s="191">
        <f t="shared" si="54"/>
        <v>0</v>
      </c>
      <c r="G966" s="216"/>
    </row>
    <row r="967" spans="1:7" ht="32.25" thickBot="1">
      <c r="A967" s="60">
        <f>'متره مکانیک'!P4803</f>
        <v>291101</v>
      </c>
      <c r="B967" s="60" t="str">
        <f>'متره مکانیک'!T4803</f>
        <v>كفشوي برنجي، با شبکه كرمه گرد يا چهارگوش به ابعاد تقریبی 10*10.</v>
      </c>
      <c r="C967" s="60" t="str">
        <f>'متره مکانیک'!U4803</f>
        <v>عدد</v>
      </c>
      <c r="D967" s="60">
        <f>'متره مکانیک'!V4803</f>
        <v>0</v>
      </c>
      <c r="E967" s="189" t="e">
        <f>VLOOKUP(A967,'متره مکانیک'!A:K,9,FALSE)</f>
        <v>#N/A</v>
      </c>
      <c r="F967" s="191">
        <f t="shared" si="54"/>
        <v>0</v>
      </c>
      <c r="G967" s="216"/>
    </row>
    <row r="968" spans="1:7" ht="48" thickBot="1">
      <c r="A968" s="60">
        <f>'متره مکانیک'!P4804</f>
        <v>291102</v>
      </c>
      <c r="B968" s="60" t="str">
        <f>'متره مکانیک'!T4804</f>
        <v>كفشوي چدني لعابي، با شبکه چدني لعابي، به‌ابعاد تقريبي 15×15 سانتي متر، سيفون سرخود، به‌قطر 50 ميلي متر.</v>
      </c>
      <c r="C968" s="60" t="str">
        <f>'متره مکانیک'!U4804</f>
        <v>عدد</v>
      </c>
      <c r="D968" s="60">
        <f>'متره مکانیک'!V4804</f>
        <v>0</v>
      </c>
      <c r="E968" s="189" t="e">
        <f>VLOOKUP(A968,'متره مکانیک'!A:K,9,FALSE)</f>
        <v>#N/A</v>
      </c>
      <c r="F968" s="191">
        <f t="shared" si="54"/>
        <v>0</v>
      </c>
      <c r="G968" s="216"/>
    </row>
    <row r="969" spans="1:7" ht="48" thickBot="1">
      <c r="A969" s="60">
        <f>'متره مکانیک'!P4805</f>
        <v>291103</v>
      </c>
      <c r="B969" s="60" t="str">
        <f>'متره مکانیک'!T4805</f>
        <v>کفشوی از جنس مواد پلیمری، با شبکه کرمه گرد یا چهارگوش به ابعاد تقریبی 10*10 سانتی متر</v>
      </c>
      <c r="C969" s="60" t="str">
        <f>'متره مکانیک'!U4805</f>
        <v>عدد</v>
      </c>
      <c r="D969" s="60">
        <f>'متره مکانیک'!V4805</f>
        <v>206500</v>
      </c>
      <c r="E969" s="189" t="e">
        <f>VLOOKUP(A969,'متره مکانیک'!A:K,9,FALSE)</f>
        <v>#N/A</v>
      </c>
      <c r="F969" s="191">
        <f t="shared" si="54"/>
        <v>0</v>
      </c>
      <c r="G969" s="216"/>
    </row>
    <row r="970" spans="1:7" ht="48" thickBot="1">
      <c r="A970" s="60">
        <f>'متره مکانیک'!P4806</f>
        <v>291104</v>
      </c>
      <c r="B970" s="60" t="str">
        <f>'متره مکانیک'!T4806</f>
        <v>کفشوی از جنس مواد پلیمری، با شبکه کرمه گرد یا چهارگوش به ابعاد تقریبی 15*15 سانتی متر</v>
      </c>
      <c r="C970" s="60" t="str">
        <f>'متره مکانیک'!U4806</f>
        <v>عدد</v>
      </c>
      <c r="D970" s="60">
        <f>'متره مکانیک'!V4806</f>
        <v>239500</v>
      </c>
      <c r="E970" s="189" t="e">
        <f>VLOOKUP(A970,'متره مکانیک'!A:K,9,FALSE)</f>
        <v>#N/A</v>
      </c>
      <c r="F970" s="191">
        <f t="shared" si="54"/>
        <v>0</v>
      </c>
      <c r="G970" s="216"/>
    </row>
    <row r="971" spans="1:7" ht="32.25" thickBot="1">
      <c r="A971" s="60">
        <f>'متره مکانیک'!P4807</f>
        <v>291105</v>
      </c>
      <c r="B971" s="60" t="str">
        <f>'متره مکانیک'!T4807</f>
        <v>کفشوی آب باران چدنی با کلاهک آشغالگیر به قطر نامی 4 اینچ</v>
      </c>
      <c r="C971" s="60" t="str">
        <f>'متره مکانیک'!U4807</f>
        <v>عدد</v>
      </c>
      <c r="D971" s="60">
        <f>'متره مکانیک'!V4807</f>
        <v>173500</v>
      </c>
      <c r="E971" s="189" t="e">
        <f>VLOOKUP(A971,'متره مکانیک'!A:K,9,FALSE)</f>
        <v>#N/A</v>
      </c>
      <c r="F971" s="191">
        <f t="shared" si="54"/>
        <v>0</v>
      </c>
      <c r="G971" s="216"/>
    </row>
    <row r="972" spans="1:7" ht="32.25" thickBot="1">
      <c r="A972" s="60">
        <f>'متره مکانیک'!P4808</f>
        <v>291106</v>
      </c>
      <c r="B972" s="60" t="str">
        <f>'متره مکانیک'!T4808</f>
        <v>کفشوی آب باران چدنی با کلاهک آشغالگیر به قطر نامی 6 اینچ</v>
      </c>
      <c r="C972" s="60" t="str">
        <f>'متره مکانیک'!U4808</f>
        <v>عدد</v>
      </c>
      <c r="D972" s="60">
        <f>'متره مکانیک'!V4808</f>
        <v>173500</v>
      </c>
      <c r="E972" s="189" t="e">
        <f>VLOOKUP(A972,'متره مکانیک'!A:K,9,FALSE)</f>
        <v>#N/A</v>
      </c>
      <c r="F972" s="191">
        <f t="shared" si="54"/>
        <v>0</v>
      </c>
      <c r="G972" s="216"/>
    </row>
    <row r="973" spans="1:7" ht="48" thickBot="1">
      <c r="A973" s="60">
        <f>'متره مکانیک'!P4809</f>
        <v>291201</v>
      </c>
      <c r="B973" s="60" t="str">
        <f>'متره مکانیک'!T4809</f>
        <v>شير مخلوط دست شويي كرمه، توكاسه و دو پايه، به‌قطر 15 ميليمتر، با پولك، واشر و مهره كرمه.</v>
      </c>
      <c r="C973" s="60" t="str">
        <f>'متره مکانیک'!U4809</f>
        <v>عدد</v>
      </c>
      <c r="D973" s="60">
        <f>'متره مکانیک'!V4809</f>
        <v>989500</v>
      </c>
      <c r="E973" s="189" t="e">
        <f>VLOOKUP(A973,'متره مکانیک'!A:K,9,FALSE)</f>
        <v>#N/A</v>
      </c>
      <c r="F973" s="191">
        <f t="shared" si="54"/>
        <v>0</v>
      </c>
      <c r="G973" s="216"/>
    </row>
    <row r="974" spans="1:7" ht="32.25" thickBot="1">
      <c r="A974" s="60">
        <f>'متره مکانیک'!P4810</f>
        <v>291202</v>
      </c>
      <c r="B974" s="60" t="str">
        <f>'متره مکانیک'!T4810</f>
        <v>شير مخلوط دست شويي كرمه، نوع ديواري، به‌قطر 15 ميليمتر، با پولك، واشر و مهره كرمه.</v>
      </c>
      <c r="C974" s="60" t="str">
        <f>'متره مکانیک'!U4810</f>
        <v>عدد</v>
      </c>
      <c r="D974" s="60">
        <f>'متره مکانیک'!V4810</f>
        <v>717000</v>
      </c>
      <c r="E974" s="189" t="e">
        <f>VLOOKUP(A974,'متره مکانیک'!A:K,9,FALSE)</f>
        <v>#N/A</v>
      </c>
      <c r="F974" s="191">
        <f t="shared" si="54"/>
        <v>0</v>
      </c>
      <c r="G974" s="216"/>
    </row>
    <row r="975" spans="1:7" ht="48" thickBot="1">
      <c r="A975" s="60">
        <f>'متره مکانیک'!P4811</f>
        <v>291203</v>
      </c>
      <c r="B975" s="60" t="str">
        <f>'متره مکانیک'!T4811</f>
        <v>شير مخلوط دست شويي كرمه، توكاسه و تك پايه،  به قطر 15 ميليمتر، با پولک، واشر و مهره کرمه.</v>
      </c>
      <c r="C975" s="60" t="str">
        <f>'متره مکانیک'!U4811</f>
        <v>عدد</v>
      </c>
      <c r="D975" s="60">
        <f>'متره مکانیک'!V4811</f>
        <v>965500</v>
      </c>
      <c r="E975" s="189" t="e">
        <f>VLOOKUP(A975,'متره مکانیک'!A:K,9,FALSE)</f>
        <v>#N/A</v>
      </c>
      <c r="F975" s="191">
        <f t="shared" si="54"/>
        <v>0</v>
      </c>
      <c r="G975" s="216"/>
    </row>
    <row r="976" spans="1:7" ht="48" thickBot="1">
      <c r="A976" s="60">
        <f>'متره مکانیک'!P4812</f>
        <v>291205</v>
      </c>
      <c r="B976" s="60" t="str">
        <f>'متره مکانیک'!T4812</f>
        <v>شير مخلوط شلنگ دار كرمه، به‌قطر 15 ميليمتر، با پولك كرمه، افشانك، قلاب و شلنگ خرطومي كرمه، به طول تقريبي 120 سانتيمتر.</v>
      </c>
      <c r="C976" s="60" t="str">
        <f>'متره مکانیک'!U4812</f>
        <v>عدد</v>
      </c>
      <c r="D976" s="60">
        <f>'متره مکانیک'!V4812</f>
        <v>808000</v>
      </c>
      <c r="E976" s="189" t="e">
        <f>VLOOKUP(A976,'متره مکانیک'!A:K,9,FALSE)</f>
        <v>#N/A</v>
      </c>
      <c r="F976" s="191">
        <f t="shared" si="54"/>
        <v>0</v>
      </c>
      <c r="G976" s="216"/>
    </row>
    <row r="977" spans="1:7" ht="32.25" thickBot="1">
      <c r="A977" s="60">
        <f>'متره مکانیک'!P4813</f>
        <v>291206</v>
      </c>
      <c r="B977" s="60" t="str">
        <f>'متره مکانیک'!T4813</f>
        <v>شير مخلوط كرمه دوش، به قطر 15 ميليمتر، با علم، سردوش و بست كرمه.</v>
      </c>
      <c r="C977" s="60" t="str">
        <f>'متره مکانیک'!U4813</f>
        <v>عدد</v>
      </c>
      <c r="D977" s="60">
        <f>'متره مکانیک'!V4813</f>
        <v>1243000</v>
      </c>
      <c r="E977" s="189" t="e">
        <f>VLOOKUP(A977,'متره مکانیک'!A:K,9,FALSE)</f>
        <v>#N/A</v>
      </c>
      <c r="F977" s="191">
        <f t="shared" si="54"/>
        <v>0</v>
      </c>
      <c r="G977" s="216"/>
    </row>
    <row r="978" spans="1:7" ht="48" thickBot="1">
      <c r="A978" s="60">
        <f>'متره مکانیک'!P4814</f>
        <v>291207</v>
      </c>
      <c r="B978" s="60" t="str">
        <f>'متره مکانیک'!T4814</f>
        <v>شير مخلوط كرمه دوش، به قطر 15 ميليمتر، با علم سردوش، بست كرمه و يك عدد دوش كمر تلفني باسه راه تبديل مربوط كرمه.</v>
      </c>
      <c r="C978" s="60" t="str">
        <f>'متره مکانیک'!U4814</f>
        <v>عدد</v>
      </c>
      <c r="D978" s="60">
        <f>'متره مکانیک'!V4814</f>
        <v>1542000</v>
      </c>
      <c r="E978" s="189" t="e">
        <f>VLOOKUP(A978,'متره مکانیک'!A:K,9,FALSE)</f>
        <v>#N/A</v>
      </c>
      <c r="F978" s="191">
        <f t="shared" si="54"/>
        <v>0</v>
      </c>
      <c r="G978" s="216"/>
    </row>
    <row r="979" spans="1:7" ht="48" thickBot="1">
      <c r="A979" s="60">
        <f>'متره مکانیک'!P4815</f>
        <v>291210</v>
      </c>
      <c r="B979" s="60" t="str">
        <f>'متره مکانیک'!T4815</f>
        <v>شیر مخلوط آرنجی ، کرمه ، بیمارستانی ، توکاسه به قطر15 میلی متر با پولک ، واشر و مهره های کرمه.</v>
      </c>
      <c r="C979" s="60" t="str">
        <f>'متره مکانیک'!U4815</f>
        <v>عدد</v>
      </c>
      <c r="D979" s="60">
        <f>'متره مکانیک'!V4815</f>
        <v>917500</v>
      </c>
      <c r="E979" s="189" t="e">
        <f>VLOOKUP(A979,'متره مکانیک'!A:K,9,FALSE)</f>
        <v>#N/A</v>
      </c>
      <c r="F979" s="191">
        <f t="shared" si="54"/>
        <v>0</v>
      </c>
      <c r="G979" s="216"/>
    </row>
    <row r="980" spans="1:7" ht="48" thickBot="1">
      <c r="A980" s="60">
        <f>'متره مکانیک'!P4816</f>
        <v>291211</v>
      </c>
      <c r="B980" s="60" t="str">
        <f>'متره مکانیک'!T4816</f>
        <v>شیر مخلوط آرنجی  کرمه ، بیمارستانی ، دیواری به قطر15 میلی متر با پولک ، واشر ، مهره های کرمه و کلیه اتصالات لازم..</v>
      </c>
      <c r="C980" s="60" t="str">
        <f>'متره مکانیک'!U4816</f>
        <v>عدد</v>
      </c>
      <c r="D980" s="60">
        <f>'متره مکانیک'!V4816</f>
        <v>1197000</v>
      </c>
      <c r="E980" s="189" t="e">
        <f>VLOOKUP(A980,'متره مکانیک'!A:K,9,FALSE)</f>
        <v>#N/A</v>
      </c>
      <c r="F980" s="191">
        <f t="shared" si="54"/>
        <v>0</v>
      </c>
      <c r="G980" s="216"/>
    </row>
    <row r="981" spans="1:7" ht="32.25" thickBot="1">
      <c r="A981" s="60">
        <f>'متره مکانیک'!P4817</f>
        <v>291220</v>
      </c>
      <c r="B981" s="60" t="str">
        <f>'متره مکانیک'!T4817</f>
        <v>شیر مخلوط دستشویی کرمه ، توکاسه، اهرمی با شلنگ های رابط.</v>
      </c>
      <c r="C981" s="60" t="str">
        <f>'متره مکانیک'!U4817</f>
        <v>عدد</v>
      </c>
      <c r="D981" s="60">
        <f>'متره مکانیک'!V4817</f>
        <v>1104000</v>
      </c>
      <c r="E981" s="189" t="e">
        <f>VLOOKUP(A981,'متره مکانیک'!A:K,9,FALSE)</f>
        <v>#N/A</v>
      </c>
      <c r="F981" s="191">
        <f t="shared" si="54"/>
        <v>0</v>
      </c>
      <c r="G981" s="216"/>
    </row>
    <row r="982" spans="1:7" ht="32.25" thickBot="1">
      <c r="A982" s="60">
        <f>'متره مکانیک'!P4818</f>
        <v>291221</v>
      </c>
      <c r="B982" s="60" t="str">
        <f>'متره مکانیک'!T4818</f>
        <v>شیر مخلوط ظرفشویی کرمه ، توکاسه، اهرمی با شلنگ های رابط.</v>
      </c>
      <c r="C982" s="60" t="str">
        <f>'متره مکانیک'!U4818</f>
        <v>عدد</v>
      </c>
      <c r="D982" s="60">
        <f>'متره مکانیک'!V4818</f>
        <v>812500</v>
      </c>
      <c r="E982" s="189" t="e">
        <f>VLOOKUP(A982,'متره مکانیک'!A:K,9,FALSE)</f>
        <v>#N/A</v>
      </c>
      <c r="F982" s="191">
        <f t="shared" si="54"/>
        <v>0</v>
      </c>
      <c r="G982" s="216"/>
    </row>
    <row r="983" spans="1:7" ht="48" thickBot="1">
      <c r="A983" s="60">
        <f>'متره مکانیک'!P4819</f>
        <v>291222</v>
      </c>
      <c r="B983" s="60" t="str">
        <f>'متره مکانیک'!T4819</f>
        <v>شیر مخلوط شلنگ دار کرمه ، اهرمی با پولک کرمه ، افشانک، قلاب و شلنگ خرطومی کرمه به طول تقریبی 120 سانتی متر.</v>
      </c>
      <c r="C983" s="60" t="str">
        <f>'متره مکانیک'!U4819</f>
        <v>عدد</v>
      </c>
      <c r="D983" s="60">
        <f>'متره مکانیک'!V4819</f>
        <v>923000</v>
      </c>
      <c r="E983" s="189" t="e">
        <f>VLOOKUP(A983,'متره مکانیک'!A:K,9,FALSE)</f>
        <v>#N/A</v>
      </c>
      <c r="F983" s="191">
        <f t="shared" si="54"/>
        <v>0</v>
      </c>
      <c r="G983" s="216"/>
    </row>
    <row r="984" spans="1:7" ht="32.25" thickBot="1">
      <c r="A984" s="60">
        <f>'متره مکانیک'!P4820</f>
        <v>291223</v>
      </c>
      <c r="B984" s="60" t="str">
        <f>'متره مکانیک'!T4820</f>
        <v>شیر مخلوط اهرمی کرمه دوش ، با علم ، سردوش و بست کرمه .</v>
      </c>
      <c r="C984" s="60" t="str">
        <f>'متره مکانیک'!U4820</f>
        <v>عدد</v>
      </c>
      <c r="D984" s="60">
        <f>'متره مکانیک'!V4820</f>
        <v>1278000</v>
      </c>
      <c r="E984" s="189" t="e">
        <f>VLOOKUP(A984,'متره مکانیک'!A:K,9,FALSE)</f>
        <v>#N/A</v>
      </c>
      <c r="F984" s="191">
        <f t="shared" si="54"/>
        <v>0</v>
      </c>
      <c r="G984" s="216"/>
    </row>
    <row r="985" spans="1:7" ht="48" thickBot="1">
      <c r="A985" s="60">
        <f>'متره مکانیک'!P4821</f>
        <v>291224</v>
      </c>
      <c r="B985" s="60" t="str">
        <f>'متره مکانیک'!T4821</f>
        <v>شیر مخلوط اهرمی کرمه دوش ، با علم ، سردوش و بست کرمه و یک عدد دوش کمر تلفنی با سه راه تبدیل مربوطه..</v>
      </c>
      <c r="C985" s="60" t="str">
        <f>'متره مکانیک'!U4821</f>
        <v>عدد</v>
      </c>
      <c r="D985" s="60">
        <f>'متره مکانیک'!V4821</f>
        <v>2137000</v>
      </c>
      <c r="E985" s="189" t="e">
        <f>VLOOKUP(A985,'متره مکانیک'!A:K,9,FALSE)</f>
        <v>#N/A</v>
      </c>
      <c r="F985" s="191">
        <f t="shared" si="54"/>
        <v>0</v>
      </c>
      <c r="G985" s="216"/>
    </row>
    <row r="986" spans="1:7" ht="48" thickBot="1">
      <c r="A986" s="60">
        <f>'متره مکانیک'!P4822</f>
        <v>291230</v>
      </c>
      <c r="B986" s="60" t="str">
        <f>'متره مکانیک'!T4822</f>
        <v>شیر مخلوط کرمه توکاسه تک پایه از نوع الکترونیکی همراه با منبع تغذیه از نوع باتری با تجهیزات مورد نیاز بطور کامل.</v>
      </c>
      <c r="C986" s="60" t="str">
        <f>'متره مکانیک'!U4822</f>
        <v>عدد</v>
      </c>
      <c r="D986" s="60">
        <f>'متره مکانیک'!V4822</f>
        <v>0</v>
      </c>
      <c r="E986" s="189" t="e">
        <f>VLOOKUP(A986,'متره مکانیک'!A:K,9,FALSE)</f>
        <v>#N/A</v>
      </c>
      <c r="F986" s="191">
        <f t="shared" si="54"/>
        <v>0</v>
      </c>
      <c r="G986" s="216"/>
    </row>
    <row r="987" spans="1:7" ht="48" thickBot="1">
      <c r="A987" s="60">
        <f>'متره مکانیک'!P4823</f>
        <v>291231</v>
      </c>
      <c r="B987" s="60" t="str">
        <f>'متره مکانیک'!T4823</f>
        <v>شیر مخلوط کرمه توکاسه تک پایه از نوع الکترونیکی همراه با منبع تغذیه از نوع  برق و باتری با تجهیزات مورد نیاز بطور کامل.</v>
      </c>
      <c r="C987" s="60" t="str">
        <f>'متره مکانیک'!U4823</f>
        <v>عدد</v>
      </c>
      <c r="D987" s="60">
        <f>'متره مکانیک'!V4823</f>
        <v>0</v>
      </c>
      <c r="E987" s="189" t="e">
        <f>VLOOKUP(A987,'متره مکانیک'!A:K,9,FALSE)</f>
        <v>#N/A</v>
      </c>
      <c r="F987" s="191">
        <f t="shared" si="54"/>
        <v>0</v>
      </c>
      <c r="G987" s="216"/>
    </row>
    <row r="988" spans="1:7" ht="48" thickBot="1">
      <c r="A988" s="60">
        <f>'متره مکانیک'!P4824</f>
        <v>291301</v>
      </c>
      <c r="B988" s="60" t="str">
        <f>'متره مکانیک'!T4824</f>
        <v>شير تكي شلنگ دار كرمه، به قطر 15 ميليمتر، با پولك، افشانك، قلاب و شلنگ خرطومي كرمه، به طول تقريبي 120 سانتيمتر.</v>
      </c>
      <c r="C988" s="60" t="str">
        <f>'متره مکانیک'!U4824</f>
        <v>عدد</v>
      </c>
      <c r="D988" s="60">
        <f>'متره مکانیک'!V4824</f>
        <v>273000</v>
      </c>
      <c r="E988" s="189" t="e">
        <f>VLOOKUP(A988,'متره مکانیک'!A:K,9,FALSE)</f>
        <v>#N/A</v>
      </c>
      <c r="F988" s="191">
        <f t="shared" si="54"/>
        <v>0</v>
      </c>
      <c r="G988" s="216"/>
    </row>
    <row r="989" spans="1:7" ht="32.25" thickBot="1">
      <c r="A989" s="60">
        <f>'متره مکانیک'!P4825</f>
        <v>291302</v>
      </c>
      <c r="B989" s="60" t="str">
        <f>'متره مکانیک'!T4825</f>
        <v>شير تكي دنباله بلند كرمه، به قطر 15 ميليمتر، با پولك كرمه.</v>
      </c>
      <c r="C989" s="60" t="str">
        <f>'متره مکانیک'!U4825</f>
        <v>عدد</v>
      </c>
      <c r="D989" s="60">
        <f>'متره مکانیک'!V4825</f>
        <v>217000</v>
      </c>
      <c r="E989" s="189" t="e">
        <f>VLOOKUP(A989,'متره مکانیک'!A:K,9,FALSE)</f>
        <v>#N/A</v>
      </c>
      <c r="F989" s="191">
        <f t="shared" si="54"/>
        <v>0</v>
      </c>
      <c r="G989" s="216"/>
    </row>
    <row r="990" spans="1:7" ht="32.25" thickBot="1">
      <c r="A990" s="60">
        <f>'متره مکانیک'!P4826</f>
        <v>291401</v>
      </c>
      <c r="B990" s="60" t="str">
        <f>'متره مکانیک'!T4826</f>
        <v>شير پيسوار كرمه، به قطر 12 ميليمتر، با مهره، پولك و لوله كرمه، به طول تقريبي 30 سانتيمتر.</v>
      </c>
      <c r="C990" s="60" t="str">
        <f>'متره مکانیک'!U4826</f>
        <v>عدد</v>
      </c>
      <c r="D990" s="60">
        <f>'متره مکانیک'!V4826</f>
        <v>333000</v>
      </c>
      <c r="E990" s="189" t="e">
        <f>VLOOKUP(A990,'متره مکانیک'!A:K,9,FALSE)</f>
        <v>#N/A</v>
      </c>
      <c r="F990" s="191">
        <f t="shared" si="54"/>
        <v>0</v>
      </c>
      <c r="G990" s="216"/>
    </row>
    <row r="991" spans="1:7" ht="32.25" thickBot="1">
      <c r="A991" s="60">
        <f>'متره مکانیک'!P4827</f>
        <v>291501</v>
      </c>
      <c r="B991" s="60" t="str">
        <f>'متره مکانیک'!T4827</f>
        <v>زير آب كرمه، به قطر 32 ميليمتر، براي دست شويي و ظرفشويي، با درپوش لاستيكي و زنجير.</v>
      </c>
      <c r="C991" s="60" t="str">
        <f>'متره مکانیک'!U4827</f>
        <v>عدد</v>
      </c>
      <c r="D991" s="60">
        <f>'متره مکانیک'!V4827</f>
        <v>0</v>
      </c>
      <c r="E991" s="189" t="e">
        <f>VLOOKUP(A991,'متره مکانیک'!A:K,9,FALSE)</f>
        <v>#N/A</v>
      </c>
      <c r="F991" s="191">
        <f t="shared" si="54"/>
        <v>0</v>
      </c>
      <c r="G991" s="216"/>
    </row>
    <row r="992" spans="1:7" ht="32.25" thickBot="1">
      <c r="A992" s="60">
        <f>'متره مکانیک'!P4828</f>
        <v>291502</v>
      </c>
      <c r="B992" s="60" t="str">
        <f>'متره مکانیک'!T4828</f>
        <v>زير آب كرمه، به قطر 40 ميليمتر، براي دست شويي و ظرفشويي، با درپوش لاستيكي و زنجير.</v>
      </c>
      <c r="C992" s="60" t="str">
        <f>'متره مکانیک'!U4828</f>
        <v>عدد</v>
      </c>
      <c r="D992" s="60">
        <f>'متره مکانیک'!V4828</f>
        <v>0</v>
      </c>
      <c r="E992" s="189" t="e">
        <f>VLOOKUP(A992,'متره مکانیک'!A:K,9,FALSE)</f>
        <v>#N/A</v>
      </c>
      <c r="F992" s="191">
        <f t="shared" si="54"/>
        <v>0</v>
      </c>
      <c r="G992" s="216"/>
    </row>
    <row r="993" spans="1:7" ht="48" thickBot="1">
      <c r="A993" s="60">
        <f>'متره مکانیک'!P4829</f>
        <v>291503</v>
      </c>
      <c r="B993" s="60" t="str">
        <f>'متره مکانیک'!T4829</f>
        <v>زيرآب از مواد پلیمری، به قطر 32 ميليمتر، برای دست شویی و ظرفشویی ، به انضمام درپوش لاستيكي و زنجير.</v>
      </c>
      <c r="C993" s="60" t="str">
        <f>'متره مکانیک'!U4829</f>
        <v>عدد</v>
      </c>
      <c r="D993" s="60">
        <f>'متره مکانیک'!V4829</f>
        <v>97200</v>
      </c>
      <c r="E993" s="189" t="e">
        <f>VLOOKUP(A993,'متره مکانیک'!A:K,9,FALSE)</f>
        <v>#N/A</v>
      </c>
      <c r="F993" s="191">
        <f t="shared" ref="F993:F1006" si="55">IF(ISNA(E993*D993),0,ROUND((E993*D993),0))</f>
        <v>0</v>
      </c>
      <c r="G993" s="216"/>
    </row>
    <row r="994" spans="1:7" ht="48" thickBot="1">
      <c r="A994" s="60">
        <f>'متره مکانیک'!P4830</f>
        <v>291504</v>
      </c>
      <c r="B994" s="60" t="str">
        <f>'متره مکانیک'!T4830</f>
        <v>زيرآب پلیمری به قطر 40 ميليمتر، برای دست شویی و ظرفشویی ، به انضمام درپوش لاستيكي و زنجير.</v>
      </c>
      <c r="C994" s="60" t="str">
        <f>'متره مکانیک'!U4830</f>
        <v>عدد</v>
      </c>
      <c r="D994" s="60">
        <f>'متره مکانیک'!V4830</f>
        <v>97200</v>
      </c>
      <c r="E994" s="189" t="e">
        <f>VLOOKUP(A994,'متره مکانیک'!A:K,9,FALSE)</f>
        <v>#N/A</v>
      </c>
      <c r="F994" s="191">
        <f t="shared" si="55"/>
        <v>0</v>
      </c>
      <c r="G994" s="216"/>
    </row>
    <row r="995" spans="1:7" ht="32.25" thickBot="1">
      <c r="A995" s="60">
        <f>'متره مکانیک'!P4831</f>
        <v>291601</v>
      </c>
      <c r="B995" s="60" t="str">
        <f>'متره مکانیک'!T4831</f>
        <v>سيفون ازمواد پلیمری، به قطر ورودي 32 ميليمتر، همراه با لوله هاي رابط.</v>
      </c>
      <c r="C995" s="60" t="str">
        <f>'متره مکانیک'!U4831</f>
        <v>عدد</v>
      </c>
      <c r="D995" s="60">
        <f>'متره مکانیک'!V4831</f>
        <v>275000</v>
      </c>
      <c r="E995" s="189" t="e">
        <f>VLOOKUP(A995,'متره مکانیک'!A:K,9,FALSE)</f>
        <v>#N/A</v>
      </c>
      <c r="F995" s="191">
        <f t="shared" si="55"/>
        <v>0</v>
      </c>
      <c r="G995" s="216"/>
    </row>
    <row r="996" spans="1:7" ht="32.25" thickBot="1">
      <c r="A996" s="60">
        <f>'متره مکانیک'!P4832</f>
        <v>291602</v>
      </c>
      <c r="B996" s="60" t="str">
        <f>'متره مکانیک'!T4832</f>
        <v>سيفون ازمواد پلیمری، به قطر ورودي 40 ميليمتر، همراه با لوله هاي رابط.</v>
      </c>
      <c r="C996" s="60" t="str">
        <f>'متره مکانیک'!U4832</f>
        <v>عدد</v>
      </c>
      <c r="D996" s="60">
        <f>'متره مکانیک'!V4832</f>
        <v>462000</v>
      </c>
      <c r="E996" s="189" t="e">
        <f>VLOOKUP(A996,'متره مکانیک'!A:K,9,FALSE)</f>
        <v>#N/A</v>
      </c>
      <c r="F996" s="191">
        <f t="shared" si="55"/>
        <v>0</v>
      </c>
      <c r="G996" s="216"/>
    </row>
    <row r="997" spans="1:7" ht="32.25" thickBot="1">
      <c r="A997" s="60">
        <f>'متره مکانیک'!P4833</f>
        <v>291605</v>
      </c>
      <c r="B997" s="60" t="str">
        <f>'متره مکانیک'!T4833</f>
        <v>سه راه پلی پرو پیلن براي سينك دولگنه، با لوله هاي رابط.</v>
      </c>
      <c r="C997" s="60" t="str">
        <f>'متره مکانیک'!U4833</f>
        <v>عدد</v>
      </c>
      <c r="D997" s="60">
        <f>'متره مکانیک'!V4833</f>
        <v>504000</v>
      </c>
      <c r="E997" s="189" t="e">
        <f>VLOOKUP(A997,'متره مکانیک'!A:K,9,FALSE)</f>
        <v>#N/A</v>
      </c>
      <c r="F997" s="191">
        <f t="shared" si="55"/>
        <v>0</v>
      </c>
      <c r="G997" s="216"/>
    </row>
    <row r="998" spans="1:7" ht="32.25" thickBot="1">
      <c r="A998" s="60">
        <f>'متره مکانیک'!P4834</f>
        <v>291701</v>
      </c>
      <c r="B998" s="60" t="str">
        <f>'متره مکانیک'!T4834</f>
        <v>شير شلنگي برنجي، به قطر 15 ميليمتر، با ماسوره سرشلنگ، به طور كامل.</v>
      </c>
      <c r="C998" s="60" t="str">
        <f>'متره مکانیک'!U4834</f>
        <v>عدد</v>
      </c>
      <c r="D998" s="60">
        <f>'متره مکانیک'!V4834</f>
        <v>262500</v>
      </c>
      <c r="E998" s="189" t="e">
        <f>VLOOKUP(A998,'متره مکانیک'!A:K,9,FALSE)</f>
        <v>#N/A</v>
      </c>
      <c r="F998" s="191">
        <f t="shared" si="55"/>
        <v>0</v>
      </c>
      <c r="G998" s="216"/>
    </row>
    <row r="999" spans="1:7" ht="32.25" thickBot="1">
      <c r="A999" s="60">
        <f>'متره مکانیک'!P4835</f>
        <v>291702</v>
      </c>
      <c r="B999" s="60" t="str">
        <f>'متره مکانیک'!T4835</f>
        <v>شير شلنگي برنجي، به قطر 20 ميليمتر، با ماسوره سرشلنگ، به طور كامل.</v>
      </c>
      <c r="C999" s="60" t="str">
        <f>'متره مکانیک'!U4835</f>
        <v>عدد</v>
      </c>
      <c r="D999" s="60">
        <f>'متره مکانیک'!V4835</f>
        <v>335000</v>
      </c>
      <c r="E999" s="189" t="e">
        <f>VLOOKUP(A999,'متره مکانیک'!A:K,9,FALSE)</f>
        <v>#N/A</v>
      </c>
      <c r="F999" s="191">
        <f t="shared" si="55"/>
        <v>0</v>
      </c>
      <c r="G999" s="216"/>
    </row>
    <row r="1000" spans="1:7" ht="32.25" thickBot="1">
      <c r="A1000" s="60">
        <f>'متره مکانیک'!P4836</f>
        <v>291703</v>
      </c>
      <c r="B1000" s="60" t="str">
        <f>'متره مکانیک'!T4836</f>
        <v>شير شلنگي برنجي، به قطر 25 ميليمتر، با ماسوره سرشلنگ، به طور كامل.</v>
      </c>
      <c r="C1000" s="60" t="str">
        <f>'متره مکانیک'!U4836</f>
        <v>عدد</v>
      </c>
      <c r="D1000" s="60">
        <f>'متره مکانیک'!V4836</f>
        <v>0</v>
      </c>
      <c r="E1000" s="189" t="e">
        <f>VLOOKUP(A1000,'متره مکانیک'!A:K,9,FALSE)</f>
        <v>#N/A</v>
      </c>
      <c r="F1000" s="191">
        <f t="shared" si="55"/>
        <v>0</v>
      </c>
      <c r="G1000" s="216"/>
    </row>
    <row r="1001" spans="1:7" ht="32.25" thickBot="1">
      <c r="A1001" s="60">
        <f>'متره مکانیک'!P4837</f>
        <v>291704</v>
      </c>
      <c r="B1001" s="60" t="str">
        <f>'متره مکانیک'!T4837</f>
        <v>شيرشلنگي كرمه، به قطر 15 ميليمتر، با ماسوره سرشلنگ، به طور كامل.</v>
      </c>
      <c r="C1001" s="60" t="str">
        <f>'متره مکانیک'!U4837</f>
        <v>عدد</v>
      </c>
      <c r="D1001" s="60">
        <f>'متره مکانیک'!V4837</f>
        <v>0</v>
      </c>
      <c r="E1001" s="189" t="e">
        <f>VLOOKUP(A1001,'متره مکانیک'!A:K,9,FALSE)</f>
        <v>#N/A</v>
      </c>
      <c r="F1001" s="191">
        <f t="shared" si="55"/>
        <v>0</v>
      </c>
      <c r="G1001" s="216"/>
    </row>
    <row r="1002" spans="1:7" ht="32.25" thickBot="1">
      <c r="A1002" s="60">
        <f>'متره مکانیک'!P4838</f>
        <v>291705</v>
      </c>
      <c r="B1002" s="60" t="str">
        <f>'متره مکانیک'!T4838</f>
        <v>شير شلنگي كرمه، به قطر 20 ميليمتر، با ماسوره سرشلنگ، به طور كامل.</v>
      </c>
      <c r="C1002" s="60" t="str">
        <f>'متره مکانیک'!U4838</f>
        <v>عدد</v>
      </c>
      <c r="D1002" s="60">
        <f>'متره مکانیک'!V4838</f>
        <v>0</v>
      </c>
      <c r="E1002" s="189" t="e">
        <f>VLOOKUP(A1002,'متره مکانیک'!A:K,9,FALSE)</f>
        <v>#N/A</v>
      </c>
      <c r="F1002" s="191">
        <f t="shared" si="55"/>
        <v>0</v>
      </c>
      <c r="G1002" s="216"/>
    </row>
    <row r="1003" spans="1:7" ht="32.25" thickBot="1">
      <c r="A1003" s="60">
        <f>'متره مکانیک'!P4839</f>
        <v>291706</v>
      </c>
      <c r="B1003" s="60" t="str">
        <f>'متره مکانیک'!T4839</f>
        <v>شير شلنگي كرمه، به قطر 25 ميليمتر، با ماسوره سرشلنگ، به طور كامل.</v>
      </c>
      <c r="C1003" s="60" t="str">
        <f>'متره مکانیک'!U4839</f>
        <v>عدد</v>
      </c>
      <c r="D1003" s="60">
        <f>'متره مکانیک'!V4839</f>
        <v>0</v>
      </c>
      <c r="E1003" s="189" t="e">
        <f>VLOOKUP(A1003,'متره مکانیک'!A:K,9,FALSE)</f>
        <v>#N/A</v>
      </c>
      <c r="F1003" s="191">
        <f t="shared" si="55"/>
        <v>0</v>
      </c>
      <c r="G1003" s="216"/>
    </row>
    <row r="1004" spans="1:7" ht="24" thickBot="1">
      <c r="A1004" s="60" t="str">
        <f>'متره مکانیک'!P4840</f>
        <v>291707</v>
      </c>
      <c r="B1004" s="60" t="str">
        <f>'متره مکانیک'!T4840</f>
        <v>شیر</v>
      </c>
      <c r="C1004" s="60" t="str">
        <f>'متره مکانیک'!U4840</f>
        <v>عدد</v>
      </c>
      <c r="D1004" s="60">
        <f>'متره مکانیک'!V4840</f>
        <v>10000</v>
      </c>
      <c r="E1004" s="189" t="e">
        <f>VLOOKUP(A1004,'متره مکانیک'!A:K,9,FALSE)</f>
        <v>#N/A</v>
      </c>
      <c r="F1004" s="191">
        <f t="shared" si="55"/>
        <v>0</v>
      </c>
      <c r="G1004" s="216" t="s">
        <v>511</v>
      </c>
    </row>
    <row r="1005" spans="1:7" ht="24" thickBot="1">
      <c r="A1005" s="60" t="str">
        <f>'متره مکانیک'!P4841</f>
        <v>291708</v>
      </c>
      <c r="B1005" s="60" t="str">
        <f>'متره مکانیک'!T4841</f>
        <v>شیر1</v>
      </c>
      <c r="C1005" s="60" t="str">
        <f>'متره مکانیک'!U4841</f>
        <v>عدد</v>
      </c>
      <c r="D1005" s="60">
        <f>'متره مکانیک'!V4841</f>
        <v>10001</v>
      </c>
      <c r="E1005" s="189" t="e">
        <f>VLOOKUP(A1005,'متره مکانیک'!A:K,9,FALSE)</f>
        <v>#N/A</v>
      </c>
      <c r="F1005" s="191">
        <f t="shared" si="55"/>
        <v>0</v>
      </c>
      <c r="G1005" s="216" t="s">
        <v>511</v>
      </c>
    </row>
    <row r="1006" spans="1:7" ht="24" thickBot="1">
      <c r="A1006" s="60" t="str">
        <f>'متره مکانیک'!P4842</f>
        <v>291709</v>
      </c>
      <c r="B1006" s="60" t="str">
        <f>'متره مکانیک'!T4842</f>
        <v>شیر2</v>
      </c>
      <c r="C1006" s="60" t="str">
        <f>'متره مکانیک'!U4842</f>
        <v>عدد</v>
      </c>
      <c r="D1006" s="60">
        <f>'متره مکانیک'!V4842</f>
        <v>10002</v>
      </c>
      <c r="E1006" s="189">
        <f>VLOOKUP(A1006,'متره مکانیک'!A:K,9,FALSE)</f>
        <v>1</v>
      </c>
      <c r="F1006" s="191">
        <f t="shared" si="55"/>
        <v>10002</v>
      </c>
      <c r="G1006" s="216" t="s">
        <v>511</v>
      </c>
    </row>
    <row r="1007" spans="1:7" s="27" customFormat="1" ht="24" thickBot="1">
      <c r="A1007" s="677" t="s">
        <v>659</v>
      </c>
      <c r="B1007" s="678"/>
      <c r="C1007" s="678"/>
      <c r="D1007" s="678"/>
      <c r="E1007" s="679"/>
      <c r="F1007" s="196">
        <f>SUM(F952:F1003)</f>
        <v>825500</v>
      </c>
      <c r="G1007" s="212" t="s">
        <v>77</v>
      </c>
    </row>
    <row r="1008" spans="1:7" s="27" customFormat="1" ht="24" thickBot="1">
      <c r="A1008" s="677" t="s">
        <v>660</v>
      </c>
      <c r="B1008" s="678"/>
      <c r="C1008" s="678"/>
      <c r="D1008" s="678"/>
      <c r="E1008" s="679"/>
      <c r="F1008" s="196">
        <f>SUM(F1004:F1006)</f>
        <v>10002</v>
      </c>
      <c r="G1008" s="210" t="s">
        <v>77</v>
      </c>
    </row>
    <row r="1009" spans="1:7" s="26" customFormat="1" ht="24" thickBot="1">
      <c r="A1009" s="680" t="s">
        <v>944</v>
      </c>
      <c r="B1009" s="681"/>
      <c r="C1009" s="681"/>
      <c r="D1009" s="681"/>
      <c r="E1009" s="681"/>
      <c r="F1009" s="682"/>
      <c r="G1009" s="683"/>
    </row>
    <row r="1010" spans="1:7" ht="42" customHeight="1" thickBot="1">
      <c r="A1010" s="60" t="str">
        <f>'متره مکانیک'!P4843</f>
        <v>300201</v>
      </c>
      <c r="B1010" s="60" t="str">
        <f>'متره مکانیک'!T4843</f>
        <v>لانس آلومينيومي شيردار (با ضامن يا بدون ضامن) به طول 50 سانتيمتر و به قطر نامي 40 (يک و يک دوم اينچ)، با صافي.</v>
      </c>
      <c r="C1010" s="60" t="str">
        <f>'متره مکانیک'!U4843</f>
        <v>عدد</v>
      </c>
      <c r="D1010" s="60">
        <f>'متره مکانیک'!V4843</f>
        <v>454000</v>
      </c>
      <c r="E1010" s="189">
        <f>VLOOKUP(A1010,'متره مکانیک'!A:K,9,FALSE)</f>
        <v>1</v>
      </c>
      <c r="F1010" s="191">
        <f t="shared" ref="F1010" si="56">IF(ISNA(E1010*D1010),0,ROUND((E1010*D1010),0))</f>
        <v>454000</v>
      </c>
      <c r="G1010" s="216"/>
    </row>
    <row r="1011" spans="1:7" ht="48" thickBot="1">
      <c r="A1011" s="60">
        <f>'متره مکانیک'!P4844</f>
        <v>300203</v>
      </c>
      <c r="B1011" s="60" t="str">
        <f>'متره مکانیک'!T4844</f>
        <v>لانس آلومينيومي شيردار (با ضامن يا بدون ضامن) به طول 50 سانتيمتر و به قطر نامي 65 (دو و يک دوم اينچ)، با صافي.</v>
      </c>
      <c r="C1011" s="60" t="str">
        <f>'متره مکانیک'!U4844</f>
        <v>عدد</v>
      </c>
      <c r="D1011" s="60">
        <f>'متره مکانیک'!V4844</f>
        <v>609500</v>
      </c>
      <c r="E1011" s="189" t="e">
        <f>VLOOKUP(A1011,'متره مکانیک'!A:K,9,FALSE)</f>
        <v>#N/A</v>
      </c>
      <c r="F1011" s="191">
        <f t="shared" ref="F1011:F1020" si="57">IF(ISNA(E1011*D1011),0,ROUND((E1011*D1011),0))</f>
        <v>0</v>
      </c>
      <c r="G1011" s="216"/>
    </row>
    <row r="1012" spans="1:7" ht="48" thickBot="1">
      <c r="A1012" s="60">
        <f>'متره مکانیک'!P4845</f>
        <v>300601</v>
      </c>
      <c r="B1012" s="60" t="str">
        <f>'متره مکانیک'!T4845</f>
        <v>شلنگ آتش نشاني از نخ پرلون تو لاستيكي (بدون كوپلينگ)، به قطر نامي 40 (يک و يک دوم اينچ).</v>
      </c>
      <c r="C1012" s="60" t="str">
        <f>'متره مکانیک'!U4845</f>
        <v>مترطول</v>
      </c>
      <c r="D1012" s="60">
        <f>'متره مکانیک'!V4845</f>
        <v>139500</v>
      </c>
      <c r="E1012" s="189" t="e">
        <f>VLOOKUP(A1012,'متره مکانیک'!A:K,9,FALSE)</f>
        <v>#N/A</v>
      </c>
      <c r="F1012" s="191">
        <f t="shared" si="57"/>
        <v>0</v>
      </c>
      <c r="G1012" s="216"/>
    </row>
    <row r="1013" spans="1:7" ht="48" thickBot="1">
      <c r="A1013" s="60">
        <f>'متره مکانیک'!P4846</f>
        <v>300603</v>
      </c>
      <c r="B1013" s="60" t="str">
        <f>'متره مکانیک'!T4846</f>
        <v>شلنگ آتش نشاني از نخ پرلون تو لاستيكي (بدون كوپلينگ)، به قطر نامي 65 (دو و يک دوم اينچ).</v>
      </c>
      <c r="C1013" s="60" t="str">
        <f>'متره مکانیک'!U4846</f>
        <v>مترطول</v>
      </c>
      <c r="D1013" s="60">
        <f>'متره مکانیک'!V4846</f>
        <v>195000</v>
      </c>
      <c r="E1013" s="189" t="e">
        <f>VLOOKUP(A1013,'متره مکانیک'!A:K,9,FALSE)</f>
        <v>#N/A</v>
      </c>
      <c r="F1013" s="191">
        <f t="shared" si="57"/>
        <v>0</v>
      </c>
      <c r="G1013" s="216"/>
    </row>
    <row r="1014" spans="1:7" ht="32.25" thickBot="1">
      <c r="A1014" s="60">
        <f>'متره مکانیک'!P4847</f>
        <v>300701</v>
      </c>
      <c r="B1014" s="60" t="str">
        <f>'متره مکانیک'!T4847</f>
        <v>كوپلينگ آلومينيومي آتش نشاني، به قطر نامي 40 (يک و يک دوم اينچ)، بطور كامل.</v>
      </c>
      <c r="C1014" s="60" t="str">
        <f>'متره مکانیک'!U4847</f>
        <v>عدد</v>
      </c>
      <c r="D1014" s="60">
        <f>'متره مکانیک'!V4847</f>
        <v>255000</v>
      </c>
      <c r="E1014" s="189" t="e">
        <f>VLOOKUP(A1014,'متره مکانیک'!A:K,9,FALSE)</f>
        <v>#N/A</v>
      </c>
      <c r="F1014" s="191">
        <f t="shared" si="57"/>
        <v>0</v>
      </c>
      <c r="G1014" s="216"/>
    </row>
    <row r="1015" spans="1:7" ht="32.25" thickBot="1">
      <c r="A1015" s="60">
        <f>'متره مکانیک'!P4848</f>
        <v>300703</v>
      </c>
      <c r="B1015" s="60" t="str">
        <f>'متره مکانیک'!T4848</f>
        <v>كوپلينگ آلومينيومي آتش نشاني، به قطر نامي 65 (دو و يک دوم اينچ)، بطور كامل.</v>
      </c>
      <c r="C1015" s="60" t="str">
        <f>'متره مکانیک'!U4848</f>
        <v>عدد</v>
      </c>
      <c r="D1015" s="60">
        <f>'متره مکانیک'!V4848</f>
        <v>391000</v>
      </c>
      <c r="E1015" s="189" t="e">
        <f>VLOOKUP(A1015,'متره مکانیک'!A:K,9,FALSE)</f>
        <v>#N/A</v>
      </c>
      <c r="F1015" s="191">
        <f t="shared" si="57"/>
        <v>0</v>
      </c>
      <c r="G1015" s="216"/>
    </row>
    <row r="1016" spans="1:7" ht="79.5" thickBot="1">
      <c r="A1016" s="60">
        <f>'متره مکانیک'!P4849</f>
        <v>300801</v>
      </c>
      <c r="B1016" s="60" t="str">
        <f>'متره مکانیک'!T4849</f>
        <v>جعبه آتش نشاني، به ابعادتقريبي 20×65×75 سانتيمتربه ضخامت 1/5 تا 2 میلی متر ،، مجهز به قرقره دوار، يك در، قفل ايمني، جاي مخصوص كليد، با دو دست رنگ ضد زنگ و يك دست رنگ روغني ، آماده براي نصب توي كار.</v>
      </c>
      <c r="C1016" s="60" t="str">
        <f>'متره مکانیک'!U4849</f>
        <v>عدد</v>
      </c>
      <c r="D1016" s="60">
        <f>'متره مکانیک'!V4849</f>
        <v>2042000</v>
      </c>
      <c r="E1016" s="189" t="e">
        <f>VLOOKUP(A1016,'متره مکانیک'!A:K,9,FALSE)</f>
        <v>#N/A</v>
      </c>
      <c r="F1016" s="191">
        <f t="shared" si="57"/>
        <v>0</v>
      </c>
      <c r="G1016" s="216"/>
    </row>
    <row r="1017" spans="1:7" ht="95.25" thickBot="1">
      <c r="A1017" s="60">
        <f>'متره مکانیک'!P4850</f>
        <v>300802</v>
      </c>
      <c r="B1017" s="60" t="str">
        <f>'متره مکانیک'!T4850</f>
        <v>جعبه آتش نشاني دو قلو، به ابعادتقريبي 20×100×75 سانتيمتربه ضخامت 1/5 تا 2 میلی متر ،، مجهز به قرقره دوار، يك در(باز شو از دو جهت)، قفل ايمني، جاي مخصوص كليد، با دو دست رنگ ضد زنگ و يك دست رنگ روغني ، آماده براي نصب توي كار.</v>
      </c>
      <c r="C1017" s="60" t="str">
        <f>'متره مکانیک'!U4850</f>
        <v>عدد</v>
      </c>
      <c r="D1017" s="60">
        <f>'متره مکانیک'!V4850</f>
        <v>2629000</v>
      </c>
      <c r="E1017" s="189" t="e">
        <f>VLOOKUP(A1017,'متره مکانیک'!A:K,9,FALSE)</f>
        <v>#N/A</v>
      </c>
      <c r="F1017" s="191">
        <f t="shared" si="57"/>
        <v>0</v>
      </c>
      <c r="G1017" s="216"/>
    </row>
    <row r="1018" spans="1:7" ht="79.5" thickBot="1">
      <c r="A1018" s="60">
        <f>'متره مکانیک'!P4851</f>
        <v>300803</v>
      </c>
      <c r="B1018" s="60" t="str">
        <f>'متره مکانیک'!T4851</f>
        <v>جعبه آتش نشاني، به ابعاد تقريبي 20×65×75 سانتيمتر به ضخامت 1/5 تا 2 میلی متر، مجهز به قرقره دوار، يك در، قفل ايمني، جاي مخصوص كليد، با دو دست رنگ ضدز نگ و يك دست رنگ روغني، آماده براي نصب روي كار.</v>
      </c>
      <c r="C1018" s="60" t="str">
        <f>'متره مکانیک'!U4851</f>
        <v>عدد</v>
      </c>
      <c r="D1018" s="60">
        <f>'متره مکانیک'!V4851</f>
        <v>1905000</v>
      </c>
      <c r="E1018" s="189" t="e">
        <f>VLOOKUP(A1018,'متره مکانیک'!A:K,9,FALSE)</f>
        <v>#N/A</v>
      </c>
      <c r="F1018" s="191">
        <f t="shared" si="57"/>
        <v>0</v>
      </c>
      <c r="G1018" s="216"/>
    </row>
    <row r="1019" spans="1:7" ht="95.25" thickBot="1">
      <c r="A1019" s="60">
        <f>'متره مکانیک'!P4852</f>
        <v>300804</v>
      </c>
      <c r="B1019" s="60" t="str">
        <f>'متره مکانیک'!T4852</f>
        <v>جعبه آتش نشاني دو قلو، به ابعادتقريبي 20×100×75 سانتي متر ، به ضخامت 1/5 تا 2 میلی متر ،، مجهز به قرقره دوار، دو در(بازشو از دوجهت)، قفل ايمني، جاي مخصوص كليد، با دو دست رنگ ضد زنگ و يك دست رنگ روغني ، آماده براي نصب روی كار.</v>
      </c>
      <c r="C1019" s="60">
        <f>'متره مکانیک'!U4852</f>
        <v>0</v>
      </c>
      <c r="D1019" s="60">
        <f>'متره مکانیک'!V4852</f>
        <v>0</v>
      </c>
      <c r="E1019" s="189" t="e">
        <f>VLOOKUP(A1019,'متره مکانیک'!A:K,9,FALSE)</f>
        <v>#N/A</v>
      </c>
      <c r="F1019" s="191">
        <f t="shared" si="57"/>
        <v>0</v>
      </c>
      <c r="G1019" s="216"/>
    </row>
    <row r="1020" spans="1:7" ht="126.75" thickBot="1">
      <c r="A1020" s="60">
        <f>'متره مکانیک'!P4853</f>
        <v>300805</v>
      </c>
      <c r="B1020" s="60" t="str">
        <f>'متره مکانیک'!T4853</f>
        <v>جعبه آتش نشاني، به ابعاد تقريبي 20×65×75 سانتيمتر به ضخامت 1/5 تا 2 میلی متر، مجهز به هوزربل با توپی برنجی و شلنگ رابط فشار قوی ، به انضمام 20 متر شلنگ لاستیکی فشار قوی و نازل 3 حالته به قطر سه چهارم اینچ ، یک در، قفل ایمنی، جای مخصوص کلید، با دو دست رنگ ضد زنگ و یک دست رنگ روغنی ، آماده برای نصب توی کار.</v>
      </c>
      <c r="C1020" s="60">
        <f>'متره مکانیک'!U4853</f>
        <v>0</v>
      </c>
      <c r="D1020" s="60">
        <f>'متره مکانیک'!V4853</f>
        <v>0</v>
      </c>
      <c r="E1020" s="189" t="e">
        <f>VLOOKUP(A1020,'متره مکانیک'!A:K,9,FALSE)</f>
        <v>#N/A</v>
      </c>
      <c r="F1020" s="191">
        <f t="shared" si="57"/>
        <v>0</v>
      </c>
      <c r="G1020" s="216"/>
    </row>
    <row r="1021" spans="1:7" ht="24" thickBot="1">
      <c r="A1021" s="60" t="str">
        <f>'متره مکانیک'!P4867</f>
        <v>300904</v>
      </c>
      <c r="B1021" s="60" t="str">
        <f>'متره مکانیک'!T4867</f>
        <v>شیرفلکه</v>
      </c>
      <c r="C1021" s="60" t="str">
        <f>'متره مکانیک'!U4867</f>
        <v>عدد</v>
      </c>
      <c r="D1021" s="60">
        <f>'متره مکانیک'!V4867</f>
        <v>10000</v>
      </c>
      <c r="E1021" s="189" t="e">
        <f>VLOOKUP(A1021,'متره مکانیک'!A:K,9,FALSE)</f>
        <v>#N/A</v>
      </c>
      <c r="F1021" s="191">
        <f t="shared" ref="F1021:F1023" si="58">IF(ISNA(E1021*D1021),0,ROUND((E1021*D1021),0))</f>
        <v>0</v>
      </c>
      <c r="G1021" s="218" t="s">
        <v>511</v>
      </c>
    </row>
    <row r="1022" spans="1:7" ht="24" thickBot="1">
      <c r="A1022" s="60" t="str">
        <f>'متره مکانیک'!P4868</f>
        <v>300905</v>
      </c>
      <c r="B1022" s="60" t="str">
        <f>'متره مکانیک'!T4868</f>
        <v>شیرفلکه1</v>
      </c>
      <c r="C1022" s="60" t="str">
        <f>'متره مکانیک'!U4868</f>
        <v>عدد</v>
      </c>
      <c r="D1022" s="60">
        <f>'متره مکانیک'!V4868</f>
        <v>10001</v>
      </c>
      <c r="E1022" s="189" t="e">
        <f>VLOOKUP(A1022,'متره مکانیک'!A:K,9,FALSE)</f>
        <v>#N/A</v>
      </c>
      <c r="F1022" s="191">
        <f t="shared" si="58"/>
        <v>0</v>
      </c>
      <c r="G1022" s="218" t="s">
        <v>511</v>
      </c>
    </row>
    <row r="1023" spans="1:7" ht="24" thickBot="1">
      <c r="A1023" s="60" t="str">
        <f>'متره مکانیک'!P4869</f>
        <v>300906</v>
      </c>
      <c r="B1023" s="60" t="str">
        <f>'متره مکانیک'!T4869</f>
        <v>شیرفلکه2</v>
      </c>
      <c r="C1023" s="60" t="str">
        <f>'متره مکانیک'!U4869</f>
        <v>عدد</v>
      </c>
      <c r="D1023" s="60">
        <f>'متره مکانیک'!V4869</f>
        <v>10002</v>
      </c>
      <c r="E1023" s="189" t="e">
        <f>VLOOKUP(A1023,'متره مکانیک'!A:K,9,FALSE)</f>
        <v>#N/A</v>
      </c>
      <c r="F1023" s="191">
        <f t="shared" si="58"/>
        <v>0</v>
      </c>
      <c r="G1023" s="218" t="s">
        <v>511</v>
      </c>
    </row>
    <row r="1024" spans="1:7" s="27" customFormat="1" ht="24" thickBot="1">
      <c r="A1024" s="677" t="s">
        <v>659</v>
      </c>
      <c r="B1024" s="678"/>
      <c r="C1024" s="678"/>
      <c r="D1024" s="678"/>
      <c r="E1024" s="679"/>
      <c r="F1024" s="196">
        <f>SUM(F1010:F1020)</f>
        <v>454000</v>
      </c>
      <c r="G1024" s="212" t="s">
        <v>77</v>
      </c>
    </row>
    <row r="1025" spans="1:7" s="27" customFormat="1" ht="24" thickBot="1">
      <c r="A1025" s="677" t="s">
        <v>660</v>
      </c>
      <c r="B1025" s="678"/>
      <c r="C1025" s="678"/>
      <c r="D1025" s="678"/>
      <c r="E1025" s="679"/>
      <c r="F1025" s="196">
        <f>SUM(F1021:F1023)</f>
        <v>0</v>
      </c>
      <c r="G1025" s="210" t="s">
        <v>77</v>
      </c>
    </row>
    <row r="1026" spans="1:7" s="26" customFormat="1" ht="24" thickBot="1">
      <c r="A1026" s="680" t="s">
        <v>945</v>
      </c>
      <c r="B1026" s="681"/>
      <c r="C1026" s="681"/>
      <c r="D1026" s="681"/>
      <c r="E1026" s="681"/>
      <c r="F1026" s="682"/>
      <c r="G1026" s="683"/>
    </row>
    <row r="1027" spans="1:7" ht="69" customHeight="1" thickBot="1">
      <c r="A1027" s="60" t="str">
        <f>'متره مکانیک'!P4870</f>
        <v>310101</v>
      </c>
      <c r="B1027" s="60" t="str">
        <f>'متره مکانیک'!T4870</f>
        <v>پلوپز گازي، به ظرفيت 150 ليتر از نوع شعله غير مستقيم، با مخزن فولادي زنگ ناپذير و بدنه خارجي از فولاد زنگ ناپذير، مجهز به شير تخليه، شير پركن، مشعل، ترموكوپل، درجه تنظيم شعله و پايلوت (گيرانه).</v>
      </c>
      <c r="C1027" s="60" t="str">
        <f>'متره مکانیک'!U4870</f>
        <v>دستگاه</v>
      </c>
      <c r="D1027" s="60">
        <f>'متره مکانیک'!V4870</f>
        <v>49000000</v>
      </c>
      <c r="E1027" s="189">
        <f>VLOOKUP(A1027,'متره مکانیک'!A:K,9,FALSE)</f>
        <v>1</v>
      </c>
      <c r="F1027" s="191">
        <f t="shared" ref="F1027" si="59">IF(ISNA(E1027*D1027),0,ROUND((E1027*D1027),0))</f>
        <v>49000000</v>
      </c>
      <c r="G1027" s="216"/>
    </row>
    <row r="1028" spans="1:7" ht="79.5" thickBot="1">
      <c r="A1028" s="60">
        <f>'متره مکانیک'!P4871</f>
        <v>310102</v>
      </c>
      <c r="B1028" s="60" t="str">
        <f>'متره مکانیک'!T4871</f>
        <v>اجاق گاز زميني سه رديفه، به ابعاد تقريبي 55×75×75 سانتيمتر، با بدنه از فولاد زنگ ناپذير، مجهز به صفحه و مشعل چدني، شيرهاي برنجي قطع و وصل گاز، با قدرت حرارتي 28000 کيلو کالري در ساعت.</v>
      </c>
      <c r="C1028" s="60" t="str">
        <f>'متره مکانیک'!U4871</f>
        <v>دستگاه</v>
      </c>
      <c r="D1028" s="60">
        <f>'متره مکانیک'!V4871</f>
        <v>5068000</v>
      </c>
      <c r="E1028" s="189" t="e">
        <f>VLOOKUP(A1028,'متره مکانیک'!A:K,9,FALSE)</f>
        <v>#N/A</v>
      </c>
      <c r="F1028" s="191">
        <f t="shared" ref="F1028:F1091" si="60">IF(ISNA(E1028*D1028),0,ROUND((E1028*D1028),0))</f>
        <v>0</v>
      </c>
      <c r="G1028" s="216"/>
    </row>
    <row r="1029" spans="1:7" ht="79.5" thickBot="1">
      <c r="A1029" s="60">
        <f>'متره مکانیک'!P4872</f>
        <v>310103</v>
      </c>
      <c r="B1029" s="60" t="str">
        <f>'متره مکانیک'!T4872</f>
        <v>اجاق گاز زميني چهار رديفه، به ابعاد تقريبي  55×100×100سانتيمتر، با بدنه از فولاد زنگ ناپذير، مجهز به صفحه و مشعل چدني، شيرهاي برنجي قطع و وصل گاز، با قدرت حرارتي 54400 کيلو کالري در ساعت.</v>
      </c>
      <c r="C1029" s="60" t="str">
        <f>'متره مکانیک'!U4872</f>
        <v>دستگاه</v>
      </c>
      <c r="D1029" s="60">
        <f>'متره مکانیک'!V4872</f>
        <v>6124000</v>
      </c>
      <c r="E1029" s="189" t="e">
        <f>VLOOKUP(A1029,'متره مکانیک'!A:K,9,FALSE)</f>
        <v>#N/A</v>
      </c>
      <c r="F1029" s="191">
        <f t="shared" si="60"/>
        <v>0</v>
      </c>
      <c r="G1029" s="216"/>
    </row>
    <row r="1030" spans="1:7" ht="95.25" thickBot="1">
      <c r="A1030" s="60">
        <f>'متره مکانیک'!P4873</f>
        <v>310104</v>
      </c>
      <c r="B1030" s="60" t="str">
        <f>'متره مکانیک'!T4873</f>
        <v>ماهيتابه گردان گازي، مخزن تابه چدني يك  پارچه، با دو تابه، بدنه  از فولاد زنگ ناپذير به ابعاد تقريبي 85×90×120 سانتيمتر، داراي مكانيزم گردان با فرمان دستي، مجهز به شير قطع سريع مخصوص گاز، ترموستات، ترموكوپل و پايلوت (گيرانه).</v>
      </c>
      <c r="C1030" s="60" t="str">
        <f>'متره مکانیک'!U4873</f>
        <v>دستگاه</v>
      </c>
      <c r="D1030" s="60">
        <f>'متره مکانیک'!V4873</f>
        <v>32997000</v>
      </c>
      <c r="E1030" s="189" t="e">
        <f>VLOOKUP(A1030,'متره مکانیک'!A:K,9,FALSE)</f>
        <v>#N/A</v>
      </c>
      <c r="F1030" s="191">
        <f t="shared" si="60"/>
        <v>0</v>
      </c>
      <c r="G1030" s="216"/>
    </row>
    <row r="1031" spans="1:7" ht="63.75" thickBot="1">
      <c r="A1031" s="60">
        <f>'متره مکانیک'!P4874</f>
        <v>310105</v>
      </c>
      <c r="B1031" s="60" t="str">
        <f>'متره مکانیک'!T4874</f>
        <v>سيب زميني سرخ كن گازي، به ابعاد كلي و تقريبي 85×90×60 سانتيمتر، با بدنه از فولاد زنگ ناپذير، داراي دو سبد، مجهز به ترموستات، ترموكوپل و شيرتخليه روغن.</v>
      </c>
      <c r="C1031" s="60" t="str">
        <f>'متره مکانیک'!U4874</f>
        <v>دستگاه</v>
      </c>
      <c r="D1031" s="60">
        <f>'متره مکانیک'!V4874</f>
        <v>9982000</v>
      </c>
      <c r="E1031" s="189" t="e">
        <f>VLOOKUP(A1031,'متره مکانیک'!A:K,9,FALSE)</f>
        <v>#N/A</v>
      </c>
      <c r="F1031" s="191">
        <f t="shared" si="60"/>
        <v>0</v>
      </c>
      <c r="G1031" s="216"/>
    </row>
    <row r="1032" spans="1:7" ht="95.25" thickBot="1">
      <c r="A1032" s="60">
        <f>'متره مکانیک'!P4875</f>
        <v>310106</v>
      </c>
      <c r="B1032" s="60" t="str">
        <f>'متره مکانیک'!T4875</f>
        <v>اجاق گازفردار رستوراني، با بدنه از فولاد زنگ ناپذير، داراي چهارشعله روباز و يك دستگاه فردرزير، مجهز به مشعلهايي با شيرهاي قطع و وصل گاز، پايلوت (گيرانه)، فر مجهز به ترموستات و ترموكوپل، به ابعاد كلي و تقريبي 85×90×90 سانتيمتر.</v>
      </c>
      <c r="C1032" s="60" t="str">
        <f>'متره مکانیک'!U4875</f>
        <v>دستگاه</v>
      </c>
      <c r="D1032" s="60">
        <f>'متره مکانیک'!V4875</f>
        <v>14785000</v>
      </c>
      <c r="E1032" s="189" t="e">
        <f>VLOOKUP(A1032,'متره مکانیک'!A:K,9,FALSE)</f>
        <v>#N/A</v>
      </c>
      <c r="F1032" s="191">
        <f t="shared" si="60"/>
        <v>0</v>
      </c>
      <c r="G1032" s="216"/>
    </row>
    <row r="1033" spans="1:7" ht="111" thickBot="1">
      <c r="A1033" s="60">
        <f>'متره مکانیک'!P4876</f>
        <v>310107</v>
      </c>
      <c r="B1033" s="60" t="str">
        <f>'متره مکانیک'!T4876</f>
        <v>اجاق گاز فردار رستوراني، از فولاد زنگ ناپذير، داراي يك صفحه چدني روغن رو (گريدل) داراي چهارشعله رو باز و يك دستگاه فردرزير، مجهز به مشعلهايي با شيرهاي قطع و وصل گاز، پايلوت (گيرانه) و فر مجهز به ترموستات و ترموكوپل، به ابعاد كلي و تقريبي 85×90×90 سانتيمتر.</v>
      </c>
      <c r="C1033" s="60" t="str">
        <f>'متره مکانیک'!U4876</f>
        <v>دستگاه</v>
      </c>
      <c r="D1033" s="60">
        <f>'متره مکانیک'!V4876</f>
        <v>15303000</v>
      </c>
      <c r="E1033" s="189" t="e">
        <f>VLOOKUP(A1033,'متره مکانیک'!A:K,9,FALSE)</f>
        <v>#N/A</v>
      </c>
      <c r="F1033" s="191">
        <f t="shared" si="60"/>
        <v>0</v>
      </c>
      <c r="G1033" s="216"/>
    </row>
    <row r="1034" spans="1:7" ht="63.75" thickBot="1">
      <c r="A1034" s="60">
        <f>'متره مکانیک'!P4877</f>
        <v>310108</v>
      </c>
      <c r="B1034" s="60" t="str">
        <f>'متره مکانیک'!T4877</f>
        <v>سماور گازي خودكار، داراي يك مخزن توليدآب جوش دايم به ظرفيت 220 ليتر در ساعت، با دو مخزن در طرفين هر يك، به ظرفيت تقريبي پنج ليتر، با تمام متعلقات.</v>
      </c>
      <c r="C1034" s="60" t="str">
        <f>'متره مکانیک'!U4877</f>
        <v>دستگاه</v>
      </c>
      <c r="D1034" s="60">
        <f>'متره مکانیک'!V4877</f>
        <v>13869000</v>
      </c>
      <c r="E1034" s="189" t="e">
        <f>VLOOKUP(A1034,'متره مکانیک'!A:K,9,FALSE)</f>
        <v>#N/A</v>
      </c>
      <c r="F1034" s="191">
        <f t="shared" si="60"/>
        <v>0</v>
      </c>
      <c r="G1034" s="216"/>
    </row>
    <row r="1035" spans="1:7" ht="95.25" thickBot="1">
      <c r="A1035" s="60">
        <f>'متره مکانیک'!P4878</f>
        <v>310109</v>
      </c>
      <c r="B1035" s="60" t="str">
        <f>'متره مکانیک'!T4878</f>
        <v>گرمخانه و دمكن برنج، نوع گازسوز، به ابعاد تقريبي 120×100×100 سانتيمتر، با اسكلت از پروفيل مجوف آهني و جدار خارجي از ورق فولاد زنگ ناپذير، با عايق بندي از پشم شيشه، داراي مشعلهاي فولادي، شير قطع و وصل گاز، ترموستات، ترموكوپل و داراي درهاي لولايي.</v>
      </c>
      <c r="C1035" s="60" t="str">
        <f>'متره مکانیک'!U4878</f>
        <v>دستگاه</v>
      </c>
      <c r="D1035" s="60">
        <f>'متره مکانیک'!V4878</f>
        <v>16342000</v>
      </c>
      <c r="E1035" s="189" t="e">
        <f>VLOOKUP(A1035,'متره مکانیک'!A:K,9,FALSE)</f>
        <v>#N/A</v>
      </c>
      <c r="F1035" s="191">
        <f t="shared" si="60"/>
        <v>0</v>
      </c>
      <c r="G1035" s="216"/>
    </row>
    <row r="1036" spans="1:7" ht="95.25" thickBot="1">
      <c r="A1036" s="60">
        <f>'متره مکانیک'!P4879</f>
        <v>310110</v>
      </c>
      <c r="B1036" s="60" t="str">
        <f>'متره مکانیک'!T4879</f>
        <v>گرمخانه و دمكن برنج، نوع گازسوز، به ابعاد تقريبي 120×100×200 سانتيمتر، با اسكلت از پروفيل مجوف آهني و جدار خارجي از ورق فولاد زنگ ناپذير، با عايق بندي از پشم شيشه، داراي مشعلهاي فولادي، شير قطع و وصل گاز، ترموستات، ترموكوپل و داراي درهاي لولايي.</v>
      </c>
      <c r="C1036" s="60" t="str">
        <f>'متره مکانیک'!U4879</f>
        <v>دستگاه</v>
      </c>
      <c r="D1036" s="60">
        <f>'متره مکانیک'!V4879</f>
        <v>27712000</v>
      </c>
      <c r="E1036" s="189" t="e">
        <f>VLOOKUP(A1036,'متره مکانیک'!A:K,9,FALSE)</f>
        <v>#N/A</v>
      </c>
      <c r="F1036" s="191">
        <f t="shared" si="60"/>
        <v>0</v>
      </c>
      <c r="G1036" s="216"/>
    </row>
    <row r="1037" spans="1:7" ht="79.5" thickBot="1">
      <c r="A1037" s="60">
        <f>'متره مکانیک'!P4880</f>
        <v>310111</v>
      </c>
      <c r="B1037" s="60" t="str">
        <f>'متره مکانیک'!T4880</f>
        <v>منقل كباب پز، گازسوز روميزي، از فولاد زنگ ناپذير، مجهز به شيرهاي قطع و وصل گاز، پايلوت (گيرانه) و سيني در زيرمشعلها براي جمع‌آوري روغن، به ابعاد كلي و تقريبي 36×56×96 سانتيمتر.</v>
      </c>
      <c r="C1037" s="60" t="str">
        <f>'متره مکانیک'!U4880</f>
        <v>دستگاه</v>
      </c>
      <c r="D1037" s="60">
        <f>'متره مکانیک'!V4880</f>
        <v>5558000</v>
      </c>
      <c r="E1037" s="189" t="e">
        <f>VLOOKUP(A1037,'متره مکانیک'!A:K,9,FALSE)</f>
        <v>#N/A</v>
      </c>
      <c r="F1037" s="191">
        <f t="shared" si="60"/>
        <v>0</v>
      </c>
      <c r="G1037" s="216"/>
    </row>
    <row r="1038" spans="1:7" ht="79.5" thickBot="1">
      <c r="A1038" s="60">
        <f>'متره مکانیک'!P4881</f>
        <v>310112</v>
      </c>
      <c r="B1038" s="60" t="str">
        <f>'متره مکانیک'!T4881</f>
        <v>منقل كباب پز، گازسوز پايه دار، از فولاد زنگ ناپذير، مجهز به شيرهاي قطع و وصل گاز، پايلوت (گيرانه) و سيني در زير مشعلها براي جمع‌آوري روغن، به ابعاد كلي و تقريبي 85×56×96 سانتيمتر.</v>
      </c>
      <c r="C1038" s="60" t="str">
        <f>'متره مکانیک'!U4881</f>
        <v>دستگاه</v>
      </c>
      <c r="D1038" s="60">
        <f>'متره مکانیک'!V4881</f>
        <v>6049000</v>
      </c>
      <c r="E1038" s="189" t="e">
        <f>VLOOKUP(A1038,'متره مکانیک'!A:K,9,FALSE)</f>
        <v>#N/A</v>
      </c>
      <c r="F1038" s="191">
        <f t="shared" si="60"/>
        <v>0</v>
      </c>
      <c r="G1038" s="216"/>
    </row>
    <row r="1039" spans="1:7" ht="32.25" thickBot="1">
      <c r="A1039" s="60">
        <f>'متره مکانیک'!P4882</f>
        <v>310201</v>
      </c>
      <c r="B1039" s="60" t="str">
        <f>'متره مکانیک'!T4882</f>
        <v>ماشين چرخ گوشت برقي نمره 22 روميزي، با سيني و كاسه گوشت از ورق فولاد زنگ ناپذير.</v>
      </c>
      <c r="C1039" s="60" t="str">
        <f>'متره مکانیک'!U4882</f>
        <v>دستگاه</v>
      </c>
      <c r="D1039" s="60">
        <f>'متره مکانیک'!V4882</f>
        <v>14909000</v>
      </c>
      <c r="E1039" s="189" t="e">
        <f>VLOOKUP(A1039,'متره مکانیک'!A:K,9,FALSE)</f>
        <v>#N/A</v>
      </c>
      <c r="F1039" s="191">
        <f t="shared" si="60"/>
        <v>0</v>
      </c>
      <c r="G1039" s="216"/>
    </row>
    <row r="1040" spans="1:7" ht="32.25" thickBot="1">
      <c r="A1040" s="60">
        <f>'متره مکانیک'!P4883</f>
        <v>310202</v>
      </c>
      <c r="B1040" s="60" t="str">
        <f>'متره مکانیک'!T4883</f>
        <v>ماشين چرخ گوشت برقي نمره 32 روميزي، با سيني و كاسه گوشت از ورق فولاد زنگ ناپذير.</v>
      </c>
      <c r="C1040" s="60" t="str">
        <f>'متره مکانیک'!U4883</f>
        <v>دستگاه</v>
      </c>
      <c r="D1040" s="60">
        <f>'متره مکانیک'!V4883</f>
        <v>16609000</v>
      </c>
      <c r="E1040" s="189" t="e">
        <f>VLOOKUP(A1040,'متره مکانیک'!A:K,9,FALSE)</f>
        <v>#N/A</v>
      </c>
      <c r="F1040" s="191">
        <f t="shared" si="60"/>
        <v>0</v>
      </c>
      <c r="G1040" s="216"/>
    </row>
    <row r="1041" spans="1:7" ht="32.25" thickBot="1">
      <c r="A1041" s="60">
        <f>'متره مکانیک'!P4884</f>
        <v>310203</v>
      </c>
      <c r="B1041" s="60" t="str">
        <f>'متره مکانیک'!T4884</f>
        <v>ماشين اره استخوان بر برقي، نوع روميزي، با موتوري به قدرت حداقل 0/25 کيلو وات.</v>
      </c>
      <c r="C1041" s="60" t="str">
        <f>'متره مکانیک'!U4884</f>
        <v>دستگاه</v>
      </c>
      <c r="D1041" s="60">
        <f>'متره مکانیک'!V4884</f>
        <v>23981000</v>
      </c>
      <c r="E1041" s="189" t="e">
        <f>VLOOKUP(A1041,'متره مکانیک'!A:K,9,FALSE)</f>
        <v>#N/A</v>
      </c>
      <c r="F1041" s="191">
        <f t="shared" si="60"/>
        <v>0</v>
      </c>
      <c r="G1041" s="216"/>
    </row>
    <row r="1042" spans="1:7" ht="32.25" thickBot="1">
      <c r="A1042" s="60">
        <f>'متره مکانیک'!P4885</f>
        <v>310204</v>
      </c>
      <c r="B1042" s="60" t="str">
        <f>'متره مکانیک'!T4885</f>
        <v>ماشين اره استخوان بر برقي، نوع پايه دار، با موتوري به قدرت حداقل 0/75 کيلو وات.</v>
      </c>
      <c r="C1042" s="60" t="str">
        <f>'متره مکانیک'!U4885</f>
        <v>دستگاه</v>
      </c>
      <c r="D1042" s="60">
        <f>'متره مکانیک'!V4885</f>
        <v>30887000</v>
      </c>
      <c r="E1042" s="189" t="e">
        <f>VLOOKUP(A1042,'متره مکانیک'!A:K,9,FALSE)</f>
        <v>#N/A</v>
      </c>
      <c r="F1042" s="191">
        <f t="shared" si="60"/>
        <v>0</v>
      </c>
      <c r="G1042" s="216"/>
    </row>
    <row r="1043" spans="1:7" ht="48" thickBot="1">
      <c r="A1043" s="60">
        <f>'متره مکانیک'!P4886</f>
        <v>310205</v>
      </c>
      <c r="B1043" s="60" t="str">
        <f>'متره مکانیک'!T4886</f>
        <v>ماشين برقي خردكن غذا، مجهز به سيستم ايمني، با موتوري به قدرت حداقل 0/25 کيلو وات.</v>
      </c>
      <c r="C1043" s="60" t="str">
        <f>'متره مکانیک'!U4886</f>
        <v>دستگاه</v>
      </c>
      <c r="D1043" s="60">
        <f>'متره مکانیک'!V4886</f>
        <v>14896000</v>
      </c>
      <c r="E1043" s="189" t="e">
        <f>VLOOKUP(A1043,'متره مکانیک'!A:K,9,FALSE)</f>
        <v>#N/A</v>
      </c>
      <c r="F1043" s="191">
        <f t="shared" si="60"/>
        <v>0</v>
      </c>
      <c r="G1043" s="216"/>
    </row>
    <row r="1044" spans="1:7" ht="48" thickBot="1">
      <c r="A1044" s="60">
        <f>'متره مکانیک'!P4887</f>
        <v>310206</v>
      </c>
      <c r="B1044" s="60" t="str">
        <f>'متره مکانیک'!T4887</f>
        <v>ماشين رنده و سبزي خردكن برقي، مجهز به سيستم ايمني، با موتوري به قدرت حداقل 0/25 کيلو وات.</v>
      </c>
      <c r="C1044" s="60" t="str">
        <f>'متره مکانیک'!U4887</f>
        <v>دستگاه</v>
      </c>
      <c r="D1044" s="60">
        <f>'متره مکانیک'!V4887</f>
        <v>14896000</v>
      </c>
      <c r="E1044" s="189" t="e">
        <f>VLOOKUP(A1044,'متره مکانیک'!A:K,9,FALSE)</f>
        <v>#N/A</v>
      </c>
      <c r="F1044" s="191">
        <f t="shared" si="60"/>
        <v>0</v>
      </c>
      <c r="G1044" s="216"/>
    </row>
    <row r="1045" spans="1:7" ht="48" thickBot="1">
      <c r="A1045" s="60">
        <f>'متره مکانیک'!P4888</f>
        <v>310207</v>
      </c>
      <c r="B1045" s="60" t="str">
        <f>'متره مکانیک'!T4888</f>
        <v>ماشين سيب زميني خلال كن برقي، داراي موتوري به قدرت حداقل 0/25 کيلو وات، با تمام وسايل استاندارد.</v>
      </c>
      <c r="C1045" s="60" t="str">
        <f>'متره مکانیک'!U4888</f>
        <v>دستگاه</v>
      </c>
      <c r="D1045" s="60">
        <f>'متره مکانیک'!V4888</f>
        <v>9605000</v>
      </c>
      <c r="E1045" s="189" t="e">
        <f>VLOOKUP(A1045,'متره مکانیک'!A:K,9,FALSE)</f>
        <v>#N/A</v>
      </c>
      <c r="F1045" s="191">
        <f t="shared" si="60"/>
        <v>0</v>
      </c>
      <c r="G1045" s="216"/>
    </row>
    <row r="1046" spans="1:7" ht="63.75" thickBot="1">
      <c r="A1046" s="60">
        <f>'متره مکانیک'!P4889</f>
        <v>310208</v>
      </c>
      <c r="B1046" s="60" t="str">
        <f>'متره مکانیک'!T4889</f>
        <v>ماشين سيب زميني پوست كن برقي، به ظرفيت 10 تا 15 كيلوگرم در هر مرتبه (1 تا 3 دقيقه)  از نوع ايستاده، با موتوري به قدرت حداقل 0/25 کيلو وات.</v>
      </c>
      <c r="C1046" s="60" t="str">
        <f>'متره مکانیک'!U4889</f>
        <v>دستگاه</v>
      </c>
      <c r="D1046" s="60">
        <f>'متره مکانیک'!V4889</f>
        <v>13169000</v>
      </c>
      <c r="E1046" s="189" t="e">
        <f>VLOOKUP(A1046,'متره مکانیک'!A:K,9,FALSE)</f>
        <v>#N/A</v>
      </c>
      <c r="F1046" s="191">
        <f t="shared" si="60"/>
        <v>0</v>
      </c>
      <c r="G1046" s="216"/>
    </row>
    <row r="1047" spans="1:7" ht="63.75" thickBot="1">
      <c r="A1047" s="60">
        <f>'متره مکانیک'!P4890</f>
        <v>310209</v>
      </c>
      <c r="B1047" s="60" t="str">
        <f>'متره مکانیک'!T4890</f>
        <v>ماشين مخلوط كن برقي به ظرفيت 20 ليتر، با لگن از فولاد زنگ ناپذير و سيستم تغييرسرعت و سه عدد بهمزن مختلف، به قدرت حداقل 55/0 کيلو وات.</v>
      </c>
      <c r="C1047" s="60" t="str">
        <f>'متره مکانیک'!U4890</f>
        <v>دستگاه</v>
      </c>
      <c r="D1047" s="60">
        <f>'متره مکانیک'!V4890</f>
        <v>23402000</v>
      </c>
      <c r="E1047" s="189" t="e">
        <f>VLOOKUP(A1047,'متره مکانیک'!A:K,9,FALSE)</f>
        <v>#N/A</v>
      </c>
      <c r="F1047" s="191">
        <f t="shared" si="60"/>
        <v>0</v>
      </c>
      <c r="G1047" s="216"/>
    </row>
    <row r="1048" spans="1:7" ht="63.75" thickBot="1">
      <c r="A1048" s="60">
        <f>'متره مکانیک'!P4891</f>
        <v>310210</v>
      </c>
      <c r="B1048" s="60" t="str">
        <f>'متره مکانیک'!T4891</f>
        <v>ماشين برش اغذيه برقي (ورقه كن)، با تيغه برش به قطر 25 سانتيمتر، بدنه آلومينيومي آنودايز شده و موتوري به قدرت حداقل 35/0 کيلو وات و مكانيزم تنظيم ضخامت برش.</v>
      </c>
      <c r="C1048" s="60" t="str">
        <f>'متره مکانیک'!U4891</f>
        <v>دستگاه</v>
      </c>
      <c r="D1048" s="60">
        <f>'متره مکانیک'!V4891</f>
        <v>21923000</v>
      </c>
      <c r="E1048" s="189" t="e">
        <f>VLOOKUP(A1048,'متره مکانیک'!A:K,9,FALSE)</f>
        <v>#N/A</v>
      </c>
      <c r="F1048" s="191">
        <f t="shared" si="60"/>
        <v>0</v>
      </c>
      <c r="G1048" s="216"/>
    </row>
    <row r="1049" spans="1:7" ht="95.25" thickBot="1">
      <c r="A1049" s="60">
        <f>'متره مکانیک'!P4892</f>
        <v>310211</v>
      </c>
      <c r="B1049" s="60" t="str">
        <f>'متره مکانیک'!T4892</f>
        <v>ماشين ظرفشويي برقي خودكار، با بدنه اي از فولاد زنگ ناپذير، مجهز به گرمكن برقي و پمپ شستشو، كنترلهاي لازم با تسمه نقاله، به ظرفيت تقريبي 200 سبد(50 ×50 سانتيمتر) درساعت و موتوري با قدرت حداقل 15/1 کيلو وات.</v>
      </c>
      <c r="C1049" s="60" t="str">
        <f>'متره مکانیک'!U4892</f>
        <v>دستگاه</v>
      </c>
      <c r="D1049" s="60">
        <f>'متره مکانیک'!V4892</f>
        <v>174843000</v>
      </c>
      <c r="E1049" s="189" t="e">
        <f>VLOOKUP(A1049,'متره مکانیک'!A:K,9,FALSE)</f>
        <v>#N/A</v>
      </c>
      <c r="F1049" s="191">
        <f t="shared" si="60"/>
        <v>0</v>
      </c>
      <c r="G1049" s="216"/>
    </row>
    <row r="1050" spans="1:7" ht="95.25" thickBot="1">
      <c r="A1050" s="60">
        <f>'متره مکانیک'!P4893</f>
        <v>310212</v>
      </c>
      <c r="B1050" s="60" t="str">
        <f>'متره مکانیک'!T4893</f>
        <v>ماشين ظرفشويي برقي خودكار، با بدنه اي از فولاد زنگ ناپذير، مجهز به گرمكن برقي و پمپ شستشو، كنترلهاي لازم با تسمه نقاله، به ظرفيت تقريبي 100 سبد(50 ×50 سانتيمتر) درساعت و موتوري با قدرت حداقل 0/75 کيلو وات.</v>
      </c>
      <c r="C1050" s="60" t="str">
        <f>'متره مکانیک'!U4893</f>
        <v>دستگاه</v>
      </c>
      <c r="D1050" s="60">
        <f>'متره مکانیک'!V4893</f>
        <v>175813000</v>
      </c>
      <c r="E1050" s="189" t="e">
        <f>VLOOKUP(A1050,'متره مکانیک'!A:K,9,FALSE)</f>
        <v>#N/A</v>
      </c>
      <c r="F1050" s="191">
        <f t="shared" si="60"/>
        <v>0</v>
      </c>
      <c r="G1050" s="216"/>
    </row>
    <row r="1051" spans="1:7" ht="63.75" thickBot="1">
      <c r="A1051" s="60">
        <f>'متره مکانیک'!P4894</f>
        <v>310213</v>
      </c>
      <c r="B1051" s="60" t="str">
        <f>'متره مکانیک'!T4894</f>
        <v>ماشين ظرفشويي برقي نيمه خودكار، با بدنه اي از فولاد زنگ ناپذير، مجهز به گرمكن برقي، پمپ شستشو و كنترلهاي لازم، به ظرفيت تقريبي 50 سبد (50 ×50 سانتيمتر) در ساعت.</v>
      </c>
      <c r="C1051" s="60" t="str">
        <f>'متره مکانیک'!U4894</f>
        <v>دستگاه</v>
      </c>
      <c r="D1051" s="60">
        <f>'متره مکانیک'!V4894</f>
        <v>103765000</v>
      </c>
      <c r="E1051" s="189" t="e">
        <f>VLOOKUP(A1051,'متره مکانیک'!A:K,9,FALSE)</f>
        <v>#N/A</v>
      </c>
      <c r="F1051" s="191">
        <f t="shared" si="60"/>
        <v>0</v>
      </c>
      <c r="G1051" s="216"/>
    </row>
    <row r="1052" spans="1:7" ht="79.5" thickBot="1">
      <c r="A1052" s="60">
        <f>'متره مکانیک'!P4895</f>
        <v>310301</v>
      </c>
      <c r="B1052" s="60" t="str">
        <f>'متره مکانیک'!T4895</f>
        <v>يخچال ايستاده چهار در، با روكش داخلي از ورق آلومينيوم و خارجي (قابل رويت) از ورق فولاد زنگ ناپذير، مجهز به كمپرسور و كندانسورهوايي و كنترلهاي لازم، به ابعاد كلي و تقريبي 205×80×170 سانتيمتر.</v>
      </c>
      <c r="C1052" s="60" t="str">
        <f>'متره مکانیک'!U4895</f>
        <v>دستگاه</v>
      </c>
      <c r="D1052" s="60">
        <f>'متره مکانیک'!V4895</f>
        <v>40598000</v>
      </c>
      <c r="E1052" s="189" t="e">
        <f>VLOOKUP(A1052,'متره مکانیک'!A:K,9,FALSE)</f>
        <v>#N/A</v>
      </c>
      <c r="F1052" s="191">
        <f t="shared" si="60"/>
        <v>0</v>
      </c>
      <c r="G1052" s="216"/>
    </row>
    <row r="1053" spans="1:7" ht="63.75" thickBot="1">
      <c r="A1053" s="60">
        <f>'متره مکانیک'!P4896</f>
        <v>310302</v>
      </c>
      <c r="B1053" s="60" t="str">
        <f>'متره مکانیک'!T4896</f>
        <v>فريزر شش در، بابدنه خارجي (قابل رويت) از ورق فولادزنگ ناپذير، مجهز به كمپرسور و كندانسور هوايي و كنترلهاي لازم، به ابعاد كلي و تقريبي 90×75×170 سانتيمتر.</v>
      </c>
      <c r="C1053" s="60" t="str">
        <f>'متره مکانیک'!U4896</f>
        <v>دستگاه</v>
      </c>
      <c r="D1053" s="60">
        <f>'متره مکانیک'!V4896</f>
        <v>32244000</v>
      </c>
      <c r="E1053" s="189" t="e">
        <f>VLOOKUP(A1053,'متره مکانیک'!A:K,9,FALSE)</f>
        <v>#N/A</v>
      </c>
      <c r="F1053" s="191">
        <f t="shared" si="60"/>
        <v>0</v>
      </c>
      <c r="G1053" s="216"/>
    </row>
    <row r="1054" spans="1:7" ht="63.75" thickBot="1">
      <c r="A1054" s="60">
        <f>'متره مکانیک'!P4897</f>
        <v>310303</v>
      </c>
      <c r="B1054" s="60" t="str">
        <f>'متره مکانیک'!T4897</f>
        <v>بطري سردكن با درهاي كشويي، با بدنه خارجي (قابل رويت) از ورقه فولاد زنگ ناپذير، مجهز به كمپرسور و كندانسور هوايي و كنترلهاي لازم به ابعاد كلي و تقريبي 110×75×160 سانتيمتر.</v>
      </c>
      <c r="C1054" s="60" t="str">
        <f>'متره مکانیک'!U4897</f>
        <v>دستگاه</v>
      </c>
      <c r="D1054" s="60">
        <f>'متره مکانیک'!V4897</f>
        <v>23918000</v>
      </c>
      <c r="E1054" s="189" t="e">
        <f>VLOOKUP(A1054,'متره مکانیک'!A:K,9,FALSE)</f>
        <v>#N/A</v>
      </c>
      <c r="F1054" s="191">
        <f t="shared" si="60"/>
        <v>0</v>
      </c>
      <c r="G1054" s="216"/>
    </row>
    <row r="1055" spans="1:7" ht="48" thickBot="1">
      <c r="A1055" s="60">
        <f>'متره مکانیک'!P4898</f>
        <v>310304</v>
      </c>
      <c r="B1055" s="60" t="str">
        <f>'متره مکانیک'!T4898</f>
        <v>ماشين يخ سازي، به ظرفيت نامي 200 كيلوگرم در 24 ساعت، با مخزني به گنجايش 200 كيلوگرم.</v>
      </c>
      <c r="C1055" s="60" t="str">
        <f>'متره مکانیک'!U4898</f>
        <v>دستگاه</v>
      </c>
      <c r="D1055" s="60">
        <f>'متره مکانیک'!V4898</f>
        <v>44909000</v>
      </c>
      <c r="E1055" s="189" t="e">
        <f>VLOOKUP(A1055,'متره مکانیک'!A:K,9,FALSE)</f>
        <v>#N/A</v>
      </c>
      <c r="F1055" s="191">
        <f t="shared" si="60"/>
        <v>0</v>
      </c>
      <c r="G1055" s="216"/>
    </row>
    <row r="1056" spans="1:7" ht="48" thickBot="1">
      <c r="A1056" s="60">
        <f>'متره مکانیک'!P4899</f>
        <v>310305</v>
      </c>
      <c r="B1056" s="60" t="str">
        <f>'متره مکانیک'!T4899</f>
        <v>ماشين يخ سازي، به ظرفيت نامي 100 كيلوگرم در 24 ساعت، با مخزني به گنجايش 150 كيلوگرم.</v>
      </c>
      <c r="C1056" s="60" t="str">
        <f>'متره مکانیک'!U4899</f>
        <v>دستگاه</v>
      </c>
      <c r="D1056" s="60">
        <f>'متره مکانیک'!V4899</f>
        <v>39964000</v>
      </c>
      <c r="E1056" s="189" t="e">
        <f>VLOOKUP(A1056,'متره مکانیک'!A:K,9,FALSE)</f>
        <v>#N/A</v>
      </c>
      <c r="F1056" s="191">
        <f t="shared" si="60"/>
        <v>0</v>
      </c>
      <c r="G1056" s="216"/>
    </row>
    <row r="1057" spans="1:7" ht="24" thickBot="1">
      <c r="A1057" s="60">
        <f>'متره مکانیک'!P4900</f>
        <v>310401</v>
      </c>
      <c r="B1057" s="60" t="str">
        <f>'متره مکانیک'!T4900</f>
        <v>سردخانه، با حجم داخلي 10 تا 15 مترمكعب.</v>
      </c>
      <c r="C1057" s="60" t="str">
        <f>'متره مکانیک'!U4900</f>
        <v>مترمکعب</v>
      </c>
      <c r="D1057" s="60">
        <f>'متره مکانیک'!V4900</f>
        <v>18185000</v>
      </c>
      <c r="E1057" s="189" t="e">
        <f>VLOOKUP(A1057,'متره مکانیک'!A:K,9,FALSE)</f>
        <v>#N/A</v>
      </c>
      <c r="F1057" s="191">
        <f t="shared" si="60"/>
        <v>0</v>
      </c>
      <c r="G1057" s="216"/>
    </row>
    <row r="1058" spans="1:7" ht="32.25" thickBot="1">
      <c r="A1058" s="60">
        <f>'متره مکانیک'!P4901</f>
        <v>310402</v>
      </c>
      <c r="B1058" s="60" t="str">
        <f>'متره مکانیک'!T4901</f>
        <v>سردخانه، با حجم داخلي بيش از 15 تا20 مترمكعب.</v>
      </c>
      <c r="C1058" s="60" t="str">
        <f>'متره مکانیک'!U4901</f>
        <v>مترمکعب</v>
      </c>
      <c r="D1058" s="60">
        <f>'متره مکانیک'!V4901</f>
        <v>17562000</v>
      </c>
      <c r="E1058" s="189" t="e">
        <f>VLOOKUP(A1058,'متره مکانیک'!A:K,9,FALSE)</f>
        <v>#N/A</v>
      </c>
      <c r="F1058" s="191">
        <f t="shared" si="60"/>
        <v>0</v>
      </c>
      <c r="G1058" s="216"/>
    </row>
    <row r="1059" spans="1:7" ht="32.25" thickBot="1">
      <c r="A1059" s="60">
        <f>'متره مکانیک'!P4902</f>
        <v>310403</v>
      </c>
      <c r="B1059" s="60" t="str">
        <f>'متره مکانیک'!T4902</f>
        <v>سردخانه، با حجم داخلي بيش از 20 تا30 مترمكعب.</v>
      </c>
      <c r="C1059" s="60" t="str">
        <f>'متره مکانیک'!U4902</f>
        <v>مترمکعب</v>
      </c>
      <c r="D1059" s="60">
        <f>'متره مکانیک'!V4902</f>
        <v>18319000</v>
      </c>
      <c r="E1059" s="189" t="e">
        <f>VLOOKUP(A1059,'متره مکانیک'!A:K,9,FALSE)</f>
        <v>#N/A</v>
      </c>
      <c r="F1059" s="191">
        <f t="shared" si="60"/>
        <v>0</v>
      </c>
      <c r="G1059" s="216"/>
    </row>
    <row r="1060" spans="1:7" ht="111" thickBot="1">
      <c r="A1060" s="60">
        <f>'متره مکانیک'!P4903</f>
        <v>310501</v>
      </c>
      <c r="B1060" s="60" t="str">
        <f>'متره مکانیک'!T4903</f>
        <v>هود مركزي سقفي يا ديواري، ساخته شده از ورق آلومينيوم آنودايزشده به ضخامت يك ميليمتر، با اسكلت از پروفيل آهني مجوف، مجهز به فيلترهاي چربي گيرآلومينيومي به ضخامت 5 سانتيمتر، قابل تعويض و شستشوبا سطح حداقل 0/25 مترمربع به ازاي هر مترمربع از سطح بخارگير هود،</v>
      </c>
      <c r="C1060" s="60" t="str">
        <f>'متره مکانیک'!U4903</f>
        <v>مترمربع</v>
      </c>
      <c r="D1060" s="60">
        <f>'متره مکانیک'!V4903</f>
        <v>7372000</v>
      </c>
      <c r="E1060" s="189" t="e">
        <f>VLOOKUP(A1060,'متره مکانیک'!A:K,9,FALSE)</f>
        <v>#N/A</v>
      </c>
      <c r="F1060" s="191">
        <f t="shared" si="60"/>
        <v>0</v>
      </c>
      <c r="G1060" s="216"/>
    </row>
    <row r="1061" spans="1:7" ht="126.75" thickBot="1">
      <c r="A1061" s="60">
        <f>'متره مکانیک'!P4904</f>
        <v>310502</v>
      </c>
      <c r="B1061" s="60" t="str">
        <f>'متره مکانیک'!T4904</f>
        <v>ميزكار، با رويه فولاد زنگ ناپذير 18/8 به ضخامت 1/25 ميليمتر، كه از زير به وسيله نئوپان تقويت و صداگيري شده است، داراي پايه هاي پروفيل 4×4 سانتيمتر از فولاد زنگ ناپذير قابل تنظيم، به عرض 65 و ارتفاع 85 سانتيمتر با يك طبقه مشبك گالوانيزه در زير. در ميزهاي ديواري رويه سمت ديوار بايد حداقل 5 سانتيمتر لبه داشته باشد.</v>
      </c>
      <c r="C1061" s="60" t="str">
        <f>'متره مکانیک'!U4904</f>
        <v>مترطول</v>
      </c>
      <c r="D1061" s="60">
        <f>'متره مکانیک'!V4904</f>
        <v>5764000</v>
      </c>
      <c r="E1061" s="189" t="e">
        <f>VLOOKUP(A1061,'متره مکانیک'!A:K,9,FALSE)</f>
        <v>#N/A</v>
      </c>
      <c r="F1061" s="191">
        <f t="shared" si="60"/>
        <v>0</v>
      </c>
      <c r="G1061" s="216"/>
    </row>
    <row r="1062" spans="1:7" ht="79.5" thickBot="1">
      <c r="A1062" s="60">
        <f>'متره مکانیک'!P4905</f>
        <v>310503</v>
      </c>
      <c r="B1062" s="60" t="str">
        <f>'متره مکانیک'!T4905</f>
        <v>ميزكار، با رويه اي از چوب جنگلي به ضخامت كلي تا 5 سانتيمتر، داراي پايه هاي پروفيل 4×4 سانتيمتر از فولاد زنگ ناپذير قابل تنظيم، به عرض 65 و ارتفاع 85 سانتيمتر، با يك طبقه مشبك گالوانيزه در زير.</v>
      </c>
      <c r="C1062" s="60" t="str">
        <f>'متره مکانیک'!U4905</f>
        <v>مترطول</v>
      </c>
      <c r="D1062" s="60">
        <f>'متره مکانیک'!V4905</f>
        <v>5906000</v>
      </c>
      <c r="E1062" s="189" t="e">
        <f>VLOOKUP(A1062,'متره مکانیک'!A:K,9,FALSE)</f>
        <v>#N/A</v>
      </c>
      <c r="F1062" s="191">
        <f t="shared" si="60"/>
        <v>0</v>
      </c>
      <c r="G1062" s="216"/>
    </row>
    <row r="1063" spans="1:7" ht="63.75" thickBot="1">
      <c r="A1063" s="60">
        <f>'متره مکانیک'!P4906</f>
        <v>310504</v>
      </c>
      <c r="B1063" s="60" t="str">
        <f>'متره مکانیک'!T4906</f>
        <v>كشوي ميز از ورق فولاد زنگ ناپذير دو جداره، با قاب كشو به ابعاد 12×50 سانتيمتر و جعبه كشو به عمق 50 سانتيمتر، با دستگيره، ريل و قرقره بلبرينگي.</v>
      </c>
      <c r="C1063" s="60" t="str">
        <f>'متره مکانیک'!U4906</f>
        <v>دستگاه</v>
      </c>
      <c r="D1063" s="60">
        <f>'متره مکانیک'!V4906</f>
        <v>2154000</v>
      </c>
      <c r="E1063" s="189" t="e">
        <f>VLOOKUP(A1063,'متره مکانیک'!A:K,9,FALSE)</f>
        <v>#N/A</v>
      </c>
      <c r="F1063" s="191">
        <f t="shared" si="60"/>
        <v>0</v>
      </c>
      <c r="G1063" s="216"/>
    </row>
    <row r="1064" spans="1:7" ht="95.25" thickBot="1">
      <c r="A1064" s="60">
        <f>'متره مکانیک'!P4907</f>
        <v>310505</v>
      </c>
      <c r="B1064" s="60" t="str">
        <f>'متره مکانیک'!T4907</f>
        <v>تخته ساطور، از چوب سخت جنگلي به ابعاد30×50×50 سانتيمتر، كه به وسيله پيچ و مهره قطعات چوب به يگديگر محكم شده و روي چهار پايه فلزي از پروفيل 5×5 فولاد زنگ ناپذير قرار گرفته است، به ارتفاع كلي 85 سانتيمتر.</v>
      </c>
      <c r="C1064" s="60" t="str">
        <f>'متره مکانیک'!U4907</f>
        <v>دستگاه</v>
      </c>
      <c r="D1064" s="60">
        <f>'متره مکانیک'!V4907</f>
        <v>3418000</v>
      </c>
      <c r="E1064" s="189" t="e">
        <f>VLOOKUP(A1064,'متره مکانیک'!A:K,9,FALSE)</f>
        <v>#N/A</v>
      </c>
      <c r="F1064" s="191">
        <f t="shared" si="60"/>
        <v>0</v>
      </c>
      <c r="G1064" s="216"/>
    </row>
    <row r="1065" spans="1:7" ht="79.5" thickBot="1">
      <c r="A1065" s="60">
        <f>'متره مکانیک'!P4908</f>
        <v>310506</v>
      </c>
      <c r="B1065" s="60" t="str">
        <f>'متره مکانیک'!T4908</f>
        <v>ميز لگن دار، به ابعاد كلي و تقريبي 65×240×85 سانتيمتر، داراي دولگن پرس شده به ابعاد تقريبي هر لگن 46×60×30 سانتيمتر، كه رويه ميز داراي شيارهاي برجسته براي جلوگيري از جمع شدن آب باشد.</v>
      </c>
      <c r="C1065" s="60" t="str">
        <f>'متره مکانیک'!U4908</f>
        <v>دستگاه</v>
      </c>
      <c r="D1065" s="60">
        <f>'متره مکانیک'!V4908</f>
        <v>12295000</v>
      </c>
      <c r="E1065" s="189" t="e">
        <f>VLOOKUP(A1065,'متره مکانیک'!A:K,9,FALSE)</f>
        <v>#N/A</v>
      </c>
      <c r="F1065" s="191">
        <f t="shared" si="60"/>
        <v>0</v>
      </c>
      <c r="G1065" s="216"/>
    </row>
    <row r="1066" spans="1:7" ht="79.5" thickBot="1">
      <c r="A1066" s="60">
        <f>'متره مکانیک'!P4909</f>
        <v>310507</v>
      </c>
      <c r="B1066" s="60" t="str">
        <f>'متره مکانیک'!T4909</f>
        <v>ميز لگن دار، با پايه‌هاي فلزي، به ابعادكلي و تقريبي 65×180×85 سانتيمتر، داراي دولگن پرس شده به ابعاد تقريبي هر لگن 46×60×30 سانتيمتر، كه رويه ميز داراي شيارهاي برجسته براي جلوگيري از جمع شدن آب باشد.</v>
      </c>
      <c r="C1066" s="60" t="str">
        <f>'متره مکانیک'!U4909</f>
        <v>دستگاه</v>
      </c>
      <c r="D1066" s="60">
        <f>'متره مکانیک'!V4909</f>
        <v>11038000</v>
      </c>
      <c r="E1066" s="189" t="e">
        <f>VLOOKUP(A1066,'متره مکانیک'!A:K,9,FALSE)</f>
        <v>#N/A</v>
      </c>
      <c r="F1066" s="191">
        <f t="shared" si="60"/>
        <v>0</v>
      </c>
      <c r="G1066" s="216"/>
    </row>
    <row r="1067" spans="1:7" ht="111" thickBot="1">
      <c r="A1067" s="60">
        <f>'متره مکانیک'!P4910</f>
        <v>310508</v>
      </c>
      <c r="B1067" s="60" t="str">
        <f>'متره مکانیک'!T4910</f>
        <v>تانك شستشوي سبزي و سيب زميني لبه دار، با بدنه اي از فولاد زنگ ناپذير و گوشه‌هاي گرد به شكل پرس شده، داراي زيرآب، سرريز و صافي به عمق 30 سانتيمتر، به ابعادكلي و تقريبي 85×65×120 سانتيمتر، داراي پايه هاي فلزي از پروفيل 4×4 سانتيمتر از فولاد زنگ ناپذير.</v>
      </c>
      <c r="C1067" s="60" t="str">
        <f>'متره مکانیک'!U4910</f>
        <v>دستگاه</v>
      </c>
      <c r="D1067" s="60">
        <f>'متره مکانیک'!V4910</f>
        <v>10698000</v>
      </c>
      <c r="E1067" s="189" t="e">
        <f>VLOOKUP(A1067,'متره مکانیک'!A:K,9,FALSE)</f>
        <v>#N/A</v>
      </c>
      <c r="F1067" s="191">
        <f t="shared" si="60"/>
        <v>0</v>
      </c>
      <c r="G1067" s="216"/>
    </row>
    <row r="1068" spans="1:7" ht="63.75" thickBot="1">
      <c r="A1068" s="60">
        <f>'متره مکانیک'!P4911</f>
        <v>310509</v>
      </c>
      <c r="B1068" s="60" t="str">
        <f>'متره مکانیک'!T4911</f>
        <v>شبكه ديگ شوي، شامل يك صفحه به ابعاد 80×120 سانتيمتر، متشکل از ناوداني‌هاي 5×5 سانتيمتر از فولاد زنک ناپذير که با فاصله 5 سانتيمتري قرار گرفته است.</v>
      </c>
      <c r="C1068" s="60" t="str">
        <f>'متره مکانیک'!U4911</f>
        <v>دستگاه</v>
      </c>
      <c r="D1068" s="60">
        <f>'متره مکانیک'!V4911</f>
        <v>4155000</v>
      </c>
      <c r="E1068" s="189" t="e">
        <f>VLOOKUP(A1068,'متره مکانیک'!A:K,9,FALSE)</f>
        <v>#N/A</v>
      </c>
      <c r="F1068" s="191">
        <f t="shared" si="60"/>
        <v>0</v>
      </c>
      <c r="G1068" s="216"/>
    </row>
    <row r="1069" spans="1:7" ht="111" thickBot="1">
      <c r="A1069" s="60">
        <f>'متره مکانیک'!P4912</f>
        <v>310510</v>
      </c>
      <c r="B1069" s="60" t="str">
        <f>'متره مکانیک'!T4912</f>
        <v>قفسه نگهداري ديگ، چهار طبقه، متشكل از ناودانيهاي 3×5 سانتيمتر از فولاد زنگ ناپذير، كه در كلافي از فولاد زنگ ناپذير مستحكم شده است. ناودانيها به فاصله 5 سانتيمتر، از يكديگر قرار دارند، پايه‌هاي قفسه نبشي 5×5 سانتيمتر، از فولاد زنگ ناپذير، ابعاد كلي و تقريبي قفسه 60×100×200 سانتيمتر است.</v>
      </c>
      <c r="C1069" s="60" t="str">
        <f>'متره مکانیک'!U4912</f>
        <v>دستگاه</v>
      </c>
      <c r="D1069" s="60">
        <f>'متره مکانیک'!V4912</f>
        <v>10900000</v>
      </c>
      <c r="E1069" s="189" t="e">
        <f>VLOOKUP(A1069,'متره مکانیک'!A:K,9,FALSE)</f>
        <v>#N/A</v>
      </c>
      <c r="F1069" s="191">
        <f t="shared" si="60"/>
        <v>0</v>
      </c>
      <c r="G1069" s="216"/>
    </row>
    <row r="1070" spans="1:7" ht="95.25" thickBot="1">
      <c r="A1070" s="60">
        <f>'متره مکانیک'!P4913</f>
        <v>310511</v>
      </c>
      <c r="B1070" s="60" t="str">
        <f>'متره مکانیک'!T4913</f>
        <v>قفسه نگهداري ظروف تميز، چهار طبقه از ورق فولاد زنگ ناپذير يك ميليمتري، كه لبه هاي آن از چهار طرف به داخل خم شده است و داراي چهار عدد نبشي 5×5 سانتيمتري از ورق 1/25 ميليمتري فولاد زنگ ناپذير است، به ابعاد كلي و تقريبي 92×42×200 سانتيمتر.</v>
      </c>
      <c r="C1070" s="60" t="str">
        <f>'متره مکانیک'!U4913</f>
        <v>دستگاه</v>
      </c>
      <c r="D1070" s="60">
        <f>'متره مکانیک'!V4913</f>
        <v>6837000</v>
      </c>
      <c r="E1070" s="189" t="e">
        <f>VLOOKUP(A1070,'متره مکانیک'!A:K,9,FALSE)</f>
        <v>#N/A</v>
      </c>
      <c r="F1070" s="191">
        <f t="shared" si="60"/>
        <v>0</v>
      </c>
      <c r="G1070" s="216"/>
    </row>
    <row r="1071" spans="1:7" ht="63.75" thickBot="1">
      <c r="A1071" s="60">
        <f>'متره مکانیک'!P4914</f>
        <v>310512</v>
      </c>
      <c r="B1071" s="60" t="str">
        <f>'متره مکانیک'!T4914</f>
        <v>قفسه سيخ كباب، داراي شش طبقه، از ورق فولاد زنگ ناپذير كه از يک طرف براي قراردادن سيخ باز است، به ابعاد كلي و تقريبي 40×60×50 سانتيمتر.</v>
      </c>
      <c r="C1071" s="60" t="str">
        <f>'متره مکانیک'!U4914</f>
        <v>دستگاه</v>
      </c>
      <c r="D1071" s="60">
        <f>'متره مکانیک'!V4914</f>
        <v>7517000</v>
      </c>
      <c r="E1071" s="189" t="e">
        <f>VLOOKUP(A1071,'متره مکانیک'!A:K,9,FALSE)</f>
        <v>#N/A</v>
      </c>
      <c r="F1071" s="191">
        <f t="shared" si="60"/>
        <v>0</v>
      </c>
      <c r="G1071" s="216"/>
    </row>
    <row r="1072" spans="1:7" ht="79.5" thickBot="1">
      <c r="A1072" s="60">
        <f>'متره مکانیک'!P4915</f>
        <v>310513</v>
      </c>
      <c r="B1072" s="60" t="str">
        <f>'متره مکانیک'!T4915</f>
        <v>محفظه نگهداري از حبوبات، به شكل مكعب، كه ابعاد كلي و تقريبي 60×60×70 سانتيمتر از ورق فولاد زنگ ناپذير يك ميليمتري و داراي يك عدد در، در قسمت فوقاني و چهار چرخ لاستيكي در زير است.</v>
      </c>
      <c r="C1072" s="60" t="str">
        <f>'متره مکانیک'!U4915</f>
        <v>دستگاه</v>
      </c>
      <c r="D1072" s="60">
        <f>'متره مکانیک'!V4915</f>
        <v>4011000</v>
      </c>
      <c r="E1072" s="189" t="e">
        <f>VLOOKUP(A1072,'متره مکانیک'!A:K,9,FALSE)</f>
        <v>#N/A</v>
      </c>
      <c r="F1072" s="191">
        <f t="shared" si="60"/>
        <v>0</v>
      </c>
      <c r="G1072" s="216"/>
    </row>
    <row r="1073" spans="1:7" ht="111" thickBot="1">
      <c r="A1073" s="60">
        <f>'متره مکانیک'!P4916</f>
        <v>310514</v>
      </c>
      <c r="B1073" s="60" t="str">
        <f>'متره مکانیک'!T4916</f>
        <v>حوضچه چلو صاف كن، به ابعاد كلي و تقريبي 75×85×170 سانتيمتر از فولاد زنگ ناپذير و لگن از فولاد زنگ ناپذير به عمق 25 سانتيمتر است كه در تمام طول اسكلت داراي سوراخي در گوشه به قطر دو و يك دوم اينچ، با زيرآب، سيفون و يك شبكه در قسمت پاياني از فولاد زنگ ناپذير و قابل برداشت.</v>
      </c>
      <c r="C1073" s="60" t="str">
        <f>'متره مکانیک'!U4916</f>
        <v>دستگاه</v>
      </c>
      <c r="D1073" s="60">
        <f>'متره مکانیک'!V4916</f>
        <v>13181000</v>
      </c>
      <c r="E1073" s="189" t="e">
        <f>VLOOKUP(A1073,'متره مکانیک'!A:K,9,FALSE)</f>
        <v>#N/A</v>
      </c>
      <c r="F1073" s="191">
        <f t="shared" si="60"/>
        <v>0</v>
      </c>
      <c r="G1073" s="216"/>
    </row>
    <row r="1074" spans="1:7" ht="95.25" thickBot="1">
      <c r="A1074" s="60">
        <f>'متره مکانیک'!P4917</f>
        <v>310515</v>
      </c>
      <c r="B1074" s="60" t="str">
        <f>'متره مکانیک'!T4917</f>
        <v>لگن متحرك، تشكيل شده از يك لگن از فولاد زنگ ناپذير به ابعاد كلي و تقريبي 30×46×60 سانتيمتر، داراي زيرآب و درپوش كه به روي پايه‌هايي از فولاد زنگ ناپذير نصب شده و داراي چهار چرخ لاستيكي مي‌باشد كه دو عددآن مجهز به ترمز است.</v>
      </c>
      <c r="C1074" s="60" t="str">
        <f>'متره مکانیک'!U4917</f>
        <v>دستگاه</v>
      </c>
      <c r="D1074" s="60">
        <f>'متره مکانیک'!V4917</f>
        <v>7624000</v>
      </c>
      <c r="E1074" s="189" t="e">
        <f>VLOOKUP(A1074,'متره مکانیک'!A:K,9,FALSE)</f>
        <v>#N/A</v>
      </c>
      <c r="F1074" s="191">
        <f t="shared" si="60"/>
        <v>0</v>
      </c>
      <c r="G1074" s="216"/>
    </row>
    <row r="1075" spans="1:7" ht="95.25" thickBot="1">
      <c r="A1075" s="60">
        <f>'متره مکانیک'!P4918</f>
        <v>310516</v>
      </c>
      <c r="B1075" s="60" t="str">
        <f>'متره مکانیک'!T4918</f>
        <v>ترولي حمل غذا و ظروف، به ابعاد كلي و تقريبي50×85×90 سانتيمتر از ورق فولاد زنگ ناپذير به ضخامت يك ميليمتر، با كلاف بندي و پايه هاي لوله اي از فولاد زنگ ناپذير، داراي چهار عدد چرخ لاستيكي كه دو عددآن مجهز به ترمز است.</v>
      </c>
      <c r="C1075" s="60" t="str">
        <f>'متره مکانیک'!U4918</f>
        <v>دستگاه</v>
      </c>
      <c r="D1075" s="60">
        <f>'متره مکانیک'!V4918</f>
        <v>7191000</v>
      </c>
      <c r="E1075" s="189" t="e">
        <f>VLOOKUP(A1075,'متره مکانیک'!A:K,9,FALSE)</f>
        <v>#N/A</v>
      </c>
      <c r="F1075" s="191">
        <f t="shared" si="60"/>
        <v>0</v>
      </c>
      <c r="G1075" s="216"/>
    </row>
    <row r="1076" spans="1:7" ht="189.75" thickBot="1">
      <c r="A1076" s="60">
        <f>'متره مکانیک'!P4919</f>
        <v>310517</v>
      </c>
      <c r="B1076" s="60" t="str">
        <f>'متره مکانیک'!T4919</f>
        <v>ترولي گرم براي حمل و نگهداري غذاي گرم، به ابعاد كلي و تقريبي 90×55×105 سانتيمتر با بدنه خارجي از ورق فولاد زنگ ناپذير يك ميليمتري، داراي چهار عدد لگنچه سلف سرويس دردار به عمق 15 تا20 سانتيمتر، دو عدد يك يكم ودو عدد يك دوم در قسمت بالايي و لگنچه اي با درهاي كشويي در قسمت پايين، مجهز به المنت حرارتي خشك، به ظرفيت دو كيلووات، ترموستات و كليد خاموش و روشن كننده دستگاه، جداره ها كلا عايق حرارتي شده. ترولي داراي چهار چرخ لاستيكي است كه دو عددآن مجهز به ترمزمي باشد.</v>
      </c>
      <c r="C1076" s="60" t="str">
        <f>'متره مکانیک'!U4919</f>
        <v>دستگاه</v>
      </c>
      <c r="D1076" s="60">
        <f>'متره مکانیک'!V4919</f>
        <v>20902000</v>
      </c>
      <c r="E1076" s="189" t="e">
        <f>VLOOKUP(A1076,'متره مکانیک'!A:K,9,FALSE)</f>
        <v>#N/A</v>
      </c>
      <c r="F1076" s="191">
        <f t="shared" si="60"/>
        <v>0</v>
      </c>
      <c r="G1076" s="216"/>
    </row>
    <row r="1077" spans="1:7" ht="111" thickBot="1">
      <c r="A1077" s="60">
        <f>'متره مکانیک'!P4920</f>
        <v>310518</v>
      </c>
      <c r="B1077" s="60" t="str">
        <f>'متره مکانیک'!T4920</f>
        <v>كانتر سيني و قاشق و چنگال، با رويه اي از ورق فولاد زنگ ناپذير 18/8 به ضخامت 1/25 ميليمتر و به ابعاد كلي و تقريبي 160×110×80 سانتيمتر، كه داراي يك طبقه براي قراردادن سيني و همچنين دو طبقه براي نگهداري كارد، قاشق و چنگال است. كانتر به طور كامل از قابهاي فلزي دکوراتيو شده است.</v>
      </c>
      <c r="C1077" s="60" t="str">
        <f>'متره مکانیک'!U4920</f>
        <v>دستگاه</v>
      </c>
      <c r="D1077" s="60">
        <f>'متره مکانیک'!V4920</f>
        <v>11849000</v>
      </c>
      <c r="E1077" s="189" t="e">
        <f>VLOOKUP(A1077,'متره مکانیک'!A:K,9,FALSE)</f>
        <v>#N/A</v>
      </c>
      <c r="F1077" s="191">
        <f t="shared" si="60"/>
        <v>0</v>
      </c>
      <c r="G1077" s="216"/>
    </row>
    <row r="1078" spans="1:7" ht="111" thickBot="1">
      <c r="A1078" s="60">
        <f>'متره مکانیک'!P4921</f>
        <v>310519</v>
      </c>
      <c r="B1078" s="60" t="str">
        <f>'متره مکانیک'!T4921</f>
        <v>كانتر ساده، با رويه تقويت شده و طبقه مياني و كف از فولاد زنگ ناپذير 18/8 به ضخامت 1/25 ميليمتر، كلاف بندي، پايه ها، جدارها و درهاي كشويي دوجداره كلا از فولادزنگ ناپذير يك ميليمتري، به ابعاد كلي و تقريبي 85×80×180 سانتيمتر، جبهه و تمام كانتر از قابهاي فلزي دکوراتيو شده است.</v>
      </c>
      <c r="C1078" s="60" t="str">
        <f>'متره مکانیک'!U4921</f>
        <v>دستگاه</v>
      </c>
      <c r="D1078" s="60">
        <f>'متره مکانیک'!V4921</f>
        <v>21733000</v>
      </c>
      <c r="E1078" s="189" t="e">
        <f>VLOOKUP(A1078,'متره مکانیک'!A:K,9,FALSE)</f>
        <v>#N/A</v>
      </c>
      <c r="F1078" s="191">
        <f t="shared" si="60"/>
        <v>0</v>
      </c>
      <c r="G1078" s="216"/>
    </row>
    <row r="1079" spans="1:7" ht="95.25" thickBot="1">
      <c r="A1079" s="60">
        <f>'متره مکانیک'!P4922</f>
        <v>310520</v>
      </c>
      <c r="B1079" s="60" t="str">
        <f>'متره مکانیک'!T4922</f>
        <v>كانترساده، بدون در با رويه تقويت شده و طبقه مياني و كف از فولاد زنگ ناپذير 18/8 به ضخامت 1/25 ميليمتر، كلاف بندي، پايه ها و جدارها فولاد زنگ ناپذير يك ميليمتري ابعاد كلي و تقريبي85×80×180 سانتيمتراست، جبهه و تمام كانتر از قابهاي فلزي دكوراتيو شده است.</v>
      </c>
      <c r="C1079" s="60" t="str">
        <f>'متره مکانیک'!U4922</f>
        <v>دستگاه</v>
      </c>
      <c r="D1079" s="60">
        <f>'متره مکانیک'!V4922</f>
        <v>22574000</v>
      </c>
      <c r="E1079" s="189" t="e">
        <f>VLOOKUP(A1079,'متره مکانیک'!A:K,9,FALSE)</f>
        <v>#N/A</v>
      </c>
      <c r="F1079" s="191">
        <f t="shared" si="60"/>
        <v>0</v>
      </c>
      <c r="G1079" s="216"/>
    </row>
    <row r="1080" spans="1:7" ht="158.25" thickBot="1">
      <c r="A1080" s="60">
        <f>'متره مکانیک'!P4923</f>
        <v>310521</v>
      </c>
      <c r="B1080" s="60" t="str">
        <f>'متره مکانیک'!T4923</f>
        <v>كانتر زير سماوري، با رويه تقويت شده و طبقه مياني و كف از فولاد زنگ ناپذير 18/8 به ضخامت 1/25 ميليمتر، كلاف بندي، پايه ها، جدارها و درهاي كشويي دوجداره، كلا از فولاد زنگ ناپذير 18/8 به ضخامت يك ميليمتر، به ابعاد كلي و تقريبي85×80×180 سانتيمتر است، جبهه و تمام كانتر از قابهاي فلزي دكوراتيو شده و مجهز به يك تشتك شبكه دارآب رو به عرض 15 سانتيمتر است، به طوري كه آب اضافي سماور از طريق شبكه به فاضلاب مرتبط شود.</v>
      </c>
      <c r="C1080" s="60" t="str">
        <f>'متره مکانیک'!U4923</f>
        <v>دستگاه</v>
      </c>
      <c r="D1080" s="60">
        <f>'متره مکانیک'!V4923</f>
        <v>23888000</v>
      </c>
      <c r="E1080" s="189" t="e">
        <f>VLOOKUP(A1080,'متره مکانیک'!A:K,9,FALSE)</f>
        <v>#N/A</v>
      </c>
      <c r="F1080" s="191">
        <f t="shared" si="60"/>
        <v>0</v>
      </c>
      <c r="G1080" s="216"/>
    </row>
    <row r="1081" spans="1:7" ht="174" thickBot="1">
      <c r="A1081" s="60">
        <f>'متره مکانیک'!P4924</f>
        <v>310522</v>
      </c>
      <c r="B1081" s="60" t="str">
        <f>'متره مکانیک'!T4924</f>
        <v>كانتر گرم روبسته، با رويه صاف و تقويت شده با طبقات مشبك از فولاد زنگ ناپذير 18/8 به ضخامت 1/25 ميليمتر، كلاف بندي، پايه ها، جدارها و درهاي كشويي دو جداره عايق شده، كلا از فولاد زنگ ناپذير 18/8 به ضخامت يك ميليمتر، گرمايش با المنت حرارتي خشك از فولاد زنگ ناپذير به قدرت حداقل سه كيلو وات، با كنترل ترموستاتيك و با كليدقطع و وصل، چراغ سيگنال، به ابعاد كلي و تقريبي85×80×180 سانتيمتر، جبهه و تمام كانتر از قابهاي فلزي دكوراتيو شده است.</v>
      </c>
      <c r="C1081" s="60" t="str">
        <f>'متره مکانیک'!U4924</f>
        <v>دستگاه</v>
      </c>
      <c r="D1081" s="60">
        <f>'متره مکانیک'!V4924</f>
        <v>34740000</v>
      </c>
      <c r="E1081" s="189" t="e">
        <f>VLOOKUP(A1081,'متره مکانیک'!A:K,9,FALSE)</f>
        <v>#N/A</v>
      </c>
      <c r="F1081" s="191">
        <f t="shared" si="60"/>
        <v>0</v>
      </c>
      <c r="G1081" s="216"/>
    </row>
    <row r="1082" spans="1:7" ht="284.25" thickBot="1">
      <c r="A1082" s="60">
        <f>'متره مکانیک'!P4925</f>
        <v>310523</v>
      </c>
      <c r="B1082" s="60" t="str">
        <f>'متره مکانیک'!T4925</f>
        <v>كانترگرم (بن ماري)، با رويه تقويت شده براي تشتک آب‌ گرم و بدنه از فولاد زنگ ناپذير 18/8 به ضخامت 1/25 ميليمتر، كلاف بندي، پايه ها، جدارها و درهاي كشويي دو جداره عايق شده، كلا از فولاد زنگ ناپذير 18/8 به ضخامت يك ميليمتر، بايك وان آب گرم عايق شده در سطح بالا از ورق فولاد زنگ ناپذير 18/8 به ضخامت 1/25 ميليمتر، داراي ظرفهاي خوراک با ابعاد متفاوت، كه به وسيله المنتهاي حرارتي از نوع آبي گرم ميشود و در قسمت زيرين كانتر، قفسه‌اي مجهز به درهاي كشويي و المنتهاي برقي حداقل سه كيلووات. كانتر مجهز به ترموستات، كليد قطع و وصل، شير شناور، سرريز و تخليه است. قسمتهاي قابل رويت كانتر از ورق فولاد زنگ ناپذير 18/8 به ضخامت يك ميليمتر و به ابعاد كلي 85×80×180 سانتيمتر، جبهه و نماي كانتر از قابهاي فلزي دكوراتيو شده است.</v>
      </c>
      <c r="C1082" s="60" t="str">
        <f>'متره مکانیک'!U4925</f>
        <v>دستگاه</v>
      </c>
      <c r="D1082" s="60">
        <f>'متره مکانیک'!V4925</f>
        <v>34115000</v>
      </c>
      <c r="E1082" s="189" t="e">
        <f>VLOOKUP(A1082,'متره مکانیک'!A:K,9,FALSE)</f>
        <v>#N/A</v>
      </c>
      <c r="F1082" s="191">
        <f t="shared" si="60"/>
        <v>0</v>
      </c>
      <c r="G1082" s="216"/>
    </row>
    <row r="1083" spans="1:7" ht="158.25" thickBot="1">
      <c r="A1083" s="60">
        <f>'متره مکانیک'!P4926</f>
        <v>310524</v>
      </c>
      <c r="B1083" s="60" t="str">
        <f>'متره مکانیک'!T4926</f>
        <v>كانتر سرد (يخچالي)، با رويه صاف از ورق فولاد زنگ ناپذير 18/8 به ضخامت 1/25 ميليمتر، با محفظه دو جداره عايق شده (با پلاستوفوم) و درهاي مخصوص يخچالي (با لولا و يراق آلات مخصوص)، جدارهاي داخل و خارج با كلاف بندي، پايه ها و طبقه هاي مشبك داخل، كلا از فولاد زنگ ناپذير مجهز به ماشين آلات برودتي، با كندانسور هوايي به قدرت حداقل 15/0 کيلو وات و كنترلهاي مورد لزوم، به ابعاد كلي و تقريبي 85×80×180 سانتيمتر.</v>
      </c>
      <c r="C1083" s="60" t="str">
        <f>'متره مکانیک'!U4926</f>
        <v>دستگاه</v>
      </c>
      <c r="D1083" s="60">
        <f>'متره مکانیک'!V4926</f>
        <v>47697000</v>
      </c>
      <c r="E1083" s="189" t="e">
        <f>VLOOKUP(A1083,'متره مکانیک'!A:K,9,FALSE)</f>
        <v>#N/A</v>
      </c>
      <c r="F1083" s="191">
        <f t="shared" si="60"/>
        <v>0</v>
      </c>
      <c r="G1083" s="216"/>
    </row>
    <row r="1084" spans="1:7" ht="237" thickBot="1">
      <c r="A1084" s="60">
        <f>'متره مکانیک'!P4927</f>
        <v>310525</v>
      </c>
      <c r="B1084" s="60" t="str">
        <f>'متره مکانیک'!T4927</f>
        <v>كانتر سرد (يخچالي)، با رويه صاف از ورق فولاد زنگ ناپذير 18/8 به ضخامت 1/25 ميليمتر، با محفظه دو جداره عايق شده (با پلاستوفوم) با درهاي مخصوص يخچالي (با لولا و يراق آلات مخصوص)، جدارهاي داخل و خارج با كلاف بندي، پايه هاو طبقه هاي مشبك داخل، كلا از فولاد زنگ ناپذير، مجهز به ماشين آلات برودتي، با كندانسور هوايي به قدرت حداقل 15/0 کيلووات و كنترلهاي مورد لزوم، به ابعاد كلي و تقريبي 85×80×180 سانتيمتر و مجهز به تشتک سرد شونده از ورق فولاد زنگ ناپذير 18/8 به ضخامت 1/25 ميليمتر، به ابعاد تقريبي 15×50×110 سانتيمتر و عايق شده، با ماشينهاي برودتي مستقل به قدرت حداقل 15/0 کيلووات و كنترلهاي لازم.</v>
      </c>
      <c r="C1084" s="60" t="str">
        <f>'متره مکانیک'!U4927</f>
        <v>دستگاه</v>
      </c>
      <c r="D1084" s="60">
        <f>'متره مکانیک'!V4927</f>
        <v>34288000</v>
      </c>
      <c r="E1084" s="189" t="e">
        <f>VLOOKUP(A1084,'متره مکانیک'!A:K,9,FALSE)</f>
        <v>#N/A</v>
      </c>
      <c r="F1084" s="191">
        <f t="shared" si="60"/>
        <v>0</v>
      </c>
      <c r="G1084" s="216"/>
    </row>
    <row r="1085" spans="1:7" ht="95.25" thickBot="1">
      <c r="A1085" s="60">
        <f>'متره مکانیک'!P4928</f>
        <v>310526</v>
      </c>
      <c r="B1085" s="60" t="str">
        <f>'متره مکانیک'!T4928</f>
        <v>كانتر صندوق، با رويه از فولاد زنگ ناپذير 18/8 به ضخامت 1/25 ميليمتر، داراي يك عدد كشوي قفل‌دار مناسب، براي استفاده يك دستگاه ماشين صندوق به ابعاد كلي و تقريبي 85×40×130 سانتيمتر، به شكل L و كلا از ورق فولاد زنگ ناپذير و جبهه دكوراتيو.</v>
      </c>
      <c r="C1085" s="60" t="str">
        <f>'متره مکانیک'!U4928</f>
        <v>دستگاه</v>
      </c>
      <c r="D1085" s="60">
        <f>'متره مکانیک'!V4928</f>
        <v>10875000</v>
      </c>
      <c r="E1085" s="189" t="e">
        <f>VLOOKUP(A1085,'متره مکانیک'!A:K,9,FALSE)</f>
        <v>#N/A</v>
      </c>
      <c r="F1085" s="191">
        <f t="shared" si="60"/>
        <v>0</v>
      </c>
      <c r="G1085" s="216"/>
    </row>
    <row r="1086" spans="1:7" ht="63.75" thickBot="1">
      <c r="A1086" s="60">
        <f>'متره مکانیک'!P4929</f>
        <v>310527</v>
      </c>
      <c r="B1086" s="60" t="str">
        <f>'متره مکانیک'!T4929</f>
        <v>رف روي سلف سرويس، شامل پايه از پروفيل فولادي زنگ ناپذير، داراي يك شاخك كه روي آن يك طبقه از فولاد زنگ ناپذير به عرض 25 سانتيمتر، به طور افقي قرار دارد.</v>
      </c>
      <c r="C1086" s="60" t="str">
        <f>'متره مکانیک'!U4929</f>
        <v>مترطول</v>
      </c>
      <c r="D1086" s="60">
        <f>'متره مکانیک'!V4929</f>
        <v>2667000</v>
      </c>
      <c r="E1086" s="189" t="e">
        <f>VLOOKUP(A1086,'متره مکانیک'!A:K,9,FALSE)</f>
        <v>#N/A</v>
      </c>
      <c r="F1086" s="191">
        <f t="shared" si="60"/>
        <v>0</v>
      </c>
      <c r="G1086" s="216"/>
    </row>
    <row r="1087" spans="1:7" ht="32.25" thickBot="1">
      <c r="A1087" s="60">
        <f>'متره مکانیک'!P4930</f>
        <v>310528</v>
      </c>
      <c r="B1087" s="60" t="str">
        <f>'متره مکانیک'!T4930</f>
        <v>ديواره حفاظ شيشه‌اي، براي تعبيه در جلوي رف، با بستهاي لازم به ضخامت هشت ميليمتر.</v>
      </c>
      <c r="C1087" s="60" t="str">
        <f>'متره مکانیک'!U4930</f>
        <v>مترطول</v>
      </c>
      <c r="D1087" s="60">
        <f>'متره مکانیک'!V4930</f>
        <v>1411000</v>
      </c>
      <c r="E1087" s="189" t="e">
        <f>VLOOKUP(A1087,'متره مکانیک'!A:K,9,FALSE)</f>
        <v>#N/A</v>
      </c>
      <c r="F1087" s="191">
        <f t="shared" si="60"/>
        <v>0</v>
      </c>
      <c r="G1087" s="216"/>
    </row>
    <row r="1088" spans="1:7" ht="63.75" thickBot="1">
      <c r="A1088" s="60">
        <f>'متره مکانیک'!P4931</f>
        <v>310529</v>
      </c>
      <c r="B1088" s="60" t="str">
        <f>'متره مکانیک'!T4931</f>
        <v>ريل هدايت سيني از ورق فولاد زنگ ناپذير، كه سه عدد برآمدگي در طول ريل تعبيه شده و به وسيله گونياهايي از فولاد زنگ ناپذير به بدنه كانترها متصل است.</v>
      </c>
      <c r="C1088" s="60" t="str">
        <f>'متره مکانیک'!U4931</f>
        <v>مترطول</v>
      </c>
      <c r="D1088" s="60">
        <f>'متره مکانیک'!V4931</f>
        <v>1769000</v>
      </c>
      <c r="E1088" s="189" t="e">
        <f>VLOOKUP(A1088,'متره مکانیک'!A:K,9,FALSE)</f>
        <v>#N/A</v>
      </c>
      <c r="F1088" s="191">
        <f t="shared" si="60"/>
        <v>0</v>
      </c>
      <c r="G1088" s="216"/>
    </row>
    <row r="1089" spans="1:7" ht="95.25" thickBot="1">
      <c r="A1089" s="60">
        <f>'متره مکانیک'!P4932</f>
        <v>310530</v>
      </c>
      <c r="B1089" s="60" t="str">
        <f>'متره مکانیک'!T4932</f>
        <v>نرده هدايت مشتري، به ارتفاع 90 سانتيمتر، ساخته شده از لوله‌هاي فولادي زنگ ناپذير قائم كه در پايه‌هاي چدني مدور تراش شده جاسازي و استوار گشته است. لوله‌هاي قائم در فاصله‌هاي 120 سانتيمتري، به وسيله زنجيرهاي دكوراتيو به يكديگر متصل شده است.</v>
      </c>
      <c r="C1089" s="60" t="str">
        <f>'متره مکانیک'!U4932</f>
        <v>مترطول</v>
      </c>
      <c r="D1089" s="60">
        <f>'متره مکانیک'!V4932</f>
        <v>1410000</v>
      </c>
      <c r="E1089" s="189" t="e">
        <f>VLOOKUP(A1089,'متره مکانیک'!A:K,9,FALSE)</f>
        <v>#N/A</v>
      </c>
      <c r="F1089" s="191">
        <f t="shared" si="60"/>
        <v>0</v>
      </c>
      <c r="G1089" s="216"/>
    </row>
    <row r="1090" spans="1:7" ht="32.25" thickBot="1">
      <c r="A1090" s="60">
        <f>'متره مکانیک'!P4933</f>
        <v>310701</v>
      </c>
      <c r="B1090" s="60" t="str">
        <f>'متره مکانیک'!T4933</f>
        <v>ترازوي باسكولي، به ظرفيت 200 كيلوگرم، با صفحه تخت و وزنه جدا، ساخت داخل.</v>
      </c>
      <c r="C1090" s="60" t="str">
        <f>'متره مکانیک'!U4933</f>
        <v>دستگاه</v>
      </c>
      <c r="D1090" s="60">
        <f>'متره مکانیک'!V4933</f>
        <v>3767000</v>
      </c>
      <c r="E1090" s="189" t="e">
        <f>VLOOKUP(A1090,'متره مکانیک'!A:K,9,FALSE)</f>
        <v>#N/A</v>
      </c>
      <c r="F1090" s="191">
        <f t="shared" si="60"/>
        <v>0</v>
      </c>
      <c r="G1090" s="216"/>
    </row>
    <row r="1091" spans="1:7" ht="32.25" thickBot="1">
      <c r="A1091" s="60">
        <f>'متره مکانیک'!P4934</f>
        <v>310702</v>
      </c>
      <c r="B1091" s="60" t="str">
        <f>'متره مکانیک'!T4934</f>
        <v>ترازوي باسكولي، به ظرفيت 500 كيلوگرم، باصفحه تخت و وزنه جدا، ساخت داخل.</v>
      </c>
      <c r="C1091" s="60" t="str">
        <f>'متره مکانیک'!U4934</f>
        <v>دستگاه</v>
      </c>
      <c r="D1091" s="60">
        <f>'متره مکانیک'!V4934</f>
        <v>5581000</v>
      </c>
      <c r="E1091" s="189" t="e">
        <f>VLOOKUP(A1091,'متره مکانیک'!A:K,9,FALSE)</f>
        <v>#N/A</v>
      </c>
      <c r="F1091" s="191">
        <f t="shared" si="60"/>
        <v>0</v>
      </c>
      <c r="G1091" s="216"/>
    </row>
    <row r="1092" spans="1:7" ht="237" thickBot="1">
      <c r="A1092" s="60">
        <f>'متره مکانیک'!P4935</f>
        <v>310801</v>
      </c>
      <c r="B1092" s="60" t="str">
        <f>'متره مکانیک'!T4935</f>
        <v>كابينت زميني، با بدنه ساخته شده از آهن رنگ شده، به ضخامت حداقل يك ميليمتر، رويه كابينت از ورق فولادي زنگ ناپذير 18/8 به ضخامت 1/25 ميليمتر، با لبه‌اي در قسمت عقب كه به طور يكپارچه از زير تقويت و صداگيري شده است. رويه درهاي دو جداره كابينت از قطعات كشيده شده فولاد زنگ ناپذير 18/8 به ضخامت حداقل يك ميليمتر است. درها به وسيله لولاهاي فلزي به بدنه متصل بوده و داراي دستگيره است. كابينت داراي طبقه مياني قابل تنظيم و از فولاد زنگ ناپذير 18/8 به ضخامت 1/25 ميليمتر و داراي پايه هاي قابل تنظيم جوش شده به ريلهاي تقويتي زير است، عمق كلي 65 سانتيمتر و ارتفاع آن 85 سانتيمتر است.</v>
      </c>
      <c r="C1092" s="60" t="str">
        <f>'متره مکانیک'!U4935</f>
        <v>مترطول</v>
      </c>
      <c r="D1092" s="60">
        <f>'متره مکانیک'!V4935</f>
        <v>7128000</v>
      </c>
      <c r="E1092" s="189" t="e">
        <f>VLOOKUP(A1092,'متره مکانیک'!A:K,9,FALSE)</f>
        <v>#N/A</v>
      </c>
      <c r="F1092" s="191">
        <f t="shared" ref="F1092:F1094" si="61">IF(ISNA(E1092*D1092),0,ROUND((E1092*D1092),0))</f>
        <v>0</v>
      </c>
      <c r="G1092" s="216"/>
    </row>
    <row r="1093" spans="1:7" ht="126.75" thickBot="1">
      <c r="A1093" s="60">
        <f>'متره مکانیک'!P4936</f>
        <v>310802</v>
      </c>
      <c r="B1093" s="60" t="str">
        <f>'متره مکانیک'!T4936</f>
        <v>كابينت ديواري، با بدنه ساخته شده از ورق آهن رنگ شده به ضخامت يك ميليمتر، با رويه، درهاي دو جداره از فولاد كشيده شده زنگ ناپذير 18/8 به ضخامت يك ميليمتر، كه به وسيله لولاهاي فلزي به بدنه متصل است و داراي يك طبقه مياني قابل تنظيم از فولاد زنگ ناپذير 18/8 به ضخامت 1/25 ميليمتر است، كابينت به عمق 30 و ارتفاع 60 سانتيمتر است.</v>
      </c>
      <c r="C1093" s="60" t="str">
        <f>'متره مکانیک'!U4936</f>
        <v>مترطول</v>
      </c>
      <c r="D1093" s="60">
        <f>'متره مکانیک'!V4936</f>
        <v>5120000</v>
      </c>
      <c r="E1093" s="189" t="e">
        <f>VLOOKUP(A1093,'متره مکانیک'!A:K,9,FALSE)</f>
        <v>#N/A</v>
      </c>
      <c r="F1093" s="191">
        <f t="shared" si="61"/>
        <v>0</v>
      </c>
      <c r="G1093" s="216"/>
    </row>
    <row r="1094" spans="1:7" ht="111" thickBot="1">
      <c r="A1094" s="60">
        <f>'متره مکانیک'!P4937</f>
        <v>310803</v>
      </c>
      <c r="B1094" s="60" t="str">
        <f>'متره مکانیک'!T4937</f>
        <v>كابينت زميني، ساخته شده از ورق فولادي گالوانيزه، با يك دست رنگ روغني و يا ورق فولادي سياه با دو دست رنگ ضدزنگ و يك دست رنگ روغني، به ضخامت يك ميليمتر، با رويه اي از نئوپان 18 ميليمتري و روكش از فرميكاي استخواني، كابينت به عمق 50 سانتيمتر و ارتفاع 85 سانتيمتر است.</v>
      </c>
      <c r="C1094" s="60" t="str">
        <f>'متره مکانیک'!U4937</f>
        <v>مترطول</v>
      </c>
      <c r="D1094" s="60">
        <f>'متره مکانیک'!V4937</f>
        <v>5042000</v>
      </c>
      <c r="E1094" s="189" t="e">
        <f>VLOOKUP(A1094,'متره مکانیک'!A:K,9,FALSE)</f>
        <v>#N/A</v>
      </c>
      <c r="F1094" s="191">
        <f t="shared" si="61"/>
        <v>0</v>
      </c>
      <c r="G1094" s="216"/>
    </row>
    <row r="1095" spans="1:7" ht="54.75" customHeight="1" thickBot="1">
      <c r="A1095" s="60" t="str">
        <f>'متره مکانیک'!P4938</f>
        <v>310804</v>
      </c>
      <c r="B1095" s="60" t="str">
        <f>'متره مکانیک'!T4938</f>
        <v>کابینت</v>
      </c>
      <c r="C1095" s="60" t="str">
        <f>'متره مکانیک'!U4938</f>
        <v>مترطول</v>
      </c>
      <c r="D1095" s="60">
        <f>'متره مکانیک'!V4938</f>
        <v>10000</v>
      </c>
      <c r="E1095" s="189" t="e">
        <f>VLOOKUP(A1095,'متره مکانیک'!A:K,9,FALSE)</f>
        <v>#N/A</v>
      </c>
      <c r="F1095" s="191">
        <f t="shared" ref="F1095:F1097" si="62">IF(ISNA(E1095*D1095),0,ROUND((E1095*D1095),0))</f>
        <v>0</v>
      </c>
      <c r="G1095" s="218" t="s">
        <v>511</v>
      </c>
    </row>
    <row r="1096" spans="1:7" ht="54" customHeight="1" thickBot="1">
      <c r="A1096" s="60" t="str">
        <f>'متره مکانیک'!P4939</f>
        <v>310805</v>
      </c>
      <c r="B1096" s="60" t="str">
        <f>'متره مکانیک'!T4939</f>
        <v>کابینت1</v>
      </c>
      <c r="C1096" s="60" t="str">
        <f>'متره مکانیک'!U4939</f>
        <v>مترطول</v>
      </c>
      <c r="D1096" s="60">
        <f>'متره مکانیک'!V4939</f>
        <v>10001</v>
      </c>
      <c r="E1096" s="189" t="e">
        <f>VLOOKUP(A1096,'متره مکانیک'!A:K,9,FALSE)</f>
        <v>#N/A</v>
      </c>
      <c r="F1096" s="191">
        <f t="shared" si="62"/>
        <v>0</v>
      </c>
      <c r="G1096" s="218" t="s">
        <v>511</v>
      </c>
    </row>
    <row r="1097" spans="1:7" ht="45" customHeight="1" thickBot="1">
      <c r="A1097" s="60" t="str">
        <f>'متره مکانیک'!P4940</f>
        <v>310806</v>
      </c>
      <c r="B1097" s="60" t="str">
        <f>'متره مکانیک'!T4940</f>
        <v>کابینت2</v>
      </c>
      <c r="C1097" s="60" t="str">
        <f>'متره مکانیک'!U4940</f>
        <v>مترطول</v>
      </c>
      <c r="D1097" s="60">
        <f>'متره مکانیک'!V4940</f>
        <v>10002</v>
      </c>
      <c r="E1097" s="189">
        <f>VLOOKUP(A1097,'متره مکانیک'!A:K,9,FALSE)</f>
        <v>1</v>
      </c>
      <c r="F1097" s="191">
        <f t="shared" si="62"/>
        <v>10002</v>
      </c>
      <c r="G1097" s="218" t="s">
        <v>511</v>
      </c>
    </row>
    <row r="1098" spans="1:7" s="27" customFormat="1" ht="24" thickBot="1">
      <c r="A1098" s="677" t="s">
        <v>659</v>
      </c>
      <c r="B1098" s="678"/>
      <c r="C1098" s="678"/>
      <c r="D1098" s="678"/>
      <c r="E1098" s="679"/>
      <c r="F1098" s="196">
        <f>SUM(F1027:F1094)</f>
        <v>49000000</v>
      </c>
      <c r="G1098" s="212" t="s">
        <v>77</v>
      </c>
    </row>
    <row r="1099" spans="1:7" s="27" customFormat="1" ht="24" thickBot="1">
      <c r="A1099" s="677" t="s">
        <v>660</v>
      </c>
      <c r="B1099" s="678"/>
      <c r="C1099" s="678"/>
      <c r="D1099" s="678"/>
      <c r="E1099" s="679"/>
      <c r="F1099" s="196">
        <f>SUM(F1095:F1097)</f>
        <v>10002</v>
      </c>
      <c r="G1099" s="210" t="s">
        <v>77</v>
      </c>
    </row>
    <row r="1100" spans="1:7" s="26" customFormat="1" ht="24" thickBot="1">
      <c r="A1100" s="680" t="s">
        <v>946</v>
      </c>
      <c r="B1100" s="681"/>
      <c r="C1100" s="681"/>
      <c r="D1100" s="681"/>
      <c r="E1100" s="681"/>
      <c r="F1100" s="682"/>
      <c r="G1100" s="683"/>
    </row>
    <row r="1101" spans="1:7" ht="51.75" customHeight="1" thickBot="1">
      <c r="A1101" s="60" t="str">
        <f>'متره مکانیک'!P4941</f>
        <v>320102</v>
      </c>
      <c r="B1101" s="60" t="str">
        <f>'متره مکانیک'!T4941</f>
        <v>دستگاه سختي گير با كنترل دستي، به قدرت تصفيه 30000 گرين و جريان آب 26 ليتر در دقيقه.</v>
      </c>
      <c r="C1101" s="60" t="str">
        <f>'متره مکانیک'!U4941</f>
        <v>دستگاه</v>
      </c>
      <c r="D1101" s="60">
        <f>'متره مکانیک'!V4941</f>
        <v>35292000</v>
      </c>
      <c r="E1101" s="189">
        <f>VLOOKUP(A1101,'متره مکانیک'!A:K,9,FALSE)</f>
        <v>1</v>
      </c>
      <c r="F1101" s="191">
        <f t="shared" ref="F1101" si="63">IF(ISNA(E1101*D1101),0,ROUND((E1101*D1101),0))</f>
        <v>35292000</v>
      </c>
      <c r="G1101" s="216"/>
    </row>
    <row r="1102" spans="1:7" ht="48" thickBot="1">
      <c r="A1102" s="60">
        <f>'متره مکانیک'!P4942</f>
        <v>320103</v>
      </c>
      <c r="B1102" s="60" t="str">
        <f>'متره مکانیک'!T4942</f>
        <v>دستگاه سختي گير با كنترل دستي، به قدرت تصفيه 60000 گرين و جريان آب 45 ليتر در دقيقه.</v>
      </c>
      <c r="C1102" s="60" t="str">
        <f>'متره مکانیک'!U4942</f>
        <v>دستگاه</v>
      </c>
      <c r="D1102" s="60">
        <f>'متره مکانیک'!V4942</f>
        <v>40748000</v>
      </c>
      <c r="E1102" s="189" t="e">
        <f>VLOOKUP(A1102,'متره مکانیک'!A:K,9,FALSE)</f>
        <v>#N/A</v>
      </c>
      <c r="F1102" s="191">
        <f t="shared" ref="F1102:F1120" si="64">IF(ISNA(E1102*D1102),0,ROUND((E1102*D1102),0))</f>
        <v>0</v>
      </c>
      <c r="G1102" s="216"/>
    </row>
    <row r="1103" spans="1:7" ht="48" thickBot="1">
      <c r="A1103" s="60">
        <f>'متره مکانیک'!P4943</f>
        <v>320104</v>
      </c>
      <c r="B1103" s="60" t="str">
        <f>'متره مکانیک'!T4943</f>
        <v>دستگاه سختي گير با كنترل دستي، به قدرت تصفيه 100000 گرين و جريان آب 83 ليتر در دقيقه.</v>
      </c>
      <c r="C1103" s="60" t="str">
        <f>'متره مکانیک'!U4943</f>
        <v>دستگاه</v>
      </c>
      <c r="D1103" s="60">
        <f>'متره مکانیک'!V4943</f>
        <v>53226000</v>
      </c>
      <c r="E1103" s="189" t="e">
        <f>VLOOKUP(A1103,'متره مکانیک'!A:K,9,FALSE)</f>
        <v>#N/A</v>
      </c>
      <c r="F1103" s="191">
        <f t="shared" si="64"/>
        <v>0</v>
      </c>
      <c r="G1103" s="216"/>
    </row>
    <row r="1104" spans="1:7" ht="48" thickBot="1">
      <c r="A1104" s="60">
        <f>'متره مکانیک'!P4944</f>
        <v>320107</v>
      </c>
      <c r="B1104" s="60" t="str">
        <f>'متره مکانیک'!T4944</f>
        <v>دستگاه سختي گير با كنترل دستي، به قدرت تصفيه 200000 گرين و جريان آب 120 ليتر در دقيقه.</v>
      </c>
      <c r="C1104" s="60" t="str">
        <f>'متره مکانیک'!U4944</f>
        <v>دستگاه</v>
      </c>
      <c r="D1104" s="60">
        <f>'متره مکانیک'!V4944</f>
        <v>65466000</v>
      </c>
      <c r="E1104" s="189" t="e">
        <f>VLOOKUP(A1104,'متره مکانیک'!A:K,9,FALSE)</f>
        <v>#N/A</v>
      </c>
      <c r="F1104" s="191">
        <f t="shared" si="64"/>
        <v>0</v>
      </c>
      <c r="G1104" s="216"/>
    </row>
    <row r="1105" spans="1:7" ht="48" thickBot="1">
      <c r="A1105" s="60">
        <f>'متره مکانیک'!P4945</f>
        <v>320109</v>
      </c>
      <c r="B1105" s="60" t="str">
        <f>'متره مکانیک'!T4945</f>
        <v>دستگاه سختي گير با كنترل دستي، به قدرت تصفيه 270000 گرين و جريان آب  از 120 تا 190 ليتر در دقيقه.</v>
      </c>
      <c r="C1105" s="60" t="str">
        <f>'متره مکانیک'!U4945</f>
        <v>دستگاه</v>
      </c>
      <c r="D1105" s="60">
        <f>'متره مکانیک'!V4945</f>
        <v>78323000</v>
      </c>
      <c r="E1105" s="189" t="e">
        <f>VLOOKUP(A1105,'متره مکانیک'!A:K,9,FALSE)</f>
        <v>#N/A</v>
      </c>
      <c r="F1105" s="191">
        <f t="shared" si="64"/>
        <v>0</v>
      </c>
      <c r="G1105" s="216"/>
    </row>
    <row r="1106" spans="1:7" ht="48" thickBot="1">
      <c r="A1106" s="60">
        <f>'متره مکانیک'!P4946</f>
        <v>320110</v>
      </c>
      <c r="B1106" s="60" t="str">
        <f>'متره مکانیک'!T4946</f>
        <v>دستگاه سختي گير با كنترل دستي، به قدرت تصفيه 360000 گرين و جريان آب 190 ليتر در دقيقه.</v>
      </c>
      <c r="C1106" s="60" t="str">
        <f>'متره مکانیک'!U4946</f>
        <v>دستگاه</v>
      </c>
      <c r="D1106" s="60">
        <f>'متره مکانیک'!V4946</f>
        <v>91974000</v>
      </c>
      <c r="E1106" s="189" t="e">
        <f>VLOOKUP(A1106,'متره مکانیک'!A:K,9,FALSE)</f>
        <v>#N/A</v>
      </c>
      <c r="F1106" s="191">
        <f t="shared" si="64"/>
        <v>0</v>
      </c>
      <c r="G1106" s="216"/>
    </row>
    <row r="1107" spans="1:7" ht="48" thickBot="1">
      <c r="A1107" s="60">
        <f>'متره مکانیک'!P4947</f>
        <v>320113</v>
      </c>
      <c r="B1107" s="60" t="str">
        <f>'متره مکانیک'!T4947</f>
        <v>دستگاه سختي گير با كنترل دستي، به قدرت تصفيه 450000 گرين و جريان آب از 190 تا 320 ليتر در دقيقه.</v>
      </c>
      <c r="C1107" s="60" t="str">
        <f>'متره مکانیک'!U4947</f>
        <v>دستگاه</v>
      </c>
      <c r="D1107" s="60">
        <f>'متره مکانیک'!V4947</f>
        <v>110472000</v>
      </c>
      <c r="E1107" s="189" t="e">
        <f>VLOOKUP(A1107,'متره مکانیک'!A:K,9,FALSE)</f>
        <v>#N/A</v>
      </c>
      <c r="F1107" s="191">
        <f t="shared" si="64"/>
        <v>0</v>
      </c>
      <c r="G1107" s="216"/>
    </row>
    <row r="1108" spans="1:7" ht="48" thickBot="1">
      <c r="A1108" s="60">
        <f>'متره مکانیک'!P4948</f>
        <v>320116</v>
      </c>
      <c r="B1108" s="60" t="str">
        <f>'متره مکانیک'!T4948</f>
        <v>دستگاه سختي گير با كنترل دستي، به قدرت تصفيه 630000 گرين و جريان آب از 320 تا 420 ليتر در دقيقه.</v>
      </c>
      <c r="C1108" s="60" t="str">
        <f>'متره مکانیک'!U4948</f>
        <v>دستگاه</v>
      </c>
      <c r="D1108" s="60">
        <f>'متره مکانیک'!V4948</f>
        <v>139254000</v>
      </c>
      <c r="E1108" s="189" t="e">
        <f>VLOOKUP(A1108,'متره مکانیک'!A:K,9,FALSE)</f>
        <v>#N/A</v>
      </c>
      <c r="F1108" s="191">
        <f t="shared" si="64"/>
        <v>0</v>
      </c>
      <c r="G1108" s="216"/>
    </row>
    <row r="1109" spans="1:7" ht="48" thickBot="1">
      <c r="A1109" s="60">
        <f>'متره مکانیک'!P4949</f>
        <v>320118</v>
      </c>
      <c r="B1109" s="60" t="str">
        <f>'متره مکانیک'!T4949</f>
        <v>دستگاه سختي گير با كنترل دستي، به قدرت تصفيه 840000 گرين و جريان آب از 450 تا 490 ليتر در دقيقه.</v>
      </c>
      <c r="C1109" s="60" t="str">
        <f>'متره مکانیک'!U4949</f>
        <v>دستگاه</v>
      </c>
      <c r="D1109" s="60">
        <f>'متره مکانیک'!V4949</f>
        <v>164134000</v>
      </c>
      <c r="E1109" s="189" t="e">
        <f>VLOOKUP(A1109,'متره مکانیک'!A:K,9,FALSE)</f>
        <v>#N/A</v>
      </c>
      <c r="F1109" s="191">
        <f t="shared" si="64"/>
        <v>0</v>
      </c>
      <c r="G1109" s="216"/>
    </row>
    <row r="1110" spans="1:7" ht="48" thickBot="1">
      <c r="A1110" s="60">
        <f>'متره مکانیک'!P4950</f>
        <v>320119</v>
      </c>
      <c r="B1110" s="60" t="str">
        <f>'متره مکانیک'!T4950</f>
        <v>دستگاه سختي گير با كنترل دستي، به قدرت تصفيه 1110000 گرين و جريان آب 490 ليتر در دقيقه.</v>
      </c>
      <c r="C1110" s="60" t="str">
        <f>'متره مکانیک'!U4950</f>
        <v>دستگاه</v>
      </c>
      <c r="D1110" s="60">
        <f>'متره مکانیک'!V4950</f>
        <v>211386000</v>
      </c>
      <c r="E1110" s="189" t="e">
        <f>VLOOKUP(A1110,'متره مکانیک'!A:K,9,FALSE)</f>
        <v>#N/A</v>
      </c>
      <c r="F1110" s="191">
        <f t="shared" si="64"/>
        <v>0</v>
      </c>
      <c r="G1110" s="216"/>
    </row>
    <row r="1111" spans="1:7" ht="48" thickBot="1">
      <c r="A1111" s="60">
        <f>'متره مکانیک'!P4951</f>
        <v>320201</v>
      </c>
      <c r="B1111" s="60" t="str">
        <f>'متره مکانیک'!T4951</f>
        <v>دستگاه سختي گير با كنترل نيمه خودکار، به قدرت تصفيه 30000 گرين و جريان آب 26 ليتر در دقيقه.</v>
      </c>
      <c r="C1111" s="60" t="str">
        <f>'متره مکانیک'!U4951</f>
        <v>دستگاه</v>
      </c>
      <c r="D1111" s="60">
        <f>'متره مکانیک'!V4951</f>
        <v>50375000</v>
      </c>
      <c r="E1111" s="189" t="e">
        <f>VLOOKUP(A1111,'متره مکانیک'!A:K,9,FALSE)</f>
        <v>#N/A</v>
      </c>
      <c r="F1111" s="191">
        <f t="shared" si="64"/>
        <v>0</v>
      </c>
      <c r="G1111" s="216"/>
    </row>
    <row r="1112" spans="1:7" ht="48" thickBot="1">
      <c r="A1112" s="60">
        <f>'متره مکانیک'!P4952</f>
        <v>320202</v>
      </c>
      <c r="B1112" s="60" t="str">
        <f>'متره مکانیک'!T4952</f>
        <v>دستگاه سختي گير با كنترل نيمه خودکار، به قدرت تصفيه 60000 گرين و جريان آب 45 ليتر در دقيقه.</v>
      </c>
      <c r="C1112" s="60" t="str">
        <f>'متره مکانیک'!U4952</f>
        <v>دستگاه</v>
      </c>
      <c r="D1112" s="60">
        <f>'متره مکانیک'!V4952</f>
        <v>53105000</v>
      </c>
      <c r="E1112" s="189" t="e">
        <f>VLOOKUP(A1112,'متره مکانیک'!A:K,9,FALSE)</f>
        <v>#N/A</v>
      </c>
      <c r="F1112" s="191">
        <f t="shared" si="64"/>
        <v>0</v>
      </c>
      <c r="G1112" s="216"/>
    </row>
    <row r="1113" spans="1:7" ht="48" thickBot="1">
      <c r="A1113" s="60">
        <f>'متره مکانیک'!P4953</f>
        <v>320203</v>
      </c>
      <c r="B1113" s="60" t="str">
        <f>'متره مکانیک'!T4953</f>
        <v>دستگاه سختي گير با كنترل نيمه خودکار، به قدرت تصفيه 100000 گرين و جريان آب 83 ليتر در دقيقه.</v>
      </c>
      <c r="C1113" s="60" t="str">
        <f>'متره مکانیک'!U4953</f>
        <v>دستگاه</v>
      </c>
      <c r="D1113" s="60">
        <f>'متره مکانیک'!V4953</f>
        <v>64977000</v>
      </c>
      <c r="E1113" s="189" t="e">
        <f>VLOOKUP(A1113,'متره مکانیک'!A:K,9,FALSE)</f>
        <v>#N/A</v>
      </c>
      <c r="F1113" s="191">
        <f t="shared" si="64"/>
        <v>0</v>
      </c>
      <c r="G1113" s="216"/>
    </row>
    <row r="1114" spans="1:7" ht="48" thickBot="1">
      <c r="A1114" s="60">
        <f>'متره مکانیک'!P4954</f>
        <v>320206</v>
      </c>
      <c r="B1114" s="60" t="str">
        <f>'متره مکانیک'!T4954</f>
        <v>دستگاه سختي گير با كنترل نيمه خودکار، به قدرت تصفيه 200000 گرين و جريان آب 120 ليتر در دقيقه.</v>
      </c>
      <c r="C1114" s="60" t="str">
        <f>'متره مکانیک'!U4954</f>
        <v>دستگاه</v>
      </c>
      <c r="D1114" s="60">
        <f>'متره مکانیک'!V4954</f>
        <v>94380000</v>
      </c>
      <c r="E1114" s="189" t="e">
        <f>VLOOKUP(A1114,'متره مکانیک'!A:K,9,FALSE)</f>
        <v>#N/A</v>
      </c>
      <c r="F1114" s="191">
        <f t="shared" si="64"/>
        <v>0</v>
      </c>
      <c r="G1114" s="216"/>
    </row>
    <row r="1115" spans="1:7" ht="48" thickBot="1">
      <c r="A1115" s="60">
        <f>'متره مکانیک'!P4955</f>
        <v>320208</v>
      </c>
      <c r="B1115" s="60" t="str">
        <f>'متره مکانیک'!T4955</f>
        <v>دستگاه سختي گير با كنترل نيمه خودکار، به قدرت تصفيه 270000 گرين و جريان آب از 120 تا 190 ليتر در دقيقه.</v>
      </c>
      <c r="C1115" s="60" t="str">
        <f>'متره مکانیک'!U4955</f>
        <v>دستگاه</v>
      </c>
      <c r="D1115" s="60">
        <f>'متره مکانیک'!V4955</f>
        <v>103174000</v>
      </c>
      <c r="E1115" s="189" t="e">
        <f>VLOOKUP(A1115,'متره مکانیک'!A:K,9,FALSE)</f>
        <v>#N/A</v>
      </c>
      <c r="F1115" s="191">
        <f t="shared" si="64"/>
        <v>0</v>
      </c>
      <c r="G1115" s="216"/>
    </row>
    <row r="1116" spans="1:7" ht="48" thickBot="1">
      <c r="A1116" s="60">
        <f>'متره مکانیک'!P4956</f>
        <v>320209</v>
      </c>
      <c r="B1116" s="60" t="str">
        <f>'متره مکانیک'!T4956</f>
        <v>دستگاه سختي گير با كنترل نيمه خودکار، به قدرت تصفيه 360000 گرين و جريان آب 190 ليتر در دقيقه.</v>
      </c>
      <c r="C1116" s="60" t="str">
        <f>'متره مکانیک'!U4956</f>
        <v>دستگاه</v>
      </c>
      <c r="D1116" s="60">
        <f>'متره مکانیک'!V4956</f>
        <v>118541000</v>
      </c>
      <c r="E1116" s="189" t="e">
        <f>VLOOKUP(A1116,'متره مکانیک'!A:K,9,FALSE)</f>
        <v>#N/A</v>
      </c>
      <c r="F1116" s="191">
        <f t="shared" si="64"/>
        <v>0</v>
      </c>
      <c r="G1116" s="216"/>
    </row>
    <row r="1117" spans="1:7" ht="48" thickBot="1">
      <c r="A1117" s="60">
        <f>'متره مکانیک'!P4957</f>
        <v>320212</v>
      </c>
      <c r="B1117" s="60" t="str">
        <f>'متره مکانیک'!T4957</f>
        <v>دستگاه سختي گير با كنترل نيمه خودکار، به قدرت تصفيه 450000 گرين و جريان آب از 190 تا 320 ليتر در دقيقه.</v>
      </c>
      <c r="C1117" s="60" t="str">
        <f>'متره مکانیک'!U4957</f>
        <v>دستگاه</v>
      </c>
      <c r="D1117" s="60">
        <f>'متره مکانیک'!V4957</f>
        <v>134439000</v>
      </c>
      <c r="E1117" s="189" t="e">
        <f>VLOOKUP(A1117,'متره مکانیک'!A:K,9,FALSE)</f>
        <v>#N/A</v>
      </c>
      <c r="F1117" s="191">
        <f t="shared" si="64"/>
        <v>0</v>
      </c>
      <c r="G1117" s="216"/>
    </row>
    <row r="1118" spans="1:7" ht="48" thickBot="1">
      <c r="A1118" s="60">
        <f>'متره مکانیک'!P4958</f>
        <v>320215</v>
      </c>
      <c r="B1118" s="60" t="str">
        <f>'متره مکانیک'!T4958</f>
        <v>دستگاه سختي گير با كنترل نيمه خودکار، به قدرت تصفيه 630000 گرين و جريان آب از 320 تا 420 ليتر در دقيقه.</v>
      </c>
      <c r="C1118" s="60" t="str">
        <f>'متره مکانیک'!U4958</f>
        <v>دستگاه</v>
      </c>
      <c r="D1118" s="60">
        <f>'متره مکانیک'!V4958</f>
        <v>178769000</v>
      </c>
      <c r="E1118" s="189" t="e">
        <f>VLOOKUP(A1118,'متره مکانیک'!A:K,9,FALSE)</f>
        <v>#N/A</v>
      </c>
      <c r="F1118" s="191">
        <f t="shared" si="64"/>
        <v>0</v>
      </c>
      <c r="G1118" s="216"/>
    </row>
    <row r="1119" spans="1:7" ht="48" thickBot="1">
      <c r="A1119" s="60">
        <f>'متره مکانیک'!P4959</f>
        <v>320216</v>
      </c>
      <c r="B1119" s="60" t="str">
        <f>'متره مکانیک'!T4959</f>
        <v>دستگاه سختي گير با كنترل نيمه خودکار، به قدرت تصفيه 840000 گرين و جريان آب از 450 تا 490 ليتر در دقيقه.</v>
      </c>
      <c r="C1119" s="60" t="str">
        <f>'متره مکانیک'!U4959</f>
        <v>دستگاه</v>
      </c>
      <c r="D1119" s="60">
        <f>'متره مکانیک'!V4959</f>
        <v>215685000</v>
      </c>
      <c r="E1119" s="189" t="e">
        <f>VLOOKUP(A1119,'متره مکانیک'!A:K,9,FALSE)</f>
        <v>#N/A</v>
      </c>
      <c r="F1119" s="191">
        <f t="shared" si="64"/>
        <v>0</v>
      </c>
      <c r="G1119" s="216"/>
    </row>
    <row r="1120" spans="1:7" ht="48" thickBot="1">
      <c r="A1120" s="60">
        <f>'متره مکانیک'!P4960</f>
        <v>320217</v>
      </c>
      <c r="B1120" s="60" t="str">
        <f>'متره مکانیک'!T4960</f>
        <v>دستگاه سختي گير با كنترل نيمه خودکار، به قدرت تصفيه 1110000 گرين و جريان آب 490 ليتر در دقيقه.</v>
      </c>
      <c r="C1120" s="60" t="str">
        <f>'متره مکانیک'!U4960</f>
        <v>دستگاه</v>
      </c>
      <c r="D1120" s="60">
        <f>'متره مکانیک'!V4960</f>
        <v>253324000</v>
      </c>
      <c r="E1120" s="189" t="e">
        <f>VLOOKUP(A1120,'متره مکانیک'!A:K,9,FALSE)</f>
        <v>#N/A</v>
      </c>
      <c r="F1120" s="191">
        <f t="shared" si="64"/>
        <v>0</v>
      </c>
      <c r="G1120" s="216"/>
    </row>
    <row r="1121" spans="1:7" ht="24" thickBot="1">
      <c r="A1121" s="60" t="str">
        <f>'متره مکانیک'!P4961</f>
        <v>320218</v>
      </c>
      <c r="B1121" s="60" t="str">
        <f>'متره مکانیک'!T4961</f>
        <v>سختی گیر</v>
      </c>
      <c r="C1121" s="60" t="str">
        <f>'متره مکانیک'!U4961</f>
        <v>دستگاه</v>
      </c>
      <c r="D1121" s="60">
        <f>'متره مکانیک'!V4961</f>
        <v>10000</v>
      </c>
      <c r="E1121" s="189" t="e">
        <f>VLOOKUP(A1121,'متره مکانیک'!A:K,9,FALSE)</f>
        <v>#N/A</v>
      </c>
      <c r="F1121" s="227">
        <f t="shared" ref="F1121:F1123" si="65">IF(ISNA(E1121*D1121),0,ROUND((E1121*D1121),0))</f>
        <v>0</v>
      </c>
      <c r="G1121" s="218" t="s">
        <v>511</v>
      </c>
    </row>
    <row r="1122" spans="1:7" ht="24" thickBot="1">
      <c r="A1122" s="60" t="str">
        <f>'متره مکانیک'!P4962</f>
        <v>320219</v>
      </c>
      <c r="B1122" s="60" t="str">
        <f>'متره مکانیک'!T4962</f>
        <v>سختی گیر1</v>
      </c>
      <c r="C1122" s="60" t="str">
        <f>'متره مکانیک'!U4962</f>
        <v>دستگاه</v>
      </c>
      <c r="D1122" s="60">
        <f>'متره مکانیک'!V4962</f>
        <v>10001</v>
      </c>
      <c r="E1122" s="189" t="e">
        <f>VLOOKUP(A1122,'متره مکانیک'!A:K,9,FALSE)</f>
        <v>#N/A</v>
      </c>
      <c r="F1122" s="227">
        <f t="shared" si="65"/>
        <v>0</v>
      </c>
      <c r="G1122" s="218" t="s">
        <v>511</v>
      </c>
    </row>
    <row r="1123" spans="1:7" ht="24" thickBot="1">
      <c r="A1123" s="229" t="str">
        <f>'متره مکانیک'!P4963</f>
        <v>320220</v>
      </c>
      <c r="B1123" s="229" t="str">
        <f>'متره مکانیک'!T4963</f>
        <v>سختی گیر2</v>
      </c>
      <c r="C1123" s="229" t="str">
        <f>'متره مکانیک'!U4963</f>
        <v>دستگاه</v>
      </c>
      <c r="D1123" s="229">
        <f>'متره مکانیک'!V4963</f>
        <v>10002</v>
      </c>
      <c r="E1123" s="194">
        <f>VLOOKUP(A1123,'متره مکانیک'!A:K,9,FALSE)</f>
        <v>1</v>
      </c>
      <c r="F1123" s="227">
        <f t="shared" si="65"/>
        <v>10002</v>
      </c>
      <c r="G1123" s="218" t="s">
        <v>511</v>
      </c>
    </row>
    <row r="1124" spans="1:7" s="27" customFormat="1" ht="24" thickBot="1">
      <c r="A1124" s="677" t="s">
        <v>659</v>
      </c>
      <c r="B1124" s="678"/>
      <c r="C1124" s="678"/>
      <c r="D1124" s="678"/>
      <c r="E1124" s="679"/>
      <c r="F1124" s="228">
        <f>SUM(F1101:F1120)</f>
        <v>35292000</v>
      </c>
      <c r="G1124" s="215" t="s">
        <v>77</v>
      </c>
    </row>
    <row r="1125" spans="1:7" s="27" customFormat="1" ht="24" thickBot="1">
      <c r="A1125" s="677" t="s">
        <v>660</v>
      </c>
      <c r="B1125" s="678"/>
      <c r="C1125" s="678"/>
      <c r="D1125" s="678"/>
      <c r="E1125" s="679"/>
      <c r="F1125" s="196">
        <f>SUM(F1121:F1123)</f>
        <v>10002</v>
      </c>
      <c r="G1125" s="210" t="s">
        <v>77</v>
      </c>
    </row>
    <row r="1126" spans="1:7" ht="24" thickBot="1">
      <c r="A1126" s="66" t="s">
        <v>947</v>
      </c>
      <c r="B1126" s="67"/>
      <c r="C1126" s="68"/>
      <c r="D1126" s="69"/>
      <c r="E1126" s="197"/>
      <c r="F1126" s="198"/>
      <c r="G1126" s="217"/>
    </row>
    <row r="1127" spans="1:7" ht="64.5" customHeight="1" thickBot="1">
      <c r="A1127" s="229" t="str">
        <f>'متره مکانیک'!P4964</f>
        <v>330201</v>
      </c>
      <c r="B1127" s="229" t="str">
        <f>'متره مکانیک'!T4964</f>
        <v>مخزن تحت فشار، ساخته شده از ورق فولادي گالوانيزه، به ابعاد و ضخامت تعيين شده درنقشه‌ها و مشخصات، شامل بوشن و فلنج به تعداد كافي، همراه با پايه‌هاي مربوط.</v>
      </c>
      <c r="C1127" s="229" t="str">
        <f>'متره مکانیک'!U4964</f>
        <v>کيلوگرم</v>
      </c>
      <c r="D1127" s="229">
        <f>'متره مکانیک'!V4964</f>
        <v>41500</v>
      </c>
      <c r="E1127" s="194">
        <f>VLOOKUP(A1127,'متره مکانیک'!A:K,9,FALSE)</f>
        <v>1</v>
      </c>
      <c r="F1127" s="191">
        <f t="shared" ref="F1127" si="66">IF(ISNA(E1127*D1127),0,ROUND((E1127*D1127),0))</f>
        <v>41500</v>
      </c>
      <c r="G1127" s="218"/>
    </row>
    <row r="1128" spans="1:7" ht="63.75" thickBot="1">
      <c r="A1128" s="229">
        <f>'متره مکانیک'!P4965</f>
        <v>330301</v>
      </c>
      <c r="B1128" s="229" t="str">
        <f>'متره مکانیک'!T4965</f>
        <v>مخزن باز (اتمسفريک)، ساخته شده از ورق فولادي گالوانيزه، به ابعاد و ضخامت تعيين شده درنقشه‌ها و مشخصات، شامل بوشن و فلنج به تعداد كافي، همراه با پايه‌هاي مربوط.</v>
      </c>
      <c r="C1128" s="229" t="str">
        <f>'متره مکانیک'!U4965</f>
        <v>کيلوگرم</v>
      </c>
      <c r="D1128" s="229">
        <f>'متره مکانیک'!V4965</f>
        <v>41500</v>
      </c>
      <c r="E1128" s="194" t="e">
        <f>VLOOKUP(A1128,'متره مکانیک'!A:K,9,FALSE)</f>
        <v>#N/A</v>
      </c>
      <c r="F1128" s="191">
        <f t="shared" ref="F1128:F1139" si="67">IF(ISNA(E1128*D1128),0,ROUND((E1128*D1128),0))</f>
        <v>0</v>
      </c>
      <c r="G1128" s="218"/>
    </row>
    <row r="1129" spans="1:7" ht="111" thickBot="1">
      <c r="A1129" s="229">
        <f>'متره مکانیک'!P4966</f>
        <v>330401</v>
      </c>
      <c r="B1129" s="229" t="str">
        <f>'متره مکانیک'!T4966</f>
        <v>مخزن گازوييل، ساخته شده از ورق آهن سياه به ابعاد و ضخامت تعيين شده در نقشه ها و مشخصات، با يك دست رنگ ضد زنگ، و دولا گوني و سه قشر قير براي مخازن دفني، با يك دست رنگ ضد زنگ و دو دست رنگ اكليل براي مخازن زميني، شامل پايه و دريچه بازديد و بوشنهاي لازم.</v>
      </c>
      <c r="C1129" s="229" t="str">
        <f>'متره مکانیک'!U4966</f>
        <v>کيلوگرم</v>
      </c>
      <c r="D1129" s="229">
        <f>'متره مکانیک'!V4966</f>
        <v>31600</v>
      </c>
      <c r="E1129" s="194" t="e">
        <f>VLOOKUP(A1129,'متره مکانیک'!A:K,9,FALSE)</f>
        <v>#N/A</v>
      </c>
      <c r="F1129" s="191">
        <f t="shared" si="67"/>
        <v>0</v>
      </c>
      <c r="G1129" s="218"/>
    </row>
    <row r="1130" spans="1:7" ht="79.5" thickBot="1">
      <c r="A1130" s="229">
        <f>'متره مکانیک'!P4967</f>
        <v>330501</v>
      </c>
      <c r="B1130" s="229" t="str">
        <f>'متره مکانیک'!T4967</f>
        <v>كويل، ساخته شده با لوله مسي بدون درز، براي نصب داخل مخازن آب گرم، اتصال فلنجي، به ظرفيت حرارتي مشخص شده در جدول مشخصات، به انضمام فلنج، واشر و پيچ و مهره لازم.</v>
      </c>
      <c r="C1130" s="229" t="str">
        <f>'متره مکانیک'!U4967</f>
        <v>فوت مربع</v>
      </c>
      <c r="D1130" s="229">
        <f>'متره مکانیک'!V4967</f>
        <v>728000</v>
      </c>
      <c r="E1130" s="194" t="e">
        <f>VLOOKUP(A1130,'متره مکانیک'!A:K,9,FALSE)</f>
        <v>#N/A</v>
      </c>
      <c r="F1130" s="191">
        <f t="shared" si="67"/>
        <v>0</v>
      </c>
      <c r="G1130" s="218"/>
    </row>
    <row r="1131" spans="1:7" ht="32.25" thickBot="1">
      <c r="A1131" s="229">
        <f>'متره مکانیک'!P4968</f>
        <v>330601</v>
      </c>
      <c r="B1131" s="229" t="str">
        <f>'متره مکانیک'!T4968</f>
        <v>مبدل، با سطح حرارتي 23/0 متر مربع (5/2 فوت مربع) و قطر پوسته 100 ميليمتر.</v>
      </c>
      <c r="C1131" s="229" t="str">
        <f>'متره مکانیک'!U4968</f>
        <v>دستگاه</v>
      </c>
      <c r="D1131" s="229">
        <f>'متره مکانیک'!V4968</f>
        <v>2971000</v>
      </c>
      <c r="E1131" s="194" t="e">
        <f>VLOOKUP(A1131,'متره مکانیک'!A:K,9,FALSE)</f>
        <v>#N/A</v>
      </c>
      <c r="F1131" s="191">
        <f t="shared" si="67"/>
        <v>0</v>
      </c>
      <c r="G1131" s="218"/>
    </row>
    <row r="1132" spans="1:7" ht="32.25" thickBot="1">
      <c r="A1132" s="229">
        <f>'متره مکانیک'!P4969</f>
        <v>330602</v>
      </c>
      <c r="B1132" s="229" t="str">
        <f>'متره مکانیک'!T4969</f>
        <v>مبدل، با سطح حرارتي 74/0 متر مربع (8 فوت مربع) و قطر پوسته 150 ميليمتر.</v>
      </c>
      <c r="C1132" s="229" t="str">
        <f>'متره مکانیک'!U4969</f>
        <v>دستگاه</v>
      </c>
      <c r="D1132" s="229">
        <f>'متره مکانیک'!V4969</f>
        <v>7292000</v>
      </c>
      <c r="E1132" s="194" t="e">
        <f>VLOOKUP(A1132,'متره مکانیک'!A:K,9,FALSE)</f>
        <v>#N/A</v>
      </c>
      <c r="F1132" s="191">
        <f t="shared" si="67"/>
        <v>0</v>
      </c>
      <c r="G1132" s="218"/>
    </row>
    <row r="1133" spans="1:7" ht="32.25" thickBot="1">
      <c r="A1133" s="229">
        <f>'متره مکانیک'!P4970</f>
        <v>330603</v>
      </c>
      <c r="B1133" s="229" t="str">
        <f>'متره مکانیک'!T4970</f>
        <v>مبدل، با سطح حرارتي 39/1 متر مربع (15 فوت مربع) و قطر پوسته 200 ميليمتر.</v>
      </c>
      <c r="C1133" s="229" t="str">
        <f>'متره مکانیک'!U4970</f>
        <v>دستگاه</v>
      </c>
      <c r="D1133" s="229">
        <f>'متره مکانیک'!V4970</f>
        <v>12381000</v>
      </c>
      <c r="E1133" s="194" t="e">
        <f>VLOOKUP(A1133,'متره مکانیک'!A:K,9,FALSE)</f>
        <v>#N/A</v>
      </c>
      <c r="F1133" s="191">
        <f t="shared" si="67"/>
        <v>0</v>
      </c>
      <c r="G1133" s="218"/>
    </row>
    <row r="1134" spans="1:7" ht="32.25" thickBot="1">
      <c r="A1134" s="229">
        <f>'متره مکانیک'!P4971</f>
        <v>330604</v>
      </c>
      <c r="B1134" s="229" t="str">
        <f>'متره مکانیک'!T4971</f>
        <v>مبدل، با سطح حرارتي51/2 متر مربع (27 فوت مربع) و قطر پوسته 250 ميليمتر.</v>
      </c>
      <c r="C1134" s="229" t="str">
        <f>'متره مکانیک'!U4971</f>
        <v>دستگاه</v>
      </c>
      <c r="D1134" s="229">
        <f>'متره مکانیک'!V4971</f>
        <v>20244000</v>
      </c>
      <c r="E1134" s="194" t="e">
        <f>VLOOKUP(A1134,'متره مکانیک'!A:K,9,FALSE)</f>
        <v>#N/A</v>
      </c>
      <c r="F1134" s="191">
        <f t="shared" si="67"/>
        <v>0</v>
      </c>
      <c r="G1134" s="218"/>
    </row>
    <row r="1135" spans="1:7" ht="32.25" thickBot="1">
      <c r="A1135" s="229">
        <f>'متره مکانیک'!P4972</f>
        <v>330605</v>
      </c>
      <c r="B1135" s="229" t="str">
        <f>'متره مکانیک'!T4972</f>
        <v>مبدل، با سطح حرارتي 67/5 متر مربع (61 فوت مربع) و قطر پوسته 300 ميليمتر.</v>
      </c>
      <c r="C1135" s="229" t="str">
        <f>'متره مکانیک'!U4972</f>
        <v>دستگاه</v>
      </c>
      <c r="D1135" s="229">
        <f>'متره مکانیک'!V4972</f>
        <v>41933000</v>
      </c>
      <c r="E1135" s="194" t="e">
        <f>VLOOKUP(A1135,'متره مکانیک'!A:K,9,FALSE)</f>
        <v>#N/A</v>
      </c>
      <c r="F1135" s="191">
        <f t="shared" si="67"/>
        <v>0</v>
      </c>
      <c r="G1135" s="218"/>
    </row>
    <row r="1136" spans="1:7" ht="32.25" thickBot="1">
      <c r="A1136" s="229">
        <f>'متره مکانیک'!P4973</f>
        <v>330606</v>
      </c>
      <c r="B1136" s="229" t="str">
        <f>'متره مکانیک'!T4973</f>
        <v>مبدل، با سطح حرارتي 71/7 متر مربع (83 فوت مربع) و قطر پوسته 350 ميليمتر.</v>
      </c>
      <c r="C1136" s="229" t="str">
        <f>'متره مکانیک'!U4973</f>
        <v>دستگاه</v>
      </c>
      <c r="D1136" s="229">
        <f>'متره مکانیک'!V4973</f>
        <v>56659000</v>
      </c>
      <c r="E1136" s="194" t="e">
        <f>VLOOKUP(A1136,'متره مکانیک'!A:K,9,FALSE)</f>
        <v>#N/A</v>
      </c>
      <c r="F1136" s="191">
        <f t="shared" si="67"/>
        <v>0</v>
      </c>
      <c r="G1136" s="218"/>
    </row>
    <row r="1137" spans="1:7" ht="32.25" thickBot="1">
      <c r="A1137" s="229">
        <f>'متره مکانیک'!P4974</f>
        <v>330607</v>
      </c>
      <c r="B1137" s="229" t="str">
        <f>'متره مکانیک'!T4974</f>
        <v>مبدل، با سطح حرارتي94/9 متر مربع (107 فوت مربع) و قطر پوسته 400 ميليمتر.</v>
      </c>
      <c r="C1137" s="229" t="str">
        <f>'متره مکانیک'!U4974</f>
        <v>دستگاه</v>
      </c>
      <c r="D1137" s="229">
        <f>'متره مکانیک'!V4974</f>
        <v>68181000</v>
      </c>
      <c r="E1137" s="194" t="e">
        <f>VLOOKUP(A1137,'متره مکانیک'!A:K,9,FALSE)</f>
        <v>#N/A</v>
      </c>
      <c r="F1137" s="191">
        <f t="shared" si="67"/>
        <v>0</v>
      </c>
      <c r="G1137" s="218"/>
    </row>
    <row r="1138" spans="1:7" ht="32.25" thickBot="1">
      <c r="A1138" s="229">
        <f>'متره مکانیک'!P4975</f>
        <v>330608</v>
      </c>
      <c r="B1138" s="229" t="str">
        <f>'متره مکانیک'!T4975</f>
        <v>مبدل، با سطح حرارتي 98/11 متر مربع (129 فوت مربع) و قطر پوسته 450 ميليمتر.</v>
      </c>
      <c r="C1138" s="229" t="str">
        <f>'متره مکانیک'!U4975</f>
        <v>دستگاه</v>
      </c>
      <c r="D1138" s="229">
        <f>'متره مکانیک'!V4975</f>
        <v>82179000</v>
      </c>
      <c r="E1138" s="194" t="e">
        <f>VLOOKUP(A1138,'متره مکانیک'!A:K,9,FALSE)</f>
        <v>#N/A</v>
      </c>
      <c r="F1138" s="191">
        <f t="shared" si="67"/>
        <v>0</v>
      </c>
      <c r="G1138" s="219"/>
    </row>
    <row r="1139" spans="1:7" ht="32.25" thickBot="1">
      <c r="A1139" s="229">
        <f>'متره مکانیک'!P4976</f>
        <v>330609</v>
      </c>
      <c r="B1139" s="229" t="str">
        <f>'متره مکانیک'!T4976</f>
        <v>مبدل، با سطح حرارتي 79/15 متر مربع (170 فوت مربع) و قطر پوسته 500 ميليمتر.</v>
      </c>
      <c r="C1139" s="229" t="str">
        <f>'متره مکانیک'!U4976</f>
        <v>دستگاه</v>
      </c>
      <c r="D1139" s="229">
        <f>'متره مکانیک'!V4976</f>
        <v>107759000</v>
      </c>
      <c r="E1139" s="194" t="e">
        <f>VLOOKUP(A1139,'متره مکانیک'!A:K,9,FALSE)</f>
        <v>#N/A</v>
      </c>
      <c r="F1139" s="191">
        <f t="shared" si="67"/>
        <v>0</v>
      </c>
      <c r="G1139" s="219"/>
    </row>
    <row r="1140" spans="1:7" ht="24" thickBot="1">
      <c r="A1140" s="229" t="str">
        <f>'متره مکانیک'!P4977</f>
        <v>330610</v>
      </c>
      <c r="B1140" s="229" t="str">
        <f>'متره مکانیک'!T4977</f>
        <v>مبدل</v>
      </c>
      <c r="C1140" s="229" t="str">
        <f>'متره مکانیک'!U4977</f>
        <v>دستگاه</v>
      </c>
      <c r="D1140" s="229">
        <f>'متره مکانیک'!V4977</f>
        <v>10000</v>
      </c>
      <c r="E1140" s="194" t="e">
        <f>VLOOKUP(A1140,'متره مکانیک'!A:K,9,FALSE)</f>
        <v>#N/A</v>
      </c>
      <c r="F1140" s="191">
        <f t="shared" ref="F1140:F1142" si="68">IF(ISNA(E1140*D1140),0,ROUND((E1140*D1140),0))</f>
        <v>0</v>
      </c>
      <c r="G1140" s="219" t="s">
        <v>511</v>
      </c>
    </row>
    <row r="1141" spans="1:7" ht="24" thickBot="1">
      <c r="A1141" s="229" t="str">
        <f>'متره مکانیک'!P4978</f>
        <v>330611</v>
      </c>
      <c r="B1141" s="229" t="str">
        <f>'متره مکانیک'!T4978</f>
        <v>مبدل1</v>
      </c>
      <c r="C1141" s="229" t="str">
        <f>'متره مکانیک'!U4978</f>
        <v>دستگاه</v>
      </c>
      <c r="D1141" s="229">
        <f>'متره مکانیک'!V4978</f>
        <v>10001</v>
      </c>
      <c r="E1141" s="194" t="e">
        <f>VLOOKUP(A1141,'متره مکانیک'!A:K,9,FALSE)</f>
        <v>#N/A</v>
      </c>
      <c r="F1141" s="191">
        <f t="shared" si="68"/>
        <v>0</v>
      </c>
      <c r="G1141" s="219" t="s">
        <v>511</v>
      </c>
    </row>
    <row r="1142" spans="1:7" ht="24" thickBot="1">
      <c r="A1142" s="229" t="str">
        <f>'متره مکانیک'!P4979</f>
        <v>330612</v>
      </c>
      <c r="B1142" s="229" t="str">
        <f>'متره مکانیک'!T4979</f>
        <v>مبدل2</v>
      </c>
      <c r="C1142" s="229" t="str">
        <f>'متره مکانیک'!U4979</f>
        <v>دستگاه</v>
      </c>
      <c r="D1142" s="229">
        <f>'متره مکانیک'!V4979</f>
        <v>10002</v>
      </c>
      <c r="E1142" s="194">
        <f>VLOOKUP(A1142,'متره مکانیک'!A:K,9,FALSE)</f>
        <v>1</v>
      </c>
      <c r="F1142" s="191">
        <f t="shared" si="68"/>
        <v>10002</v>
      </c>
      <c r="G1142" s="219" t="s">
        <v>511</v>
      </c>
    </row>
    <row r="1143" spans="1:7" ht="24" thickBot="1">
      <c r="A1143" s="677" t="s">
        <v>659</v>
      </c>
      <c r="B1143" s="678"/>
      <c r="C1143" s="678"/>
      <c r="D1143" s="678"/>
      <c r="E1143" s="679"/>
      <c r="F1143" s="195">
        <f>SUM(F1127:F1139)</f>
        <v>41500</v>
      </c>
      <c r="G1143" s="215" t="s">
        <v>77</v>
      </c>
    </row>
    <row r="1144" spans="1:7" ht="24" thickBot="1">
      <c r="A1144" s="677" t="s">
        <v>660</v>
      </c>
      <c r="B1144" s="678"/>
      <c r="C1144" s="678"/>
      <c r="D1144" s="678"/>
      <c r="E1144" s="679"/>
      <c r="F1144" s="196">
        <f>SUM(F1140:F1142)</f>
        <v>10002</v>
      </c>
      <c r="G1144" s="210" t="s">
        <v>77</v>
      </c>
    </row>
    <row r="1145" spans="1:7" ht="24" thickBot="1">
      <c r="A1145" s="66" t="s">
        <v>948</v>
      </c>
      <c r="B1145" s="67"/>
      <c r="C1145" s="68"/>
      <c r="D1145" s="69"/>
      <c r="E1145" s="197"/>
      <c r="F1145" s="198"/>
      <c r="G1145" s="217"/>
    </row>
    <row r="1146" spans="1:7" ht="78" customHeight="1" thickBot="1">
      <c r="A1146" s="229" t="str">
        <f>'متره مکانیک'!P4980</f>
        <v>340101</v>
      </c>
      <c r="B1146" s="229" t="str">
        <f>'متره مکانیک'!T4980</f>
        <v>بست، آويز يا تکيه گاه فولادي، براي نگهداشتن لوله، کانال و دستگاه‌ها، ساخته شده از تسمه، ميل‌گرد، نبشي، ناوداني، پروفيلهاي مختلف و مانند آن، همراه با پيچ و مهره‌ و اتصالات لازم، يك دست رنگ ضد زنگ و يك دست رنگ روغني، طبق نقشه ها و مشخصات.</v>
      </c>
      <c r="C1146" s="229" t="str">
        <f>'متره مکانیک'!U4980</f>
        <v>کيلوگرم</v>
      </c>
      <c r="D1146" s="229">
        <f>'متره مکانیک'!V4980</f>
        <v>46300</v>
      </c>
      <c r="E1146" s="194">
        <f>VLOOKUP(A1146,'متره مکانیک'!A:K,9,FALSE)</f>
        <v>5</v>
      </c>
      <c r="F1146" s="191">
        <f t="shared" ref="F1146" si="69">IF(ISNA(E1146*D1146),0,ROUND((E1146*D1146),0))</f>
        <v>231500</v>
      </c>
      <c r="G1146" s="218"/>
    </row>
    <row r="1147" spans="1:7" ht="63.75" thickBot="1">
      <c r="A1147" s="229">
        <f>'متره مکانیک'!P4981</f>
        <v>340201</v>
      </c>
      <c r="B1147" s="229" t="str">
        <f>'متره مکانیک'!T4981</f>
        <v>بست، آويز يا تکيه گاه آلومينيومي، براي نگهداشتن لوله، کانال و دستگاه‌ها، ساخته شده از تسمه و ساير پروفيلها، همراه با پيچ و مهره‌ و اتصالات لازم، طبق نقشه ها و مشخصات.</v>
      </c>
      <c r="C1147" s="229" t="str">
        <f>'متره مکانیک'!U4981</f>
        <v>کيلوگرم</v>
      </c>
      <c r="D1147" s="229">
        <f>'متره مکانیک'!V4981</f>
        <v>132000</v>
      </c>
      <c r="E1147" s="194" t="e">
        <f>VLOOKUP(A1147,'متره مکانیک'!A:K,9,FALSE)</f>
        <v>#N/A</v>
      </c>
      <c r="F1147" s="191">
        <f t="shared" ref="F1147:F1148" si="70">IF(ISNA(E1147*D1147),0,ROUND((E1147*D1147),0))</f>
        <v>0</v>
      </c>
      <c r="G1147" s="218"/>
    </row>
    <row r="1148" spans="1:7" ht="63.75" thickBot="1">
      <c r="A1148" s="229">
        <f>'متره مکانیک'!P4982</f>
        <v>340501</v>
      </c>
      <c r="B1148" s="229" t="str">
        <f>'متره مکانیک'!T4982</f>
        <v>تكيه گاه،  آويز يا بست براي لوله ها، شامل غلطك چدني و پايه از نبشي يا ناوداني باميل‌گرد، پيچ و مهره و اتصالات لازم،  با يك دست رنگ ضد زنگ و يك دست رنگ روغني.</v>
      </c>
      <c r="C1148" s="229" t="str">
        <f>'متره مکانیک'!U4982</f>
        <v>کيلوگرم</v>
      </c>
      <c r="D1148" s="229">
        <f>'متره مکانیک'!V4982</f>
        <v>65400</v>
      </c>
      <c r="E1148" s="194" t="e">
        <f>VLOOKUP(A1148,'متره مکانیک'!A:K,9,FALSE)</f>
        <v>#N/A</v>
      </c>
      <c r="F1148" s="191">
        <f t="shared" si="70"/>
        <v>0</v>
      </c>
      <c r="G1148" s="218"/>
    </row>
    <row r="1149" spans="1:7" ht="24" thickBot="1">
      <c r="A1149" s="229" t="str">
        <f>'متره مکانیک'!P4983</f>
        <v>340502</v>
      </c>
      <c r="B1149" s="229" t="str">
        <f>'متره مکانیک'!T4983</f>
        <v>بست</v>
      </c>
      <c r="C1149" s="229" t="str">
        <f>'متره مکانیک'!U4983</f>
        <v>عدد</v>
      </c>
      <c r="D1149" s="229">
        <f>'متره مکانیک'!V4983</f>
        <v>10000</v>
      </c>
      <c r="E1149" s="194" t="e">
        <f>VLOOKUP(A1149,'متره مکانیک'!A:K,9,FALSE)</f>
        <v>#N/A</v>
      </c>
      <c r="F1149" s="191">
        <f t="shared" ref="F1149:F1151" si="71">IF(ISNA(E1149*D1149),0,ROUND((E1149*D1149),0))</f>
        <v>0</v>
      </c>
      <c r="G1149" s="218" t="s">
        <v>511</v>
      </c>
    </row>
    <row r="1150" spans="1:7" ht="24" thickBot="1">
      <c r="A1150" s="229" t="str">
        <f>'متره مکانیک'!P4984</f>
        <v>340503</v>
      </c>
      <c r="B1150" s="229" t="str">
        <f>'متره مکانیک'!T4984</f>
        <v>بست1</v>
      </c>
      <c r="C1150" s="229" t="str">
        <f>'متره مکانیک'!U4984</f>
        <v>عدد</v>
      </c>
      <c r="D1150" s="229">
        <f>'متره مکانیک'!V4984</f>
        <v>10001</v>
      </c>
      <c r="E1150" s="194" t="e">
        <f>VLOOKUP(A1150,'متره مکانیک'!A:K,9,FALSE)</f>
        <v>#N/A</v>
      </c>
      <c r="F1150" s="191">
        <f t="shared" si="71"/>
        <v>0</v>
      </c>
      <c r="G1150" s="218" t="s">
        <v>511</v>
      </c>
    </row>
    <row r="1151" spans="1:7" ht="24" thickBot="1">
      <c r="A1151" s="229" t="str">
        <f>'متره مکانیک'!P4985</f>
        <v>340504</v>
      </c>
      <c r="B1151" s="229" t="str">
        <f>'متره مکانیک'!T4985</f>
        <v>بست2</v>
      </c>
      <c r="C1151" s="229" t="str">
        <f>'متره مکانیک'!U4985</f>
        <v>عدد</v>
      </c>
      <c r="D1151" s="229">
        <f>'متره مکانیک'!V4985</f>
        <v>10002</v>
      </c>
      <c r="E1151" s="194">
        <f>VLOOKUP(A1151,'متره مکانیک'!A:K,9,FALSE)</f>
        <v>1</v>
      </c>
      <c r="F1151" s="191">
        <f t="shared" si="71"/>
        <v>10002</v>
      </c>
      <c r="G1151" s="218" t="s">
        <v>511</v>
      </c>
    </row>
    <row r="1152" spans="1:7" ht="24" thickBot="1">
      <c r="A1152" s="677" t="s">
        <v>659</v>
      </c>
      <c r="B1152" s="678"/>
      <c r="C1152" s="678"/>
      <c r="D1152" s="678"/>
      <c r="E1152" s="679"/>
      <c r="F1152" s="195">
        <f>SUM(F1146:F1148)</f>
        <v>231500</v>
      </c>
      <c r="G1152" s="215" t="s">
        <v>77</v>
      </c>
    </row>
    <row r="1153" spans="1:7" ht="24" thickBot="1">
      <c r="A1153" s="677" t="s">
        <v>660</v>
      </c>
      <c r="B1153" s="678"/>
      <c r="C1153" s="678"/>
      <c r="D1153" s="678"/>
      <c r="E1153" s="679"/>
      <c r="F1153" s="196">
        <f>SUM(F1149:F1151)</f>
        <v>10002</v>
      </c>
      <c r="G1153" s="210" t="s">
        <v>77</v>
      </c>
    </row>
    <row r="1154" spans="1:7" ht="24" thickBot="1">
      <c r="A1154" s="66" t="s">
        <v>724</v>
      </c>
      <c r="B1154" s="67" t="s">
        <v>949</v>
      </c>
      <c r="C1154" s="68"/>
      <c r="D1154" s="69"/>
      <c r="E1154" s="197"/>
      <c r="F1154" s="198"/>
      <c r="G1154" s="217"/>
    </row>
    <row r="1155" spans="1:7" ht="24" thickBot="1">
      <c r="A1155" s="229" t="str">
        <f>'متره مکانیک'!P4986</f>
        <v>410101</v>
      </c>
      <c r="B1155" s="229" t="str">
        <f>'متره مکانیک'!T4986</f>
        <v>لوله فولادي سياه درزدار.</v>
      </c>
      <c r="C1155" s="229" t="str">
        <f>'متره مکانیک'!U4986</f>
        <v>کيلوگرم</v>
      </c>
      <c r="D1155" s="229">
        <f>'متره مکانیک'!V4986</f>
        <v>18000</v>
      </c>
      <c r="E1155" s="194">
        <f>VLOOKUP(A1155,'متره مکانیک'!A:K,9,FALSE)</f>
        <v>12</v>
      </c>
      <c r="F1155" s="191">
        <f t="shared" ref="F1155" si="72">IF(ISNA(E1155*D1155),0,ROUND((E1155*D1155),0))</f>
        <v>216000</v>
      </c>
      <c r="G1155" s="218"/>
    </row>
    <row r="1156" spans="1:7" ht="24" thickBot="1">
      <c r="A1156" s="229">
        <f>'متره مکانیک'!P4987</f>
        <v>410201</v>
      </c>
      <c r="B1156" s="229" t="str">
        <f>'متره مکانیک'!T4987</f>
        <v>لوله فولادي سياه بدون درز.</v>
      </c>
      <c r="C1156" s="229" t="str">
        <f>'متره مکانیک'!U4987</f>
        <v>کيلوگرم</v>
      </c>
      <c r="D1156" s="229">
        <f>'متره مکانیک'!V4987</f>
        <v>23800</v>
      </c>
      <c r="E1156" s="194" t="e">
        <f>VLOOKUP(A1156,'متره مکانیک'!A:K,9,FALSE)</f>
        <v>#N/A</v>
      </c>
      <c r="F1156" s="191">
        <f t="shared" ref="F1156:F1169" si="73">IF(ISNA(E1156*D1156),0,ROUND((E1156*D1156),0))</f>
        <v>0</v>
      </c>
      <c r="G1156" s="218"/>
    </row>
    <row r="1157" spans="1:7" ht="24" thickBot="1">
      <c r="A1157" s="229">
        <f>'متره مکانیک'!P4988</f>
        <v>410301</v>
      </c>
      <c r="B1157" s="229" t="str">
        <f>'متره مکانیک'!T4988</f>
        <v>لوله فولادي گالوانيزه.</v>
      </c>
      <c r="C1157" s="229" t="str">
        <f>'متره مکانیک'!U4988</f>
        <v>کيلوگرم</v>
      </c>
      <c r="D1157" s="229">
        <f>'متره مکانیک'!V4988</f>
        <v>27500</v>
      </c>
      <c r="E1157" s="194" t="e">
        <f>VLOOKUP(A1157,'متره مکانیک'!A:K,9,FALSE)</f>
        <v>#N/A</v>
      </c>
      <c r="F1157" s="191">
        <f t="shared" si="73"/>
        <v>0</v>
      </c>
      <c r="G1157" s="218"/>
    </row>
    <row r="1158" spans="1:7" ht="24" thickBot="1">
      <c r="A1158" s="229">
        <f>'متره مکانیک'!P4989</f>
        <v>410401</v>
      </c>
      <c r="B1158" s="229" t="str">
        <f>'متره مکانیک'!T4989</f>
        <v>لوله چدني فاضلابي.</v>
      </c>
      <c r="C1158" s="229" t="str">
        <f>'متره مکانیک'!U4989</f>
        <v>کيلوگرم</v>
      </c>
      <c r="D1158" s="229">
        <f>'متره مکانیک'!V4989</f>
        <v>35600</v>
      </c>
      <c r="E1158" s="194" t="e">
        <f>VLOOKUP(A1158,'متره مکانیک'!A:K,9,FALSE)</f>
        <v>#N/A</v>
      </c>
      <c r="F1158" s="191">
        <f t="shared" si="73"/>
        <v>0</v>
      </c>
      <c r="G1158" s="218"/>
    </row>
    <row r="1159" spans="1:7" ht="24" thickBot="1">
      <c r="A1159" s="229">
        <f>'متره مکانیک'!P4990</f>
        <v>410402</v>
      </c>
      <c r="B1159" s="229" t="str">
        <f>'متره مکانیک'!T4990</f>
        <v>قطعات اتصال چدني فاضلابي.</v>
      </c>
      <c r="C1159" s="229" t="str">
        <f>'متره مکانیک'!U4990</f>
        <v>کيلوگرم</v>
      </c>
      <c r="D1159" s="229">
        <f>'متره مکانیک'!V4990</f>
        <v>53200</v>
      </c>
      <c r="E1159" s="194" t="e">
        <f>VLOOKUP(A1159,'متره مکانیک'!A:K,9,FALSE)</f>
        <v>#N/A</v>
      </c>
      <c r="F1159" s="191">
        <f t="shared" si="73"/>
        <v>0</v>
      </c>
      <c r="G1159" s="218"/>
    </row>
    <row r="1160" spans="1:7" ht="24" thickBot="1">
      <c r="A1160" s="229">
        <f>'متره مکانیک'!P4991</f>
        <v>410601</v>
      </c>
      <c r="B1160" s="229" t="str">
        <f>'متره مکانیک'!T4991</f>
        <v>لوله پي.وي.سي.</v>
      </c>
      <c r="C1160" s="229" t="str">
        <f>'متره مکانیک'!U4991</f>
        <v>کيلوگرم</v>
      </c>
      <c r="D1160" s="229">
        <f>'متره مکانیک'!V4991</f>
        <v>40900</v>
      </c>
      <c r="E1160" s="194" t="e">
        <f>VLOOKUP(A1160,'متره مکانیک'!A:K,9,FALSE)</f>
        <v>#N/A</v>
      </c>
      <c r="F1160" s="191">
        <f t="shared" si="73"/>
        <v>0</v>
      </c>
      <c r="G1160" s="218"/>
    </row>
    <row r="1161" spans="1:7" ht="24" thickBot="1">
      <c r="A1161" s="229">
        <f>'متره مکانیک'!P4992</f>
        <v>410602</v>
      </c>
      <c r="B1161" s="229" t="str">
        <f>'متره مکانیک'!T4992</f>
        <v>قطعات اتصال پي.وي.سي.</v>
      </c>
      <c r="C1161" s="229" t="str">
        <f>'متره مکانیک'!U4992</f>
        <v>کيلوگرم</v>
      </c>
      <c r="D1161" s="229">
        <f>'متره مکانیک'!V4992</f>
        <v>60400</v>
      </c>
      <c r="E1161" s="194" t="e">
        <f>VLOOKUP(A1161,'متره مکانیک'!A:K,9,FALSE)</f>
        <v>#N/A</v>
      </c>
      <c r="F1161" s="191">
        <f t="shared" si="73"/>
        <v>0</v>
      </c>
      <c r="G1161" s="218"/>
    </row>
    <row r="1162" spans="1:7" ht="24" thickBot="1">
      <c r="A1162" s="229">
        <f>'متره مکانیک'!P4993</f>
        <v>410901</v>
      </c>
      <c r="B1162" s="229" t="str">
        <f>'متره مکانیک'!T4993</f>
        <v>لوله آزبست سيمان فاضلابي.</v>
      </c>
      <c r="C1162" s="229" t="str">
        <f>'متره مکانیک'!U4993</f>
        <v>کيلوگرم</v>
      </c>
      <c r="D1162" s="229">
        <f>'متره مکانیک'!V4993</f>
        <v>0</v>
      </c>
      <c r="E1162" s="194" t="e">
        <f>VLOOKUP(A1162,'متره مکانیک'!A:K,9,FALSE)</f>
        <v>#N/A</v>
      </c>
      <c r="F1162" s="191">
        <f t="shared" si="73"/>
        <v>0</v>
      </c>
      <c r="G1162" s="218"/>
    </row>
    <row r="1163" spans="1:7" ht="24" thickBot="1">
      <c r="A1163" s="229">
        <f>'متره مکانیک'!P4994</f>
        <v>411001</v>
      </c>
      <c r="B1163" s="229" t="str">
        <f>'متره مکانیک'!T4994</f>
        <v>لوله آزبست سيمان فاضلابي ضد سولفات.</v>
      </c>
      <c r="C1163" s="229" t="str">
        <f>'متره مکانیک'!U4994</f>
        <v>کيلوگرم</v>
      </c>
      <c r="D1163" s="229">
        <f>'متره مکانیک'!V4994</f>
        <v>0</v>
      </c>
      <c r="E1163" s="194" t="e">
        <f>VLOOKUP(A1163,'متره مکانیک'!A:K,9,FALSE)</f>
        <v>#N/A</v>
      </c>
      <c r="F1163" s="191">
        <f t="shared" si="73"/>
        <v>0</v>
      </c>
      <c r="G1163" s="218"/>
    </row>
    <row r="1164" spans="1:7" ht="24" thickBot="1">
      <c r="A1164" s="229">
        <f>'متره مکانیک'!P4995</f>
        <v>411101</v>
      </c>
      <c r="B1164" s="229" t="str">
        <f>'متره مکانیک'!T4995</f>
        <v>لوله مسي.</v>
      </c>
      <c r="C1164" s="229" t="str">
        <f>'متره مکانیک'!U4995</f>
        <v>کيلوگرم</v>
      </c>
      <c r="D1164" s="229">
        <f>'متره مکانیک'!V4995</f>
        <v>203000</v>
      </c>
      <c r="E1164" s="194" t="e">
        <f>VLOOKUP(A1164,'متره مکانیک'!A:K,9,FALSE)</f>
        <v>#N/A</v>
      </c>
      <c r="F1164" s="191">
        <f t="shared" si="73"/>
        <v>0</v>
      </c>
      <c r="G1164" s="218"/>
    </row>
    <row r="1165" spans="1:7" ht="63.75" thickBot="1">
      <c r="A1165" s="229">
        <f>'متره مکانیک'!P4996</f>
        <v>411301</v>
      </c>
      <c r="B1165" s="229" t="str">
        <f>'متره مکانیک'!T4996</f>
        <v>رادياتور فولادي.</v>
      </c>
      <c r="C1165" s="229" t="str">
        <f>'متره مکانیک'!U4996</f>
        <v>يکصد کيلو کالري در ساعت</v>
      </c>
      <c r="D1165" s="229">
        <f>'متره مکانیک'!V4996</f>
        <v>137500</v>
      </c>
      <c r="E1165" s="194" t="e">
        <f>VLOOKUP(A1165,'متره مکانیک'!A:K,9,FALSE)</f>
        <v>#N/A</v>
      </c>
      <c r="F1165" s="191">
        <f t="shared" si="73"/>
        <v>0</v>
      </c>
      <c r="G1165" s="218"/>
    </row>
    <row r="1166" spans="1:7" ht="63.75" thickBot="1">
      <c r="A1166" s="229">
        <f>'متره مکانیک'!P4997</f>
        <v>411401</v>
      </c>
      <c r="B1166" s="229" t="str">
        <f>'متره مکانیک'!T4997</f>
        <v>رادياتورآلومينيومي.</v>
      </c>
      <c r="C1166" s="229" t="str">
        <f>'متره مکانیک'!U4997</f>
        <v>يکصد کيلو کالري در ساعت</v>
      </c>
      <c r="D1166" s="229">
        <f>'متره مکانیک'!V4997</f>
        <v>212000</v>
      </c>
      <c r="E1166" s="194" t="e">
        <f>VLOOKUP(A1166,'متره مکانیک'!A:K,9,FALSE)</f>
        <v>#N/A</v>
      </c>
      <c r="F1166" s="191">
        <f t="shared" si="73"/>
        <v>0</v>
      </c>
      <c r="G1166" s="219"/>
    </row>
    <row r="1167" spans="1:7" ht="24" thickBot="1">
      <c r="A1167" s="229">
        <f>'متره مکانیک'!P4998</f>
        <v>411501</v>
      </c>
      <c r="B1167" s="229" t="str">
        <f>'متره مکانیک'!T4998</f>
        <v>ورق گالوانيزه.</v>
      </c>
      <c r="C1167" s="229" t="str">
        <f>'متره مکانیک'!U4998</f>
        <v>کيلوگرم</v>
      </c>
      <c r="D1167" s="229">
        <f>'متره مکانیک'!V4998</f>
        <v>20600</v>
      </c>
      <c r="E1167" s="194" t="e">
        <f>VLOOKUP(A1167,'متره مکانیک'!A:K,9,FALSE)</f>
        <v>#N/A</v>
      </c>
      <c r="F1167" s="191">
        <f t="shared" si="73"/>
        <v>0</v>
      </c>
      <c r="G1167" s="219"/>
    </row>
    <row r="1168" spans="1:7" ht="32.25" thickBot="1">
      <c r="A1168" s="229">
        <f>'متره مکانیک'!P4999</f>
        <v>411601</v>
      </c>
      <c r="B1168" s="229" t="str">
        <f>'متره مکانیک'!T4999</f>
        <v>عايق پشم شيشه با كاغذ كرافت به ضخامت 25 ميليمتر.</v>
      </c>
      <c r="C1168" s="229" t="str">
        <f>'متره مکانیک'!U4999</f>
        <v>مترمربع</v>
      </c>
      <c r="D1168" s="229">
        <f>'متره مکانیک'!V4999</f>
        <v>13100</v>
      </c>
      <c r="E1168" s="194" t="e">
        <f>VLOOKUP(A1168,'متره مکانیک'!A:K,9,FALSE)</f>
        <v>#N/A</v>
      </c>
      <c r="F1168" s="191">
        <f t="shared" si="73"/>
        <v>0</v>
      </c>
      <c r="G1168" s="219"/>
    </row>
    <row r="1169" spans="1:8" ht="31.5">
      <c r="A1169" s="229">
        <f>'متره مکانیک'!P5000</f>
        <v>411602</v>
      </c>
      <c r="B1169" s="229" t="str">
        <f>'متره مکانیک'!T5000</f>
        <v>عايق پشم شيشه با كاغذ كرافت به ضخامت 50 ميليمتر.</v>
      </c>
      <c r="C1169" s="229" t="str">
        <f>'متره مکانیک'!U5000</f>
        <v>مترمربع</v>
      </c>
      <c r="D1169" s="229">
        <f>'متره مکانیک'!V5000</f>
        <v>21700</v>
      </c>
      <c r="E1169" s="194">
        <f>VLOOKUP(A1169,'متره مکانیک'!A:K,9,FALSE)</f>
        <v>1</v>
      </c>
      <c r="F1169" s="191">
        <f t="shared" si="73"/>
        <v>21700</v>
      </c>
      <c r="G1169" s="219"/>
    </row>
    <row r="1170" spans="1:8">
      <c r="A1170" s="674" t="s">
        <v>76</v>
      </c>
      <c r="B1170" s="675"/>
      <c r="C1170" s="675"/>
      <c r="D1170" s="675"/>
      <c r="E1170" s="676"/>
      <c r="F1170" s="195">
        <f>SUM(F1155:F1169)</f>
        <v>237700</v>
      </c>
      <c r="G1170" s="215" t="s">
        <v>77</v>
      </c>
    </row>
    <row r="1171" spans="1:8">
      <c r="A1171" s="230"/>
      <c r="B1171" s="231"/>
      <c r="C1171" s="232"/>
      <c r="D1171" s="233"/>
      <c r="E1171" s="234"/>
      <c r="F1171" s="235"/>
      <c r="G1171" s="236"/>
    </row>
    <row r="1172" spans="1:8">
      <c r="A1172" s="179"/>
      <c r="B1172" s="179"/>
      <c r="C1172" s="179"/>
      <c r="D1172" s="179"/>
      <c r="E1172" s="237"/>
      <c r="F1172" s="238"/>
      <c r="G1172" s="239"/>
      <c r="H1172" s="240"/>
    </row>
    <row r="1173" spans="1:8">
      <c r="A1173" s="179"/>
      <c r="B1173" s="179"/>
      <c r="C1173" s="179"/>
      <c r="D1173" s="179"/>
      <c r="E1173" s="237"/>
      <c r="F1173" s="238"/>
      <c r="G1173" s="239"/>
      <c r="H1173" s="240"/>
    </row>
    <row r="1174" spans="1:8">
      <c r="A1174" s="179"/>
      <c r="B1174" s="179"/>
      <c r="C1174" s="179"/>
      <c r="D1174" s="179"/>
      <c r="E1174" s="237"/>
      <c r="F1174" s="238"/>
      <c r="G1174" s="239"/>
      <c r="H1174" s="240"/>
    </row>
    <row r="1175" spans="1:8">
      <c r="A1175" s="179"/>
      <c r="B1175" s="179"/>
      <c r="C1175" s="179"/>
      <c r="D1175" s="179"/>
      <c r="E1175" s="237"/>
      <c r="F1175" s="238"/>
      <c r="G1175" s="239"/>
      <c r="H1175" s="240"/>
    </row>
    <row r="1176" spans="1:8">
      <c r="A1176" s="179"/>
      <c r="B1176" s="179"/>
      <c r="C1176" s="179"/>
      <c r="D1176" s="179"/>
      <c r="E1176" s="237"/>
      <c r="F1176" s="238"/>
      <c r="G1176" s="239"/>
      <c r="H1176" s="240"/>
    </row>
    <row r="1177" spans="1:8">
      <c r="A1177" s="179"/>
      <c r="B1177" s="179"/>
      <c r="C1177" s="179"/>
      <c r="D1177" s="179"/>
      <c r="E1177" s="237"/>
      <c r="F1177" s="238"/>
      <c r="G1177" s="239"/>
      <c r="H1177" s="240"/>
    </row>
    <row r="1178" spans="1:8">
      <c r="A1178" s="179"/>
      <c r="B1178" s="179"/>
      <c r="C1178" s="179"/>
      <c r="D1178" s="179"/>
      <c r="E1178" s="237"/>
      <c r="F1178" s="238"/>
      <c r="G1178" s="239"/>
      <c r="H1178" s="240"/>
    </row>
    <row r="1179" spans="1:8">
      <c r="A1179" s="179"/>
      <c r="B1179" s="179"/>
      <c r="C1179" s="179"/>
      <c r="D1179" s="179"/>
      <c r="E1179" s="237"/>
      <c r="F1179" s="238"/>
      <c r="G1179" s="239"/>
      <c r="H1179" s="240"/>
    </row>
    <row r="1180" spans="1:8">
      <c r="A1180" s="179"/>
      <c r="B1180" s="179"/>
      <c r="C1180" s="179"/>
      <c r="D1180" s="179"/>
      <c r="E1180" s="237"/>
      <c r="F1180" s="238"/>
      <c r="G1180" s="239"/>
      <c r="H1180" s="240"/>
    </row>
    <row r="1181" spans="1:8">
      <c r="A1181" s="179"/>
      <c r="B1181" s="179"/>
      <c r="C1181" s="179"/>
      <c r="D1181" s="179"/>
      <c r="E1181" s="237"/>
      <c r="F1181" s="238"/>
      <c r="G1181" s="239"/>
      <c r="H1181" s="240"/>
    </row>
    <row r="1182" spans="1:8">
      <c r="A1182" s="179"/>
      <c r="B1182" s="179"/>
      <c r="C1182" s="179"/>
      <c r="D1182" s="179"/>
      <c r="E1182" s="237"/>
      <c r="F1182" s="238"/>
      <c r="G1182" s="239"/>
      <c r="H1182" s="240"/>
    </row>
    <row r="1183" spans="1:8">
      <c r="A1183" s="179"/>
      <c r="B1183" s="179"/>
      <c r="C1183" s="179"/>
      <c r="D1183" s="179"/>
      <c r="E1183" s="237"/>
      <c r="F1183" s="238"/>
      <c r="G1183" s="239"/>
      <c r="H1183" s="240"/>
    </row>
    <row r="1184" spans="1:8">
      <c r="A1184" s="179"/>
      <c r="B1184" s="179"/>
      <c r="C1184" s="179"/>
      <c r="D1184" s="179"/>
      <c r="E1184" s="237"/>
      <c r="F1184" s="238"/>
      <c r="G1184" s="239"/>
      <c r="H1184" s="240"/>
    </row>
    <row r="1185" spans="1:8">
      <c r="A1185" s="179"/>
      <c r="B1185" s="179"/>
      <c r="C1185" s="179"/>
      <c r="D1185" s="179"/>
      <c r="E1185" s="237"/>
      <c r="F1185" s="238"/>
      <c r="G1185" s="239"/>
      <c r="H1185" s="240"/>
    </row>
    <row r="1186" spans="1:8">
      <c r="A1186" s="240"/>
      <c r="B1186" s="241"/>
      <c r="C1186" s="242"/>
      <c r="D1186" s="243"/>
      <c r="E1186" s="237"/>
      <c r="F1186" s="238"/>
      <c r="G1186" s="239"/>
      <c r="H1186" s="240"/>
    </row>
    <row r="1187" spans="1:8">
      <c r="A1187" s="729"/>
      <c r="B1187" s="729"/>
      <c r="C1187" s="729"/>
      <c r="D1187" s="729"/>
      <c r="E1187" s="729"/>
      <c r="F1187" s="225"/>
      <c r="G1187" s="226"/>
      <c r="H1187" s="240"/>
    </row>
    <row r="1188" spans="1:8">
      <c r="A1188" s="240"/>
      <c r="B1188" s="241"/>
      <c r="C1188" s="242"/>
      <c r="D1188" s="243"/>
      <c r="E1188" s="244"/>
      <c r="F1188" s="245"/>
      <c r="G1188" s="239"/>
      <c r="H1188" s="240"/>
    </row>
  </sheetData>
  <protectedRanges>
    <protectedRange sqref="A5 A58 A70 A103 A121 A137 A268 A298 A317 A341 A355 A375 A407 A530 A538 A549 A559 A590 A620 A691 A703 A714 A771 A820 A924 A951 A1009 A1026 A1100" name="Range1"/>
    <protectedRange sqref="I1" name="Range1_1"/>
  </protectedRanges>
  <mergeCells count="101">
    <mergeCell ref="A1170:E1170"/>
    <mergeCell ref="A1187:E1187"/>
    <mergeCell ref="A57:E57"/>
    <mergeCell ref="A1026:G1026"/>
    <mergeCell ref="A1098:E1098"/>
    <mergeCell ref="A1100:G1100"/>
    <mergeCell ref="A1124:E1124"/>
    <mergeCell ref="A1143:E1143"/>
    <mergeCell ref="A1152:E1152"/>
    <mergeCell ref="A924:G924"/>
    <mergeCell ref="A949:E949"/>
    <mergeCell ref="A951:G951"/>
    <mergeCell ref="A1007:E1007"/>
    <mergeCell ref="A1009:G1009"/>
    <mergeCell ref="A1024:E1024"/>
    <mergeCell ref="A714:G714"/>
    <mergeCell ref="A340:E340"/>
    <mergeCell ref="A354:E354"/>
    <mergeCell ref="A547:E547"/>
    <mergeCell ref="A341:G341"/>
    <mergeCell ref="A353:E353"/>
    <mergeCell ref="A103:G103"/>
    <mergeCell ref="A119:E119"/>
    <mergeCell ref="A121:G121"/>
    <mergeCell ref="A135:E135"/>
    <mergeCell ref="A137:G137"/>
    <mergeCell ref="A266:E266"/>
    <mergeCell ref="A712:E712"/>
    <mergeCell ref="A549:G549"/>
    <mergeCell ref="A557:E557"/>
    <mergeCell ref="A559:G559"/>
    <mergeCell ref="A588:E588"/>
    <mergeCell ref="A590:G590"/>
    <mergeCell ref="A618:E618"/>
    <mergeCell ref="A620:G620"/>
    <mergeCell ref="A689:E689"/>
    <mergeCell ref="A691:G691"/>
    <mergeCell ref="A701:E701"/>
    <mergeCell ref="A703:G703"/>
    <mergeCell ref="A702:E702"/>
    <mergeCell ref="A530:G530"/>
    <mergeCell ref="A536:E536"/>
    <mergeCell ref="A538:G538"/>
    <mergeCell ref="A529:E529"/>
    <mergeCell ref="A537:E537"/>
    <mergeCell ref="A374:E374"/>
    <mergeCell ref="A406:E406"/>
    <mergeCell ref="A355:G355"/>
    <mergeCell ref="A102:E102"/>
    <mergeCell ref="A136:E136"/>
    <mergeCell ref="A267:E267"/>
    <mergeCell ref="A297:E297"/>
    <mergeCell ref="A315:E315"/>
    <mergeCell ref="A317:G317"/>
    <mergeCell ref="A690:E690"/>
    <mergeCell ref="I1:I4"/>
    <mergeCell ref="A2:B2"/>
    <mergeCell ref="C2:E2"/>
    <mergeCell ref="F2:G2"/>
    <mergeCell ref="C3:E3"/>
    <mergeCell ref="A120:E120"/>
    <mergeCell ref="A101:E101"/>
    <mergeCell ref="A1:B1"/>
    <mergeCell ref="C1:E1"/>
    <mergeCell ref="F1:G1"/>
    <mergeCell ref="A5:G5"/>
    <mergeCell ref="A56:E56"/>
    <mergeCell ref="A58:G58"/>
    <mergeCell ref="A68:E68"/>
    <mergeCell ref="A70:G70"/>
    <mergeCell ref="A69:E69"/>
    <mergeCell ref="A268:G268"/>
    <mergeCell ref="A373:E373"/>
    <mergeCell ref="A375:G375"/>
    <mergeCell ref="A405:E405"/>
    <mergeCell ref="A407:G407"/>
    <mergeCell ref="A528:E528"/>
    <mergeCell ref="A296:E296"/>
    <mergeCell ref="A298:G298"/>
    <mergeCell ref="A1008:E1008"/>
    <mergeCell ref="A1025:E1025"/>
    <mergeCell ref="A316:E316"/>
    <mergeCell ref="A339:E339"/>
    <mergeCell ref="A548:E548"/>
    <mergeCell ref="A558:E558"/>
    <mergeCell ref="A589:E589"/>
    <mergeCell ref="A619:E619"/>
    <mergeCell ref="A1099:E1099"/>
    <mergeCell ref="A1125:E1125"/>
    <mergeCell ref="A1153:E1153"/>
    <mergeCell ref="A1144:E1144"/>
    <mergeCell ref="A713:E713"/>
    <mergeCell ref="A770:E770"/>
    <mergeCell ref="A819:E819"/>
    <mergeCell ref="A923:E923"/>
    <mergeCell ref="A950:E950"/>
    <mergeCell ref="A769:E769"/>
    <mergeCell ref="A771:G771"/>
    <mergeCell ref="A818:E818"/>
    <mergeCell ref="A820:G820"/>
    <mergeCell ref="A922:E9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39"/>
  <sheetViews>
    <sheetView rightToLeft="1" workbookViewId="0">
      <selection activeCell="F7" sqref="F7"/>
    </sheetView>
  </sheetViews>
  <sheetFormatPr defaultColWidth="12" defaultRowHeight="21.75"/>
  <cols>
    <col min="1" max="1" width="33.5703125" style="44" customWidth="1"/>
    <col min="2" max="3" width="29.42578125" style="48" customWidth="1"/>
    <col min="4" max="4" width="30.28515625" style="49" customWidth="1"/>
    <col min="5" max="5" width="4.42578125" style="44" customWidth="1"/>
    <col min="6" max="6" width="19.85546875" style="44" customWidth="1"/>
    <col min="7" max="7" width="21" style="44" customWidth="1"/>
    <col min="8" max="9" width="0" style="44" hidden="1" customWidth="1"/>
    <col min="10" max="16384" width="12" style="44"/>
  </cols>
  <sheetData>
    <row r="1" spans="1:10" ht="24.95" customHeight="1">
      <c r="A1" s="134" t="str">
        <f>F3</f>
        <v>پروژه:1</v>
      </c>
      <c r="B1" s="135" t="str">
        <f>G3</f>
        <v xml:space="preserve">مشاور: </v>
      </c>
      <c r="C1" s="135"/>
      <c r="D1" s="382" t="str">
        <f>F5</f>
        <v>صورت وضعیت شماره :</v>
      </c>
      <c r="E1" s="43"/>
      <c r="F1" s="730" t="s">
        <v>7391</v>
      </c>
      <c r="G1" s="731"/>
      <c r="J1" s="734" t="s">
        <v>91</v>
      </c>
    </row>
    <row r="2" spans="1:10" ht="24.95" customHeight="1" thickBot="1">
      <c r="A2" s="136" t="str">
        <f>F4</f>
        <v>کارفرما:</v>
      </c>
      <c r="B2" s="137" t="str">
        <f>G4</f>
        <v>پیمانکار:</v>
      </c>
      <c r="C2" s="137"/>
      <c r="D2" s="383" t="str">
        <f>G5</f>
        <v>تاریخ: 1395</v>
      </c>
      <c r="E2" s="43"/>
      <c r="F2" s="732"/>
      <c r="G2" s="733"/>
      <c r="J2" s="735"/>
    </row>
    <row r="3" spans="1:10" ht="24.95" customHeight="1" thickBot="1">
      <c r="A3" s="741" t="s">
        <v>4203</v>
      </c>
      <c r="B3" s="742"/>
      <c r="C3" s="530" t="s">
        <v>3975</v>
      </c>
      <c r="D3" s="531" t="s">
        <v>3741</v>
      </c>
      <c r="E3" s="43"/>
      <c r="F3" s="636" t="str">
        <f>'مالی ابنیه'!F3</f>
        <v>پروژه:1</v>
      </c>
      <c r="G3" s="637" t="str">
        <f>'مالی ابنیه'!G3</f>
        <v xml:space="preserve">مشاور: </v>
      </c>
      <c r="J3" s="736" t="s">
        <v>7352</v>
      </c>
    </row>
    <row r="4" spans="1:10" ht="24.95" customHeight="1" thickBot="1">
      <c r="A4" s="138" t="s">
        <v>72</v>
      </c>
      <c r="B4" s="139" t="s">
        <v>657</v>
      </c>
      <c r="C4" s="140" t="s">
        <v>658</v>
      </c>
      <c r="D4" s="141" t="s">
        <v>76</v>
      </c>
      <c r="E4" s="43"/>
      <c r="F4" s="638" t="str">
        <f>'مالی ابنیه'!F4</f>
        <v>کارفرما:</v>
      </c>
      <c r="G4" s="639" t="str">
        <f>'مالی ابنیه'!G4</f>
        <v>پیمانکار:</v>
      </c>
      <c r="J4" s="737"/>
    </row>
    <row r="5" spans="1:10" ht="24.95" customHeight="1" thickBot="1">
      <c r="A5" s="201" t="s">
        <v>918</v>
      </c>
      <c r="B5" s="37">
        <f>مکانیک!F56</f>
        <v>7680000</v>
      </c>
      <c r="C5" s="126">
        <f>مکانیک!F57</f>
        <v>10002</v>
      </c>
      <c r="D5" s="38">
        <f>(C5+B5)*$G$14*$F$22</f>
        <v>9997002.5999999996</v>
      </c>
      <c r="E5" s="43"/>
      <c r="F5" s="640" t="str">
        <f>'مالی ابنیه'!F5</f>
        <v>صورت وضعیت شماره :</v>
      </c>
      <c r="G5" s="641" t="str">
        <f>'مالی ابنیه'!G5</f>
        <v>تاریخ: 1395</v>
      </c>
      <c r="J5" s="737"/>
    </row>
    <row r="6" spans="1:10" ht="24.95" customHeight="1" thickBot="1">
      <c r="A6" s="202" t="s">
        <v>919</v>
      </c>
      <c r="B6" s="40">
        <f>مکانیک!F68</f>
        <v>9009000</v>
      </c>
      <c r="C6" s="126">
        <f>مکانیک!F69</f>
        <v>10002</v>
      </c>
      <c r="D6" s="38">
        <f t="shared" ref="D6:D37" si="0">(C6+B6)*$G$14*$F$22</f>
        <v>11724702.6</v>
      </c>
      <c r="E6" s="43"/>
      <c r="F6" s="739" t="s">
        <v>7392</v>
      </c>
      <c r="G6" s="740"/>
      <c r="H6" s="45" t="str">
        <f>CONCATENATE(G7)&amp;"x"</f>
        <v>1.3x</v>
      </c>
      <c r="I6" s="45" t="str">
        <f>CONCATENATE(F7)&amp;"x"</f>
        <v>بالاسریx</v>
      </c>
      <c r="J6" s="737"/>
    </row>
    <row r="7" spans="1:10" ht="24.95" customHeight="1">
      <c r="A7" s="202" t="s">
        <v>920</v>
      </c>
      <c r="B7" s="40">
        <f>مکانیک!F101</f>
        <v>667500</v>
      </c>
      <c r="C7" s="126">
        <f>مکانیک!F102</f>
        <v>10002</v>
      </c>
      <c r="D7" s="38">
        <f t="shared" si="0"/>
        <v>880752.6</v>
      </c>
      <c r="E7" s="43"/>
      <c r="F7" s="52" t="s">
        <v>85</v>
      </c>
      <c r="G7" s="642">
        <f>'مالی ابنیه'!G7</f>
        <v>1.3</v>
      </c>
      <c r="H7" s="45" t="str">
        <f>CONCATENATE(G8)&amp;"x"</f>
        <v>1x</v>
      </c>
      <c r="I7" s="45" t="str">
        <f>CONCATENATE(F8)&amp;"x"</f>
        <v>منطقه ایx</v>
      </c>
      <c r="J7" s="737"/>
    </row>
    <row r="8" spans="1:10" ht="24.95" customHeight="1">
      <c r="A8" s="202" t="s">
        <v>921</v>
      </c>
      <c r="B8" s="40">
        <f>مکانیک!F119</f>
        <v>0</v>
      </c>
      <c r="C8" s="126">
        <f>مکانیک!F120</f>
        <v>10002</v>
      </c>
      <c r="D8" s="38">
        <f t="shared" si="0"/>
        <v>13002.6</v>
      </c>
      <c r="E8" s="43"/>
      <c r="F8" s="53" t="s">
        <v>86</v>
      </c>
      <c r="G8" s="643">
        <f>'مالی ابنیه'!G8</f>
        <v>1</v>
      </c>
      <c r="H8" s="45" t="str">
        <f>CONCATENATE(G9)&amp;"x"</f>
        <v>1x</v>
      </c>
      <c r="I8" s="45" t="str">
        <f>CONCATENATE(F9)&amp;"x"</f>
        <v>ارتفاعx</v>
      </c>
      <c r="J8" s="737"/>
    </row>
    <row r="9" spans="1:10" ht="24.95" customHeight="1">
      <c r="A9" s="376" t="s">
        <v>922</v>
      </c>
      <c r="B9" s="374">
        <f>مکانیک!F135</f>
        <v>1108000</v>
      </c>
      <c r="C9" s="377">
        <f>مکانیک!F136</f>
        <v>10002</v>
      </c>
      <c r="D9" s="38">
        <f t="shared" si="0"/>
        <v>1453402.6</v>
      </c>
      <c r="E9" s="43"/>
      <c r="F9" s="53" t="s">
        <v>87</v>
      </c>
      <c r="G9" s="644">
        <f>'مالی ابنیه'!G9</f>
        <v>1</v>
      </c>
      <c r="H9" s="45" t="str">
        <f>CONCATENATE(G10)&amp;"x"</f>
        <v>1x</v>
      </c>
      <c r="I9" s="45" t="str">
        <f>CONCATENATE(F10)&amp;"x"</f>
        <v>طبقاتx</v>
      </c>
      <c r="J9" s="737"/>
    </row>
    <row r="10" spans="1:10" ht="24.95" customHeight="1">
      <c r="A10" s="202" t="s">
        <v>923</v>
      </c>
      <c r="B10" s="40">
        <f>مکانیک!F266</f>
        <v>235000</v>
      </c>
      <c r="C10" s="126">
        <f>مکانیک!F267</f>
        <v>10002</v>
      </c>
      <c r="D10" s="38">
        <f t="shared" si="0"/>
        <v>318502.60000000003</v>
      </c>
      <c r="E10" s="43"/>
      <c r="F10" s="53" t="s">
        <v>88</v>
      </c>
      <c r="G10" s="644">
        <f>'مالی ابنیه'!G10</f>
        <v>1</v>
      </c>
      <c r="H10" s="45" t="str">
        <f>CONCATENATE(G11)&amp;"="</f>
        <v>1=</v>
      </c>
      <c r="I10" s="45" t="str">
        <f>CONCATENATE(F11)&amp;"="</f>
        <v>پیمان=</v>
      </c>
      <c r="J10" s="737"/>
    </row>
    <row r="11" spans="1:10" ht="24.95" customHeight="1">
      <c r="A11" s="202" t="s">
        <v>924</v>
      </c>
      <c r="B11" s="41">
        <f>مکانیک!F296</f>
        <v>828500</v>
      </c>
      <c r="C11" s="126">
        <f>مکانیک!F297</f>
        <v>10002</v>
      </c>
      <c r="D11" s="38">
        <f t="shared" si="0"/>
        <v>1090052.6000000001</v>
      </c>
      <c r="E11" s="43"/>
      <c r="F11" s="53" t="s">
        <v>89</v>
      </c>
      <c r="G11" s="644">
        <f>'مالی ابنیه'!G11</f>
        <v>1</v>
      </c>
      <c r="H11" s="45" t="str">
        <f>CONCATENATE(G12*100)&amp;"%"</f>
        <v>4%</v>
      </c>
      <c r="I11" s="45"/>
      <c r="J11" s="737"/>
    </row>
    <row r="12" spans="1:10" ht="24.95" customHeight="1">
      <c r="A12" s="202" t="s">
        <v>925</v>
      </c>
      <c r="B12" s="40">
        <f>مکانیک!F315</f>
        <v>95130000</v>
      </c>
      <c r="C12" s="126">
        <f>مکانیک!F316</f>
        <v>10002</v>
      </c>
      <c r="D12" s="38">
        <f t="shared" si="0"/>
        <v>123682002.60000001</v>
      </c>
      <c r="E12" s="43"/>
      <c r="F12" s="53" t="s">
        <v>90</v>
      </c>
      <c r="G12" s="644">
        <f>'مالی ابنیه'!G12</f>
        <v>0.04</v>
      </c>
      <c r="J12" s="737"/>
    </row>
    <row r="13" spans="1:10" ht="24.95" customHeight="1" thickBot="1">
      <c r="A13" s="376" t="s">
        <v>926</v>
      </c>
      <c r="B13" s="374">
        <f>مکانیک!F339</f>
        <v>309000</v>
      </c>
      <c r="C13" s="377">
        <f>مکانیک!F340</f>
        <v>10002</v>
      </c>
      <c r="D13" s="38">
        <f t="shared" si="0"/>
        <v>414702.60000000003</v>
      </c>
      <c r="E13" s="43"/>
      <c r="F13" s="130" t="s">
        <v>92</v>
      </c>
      <c r="G13" s="645">
        <f>'مالی ابنیه'!G13</f>
        <v>0</v>
      </c>
      <c r="J13" s="738"/>
    </row>
    <row r="14" spans="1:10" ht="24.95" customHeight="1">
      <c r="A14" s="202" t="s">
        <v>927</v>
      </c>
      <c r="B14" s="40">
        <f>مکانیک!F353</f>
        <v>3865000</v>
      </c>
      <c r="C14" s="126">
        <f>مکانیک!F354</f>
        <v>10002</v>
      </c>
      <c r="D14" s="38">
        <f t="shared" si="0"/>
        <v>5037502.6000000006</v>
      </c>
      <c r="E14" s="43"/>
      <c r="F14" s="132" t="s">
        <v>665</v>
      </c>
      <c r="G14" s="133">
        <f>G7*G8*G9*G10*G11</f>
        <v>1.3</v>
      </c>
    </row>
    <row r="15" spans="1:10" ht="24.95" customHeight="1">
      <c r="A15" s="202" t="s">
        <v>928</v>
      </c>
      <c r="B15" s="40">
        <f>مکانیک!F373</f>
        <v>396528000</v>
      </c>
      <c r="C15" s="126">
        <f>مکانیک!F374</f>
        <v>10002</v>
      </c>
      <c r="D15" s="38">
        <f t="shared" si="0"/>
        <v>515499402.60000002</v>
      </c>
      <c r="E15" s="43"/>
      <c r="F15" s="132" t="s">
        <v>664</v>
      </c>
      <c r="G15" s="132">
        <f>G7*G11</f>
        <v>1.3</v>
      </c>
    </row>
    <row r="16" spans="1:10" ht="24.95" customHeight="1">
      <c r="A16" s="202" t="s">
        <v>929</v>
      </c>
      <c r="B16" s="40">
        <f>مکانیک!F405</f>
        <v>6941000</v>
      </c>
      <c r="C16" s="126">
        <f>مکانیک!F406</f>
        <v>10002</v>
      </c>
      <c r="D16" s="38">
        <f t="shared" si="0"/>
        <v>9036302.5999999996</v>
      </c>
      <c r="E16" s="43"/>
      <c r="F16" s="536" t="s">
        <v>661</v>
      </c>
    </row>
    <row r="17" spans="1:9" ht="23.25">
      <c r="A17" s="376" t="s">
        <v>930</v>
      </c>
      <c r="B17" s="374">
        <f>مکانیک!F528</f>
        <v>923000</v>
      </c>
      <c r="C17" s="377">
        <f>مکانیک!F529</f>
        <v>10002</v>
      </c>
      <c r="D17" s="38">
        <f t="shared" si="0"/>
        <v>1212902.6000000001</v>
      </c>
      <c r="E17" s="43"/>
      <c r="F17" s="536" t="s">
        <v>7388</v>
      </c>
    </row>
    <row r="18" spans="1:9" ht="23.25">
      <c r="A18" s="202" t="s">
        <v>931</v>
      </c>
      <c r="B18" s="40">
        <f>مکانیک!F536</f>
        <v>0</v>
      </c>
      <c r="C18" s="127">
        <f>مکانیک!F537</f>
        <v>10002</v>
      </c>
      <c r="D18" s="38">
        <f t="shared" si="0"/>
        <v>13002.6</v>
      </c>
      <c r="E18" s="43"/>
      <c r="F18" s="536" t="s">
        <v>3838</v>
      </c>
    </row>
    <row r="19" spans="1:9" ht="23.25">
      <c r="A19" s="202" t="s">
        <v>932</v>
      </c>
      <c r="B19" s="40">
        <f>مکانیک!F547</f>
        <v>171000000</v>
      </c>
      <c r="C19" s="127">
        <f>مکانیک!F548</f>
        <v>10002</v>
      </c>
      <c r="D19" s="38">
        <f t="shared" si="0"/>
        <v>222313002.59999999</v>
      </c>
      <c r="E19" s="43"/>
      <c r="F19" s="536" t="s">
        <v>3839</v>
      </c>
    </row>
    <row r="20" spans="1:9" ht="23.25">
      <c r="A20" s="202" t="s">
        <v>933</v>
      </c>
      <c r="B20" s="40">
        <f>مکانیک!F557</f>
        <v>0</v>
      </c>
      <c r="C20" s="127">
        <f>مکانیک!F558</f>
        <v>10002</v>
      </c>
      <c r="D20" s="38">
        <f t="shared" si="0"/>
        <v>13002.6</v>
      </c>
      <c r="E20" s="43"/>
      <c r="F20" s="536" t="s">
        <v>3978</v>
      </c>
    </row>
    <row r="21" spans="1:9" ht="23.25">
      <c r="A21" s="202" t="s">
        <v>934</v>
      </c>
      <c r="B21" s="41">
        <f>مکانیک!F588</f>
        <v>1560000</v>
      </c>
      <c r="C21" s="128">
        <f>مکانیک!F589</f>
        <v>10002</v>
      </c>
      <c r="D21" s="38">
        <f t="shared" si="0"/>
        <v>2041002.6</v>
      </c>
      <c r="E21" s="43"/>
      <c r="F21" s="536" t="s">
        <v>3979</v>
      </c>
    </row>
    <row r="22" spans="1:9" ht="23.25">
      <c r="A22" s="376" t="s">
        <v>935</v>
      </c>
      <c r="B22" s="374">
        <f>مکانیک!F618</f>
        <v>578500</v>
      </c>
      <c r="C22" s="375">
        <f>مکانیک!F619</f>
        <v>10002</v>
      </c>
      <c r="D22" s="38">
        <f t="shared" si="0"/>
        <v>765052.6</v>
      </c>
      <c r="E22" s="43"/>
      <c r="F22" s="44">
        <f>IF($D$3="فرخ رئیسی",1,0.8)</f>
        <v>1</v>
      </c>
    </row>
    <row r="23" spans="1:9" ht="23.25">
      <c r="A23" s="202" t="s">
        <v>936</v>
      </c>
      <c r="B23" s="40">
        <f>مکانیک!F689</f>
        <v>7059000</v>
      </c>
      <c r="C23" s="127">
        <f>مکانیک!F690</f>
        <v>10002</v>
      </c>
      <c r="D23" s="38">
        <f t="shared" si="0"/>
        <v>9189702.5999999996</v>
      </c>
      <c r="E23" s="43"/>
    </row>
    <row r="24" spans="1:9" ht="23.25">
      <c r="A24" s="202" t="s">
        <v>937</v>
      </c>
      <c r="B24" s="40">
        <f>مکانیک!F701</f>
        <v>6055000</v>
      </c>
      <c r="C24" s="127">
        <f>مکانیک!F702</f>
        <v>10002</v>
      </c>
      <c r="D24" s="38">
        <f t="shared" si="0"/>
        <v>7884502.6000000006</v>
      </c>
      <c r="E24" s="43"/>
    </row>
    <row r="25" spans="1:9" ht="23.25">
      <c r="A25" s="202" t="s">
        <v>938</v>
      </c>
      <c r="B25" s="40">
        <f>مکانیک!F712</f>
        <v>0</v>
      </c>
      <c r="C25" s="127">
        <f>مکانیک!F713</f>
        <v>10002</v>
      </c>
      <c r="D25" s="38">
        <f t="shared" si="0"/>
        <v>13002.6</v>
      </c>
      <c r="E25" s="43"/>
    </row>
    <row r="26" spans="1:9" ht="23.25">
      <c r="A26" s="202" t="s">
        <v>939</v>
      </c>
      <c r="B26" s="40">
        <f>مکانیک!F769</f>
        <v>3948000</v>
      </c>
      <c r="C26" s="127">
        <f>مکانیک!F770</f>
        <v>10002</v>
      </c>
      <c r="D26" s="38">
        <f t="shared" si="0"/>
        <v>5145402.6000000006</v>
      </c>
      <c r="E26" s="43"/>
    </row>
    <row r="27" spans="1:9" ht="23.25">
      <c r="A27" s="376" t="s">
        <v>940</v>
      </c>
      <c r="B27" s="374">
        <f>مکانیک!F818</f>
        <v>800400</v>
      </c>
      <c r="C27" s="375">
        <f>مکانیک!F819</f>
        <v>10002</v>
      </c>
      <c r="D27" s="38">
        <f t="shared" si="0"/>
        <v>1053522.6000000001</v>
      </c>
      <c r="E27" s="43"/>
    </row>
    <row r="28" spans="1:9" ht="23.25">
      <c r="A28" s="202" t="s">
        <v>941</v>
      </c>
      <c r="B28" s="40">
        <f>مکانیک!F922</f>
        <v>394466000</v>
      </c>
      <c r="C28" s="127">
        <f>مکانیک!F923</f>
        <v>10002</v>
      </c>
      <c r="D28" s="38">
        <f t="shared" si="0"/>
        <v>512818802.60000002</v>
      </c>
      <c r="E28" s="43"/>
    </row>
    <row r="29" spans="1:9" ht="23.25">
      <c r="A29" s="202" t="s">
        <v>942</v>
      </c>
      <c r="B29" s="40">
        <f>مکانیک!F949</f>
        <v>113749000</v>
      </c>
      <c r="C29" s="127">
        <f>مکانیک!F950</f>
        <v>10002</v>
      </c>
      <c r="D29" s="38">
        <f t="shared" si="0"/>
        <v>147886702.59999999</v>
      </c>
      <c r="E29" s="43"/>
    </row>
    <row r="30" spans="1:9" ht="23.25">
      <c r="A30" s="202" t="s">
        <v>943</v>
      </c>
      <c r="B30" s="40">
        <f>مکانیک!F1007</f>
        <v>825500</v>
      </c>
      <c r="C30" s="127">
        <f>مکانیک!F1008</f>
        <v>10002</v>
      </c>
      <c r="D30" s="38">
        <f t="shared" si="0"/>
        <v>1086152.6000000001</v>
      </c>
      <c r="E30" s="43"/>
    </row>
    <row r="31" spans="1:9" ht="23.25">
      <c r="A31" s="202" t="s">
        <v>944</v>
      </c>
      <c r="B31" s="41">
        <f>مکانیک!F1024</f>
        <v>454000</v>
      </c>
      <c r="C31" s="128">
        <f>مکانیک!F1025</f>
        <v>0</v>
      </c>
      <c r="D31" s="38">
        <f t="shared" si="0"/>
        <v>590200</v>
      </c>
      <c r="E31" s="43"/>
    </row>
    <row r="32" spans="1:9" ht="23.25">
      <c r="A32" s="376" t="s">
        <v>945</v>
      </c>
      <c r="B32" s="374">
        <f>مکانیک!F1098</f>
        <v>49000000</v>
      </c>
      <c r="C32" s="375">
        <f>مکانیک!F1099</f>
        <v>10002</v>
      </c>
      <c r="D32" s="38">
        <f t="shared" si="0"/>
        <v>63713002.600000001</v>
      </c>
      <c r="E32" s="43"/>
      <c r="I32" s="46"/>
    </row>
    <row r="33" spans="1:8" ht="23.25">
      <c r="A33" s="202" t="s">
        <v>946</v>
      </c>
      <c r="B33" s="42">
        <f>مکانیک!F1124</f>
        <v>35292000</v>
      </c>
      <c r="C33" s="129">
        <f>مکانیک!F1125</f>
        <v>10002</v>
      </c>
      <c r="D33" s="38">
        <f t="shared" si="0"/>
        <v>45892602.600000001</v>
      </c>
      <c r="E33" s="43"/>
    </row>
    <row r="34" spans="1:8" ht="23.25">
      <c r="A34" s="202" t="s">
        <v>947</v>
      </c>
      <c r="B34" s="42">
        <f>مکانیک!F1143</f>
        <v>41500</v>
      </c>
      <c r="C34" s="42">
        <f>مکانیک!F1144</f>
        <v>10002</v>
      </c>
      <c r="D34" s="38">
        <f t="shared" si="0"/>
        <v>66952.600000000006</v>
      </c>
      <c r="E34" s="43"/>
    </row>
    <row r="35" spans="1:8" ht="23.25">
      <c r="A35" s="202" t="s">
        <v>948</v>
      </c>
      <c r="B35" s="42">
        <f>مکانیک!F1152</f>
        <v>231500</v>
      </c>
      <c r="C35" s="42">
        <f>مکانیک!F1153</f>
        <v>10002</v>
      </c>
      <c r="D35" s="38">
        <f t="shared" si="0"/>
        <v>313952.60000000003</v>
      </c>
      <c r="E35" s="43"/>
    </row>
    <row r="36" spans="1:8" ht="23.25">
      <c r="A36" s="376" t="s">
        <v>950</v>
      </c>
      <c r="B36" s="374">
        <f>مکانیک!F1170*0.7</f>
        <v>166390</v>
      </c>
      <c r="C36" s="374">
        <v>0</v>
      </c>
      <c r="D36" s="38">
        <f t="shared" si="0"/>
        <v>216307</v>
      </c>
      <c r="E36" s="43"/>
    </row>
    <row r="37" spans="1:8" ht="27">
      <c r="A37" s="164" t="s">
        <v>67</v>
      </c>
      <c r="B37" s="166">
        <f>SUM(B5:B36)</f>
        <v>1308450790</v>
      </c>
      <c r="C37" s="166">
        <f>SUM(C5:C36)</f>
        <v>300060</v>
      </c>
      <c r="D37" s="38">
        <f t="shared" si="0"/>
        <v>1701376105</v>
      </c>
      <c r="E37" s="43"/>
      <c r="H37" s="47"/>
    </row>
    <row r="38" spans="1:8" ht="27">
      <c r="A38" s="165" t="s">
        <v>90</v>
      </c>
      <c r="B38" s="166">
        <f>ROUND((D37-D36)*$G$12,0)</f>
        <v>68046392</v>
      </c>
      <c r="C38" s="167"/>
      <c r="D38" s="168" t="str">
        <f>CONCATENATE(H11)</f>
        <v>4%</v>
      </c>
      <c r="E38" s="43"/>
    </row>
    <row r="39" spans="1:8" ht="27">
      <c r="A39" s="165" t="s">
        <v>78</v>
      </c>
      <c r="B39" s="166">
        <f>B38+D37</f>
        <v>1769422497</v>
      </c>
      <c r="C39" s="167"/>
      <c r="D39" s="169"/>
      <c r="E39" s="43"/>
    </row>
  </sheetData>
  <protectedRanges>
    <protectedRange sqref="F3:G4 F6:G13 G5" name="Range1_1"/>
    <protectedRange sqref="F5" name="Range1"/>
    <protectedRange sqref="J3" name="Range1_2"/>
  </protectedRanges>
  <mergeCells count="5">
    <mergeCell ref="F1:G2"/>
    <mergeCell ref="J1:J2"/>
    <mergeCell ref="J3:J13"/>
    <mergeCell ref="F6:G6"/>
    <mergeCell ref="A3:B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6505"/>
  <sheetViews>
    <sheetView rightToLeft="1" zoomScale="90" zoomScaleNormal="90" workbookViewId="0">
      <selection activeCell="B5" sqref="B5:G5"/>
    </sheetView>
  </sheetViews>
  <sheetFormatPr defaultColWidth="15.7109375" defaultRowHeight="27"/>
  <cols>
    <col min="1" max="1" width="10.28515625" style="35" customWidth="1"/>
    <col min="2" max="2" width="39.42578125" style="11" customWidth="1"/>
    <col min="3" max="3" width="6.28515625" style="5" customWidth="1"/>
    <col min="4" max="7" width="8.7109375" style="5" customWidth="1"/>
    <col min="8" max="8" width="10.85546875" style="5" bestFit="1" customWidth="1"/>
    <col min="9" max="9" width="14.42578125" style="65" customWidth="1"/>
    <col min="10" max="10" width="11.85546875" style="12" customWidth="1"/>
    <col min="11" max="11" width="15.7109375" style="13"/>
    <col min="12" max="12" width="3" style="5" customWidth="1"/>
    <col min="13" max="13" width="13.28515625" style="408" customWidth="1"/>
    <col min="14" max="14" width="21.28515625" style="5" customWidth="1"/>
    <col min="15" max="15" width="30" style="5" customWidth="1"/>
    <col min="16" max="16" width="12.140625" style="5" customWidth="1"/>
    <col min="17" max="17" width="38" style="5" customWidth="1"/>
    <col min="18" max="18" width="12.42578125" style="5" customWidth="1"/>
    <col min="19" max="19" width="16.28515625" style="5" customWidth="1"/>
    <col min="20" max="20" width="10.5703125" style="5" customWidth="1"/>
    <col min="21" max="16384" width="15.7109375" style="5"/>
  </cols>
  <sheetData>
    <row r="1" spans="1:16" s="4" customFormat="1" ht="23.25">
      <c r="A1" s="662" t="str">
        <f>'مالی برق'!F3</f>
        <v>پروژه:1</v>
      </c>
      <c r="B1" s="663"/>
      <c r="C1" s="664" t="str">
        <f>'مالی برق'!G3</f>
        <v xml:space="preserve">مشاور: </v>
      </c>
      <c r="D1" s="664"/>
      <c r="E1" s="664"/>
      <c r="F1" s="664"/>
      <c r="G1" s="664"/>
      <c r="H1" s="664"/>
      <c r="I1" s="152"/>
      <c r="J1" s="664" t="str">
        <f>'مالی برق'!F5</f>
        <v>صورت وضعیت شماره :</v>
      </c>
      <c r="K1" s="666"/>
      <c r="M1" s="668" t="s">
        <v>510</v>
      </c>
      <c r="N1" s="669"/>
      <c r="P1" s="613"/>
    </row>
    <row r="2" spans="1:16" s="4" customFormat="1" ht="23.25">
      <c r="A2" s="659" t="str">
        <f>'مالی برق'!F4</f>
        <v>کارفرما:</v>
      </c>
      <c r="B2" s="660"/>
      <c r="C2" s="665" t="str">
        <f>'مالی برق'!G4</f>
        <v>پیمانکار:</v>
      </c>
      <c r="D2" s="665"/>
      <c r="E2" s="665"/>
      <c r="F2" s="665"/>
      <c r="G2" s="665"/>
      <c r="H2" s="665"/>
      <c r="I2" s="153"/>
      <c r="J2" s="665" t="str">
        <f>'مالی برق'!G5</f>
        <v>تاریخ: 1395</v>
      </c>
      <c r="K2" s="667"/>
      <c r="M2" s="670"/>
      <c r="N2" s="671"/>
      <c r="P2" s="613"/>
    </row>
    <row r="3" spans="1:16" s="4" customFormat="1" ht="27.75" thickBot="1">
      <c r="A3" s="154" t="s">
        <v>59</v>
      </c>
      <c r="B3" s="143" t="s">
        <v>4204</v>
      </c>
      <c r="C3" s="661" t="s">
        <v>83</v>
      </c>
      <c r="D3" s="661"/>
      <c r="E3" s="661"/>
      <c r="F3" s="661"/>
      <c r="G3" s="661"/>
      <c r="H3" s="661"/>
      <c r="I3" s="155"/>
      <c r="J3" s="156"/>
      <c r="K3" s="157"/>
      <c r="M3" s="670"/>
      <c r="N3" s="671"/>
      <c r="P3" s="613"/>
    </row>
    <row r="4" spans="1:16" ht="52.5" customHeight="1" thickBot="1">
      <c r="A4" s="158" t="s">
        <v>60</v>
      </c>
      <c r="B4" s="159" t="s">
        <v>61</v>
      </c>
      <c r="C4" s="159" t="s">
        <v>62</v>
      </c>
      <c r="D4" s="159" t="s">
        <v>63</v>
      </c>
      <c r="E4" s="159" t="s">
        <v>64</v>
      </c>
      <c r="F4" s="160" t="s">
        <v>65</v>
      </c>
      <c r="G4" s="160" t="s">
        <v>96</v>
      </c>
      <c r="H4" s="159" t="s">
        <v>66</v>
      </c>
      <c r="I4" s="161" t="s">
        <v>67</v>
      </c>
      <c r="J4" s="162" t="s">
        <v>68</v>
      </c>
      <c r="K4" s="163" t="s">
        <v>69</v>
      </c>
      <c r="M4" s="672"/>
      <c r="N4" s="673"/>
    </row>
    <row r="5" spans="1:16" ht="39" customHeight="1">
      <c r="A5" s="31">
        <f>IF(B5&gt;0,1,0)</f>
        <v>1</v>
      </c>
      <c r="B5" s="656" t="s">
        <v>3840</v>
      </c>
      <c r="C5" s="657"/>
      <c r="D5" s="657"/>
      <c r="E5" s="657"/>
      <c r="F5" s="657"/>
      <c r="G5" s="658"/>
      <c r="H5" s="19"/>
      <c r="I5" s="62"/>
      <c r="J5" s="20"/>
      <c r="K5" s="21"/>
      <c r="M5" s="388" t="s">
        <v>667</v>
      </c>
    </row>
    <row r="6" spans="1:16" ht="35.25">
      <c r="A6" s="32">
        <f>IF(H6&lt;&gt;0,1,0)</f>
        <v>1</v>
      </c>
      <c r="B6" s="10"/>
      <c r="C6" s="2">
        <v>1</v>
      </c>
      <c r="D6" s="2"/>
      <c r="E6" s="2"/>
      <c r="F6" s="2"/>
      <c r="G6" s="2"/>
      <c r="H6" s="3">
        <f>IF(AND(C6=0,D6=0,E6=0,F6=0,G6=0),0,ROUND(IF(C6=0,1,C6)*IF(D6=0,1,D6)*IF(E6=0,1,E6)*IF(F6=0,1,F6)*IF(G6=0,1,G6),2))</f>
        <v>1</v>
      </c>
      <c r="I6" s="63"/>
      <c r="J6" s="7"/>
      <c r="K6" s="8"/>
      <c r="M6" s="389" t="s">
        <v>1048</v>
      </c>
      <c r="N6" s="81"/>
    </row>
    <row r="7" spans="1:16">
      <c r="A7" s="32">
        <f t="shared" ref="A7:A13" si="0">IF(H7&gt;0,1,0)</f>
        <v>0</v>
      </c>
      <c r="B7" s="10"/>
      <c r="C7" s="2"/>
      <c r="D7" s="2"/>
      <c r="E7" s="2"/>
      <c r="F7" s="2"/>
      <c r="G7" s="2"/>
      <c r="H7" s="3">
        <f t="shared" ref="H7:H13" si="1">IF(AND(C7=0,D7=0,E7=0,F7=0,G7=0),0,ROUND(IF(C7=0,1,C7)*IF(D7=0,1,D7)*IF(E7=0,1,E7)*IF(F7=0,1,F7)*IF(G7=0,1,G7),2))</f>
        <v>0</v>
      </c>
      <c r="I7" s="63"/>
      <c r="J7" s="7"/>
      <c r="K7" s="8"/>
      <c r="M7" s="389"/>
    </row>
    <row r="8" spans="1:16">
      <c r="A8" s="32">
        <f t="shared" si="0"/>
        <v>0</v>
      </c>
      <c r="B8" s="10"/>
      <c r="C8" s="2"/>
      <c r="D8" s="2"/>
      <c r="E8" s="2"/>
      <c r="F8" s="2"/>
      <c r="G8" s="2"/>
      <c r="H8" s="3">
        <f t="shared" si="1"/>
        <v>0</v>
      </c>
      <c r="I8" s="63"/>
      <c r="J8" s="7"/>
      <c r="K8" s="8"/>
      <c r="M8" s="389"/>
    </row>
    <row r="9" spans="1:16">
      <c r="A9" s="32">
        <f t="shared" si="0"/>
        <v>0</v>
      </c>
      <c r="B9" s="10"/>
      <c r="C9" s="2"/>
      <c r="D9" s="2"/>
      <c r="E9" s="2"/>
      <c r="F9" s="2"/>
      <c r="G9" s="2"/>
      <c r="H9" s="3">
        <f t="shared" si="1"/>
        <v>0</v>
      </c>
      <c r="I9" s="63"/>
      <c r="J9" s="7"/>
      <c r="K9" s="8"/>
      <c r="M9" s="389"/>
    </row>
    <row r="10" spans="1:16">
      <c r="A10" s="32">
        <f t="shared" si="0"/>
        <v>0</v>
      </c>
      <c r="B10" s="10"/>
      <c r="C10" s="2"/>
      <c r="D10" s="2"/>
      <c r="E10" s="2"/>
      <c r="F10" s="2"/>
      <c r="G10" s="2"/>
      <c r="H10" s="3">
        <f t="shared" si="1"/>
        <v>0</v>
      </c>
      <c r="I10" s="63"/>
      <c r="J10" s="7"/>
      <c r="K10" s="8"/>
      <c r="M10" s="389"/>
    </row>
    <row r="11" spans="1:16">
      <c r="A11" s="32">
        <f t="shared" si="0"/>
        <v>0</v>
      </c>
      <c r="B11" s="10"/>
      <c r="C11" s="2"/>
      <c r="D11" s="2"/>
      <c r="E11" s="2"/>
      <c r="F11" s="2"/>
      <c r="G11" s="2"/>
      <c r="H11" s="3">
        <f t="shared" si="1"/>
        <v>0</v>
      </c>
      <c r="I11" s="63"/>
      <c r="J11" s="7"/>
      <c r="K11" s="8"/>
      <c r="M11" s="389"/>
    </row>
    <row r="12" spans="1:16">
      <c r="A12" s="32">
        <f t="shared" si="0"/>
        <v>0</v>
      </c>
      <c r="B12" s="10"/>
      <c r="C12" s="2"/>
      <c r="D12" s="2"/>
      <c r="E12" s="2"/>
      <c r="F12" s="2"/>
      <c r="G12" s="2"/>
      <c r="H12" s="3">
        <f t="shared" si="1"/>
        <v>0</v>
      </c>
      <c r="I12" s="63"/>
      <c r="J12" s="7"/>
      <c r="K12" s="8"/>
      <c r="M12" s="389"/>
    </row>
    <row r="13" spans="1:16">
      <c r="A13" s="32">
        <f t="shared" si="0"/>
        <v>0</v>
      </c>
      <c r="B13" s="10"/>
      <c r="C13" s="2"/>
      <c r="D13" s="2"/>
      <c r="E13" s="2"/>
      <c r="F13" s="2"/>
      <c r="G13" s="2"/>
      <c r="H13" s="3">
        <f t="shared" si="1"/>
        <v>0</v>
      </c>
      <c r="I13" s="63"/>
      <c r="J13" s="7"/>
      <c r="K13" s="8"/>
      <c r="M13" s="389"/>
    </row>
    <row r="14" spans="1:16" ht="27.75" thickBot="1">
      <c r="A14" s="33" t="str">
        <f>VLOOKUP(B5,O:T,2)</f>
        <v>013101</v>
      </c>
      <c r="B14" s="649" t="s">
        <v>70</v>
      </c>
      <c r="C14" s="650"/>
      <c r="D14" s="650"/>
      <c r="E14" s="650"/>
      <c r="F14" s="650"/>
      <c r="G14" s="650"/>
      <c r="H14" s="6"/>
      <c r="I14" s="63">
        <f>SUM(H6:H13)</f>
        <v>1</v>
      </c>
      <c r="J14" s="1" t="str">
        <f>VLOOKUP(B5,O:W,4)</f>
        <v>عدد</v>
      </c>
      <c r="K14" s="8"/>
      <c r="M14" s="389"/>
    </row>
    <row r="15" spans="1:16" ht="44.25" customHeight="1">
      <c r="A15" s="32">
        <f>IF(B15&gt;0,1,0)</f>
        <v>1</v>
      </c>
      <c r="B15" s="656" t="s">
        <v>7330</v>
      </c>
      <c r="C15" s="657"/>
      <c r="D15" s="657"/>
      <c r="E15" s="657"/>
      <c r="F15" s="657"/>
      <c r="G15" s="658"/>
      <c r="H15" s="6"/>
      <c r="I15" s="63"/>
      <c r="J15" s="7"/>
      <c r="K15" s="8"/>
      <c r="M15" s="388" t="s">
        <v>667</v>
      </c>
    </row>
    <row r="16" spans="1:16">
      <c r="A16" s="32">
        <f t="shared" ref="A16:A23" si="2">IF(H16&gt;0,1,0)</f>
        <v>1</v>
      </c>
      <c r="B16" s="10"/>
      <c r="C16" s="2">
        <v>1</v>
      </c>
      <c r="D16" s="2"/>
      <c r="E16" s="2"/>
      <c r="F16" s="2"/>
      <c r="G16" s="2"/>
      <c r="H16" s="3">
        <f>IF(AND(C16=0,D16=0,E16=0,F16=0,G16=0),0,ROUND(IF(C16=0,1,C16)*IF(D16=0,1,D16)*IF(E16=0,1,E16)*IF(F16=0,1,F16)*IF(G16=0,1,G16),2))</f>
        <v>1</v>
      </c>
      <c r="I16" s="63"/>
      <c r="J16" s="7"/>
      <c r="K16" s="8"/>
      <c r="M16" s="389" t="s">
        <v>1048</v>
      </c>
    </row>
    <row r="17" spans="1:13">
      <c r="A17" s="32">
        <f t="shared" si="2"/>
        <v>0</v>
      </c>
      <c r="B17" s="10"/>
      <c r="C17" s="2">
        <v>0</v>
      </c>
      <c r="D17" s="2"/>
      <c r="E17" s="2"/>
      <c r="F17" s="2"/>
      <c r="G17" s="2"/>
      <c r="H17" s="3">
        <f t="shared" ref="H17:H23" si="3">IF(AND(C17=0,D17=0,E17=0,F17=0,G17=0),0,ROUND(IF(C17=0,1,C17)*IF(D17=0,1,D17)*IF(E17=0,1,E17)*IF(F17=0,1,F17)*IF(G17=0,1,G17),2))</f>
        <v>0</v>
      </c>
      <c r="I17" s="63"/>
      <c r="J17" s="7"/>
      <c r="K17" s="8"/>
      <c r="M17" s="389"/>
    </row>
    <row r="18" spans="1:13">
      <c r="A18" s="32">
        <f t="shared" si="2"/>
        <v>0</v>
      </c>
      <c r="B18" s="10"/>
      <c r="C18" s="2"/>
      <c r="D18" s="2"/>
      <c r="E18" s="2"/>
      <c r="F18" s="2"/>
      <c r="G18" s="2"/>
      <c r="H18" s="3">
        <f t="shared" si="3"/>
        <v>0</v>
      </c>
      <c r="I18" s="63"/>
      <c r="J18" s="7"/>
      <c r="K18" s="8"/>
      <c r="M18" s="389"/>
    </row>
    <row r="19" spans="1:13">
      <c r="A19" s="32">
        <f t="shared" si="2"/>
        <v>0</v>
      </c>
      <c r="B19" s="10"/>
      <c r="C19" s="2"/>
      <c r="D19" s="2"/>
      <c r="E19" s="2"/>
      <c r="F19" s="2"/>
      <c r="G19" s="2"/>
      <c r="H19" s="3">
        <f t="shared" si="3"/>
        <v>0</v>
      </c>
      <c r="I19" s="63"/>
      <c r="J19" s="7"/>
      <c r="K19" s="8"/>
      <c r="M19" s="389"/>
    </row>
    <row r="20" spans="1:13">
      <c r="A20" s="32">
        <f t="shared" si="2"/>
        <v>0</v>
      </c>
      <c r="B20" s="10"/>
      <c r="C20" s="2"/>
      <c r="D20" s="2"/>
      <c r="E20" s="2"/>
      <c r="F20" s="2"/>
      <c r="G20" s="2"/>
      <c r="H20" s="3">
        <f t="shared" si="3"/>
        <v>0</v>
      </c>
      <c r="I20" s="63"/>
      <c r="J20" s="7"/>
      <c r="K20" s="8"/>
      <c r="M20" s="389"/>
    </row>
    <row r="21" spans="1:13">
      <c r="A21" s="32">
        <f t="shared" si="2"/>
        <v>0</v>
      </c>
      <c r="B21" s="10"/>
      <c r="C21" s="2"/>
      <c r="D21" s="2"/>
      <c r="E21" s="2"/>
      <c r="F21" s="2"/>
      <c r="G21" s="2"/>
      <c r="H21" s="3">
        <f t="shared" si="3"/>
        <v>0</v>
      </c>
      <c r="I21" s="63"/>
      <c r="J21" s="7"/>
      <c r="K21" s="8"/>
      <c r="M21" s="389"/>
    </row>
    <row r="22" spans="1:13">
      <c r="A22" s="32">
        <f t="shared" si="2"/>
        <v>0</v>
      </c>
      <c r="B22" s="10"/>
      <c r="C22" s="2"/>
      <c r="D22" s="2"/>
      <c r="E22" s="2"/>
      <c r="F22" s="2"/>
      <c r="G22" s="2"/>
      <c r="H22" s="3">
        <f t="shared" si="3"/>
        <v>0</v>
      </c>
      <c r="I22" s="63"/>
      <c r="J22" s="7"/>
      <c r="K22" s="8"/>
      <c r="M22" s="389"/>
    </row>
    <row r="23" spans="1:13">
      <c r="A23" s="32">
        <f t="shared" si="2"/>
        <v>0</v>
      </c>
      <c r="B23" s="10"/>
      <c r="C23" s="2"/>
      <c r="D23" s="2"/>
      <c r="E23" s="2"/>
      <c r="F23" s="2"/>
      <c r="G23" s="2"/>
      <c r="H23" s="3">
        <f t="shared" si="3"/>
        <v>0</v>
      </c>
      <c r="I23" s="63"/>
      <c r="J23" s="7"/>
      <c r="K23" s="8"/>
      <c r="M23" s="389"/>
    </row>
    <row r="24" spans="1:13" ht="27.75" thickBot="1">
      <c r="A24" s="33" t="str">
        <f>VLOOKUP(B15,O:T,2)</f>
        <v>017011</v>
      </c>
      <c r="B24" s="649" t="s">
        <v>70</v>
      </c>
      <c r="C24" s="650"/>
      <c r="D24" s="650"/>
      <c r="E24" s="650"/>
      <c r="F24" s="650"/>
      <c r="G24" s="650"/>
      <c r="H24" s="6"/>
      <c r="I24" s="63">
        <f>SUM(H16:H23)</f>
        <v>1</v>
      </c>
      <c r="J24" s="1" t="str">
        <f>VLOOKUP(B15,O:W,4)</f>
        <v>عدد</v>
      </c>
      <c r="K24" s="8"/>
      <c r="M24" s="389"/>
    </row>
    <row r="25" spans="1:13" ht="45" customHeight="1">
      <c r="A25" s="32">
        <f>IF(B25&gt;0,1,0)</f>
        <v>0</v>
      </c>
      <c r="B25" s="656"/>
      <c r="C25" s="657"/>
      <c r="D25" s="657"/>
      <c r="E25" s="657"/>
      <c r="F25" s="657"/>
      <c r="G25" s="658"/>
      <c r="H25" s="6"/>
      <c r="I25" s="63"/>
      <c r="J25" s="7"/>
      <c r="K25" s="8"/>
      <c r="M25" s="388" t="s">
        <v>667</v>
      </c>
    </row>
    <row r="26" spans="1:13">
      <c r="A26" s="32">
        <f t="shared" ref="A26:A33" si="4">IF(H26&gt;0,1,0)</f>
        <v>0</v>
      </c>
      <c r="B26" s="10"/>
      <c r="C26" s="2">
        <v>0</v>
      </c>
      <c r="D26" s="2"/>
      <c r="E26" s="2"/>
      <c r="F26" s="2"/>
      <c r="G26" s="2"/>
      <c r="H26" s="3">
        <f>IF(AND(C26=0,D26=0,E26=0,F26=0,G26=0),0,ROUND(IF(C26=0,1,C26)*IF(D26=0,1,D26)*IF(E26=0,1,E26)*IF(F26=0,1,F26)*IF(G26=0,1,G26),2))</f>
        <v>0</v>
      </c>
      <c r="I26" s="63"/>
      <c r="J26" s="7"/>
      <c r="K26" s="8"/>
      <c r="M26" s="389" t="s">
        <v>1048</v>
      </c>
    </row>
    <row r="27" spans="1:13">
      <c r="A27" s="32">
        <f t="shared" si="4"/>
        <v>0</v>
      </c>
      <c r="B27" s="10"/>
      <c r="C27" s="2"/>
      <c r="D27" s="2"/>
      <c r="E27" s="2"/>
      <c r="F27" s="2"/>
      <c r="G27" s="2"/>
      <c r="H27" s="3">
        <f t="shared" ref="H27:H33" si="5">IF(AND(C27=0,D27=0,E27=0,F27=0,G27=0),0,ROUND(IF(C27=0,1,C27)*IF(D27=0,1,D27)*IF(E27=0,1,E27)*IF(F27=0,1,F27)*IF(G27=0,1,G27),2))</f>
        <v>0</v>
      </c>
      <c r="I27" s="63"/>
      <c r="J27" s="7"/>
      <c r="K27" s="8"/>
      <c r="M27" s="389"/>
    </row>
    <row r="28" spans="1:13">
      <c r="A28" s="32">
        <f t="shared" si="4"/>
        <v>0</v>
      </c>
      <c r="B28" s="10"/>
      <c r="C28" s="2"/>
      <c r="D28" s="2"/>
      <c r="E28" s="2"/>
      <c r="F28" s="2"/>
      <c r="G28" s="2"/>
      <c r="H28" s="3">
        <f t="shared" si="5"/>
        <v>0</v>
      </c>
      <c r="I28" s="63"/>
      <c r="J28" s="7"/>
      <c r="K28" s="8"/>
      <c r="M28" s="389"/>
    </row>
    <row r="29" spans="1:13">
      <c r="A29" s="32">
        <f t="shared" si="4"/>
        <v>0</v>
      </c>
      <c r="B29" s="10"/>
      <c r="C29" s="2"/>
      <c r="D29" s="2"/>
      <c r="E29" s="2"/>
      <c r="F29" s="2"/>
      <c r="G29" s="2"/>
      <c r="H29" s="3">
        <f t="shared" si="5"/>
        <v>0</v>
      </c>
      <c r="I29" s="63"/>
      <c r="J29" s="7"/>
      <c r="K29" s="8"/>
      <c r="M29" s="389"/>
    </row>
    <row r="30" spans="1:13">
      <c r="A30" s="32">
        <f t="shared" si="4"/>
        <v>0</v>
      </c>
      <c r="B30" s="10"/>
      <c r="C30" s="2"/>
      <c r="D30" s="2"/>
      <c r="E30" s="2"/>
      <c r="F30" s="2"/>
      <c r="G30" s="2"/>
      <c r="H30" s="3">
        <f t="shared" si="5"/>
        <v>0</v>
      </c>
      <c r="I30" s="63"/>
      <c r="J30" s="7"/>
      <c r="K30" s="8"/>
      <c r="M30" s="389"/>
    </row>
    <row r="31" spans="1:13">
      <c r="A31" s="32">
        <f t="shared" si="4"/>
        <v>0</v>
      </c>
      <c r="B31" s="10"/>
      <c r="C31" s="2"/>
      <c r="D31" s="2"/>
      <c r="E31" s="2"/>
      <c r="F31" s="2"/>
      <c r="G31" s="2"/>
      <c r="H31" s="3">
        <f t="shared" si="5"/>
        <v>0</v>
      </c>
      <c r="I31" s="63"/>
      <c r="J31" s="7"/>
      <c r="K31" s="8"/>
      <c r="M31" s="389"/>
    </row>
    <row r="32" spans="1:13">
      <c r="A32" s="32">
        <f t="shared" si="4"/>
        <v>0</v>
      </c>
      <c r="B32" s="10"/>
      <c r="C32" s="2"/>
      <c r="D32" s="2"/>
      <c r="E32" s="2"/>
      <c r="F32" s="2"/>
      <c r="G32" s="2"/>
      <c r="H32" s="3">
        <f t="shared" si="5"/>
        <v>0</v>
      </c>
      <c r="I32" s="63"/>
      <c r="J32" s="7"/>
      <c r="K32" s="8"/>
      <c r="M32" s="389"/>
    </row>
    <row r="33" spans="1:13">
      <c r="A33" s="32">
        <f t="shared" si="4"/>
        <v>0</v>
      </c>
      <c r="B33" s="10"/>
      <c r="C33" s="2"/>
      <c r="D33" s="2"/>
      <c r="E33" s="2"/>
      <c r="F33" s="2"/>
      <c r="G33" s="2"/>
      <c r="H33" s="3">
        <f t="shared" si="5"/>
        <v>0</v>
      </c>
      <c r="I33" s="63"/>
      <c r="J33" s="7"/>
      <c r="K33" s="8"/>
      <c r="M33" s="389"/>
    </row>
    <row r="34" spans="1:13" ht="27.75" thickBot="1">
      <c r="A34" s="33" t="e">
        <f>VLOOKUP(B25,O:T,2)</f>
        <v>#N/A</v>
      </c>
      <c r="B34" s="649" t="s">
        <v>70</v>
      </c>
      <c r="C34" s="650"/>
      <c r="D34" s="650"/>
      <c r="E34" s="650"/>
      <c r="F34" s="650"/>
      <c r="G34" s="650"/>
      <c r="H34" s="6"/>
      <c r="I34" s="63">
        <f>SUM(H26:H33)</f>
        <v>0</v>
      </c>
      <c r="J34" s="1" t="e">
        <f>VLOOKUP(B25,O:W,4)</f>
        <v>#N/A</v>
      </c>
      <c r="K34" s="8"/>
      <c r="M34" s="389"/>
    </row>
    <row r="35" spans="1:13" ht="46.5" customHeight="1">
      <c r="A35" s="32">
        <f>IF(B35&gt;0,1,0)</f>
        <v>0</v>
      </c>
      <c r="B35" s="656"/>
      <c r="C35" s="657"/>
      <c r="D35" s="657"/>
      <c r="E35" s="657"/>
      <c r="F35" s="657"/>
      <c r="G35" s="658"/>
      <c r="H35" s="6"/>
      <c r="I35" s="63"/>
      <c r="J35" s="7"/>
      <c r="K35" s="8"/>
      <c r="M35" s="388" t="s">
        <v>667</v>
      </c>
    </row>
    <row r="36" spans="1:13">
      <c r="A36" s="32">
        <f t="shared" ref="A36:A43" si="6">IF(H36&gt;0,1,0)</f>
        <v>0</v>
      </c>
      <c r="B36" s="10"/>
      <c r="C36" s="2">
        <v>0</v>
      </c>
      <c r="D36" s="2"/>
      <c r="E36" s="2"/>
      <c r="F36" s="2"/>
      <c r="G36" s="2"/>
      <c r="H36" s="3">
        <f>IF(AND(C36=0,D36=0,E36=0,F36=0,G36=0),0,ROUND(IF(C36=0,1,C36)*IF(D36=0,1,D36)*IF(E36=0,1,E36)*IF(F36=0,1,F36)*IF(G36=0,1,G36),2))</f>
        <v>0</v>
      </c>
      <c r="I36" s="63"/>
      <c r="J36" s="7"/>
      <c r="K36" s="8"/>
      <c r="M36" s="389" t="s">
        <v>1048</v>
      </c>
    </row>
    <row r="37" spans="1:13">
      <c r="A37" s="32">
        <f t="shared" si="6"/>
        <v>0</v>
      </c>
      <c r="B37" s="10"/>
      <c r="C37" s="2"/>
      <c r="D37" s="2"/>
      <c r="E37" s="2"/>
      <c r="F37" s="2"/>
      <c r="G37" s="2"/>
      <c r="H37" s="3">
        <f t="shared" ref="H37:H43" si="7">IF(AND(C37=0,D37=0,E37=0,F37=0,G37=0),0,ROUND(IF(C37=0,1,C37)*IF(D37=0,1,D37)*IF(E37=0,1,E37)*IF(F37=0,1,F37)*IF(G37=0,1,G37),2))</f>
        <v>0</v>
      </c>
      <c r="I37" s="63"/>
      <c r="J37" s="7"/>
      <c r="K37" s="8"/>
      <c r="M37" s="389"/>
    </row>
    <row r="38" spans="1:13">
      <c r="A38" s="32">
        <f t="shared" si="6"/>
        <v>0</v>
      </c>
      <c r="B38" s="10"/>
      <c r="C38" s="2"/>
      <c r="D38" s="2"/>
      <c r="E38" s="2"/>
      <c r="F38" s="2"/>
      <c r="G38" s="2"/>
      <c r="H38" s="3">
        <f t="shared" si="7"/>
        <v>0</v>
      </c>
      <c r="I38" s="63"/>
      <c r="J38" s="7"/>
      <c r="K38" s="8"/>
      <c r="M38" s="389"/>
    </row>
    <row r="39" spans="1:13">
      <c r="A39" s="32">
        <f t="shared" si="6"/>
        <v>0</v>
      </c>
      <c r="B39" s="10"/>
      <c r="C39" s="2"/>
      <c r="D39" s="2"/>
      <c r="E39" s="2"/>
      <c r="F39" s="2"/>
      <c r="G39" s="2"/>
      <c r="H39" s="3">
        <f t="shared" si="7"/>
        <v>0</v>
      </c>
      <c r="I39" s="63"/>
      <c r="J39" s="7"/>
      <c r="K39" s="8"/>
      <c r="M39" s="389"/>
    </row>
    <row r="40" spans="1:13">
      <c r="A40" s="32">
        <f t="shared" si="6"/>
        <v>0</v>
      </c>
      <c r="B40" s="10"/>
      <c r="C40" s="2"/>
      <c r="D40" s="2"/>
      <c r="E40" s="2"/>
      <c r="F40" s="2"/>
      <c r="G40" s="2"/>
      <c r="H40" s="3">
        <f t="shared" si="7"/>
        <v>0</v>
      </c>
      <c r="I40" s="63"/>
      <c r="J40" s="7"/>
      <c r="K40" s="8"/>
      <c r="M40" s="389"/>
    </row>
    <row r="41" spans="1:13">
      <c r="A41" s="32">
        <f t="shared" si="6"/>
        <v>0</v>
      </c>
      <c r="B41" s="10"/>
      <c r="C41" s="2"/>
      <c r="D41" s="2"/>
      <c r="E41" s="2"/>
      <c r="F41" s="2"/>
      <c r="G41" s="2"/>
      <c r="H41" s="3">
        <f t="shared" si="7"/>
        <v>0</v>
      </c>
      <c r="I41" s="63"/>
      <c r="J41" s="7"/>
      <c r="K41" s="8"/>
      <c r="M41" s="389"/>
    </row>
    <row r="42" spans="1:13">
      <c r="A42" s="32">
        <f t="shared" si="6"/>
        <v>0</v>
      </c>
      <c r="B42" s="10"/>
      <c r="C42" s="2"/>
      <c r="D42" s="2"/>
      <c r="E42" s="2"/>
      <c r="F42" s="2"/>
      <c r="G42" s="2"/>
      <c r="H42" s="3">
        <f t="shared" si="7"/>
        <v>0</v>
      </c>
      <c r="I42" s="63"/>
      <c r="J42" s="7"/>
      <c r="K42" s="8"/>
      <c r="M42" s="389"/>
    </row>
    <row r="43" spans="1:13">
      <c r="A43" s="32">
        <f t="shared" si="6"/>
        <v>0</v>
      </c>
      <c r="B43" s="10"/>
      <c r="C43" s="2"/>
      <c r="D43" s="2"/>
      <c r="E43" s="2"/>
      <c r="F43" s="2"/>
      <c r="G43" s="2"/>
      <c r="H43" s="3">
        <f t="shared" si="7"/>
        <v>0</v>
      </c>
      <c r="I43" s="63"/>
      <c r="J43" s="7"/>
      <c r="K43" s="8"/>
      <c r="M43" s="389"/>
    </row>
    <row r="44" spans="1:13" ht="27.75" thickBot="1">
      <c r="A44" s="33" t="e">
        <f>VLOOKUP(B35,O:T,2)</f>
        <v>#N/A</v>
      </c>
      <c r="B44" s="649" t="s">
        <v>70</v>
      </c>
      <c r="C44" s="650"/>
      <c r="D44" s="650"/>
      <c r="E44" s="650"/>
      <c r="F44" s="650"/>
      <c r="G44" s="650"/>
      <c r="H44" s="6"/>
      <c r="I44" s="63">
        <f>SUM(H36:H43)</f>
        <v>0</v>
      </c>
      <c r="J44" s="1" t="e">
        <f>VLOOKUP(B35,O:W,4)</f>
        <v>#N/A</v>
      </c>
      <c r="K44" s="8"/>
      <c r="M44" s="389"/>
    </row>
    <row r="45" spans="1:13" ht="47.25" customHeight="1">
      <c r="A45" s="32">
        <f>IF(B45&gt;0,1,0)</f>
        <v>0</v>
      </c>
      <c r="B45" s="656"/>
      <c r="C45" s="657"/>
      <c r="D45" s="657"/>
      <c r="E45" s="657"/>
      <c r="F45" s="657"/>
      <c r="G45" s="658"/>
      <c r="H45" s="6"/>
      <c r="I45" s="63"/>
      <c r="J45" s="7"/>
      <c r="K45" s="8"/>
      <c r="M45" s="388" t="s">
        <v>667</v>
      </c>
    </row>
    <row r="46" spans="1:13">
      <c r="A46" s="32">
        <f t="shared" ref="A46:A53" si="8">IF(H46&gt;0,1,0)</f>
        <v>0</v>
      </c>
      <c r="B46" s="10"/>
      <c r="C46" s="2">
        <v>0</v>
      </c>
      <c r="D46" s="2"/>
      <c r="E46" s="2"/>
      <c r="F46" s="2"/>
      <c r="G46" s="2"/>
      <c r="H46" s="3">
        <f t="shared" ref="H46:H53" si="9">IF(AND(C46=0,D46=0,E46=0,G46=0),0,ROUND(IF(C46=0,1,C46)*IF(D46=0,1,D46)*IF(E46=0,1,E46)*IF(G46=0,1,G46),2))</f>
        <v>0</v>
      </c>
      <c r="I46" s="63"/>
      <c r="J46" s="7"/>
      <c r="K46" s="8"/>
      <c r="M46" s="389" t="s">
        <v>1048</v>
      </c>
    </row>
    <row r="47" spans="1:13">
      <c r="A47" s="32">
        <f t="shared" si="8"/>
        <v>0</v>
      </c>
      <c r="B47" s="10"/>
      <c r="C47" s="2"/>
      <c r="D47" s="2"/>
      <c r="E47" s="2"/>
      <c r="F47" s="2"/>
      <c r="G47" s="2"/>
      <c r="H47" s="3">
        <f t="shared" si="9"/>
        <v>0</v>
      </c>
      <c r="I47" s="63"/>
      <c r="J47" s="7"/>
      <c r="K47" s="8"/>
      <c r="M47" s="389"/>
    </row>
    <row r="48" spans="1:13">
      <c r="A48" s="32">
        <f t="shared" si="8"/>
        <v>0</v>
      </c>
      <c r="B48" s="10"/>
      <c r="C48" s="2"/>
      <c r="D48" s="2"/>
      <c r="E48" s="2"/>
      <c r="F48" s="2"/>
      <c r="G48" s="2"/>
      <c r="H48" s="3">
        <f t="shared" si="9"/>
        <v>0</v>
      </c>
      <c r="I48" s="63"/>
      <c r="J48" s="7"/>
      <c r="K48" s="8"/>
      <c r="M48" s="389"/>
    </row>
    <row r="49" spans="1:13">
      <c r="A49" s="32">
        <f t="shared" si="8"/>
        <v>0</v>
      </c>
      <c r="B49" s="10"/>
      <c r="C49" s="2"/>
      <c r="D49" s="2"/>
      <c r="E49" s="2"/>
      <c r="F49" s="2"/>
      <c r="G49" s="2"/>
      <c r="H49" s="3">
        <f t="shared" si="9"/>
        <v>0</v>
      </c>
      <c r="I49" s="63"/>
      <c r="J49" s="7"/>
      <c r="K49" s="8"/>
      <c r="M49" s="389"/>
    </row>
    <row r="50" spans="1:13">
      <c r="A50" s="32">
        <f t="shared" si="8"/>
        <v>0</v>
      </c>
      <c r="B50" s="10"/>
      <c r="C50" s="2"/>
      <c r="D50" s="2"/>
      <c r="E50" s="2"/>
      <c r="F50" s="2"/>
      <c r="G50" s="2"/>
      <c r="H50" s="3">
        <f t="shared" si="9"/>
        <v>0</v>
      </c>
      <c r="I50" s="63"/>
      <c r="J50" s="7"/>
      <c r="K50" s="8"/>
      <c r="M50" s="389"/>
    </row>
    <row r="51" spans="1:13">
      <c r="A51" s="32">
        <f t="shared" si="8"/>
        <v>0</v>
      </c>
      <c r="B51" s="10"/>
      <c r="C51" s="2"/>
      <c r="D51" s="2"/>
      <c r="E51" s="2"/>
      <c r="F51" s="2"/>
      <c r="G51" s="2"/>
      <c r="H51" s="3">
        <f t="shared" si="9"/>
        <v>0</v>
      </c>
      <c r="I51" s="63"/>
      <c r="J51" s="7"/>
      <c r="K51" s="8"/>
      <c r="M51" s="389"/>
    </row>
    <row r="52" spans="1:13">
      <c r="A52" s="32">
        <f t="shared" si="8"/>
        <v>0</v>
      </c>
      <c r="B52" s="10"/>
      <c r="C52" s="2"/>
      <c r="D52" s="2"/>
      <c r="E52" s="2"/>
      <c r="F52" s="2"/>
      <c r="G52" s="2"/>
      <c r="H52" s="3">
        <f t="shared" si="9"/>
        <v>0</v>
      </c>
      <c r="I52" s="63"/>
      <c r="J52" s="7"/>
      <c r="K52" s="8"/>
      <c r="M52" s="389"/>
    </row>
    <row r="53" spans="1:13">
      <c r="A53" s="32">
        <f t="shared" si="8"/>
        <v>0</v>
      </c>
      <c r="B53" s="10"/>
      <c r="C53" s="2"/>
      <c r="D53" s="2"/>
      <c r="E53" s="2"/>
      <c r="F53" s="2"/>
      <c r="G53" s="2"/>
      <c r="H53" s="3">
        <f t="shared" si="9"/>
        <v>0</v>
      </c>
      <c r="I53" s="63"/>
      <c r="J53" s="7"/>
      <c r="K53" s="8"/>
      <c r="M53" s="389"/>
    </row>
    <row r="54" spans="1:13" ht="27.75" thickBot="1">
      <c r="A54" s="33" t="e">
        <f>VLOOKUP(B45,O:T,2)</f>
        <v>#N/A</v>
      </c>
      <c r="B54" s="649" t="s">
        <v>70</v>
      </c>
      <c r="C54" s="650"/>
      <c r="D54" s="650"/>
      <c r="E54" s="650"/>
      <c r="F54" s="650"/>
      <c r="G54" s="650"/>
      <c r="H54" s="6"/>
      <c r="I54" s="63">
        <f>SUM(H46:H53)</f>
        <v>0</v>
      </c>
      <c r="J54" s="1" t="e">
        <f>VLOOKUP(B45,O:W,4)</f>
        <v>#N/A</v>
      </c>
      <c r="K54" s="8"/>
      <c r="M54" s="389"/>
    </row>
    <row r="55" spans="1:13" ht="45.75" customHeight="1">
      <c r="A55" s="32">
        <f>IF(B55&gt;0,1,0)</f>
        <v>0</v>
      </c>
      <c r="B55" s="656"/>
      <c r="C55" s="657"/>
      <c r="D55" s="657"/>
      <c r="E55" s="657"/>
      <c r="F55" s="657"/>
      <c r="G55" s="658"/>
      <c r="H55" s="6"/>
      <c r="I55" s="63"/>
      <c r="J55" s="7"/>
      <c r="K55" s="8"/>
      <c r="M55" s="388" t="s">
        <v>667</v>
      </c>
    </row>
    <row r="56" spans="1:13">
      <c r="A56" s="32">
        <f t="shared" ref="A56:A63" si="10">IF(H56&gt;0,1,0)</f>
        <v>0</v>
      </c>
      <c r="B56" s="10"/>
      <c r="C56" s="2"/>
      <c r="D56" s="2"/>
      <c r="E56" s="2"/>
      <c r="F56" s="2"/>
      <c r="G56" s="2"/>
      <c r="H56" s="3">
        <f>IF(AND(C56=0,D56=0,E56=0,F56=0,G56=0),0,ROUND(IF(C56=0,1,C56)*IF(D56=0,1,D56)*IF(E56=0,1,E56)*IF(F56=0,1,F56)*IF(G56=0,1,G56),2))</f>
        <v>0</v>
      </c>
      <c r="I56" s="63"/>
      <c r="J56" s="7"/>
      <c r="K56" s="8"/>
      <c r="M56" s="389" t="s">
        <v>1048</v>
      </c>
    </row>
    <row r="57" spans="1:13">
      <c r="A57" s="32">
        <f t="shared" si="10"/>
        <v>0</v>
      </c>
      <c r="B57" s="10"/>
      <c r="C57" s="2"/>
      <c r="D57" s="2"/>
      <c r="E57" s="2"/>
      <c r="F57" s="2"/>
      <c r="G57" s="2"/>
      <c r="H57" s="3">
        <f t="shared" ref="H57:H63" si="11">IF(AND(C57=0,D57=0,E57=0,F57=0,G57=0),0,ROUND(IF(C57=0,1,C57)*IF(D57=0,1,D57)*IF(E57=0,1,E57)*IF(F57=0,1,F57)*IF(G57=0,1,G57),2))</f>
        <v>0</v>
      </c>
      <c r="I57" s="63"/>
      <c r="J57" s="7"/>
      <c r="K57" s="8"/>
      <c r="M57" s="389"/>
    </row>
    <row r="58" spans="1:13">
      <c r="A58" s="32">
        <f t="shared" si="10"/>
        <v>0</v>
      </c>
      <c r="B58" s="10"/>
      <c r="C58" s="2"/>
      <c r="D58" s="2"/>
      <c r="E58" s="2"/>
      <c r="F58" s="2"/>
      <c r="G58" s="2"/>
      <c r="H58" s="3">
        <f t="shared" si="11"/>
        <v>0</v>
      </c>
      <c r="I58" s="63"/>
      <c r="J58" s="7"/>
      <c r="K58" s="8"/>
      <c r="M58" s="389"/>
    </row>
    <row r="59" spans="1:13">
      <c r="A59" s="32">
        <f t="shared" si="10"/>
        <v>0</v>
      </c>
      <c r="B59" s="10"/>
      <c r="C59" s="2"/>
      <c r="D59" s="2"/>
      <c r="E59" s="2"/>
      <c r="F59" s="2"/>
      <c r="G59" s="2"/>
      <c r="H59" s="3">
        <f t="shared" si="11"/>
        <v>0</v>
      </c>
      <c r="I59" s="63"/>
      <c r="J59" s="7"/>
      <c r="K59" s="8"/>
      <c r="M59" s="389"/>
    </row>
    <row r="60" spans="1:13">
      <c r="A60" s="32">
        <f t="shared" si="10"/>
        <v>0</v>
      </c>
      <c r="B60" s="10"/>
      <c r="C60" s="2"/>
      <c r="D60" s="2"/>
      <c r="E60" s="2"/>
      <c r="F60" s="2"/>
      <c r="G60" s="2"/>
      <c r="H60" s="3">
        <f t="shared" si="11"/>
        <v>0</v>
      </c>
      <c r="I60" s="63"/>
      <c r="J60" s="7"/>
      <c r="K60" s="8"/>
      <c r="M60" s="389"/>
    </row>
    <row r="61" spans="1:13">
      <c r="A61" s="32">
        <f t="shared" si="10"/>
        <v>0</v>
      </c>
      <c r="B61" s="10"/>
      <c r="C61" s="2"/>
      <c r="D61" s="2"/>
      <c r="E61" s="2"/>
      <c r="F61" s="2"/>
      <c r="G61" s="2"/>
      <c r="H61" s="3">
        <f t="shared" si="11"/>
        <v>0</v>
      </c>
      <c r="I61" s="63"/>
      <c r="J61" s="7"/>
      <c r="K61" s="8"/>
      <c r="M61" s="389"/>
    </row>
    <row r="62" spans="1:13">
      <c r="A62" s="32">
        <f t="shared" si="10"/>
        <v>0</v>
      </c>
      <c r="B62" s="10"/>
      <c r="C62" s="2"/>
      <c r="D62" s="2"/>
      <c r="E62" s="2"/>
      <c r="F62" s="2"/>
      <c r="G62" s="2"/>
      <c r="H62" s="3">
        <f t="shared" si="11"/>
        <v>0</v>
      </c>
      <c r="I62" s="63"/>
      <c r="J62" s="7"/>
      <c r="K62" s="8"/>
      <c r="M62" s="389"/>
    </row>
    <row r="63" spans="1:13">
      <c r="A63" s="32">
        <f t="shared" si="10"/>
        <v>0</v>
      </c>
      <c r="B63" s="10"/>
      <c r="C63" s="2"/>
      <c r="D63" s="2"/>
      <c r="E63" s="2"/>
      <c r="F63" s="2"/>
      <c r="G63" s="2"/>
      <c r="H63" s="3">
        <f t="shared" si="11"/>
        <v>0</v>
      </c>
      <c r="I63" s="63"/>
      <c r="J63" s="7"/>
      <c r="K63" s="8"/>
      <c r="M63" s="389"/>
    </row>
    <row r="64" spans="1:13" ht="27.75" thickBot="1">
      <c r="A64" s="33" t="e">
        <f>VLOOKUP(B55,O:T,2)</f>
        <v>#N/A</v>
      </c>
      <c r="B64" s="649" t="s">
        <v>70</v>
      </c>
      <c r="C64" s="650"/>
      <c r="D64" s="650"/>
      <c r="E64" s="650"/>
      <c r="F64" s="650"/>
      <c r="G64" s="650"/>
      <c r="H64" s="6"/>
      <c r="I64" s="63">
        <f>SUM(H56:H63)</f>
        <v>0</v>
      </c>
      <c r="J64" s="1" t="e">
        <f>VLOOKUP(B55,O:W,4)</f>
        <v>#N/A</v>
      </c>
      <c r="K64" s="8"/>
      <c r="M64" s="389"/>
    </row>
    <row r="65" spans="1:13" ht="45.75" customHeight="1">
      <c r="A65" s="32">
        <f>IF(B65&gt;0,1,0)</f>
        <v>0</v>
      </c>
      <c r="B65" s="656"/>
      <c r="C65" s="657"/>
      <c r="D65" s="657"/>
      <c r="E65" s="657"/>
      <c r="F65" s="657"/>
      <c r="G65" s="658"/>
      <c r="H65" s="6"/>
      <c r="I65" s="63"/>
      <c r="J65" s="7"/>
      <c r="K65" s="8"/>
      <c r="M65" s="388" t="s">
        <v>667</v>
      </c>
    </row>
    <row r="66" spans="1:13">
      <c r="A66" s="32">
        <f t="shared" ref="A66:A73" si="12">IF(H66&gt;0,1,0)</f>
        <v>0</v>
      </c>
      <c r="B66" s="10"/>
      <c r="C66" s="2"/>
      <c r="D66" s="2"/>
      <c r="E66" s="2"/>
      <c r="F66" s="2"/>
      <c r="G66" s="2"/>
      <c r="H66" s="3">
        <f>IF(AND(C66=0,D66=0,E66=0,F66=0,G66=0),0,ROUND(IF(C66=0,1,C66)*IF(D66=0,1,D66)*IF(E66=0,1,E66)*IF(F66=0,1,F66)*IF(G66=0,1,G66),2))</f>
        <v>0</v>
      </c>
      <c r="I66" s="63"/>
      <c r="J66" s="7"/>
      <c r="K66" s="8"/>
      <c r="M66" s="389"/>
    </row>
    <row r="67" spans="1:13">
      <c r="A67" s="32">
        <f t="shared" si="12"/>
        <v>0</v>
      </c>
      <c r="B67" s="10"/>
      <c r="C67" s="2"/>
      <c r="D67" s="2"/>
      <c r="E67" s="2"/>
      <c r="F67" s="2"/>
      <c r="G67" s="2"/>
      <c r="H67" s="3">
        <f t="shared" ref="H67:H73" si="13">IF(AND(C67=0,D67=0,E67=0,F67=0,G67=0),0,ROUND(IF(C67=0,1,C67)*IF(D67=0,1,D67)*IF(E67=0,1,E67)*IF(F67=0,1,F67)*IF(G67=0,1,G67),2))</f>
        <v>0</v>
      </c>
      <c r="I67" s="63"/>
      <c r="J67" s="7"/>
      <c r="K67" s="8"/>
      <c r="M67" s="389"/>
    </row>
    <row r="68" spans="1:13">
      <c r="A68" s="32">
        <f t="shared" si="12"/>
        <v>0</v>
      </c>
      <c r="B68" s="10"/>
      <c r="C68" s="2"/>
      <c r="D68" s="2"/>
      <c r="E68" s="2"/>
      <c r="F68" s="2"/>
      <c r="G68" s="2"/>
      <c r="H68" s="3">
        <f t="shared" si="13"/>
        <v>0</v>
      </c>
      <c r="I68" s="63"/>
      <c r="J68" s="7"/>
      <c r="K68" s="8"/>
      <c r="M68" s="389"/>
    </row>
    <row r="69" spans="1:13">
      <c r="A69" s="32">
        <f t="shared" si="12"/>
        <v>0</v>
      </c>
      <c r="B69" s="10"/>
      <c r="C69" s="2"/>
      <c r="D69" s="2"/>
      <c r="E69" s="2"/>
      <c r="F69" s="2"/>
      <c r="G69" s="2"/>
      <c r="H69" s="3">
        <f t="shared" si="13"/>
        <v>0</v>
      </c>
      <c r="I69" s="63"/>
      <c r="J69" s="7"/>
      <c r="K69" s="8"/>
      <c r="M69" s="389"/>
    </row>
    <row r="70" spans="1:13">
      <c r="A70" s="32">
        <f t="shared" si="12"/>
        <v>0</v>
      </c>
      <c r="B70" s="10"/>
      <c r="C70" s="2"/>
      <c r="D70" s="2"/>
      <c r="E70" s="2"/>
      <c r="F70" s="2"/>
      <c r="G70" s="2"/>
      <c r="H70" s="3">
        <f t="shared" si="13"/>
        <v>0</v>
      </c>
      <c r="I70" s="63"/>
      <c r="J70" s="7"/>
      <c r="K70" s="8"/>
      <c r="M70" s="389"/>
    </row>
    <row r="71" spans="1:13">
      <c r="A71" s="32">
        <f t="shared" si="12"/>
        <v>0</v>
      </c>
      <c r="B71" s="10"/>
      <c r="C71" s="2"/>
      <c r="D71" s="2"/>
      <c r="E71" s="2"/>
      <c r="F71" s="2"/>
      <c r="G71" s="2"/>
      <c r="H71" s="3">
        <f t="shared" si="13"/>
        <v>0</v>
      </c>
      <c r="I71" s="63"/>
      <c r="J71" s="7"/>
      <c r="K71" s="8"/>
      <c r="M71" s="389"/>
    </row>
    <row r="72" spans="1:13">
      <c r="A72" s="32">
        <f t="shared" si="12"/>
        <v>0</v>
      </c>
      <c r="B72" s="10"/>
      <c r="C72" s="2"/>
      <c r="D72" s="2"/>
      <c r="E72" s="2"/>
      <c r="F72" s="2"/>
      <c r="G72" s="2"/>
      <c r="H72" s="3">
        <f t="shared" si="13"/>
        <v>0</v>
      </c>
      <c r="I72" s="63"/>
      <c r="J72" s="7"/>
      <c r="K72" s="8"/>
      <c r="M72" s="389"/>
    </row>
    <row r="73" spans="1:13">
      <c r="A73" s="32">
        <f t="shared" si="12"/>
        <v>0</v>
      </c>
      <c r="B73" s="10"/>
      <c r="C73" s="2"/>
      <c r="D73" s="2"/>
      <c r="E73" s="2"/>
      <c r="F73" s="2"/>
      <c r="G73" s="2"/>
      <c r="H73" s="3">
        <f t="shared" si="13"/>
        <v>0</v>
      </c>
      <c r="I73" s="63"/>
      <c r="J73" s="7"/>
      <c r="K73" s="8"/>
      <c r="M73" s="389"/>
    </row>
    <row r="74" spans="1:13" ht="27.75" thickBot="1">
      <c r="A74" s="33" t="e">
        <f>VLOOKUP(B65,O:T,2)</f>
        <v>#N/A</v>
      </c>
      <c r="B74" s="649" t="s">
        <v>70</v>
      </c>
      <c r="C74" s="650"/>
      <c r="D74" s="650"/>
      <c r="E74" s="650"/>
      <c r="F74" s="650"/>
      <c r="G74" s="650"/>
      <c r="H74" s="6"/>
      <c r="I74" s="63">
        <f>SUM(H66:H73)</f>
        <v>0</v>
      </c>
      <c r="J74" s="1" t="e">
        <f>VLOOKUP(B65,O:W,4)</f>
        <v>#N/A</v>
      </c>
      <c r="K74" s="8"/>
      <c r="M74" s="389"/>
    </row>
    <row r="75" spans="1:13" ht="47.25" customHeight="1">
      <c r="A75" s="32">
        <f>IF(B75&gt;0,1,0)</f>
        <v>0</v>
      </c>
      <c r="B75" s="656"/>
      <c r="C75" s="657"/>
      <c r="D75" s="657"/>
      <c r="E75" s="657"/>
      <c r="F75" s="657"/>
      <c r="G75" s="658"/>
      <c r="H75" s="6"/>
      <c r="I75" s="63"/>
      <c r="J75" s="7"/>
      <c r="K75" s="8"/>
      <c r="M75" s="388" t="s">
        <v>667</v>
      </c>
    </row>
    <row r="76" spans="1:13">
      <c r="A76" s="32">
        <f t="shared" ref="A76:A83" si="14">IF(H76&gt;0,1,0)</f>
        <v>0</v>
      </c>
      <c r="B76" s="10"/>
      <c r="C76" s="2"/>
      <c r="D76" s="2"/>
      <c r="E76" s="2"/>
      <c r="F76" s="2"/>
      <c r="G76" s="2"/>
      <c r="H76" s="3">
        <f>IF(AND(C76=0,D76=0,E76=0,F76=0,G76=0),0,ROUND(IF(C76=0,1,C76)*IF(D76=0,1,D76)*IF(E76=0,1,E76)*IF(F76=0,1,F76)*IF(G76=0,1,G76),2))</f>
        <v>0</v>
      </c>
      <c r="I76" s="63"/>
      <c r="J76" s="7"/>
      <c r="K76" s="8"/>
      <c r="M76" s="389"/>
    </row>
    <row r="77" spans="1:13">
      <c r="A77" s="32">
        <f t="shared" si="14"/>
        <v>0</v>
      </c>
      <c r="B77" s="10"/>
      <c r="C77" s="2"/>
      <c r="D77" s="2"/>
      <c r="E77" s="2"/>
      <c r="F77" s="2"/>
      <c r="G77" s="2"/>
      <c r="H77" s="3">
        <f t="shared" ref="H77:H83" si="15">IF(AND(C77=0,D77=0,E77=0,F77=0,G77=0),0,ROUND(IF(C77=0,1,C77)*IF(D77=0,1,D77)*IF(E77=0,1,E77)*IF(F77=0,1,F77)*IF(G77=0,1,G77),2))</f>
        <v>0</v>
      </c>
      <c r="I77" s="63"/>
      <c r="J77" s="7"/>
      <c r="K77" s="8"/>
      <c r="M77" s="389"/>
    </row>
    <row r="78" spans="1:13">
      <c r="A78" s="32">
        <f t="shared" si="14"/>
        <v>0</v>
      </c>
      <c r="B78" s="10"/>
      <c r="C78" s="2"/>
      <c r="D78" s="2"/>
      <c r="E78" s="2"/>
      <c r="F78" s="2"/>
      <c r="G78" s="2"/>
      <c r="H78" s="3">
        <f t="shared" si="15"/>
        <v>0</v>
      </c>
      <c r="I78" s="63"/>
      <c r="J78" s="7"/>
      <c r="K78" s="8"/>
      <c r="M78" s="389"/>
    </row>
    <row r="79" spans="1:13">
      <c r="A79" s="32">
        <f t="shared" si="14"/>
        <v>0</v>
      </c>
      <c r="B79" s="10"/>
      <c r="C79" s="2"/>
      <c r="D79" s="2"/>
      <c r="E79" s="2"/>
      <c r="F79" s="2"/>
      <c r="G79" s="2"/>
      <c r="H79" s="3">
        <f t="shared" si="15"/>
        <v>0</v>
      </c>
      <c r="I79" s="63"/>
      <c r="J79" s="7"/>
      <c r="K79" s="8"/>
      <c r="M79" s="389"/>
    </row>
    <row r="80" spans="1:13">
      <c r="A80" s="32">
        <f t="shared" si="14"/>
        <v>0</v>
      </c>
      <c r="B80" s="10"/>
      <c r="C80" s="2"/>
      <c r="D80" s="2"/>
      <c r="E80" s="2"/>
      <c r="F80" s="2"/>
      <c r="G80" s="2"/>
      <c r="H80" s="3">
        <f t="shared" si="15"/>
        <v>0</v>
      </c>
      <c r="I80" s="63"/>
      <c r="J80" s="7"/>
      <c r="K80" s="8"/>
      <c r="M80" s="389"/>
    </row>
    <row r="81" spans="1:13">
      <c r="A81" s="32">
        <f t="shared" si="14"/>
        <v>0</v>
      </c>
      <c r="B81" s="10"/>
      <c r="C81" s="2"/>
      <c r="D81" s="2"/>
      <c r="E81" s="2"/>
      <c r="F81" s="2"/>
      <c r="G81" s="2"/>
      <c r="H81" s="3">
        <f t="shared" si="15"/>
        <v>0</v>
      </c>
      <c r="I81" s="63"/>
      <c r="J81" s="7"/>
      <c r="K81" s="8"/>
      <c r="M81" s="389"/>
    </row>
    <row r="82" spans="1:13">
      <c r="A82" s="32">
        <f t="shared" si="14"/>
        <v>0</v>
      </c>
      <c r="B82" s="10"/>
      <c r="C82" s="2"/>
      <c r="D82" s="2"/>
      <c r="E82" s="2"/>
      <c r="F82" s="2"/>
      <c r="G82" s="2"/>
      <c r="H82" s="3">
        <f t="shared" si="15"/>
        <v>0</v>
      </c>
      <c r="I82" s="63"/>
      <c r="J82" s="7"/>
      <c r="K82" s="8"/>
      <c r="M82" s="389"/>
    </row>
    <row r="83" spans="1:13">
      <c r="A83" s="32">
        <f t="shared" si="14"/>
        <v>0</v>
      </c>
      <c r="B83" s="10"/>
      <c r="C83" s="2"/>
      <c r="D83" s="2"/>
      <c r="E83" s="2"/>
      <c r="F83" s="2"/>
      <c r="G83" s="2"/>
      <c r="H83" s="3">
        <f t="shared" si="15"/>
        <v>0</v>
      </c>
      <c r="I83" s="63"/>
      <c r="J83" s="7"/>
      <c r="K83" s="8"/>
      <c r="M83" s="389"/>
    </row>
    <row r="84" spans="1:13" ht="27.75" thickBot="1">
      <c r="A84" s="33" t="e">
        <f>VLOOKUP(B75,O:T,2)</f>
        <v>#N/A</v>
      </c>
      <c r="B84" s="649" t="s">
        <v>70</v>
      </c>
      <c r="C84" s="650"/>
      <c r="D84" s="650"/>
      <c r="E84" s="650"/>
      <c r="F84" s="650"/>
      <c r="G84" s="650"/>
      <c r="H84" s="6"/>
      <c r="I84" s="63">
        <f>SUM(H76:H83)</f>
        <v>0</v>
      </c>
      <c r="J84" s="1" t="e">
        <f>VLOOKUP(B75,O:W,4)</f>
        <v>#N/A</v>
      </c>
      <c r="K84" s="8"/>
      <c r="M84" s="389"/>
    </row>
    <row r="85" spans="1:13" ht="46.5" customHeight="1">
      <c r="A85" s="32">
        <f>IF(B85&gt;0,1,0)</f>
        <v>0</v>
      </c>
      <c r="B85" s="656"/>
      <c r="C85" s="657"/>
      <c r="D85" s="657"/>
      <c r="E85" s="657"/>
      <c r="F85" s="657"/>
      <c r="G85" s="658"/>
      <c r="H85" s="6"/>
      <c r="I85" s="63"/>
      <c r="J85" s="7"/>
      <c r="K85" s="8"/>
      <c r="M85" s="388" t="s">
        <v>667</v>
      </c>
    </row>
    <row r="86" spans="1:13">
      <c r="A86" s="32">
        <f t="shared" ref="A86:A93" si="16">IF(H86&gt;0,1,0)</f>
        <v>0</v>
      </c>
      <c r="B86" s="10"/>
      <c r="C86" s="2"/>
      <c r="D86" s="2"/>
      <c r="E86" s="2"/>
      <c r="F86" s="2"/>
      <c r="G86" s="2"/>
      <c r="H86" s="3">
        <f>IF(AND(C86=0,D86=0,E86=0,F86=0,G86=0),0,ROUND(IF(C86=0,1,C86)*IF(D86=0,1,D86)*IF(E86=0,1,E86)*IF(F86=0,1,F86)*IF(G86=0,1,G86),2))</f>
        <v>0</v>
      </c>
      <c r="I86" s="63"/>
      <c r="J86" s="7"/>
      <c r="K86" s="8"/>
      <c r="M86" s="389"/>
    </row>
    <row r="87" spans="1:13">
      <c r="A87" s="32">
        <f t="shared" si="16"/>
        <v>0</v>
      </c>
      <c r="B87" s="10"/>
      <c r="C87" s="2"/>
      <c r="D87" s="2"/>
      <c r="E87" s="2"/>
      <c r="F87" s="2"/>
      <c r="G87" s="2"/>
      <c r="H87" s="3">
        <f t="shared" ref="H87:H93" si="17">IF(AND(C87=0,D87=0,E87=0,F87=0,G87=0),0,ROUND(IF(C87=0,1,C87)*IF(D87=0,1,D87)*IF(E87=0,1,E87)*IF(F87=0,1,F87)*IF(G87=0,1,G87),2))</f>
        <v>0</v>
      </c>
      <c r="I87" s="63"/>
      <c r="J87" s="7"/>
      <c r="K87" s="8"/>
      <c r="M87" s="389"/>
    </row>
    <row r="88" spans="1:13">
      <c r="A88" s="32">
        <f t="shared" si="16"/>
        <v>0</v>
      </c>
      <c r="B88" s="10"/>
      <c r="C88" s="2"/>
      <c r="D88" s="2"/>
      <c r="E88" s="2"/>
      <c r="F88" s="2"/>
      <c r="G88" s="2"/>
      <c r="H88" s="3">
        <f t="shared" si="17"/>
        <v>0</v>
      </c>
      <c r="I88" s="63"/>
      <c r="J88" s="7"/>
      <c r="K88" s="8"/>
      <c r="M88" s="389"/>
    </row>
    <row r="89" spans="1:13">
      <c r="A89" s="32">
        <f t="shared" si="16"/>
        <v>0</v>
      </c>
      <c r="B89" s="10"/>
      <c r="C89" s="2"/>
      <c r="D89" s="2"/>
      <c r="E89" s="2"/>
      <c r="F89" s="2"/>
      <c r="G89" s="2"/>
      <c r="H89" s="3">
        <f t="shared" si="17"/>
        <v>0</v>
      </c>
      <c r="I89" s="63"/>
      <c r="J89" s="7"/>
      <c r="K89" s="8"/>
      <c r="M89" s="389"/>
    </row>
    <row r="90" spans="1:13">
      <c r="A90" s="32">
        <f t="shared" si="16"/>
        <v>0</v>
      </c>
      <c r="B90" s="10"/>
      <c r="C90" s="2"/>
      <c r="D90" s="2"/>
      <c r="E90" s="2"/>
      <c r="F90" s="2"/>
      <c r="G90" s="2"/>
      <c r="H90" s="3">
        <f t="shared" si="17"/>
        <v>0</v>
      </c>
      <c r="I90" s="63"/>
      <c r="J90" s="7"/>
      <c r="K90" s="8"/>
      <c r="M90" s="389"/>
    </row>
    <row r="91" spans="1:13">
      <c r="A91" s="32">
        <f t="shared" si="16"/>
        <v>0</v>
      </c>
      <c r="B91" s="10"/>
      <c r="C91" s="2"/>
      <c r="D91" s="2"/>
      <c r="E91" s="2"/>
      <c r="F91" s="2"/>
      <c r="G91" s="2"/>
      <c r="H91" s="3">
        <f t="shared" si="17"/>
        <v>0</v>
      </c>
      <c r="I91" s="63"/>
      <c r="J91" s="7"/>
      <c r="K91" s="8"/>
      <c r="M91" s="389"/>
    </row>
    <row r="92" spans="1:13">
      <c r="A92" s="32">
        <f t="shared" si="16"/>
        <v>0</v>
      </c>
      <c r="B92" s="10"/>
      <c r="C92" s="2"/>
      <c r="D92" s="2"/>
      <c r="E92" s="2"/>
      <c r="F92" s="2"/>
      <c r="G92" s="2"/>
      <c r="H92" s="3">
        <f t="shared" si="17"/>
        <v>0</v>
      </c>
      <c r="I92" s="63"/>
      <c r="J92" s="7"/>
      <c r="K92" s="8"/>
      <c r="M92" s="389"/>
    </row>
    <row r="93" spans="1:13">
      <c r="A93" s="32">
        <f t="shared" si="16"/>
        <v>0</v>
      </c>
      <c r="B93" s="10"/>
      <c r="C93" s="2"/>
      <c r="D93" s="2"/>
      <c r="E93" s="2"/>
      <c r="F93" s="2"/>
      <c r="G93" s="2"/>
      <c r="H93" s="3">
        <f t="shared" si="17"/>
        <v>0</v>
      </c>
      <c r="I93" s="63"/>
      <c r="J93" s="7"/>
      <c r="K93" s="8"/>
      <c r="M93" s="389"/>
    </row>
    <row r="94" spans="1:13" ht="27.75" thickBot="1">
      <c r="A94" s="33" t="e">
        <f>VLOOKUP(B85,O:T,2)</f>
        <v>#N/A</v>
      </c>
      <c r="B94" s="649" t="s">
        <v>70</v>
      </c>
      <c r="C94" s="650"/>
      <c r="D94" s="650"/>
      <c r="E94" s="650"/>
      <c r="F94" s="650"/>
      <c r="G94" s="650"/>
      <c r="H94" s="6"/>
      <c r="I94" s="63">
        <f>SUM(H86:H93)</f>
        <v>0</v>
      </c>
      <c r="J94" s="1" t="e">
        <f>VLOOKUP(B85,O:W,4)</f>
        <v>#N/A</v>
      </c>
      <c r="K94" s="8"/>
      <c r="M94" s="389"/>
    </row>
    <row r="95" spans="1:13" ht="45.75" customHeight="1">
      <c r="A95" s="32">
        <f>IF(B95&gt;0,1,0)</f>
        <v>0</v>
      </c>
      <c r="B95" s="656"/>
      <c r="C95" s="657"/>
      <c r="D95" s="657"/>
      <c r="E95" s="657"/>
      <c r="F95" s="657"/>
      <c r="G95" s="658"/>
      <c r="H95" s="6"/>
      <c r="I95" s="63"/>
      <c r="J95" s="7"/>
      <c r="K95" s="8"/>
      <c r="M95" s="388" t="s">
        <v>667</v>
      </c>
    </row>
    <row r="96" spans="1:13">
      <c r="A96" s="32">
        <f t="shared" ref="A96:A103" si="18">IF(H96&gt;0,1,0)</f>
        <v>0</v>
      </c>
      <c r="B96" s="10"/>
      <c r="C96" s="2"/>
      <c r="D96" s="2"/>
      <c r="E96" s="2"/>
      <c r="F96" s="2"/>
      <c r="G96" s="2"/>
      <c r="H96" s="3">
        <f>IF(AND(C96=0,D96=0,E96=0,F96=0,G96=0),0,ROUND(IF(C96=0,1,C96)*IF(D96=0,1,D96)*IF(E96=0,1,E96)*IF(F96=0,1,F96)*IF(G96=0,1,G96),2))</f>
        <v>0</v>
      </c>
      <c r="I96" s="63"/>
      <c r="J96" s="7"/>
      <c r="K96" s="8"/>
      <c r="M96" s="389"/>
    </row>
    <row r="97" spans="1:13">
      <c r="A97" s="32">
        <f t="shared" si="18"/>
        <v>0</v>
      </c>
      <c r="B97" s="10"/>
      <c r="C97" s="2"/>
      <c r="D97" s="2"/>
      <c r="E97" s="2"/>
      <c r="F97" s="2"/>
      <c r="G97" s="2"/>
      <c r="H97" s="3">
        <f t="shared" ref="H97:H103" si="19">IF(AND(C97=0,D97=0,E97=0,F97=0,G97=0),0,ROUND(IF(C97=0,1,C97)*IF(D97=0,1,D97)*IF(E97=0,1,E97)*IF(F97=0,1,F97)*IF(G97=0,1,G97),2))</f>
        <v>0</v>
      </c>
      <c r="I97" s="63"/>
      <c r="J97" s="7"/>
      <c r="K97" s="8"/>
      <c r="M97" s="389"/>
    </row>
    <row r="98" spans="1:13">
      <c r="A98" s="32">
        <f t="shared" si="18"/>
        <v>0</v>
      </c>
      <c r="B98" s="10"/>
      <c r="C98" s="2"/>
      <c r="D98" s="2"/>
      <c r="E98" s="2"/>
      <c r="F98" s="2"/>
      <c r="G98" s="2"/>
      <c r="H98" s="3">
        <f t="shared" si="19"/>
        <v>0</v>
      </c>
      <c r="I98" s="63"/>
      <c r="J98" s="7"/>
      <c r="K98" s="8"/>
      <c r="M98" s="389"/>
    </row>
    <row r="99" spans="1:13">
      <c r="A99" s="32">
        <f t="shared" si="18"/>
        <v>0</v>
      </c>
      <c r="B99" s="10"/>
      <c r="C99" s="2"/>
      <c r="D99" s="2"/>
      <c r="E99" s="2"/>
      <c r="F99" s="2"/>
      <c r="G99" s="2"/>
      <c r="H99" s="3">
        <f t="shared" si="19"/>
        <v>0</v>
      </c>
      <c r="I99" s="63"/>
      <c r="J99" s="7"/>
      <c r="K99" s="8"/>
      <c r="M99" s="389"/>
    </row>
    <row r="100" spans="1:13">
      <c r="A100" s="32">
        <f t="shared" si="18"/>
        <v>0</v>
      </c>
      <c r="B100" s="10"/>
      <c r="C100" s="2"/>
      <c r="D100" s="2"/>
      <c r="E100" s="2"/>
      <c r="F100" s="2"/>
      <c r="G100" s="2"/>
      <c r="H100" s="3">
        <f t="shared" si="19"/>
        <v>0</v>
      </c>
      <c r="I100" s="63"/>
      <c r="J100" s="7"/>
      <c r="K100" s="8"/>
      <c r="M100" s="389"/>
    </row>
    <row r="101" spans="1:13">
      <c r="A101" s="32">
        <f t="shared" si="18"/>
        <v>0</v>
      </c>
      <c r="B101" s="10"/>
      <c r="C101" s="2"/>
      <c r="D101" s="2"/>
      <c r="E101" s="2"/>
      <c r="F101" s="2"/>
      <c r="G101" s="2"/>
      <c r="H101" s="3">
        <f t="shared" si="19"/>
        <v>0</v>
      </c>
      <c r="I101" s="63"/>
      <c r="J101" s="7"/>
      <c r="K101" s="8"/>
      <c r="M101" s="389"/>
    </row>
    <row r="102" spans="1:13">
      <c r="A102" s="32">
        <f t="shared" si="18"/>
        <v>0</v>
      </c>
      <c r="B102" s="10"/>
      <c r="C102" s="2"/>
      <c r="D102" s="2"/>
      <c r="E102" s="2"/>
      <c r="F102" s="2"/>
      <c r="G102" s="2"/>
      <c r="H102" s="3">
        <f t="shared" si="19"/>
        <v>0</v>
      </c>
      <c r="I102" s="63"/>
      <c r="J102" s="7"/>
      <c r="K102" s="8"/>
      <c r="M102" s="389"/>
    </row>
    <row r="103" spans="1:13">
      <c r="A103" s="32">
        <f t="shared" si="18"/>
        <v>0</v>
      </c>
      <c r="B103" s="10"/>
      <c r="C103" s="2"/>
      <c r="D103" s="2"/>
      <c r="E103" s="2"/>
      <c r="F103" s="2"/>
      <c r="G103" s="2"/>
      <c r="H103" s="3">
        <f t="shared" si="19"/>
        <v>0</v>
      </c>
      <c r="I103" s="63"/>
      <c r="J103" s="7"/>
      <c r="K103" s="8"/>
      <c r="M103" s="389"/>
    </row>
    <row r="104" spans="1:13" ht="27.75" thickBot="1">
      <c r="A104" s="33" t="e">
        <f>VLOOKUP(B95,O:T,2)</f>
        <v>#N/A</v>
      </c>
      <c r="B104" s="649" t="s">
        <v>70</v>
      </c>
      <c r="C104" s="650"/>
      <c r="D104" s="650"/>
      <c r="E104" s="650"/>
      <c r="F104" s="650"/>
      <c r="G104" s="650"/>
      <c r="H104" s="6"/>
      <c r="I104" s="63">
        <f>SUM(H96:H103)</f>
        <v>0</v>
      </c>
      <c r="J104" s="1" t="e">
        <f>VLOOKUP(B95,O:W,4)</f>
        <v>#N/A</v>
      </c>
      <c r="K104" s="8"/>
      <c r="M104" s="389"/>
    </row>
    <row r="105" spans="1:13" ht="45.75" customHeight="1">
      <c r="A105" s="32">
        <f>IF(B105&gt;0,1,0)</f>
        <v>0</v>
      </c>
      <c r="B105" s="656"/>
      <c r="C105" s="657"/>
      <c r="D105" s="657"/>
      <c r="E105" s="657"/>
      <c r="F105" s="657"/>
      <c r="G105" s="658"/>
      <c r="H105" s="6"/>
      <c r="I105" s="63"/>
      <c r="J105" s="7"/>
      <c r="K105" s="8"/>
      <c r="M105" s="388" t="s">
        <v>667</v>
      </c>
    </row>
    <row r="106" spans="1:13">
      <c r="A106" s="32">
        <f t="shared" ref="A106:A113" si="20">IF(H106&gt;0,1,0)</f>
        <v>0</v>
      </c>
      <c r="B106" s="10"/>
      <c r="C106" s="2"/>
      <c r="D106" s="2"/>
      <c r="E106" s="2"/>
      <c r="F106" s="2"/>
      <c r="G106" s="2"/>
      <c r="H106" s="3">
        <f>IF(AND(C106=0,D106=0,E106=0,F106=0,G106=0),0,ROUND(IF(C106=0,1,C106)*IF(D106=0,1,D106)*IF(E106=0,1,E106)*IF(F106=0,1,F106)*IF(G106=0,1,G106),2))</f>
        <v>0</v>
      </c>
      <c r="I106" s="63"/>
      <c r="J106" s="7"/>
      <c r="K106" s="8"/>
      <c r="M106" s="389"/>
    </row>
    <row r="107" spans="1:13">
      <c r="A107" s="32">
        <f t="shared" si="20"/>
        <v>0</v>
      </c>
      <c r="B107" s="10"/>
      <c r="C107" s="2"/>
      <c r="D107" s="2"/>
      <c r="E107" s="2"/>
      <c r="F107" s="2"/>
      <c r="G107" s="2"/>
      <c r="H107" s="3">
        <f t="shared" ref="H107:H113" si="21">IF(AND(C107=0,D107=0,E107=0,F107=0,G107=0),0,ROUND(IF(C107=0,1,C107)*IF(D107=0,1,D107)*IF(E107=0,1,E107)*IF(F107=0,1,F107)*IF(G107=0,1,G107),2))</f>
        <v>0</v>
      </c>
      <c r="I107" s="63"/>
      <c r="J107" s="7"/>
      <c r="K107" s="8"/>
      <c r="M107" s="389"/>
    </row>
    <row r="108" spans="1:13">
      <c r="A108" s="32">
        <f t="shared" si="20"/>
        <v>0</v>
      </c>
      <c r="B108" s="10"/>
      <c r="C108" s="2"/>
      <c r="D108" s="2"/>
      <c r="E108" s="2"/>
      <c r="F108" s="2"/>
      <c r="G108" s="2"/>
      <c r="H108" s="3">
        <f t="shared" si="21"/>
        <v>0</v>
      </c>
      <c r="I108" s="63"/>
      <c r="J108" s="7"/>
      <c r="K108" s="8"/>
      <c r="M108" s="389"/>
    </row>
    <row r="109" spans="1:13">
      <c r="A109" s="32">
        <f t="shared" si="20"/>
        <v>0</v>
      </c>
      <c r="B109" s="10"/>
      <c r="C109" s="2"/>
      <c r="D109" s="2"/>
      <c r="E109" s="2"/>
      <c r="F109" s="2"/>
      <c r="G109" s="2"/>
      <c r="H109" s="3">
        <f t="shared" si="21"/>
        <v>0</v>
      </c>
      <c r="I109" s="63"/>
      <c r="J109" s="7"/>
      <c r="K109" s="8"/>
      <c r="M109" s="389"/>
    </row>
    <row r="110" spans="1:13">
      <c r="A110" s="32">
        <f t="shared" si="20"/>
        <v>0</v>
      </c>
      <c r="B110" s="10"/>
      <c r="C110" s="2"/>
      <c r="D110" s="2"/>
      <c r="E110" s="2"/>
      <c r="F110" s="2"/>
      <c r="G110" s="2"/>
      <c r="H110" s="3">
        <f t="shared" si="21"/>
        <v>0</v>
      </c>
      <c r="I110" s="63"/>
      <c r="J110" s="7"/>
      <c r="K110" s="8"/>
      <c r="M110" s="389"/>
    </row>
    <row r="111" spans="1:13">
      <c r="A111" s="32">
        <f t="shared" si="20"/>
        <v>0</v>
      </c>
      <c r="B111" s="10"/>
      <c r="C111" s="2"/>
      <c r="D111" s="2"/>
      <c r="E111" s="2"/>
      <c r="F111" s="2"/>
      <c r="G111" s="2"/>
      <c r="H111" s="3">
        <f t="shared" si="21"/>
        <v>0</v>
      </c>
      <c r="I111" s="63"/>
      <c r="J111" s="7"/>
      <c r="K111" s="8"/>
      <c r="M111" s="389"/>
    </row>
    <row r="112" spans="1:13">
      <c r="A112" s="32">
        <f t="shared" si="20"/>
        <v>0</v>
      </c>
      <c r="B112" s="10"/>
      <c r="C112" s="2"/>
      <c r="D112" s="2"/>
      <c r="E112" s="2"/>
      <c r="F112" s="2"/>
      <c r="G112" s="2"/>
      <c r="H112" s="3">
        <f t="shared" si="21"/>
        <v>0</v>
      </c>
      <c r="I112" s="63"/>
      <c r="J112" s="7"/>
      <c r="K112" s="8"/>
      <c r="M112" s="389"/>
    </row>
    <row r="113" spans="1:13">
      <c r="A113" s="32">
        <f t="shared" si="20"/>
        <v>0</v>
      </c>
      <c r="B113" s="10"/>
      <c r="C113" s="2"/>
      <c r="D113" s="2"/>
      <c r="E113" s="2"/>
      <c r="F113" s="2"/>
      <c r="G113" s="2"/>
      <c r="H113" s="3">
        <f t="shared" si="21"/>
        <v>0</v>
      </c>
      <c r="I113" s="63"/>
      <c r="J113" s="7"/>
      <c r="K113" s="8"/>
      <c r="M113" s="389"/>
    </row>
    <row r="114" spans="1:13" ht="27.75" thickBot="1">
      <c r="A114" s="33" t="e">
        <f>VLOOKUP(B105,O:T,2)</f>
        <v>#N/A</v>
      </c>
      <c r="B114" s="649" t="s">
        <v>70</v>
      </c>
      <c r="C114" s="650"/>
      <c r="D114" s="650"/>
      <c r="E114" s="650"/>
      <c r="F114" s="650"/>
      <c r="G114" s="650"/>
      <c r="H114" s="6"/>
      <c r="I114" s="63">
        <f>SUM(H106:H113)</f>
        <v>0</v>
      </c>
      <c r="J114" s="1" t="e">
        <f>VLOOKUP(B105,O:W,4)</f>
        <v>#N/A</v>
      </c>
      <c r="K114" s="8"/>
      <c r="M114" s="389"/>
    </row>
    <row r="115" spans="1:13" ht="45" customHeight="1">
      <c r="A115" s="32">
        <f>IF(B115&gt;0,1,0)</f>
        <v>0</v>
      </c>
      <c r="B115" s="656"/>
      <c r="C115" s="657"/>
      <c r="D115" s="657"/>
      <c r="E115" s="657"/>
      <c r="F115" s="657"/>
      <c r="G115" s="658"/>
      <c r="H115" s="6"/>
      <c r="I115" s="63"/>
      <c r="J115" s="7"/>
      <c r="K115" s="8"/>
      <c r="M115" s="388" t="s">
        <v>667</v>
      </c>
    </row>
    <row r="116" spans="1:13">
      <c r="A116" s="32">
        <f t="shared" ref="A116:A123" si="22">IF(H116&gt;0,1,0)</f>
        <v>0</v>
      </c>
      <c r="B116" s="10"/>
      <c r="C116" s="2"/>
      <c r="D116" s="2"/>
      <c r="E116" s="2"/>
      <c r="F116" s="2"/>
      <c r="G116" s="2"/>
      <c r="H116" s="3">
        <f>IF(AND(C116=0,D116=0,E116=0,F116=0,G116=0),0,ROUND(IF(C116=0,1,C116)*IF(D116=0,1,D116)*IF(E116=0,1,E116)*IF(F116=0,1,F116)*IF(G116=0,1,G116),2))</f>
        <v>0</v>
      </c>
      <c r="I116" s="63"/>
      <c r="J116" s="7"/>
      <c r="K116" s="8"/>
      <c r="M116" s="389"/>
    </row>
    <row r="117" spans="1:13">
      <c r="A117" s="32">
        <f t="shared" si="22"/>
        <v>0</v>
      </c>
      <c r="B117" s="10"/>
      <c r="C117" s="2"/>
      <c r="D117" s="2"/>
      <c r="E117" s="2"/>
      <c r="F117" s="2"/>
      <c r="G117" s="2"/>
      <c r="H117" s="3">
        <f t="shared" ref="H117:H123" si="23">IF(AND(C117=0,D117=0,E117=0,F117=0,G117=0),0,ROUND(IF(C117=0,1,C117)*IF(D117=0,1,D117)*IF(E117=0,1,E117)*IF(F117=0,1,F117)*IF(G117=0,1,G117),2))</f>
        <v>0</v>
      </c>
      <c r="I117" s="63"/>
      <c r="J117" s="7"/>
      <c r="K117" s="8"/>
      <c r="M117" s="389"/>
    </row>
    <row r="118" spans="1:13">
      <c r="A118" s="32">
        <f t="shared" si="22"/>
        <v>0</v>
      </c>
      <c r="B118" s="10"/>
      <c r="C118" s="2"/>
      <c r="D118" s="2"/>
      <c r="E118" s="2"/>
      <c r="F118" s="2"/>
      <c r="G118" s="2"/>
      <c r="H118" s="3">
        <f t="shared" si="23"/>
        <v>0</v>
      </c>
      <c r="I118" s="63"/>
      <c r="J118" s="7"/>
      <c r="K118" s="8"/>
      <c r="M118" s="389"/>
    </row>
    <row r="119" spans="1:13">
      <c r="A119" s="32">
        <f t="shared" si="22"/>
        <v>0</v>
      </c>
      <c r="B119" s="10"/>
      <c r="C119" s="2"/>
      <c r="D119" s="2"/>
      <c r="E119" s="2"/>
      <c r="F119" s="2"/>
      <c r="G119" s="2"/>
      <c r="H119" s="3">
        <f t="shared" si="23"/>
        <v>0</v>
      </c>
      <c r="I119" s="63"/>
      <c r="J119" s="7"/>
      <c r="K119" s="8"/>
      <c r="M119" s="389"/>
    </row>
    <row r="120" spans="1:13">
      <c r="A120" s="32">
        <f t="shared" si="22"/>
        <v>0</v>
      </c>
      <c r="B120" s="10"/>
      <c r="C120" s="2"/>
      <c r="D120" s="2"/>
      <c r="E120" s="2"/>
      <c r="F120" s="2"/>
      <c r="G120" s="2"/>
      <c r="H120" s="3">
        <f t="shared" si="23"/>
        <v>0</v>
      </c>
      <c r="I120" s="63"/>
      <c r="J120" s="7"/>
      <c r="K120" s="8"/>
      <c r="M120" s="389"/>
    </row>
    <row r="121" spans="1:13">
      <c r="A121" s="32">
        <f t="shared" si="22"/>
        <v>0</v>
      </c>
      <c r="B121" s="10"/>
      <c r="C121" s="2"/>
      <c r="D121" s="2"/>
      <c r="E121" s="2"/>
      <c r="F121" s="2"/>
      <c r="G121" s="2"/>
      <c r="H121" s="3">
        <f t="shared" si="23"/>
        <v>0</v>
      </c>
      <c r="I121" s="63"/>
      <c r="J121" s="7"/>
      <c r="K121" s="8"/>
      <c r="M121" s="389"/>
    </row>
    <row r="122" spans="1:13">
      <c r="A122" s="32">
        <f t="shared" si="22"/>
        <v>0</v>
      </c>
      <c r="B122" s="10"/>
      <c r="C122" s="2"/>
      <c r="D122" s="2"/>
      <c r="E122" s="2"/>
      <c r="F122" s="2"/>
      <c r="G122" s="2"/>
      <c r="H122" s="3">
        <f t="shared" si="23"/>
        <v>0</v>
      </c>
      <c r="I122" s="63"/>
      <c r="J122" s="7"/>
      <c r="K122" s="8"/>
      <c r="M122" s="389"/>
    </row>
    <row r="123" spans="1:13">
      <c r="A123" s="32">
        <f t="shared" si="22"/>
        <v>0</v>
      </c>
      <c r="B123" s="10"/>
      <c r="C123" s="2"/>
      <c r="D123" s="2"/>
      <c r="E123" s="2"/>
      <c r="F123" s="2"/>
      <c r="G123" s="2"/>
      <c r="H123" s="3">
        <f t="shared" si="23"/>
        <v>0</v>
      </c>
      <c r="I123" s="63"/>
      <c r="J123" s="7"/>
      <c r="K123" s="8"/>
      <c r="M123" s="389"/>
    </row>
    <row r="124" spans="1:13" ht="27.75" thickBot="1">
      <c r="A124" s="33" t="e">
        <f>VLOOKUP(B115,O:T,2)</f>
        <v>#N/A</v>
      </c>
      <c r="B124" s="649" t="s">
        <v>70</v>
      </c>
      <c r="C124" s="650"/>
      <c r="D124" s="650"/>
      <c r="E124" s="650"/>
      <c r="F124" s="650"/>
      <c r="G124" s="650"/>
      <c r="H124" s="6"/>
      <c r="I124" s="63">
        <f>SUM(H116:H123)</f>
        <v>0</v>
      </c>
      <c r="J124" s="1" t="e">
        <f>VLOOKUP(B115,O:W,4)</f>
        <v>#N/A</v>
      </c>
      <c r="K124" s="8"/>
      <c r="M124" s="389"/>
    </row>
    <row r="125" spans="1:13" ht="46.5" customHeight="1">
      <c r="A125" s="32">
        <f>IF(B125&gt;0,1,0)</f>
        <v>0</v>
      </c>
      <c r="B125" s="656"/>
      <c r="C125" s="657"/>
      <c r="D125" s="657"/>
      <c r="E125" s="657"/>
      <c r="F125" s="657"/>
      <c r="G125" s="658"/>
      <c r="H125" s="6"/>
      <c r="I125" s="63"/>
      <c r="J125" s="7"/>
      <c r="K125" s="8"/>
      <c r="M125" s="388" t="s">
        <v>667</v>
      </c>
    </row>
    <row r="126" spans="1:13">
      <c r="A126" s="32">
        <f t="shared" ref="A126:A133" si="24">IF(H126&gt;0,1,0)</f>
        <v>0</v>
      </c>
      <c r="B126" s="10"/>
      <c r="C126" s="2"/>
      <c r="D126" s="2"/>
      <c r="E126" s="2"/>
      <c r="F126" s="2"/>
      <c r="G126" s="2"/>
      <c r="H126" s="3">
        <f>IF(AND(C126=0,D126=0,E126=0,F126=0,G126=0),0,ROUND(IF(C126=0,1,C126)*IF(D126=0,1,D126)*IF(E126=0,1,E126)*IF(F126=0,1,F126)*IF(G126=0,1,G126),2))</f>
        <v>0</v>
      </c>
      <c r="I126" s="63"/>
      <c r="J126" s="7"/>
      <c r="K126" s="8"/>
      <c r="M126" s="389"/>
    </row>
    <row r="127" spans="1:13">
      <c r="A127" s="32">
        <f t="shared" si="24"/>
        <v>0</v>
      </c>
      <c r="B127" s="10"/>
      <c r="C127" s="2"/>
      <c r="D127" s="2"/>
      <c r="E127" s="2"/>
      <c r="F127" s="2"/>
      <c r="G127" s="2"/>
      <c r="H127" s="3">
        <f t="shared" ref="H127:H133" si="25">IF(AND(C127=0,D127=0,E127=0,F127=0,G127=0),0,ROUND(IF(C127=0,1,C127)*IF(D127=0,1,D127)*IF(E127=0,1,E127)*IF(F127=0,1,F127)*IF(G127=0,1,G127),2))</f>
        <v>0</v>
      </c>
      <c r="I127" s="63"/>
      <c r="J127" s="7"/>
      <c r="K127" s="8"/>
      <c r="M127" s="389"/>
    </row>
    <row r="128" spans="1:13">
      <c r="A128" s="32">
        <f t="shared" si="24"/>
        <v>0</v>
      </c>
      <c r="B128" s="10"/>
      <c r="C128" s="2"/>
      <c r="D128" s="2"/>
      <c r="E128" s="2"/>
      <c r="F128" s="2"/>
      <c r="G128" s="2"/>
      <c r="H128" s="3">
        <f t="shared" si="25"/>
        <v>0</v>
      </c>
      <c r="I128" s="63"/>
      <c r="J128" s="7"/>
      <c r="K128" s="8"/>
      <c r="M128" s="389"/>
    </row>
    <row r="129" spans="1:13">
      <c r="A129" s="32">
        <f t="shared" si="24"/>
        <v>0</v>
      </c>
      <c r="B129" s="10"/>
      <c r="C129" s="2"/>
      <c r="D129" s="2"/>
      <c r="E129" s="2"/>
      <c r="F129" s="2"/>
      <c r="G129" s="2"/>
      <c r="H129" s="3">
        <f t="shared" si="25"/>
        <v>0</v>
      </c>
      <c r="I129" s="63"/>
      <c r="J129" s="7"/>
      <c r="K129" s="8"/>
      <c r="M129" s="389"/>
    </row>
    <row r="130" spans="1:13">
      <c r="A130" s="32">
        <f t="shared" si="24"/>
        <v>0</v>
      </c>
      <c r="B130" s="10"/>
      <c r="C130" s="2"/>
      <c r="D130" s="2"/>
      <c r="E130" s="2"/>
      <c r="F130" s="2"/>
      <c r="G130" s="2"/>
      <c r="H130" s="3">
        <f t="shared" si="25"/>
        <v>0</v>
      </c>
      <c r="I130" s="63"/>
      <c r="J130" s="7"/>
      <c r="K130" s="8"/>
      <c r="M130" s="389"/>
    </row>
    <row r="131" spans="1:13">
      <c r="A131" s="32">
        <f t="shared" si="24"/>
        <v>0</v>
      </c>
      <c r="B131" s="10"/>
      <c r="C131" s="2"/>
      <c r="D131" s="2"/>
      <c r="E131" s="2"/>
      <c r="F131" s="2"/>
      <c r="G131" s="2"/>
      <c r="H131" s="3">
        <f t="shared" si="25"/>
        <v>0</v>
      </c>
      <c r="I131" s="63"/>
      <c r="J131" s="7"/>
      <c r="K131" s="8"/>
      <c r="M131" s="389"/>
    </row>
    <row r="132" spans="1:13">
      <c r="A132" s="32">
        <f t="shared" si="24"/>
        <v>0</v>
      </c>
      <c r="B132" s="10"/>
      <c r="C132" s="2"/>
      <c r="D132" s="2"/>
      <c r="E132" s="2"/>
      <c r="F132" s="2"/>
      <c r="G132" s="2"/>
      <c r="H132" s="3">
        <f t="shared" si="25"/>
        <v>0</v>
      </c>
      <c r="I132" s="63"/>
      <c r="J132" s="7"/>
      <c r="K132" s="8"/>
      <c r="M132" s="389"/>
    </row>
    <row r="133" spans="1:13">
      <c r="A133" s="32">
        <f t="shared" si="24"/>
        <v>0</v>
      </c>
      <c r="B133" s="10"/>
      <c r="C133" s="2"/>
      <c r="D133" s="2"/>
      <c r="E133" s="2"/>
      <c r="F133" s="2"/>
      <c r="G133" s="2"/>
      <c r="H133" s="3">
        <f t="shared" si="25"/>
        <v>0</v>
      </c>
      <c r="I133" s="63"/>
      <c r="J133" s="7"/>
      <c r="K133" s="8"/>
      <c r="M133" s="389"/>
    </row>
    <row r="134" spans="1:13" ht="27.75" thickBot="1">
      <c r="A134" s="33" t="e">
        <f>VLOOKUP(B125,O:T,2)</f>
        <v>#N/A</v>
      </c>
      <c r="B134" s="649" t="s">
        <v>70</v>
      </c>
      <c r="C134" s="650"/>
      <c r="D134" s="650"/>
      <c r="E134" s="650"/>
      <c r="F134" s="650"/>
      <c r="G134" s="650"/>
      <c r="H134" s="6"/>
      <c r="I134" s="63">
        <f>SUM(H126:H133)</f>
        <v>0</v>
      </c>
      <c r="J134" s="1" t="e">
        <f>VLOOKUP(B125,O:W,4)</f>
        <v>#N/A</v>
      </c>
      <c r="K134" s="8"/>
      <c r="M134" s="389"/>
    </row>
    <row r="135" spans="1:13" ht="46.5" customHeight="1">
      <c r="A135" s="32">
        <f>IF(B135&gt;0,1,0)</f>
        <v>0</v>
      </c>
      <c r="B135" s="656"/>
      <c r="C135" s="657"/>
      <c r="D135" s="657"/>
      <c r="E135" s="657"/>
      <c r="F135" s="657"/>
      <c r="G135" s="658"/>
      <c r="H135" s="6"/>
      <c r="I135" s="63"/>
      <c r="J135" s="7"/>
      <c r="K135" s="8"/>
      <c r="M135" s="388" t="s">
        <v>667</v>
      </c>
    </row>
    <row r="136" spans="1:13">
      <c r="A136" s="32">
        <f t="shared" ref="A136:A143" si="26">IF(H136&gt;0,1,0)</f>
        <v>0</v>
      </c>
      <c r="B136" s="10"/>
      <c r="C136" s="2"/>
      <c r="D136" s="2"/>
      <c r="E136" s="2"/>
      <c r="F136" s="2"/>
      <c r="G136" s="2"/>
      <c r="H136" s="3">
        <f>IF(AND(C136=0,D136=0,E136=0,F136=0,G136=0),0,ROUND(IF(C136=0,1,C136)*IF(D136=0,1,D136)*IF(E136=0,1,E136)*IF(F136=0,1,F136)*IF(G136=0,1,G136),2))</f>
        <v>0</v>
      </c>
      <c r="I136" s="63"/>
      <c r="J136" s="7"/>
      <c r="K136" s="8"/>
      <c r="M136" s="389"/>
    </row>
    <row r="137" spans="1:13">
      <c r="A137" s="32">
        <f t="shared" si="26"/>
        <v>0</v>
      </c>
      <c r="B137" s="10"/>
      <c r="C137" s="2"/>
      <c r="D137" s="2"/>
      <c r="E137" s="2"/>
      <c r="F137" s="2"/>
      <c r="G137" s="2"/>
      <c r="H137" s="3">
        <f t="shared" ref="H137:H143" si="27">IF(AND(C137=0,D137=0,E137=0,F137=0,G137=0),0,ROUND(IF(C137=0,1,C137)*IF(D137=0,1,D137)*IF(E137=0,1,E137)*IF(F137=0,1,F137)*IF(G137=0,1,G137),2))</f>
        <v>0</v>
      </c>
      <c r="I137" s="63"/>
      <c r="J137" s="7"/>
      <c r="K137" s="8"/>
      <c r="M137" s="389"/>
    </row>
    <row r="138" spans="1:13">
      <c r="A138" s="32">
        <f t="shared" si="26"/>
        <v>0</v>
      </c>
      <c r="B138" s="10"/>
      <c r="C138" s="2"/>
      <c r="D138" s="2"/>
      <c r="E138" s="2"/>
      <c r="F138" s="2"/>
      <c r="G138" s="2"/>
      <c r="H138" s="3">
        <f t="shared" si="27"/>
        <v>0</v>
      </c>
      <c r="I138" s="63"/>
      <c r="J138" s="7"/>
      <c r="K138" s="8"/>
      <c r="M138" s="389"/>
    </row>
    <row r="139" spans="1:13">
      <c r="A139" s="32">
        <f t="shared" si="26"/>
        <v>0</v>
      </c>
      <c r="B139" s="10"/>
      <c r="C139" s="2"/>
      <c r="D139" s="2"/>
      <c r="E139" s="2"/>
      <c r="F139" s="2"/>
      <c r="G139" s="2"/>
      <c r="H139" s="3">
        <f t="shared" si="27"/>
        <v>0</v>
      </c>
      <c r="I139" s="63"/>
      <c r="J139" s="7"/>
      <c r="K139" s="8"/>
      <c r="M139" s="389"/>
    </row>
    <row r="140" spans="1:13">
      <c r="A140" s="32">
        <f t="shared" si="26"/>
        <v>0</v>
      </c>
      <c r="B140" s="10"/>
      <c r="C140" s="2"/>
      <c r="D140" s="2"/>
      <c r="E140" s="2"/>
      <c r="F140" s="2"/>
      <c r="G140" s="2"/>
      <c r="H140" s="3">
        <f t="shared" si="27"/>
        <v>0</v>
      </c>
      <c r="I140" s="63"/>
      <c r="J140" s="7"/>
      <c r="K140" s="8"/>
      <c r="M140" s="389"/>
    </row>
    <row r="141" spans="1:13">
      <c r="A141" s="32">
        <f t="shared" si="26"/>
        <v>0</v>
      </c>
      <c r="B141" s="10"/>
      <c r="C141" s="2"/>
      <c r="D141" s="2"/>
      <c r="E141" s="2"/>
      <c r="F141" s="2"/>
      <c r="G141" s="2"/>
      <c r="H141" s="3">
        <f t="shared" si="27"/>
        <v>0</v>
      </c>
      <c r="I141" s="63"/>
      <c r="J141" s="7"/>
      <c r="K141" s="8"/>
      <c r="M141" s="389"/>
    </row>
    <row r="142" spans="1:13">
      <c r="A142" s="32">
        <f t="shared" si="26"/>
        <v>0</v>
      </c>
      <c r="B142" s="10"/>
      <c r="C142" s="2"/>
      <c r="D142" s="2"/>
      <c r="E142" s="2"/>
      <c r="F142" s="2"/>
      <c r="G142" s="2"/>
      <c r="H142" s="3">
        <f t="shared" si="27"/>
        <v>0</v>
      </c>
      <c r="I142" s="63"/>
      <c r="J142" s="7"/>
      <c r="K142" s="8"/>
      <c r="M142" s="389"/>
    </row>
    <row r="143" spans="1:13">
      <c r="A143" s="32">
        <f t="shared" si="26"/>
        <v>0</v>
      </c>
      <c r="B143" s="10"/>
      <c r="C143" s="2"/>
      <c r="D143" s="2"/>
      <c r="E143" s="2"/>
      <c r="F143" s="2"/>
      <c r="G143" s="2"/>
      <c r="H143" s="3">
        <f t="shared" si="27"/>
        <v>0</v>
      </c>
      <c r="I143" s="63"/>
      <c r="J143" s="7"/>
      <c r="K143" s="8"/>
      <c r="M143" s="389"/>
    </row>
    <row r="144" spans="1:13" ht="27.75" thickBot="1">
      <c r="A144" s="33" t="e">
        <f>VLOOKUP(B135,O:T,2)</f>
        <v>#N/A</v>
      </c>
      <c r="B144" s="649" t="s">
        <v>70</v>
      </c>
      <c r="C144" s="650"/>
      <c r="D144" s="650"/>
      <c r="E144" s="650"/>
      <c r="F144" s="650"/>
      <c r="G144" s="650"/>
      <c r="H144" s="6"/>
      <c r="I144" s="63">
        <f>SUM(H136:H143)</f>
        <v>0</v>
      </c>
      <c r="J144" s="1" t="e">
        <f>VLOOKUP(B135,O:W,4)</f>
        <v>#N/A</v>
      </c>
      <c r="K144" s="8"/>
      <c r="M144" s="389"/>
    </row>
    <row r="145" spans="1:13" ht="46.5" customHeight="1">
      <c r="A145" s="32">
        <f>IF(B145&gt;0,1,0)</f>
        <v>0</v>
      </c>
      <c r="B145" s="656"/>
      <c r="C145" s="657"/>
      <c r="D145" s="657"/>
      <c r="E145" s="657"/>
      <c r="F145" s="657"/>
      <c r="G145" s="658"/>
      <c r="H145" s="6"/>
      <c r="I145" s="63"/>
      <c r="J145" s="7"/>
      <c r="K145" s="8"/>
      <c r="M145" s="388" t="s">
        <v>667</v>
      </c>
    </row>
    <row r="146" spans="1:13">
      <c r="A146" s="32">
        <f t="shared" ref="A146:A153" si="28">IF(H146&gt;0,1,0)</f>
        <v>0</v>
      </c>
      <c r="B146" s="10"/>
      <c r="C146" s="2"/>
      <c r="D146" s="2"/>
      <c r="E146" s="2"/>
      <c r="F146" s="2"/>
      <c r="G146" s="2"/>
      <c r="H146" s="3">
        <f>IF(AND(C146=0,D146=0,E146=0,F146=0,G146=0),0,ROUND(IF(C146=0,1,C146)*IF(D146=0,1,D146)*IF(E146=0,1,E146)*IF(F146=0,1,F146)*IF(G146=0,1,G146),2))</f>
        <v>0</v>
      </c>
      <c r="I146" s="63"/>
      <c r="J146" s="7"/>
      <c r="K146" s="8"/>
      <c r="M146" s="389" t="s">
        <v>1048</v>
      </c>
    </row>
    <row r="147" spans="1:13">
      <c r="A147" s="32">
        <f t="shared" si="28"/>
        <v>0</v>
      </c>
      <c r="B147" s="10"/>
      <c r="C147" s="2"/>
      <c r="D147" s="2"/>
      <c r="E147" s="2"/>
      <c r="F147" s="2"/>
      <c r="G147" s="2"/>
      <c r="H147" s="3">
        <f t="shared" ref="H147:H153" si="29">IF(AND(C147=0,D147=0,E147=0,F147=0,G147=0),0,ROUND(IF(C147=0,1,C147)*IF(D147=0,1,D147)*IF(E147=0,1,E147)*IF(F147=0,1,F147)*IF(G147=0,1,G147),2))</f>
        <v>0</v>
      </c>
      <c r="I147" s="63"/>
      <c r="J147" s="7"/>
      <c r="K147" s="8"/>
      <c r="M147" s="389"/>
    </row>
    <row r="148" spans="1:13">
      <c r="A148" s="32">
        <f t="shared" si="28"/>
        <v>0</v>
      </c>
      <c r="B148" s="10"/>
      <c r="C148" s="2"/>
      <c r="D148" s="2"/>
      <c r="E148" s="2"/>
      <c r="F148" s="2"/>
      <c r="G148" s="2"/>
      <c r="H148" s="3">
        <f t="shared" si="29"/>
        <v>0</v>
      </c>
      <c r="I148" s="63"/>
      <c r="J148" s="7"/>
      <c r="K148" s="8"/>
      <c r="M148" s="389"/>
    </row>
    <row r="149" spans="1:13">
      <c r="A149" s="32">
        <f t="shared" si="28"/>
        <v>0</v>
      </c>
      <c r="B149" s="10"/>
      <c r="C149" s="2"/>
      <c r="D149" s="2"/>
      <c r="E149" s="2"/>
      <c r="F149" s="2"/>
      <c r="G149" s="2"/>
      <c r="H149" s="3">
        <f t="shared" si="29"/>
        <v>0</v>
      </c>
      <c r="I149" s="63"/>
      <c r="J149" s="7"/>
      <c r="K149" s="8"/>
      <c r="M149" s="389"/>
    </row>
    <row r="150" spans="1:13">
      <c r="A150" s="32">
        <f t="shared" si="28"/>
        <v>0</v>
      </c>
      <c r="B150" s="10"/>
      <c r="C150" s="2"/>
      <c r="D150" s="2"/>
      <c r="E150" s="2"/>
      <c r="F150" s="2"/>
      <c r="G150" s="2"/>
      <c r="H150" s="3">
        <f t="shared" si="29"/>
        <v>0</v>
      </c>
      <c r="I150" s="63"/>
      <c r="J150" s="7"/>
      <c r="K150" s="8"/>
      <c r="M150" s="389"/>
    </row>
    <row r="151" spans="1:13">
      <c r="A151" s="32">
        <f t="shared" si="28"/>
        <v>0</v>
      </c>
      <c r="B151" s="10"/>
      <c r="C151" s="2"/>
      <c r="D151" s="2"/>
      <c r="E151" s="2"/>
      <c r="F151" s="2"/>
      <c r="G151" s="2"/>
      <c r="H151" s="3">
        <f t="shared" si="29"/>
        <v>0</v>
      </c>
      <c r="I151" s="63"/>
      <c r="J151" s="7"/>
      <c r="K151" s="8"/>
      <c r="M151" s="389"/>
    </row>
    <row r="152" spans="1:13">
      <c r="A152" s="32">
        <f t="shared" si="28"/>
        <v>0</v>
      </c>
      <c r="B152" s="10"/>
      <c r="C152" s="2"/>
      <c r="D152" s="2"/>
      <c r="E152" s="2"/>
      <c r="F152" s="2"/>
      <c r="G152" s="2"/>
      <c r="H152" s="3">
        <f t="shared" si="29"/>
        <v>0</v>
      </c>
      <c r="I152" s="63"/>
      <c r="J152" s="7"/>
      <c r="K152" s="8"/>
      <c r="M152" s="389"/>
    </row>
    <row r="153" spans="1:13">
      <c r="A153" s="32">
        <f t="shared" si="28"/>
        <v>0</v>
      </c>
      <c r="B153" s="10"/>
      <c r="C153" s="2"/>
      <c r="D153" s="2"/>
      <c r="E153" s="2"/>
      <c r="F153" s="2"/>
      <c r="G153" s="2"/>
      <c r="H153" s="3">
        <f t="shared" si="29"/>
        <v>0</v>
      </c>
      <c r="I153" s="63"/>
      <c r="J153" s="7"/>
      <c r="K153" s="8"/>
      <c r="M153" s="389"/>
    </row>
    <row r="154" spans="1:13" ht="27.75" thickBot="1">
      <c r="A154" s="33" t="e">
        <f>VLOOKUP(B145,O:T,2)</f>
        <v>#N/A</v>
      </c>
      <c r="B154" s="649" t="s">
        <v>70</v>
      </c>
      <c r="C154" s="650"/>
      <c r="D154" s="650"/>
      <c r="E154" s="650"/>
      <c r="F154" s="650"/>
      <c r="G154" s="650"/>
      <c r="H154" s="6"/>
      <c r="I154" s="63">
        <f>SUM(H146:H153)</f>
        <v>0</v>
      </c>
      <c r="J154" s="1" t="e">
        <f>VLOOKUP(B145,O:W,4)</f>
        <v>#N/A</v>
      </c>
      <c r="K154" s="8"/>
      <c r="M154" s="389"/>
    </row>
    <row r="155" spans="1:13" ht="45.75" customHeight="1">
      <c r="A155" s="32">
        <f>IF(B155&gt;0,1,0)</f>
        <v>0</v>
      </c>
      <c r="B155" s="656"/>
      <c r="C155" s="657"/>
      <c r="D155" s="657"/>
      <c r="E155" s="657"/>
      <c r="F155" s="657"/>
      <c r="G155" s="658"/>
      <c r="H155" s="6"/>
      <c r="I155" s="63"/>
      <c r="J155" s="7"/>
      <c r="K155" s="8"/>
      <c r="M155" s="388" t="s">
        <v>667</v>
      </c>
    </row>
    <row r="156" spans="1:13">
      <c r="A156" s="32">
        <f t="shared" ref="A156:A163" si="30">IF(H156&gt;0,1,0)</f>
        <v>0</v>
      </c>
      <c r="B156" s="10"/>
      <c r="C156" s="2"/>
      <c r="D156" s="2"/>
      <c r="E156" s="2"/>
      <c r="F156" s="2"/>
      <c r="G156" s="2"/>
      <c r="H156" s="3">
        <f>IF(AND(C156=0,D156=0,E156=0,F156=0,G156=0),0,ROUND(IF(C156=0,1,C156)*IF(D156=0,1,D156)*IF(E156=0,1,E156)*IF(F156=0,1,F156)*IF(G156=0,1,G156),2))</f>
        <v>0</v>
      </c>
      <c r="I156" s="63"/>
      <c r="J156" s="7"/>
      <c r="K156" s="8"/>
      <c r="M156" s="389"/>
    </row>
    <row r="157" spans="1:13">
      <c r="A157" s="32">
        <f t="shared" si="30"/>
        <v>0</v>
      </c>
      <c r="B157" s="10"/>
      <c r="C157" s="2"/>
      <c r="D157" s="2"/>
      <c r="E157" s="2"/>
      <c r="F157" s="2"/>
      <c r="G157" s="2"/>
      <c r="H157" s="3">
        <f t="shared" ref="H157:H163" si="31">IF(AND(C157=0,D157=0,E157=0,F157=0,G157=0),0,ROUND(IF(C157=0,1,C157)*IF(D157=0,1,D157)*IF(E157=0,1,E157)*IF(F157=0,1,F157)*IF(G157=0,1,G157),2))</f>
        <v>0</v>
      </c>
      <c r="I157" s="63"/>
      <c r="J157" s="7"/>
      <c r="K157" s="8"/>
      <c r="M157" s="389"/>
    </row>
    <row r="158" spans="1:13">
      <c r="A158" s="32">
        <f t="shared" si="30"/>
        <v>0</v>
      </c>
      <c r="B158" s="10"/>
      <c r="C158" s="2"/>
      <c r="D158" s="2"/>
      <c r="E158" s="2"/>
      <c r="F158" s="2"/>
      <c r="G158" s="2"/>
      <c r="H158" s="3">
        <f t="shared" si="31"/>
        <v>0</v>
      </c>
      <c r="I158" s="63"/>
      <c r="J158" s="7"/>
      <c r="K158" s="8"/>
      <c r="M158" s="389"/>
    </row>
    <row r="159" spans="1:13">
      <c r="A159" s="32">
        <f t="shared" si="30"/>
        <v>0</v>
      </c>
      <c r="B159" s="10"/>
      <c r="C159" s="2"/>
      <c r="D159" s="2"/>
      <c r="E159" s="2"/>
      <c r="F159" s="2"/>
      <c r="G159" s="2"/>
      <c r="H159" s="3">
        <f t="shared" si="31"/>
        <v>0</v>
      </c>
      <c r="I159" s="63"/>
      <c r="J159" s="7"/>
      <c r="K159" s="8"/>
      <c r="M159" s="389"/>
    </row>
    <row r="160" spans="1:13">
      <c r="A160" s="32">
        <f t="shared" si="30"/>
        <v>0</v>
      </c>
      <c r="B160" s="10"/>
      <c r="C160" s="2"/>
      <c r="D160" s="2"/>
      <c r="E160" s="2"/>
      <c r="F160" s="2"/>
      <c r="G160" s="2"/>
      <c r="H160" s="3">
        <f t="shared" si="31"/>
        <v>0</v>
      </c>
      <c r="I160" s="63"/>
      <c r="J160" s="7"/>
      <c r="K160" s="8"/>
      <c r="M160" s="389"/>
    </row>
    <row r="161" spans="1:14">
      <c r="A161" s="32">
        <f t="shared" si="30"/>
        <v>0</v>
      </c>
      <c r="B161" s="10"/>
      <c r="C161" s="2"/>
      <c r="D161" s="2"/>
      <c r="E161" s="2"/>
      <c r="F161" s="2"/>
      <c r="G161" s="2"/>
      <c r="H161" s="3">
        <f t="shared" si="31"/>
        <v>0</v>
      </c>
      <c r="I161" s="63"/>
      <c r="J161" s="7"/>
      <c r="K161" s="8"/>
      <c r="M161" s="389"/>
    </row>
    <row r="162" spans="1:14">
      <c r="A162" s="32">
        <f t="shared" si="30"/>
        <v>0</v>
      </c>
      <c r="B162" s="10"/>
      <c r="C162" s="2"/>
      <c r="D162" s="2"/>
      <c r="E162" s="2"/>
      <c r="F162" s="2"/>
      <c r="G162" s="2"/>
      <c r="H162" s="3">
        <f t="shared" si="31"/>
        <v>0</v>
      </c>
      <c r="I162" s="63"/>
      <c r="J162" s="7"/>
      <c r="K162" s="8"/>
      <c r="M162" s="389"/>
    </row>
    <row r="163" spans="1:14">
      <c r="A163" s="32">
        <f t="shared" si="30"/>
        <v>0</v>
      </c>
      <c r="B163" s="10"/>
      <c r="C163" s="2"/>
      <c r="D163" s="2"/>
      <c r="E163" s="2"/>
      <c r="F163" s="2"/>
      <c r="G163" s="2"/>
      <c r="H163" s="3">
        <f t="shared" si="31"/>
        <v>0</v>
      </c>
      <c r="I163" s="63"/>
      <c r="J163" s="7"/>
      <c r="K163" s="8"/>
      <c r="M163" s="389"/>
    </row>
    <row r="164" spans="1:14" ht="27.75" thickBot="1">
      <c r="A164" s="33" t="e">
        <f>VLOOKUP(B155,O:T,2)</f>
        <v>#N/A</v>
      </c>
      <c r="B164" s="649" t="s">
        <v>70</v>
      </c>
      <c r="C164" s="650"/>
      <c r="D164" s="650"/>
      <c r="E164" s="650"/>
      <c r="F164" s="650"/>
      <c r="G164" s="650"/>
      <c r="H164" s="6"/>
      <c r="I164" s="63">
        <f>SUM(H156:H163)</f>
        <v>0</v>
      </c>
      <c r="J164" s="1" t="e">
        <f>VLOOKUP(B155,O:W,4)</f>
        <v>#N/A</v>
      </c>
      <c r="K164" s="8"/>
      <c r="M164" s="389"/>
    </row>
    <row r="165" spans="1:14" ht="46.5" customHeight="1">
      <c r="A165" s="32">
        <f>IF(B165&gt;0,1,0)</f>
        <v>0</v>
      </c>
      <c r="B165" s="656"/>
      <c r="C165" s="657"/>
      <c r="D165" s="657"/>
      <c r="E165" s="657"/>
      <c r="F165" s="657"/>
      <c r="G165" s="658"/>
      <c r="H165" s="6"/>
      <c r="I165" s="63"/>
      <c r="J165" s="7"/>
      <c r="K165" s="8"/>
      <c r="M165" s="388" t="s">
        <v>667</v>
      </c>
      <c r="N165" s="80"/>
    </row>
    <row r="166" spans="1:14">
      <c r="A166" s="32">
        <f t="shared" ref="A166:A173" si="32">IF(H166&gt;0,1,0)</f>
        <v>0</v>
      </c>
      <c r="B166" s="10"/>
      <c r="C166" s="2"/>
      <c r="D166" s="2"/>
      <c r="E166" s="2"/>
      <c r="F166" s="2"/>
      <c r="G166" s="2"/>
      <c r="H166" s="3">
        <f>IF(AND(C166=0,D166=0,E166=0,F166=0,G166=0),0,ROUND(IF(C166=0,1,C166)*IF(D166=0,1,D166)*IF(E166=0,1,E166)*IF(F166=0,1,F166)*IF(G166=0,1,G166),2))</f>
        <v>0</v>
      </c>
      <c r="I166" s="63"/>
      <c r="J166" s="7"/>
      <c r="K166" s="8"/>
      <c r="M166" s="389"/>
    </row>
    <row r="167" spans="1:14">
      <c r="A167" s="32">
        <f t="shared" si="32"/>
        <v>0</v>
      </c>
      <c r="B167" s="10"/>
      <c r="C167" s="2"/>
      <c r="D167" s="2"/>
      <c r="E167" s="2"/>
      <c r="F167" s="2"/>
      <c r="G167" s="2"/>
      <c r="H167" s="3">
        <f t="shared" ref="H167:H173" si="33">IF(AND(C167=0,D167=0,E167=0,F167=0,G167=0),0,ROUND(IF(C167=0,1,C167)*IF(D167=0,1,D167)*IF(E167=0,1,E167)*IF(F167=0,1,F167)*IF(G167=0,1,G167),2))</f>
        <v>0</v>
      </c>
      <c r="I167" s="63"/>
      <c r="J167" s="7"/>
      <c r="K167" s="8"/>
      <c r="M167" s="389"/>
    </row>
    <row r="168" spans="1:14">
      <c r="A168" s="32">
        <f t="shared" si="32"/>
        <v>0</v>
      </c>
      <c r="B168" s="10"/>
      <c r="C168" s="2"/>
      <c r="D168" s="2"/>
      <c r="E168" s="2"/>
      <c r="F168" s="2"/>
      <c r="G168" s="2"/>
      <c r="H168" s="3">
        <f t="shared" si="33"/>
        <v>0</v>
      </c>
      <c r="I168" s="63"/>
      <c r="J168" s="7"/>
      <c r="K168" s="8"/>
      <c r="M168" s="389"/>
    </row>
    <row r="169" spans="1:14">
      <c r="A169" s="32">
        <f t="shared" si="32"/>
        <v>0</v>
      </c>
      <c r="B169" s="10"/>
      <c r="C169" s="2"/>
      <c r="D169" s="2"/>
      <c r="E169" s="2"/>
      <c r="F169" s="2"/>
      <c r="G169" s="2"/>
      <c r="H169" s="3">
        <f t="shared" si="33"/>
        <v>0</v>
      </c>
      <c r="I169" s="63"/>
      <c r="J169" s="7"/>
      <c r="K169" s="8"/>
      <c r="M169" s="389"/>
    </row>
    <row r="170" spans="1:14">
      <c r="A170" s="32">
        <f t="shared" si="32"/>
        <v>0</v>
      </c>
      <c r="B170" s="10"/>
      <c r="C170" s="2"/>
      <c r="D170" s="2"/>
      <c r="E170" s="2"/>
      <c r="F170" s="2"/>
      <c r="G170" s="2"/>
      <c r="H170" s="3">
        <f t="shared" si="33"/>
        <v>0</v>
      </c>
      <c r="I170" s="63"/>
      <c r="J170" s="7"/>
      <c r="K170" s="8"/>
      <c r="M170" s="389"/>
    </row>
    <row r="171" spans="1:14">
      <c r="A171" s="32">
        <f t="shared" si="32"/>
        <v>0</v>
      </c>
      <c r="B171" s="10"/>
      <c r="C171" s="2"/>
      <c r="D171" s="2"/>
      <c r="E171" s="2"/>
      <c r="F171" s="2"/>
      <c r="G171" s="2"/>
      <c r="H171" s="3">
        <f t="shared" si="33"/>
        <v>0</v>
      </c>
      <c r="I171" s="63"/>
      <c r="J171" s="7"/>
      <c r="K171" s="8"/>
      <c r="M171" s="389"/>
    </row>
    <row r="172" spans="1:14">
      <c r="A172" s="32">
        <f t="shared" si="32"/>
        <v>0</v>
      </c>
      <c r="B172" s="10"/>
      <c r="C172" s="2"/>
      <c r="D172" s="2"/>
      <c r="E172" s="2"/>
      <c r="F172" s="2"/>
      <c r="G172" s="2"/>
      <c r="H172" s="3">
        <f t="shared" si="33"/>
        <v>0</v>
      </c>
      <c r="I172" s="63"/>
      <c r="J172" s="7"/>
      <c r="K172" s="8"/>
      <c r="M172" s="389"/>
    </row>
    <row r="173" spans="1:14">
      <c r="A173" s="32">
        <f t="shared" si="32"/>
        <v>0</v>
      </c>
      <c r="B173" s="10"/>
      <c r="C173" s="2"/>
      <c r="D173" s="2"/>
      <c r="E173" s="2"/>
      <c r="F173" s="2"/>
      <c r="G173" s="2"/>
      <c r="H173" s="3">
        <f t="shared" si="33"/>
        <v>0</v>
      </c>
      <c r="I173" s="63"/>
      <c r="J173" s="7"/>
      <c r="K173" s="8"/>
      <c r="M173" s="389"/>
    </row>
    <row r="174" spans="1:14" ht="27.75" thickBot="1">
      <c r="A174" s="33" t="e">
        <f>VLOOKUP(B165,O:T,2)</f>
        <v>#N/A</v>
      </c>
      <c r="B174" s="649" t="s">
        <v>70</v>
      </c>
      <c r="C174" s="650"/>
      <c r="D174" s="650"/>
      <c r="E174" s="650"/>
      <c r="F174" s="650"/>
      <c r="G174" s="650"/>
      <c r="H174" s="6"/>
      <c r="I174" s="63">
        <f>SUM(H166:H173)</f>
        <v>0</v>
      </c>
      <c r="J174" s="1" t="e">
        <f>VLOOKUP(B165,O:W,4)</f>
        <v>#N/A</v>
      </c>
      <c r="K174" s="8"/>
      <c r="M174" s="389"/>
    </row>
    <row r="175" spans="1:14" ht="46.5" customHeight="1">
      <c r="A175" s="32">
        <f>IF(B175&gt;0,1,0)</f>
        <v>0</v>
      </c>
      <c r="B175" s="656"/>
      <c r="C175" s="657"/>
      <c r="D175" s="657"/>
      <c r="E175" s="657"/>
      <c r="F175" s="657"/>
      <c r="G175" s="658"/>
      <c r="H175" s="6"/>
      <c r="I175" s="63"/>
      <c r="J175" s="7"/>
      <c r="K175" s="8"/>
      <c r="M175" s="388" t="s">
        <v>667</v>
      </c>
    </row>
    <row r="176" spans="1:14">
      <c r="A176" s="32">
        <f t="shared" ref="A176:A183" si="34">IF(H176&gt;0,1,0)</f>
        <v>0</v>
      </c>
      <c r="B176" s="10"/>
      <c r="C176" s="2"/>
      <c r="D176" s="2"/>
      <c r="E176" s="2"/>
      <c r="F176" s="2"/>
      <c r="G176" s="2"/>
      <c r="H176" s="3">
        <f>IF(AND(C176=0,D176=0,E176=0,F176=0,G176=0),0,ROUND(IF(C176=0,1,C176)*IF(D176=0,1,D176)*IF(E176=0,1,E176)*IF(F176=0,1,F176)*IF(G176=0,1,G176),2))</f>
        <v>0</v>
      </c>
      <c r="I176" s="63"/>
      <c r="J176" s="7"/>
      <c r="K176" s="8"/>
      <c r="M176" s="389"/>
    </row>
    <row r="177" spans="1:13">
      <c r="A177" s="32">
        <f t="shared" si="34"/>
        <v>0</v>
      </c>
      <c r="B177" s="10"/>
      <c r="C177" s="2"/>
      <c r="D177" s="2"/>
      <c r="E177" s="2"/>
      <c r="F177" s="2"/>
      <c r="G177" s="2"/>
      <c r="H177" s="3">
        <f t="shared" ref="H177:H183" si="35">IF(AND(C177=0,D177=0,E177=0,F177=0,G177=0),0,ROUND(IF(C177=0,1,C177)*IF(D177=0,1,D177)*IF(E177=0,1,E177)*IF(F177=0,1,F177)*IF(G177=0,1,G177),2))</f>
        <v>0</v>
      </c>
      <c r="I177" s="63"/>
      <c r="J177" s="7"/>
      <c r="K177" s="8"/>
      <c r="M177" s="389"/>
    </row>
    <row r="178" spans="1:13">
      <c r="A178" s="32">
        <f t="shared" si="34"/>
        <v>0</v>
      </c>
      <c r="B178" s="10"/>
      <c r="C178" s="2"/>
      <c r="D178" s="2"/>
      <c r="E178" s="2"/>
      <c r="F178" s="2"/>
      <c r="G178" s="2"/>
      <c r="H178" s="3">
        <f t="shared" si="35"/>
        <v>0</v>
      </c>
      <c r="I178" s="63"/>
      <c r="J178" s="7"/>
      <c r="K178" s="8"/>
      <c r="M178" s="389"/>
    </row>
    <row r="179" spans="1:13">
      <c r="A179" s="32">
        <f t="shared" si="34"/>
        <v>0</v>
      </c>
      <c r="B179" s="10"/>
      <c r="C179" s="2"/>
      <c r="D179" s="2"/>
      <c r="E179" s="2"/>
      <c r="F179" s="2"/>
      <c r="G179" s="2"/>
      <c r="H179" s="3">
        <f t="shared" si="35"/>
        <v>0</v>
      </c>
      <c r="I179" s="63"/>
      <c r="J179" s="7"/>
      <c r="K179" s="8"/>
      <c r="M179" s="389"/>
    </row>
    <row r="180" spans="1:13">
      <c r="A180" s="32">
        <f t="shared" si="34"/>
        <v>0</v>
      </c>
      <c r="B180" s="10"/>
      <c r="C180" s="2"/>
      <c r="D180" s="2"/>
      <c r="E180" s="2"/>
      <c r="F180" s="2"/>
      <c r="G180" s="2"/>
      <c r="H180" s="3">
        <f t="shared" si="35"/>
        <v>0</v>
      </c>
      <c r="I180" s="63"/>
      <c r="J180" s="7"/>
      <c r="K180" s="8"/>
      <c r="M180" s="389"/>
    </row>
    <row r="181" spans="1:13">
      <c r="A181" s="32">
        <f t="shared" si="34"/>
        <v>0</v>
      </c>
      <c r="B181" s="10"/>
      <c r="C181" s="2"/>
      <c r="D181" s="2"/>
      <c r="E181" s="2"/>
      <c r="F181" s="2"/>
      <c r="G181" s="2"/>
      <c r="H181" s="3">
        <f t="shared" si="35"/>
        <v>0</v>
      </c>
      <c r="I181" s="63"/>
      <c r="J181" s="7"/>
      <c r="K181" s="8"/>
      <c r="M181" s="389"/>
    </row>
    <row r="182" spans="1:13">
      <c r="A182" s="32">
        <f t="shared" si="34"/>
        <v>0</v>
      </c>
      <c r="B182" s="10"/>
      <c r="C182" s="2"/>
      <c r="D182" s="2"/>
      <c r="E182" s="2"/>
      <c r="F182" s="2"/>
      <c r="G182" s="2"/>
      <c r="H182" s="3">
        <f t="shared" si="35"/>
        <v>0</v>
      </c>
      <c r="I182" s="63"/>
      <c r="J182" s="7"/>
      <c r="K182" s="8"/>
      <c r="M182" s="389"/>
    </row>
    <row r="183" spans="1:13">
      <c r="A183" s="32">
        <f t="shared" si="34"/>
        <v>0</v>
      </c>
      <c r="B183" s="10"/>
      <c r="C183" s="2"/>
      <c r="D183" s="2"/>
      <c r="E183" s="2"/>
      <c r="F183" s="2"/>
      <c r="G183" s="2"/>
      <c r="H183" s="3">
        <f t="shared" si="35"/>
        <v>0</v>
      </c>
      <c r="I183" s="63"/>
      <c r="J183" s="7"/>
      <c r="K183" s="8"/>
      <c r="M183" s="389"/>
    </row>
    <row r="184" spans="1:13" ht="27.75" thickBot="1">
      <c r="A184" s="33" t="e">
        <f>VLOOKUP(B175,O:T,2)</f>
        <v>#N/A</v>
      </c>
      <c r="B184" s="649" t="s">
        <v>70</v>
      </c>
      <c r="C184" s="650"/>
      <c r="D184" s="650"/>
      <c r="E184" s="650"/>
      <c r="F184" s="650"/>
      <c r="G184" s="650"/>
      <c r="H184" s="6"/>
      <c r="I184" s="63">
        <f>SUM(H176:H183)</f>
        <v>0</v>
      </c>
      <c r="J184" s="1" t="e">
        <f>VLOOKUP(B175,O:W,4)</f>
        <v>#N/A</v>
      </c>
      <c r="K184" s="8"/>
      <c r="M184" s="389"/>
    </row>
    <row r="185" spans="1:13" ht="45" customHeight="1">
      <c r="A185" s="32">
        <f>IF(B185&gt;0,1,0)</f>
        <v>0</v>
      </c>
      <c r="B185" s="656"/>
      <c r="C185" s="657"/>
      <c r="D185" s="657"/>
      <c r="E185" s="657"/>
      <c r="F185" s="657"/>
      <c r="G185" s="658"/>
      <c r="H185" s="6"/>
      <c r="I185" s="63"/>
      <c r="J185" s="7"/>
      <c r="K185" s="8"/>
      <c r="M185" s="388" t="s">
        <v>667</v>
      </c>
    </row>
    <row r="186" spans="1:13">
      <c r="A186" s="32">
        <f t="shared" ref="A186:A193" si="36">IF(H186&gt;0,1,0)</f>
        <v>0</v>
      </c>
      <c r="B186" s="10"/>
      <c r="C186" s="2"/>
      <c r="D186" s="2"/>
      <c r="E186" s="2"/>
      <c r="F186" s="2"/>
      <c r="G186" s="2"/>
      <c r="H186" s="3">
        <f>IF(AND(C186=0,D186=0,E186=0,F186=0,G186=0),0,ROUND(IF(C186=0,1,C186)*IF(D186=0,1,D186)*IF(E186=0,1,E186)*IF(F186=0,1,F186)*IF(G186=0,1,G186),2))</f>
        <v>0</v>
      </c>
      <c r="I186" s="63"/>
      <c r="J186" s="7"/>
      <c r="K186" s="8"/>
      <c r="M186" s="389" t="s">
        <v>1048</v>
      </c>
    </row>
    <row r="187" spans="1:13">
      <c r="A187" s="32">
        <f t="shared" si="36"/>
        <v>0</v>
      </c>
      <c r="B187" s="10"/>
      <c r="C187" s="2"/>
      <c r="D187" s="2"/>
      <c r="E187" s="2"/>
      <c r="F187" s="2"/>
      <c r="G187" s="2"/>
      <c r="H187" s="3">
        <f t="shared" ref="H187:H193" si="37">IF(AND(C187=0,D187=0,E187=0,F187=0,G187=0),0,ROUND(IF(C187=0,1,C187)*IF(D187=0,1,D187)*IF(E187=0,1,E187)*IF(F187=0,1,F187)*IF(G187=0,1,G187),2))</f>
        <v>0</v>
      </c>
      <c r="I187" s="63"/>
      <c r="J187" s="7"/>
      <c r="K187" s="8"/>
      <c r="M187" s="389"/>
    </row>
    <row r="188" spans="1:13">
      <c r="A188" s="32">
        <f t="shared" si="36"/>
        <v>0</v>
      </c>
      <c r="B188" s="10"/>
      <c r="C188" s="2"/>
      <c r="D188" s="2"/>
      <c r="E188" s="2"/>
      <c r="F188" s="2"/>
      <c r="G188" s="2"/>
      <c r="H188" s="3">
        <f t="shared" si="37"/>
        <v>0</v>
      </c>
      <c r="I188" s="63"/>
      <c r="J188" s="7"/>
      <c r="K188" s="8"/>
      <c r="M188" s="389"/>
    </row>
    <row r="189" spans="1:13">
      <c r="A189" s="32">
        <f t="shared" si="36"/>
        <v>0</v>
      </c>
      <c r="B189" s="10"/>
      <c r="C189" s="2"/>
      <c r="D189" s="2"/>
      <c r="E189" s="2"/>
      <c r="F189" s="2"/>
      <c r="G189" s="2"/>
      <c r="H189" s="3">
        <f t="shared" si="37"/>
        <v>0</v>
      </c>
      <c r="I189" s="63"/>
      <c r="J189" s="7"/>
      <c r="K189" s="8"/>
      <c r="M189" s="389"/>
    </row>
    <row r="190" spans="1:13">
      <c r="A190" s="32">
        <f t="shared" si="36"/>
        <v>0</v>
      </c>
      <c r="B190" s="10"/>
      <c r="C190" s="2"/>
      <c r="D190" s="2"/>
      <c r="E190" s="2"/>
      <c r="F190" s="2"/>
      <c r="G190" s="2"/>
      <c r="H190" s="3">
        <f t="shared" si="37"/>
        <v>0</v>
      </c>
      <c r="I190" s="63"/>
      <c r="J190" s="7"/>
      <c r="K190" s="8"/>
      <c r="M190" s="389"/>
    </row>
    <row r="191" spans="1:13">
      <c r="A191" s="32">
        <f t="shared" si="36"/>
        <v>0</v>
      </c>
      <c r="B191" s="10"/>
      <c r="C191" s="2"/>
      <c r="D191" s="2"/>
      <c r="E191" s="2"/>
      <c r="F191" s="2"/>
      <c r="G191" s="2"/>
      <c r="H191" s="3">
        <f t="shared" si="37"/>
        <v>0</v>
      </c>
      <c r="I191" s="63"/>
      <c r="J191" s="7"/>
      <c r="K191" s="8"/>
      <c r="M191" s="389"/>
    </row>
    <row r="192" spans="1:13">
      <c r="A192" s="32">
        <f t="shared" si="36"/>
        <v>0</v>
      </c>
      <c r="B192" s="10"/>
      <c r="C192" s="2"/>
      <c r="D192" s="2"/>
      <c r="E192" s="2"/>
      <c r="F192" s="2"/>
      <c r="G192" s="2"/>
      <c r="H192" s="3">
        <f t="shared" si="37"/>
        <v>0</v>
      </c>
      <c r="I192" s="63"/>
      <c r="J192" s="7"/>
      <c r="K192" s="8"/>
      <c r="M192" s="389"/>
    </row>
    <row r="193" spans="1:13">
      <c r="A193" s="32">
        <f t="shared" si="36"/>
        <v>0</v>
      </c>
      <c r="B193" s="10"/>
      <c r="C193" s="2"/>
      <c r="D193" s="2"/>
      <c r="E193" s="2"/>
      <c r="F193" s="2"/>
      <c r="G193" s="2"/>
      <c r="H193" s="3">
        <f t="shared" si="37"/>
        <v>0</v>
      </c>
      <c r="I193" s="63"/>
      <c r="J193" s="7"/>
      <c r="K193" s="8"/>
      <c r="M193" s="389"/>
    </row>
    <row r="194" spans="1:13">
      <c r="A194" s="33" t="e">
        <f>VLOOKUP(B185,O:T,2)</f>
        <v>#N/A</v>
      </c>
      <c r="B194" s="649" t="s">
        <v>70</v>
      </c>
      <c r="C194" s="650"/>
      <c r="D194" s="650"/>
      <c r="E194" s="650"/>
      <c r="F194" s="650"/>
      <c r="G194" s="650"/>
      <c r="H194" s="6"/>
      <c r="I194" s="63">
        <f>SUM(H186:H193)</f>
        <v>0</v>
      </c>
      <c r="J194" s="1" t="e">
        <f>VLOOKUP(B185,O:W,4)</f>
        <v>#N/A</v>
      </c>
      <c r="K194" s="8"/>
      <c r="M194" s="389"/>
    </row>
    <row r="195" spans="1:13" ht="47.25" customHeight="1">
      <c r="A195" s="32">
        <f>IF(B195&gt;0,1,0)</f>
        <v>1</v>
      </c>
      <c r="B195" s="647" t="s">
        <v>3909</v>
      </c>
      <c r="C195" s="648"/>
      <c r="D195" s="648"/>
      <c r="E195" s="648"/>
      <c r="F195" s="648"/>
      <c r="G195" s="648"/>
      <c r="H195" s="6"/>
      <c r="I195" s="63"/>
      <c r="J195" s="7"/>
      <c r="K195" s="8"/>
      <c r="M195" s="390" t="s">
        <v>669</v>
      </c>
    </row>
    <row r="196" spans="1:13">
      <c r="A196" s="32">
        <f t="shared" ref="A196:A203" si="38">IF(H196&gt;0,1,0)</f>
        <v>1</v>
      </c>
      <c r="B196" s="10"/>
      <c r="C196" s="2">
        <v>1</v>
      </c>
      <c r="D196" s="2">
        <v>4</v>
      </c>
      <c r="E196" s="2"/>
      <c r="F196" s="2"/>
      <c r="G196" s="2"/>
      <c r="H196" s="3">
        <f>IF(AND(C196=0,D196=0,E196=0,F196=0,G196=0),0,ROUND(IF(C196=0,1,C196)*IF(D196=0,1,D196)*IF(E196=0,1,E196)*IF(F196=0,1,F196)*IF(G196=0,1,G196),2))</f>
        <v>4</v>
      </c>
      <c r="I196" s="63"/>
      <c r="J196" s="7"/>
      <c r="K196" s="8"/>
      <c r="M196" s="391" t="s">
        <v>1049</v>
      </c>
    </row>
    <row r="197" spans="1:13">
      <c r="A197" s="32">
        <f t="shared" si="38"/>
        <v>0</v>
      </c>
      <c r="B197" s="10"/>
      <c r="C197" s="2"/>
      <c r="D197" s="2"/>
      <c r="E197" s="2"/>
      <c r="F197" s="2"/>
      <c r="G197" s="2"/>
      <c r="H197" s="3">
        <f t="shared" ref="H197:H203" si="39">IF(AND(C197=0,D197=0,E197=0,F197=0,G197=0),0,ROUND(IF(C197=0,1,C197)*IF(D197=0,1,D197)*IF(E197=0,1,E197)*IF(F197=0,1,F197)*IF(G197=0,1,G197),2))</f>
        <v>0</v>
      </c>
      <c r="I197" s="63"/>
      <c r="J197" s="7"/>
      <c r="K197" s="8"/>
      <c r="M197" s="391"/>
    </row>
    <row r="198" spans="1:13">
      <c r="A198" s="32">
        <f t="shared" si="38"/>
        <v>0</v>
      </c>
      <c r="B198" s="10"/>
      <c r="C198" s="2"/>
      <c r="D198" s="2"/>
      <c r="E198" s="2"/>
      <c r="F198" s="2"/>
      <c r="G198" s="2"/>
      <c r="H198" s="3">
        <f t="shared" si="39"/>
        <v>0</v>
      </c>
      <c r="I198" s="63"/>
      <c r="J198" s="7"/>
      <c r="K198" s="8"/>
      <c r="M198" s="391"/>
    </row>
    <row r="199" spans="1:13">
      <c r="A199" s="32">
        <f t="shared" si="38"/>
        <v>0</v>
      </c>
      <c r="B199" s="10"/>
      <c r="C199" s="2"/>
      <c r="D199" s="2"/>
      <c r="E199" s="2"/>
      <c r="F199" s="2"/>
      <c r="G199" s="2"/>
      <c r="H199" s="3">
        <f t="shared" si="39"/>
        <v>0</v>
      </c>
      <c r="I199" s="63"/>
      <c r="J199" s="7"/>
      <c r="K199" s="8"/>
      <c r="M199" s="391"/>
    </row>
    <row r="200" spans="1:13">
      <c r="A200" s="32">
        <f t="shared" si="38"/>
        <v>0</v>
      </c>
      <c r="B200" s="10"/>
      <c r="C200" s="2"/>
      <c r="D200" s="2"/>
      <c r="E200" s="2"/>
      <c r="F200" s="2"/>
      <c r="G200" s="2"/>
      <c r="H200" s="3">
        <f t="shared" si="39"/>
        <v>0</v>
      </c>
      <c r="I200" s="63"/>
      <c r="J200" s="7"/>
      <c r="K200" s="8"/>
      <c r="M200" s="391"/>
    </row>
    <row r="201" spans="1:13">
      <c r="A201" s="32">
        <f t="shared" si="38"/>
        <v>0</v>
      </c>
      <c r="B201" s="10"/>
      <c r="C201" s="2"/>
      <c r="D201" s="2"/>
      <c r="E201" s="2"/>
      <c r="F201" s="2"/>
      <c r="G201" s="2"/>
      <c r="H201" s="3">
        <f t="shared" si="39"/>
        <v>0</v>
      </c>
      <c r="I201" s="63"/>
      <c r="J201" s="7"/>
      <c r="K201" s="8"/>
      <c r="M201" s="391"/>
    </row>
    <row r="202" spans="1:13">
      <c r="A202" s="32">
        <f t="shared" si="38"/>
        <v>0</v>
      </c>
      <c r="B202" s="10"/>
      <c r="C202" s="2"/>
      <c r="D202" s="2"/>
      <c r="E202" s="2"/>
      <c r="F202" s="2"/>
      <c r="G202" s="2"/>
      <c r="H202" s="3">
        <f t="shared" si="39"/>
        <v>0</v>
      </c>
      <c r="I202" s="63"/>
      <c r="J202" s="7"/>
      <c r="K202" s="8"/>
      <c r="M202" s="391"/>
    </row>
    <row r="203" spans="1:13">
      <c r="A203" s="32">
        <f t="shared" si="38"/>
        <v>0</v>
      </c>
      <c r="B203" s="10"/>
      <c r="C203" s="2"/>
      <c r="D203" s="2"/>
      <c r="E203" s="2"/>
      <c r="F203" s="2"/>
      <c r="G203" s="2"/>
      <c r="H203" s="3">
        <f t="shared" si="39"/>
        <v>0</v>
      </c>
      <c r="I203" s="63"/>
      <c r="J203" s="7"/>
      <c r="K203" s="8"/>
      <c r="M203" s="391"/>
    </row>
    <row r="204" spans="1:13" ht="21.75" customHeight="1">
      <c r="A204" s="33" t="str">
        <f>VLOOKUP(B195,O:T,2)</f>
        <v>022101</v>
      </c>
      <c r="B204" s="649" t="s">
        <v>70</v>
      </c>
      <c r="C204" s="650"/>
      <c r="D204" s="650"/>
      <c r="E204" s="650"/>
      <c r="F204" s="650"/>
      <c r="G204" s="650"/>
      <c r="H204" s="6"/>
      <c r="I204" s="63">
        <f>SUM(H196:H204)</f>
        <v>4</v>
      </c>
      <c r="J204" s="1" t="str">
        <f>VLOOKUP(B195,O:W,4)</f>
        <v>عدد</v>
      </c>
      <c r="K204" s="8"/>
      <c r="M204" s="391"/>
    </row>
    <row r="205" spans="1:13" ht="39" customHeight="1">
      <c r="A205" s="32">
        <f>IF(B205&gt;0,1,0)</f>
        <v>1</v>
      </c>
      <c r="B205" s="647" t="s">
        <v>7331</v>
      </c>
      <c r="C205" s="648"/>
      <c r="D205" s="648"/>
      <c r="E205" s="648"/>
      <c r="F205" s="648"/>
      <c r="G205" s="648"/>
      <c r="H205" s="6"/>
      <c r="I205" s="63"/>
      <c r="J205" s="7"/>
      <c r="K205" s="8"/>
      <c r="M205" s="390" t="s">
        <v>669</v>
      </c>
    </row>
    <row r="206" spans="1:13">
      <c r="A206" s="32">
        <f t="shared" ref="A206:A213" si="40">IF(H206&gt;0,1,0)</f>
        <v>1</v>
      </c>
      <c r="B206" s="10"/>
      <c r="C206" s="2">
        <v>1</v>
      </c>
      <c r="D206" s="2"/>
      <c r="E206" s="2"/>
      <c r="F206" s="2"/>
      <c r="G206" s="2"/>
      <c r="H206" s="3">
        <f>IF(AND(C206=0,D206=0,E206=0,F206=0,G206=0),0,ROUND(IF(C206=0,1,C206)*IF(D206=0,1,D206)*IF(E206=0,1,E206)*IF(F206=0,1,F206)*IF(G206=0,1,G206),2))</f>
        <v>1</v>
      </c>
      <c r="I206" s="63"/>
      <c r="J206" s="7"/>
      <c r="K206" s="8"/>
      <c r="M206" s="391" t="s">
        <v>1049</v>
      </c>
    </row>
    <row r="207" spans="1:13">
      <c r="A207" s="32">
        <f t="shared" si="40"/>
        <v>0</v>
      </c>
      <c r="B207" s="10"/>
      <c r="C207" s="2"/>
      <c r="D207" s="2"/>
      <c r="E207" s="2"/>
      <c r="F207" s="2"/>
      <c r="G207" s="2"/>
      <c r="H207" s="3">
        <f t="shared" ref="H207:H213" si="41">IF(AND(C207=0,D207=0,E207=0,F207=0,G207=0),0,ROUND(IF(C207=0,1,C207)*IF(D207=0,1,D207)*IF(E207=0,1,E207)*IF(F207=0,1,F207)*IF(G207=0,1,G207),2))</f>
        <v>0</v>
      </c>
      <c r="I207" s="63"/>
      <c r="J207" s="7"/>
      <c r="K207" s="8"/>
      <c r="M207" s="391"/>
    </row>
    <row r="208" spans="1:13">
      <c r="A208" s="32">
        <f t="shared" si="40"/>
        <v>0</v>
      </c>
      <c r="B208" s="10"/>
      <c r="C208" s="2"/>
      <c r="D208" s="2"/>
      <c r="E208" s="2"/>
      <c r="F208" s="2"/>
      <c r="G208" s="2"/>
      <c r="H208" s="3">
        <f t="shared" si="41"/>
        <v>0</v>
      </c>
      <c r="I208" s="63"/>
      <c r="J208" s="7"/>
      <c r="K208" s="8"/>
      <c r="M208" s="391"/>
    </row>
    <row r="209" spans="1:13">
      <c r="A209" s="32">
        <f t="shared" si="40"/>
        <v>0</v>
      </c>
      <c r="B209" s="10"/>
      <c r="C209" s="2"/>
      <c r="D209" s="2"/>
      <c r="E209" s="2"/>
      <c r="F209" s="2"/>
      <c r="G209" s="2"/>
      <c r="H209" s="3">
        <f t="shared" si="41"/>
        <v>0</v>
      </c>
      <c r="I209" s="63"/>
      <c r="J209" s="7"/>
      <c r="K209" s="8"/>
      <c r="M209" s="391"/>
    </row>
    <row r="210" spans="1:13">
      <c r="A210" s="32">
        <f t="shared" si="40"/>
        <v>0</v>
      </c>
      <c r="B210" s="10"/>
      <c r="C210" s="2"/>
      <c r="D210" s="2"/>
      <c r="E210" s="2"/>
      <c r="F210" s="2"/>
      <c r="G210" s="2"/>
      <c r="H210" s="3">
        <f t="shared" si="41"/>
        <v>0</v>
      </c>
      <c r="I210" s="63"/>
      <c r="J210" s="7"/>
      <c r="K210" s="8"/>
      <c r="M210" s="391"/>
    </row>
    <row r="211" spans="1:13">
      <c r="A211" s="32">
        <f t="shared" si="40"/>
        <v>0</v>
      </c>
      <c r="B211" s="10"/>
      <c r="C211" s="2"/>
      <c r="D211" s="2"/>
      <c r="E211" s="2"/>
      <c r="F211" s="2"/>
      <c r="G211" s="2"/>
      <c r="H211" s="3">
        <f t="shared" si="41"/>
        <v>0</v>
      </c>
      <c r="I211" s="63"/>
      <c r="J211" s="7"/>
      <c r="K211" s="8"/>
      <c r="M211" s="391"/>
    </row>
    <row r="212" spans="1:13">
      <c r="A212" s="32">
        <f t="shared" si="40"/>
        <v>0</v>
      </c>
      <c r="B212" s="10"/>
      <c r="C212" s="2"/>
      <c r="D212" s="2"/>
      <c r="E212" s="2"/>
      <c r="F212" s="2"/>
      <c r="G212" s="2"/>
      <c r="H212" s="3">
        <f t="shared" si="41"/>
        <v>0</v>
      </c>
      <c r="I212" s="63"/>
      <c r="J212" s="7"/>
      <c r="K212" s="8"/>
      <c r="M212" s="391"/>
    </row>
    <row r="213" spans="1:13">
      <c r="A213" s="32">
        <f t="shared" si="40"/>
        <v>0</v>
      </c>
      <c r="B213" s="10"/>
      <c r="C213" s="2"/>
      <c r="D213" s="2"/>
      <c r="E213" s="2"/>
      <c r="F213" s="2"/>
      <c r="G213" s="2"/>
      <c r="H213" s="3">
        <f t="shared" si="41"/>
        <v>0</v>
      </c>
      <c r="I213" s="63"/>
      <c r="J213" s="7"/>
      <c r="K213" s="8"/>
      <c r="M213" s="391"/>
    </row>
    <row r="214" spans="1:13">
      <c r="A214" s="33" t="str">
        <f>VLOOKUP(B205,O:T,2)</f>
        <v>023207</v>
      </c>
      <c r="B214" s="649" t="s">
        <v>70</v>
      </c>
      <c r="C214" s="650"/>
      <c r="D214" s="650"/>
      <c r="E214" s="650"/>
      <c r="F214" s="650"/>
      <c r="G214" s="650"/>
      <c r="H214" s="6"/>
      <c r="I214" s="63">
        <f>SUM(H206:H214)</f>
        <v>1</v>
      </c>
      <c r="J214" s="1" t="str">
        <f>VLOOKUP(B205,O:W,4)</f>
        <v>عدد</v>
      </c>
      <c r="K214" s="8"/>
      <c r="M214" s="391"/>
    </row>
    <row r="215" spans="1:13" ht="42.75" customHeight="1">
      <c r="A215" s="32">
        <f>IF(B215&gt;0,1,0)</f>
        <v>0</v>
      </c>
      <c r="B215" s="647"/>
      <c r="C215" s="648"/>
      <c r="D215" s="648"/>
      <c r="E215" s="648"/>
      <c r="F215" s="648"/>
      <c r="G215" s="648"/>
      <c r="H215" s="6"/>
      <c r="I215" s="63"/>
      <c r="J215" s="7"/>
      <c r="K215" s="8"/>
      <c r="M215" s="390" t="s">
        <v>669</v>
      </c>
    </row>
    <row r="216" spans="1:13">
      <c r="A216" s="32">
        <f t="shared" ref="A216:A223" si="42">IF(H216&gt;0,1,0)</f>
        <v>0</v>
      </c>
      <c r="B216" s="10"/>
      <c r="C216" s="2"/>
      <c r="D216" s="2"/>
      <c r="E216" s="2"/>
      <c r="F216" s="2"/>
      <c r="G216" s="2"/>
      <c r="H216" s="3">
        <f>IF(AND(C216=0,D216=0,E216=0,F216=0,G216=0),0,ROUND(IF(C216=0,1,C216)*IF(D216=0,1,D216)*IF(E216=0,1,E216)*IF(F216=0,1,F216)*IF(G216=0,1,G216),2))</f>
        <v>0</v>
      </c>
      <c r="I216" s="63"/>
      <c r="J216" s="7"/>
      <c r="K216" s="8"/>
      <c r="M216" s="391" t="s">
        <v>1049</v>
      </c>
    </row>
    <row r="217" spans="1:13">
      <c r="A217" s="32">
        <f t="shared" si="42"/>
        <v>0</v>
      </c>
      <c r="B217" s="10"/>
      <c r="C217" s="2"/>
      <c r="D217" s="2"/>
      <c r="E217" s="2"/>
      <c r="F217" s="2"/>
      <c r="G217" s="2"/>
      <c r="H217" s="3">
        <f t="shared" ref="H217:H223" si="43">IF(AND(C217=0,D217=0,E217=0,F217=0,G217=0),0,ROUND(IF(C217=0,1,C217)*IF(D217=0,1,D217)*IF(E217=0,1,E217)*IF(F217=0,1,F217)*IF(G217=0,1,G217),2))</f>
        <v>0</v>
      </c>
      <c r="I217" s="63"/>
      <c r="J217" s="7"/>
      <c r="K217" s="8"/>
      <c r="M217" s="391"/>
    </row>
    <row r="218" spans="1:13">
      <c r="A218" s="32">
        <f t="shared" si="42"/>
        <v>0</v>
      </c>
      <c r="B218" s="10"/>
      <c r="C218" s="2"/>
      <c r="D218" s="2"/>
      <c r="E218" s="2"/>
      <c r="F218" s="2"/>
      <c r="G218" s="2"/>
      <c r="H218" s="3">
        <f t="shared" si="43"/>
        <v>0</v>
      </c>
      <c r="I218" s="63"/>
      <c r="J218" s="7"/>
      <c r="K218" s="8"/>
      <c r="M218" s="391"/>
    </row>
    <row r="219" spans="1:13">
      <c r="A219" s="32">
        <f t="shared" si="42"/>
        <v>0</v>
      </c>
      <c r="B219" s="10"/>
      <c r="C219" s="2"/>
      <c r="D219" s="2"/>
      <c r="E219" s="2"/>
      <c r="F219" s="2"/>
      <c r="G219" s="2"/>
      <c r="H219" s="3">
        <f t="shared" si="43"/>
        <v>0</v>
      </c>
      <c r="I219" s="63"/>
      <c r="J219" s="7"/>
      <c r="K219" s="8"/>
      <c r="M219" s="391"/>
    </row>
    <row r="220" spans="1:13">
      <c r="A220" s="32">
        <f t="shared" si="42"/>
        <v>0</v>
      </c>
      <c r="B220" s="10"/>
      <c r="C220" s="2"/>
      <c r="D220" s="2"/>
      <c r="E220" s="2"/>
      <c r="F220" s="2"/>
      <c r="G220" s="2"/>
      <c r="H220" s="3">
        <f t="shared" si="43"/>
        <v>0</v>
      </c>
      <c r="I220" s="63"/>
      <c r="J220" s="7"/>
      <c r="K220" s="8"/>
      <c r="M220" s="391"/>
    </row>
    <row r="221" spans="1:13">
      <c r="A221" s="32">
        <f t="shared" si="42"/>
        <v>0</v>
      </c>
      <c r="B221" s="10"/>
      <c r="C221" s="2"/>
      <c r="D221" s="2"/>
      <c r="E221" s="2"/>
      <c r="F221" s="2"/>
      <c r="G221" s="2"/>
      <c r="H221" s="3">
        <f t="shared" si="43"/>
        <v>0</v>
      </c>
      <c r="I221" s="63"/>
      <c r="J221" s="7"/>
      <c r="K221" s="8"/>
      <c r="M221" s="391"/>
    </row>
    <row r="222" spans="1:13">
      <c r="A222" s="32">
        <f t="shared" si="42"/>
        <v>0</v>
      </c>
      <c r="B222" s="10"/>
      <c r="C222" s="2"/>
      <c r="D222" s="2"/>
      <c r="E222" s="2"/>
      <c r="F222" s="2"/>
      <c r="G222" s="2"/>
      <c r="H222" s="3">
        <f t="shared" si="43"/>
        <v>0</v>
      </c>
      <c r="I222" s="63"/>
      <c r="J222" s="7"/>
      <c r="K222" s="8"/>
      <c r="M222" s="391"/>
    </row>
    <row r="223" spans="1:13">
      <c r="A223" s="32">
        <f t="shared" si="42"/>
        <v>0</v>
      </c>
      <c r="B223" s="10"/>
      <c r="C223" s="2"/>
      <c r="D223" s="2"/>
      <c r="E223" s="2"/>
      <c r="F223" s="2"/>
      <c r="G223" s="2"/>
      <c r="H223" s="3">
        <f t="shared" si="43"/>
        <v>0</v>
      </c>
      <c r="I223" s="63"/>
      <c r="J223" s="7"/>
      <c r="K223" s="8"/>
      <c r="M223" s="391"/>
    </row>
    <row r="224" spans="1:13">
      <c r="A224" s="33" t="e">
        <f>VLOOKUP(B215,O:T,2)</f>
        <v>#N/A</v>
      </c>
      <c r="B224" s="649" t="s">
        <v>70</v>
      </c>
      <c r="C224" s="650"/>
      <c r="D224" s="650"/>
      <c r="E224" s="650"/>
      <c r="F224" s="650"/>
      <c r="G224" s="650"/>
      <c r="H224" s="6"/>
      <c r="I224" s="63">
        <f>SUM(H216:H224)</f>
        <v>0</v>
      </c>
      <c r="J224" s="1" t="e">
        <f>VLOOKUP(B215,O:W,4)</f>
        <v>#N/A</v>
      </c>
      <c r="K224" s="8"/>
      <c r="M224" s="391"/>
    </row>
    <row r="225" spans="1:13" ht="39" customHeight="1">
      <c r="A225" s="32">
        <f>IF(B225&gt;0,1,0)</f>
        <v>0</v>
      </c>
      <c r="B225" s="647"/>
      <c r="C225" s="648"/>
      <c r="D225" s="648"/>
      <c r="E225" s="648"/>
      <c r="F225" s="648"/>
      <c r="G225" s="648"/>
      <c r="H225" s="6"/>
      <c r="I225" s="63"/>
      <c r="J225" s="7"/>
      <c r="K225" s="8"/>
      <c r="M225" s="390" t="s">
        <v>669</v>
      </c>
    </row>
    <row r="226" spans="1:13">
      <c r="A226" s="32">
        <f t="shared" ref="A226:A233" si="44">IF(H226&gt;0,1,0)</f>
        <v>0</v>
      </c>
      <c r="B226" s="10"/>
      <c r="C226" s="2"/>
      <c r="D226" s="2"/>
      <c r="E226" s="2"/>
      <c r="F226" s="2"/>
      <c r="G226" s="2"/>
      <c r="H226" s="3">
        <f>IF(AND(C226=0,D226=0,E226=0,F226=0,G226=0),0,ROUND(IF(C226=0,1,C226)*IF(D226=0,1,D226)*IF(E226=0,1,E226)*IF(F226=0,1,F226)*IF(G226=0,1,G226),2))</f>
        <v>0</v>
      </c>
      <c r="I226" s="63"/>
      <c r="J226" s="7"/>
      <c r="K226" s="8"/>
      <c r="M226" s="391"/>
    </row>
    <row r="227" spans="1:13">
      <c r="A227" s="32">
        <f t="shared" si="44"/>
        <v>0</v>
      </c>
      <c r="B227" s="10"/>
      <c r="C227" s="2"/>
      <c r="D227" s="2"/>
      <c r="E227" s="2"/>
      <c r="F227" s="2"/>
      <c r="G227" s="2"/>
      <c r="H227" s="3">
        <f t="shared" ref="H227:H233" si="45">IF(AND(C227=0,D227=0,E227=0,F227=0,G227=0),0,ROUND(IF(C227=0,1,C227)*IF(D227=0,1,D227)*IF(E227=0,1,E227)*IF(F227=0,1,F227)*IF(G227=0,1,G227),2))</f>
        <v>0</v>
      </c>
      <c r="I227" s="63"/>
      <c r="J227" s="7"/>
      <c r="K227" s="8"/>
      <c r="M227" s="391"/>
    </row>
    <row r="228" spans="1:13">
      <c r="A228" s="32">
        <f t="shared" si="44"/>
        <v>0</v>
      </c>
      <c r="B228" s="10"/>
      <c r="C228" s="2"/>
      <c r="D228" s="2"/>
      <c r="E228" s="2"/>
      <c r="F228" s="2"/>
      <c r="G228" s="2"/>
      <c r="H228" s="3">
        <f t="shared" si="45"/>
        <v>0</v>
      </c>
      <c r="I228" s="63"/>
      <c r="J228" s="7"/>
      <c r="K228" s="8"/>
      <c r="M228" s="391"/>
    </row>
    <row r="229" spans="1:13">
      <c r="A229" s="32">
        <f t="shared" si="44"/>
        <v>0</v>
      </c>
      <c r="B229" s="10"/>
      <c r="C229" s="2"/>
      <c r="D229" s="2"/>
      <c r="E229" s="2"/>
      <c r="F229" s="2"/>
      <c r="G229" s="2"/>
      <c r="H229" s="3">
        <f t="shared" si="45"/>
        <v>0</v>
      </c>
      <c r="I229" s="63"/>
      <c r="J229" s="7"/>
      <c r="K229" s="8"/>
      <c r="M229" s="391"/>
    </row>
    <row r="230" spans="1:13">
      <c r="A230" s="32">
        <f t="shared" si="44"/>
        <v>0</v>
      </c>
      <c r="B230" s="10"/>
      <c r="C230" s="2"/>
      <c r="D230" s="2"/>
      <c r="E230" s="2"/>
      <c r="F230" s="2"/>
      <c r="G230" s="2"/>
      <c r="H230" s="3">
        <f t="shared" si="45"/>
        <v>0</v>
      </c>
      <c r="I230" s="63"/>
      <c r="J230" s="7"/>
      <c r="K230" s="8"/>
      <c r="M230" s="391"/>
    </row>
    <row r="231" spans="1:13">
      <c r="A231" s="32">
        <f t="shared" si="44"/>
        <v>0</v>
      </c>
      <c r="B231" s="10"/>
      <c r="C231" s="2"/>
      <c r="D231" s="2"/>
      <c r="E231" s="2"/>
      <c r="F231" s="2"/>
      <c r="G231" s="2"/>
      <c r="H231" s="3">
        <f t="shared" si="45"/>
        <v>0</v>
      </c>
      <c r="I231" s="63"/>
      <c r="J231" s="7"/>
      <c r="K231" s="8"/>
      <c r="M231" s="391"/>
    </row>
    <row r="232" spans="1:13">
      <c r="A232" s="32">
        <f t="shared" si="44"/>
        <v>0</v>
      </c>
      <c r="B232" s="10"/>
      <c r="C232" s="2"/>
      <c r="D232" s="2"/>
      <c r="E232" s="2"/>
      <c r="F232" s="2"/>
      <c r="G232" s="2"/>
      <c r="H232" s="3">
        <f t="shared" si="45"/>
        <v>0</v>
      </c>
      <c r="I232" s="63"/>
      <c r="J232" s="7"/>
      <c r="K232" s="8"/>
      <c r="M232" s="391"/>
    </row>
    <row r="233" spans="1:13">
      <c r="A233" s="32">
        <f t="shared" si="44"/>
        <v>0</v>
      </c>
      <c r="B233" s="10"/>
      <c r="C233" s="2"/>
      <c r="D233" s="2"/>
      <c r="E233" s="2"/>
      <c r="F233" s="2"/>
      <c r="G233" s="2"/>
      <c r="H233" s="3">
        <f t="shared" si="45"/>
        <v>0</v>
      </c>
      <c r="I233" s="63"/>
      <c r="J233" s="7"/>
      <c r="K233" s="8"/>
      <c r="M233" s="391"/>
    </row>
    <row r="234" spans="1:13">
      <c r="A234" s="33" t="e">
        <f>VLOOKUP(B225,O:T,2)</f>
        <v>#N/A</v>
      </c>
      <c r="B234" s="649" t="s">
        <v>70</v>
      </c>
      <c r="C234" s="650"/>
      <c r="D234" s="650"/>
      <c r="E234" s="650"/>
      <c r="F234" s="650"/>
      <c r="G234" s="650"/>
      <c r="H234" s="6"/>
      <c r="I234" s="63">
        <f>SUM(H226:H234)</f>
        <v>0</v>
      </c>
      <c r="J234" s="1" t="e">
        <f>VLOOKUP(B225,O:W,4)</f>
        <v>#N/A</v>
      </c>
      <c r="K234" s="8"/>
      <c r="M234" s="391"/>
    </row>
    <row r="235" spans="1:13" ht="46.5" customHeight="1">
      <c r="A235" s="32">
        <f>IF(B235&gt;0,1,0)</f>
        <v>0</v>
      </c>
      <c r="B235" s="647"/>
      <c r="C235" s="648"/>
      <c r="D235" s="648"/>
      <c r="E235" s="648"/>
      <c r="F235" s="648"/>
      <c r="G235" s="648"/>
      <c r="H235" s="6"/>
      <c r="I235" s="63"/>
      <c r="J235" s="7"/>
      <c r="K235" s="8"/>
      <c r="M235" s="390" t="s">
        <v>669</v>
      </c>
    </row>
    <row r="236" spans="1:13">
      <c r="A236" s="32">
        <f t="shared" ref="A236:A243" si="46">IF(H236&gt;0,1,0)</f>
        <v>0</v>
      </c>
      <c r="B236" s="10"/>
      <c r="C236" s="2"/>
      <c r="D236" s="2"/>
      <c r="E236" s="2"/>
      <c r="F236" s="2"/>
      <c r="G236" s="2"/>
      <c r="H236" s="3">
        <f>IF(AND(C236=0,D236=0,E236=0,F236=0,G236=0),0,ROUND(IF(C236=0,1,C236)*IF(D236=0,1,D236)*IF(E236=0,1,E236)*IF(F236=0,1,F236)*IF(G236=0,1,G236),2))</f>
        <v>0</v>
      </c>
      <c r="I236" s="63"/>
      <c r="J236" s="7"/>
      <c r="K236" s="8"/>
      <c r="M236" s="391" t="s">
        <v>1049</v>
      </c>
    </row>
    <row r="237" spans="1:13">
      <c r="A237" s="32">
        <f t="shared" si="46"/>
        <v>0</v>
      </c>
      <c r="B237" s="10"/>
      <c r="C237" s="2"/>
      <c r="D237" s="2"/>
      <c r="E237" s="2"/>
      <c r="F237" s="2"/>
      <c r="G237" s="2"/>
      <c r="H237" s="3">
        <f t="shared" ref="H237:H243" si="47">IF(AND(C237=0,D237=0,E237=0,F237=0,G237=0),0,ROUND(IF(C237=0,1,C237)*IF(D237=0,1,D237)*IF(E237=0,1,E237)*IF(F237=0,1,F237)*IF(G237=0,1,G237),2))</f>
        <v>0</v>
      </c>
      <c r="I237" s="63"/>
      <c r="J237" s="7"/>
      <c r="K237" s="8"/>
      <c r="M237" s="391"/>
    </row>
    <row r="238" spans="1:13">
      <c r="A238" s="32">
        <f t="shared" si="46"/>
        <v>0</v>
      </c>
      <c r="B238" s="10"/>
      <c r="C238" s="2"/>
      <c r="D238" s="2"/>
      <c r="E238" s="2"/>
      <c r="F238" s="2"/>
      <c r="G238" s="2"/>
      <c r="H238" s="3">
        <f t="shared" si="47"/>
        <v>0</v>
      </c>
      <c r="I238" s="63"/>
      <c r="J238" s="7"/>
      <c r="K238" s="8"/>
      <c r="M238" s="391"/>
    </row>
    <row r="239" spans="1:13">
      <c r="A239" s="32">
        <f t="shared" si="46"/>
        <v>0</v>
      </c>
      <c r="B239" s="10"/>
      <c r="C239" s="2"/>
      <c r="D239" s="2"/>
      <c r="E239" s="2"/>
      <c r="F239" s="2"/>
      <c r="G239" s="2"/>
      <c r="H239" s="3">
        <f t="shared" si="47"/>
        <v>0</v>
      </c>
      <c r="I239" s="63"/>
      <c r="J239" s="7"/>
      <c r="K239" s="8"/>
      <c r="M239" s="391"/>
    </row>
    <row r="240" spans="1:13">
      <c r="A240" s="32">
        <f t="shared" si="46"/>
        <v>0</v>
      </c>
      <c r="B240" s="10"/>
      <c r="C240" s="2"/>
      <c r="D240" s="2"/>
      <c r="E240" s="2"/>
      <c r="F240" s="2"/>
      <c r="G240" s="2"/>
      <c r="H240" s="3">
        <f t="shared" si="47"/>
        <v>0</v>
      </c>
      <c r="I240" s="63"/>
      <c r="J240" s="7"/>
      <c r="K240" s="8"/>
      <c r="M240" s="391"/>
    </row>
    <row r="241" spans="1:13">
      <c r="A241" s="32">
        <f t="shared" si="46"/>
        <v>0</v>
      </c>
      <c r="B241" s="10"/>
      <c r="C241" s="2"/>
      <c r="D241" s="2"/>
      <c r="E241" s="2"/>
      <c r="F241" s="2"/>
      <c r="G241" s="2"/>
      <c r="H241" s="3">
        <f t="shared" si="47"/>
        <v>0</v>
      </c>
      <c r="I241" s="63"/>
      <c r="J241" s="7"/>
      <c r="K241" s="8"/>
      <c r="M241" s="391"/>
    </row>
    <row r="242" spans="1:13">
      <c r="A242" s="32">
        <f t="shared" si="46"/>
        <v>0</v>
      </c>
      <c r="B242" s="10"/>
      <c r="C242" s="2"/>
      <c r="D242" s="2"/>
      <c r="E242" s="2"/>
      <c r="F242" s="2"/>
      <c r="G242" s="2"/>
      <c r="H242" s="3">
        <f t="shared" si="47"/>
        <v>0</v>
      </c>
      <c r="I242" s="63"/>
      <c r="J242" s="7"/>
      <c r="K242" s="8"/>
      <c r="M242" s="391"/>
    </row>
    <row r="243" spans="1:13">
      <c r="A243" s="32">
        <f t="shared" si="46"/>
        <v>0</v>
      </c>
      <c r="B243" s="10"/>
      <c r="C243" s="2"/>
      <c r="D243" s="2"/>
      <c r="E243" s="2"/>
      <c r="F243" s="2"/>
      <c r="G243" s="2"/>
      <c r="H243" s="3">
        <f t="shared" si="47"/>
        <v>0</v>
      </c>
      <c r="I243" s="63"/>
      <c r="J243" s="7"/>
      <c r="K243" s="8"/>
      <c r="M243" s="391"/>
    </row>
    <row r="244" spans="1:13">
      <c r="A244" s="33" t="e">
        <f>VLOOKUP(B235,O:T,2)</f>
        <v>#N/A</v>
      </c>
      <c r="B244" s="649" t="s">
        <v>70</v>
      </c>
      <c r="C244" s="650"/>
      <c r="D244" s="650"/>
      <c r="E244" s="650"/>
      <c r="F244" s="650"/>
      <c r="G244" s="650"/>
      <c r="H244" s="6"/>
      <c r="I244" s="63">
        <f>SUM(H236:H244)</f>
        <v>0</v>
      </c>
      <c r="J244" s="1" t="e">
        <f>VLOOKUP(B235,O:W,4)</f>
        <v>#N/A</v>
      </c>
      <c r="K244" s="8"/>
      <c r="M244" s="391"/>
    </row>
    <row r="245" spans="1:13" ht="46.5" customHeight="1">
      <c r="A245" s="32">
        <f>IF(B245&gt;0,1,0)</f>
        <v>0</v>
      </c>
      <c r="B245" s="647"/>
      <c r="C245" s="648"/>
      <c r="D245" s="648"/>
      <c r="E245" s="648"/>
      <c r="F245" s="648"/>
      <c r="G245" s="648"/>
      <c r="H245" s="6"/>
      <c r="I245" s="63"/>
      <c r="J245" s="7"/>
      <c r="K245" s="8"/>
      <c r="M245" s="390" t="s">
        <v>669</v>
      </c>
    </row>
    <row r="246" spans="1:13">
      <c r="A246" s="32">
        <f t="shared" ref="A246:A253" si="48">IF(H246&gt;0,1,0)</f>
        <v>0</v>
      </c>
      <c r="B246" s="10"/>
      <c r="C246" s="2"/>
      <c r="D246" s="2"/>
      <c r="E246" s="2"/>
      <c r="F246" s="2"/>
      <c r="G246" s="2"/>
      <c r="H246" s="3">
        <f>IF(AND(C246=0,D246=0,E246=0,F246=0,G246=0),0,ROUND(IF(C246=0,1,C246)*IF(D246=0,1,D246)*IF(E246=0,1,E246)*IF(F246=0,1,F246)*IF(G246=0,1,G246),2))</f>
        <v>0</v>
      </c>
      <c r="I246" s="63"/>
      <c r="J246" s="7"/>
      <c r="K246" s="8"/>
      <c r="M246" s="391" t="s">
        <v>1049</v>
      </c>
    </row>
    <row r="247" spans="1:13">
      <c r="A247" s="32">
        <f t="shared" si="48"/>
        <v>0</v>
      </c>
      <c r="B247" s="10"/>
      <c r="C247" s="2"/>
      <c r="D247" s="2"/>
      <c r="E247" s="2"/>
      <c r="F247" s="2"/>
      <c r="G247" s="2"/>
      <c r="H247" s="3">
        <f t="shared" ref="H247:H253" si="49">IF(AND(C247=0,D247=0,E247=0,F247=0,G247=0),0,ROUND(IF(C247=0,1,C247)*IF(D247=0,1,D247)*IF(E247=0,1,E247)*IF(F247=0,1,F247)*IF(G247=0,1,G247),2))</f>
        <v>0</v>
      </c>
      <c r="I247" s="63"/>
      <c r="J247" s="7"/>
      <c r="K247" s="8"/>
      <c r="M247" s="391"/>
    </row>
    <row r="248" spans="1:13">
      <c r="A248" s="32">
        <f t="shared" si="48"/>
        <v>0</v>
      </c>
      <c r="B248" s="10"/>
      <c r="C248" s="2"/>
      <c r="D248" s="2"/>
      <c r="E248" s="2"/>
      <c r="F248" s="2"/>
      <c r="G248" s="2"/>
      <c r="H248" s="3">
        <f t="shared" si="49"/>
        <v>0</v>
      </c>
      <c r="I248" s="63"/>
      <c r="J248" s="7"/>
      <c r="K248" s="8"/>
      <c r="M248" s="391"/>
    </row>
    <row r="249" spans="1:13">
      <c r="A249" s="32">
        <f t="shared" si="48"/>
        <v>0</v>
      </c>
      <c r="B249" s="10"/>
      <c r="C249" s="2"/>
      <c r="D249" s="2"/>
      <c r="E249" s="2"/>
      <c r="F249" s="2"/>
      <c r="G249" s="2"/>
      <c r="H249" s="3">
        <f t="shared" si="49"/>
        <v>0</v>
      </c>
      <c r="I249" s="63"/>
      <c r="J249" s="7"/>
      <c r="K249" s="8"/>
      <c r="M249" s="391"/>
    </row>
    <row r="250" spans="1:13">
      <c r="A250" s="32">
        <f t="shared" si="48"/>
        <v>0</v>
      </c>
      <c r="B250" s="10"/>
      <c r="C250" s="2"/>
      <c r="D250" s="2"/>
      <c r="E250" s="2"/>
      <c r="F250" s="2"/>
      <c r="G250" s="2"/>
      <c r="H250" s="3">
        <f t="shared" si="49"/>
        <v>0</v>
      </c>
      <c r="I250" s="63"/>
      <c r="J250" s="7"/>
      <c r="K250" s="8"/>
      <c r="M250" s="391"/>
    </row>
    <row r="251" spans="1:13">
      <c r="A251" s="32">
        <f t="shared" si="48"/>
        <v>0</v>
      </c>
      <c r="B251" s="10"/>
      <c r="C251" s="2"/>
      <c r="D251" s="2"/>
      <c r="E251" s="2"/>
      <c r="F251" s="2"/>
      <c r="G251" s="2"/>
      <c r="H251" s="3">
        <f t="shared" si="49"/>
        <v>0</v>
      </c>
      <c r="I251" s="63"/>
      <c r="J251" s="7"/>
      <c r="K251" s="8"/>
      <c r="M251" s="391"/>
    </row>
    <row r="252" spans="1:13">
      <c r="A252" s="32">
        <f t="shared" si="48"/>
        <v>0</v>
      </c>
      <c r="B252" s="10"/>
      <c r="C252" s="2"/>
      <c r="D252" s="2"/>
      <c r="E252" s="2"/>
      <c r="F252" s="2"/>
      <c r="G252" s="2"/>
      <c r="H252" s="3">
        <f t="shared" si="49"/>
        <v>0</v>
      </c>
      <c r="I252" s="63"/>
      <c r="J252" s="7"/>
      <c r="K252" s="8"/>
      <c r="M252" s="391"/>
    </row>
    <row r="253" spans="1:13">
      <c r="A253" s="32">
        <f t="shared" si="48"/>
        <v>0</v>
      </c>
      <c r="B253" s="10"/>
      <c r="C253" s="2"/>
      <c r="D253" s="2"/>
      <c r="E253" s="2"/>
      <c r="F253" s="2"/>
      <c r="G253" s="2"/>
      <c r="H253" s="3">
        <f t="shared" si="49"/>
        <v>0</v>
      </c>
      <c r="I253" s="63"/>
      <c r="J253" s="7"/>
      <c r="K253" s="8"/>
      <c r="M253" s="391"/>
    </row>
    <row r="254" spans="1:13">
      <c r="A254" s="33" t="e">
        <f>VLOOKUP(B245,O:T,2)</f>
        <v>#N/A</v>
      </c>
      <c r="B254" s="649" t="s">
        <v>70</v>
      </c>
      <c r="C254" s="650"/>
      <c r="D254" s="650"/>
      <c r="E254" s="650"/>
      <c r="F254" s="650"/>
      <c r="G254" s="650"/>
      <c r="H254" s="6"/>
      <c r="I254" s="63">
        <f>SUM(H246:H254)</f>
        <v>0</v>
      </c>
      <c r="J254" s="1" t="e">
        <f>VLOOKUP(B245,O:W,4)</f>
        <v>#N/A</v>
      </c>
      <c r="K254" s="8"/>
      <c r="M254" s="391"/>
    </row>
    <row r="255" spans="1:13" ht="45.75" customHeight="1">
      <c r="A255" s="32">
        <f>IF(B255&gt;0,1,0)</f>
        <v>1</v>
      </c>
      <c r="B255" s="647" t="s">
        <v>7174</v>
      </c>
      <c r="C255" s="648"/>
      <c r="D255" s="648"/>
      <c r="E255" s="648"/>
      <c r="F255" s="648"/>
      <c r="G255" s="648"/>
      <c r="H255" s="6"/>
      <c r="I255" s="63"/>
      <c r="J255" s="7"/>
      <c r="K255" s="8"/>
      <c r="M255" s="392" t="s">
        <v>671</v>
      </c>
    </row>
    <row r="256" spans="1:13">
      <c r="A256" s="32">
        <f t="shared" ref="A256:A263" si="50">IF(H256&gt;0,1,0)</f>
        <v>1</v>
      </c>
      <c r="B256" s="10"/>
      <c r="C256" s="2">
        <v>1</v>
      </c>
      <c r="D256" s="2">
        <v>3</v>
      </c>
      <c r="E256" s="2"/>
      <c r="F256" s="2"/>
      <c r="G256" s="2"/>
      <c r="H256" s="3">
        <f>IF(AND(C256=0,D256=0,E256=0,F256=0,G256=0),0,ROUND(IF(C256=0,1,C256)*IF(D256=0,1,D256)*IF(E256=0,1,E256)*IF(F256=0,1,F256)*IF(G256=0,1,G256),2))</f>
        <v>3</v>
      </c>
      <c r="I256" s="63"/>
      <c r="J256" s="7"/>
      <c r="K256" s="8"/>
      <c r="M256" s="393" t="s">
        <v>1050</v>
      </c>
    </row>
    <row r="257" spans="1:13">
      <c r="A257" s="32">
        <f t="shared" si="50"/>
        <v>0</v>
      </c>
      <c r="B257" s="10"/>
      <c r="C257" s="2"/>
      <c r="D257" s="2"/>
      <c r="E257" s="2"/>
      <c r="F257" s="2"/>
      <c r="G257" s="2"/>
      <c r="H257" s="3">
        <f t="shared" ref="H257:H263" si="51">IF(AND(C257=0,D257=0,E257=0,F257=0,G257=0),0,ROUND(IF(C257=0,1,C257)*IF(D257=0,1,D257)*IF(E257=0,1,E257)*IF(F257=0,1,F257)*IF(G257=0,1,G257),2))</f>
        <v>0</v>
      </c>
      <c r="I257" s="63"/>
      <c r="J257" s="7"/>
      <c r="K257" s="8"/>
      <c r="M257" s="393"/>
    </row>
    <row r="258" spans="1:13">
      <c r="A258" s="32">
        <f t="shared" si="50"/>
        <v>0</v>
      </c>
      <c r="B258" s="10"/>
      <c r="C258" s="2"/>
      <c r="D258" s="2"/>
      <c r="E258" s="2"/>
      <c r="F258" s="2"/>
      <c r="G258" s="2"/>
      <c r="H258" s="3">
        <f t="shared" si="51"/>
        <v>0</v>
      </c>
      <c r="I258" s="63"/>
      <c r="J258" s="7"/>
      <c r="K258" s="8"/>
      <c r="M258" s="393"/>
    </row>
    <row r="259" spans="1:13">
      <c r="A259" s="32">
        <f t="shared" si="50"/>
        <v>0</v>
      </c>
      <c r="B259" s="10"/>
      <c r="C259" s="2"/>
      <c r="D259" s="2"/>
      <c r="E259" s="2"/>
      <c r="F259" s="2"/>
      <c r="G259" s="2"/>
      <c r="H259" s="3">
        <f t="shared" si="51"/>
        <v>0</v>
      </c>
      <c r="I259" s="63"/>
      <c r="J259" s="7"/>
      <c r="K259" s="8"/>
      <c r="M259" s="393"/>
    </row>
    <row r="260" spans="1:13">
      <c r="A260" s="32">
        <f t="shared" si="50"/>
        <v>0</v>
      </c>
      <c r="B260" s="10"/>
      <c r="C260" s="2"/>
      <c r="D260" s="2"/>
      <c r="E260" s="2"/>
      <c r="F260" s="2"/>
      <c r="G260" s="2"/>
      <c r="H260" s="3">
        <f t="shared" si="51"/>
        <v>0</v>
      </c>
      <c r="I260" s="63"/>
      <c r="J260" s="7"/>
      <c r="K260" s="8"/>
      <c r="M260" s="393"/>
    </row>
    <row r="261" spans="1:13">
      <c r="A261" s="32">
        <f t="shared" si="50"/>
        <v>0</v>
      </c>
      <c r="B261" s="10"/>
      <c r="C261" s="2"/>
      <c r="D261" s="2"/>
      <c r="E261" s="2"/>
      <c r="F261" s="2"/>
      <c r="G261" s="2"/>
      <c r="H261" s="3">
        <f t="shared" si="51"/>
        <v>0</v>
      </c>
      <c r="I261" s="63"/>
      <c r="J261" s="7"/>
      <c r="K261" s="8"/>
      <c r="M261" s="393"/>
    </row>
    <row r="262" spans="1:13">
      <c r="A262" s="32">
        <f t="shared" si="50"/>
        <v>0</v>
      </c>
      <c r="B262" s="10"/>
      <c r="C262" s="2"/>
      <c r="D262" s="2"/>
      <c r="E262" s="2"/>
      <c r="F262" s="2"/>
      <c r="G262" s="2"/>
      <c r="H262" s="3">
        <f t="shared" si="51"/>
        <v>0</v>
      </c>
      <c r="I262" s="63"/>
      <c r="J262" s="7"/>
      <c r="K262" s="8"/>
      <c r="M262" s="393"/>
    </row>
    <row r="263" spans="1:13">
      <c r="A263" s="32">
        <f t="shared" si="50"/>
        <v>0</v>
      </c>
      <c r="B263" s="10"/>
      <c r="C263" s="2"/>
      <c r="D263" s="2"/>
      <c r="E263" s="2"/>
      <c r="F263" s="2"/>
      <c r="G263" s="2"/>
      <c r="H263" s="3">
        <f t="shared" si="51"/>
        <v>0</v>
      </c>
      <c r="I263" s="63"/>
      <c r="J263" s="7"/>
      <c r="K263" s="8"/>
      <c r="M263" s="393"/>
    </row>
    <row r="264" spans="1:13">
      <c r="A264" s="33" t="str">
        <f>VLOOKUP(B255,O:T,2)</f>
        <v>031101</v>
      </c>
      <c r="B264" s="649" t="s">
        <v>70</v>
      </c>
      <c r="C264" s="650"/>
      <c r="D264" s="650"/>
      <c r="E264" s="650"/>
      <c r="F264" s="650"/>
      <c r="G264" s="650"/>
      <c r="H264" s="6"/>
      <c r="I264" s="63">
        <f>SUM(H256:H264)</f>
        <v>3</v>
      </c>
      <c r="J264" s="1" t="str">
        <f>VLOOKUP(B255,O:W,4)</f>
        <v>عدد</v>
      </c>
      <c r="K264" s="8"/>
      <c r="M264" s="393"/>
    </row>
    <row r="265" spans="1:13" ht="47.25" customHeight="1">
      <c r="A265" s="32">
        <f>IF(B265&gt;0,1,0)</f>
        <v>1</v>
      </c>
      <c r="B265" s="647" t="s">
        <v>7332</v>
      </c>
      <c r="C265" s="648"/>
      <c r="D265" s="648"/>
      <c r="E265" s="648"/>
      <c r="F265" s="648"/>
      <c r="G265" s="648"/>
      <c r="H265" s="6"/>
      <c r="I265" s="63"/>
      <c r="J265" s="7"/>
      <c r="K265" s="8"/>
      <c r="M265" s="392" t="s">
        <v>671</v>
      </c>
    </row>
    <row r="266" spans="1:13">
      <c r="A266" s="32">
        <f t="shared" ref="A266:A273" si="52">IF(H266&gt;0,1,0)</f>
        <v>1</v>
      </c>
      <c r="B266" s="10"/>
      <c r="C266" s="2">
        <v>1</v>
      </c>
      <c r="D266" s="2"/>
      <c r="E266" s="2"/>
      <c r="F266" s="2"/>
      <c r="G266" s="2"/>
      <c r="H266" s="3">
        <f>IF(AND(C266=0,D266=0,E266=0,F266=0,G266=0),0,ROUND(IF(C266=0,1,C266)*IF(D266=0,1,D266)*IF(E266=0,1,E266)*IF(F266=0,1,F266)*IF(G266=0,1,G266),2))</f>
        <v>1</v>
      </c>
      <c r="I266" s="63"/>
      <c r="J266" s="7"/>
      <c r="K266" s="8"/>
      <c r="M266" s="393" t="s">
        <v>1050</v>
      </c>
    </row>
    <row r="267" spans="1:13">
      <c r="A267" s="32">
        <f t="shared" si="52"/>
        <v>0</v>
      </c>
      <c r="B267" s="10"/>
      <c r="C267" s="2"/>
      <c r="D267" s="2"/>
      <c r="E267" s="2"/>
      <c r="F267" s="2"/>
      <c r="G267" s="2"/>
      <c r="H267" s="3">
        <f t="shared" ref="H267:H273" si="53">IF(AND(C267=0,D267=0,E267=0,F267=0,G267=0),0,ROUND(IF(C267=0,1,C267)*IF(D267=0,1,D267)*IF(E267=0,1,E267)*IF(F267=0,1,F267)*IF(G267=0,1,G267),2))</f>
        <v>0</v>
      </c>
      <c r="I267" s="63"/>
      <c r="J267" s="7"/>
      <c r="K267" s="8"/>
      <c r="M267" s="393"/>
    </row>
    <row r="268" spans="1:13">
      <c r="A268" s="32">
        <f t="shared" si="52"/>
        <v>0</v>
      </c>
      <c r="B268" s="10"/>
      <c r="C268" s="2"/>
      <c r="D268" s="2"/>
      <c r="E268" s="2"/>
      <c r="F268" s="2"/>
      <c r="G268" s="2"/>
      <c r="H268" s="3">
        <f t="shared" si="53"/>
        <v>0</v>
      </c>
      <c r="I268" s="63"/>
      <c r="J268" s="7"/>
      <c r="K268" s="8"/>
      <c r="M268" s="393"/>
    </row>
    <row r="269" spans="1:13">
      <c r="A269" s="32">
        <f t="shared" si="52"/>
        <v>0</v>
      </c>
      <c r="B269" s="10"/>
      <c r="C269" s="2"/>
      <c r="D269" s="2"/>
      <c r="E269" s="2"/>
      <c r="F269" s="2"/>
      <c r="G269" s="2"/>
      <c r="H269" s="3">
        <f t="shared" si="53"/>
        <v>0</v>
      </c>
      <c r="I269" s="63"/>
      <c r="J269" s="7"/>
      <c r="K269" s="8"/>
      <c r="M269" s="393"/>
    </row>
    <row r="270" spans="1:13">
      <c r="A270" s="32">
        <f t="shared" si="52"/>
        <v>0</v>
      </c>
      <c r="B270" s="10"/>
      <c r="C270" s="2"/>
      <c r="D270" s="2"/>
      <c r="E270" s="2"/>
      <c r="F270" s="2"/>
      <c r="G270" s="2"/>
      <c r="H270" s="3">
        <f t="shared" si="53"/>
        <v>0</v>
      </c>
      <c r="I270" s="63"/>
      <c r="J270" s="7"/>
      <c r="K270" s="8"/>
      <c r="M270" s="393"/>
    </row>
    <row r="271" spans="1:13">
      <c r="A271" s="32">
        <f t="shared" si="52"/>
        <v>0</v>
      </c>
      <c r="B271" s="10"/>
      <c r="C271" s="2"/>
      <c r="D271" s="2"/>
      <c r="E271" s="2"/>
      <c r="F271" s="2"/>
      <c r="G271" s="2"/>
      <c r="H271" s="3">
        <f t="shared" si="53"/>
        <v>0</v>
      </c>
      <c r="I271" s="63"/>
      <c r="J271" s="7"/>
      <c r="K271" s="8"/>
      <c r="M271" s="393"/>
    </row>
    <row r="272" spans="1:13">
      <c r="A272" s="32">
        <f t="shared" si="52"/>
        <v>0</v>
      </c>
      <c r="B272" s="10"/>
      <c r="C272" s="2"/>
      <c r="D272" s="2"/>
      <c r="E272" s="2"/>
      <c r="F272" s="2"/>
      <c r="G272" s="2"/>
      <c r="H272" s="3">
        <f t="shared" si="53"/>
        <v>0</v>
      </c>
      <c r="I272" s="63"/>
      <c r="J272" s="7"/>
      <c r="K272" s="8"/>
      <c r="M272" s="393"/>
    </row>
    <row r="273" spans="1:13">
      <c r="A273" s="32">
        <f t="shared" si="52"/>
        <v>0</v>
      </c>
      <c r="B273" s="10"/>
      <c r="C273" s="2"/>
      <c r="D273" s="2"/>
      <c r="E273" s="2"/>
      <c r="F273" s="2"/>
      <c r="G273" s="2"/>
      <c r="H273" s="3">
        <f t="shared" si="53"/>
        <v>0</v>
      </c>
      <c r="I273" s="63"/>
      <c r="J273" s="7"/>
      <c r="K273" s="8"/>
      <c r="M273" s="393"/>
    </row>
    <row r="274" spans="1:13">
      <c r="A274" s="33" t="str">
        <f>VLOOKUP(B265,O:T,2)</f>
        <v>031705</v>
      </c>
      <c r="B274" s="649" t="s">
        <v>70</v>
      </c>
      <c r="C274" s="650"/>
      <c r="D274" s="650"/>
      <c r="E274" s="650"/>
      <c r="F274" s="650"/>
      <c r="G274" s="650"/>
      <c r="H274" s="6"/>
      <c r="I274" s="63">
        <f>SUM(H266:H274)</f>
        <v>1</v>
      </c>
      <c r="J274" s="1" t="str">
        <f>VLOOKUP(B265,O:W,4)</f>
        <v>عدد</v>
      </c>
      <c r="K274" s="8"/>
      <c r="M274" s="393"/>
    </row>
    <row r="275" spans="1:13" ht="48" customHeight="1">
      <c r="A275" s="32">
        <f>IF(B275&gt;0,1,0)</f>
        <v>0</v>
      </c>
      <c r="B275" s="647"/>
      <c r="C275" s="648"/>
      <c r="D275" s="648"/>
      <c r="E275" s="648"/>
      <c r="F275" s="648"/>
      <c r="G275" s="648"/>
      <c r="H275" s="6"/>
      <c r="I275" s="63"/>
      <c r="J275" s="7"/>
      <c r="K275" s="8"/>
      <c r="M275" s="392" t="s">
        <v>671</v>
      </c>
    </row>
    <row r="276" spans="1:13">
      <c r="A276" s="32">
        <f t="shared" ref="A276:A283" si="54">IF(H276&gt;0,1,0)</f>
        <v>0</v>
      </c>
      <c r="B276" s="10"/>
      <c r="C276" s="2"/>
      <c r="D276" s="2"/>
      <c r="E276" s="2"/>
      <c r="F276" s="2"/>
      <c r="G276" s="2"/>
      <c r="H276" s="3">
        <f>IF(AND(C276=0,D276=0,E276=0,F276=0,G276=0),0,ROUND(IF(C276=0,1,C276)*IF(D276=0,1,D276)*IF(E276=0,1,E276)*IF(F276=0,1,F276)*IF(G276=0,1,G276),2))</f>
        <v>0</v>
      </c>
      <c r="I276" s="63"/>
      <c r="J276" s="7"/>
      <c r="K276" s="8"/>
      <c r="M276" s="393" t="s">
        <v>1050</v>
      </c>
    </row>
    <row r="277" spans="1:13">
      <c r="A277" s="32">
        <f t="shared" si="54"/>
        <v>0</v>
      </c>
      <c r="B277" s="10"/>
      <c r="C277" s="2"/>
      <c r="D277" s="2"/>
      <c r="E277" s="2"/>
      <c r="F277" s="2"/>
      <c r="G277" s="2"/>
      <c r="H277" s="3">
        <f t="shared" ref="H277:H283" si="55">IF(AND(C277=0,D277=0,E277=0,F277=0,G277=0),0,ROUND(IF(C277=0,1,C277)*IF(D277=0,1,D277)*IF(E277=0,1,E277)*IF(F277=0,1,F277)*IF(G277=0,1,G277),2))</f>
        <v>0</v>
      </c>
      <c r="I277" s="63"/>
      <c r="J277" s="7"/>
      <c r="K277" s="8"/>
      <c r="M277" s="393"/>
    </row>
    <row r="278" spans="1:13">
      <c r="A278" s="32">
        <f t="shared" si="54"/>
        <v>0</v>
      </c>
      <c r="B278" s="10"/>
      <c r="C278" s="2"/>
      <c r="D278" s="2"/>
      <c r="E278" s="2"/>
      <c r="F278" s="2"/>
      <c r="G278" s="2"/>
      <c r="H278" s="3">
        <f t="shared" si="55"/>
        <v>0</v>
      </c>
      <c r="I278" s="63"/>
      <c r="J278" s="7"/>
      <c r="K278" s="8"/>
      <c r="M278" s="393"/>
    </row>
    <row r="279" spans="1:13">
      <c r="A279" s="32">
        <f t="shared" si="54"/>
        <v>0</v>
      </c>
      <c r="B279" s="10"/>
      <c r="C279" s="2"/>
      <c r="D279" s="2"/>
      <c r="E279" s="2"/>
      <c r="F279" s="2"/>
      <c r="G279" s="2"/>
      <c r="H279" s="3">
        <f t="shared" si="55"/>
        <v>0</v>
      </c>
      <c r="I279" s="63"/>
      <c r="J279" s="7"/>
      <c r="K279" s="8"/>
      <c r="M279" s="393"/>
    </row>
    <row r="280" spans="1:13">
      <c r="A280" s="32">
        <f t="shared" si="54"/>
        <v>0</v>
      </c>
      <c r="B280" s="10"/>
      <c r="C280" s="2"/>
      <c r="D280" s="2"/>
      <c r="E280" s="2"/>
      <c r="F280" s="2"/>
      <c r="G280" s="2"/>
      <c r="H280" s="3">
        <f t="shared" si="55"/>
        <v>0</v>
      </c>
      <c r="I280" s="63"/>
      <c r="J280" s="7"/>
      <c r="K280" s="8"/>
      <c r="M280" s="393"/>
    </row>
    <row r="281" spans="1:13">
      <c r="A281" s="32">
        <f t="shared" si="54"/>
        <v>0</v>
      </c>
      <c r="B281" s="10"/>
      <c r="C281" s="2"/>
      <c r="D281" s="2"/>
      <c r="E281" s="2"/>
      <c r="F281" s="2"/>
      <c r="G281" s="2"/>
      <c r="H281" s="3">
        <f t="shared" si="55"/>
        <v>0</v>
      </c>
      <c r="I281" s="63"/>
      <c r="J281" s="7"/>
      <c r="K281" s="8"/>
      <c r="M281" s="393"/>
    </row>
    <row r="282" spans="1:13">
      <c r="A282" s="32">
        <f t="shared" si="54"/>
        <v>0</v>
      </c>
      <c r="B282" s="10"/>
      <c r="C282" s="2"/>
      <c r="D282" s="2"/>
      <c r="E282" s="2"/>
      <c r="F282" s="2"/>
      <c r="G282" s="2"/>
      <c r="H282" s="3">
        <f t="shared" si="55"/>
        <v>0</v>
      </c>
      <c r="I282" s="63"/>
      <c r="J282" s="7"/>
      <c r="K282" s="8"/>
      <c r="M282" s="393"/>
    </row>
    <row r="283" spans="1:13">
      <c r="A283" s="32">
        <f t="shared" si="54"/>
        <v>0</v>
      </c>
      <c r="B283" s="10"/>
      <c r="C283" s="2"/>
      <c r="D283" s="2"/>
      <c r="E283" s="2"/>
      <c r="F283" s="2"/>
      <c r="G283" s="2"/>
      <c r="H283" s="3">
        <f t="shared" si="55"/>
        <v>0</v>
      </c>
      <c r="I283" s="63"/>
      <c r="J283" s="7"/>
      <c r="K283" s="8"/>
      <c r="M283" s="393"/>
    </row>
    <row r="284" spans="1:13">
      <c r="A284" s="33" t="e">
        <f>VLOOKUP(B275,O:T,2)</f>
        <v>#N/A</v>
      </c>
      <c r="B284" s="649" t="s">
        <v>70</v>
      </c>
      <c r="C284" s="650"/>
      <c r="D284" s="650"/>
      <c r="E284" s="650"/>
      <c r="F284" s="650"/>
      <c r="G284" s="650"/>
      <c r="H284" s="6"/>
      <c r="I284" s="63">
        <f>SUM(H276:H284)</f>
        <v>0</v>
      </c>
      <c r="J284" s="1" t="e">
        <f>VLOOKUP(B275,O:W,4)</f>
        <v>#N/A</v>
      </c>
      <c r="K284" s="8"/>
      <c r="M284" s="393"/>
    </row>
    <row r="285" spans="1:13" ht="45" customHeight="1">
      <c r="A285" s="32">
        <f>IF(B285&gt;0,1,0)</f>
        <v>0</v>
      </c>
      <c r="B285" s="647"/>
      <c r="C285" s="648"/>
      <c r="D285" s="648"/>
      <c r="E285" s="648"/>
      <c r="F285" s="648"/>
      <c r="G285" s="648"/>
      <c r="H285" s="6"/>
      <c r="I285" s="63"/>
      <c r="J285" s="7"/>
      <c r="K285" s="8"/>
      <c r="M285" s="392" t="s">
        <v>671</v>
      </c>
    </row>
    <row r="286" spans="1:13">
      <c r="A286" s="32">
        <f t="shared" ref="A286:A293" si="56">IF(H286&gt;0,1,0)</f>
        <v>0</v>
      </c>
      <c r="B286" s="10"/>
      <c r="C286" s="2"/>
      <c r="D286" s="2"/>
      <c r="E286" s="2"/>
      <c r="F286" s="2"/>
      <c r="G286" s="2"/>
      <c r="H286" s="3">
        <f>IF(AND(C286=0,D286=0,E286=0,F286=0,G286=0),0,ROUND(IF(C286=0,1,C286)*IF(D286=0,1,D286)*IF(E286=0,1,E286)*IF(F286=0,1,F286)*IF(G286=0,1,G286),2))</f>
        <v>0</v>
      </c>
      <c r="I286" s="63"/>
      <c r="J286" s="7"/>
      <c r="K286" s="8"/>
      <c r="M286" s="393"/>
    </row>
    <row r="287" spans="1:13">
      <c r="A287" s="32">
        <f t="shared" si="56"/>
        <v>0</v>
      </c>
      <c r="B287" s="10"/>
      <c r="C287" s="2"/>
      <c r="D287" s="2"/>
      <c r="E287" s="2"/>
      <c r="F287" s="2"/>
      <c r="G287" s="2"/>
      <c r="H287" s="3">
        <f t="shared" ref="H287:H293" si="57">IF(AND(C287=0,D287=0,E287=0,F287=0,G287=0),0,ROUND(IF(C287=0,1,C287)*IF(D287=0,1,D287)*IF(E287=0,1,E287)*IF(F287=0,1,F287)*IF(G287=0,1,G287),2))</f>
        <v>0</v>
      </c>
      <c r="I287" s="63"/>
      <c r="J287" s="7"/>
      <c r="K287" s="8"/>
      <c r="M287" s="393"/>
    </row>
    <row r="288" spans="1:13">
      <c r="A288" s="32">
        <f t="shared" si="56"/>
        <v>0</v>
      </c>
      <c r="B288" s="10"/>
      <c r="C288" s="2"/>
      <c r="D288" s="2"/>
      <c r="E288" s="2"/>
      <c r="F288" s="2"/>
      <c r="G288" s="2"/>
      <c r="H288" s="3">
        <f t="shared" si="57"/>
        <v>0</v>
      </c>
      <c r="I288" s="63"/>
      <c r="J288" s="7"/>
      <c r="K288" s="8"/>
      <c r="M288" s="393"/>
    </row>
    <row r="289" spans="1:13">
      <c r="A289" s="32">
        <f t="shared" si="56"/>
        <v>0</v>
      </c>
      <c r="B289" s="10"/>
      <c r="C289" s="2"/>
      <c r="D289" s="2"/>
      <c r="E289" s="2"/>
      <c r="F289" s="2"/>
      <c r="G289" s="2"/>
      <c r="H289" s="3">
        <f t="shared" si="57"/>
        <v>0</v>
      </c>
      <c r="I289" s="63"/>
      <c r="J289" s="7"/>
      <c r="K289" s="8"/>
      <c r="M289" s="393"/>
    </row>
    <row r="290" spans="1:13">
      <c r="A290" s="32">
        <f t="shared" si="56"/>
        <v>0</v>
      </c>
      <c r="B290" s="10"/>
      <c r="C290" s="2"/>
      <c r="D290" s="2"/>
      <c r="E290" s="2"/>
      <c r="F290" s="2"/>
      <c r="G290" s="2"/>
      <c r="H290" s="3">
        <f t="shared" si="57"/>
        <v>0</v>
      </c>
      <c r="I290" s="63"/>
      <c r="J290" s="7"/>
      <c r="K290" s="8"/>
      <c r="M290" s="393"/>
    </row>
    <row r="291" spans="1:13">
      <c r="A291" s="32">
        <f t="shared" si="56"/>
        <v>0</v>
      </c>
      <c r="B291" s="10"/>
      <c r="C291" s="2"/>
      <c r="D291" s="2"/>
      <c r="E291" s="2"/>
      <c r="F291" s="2"/>
      <c r="G291" s="2"/>
      <c r="H291" s="3">
        <f t="shared" si="57"/>
        <v>0</v>
      </c>
      <c r="I291" s="63"/>
      <c r="J291" s="7"/>
      <c r="K291" s="8"/>
      <c r="M291" s="393"/>
    </row>
    <row r="292" spans="1:13">
      <c r="A292" s="32">
        <f t="shared" si="56"/>
        <v>0</v>
      </c>
      <c r="B292" s="10"/>
      <c r="C292" s="2"/>
      <c r="D292" s="2"/>
      <c r="E292" s="2"/>
      <c r="F292" s="2"/>
      <c r="G292" s="2"/>
      <c r="H292" s="3">
        <f t="shared" si="57"/>
        <v>0</v>
      </c>
      <c r="I292" s="63"/>
      <c r="J292" s="7"/>
      <c r="K292" s="8"/>
      <c r="M292" s="393"/>
    </row>
    <row r="293" spans="1:13">
      <c r="A293" s="32">
        <f t="shared" si="56"/>
        <v>0</v>
      </c>
      <c r="B293" s="10"/>
      <c r="C293" s="2"/>
      <c r="D293" s="2"/>
      <c r="E293" s="2"/>
      <c r="F293" s="2"/>
      <c r="G293" s="2"/>
      <c r="H293" s="3">
        <f t="shared" si="57"/>
        <v>0</v>
      </c>
      <c r="I293" s="63"/>
      <c r="J293" s="7"/>
      <c r="K293" s="8"/>
      <c r="M293" s="393"/>
    </row>
    <row r="294" spans="1:13">
      <c r="A294" s="33" t="e">
        <f>VLOOKUP(B285,O:T,2)</f>
        <v>#N/A</v>
      </c>
      <c r="B294" s="649" t="s">
        <v>70</v>
      </c>
      <c r="C294" s="650"/>
      <c r="D294" s="650"/>
      <c r="E294" s="650"/>
      <c r="F294" s="650"/>
      <c r="G294" s="650"/>
      <c r="H294" s="6"/>
      <c r="I294" s="63">
        <f>SUM(H286:H294)</f>
        <v>0</v>
      </c>
      <c r="J294" s="1" t="e">
        <f>VLOOKUP(B285,O:W,4)</f>
        <v>#N/A</v>
      </c>
      <c r="K294" s="8"/>
      <c r="M294" s="393"/>
    </row>
    <row r="295" spans="1:13" ht="46.5" customHeight="1">
      <c r="A295" s="32">
        <f>IF(B295&gt;0,1,0)</f>
        <v>0</v>
      </c>
      <c r="B295" s="647"/>
      <c r="C295" s="648"/>
      <c r="D295" s="648"/>
      <c r="E295" s="648"/>
      <c r="F295" s="648"/>
      <c r="G295" s="648"/>
      <c r="H295" s="6"/>
      <c r="I295" s="63"/>
      <c r="J295" s="7"/>
      <c r="K295" s="8"/>
      <c r="M295" s="392" t="s">
        <v>671</v>
      </c>
    </row>
    <row r="296" spans="1:13">
      <c r="A296" s="32">
        <f t="shared" ref="A296:A303" si="58">IF(H296&gt;0,1,0)</f>
        <v>0</v>
      </c>
      <c r="B296" s="10"/>
      <c r="C296" s="2"/>
      <c r="D296" s="2"/>
      <c r="E296" s="2"/>
      <c r="F296" s="2"/>
      <c r="G296" s="2"/>
      <c r="H296" s="3">
        <f>IF(AND(C296=0,D296=0,E296=0,F296=0,G296=0),0,ROUND(IF(C296=0,1,C296)*IF(D296=0,1,D296)*IF(E296=0,1,E296)*IF(F296=0,1,F296)*IF(G296=0,1,G296),2))</f>
        <v>0</v>
      </c>
      <c r="I296" s="63"/>
      <c r="J296" s="7"/>
      <c r="K296" s="8"/>
      <c r="M296" s="393" t="s">
        <v>1050</v>
      </c>
    </row>
    <row r="297" spans="1:13">
      <c r="A297" s="32">
        <f t="shared" si="58"/>
        <v>0</v>
      </c>
      <c r="B297" s="10"/>
      <c r="C297" s="2"/>
      <c r="D297" s="2"/>
      <c r="E297" s="2"/>
      <c r="F297" s="2"/>
      <c r="G297" s="2"/>
      <c r="H297" s="3">
        <f t="shared" ref="H297:H303" si="59">IF(AND(C297=0,D297=0,E297=0,F297=0,G297=0),0,ROUND(IF(C297=0,1,C297)*IF(D297=0,1,D297)*IF(E297=0,1,E297)*IF(F297=0,1,F297)*IF(G297=0,1,G297),2))</f>
        <v>0</v>
      </c>
      <c r="I297" s="63"/>
      <c r="J297" s="7"/>
      <c r="K297" s="8"/>
      <c r="M297" s="393"/>
    </row>
    <row r="298" spans="1:13">
      <c r="A298" s="32">
        <f t="shared" si="58"/>
        <v>0</v>
      </c>
      <c r="B298" s="10"/>
      <c r="C298" s="2"/>
      <c r="D298" s="2"/>
      <c r="E298" s="2"/>
      <c r="F298" s="2"/>
      <c r="G298" s="2"/>
      <c r="H298" s="3">
        <f t="shared" si="59"/>
        <v>0</v>
      </c>
      <c r="I298" s="63"/>
      <c r="J298" s="7"/>
      <c r="K298" s="8"/>
      <c r="M298" s="393"/>
    </row>
    <row r="299" spans="1:13">
      <c r="A299" s="32">
        <f t="shared" si="58"/>
        <v>0</v>
      </c>
      <c r="B299" s="10"/>
      <c r="C299" s="2"/>
      <c r="D299" s="2"/>
      <c r="E299" s="2"/>
      <c r="F299" s="2"/>
      <c r="G299" s="2"/>
      <c r="H299" s="3">
        <f t="shared" si="59"/>
        <v>0</v>
      </c>
      <c r="I299" s="63"/>
      <c r="J299" s="7"/>
      <c r="K299" s="8"/>
      <c r="M299" s="393"/>
    </row>
    <row r="300" spans="1:13">
      <c r="A300" s="32">
        <f t="shared" si="58"/>
        <v>0</v>
      </c>
      <c r="B300" s="10"/>
      <c r="C300" s="2"/>
      <c r="D300" s="2"/>
      <c r="E300" s="2"/>
      <c r="F300" s="2"/>
      <c r="G300" s="2"/>
      <c r="H300" s="3">
        <f t="shared" si="59"/>
        <v>0</v>
      </c>
      <c r="I300" s="63"/>
      <c r="J300" s="7"/>
      <c r="K300" s="8"/>
      <c r="M300" s="393"/>
    </row>
    <row r="301" spans="1:13">
      <c r="A301" s="32">
        <f t="shared" si="58"/>
        <v>0</v>
      </c>
      <c r="B301" s="10"/>
      <c r="C301" s="2"/>
      <c r="D301" s="2"/>
      <c r="E301" s="2"/>
      <c r="F301" s="2"/>
      <c r="G301" s="2"/>
      <c r="H301" s="3">
        <f t="shared" si="59"/>
        <v>0</v>
      </c>
      <c r="I301" s="63"/>
      <c r="J301" s="7"/>
      <c r="K301" s="8"/>
      <c r="M301" s="393"/>
    </row>
    <row r="302" spans="1:13">
      <c r="A302" s="32">
        <f t="shared" si="58"/>
        <v>0</v>
      </c>
      <c r="B302" s="10"/>
      <c r="C302" s="2"/>
      <c r="D302" s="2"/>
      <c r="E302" s="2"/>
      <c r="F302" s="2"/>
      <c r="G302" s="2"/>
      <c r="H302" s="3">
        <f t="shared" si="59"/>
        <v>0</v>
      </c>
      <c r="I302" s="63"/>
      <c r="J302" s="7"/>
      <c r="K302" s="8"/>
      <c r="M302" s="393"/>
    </row>
    <row r="303" spans="1:13">
      <c r="A303" s="32">
        <f t="shared" si="58"/>
        <v>0</v>
      </c>
      <c r="B303" s="10"/>
      <c r="C303" s="2"/>
      <c r="D303" s="2"/>
      <c r="E303" s="2"/>
      <c r="F303" s="2"/>
      <c r="G303" s="2"/>
      <c r="H303" s="3">
        <f t="shared" si="59"/>
        <v>0</v>
      </c>
      <c r="I303" s="63"/>
      <c r="J303" s="7"/>
      <c r="K303" s="8"/>
      <c r="M303" s="393"/>
    </row>
    <row r="304" spans="1:13">
      <c r="A304" s="33" t="e">
        <f>VLOOKUP(B295,O:T,2)</f>
        <v>#N/A</v>
      </c>
      <c r="B304" s="649" t="s">
        <v>70</v>
      </c>
      <c r="C304" s="650"/>
      <c r="D304" s="650"/>
      <c r="E304" s="650"/>
      <c r="F304" s="650"/>
      <c r="G304" s="650"/>
      <c r="H304" s="6"/>
      <c r="I304" s="63">
        <f>SUM(H296:H304)</f>
        <v>0</v>
      </c>
      <c r="J304" s="1" t="e">
        <f>VLOOKUP(B295,O:W,4)</f>
        <v>#N/A</v>
      </c>
      <c r="K304" s="8"/>
      <c r="M304" s="393"/>
    </row>
    <row r="305" spans="1:13" ht="46.5" customHeight="1">
      <c r="A305" s="32">
        <f>IF(B305&gt;0,1,0)</f>
        <v>0</v>
      </c>
      <c r="B305" s="647"/>
      <c r="C305" s="648"/>
      <c r="D305" s="648"/>
      <c r="E305" s="648"/>
      <c r="F305" s="648"/>
      <c r="G305" s="648"/>
      <c r="H305" s="6"/>
      <c r="I305" s="63"/>
      <c r="J305" s="7"/>
      <c r="K305" s="8"/>
      <c r="M305" s="392" t="s">
        <v>671</v>
      </c>
    </row>
    <row r="306" spans="1:13">
      <c r="A306" s="32">
        <f t="shared" ref="A306:A313" si="60">IF(H306&gt;0,1,0)</f>
        <v>0</v>
      </c>
      <c r="B306" s="10"/>
      <c r="C306" s="2"/>
      <c r="D306" s="2"/>
      <c r="E306" s="2"/>
      <c r="F306" s="2"/>
      <c r="G306" s="2"/>
      <c r="H306" s="3">
        <f>IF(AND(C306=0,D306=0,E306=0,F306=0,G306=0),0,ROUND(IF(C306=0,1,C306)*IF(D306=0,1,D306)*IF(E306=0,1,E306)*IF(F306=0,1,F306)*IF(G306=0,1,G306),2))</f>
        <v>0</v>
      </c>
      <c r="I306" s="63"/>
      <c r="J306" s="7"/>
      <c r="K306" s="8"/>
      <c r="M306" s="393"/>
    </row>
    <row r="307" spans="1:13">
      <c r="A307" s="32">
        <f t="shared" si="60"/>
        <v>0</v>
      </c>
      <c r="B307" s="10"/>
      <c r="C307" s="2"/>
      <c r="D307" s="2"/>
      <c r="E307" s="2"/>
      <c r="F307" s="2"/>
      <c r="G307" s="2"/>
      <c r="H307" s="3">
        <f t="shared" ref="H307:H313" si="61">IF(AND(C307=0,D307=0,E307=0,F307=0,G307=0),0,ROUND(IF(C307=0,1,C307)*IF(D307=0,1,D307)*IF(E307=0,1,E307)*IF(F307=0,1,F307)*IF(G307=0,1,G307),2))</f>
        <v>0</v>
      </c>
      <c r="I307" s="63"/>
      <c r="J307" s="7"/>
      <c r="K307" s="8"/>
      <c r="M307" s="393"/>
    </row>
    <row r="308" spans="1:13">
      <c r="A308" s="32">
        <f t="shared" si="60"/>
        <v>0</v>
      </c>
      <c r="B308" s="10"/>
      <c r="C308" s="2"/>
      <c r="D308" s="2"/>
      <c r="E308" s="2"/>
      <c r="F308" s="2"/>
      <c r="G308" s="2"/>
      <c r="H308" s="3">
        <f t="shared" si="61"/>
        <v>0</v>
      </c>
      <c r="I308" s="63"/>
      <c r="J308" s="7"/>
      <c r="K308" s="8"/>
      <c r="M308" s="393"/>
    </row>
    <row r="309" spans="1:13">
      <c r="A309" s="32">
        <f t="shared" si="60"/>
        <v>0</v>
      </c>
      <c r="B309" s="10"/>
      <c r="C309" s="2"/>
      <c r="D309" s="2"/>
      <c r="E309" s="2"/>
      <c r="F309" s="2"/>
      <c r="G309" s="2"/>
      <c r="H309" s="3">
        <f t="shared" si="61"/>
        <v>0</v>
      </c>
      <c r="I309" s="63"/>
      <c r="J309" s="7"/>
      <c r="K309" s="8"/>
      <c r="M309" s="393"/>
    </row>
    <row r="310" spans="1:13">
      <c r="A310" s="32">
        <f t="shared" si="60"/>
        <v>0</v>
      </c>
      <c r="B310" s="10"/>
      <c r="C310" s="2"/>
      <c r="D310" s="2"/>
      <c r="E310" s="2"/>
      <c r="F310" s="2"/>
      <c r="G310" s="2"/>
      <c r="H310" s="3">
        <f t="shared" si="61"/>
        <v>0</v>
      </c>
      <c r="I310" s="63"/>
      <c r="J310" s="7"/>
      <c r="K310" s="8"/>
      <c r="M310" s="393"/>
    </row>
    <row r="311" spans="1:13">
      <c r="A311" s="32">
        <f t="shared" si="60"/>
        <v>0</v>
      </c>
      <c r="B311" s="10"/>
      <c r="C311" s="2"/>
      <c r="D311" s="2"/>
      <c r="E311" s="2"/>
      <c r="F311" s="2"/>
      <c r="G311" s="2"/>
      <c r="H311" s="3">
        <f t="shared" si="61"/>
        <v>0</v>
      </c>
      <c r="I311" s="63"/>
      <c r="J311" s="7"/>
      <c r="K311" s="8"/>
      <c r="M311" s="393"/>
    </row>
    <row r="312" spans="1:13">
      <c r="A312" s="32">
        <f t="shared" si="60"/>
        <v>0</v>
      </c>
      <c r="B312" s="10"/>
      <c r="C312" s="2"/>
      <c r="D312" s="2"/>
      <c r="E312" s="2"/>
      <c r="F312" s="2"/>
      <c r="G312" s="2"/>
      <c r="H312" s="3">
        <f t="shared" si="61"/>
        <v>0</v>
      </c>
      <c r="I312" s="63"/>
      <c r="J312" s="7"/>
      <c r="K312" s="8"/>
      <c r="M312" s="393"/>
    </row>
    <row r="313" spans="1:13">
      <c r="A313" s="32">
        <f t="shared" si="60"/>
        <v>0</v>
      </c>
      <c r="B313" s="10"/>
      <c r="C313" s="2"/>
      <c r="D313" s="2"/>
      <c r="E313" s="2"/>
      <c r="F313" s="2"/>
      <c r="G313" s="2"/>
      <c r="H313" s="3">
        <f t="shared" si="61"/>
        <v>0</v>
      </c>
      <c r="I313" s="63"/>
      <c r="J313" s="7"/>
      <c r="K313" s="8"/>
      <c r="M313" s="393"/>
    </row>
    <row r="314" spans="1:13">
      <c r="A314" s="33" t="e">
        <f>VLOOKUP(B305,O:T,2)</f>
        <v>#N/A</v>
      </c>
      <c r="B314" s="649" t="s">
        <v>70</v>
      </c>
      <c r="C314" s="650"/>
      <c r="D314" s="650"/>
      <c r="E314" s="650"/>
      <c r="F314" s="650"/>
      <c r="G314" s="650"/>
      <c r="H314" s="6"/>
      <c r="I314" s="63">
        <f>SUM(H306:H314)</f>
        <v>0</v>
      </c>
      <c r="J314" s="1" t="e">
        <f>VLOOKUP(B305,O:W,4)</f>
        <v>#N/A</v>
      </c>
      <c r="K314" s="8"/>
      <c r="M314" s="393"/>
    </row>
    <row r="315" spans="1:13" ht="46.5" customHeight="1">
      <c r="A315" s="32">
        <f>IF(B315&gt;0,1,0)</f>
        <v>0</v>
      </c>
      <c r="B315" s="647"/>
      <c r="C315" s="648"/>
      <c r="D315" s="648"/>
      <c r="E315" s="648"/>
      <c r="F315" s="648"/>
      <c r="G315" s="648"/>
      <c r="H315" s="6"/>
      <c r="I315" s="63"/>
      <c r="J315" s="7"/>
      <c r="K315" s="8"/>
      <c r="M315" s="392" t="s">
        <v>671</v>
      </c>
    </row>
    <row r="316" spans="1:13">
      <c r="A316" s="32">
        <f t="shared" ref="A316:A323" si="62">IF(H316&gt;0,1,0)</f>
        <v>0</v>
      </c>
      <c r="B316" s="10"/>
      <c r="C316" s="2"/>
      <c r="D316" s="2"/>
      <c r="E316" s="2"/>
      <c r="F316" s="2"/>
      <c r="G316" s="2"/>
      <c r="H316" s="3">
        <f>IF(AND(C316=0,D316=0,E316=0,F316=0,G316=0),0,ROUND(IF(C316=0,1,C316)*IF(D316=0,1,D316)*IF(E316=0,1,E316)*IF(F316=0,1,F316)*IF(G316=0,1,G316),2))</f>
        <v>0</v>
      </c>
      <c r="I316" s="63"/>
      <c r="J316" s="7"/>
      <c r="K316" s="8"/>
      <c r="M316" s="393"/>
    </row>
    <row r="317" spans="1:13">
      <c r="A317" s="32">
        <f t="shared" si="62"/>
        <v>0</v>
      </c>
      <c r="B317" s="10"/>
      <c r="C317" s="2"/>
      <c r="D317" s="2"/>
      <c r="E317" s="2"/>
      <c r="F317" s="2"/>
      <c r="G317" s="2"/>
      <c r="H317" s="3">
        <f t="shared" ref="H317:H323" si="63">IF(AND(C317=0,D317=0,E317=0,F317=0,G317=0),0,ROUND(IF(C317=0,1,C317)*IF(D317=0,1,D317)*IF(E317=0,1,E317)*IF(F317=0,1,F317)*IF(G317=0,1,G317),2))</f>
        <v>0</v>
      </c>
      <c r="I317" s="63"/>
      <c r="J317" s="7"/>
      <c r="K317" s="8"/>
      <c r="M317" s="393"/>
    </row>
    <row r="318" spans="1:13">
      <c r="A318" s="32">
        <f t="shared" si="62"/>
        <v>0</v>
      </c>
      <c r="B318" s="10"/>
      <c r="C318" s="2"/>
      <c r="D318" s="2"/>
      <c r="E318" s="2"/>
      <c r="F318" s="2"/>
      <c r="G318" s="2"/>
      <c r="H318" s="3">
        <f t="shared" si="63"/>
        <v>0</v>
      </c>
      <c r="I318" s="63"/>
      <c r="J318" s="7"/>
      <c r="K318" s="8"/>
      <c r="M318" s="393"/>
    </row>
    <row r="319" spans="1:13">
      <c r="A319" s="32">
        <f t="shared" si="62"/>
        <v>0</v>
      </c>
      <c r="B319" s="10"/>
      <c r="C319" s="2"/>
      <c r="D319" s="2"/>
      <c r="E319" s="2"/>
      <c r="F319" s="2"/>
      <c r="G319" s="2"/>
      <c r="H319" s="3">
        <f t="shared" si="63"/>
        <v>0</v>
      </c>
      <c r="I319" s="63"/>
      <c r="J319" s="7"/>
      <c r="K319" s="8"/>
      <c r="M319" s="393"/>
    </row>
    <row r="320" spans="1:13">
      <c r="A320" s="32">
        <f t="shared" si="62"/>
        <v>0</v>
      </c>
      <c r="B320" s="10"/>
      <c r="C320" s="2"/>
      <c r="D320" s="2"/>
      <c r="E320" s="2"/>
      <c r="F320" s="2"/>
      <c r="G320" s="2"/>
      <c r="H320" s="3">
        <f t="shared" si="63"/>
        <v>0</v>
      </c>
      <c r="I320" s="63"/>
      <c r="J320" s="7"/>
      <c r="K320" s="8"/>
      <c r="M320" s="393"/>
    </row>
    <row r="321" spans="1:13">
      <c r="A321" s="32">
        <f t="shared" si="62"/>
        <v>0</v>
      </c>
      <c r="B321" s="10"/>
      <c r="C321" s="2"/>
      <c r="D321" s="2"/>
      <c r="E321" s="2"/>
      <c r="F321" s="2"/>
      <c r="G321" s="2"/>
      <c r="H321" s="3">
        <f t="shared" si="63"/>
        <v>0</v>
      </c>
      <c r="I321" s="63"/>
      <c r="J321" s="7"/>
      <c r="K321" s="8"/>
      <c r="M321" s="393"/>
    </row>
    <row r="322" spans="1:13">
      <c r="A322" s="32">
        <f t="shared" si="62"/>
        <v>0</v>
      </c>
      <c r="B322" s="10"/>
      <c r="C322" s="2"/>
      <c r="D322" s="2"/>
      <c r="E322" s="2"/>
      <c r="F322" s="2"/>
      <c r="G322" s="2"/>
      <c r="H322" s="3">
        <f t="shared" si="63"/>
        <v>0</v>
      </c>
      <c r="I322" s="63"/>
      <c r="J322" s="7"/>
      <c r="K322" s="8"/>
      <c r="M322" s="393"/>
    </row>
    <row r="323" spans="1:13">
      <c r="A323" s="32">
        <f t="shared" si="62"/>
        <v>0</v>
      </c>
      <c r="B323" s="10"/>
      <c r="C323" s="2"/>
      <c r="D323" s="2"/>
      <c r="E323" s="2"/>
      <c r="F323" s="2"/>
      <c r="G323" s="2"/>
      <c r="H323" s="3">
        <f t="shared" si="63"/>
        <v>0</v>
      </c>
      <c r="I323" s="63"/>
      <c r="J323" s="7"/>
      <c r="K323" s="8"/>
      <c r="M323" s="393"/>
    </row>
    <row r="324" spans="1:13">
      <c r="A324" s="33" t="e">
        <f>VLOOKUP(B315,O:T,2)</f>
        <v>#N/A</v>
      </c>
      <c r="B324" s="649" t="s">
        <v>70</v>
      </c>
      <c r="C324" s="650"/>
      <c r="D324" s="650"/>
      <c r="E324" s="650"/>
      <c r="F324" s="650"/>
      <c r="G324" s="650"/>
      <c r="H324" s="6"/>
      <c r="I324" s="63">
        <f>SUM(H316:H324)</f>
        <v>0</v>
      </c>
      <c r="J324" s="1" t="e">
        <f>VLOOKUP(B315,O:W,4)</f>
        <v>#N/A</v>
      </c>
      <c r="K324" s="8"/>
      <c r="M324" s="393"/>
    </row>
    <row r="325" spans="1:13" ht="47.25" customHeight="1">
      <c r="A325" s="32">
        <f>IF(B325&gt;0,1,0)</f>
        <v>0</v>
      </c>
      <c r="B325" s="647"/>
      <c r="C325" s="648"/>
      <c r="D325" s="648"/>
      <c r="E325" s="648"/>
      <c r="F325" s="648"/>
      <c r="G325" s="648"/>
      <c r="H325" s="6"/>
      <c r="I325" s="63"/>
      <c r="J325" s="7"/>
      <c r="K325" s="8"/>
      <c r="M325" s="392" t="s">
        <v>671</v>
      </c>
    </row>
    <row r="326" spans="1:13">
      <c r="A326" s="32">
        <f t="shared" ref="A326:A333" si="64">IF(H326&gt;0,1,0)</f>
        <v>0</v>
      </c>
      <c r="B326" s="10"/>
      <c r="C326" s="2"/>
      <c r="D326" s="2"/>
      <c r="E326" s="2"/>
      <c r="F326" s="2"/>
      <c r="G326" s="2"/>
      <c r="H326" s="3">
        <f>IF(AND(C326=0,D326=0,E326=0,F326=0,G326=0),0,ROUND(IF(C326=0,1,C326)*IF(D326=0,1,D326)*IF(E326=0,1,E326)*IF(F326=0,1,F326)*IF(G326=0,1,G326),2))</f>
        <v>0</v>
      </c>
      <c r="I326" s="63"/>
      <c r="J326" s="7"/>
      <c r="K326" s="8"/>
      <c r="M326" s="393"/>
    </row>
    <row r="327" spans="1:13">
      <c r="A327" s="32">
        <f t="shared" si="64"/>
        <v>0</v>
      </c>
      <c r="B327" s="10"/>
      <c r="C327" s="2"/>
      <c r="D327" s="2"/>
      <c r="E327" s="2"/>
      <c r="F327" s="2"/>
      <c r="G327" s="2"/>
      <c r="H327" s="3">
        <f t="shared" ref="H327:H333" si="65">IF(AND(C327=0,D327=0,E327=0,F327=0,G327=0),0,ROUND(IF(C327=0,1,C327)*IF(D327=0,1,D327)*IF(E327=0,1,E327)*IF(F327=0,1,F327)*IF(G327=0,1,G327),2))</f>
        <v>0</v>
      </c>
      <c r="I327" s="63"/>
      <c r="J327" s="7"/>
      <c r="K327" s="8"/>
      <c r="M327" s="393"/>
    </row>
    <row r="328" spans="1:13">
      <c r="A328" s="32">
        <f t="shared" si="64"/>
        <v>0</v>
      </c>
      <c r="B328" s="10"/>
      <c r="C328" s="2"/>
      <c r="D328" s="2"/>
      <c r="E328" s="2"/>
      <c r="F328" s="2"/>
      <c r="G328" s="2"/>
      <c r="H328" s="3">
        <f t="shared" si="65"/>
        <v>0</v>
      </c>
      <c r="I328" s="63"/>
      <c r="J328" s="7"/>
      <c r="K328" s="8"/>
      <c r="M328" s="393"/>
    </row>
    <row r="329" spans="1:13">
      <c r="A329" s="32">
        <f t="shared" si="64"/>
        <v>0</v>
      </c>
      <c r="B329" s="10"/>
      <c r="C329" s="2"/>
      <c r="D329" s="2"/>
      <c r="E329" s="2"/>
      <c r="F329" s="2"/>
      <c r="G329" s="2"/>
      <c r="H329" s="3">
        <f t="shared" si="65"/>
        <v>0</v>
      </c>
      <c r="I329" s="63"/>
      <c r="J329" s="7"/>
      <c r="K329" s="8"/>
      <c r="M329" s="393"/>
    </row>
    <row r="330" spans="1:13">
      <c r="A330" s="32">
        <f t="shared" si="64"/>
        <v>0</v>
      </c>
      <c r="B330" s="10"/>
      <c r="C330" s="2"/>
      <c r="D330" s="2"/>
      <c r="E330" s="2"/>
      <c r="F330" s="2"/>
      <c r="G330" s="2"/>
      <c r="H330" s="3">
        <f t="shared" si="65"/>
        <v>0</v>
      </c>
      <c r="I330" s="63"/>
      <c r="J330" s="7"/>
      <c r="K330" s="8"/>
      <c r="M330" s="393"/>
    </row>
    <row r="331" spans="1:13">
      <c r="A331" s="32">
        <f t="shared" si="64"/>
        <v>0</v>
      </c>
      <c r="B331" s="10"/>
      <c r="C331" s="2"/>
      <c r="D331" s="2"/>
      <c r="E331" s="2"/>
      <c r="F331" s="2"/>
      <c r="G331" s="2"/>
      <c r="H331" s="3">
        <f t="shared" si="65"/>
        <v>0</v>
      </c>
      <c r="I331" s="63"/>
      <c r="J331" s="7"/>
      <c r="K331" s="8"/>
      <c r="M331" s="393"/>
    </row>
    <row r="332" spans="1:13">
      <c r="A332" s="32">
        <f t="shared" si="64"/>
        <v>0</v>
      </c>
      <c r="B332" s="10"/>
      <c r="C332" s="2"/>
      <c r="D332" s="2"/>
      <c r="E332" s="2"/>
      <c r="F332" s="2"/>
      <c r="G332" s="2"/>
      <c r="H332" s="3">
        <f t="shared" si="65"/>
        <v>0</v>
      </c>
      <c r="I332" s="63"/>
      <c r="J332" s="7"/>
      <c r="K332" s="8"/>
      <c r="M332" s="393"/>
    </row>
    <row r="333" spans="1:13">
      <c r="A333" s="32">
        <f t="shared" si="64"/>
        <v>0</v>
      </c>
      <c r="B333" s="10"/>
      <c r="C333" s="2"/>
      <c r="D333" s="2"/>
      <c r="E333" s="2"/>
      <c r="F333" s="2"/>
      <c r="G333" s="2"/>
      <c r="H333" s="3">
        <f t="shared" si="65"/>
        <v>0</v>
      </c>
      <c r="I333" s="63"/>
      <c r="J333" s="7"/>
      <c r="K333" s="8"/>
      <c r="M333" s="393"/>
    </row>
    <row r="334" spans="1:13">
      <c r="A334" s="33" t="e">
        <f>VLOOKUP(B325,O:T,2)</f>
        <v>#N/A</v>
      </c>
      <c r="B334" s="649" t="s">
        <v>70</v>
      </c>
      <c r="C334" s="650"/>
      <c r="D334" s="650"/>
      <c r="E334" s="650"/>
      <c r="F334" s="650"/>
      <c r="G334" s="650"/>
      <c r="H334" s="6"/>
      <c r="I334" s="63">
        <f>SUM(H326:H334)</f>
        <v>0</v>
      </c>
      <c r="J334" s="1" t="e">
        <f>VLOOKUP(B325,O:W,4)</f>
        <v>#N/A</v>
      </c>
      <c r="K334" s="8"/>
      <c r="M334" s="393"/>
    </row>
    <row r="335" spans="1:13" ht="45.75" customHeight="1">
      <c r="A335" s="32">
        <f>IF(B335&gt;0,1,0)</f>
        <v>0</v>
      </c>
      <c r="B335" s="647"/>
      <c r="C335" s="648"/>
      <c r="D335" s="648"/>
      <c r="E335" s="648"/>
      <c r="F335" s="648"/>
      <c r="G335" s="648"/>
      <c r="H335" s="6"/>
      <c r="I335" s="63"/>
      <c r="J335" s="7"/>
      <c r="K335" s="8"/>
      <c r="M335" s="392" t="s">
        <v>671</v>
      </c>
    </row>
    <row r="336" spans="1:13">
      <c r="A336" s="32">
        <f t="shared" ref="A336:A343" si="66">IF(H336&gt;0,1,0)</f>
        <v>0</v>
      </c>
      <c r="B336" s="10"/>
      <c r="C336" s="2"/>
      <c r="D336" s="2"/>
      <c r="E336" s="2"/>
      <c r="F336" s="2"/>
      <c r="G336" s="2"/>
      <c r="H336" s="3">
        <f>IF(AND(C336=0,D336=0,E336=0,F336=0,G336=0),0,ROUND(IF(C336=0,1,C336)*IF(D336=0,1,D336)*IF(E336=0,1,E336)*IF(F336=0,1,F336)*IF(G336=0,1,G336),2))</f>
        <v>0</v>
      </c>
      <c r="I336" s="63"/>
      <c r="J336" s="7"/>
      <c r="K336" s="8"/>
      <c r="M336" s="393" t="s">
        <v>1050</v>
      </c>
    </row>
    <row r="337" spans="1:13">
      <c r="A337" s="32">
        <f t="shared" si="66"/>
        <v>0</v>
      </c>
      <c r="B337" s="10"/>
      <c r="C337" s="2"/>
      <c r="D337" s="2"/>
      <c r="E337" s="2"/>
      <c r="F337" s="2"/>
      <c r="G337" s="2"/>
      <c r="H337" s="3">
        <f t="shared" ref="H337:H343" si="67">IF(AND(C337=0,D337=0,E337=0,F337=0,G337=0),0,ROUND(IF(C337=0,1,C337)*IF(D337=0,1,D337)*IF(E337=0,1,E337)*IF(F337=0,1,F337)*IF(G337=0,1,G337),2))</f>
        <v>0</v>
      </c>
      <c r="I337" s="63"/>
      <c r="J337" s="7"/>
      <c r="K337" s="8"/>
      <c r="M337" s="393"/>
    </row>
    <row r="338" spans="1:13">
      <c r="A338" s="32">
        <f t="shared" si="66"/>
        <v>0</v>
      </c>
      <c r="B338" s="10"/>
      <c r="C338" s="2"/>
      <c r="D338" s="2"/>
      <c r="E338" s="2"/>
      <c r="F338" s="2"/>
      <c r="G338" s="2"/>
      <c r="H338" s="3">
        <f t="shared" si="67"/>
        <v>0</v>
      </c>
      <c r="I338" s="63"/>
      <c r="J338" s="7"/>
      <c r="K338" s="8"/>
      <c r="M338" s="393"/>
    </row>
    <row r="339" spans="1:13">
      <c r="A339" s="32">
        <f t="shared" si="66"/>
        <v>0</v>
      </c>
      <c r="B339" s="10"/>
      <c r="C339" s="2"/>
      <c r="D339" s="2"/>
      <c r="E339" s="2"/>
      <c r="F339" s="2"/>
      <c r="G339" s="2"/>
      <c r="H339" s="3">
        <f t="shared" si="67"/>
        <v>0</v>
      </c>
      <c r="I339" s="63"/>
      <c r="J339" s="7"/>
      <c r="K339" s="8"/>
      <c r="M339" s="393"/>
    </row>
    <row r="340" spans="1:13">
      <c r="A340" s="32">
        <f t="shared" si="66"/>
        <v>0</v>
      </c>
      <c r="B340" s="10"/>
      <c r="C340" s="2"/>
      <c r="D340" s="2"/>
      <c r="E340" s="2"/>
      <c r="F340" s="2"/>
      <c r="G340" s="2"/>
      <c r="H340" s="3">
        <f t="shared" si="67"/>
        <v>0</v>
      </c>
      <c r="I340" s="63"/>
      <c r="J340" s="7"/>
      <c r="K340" s="8"/>
      <c r="M340" s="393"/>
    </row>
    <row r="341" spans="1:13">
      <c r="A341" s="32">
        <f t="shared" si="66"/>
        <v>0</v>
      </c>
      <c r="B341" s="10"/>
      <c r="C341" s="2"/>
      <c r="D341" s="2"/>
      <c r="E341" s="2"/>
      <c r="F341" s="2"/>
      <c r="G341" s="2"/>
      <c r="H341" s="3">
        <f t="shared" si="67"/>
        <v>0</v>
      </c>
      <c r="I341" s="63"/>
      <c r="J341" s="7"/>
      <c r="K341" s="8"/>
      <c r="M341" s="393"/>
    </row>
    <row r="342" spans="1:13">
      <c r="A342" s="32">
        <f t="shared" si="66"/>
        <v>0</v>
      </c>
      <c r="B342" s="10"/>
      <c r="C342" s="2"/>
      <c r="D342" s="2"/>
      <c r="E342" s="2"/>
      <c r="F342" s="2"/>
      <c r="G342" s="2"/>
      <c r="H342" s="3">
        <f t="shared" si="67"/>
        <v>0</v>
      </c>
      <c r="I342" s="63"/>
      <c r="J342" s="7"/>
      <c r="K342" s="8"/>
      <c r="M342" s="393"/>
    </row>
    <row r="343" spans="1:13">
      <c r="A343" s="32">
        <f t="shared" si="66"/>
        <v>0</v>
      </c>
      <c r="B343" s="10"/>
      <c r="C343" s="2"/>
      <c r="D343" s="2"/>
      <c r="E343" s="2"/>
      <c r="F343" s="2"/>
      <c r="G343" s="2"/>
      <c r="H343" s="3">
        <f t="shared" si="67"/>
        <v>0</v>
      </c>
      <c r="I343" s="63"/>
      <c r="J343" s="7"/>
      <c r="K343" s="8"/>
      <c r="M343" s="393"/>
    </row>
    <row r="344" spans="1:13">
      <c r="A344" s="33" t="e">
        <f>VLOOKUP(B335,O:T,2)</f>
        <v>#N/A</v>
      </c>
      <c r="B344" s="649" t="s">
        <v>70</v>
      </c>
      <c r="C344" s="650"/>
      <c r="D344" s="650"/>
      <c r="E344" s="650"/>
      <c r="F344" s="650"/>
      <c r="G344" s="650"/>
      <c r="H344" s="6"/>
      <c r="I344" s="63">
        <f>SUM(H336:H344)</f>
        <v>0</v>
      </c>
      <c r="J344" s="1" t="e">
        <f>VLOOKUP(B335,O:W,4)</f>
        <v>#N/A</v>
      </c>
      <c r="K344" s="8"/>
      <c r="M344" s="393"/>
    </row>
    <row r="345" spans="1:13" ht="45" customHeight="1">
      <c r="A345" s="32">
        <f>IF(B345&gt;0,1,0)</f>
        <v>1</v>
      </c>
      <c r="B345" s="647" t="s">
        <v>3910</v>
      </c>
      <c r="C345" s="648"/>
      <c r="D345" s="648"/>
      <c r="E345" s="648"/>
      <c r="F345" s="648"/>
      <c r="G345" s="648"/>
      <c r="H345" s="6"/>
      <c r="I345" s="63"/>
      <c r="J345" s="7"/>
      <c r="K345" s="8"/>
      <c r="M345" s="412" t="s">
        <v>672</v>
      </c>
    </row>
    <row r="346" spans="1:13">
      <c r="A346" s="32">
        <f t="shared" ref="A346:A353" si="68">IF(H346&gt;0,1,0)</f>
        <v>1</v>
      </c>
      <c r="B346" s="10"/>
      <c r="C346" s="2">
        <v>1</v>
      </c>
      <c r="D346" s="2"/>
      <c r="E346" s="2"/>
      <c r="F346" s="2"/>
      <c r="G346" s="2"/>
      <c r="H346" s="3">
        <f>IF(AND(C346=0,D346=0,E346=0,F346=0,G346=0),0,ROUND(IF(C346=0,1,C346)*IF(D346=0,1,D346)*IF(E346=0,1,E346)*IF(F346=0,1,F346)*IF(G346=0,1,G346),2))</f>
        <v>1</v>
      </c>
      <c r="I346" s="63"/>
      <c r="J346" s="7"/>
      <c r="K346" s="8"/>
      <c r="M346" s="413" t="s">
        <v>1051</v>
      </c>
    </row>
    <row r="347" spans="1:13">
      <c r="A347" s="32">
        <f t="shared" si="68"/>
        <v>0</v>
      </c>
      <c r="B347" s="10"/>
      <c r="C347" s="2"/>
      <c r="D347" s="2"/>
      <c r="E347" s="2"/>
      <c r="F347" s="2"/>
      <c r="G347" s="2"/>
      <c r="H347" s="3">
        <f t="shared" ref="H347:H353" si="69">IF(AND(C347=0,D347=0,E347=0,F347=0,G347=0),0,ROUND(IF(C347=0,1,C347)*IF(D347=0,1,D347)*IF(E347=0,1,E347)*IF(F347=0,1,F347)*IF(G347=0,1,G347),2))</f>
        <v>0</v>
      </c>
      <c r="I347" s="63"/>
      <c r="J347" s="7"/>
      <c r="K347" s="8"/>
      <c r="M347" s="413"/>
    </row>
    <row r="348" spans="1:13">
      <c r="A348" s="32">
        <f t="shared" si="68"/>
        <v>0</v>
      </c>
      <c r="B348" s="10"/>
      <c r="C348" s="2"/>
      <c r="D348" s="2"/>
      <c r="E348" s="2"/>
      <c r="F348" s="2"/>
      <c r="G348" s="2"/>
      <c r="H348" s="3">
        <f t="shared" si="69"/>
        <v>0</v>
      </c>
      <c r="I348" s="63"/>
      <c r="J348" s="7"/>
      <c r="K348" s="8"/>
      <c r="M348" s="413"/>
    </row>
    <row r="349" spans="1:13">
      <c r="A349" s="32">
        <f t="shared" si="68"/>
        <v>0</v>
      </c>
      <c r="B349" s="10"/>
      <c r="C349" s="2"/>
      <c r="D349" s="2"/>
      <c r="E349" s="2"/>
      <c r="F349" s="2"/>
      <c r="G349" s="2"/>
      <c r="H349" s="3">
        <f t="shared" si="69"/>
        <v>0</v>
      </c>
      <c r="I349" s="63"/>
      <c r="J349" s="7"/>
      <c r="K349" s="8"/>
      <c r="M349" s="413"/>
    </row>
    <row r="350" spans="1:13">
      <c r="A350" s="32">
        <f t="shared" si="68"/>
        <v>0</v>
      </c>
      <c r="B350" s="10"/>
      <c r="C350" s="2"/>
      <c r="D350" s="2"/>
      <c r="E350" s="2"/>
      <c r="F350" s="2"/>
      <c r="G350" s="2"/>
      <c r="H350" s="3">
        <f t="shared" si="69"/>
        <v>0</v>
      </c>
      <c r="I350" s="63"/>
      <c r="J350" s="7"/>
      <c r="K350" s="8"/>
      <c r="M350" s="413"/>
    </row>
    <row r="351" spans="1:13">
      <c r="A351" s="32">
        <f t="shared" si="68"/>
        <v>0</v>
      </c>
      <c r="B351" s="10"/>
      <c r="C351" s="2"/>
      <c r="D351" s="2"/>
      <c r="E351" s="2"/>
      <c r="F351" s="2"/>
      <c r="G351" s="2"/>
      <c r="H351" s="3">
        <f t="shared" si="69"/>
        <v>0</v>
      </c>
      <c r="I351" s="63"/>
      <c r="J351" s="7"/>
      <c r="K351" s="8"/>
      <c r="M351" s="413"/>
    </row>
    <row r="352" spans="1:13">
      <c r="A352" s="32">
        <f t="shared" si="68"/>
        <v>0</v>
      </c>
      <c r="B352" s="10"/>
      <c r="C352" s="2"/>
      <c r="D352" s="2"/>
      <c r="E352" s="2"/>
      <c r="F352" s="2"/>
      <c r="G352" s="2"/>
      <c r="H352" s="3">
        <f t="shared" si="69"/>
        <v>0</v>
      </c>
      <c r="I352" s="63"/>
      <c r="J352" s="7"/>
      <c r="K352" s="8"/>
      <c r="M352" s="413"/>
    </row>
    <row r="353" spans="1:13">
      <c r="A353" s="32">
        <f t="shared" si="68"/>
        <v>0</v>
      </c>
      <c r="B353" s="10"/>
      <c r="C353" s="2"/>
      <c r="D353" s="2"/>
      <c r="E353" s="2"/>
      <c r="F353" s="2"/>
      <c r="G353" s="2"/>
      <c r="H353" s="3">
        <f t="shared" si="69"/>
        <v>0</v>
      </c>
      <c r="I353" s="63"/>
      <c r="J353" s="7"/>
      <c r="K353" s="8"/>
      <c r="M353" s="413"/>
    </row>
    <row r="354" spans="1:13">
      <c r="A354" s="33" t="str">
        <f>VLOOKUP(B345,O:T,2)</f>
        <v>041101</v>
      </c>
      <c r="B354" s="649" t="s">
        <v>70</v>
      </c>
      <c r="C354" s="650"/>
      <c r="D354" s="650"/>
      <c r="E354" s="650"/>
      <c r="F354" s="650"/>
      <c r="G354" s="650"/>
      <c r="H354" s="6"/>
      <c r="I354" s="63">
        <f>SUM(H346:H354)</f>
        <v>1</v>
      </c>
      <c r="J354" s="1" t="str">
        <f>VLOOKUP(B345,O:W,4)</f>
        <v>عدد</v>
      </c>
      <c r="K354" s="8"/>
      <c r="M354" s="413"/>
    </row>
    <row r="355" spans="1:13" ht="48.75" customHeight="1">
      <c r="A355" s="32">
        <f>IF(B355&gt;0,1,0)</f>
        <v>1</v>
      </c>
      <c r="B355" s="647" t="s">
        <v>7333</v>
      </c>
      <c r="C355" s="648"/>
      <c r="D355" s="648"/>
      <c r="E355" s="648"/>
      <c r="F355" s="648"/>
      <c r="G355" s="648"/>
      <c r="H355" s="6"/>
      <c r="I355" s="63"/>
      <c r="J355" s="7"/>
      <c r="K355" s="8"/>
      <c r="M355" s="412" t="s">
        <v>672</v>
      </c>
    </row>
    <row r="356" spans="1:13">
      <c r="A356" s="32">
        <f t="shared" ref="A356:A363" si="70">IF(H356&gt;0,1,0)</f>
        <v>1</v>
      </c>
      <c r="B356" s="10"/>
      <c r="C356" s="2">
        <v>1</v>
      </c>
      <c r="D356" s="2"/>
      <c r="E356" s="2"/>
      <c r="F356" s="2"/>
      <c r="G356" s="2"/>
      <c r="H356" s="3">
        <f>IF(AND(C356=0,D356=0,E356=0,F356=0,G356=0),0,ROUND(IF(C356=0,1,C356)*IF(D356=0,1,D356)*IF(E356=0,1,E356)*IF(F356=0,1,F356)*IF(G356=0,1,G356),2))</f>
        <v>1</v>
      </c>
      <c r="I356" s="63"/>
      <c r="J356" s="7"/>
      <c r="K356" s="8"/>
      <c r="M356" s="413" t="s">
        <v>1051</v>
      </c>
    </row>
    <row r="357" spans="1:13">
      <c r="A357" s="32">
        <f t="shared" si="70"/>
        <v>0</v>
      </c>
      <c r="B357" s="10"/>
      <c r="C357" s="2"/>
      <c r="D357" s="2"/>
      <c r="E357" s="2"/>
      <c r="F357" s="2"/>
      <c r="G357" s="2"/>
      <c r="H357" s="3">
        <f t="shared" ref="H357:H363" si="71">IF(AND(C357=0,D357=0,E357=0,F357=0,G357=0),0,ROUND(IF(C357=0,1,C357)*IF(D357=0,1,D357)*IF(E357=0,1,E357)*IF(F357=0,1,F357)*IF(G357=0,1,G357),2))</f>
        <v>0</v>
      </c>
      <c r="I357" s="63"/>
      <c r="J357" s="7"/>
      <c r="K357" s="8"/>
      <c r="M357" s="413"/>
    </row>
    <row r="358" spans="1:13">
      <c r="A358" s="32">
        <f t="shared" si="70"/>
        <v>0</v>
      </c>
      <c r="B358" s="10"/>
      <c r="C358" s="2"/>
      <c r="D358" s="2"/>
      <c r="E358" s="2"/>
      <c r="F358" s="2"/>
      <c r="G358" s="2"/>
      <c r="H358" s="3">
        <f t="shared" si="71"/>
        <v>0</v>
      </c>
      <c r="I358" s="63"/>
      <c r="J358" s="7"/>
      <c r="K358" s="8"/>
      <c r="M358" s="413"/>
    </row>
    <row r="359" spans="1:13">
      <c r="A359" s="32">
        <f t="shared" si="70"/>
        <v>0</v>
      </c>
      <c r="B359" s="10"/>
      <c r="C359" s="2"/>
      <c r="D359" s="2"/>
      <c r="E359" s="2"/>
      <c r="F359" s="2"/>
      <c r="G359" s="2"/>
      <c r="H359" s="3">
        <f t="shared" si="71"/>
        <v>0</v>
      </c>
      <c r="I359" s="63"/>
      <c r="J359" s="7"/>
      <c r="K359" s="8"/>
      <c r="M359" s="413"/>
    </row>
    <row r="360" spans="1:13">
      <c r="A360" s="32">
        <f t="shared" si="70"/>
        <v>0</v>
      </c>
      <c r="B360" s="10"/>
      <c r="C360" s="2"/>
      <c r="D360" s="2"/>
      <c r="E360" s="2"/>
      <c r="F360" s="2"/>
      <c r="G360" s="2"/>
      <c r="H360" s="3">
        <f t="shared" si="71"/>
        <v>0</v>
      </c>
      <c r="I360" s="63"/>
      <c r="J360" s="7"/>
      <c r="K360" s="8"/>
      <c r="M360" s="413"/>
    </row>
    <row r="361" spans="1:13">
      <c r="A361" s="32">
        <f t="shared" si="70"/>
        <v>0</v>
      </c>
      <c r="B361" s="10"/>
      <c r="C361" s="2"/>
      <c r="D361" s="2"/>
      <c r="E361" s="2"/>
      <c r="F361" s="2"/>
      <c r="G361" s="2"/>
      <c r="H361" s="3">
        <f t="shared" si="71"/>
        <v>0</v>
      </c>
      <c r="I361" s="63"/>
      <c r="J361" s="7"/>
      <c r="K361" s="8"/>
      <c r="M361" s="413"/>
    </row>
    <row r="362" spans="1:13">
      <c r="A362" s="32">
        <f t="shared" si="70"/>
        <v>0</v>
      </c>
      <c r="B362" s="10"/>
      <c r="C362" s="2"/>
      <c r="D362" s="2"/>
      <c r="E362" s="2"/>
      <c r="F362" s="2"/>
      <c r="G362" s="2"/>
      <c r="H362" s="3">
        <f t="shared" si="71"/>
        <v>0</v>
      </c>
      <c r="I362" s="63"/>
      <c r="J362" s="7"/>
      <c r="K362" s="8"/>
      <c r="M362" s="413"/>
    </row>
    <row r="363" spans="1:13">
      <c r="A363" s="32">
        <f t="shared" si="70"/>
        <v>0</v>
      </c>
      <c r="B363" s="10"/>
      <c r="C363" s="2"/>
      <c r="D363" s="2"/>
      <c r="E363" s="2"/>
      <c r="F363" s="2"/>
      <c r="G363" s="2"/>
      <c r="H363" s="3">
        <f t="shared" si="71"/>
        <v>0</v>
      </c>
      <c r="I363" s="63"/>
      <c r="J363" s="7"/>
      <c r="K363" s="8"/>
      <c r="M363" s="413"/>
    </row>
    <row r="364" spans="1:13">
      <c r="A364" s="33" t="str">
        <f>VLOOKUP(B355,O:T,2)</f>
        <v>041505</v>
      </c>
      <c r="B364" s="649" t="s">
        <v>70</v>
      </c>
      <c r="C364" s="650"/>
      <c r="D364" s="650"/>
      <c r="E364" s="650"/>
      <c r="F364" s="650"/>
      <c r="G364" s="650"/>
      <c r="H364" s="6"/>
      <c r="I364" s="63">
        <f>SUM(H356:H364)</f>
        <v>1</v>
      </c>
      <c r="J364" s="1" t="str">
        <f>VLOOKUP(B355,O:W,4)</f>
        <v>عدد</v>
      </c>
      <c r="K364" s="8"/>
      <c r="M364" s="413"/>
    </row>
    <row r="365" spans="1:13" ht="46.5" customHeight="1">
      <c r="A365" s="32">
        <f>IF(B365&gt;0,1,0)</f>
        <v>0</v>
      </c>
      <c r="B365" s="647"/>
      <c r="C365" s="648"/>
      <c r="D365" s="648"/>
      <c r="E365" s="648"/>
      <c r="F365" s="648"/>
      <c r="G365" s="648"/>
      <c r="H365" s="6"/>
      <c r="I365" s="63"/>
      <c r="J365" s="7"/>
      <c r="K365" s="8"/>
      <c r="M365" s="412" t="s">
        <v>672</v>
      </c>
    </row>
    <row r="366" spans="1:13">
      <c r="A366" s="32">
        <f t="shared" ref="A366:A373" si="72">IF(H366&gt;0,1,0)</f>
        <v>0</v>
      </c>
      <c r="B366" s="10"/>
      <c r="C366" s="2"/>
      <c r="D366" s="2"/>
      <c r="E366" s="2"/>
      <c r="F366" s="2"/>
      <c r="G366" s="2"/>
      <c r="H366" s="3">
        <f>IF(AND(C366=0,D366=0,E366=0,F366=0,G366=0),0,ROUND(IF(C366=0,1,C366)*IF(D366=0,1,D366)*IF(E366=0,1,E366)*IF(F366=0,1,F366)*IF(G366=0,1,G366),2))</f>
        <v>0</v>
      </c>
      <c r="I366" s="63"/>
      <c r="J366" s="7"/>
      <c r="K366" s="8"/>
      <c r="M366" s="413" t="s">
        <v>1051</v>
      </c>
    </row>
    <row r="367" spans="1:13">
      <c r="A367" s="32">
        <f t="shared" si="72"/>
        <v>0</v>
      </c>
      <c r="B367" s="10"/>
      <c r="C367" s="2"/>
      <c r="D367" s="2"/>
      <c r="E367" s="2"/>
      <c r="F367" s="2"/>
      <c r="G367" s="2"/>
      <c r="H367" s="3">
        <f t="shared" ref="H367:H373" si="73">IF(AND(C367=0,D367=0,E367=0,F367=0,G367=0),0,ROUND(IF(C367=0,1,C367)*IF(D367=0,1,D367)*IF(E367=0,1,E367)*IF(F367=0,1,F367)*IF(G367=0,1,G367),2))</f>
        <v>0</v>
      </c>
      <c r="I367" s="63"/>
      <c r="J367" s="7"/>
      <c r="K367" s="8"/>
      <c r="M367" s="413"/>
    </row>
    <row r="368" spans="1:13">
      <c r="A368" s="32">
        <f t="shared" si="72"/>
        <v>0</v>
      </c>
      <c r="B368" s="10"/>
      <c r="C368" s="2"/>
      <c r="D368" s="2"/>
      <c r="E368" s="2"/>
      <c r="F368" s="2"/>
      <c r="G368" s="2"/>
      <c r="H368" s="3">
        <f t="shared" si="73"/>
        <v>0</v>
      </c>
      <c r="I368" s="63"/>
      <c r="J368" s="7"/>
      <c r="K368" s="8"/>
      <c r="M368" s="413"/>
    </row>
    <row r="369" spans="1:13">
      <c r="A369" s="32">
        <f t="shared" si="72"/>
        <v>0</v>
      </c>
      <c r="B369" s="10"/>
      <c r="C369" s="2"/>
      <c r="D369" s="2"/>
      <c r="E369" s="2"/>
      <c r="F369" s="2"/>
      <c r="G369" s="2"/>
      <c r="H369" s="3">
        <f t="shared" si="73"/>
        <v>0</v>
      </c>
      <c r="I369" s="63"/>
      <c r="J369" s="7"/>
      <c r="K369" s="8"/>
      <c r="M369" s="413"/>
    </row>
    <row r="370" spans="1:13">
      <c r="A370" s="32">
        <f t="shared" si="72"/>
        <v>0</v>
      </c>
      <c r="B370" s="10"/>
      <c r="C370" s="2"/>
      <c r="D370" s="2"/>
      <c r="E370" s="2"/>
      <c r="F370" s="2"/>
      <c r="G370" s="2"/>
      <c r="H370" s="3">
        <f t="shared" si="73"/>
        <v>0</v>
      </c>
      <c r="I370" s="63"/>
      <c r="J370" s="7"/>
      <c r="K370" s="8"/>
      <c r="M370" s="413"/>
    </row>
    <row r="371" spans="1:13">
      <c r="A371" s="32">
        <f t="shared" si="72"/>
        <v>0</v>
      </c>
      <c r="B371" s="10"/>
      <c r="C371" s="2"/>
      <c r="D371" s="2"/>
      <c r="E371" s="2"/>
      <c r="F371" s="2"/>
      <c r="G371" s="2"/>
      <c r="H371" s="3">
        <f t="shared" si="73"/>
        <v>0</v>
      </c>
      <c r="I371" s="63"/>
      <c r="J371" s="7"/>
      <c r="K371" s="8"/>
      <c r="M371" s="413"/>
    </row>
    <row r="372" spans="1:13">
      <c r="A372" s="32">
        <f t="shared" si="72"/>
        <v>0</v>
      </c>
      <c r="B372" s="10"/>
      <c r="C372" s="2"/>
      <c r="D372" s="2"/>
      <c r="E372" s="2"/>
      <c r="F372" s="2"/>
      <c r="G372" s="2"/>
      <c r="H372" s="3">
        <f t="shared" si="73"/>
        <v>0</v>
      </c>
      <c r="I372" s="63"/>
      <c r="J372" s="7"/>
      <c r="K372" s="8"/>
      <c r="M372" s="413"/>
    </row>
    <row r="373" spans="1:13">
      <c r="A373" s="32">
        <f t="shared" si="72"/>
        <v>0</v>
      </c>
      <c r="B373" s="10"/>
      <c r="C373" s="2"/>
      <c r="D373" s="2"/>
      <c r="E373" s="2"/>
      <c r="F373" s="2"/>
      <c r="G373" s="2"/>
      <c r="H373" s="3">
        <f t="shared" si="73"/>
        <v>0</v>
      </c>
      <c r="I373" s="63"/>
      <c r="J373" s="7"/>
      <c r="K373" s="8"/>
      <c r="M373" s="413"/>
    </row>
    <row r="374" spans="1:13">
      <c r="A374" s="33" t="e">
        <f>VLOOKUP(B365,O:T,2)</f>
        <v>#N/A</v>
      </c>
      <c r="B374" s="649" t="s">
        <v>70</v>
      </c>
      <c r="C374" s="650"/>
      <c r="D374" s="650"/>
      <c r="E374" s="650"/>
      <c r="F374" s="650"/>
      <c r="G374" s="650"/>
      <c r="H374" s="6"/>
      <c r="I374" s="63">
        <f>SUM(H366:H374)</f>
        <v>0</v>
      </c>
      <c r="J374" s="1" t="e">
        <f>VLOOKUP(B365,O:W,4)</f>
        <v>#N/A</v>
      </c>
      <c r="K374" s="8"/>
      <c r="M374" s="413"/>
    </row>
    <row r="375" spans="1:13" ht="46.5" customHeight="1">
      <c r="A375" s="32">
        <f>IF(B375&gt;0,1,0)</f>
        <v>0</v>
      </c>
      <c r="B375" s="647"/>
      <c r="C375" s="648"/>
      <c r="D375" s="648"/>
      <c r="E375" s="648"/>
      <c r="F375" s="648"/>
      <c r="G375" s="648"/>
      <c r="H375" s="6"/>
      <c r="I375" s="63"/>
      <c r="J375" s="7"/>
      <c r="K375" s="8"/>
      <c r="M375" s="412" t="s">
        <v>672</v>
      </c>
    </row>
    <row r="376" spans="1:13">
      <c r="A376" s="32">
        <f t="shared" ref="A376:A383" si="74">IF(H376&gt;0,1,0)</f>
        <v>0</v>
      </c>
      <c r="B376" s="10"/>
      <c r="C376" s="2"/>
      <c r="D376" s="2"/>
      <c r="E376" s="2"/>
      <c r="F376" s="2"/>
      <c r="G376" s="2"/>
      <c r="H376" s="3">
        <f>IF(AND(C376=0,D376=0,E376=0,F376=0,G376=0),0,ROUND(IF(C376=0,1,C376)*IF(D376=0,1,D376)*IF(E376=0,1,E376)*IF(F376=0,1,F376)*IF(G376=0,1,G376),2))</f>
        <v>0</v>
      </c>
      <c r="I376" s="63"/>
      <c r="J376" s="7"/>
      <c r="K376" s="8"/>
      <c r="M376" s="413"/>
    </row>
    <row r="377" spans="1:13">
      <c r="A377" s="32">
        <f t="shared" si="74"/>
        <v>0</v>
      </c>
      <c r="B377" s="10"/>
      <c r="C377" s="2"/>
      <c r="D377" s="2"/>
      <c r="E377" s="2"/>
      <c r="F377" s="2"/>
      <c r="G377" s="2"/>
      <c r="H377" s="3">
        <f t="shared" ref="H377:H383" si="75">IF(AND(C377=0,D377=0,E377=0,F377=0,G377=0),0,ROUND(IF(C377=0,1,C377)*IF(D377=0,1,D377)*IF(E377=0,1,E377)*IF(F377=0,1,F377)*IF(G377=0,1,G377),2))</f>
        <v>0</v>
      </c>
      <c r="I377" s="63"/>
      <c r="J377" s="7"/>
      <c r="K377" s="8"/>
      <c r="M377" s="413"/>
    </row>
    <row r="378" spans="1:13">
      <c r="A378" s="32">
        <f t="shared" si="74"/>
        <v>0</v>
      </c>
      <c r="B378" s="10"/>
      <c r="C378" s="2"/>
      <c r="D378" s="2"/>
      <c r="E378" s="2"/>
      <c r="F378" s="2"/>
      <c r="G378" s="2"/>
      <c r="H378" s="3">
        <f t="shared" si="75"/>
        <v>0</v>
      </c>
      <c r="I378" s="63"/>
      <c r="J378" s="7"/>
      <c r="K378" s="8"/>
      <c r="M378" s="413"/>
    </row>
    <row r="379" spans="1:13">
      <c r="A379" s="32">
        <f t="shared" si="74"/>
        <v>0</v>
      </c>
      <c r="B379" s="10"/>
      <c r="C379" s="2"/>
      <c r="D379" s="2"/>
      <c r="E379" s="2"/>
      <c r="F379" s="2"/>
      <c r="G379" s="2"/>
      <c r="H379" s="3">
        <f t="shared" si="75"/>
        <v>0</v>
      </c>
      <c r="I379" s="63"/>
      <c r="J379" s="7"/>
      <c r="K379" s="8"/>
      <c r="M379" s="413"/>
    </row>
    <row r="380" spans="1:13">
      <c r="A380" s="32">
        <f t="shared" si="74"/>
        <v>0</v>
      </c>
      <c r="B380" s="10"/>
      <c r="C380" s="2"/>
      <c r="D380" s="2"/>
      <c r="E380" s="2"/>
      <c r="F380" s="2"/>
      <c r="G380" s="2"/>
      <c r="H380" s="3">
        <f t="shared" si="75"/>
        <v>0</v>
      </c>
      <c r="I380" s="63"/>
      <c r="J380" s="7"/>
      <c r="K380" s="8"/>
      <c r="M380" s="413"/>
    </row>
    <row r="381" spans="1:13">
      <c r="A381" s="32">
        <f t="shared" si="74"/>
        <v>0</v>
      </c>
      <c r="B381" s="10"/>
      <c r="C381" s="2"/>
      <c r="D381" s="2"/>
      <c r="E381" s="2"/>
      <c r="F381" s="2"/>
      <c r="G381" s="2"/>
      <c r="H381" s="3">
        <f t="shared" si="75"/>
        <v>0</v>
      </c>
      <c r="I381" s="63"/>
      <c r="J381" s="7"/>
      <c r="K381" s="8"/>
      <c r="M381" s="413"/>
    </row>
    <row r="382" spans="1:13">
      <c r="A382" s="32">
        <f t="shared" si="74"/>
        <v>0</v>
      </c>
      <c r="B382" s="10"/>
      <c r="C382" s="2"/>
      <c r="D382" s="2"/>
      <c r="E382" s="2"/>
      <c r="F382" s="2"/>
      <c r="G382" s="2"/>
      <c r="H382" s="3">
        <f t="shared" si="75"/>
        <v>0</v>
      </c>
      <c r="I382" s="63"/>
      <c r="J382" s="7"/>
      <c r="K382" s="8"/>
      <c r="M382" s="413"/>
    </row>
    <row r="383" spans="1:13">
      <c r="A383" s="32">
        <f t="shared" si="74"/>
        <v>0</v>
      </c>
      <c r="B383" s="10"/>
      <c r="C383" s="2"/>
      <c r="D383" s="2"/>
      <c r="E383" s="2"/>
      <c r="F383" s="2"/>
      <c r="G383" s="2"/>
      <c r="H383" s="3">
        <f t="shared" si="75"/>
        <v>0</v>
      </c>
      <c r="I383" s="63"/>
      <c r="J383" s="7"/>
      <c r="K383" s="8"/>
      <c r="M383" s="413"/>
    </row>
    <row r="384" spans="1:13">
      <c r="A384" s="33" t="e">
        <f>VLOOKUP(B375,O:T,2)</f>
        <v>#N/A</v>
      </c>
      <c r="B384" s="649" t="s">
        <v>70</v>
      </c>
      <c r="C384" s="650"/>
      <c r="D384" s="650"/>
      <c r="E384" s="650"/>
      <c r="F384" s="650"/>
      <c r="G384" s="650"/>
      <c r="H384" s="6"/>
      <c r="I384" s="63">
        <f>SUM(H376:H384)</f>
        <v>0</v>
      </c>
      <c r="J384" s="1" t="e">
        <f>VLOOKUP(B375,O:W,4)</f>
        <v>#N/A</v>
      </c>
      <c r="K384" s="8"/>
      <c r="M384" s="413"/>
    </row>
    <row r="385" spans="1:13" ht="46.5" customHeight="1">
      <c r="A385" s="32">
        <f>IF(B385&gt;0,1,0)</f>
        <v>0</v>
      </c>
      <c r="B385" s="647"/>
      <c r="C385" s="648"/>
      <c r="D385" s="648"/>
      <c r="E385" s="648"/>
      <c r="F385" s="648"/>
      <c r="G385" s="648"/>
      <c r="H385" s="6"/>
      <c r="I385" s="63"/>
      <c r="J385" s="7"/>
      <c r="K385" s="8"/>
      <c r="M385" s="412" t="s">
        <v>672</v>
      </c>
    </row>
    <row r="386" spans="1:13">
      <c r="A386" s="32">
        <f t="shared" ref="A386:A393" si="76">IF(H386&gt;0,1,0)</f>
        <v>0</v>
      </c>
      <c r="B386" s="10"/>
      <c r="C386" s="2"/>
      <c r="D386" s="2"/>
      <c r="E386" s="2"/>
      <c r="F386" s="2"/>
      <c r="G386" s="2"/>
      <c r="H386" s="3">
        <f>IF(AND(C386=0,D386=0,E386=0,F386=0,G386=0),0,ROUND(IF(C386=0,1,C386)*IF(D386=0,1,D386)*IF(E386=0,1,E386)*IF(F386=0,1,F386)*IF(G386=0,1,G386),2))</f>
        <v>0</v>
      </c>
      <c r="I386" s="63"/>
      <c r="J386" s="7"/>
      <c r="K386" s="8"/>
      <c r="M386" s="413" t="s">
        <v>1051</v>
      </c>
    </row>
    <row r="387" spans="1:13">
      <c r="A387" s="32">
        <f t="shared" si="76"/>
        <v>0</v>
      </c>
      <c r="B387" s="10"/>
      <c r="C387" s="2"/>
      <c r="D387" s="2"/>
      <c r="E387" s="2"/>
      <c r="F387" s="2"/>
      <c r="G387" s="2"/>
      <c r="H387" s="3">
        <f t="shared" ref="H387:H393" si="77">IF(AND(C387=0,D387=0,E387=0,F387=0,G387=0),0,ROUND(IF(C387=0,1,C387)*IF(D387=0,1,D387)*IF(E387=0,1,E387)*IF(F387=0,1,F387)*IF(G387=0,1,G387),2))</f>
        <v>0</v>
      </c>
      <c r="I387" s="63"/>
      <c r="J387" s="7"/>
      <c r="K387" s="8"/>
      <c r="M387" s="413"/>
    </row>
    <row r="388" spans="1:13">
      <c r="A388" s="32">
        <f t="shared" si="76"/>
        <v>0</v>
      </c>
      <c r="B388" s="10"/>
      <c r="C388" s="2"/>
      <c r="D388" s="2"/>
      <c r="E388" s="2"/>
      <c r="F388" s="2"/>
      <c r="G388" s="2"/>
      <c r="H388" s="3">
        <f t="shared" si="77"/>
        <v>0</v>
      </c>
      <c r="I388" s="63"/>
      <c r="J388" s="7"/>
      <c r="K388" s="8"/>
      <c r="M388" s="413"/>
    </row>
    <row r="389" spans="1:13">
      <c r="A389" s="32">
        <f t="shared" si="76"/>
        <v>0</v>
      </c>
      <c r="B389" s="10"/>
      <c r="C389" s="2"/>
      <c r="D389" s="2"/>
      <c r="E389" s="2"/>
      <c r="F389" s="2"/>
      <c r="G389" s="2"/>
      <c r="H389" s="3">
        <f t="shared" si="77"/>
        <v>0</v>
      </c>
      <c r="I389" s="63"/>
      <c r="J389" s="7"/>
      <c r="K389" s="8"/>
      <c r="M389" s="413"/>
    </row>
    <row r="390" spans="1:13">
      <c r="A390" s="32">
        <f t="shared" si="76"/>
        <v>0</v>
      </c>
      <c r="B390" s="10"/>
      <c r="C390" s="2"/>
      <c r="D390" s="2"/>
      <c r="E390" s="2"/>
      <c r="F390" s="2"/>
      <c r="G390" s="2"/>
      <c r="H390" s="3">
        <f t="shared" si="77"/>
        <v>0</v>
      </c>
      <c r="I390" s="63"/>
      <c r="J390" s="7"/>
      <c r="K390" s="8"/>
      <c r="M390" s="413"/>
    </row>
    <row r="391" spans="1:13">
      <c r="A391" s="32">
        <f t="shared" si="76"/>
        <v>0</v>
      </c>
      <c r="B391" s="10"/>
      <c r="C391" s="2"/>
      <c r="D391" s="2"/>
      <c r="E391" s="2"/>
      <c r="F391" s="2"/>
      <c r="G391" s="2"/>
      <c r="H391" s="3">
        <f t="shared" si="77"/>
        <v>0</v>
      </c>
      <c r="I391" s="63"/>
      <c r="J391" s="7"/>
      <c r="K391" s="8"/>
      <c r="M391" s="413"/>
    </row>
    <row r="392" spans="1:13">
      <c r="A392" s="32">
        <f t="shared" si="76"/>
        <v>0</v>
      </c>
      <c r="B392" s="10"/>
      <c r="C392" s="2"/>
      <c r="D392" s="2"/>
      <c r="E392" s="2"/>
      <c r="F392" s="2"/>
      <c r="G392" s="2"/>
      <c r="H392" s="3">
        <f t="shared" si="77"/>
        <v>0</v>
      </c>
      <c r="I392" s="63"/>
      <c r="J392" s="7"/>
      <c r="K392" s="8"/>
      <c r="M392" s="413"/>
    </row>
    <row r="393" spans="1:13">
      <c r="A393" s="32">
        <f t="shared" si="76"/>
        <v>0</v>
      </c>
      <c r="B393" s="10"/>
      <c r="C393" s="2"/>
      <c r="D393" s="2"/>
      <c r="E393" s="2"/>
      <c r="F393" s="2"/>
      <c r="G393" s="2"/>
      <c r="H393" s="3">
        <f t="shared" si="77"/>
        <v>0</v>
      </c>
      <c r="I393" s="63"/>
      <c r="J393" s="7"/>
      <c r="K393" s="8"/>
      <c r="M393" s="413"/>
    </row>
    <row r="394" spans="1:13">
      <c r="A394" s="33" t="e">
        <f>VLOOKUP(B385,O:T,2)</f>
        <v>#N/A</v>
      </c>
      <c r="B394" s="649" t="s">
        <v>70</v>
      </c>
      <c r="C394" s="650"/>
      <c r="D394" s="650"/>
      <c r="E394" s="650"/>
      <c r="F394" s="650"/>
      <c r="G394" s="650"/>
      <c r="H394" s="6"/>
      <c r="I394" s="63">
        <f>SUM(H386:H394)</f>
        <v>0</v>
      </c>
      <c r="J394" s="1" t="e">
        <f>VLOOKUP(B385,O:W,4)</f>
        <v>#N/A</v>
      </c>
      <c r="K394" s="8"/>
      <c r="M394" s="413"/>
    </row>
    <row r="395" spans="1:13" ht="48" customHeight="1">
      <c r="A395" s="32">
        <f>IF(B395&gt;0,1,0)</f>
        <v>0</v>
      </c>
      <c r="B395" s="647"/>
      <c r="C395" s="648"/>
      <c r="D395" s="648"/>
      <c r="E395" s="648"/>
      <c r="F395" s="648"/>
      <c r="G395" s="648"/>
      <c r="H395" s="6"/>
      <c r="I395" s="63"/>
      <c r="J395" s="7"/>
      <c r="K395" s="8"/>
      <c r="M395" s="412" t="s">
        <v>672</v>
      </c>
    </row>
    <row r="396" spans="1:13">
      <c r="A396" s="32">
        <f t="shared" ref="A396:A403" si="78">IF(H396&gt;0,1,0)</f>
        <v>0</v>
      </c>
      <c r="B396" s="10"/>
      <c r="C396" s="2"/>
      <c r="D396" s="2"/>
      <c r="E396" s="2"/>
      <c r="F396" s="2"/>
      <c r="G396" s="2"/>
      <c r="H396" s="3">
        <f>IF(AND(C396=0,D396=0,E396=0,F396=0,G396=0),0,ROUND(IF(C396=0,1,C396)*IF(D396=0,1,D396)*IF(E396=0,1,E396)*IF(F396=0,1,F396)*IF(G396=0,1,G396),2))</f>
        <v>0</v>
      </c>
      <c r="I396" s="63"/>
      <c r="J396" s="7"/>
      <c r="K396" s="8"/>
      <c r="M396" s="413"/>
    </row>
    <row r="397" spans="1:13">
      <c r="A397" s="32">
        <f t="shared" si="78"/>
        <v>0</v>
      </c>
      <c r="B397" s="10"/>
      <c r="C397" s="2"/>
      <c r="D397" s="2"/>
      <c r="E397" s="2"/>
      <c r="F397" s="2"/>
      <c r="G397" s="2"/>
      <c r="H397" s="3">
        <f t="shared" ref="H397:H403" si="79">IF(AND(C397=0,D397=0,E397=0,F397=0,G397=0),0,ROUND(IF(C397=0,1,C397)*IF(D397=0,1,D397)*IF(E397=0,1,E397)*IF(F397=0,1,F397)*IF(G397=0,1,G397),2))</f>
        <v>0</v>
      </c>
      <c r="I397" s="63"/>
      <c r="J397" s="7"/>
      <c r="K397" s="8"/>
      <c r="M397" s="413"/>
    </row>
    <row r="398" spans="1:13">
      <c r="A398" s="32">
        <f t="shared" si="78"/>
        <v>0</v>
      </c>
      <c r="B398" s="10"/>
      <c r="C398" s="2"/>
      <c r="D398" s="2"/>
      <c r="E398" s="2"/>
      <c r="F398" s="2"/>
      <c r="G398" s="2"/>
      <c r="H398" s="3">
        <f t="shared" si="79"/>
        <v>0</v>
      </c>
      <c r="I398" s="63"/>
      <c r="J398" s="7"/>
      <c r="K398" s="8"/>
      <c r="M398" s="413"/>
    </row>
    <row r="399" spans="1:13">
      <c r="A399" s="32">
        <f t="shared" si="78"/>
        <v>0</v>
      </c>
      <c r="B399" s="10"/>
      <c r="C399" s="2"/>
      <c r="D399" s="2"/>
      <c r="E399" s="2"/>
      <c r="F399" s="2"/>
      <c r="G399" s="2"/>
      <c r="H399" s="3">
        <f t="shared" si="79"/>
        <v>0</v>
      </c>
      <c r="I399" s="63"/>
      <c r="J399" s="7"/>
      <c r="K399" s="8"/>
      <c r="M399" s="413"/>
    </row>
    <row r="400" spans="1:13">
      <c r="A400" s="32">
        <f t="shared" si="78"/>
        <v>0</v>
      </c>
      <c r="B400" s="10"/>
      <c r="C400" s="2"/>
      <c r="D400" s="2"/>
      <c r="E400" s="2"/>
      <c r="F400" s="2"/>
      <c r="G400" s="2"/>
      <c r="H400" s="3">
        <f t="shared" si="79"/>
        <v>0</v>
      </c>
      <c r="I400" s="63"/>
      <c r="J400" s="7"/>
      <c r="K400" s="8"/>
      <c r="M400" s="413"/>
    </row>
    <row r="401" spans="1:13">
      <c r="A401" s="32">
        <f t="shared" si="78"/>
        <v>0</v>
      </c>
      <c r="B401" s="10"/>
      <c r="C401" s="2"/>
      <c r="D401" s="2"/>
      <c r="E401" s="2"/>
      <c r="F401" s="2"/>
      <c r="G401" s="2"/>
      <c r="H401" s="3">
        <f t="shared" si="79"/>
        <v>0</v>
      </c>
      <c r="I401" s="63"/>
      <c r="J401" s="7"/>
      <c r="K401" s="8"/>
      <c r="M401" s="413"/>
    </row>
    <row r="402" spans="1:13">
      <c r="A402" s="32">
        <f t="shared" si="78"/>
        <v>0</v>
      </c>
      <c r="B402" s="10"/>
      <c r="C402" s="2"/>
      <c r="D402" s="2"/>
      <c r="E402" s="2"/>
      <c r="F402" s="2"/>
      <c r="G402" s="2"/>
      <c r="H402" s="3">
        <f t="shared" si="79"/>
        <v>0</v>
      </c>
      <c r="I402" s="63"/>
      <c r="J402" s="7"/>
      <c r="K402" s="8"/>
      <c r="M402" s="413"/>
    </row>
    <row r="403" spans="1:13">
      <c r="A403" s="32">
        <f t="shared" si="78"/>
        <v>0</v>
      </c>
      <c r="B403" s="10"/>
      <c r="C403" s="2"/>
      <c r="D403" s="2"/>
      <c r="E403" s="2"/>
      <c r="F403" s="2"/>
      <c r="G403" s="2"/>
      <c r="H403" s="3">
        <f t="shared" si="79"/>
        <v>0</v>
      </c>
      <c r="I403" s="63"/>
      <c r="J403" s="7"/>
      <c r="K403" s="8"/>
      <c r="M403" s="413"/>
    </row>
    <row r="404" spans="1:13">
      <c r="A404" s="33" t="e">
        <f>VLOOKUP(B395,O:T,2)</f>
        <v>#N/A</v>
      </c>
      <c r="B404" s="649" t="s">
        <v>70</v>
      </c>
      <c r="C404" s="650"/>
      <c r="D404" s="650"/>
      <c r="E404" s="650"/>
      <c r="F404" s="650"/>
      <c r="G404" s="650"/>
      <c r="H404" s="6"/>
      <c r="I404" s="63">
        <f>SUM(H396:H404)</f>
        <v>0</v>
      </c>
      <c r="J404" s="1" t="e">
        <f>VLOOKUP(B395,O:W,4)</f>
        <v>#N/A</v>
      </c>
      <c r="K404" s="8"/>
      <c r="M404" s="413"/>
    </row>
    <row r="405" spans="1:13" ht="45.75" customHeight="1">
      <c r="A405" s="32">
        <f>IF(B405&gt;0,1,0)</f>
        <v>0</v>
      </c>
      <c r="B405" s="647"/>
      <c r="C405" s="648"/>
      <c r="D405" s="648"/>
      <c r="E405" s="648"/>
      <c r="F405" s="648"/>
      <c r="G405" s="648"/>
      <c r="H405" s="6"/>
      <c r="I405" s="63"/>
      <c r="J405" s="7"/>
      <c r="K405" s="8"/>
      <c r="M405" s="412" t="s">
        <v>672</v>
      </c>
    </row>
    <row r="406" spans="1:13">
      <c r="A406" s="32">
        <f t="shared" ref="A406:A413" si="80">IF(H406&gt;0,1,0)</f>
        <v>0</v>
      </c>
      <c r="B406" s="10"/>
      <c r="C406" s="2"/>
      <c r="D406" s="2"/>
      <c r="E406" s="2"/>
      <c r="F406" s="2"/>
      <c r="G406" s="2"/>
      <c r="H406" s="3">
        <f>IF(AND(C406=0,D406=0,E406=0,F406=0,G406=0),0,ROUND(IF(C406=0,1,C406)*IF(D406=0,1,D406)*IF(E406=0,1,E406)*IF(F406=0,1,F406)*IF(G406=0,1,G406),2))</f>
        <v>0</v>
      </c>
      <c r="I406" s="63"/>
      <c r="J406" s="7"/>
      <c r="K406" s="8"/>
      <c r="M406" s="413" t="s">
        <v>1051</v>
      </c>
    </row>
    <row r="407" spans="1:13">
      <c r="A407" s="32">
        <f t="shared" si="80"/>
        <v>0</v>
      </c>
      <c r="B407" s="10"/>
      <c r="C407" s="2"/>
      <c r="D407" s="2"/>
      <c r="E407" s="2"/>
      <c r="F407" s="2"/>
      <c r="G407" s="2"/>
      <c r="H407" s="3">
        <f t="shared" ref="H407:H413" si="81">IF(AND(C407=0,D407=0,E407=0,F407=0,G407=0),0,ROUND(IF(C407=0,1,C407)*IF(D407=0,1,D407)*IF(E407=0,1,E407)*IF(F407=0,1,F407)*IF(G407=0,1,G407),2))</f>
        <v>0</v>
      </c>
      <c r="I407" s="63"/>
      <c r="J407" s="7"/>
      <c r="K407" s="8"/>
      <c r="M407" s="413"/>
    </row>
    <row r="408" spans="1:13">
      <c r="A408" s="32">
        <f t="shared" si="80"/>
        <v>0</v>
      </c>
      <c r="B408" s="10"/>
      <c r="C408" s="2"/>
      <c r="D408" s="2"/>
      <c r="E408" s="2"/>
      <c r="F408" s="2"/>
      <c r="G408" s="2"/>
      <c r="H408" s="3">
        <f t="shared" si="81"/>
        <v>0</v>
      </c>
      <c r="I408" s="63"/>
      <c r="J408" s="7"/>
      <c r="K408" s="8"/>
      <c r="M408" s="413"/>
    </row>
    <row r="409" spans="1:13">
      <c r="A409" s="32">
        <f t="shared" si="80"/>
        <v>0</v>
      </c>
      <c r="B409" s="10"/>
      <c r="C409" s="2"/>
      <c r="D409" s="2"/>
      <c r="E409" s="2"/>
      <c r="F409" s="2"/>
      <c r="G409" s="2"/>
      <c r="H409" s="3">
        <f t="shared" si="81"/>
        <v>0</v>
      </c>
      <c r="I409" s="63"/>
      <c r="J409" s="7"/>
      <c r="K409" s="8"/>
      <c r="M409" s="413"/>
    </row>
    <row r="410" spans="1:13">
      <c r="A410" s="32">
        <f t="shared" si="80"/>
        <v>0</v>
      </c>
      <c r="B410" s="10"/>
      <c r="C410" s="2"/>
      <c r="D410" s="2"/>
      <c r="E410" s="2"/>
      <c r="F410" s="2"/>
      <c r="G410" s="2"/>
      <c r="H410" s="3">
        <f t="shared" si="81"/>
        <v>0</v>
      </c>
      <c r="I410" s="63"/>
      <c r="J410" s="7"/>
      <c r="K410" s="8"/>
      <c r="M410" s="413"/>
    </row>
    <row r="411" spans="1:13">
      <c r="A411" s="32">
        <f t="shared" si="80"/>
        <v>0</v>
      </c>
      <c r="B411" s="10"/>
      <c r="C411" s="2"/>
      <c r="D411" s="2"/>
      <c r="E411" s="2"/>
      <c r="F411" s="2"/>
      <c r="G411" s="2"/>
      <c r="H411" s="3">
        <f t="shared" si="81"/>
        <v>0</v>
      </c>
      <c r="I411" s="63"/>
      <c r="J411" s="7"/>
      <c r="K411" s="8"/>
      <c r="M411" s="413"/>
    </row>
    <row r="412" spans="1:13">
      <c r="A412" s="32">
        <f t="shared" si="80"/>
        <v>0</v>
      </c>
      <c r="B412" s="10"/>
      <c r="C412" s="2"/>
      <c r="D412" s="2"/>
      <c r="E412" s="2"/>
      <c r="F412" s="2"/>
      <c r="G412" s="2"/>
      <c r="H412" s="3">
        <f t="shared" si="81"/>
        <v>0</v>
      </c>
      <c r="I412" s="63"/>
      <c r="J412" s="7"/>
      <c r="K412" s="8"/>
      <c r="M412" s="413"/>
    </row>
    <row r="413" spans="1:13">
      <c r="A413" s="32">
        <f t="shared" si="80"/>
        <v>0</v>
      </c>
      <c r="B413" s="10"/>
      <c r="C413" s="2"/>
      <c r="D413" s="2"/>
      <c r="E413" s="2"/>
      <c r="F413" s="2"/>
      <c r="G413" s="2"/>
      <c r="H413" s="3">
        <f t="shared" si="81"/>
        <v>0</v>
      </c>
      <c r="I413" s="63"/>
      <c r="J413" s="7"/>
      <c r="K413" s="8"/>
      <c r="M413" s="413"/>
    </row>
    <row r="414" spans="1:13">
      <c r="A414" s="33" t="e">
        <f>VLOOKUP(B405,O:T,2)</f>
        <v>#N/A</v>
      </c>
      <c r="B414" s="649" t="s">
        <v>70</v>
      </c>
      <c r="C414" s="650"/>
      <c r="D414" s="650"/>
      <c r="E414" s="650"/>
      <c r="F414" s="650"/>
      <c r="G414" s="650"/>
      <c r="H414" s="6"/>
      <c r="I414" s="63">
        <f>SUM(H406:H414)</f>
        <v>0</v>
      </c>
      <c r="J414" s="1" t="e">
        <f>VLOOKUP(B405,O:W,4)</f>
        <v>#N/A</v>
      </c>
      <c r="K414" s="8"/>
      <c r="M414" s="413"/>
    </row>
    <row r="415" spans="1:13" ht="45.75" customHeight="1">
      <c r="A415" s="32">
        <f>IF(B415&gt;0,1,0)</f>
        <v>1</v>
      </c>
      <c r="B415" s="647" t="s">
        <v>7175</v>
      </c>
      <c r="C415" s="648"/>
      <c r="D415" s="648"/>
      <c r="E415" s="648"/>
      <c r="F415" s="648"/>
      <c r="G415" s="648"/>
      <c r="H415" s="6"/>
      <c r="I415" s="63"/>
      <c r="J415" s="7"/>
      <c r="K415" s="8"/>
      <c r="M415" s="393" t="s">
        <v>1052</v>
      </c>
    </row>
    <row r="416" spans="1:13">
      <c r="A416" s="32">
        <f t="shared" ref="A416:A423" si="82">IF(H416&gt;0,1,0)</f>
        <v>1</v>
      </c>
      <c r="B416" s="10"/>
      <c r="C416" s="2">
        <v>1</v>
      </c>
      <c r="D416" s="2"/>
      <c r="E416" s="2"/>
      <c r="F416" s="2"/>
      <c r="G416" s="2"/>
      <c r="H416" s="3">
        <f>IF(AND(C416=0,D416=0,E416=0,F416=0,G416=0),0,ROUND(IF(C416=0,1,C416)*IF(D416=0,1,D416)*IF(E416=0,1,E416)*IF(F416=0,1,F416)*IF(G416=0,1,G416),2))</f>
        <v>1</v>
      </c>
      <c r="I416" s="63"/>
      <c r="J416" s="7"/>
      <c r="K416" s="8"/>
      <c r="M416" s="393" t="s">
        <v>1053</v>
      </c>
    </row>
    <row r="417" spans="1:13">
      <c r="A417" s="32">
        <f t="shared" si="82"/>
        <v>0</v>
      </c>
      <c r="B417" s="10"/>
      <c r="C417" s="2"/>
      <c r="D417" s="2"/>
      <c r="E417" s="2"/>
      <c r="F417" s="2"/>
      <c r="G417" s="2"/>
      <c r="H417" s="3">
        <f t="shared" ref="H417:H423" si="83">IF(AND(C417=0,D417=0,E417=0,F417=0,G417=0),0,ROUND(IF(C417=0,1,C417)*IF(D417=0,1,D417)*IF(E417=0,1,E417)*IF(F417=0,1,F417)*IF(G417=0,1,G417),2))</f>
        <v>0</v>
      </c>
      <c r="I417" s="63"/>
      <c r="J417" s="7"/>
      <c r="K417" s="8"/>
      <c r="M417" s="393"/>
    </row>
    <row r="418" spans="1:13">
      <c r="A418" s="32">
        <f t="shared" si="82"/>
        <v>0</v>
      </c>
      <c r="B418" s="10"/>
      <c r="C418" s="2"/>
      <c r="D418" s="2"/>
      <c r="E418" s="2"/>
      <c r="F418" s="2"/>
      <c r="G418" s="2"/>
      <c r="H418" s="3">
        <f t="shared" si="83"/>
        <v>0</v>
      </c>
      <c r="I418" s="63"/>
      <c r="J418" s="7"/>
      <c r="K418" s="8"/>
      <c r="M418" s="393"/>
    </row>
    <row r="419" spans="1:13">
      <c r="A419" s="32">
        <f t="shared" si="82"/>
        <v>0</v>
      </c>
      <c r="B419" s="10"/>
      <c r="C419" s="2"/>
      <c r="D419" s="2"/>
      <c r="E419" s="2"/>
      <c r="F419" s="2"/>
      <c r="G419" s="2"/>
      <c r="H419" s="3">
        <f t="shared" si="83"/>
        <v>0</v>
      </c>
      <c r="I419" s="63"/>
      <c r="J419" s="7"/>
      <c r="K419" s="8"/>
      <c r="M419" s="393"/>
    </row>
    <row r="420" spans="1:13">
      <c r="A420" s="32">
        <f t="shared" si="82"/>
        <v>0</v>
      </c>
      <c r="B420" s="10"/>
      <c r="C420" s="2"/>
      <c r="D420" s="2"/>
      <c r="E420" s="2"/>
      <c r="F420" s="2"/>
      <c r="G420" s="2"/>
      <c r="H420" s="3">
        <f t="shared" si="83"/>
        <v>0</v>
      </c>
      <c r="I420" s="63"/>
      <c r="J420" s="7"/>
      <c r="K420" s="8"/>
      <c r="M420" s="393"/>
    </row>
    <row r="421" spans="1:13">
      <c r="A421" s="32">
        <f t="shared" si="82"/>
        <v>0</v>
      </c>
      <c r="B421" s="10"/>
      <c r="C421" s="2"/>
      <c r="D421" s="2"/>
      <c r="E421" s="2"/>
      <c r="F421" s="2"/>
      <c r="G421" s="2"/>
      <c r="H421" s="3">
        <f t="shared" si="83"/>
        <v>0</v>
      </c>
      <c r="I421" s="63"/>
      <c r="J421" s="7"/>
      <c r="K421" s="8"/>
      <c r="M421" s="393"/>
    </row>
    <row r="422" spans="1:13">
      <c r="A422" s="32">
        <f t="shared" si="82"/>
        <v>0</v>
      </c>
      <c r="B422" s="10"/>
      <c r="C422" s="2"/>
      <c r="D422" s="2"/>
      <c r="E422" s="2"/>
      <c r="F422" s="2"/>
      <c r="G422" s="2"/>
      <c r="H422" s="3">
        <f t="shared" si="83"/>
        <v>0</v>
      </c>
      <c r="I422" s="63"/>
      <c r="J422" s="7"/>
      <c r="K422" s="8"/>
      <c r="M422" s="393"/>
    </row>
    <row r="423" spans="1:13">
      <c r="A423" s="32">
        <f t="shared" si="82"/>
        <v>0</v>
      </c>
      <c r="B423" s="10"/>
      <c r="C423" s="2"/>
      <c r="D423" s="2"/>
      <c r="E423" s="2"/>
      <c r="F423" s="2"/>
      <c r="G423" s="2"/>
      <c r="H423" s="3">
        <f t="shared" si="83"/>
        <v>0</v>
      </c>
      <c r="I423" s="63"/>
      <c r="J423" s="7"/>
      <c r="K423" s="8"/>
      <c r="M423" s="393"/>
    </row>
    <row r="424" spans="1:13">
      <c r="A424" s="33" t="str">
        <f>VLOOKUP(B415,O:T,2)</f>
        <v>052101</v>
      </c>
      <c r="B424" s="649" t="s">
        <v>70</v>
      </c>
      <c r="C424" s="650"/>
      <c r="D424" s="650"/>
      <c r="E424" s="650"/>
      <c r="F424" s="650"/>
      <c r="G424" s="650"/>
      <c r="H424" s="6"/>
      <c r="I424" s="63">
        <f>SUM(H416:H424)</f>
        <v>1</v>
      </c>
      <c r="J424" s="1" t="str">
        <f>VLOOKUP(B415,O:W,4)</f>
        <v>عدد</v>
      </c>
      <c r="K424" s="8"/>
      <c r="M424" s="393"/>
    </row>
    <row r="425" spans="1:13" ht="45.75" customHeight="1">
      <c r="A425" s="32">
        <f>IF(B425&gt;0,1,0)</f>
        <v>1</v>
      </c>
      <c r="B425" s="647" t="s">
        <v>7334</v>
      </c>
      <c r="C425" s="648"/>
      <c r="D425" s="648"/>
      <c r="E425" s="648"/>
      <c r="F425" s="648"/>
      <c r="G425" s="648"/>
      <c r="H425" s="6"/>
      <c r="I425" s="63"/>
      <c r="J425" s="7"/>
      <c r="K425" s="8"/>
      <c r="M425" s="393" t="s">
        <v>1052</v>
      </c>
    </row>
    <row r="426" spans="1:13">
      <c r="A426" s="32">
        <f t="shared" ref="A426:A433" si="84">IF(H426&gt;0,1,0)</f>
        <v>1</v>
      </c>
      <c r="B426" s="10"/>
      <c r="C426" s="2">
        <v>1</v>
      </c>
      <c r="D426" s="2"/>
      <c r="E426" s="2"/>
      <c r="F426" s="2"/>
      <c r="G426" s="2"/>
      <c r="H426" s="3">
        <f>IF(AND(C426=0,D426=0,E426=0,F426=0,G426=0),0,ROUND(IF(C426=0,1,C426)*IF(D426=0,1,D426)*IF(E426=0,1,E426)*IF(F426=0,1,F426)*IF(G426=0,1,G426),2))</f>
        <v>1</v>
      </c>
      <c r="I426" s="63"/>
      <c r="J426" s="7"/>
      <c r="K426" s="8"/>
      <c r="M426" s="393" t="s">
        <v>1053</v>
      </c>
    </row>
    <row r="427" spans="1:13">
      <c r="A427" s="32">
        <f t="shared" si="84"/>
        <v>0</v>
      </c>
      <c r="B427" s="10"/>
      <c r="C427" s="2"/>
      <c r="D427" s="2"/>
      <c r="E427" s="2"/>
      <c r="F427" s="2"/>
      <c r="G427" s="2"/>
      <c r="H427" s="3">
        <f t="shared" ref="H427:H433" si="85">IF(AND(C427=0,D427=0,E427=0,F427=0,G427=0),0,ROUND(IF(C427=0,1,C427)*IF(D427=0,1,D427)*IF(E427=0,1,E427)*IF(F427=0,1,F427)*IF(G427=0,1,G427),2))</f>
        <v>0</v>
      </c>
      <c r="I427" s="63"/>
      <c r="J427" s="7"/>
      <c r="K427" s="8"/>
      <c r="M427" s="393"/>
    </row>
    <row r="428" spans="1:13">
      <c r="A428" s="32">
        <f t="shared" si="84"/>
        <v>0</v>
      </c>
      <c r="B428" s="10"/>
      <c r="C428" s="2"/>
      <c r="D428" s="2"/>
      <c r="E428" s="2"/>
      <c r="F428" s="2"/>
      <c r="G428" s="2"/>
      <c r="H428" s="3">
        <f t="shared" si="85"/>
        <v>0</v>
      </c>
      <c r="I428" s="63"/>
      <c r="J428" s="7"/>
      <c r="K428" s="8"/>
      <c r="M428" s="393"/>
    </row>
    <row r="429" spans="1:13">
      <c r="A429" s="32">
        <f t="shared" si="84"/>
        <v>0</v>
      </c>
      <c r="B429" s="10"/>
      <c r="C429" s="2"/>
      <c r="D429" s="2"/>
      <c r="E429" s="2"/>
      <c r="F429" s="2"/>
      <c r="G429" s="2"/>
      <c r="H429" s="3">
        <f t="shared" si="85"/>
        <v>0</v>
      </c>
      <c r="I429" s="63"/>
      <c r="J429" s="7"/>
      <c r="K429" s="8"/>
      <c r="M429" s="393"/>
    </row>
    <row r="430" spans="1:13">
      <c r="A430" s="32">
        <f t="shared" si="84"/>
        <v>0</v>
      </c>
      <c r="B430" s="10"/>
      <c r="C430" s="2"/>
      <c r="D430" s="2"/>
      <c r="E430" s="2"/>
      <c r="F430" s="2"/>
      <c r="G430" s="2"/>
      <c r="H430" s="3">
        <f t="shared" si="85"/>
        <v>0</v>
      </c>
      <c r="I430" s="63"/>
      <c r="J430" s="7"/>
      <c r="K430" s="8"/>
      <c r="M430" s="393"/>
    </row>
    <row r="431" spans="1:13">
      <c r="A431" s="32">
        <f t="shared" si="84"/>
        <v>0</v>
      </c>
      <c r="B431" s="10"/>
      <c r="C431" s="2"/>
      <c r="D431" s="2"/>
      <c r="E431" s="2"/>
      <c r="F431" s="2"/>
      <c r="G431" s="2"/>
      <c r="H431" s="3">
        <f t="shared" si="85"/>
        <v>0</v>
      </c>
      <c r="I431" s="63"/>
      <c r="J431" s="7"/>
      <c r="K431" s="8"/>
      <c r="M431" s="393"/>
    </row>
    <row r="432" spans="1:13">
      <c r="A432" s="32">
        <f t="shared" si="84"/>
        <v>0</v>
      </c>
      <c r="B432" s="10"/>
      <c r="C432" s="2"/>
      <c r="D432" s="2"/>
      <c r="E432" s="2"/>
      <c r="F432" s="2"/>
      <c r="G432" s="2"/>
      <c r="H432" s="3">
        <f t="shared" si="85"/>
        <v>0</v>
      </c>
      <c r="I432" s="63"/>
      <c r="J432" s="7"/>
      <c r="K432" s="8"/>
      <c r="M432" s="393"/>
    </row>
    <row r="433" spans="1:13">
      <c r="A433" s="32">
        <f t="shared" si="84"/>
        <v>0</v>
      </c>
      <c r="B433" s="10"/>
      <c r="C433" s="2"/>
      <c r="D433" s="2"/>
      <c r="E433" s="2"/>
      <c r="F433" s="2"/>
      <c r="G433" s="2"/>
      <c r="H433" s="3">
        <f t="shared" si="85"/>
        <v>0</v>
      </c>
      <c r="I433" s="63"/>
      <c r="J433" s="7"/>
      <c r="K433" s="8"/>
      <c r="M433" s="393"/>
    </row>
    <row r="434" spans="1:13">
      <c r="A434" s="33" t="str">
        <f>VLOOKUP(B425,O:T,2)</f>
        <v>053107</v>
      </c>
      <c r="B434" s="649" t="s">
        <v>70</v>
      </c>
      <c r="C434" s="650"/>
      <c r="D434" s="650"/>
      <c r="E434" s="650"/>
      <c r="F434" s="650"/>
      <c r="G434" s="650"/>
      <c r="H434" s="6"/>
      <c r="I434" s="63">
        <f>SUM(H426:H434)</f>
        <v>1</v>
      </c>
      <c r="J434" s="1" t="str">
        <f>VLOOKUP(B425,O:W,4)</f>
        <v>عدد</v>
      </c>
      <c r="K434" s="8"/>
      <c r="M434" s="393"/>
    </row>
    <row r="435" spans="1:13" ht="45" customHeight="1">
      <c r="A435" s="32">
        <f>IF(B435&gt;0,1,0)</f>
        <v>0</v>
      </c>
      <c r="B435" s="647"/>
      <c r="C435" s="648"/>
      <c r="D435" s="648"/>
      <c r="E435" s="648"/>
      <c r="F435" s="648"/>
      <c r="G435" s="648"/>
      <c r="H435" s="6"/>
      <c r="I435" s="63"/>
      <c r="J435" s="7"/>
      <c r="K435" s="8"/>
      <c r="M435" s="393" t="s">
        <v>1052</v>
      </c>
    </row>
    <row r="436" spans="1:13">
      <c r="A436" s="32">
        <f t="shared" ref="A436:A443" si="86">IF(H436&gt;0,1,0)</f>
        <v>0</v>
      </c>
      <c r="B436" s="10"/>
      <c r="C436" s="2"/>
      <c r="D436" s="2"/>
      <c r="E436" s="2"/>
      <c r="F436" s="2"/>
      <c r="G436" s="2"/>
      <c r="H436" s="3">
        <f>IF(AND(C436=0,D436=0,E436=0,F436=0,G436=0),0,ROUND(IF(C436=0,1,C436)*IF(D436=0,1,D436)*IF(E436=0,1,E436)*IF(F436=0,1,F436)*IF(G436=0,1,G436),2))</f>
        <v>0</v>
      </c>
      <c r="I436" s="63"/>
      <c r="J436" s="7"/>
      <c r="K436" s="8"/>
      <c r="M436" s="393" t="s">
        <v>1053</v>
      </c>
    </row>
    <row r="437" spans="1:13">
      <c r="A437" s="32">
        <f t="shared" si="86"/>
        <v>0</v>
      </c>
      <c r="B437" s="10"/>
      <c r="C437" s="2"/>
      <c r="D437" s="2"/>
      <c r="E437" s="2"/>
      <c r="F437" s="2"/>
      <c r="G437" s="2"/>
      <c r="H437" s="3">
        <f t="shared" ref="H437:H443" si="87">IF(AND(C437=0,D437=0,E437=0,F437=0,G437=0),0,ROUND(IF(C437=0,1,C437)*IF(D437=0,1,D437)*IF(E437=0,1,E437)*IF(F437=0,1,F437)*IF(G437=0,1,G437),2))</f>
        <v>0</v>
      </c>
      <c r="I437" s="63"/>
      <c r="J437" s="7"/>
      <c r="K437" s="8"/>
      <c r="M437" s="393"/>
    </row>
    <row r="438" spans="1:13">
      <c r="A438" s="32">
        <f t="shared" si="86"/>
        <v>0</v>
      </c>
      <c r="B438" s="10"/>
      <c r="C438" s="2"/>
      <c r="D438" s="2"/>
      <c r="E438" s="2"/>
      <c r="F438" s="2"/>
      <c r="G438" s="2"/>
      <c r="H438" s="3">
        <f t="shared" si="87"/>
        <v>0</v>
      </c>
      <c r="I438" s="63"/>
      <c r="J438" s="7"/>
      <c r="K438" s="8"/>
      <c r="M438" s="393"/>
    </row>
    <row r="439" spans="1:13">
      <c r="A439" s="32">
        <f t="shared" si="86"/>
        <v>0</v>
      </c>
      <c r="B439" s="10"/>
      <c r="C439" s="2"/>
      <c r="D439" s="2"/>
      <c r="E439" s="2"/>
      <c r="F439" s="2"/>
      <c r="G439" s="2"/>
      <c r="H439" s="3">
        <f t="shared" si="87"/>
        <v>0</v>
      </c>
      <c r="I439" s="63"/>
      <c r="J439" s="7"/>
      <c r="K439" s="8"/>
      <c r="M439" s="393"/>
    </row>
    <row r="440" spans="1:13">
      <c r="A440" s="32">
        <f t="shared" si="86"/>
        <v>0</v>
      </c>
      <c r="B440" s="10"/>
      <c r="C440" s="2"/>
      <c r="D440" s="2"/>
      <c r="E440" s="2"/>
      <c r="F440" s="2"/>
      <c r="G440" s="2"/>
      <c r="H440" s="3">
        <f t="shared" si="87"/>
        <v>0</v>
      </c>
      <c r="I440" s="63"/>
      <c r="J440" s="7"/>
      <c r="K440" s="8"/>
      <c r="M440" s="393"/>
    </row>
    <row r="441" spans="1:13">
      <c r="A441" s="32">
        <f t="shared" si="86"/>
        <v>0</v>
      </c>
      <c r="B441" s="10"/>
      <c r="C441" s="2"/>
      <c r="D441" s="2"/>
      <c r="E441" s="2"/>
      <c r="F441" s="2"/>
      <c r="G441" s="2"/>
      <c r="H441" s="3">
        <f t="shared" si="87"/>
        <v>0</v>
      </c>
      <c r="I441" s="63"/>
      <c r="J441" s="7"/>
      <c r="K441" s="8"/>
      <c r="M441" s="393"/>
    </row>
    <row r="442" spans="1:13">
      <c r="A442" s="32">
        <f t="shared" si="86"/>
        <v>0</v>
      </c>
      <c r="B442" s="10"/>
      <c r="C442" s="2"/>
      <c r="D442" s="2"/>
      <c r="E442" s="2"/>
      <c r="F442" s="2"/>
      <c r="G442" s="2"/>
      <c r="H442" s="3">
        <f t="shared" si="87"/>
        <v>0</v>
      </c>
      <c r="I442" s="63"/>
      <c r="J442" s="7"/>
      <c r="K442" s="8"/>
      <c r="M442" s="393"/>
    </row>
    <row r="443" spans="1:13">
      <c r="A443" s="32">
        <f t="shared" si="86"/>
        <v>0</v>
      </c>
      <c r="B443" s="10"/>
      <c r="C443" s="2"/>
      <c r="D443" s="2"/>
      <c r="E443" s="2"/>
      <c r="F443" s="2"/>
      <c r="G443" s="2"/>
      <c r="H443" s="3">
        <f t="shared" si="87"/>
        <v>0</v>
      </c>
      <c r="I443" s="63"/>
      <c r="J443" s="7"/>
      <c r="K443" s="8"/>
      <c r="M443" s="393"/>
    </row>
    <row r="444" spans="1:13">
      <c r="A444" s="33" t="e">
        <f>VLOOKUP(B435,O:T,2)</f>
        <v>#N/A</v>
      </c>
      <c r="B444" s="649" t="s">
        <v>70</v>
      </c>
      <c r="C444" s="650"/>
      <c r="D444" s="650"/>
      <c r="E444" s="650"/>
      <c r="F444" s="650"/>
      <c r="G444" s="650"/>
      <c r="H444" s="6"/>
      <c r="I444" s="63">
        <f>SUM(H436:H444)</f>
        <v>0</v>
      </c>
      <c r="J444" s="1" t="e">
        <f>VLOOKUP(B435,O:W,4)</f>
        <v>#N/A</v>
      </c>
      <c r="K444" s="8"/>
      <c r="M444" s="393"/>
    </row>
    <row r="445" spans="1:13" ht="47.25" customHeight="1">
      <c r="A445" s="32">
        <f>IF(B445&gt;0,1,0)</f>
        <v>0</v>
      </c>
      <c r="B445" s="647"/>
      <c r="C445" s="648"/>
      <c r="D445" s="648"/>
      <c r="E445" s="648"/>
      <c r="F445" s="648"/>
      <c r="G445" s="648"/>
      <c r="H445" s="6"/>
      <c r="I445" s="63"/>
      <c r="J445" s="7"/>
      <c r="K445" s="8"/>
      <c r="M445" s="393" t="s">
        <v>1052</v>
      </c>
    </row>
    <row r="446" spans="1:13">
      <c r="A446" s="32">
        <f t="shared" ref="A446:A453" si="88">IF(H446&gt;0,1,0)</f>
        <v>0</v>
      </c>
      <c r="B446" s="10"/>
      <c r="C446" s="2"/>
      <c r="D446" s="2"/>
      <c r="E446" s="2"/>
      <c r="F446" s="2"/>
      <c r="G446" s="2"/>
      <c r="H446" s="3">
        <f>IF(AND(C446=0,D446=0,E446=0,F446=0,G446=0),0,ROUND(IF(C446=0,1,C446)*IF(D446=0,1,D446)*IF(E446=0,1,E446)*IF(F446=0,1,F446)*IF(G446=0,1,G446),2))</f>
        <v>0</v>
      </c>
      <c r="I446" s="63"/>
      <c r="J446" s="7"/>
      <c r="K446" s="8"/>
      <c r="M446" s="393"/>
    </row>
    <row r="447" spans="1:13">
      <c r="A447" s="32">
        <f t="shared" si="88"/>
        <v>0</v>
      </c>
      <c r="B447" s="10"/>
      <c r="C447" s="2"/>
      <c r="D447" s="2"/>
      <c r="E447" s="2"/>
      <c r="F447" s="2"/>
      <c r="G447" s="2"/>
      <c r="H447" s="3">
        <f t="shared" ref="H447:H453" si="89">IF(AND(C447=0,D447=0,E447=0,F447=0,G447=0),0,ROUND(IF(C447=0,1,C447)*IF(D447=0,1,D447)*IF(E447=0,1,E447)*IF(F447=0,1,F447)*IF(G447=0,1,G447),2))</f>
        <v>0</v>
      </c>
      <c r="I447" s="63"/>
      <c r="J447" s="7"/>
      <c r="K447" s="8"/>
      <c r="M447" s="393"/>
    </row>
    <row r="448" spans="1:13">
      <c r="A448" s="32">
        <f t="shared" si="88"/>
        <v>0</v>
      </c>
      <c r="B448" s="10"/>
      <c r="C448" s="2"/>
      <c r="D448" s="2"/>
      <c r="E448" s="2"/>
      <c r="F448" s="2"/>
      <c r="G448" s="2"/>
      <c r="H448" s="3">
        <f t="shared" si="89"/>
        <v>0</v>
      </c>
      <c r="I448" s="63"/>
      <c r="J448" s="7"/>
      <c r="K448" s="8"/>
      <c r="M448" s="393"/>
    </row>
    <row r="449" spans="1:13">
      <c r="A449" s="32">
        <f t="shared" si="88"/>
        <v>0</v>
      </c>
      <c r="B449" s="10"/>
      <c r="C449" s="2"/>
      <c r="D449" s="2"/>
      <c r="E449" s="2"/>
      <c r="F449" s="2"/>
      <c r="G449" s="2"/>
      <c r="H449" s="3">
        <f t="shared" si="89"/>
        <v>0</v>
      </c>
      <c r="I449" s="63"/>
      <c r="J449" s="7"/>
      <c r="K449" s="8"/>
      <c r="M449" s="393"/>
    </row>
    <row r="450" spans="1:13">
      <c r="A450" s="32">
        <f t="shared" si="88"/>
        <v>0</v>
      </c>
      <c r="B450" s="10"/>
      <c r="C450" s="2"/>
      <c r="D450" s="2"/>
      <c r="E450" s="2"/>
      <c r="F450" s="2"/>
      <c r="G450" s="2"/>
      <c r="H450" s="3">
        <f t="shared" si="89"/>
        <v>0</v>
      </c>
      <c r="I450" s="63"/>
      <c r="J450" s="7"/>
      <c r="K450" s="8"/>
      <c r="M450" s="393"/>
    </row>
    <row r="451" spans="1:13">
      <c r="A451" s="32">
        <f t="shared" si="88"/>
        <v>0</v>
      </c>
      <c r="B451" s="10"/>
      <c r="C451" s="2"/>
      <c r="D451" s="2"/>
      <c r="E451" s="2"/>
      <c r="F451" s="2"/>
      <c r="G451" s="2"/>
      <c r="H451" s="3">
        <f t="shared" si="89"/>
        <v>0</v>
      </c>
      <c r="I451" s="63"/>
      <c r="J451" s="7"/>
      <c r="K451" s="8"/>
      <c r="M451" s="393"/>
    </row>
    <row r="452" spans="1:13">
      <c r="A452" s="32">
        <f t="shared" si="88"/>
        <v>0</v>
      </c>
      <c r="B452" s="10"/>
      <c r="C452" s="2"/>
      <c r="D452" s="2"/>
      <c r="E452" s="2"/>
      <c r="F452" s="2"/>
      <c r="G452" s="2"/>
      <c r="H452" s="3">
        <f t="shared" si="89"/>
        <v>0</v>
      </c>
      <c r="I452" s="63"/>
      <c r="J452" s="7"/>
      <c r="K452" s="8"/>
      <c r="M452" s="393"/>
    </row>
    <row r="453" spans="1:13">
      <c r="A453" s="32">
        <f t="shared" si="88"/>
        <v>0</v>
      </c>
      <c r="B453" s="10"/>
      <c r="C453" s="2"/>
      <c r="D453" s="2"/>
      <c r="E453" s="2"/>
      <c r="F453" s="2"/>
      <c r="G453" s="2"/>
      <c r="H453" s="3">
        <f t="shared" si="89"/>
        <v>0</v>
      </c>
      <c r="I453" s="63"/>
      <c r="J453" s="7"/>
      <c r="K453" s="8"/>
      <c r="M453" s="393"/>
    </row>
    <row r="454" spans="1:13">
      <c r="A454" s="33" t="e">
        <f>VLOOKUP(B445,O:T,2)</f>
        <v>#N/A</v>
      </c>
      <c r="B454" s="649" t="s">
        <v>70</v>
      </c>
      <c r="C454" s="650"/>
      <c r="D454" s="650"/>
      <c r="E454" s="650"/>
      <c r="F454" s="650"/>
      <c r="G454" s="650"/>
      <c r="H454" s="6"/>
      <c r="I454" s="63">
        <f>SUM(H446:H454)</f>
        <v>0</v>
      </c>
      <c r="J454" s="1" t="e">
        <f>VLOOKUP(B445,O:W,4)</f>
        <v>#N/A</v>
      </c>
      <c r="K454" s="8"/>
      <c r="M454" s="393"/>
    </row>
    <row r="455" spans="1:13" ht="46.5" customHeight="1">
      <c r="A455" s="32">
        <f>IF(B455&gt;0,1,0)</f>
        <v>0</v>
      </c>
      <c r="B455" s="647"/>
      <c r="C455" s="648"/>
      <c r="D455" s="648"/>
      <c r="E455" s="648"/>
      <c r="F455" s="648"/>
      <c r="G455" s="648"/>
      <c r="H455" s="6"/>
      <c r="I455" s="63"/>
      <c r="J455" s="7"/>
      <c r="K455" s="8"/>
      <c r="M455" s="393" t="s">
        <v>1052</v>
      </c>
    </row>
    <row r="456" spans="1:13">
      <c r="A456" s="32">
        <f t="shared" ref="A456:A463" si="90">IF(H456&gt;0,1,0)</f>
        <v>0</v>
      </c>
      <c r="B456" s="10"/>
      <c r="C456" s="2"/>
      <c r="D456" s="2"/>
      <c r="E456" s="2"/>
      <c r="F456" s="2"/>
      <c r="G456" s="2"/>
      <c r="H456" s="3">
        <f>IF(AND(C456=0,D456=0,E456=0,F456=0,G456=0),0,ROUND(IF(C456=0,1,C456)*IF(D456=0,1,D456)*IF(E456=0,1,E456)*IF(F456=0,1,F456)*IF(G456=0,1,G456),2))</f>
        <v>0</v>
      </c>
      <c r="I456" s="63"/>
      <c r="J456" s="7"/>
      <c r="K456" s="8"/>
      <c r="M456" s="393" t="s">
        <v>1053</v>
      </c>
    </row>
    <row r="457" spans="1:13">
      <c r="A457" s="32">
        <f t="shared" si="90"/>
        <v>0</v>
      </c>
      <c r="B457" s="10"/>
      <c r="C457" s="2"/>
      <c r="D457" s="2"/>
      <c r="E457" s="2"/>
      <c r="F457" s="2"/>
      <c r="G457" s="2"/>
      <c r="H457" s="3">
        <f t="shared" ref="H457:H463" si="91">IF(AND(C457=0,D457=0,E457=0,F457=0,G457=0),0,ROUND(IF(C457=0,1,C457)*IF(D457=0,1,D457)*IF(E457=0,1,E457)*IF(F457=0,1,F457)*IF(G457=0,1,G457),2))</f>
        <v>0</v>
      </c>
      <c r="I457" s="63"/>
      <c r="J457" s="7"/>
      <c r="K457" s="8"/>
      <c r="M457" s="393"/>
    </row>
    <row r="458" spans="1:13">
      <c r="A458" s="32">
        <f t="shared" si="90"/>
        <v>0</v>
      </c>
      <c r="B458" s="10"/>
      <c r="C458" s="2"/>
      <c r="D458" s="2"/>
      <c r="E458" s="2"/>
      <c r="F458" s="2"/>
      <c r="G458" s="2"/>
      <c r="H458" s="3">
        <f t="shared" si="91"/>
        <v>0</v>
      </c>
      <c r="I458" s="63"/>
      <c r="J458" s="7"/>
      <c r="K458" s="8"/>
      <c r="M458" s="393"/>
    </row>
    <row r="459" spans="1:13">
      <c r="A459" s="32">
        <f t="shared" si="90"/>
        <v>0</v>
      </c>
      <c r="B459" s="10"/>
      <c r="C459" s="2"/>
      <c r="D459" s="2"/>
      <c r="E459" s="2"/>
      <c r="F459" s="2"/>
      <c r="G459" s="2"/>
      <c r="H459" s="3">
        <f t="shared" si="91"/>
        <v>0</v>
      </c>
      <c r="I459" s="63"/>
      <c r="J459" s="7"/>
      <c r="K459" s="8"/>
      <c r="M459" s="393"/>
    </row>
    <row r="460" spans="1:13">
      <c r="A460" s="32">
        <f t="shared" si="90"/>
        <v>0</v>
      </c>
      <c r="B460" s="10"/>
      <c r="C460" s="2"/>
      <c r="D460" s="2"/>
      <c r="E460" s="2"/>
      <c r="F460" s="2"/>
      <c r="G460" s="2"/>
      <c r="H460" s="3">
        <f t="shared" si="91"/>
        <v>0</v>
      </c>
      <c r="I460" s="63"/>
      <c r="J460" s="7"/>
      <c r="K460" s="8"/>
      <c r="M460" s="393"/>
    </row>
    <row r="461" spans="1:13">
      <c r="A461" s="32">
        <f t="shared" si="90"/>
        <v>0</v>
      </c>
      <c r="B461" s="10"/>
      <c r="C461" s="2"/>
      <c r="D461" s="2"/>
      <c r="E461" s="2"/>
      <c r="F461" s="2"/>
      <c r="G461" s="2"/>
      <c r="H461" s="3">
        <f t="shared" si="91"/>
        <v>0</v>
      </c>
      <c r="I461" s="63"/>
      <c r="J461" s="7"/>
      <c r="K461" s="8"/>
      <c r="M461" s="393"/>
    </row>
    <row r="462" spans="1:13">
      <c r="A462" s="32">
        <f t="shared" si="90"/>
        <v>0</v>
      </c>
      <c r="B462" s="10"/>
      <c r="C462" s="2"/>
      <c r="D462" s="2"/>
      <c r="E462" s="2"/>
      <c r="F462" s="2"/>
      <c r="G462" s="2"/>
      <c r="H462" s="3">
        <f t="shared" si="91"/>
        <v>0</v>
      </c>
      <c r="I462" s="63"/>
      <c r="J462" s="7"/>
      <c r="K462" s="8"/>
      <c r="M462" s="393"/>
    </row>
    <row r="463" spans="1:13">
      <c r="A463" s="32">
        <f t="shared" si="90"/>
        <v>0</v>
      </c>
      <c r="B463" s="10"/>
      <c r="C463" s="2"/>
      <c r="D463" s="2"/>
      <c r="E463" s="2"/>
      <c r="F463" s="2"/>
      <c r="G463" s="2"/>
      <c r="H463" s="3">
        <f t="shared" si="91"/>
        <v>0</v>
      </c>
      <c r="I463" s="63"/>
      <c r="J463" s="7"/>
      <c r="K463" s="8"/>
      <c r="M463" s="393"/>
    </row>
    <row r="464" spans="1:13">
      <c r="A464" s="33" t="e">
        <f>VLOOKUP(B455,O:T,2)</f>
        <v>#N/A</v>
      </c>
      <c r="B464" s="649" t="s">
        <v>70</v>
      </c>
      <c r="C464" s="650"/>
      <c r="D464" s="650"/>
      <c r="E464" s="650"/>
      <c r="F464" s="650"/>
      <c r="G464" s="650"/>
      <c r="H464" s="6"/>
      <c r="I464" s="63">
        <f>SUM(H456:H464)</f>
        <v>0</v>
      </c>
      <c r="J464" s="1" t="e">
        <f>VLOOKUP(B455,O:W,4)</f>
        <v>#N/A</v>
      </c>
      <c r="K464" s="8"/>
      <c r="M464" s="393"/>
    </row>
    <row r="465" spans="1:13" ht="45.75" customHeight="1">
      <c r="A465" s="32">
        <f>IF(B465&gt;0,1,0)</f>
        <v>0</v>
      </c>
      <c r="B465" s="647"/>
      <c r="C465" s="648"/>
      <c r="D465" s="648"/>
      <c r="E465" s="648"/>
      <c r="F465" s="648"/>
      <c r="G465" s="648"/>
      <c r="H465" s="6"/>
      <c r="I465" s="63"/>
      <c r="J465" s="7"/>
      <c r="K465" s="8"/>
      <c r="M465" s="393" t="s">
        <v>1052</v>
      </c>
    </row>
    <row r="466" spans="1:13">
      <c r="A466" s="32">
        <f t="shared" ref="A466:A473" si="92">IF(H466&gt;0,1,0)</f>
        <v>0</v>
      </c>
      <c r="B466" s="10"/>
      <c r="C466" s="2"/>
      <c r="D466" s="2"/>
      <c r="E466" s="2"/>
      <c r="F466" s="2"/>
      <c r="G466" s="2"/>
      <c r="H466" s="3">
        <f>IF(AND(C466=0,D466=0,E466=0,F466=0,G466=0),0,ROUND(IF(C466=0,1,C466)*IF(D466=0,1,D466)*IF(E466=0,1,E466)*IF(F466=0,1,F466)*IF(G466=0,1,G466),2))</f>
        <v>0</v>
      </c>
      <c r="I466" s="63"/>
      <c r="J466" s="7"/>
      <c r="K466" s="8"/>
      <c r="M466" s="393"/>
    </row>
    <row r="467" spans="1:13">
      <c r="A467" s="32">
        <f t="shared" si="92"/>
        <v>0</v>
      </c>
      <c r="B467" s="10"/>
      <c r="C467" s="2"/>
      <c r="D467" s="2"/>
      <c r="E467" s="2"/>
      <c r="F467" s="2"/>
      <c r="G467" s="2"/>
      <c r="H467" s="3">
        <f t="shared" ref="H467:H473" si="93">IF(AND(C467=0,D467=0,E467=0,F467=0,G467=0),0,ROUND(IF(C467=0,1,C467)*IF(D467=0,1,D467)*IF(E467=0,1,E467)*IF(F467=0,1,F467)*IF(G467=0,1,G467),2))</f>
        <v>0</v>
      </c>
      <c r="I467" s="63"/>
      <c r="J467" s="7"/>
      <c r="K467" s="8"/>
      <c r="M467" s="393"/>
    </row>
    <row r="468" spans="1:13">
      <c r="A468" s="32">
        <f t="shared" si="92"/>
        <v>0</v>
      </c>
      <c r="B468" s="10"/>
      <c r="C468" s="2"/>
      <c r="D468" s="2"/>
      <c r="E468" s="2"/>
      <c r="F468" s="2"/>
      <c r="G468" s="2"/>
      <c r="H468" s="3">
        <f t="shared" si="93"/>
        <v>0</v>
      </c>
      <c r="I468" s="63"/>
      <c r="J468" s="7"/>
      <c r="K468" s="8"/>
      <c r="M468" s="393"/>
    </row>
    <row r="469" spans="1:13">
      <c r="A469" s="32">
        <f t="shared" si="92"/>
        <v>0</v>
      </c>
      <c r="B469" s="10"/>
      <c r="C469" s="2"/>
      <c r="D469" s="2"/>
      <c r="E469" s="2"/>
      <c r="F469" s="2"/>
      <c r="G469" s="2"/>
      <c r="H469" s="3">
        <f t="shared" si="93"/>
        <v>0</v>
      </c>
      <c r="I469" s="63"/>
      <c r="J469" s="7"/>
      <c r="K469" s="8"/>
      <c r="M469" s="393"/>
    </row>
    <row r="470" spans="1:13">
      <c r="A470" s="32">
        <f t="shared" si="92"/>
        <v>0</v>
      </c>
      <c r="B470" s="10"/>
      <c r="C470" s="2"/>
      <c r="D470" s="2"/>
      <c r="E470" s="2"/>
      <c r="F470" s="2"/>
      <c r="G470" s="2"/>
      <c r="H470" s="3">
        <f t="shared" si="93"/>
        <v>0</v>
      </c>
      <c r="I470" s="63"/>
      <c r="J470" s="7"/>
      <c r="K470" s="8"/>
      <c r="M470" s="393"/>
    </row>
    <row r="471" spans="1:13">
      <c r="A471" s="32">
        <f t="shared" si="92"/>
        <v>0</v>
      </c>
      <c r="B471" s="10"/>
      <c r="C471" s="2"/>
      <c r="D471" s="2"/>
      <c r="E471" s="2"/>
      <c r="F471" s="2"/>
      <c r="G471" s="2"/>
      <c r="H471" s="3">
        <f t="shared" si="93"/>
        <v>0</v>
      </c>
      <c r="I471" s="63"/>
      <c r="J471" s="7"/>
      <c r="K471" s="8"/>
      <c r="M471" s="393"/>
    </row>
    <row r="472" spans="1:13">
      <c r="A472" s="32">
        <f t="shared" si="92"/>
        <v>0</v>
      </c>
      <c r="B472" s="10"/>
      <c r="C472" s="2"/>
      <c r="D472" s="2"/>
      <c r="E472" s="2"/>
      <c r="F472" s="2"/>
      <c r="G472" s="2"/>
      <c r="H472" s="3">
        <f t="shared" si="93"/>
        <v>0</v>
      </c>
      <c r="I472" s="63"/>
      <c r="J472" s="7"/>
      <c r="K472" s="8"/>
      <c r="M472" s="393"/>
    </row>
    <row r="473" spans="1:13">
      <c r="A473" s="32">
        <f t="shared" si="92"/>
        <v>0</v>
      </c>
      <c r="B473" s="10"/>
      <c r="C473" s="2"/>
      <c r="D473" s="2"/>
      <c r="E473" s="2"/>
      <c r="F473" s="2"/>
      <c r="G473" s="2"/>
      <c r="H473" s="3">
        <f t="shared" si="93"/>
        <v>0</v>
      </c>
      <c r="I473" s="63"/>
      <c r="J473" s="7"/>
      <c r="K473" s="8"/>
      <c r="M473" s="393"/>
    </row>
    <row r="474" spans="1:13">
      <c r="A474" s="33" t="e">
        <f>VLOOKUP(B465,O:T,2)</f>
        <v>#N/A</v>
      </c>
      <c r="B474" s="649" t="s">
        <v>70</v>
      </c>
      <c r="C474" s="650"/>
      <c r="D474" s="650"/>
      <c r="E474" s="650"/>
      <c r="F474" s="650"/>
      <c r="G474" s="650"/>
      <c r="H474" s="6"/>
      <c r="I474" s="63">
        <f>SUM(H466:H474)</f>
        <v>0</v>
      </c>
      <c r="J474" s="1" t="e">
        <f>VLOOKUP(B465,O:W,4)</f>
        <v>#N/A</v>
      </c>
      <c r="K474" s="8"/>
      <c r="M474" s="393"/>
    </row>
    <row r="475" spans="1:13" ht="44.25" customHeight="1">
      <c r="A475" s="32">
        <f>IF(B475&gt;0,1,0)</f>
        <v>0</v>
      </c>
      <c r="B475" s="647"/>
      <c r="C475" s="648"/>
      <c r="D475" s="648"/>
      <c r="E475" s="648"/>
      <c r="F475" s="648"/>
      <c r="G475" s="648"/>
      <c r="H475" s="6"/>
      <c r="I475" s="63"/>
      <c r="J475" s="7"/>
      <c r="K475" s="8"/>
      <c r="M475" s="393" t="s">
        <v>1052</v>
      </c>
    </row>
    <row r="476" spans="1:13">
      <c r="A476" s="32">
        <f t="shared" ref="A476:A483" si="94">IF(H476&gt;0,1,0)</f>
        <v>0</v>
      </c>
      <c r="B476" s="10"/>
      <c r="C476" s="2"/>
      <c r="D476" s="2"/>
      <c r="E476" s="2"/>
      <c r="F476" s="2"/>
      <c r="G476" s="2"/>
      <c r="H476" s="3">
        <f>IF(AND(C476=0,D476=0,E476=0,F476=0,G476=0),0,ROUND(IF(C476=0,1,C476)*IF(D476=0,1,D476)*IF(E476=0,1,E476)*IF(F476=0,1,F476)*IF(G476=0,1,G476),2))</f>
        <v>0</v>
      </c>
      <c r="I476" s="63"/>
      <c r="J476" s="7"/>
      <c r="K476" s="8"/>
      <c r="M476" s="393" t="s">
        <v>1053</v>
      </c>
    </row>
    <row r="477" spans="1:13">
      <c r="A477" s="32">
        <f t="shared" si="94"/>
        <v>0</v>
      </c>
      <c r="B477" s="10"/>
      <c r="C477" s="2"/>
      <c r="D477" s="2"/>
      <c r="E477" s="2"/>
      <c r="F477" s="2"/>
      <c r="G477" s="2"/>
      <c r="H477" s="3">
        <f t="shared" ref="H477:H483" si="95">IF(AND(C477=0,D477=0,E477=0,F477=0,G477=0),0,ROUND(IF(C477=0,1,C477)*IF(D477=0,1,D477)*IF(E477=0,1,E477)*IF(F477=0,1,F477)*IF(G477=0,1,G477),2))</f>
        <v>0</v>
      </c>
      <c r="I477" s="63"/>
      <c r="J477" s="7"/>
      <c r="K477" s="8"/>
      <c r="M477" s="393"/>
    </row>
    <row r="478" spans="1:13">
      <c r="A478" s="32">
        <f t="shared" si="94"/>
        <v>0</v>
      </c>
      <c r="B478" s="10"/>
      <c r="C478" s="2"/>
      <c r="D478" s="2"/>
      <c r="E478" s="2"/>
      <c r="F478" s="2"/>
      <c r="G478" s="2"/>
      <c r="H478" s="3">
        <f t="shared" si="95"/>
        <v>0</v>
      </c>
      <c r="I478" s="63"/>
      <c r="J478" s="7"/>
      <c r="K478" s="8"/>
      <c r="M478" s="393"/>
    </row>
    <row r="479" spans="1:13">
      <c r="A479" s="32">
        <f t="shared" si="94"/>
        <v>0</v>
      </c>
      <c r="B479" s="10"/>
      <c r="C479" s="2"/>
      <c r="D479" s="2"/>
      <c r="E479" s="2"/>
      <c r="F479" s="2"/>
      <c r="G479" s="2"/>
      <c r="H479" s="3">
        <f t="shared" si="95"/>
        <v>0</v>
      </c>
      <c r="I479" s="63"/>
      <c r="J479" s="7"/>
      <c r="K479" s="8"/>
      <c r="M479" s="393"/>
    </row>
    <row r="480" spans="1:13">
      <c r="A480" s="32">
        <f t="shared" si="94"/>
        <v>0</v>
      </c>
      <c r="B480" s="10"/>
      <c r="C480" s="2"/>
      <c r="D480" s="2"/>
      <c r="E480" s="2"/>
      <c r="F480" s="2"/>
      <c r="G480" s="2"/>
      <c r="H480" s="3">
        <f t="shared" si="95"/>
        <v>0</v>
      </c>
      <c r="I480" s="63"/>
      <c r="J480" s="7"/>
      <c r="K480" s="8"/>
      <c r="M480" s="393"/>
    </row>
    <row r="481" spans="1:13">
      <c r="A481" s="32">
        <f t="shared" si="94"/>
        <v>0</v>
      </c>
      <c r="B481" s="10"/>
      <c r="C481" s="2"/>
      <c r="D481" s="2"/>
      <c r="E481" s="2"/>
      <c r="F481" s="2"/>
      <c r="G481" s="2"/>
      <c r="H481" s="3">
        <f t="shared" si="95"/>
        <v>0</v>
      </c>
      <c r="I481" s="63"/>
      <c r="J481" s="7"/>
      <c r="K481" s="8"/>
      <c r="M481" s="393"/>
    </row>
    <row r="482" spans="1:13">
      <c r="A482" s="32">
        <f t="shared" si="94"/>
        <v>0</v>
      </c>
      <c r="B482" s="10"/>
      <c r="C482" s="2"/>
      <c r="D482" s="2"/>
      <c r="E482" s="2"/>
      <c r="F482" s="2"/>
      <c r="G482" s="2"/>
      <c r="H482" s="3">
        <f t="shared" si="95"/>
        <v>0</v>
      </c>
      <c r="I482" s="63"/>
      <c r="J482" s="7"/>
      <c r="K482" s="8"/>
      <c r="M482" s="393"/>
    </row>
    <row r="483" spans="1:13">
      <c r="A483" s="32">
        <f t="shared" si="94"/>
        <v>0</v>
      </c>
      <c r="B483" s="10"/>
      <c r="C483" s="2"/>
      <c r="D483" s="2"/>
      <c r="E483" s="2"/>
      <c r="F483" s="2"/>
      <c r="G483" s="2"/>
      <c r="H483" s="3">
        <f t="shared" si="95"/>
        <v>0</v>
      </c>
      <c r="I483" s="63"/>
      <c r="J483" s="7"/>
      <c r="K483" s="8"/>
      <c r="M483" s="393"/>
    </row>
    <row r="484" spans="1:13">
      <c r="A484" s="33" t="e">
        <f>VLOOKUP(B475,O:T,2)</f>
        <v>#N/A</v>
      </c>
      <c r="B484" s="649" t="s">
        <v>70</v>
      </c>
      <c r="C484" s="650"/>
      <c r="D484" s="650"/>
      <c r="E484" s="650"/>
      <c r="F484" s="650"/>
      <c r="G484" s="650"/>
      <c r="H484" s="6"/>
      <c r="I484" s="63">
        <f>SUM(H476:H484)</f>
        <v>0</v>
      </c>
      <c r="J484" s="1" t="e">
        <f>VLOOKUP(B475,O:W,4)</f>
        <v>#N/A</v>
      </c>
      <c r="K484" s="8"/>
      <c r="M484" s="393"/>
    </row>
    <row r="485" spans="1:13" ht="45.75" customHeight="1">
      <c r="A485" s="32">
        <f>IF(B485&gt;0,1,0)</f>
        <v>0</v>
      </c>
      <c r="B485" s="647"/>
      <c r="C485" s="648"/>
      <c r="D485" s="648"/>
      <c r="E485" s="648"/>
      <c r="F485" s="648"/>
      <c r="G485" s="648"/>
      <c r="H485" s="6"/>
      <c r="I485" s="63"/>
      <c r="J485" s="7"/>
      <c r="K485" s="8"/>
      <c r="M485" s="393" t="s">
        <v>1052</v>
      </c>
    </row>
    <row r="486" spans="1:13">
      <c r="A486" s="32">
        <f t="shared" ref="A486:A493" si="96">IF(H486&gt;0,1,0)</f>
        <v>0</v>
      </c>
      <c r="B486" s="10"/>
      <c r="C486" s="2"/>
      <c r="D486" s="2"/>
      <c r="E486" s="2"/>
      <c r="F486" s="2"/>
      <c r="G486" s="2"/>
      <c r="H486" s="3">
        <f>IF(AND(C486=0,D486=0,E486=0,F486=0,G486=0),0,ROUND(IF(C486=0,1,C486)*IF(D486=0,1,D486)*IF(E486=0,1,E486)*IF(F486=0,1,F486)*IF(G486=0,1,G486),2))</f>
        <v>0</v>
      </c>
      <c r="I486" s="63"/>
      <c r="J486" s="7"/>
      <c r="K486" s="8"/>
      <c r="M486" s="393"/>
    </row>
    <row r="487" spans="1:13">
      <c r="A487" s="32">
        <f t="shared" si="96"/>
        <v>0</v>
      </c>
      <c r="B487" s="10"/>
      <c r="C487" s="2"/>
      <c r="D487" s="2"/>
      <c r="E487" s="2"/>
      <c r="F487" s="2"/>
      <c r="G487" s="2"/>
      <c r="H487" s="3">
        <f t="shared" ref="H487:H493" si="97">IF(AND(C487=0,D487=0,E487=0,F487=0,G487=0),0,ROUND(IF(C487=0,1,C487)*IF(D487=0,1,D487)*IF(E487=0,1,E487)*IF(F487=0,1,F487)*IF(G487=0,1,G487),2))</f>
        <v>0</v>
      </c>
      <c r="I487" s="63"/>
      <c r="J487" s="7"/>
      <c r="K487" s="8"/>
      <c r="M487" s="393"/>
    </row>
    <row r="488" spans="1:13">
      <c r="A488" s="32">
        <f t="shared" si="96"/>
        <v>0</v>
      </c>
      <c r="B488" s="10"/>
      <c r="C488" s="2"/>
      <c r="D488" s="2"/>
      <c r="E488" s="2"/>
      <c r="F488" s="2"/>
      <c r="G488" s="2"/>
      <c r="H488" s="3">
        <f t="shared" si="97"/>
        <v>0</v>
      </c>
      <c r="I488" s="63"/>
      <c r="J488" s="7"/>
      <c r="K488" s="8"/>
      <c r="M488" s="393"/>
    </row>
    <row r="489" spans="1:13">
      <c r="A489" s="32">
        <f t="shared" si="96"/>
        <v>0</v>
      </c>
      <c r="B489" s="10"/>
      <c r="C489" s="2"/>
      <c r="D489" s="2"/>
      <c r="E489" s="2"/>
      <c r="F489" s="2"/>
      <c r="G489" s="2"/>
      <c r="H489" s="3">
        <f t="shared" si="97"/>
        <v>0</v>
      </c>
      <c r="I489" s="63"/>
      <c r="J489" s="7"/>
      <c r="K489" s="8"/>
      <c r="M489" s="393"/>
    </row>
    <row r="490" spans="1:13">
      <c r="A490" s="32">
        <f t="shared" si="96"/>
        <v>0</v>
      </c>
      <c r="B490" s="10"/>
      <c r="C490" s="2"/>
      <c r="D490" s="2"/>
      <c r="E490" s="2"/>
      <c r="F490" s="2"/>
      <c r="G490" s="2"/>
      <c r="H490" s="3">
        <f t="shared" si="97"/>
        <v>0</v>
      </c>
      <c r="I490" s="63"/>
      <c r="J490" s="7"/>
      <c r="K490" s="8"/>
      <c r="M490" s="393"/>
    </row>
    <row r="491" spans="1:13">
      <c r="A491" s="32">
        <f t="shared" si="96"/>
        <v>0</v>
      </c>
      <c r="B491" s="10"/>
      <c r="C491" s="2"/>
      <c r="D491" s="2"/>
      <c r="E491" s="2"/>
      <c r="F491" s="2"/>
      <c r="G491" s="2"/>
      <c r="H491" s="3">
        <f t="shared" si="97"/>
        <v>0</v>
      </c>
      <c r="I491" s="63"/>
      <c r="J491" s="7"/>
      <c r="K491" s="8"/>
      <c r="M491" s="393"/>
    </row>
    <row r="492" spans="1:13">
      <c r="A492" s="32">
        <f t="shared" si="96"/>
        <v>0</v>
      </c>
      <c r="B492" s="10"/>
      <c r="C492" s="2"/>
      <c r="D492" s="2"/>
      <c r="E492" s="2"/>
      <c r="F492" s="2"/>
      <c r="G492" s="2"/>
      <c r="H492" s="3">
        <f t="shared" si="97"/>
        <v>0</v>
      </c>
      <c r="I492" s="63"/>
      <c r="J492" s="7"/>
      <c r="K492" s="8"/>
      <c r="M492" s="393"/>
    </row>
    <row r="493" spans="1:13">
      <c r="A493" s="32">
        <f t="shared" si="96"/>
        <v>0</v>
      </c>
      <c r="B493" s="10"/>
      <c r="C493" s="2"/>
      <c r="D493" s="2"/>
      <c r="E493" s="2"/>
      <c r="F493" s="2"/>
      <c r="G493" s="2"/>
      <c r="H493" s="3">
        <f t="shared" si="97"/>
        <v>0</v>
      </c>
      <c r="I493" s="63"/>
      <c r="J493" s="7"/>
      <c r="K493" s="8"/>
      <c r="M493" s="393"/>
    </row>
    <row r="494" spans="1:13">
      <c r="A494" s="33" t="e">
        <f>VLOOKUP(B485,O:T,2)</f>
        <v>#N/A</v>
      </c>
      <c r="B494" s="649" t="s">
        <v>70</v>
      </c>
      <c r="C494" s="650"/>
      <c r="D494" s="650"/>
      <c r="E494" s="650"/>
      <c r="F494" s="650"/>
      <c r="G494" s="650"/>
      <c r="H494" s="6"/>
      <c r="I494" s="63">
        <f>SUM(H486:H494)</f>
        <v>0</v>
      </c>
      <c r="J494" s="1" t="e">
        <f>VLOOKUP(B485,O:W,4)</f>
        <v>#N/A</v>
      </c>
      <c r="K494" s="8"/>
      <c r="M494" s="393"/>
    </row>
    <row r="495" spans="1:13" ht="45.75" customHeight="1">
      <c r="A495" s="32">
        <f>IF(B495&gt;0,1,0)</f>
        <v>0</v>
      </c>
      <c r="B495" s="647"/>
      <c r="C495" s="648"/>
      <c r="D495" s="648"/>
      <c r="E495" s="648"/>
      <c r="F495" s="648"/>
      <c r="G495" s="648"/>
      <c r="H495" s="6"/>
      <c r="I495" s="63"/>
      <c r="J495" s="7"/>
      <c r="K495" s="8"/>
      <c r="M495" s="393" t="s">
        <v>1052</v>
      </c>
    </row>
    <row r="496" spans="1:13">
      <c r="A496" s="32">
        <f t="shared" ref="A496:A503" si="98">IF(H496&gt;0,1,0)</f>
        <v>0</v>
      </c>
      <c r="B496" s="10"/>
      <c r="C496" s="2"/>
      <c r="D496" s="2"/>
      <c r="E496" s="2"/>
      <c r="F496" s="2"/>
      <c r="G496" s="2"/>
      <c r="H496" s="3">
        <f>IF(AND(C496=0,D496=0,E496=0,F496=0,G496=0),0,ROUND(IF(C496=0,1,C496)*IF(D496=0,1,D496)*IF(E496=0,1,E496)*IF(F496=0,1,F496)*IF(G496=0,1,G496),2))</f>
        <v>0</v>
      </c>
      <c r="I496" s="63"/>
      <c r="J496" s="7"/>
      <c r="K496" s="8"/>
      <c r="M496" s="393" t="s">
        <v>1053</v>
      </c>
    </row>
    <row r="497" spans="1:13">
      <c r="A497" s="32">
        <f t="shared" si="98"/>
        <v>0</v>
      </c>
      <c r="B497" s="10"/>
      <c r="C497" s="2"/>
      <c r="D497" s="2"/>
      <c r="E497" s="2"/>
      <c r="F497" s="2"/>
      <c r="G497" s="2"/>
      <c r="H497" s="3">
        <f t="shared" ref="H497:H503" si="99">IF(AND(C497=0,D497=0,E497=0,F497=0,G497=0),0,ROUND(IF(C497=0,1,C497)*IF(D497=0,1,D497)*IF(E497=0,1,E497)*IF(F497=0,1,F497)*IF(G497=0,1,G497),2))</f>
        <v>0</v>
      </c>
      <c r="I497" s="63"/>
      <c r="J497" s="7"/>
      <c r="K497" s="8"/>
      <c r="M497" s="393"/>
    </row>
    <row r="498" spans="1:13">
      <c r="A498" s="32">
        <f t="shared" si="98"/>
        <v>0</v>
      </c>
      <c r="B498" s="10"/>
      <c r="C498" s="2"/>
      <c r="D498" s="2"/>
      <c r="E498" s="2"/>
      <c r="F498" s="2"/>
      <c r="G498" s="2"/>
      <c r="H498" s="3">
        <f t="shared" si="99"/>
        <v>0</v>
      </c>
      <c r="I498" s="63"/>
      <c r="J498" s="7"/>
      <c r="K498" s="8"/>
      <c r="M498" s="393"/>
    </row>
    <row r="499" spans="1:13">
      <c r="A499" s="32">
        <f t="shared" si="98"/>
        <v>0</v>
      </c>
      <c r="B499" s="10"/>
      <c r="C499" s="2"/>
      <c r="D499" s="2"/>
      <c r="E499" s="2"/>
      <c r="F499" s="2"/>
      <c r="G499" s="2"/>
      <c r="H499" s="3">
        <f t="shared" si="99"/>
        <v>0</v>
      </c>
      <c r="I499" s="63"/>
      <c r="J499" s="7"/>
      <c r="K499" s="8"/>
      <c r="M499" s="393"/>
    </row>
    <row r="500" spans="1:13">
      <c r="A500" s="32">
        <f t="shared" si="98"/>
        <v>0</v>
      </c>
      <c r="B500" s="10"/>
      <c r="C500" s="2"/>
      <c r="D500" s="2"/>
      <c r="E500" s="2"/>
      <c r="F500" s="2"/>
      <c r="G500" s="2"/>
      <c r="H500" s="3">
        <f t="shared" si="99"/>
        <v>0</v>
      </c>
      <c r="I500" s="63"/>
      <c r="J500" s="7"/>
      <c r="K500" s="8"/>
      <c r="M500" s="393"/>
    </row>
    <row r="501" spans="1:13">
      <c r="A501" s="32">
        <f t="shared" si="98"/>
        <v>0</v>
      </c>
      <c r="B501" s="10"/>
      <c r="C501" s="2"/>
      <c r="D501" s="2"/>
      <c r="E501" s="2"/>
      <c r="F501" s="2"/>
      <c r="G501" s="2"/>
      <c r="H501" s="3">
        <f t="shared" si="99"/>
        <v>0</v>
      </c>
      <c r="I501" s="63"/>
      <c r="J501" s="7"/>
      <c r="K501" s="8"/>
      <c r="M501" s="393"/>
    </row>
    <row r="502" spans="1:13">
      <c r="A502" s="32">
        <f t="shared" si="98"/>
        <v>0</v>
      </c>
      <c r="B502" s="10"/>
      <c r="C502" s="2"/>
      <c r="D502" s="2"/>
      <c r="E502" s="2"/>
      <c r="F502" s="2"/>
      <c r="G502" s="2"/>
      <c r="H502" s="3">
        <f t="shared" si="99"/>
        <v>0</v>
      </c>
      <c r="I502" s="63"/>
      <c r="J502" s="7"/>
      <c r="K502" s="8"/>
      <c r="M502" s="393"/>
    </row>
    <row r="503" spans="1:13">
      <c r="A503" s="32">
        <f t="shared" si="98"/>
        <v>0</v>
      </c>
      <c r="B503" s="10"/>
      <c r="C503" s="2"/>
      <c r="D503" s="2"/>
      <c r="E503" s="2"/>
      <c r="F503" s="2"/>
      <c r="G503" s="2"/>
      <c r="H503" s="3">
        <f t="shared" si="99"/>
        <v>0</v>
      </c>
      <c r="I503" s="63"/>
      <c r="J503" s="7"/>
      <c r="K503" s="8"/>
      <c r="M503" s="393"/>
    </row>
    <row r="504" spans="1:13">
      <c r="A504" s="33" t="e">
        <f>VLOOKUP(B495,O:T,2)</f>
        <v>#N/A</v>
      </c>
      <c r="B504" s="649" t="s">
        <v>70</v>
      </c>
      <c r="C504" s="650"/>
      <c r="D504" s="650"/>
      <c r="E504" s="650"/>
      <c r="F504" s="650"/>
      <c r="G504" s="650"/>
      <c r="H504" s="6"/>
      <c r="I504" s="63">
        <f>SUM(H496:H504)</f>
        <v>0</v>
      </c>
      <c r="J504" s="1" t="e">
        <f>VLOOKUP(B495,O:W,4)</f>
        <v>#N/A</v>
      </c>
      <c r="K504" s="8"/>
      <c r="M504" s="393"/>
    </row>
    <row r="505" spans="1:13" ht="45" customHeight="1">
      <c r="A505" s="32">
        <f>IF(B505&gt;0,1,0)</f>
        <v>0</v>
      </c>
      <c r="B505" s="647"/>
      <c r="C505" s="648"/>
      <c r="D505" s="648"/>
      <c r="E505" s="648"/>
      <c r="F505" s="648"/>
      <c r="G505" s="648"/>
      <c r="H505" s="6"/>
      <c r="I505" s="63"/>
      <c r="J505" s="7"/>
      <c r="K505" s="8"/>
      <c r="M505" s="393" t="s">
        <v>1052</v>
      </c>
    </row>
    <row r="506" spans="1:13">
      <c r="A506" s="32">
        <f t="shared" ref="A506:A513" si="100">IF(H506&gt;0,1,0)</f>
        <v>0</v>
      </c>
      <c r="B506" s="10"/>
      <c r="C506" s="2"/>
      <c r="D506" s="2"/>
      <c r="E506" s="2"/>
      <c r="F506" s="2"/>
      <c r="G506" s="2"/>
      <c r="H506" s="3">
        <f>IF(AND(C506=0,D506=0,E506=0,F506=0,G506=0),0,ROUND(IF(C506=0,1,C506)*IF(D506=0,1,D506)*IF(E506=0,1,E506)*IF(F506=0,1,F506)*IF(G506=0,1,G506),2))</f>
        <v>0</v>
      </c>
      <c r="I506" s="63"/>
      <c r="J506" s="7"/>
      <c r="K506" s="8"/>
      <c r="M506" s="393" t="s">
        <v>1053</v>
      </c>
    </row>
    <row r="507" spans="1:13">
      <c r="A507" s="32">
        <f t="shared" si="100"/>
        <v>0</v>
      </c>
      <c r="B507" s="10"/>
      <c r="C507" s="2"/>
      <c r="D507" s="2"/>
      <c r="E507" s="2"/>
      <c r="F507" s="2"/>
      <c r="G507" s="2"/>
      <c r="H507" s="3">
        <f t="shared" ref="H507:H513" si="101">IF(AND(C507=0,D507=0,E507=0,F507=0,G507=0),0,ROUND(IF(C507=0,1,C507)*IF(D507=0,1,D507)*IF(E507=0,1,E507)*IF(F507=0,1,F507)*IF(G507=0,1,G507),2))</f>
        <v>0</v>
      </c>
      <c r="I507" s="63"/>
      <c r="J507" s="7"/>
      <c r="K507" s="8"/>
      <c r="M507" s="393"/>
    </row>
    <row r="508" spans="1:13">
      <c r="A508" s="32">
        <f t="shared" si="100"/>
        <v>0</v>
      </c>
      <c r="B508" s="10"/>
      <c r="C508" s="2"/>
      <c r="D508" s="2"/>
      <c r="E508" s="2"/>
      <c r="F508" s="2"/>
      <c r="G508" s="2"/>
      <c r="H508" s="3">
        <f t="shared" si="101"/>
        <v>0</v>
      </c>
      <c r="I508" s="63"/>
      <c r="J508" s="7"/>
      <c r="K508" s="8"/>
      <c r="M508" s="393"/>
    </row>
    <row r="509" spans="1:13">
      <c r="A509" s="32">
        <f t="shared" si="100"/>
        <v>0</v>
      </c>
      <c r="B509" s="10"/>
      <c r="C509" s="2"/>
      <c r="D509" s="2"/>
      <c r="E509" s="2"/>
      <c r="F509" s="2"/>
      <c r="G509" s="2"/>
      <c r="H509" s="3">
        <f t="shared" si="101"/>
        <v>0</v>
      </c>
      <c r="I509" s="63"/>
      <c r="J509" s="7"/>
      <c r="K509" s="8"/>
      <c r="M509" s="393"/>
    </row>
    <row r="510" spans="1:13">
      <c r="A510" s="32">
        <f t="shared" si="100"/>
        <v>0</v>
      </c>
      <c r="B510" s="10"/>
      <c r="C510" s="2"/>
      <c r="D510" s="2"/>
      <c r="E510" s="2"/>
      <c r="F510" s="2"/>
      <c r="G510" s="2"/>
      <c r="H510" s="3">
        <f t="shared" si="101"/>
        <v>0</v>
      </c>
      <c r="I510" s="63"/>
      <c r="J510" s="7"/>
      <c r="K510" s="8"/>
      <c r="M510" s="393"/>
    </row>
    <row r="511" spans="1:13">
      <c r="A511" s="32">
        <f t="shared" si="100"/>
        <v>0</v>
      </c>
      <c r="B511" s="10"/>
      <c r="C511" s="2"/>
      <c r="D511" s="2"/>
      <c r="E511" s="2"/>
      <c r="F511" s="2"/>
      <c r="G511" s="2"/>
      <c r="H511" s="3">
        <f t="shared" si="101"/>
        <v>0</v>
      </c>
      <c r="I511" s="63"/>
      <c r="J511" s="7"/>
      <c r="K511" s="8"/>
      <c r="M511" s="393"/>
    </row>
    <row r="512" spans="1:13">
      <c r="A512" s="32">
        <f t="shared" si="100"/>
        <v>0</v>
      </c>
      <c r="B512" s="10"/>
      <c r="C512" s="2"/>
      <c r="D512" s="2"/>
      <c r="E512" s="2"/>
      <c r="F512" s="2"/>
      <c r="G512" s="2"/>
      <c r="H512" s="3">
        <f t="shared" si="101"/>
        <v>0</v>
      </c>
      <c r="I512" s="63"/>
      <c r="J512" s="7"/>
      <c r="K512" s="8"/>
      <c r="M512" s="393"/>
    </row>
    <row r="513" spans="1:13">
      <c r="A513" s="32">
        <f t="shared" si="100"/>
        <v>0</v>
      </c>
      <c r="B513" s="10"/>
      <c r="C513" s="2"/>
      <c r="D513" s="2"/>
      <c r="E513" s="2"/>
      <c r="F513" s="2"/>
      <c r="G513" s="2"/>
      <c r="H513" s="3">
        <f t="shared" si="101"/>
        <v>0</v>
      </c>
      <c r="I513" s="63"/>
      <c r="J513" s="7"/>
      <c r="K513" s="8"/>
      <c r="M513" s="393"/>
    </row>
    <row r="514" spans="1:13">
      <c r="A514" s="33" t="e">
        <f>VLOOKUP(B505,O:T,2)</f>
        <v>#N/A</v>
      </c>
      <c r="B514" s="649" t="s">
        <v>70</v>
      </c>
      <c r="C514" s="650"/>
      <c r="D514" s="650"/>
      <c r="E514" s="650"/>
      <c r="F514" s="650"/>
      <c r="G514" s="650"/>
      <c r="H514" s="6"/>
      <c r="I514" s="63">
        <f>SUM(H506:H514)</f>
        <v>0</v>
      </c>
      <c r="J514" s="1" t="e">
        <f>VLOOKUP(B505,O:W,4)</f>
        <v>#N/A</v>
      </c>
      <c r="K514" s="8"/>
      <c r="M514" s="393"/>
    </row>
    <row r="515" spans="1:13" ht="46.5" customHeight="1">
      <c r="A515" s="32">
        <f>IF(B515&gt;0,1,0)</f>
        <v>1</v>
      </c>
      <c r="B515" s="647" t="s">
        <v>7176</v>
      </c>
      <c r="C515" s="648"/>
      <c r="D515" s="648"/>
      <c r="E515" s="648"/>
      <c r="F515" s="648"/>
      <c r="G515" s="648"/>
      <c r="H515" s="6"/>
      <c r="I515" s="63"/>
      <c r="J515" s="7"/>
      <c r="K515" s="8"/>
      <c r="M515" s="394" t="s">
        <v>1054</v>
      </c>
    </row>
    <row r="516" spans="1:13">
      <c r="A516" s="32">
        <f t="shared" ref="A516:A523" si="102">IF(H516&gt;0,1,0)</f>
        <v>1</v>
      </c>
      <c r="B516" s="10"/>
      <c r="C516" s="2">
        <v>1</v>
      </c>
      <c r="D516" s="2"/>
      <c r="E516" s="2"/>
      <c r="F516" s="2"/>
      <c r="G516" s="2"/>
      <c r="H516" s="3">
        <f>IF(AND(C516=0,D516=0,E516=0,F516=0,G516=0),0,ROUND(IF(C516=0,1,C516)*IF(D516=0,1,D516)*IF(E516=0,1,E516)*IF(F516=0,1,F516)*IF(G516=0,1,G516),2))</f>
        <v>1</v>
      </c>
      <c r="I516" s="63"/>
      <c r="J516" s="7"/>
      <c r="K516" s="8"/>
      <c r="M516" s="395" t="s">
        <v>1055</v>
      </c>
    </row>
    <row r="517" spans="1:13">
      <c r="A517" s="32">
        <f t="shared" si="102"/>
        <v>0</v>
      </c>
      <c r="B517" s="10"/>
      <c r="C517" s="2"/>
      <c r="D517" s="2"/>
      <c r="E517" s="2"/>
      <c r="F517" s="2"/>
      <c r="G517" s="2"/>
      <c r="H517" s="3">
        <f t="shared" ref="H517:H523" si="103">IF(AND(C517=0,D517=0,E517=0,F517=0,G517=0),0,ROUND(IF(C517=0,1,C517)*IF(D517=0,1,D517)*IF(E517=0,1,E517)*IF(F517=0,1,F517)*IF(G517=0,1,G517),2))</f>
        <v>0</v>
      </c>
      <c r="I517" s="63"/>
      <c r="J517" s="7"/>
      <c r="K517" s="8"/>
      <c r="M517" s="395"/>
    </row>
    <row r="518" spans="1:13">
      <c r="A518" s="32">
        <f t="shared" si="102"/>
        <v>0</v>
      </c>
      <c r="B518" s="10"/>
      <c r="C518" s="2"/>
      <c r="D518" s="2"/>
      <c r="E518" s="2"/>
      <c r="F518" s="2"/>
      <c r="G518" s="2"/>
      <c r="H518" s="3">
        <f t="shared" si="103"/>
        <v>0</v>
      </c>
      <c r="I518" s="63"/>
      <c r="J518" s="7"/>
      <c r="K518" s="8"/>
      <c r="M518" s="395"/>
    </row>
    <row r="519" spans="1:13">
      <c r="A519" s="32">
        <f t="shared" si="102"/>
        <v>0</v>
      </c>
      <c r="B519" s="10"/>
      <c r="C519" s="2"/>
      <c r="D519" s="2"/>
      <c r="E519" s="2"/>
      <c r="F519" s="2"/>
      <c r="G519" s="2"/>
      <c r="H519" s="3">
        <f t="shared" si="103"/>
        <v>0</v>
      </c>
      <c r="I519" s="63"/>
      <c r="J519" s="7"/>
      <c r="K519" s="8"/>
      <c r="M519" s="395"/>
    </row>
    <row r="520" spans="1:13">
      <c r="A520" s="32">
        <f t="shared" si="102"/>
        <v>0</v>
      </c>
      <c r="B520" s="10"/>
      <c r="C520" s="2"/>
      <c r="D520" s="2"/>
      <c r="E520" s="2"/>
      <c r="F520" s="2"/>
      <c r="G520" s="2"/>
      <c r="H520" s="3">
        <f t="shared" si="103"/>
        <v>0</v>
      </c>
      <c r="I520" s="63"/>
      <c r="J520" s="7"/>
      <c r="K520" s="8"/>
      <c r="M520" s="395"/>
    </row>
    <row r="521" spans="1:13">
      <c r="A521" s="32">
        <f t="shared" si="102"/>
        <v>0</v>
      </c>
      <c r="B521" s="10"/>
      <c r="C521" s="2"/>
      <c r="D521" s="2"/>
      <c r="E521" s="2"/>
      <c r="F521" s="2"/>
      <c r="G521" s="2"/>
      <c r="H521" s="3">
        <f t="shared" si="103"/>
        <v>0</v>
      </c>
      <c r="I521" s="63"/>
      <c r="J521" s="7"/>
      <c r="K521" s="8"/>
      <c r="M521" s="395"/>
    </row>
    <row r="522" spans="1:13">
      <c r="A522" s="32">
        <f t="shared" si="102"/>
        <v>0</v>
      </c>
      <c r="B522" s="10"/>
      <c r="C522" s="2"/>
      <c r="D522" s="2"/>
      <c r="E522" s="2"/>
      <c r="F522" s="2"/>
      <c r="G522" s="2"/>
      <c r="H522" s="3">
        <f t="shared" si="103"/>
        <v>0</v>
      </c>
      <c r="I522" s="63"/>
      <c r="J522" s="7"/>
      <c r="K522" s="8"/>
      <c r="M522" s="395"/>
    </row>
    <row r="523" spans="1:13">
      <c r="A523" s="32">
        <f t="shared" si="102"/>
        <v>0</v>
      </c>
      <c r="B523" s="10"/>
      <c r="C523" s="2"/>
      <c r="D523" s="2"/>
      <c r="E523" s="2"/>
      <c r="F523" s="2"/>
      <c r="G523" s="2"/>
      <c r="H523" s="3">
        <f t="shared" si="103"/>
        <v>0</v>
      </c>
      <c r="I523" s="63"/>
      <c r="J523" s="7"/>
      <c r="K523" s="8"/>
      <c r="M523" s="395"/>
    </row>
    <row r="524" spans="1:13">
      <c r="A524" s="33" t="str">
        <f>VLOOKUP(B515,O:T,2)</f>
        <v>060101</v>
      </c>
      <c r="B524" s="649" t="s">
        <v>70</v>
      </c>
      <c r="C524" s="650"/>
      <c r="D524" s="650"/>
      <c r="E524" s="650"/>
      <c r="F524" s="650"/>
      <c r="G524" s="650"/>
      <c r="H524" s="6"/>
      <c r="I524" s="63">
        <f>SUM(H516:H524)</f>
        <v>1</v>
      </c>
      <c r="J524" s="1" t="str">
        <f>VLOOKUP(B515,O:W,4)</f>
        <v>مترطول</v>
      </c>
      <c r="K524" s="8"/>
      <c r="M524" s="395"/>
    </row>
    <row r="525" spans="1:13" ht="47.25" customHeight="1">
      <c r="A525" s="32">
        <f>IF(B525&gt;0,1,0)</f>
        <v>1</v>
      </c>
      <c r="B525" s="647" t="s">
        <v>7335</v>
      </c>
      <c r="C525" s="648"/>
      <c r="D525" s="648"/>
      <c r="E525" s="648"/>
      <c r="F525" s="648"/>
      <c r="G525" s="648"/>
      <c r="H525" s="6"/>
      <c r="I525" s="63"/>
      <c r="J525" s="7"/>
      <c r="K525" s="8"/>
      <c r="M525" s="394" t="s">
        <v>1054</v>
      </c>
    </row>
    <row r="526" spans="1:13">
      <c r="A526" s="32">
        <f t="shared" ref="A526:A533" si="104">IF(H526&gt;0,1,0)</f>
        <v>1</v>
      </c>
      <c r="B526" s="10"/>
      <c r="C526" s="2">
        <v>1</v>
      </c>
      <c r="D526" s="2"/>
      <c r="E526" s="2"/>
      <c r="F526" s="2"/>
      <c r="G526" s="2"/>
      <c r="H526" s="3">
        <f>IF(AND(C526=0,D526=0,E526=0,F526=0,G526=0),0,ROUND(IF(C526=0,1,C526)*IF(D526=0,1,D526)*IF(E526=0,1,E526)*IF(F526=0,1,F526)*IF(G526=0,1,G526),2))</f>
        <v>1</v>
      </c>
      <c r="I526" s="63"/>
      <c r="J526" s="7"/>
      <c r="K526" s="8"/>
      <c r="M526" s="395" t="s">
        <v>1055</v>
      </c>
    </row>
    <row r="527" spans="1:13">
      <c r="A527" s="32">
        <f t="shared" si="104"/>
        <v>0</v>
      </c>
      <c r="B527" s="10"/>
      <c r="C527" s="2"/>
      <c r="D527" s="2"/>
      <c r="E527" s="2"/>
      <c r="F527" s="2"/>
      <c r="G527" s="2"/>
      <c r="H527" s="3">
        <f t="shared" ref="H527:H533" si="105">IF(AND(C527=0,D527=0,E527=0,F527=0,G527=0),0,ROUND(IF(C527=0,1,C527)*IF(D527=0,1,D527)*IF(E527=0,1,E527)*IF(F527=0,1,F527)*IF(G527=0,1,G527),2))</f>
        <v>0</v>
      </c>
      <c r="I527" s="63"/>
      <c r="J527" s="7"/>
      <c r="K527" s="8"/>
      <c r="M527" s="395"/>
    </row>
    <row r="528" spans="1:13">
      <c r="A528" s="32">
        <f t="shared" si="104"/>
        <v>0</v>
      </c>
      <c r="B528" s="10"/>
      <c r="C528" s="2"/>
      <c r="D528" s="2"/>
      <c r="E528" s="2"/>
      <c r="F528" s="2"/>
      <c r="G528" s="2"/>
      <c r="H528" s="3">
        <f t="shared" si="105"/>
        <v>0</v>
      </c>
      <c r="I528" s="63"/>
      <c r="J528" s="7"/>
      <c r="K528" s="8"/>
      <c r="M528" s="395"/>
    </row>
    <row r="529" spans="1:13">
      <c r="A529" s="32">
        <f t="shared" si="104"/>
        <v>0</v>
      </c>
      <c r="B529" s="10"/>
      <c r="C529" s="2"/>
      <c r="D529" s="2"/>
      <c r="E529" s="2"/>
      <c r="F529" s="2"/>
      <c r="G529" s="2"/>
      <c r="H529" s="3">
        <f t="shared" si="105"/>
        <v>0</v>
      </c>
      <c r="I529" s="63"/>
      <c r="J529" s="7"/>
      <c r="K529" s="8"/>
      <c r="M529" s="395"/>
    </row>
    <row r="530" spans="1:13">
      <c r="A530" s="32">
        <f t="shared" si="104"/>
        <v>0</v>
      </c>
      <c r="B530" s="10"/>
      <c r="C530" s="2"/>
      <c r="D530" s="2"/>
      <c r="E530" s="2"/>
      <c r="F530" s="2"/>
      <c r="G530" s="2"/>
      <c r="H530" s="3">
        <f t="shared" si="105"/>
        <v>0</v>
      </c>
      <c r="I530" s="63"/>
      <c r="J530" s="7"/>
      <c r="K530" s="8"/>
      <c r="M530" s="395"/>
    </row>
    <row r="531" spans="1:13">
      <c r="A531" s="32">
        <f t="shared" si="104"/>
        <v>0</v>
      </c>
      <c r="B531" s="10"/>
      <c r="C531" s="2"/>
      <c r="D531" s="2"/>
      <c r="E531" s="2"/>
      <c r="F531" s="2"/>
      <c r="G531" s="2"/>
      <c r="H531" s="3">
        <f t="shared" si="105"/>
        <v>0</v>
      </c>
      <c r="I531" s="63"/>
      <c r="J531" s="7"/>
      <c r="K531" s="8"/>
      <c r="M531" s="395"/>
    </row>
    <row r="532" spans="1:13">
      <c r="A532" s="32">
        <f t="shared" si="104"/>
        <v>0</v>
      </c>
      <c r="B532" s="10"/>
      <c r="C532" s="2"/>
      <c r="D532" s="2"/>
      <c r="E532" s="2"/>
      <c r="F532" s="2"/>
      <c r="G532" s="2"/>
      <c r="H532" s="3">
        <f t="shared" si="105"/>
        <v>0</v>
      </c>
      <c r="I532" s="63"/>
      <c r="J532" s="7"/>
      <c r="K532" s="8"/>
      <c r="M532" s="395"/>
    </row>
    <row r="533" spans="1:13">
      <c r="A533" s="32">
        <f t="shared" si="104"/>
        <v>0</v>
      </c>
      <c r="B533" s="10"/>
      <c r="C533" s="2"/>
      <c r="D533" s="2"/>
      <c r="E533" s="2"/>
      <c r="F533" s="2"/>
      <c r="G533" s="2"/>
      <c r="H533" s="3">
        <f t="shared" si="105"/>
        <v>0</v>
      </c>
      <c r="I533" s="63"/>
      <c r="J533" s="7"/>
      <c r="K533" s="8"/>
      <c r="M533" s="395"/>
    </row>
    <row r="534" spans="1:13">
      <c r="A534" s="33" t="str">
        <f>VLOOKUP(B525,O:T,2)</f>
        <v>060512</v>
      </c>
      <c r="B534" s="649" t="s">
        <v>70</v>
      </c>
      <c r="C534" s="650"/>
      <c r="D534" s="650"/>
      <c r="E534" s="650"/>
      <c r="F534" s="650"/>
      <c r="G534" s="650"/>
      <c r="H534" s="6"/>
      <c r="I534" s="63">
        <f>SUM(H526:H534)</f>
        <v>1</v>
      </c>
      <c r="J534" s="1" t="str">
        <f>VLOOKUP(B525,O:W,4)</f>
        <v>مترطول</v>
      </c>
      <c r="K534" s="8"/>
      <c r="M534" s="395"/>
    </row>
    <row r="535" spans="1:13" ht="47.25" customHeight="1">
      <c r="A535" s="32">
        <f>IF(B535&gt;0,1,0)</f>
        <v>0</v>
      </c>
      <c r="B535" s="647"/>
      <c r="C535" s="648"/>
      <c r="D535" s="648"/>
      <c r="E535" s="648"/>
      <c r="F535" s="648"/>
      <c r="G535" s="648"/>
      <c r="H535" s="6"/>
      <c r="I535" s="63"/>
      <c r="J535" s="7"/>
      <c r="K535" s="8"/>
      <c r="M535" s="394" t="s">
        <v>1054</v>
      </c>
    </row>
    <row r="536" spans="1:13">
      <c r="A536" s="32">
        <f t="shared" ref="A536:A543" si="106">IF(H536&gt;0,1,0)</f>
        <v>0</v>
      </c>
      <c r="B536" s="10"/>
      <c r="C536" s="2"/>
      <c r="D536" s="2"/>
      <c r="E536" s="2"/>
      <c r="F536" s="2"/>
      <c r="G536" s="2"/>
      <c r="H536" s="3">
        <f>IF(AND(C536=0,D536=0,E536=0,F536=0,G536=0),0,ROUND(IF(C536=0,1,C536)*IF(D536=0,1,D536)*IF(E536=0,1,E536)*IF(F536=0,1,F536)*IF(G536=0,1,G536),2))</f>
        <v>0</v>
      </c>
      <c r="I536" s="63"/>
      <c r="J536" s="7"/>
      <c r="K536" s="8"/>
      <c r="M536" s="395"/>
    </row>
    <row r="537" spans="1:13">
      <c r="A537" s="32">
        <f t="shared" si="106"/>
        <v>0</v>
      </c>
      <c r="B537" s="10"/>
      <c r="C537" s="2"/>
      <c r="D537" s="2"/>
      <c r="E537" s="2"/>
      <c r="F537" s="2"/>
      <c r="G537" s="2"/>
      <c r="H537" s="3">
        <f t="shared" ref="H537:H543" si="107">IF(AND(C537=0,D537=0,E537=0,F537=0,G537=0),0,ROUND(IF(C537=0,1,C537)*IF(D537=0,1,D537)*IF(E537=0,1,E537)*IF(F537=0,1,F537)*IF(G537=0,1,G537),2))</f>
        <v>0</v>
      </c>
      <c r="I537" s="63"/>
      <c r="J537" s="7"/>
      <c r="K537" s="8"/>
      <c r="M537" s="395"/>
    </row>
    <row r="538" spans="1:13">
      <c r="A538" s="32">
        <f t="shared" si="106"/>
        <v>0</v>
      </c>
      <c r="B538" s="10"/>
      <c r="C538" s="2"/>
      <c r="D538" s="2"/>
      <c r="E538" s="2"/>
      <c r="F538" s="2"/>
      <c r="G538" s="2"/>
      <c r="H538" s="3">
        <f t="shared" si="107"/>
        <v>0</v>
      </c>
      <c r="I538" s="63"/>
      <c r="J538" s="7"/>
      <c r="K538" s="8"/>
      <c r="M538" s="395"/>
    </row>
    <row r="539" spans="1:13">
      <c r="A539" s="32">
        <f t="shared" si="106"/>
        <v>0</v>
      </c>
      <c r="B539" s="10"/>
      <c r="C539" s="2"/>
      <c r="D539" s="2"/>
      <c r="E539" s="2"/>
      <c r="F539" s="2"/>
      <c r="G539" s="2"/>
      <c r="H539" s="3">
        <f t="shared" si="107"/>
        <v>0</v>
      </c>
      <c r="I539" s="63"/>
      <c r="J539" s="7"/>
      <c r="K539" s="8"/>
      <c r="M539" s="395"/>
    </row>
    <row r="540" spans="1:13">
      <c r="A540" s="32">
        <f t="shared" si="106"/>
        <v>0</v>
      </c>
      <c r="B540" s="10"/>
      <c r="C540" s="2"/>
      <c r="D540" s="2"/>
      <c r="E540" s="2"/>
      <c r="F540" s="2"/>
      <c r="G540" s="2"/>
      <c r="H540" s="3">
        <f t="shared" si="107"/>
        <v>0</v>
      </c>
      <c r="I540" s="63"/>
      <c r="J540" s="7"/>
      <c r="K540" s="8"/>
      <c r="M540" s="395"/>
    </row>
    <row r="541" spans="1:13">
      <c r="A541" s="32">
        <f t="shared" si="106"/>
        <v>0</v>
      </c>
      <c r="B541" s="10"/>
      <c r="C541" s="2"/>
      <c r="D541" s="2"/>
      <c r="E541" s="2"/>
      <c r="F541" s="2"/>
      <c r="G541" s="2"/>
      <c r="H541" s="3">
        <f t="shared" si="107"/>
        <v>0</v>
      </c>
      <c r="I541" s="63"/>
      <c r="J541" s="7"/>
      <c r="K541" s="8"/>
      <c r="M541" s="395"/>
    </row>
    <row r="542" spans="1:13">
      <c r="A542" s="32">
        <f t="shared" si="106"/>
        <v>0</v>
      </c>
      <c r="B542" s="10"/>
      <c r="C542" s="2"/>
      <c r="D542" s="2"/>
      <c r="E542" s="2"/>
      <c r="F542" s="2"/>
      <c r="G542" s="2"/>
      <c r="H542" s="3">
        <f t="shared" si="107"/>
        <v>0</v>
      </c>
      <c r="I542" s="63"/>
      <c r="J542" s="7"/>
      <c r="K542" s="8"/>
      <c r="M542" s="395"/>
    </row>
    <row r="543" spans="1:13">
      <c r="A543" s="32">
        <f t="shared" si="106"/>
        <v>0</v>
      </c>
      <c r="B543" s="10"/>
      <c r="C543" s="2"/>
      <c r="D543" s="2"/>
      <c r="E543" s="2"/>
      <c r="F543" s="2"/>
      <c r="G543" s="2"/>
      <c r="H543" s="3">
        <f t="shared" si="107"/>
        <v>0</v>
      </c>
      <c r="I543" s="63"/>
      <c r="J543" s="7"/>
      <c r="K543" s="8"/>
      <c r="M543" s="395"/>
    </row>
    <row r="544" spans="1:13">
      <c r="A544" s="33" t="e">
        <f>VLOOKUP(B535,O:T,2)</f>
        <v>#N/A</v>
      </c>
      <c r="B544" s="649" t="s">
        <v>70</v>
      </c>
      <c r="C544" s="650"/>
      <c r="D544" s="650"/>
      <c r="E544" s="650"/>
      <c r="F544" s="650"/>
      <c r="G544" s="650"/>
      <c r="H544" s="6"/>
      <c r="I544" s="63">
        <f>SUM(H536:H544)</f>
        <v>0</v>
      </c>
      <c r="J544" s="1" t="e">
        <f>VLOOKUP(B535,O:W,4)</f>
        <v>#N/A</v>
      </c>
      <c r="K544" s="8"/>
      <c r="M544" s="395"/>
    </row>
    <row r="545" spans="1:13" ht="45.75" customHeight="1">
      <c r="A545" s="32">
        <f>IF(B545&gt;0,1,0)</f>
        <v>0</v>
      </c>
      <c r="B545" s="647"/>
      <c r="C545" s="648"/>
      <c r="D545" s="648"/>
      <c r="E545" s="648"/>
      <c r="F545" s="648"/>
      <c r="G545" s="648"/>
      <c r="H545" s="6"/>
      <c r="I545" s="63"/>
      <c r="J545" s="7"/>
      <c r="K545" s="8"/>
      <c r="M545" s="394" t="s">
        <v>1054</v>
      </c>
    </row>
    <row r="546" spans="1:13">
      <c r="A546" s="32">
        <f t="shared" ref="A546:A553" si="108">IF(H546&gt;0,1,0)</f>
        <v>0</v>
      </c>
      <c r="B546" s="10"/>
      <c r="C546" s="2"/>
      <c r="D546" s="2"/>
      <c r="E546" s="2"/>
      <c r="F546" s="2"/>
      <c r="G546" s="2"/>
      <c r="H546" s="3">
        <f>IF(AND(C546=0,D546=0,E546=0,F546=0,G546=0),0,ROUND(IF(C546=0,1,C546)*IF(D546=0,1,D546)*IF(E546=0,1,E546)*IF(F546=0,1,F546)*IF(G546=0,1,G546),2))</f>
        <v>0</v>
      </c>
      <c r="I546" s="63"/>
      <c r="J546" s="7"/>
      <c r="K546" s="8"/>
      <c r="M546" s="395" t="s">
        <v>1055</v>
      </c>
    </row>
    <row r="547" spans="1:13">
      <c r="A547" s="32">
        <f t="shared" si="108"/>
        <v>0</v>
      </c>
      <c r="B547" s="10"/>
      <c r="C547" s="2"/>
      <c r="D547" s="2"/>
      <c r="E547" s="2"/>
      <c r="F547" s="2"/>
      <c r="G547" s="2"/>
      <c r="H547" s="3">
        <f t="shared" ref="H547:H553" si="109">IF(AND(C547=0,D547=0,E547=0,F547=0,G547=0),0,ROUND(IF(C547=0,1,C547)*IF(D547=0,1,D547)*IF(E547=0,1,E547)*IF(F547=0,1,F547)*IF(G547=0,1,G547),2))</f>
        <v>0</v>
      </c>
      <c r="I547" s="63"/>
      <c r="J547" s="7"/>
      <c r="K547" s="8"/>
      <c r="M547" s="395"/>
    </row>
    <row r="548" spans="1:13">
      <c r="A548" s="32">
        <f t="shared" si="108"/>
        <v>0</v>
      </c>
      <c r="B548" s="10"/>
      <c r="C548" s="2"/>
      <c r="D548" s="2"/>
      <c r="E548" s="2"/>
      <c r="F548" s="2"/>
      <c r="G548" s="2"/>
      <c r="H548" s="3">
        <f t="shared" si="109"/>
        <v>0</v>
      </c>
      <c r="I548" s="63"/>
      <c r="J548" s="7"/>
      <c r="K548" s="8"/>
      <c r="M548" s="395"/>
    </row>
    <row r="549" spans="1:13">
      <c r="A549" s="32">
        <f t="shared" si="108"/>
        <v>0</v>
      </c>
      <c r="B549" s="10"/>
      <c r="C549" s="2"/>
      <c r="D549" s="2"/>
      <c r="E549" s="2"/>
      <c r="F549" s="2"/>
      <c r="G549" s="2"/>
      <c r="H549" s="3">
        <f t="shared" si="109"/>
        <v>0</v>
      </c>
      <c r="I549" s="63"/>
      <c r="J549" s="7"/>
      <c r="K549" s="8"/>
      <c r="M549" s="395"/>
    </row>
    <row r="550" spans="1:13">
      <c r="A550" s="32">
        <f t="shared" si="108"/>
        <v>0</v>
      </c>
      <c r="B550" s="10"/>
      <c r="C550" s="2"/>
      <c r="D550" s="2"/>
      <c r="E550" s="2"/>
      <c r="F550" s="2"/>
      <c r="G550" s="2"/>
      <c r="H550" s="3">
        <f t="shared" si="109"/>
        <v>0</v>
      </c>
      <c r="I550" s="63"/>
      <c r="J550" s="7"/>
      <c r="K550" s="8"/>
      <c r="M550" s="395"/>
    </row>
    <row r="551" spans="1:13">
      <c r="A551" s="32">
        <f t="shared" si="108"/>
        <v>0</v>
      </c>
      <c r="B551" s="10"/>
      <c r="C551" s="2"/>
      <c r="D551" s="2"/>
      <c r="E551" s="2"/>
      <c r="F551" s="2"/>
      <c r="G551" s="2"/>
      <c r="H551" s="3">
        <f t="shared" si="109"/>
        <v>0</v>
      </c>
      <c r="I551" s="63"/>
      <c r="J551" s="7"/>
      <c r="K551" s="8"/>
      <c r="M551" s="395"/>
    </row>
    <row r="552" spans="1:13">
      <c r="A552" s="32">
        <f t="shared" si="108"/>
        <v>0</v>
      </c>
      <c r="B552" s="10"/>
      <c r="C552" s="2"/>
      <c r="D552" s="2"/>
      <c r="E552" s="2"/>
      <c r="F552" s="2"/>
      <c r="G552" s="2"/>
      <c r="H552" s="3">
        <f t="shared" si="109"/>
        <v>0</v>
      </c>
      <c r="I552" s="63"/>
      <c r="J552" s="7"/>
      <c r="K552" s="8"/>
      <c r="M552" s="395"/>
    </row>
    <row r="553" spans="1:13">
      <c r="A553" s="32">
        <f t="shared" si="108"/>
        <v>0</v>
      </c>
      <c r="B553" s="10"/>
      <c r="C553" s="2"/>
      <c r="D553" s="2"/>
      <c r="E553" s="2"/>
      <c r="F553" s="2"/>
      <c r="G553" s="2"/>
      <c r="H553" s="3">
        <f t="shared" si="109"/>
        <v>0</v>
      </c>
      <c r="I553" s="63"/>
      <c r="J553" s="7"/>
      <c r="K553" s="8"/>
      <c r="M553" s="395"/>
    </row>
    <row r="554" spans="1:13">
      <c r="A554" s="33" t="e">
        <f>VLOOKUP(B545,O:T,2)</f>
        <v>#N/A</v>
      </c>
      <c r="B554" s="649" t="s">
        <v>70</v>
      </c>
      <c r="C554" s="650"/>
      <c r="D554" s="650"/>
      <c r="E554" s="650"/>
      <c r="F554" s="650"/>
      <c r="G554" s="650"/>
      <c r="H554" s="6"/>
      <c r="I554" s="63">
        <f>SUM(H546:H554)</f>
        <v>0</v>
      </c>
      <c r="J554" s="1" t="e">
        <f>VLOOKUP(B545,O:W,4)</f>
        <v>#N/A</v>
      </c>
      <c r="K554" s="8"/>
      <c r="M554" s="395"/>
    </row>
    <row r="555" spans="1:13" ht="47.25" customHeight="1">
      <c r="A555" s="32">
        <f>IF(B555&gt;0,1,0)</f>
        <v>0</v>
      </c>
      <c r="B555" s="647"/>
      <c r="C555" s="648"/>
      <c r="D555" s="648"/>
      <c r="E555" s="648"/>
      <c r="F555" s="648"/>
      <c r="G555" s="648"/>
      <c r="H555" s="6"/>
      <c r="I555" s="63"/>
      <c r="J555" s="7"/>
      <c r="K555" s="8"/>
      <c r="M555" s="394" t="s">
        <v>1054</v>
      </c>
    </row>
    <row r="556" spans="1:13">
      <c r="A556" s="32">
        <f t="shared" ref="A556:A563" si="110">IF(H556&gt;0,1,0)</f>
        <v>0</v>
      </c>
      <c r="B556" s="10"/>
      <c r="C556" s="2"/>
      <c r="D556" s="2"/>
      <c r="E556" s="2"/>
      <c r="F556" s="2"/>
      <c r="G556" s="2"/>
      <c r="H556" s="3">
        <f>IF(AND(C556=0,D556=0,E556=0,F556=0,G556=0),0,ROUND(IF(C556=0,1,C556)*IF(D556=0,1,D556)*IF(E556=0,1,E556)*IF(F556=0,1,F556)*IF(G556=0,1,G556),2))</f>
        <v>0</v>
      </c>
      <c r="I556" s="63"/>
      <c r="J556" s="7"/>
      <c r="K556" s="8"/>
      <c r="M556" s="395"/>
    </row>
    <row r="557" spans="1:13">
      <c r="A557" s="32">
        <f t="shared" si="110"/>
        <v>0</v>
      </c>
      <c r="B557" s="10"/>
      <c r="C557" s="2"/>
      <c r="D557" s="2"/>
      <c r="E557" s="2"/>
      <c r="F557" s="2"/>
      <c r="G557" s="2"/>
      <c r="H557" s="3">
        <f t="shared" ref="H557:H563" si="111">IF(AND(C557=0,D557=0,E557=0,F557=0,G557=0),0,ROUND(IF(C557=0,1,C557)*IF(D557=0,1,D557)*IF(E557=0,1,E557)*IF(F557=0,1,F557)*IF(G557=0,1,G557),2))</f>
        <v>0</v>
      </c>
      <c r="I557" s="63"/>
      <c r="J557" s="7"/>
      <c r="K557" s="8"/>
      <c r="M557" s="395"/>
    </row>
    <row r="558" spans="1:13">
      <c r="A558" s="32">
        <f t="shared" si="110"/>
        <v>0</v>
      </c>
      <c r="B558" s="10"/>
      <c r="C558" s="2"/>
      <c r="D558" s="2"/>
      <c r="E558" s="2"/>
      <c r="F558" s="2"/>
      <c r="G558" s="2"/>
      <c r="H558" s="3">
        <f t="shared" si="111"/>
        <v>0</v>
      </c>
      <c r="I558" s="63"/>
      <c r="J558" s="7"/>
      <c r="K558" s="8"/>
      <c r="M558" s="395"/>
    </row>
    <row r="559" spans="1:13">
      <c r="A559" s="32">
        <f t="shared" si="110"/>
        <v>0</v>
      </c>
      <c r="B559" s="10"/>
      <c r="C559" s="2"/>
      <c r="D559" s="2"/>
      <c r="E559" s="2"/>
      <c r="F559" s="2"/>
      <c r="G559" s="2"/>
      <c r="H559" s="3">
        <f t="shared" si="111"/>
        <v>0</v>
      </c>
      <c r="I559" s="63"/>
      <c r="J559" s="7"/>
      <c r="K559" s="8"/>
      <c r="M559" s="395"/>
    </row>
    <row r="560" spans="1:13">
      <c r="A560" s="32">
        <f t="shared" si="110"/>
        <v>0</v>
      </c>
      <c r="B560" s="10"/>
      <c r="C560" s="2"/>
      <c r="D560" s="2"/>
      <c r="E560" s="2"/>
      <c r="F560" s="2"/>
      <c r="G560" s="2"/>
      <c r="H560" s="3">
        <f t="shared" si="111"/>
        <v>0</v>
      </c>
      <c r="I560" s="63"/>
      <c r="J560" s="7"/>
      <c r="K560" s="8"/>
      <c r="M560" s="395"/>
    </row>
    <row r="561" spans="1:14">
      <c r="A561" s="32">
        <f t="shared" si="110"/>
        <v>0</v>
      </c>
      <c r="B561" s="10"/>
      <c r="C561" s="2"/>
      <c r="D561" s="2"/>
      <c r="E561" s="2"/>
      <c r="F561" s="2"/>
      <c r="G561" s="2"/>
      <c r="H561" s="3">
        <f t="shared" si="111"/>
        <v>0</v>
      </c>
      <c r="I561" s="63"/>
      <c r="J561" s="7"/>
      <c r="K561" s="8"/>
      <c r="M561" s="395"/>
    </row>
    <row r="562" spans="1:14">
      <c r="A562" s="32">
        <f t="shared" si="110"/>
        <v>0</v>
      </c>
      <c r="B562" s="10"/>
      <c r="C562" s="2"/>
      <c r="D562" s="2"/>
      <c r="E562" s="2"/>
      <c r="F562" s="2"/>
      <c r="G562" s="2"/>
      <c r="H562" s="3">
        <f t="shared" si="111"/>
        <v>0</v>
      </c>
      <c r="I562" s="63"/>
      <c r="J562" s="7"/>
      <c r="K562" s="8"/>
      <c r="M562" s="395"/>
    </row>
    <row r="563" spans="1:14">
      <c r="A563" s="32">
        <f t="shared" si="110"/>
        <v>0</v>
      </c>
      <c r="B563" s="10"/>
      <c r="C563" s="2"/>
      <c r="D563" s="2"/>
      <c r="E563" s="2"/>
      <c r="F563" s="2"/>
      <c r="G563" s="2"/>
      <c r="H563" s="3">
        <f t="shared" si="111"/>
        <v>0</v>
      </c>
      <c r="I563" s="63"/>
      <c r="J563" s="7"/>
      <c r="K563" s="8"/>
      <c r="M563" s="395"/>
    </row>
    <row r="564" spans="1:14">
      <c r="A564" s="33" t="e">
        <f>VLOOKUP(B555,O:T,2)</f>
        <v>#N/A</v>
      </c>
      <c r="B564" s="649" t="s">
        <v>70</v>
      </c>
      <c r="C564" s="650"/>
      <c r="D564" s="650"/>
      <c r="E564" s="650"/>
      <c r="F564" s="650"/>
      <c r="G564" s="650"/>
      <c r="H564" s="6"/>
      <c r="I564" s="63">
        <f>SUM(H556:H564)</f>
        <v>0</v>
      </c>
      <c r="J564" s="1" t="e">
        <f>VLOOKUP(B555,O:W,4)</f>
        <v>#N/A</v>
      </c>
      <c r="K564" s="8"/>
      <c r="M564" s="395"/>
    </row>
    <row r="565" spans="1:14" ht="45.75" customHeight="1">
      <c r="A565" s="32">
        <f>IF(B565&gt;0,1,0)</f>
        <v>0</v>
      </c>
      <c r="B565" s="647"/>
      <c r="C565" s="648"/>
      <c r="D565" s="648"/>
      <c r="E565" s="648"/>
      <c r="F565" s="648"/>
      <c r="G565" s="648"/>
      <c r="H565" s="6"/>
      <c r="I565" s="63"/>
      <c r="J565" s="7"/>
      <c r="K565" s="8"/>
      <c r="M565" s="394" t="s">
        <v>1054</v>
      </c>
      <c r="N565" s="80"/>
    </row>
    <row r="566" spans="1:14">
      <c r="A566" s="32">
        <f t="shared" ref="A566:A573" si="112">IF(H566&gt;0,1,0)</f>
        <v>0</v>
      </c>
      <c r="B566" s="10"/>
      <c r="C566" s="2"/>
      <c r="D566" s="2"/>
      <c r="E566" s="2"/>
      <c r="F566" s="2"/>
      <c r="G566" s="2"/>
      <c r="H566" s="3">
        <f>IF(AND(C566=0,D566=0,E566=0,F566=0,G566=0),0,ROUND(IF(C566=0,1,C566)*IF(D566=0,1,D566)*IF(E566=0,1,E566)*IF(F566=0,1,F566)*IF(G566=0,1,G566),2))</f>
        <v>0</v>
      </c>
      <c r="I566" s="63"/>
      <c r="J566" s="7"/>
      <c r="K566" s="8"/>
      <c r="M566" s="395" t="s">
        <v>1055</v>
      </c>
    </row>
    <row r="567" spans="1:14">
      <c r="A567" s="32">
        <f t="shared" si="112"/>
        <v>0</v>
      </c>
      <c r="B567" s="10"/>
      <c r="C567" s="2"/>
      <c r="D567" s="2"/>
      <c r="E567" s="2"/>
      <c r="F567" s="2"/>
      <c r="G567" s="2"/>
      <c r="H567" s="3">
        <f t="shared" ref="H567:H573" si="113">IF(AND(C567=0,D567=0,E567=0,F567=0,G567=0),0,ROUND(IF(C567=0,1,C567)*IF(D567=0,1,D567)*IF(E567=0,1,E567)*IF(F567=0,1,F567)*IF(G567=0,1,G567),2))</f>
        <v>0</v>
      </c>
      <c r="I567" s="63"/>
      <c r="J567" s="7"/>
      <c r="K567" s="8"/>
      <c r="M567" s="395"/>
    </row>
    <row r="568" spans="1:14">
      <c r="A568" s="32">
        <f t="shared" si="112"/>
        <v>0</v>
      </c>
      <c r="B568" s="10"/>
      <c r="C568" s="2"/>
      <c r="D568" s="2"/>
      <c r="E568" s="2"/>
      <c r="F568" s="2"/>
      <c r="G568" s="2"/>
      <c r="H568" s="3">
        <f t="shared" si="113"/>
        <v>0</v>
      </c>
      <c r="I568" s="63"/>
      <c r="J568" s="7"/>
      <c r="K568" s="8"/>
      <c r="M568" s="395"/>
    </row>
    <row r="569" spans="1:14">
      <c r="A569" s="32">
        <f t="shared" si="112"/>
        <v>0</v>
      </c>
      <c r="B569" s="10"/>
      <c r="C569" s="2"/>
      <c r="D569" s="2"/>
      <c r="E569" s="2"/>
      <c r="F569" s="2"/>
      <c r="G569" s="2"/>
      <c r="H569" s="3">
        <f t="shared" si="113"/>
        <v>0</v>
      </c>
      <c r="I569" s="63"/>
      <c r="J569" s="7"/>
      <c r="K569" s="8"/>
      <c r="M569" s="395"/>
    </row>
    <row r="570" spans="1:14">
      <c r="A570" s="32">
        <f t="shared" si="112"/>
        <v>0</v>
      </c>
      <c r="B570" s="10"/>
      <c r="C570" s="2"/>
      <c r="D570" s="2"/>
      <c r="E570" s="2"/>
      <c r="F570" s="2"/>
      <c r="G570" s="2"/>
      <c r="H570" s="3">
        <f t="shared" si="113"/>
        <v>0</v>
      </c>
      <c r="I570" s="63"/>
      <c r="J570" s="7"/>
      <c r="K570" s="8"/>
      <c r="M570" s="395"/>
    </row>
    <row r="571" spans="1:14">
      <c r="A571" s="32">
        <f t="shared" si="112"/>
        <v>0</v>
      </c>
      <c r="B571" s="10"/>
      <c r="C571" s="2"/>
      <c r="D571" s="2"/>
      <c r="E571" s="2"/>
      <c r="F571" s="2"/>
      <c r="G571" s="2"/>
      <c r="H571" s="3">
        <f t="shared" si="113"/>
        <v>0</v>
      </c>
      <c r="I571" s="63"/>
      <c r="J571" s="7"/>
      <c r="K571" s="8"/>
      <c r="M571" s="395"/>
    </row>
    <row r="572" spans="1:14">
      <c r="A572" s="32">
        <f t="shared" si="112"/>
        <v>0</v>
      </c>
      <c r="B572" s="10"/>
      <c r="C572" s="2"/>
      <c r="D572" s="2"/>
      <c r="E572" s="2"/>
      <c r="F572" s="2"/>
      <c r="G572" s="2"/>
      <c r="H572" s="3">
        <f t="shared" si="113"/>
        <v>0</v>
      </c>
      <c r="I572" s="63"/>
      <c r="J572" s="7"/>
      <c r="K572" s="8"/>
      <c r="M572" s="395"/>
    </row>
    <row r="573" spans="1:14">
      <c r="A573" s="32">
        <f t="shared" si="112"/>
        <v>0</v>
      </c>
      <c r="B573" s="10"/>
      <c r="C573" s="2"/>
      <c r="D573" s="2"/>
      <c r="E573" s="2"/>
      <c r="F573" s="2"/>
      <c r="G573" s="2"/>
      <c r="H573" s="3">
        <f t="shared" si="113"/>
        <v>0</v>
      </c>
      <c r="I573" s="63"/>
      <c r="J573" s="7"/>
      <c r="K573" s="8"/>
      <c r="M573" s="395"/>
    </row>
    <row r="574" spans="1:14">
      <c r="A574" s="33" t="e">
        <f>VLOOKUP(B565,O:T,2)</f>
        <v>#N/A</v>
      </c>
      <c r="B574" s="649" t="s">
        <v>70</v>
      </c>
      <c r="C574" s="650"/>
      <c r="D574" s="650"/>
      <c r="E574" s="650"/>
      <c r="F574" s="650"/>
      <c r="G574" s="650"/>
      <c r="H574" s="6"/>
      <c r="I574" s="63">
        <f>SUM(H566:H574)</f>
        <v>0</v>
      </c>
      <c r="J574" s="1" t="e">
        <f>VLOOKUP(B565,O:W,4)</f>
        <v>#N/A</v>
      </c>
      <c r="K574" s="8"/>
      <c r="M574" s="395"/>
    </row>
    <row r="575" spans="1:14" ht="47.25" customHeight="1">
      <c r="A575" s="32">
        <f>IF(B575&gt;0,1,0)</f>
        <v>0</v>
      </c>
      <c r="B575" s="647"/>
      <c r="C575" s="648"/>
      <c r="D575" s="648"/>
      <c r="E575" s="648"/>
      <c r="F575" s="648"/>
      <c r="G575" s="648"/>
      <c r="H575" s="6"/>
      <c r="I575" s="63"/>
      <c r="J575" s="7"/>
      <c r="K575" s="8"/>
      <c r="M575" s="394" t="s">
        <v>1054</v>
      </c>
    </row>
    <row r="576" spans="1:14">
      <c r="A576" s="32">
        <f t="shared" ref="A576:A583" si="114">IF(H576&gt;0,1,0)</f>
        <v>0</v>
      </c>
      <c r="B576" s="10"/>
      <c r="C576" s="2"/>
      <c r="D576" s="2"/>
      <c r="E576" s="2"/>
      <c r="F576" s="2"/>
      <c r="G576" s="2"/>
      <c r="H576" s="3">
        <f>IF(AND(C576=0,D576=0,E576=0,F576=0,G576=0),0,ROUND(IF(C576=0,1,C576)*IF(D576=0,1,D576)*IF(E576=0,1,E576)*IF(F576=0,1,F576)*IF(G576=0,1,G576),2))</f>
        <v>0</v>
      </c>
      <c r="I576" s="63"/>
      <c r="J576" s="7"/>
      <c r="K576" s="8"/>
      <c r="M576" s="395"/>
    </row>
    <row r="577" spans="1:13">
      <c r="A577" s="32">
        <f t="shared" si="114"/>
        <v>0</v>
      </c>
      <c r="B577" s="10"/>
      <c r="C577" s="2"/>
      <c r="D577" s="2"/>
      <c r="E577" s="2"/>
      <c r="F577" s="2"/>
      <c r="G577" s="2"/>
      <c r="H577" s="3">
        <f t="shared" ref="H577:H583" si="115">IF(AND(C577=0,D577=0,E577=0,F577=0,G577=0),0,ROUND(IF(C577=0,1,C577)*IF(D577=0,1,D577)*IF(E577=0,1,E577)*IF(F577=0,1,F577)*IF(G577=0,1,G577),2))</f>
        <v>0</v>
      </c>
      <c r="I577" s="63"/>
      <c r="J577" s="7"/>
      <c r="K577" s="8"/>
      <c r="M577" s="395"/>
    </row>
    <row r="578" spans="1:13">
      <c r="A578" s="32">
        <f t="shared" si="114"/>
        <v>0</v>
      </c>
      <c r="B578" s="10"/>
      <c r="C578" s="2"/>
      <c r="D578" s="2"/>
      <c r="E578" s="2"/>
      <c r="F578" s="2"/>
      <c r="G578" s="2"/>
      <c r="H578" s="3">
        <f t="shared" si="115"/>
        <v>0</v>
      </c>
      <c r="I578" s="63"/>
      <c r="J578" s="7"/>
      <c r="K578" s="8"/>
      <c r="M578" s="395"/>
    </row>
    <row r="579" spans="1:13">
      <c r="A579" s="32">
        <f t="shared" si="114"/>
        <v>0</v>
      </c>
      <c r="B579" s="10"/>
      <c r="C579" s="2"/>
      <c r="D579" s="2"/>
      <c r="E579" s="2"/>
      <c r="F579" s="2"/>
      <c r="G579" s="2"/>
      <c r="H579" s="3">
        <f t="shared" si="115"/>
        <v>0</v>
      </c>
      <c r="I579" s="63"/>
      <c r="J579" s="7"/>
      <c r="K579" s="8"/>
      <c r="M579" s="395"/>
    </row>
    <row r="580" spans="1:13">
      <c r="A580" s="32">
        <f t="shared" si="114"/>
        <v>0</v>
      </c>
      <c r="B580" s="10"/>
      <c r="C580" s="2"/>
      <c r="D580" s="2"/>
      <c r="E580" s="2"/>
      <c r="F580" s="2"/>
      <c r="G580" s="2"/>
      <c r="H580" s="3">
        <f t="shared" si="115"/>
        <v>0</v>
      </c>
      <c r="I580" s="63"/>
      <c r="J580" s="7"/>
      <c r="K580" s="8"/>
      <c r="M580" s="395"/>
    </row>
    <row r="581" spans="1:13">
      <c r="A581" s="32">
        <f t="shared" si="114"/>
        <v>0</v>
      </c>
      <c r="B581" s="10"/>
      <c r="C581" s="2"/>
      <c r="D581" s="2"/>
      <c r="E581" s="2"/>
      <c r="F581" s="2"/>
      <c r="G581" s="2"/>
      <c r="H581" s="3">
        <f t="shared" si="115"/>
        <v>0</v>
      </c>
      <c r="I581" s="63"/>
      <c r="J581" s="7"/>
      <c r="K581" s="8"/>
      <c r="M581" s="395"/>
    </row>
    <row r="582" spans="1:13">
      <c r="A582" s="32">
        <f t="shared" si="114"/>
        <v>0</v>
      </c>
      <c r="B582" s="10"/>
      <c r="C582" s="2"/>
      <c r="D582" s="2"/>
      <c r="E582" s="2"/>
      <c r="F582" s="2"/>
      <c r="G582" s="2"/>
      <c r="H582" s="3">
        <f t="shared" si="115"/>
        <v>0</v>
      </c>
      <c r="I582" s="63"/>
      <c r="J582" s="7"/>
      <c r="K582" s="8"/>
      <c r="M582" s="395"/>
    </row>
    <row r="583" spans="1:13">
      <c r="A583" s="32">
        <f t="shared" si="114"/>
        <v>0</v>
      </c>
      <c r="B583" s="10"/>
      <c r="C583" s="2"/>
      <c r="D583" s="2"/>
      <c r="E583" s="2"/>
      <c r="F583" s="2"/>
      <c r="G583" s="2"/>
      <c r="H583" s="3">
        <f t="shared" si="115"/>
        <v>0</v>
      </c>
      <c r="I583" s="63"/>
      <c r="J583" s="7"/>
      <c r="K583" s="8"/>
      <c r="M583" s="395"/>
    </row>
    <row r="584" spans="1:13">
      <c r="A584" s="33" t="e">
        <f>VLOOKUP(B575,O:T,2)</f>
        <v>#N/A</v>
      </c>
      <c r="B584" s="649" t="s">
        <v>70</v>
      </c>
      <c r="C584" s="650"/>
      <c r="D584" s="650"/>
      <c r="E584" s="650"/>
      <c r="F584" s="650"/>
      <c r="G584" s="650"/>
      <c r="H584" s="6"/>
      <c r="I584" s="63">
        <f>SUM(H576:H584)</f>
        <v>0</v>
      </c>
      <c r="J584" s="1" t="e">
        <f>VLOOKUP(B575,O:W,4)</f>
        <v>#N/A</v>
      </c>
      <c r="K584" s="8"/>
      <c r="M584" s="395"/>
    </row>
    <row r="585" spans="1:13" ht="48.75" customHeight="1">
      <c r="A585" s="32">
        <f>IF(B585&gt;0,1,0)</f>
        <v>0</v>
      </c>
      <c r="B585" s="647"/>
      <c r="C585" s="648"/>
      <c r="D585" s="648"/>
      <c r="E585" s="648"/>
      <c r="F585" s="648"/>
      <c r="G585" s="648"/>
      <c r="H585" s="6"/>
      <c r="I585" s="63"/>
      <c r="J585" s="7"/>
      <c r="K585" s="8"/>
      <c r="M585" s="394" t="s">
        <v>1054</v>
      </c>
    </row>
    <row r="586" spans="1:13">
      <c r="A586" s="32">
        <f t="shared" ref="A586:A593" si="116">IF(H586&gt;0,1,0)</f>
        <v>0</v>
      </c>
      <c r="B586" s="10"/>
      <c r="C586" s="2"/>
      <c r="D586" s="2"/>
      <c r="E586" s="2"/>
      <c r="F586" s="2"/>
      <c r="G586" s="2"/>
      <c r="H586" s="3">
        <f>IF(AND(C586=0,D586=0,E586=0,F586=0,G586=0),0,ROUND(IF(C586=0,1,C586)*IF(D586=0,1,D586)*IF(E586=0,1,E586)*IF(F586=0,1,F586)*IF(G586=0,1,G586),2))</f>
        <v>0</v>
      </c>
      <c r="I586" s="63"/>
      <c r="J586" s="7"/>
      <c r="K586" s="8"/>
      <c r="M586" s="395" t="s">
        <v>1055</v>
      </c>
    </row>
    <row r="587" spans="1:13">
      <c r="A587" s="32">
        <f t="shared" si="116"/>
        <v>0</v>
      </c>
      <c r="B587" s="10"/>
      <c r="C587" s="2"/>
      <c r="D587" s="2"/>
      <c r="E587" s="2"/>
      <c r="F587" s="2"/>
      <c r="G587" s="2"/>
      <c r="H587" s="3">
        <f t="shared" ref="H587:H593" si="117">IF(AND(C587=0,D587=0,E587=0,F587=0,G587=0),0,ROUND(IF(C587=0,1,C587)*IF(D587=0,1,D587)*IF(E587=0,1,E587)*IF(F587=0,1,F587)*IF(G587=0,1,G587),2))</f>
        <v>0</v>
      </c>
      <c r="I587" s="63"/>
      <c r="J587" s="7"/>
      <c r="K587" s="8"/>
      <c r="M587" s="395"/>
    </row>
    <row r="588" spans="1:13">
      <c r="A588" s="32">
        <f t="shared" si="116"/>
        <v>0</v>
      </c>
      <c r="B588" s="10"/>
      <c r="C588" s="2"/>
      <c r="D588" s="2"/>
      <c r="E588" s="2"/>
      <c r="F588" s="2"/>
      <c r="G588" s="2"/>
      <c r="H588" s="3">
        <f t="shared" si="117"/>
        <v>0</v>
      </c>
      <c r="I588" s="63"/>
      <c r="J588" s="7"/>
      <c r="K588" s="8"/>
      <c r="M588" s="395"/>
    </row>
    <row r="589" spans="1:13">
      <c r="A589" s="32">
        <f t="shared" si="116"/>
        <v>0</v>
      </c>
      <c r="B589" s="10"/>
      <c r="C589" s="2"/>
      <c r="D589" s="2"/>
      <c r="E589" s="2"/>
      <c r="F589" s="2"/>
      <c r="G589" s="2"/>
      <c r="H589" s="3">
        <f t="shared" si="117"/>
        <v>0</v>
      </c>
      <c r="I589" s="63"/>
      <c r="J589" s="7"/>
      <c r="K589" s="8"/>
      <c r="M589" s="395"/>
    </row>
    <row r="590" spans="1:13">
      <c r="A590" s="32">
        <f t="shared" si="116"/>
        <v>0</v>
      </c>
      <c r="B590" s="10"/>
      <c r="C590" s="2"/>
      <c r="D590" s="2"/>
      <c r="E590" s="2"/>
      <c r="F590" s="2"/>
      <c r="G590" s="2"/>
      <c r="H590" s="3">
        <f t="shared" si="117"/>
        <v>0</v>
      </c>
      <c r="I590" s="63"/>
      <c r="J590" s="7"/>
      <c r="K590" s="8"/>
      <c r="M590" s="395"/>
    </row>
    <row r="591" spans="1:13">
      <c r="A591" s="32">
        <f t="shared" si="116"/>
        <v>0</v>
      </c>
      <c r="B591" s="10"/>
      <c r="C591" s="2"/>
      <c r="D591" s="2"/>
      <c r="E591" s="2"/>
      <c r="F591" s="2"/>
      <c r="G591" s="2"/>
      <c r="H591" s="3">
        <f t="shared" si="117"/>
        <v>0</v>
      </c>
      <c r="I591" s="63"/>
      <c r="J591" s="7"/>
      <c r="K591" s="8"/>
      <c r="M591" s="395"/>
    </row>
    <row r="592" spans="1:13">
      <c r="A592" s="32">
        <f t="shared" si="116"/>
        <v>0</v>
      </c>
      <c r="B592" s="10"/>
      <c r="C592" s="2"/>
      <c r="D592" s="2"/>
      <c r="E592" s="2"/>
      <c r="F592" s="2"/>
      <c r="G592" s="2"/>
      <c r="H592" s="3">
        <f t="shared" si="117"/>
        <v>0</v>
      </c>
      <c r="I592" s="63"/>
      <c r="J592" s="7"/>
      <c r="K592" s="8"/>
      <c r="M592" s="395"/>
    </row>
    <row r="593" spans="1:13">
      <c r="A593" s="32">
        <f t="shared" si="116"/>
        <v>0</v>
      </c>
      <c r="B593" s="10"/>
      <c r="C593" s="2"/>
      <c r="D593" s="2"/>
      <c r="E593" s="2"/>
      <c r="F593" s="2"/>
      <c r="G593" s="2"/>
      <c r="H593" s="3">
        <f t="shared" si="117"/>
        <v>0</v>
      </c>
      <c r="I593" s="63"/>
      <c r="J593" s="7"/>
      <c r="K593" s="8"/>
      <c r="M593" s="395"/>
    </row>
    <row r="594" spans="1:13">
      <c r="A594" s="33" t="e">
        <f>VLOOKUP(B585,O:T,2)</f>
        <v>#N/A</v>
      </c>
      <c r="B594" s="649" t="s">
        <v>70</v>
      </c>
      <c r="C594" s="650"/>
      <c r="D594" s="650"/>
      <c r="E594" s="650"/>
      <c r="F594" s="650"/>
      <c r="G594" s="650"/>
      <c r="H594" s="6"/>
      <c r="I594" s="63">
        <f>SUM(H586:H594)</f>
        <v>0</v>
      </c>
      <c r="J594" s="1" t="e">
        <f>VLOOKUP(B585,O:W,4)</f>
        <v>#N/A</v>
      </c>
      <c r="K594" s="8"/>
      <c r="M594" s="395"/>
    </row>
    <row r="595" spans="1:13" ht="45.75" customHeight="1">
      <c r="A595" s="32">
        <f>IF(B595&gt;0,1,0)</f>
        <v>0</v>
      </c>
      <c r="B595" s="647"/>
      <c r="C595" s="648"/>
      <c r="D595" s="648"/>
      <c r="E595" s="648"/>
      <c r="F595" s="648"/>
      <c r="G595" s="648"/>
      <c r="H595" s="6"/>
      <c r="I595" s="63"/>
      <c r="J595" s="7"/>
      <c r="K595" s="8"/>
      <c r="M595" s="394" t="s">
        <v>1054</v>
      </c>
    </row>
    <row r="596" spans="1:13">
      <c r="A596" s="32">
        <f t="shared" ref="A596:A603" si="118">IF(H596&gt;0,1,0)</f>
        <v>0</v>
      </c>
      <c r="B596" s="10"/>
      <c r="C596" s="2"/>
      <c r="D596" s="2"/>
      <c r="E596" s="2"/>
      <c r="F596" s="2"/>
      <c r="G596" s="2"/>
      <c r="H596" s="3">
        <f>IF(AND(C596=0,D596=0,E596=0,F596=0,G596=0),0,ROUND(IF(C596=0,1,C596)*IF(D596=0,1,D596)*IF(E596=0,1,E596)*IF(F596=0,1,F596)*IF(G596=0,1,G596),2))</f>
        <v>0</v>
      </c>
      <c r="I596" s="63"/>
      <c r="J596" s="7"/>
      <c r="K596" s="8"/>
      <c r="M596" s="395" t="s">
        <v>1055</v>
      </c>
    </row>
    <row r="597" spans="1:13">
      <c r="A597" s="32">
        <f t="shared" si="118"/>
        <v>0</v>
      </c>
      <c r="B597" s="10"/>
      <c r="C597" s="2"/>
      <c r="D597" s="2"/>
      <c r="E597" s="2"/>
      <c r="F597" s="2"/>
      <c r="G597" s="2"/>
      <c r="H597" s="3">
        <f t="shared" ref="H597:H603" si="119">IF(AND(C597=0,D597=0,E597=0,F597=0,G597=0),0,ROUND(IF(C597=0,1,C597)*IF(D597=0,1,D597)*IF(E597=0,1,E597)*IF(F597=0,1,F597)*IF(G597=0,1,G597),2))</f>
        <v>0</v>
      </c>
      <c r="I597" s="63"/>
      <c r="J597" s="7"/>
      <c r="K597" s="8"/>
      <c r="M597" s="395"/>
    </row>
    <row r="598" spans="1:13">
      <c r="A598" s="32">
        <f t="shared" si="118"/>
        <v>0</v>
      </c>
      <c r="B598" s="10"/>
      <c r="C598" s="2"/>
      <c r="D598" s="2"/>
      <c r="E598" s="2"/>
      <c r="F598" s="2"/>
      <c r="G598" s="2"/>
      <c r="H598" s="3">
        <f t="shared" si="119"/>
        <v>0</v>
      </c>
      <c r="I598" s="63"/>
      <c r="J598" s="7"/>
      <c r="K598" s="8"/>
      <c r="M598" s="395"/>
    </row>
    <row r="599" spans="1:13">
      <c r="A599" s="32">
        <f t="shared" si="118"/>
        <v>0</v>
      </c>
      <c r="B599" s="10"/>
      <c r="C599" s="2"/>
      <c r="D599" s="2"/>
      <c r="E599" s="2"/>
      <c r="F599" s="2"/>
      <c r="G599" s="2"/>
      <c r="H599" s="3">
        <f t="shared" si="119"/>
        <v>0</v>
      </c>
      <c r="I599" s="63"/>
      <c r="J599" s="7"/>
      <c r="K599" s="8"/>
      <c r="M599" s="395"/>
    </row>
    <row r="600" spans="1:13">
      <c r="A600" s="32">
        <f t="shared" si="118"/>
        <v>0</v>
      </c>
      <c r="B600" s="10"/>
      <c r="C600" s="2"/>
      <c r="D600" s="2"/>
      <c r="E600" s="2"/>
      <c r="F600" s="2"/>
      <c r="G600" s="2"/>
      <c r="H600" s="3">
        <f t="shared" si="119"/>
        <v>0</v>
      </c>
      <c r="I600" s="63"/>
      <c r="J600" s="7"/>
      <c r="K600" s="8"/>
      <c r="M600" s="395"/>
    </row>
    <row r="601" spans="1:13">
      <c r="A601" s="32">
        <f t="shared" si="118"/>
        <v>0</v>
      </c>
      <c r="B601" s="10"/>
      <c r="C601" s="2"/>
      <c r="D601" s="2"/>
      <c r="E601" s="2"/>
      <c r="F601" s="2"/>
      <c r="G601" s="2"/>
      <c r="H601" s="3">
        <f t="shared" si="119"/>
        <v>0</v>
      </c>
      <c r="I601" s="63"/>
      <c r="J601" s="7"/>
      <c r="K601" s="8"/>
      <c r="M601" s="395"/>
    </row>
    <row r="602" spans="1:13">
      <c r="A602" s="32">
        <f t="shared" si="118"/>
        <v>0</v>
      </c>
      <c r="B602" s="10"/>
      <c r="C602" s="2"/>
      <c r="D602" s="2"/>
      <c r="E602" s="2"/>
      <c r="F602" s="2"/>
      <c r="G602" s="2"/>
      <c r="H602" s="3">
        <f t="shared" si="119"/>
        <v>0</v>
      </c>
      <c r="I602" s="63"/>
      <c r="J602" s="7"/>
      <c r="K602" s="8"/>
      <c r="M602" s="395"/>
    </row>
    <row r="603" spans="1:13">
      <c r="A603" s="32">
        <f t="shared" si="118"/>
        <v>0</v>
      </c>
      <c r="B603" s="10"/>
      <c r="C603" s="2"/>
      <c r="D603" s="2"/>
      <c r="E603" s="2"/>
      <c r="F603" s="2"/>
      <c r="G603" s="2"/>
      <c r="H603" s="3">
        <f t="shared" si="119"/>
        <v>0</v>
      </c>
      <c r="I603" s="63"/>
      <c r="J603" s="7"/>
      <c r="K603" s="8"/>
      <c r="M603" s="395"/>
    </row>
    <row r="604" spans="1:13">
      <c r="A604" s="33" t="e">
        <f>VLOOKUP(B595,O:T,2)</f>
        <v>#N/A</v>
      </c>
      <c r="B604" s="649" t="s">
        <v>70</v>
      </c>
      <c r="C604" s="650"/>
      <c r="D604" s="650"/>
      <c r="E604" s="650"/>
      <c r="F604" s="650"/>
      <c r="G604" s="650"/>
      <c r="H604" s="6"/>
      <c r="I604" s="63">
        <f>SUM(H596:H604)</f>
        <v>0</v>
      </c>
      <c r="J604" s="1" t="e">
        <f>VLOOKUP(B595,O:W,4)</f>
        <v>#N/A</v>
      </c>
      <c r="K604" s="8"/>
      <c r="M604" s="395"/>
    </row>
    <row r="605" spans="1:13" ht="45.75" customHeight="1">
      <c r="A605" s="32">
        <f>IF(B605&gt;0,1,0)</f>
        <v>1</v>
      </c>
      <c r="B605" s="647" t="s">
        <v>7177</v>
      </c>
      <c r="C605" s="648"/>
      <c r="D605" s="648"/>
      <c r="E605" s="648"/>
      <c r="F605" s="648"/>
      <c r="G605" s="648"/>
      <c r="H605" s="6"/>
      <c r="I605" s="63"/>
      <c r="J605" s="7"/>
      <c r="K605" s="8"/>
      <c r="M605" s="396" t="s">
        <v>676</v>
      </c>
    </row>
    <row r="606" spans="1:13">
      <c r="A606" s="32">
        <f t="shared" ref="A606:A613" si="120">IF(H606&gt;0,1,0)</f>
        <v>1</v>
      </c>
      <c r="B606" s="10"/>
      <c r="C606" s="2">
        <v>1</v>
      </c>
      <c r="D606" s="2"/>
      <c r="E606" s="2"/>
      <c r="F606" s="2"/>
      <c r="G606" s="2"/>
      <c r="H606" s="3">
        <f>IF(AND(C606=0,D606=0,E606=0,F606=0,G606=0),0,ROUND(IF(C606=0,1,C606)*IF(D606=0,1,D606)*IF(E606=0,1,E606)*IF(F606=0,1,F606)*IF(G606=0,1,G606),2))</f>
        <v>1</v>
      </c>
      <c r="I606" s="63"/>
      <c r="J606" s="7"/>
      <c r="K606" s="8"/>
      <c r="M606" s="397" t="s">
        <v>1056</v>
      </c>
    </row>
    <row r="607" spans="1:13">
      <c r="A607" s="32">
        <f t="shared" si="120"/>
        <v>0</v>
      </c>
      <c r="B607" s="10"/>
      <c r="C607" s="2"/>
      <c r="D607" s="2"/>
      <c r="E607" s="2"/>
      <c r="F607" s="2"/>
      <c r="G607" s="2"/>
      <c r="H607" s="3">
        <f t="shared" ref="H607:H613" si="121">IF(AND(C607=0,D607=0,E607=0,F607=0,G607=0),0,ROUND(IF(C607=0,1,C607)*IF(D607=0,1,D607)*IF(E607=0,1,E607)*IF(F607=0,1,F607)*IF(G607=0,1,G607),2))</f>
        <v>0</v>
      </c>
      <c r="I607" s="63"/>
      <c r="J607" s="7"/>
      <c r="K607" s="8"/>
      <c r="M607" s="397"/>
    </row>
    <row r="608" spans="1:13">
      <c r="A608" s="32">
        <f t="shared" si="120"/>
        <v>0</v>
      </c>
      <c r="B608" s="10"/>
      <c r="C608" s="2"/>
      <c r="D608" s="2"/>
      <c r="E608" s="2"/>
      <c r="F608" s="2"/>
      <c r="G608" s="2"/>
      <c r="H608" s="3">
        <f t="shared" si="121"/>
        <v>0</v>
      </c>
      <c r="I608" s="63"/>
      <c r="J608" s="7"/>
      <c r="K608" s="8"/>
      <c r="M608" s="397"/>
    </row>
    <row r="609" spans="1:13">
      <c r="A609" s="32">
        <f t="shared" si="120"/>
        <v>0</v>
      </c>
      <c r="B609" s="10"/>
      <c r="C609" s="2"/>
      <c r="D609" s="2"/>
      <c r="E609" s="2"/>
      <c r="F609" s="2"/>
      <c r="G609" s="2"/>
      <c r="H609" s="3">
        <f t="shared" si="121"/>
        <v>0</v>
      </c>
      <c r="I609" s="63"/>
      <c r="J609" s="7"/>
      <c r="K609" s="8"/>
      <c r="M609" s="397"/>
    </row>
    <row r="610" spans="1:13">
      <c r="A610" s="32">
        <f t="shared" si="120"/>
        <v>0</v>
      </c>
      <c r="B610" s="10"/>
      <c r="C610" s="2"/>
      <c r="D610" s="2"/>
      <c r="E610" s="2"/>
      <c r="F610" s="2"/>
      <c r="G610" s="2"/>
      <c r="H610" s="3">
        <f t="shared" si="121"/>
        <v>0</v>
      </c>
      <c r="I610" s="63"/>
      <c r="J610" s="7"/>
      <c r="K610" s="8"/>
      <c r="M610" s="397"/>
    </row>
    <row r="611" spans="1:13">
      <c r="A611" s="32">
        <f t="shared" si="120"/>
        <v>0</v>
      </c>
      <c r="B611" s="10"/>
      <c r="C611" s="2"/>
      <c r="D611" s="2"/>
      <c r="E611" s="2"/>
      <c r="F611" s="2"/>
      <c r="G611" s="2"/>
      <c r="H611" s="3">
        <f t="shared" si="121"/>
        <v>0</v>
      </c>
      <c r="I611" s="63"/>
      <c r="J611" s="7"/>
      <c r="K611" s="8"/>
      <c r="M611" s="397"/>
    </row>
    <row r="612" spans="1:13">
      <c r="A612" s="32">
        <f t="shared" si="120"/>
        <v>0</v>
      </c>
      <c r="B612" s="10"/>
      <c r="C612" s="2"/>
      <c r="D612" s="2"/>
      <c r="E612" s="2"/>
      <c r="F612" s="2"/>
      <c r="G612" s="2"/>
      <c r="H612" s="3">
        <f t="shared" si="121"/>
        <v>0</v>
      </c>
      <c r="I612" s="63"/>
      <c r="J612" s="7"/>
      <c r="K612" s="8"/>
      <c r="M612" s="397"/>
    </row>
    <row r="613" spans="1:13">
      <c r="A613" s="32">
        <f t="shared" si="120"/>
        <v>0</v>
      </c>
      <c r="B613" s="10"/>
      <c r="C613" s="2"/>
      <c r="D613" s="2"/>
      <c r="E613" s="2"/>
      <c r="F613" s="2"/>
      <c r="G613" s="2"/>
      <c r="H613" s="3">
        <f t="shared" si="121"/>
        <v>0</v>
      </c>
      <c r="I613" s="63"/>
      <c r="J613" s="7"/>
      <c r="K613" s="8"/>
      <c r="M613" s="397"/>
    </row>
    <row r="614" spans="1:13">
      <c r="A614" s="33" t="str">
        <f>VLOOKUP(B605,O:T,2)</f>
        <v>070101</v>
      </c>
      <c r="B614" s="649" t="s">
        <v>70</v>
      </c>
      <c r="C614" s="650"/>
      <c r="D614" s="650"/>
      <c r="E614" s="650"/>
      <c r="F614" s="650"/>
      <c r="G614" s="650"/>
      <c r="H614" s="6"/>
      <c r="I614" s="63">
        <f>SUM(H606:H614)</f>
        <v>1</v>
      </c>
      <c r="J614" s="1" t="str">
        <f>VLOOKUP(B605,O:W,4)</f>
        <v>مترطول</v>
      </c>
      <c r="K614" s="8"/>
      <c r="M614" s="397"/>
    </row>
    <row r="615" spans="1:13" ht="47.25" customHeight="1">
      <c r="A615" s="32">
        <f>IF(B615&gt;0,1,0)</f>
        <v>1</v>
      </c>
      <c r="B615" s="647" t="s">
        <v>7336</v>
      </c>
      <c r="C615" s="648"/>
      <c r="D615" s="648"/>
      <c r="E615" s="648"/>
      <c r="F615" s="648"/>
      <c r="G615" s="648"/>
      <c r="H615" s="6"/>
      <c r="I615" s="63"/>
      <c r="J615" s="7"/>
      <c r="K615" s="8"/>
      <c r="M615" s="396" t="s">
        <v>676</v>
      </c>
    </row>
    <row r="616" spans="1:13">
      <c r="A616" s="32">
        <f t="shared" ref="A616:A623" si="122">IF(H616&gt;0,1,0)</f>
        <v>1</v>
      </c>
      <c r="B616" s="10"/>
      <c r="C616" s="2">
        <v>1</v>
      </c>
      <c r="D616" s="2"/>
      <c r="E616" s="2"/>
      <c r="F616" s="2"/>
      <c r="G616" s="2"/>
      <c r="H616" s="3">
        <f>IF(AND(C616=0,D616=0,E616=0,F616=0,G616=0),0,ROUND(IF(C616=0,1,C616)*IF(D616=0,1,D616)*IF(E616=0,1,E616)*IF(F616=0,1,F616)*IF(G616=0,1,G616),2))</f>
        <v>1</v>
      </c>
      <c r="I616" s="63"/>
      <c r="J616" s="7"/>
      <c r="K616" s="8"/>
      <c r="M616" s="397" t="s">
        <v>1056</v>
      </c>
    </row>
    <row r="617" spans="1:13">
      <c r="A617" s="32">
        <f t="shared" si="122"/>
        <v>0</v>
      </c>
      <c r="B617" s="10"/>
      <c r="C617" s="2"/>
      <c r="D617" s="2"/>
      <c r="E617" s="2"/>
      <c r="F617" s="2"/>
      <c r="G617" s="2"/>
      <c r="H617" s="3">
        <f t="shared" ref="H617:H623" si="123">IF(AND(C617=0,D617=0,E617=0,F617=0,G617=0),0,ROUND(IF(C617=0,1,C617)*IF(D617=0,1,D617)*IF(E617=0,1,E617)*IF(F617=0,1,F617)*IF(G617=0,1,G617),2))</f>
        <v>0</v>
      </c>
      <c r="I617" s="63"/>
      <c r="J617" s="7"/>
      <c r="K617" s="8"/>
      <c r="M617" s="397"/>
    </row>
    <row r="618" spans="1:13">
      <c r="A618" s="32">
        <f t="shared" si="122"/>
        <v>0</v>
      </c>
      <c r="B618" s="10"/>
      <c r="C618" s="2"/>
      <c r="D618" s="2"/>
      <c r="E618" s="2"/>
      <c r="F618" s="2"/>
      <c r="G618" s="2"/>
      <c r="H618" s="3">
        <f t="shared" si="123"/>
        <v>0</v>
      </c>
      <c r="I618" s="63"/>
      <c r="J618" s="7"/>
      <c r="K618" s="8"/>
      <c r="M618" s="397"/>
    </row>
    <row r="619" spans="1:13">
      <c r="A619" s="32">
        <f t="shared" si="122"/>
        <v>0</v>
      </c>
      <c r="B619" s="10"/>
      <c r="C619" s="2"/>
      <c r="D619" s="2"/>
      <c r="E619" s="2"/>
      <c r="F619" s="2"/>
      <c r="G619" s="2"/>
      <c r="H619" s="3">
        <f t="shared" si="123"/>
        <v>0</v>
      </c>
      <c r="I619" s="63"/>
      <c r="J619" s="7"/>
      <c r="K619" s="8"/>
      <c r="M619" s="397"/>
    </row>
    <row r="620" spans="1:13">
      <c r="A620" s="32">
        <f t="shared" si="122"/>
        <v>0</v>
      </c>
      <c r="B620" s="10"/>
      <c r="C620" s="2"/>
      <c r="D620" s="2"/>
      <c r="E620" s="2"/>
      <c r="F620" s="2"/>
      <c r="G620" s="2"/>
      <c r="H620" s="3">
        <f t="shared" si="123"/>
        <v>0</v>
      </c>
      <c r="I620" s="63"/>
      <c r="J620" s="7"/>
      <c r="K620" s="8"/>
      <c r="M620" s="397"/>
    </row>
    <row r="621" spans="1:13">
      <c r="A621" s="32">
        <f t="shared" si="122"/>
        <v>0</v>
      </c>
      <c r="B621" s="10"/>
      <c r="C621" s="2"/>
      <c r="D621" s="2"/>
      <c r="E621" s="2"/>
      <c r="F621" s="2"/>
      <c r="G621" s="2"/>
      <c r="H621" s="3">
        <f t="shared" si="123"/>
        <v>0</v>
      </c>
      <c r="I621" s="63"/>
      <c r="J621" s="7"/>
      <c r="K621" s="8"/>
      <c r="M621" s="397"/>
    </row>
    <row r="622" spans="1:13">
      <c r="A622" s="32">
        <f t="shared" si="122"/>
        <v>0</v>
      </c>
      <c r="B622" s="10"/>
      <c r="C622" s="2"/>
      <c r="D622" s="2"/>
      <c r="E622" s="2"/>
      <c r="F622" s="2"/>
      <c r="G622" s="2"/>
      <c r="H622" s="3">
        <f t="shared" si="123"/>
        <v>0</v>
      </c>
      <c r="I622" s="63"/>
      <c r="J622" s="7"/>
      <c r="K622" s="8"/>
      <c r="M622" s="397"/>
    </row>
    <row r="623" spans="1:13">
      <c r="A623" s="32">
        <f t="shared" si="122"/>
        <v>0</v>
      </c>
      <c r="B623" s="10"/>
      <c r="C623" s="2"/>
      <c r="D623" s="2"/>
      <c r="E623" s="2"/>
      <c r="F623" s="2"/>
      <c r="G623" s="2"/>
      <c r="H623" s="3">
        <f t="shared" si="123"/>
        <v>0</v>
      </c>
      <c r="I623" s="63"/>
      <c r="J623" s="7"/>
      <c r="K623" s="8"/>
      <c r="M623" s="397"/>
    </row>
    <row r="624" spans="1:13">
      <c r="A624" s="33" t="str">
        <f>VLOOKUP(B615,O:T,2)</f>
        <v>077905</v>
      </c>
      <c r="B624" s="649" t="s">
        <v>70</v>
      </c>
      <c r="C624" s="650"/>
      <c r="D624" s="650"/>
      <c r="E624" s="650"/>
      <c r="F624" s="650"/>
      <c r="G624" s="650"/>
      <c r="H624" s="6"/>
      <c r="I624" s="63">
        <f>SUM(H616:H624)</f>
        <v>1</v>
      </c>
      <c r="J624" s="1" t="str">
        <f>VLOOKUP(B615,O:W,4)</f>
        <v>مترطول</v>
      </c>
      <c r="K624" s="8"/>
      <c r="M624" s="397"/>
    </row>
    <row r="625" spans="1:13" ht="45.75" customHeight="1">
      <c r="A625" s="32">
        <f>IF(B625&gt;0,1,0)</f>
        <v>0</v>
      </c>
      <c r="B625" s="647"/>
      <c r="C625" s="648"/>
      <c r="D625" s="648"/>
      <c r="E625" s="648"/>
      <c r="F625" s="648"/>
      <c r="G625" s="648"/>
      <c r="H625" s="6"/>
      <c r="I625" s="63"/>
      <c r="J625" s="7"/>
      <c r="K625" s="8"/>
      <c r="M625" s="396" t="s">
        <v>676</v>
      </c>
    </row>
    <row r="626" spans="1:13">
      <c r="A626" s="32">
        <f t="shared" ref="A626:A633" si="124">IF(H626&gt;0,1,0)</f>
        <v>0</v>
      </c>
      <c r="B626" s="10"/>
      <c r="C626" s="2"/>
      <c r="D626" s="2"/>
      <c r="E626" s="2"/>
      <c r="F626" s="2"/>
      <c r="G626" s="2"/>
      <c r="H626" s="3">
        <f>IF(AND(C626=0,D626=0,E626=0,F626=0,G626=0),0,ROUND(IF(C626=0,1,C626)*IF(D626=0,1,D626)*IF(E626=0,1,E626)*IF(F626=0,1,F626)*IF(G626=0,1,G626),2))</f>
        <v>0</v>
      </c>
      <c r="I626" s="63"/>
      <c r="J626" s="7"/>
      <c r="K626" s="8"/>
      <c r="M626" s="397"/>
    </row>
    <row r="627" spans="1:13">
      <c r="A627" s="32">
        <f t="shared" si="124"/>
        <v>0</v>
      </c>
      <c r="B627" s="10"/>
      <c r="C627" s="2"/>
      <c r="D627" s="2"/>
      <c r="E627" s="2"/>
      <c r="F627" s="2"/>
      <c r="G627" s="2"/>
      <c r="H627" s="3">
        <f t="shared" ref="H627:H633" si="125">IF(AND(C627=0,D627=0,E627=0,F627=0,G627=0),0,ROUND(IF(C627=0,1,C627)*IF(D627=0,1,D627)*IF(E627=0,1,E627)*IF(F627=0,1,F627)*IF(G627=0,1,G627),2))</f>
        <v>0</v>
      </c>
      <c r="I627" s="63"/>
      <c r="J627" s="7"/>
      <c r="K627" s="8"/>
      <c r="M627" s="397"/>
    </row>
    <row r="628" spans="1:13">
      <c r="A628" s="32">
        <f t="shared" si="124"/>
        <v>0</v>
      </c>
      <c r="B628" s="10"/>
      <c r="C628" s="2"/>
      <c r="D628" s="2"/>
      <c r="E628" s="2"/>
      <c r="F628" s="2"/>
      <c r="G628" s="2"/>
      <c r="H628" s="3">
        <f t="shared" si="125"/>
        <v>0</v>
      </c>
      <c r="I628" s="63"/>
      <c r="J628" s="7"/>
      <c r="K628" s="8"/>
      <c r="M628" s="397"/>
    </row>
    <row r="629" spans="1:13">
      <c r="A629" s="32">
        <f t="shared" si="124"/>
        <v>0</v>
      </c>
      <c r="B629" s="10"/>
      <c r="C629" s="2"/>
      <c r="D629" s="2"/>
      <c r="E629" s="2"/>
      <c r="F629" s="2"/>
      <c r="G629" s="2"/>
      <c r="H629" s="3">
        <f t="shared" si="125"/>
        <v>0</v>
      </c>
      <c r="I629" s="63"/>
      <c r="J629" s="7"/>
      <c r="K629" s="8"/>
      <c r="M629" s="397"/>
    </row>
    <row r="630" spans="1:13">
      <c r="A630" s="32">
        <f t="shared" si="124"/>
        <v>0</v>
      </c>
      <c r="B630" s="10"/>
      <c r="C630" s="2"/>
      <c r="D630" s="2"/>
      <c r="E630" s="2"/>
      <c r="F630" s="2"/>
      <c r="G630" s="2"/>
      <c r="H630" s="3">
        <f t="shared" si="125"/>
        <v>0</v>
      </c>
      <c r="I630" s="63"/>
      <c r="J630" s="7"/>
      <c r="K630" s="8"/>
      <c r="M630" s="397"/>
    </row>
    <row r="631" spans="1:13">
      <c r="A631" s="32">
        <f t="shared" si="124"/>
        <v>0</v>
      </c>
      <c r="B631" s="10"/>
      <c r="C631" s="2"/>
      <c r="D631" s="2"/>
      <c r="E631" s="2"/>
      <c r="F631" s="2"/>
      <c r="G631" s="2"/>
      <c r="H631" s="3">
        <f t="shared" si="125"/>
        <v>0</v>
      </c>
      <c r="I631" s="63"/>
      <c r="J631" s="7"/>
      <c r="K631" s="8"/>
      <c r="M631" s="397"/>
    </row>
    <row r="632" spans="1:13">
      <c r="A632" s="32">
        <f t="shared" si="124"/>
        <v>0</v>
      </c>
      <c r="B632" s="10"/>
      <c r="C632" s="2"/>
      <c r="D632" s="2"/>
      <c r="E632" s="2"/>
      <c r="F632" s="2"/>
      <c r="G632" s="2"/>
      <c r="H632" s="3">
        <f t="shared" si="125"/>
        <v>0</v>
      </c>
      <c r="I632" s="63"/>
      <c r="J632" s="7"/>
      <c r="K632" s="8"/>
      <c r="M632" s="397"/>
    </row>
    <row r="633" spans="1:13">
      <c r="A633" s="32">
        <f t="shared" si="124"/>
        <v>0</v>
      </c>
      <c r="B633" s="10"/>
      <c r="C633" s="2"/>
      <c r="D633" s="2"/>
      <c r="E633" s="2"/>
      <c r="F633" s="2"/>
      <c r="G633" s="2"/>
      <c r="H633" s="3">
        <f t="shared" si="125"/>
        <v>0</v>
      </c>
      <c r="I633" s="63"/>
      <c r="J633" s="7"/>
      <c r="K633" s="8"/>
      <c r="M633" s="397"/>
    </row>
    <row r="634" spans="1:13">
      <c r="A634" s="33" t="e">
        <f>VLOOKUP(B625,O:T,2)</f>
        <v>#N/A</v>
      </c>
      <c r="B634" s="649" t="s">
        <v>70</v>
      </c>
      <c r="C634" s="650"/>
      <c r="D634" s="650"/>
      <c r="E634" s="650"/>
      <c r="F634" s="650"/>
      <c r="G634" s="650"/>
      <c r="H634" s="6"/>
      <c r="I634" s="63">
        <f>SUM(H626:H634)</f>
        <v>0</v>
      </c>
      <c r="J634" s="1" t="e">
        <f>VLOOKUP(B625,O:W,4)</f>
        <v>#N/A</v>
      </c>
      <c r="K634" s="8"/>
      <c r="M634" s="397"/>
    </row>
    <row r="635" spans="1:13" ht="46.5" customHeight="1">
      <c r="A635" s="32">
        <f>IF(B635&gt;0,1,0)</f>
        <v>0</v>
      </c>
      <c r="B635" s="647"/>
      <c r="C635" s="648"/>
      <c r="D635" s="648"/>
      <c r="E635" s="648"/>
      <c r="F635" s="648"/>
      <c r="G635" s="648"/>
      <c r="H635" s="6"/>
      <c r="I635" s="63"/>
      <c r="J635" s="7"/>
      <c r="K635" s="8"/>
      <c r="M635" s="396" t="s">
        <v>676</v>
      </c>
    </row>
    <row r="636" spans="1:13">
      <c r="A636" s="32">
        <f t="shared" ref="A636:A643" si="126">IF(H636&gt;0,1,0)</f>
        <v>0</v>
      </c>
      <c r="B636" s="10"/>
      <c r="C636" s="2"/>
      <c r="D636" s="2"/>
      <c r="E636" s="2"/>
      <c r="F636" s="2"/>
      <c r="G636" s="2"/>
      <c r="H636" s="3">
        <f>IF(AND(C636=0,D636=0,E636=0,F636=0,G636=0),0,ROUND(IF(C636=0,1,C636)*IF(D636=0,1,D636)*IF(E636=0,1,E636)*IF(F636=0,1,F636)*IF(G636=0,1,G636),2))</f>
        <v>0</v>
      </c>
      <c r="I636" s="63"/>
      <c r="J636" s="7"/>
      <c r="K636" s="8"/>
      <c r="M636" s="397" t="s">
        <v>1056</v>
      </c>
    </row>
    <row r="637" spans="1:13">
      <c r="A637" s="32">
        <f t="shared" si="126"/>
        <v>0</v>
      </c>
      <c r="B637" s="10"/>
      <c r="C637" s="2"/>
      <c r="D637" s="2"/>
      <c r="E637" s="2"/>
      <c r="F637" s="2"/>
      <c r="G637" s="2"/>
      <c r="H637" s="3">
        <f t="shared" ref="H637:H643" si="127">IF(AND(C637=0,D637=0,E637=0,F637=0,G637=0),0,ROUND(IF(C637=0,1,C637)*IF(D637=0,1,D637)*IF(E637=0,1,E637)*IF(F637=0,1,F637)*IF(G637=0,1,G637),2))</f>
        <v>0</v>
      </c>
      <c r="I637" s="63"/>
      <c r="J637" s="7"/>
      <c r="K637" s="8"/>
      <c r="M637" s="397"/>
    </row>
    <row r="638" spans="1:13">
      <c r="A638" s="32">
        <f t="shared" si="126"/>
        <v>0</v>
      </c>
      <c r="B638" s="10"/>
      <c r="C638" s="2"/>
      <c r="D638" s="2"/>
      <c r="E638" s="2"/>
      <c r="F638" s="2"/>
      <c r="G638" s="2"/>
      <c r="H638" s="3">
        <f t="shared" si="127"/>
        <v>0</v>
      </c>
      <c r="I638" s="63"/>
      <c r="J638" s="7"/>
      <c r="K638" s="8"/>
      <c r="M638" s="397"/>
    </row>
    <row r="639" spans="1:13">
      <c r="A639" s="32">
        <f t="shared" si="126"/>
        <v>0</v>
      </c>
      <c r="B639" s="10"/>
      <c r="C639" s="2"/>
      <c r="D639" s="2"/>
      <c r="E639" s="2"/>
      <c r="F639" s="2"/>
      <c r="G639" s="2"/>
      <c r="H639" s="3">
        <f t="shared" si="127"/>
        <v>0</v>
      </c>
      <c r="I639" s="63"/>
      <c r="J639" s="7"/>
      <c r="K639" s="8"/>
      <c r="M639" s="397"/>
    </row>
    <row r="640" spans="1:13">
      <c r="A640" s="32">
        <f t="shared" si="126"/>
        <v>0</v>
      </c>
      <c r="B640" s="10"/>
      <c r="C640" s="2"/>
      <c r="D640" s="2"/>
      <c r="E640" s="2"/>
      <c r="F640" s="2"/>
      <c r="G640" s="2"/>
      <c r="H640" s="3">
        <f t="shared" si="127"/>
        <v>0</v>
      </c>
      <c r="I640" s="63"/>
      <c r="J640" s="7"/>
      <c r="K640" s="8"/>
      <c r="M640" s="397"/>
    </row>
    <row r="641" spans="1:13">
      <c r="A641" s="32">
        <f t="shared" si="126"/>
        <v>0</v>
      </c>
      <c r="B641" s="10"/>
      <c r="C641" s="2"/>
      <c r="D641" s="2"/>
      <c r="E641" s="2"/>
      <c r="F641" s="2"/>
      <c r="G641" s="2"/>
      <c r="H641" s="3">
        <f t="shared" si="127"/>
        <v>0</v>
      </c>
      <c r="I641" s="63"/>
      <c r="J641" s="7"/>
      <c r="K641" s="8"/>
      <c r="M641" s="397"/>
    </row>
    <row r="642" spans="1:13">
      <c r="A642" s="32">
        <f t="shared" si="126"/>
        <v>0</v>
      </c>
      <c r="B642" s="10"/>
      <c r="C642" s="2"/>
      <c r="D642" s="2"/>
      <c r="E642" s="2"/>
      <c r="F642" s="2"/>
      <c r="G642" s="2"/>
      <c r="H642" s="3">
        <f t="shared" si="127"/>
        <v>0</v>
      </c>
      <c r="I642" s="63"/>
      <c r="J642" s="7"/>
      <c r="K642" s="8"/>
      <c r="M642" s="397"/>
    </row>
    <row r="643" spans="1:13">
      <c r="A643" s="32">
        <f t="shared" si="126"/>
        <v>0</v>
      </c>
      <c r="B643" s="10"/>
      <c r="C643" s="2"/>
      <c r="D643" s="2"/>
      <c r="E643" s="2"/>
      <c r="F643" s="2"/>
      <c r="G643" s="2"/>
      <c r="H643" s="3">
        <f t="shared" si="127"/>
        <v>0</v>
      </c>
      <c r="I643" s="63"/>
      <c r="J643" s="7"/>
      <c r="K643" s="8"/>
      <c r="M643" s="397"/>
    </row>
    <row r="644" spans="1:13">
      <c r="A644" s="33" t="e">
        <f>VLOOKUP(B635,O:T,2)</f>
        <v>#N/A</v>
      </c>
      <c r="B644" s="649" t="s">
        <v>70</v>
      </c>
      <c r="C644" s="650"/>
      <c r="D644" s="650"/>
      <c r="E644" s="650"/>
      <c r="F644" s="650"/>
      <c r="G644" s="650"/>
      <c r="H644" s="6"/>
      <c r="I644" s="63">
        <f>SUM(H636:H644)</f>
        <v>0</v>
      </c>
      <c r="J644" s="1" t="e">
        <f>VLOOKUP(B635,O:W,4)</f>
        <v>#N/A</v>
      </c>
      <c r="K644" s="8"/>
      <c r="M644" s="397"/>
    </row>
    <row r="645" spans="1:13" ht="45.75" customHeight="1">
      <c r="A645" s="32">
        <f>IF(B645&gt;0,1,0)</f>
        <v>0</v>
      </c>
      <c r="B645" s="647"/>
      <c r="C645" s="648"/>
      <c r="D645" s="648"/>
      <c r="E645" s="648"/>
      <c r="F645" s="648"/>
      <c r="G645" s="648"/>
      <c r="H645" s="6"/>
      <c r="I645" s="63"/>
      <c r="J645" s="7"/>
      <c r="K645" s="8"/>
      <c r="M645" s="396" t="s">
        <v>676</v>
      </c>
    </row>
    <row r="646" spans="1:13">
      <c r="A646" s="32">
        <f t="shared" ref="A646:A653" si="128">IF(H646&gt;0,1,0)</f>
        <v>0</v>
      </c>
      <c r="B646" s="10"/>
      <c r="C646" s="2"/>
      <c r="D646" s="2"/>
      <c r="E646" s="2"/>
      <c r="F646" s="2"/>
      <c r="G646" s="2"/>
      <c r="H646" s="3">
        <f>IF(AND(C646=0,D646=0,E646=0,F646=0,G646=0),0,ROUND(IF(C646=0,1,C646)*IF(D646=0,1,D646)*IF(E646=0,1,E646)*IF(F646=0,1,F646)*IF(G646=0,1,G646),2))</f>
        <v>0</v>
      </c>
      <c r="I646" s="63"/>
      <c r="J646" s="7"/>
      <c r="K646" s="8"/>
      <c r="M646" s="397"/>
    </row>
    <row r="647" spans="1:13">
      <c r="A647" s="32">
        <f t="shared" si="128"/>
        <v>0</v>
      </c>
      <c r="B647" s="10"/>
      <c r="C647" s="2"/>
      <c r="D647" s="2"/>
      <c r="E647" s="2"/>
      <c r="F647" s="2"/>
      <c r="G647" s="2"/>
      <c r="H647" s="3">
        <f t="shared" ref="H647:H653" si="129">IF(AND(C647=0,D647=0,E647=0,F647=0,G647=0),0,ROUND(IF(C647=0,1,C647)*IF(D647=0,1,D647)*IF(E647=0,1,E647)*IF(F647=0,1,F647)*IF(G647=0,1,G647),2))</f>
        <v>0</v>
      </c>
      <c r="I647" s="63"/>
      <c r="J647" s="7"/>
      <c r="K647" s="8"/>
      <c r="M647" s="397"/>
    </row>
    <row r="648" spans="1:13">
      <c r="A648" s="32">
        <f t="shared" si="128"/>
        <v>0</v>
      </c>
      <c r="B648" s="10"/>
      <c r="C648" s="2"/>
      <c r="D648" s="2"/>
      <c r="E648" s="2"/>
      <c r="F648" s="2"/>
      <c r="G648" s="2"/>
      <c r="H648" s="3">
        <f t="shared" si="129"/>
        <v>0</v>
      </c>
      <c r="I648" s="63"/>
      <c r="J648" s="7"/>
      <c r="K648" s="8"/>
      <c r="M648" s="397"/>
    </row>
    <row r="649" spans="1:13">
      <c r="A649" s="32">
        <f t="shared" si="128"/>
        <v>0</v>
      </c>
      <c r="B649" s="10"/>
      <c r="C649" s="2"/>
      <c r="D649" s="2"/>
      <c r="E649" s="2"/>
      <c r="F649" s="2"/>
      <c r="G649" s="2"/>
      <c r="H649" s="3">
        <f t="shared" si="129"/>
        <v>0</v>
      </c>
      <c r="I649" s="63"/>
      <c r="J649" s="7"/>
      <c r="K649" s="8"/>
      <c r="M649" s="397"/>
    </row>
    <row r="650" spans="1:13">
      <c r="A650" s="32">
        <f t="shared" si="128"/>
        <v>0</v>
      </c>
      <c r="B650" s="10"/>
      <c r="C650" s="2"/>
      <c r="D650" s="2"/>
      <c r="E650" s="2"/>
      <c r="F650" s="2"/>
      <c r="G650" s="2"/>
      <c r="H650" s="3">
        <f t="shared" si="129"/>
        <v>0</v>
      </c>
      <c r="I650" s="63"/>
      <c r="J650" s="7"/>
      <c r="K650" s="8"/>
      <c r="M650" s="397"/>
    </row>
    <row r="651" spans="1:13">
      <c r="A651" s="32">
        <f t="shared" si="128"/>
        <v>0</v>
      </c>
      <c r="B651" s="10"/>
      <c r="C651" s="2"/>
      <c r="D651" s="2"/>
      <c r="E651" s="2"/>
      <c r="F651" s="2"/>
      <c r="G651" s="2"/>
      <c r="H651" s="3">
        <f t="shared" si="129"/>
        <v>0</v>
      </c>
      <c r="I651" s="63"/>
      <c r="J651" s="7"/>
      <c r="K651" s="8"/>
      <c r="M651" s="397"/>
    </row>
    <row r="652" spans="1:13">
      <c r="A652" s="32">
        <f t="shared" si="128"/>
        <v>0</v>
      </c>
      <c r="B652" s="10"/>
      <c r="C652" s="2"/>
      <c r="D652" s="2"/>
      <c r="E652" s="2"/>
      <c r="F652" s="2"/>
      <c r="G652" s="2"/>
      <c r="H652" s="3">
        <f t="shared" si="129"/>
        <v>0</v>
      </c>
      <c r="I652" s="63"/>
      <c r="J652" s="7"/>
      <c r="K652" s="8"/>
      <c r="M652" s="397"/>
    </row>
    <row r="653" spans="1:13">
      <c r="A653" s="32">
        <f t="shared" si="128"/>
        <v>0</v>
      </c>
      <c r="B653" s="10"/>
      <c r="C653" s="2"/>
      <c r="D653" s="2"/>
      <c r="E653" s="2"/>
      <c r="F653" s="2"/>
      <c r="G653" s="2"/>
      <c r="H653" s="3">
        <f t="shared" si="129"/>
        <v>0</v>
      </c>
      <c r="I653" s="63"/>
      <c r="J653" s="7"/>
      <c r="K653" s="8"/>
      <c r="M653" s="397"/>
    </row>
    <row r="654" spans="1:13">
      <c r="A654" s="33" t="e">
        <f>VLOOKUP(B645,O:T,2)</f>
        <v>#N/A</v>
      </c>
      <c r="B654" s="649" t="s">
        <v>70</v>
      </c>
      <c r="C654" s="650"/>
      <c r="D654" s="650"/>
      <c r="E654" s="650"/>
      <c r="F654" s="650"/>
      <c r="G654" s="650"/>
      <c r="H654" s="6"/>
      <c r="I654" s="63">
        <f>SUM(H646:H654)</f>
        <v>0</v>
      </c>
      <c r="J654" s="1" t="e">
        <f>VLOOKUP(B645,O:W,4)</f>
        <v>#N/A</v>
      </c>
      <c r="K654" s="8"/>
      <c r="M654" s="397"/>
    </row>
    <row r="655" spans="1:13" ht="46.5" customHeight="1">
      <c r="A655" s="32">
        <f>IF(B655&gt;0,1,0)</f>
        <v>0</v>
      </c>
      <c r="B655" s="647"/>
      <c r="C655" s="648"/>
      <c r="D655" s="648"/>
      <c r="E655" s="648"/>
      <c r="F655" s="648"/>
      <c r="G655" s="648"/>
      <c r="H655" s="6"/>
      <c r="I655" s="63"/>
      <c r="J655" s="7"/>
      <c r="K655" s="8"/>
      <c r="M655" s="396" t="s">
        <v>676</v>
      </c>
    </row>
    <row r="656" spans="1:13">
      <c r="A656" s="32">
        <f t="shared" ref="A656:A663" si="130">IF(H656&gt;0,1,0)</f>
        <v>0</v>
      </c>
      <c r="B656" s="10"/>
      <c r="C656" s="2"/>
      <c r="D656" s="2"/>
      <c r="E656" s="2"/>
      <c r="F656" s="2"/>
      <c r="G656" s="2"/>
      <c r="H656" s="3">
        <f>IF(AND(C656=0,D656=0,E656=0,F656=0,G656=0),0,ROUND(IF(C656=0,1,C656)*IF(D656=0,1,D656)*IF(E656=0,1,E656)*IF(F656=0,1,F656)*IF(G656=0,1,G656),2))</f>
        <v>0</v>
      </c>
      <c r="I656" s="63"/>
      <c r="J656" s="7"/>
      <c r="K656" s="8"/>
      <c r="M656" s="397" t="s">
        <v>1056</v>
      </c>
    </row>
    <row r="657" spans="1:13">
      <c r="A657" s="32">
        <f t="shared" si="130"/>
        <v>0</v>
      </c>
      <c r="B657" s="10"/>
      <c r="C657" s="2"/>
      <c r="D657" s="2"/>
      <c r="E657" s="2"/>
      <c r="F657" s="2"/>
      <c r="G657" s="2"/>
      <c r="H657" s="3">
        <f t="shared" ref="H657:H663" si="131">IF(AND(C657=0,D657=0,E657=0,F657=0,G657=0),0,ROUND(IF(C657=0,1,C657)*IF(D657=0,1,D657)*IF(E657=0,1,E657)*IF(F657=0,1,F657)*IF(G657=0,1,G657),2))</f>
        <v>0</v>
      </c>
      <c r="I657" s="63"/>
      <c r="J657" s="7"/>
      <c r="K657" s="8"/>
      <c r="M657" s="397"/>
    </row>
    <row r="658" spans="1:13">
      <c r="A658" s="32">
        <f t="shared" si="130"/>
        <v>0</v>
      </c>
      <c r="B658" s="10"/>
      <c r="C658" s="2"/>
      <c r="D658" s="2"/>
      <c r="E658" s="2"/>
      <c r="F658" s="2"/>
      <c r="G658" s="2"/>
      <c r="H658" s="3">
        <f t="shared" si="131"/>
        <v>0</v>
      </c>
      <c r="I658" s="63"/>
      <c r="J658" s="7"/>
      <c r="K658" s="8"/>
      <c r="M658" s="397"/>
    </row>
    <row r="659" spans="1:13">
      <c r="A659" s="32">
        <f t="shared" si="130"/>
        <v>0</v>
      </c>
      <c r="B659" s="10"/>
      <c r="C659" s="2"/>
      <c r="D659" s="2"/>
      <c r="E659" s="2"/>
      <c r="F659" s="2"/>
      <c r="G659" s="2"/>
      <c r="H659" s="3">
        <f t="shared" si="131"/>
        <v>0</v>
      </c>
      <c r="I659" s="63"/>
      <c r="J659" s="7"/>
      <c r="K659" s="8"/>
      <c r="M659" s="397"/>
    </row>
    <row r="660" spans="1:13">
      <c r="A660" s="32">
        <f t="shared" si="130"/>
        <v>0</v>
      </c>
      <c r="B660" s="10"/>
      <c r="C660" s="2"/>
      <c r="D660" s="2"/>
      <c r="E660" s="2"/>
      <c r="F660" s="2"/>
      <c r="G660" s="2"/>
      <c r="H660" s="3">
        <f t="shared" si="131"/>
        <v>0</v>
      </c>
      <c r="I660" s="63"/>
      <c r="J660" s="7"/>
      <c r="K660" s="8"/>
      <c r="M660" s="397"/>
    </row>
    <row r="661" spans="1:13">
      <c r="A661" s="32">
        <f t="shared" si="130"/>
        <v>0</v>
      </c>
      <c r="B661" s="10"/>
      <c r="C661" s="2"/>
      <c r="D661" s="2"/>
      <c r="E661" s="2"/>
      <c r="F661" s="2"/>
      <c r="G661" s="2"/>
      <c r="H661" s="3">
        <f t="shared" si="131"/>
        <v>0</v>
      </c>
      <c r="I661" s="63"/>
      <c r="J661" s="7"/>
      <c r="K661" s="8"/>
      <c r="M661" s="397"/>
    </row>
    <row r="662" spans="1:13">
      <c r="A662" s="32">
        <f t="shared" si="130"/>
        <v>0</v>
      </c>
      <c r="B662" s="10"/>
      <c r="C662" s="2"/>
      <c r="D662" s="2"/>
      <c r="E662" s="2"/>
      <c r="F662" s="2"/>
      <c r="G662" s="2"/>
      <c r="H662" s="3">
        <f t="shared" si="131"/>
        <v>0</v>
      </c>
      <c r="I662" s="63"/>
      <c r="J662" s="7"/>
      <c r="K662" s="8"/>
      <c r="M662" s="397"/>
    </row>
    <row r="663" spans="1:13">
      <c r="A663" s="32">
        <f t="shared" si="130"/>
        <v>0</v>
      </c>
      <c r="B663" s="10"/>
      <c r="C663" s="2"/>
      <c r="D663" s="2"/>
      <c r="E663" s="2"/>
      <c r="F663" s="2"/>
      <c r="G663" s="2"/>
      <c r="H663" s="3">
        <f t="shared" si="131"/>
        <v>0</v>
      </c>
      <c r="I663" s="63"/>
      <c r="J663" s="7"/>
      <c r="K663" s="8"/>
      <c r="M663" s="397"/>
    </row>
    <row r="664" spans="1:13">
      <c r="A664" s="33" t="e">
        <f>VLOOKUP(B655,O:T,2)</f>
        <v>#N/A</v>
      </c>
      <c r="B664" s="649" t="s">
        <v>70</v>
      </c>
      <c r="C664" s="650"/>
      <c r="D664" s="650"/>
      <c r="E664" s="650"/>
      <c r="F664" s="650"/>
      <c r="G664" s="650"/>
      <c r="H664" s="6"/>
      <c r="I664" s="63">
        <f>SUM(H656:H664)</f>
        <v>0</v>
      </c>
      <c r="J664" s="1" t="e">
        <f>VLOOKUP(B655,O:W,4)</f>
        <v>#N/A</v>
      </c>
      <c r="K664" s="8"/>
      <c r="M664" s="397"/>
    </row>
    <row r="665" spans="1:13" ht="45" customHeight="1">
      <c r="A665" s="32">
        <f>IF(B665&gt;0,1,0)</f>
        <v>0</v>
      </c>
      <c r="B665" s="647"/>
      <c r="C665" s="648"/>
      <c r="D665" s="648"/>
      <c r="E665" s="648"/>
      <c r="F665" s="648"/>
      <c r="G665" s="648"/>
      <c r="H665" s="6"/>
      <c r="I665" s="63"/>
      <c r="J665" s="7"/>
      <c r="K665" s="8"/>
      <c r="M665" s="396" t="s">
        <v>676</v>
      </c>
    </row>
    <row r="666" spans="1:13">
      <c r="A666" s="32">
        <f t="shared" ref="A666:A673" si="132">IF(H666&gt;0,1,0)</f>
        <v>0</v>
      </c>
      <c r="B666" s="10"/>
      <c r="C666" s="2"/>
      <c r="D666" s="2"/>
      <c r="E666" s="2"/>
      <c r="F666" s="2"/>
      <c r="G666" s="2"/>
      <c r="H666" s="3">
        <f>IF(AND(C666=0,D666=0,E666=0,F666=0,G666=0),0,ROUND(IF(C666=0,1,C666)*IF(D666=0,1,D666)*IF(E666=0,1,E666)*IF(F666=0,1,F666)*IF(G666=0,1,G666),2))</f>
        <v>0</v>
      </c>
      <c r="I666" s="63"/>
      <c r="J666" s="7"/>
      <c r="K666" s="8"/>
      <c r="M666" s="397"/>
    </row>
    <row r="667" spans="1:13">
      <c r="A667" s="32">
        <f t="shared" si="132"/>
        <v>0</v>
      </c>
      <c r="B667" s="10"/>
      <c r="C667" s="2"/>
      <c r="D667" s="2"/>
      <c r="E667" s="2"/>
      <c r="F667" s="2"/>
      <c r="G667" s="2"/>
      <c r="H667" s="3">
        <f t="shared" ref="H667:H673" si="133">IF(AND(C667=0,D667=0,E667=0,F667=0,G667=0),0,ROUND(IF(C667=0,1,C667)*IF(D667=0,1,D667)*IF(E667=0,1,E667)*IF(F667=0,1,F667)*IF(G667=0,1,G667),2))</f>
        <v>0</v>
      </c>
      <c r="I667" s="63"/>
      <c r="J667" s="7"/>
      <c r="K667" s="8"/>
      <c r="M667" s="397"/>
    </row>
    <row r="668" spans="1:13">
      <c r="A668" s="32">
        <f t="shared" si="132"/>
        <v>0</v>
      </c>
      <c r="B668" s="10"/>
      <c r="C668" s="2"/>
      <c r="D668" s="2"/>
      <c r="E668" s="2"/>
      <c r="F668" s="2"/>
      <c r="G668" s="2"/>
      <c r="H668" s="3">
        <f t="shared" si="133"/>
        <v>0</v>
      </c>
      <c r="I668" s="63"/>
      <c r="J668" s="7"/>
      <c r="K668" s="8"/>
      <c r="M668" s="397"/>
    </row>
    <row r="669" spans="1:13">
      <c r="A669" s="32">
        <f t="shared" si="132"/>
        <v>0</v>
      </c>
      <c r="B669" s="10"/>
      <c r="C669" s="2"/>
      <c r="D669" s="2"/>
      <c r="E669" s="2"/>
      <c r="F669" s="2"/>
      <c r="G669" s="2"/>
      <c r="H669" s="3">
        <f t="shared" si="133"/>
        <v>0</v>
      </c>
      <c r="I669" s="63"/>
      <c r="J669" s="7"/>
      <c r="K669" s="8"/>
      <c r="M669" s="397"/>
    </row>
    <row r="670" spans="1:13">
      <c r="A670" s="32">
        <f t="shared" si="132"/>
        <v>0</v>
      </c>
      <c r="B670" s="10"/>
      <c r="C670" s="2"/>
      <c r="D670" s="2"/>
      <c r="E670" s="2"/>
      <c r="F670" s="2"/>
      <c r="G670" s="2"/>
      <c r="H670" s="3">
        <f t="shared" si="133"/>
        <v>0</v>
      </c>
      <c r="I670" s="63"/>
      <c r="J670" s="7"/>
      <c r="K670" s="8"/>
      <c r="M670" s="397"/>
    </row>
    <row r="671" spans="1:13">
      <c r="A671" s="32">
        <f t="shared" si="132"/>
        <v>0</v>
      </c>
      <c r="B671" s="10"/>
      <c r="C671" s="2"/>
      <c r="D671" s="2"/>
      <c r="E671" s="2"/>
      <c r="F671" s="2"/>
      <c r="G671" s="2"/>
      <c r="H671" s="3">
        <f t="shared" si="133"/>
        <v>0</v>
      </c>
      <c r="I671" s="63"/>
      <c r="J671" s="7"/>
      <c r="K671" s="8"/>
      <c r="M671" s="397"/>
    </row>
    <row r="672" spans="1:13">
      <c r="A672" s="32">
        <f t="shared" si="132"/>
        <v>0</v>
      </c>
      <c r="B672" s="10"/>
      <c r="C672" s="2"/>
      <c r="D672" s="2"/>
      <c r="E672" s="2"/>
      <c r="F672" s="2"/>
      <c r="G672" s="2"/>
      <c r="H672" s="3">
        <f t="shared" si="133"/>
        <v>0</v>
      </c>
      <c r="I672" s="63"/>
      <c r="J672" s="7"/>
      <c r="K672" s="8"/>
      <c r="M672" s="397"/>
    </row>
    <row r="673" spans="1:13">
      <c r="A673" s="32">
        <f t="shared" si="132"/>
        <v>0</v>
      </c>
      <c r="B673" s="10"/>
      <c r="C673" s="2"/>
      <c r="D673" s="2"/>
      <c r="E673" s="2"/>
      <c r="F673" s="2"/>
      <c r="G673" s="2"/>
      <c r="H673" s="3">
        <f t="shared" si="133"/>
        <v>0</v>
      </c>
      <c r="I673" s="63"/>
      <c r="J673" s="7"/>
      <c r="K673" s="8"/>
      <c r="M673" s="397"/>
    </row>
    <row r="674" spans="1:13">
      <c r="A674" s="33" t="e">
        <f>VLOOKUP(B665,O:T,2)</f>
        <v>#N/A</v>
      </c>
      <c r="B674" s="649" t="s">
        <v>70</v>
      </c>
      <c r="C674" s="650"/>
      <c r="D674" s="650"/>
      <c r="E674" s="650"/>
      <c r="F674" s="650"/>
      <c r="G674" s="650"/>
      <c r="H674" s="6"/>
      <c r="I674" s="63">
        <f>SUM(H666:H674)</f>
        <v>0</v>
      </c>
      <c r="J674" s="1" t="e">
        <f>VLOOKUP(B665,O:W,4)</f>
        <v>#N/A</v>
      </c>
      <c r="K674" s="8"/>
      <c r="M674" s="397"/>
    </row>
    <row r="675" spans="1:13" ht="48" customHeight="1">
      <c r="A675" s="32">
        <f>IF(B675&gt;0,1,0)</f>
        <v>0</v>
      </c>
      <c r="B675" s="647"/>
      <c r="C675" s="648"/>
      <c r="D675" s="648"/>
      <c r="E675" s="648"/>
      <c r="F675" s="648"/>
      <c r="G675" s="648"/>
      <c r="H675" s="6"/>
      <c r="I675" s="63"/>
      <c r="J675" s="7"/>
      <c r="K675" s="8"/>
      <c r="M675" s="396" t="s">
        <v>676</v>
      </c>
    </row>
    <row r="676" spans="1:13">
      <c r="A676" s="32">
        <f t="shared" ref="A676:A683" si="134">IF(H676&gt;0,1,0)</f>
        <v>0</v>
      </c>
      <c r="B676" s="10"/>
      <c r="C676" s="2"/>
      <c r="D676" s="2"/>
      <c r="E676" s="2"/>
      <c r="F676" s="2"/>
      <c r="G676" s="2"/>
      <c r="H676" s="3">
        <f>IF(AND(C676=0,D676=0,E676=0,F676=0,G676=0),0,ROUND(IF(C676=0,1,C676)*IF(D676=0,1,D676)*IF(E676=0,1,E676)*IF(F676=0,1,F676)*IF(G676=0,1,G676),2))</f>
        <v>0</v>
      </c>
      <c r="I676" s="63"/>
      <c r="J676" s="7"/>
      <c r="K676" s="8"/>
      <c r="M676" s="397" t="s">
        <v>1056</v>
      </c>
    </row>
    <row r="677" spans="1:13">
      <c r="A677" s="32">
        <f t="shared" si="134"/>
        <v>0</v>
      </c>
      <c r="B677" s="10"/>
      <c r="C677" s="2"/>
      <c r="D677" s="2"/>
      <c r="E677" s="2"/>
      <c r="F677" s="2"/>
      <c r="G677" s="2"/>
      <c r="H677" s="3">
        <f t="shared" ref="H677:H683" si="135">IF(AND(C677=0,D677=0,E677=0,F677=0,G677=0),0,ROUND(IF(C677=0,1,C677)*IF(D677=0,1,D677)*IF(E677=0,1,E677)*IF(F677=0,1,F677)*IF(G677=0,1,G677),2))</f>
        <v>0</v>
      </c>
      <c r="I677" s="63"/>
      <c r="J677" s="7"/>
      <c r="K677" s="8"/>
      <c r="M677" s="397"/>
    </row>
    <row r="678" spans="1:13">
      <c r="A678" s="32">
        <f t="shared" si="134"/>
        <v>0</v>
      </c>
      <c r="B678" s="10"/>
      <c r="C678" s="2"/>
      <c r="D678" s="2"/>
      <c r="E678" s="2"/>
      <c r="F678" s="2"/>
      <c r="G678" s="2"/>
      <c r="H678" s="3">
        <f t="shared" si="135"/>
        <v>0</v>
      </c>
      <c r="I678" s="63"/>
      <c r="J678" s="7"/>
      <c r="K678" s="8"/>
      <c r="M678" s="397"/>
    </row>
    <row r="679" spans="1:13">
      <c r="A679" s="32">
        <f t="shared" si="134"/>
        <v>0</v>
      </c>
      <c r="B679" s="10"/>
      <c r="C679" s="2"/>
      <c r="D679" s="2"/>
      <c r="E679" s="2"/>
      <c r="F679" s="2"/>
      <c r="G679" s="2"/>
      <c r="H679" s="3">
        <f t="shared" si="135"/>
        <v>0</v>
      </c>
      <c r="I679" s="63"/>
      <c r="J679" s="7"/>
      <c r="K679" s="8"/>
      <c r="M679" s="397"/>
    </row>
    <row r="680" spans="1:13">
      <c r="A680" s="32">
        <f t="shared" si="134"/>
        <v>0</v>
      </c>
      <c r="B680" s="10"/>
      <c r="C680" s="2"/>
      <c r="D680" s="2"/>
      <c r="E680" s="2"/>
      <c r="F680" s="2"/>
      <c r="G680" s="2"/>
      <c r="H680" s="3">
        <f t="shared" si="135"/>
        <v>0</v>
      </c>
      <c r="I680" s="63"/>
      <c r="J680" s="7"/>
      <c r="K680" s="8"/>
      <c r="M680" s="397"/>
    </row>
    <row r="681" spans="1:13">
      <c r="A681" s="32">
        <f t="shared" si="134"/>
        <v>0</v>
      </c>
      <c r="B681" s="10"/>
      <c r="C681" s="2"/>
      <c r="D681" s="2"/>
      <c r="E681" s="2"/>
      <c r="F681" s="2"/>
      <c r="G681" s="2"/>
      <c r="H681" s="3">
        <f t="shared" si="135"/>
        <v>0</v>
      </c>
      <c r="I681" s="63"/>
      <c r="J681" s="7"/>
      <c r="K681" s="8"/>
      <c r="M681" s="397"/>
    </row>
    <row r="682" spans="1:13">
      <c r="A682" s="32">
        <f t="shared" si="134"/>
        <v>0</v>
      </c>
      <c r="B682" s="10"/>
      <c r="C682" s="2"/>
      <c r="D682" s="2"/>
      <c r="E682" s="2"/>
      <c r="F682" s="2"/>
      <c r="G682" s="2"/>
      <c r="H682" s="3">
        <f t="shared" si="135"/>
        <v>0</v>
      </c>
      <c r="I682" s="63"/>
      <c r="J682" s="7"/>
      <c r="K682" s="8"/>
      <c r="M682" s="397"/>
    </row>
    <row r="683" spans="1:13">
      <c r="A683" s="32">
        <f t="shared" si="134"/>
        <v>0</v>
      </c>
      <c r="B683" s="10"/>
      <c r="C683" s="2"/>
      <c r="D683" s="2"/>
      <c r="E683" s="2"/>
      <c r="F683" s="2"/>
      <c r="G683" s="2"/>
      <c r="H683" s="3">
        <f t="shared" si="135"/>
        <v>0</v>
      </c>
      <c r="I683" s="63"/>
      <c r="J683" s="7"/>
      <c r="K683" s="8"/>
      <c r="M683" s="397"/>
    </row>
    <row r="684" spans="1:13">
      <c r="A684" s="33" t="e">
        <f>VLOOKUP(B675,O:T,2)</f>
        <v>#N/A</v>
      </c>
      <c r="B684" s="649" t="s">
        <v>70</v>
      </c>
      <c r="C684" s="650"/>
      <c r="D684" s="650"/>
      <c r="E684" s="650"/>
      <c r="F684" s="650"/>
      <c r="G684" s="650"/>
      <c r="H684" s="6"/>
      <c r="I684" s="63">
        <f>SUM(H676:H684)</f>
        <v>0</v>
      </c>
      <c r="J684" s="1" t="e">
        <f>VLOOKUP(B675,O:W,4)</f>
        <v>#N/A</v>
      </c>
      <c r="K684" s="8"/>
      <c r="M684" s="397"/>
    </row>
    <row r="685" spans="1:13" ht="47.25" customHeight="1">
      <c r="A685" s="32">
        <f>IF(B685&gt;0,1,0)</f>
        <v>0</v>
      </c>
      <c r="B685" s="647"/>
      <c r="C685" s="648"/>
      <c r="D685" s="648"/>
      <c r="E685" s="648"/>
      <c r="F685" s="648"/>
      <c r="G685" s="648"/>
      <c r="H685" s="6"/>
      <c r="I685" s="63"/>
      <c r="J685" s="7"/>
      <c r="K685" s="8"/>
      <c r="M685" s="396" t="s">
        <v>676</v>
      </c>
    </row>
    <row r="686" spans="1:13">
      <c r="A686" s="32">
        <f t="shared" ref="A686:A693" si="136">IF(H686&gt;0,1,0)</f>
        <v>0</v>
      </c>
      <c r="B686" s="10"/>
      <c r="C686" s="2"/>
      <c r="D686" s="2"/>
      <c r="E686" s="2"/>
      <c r="F686" s="2"/>
      <c r="G686" s="2"/>
      <c r="H686" s="3">
        <f>IF(AND(C686=0,D686=0,E686=0,F686=0,G686=0),0,ROUND(IF(C686=0,1,C686)*IF(D686=0,1,D686)*IF(E686=0,1,E686)*IF(F686=0,1,F686)*IF(G686=0,1,G686),2))</f>
        <v>0</v>
      </c>
      <c r="I686" s="63"/>
      <c r="J686" s="7"/>
      <c r="K686" s="8"/>
      <c r="M686" s="397"/>
    </row>
    <row r="687" spans="1:13">
      <c r="A687" s="32">
        <f t="shared" si="136"/>
        <v>0</v>
      </c>
      <c r="B687" s="10"/>
      <c r="C687" s="2"/>
      <c r="D687" s="2"/>
      <c r="E687" s="2"/>
      <c r="F687" s="2"/>
      <c r="G687" s="2"/>
      <c r="H687" s="3">
        <f t="shared" ref="H687:H693" si="137">IF(AND(C687=0,D687=0,E687=0,F687=0,G687=0),0,ROUND(IF(C687=0,1,C687)*IF(D687=0,1,D687)*IF(E687=0,1,E687)*IF(F687=0,1,F687)*IF(G687=0,1,G687),2))</f>
        <v>0</v>
      </c>
      <c r="I687" s="63"/>
      <c r="J687" s="7"/>
      <c r="K687" s="8"/>
      <c r="M687" s="397"/>
    </row>
    <row r="688" spans="1:13">
      <c r="A688" s="32">
        <f t="shared" si="136"/>
        <v>0</v>
      </c>
      <c r="B688" s="10"/>
      <c r="C688" s="2"/>
      <c r="D688" s="2"/>
      <c r="E688" s="2"/>
      <c r="F688" s="2"/>
      <c r="G688" s="2"/>
      <c r="H688" s="3">
        <f t="shared" si="137"/>
        <v>0</v>
      </c>
      <c r="I688" s="63"/>
      <c r="J688" s="7"/>
      <c r="K688" s="8"/>
      <c r="M688" s="397"/>
    </row>
    <row r="689" spans="1:13">
      <c r="A689" s="32">
        <f t="shared" si="136"/>
        <v>0</v>
      </c>
      <c r="B689" s="10"/>
      <c r="C689" s="2"/>
      <c r="D689" s="2"/>
      <c r="E689" s="2"/>
      <c r="F689" s="2"/>
      <c r="G689" s="2"/>
      <c r="H689" s="3">
        <f t="shared" si="137"/>
        <v>0</v>
      </c>
      <c r="I689" s="63"/>
      <c r="J689" s="7"/>
      <c r="K689" s="8"/>
      <c r="M689" s="397"/>
    </row>
    <row r="690" spans="1:13">
      <c r="A690" s="32">
        <f t="shared" si="136"/>
        <v>0</v>
      </c>
      <c r="B690" s="10"/>
      <c r="C690" s="2"/>
      <c r="D690" s="2"/>
      <c r="E690" s="2"/>
      <c r="F690" s="2"/>
      <c r="G690" s="2"/>
      <c r="H690" s="3">
        <f t="shared" si="137"/>
        <v>0</v>
      </c>
      <c r="I690" s="63"/>
      <c r="J690" s="7"/>
      <c r="K690" s="8"/>
      <c r="M690" s="397"/>
    </row>
    <row r="691" spans="1:13">
      <c r="A691" s="32">
        <f t="shared" si="136"/>
        <v>0</v>
      </c>
      <c r="B691" s="10"/>
      <c r="C691" s="2"/>
      <c r="D691" s="2"/>
      <c r="E691" s="2"/>
      <c r="F691" s="2"/>
      <c r="G691" s="2"/>
      <c r="H691" s="3">
        <f t="shared" si="137"/>
        <v>0</v>
      </c>
      <c r="I691" s="63"/>
      <c r="J691" s="7"/>
      <c r="K691" s="8"/>
      <c r="M691" s="397"/>
    </row>
    <row r="692" spans="1:13">
      <c r="A692" s="32">
        <f t="shared" si="136"/>
        <v>0</v>
      </c>
      <c r="B692" s="10"/>
      <c r="C692" s="2"/>
      <c r="D692" s="2"/>
      <c r="E692" s="2"/>
      <c r="F692" s="2"/>
      <c r="G692" s="2"/>
      <c r="H692" s="3">
        <f t="shared" si="137"/>
        <v>0</v>
      </c>
      <c r="I692" s="63"/>
      <c r="J692" s="7"/>
      <c r="K692" s="8"/>
      <c r="M692" s="397"/>
    </row>
    <row r="693" spans="1:13">
      <c r="A693" s="32">
        <f t="shared" si="136"/>
        <v>0</v>
      </c>
      <c r="B693" s="10"/>
      <c r="C693" s="2"/>
      <c r="D693" s="2"/>
      <c r="E693" s="2"/>
      <c r="F693" s="2"/>
      <c r="G693" s="2"/>
      <c r="H693" s="3">
        <f t="shared" si="137"/>
        <v>0</v>
      </c>
      <c r="I693" s="63"/>
      <c r="J693" s="7"/>
      <c r="K693" s="8"/>
      <c r="M693" s="397"/>
    </row>
    <row r="694" spans="1:13">
      <c r="A694" s="33" t="e">
        <f>VLOOKUP(B685,O:T,2)</f>
        <v>#N/A</v>
      </c>
      <c r="B694" s="649" t="s">
        <v>70</v>
      </c>
      <c r="C694" s="650"/>
      <c r="D694" s="650"/>
      <c r="E694" s="650"/>
      <c r="F694" s="650"/>
      <c r="G694" s="650"/>
      <c r="H694" s="6"/>
      <c r="I694" s="63">
        <f>SUM(H686:H694)</f>
        <v>0</v>
      </c>
      <c r="J694" s="1" t="e">
        <f>VLOOKUP(B685,O:W,4)</f>
        <v>#N/A</v>
      </c>
      <c r="K694" s="8"/>
      <c r="M694" s="397"/>
    </row>
    <row r="695" spans="1:13" ht="46.5" customHeight="1">
      <c r="A695" s="32">
        <f>IF(B695&gt;0,1,0)</f>
        <v>0</v>
      </c>
      <c r="B695" s="647"/>
      <c r="C695" s="648"/>
      <c r="D695" s="648"/>
      <c r="E695" s="648"/>
      <c r="F695" s="648"/>
      <c r="G695" s="648"/>
      <c r="H695" s="6"/>
      <c r="I695" s="63"/>
      <c r="J695" s="7"/>
      <c r="K695" s="8"/>
      <c r="M695" s="396" t="s">
        <v>676</v>
      </c>
    </row>
    <row r="696" spans="1:13">
      <c r="A696" s="32">
        <f t="shared" ref="A696:A703" si="138">IF(H696&gt;0,1,0)</f>
        <v>0</v>
      </c>
      <c r="B696" s="10"/>
      <c r="C696" s="2"/>
      <c r="D696" s="2"/>
      <c r="E696" s="2"/>
      <c r="F696" s="2"/>
      <c r="G696" s="2"/>
      <c r="H696" s="3">
        <f>IF(AND(C696=0,D696=0,E696=0,F696=0,G696=0),0,ROUND(IF(C696=0,1,C696)*IF(D696=0,1,D696)*IF(E696=0,1,E696)*IF(F696=0,1,F696)*IF(G696=0,1,G696),2))</f>
        <v>0</v>
      </c>
      <c r="I696" s="63"/>
      <c r="J696" s="7"/>
      <c r="K696" s="8"/>
      <c r="M696" s="397" t="s">
        <v>1056</v>
      </c>
    </row>
    <row r="697" spans="1:13">
      <c r="A697" s="32">
        <f t="shared" si="138"/>
        <v>0</v>
      </c>
      <c r="B697" s="10"/>
      <c r="C697" s="2"/>
      <c r="D697" s="2"/>
      <c r="E697" s="2"/>
      <c r="F697" s="2"/>
      <c r="G697" s="2"/>
      <c r="H697" s="3">
        <f t="shared" ref="H697:H703" si="139">IF(AND(C697=0,D697=0,E697=0,F697=0,G697=0),0,ROUND(IF(C697=0,1,C697)*IF(D697=0,1,D697)*IF(E697=0,1,E697)*IF(F697=0,1,F697)*IF(G697=0,1,G697),2))</f>
        <v>0</v>
      </c>
      <c r="I697" s="63"/>
      <c r="J697" s="7"/>
      <c r="K697" s="8"/>
      <c r="M697" s="397"/>
    </row>
    <row r="698" spans="1:13">
      <c r="A698" s="32">
        <f t="shared" si="138"/>
        <v>0</v>
      </c>
      <c r="B698" s="10"/>
      <c r="C698" s="2"/>
      <c r="D698" s="2"/>
      <c r="E698" s="2"/>
      <c r="F698" s="2"/>
      <c r="G698" s="2"/>
      <c r="H698" s="3">
        <f t="shared" si="139"/>
        <v>0</v>
      </c>
      <c r="I698" s="63"/>
      <c r="J698" s="7"/>
      <c r="K698" s="8"/>
      <c r="M698" s="397"/>
    </row>
    <row r="699" spans="1:13">
      <c r="A699" s="32">
        <f t="shared" si="138"/>
        <v>0</v>
      </c>
      <c r="B699" s="10"/>
      <c r="C699" s="2"/>
      <c r="D699" s="2"/>
      <c r="E699" s="2"/>
      <c r="F699" s="2"/>
      <c r="G699" s="2"/>
      <c r="H699" s="3">
        <f t="shared" si="139"/>
        <v>0</v>
      </c>
      <c r="I699" s="63"/>
      <c r="J699" s="7"/>
      <c r="K699" s="8"/>
      <c r="M699" s="397"/>
    </row>
    <row r="700" spans="1:13">
      <c r="A700" s="32">
        <f t="shared" si="138"/>
        <v>0</v>
      </c>
      <c r="B700" s="10"/>
      <c r="C700" s="2"/>
      <c r="D700" s="2"/>
      <c r="E700" s="2"/>
      <c r="F700" s="2"/>
      <c r="G700" s="2"/>
      <c r="H700" s="3">
        <f t="shared" si="139"/>
        <v>0</v>
      </c>
      <c r="I700" s="63"/>
      <c r="J700" s="7"/>
      <c r="K700" s="8"/>
      <c r="M700" s="397"/>
    </row>
    <row r="701" spans="1:13">
      <c r="A701" s="32">
        <f t="shared" si="138"/>
        <v>0</v>
      </c>
      <c r="B701" s="10"/>
      <c r="C701" s="2"/>
      <c r="D701" s="2"/>
      <c r="E701" s="2"/>
      <c r="F701" s="2"/>
      <c r="G701" s="2"/>
      <c r="H701" s="3">
        <f t="shared" si="139"/>
        <v>0</v>
      </c>
      <c r="I701" s="63"/>
      <c r="J701" s="7"/>
      <c r="K701" s="8"/>
      <c r="M701" s="397"/>
    </row>
    <row r="702" spans="1:13">
      <c r="A702" s="32">
        <f t="shared" si="138"/>
        <v>0</v>
      </c>
      <c r="B702" s="10"/>
      <c r="C702" s="2"/>
      <c r="D702" s="2"/>
      <c r="E702" s="2"/>
      <c r="F702" s="2"/>
      <c r="G702" s="2"/>
      <c r="H702" s="3">
        <f t="shared" si="139"/>
        <v>0</v>
      </c>
      <c r="I702" s="63"/>
      <c r="J702" s="7"/>
      <c r="K702" s="8"/>
      <c r="M702" s="397"/>
    </row>
    <row r="703" spans="1:13">
      <c r="A703" s="32">
        <f t="shared" si="138"/>
        <v>0</v>
      </c>
      <c r="B703" s="10"/>
      <c r="C703" s="2"/>
      <c r="D703" s="2"/>
      <c r="E703" s="2"/>
      <c r="F703" s="2"/>
      <c r="G703" s="2"/>
      <c r="H703" s="3">
        <f t="shared" si="139"/>
        <v>0</v>
      </c>
      <c r="I703" s="63"/>
      <c r="J703" s="7"/>
      <c r="K703" s="8"/>
      <c r="M703" s="397"/>
    </row>
    <row r="704" spans="1:13">
      <c r="A704" s="33" t="e">
        <f>VLOOKUP(B695,O:T,2)</f>
        <v>#N/A</v>
      </c>
      <c r="B704" s="649" t="s">
        <v>70</v>
      </c>
      <c r="C704" s="650"/>
      <c r="D704" s="650"/>
      <c r="E704" s="650"/>
      <c r="F704" s="650"/>
      <c r="G704" s="650"/>
      <c r="H704" s="6"/>
      <c r="I704" s="63">
        <f>SUM(H696:H704)</f>
        <v>0</v>
      </c>
      <c r="J704" s="1" t="e">
        <f>VLOOKUP(B695,O:W,4)</f>
        <v>#N/A</v>
      </c>
      <c r="K704" s="8"/>
      <c r="M704" s="397"/>
    </row>
    <row r="705" spans="1:13" ht="45" customHeight="1">
      <c r="A705" s="32">
        <f>IF(B705&gt;0,1,0)</f>
        <v>0</v>
      </c>
      <c r="B705" s="647"/>
      <c r="C705" s="648"/>
      <c r="D705" s="648"/>
      <c r="E705" s="648"/>
      <c r="F705" s="648"/>
      <c r="G705" s="648"/>
      <c r="H705" s="6"/>
      <c r="I705" s="63"/>
      <c r="J705" s="7"/>
      <c r="K705" s="8"/>
      <c r="M705" s="396" t="s">
        <v>676</v>
      </c>
    </row>
    <row r="706" spans="1:13">
      <c r="A706" s="32">
        <f t="shared" ref="A706:A713" si="140">IF(H706&gt;0,1,0)</f>
        <v>0</v>
      </c>
      <c r="B706" s="10"/>
      <c r="C706" s="2"/>
      <c r="D706" s="2"/>
      <c r="E706" s="2"/>
      <c r="F706" s="2"/>
      <c r="G706" s="2"/>
      <c r="H706" s="3">
        <f>IF(AND(C706=0,D706=0,E706=0,F706=0,G706=0),0,ROUND(IF(C706=0,1,C706)*IF(D706=0,1,D706)*IF(E706=0,1,E706)*IF(F706=0,1,F706)*IF(G706=0,1,G706),2))</f>
        <v>0</v>
      </c>
      <c r="I706" s="63"/>
      <c r="J706" s="7"/>
      <c r="K706" s="8"/>
      <c r="M706" s="397"/>
    </row>
    <row r="707" spans="1:13">
      <c r="A707" s="32">
        <f t="shared" si="140"/>
        <v>0</v>
      </c>
      <c r="B707" s="10"/>
      <c r="C707" s="2"/>
      <c r="D707" s="2"/>
      <c r="E707" s="2"/>
      <c r="F707" s="2"/>
      <c r="G707" s="2"/>
      <c r="H707" s="3">
        <f t="shared" ref="H707:H713" si="141">IF(AND(C707=0,D707=0,E707=0,F707=0,G707=0),0,ROUND(IF(C707=0,1,C707)*IF(D707=0,1,D707)*IF(E707=0,1,E707)*IF(F707=0,1,F707)*IF(G707=0,1,G707),2))</f>
        <v>0</v>
      </c>
      <c r="I707" s="63"/>
      <c r="J707" s="7"/>
      <c r="K707" s="8"/>
      <c r="M707" s="397"/>
    </row>
    <row r="708" spans="1:13">
      <c r="A708" s="32">
        <f t="shared" si="140"/>
        <v>0</v>
      </c>
      <c r="B708" s="10"/>
      <c r="C708" s="2"/>
      <c r="D708" s="2"/>
      <c r="E708" s="2"/>
      <c r="F708" s="2"/>
      <c r="G708" s="2"/>
      <c r="H708" s="3">
        <f t="shared" si="141"/>
        <v>0</v>
      </c>
      <c r="I708" s="63"/>
      <c r="J708" s="7"/>
      <c r="K708" s="8"/>
      <c r="M708" s="397"/>
    </row>
    <row r="709" spans="1:13">
      <c r="A709" s="32">
        <f t="shared" si="140"/>
        <v>0</v>
      </c>
      <c r="B709" s="10"/>
      <c r="C709" s="2"/>
      <c r="D709" s="2"/>
      <c r="E709" s="2"/>
      <c r="F709" s="2"/>
      <c r="G709" s="2"/>
      <c r="H709" s="3">
        <f t="shared" si="141"/>
        <v>0</v>
      </c>
      <c r="I709" s="63"/>
      <c r="J709" s="7"/>
      <c r="K709" s="8"/>
      <c r="M709" s="397"/>
    </row>
    <row r="710" spans="1:13">
      <c r="A710" s="32">
        <f t="shared" si="140"/>
        <v>0</v>
      </c>
      <c r="B710" s="10"/>
      <c r="C710" s="2"/>
      <c r="D710" s="2"/>
      <c r="E710" s="2"/>
      <c r="F710" s="2"/>
      <c r="G710" s="2"/>
      <c r="H710" s="3">
        <f t="shared" si="141"/>
        <v>0</v>
      </c>
      <c r="I710" s="63"/>
      <c r="J710" s="7"/>
      <c r="K710" s="8"/>
      <c r="M710" s="397"/>
    </row>
    <row r="711" spans="1:13">
      <c r="A711" s="32">
        <f t="shared" si="140"/>
        <v>0</v>
      </c>
      <c r="B711" s="10"/>
      <c r="C711" s="2"/>
      <c r="D711" s="2"/>
      <c r="E711" s="2"/>
      <c r="F711" s="2"/>
      <c r="G711" s="2"/>
      <c r="H711" s="3">
        <f t="shared" si="141"/>
        <v>0</v>
      </c>
      <c r="I711" s="63"/>
      <c r="J711" s="7"/>
      <c r="K711" s="8"/>
      <c r="M711" s="397"/>
    </row>
    <row r="712" spans="1:13">
      <c r="A712" s="32">
        <f t="shared" si="140"/>
        <v>0</v>
      </c>
      <c r="B712" s="10"/>
      <c r="C712" s="2"/>
      <c r="D712" s="2"/>
      <c r="E712" s="2"/>
      <c r="F712" s="2"/>
      <c r="G712" s="2"/>
      <c r="H712" s="3">
        <f t="shared" si="141"/>
        <v>0</v>
      </c>
      <c r="I712" s="63"/>
      <c r="J712" s="7"/>
      <c r="K712" s="8"/>
      <c r="M712" s="397"/>
    </row>
    <row r="713" spans="1:13">
      <c r="A713" s="32">
        <f t="shared" si="140"/>
        <v>0</v>
      </c>
      <c r="B713" s="10"/>
      <c r="C713" s="2"/>
      <c r="D713" s="2"/>
      <c r="E713" s="2"/>
      <c r="F713" s="2"/>
      <c r="G713" s="2"/>
      <c r="H713" s="3">
        <f t="shared" si="141"/>
        <v>0</v>
      </c>
      <c r="I713" s="63"/>
      <c r="J713" s="7"/>
      <c r="K713" s="8"/>
      <c r="M713" s="397"/>
    </row>
    <row r="714" spans="1:13">
      <c r="A714" s="33" t="e">
        <f>VLOOKUP(B705,O:T,2)</f>
        <v>#N/A</v>
      </c>
      <c r="B714" s="649" t="s">
        <v>70</v>
      </c>
      <c r="C714" s="650"/>
      <c r="D714" s="650"/>
      <c r="E714" s="650"/>
      <c r="F714" s="650"/>
      <c r="G714" s="650"/>
      <c r="H714" s="6"/>
      <c r="I714" s="63">
        <f>SUM(H706:H714)</f>
        <v>0</v>
      </c>
      <c r="J714" s="1" t="e">
        <f>VLOOKUP(B705,O:W,4)</f>
        <v>#N/A</v>
      </c>
      <c r="K714" s="8"/>
      <c r="M714" s="397"/>
    </row>
    <row r="715" spans="1:13" ht="46.5" customHeight="1">
      <c r="A715" s="32">
        <f>IF(B715&gt;0,1,0)</f>
        <v>0</v>
      </c>
      <c r="B715" s="647"/>
      <c r="C715" s="648"/>
      <c r="D715" s="648"/>
      <c r="E715" s="648"/>
      <c r="F715" s="648"/>
      <c r="G715" s="648"/>
      <c r="H715" s="6"/>
      <c r="I715" s="63"/>
      <c r="J715" s="7"/>
      <c r="K715" s="8"/>
      <c r="M715" s="396" t="s">
        <v>676</v>
      </c>
    </row>
    <row r="716" spans="1:13">
      <c r="A716" s="32">
        <f t="shared" ref="A716:A723" si="142">IF(H716&gt;0,1,0)</f>
        <v>0</v>
      </c>
      <c r="B716" s="10"/>
      <c r="C716" s="2"/>
      <c r="D716" s="2"/>
      <c r="E716" s="2"/>
      <c r="F716" s="2"/>
      <c r="G716" s="2"/>
      <c r="H716" s="3">
        <f>IF(AND(C716=0,D716=0,E716=0,F716=0,G716=0),0,ROUND(IF(C716=0,1,C716)*IF(D716=0,1,D716)*IF(E716=0,1,E716)*IF(F716=0,1,F716)*IF(G716=0,1,G716),2))</f>
        <v>0</v>
      </c>
      <c r="I716" s="63"/>
      <c r="J716" s="7"/>
      <c r="K716" s="8"/>
      <c r="M716" s="397" t="s">
        <v>1056</v>
      </c>
    </row>
    <row r="717" spans="1:13">
      <c r="A717" s="32">
        <f t="shared" si="142"/>
        <v>0</v>
      </c>
      <c r="B717" s="10"/>
      <c r="C717" s="2"/>
      <c r="D717" s="2"/>
      <c r="E717" s="2"/>
      <c r="F717" s="2"/>
      <c r="G717" s="2"/>
      <c r="H717" s="3">
        <f t="shared" ref="H717:H723" si="143">IF(AND(C717=0,D717=0,E717=0,F717=0,G717=0),0,ROUND(IF(C717=0,1,C717)*IF(D717=0,1,D717)*IF(E717=0,1,E717)*IF(F717=0,1,F717)*IF(G717=0,1,G717),2))</f>
        <v>0</v>
      </c>
      <c r="I717" s="63"/>
      <c r="J717" s="7"/>
      <c r="K717" s="8"/>
      <c r="M717" s="397"/>
    </row>
    <row r="718" spans="1:13">
      <c r="A718" s="32">
        <f t="shared" si="142"/>
        <v>0</v>
      </c>
      <c r="B718" s="10"/>
      <c r="C718" s="2"/>
      <c r="D718" s="2"/>
      <c r="E718" s="2"/>
      <c r="F718" s="2"/>
      <c r="G718" s="2"/>
      <c r="H718" s="3">
        <f t="shared" si="143"/>
        <v>0</v>
      </c>
      <c r="I718" s="63"/>
      <c r="J718" s="7"/>
      <c r="K718" s="8"/>
      <c r="M718" s="397"/>
    </row>
    <row r="719" spans="1:13">
      <c r="A719" s="32">
        <f t="shared" si="142"/>
        <v>0</v>
      </c>
      <c r="B719" s="10"/>
      <c r="C719" s="2"/>
      <c r="D719" s="2"/>
      <c r="E719" s="2"/>
      <c r="F719" s="2"/>
      <c r="G719" s="2"/>
      <c r="H719" s="3">
        <f t="shared" si="143"/>
        <v>0</v>
      </c>
      <c r="I719" s="63"/>
      <c r="J719" s="7"/>
      <c r="K719" s="8"/>
      <c r="M719" s="397"/>
    </row>
    <row r="720" spans="1:13">
      <c r="A720" s="32">
        <f t="shared" si="142"/>
        <v>0</v>
      </c>
      <c r="B720" s="10"/>
      <c r="C720" s="2"/>
      <c r="D720" s="2"/>
      <c r="E720" s="2"/>
      <c r="F720" s="2"/>
      <c r="G720" s="2"/>
      <c r="H720" s="3">
        <f t="shared" si="143"/>
        <v>0</v>
      </c>
      <c r="I720" s="63"/>
      <c r="J720" s="7"/>
      <c r="K720" s="8"/>
      <c r="M720" s="397"/>
    </row>
    <row r="721" spans="1:13">
      <c r="A721" s="32">
        <f t="shared" si="142"/>
        <v>0</v>
      </c>
      <c r="B721" s="10"/>
      <c r="C721" s="2"/>
      <c r="D721" s="2"/>
      <c r="E721" s="2"/>
      <c r="F721" s="2"/>
      <c r="G721" s="2"/>
      <c r="H721" s="3">
        <f t="shared" si="143"/>
        <v>0</v>
      </c>
      <c r="I721" s="63"/>
      <c r="J721" s="7"/>
      <c r="K721" s="8"/>
      <c r="M721" s="397"/>
    </row>
    <row r="722" spans="1:13">
      <c r="A722" s="32">
        <f t="shared" si="142"/>
        <v>0</v>
      </c>
      <c r="B722" s="10"/>
      <c r="C722" s="2"/>
      <c r="D722" s="2"/>
      <c r="E722" s="2"/>
      <c r="F722" s="2"/>
      <c r="G722" s="2"/>
      <c r="H722" s="3">
        <f t="shared" si="143"/>
        <v>0</v>
      </c>
      <c r="I722" s="63"/>
      <c r="J722" s="7"/>
      <c r="K722" s="8"/>
      <c r="M722" s="397"/>
    </row>
    <row r="723" spans="1:13">
      <c r="A723" s="32">
        <f t="shared" si="142"/>
        <v>0</v>
      </c>
      <c r="B723" s="10"/>
      <c r="C723" s="2"/>
      <c r="D723" s="2"/>
      <c r="E723" s="2"/>
      <c r="F723" s="2"/>
      <c r="G723" s="2"/>
      <c r="H723" s="3">
        <f t="shared" si="143"/>
        <v>0</v>
      </c>
      <c r="I723" s="63"/>
      <c r="J723" s="7"/>
      <c r="K723" s="8"/>
      <c r="M723" s="397"/>
    </row>
    <row r="724" spans="1:13">
      <c r="A724" s="33" t="e">
        <f>VLOOKUP(B715,O:T,2)</f>
        <v>#N/A</v>
      </c>
      <c r="B724" s="649" t="s">
        <v>70</v>
      </c>
      <c r="C724" s="650"/>
      <c r="D724" s="650"/>
      <c r="E724" s="650"/>
      <c r="F724" s="650"/>
      <c r="G724" s="650"/>
      <c r="H724" s="6"/>
      <c r="I724" s="63">
        <f>SUM(H716:H724)</f>
        <v>0</v>
      </c>
      <c r="J724" s="1" t="e">
        <f>VLOOKUP(B715,O:W,4)</f>
        <v>#N/A</v>
      </c>
      <c r="K724" s="8"/>
      <c r="M724" s="397"/>
    </row>
    <row r="725" spans="1:13" ht="46.5" customHeight="1">
      <c r="A725" s="32">
        <f>IF(B725&gt;0,1,0)</f>
        <v>0</v>
      </c>
      <c r="B725" s="647"/>
      <c r="C725" s="648"/>
      <c r="D725" s="648"/>
      <c r="E725" s="648"/>
      <c r="F725" s="648"/>
      <c r="G725" s="648"/>
      <c r="H725" s="6"/>
      <c r="I725" s="63"/>
      <c r="J725" s="7"/>
      <c r="K725" s="8"/>
      <c r="M725" s="396" t="s">
        <v>676</v>
      </c>
    </row>
    <row r="726" spans="1:13">
      <c r="A726" s="32">
        <f t="shared" ref="A726:A733" si="144">IF(H726&gt;0,1,0)</f>
        <v>0</v>
      </c>
      <c r="B726" s="10"/>
      <c r="C726" s="2"/>
      <c r="D726" s="2"/>
      <c r="E726" s="2"/>
      <c r="F726" s="2"/>
      <c r="G726" s="2"/>
      <c r="H726" s="3">
        <f>IF(AND(C726=0,D726=0,E726=0,F726=0,G726=0),0,ROUND(IF(C726=0,1,C726)*IF(D726=0,1,D726)*IF(E726=0,1,E726)*IF(F726=0,1,F726)*IF(G726=0,1,G726),2))</f>
        <v>0</v>
      </c>
      <c r="I726" s="63"/>
      <c r="J726" s="7"/>
      <c r="K726" s="8"/>
      <c r="M726" s="397"/>
    </row>
    <row r="727" spans="1:13">
      <c r="A727" s="32">
        <f t="shared" si="144"/>
        <v>0</v>
      </c>
      <c r="B727" s="10"/>
      <c r="C727" s="2"/>
      <c r="D727" s="2"/>
      <c r="E727" s="2"/>
      <c r="F727" s="2"/>
      <c r="G727" s="2"/>
      <c r="H727" s="3">
        <f t="shared" ref="H727:H733" si="145">IF(AND(C727=0,D727=0,E727=0,F727=0,G727=0),0,ROUND(IF(C727=0,1,C727)*IF(D727=0,1,D727)*IF(E727=0,1,E727)*IF(F727=0,1,F727)*IF(G727=0,1,G727),2))</f>
        <v>0</v>
      </c>
      <c r="I727" s="63"/>
      <c r="J727" s="7"/>
      <c r="K727" s="8"/>
      <c r="M727" s="397"/>
    </row>
    <row r="728" spans="1:13">
      <c r="A728" s="32">
        <f t="shared" si="144"/>
        <v>0</v>
      </c>
      <c r="B728" s="10"/>
      <c r="C728" s="2"/>
      <c r="D728" s="2"/>
      <c r="E728" s="2"/>
      <c r="F728" s="2"/>
      <c r="G728" s="2"/>
      <c r="H728" s="3">
        <f t="shared" si="145"/>
        <v>0</v>
      </c>
      <c r="I728" s="63"/>
      <c r="J728" s="7"/>
      <c r="K728" s="8"/>
      <c r="M728" s="397"/>
    </row>
    <row r="729" spans="1:13">
      <c r="A729" s="32">
        <f t="shared" si="144"/>
        <v>0</v>
      </c>
      <c r="B729" s="10"/>
      <c r="C729" s="2"/>
      <c r="D729" s="2"/>
      <c r="E729" s="2"/>
      <c r="F729" s="2"/>
      <c r="G729" s="2"/>
      <c r="H729" s="3">
        <f t="shared" si="145"/>
        <v>0</v>
      </c>
      <c r="I729" s="63"/>
      <c r="J729" s="7"/>
      <c r="K729" s="8"/>
      <c r="M729" s="397"/>
    </row>
    <row r="730" spans="1:13">
      <c r="A730" s="32">
        <f t="shared" si="144"/>
        <v>0</v>
      </c>
      <c r="B730" s="10"/>
      <c r="C730" s="2"/>
      <c r="D730" s="2"/>
      <c r="E730" s="2"/>
      <c r="F730" s="2"/>
      <c r="G730" s="2"/>
      <c r="H730" s="3">
        <f t="shared" si="145"/>
        <v>0</v>
      </c>
      <c r="I730" s="63"/>
      <c r="J730" s="7"/>
      <c r="K730" s="8"/>
      <c r="M730" s="397"/>
    </row>
    <row r="731" spans="1:13">
      <c r="A731" s="32">
        <f t="shared" si="144"/>
        <v>0</v>
      </c>
      <c r="B731" s="10"/>
      <c r="C731" s="2"/>
      <c r="D731" s="2"/>
      <c r="E731" s="2"/>
      <c r="F731" s="2"/>
      <c r="G731" s="2"/>
      <c r="H731" s="3">
        <f t="shared" si="145"/>
        <v>0</v>
      </c>
      <c r="I731" s="63"/>
      <c r="J731" s="7"/>
      <c r="K731" s="8"/>
      <c r="M731" s="397"/>
    </row>
    <row r="732" spans="1:13">
      <c r="A732" s="32">
        <f t="shared" si="144"/>
        <v>0</v>
      </c>
      <c r="B732" s="10"/>
      <c r="C732" s="2"/>
      <c r="D732" s="2"/>
      <c r="E732" s="2"/>
      <c r="F732" s="2"/>
      <c r="G732" s="2"/>
      <c r="H732" s="3">
        <f t="shared" si="145"/>
        <v>0</v>
      </c>
      <c r="I732" s="63"/>
      <c r="J732" s="7"/>
      <c r="K732" s="8"/>
      <c r="M732" s="397"/>
    </row>
    <row r="733" spans="1:13">
      <c r="A733" s="32">
        <f t="shared" si="144"/>
        <v>0</v>
      </c>
      <c r="B733" s="10"/>
      <c r="C733" s="2"/>
      <c r="D733" s="2"/>
      <c r="E733" s="2"/>
      <c r="F733" s="2"/>
      <c r="G733" s="2"/>
      <c r="H733" s="3">
        <f t="shared" si="145"/>
        <v>0</v>
      </c>
      <c r="I733" s="63"/>
      <c r="J733" s="7"/>
      <c r="K733" s="8"/>
      <c r="M733" s="397"/>
    </row>
    <row r="734" spans="1:13">
      <c r="A734" s="33" t="e">
        <f>VLOOKUP(B725,O:T,2)</f>
        <v>#N/A</v>
      </c>
      <c r="B734" s="649" t="s">
        <v>70</v>
      </c>
      <c r="C734" s="650"/>
      <c r="D734" s="650"/>
      <c r="E734" s="650"/>
      <c r="F734" s="650"/>
      <c r="G734" s="650"/>
      <c r="H734" s="6"/>
      <c r="I734" s="63">
        <f>SUM(H726:H734)</f>
        <v>0</v>
      </c>
      <c r="J734" s="1" t="e">
        <f>VLOOKUP(B725,O:W,4)</f>
        <v>#N/A</v>
      </c>
      <c r="K734" s="8"/>
      <c r="M734" s="397"/>
    </row>
    <row r="735" spans="1:13" ht="47.25" customHeight="1">
      <c r="A735" s="32">
        <f>IF(B735&gt;0,1,0)</f>
        <v>0</v>
      </c>
      <c r="B735" s="647"/>
      <c r="C735" s="648"/>
      <c r="D735" s="648"/>
      <c r="E735" s="648"/>
      <c r="F735" s="648"/>
      <c r="G735" s="648"/>
      <c r="H735" s="6"/>
      <c r="I735" s="63"/>
      <c r="J735" s="7"/>
      <c r="K735" s="8"/>
      <c r="M735" s="396" t="s">
        <v>676</v>
      </c>
    </row>
    <row r="736" spans="1:13">
      <c r="A736" s="32">
        <f t="shared" ref="A736:A743" si="146">IF(H736&gt;0,1,0)</f>
        <v>0</v>
      </c>
      <c r="B736" s="10"/>
      <c r="C736" s="2"/>
      <c r="D736" s="2"/>
      <c r="E736" s="2"/>
      <c r="F736" s="2"/>
      <c r="G736" s="2"/>
      <c r="H736" s="3">
        <f>IF(AND(C736=0,D736=0,E736=0,F736=0,G736=0),0,ROUND(IF(C736=0,1,C736)*IF(D736=0,1,D736)*IF(E736=0,1,E736)*IF(F736=0,1,F736)*IF(G736=0,1,G736),2))</f>
        <v>0</v>
      </c>
      <c r="I736" s="63"/>
      <c r="J736" s="7"/>
      <c r="K736" s="8"/>
      <c r="M736" s="397" t="s">
        <v>1056</v>
      </c>
    </row>
    <row r="737" spans="1:13">
      <c r="A737" s="32">
        <f t="shared" si="146"/>
        <v>0</v>
      </c>
      <c r="B737" s="10"/>
      <c r="C737" s="2"/>
      <c r="D737" s="2"/>
      <c r="E737" s="2"/>
      <c r="F737" s="2"/>
      <c r="G737" s="2"/>
      <c r="H737" s="3">
        <f t="shared" ref="H737:H743" si="147">IF(AND(C737=0,D737=0,E737=0,F737=0,G737=0),0,ROUND(IF(C737=0,1,C737)*IF(D737=0,1,D737)*IF(E737=0,1,E737)*IF(F737=0,1,F737)*IF(G737=0,1,G737),2))</f>
        <v>0</v>
      </c>
      <c r="I737" s="63"/>
      <c r="J737" s="7"/>
      <c r="K737" s="8"/>
      <c r="M737" s="397"/>
    </row>
    <row r="738" spans="1:13">
      <c r="A738" s="32">
        <f t="shared" si="146"/>
        <v>0</v>
      </c>
      <c r="B738" s="10"/>
      <c r="C738" s="2"/>
      <c r="D738" s="2"/>
      <c r="E738" s="2"/>
      <c r="F738" s="2"/>
      <c r="G738" s="2"/>
      <c r="H738" s="3">
        <f t="shared" si="147"/>
        <v>0</v>
      </c>
      <c r="I738" s="63"/>
      <c r="J738" s="7"/>
      <c r="K738" s="8"/>
      <c r="M738" s="397"/>
    </row>
    <row r="739" spans="1:13">
      <c r="A739" s="32">
        <f t="shared" si="146"/>
        <v>0</v>
      </c>
      <c r="B739" s="10"/>
      <c r="C739" s="2"/>
      <c r="D739" s="2"/>
      <c r="E739" s="2"/>
      <c r="F739" s="2"/>
      <c r="G739" s="2"/>
      <c r="H739" s="3">
        <f t="shared" si="147"/>
        <v>0</v>
      </c>
      <c r="I739" s="63"/>
      <c r="J739" s="7"/>
      <c r="K739" s="8"/>
      <c r="M739" s="397"/>
    </row>
    <row r="740" spans="1:13">
      <c r="A740" s="32">
        <f t="shared" si="146"/>
        <v>0</v>
      </c>
      <c r="B740" s="10"/>
      <c r="C740" s="2"/>
      <c r="D740" s="2"/>
      <c r="E740" s="2"/>
      <c r="F740" s="2"/>
      <c r="G740" s="2"/>
      <c r="H740" s="3">
        <f t="shared" si="147"/>
        <v>0</v>
      </c>
      <c r="I740" s="63"/>
      <c r="J740" s="7"/>
      <c r="K740" s="8"/>
      <c r="M740" s="397"/>
    </row>
    <row r="741" spans="1:13">
      <c r="A741" s="32">
        <f t="shared" si="146"/>
        <v>0</v>
      </c>
      <c r="B741" s="10"/>
      <c r="C741" s="2"/>
      <c r="D741" s="2"/>
      <c r="E741" s="2"/>
      <c r="F741" s="2"/>
      <c r="G741" s="2"/>
      <c r="H741" s="3">
        <f t="shared" si="147"/>
        <v>0</v>
      </c>
      <c r="I741" s="63"/>
      <c r="J741" s="7"/>
      <c r="K741" s="8"/>
      <c r="M741" s="397"/>
    </row>
    <row r="742" spans="1:13">
      <c r="A742" s="32">
        <f t="shared" si="146"/>
        <v>0</v>
      </c>
      <c r="B742" s="10"/>
      <c r="C742" s="2"/>
      <c r="D742" s="2"/>
      <c r="E742" s="2"/>
      <c r="F742" s="2"/>
      <c r="G742" s="2"/>
      <c r="H742" s="3">
        <f t="shared" si="147"/>
        <v>0</v>
      </c>
      <c r="I742" s="63"/>
      <c r="J742" s="7"/>
      <c r="K742" s="8"/>
      <c r="M742" s="397"/>
    </row>
    <row r="743" spans="1:13">
      <c r="A743" s="32">
        <f t="shared" si="146"/>
        <v>0</v>
      </c>
      <c r="B743" s="10"/>
      <c r="C743" s="2"/>
      <c r="D743" s="2"/>
      <c r="E743" s="2"/>
      <c r="F743" s="2"/>
      <c r="G743" s="2"/>
      <c r="H743" s="3">
        <f t="shared" si="147"/>
        <v>0</v>
      </c>
      <c r="I743" s="63"/>
      <c r="J743" s="7"/>
      <c r="K743" s="8"/>
      <c r="M743" s="397"/>
    </row>
    <row r="744" spans="1:13">
      <c r="A744" s="33" t="e">
        <f>VLOOKUP(B735,O:T,2)</f>
        <v>#N/A</v>
      </c>
      <c r="B744" s="649" t="s">
        <v>70</v>
      </c>
      <c r="C744" s="650"/>
      <c r="D744" s="650"/>
      <c r="E744" s="650"/>
      <c r="F744" s="650"/>
      <c r="G744" s="650"/>
      <c r="H744" s="6"/>
      <c r="I744" s="63">
        <f>SUM(H736:H744)</f>
        <v>0</v>
      </c>
      <c r="J744" s="1" t="e">
        <f>VLOOKUP(B735,O:W,4)</f>
        <v>#N/A</v>
      </c>
      <c r="K744" s="8"/>
      <c r="M744" s="397"/>
    </row>
    <row r="745" spans="1:13" ht="45.75" customHeight="1">
      <c r="A745" s="32">
        <f>IF(B745&gt;0,1,0)</f>
        <v>0</v>
      </c>
      <c r="B745" s="647"/>
      <c r="C745" s="648"/>
      <c r="D745" s="648"/>
      <c r="E745" s="648"/>
      <c r="F745" s="648"/>
      <c r="G745" s="648"/>
      <c r="H745" s="6"/>
      <c r="I745" s="63"/>
      <c r="J745" s="7"/>
      <c r="K745" s="8"/>
      <c r="M745" s="396" t="s">
        <v>676</v>
      </c>
    </row>
    <row r="746" spans="1:13">
      <c r="A746" s="32">
        <f t="shared" ref="A746:A753" si="148">IF(H746&gt;0,1,0)</f>
        <v>0</v>
      </c>
      <c r="B746" s="10"/>
      <c r="C746" s="2"/>
      <c r="D746" s="2"/>
      <c r="E746" s="2"/>
      <c r="F746" s="2"/>
      <c r="G746" s="2"/>
      <c r="H746" s="3">
        <f>IF(AND(C746=0,D746=0,E746=0,F746=0,G746=0),0,ROUND(IF(C746=0,1,C746)*IF(D746=0,1,D746)*IF(E746=0,1,E746)*IF(F746=0,1,F746)*IF(G746=0,1,G746),2))</f>
        <v>0</v>
      </c>
      <c r="I746" s="63"/>
      <c r="J746" s="7"/>
      <c r="K746" s="8"/>
      <c r="M746" s="397" t="s">
        <v>1056</v>
      </c>
    </row>
    <row r="747" spans="1:13">
      <c r="A747" s="32">
        <f t="shared" si="148"/>
        <v>0</v>
      </c>
      <c r="B747" s="10"/>
      <c r="C747" s="2"/>
      <c r="D747" s="2"/>
      <c r="E747" s="2"/>
      <c r="F747" s="2"/>
      <c r="G747" s="2"/>
      <c r="H747" s="3">
        <f t="shared" ref="H747:H753" si="149">IF(AND(C747=0,D747=0,E747=0,F747=0,G747=0),0,ROUND(IF(C747=0,1,C747)*IF(D747=0,1,D747)*IF(E747=0,1,E747)*IF(F747=0,1,F747)*IF(G747=0,1,G747),2))</f>
        <v>0</v>
      </c>
      <c r="I747" s="63"/>
      <c r="J747" s="7"/>
      <c r="K747" s="8"/>
      <c r="M747" s="397"/>
    </row>
    <row r="748" spans="1:13">
      <c r="A748" s="32">
        <f t="shared" si="148"/>
        <v>0</v>
      </c>
      <c r="B748" s="10"/>
      <c r="C748" s="2"/>
      <c r="D748" s="2"/>
      <c r="E748" s="2"/>
      <c r="F748" s="2"/>
      <c r="G748" s="2"/>
      <c r="H748" s="3">
        <f t="shared" si="149"/>
        <v>0</v>
      </c>
      <c r="I748" s="63"/>
      <c r="J748" s="7"/>
      <c r="K748" s="8"/>
      <c r="M748" s="397"/>
    </row>
    <row r="749" spans="1:13">
      <c r="A749" s="32">
        <f t="shared" si="148"/>
        <v>0</v>
      </c>
      <c r="B749" s="10"/>
      <c r="C749" s="2"/>
      <c r="D749" s="2"/>
      <c r="E749" s="2"/>
      <c r="F749" s="2"/>
      <c r="G749" s="2"/>
      <c r="H749" s="3">
        <f t="shared" si="149"/>
        <v>0</v>
      </c>
      <c r="I749" s="63"/>
      <c r="J749" s="7"/>
      <c r="K749" s="8"/>
      <c r="M749" s="397"/>
    </row>
    <row r="750" spans="1:13">
      <c r="A750" s="32">
        <f t="shared" si="148"/>
        <v>0</v>
      </c>
      <c r="B750" s="10"/>
      <c r="C750" s="2"/>
      <c r="D750" s="2"/>
      <c r="E750" s="2"/>
      <c r="F750" s="2"/>
      <c r="G750" s="2"/>
      <c r="H750" s="3">
        <f t="shared" si="149"/>
        <v>0</v>
      </c>
      <c r="I750" s="63"/>
      <c r="J750" s="7"/>
      <c r="K750" s="8"/>
      <c r="M750" s="397"/>
    </row>
    <row r="751" spans="1:13">
      <c r="A751" s="32">
        <f t="shared" si="148"/>
        <v>0</v>
      </c>
      <c r="B751" s="10"/>
      <c r="C751" s="2"/>
      <c r="D751" s="2"/>
      <c r="E751" s="2"/>
      <c r="F751" s="2"/>
      <c r="G751" s="2"/>
      <c r="H751" s="3">
        <f t="shared" si="149"/>
        <v>0</v>
      </c>
      <c r="I751" s="63"/>
      <c r="J751" s="7"/>
      <c r="K751" s="8"/>
      <c r="M751" s="397"/>
    </row>
    <row r="752" spans="1:13">
      <c r="A752" s="32">
        <f t="shared" si="148"/>
        <v>0</v>
      </c>
      <c r="B752" s="10"/>
      <c r="C752" s="2"/>
      <c r="D752" s="2"/>
      <c r="E752" s="2"/>
      <c r="F752" s="2"/>
      <c r="G752" s="2"/>
      <c r="H752" s="3">
        <f t="shared" si="149"/>
        <v>0</v>
      </c>
      <c r="I752" s="63"/>
      <c r="J752" s="7"/>
      <c r="K752" s="8"/>
      <c r="M752" s="397"/>
    </row>
    <row r="753" spans="1:13">
      <c r="A753" s="32">
        <f t="shared" si="148"/>
        <v>0</v>
      </c>
      <c r="B753" s="10"/>
      <c r="C753" s="2"/>
      <c r="D753" s="2"/>
      <c r="E753" s="2"/>
      <c r="F753" s="2"/>
      <c r="G753" s="2"/>
      <c r="H753" s="3">
        <f t="shared" si="149"/>
        <v>0</v>
      </c>
      <c r="I753" s="63"/>
      <c r="J753" s="7"/>
      <c r="K753" s="8"/>
      <c r="M753" s="397"/>
    </row>
    <row r="754" spans="1:13">
      <c r="A754" s="33" t="e">
        <f>VLOOKUP(B745,O:T,2)</f>
        <v>#N/A</v>
      </c>
      <c r="B754" s="649" t="s">
        <v>70</v>
      </c>
      <c r="C754" s="650"/>
      <c r="D754" s="650"/>
      <c r="E754" s="650"/>
      <c r="F754" s="650"/>
      <c r="G754" s="650"/>
      <c r="H754" s="6"/>
      <c r="I754" s="63">
        <f>SUM(H746:H754)</f>
        <v>0</v>
      </c>
      <c r="J754" s="1" t="e">
        <f>VLOOKUP(B745,O:W,4)</f>
        <v>#N/A</v>
      </c>
      <c r="K754" s="8"/>
      <c r="M754" s="397"/>
    </row>
    <row r="755" spans="1:13" ht="45.75" customHeight="1">
      <c r="A755" s="32">
        <f>IF(B755&gt;0,1,0)</f>
        <v>1</v>
      </c>
      <c r="B755" s="647" t="s">
        <v>7178</v>
      </c>
      <c r="C755" s="648"/>
      <c r="D755" s="648"/>
      <c r="E755" s="648"/>
      <c r="F755" s="648"/>
      <c r="G755" s="648"/>
      <c r="H755" s="6"/>
      <c r="I755" s="63"/>
      <c r="J755" s="7"/>
      <c r="K755" s="8"/>
      <c r="M755" s="398" t="s">
        <v>678</v>
      </c>
    </row>
    <row r="756" spans="1:13">
      <c r="A756" s="32">
        <f t="shared" ref="A756:A763" si="150">IF(H756&gt;0,1,0)</f>
        <v>1</v>
      </c>
      <c r="B756" s="10"/>
      <c r="C756" s="2">
        <v>1</v>
      </c>
      <c r="D756" s="2"/>
      <c r="E756" s="2"/>
      <c r="F756" s="2"/>
      <c r="G756" s="2"/>
      <c r="H756" s="3">
        <f>IF(AND(C756=0,D756=0,E756=0,F756=0,G756=0),0,ROUND(IF(C756=0,1,C756)*IF(D756=0,1,D756)*IF(E756=0,1,E756)*IF(F756=0,1,F756)*IF(G756=0,1,G756),2))</f>
        <v>1</v>
      </c>
      <c r="I756" s="63"/>
      <c r="J756" s="7"/>
      <c r="K756" s="8"/>
      <c r="M756" s="399" t="s">
        <v>1057</v>
      </c>
    </row>
    <row r="757" spans="1:13">
      <c r="A757" s="32">
        <f t="shared" si="150"/>
        <v>0</v>
      </c>
      <c r="B757" s="10"/>
      <c r="C757" s="2"/>
      <c r="D757" s="2"/>
      <c r="E757" s="2"/>
      <c r="F757" s="2"/>
      <c r="G757" s="2"/>
      <c r="H757" s="3">
        <f t="shared" ref="H757:H763" si="151">IF(AND(C757=0,D757=0,E757=0,F757=0,G757=0),0,ROUND(IF(C757=0,1,C757)*IF(D757=0,1,D757)*IF(E757=0,1,E757)*IF(F757=0,1,F757)*IF(G757=0,1,G757),2))</f>
        <v>0</v>
      </c>
      <c r="I757" s="63"/>
      <c r="J757" s="7"/>
      <c r="K757" s="8"/>
      <c r="M757" s="399"/>
    </row>
    <row r="758" spans="1:13">
      <c r="A758" s="32">
        <f t="shared" si="150"/>
        <v>0</v>
      </c>
      <c r="B758" s="10"/>
      <c r="C758" s="2"/>
      <c r="D758" s="2"/>
      <c r="E758" s="2"/>
      <c r="F758" s="2"/>
      <c r="G758" s="2"/>
      <c r="H758" s="3">
        <f t="shared" si="151"/>
        <v>0</v>
      </c>
      <c r="I758" s="63"/>
      <c r="J758" s="7"/>
      <c r="K758" s="8"/>
      <c r="M758" s="399"/>
    </row>
    <row r="759" spans="1:13">
      <c r="A759" s="32">
        <f t="shared" si="150"/>
        <v>0</v>
      </c>
      <c r="B759" s="10"/>
      <c r="C759" s="2"/>
      <c r="D759" s="2"/>
      <c r="E759" s="2"/>
      <c r="F759" s="2"/>
      <c r="G759" s="2"/>
      <c r="H759" s="3">
        <f t="shared" si="151"/>
        <v>0</v>
      </c>
      <c r="I759" s="63"/>
      <c r="J759" s="7"/>
      <c r="K759" s="8"/>
      <c r="M759" s="399"/>
    </row>
    <row r="760" spans="1:13">
      <c r="A760" s="32">
        <f t="shared" si="150"/>
        <v>0</v>
      </c>
      <c r="B760" s="10"/>
      <c r="C760" s="2"/>
      <c r="D760" s="2"/>
      <c r="E760" s="2"/>
      <c r="F760" s="2"/>
      <c r="G760" s="2"/>
      <c r="H760" s="3">
        <f t="shared" si="151"/>
        <v>0</v>
      </c>
      <c r="I760" s="63"/>
      <c r="J760" s="7"/>
      <c r="K760" s="8"/>
      <c r="M760" s="399"/>
    </row>
    <row r="761" spans="1:13">
      <c r="A761" s="32">
        <f t="shared" si="150"/>
        <v>0</v>
      </c>
      <c r="B761" s="10"/>
      <c r="C761" s="2"/>
      <c r="D761" s="2"/>
      <c r="E761" s="2"/>
      <c r="F761" s="2"/>
      <c r="G761" s="2"/>
      <c r="H761" s="3">
        <f t="shared" si="151"/>
        <v>0</v>
      </c>
      <c r="I761" s="63"/>
      <c r="J761" s="7"/>
      <c r="K761" s="8"/>
      <c r="M761" s="399"/>
    </row>
    <row r="762" spans="1:13">
      <c r="A762" s="32">
        <f t="shared" si="150"/>
        <v>0</v>
      </c>
      <c r="B762" s="10"/>
      <c r="C762" s="2"/>
      <c r="D762" s="2"/>
      <c r="E762" s="2"/>
      <c r="F762" s="2"/>
      <c r="G762" s="2"/>
      <c r="H762" s="3">
        <f t="shared" si="151"/>
        <v>0</v>
      </c>
      <c r="I762" s="63"/>
      <c r="J762" s="7"/>
      <c r="K762" s="8"/>
      <c r="M762" s="399"/>
    </row>
    <row r="763" spans="1:13">
      <c r="A763" s="32">
        <f t="shared" si="150"/>
        <v>0</v>
      </c>
      <c r="B763" s="10"/>
      <c r="C763" s="2"/>
      <c r="D763" s="2"/>
      <c r="E763" s="2"/>
      <c r="F763" s="2"/>
      <c r="G763" s="2"/>
      <c r="H763" s="3">
        <f t="shared" si="151"/>
        <v>0</v>
      </c>
      <c r="I763" s="63"/>
      <c r="J763" s="7"/>
      <c r="K763" s="8"/>
      <c r="M763" s="399"/>
    </row>
    <row r="764" spans="1:13">
      <c r="A764" s="33" t="str">
        <f>VLOOKUP(B755,O:T,2)</f>
        <v>080101</v>
      </c>
      <c r="B764" s="649" t="s">
        <v>70</v>
      </c>
      <c r="C764" s="650"/>
      <c r="D764" s="650"/>
      <c r="E764" s="650"/>
      <c r="F764" s="650"/>
      <c r="G764" s="650"/>
      <c r="H764" s="6"/>
      <c r="I764" s="63">
        <f>SUM(H756:H764)</f>
        <v>1</v>
      </c>
      <c r="J764" s="1" t="str">
        <f>VLOOKUP(B755,O:W,4)</f>
        <v>عدد</v>
      </c>
      <c r="K764" s="8"/>
      <c r="M764" s="399"/>
    </row>
    <row r="765" spans="1:13" ht="45.75" customHeight="1">
      <c r="A765" s="32">
        <f>IF(B765&gt;0,1,0)</f>
        <v>1</v>
      </c>
      <c r="B765" s="647" t="s">
        <v>7337</v>
      </c>
      <c r="C765" s="648"/>
      <c r="D765" s="648"/>
      <c r="E765" s="648"/>
      <c r="F765" s="648"/>
      <c r="G765" s="648"/>
      <c r="H765" s="6"/>
      <c r="I765" s="63"/>
      <c r="J765" s="7"/>
      <c r="K765" s="8"/>
      <c r="M765" s="398" t="s">
        <v>678</v>
      </c>
    </row>
    <row r="766" spans="1:13">
      <c r="A766" s="32">
        <f t="shared" ref="A766:A773" si="152">IF(H766&gt;0,1,0)</f>
        <v>1</v>
      </c>
      <c r="B766" s="10"/>
      <c r="C766" s="2">
        <v>1</v>
      </c>
      <c r="D766" s="2"/>
      <c r="E766" s="2"/>
      <c r="F766" s="2"/>
      <c r="G766" s="2"/>
      <c r="H766" s="3">
        <f>IF(AND(C766=0,D766=0,E766=0,F766=0,G766=0),0,ROUND(IF(C766=0,1,C766)*IF(D766=0,1,D766)*IF(E766=0,1,E766)*IF(F766=0,1,F766)*IF(G766=0,1,G766),2))</f>
        <v>1</v>
      </c>
      <c r="I766" s="63"/>
      <c r="J766" s="7"/>
      <c r="K766" s="8"/>
      <c r="M766" s="399" t="s">
        <v>1057</v>
      </c>
    </row>
    <row r="767" spans="1:13">
      <c r="A767" s="32">
        <f t="shared" si="152"/>
        <v>0</v>
      </c>
      <c r="B767" s="10"/>
      <c r="C767" s="2"/>
      <c r="D767" s="2"/>
      <c r="E767" s="2"/>
      <c r="F767" s="2"/>
      <c r="G767" s="2"/>
      <c r="H767" s="3">
        <f t="shared" ref="H767:H773" si="153">IF(AND(C767=0,D767=0,E767=0,F767=0,G767=0),0,ROUND(IF(C767=0,1,C767)*IF(D767=0,1,D767)*IF(E767=0,1,E767)*IF(F767=0,1,F767)*IF(G767=0,1,G767),2))</f>
        <v>0</v>
      </c>
      <c r="I767" s="63"/>
      <c r="J767" s="7"/>
      <c r="K767" s="8"/>
      <c r="M767" s="399"/>
    </row>
    <row r="768" spans="1:13">
      <c r="A768" s="32">
        <f t="shared" si="152"/>
        <v>0</v>
      </c>
      <c r="B768" s="10"/>
      <c r="C768" s="2"/>
      <c r="D768" s="2"/>
      <c r="E768" s="2"/>
      <c r="F768" s="2"/>
      <c r="G768" s="2"/>
      <c r="H768" s="3">
        <f t="shared" si="153"/>
        <v>0</v>
      </c>
      <c r="I768" s="63"/>
      <c r="J768" s="7"/>
      <c r="K768" s="8"/>
      <c r="M768" s="399"/>
    </row>
    <row r="769" spans="1:13">
      <c r="A769" s="32">
        <f t="shared" si="152"/>
        <v>0</v>
      </c>
      <c r="B769" s="10"/>
      <c r="C769" s="2"/>
      <c r="D769" s="2"/>
      <c r="E769" s="2"/>
      <c r="F769" s="2"/>
      <c r="G769" s="2"/>
      <c r="H769" s="3">
        <f t="shared" si="153"/>
        <v>0</v>
      </c>
      <c r="I769" s="63"/>
      <c r="J769" s="7"/>
      <c r="K769" s="8"/>
      <c r="M769" s="399"/>
    </row>
    <row r="770" spans="1:13">
      <c r="A770" s="32">
        <f t="shared" si="152"/>
        <v>0</v>
      </c>
      <c r="B770" s="10"/>
      <c r="C770" s="2"/>
      <c r="D770" s="2"/>
      <c r="E770" s="2"/>
      <c r="F770" s="2"/>
      <c r="G770" s="2"/>
      <c r="H770" s="3">
        <f t="shared" si="153"/>
        <v>0</v>
      </c>
      <c r="I770" s="63"/>
      <c r="J770" s="7"/>
      <c r="K770" s="8"/>
      <c r="M770" s="399"/>
    </row>
    <row r="771" spans="1:13">
      <c r="A771" s="32">
        <f t="shared" si="152"/>
        <v>0</v>
      </c>
      <c r="B771" s="10"/>
      <c r="C771" s="2"/>
      <c r="D771" s="2"/>
      <c r="E771" s="2"/>
      <c r="F771" s="2"/>
      <c r="G771" s="2"/>
      <c r="H771" s="3">
        <f t="shared" si="153"/>
        <v>0</v>
      </c>
      <c r="I771" s="63"/>
      <c r="J771" s="7"/>
      <c r="K771" s="8"/>
      <c r="M771" s="399"/>
    </row>
    <row r="772" spans="1:13">
      <c r="A772" s="32">
        <f t="shared" si="152"/>
        <v>0</v>
      </c>
      <c r="B772" s="10"/>
      <c r="C772" s="2"/>
      <c r="D772" s="2"/>
      <c r="E772" s="2"/>
      <c r="F772" s="2"/>
      <c r="G772" s="2"/>
      <c r="H772" s="3">
        <f t="shared" si="153"/>
        <v>0</v>
      </c>
      <c r="I772" s="63"/>
      <c r="J772" s="7"/>
      <c r="K772" s="8"/>
      <c r="M772" s="399"/>
    </row>
    <row r="773" spans="1:13">
      <c r="A773" s="32">
        <f t="shared" si="152"/>
        <v>0</v>
      </c>
      <c r="B773" s="10"/>
      <c r="C773" s="2"/>
      <c r="D773" s="2"/>
      <c r="E773" s="2"/>
      <c r="F773" s="2"/>
      <c r="G773" s="2"/>
      <c r="H773" s="3">
        <f t="shared" si="153"/>
        <v>0</v>
      </c>
      <c r="I773" s="63"/>
      <c r="J773" s="7"/>
      <c r="K773" s="8"/>
      <c r="M773" s="399"/>
    </row>
    <row r="774" spans="1:13">
      <c r="A774" s="33" t="str">
        <f>VLOOKUP(B765,O:T,2)</f>
        <v>080505</v>
      </c>
      <c r="B774" s="649" t="s">
        <v>70</v>
      </c>
      <c r="C774" s="650"/>
      <c r="D774" s="650"/>
      <c r="E774" s="650"/>
      <c r="F774" s="650"/>
      <c r="G774" s="650"/>
      <c r="H774" s="6"/>
      <c r="I774" s="63">
        <f>SUM(H766:H774)</f>
        <v>1</v>
      </c>
      <c r="J774" s="1" t="str">
        <f>VLOOKUP(B765,O:W,4)</f>
        <v>عدد</v>
      </c>
      <c r="K774" s="8"/>
      <c r="M774" s="399"/>
    </row>
    <row r="775" spans="1:13" ht="44.25" customHeight="1">
      <c r="A775" s="32">
        <f>IF(B775&gt;0,1,0)</f>
        <v>0</v>
      </c>
      <c r="B775" s="647"/>
      <c r="C775" s="648"/>
      <c r="D775" s="648"/>
      <c r="E775" s="648"/>
      <c r="F775" s="648"/>
      <c r="G775" s="648"/>
      <c r="H775" s="6"/>
      <c r="I775" s="63"/>
      <c r="J775" s="7"/>
      <c r="K775" s="8"/>
      <c r="M775" s="398" t="s">
        <v>678</v>
      </c>
    </row>
    <row r="776" spans="1:13">
      <c r="A776" s="32">
        <f t="shared" ref="A776:A783" si="154">IF(H776&gt;0,1,0)</f>
        <v>0</v>
      </c>
      <c r="B776" s="10"/>
      <c r="C776" s="2"/>
      <c r="D776" s="2"/>
      <c r="E776" s="2"/>
      <c r="F776" s="2"/>
      <c r="G776" s="2"/>
      <c r="H776" s="3">
        <f>IF(AND(C776=0,D776=0,E776=0,F776=0,G776=0),0,ROUND(IF(C776=0,1,C776)*IF(D776=0,1,D776)*IF(E776=0,1,E776)*IF(F776=0,1,F776)*IF(G776=0,1,G776),2))</f>
        <v>0</v>
      </c>
      <c r="I776" s="63"/>
      <c r="J776" s="7"/>
      <c r="K776" s="8"/>
      <c r="M776" s="399"/>
    </row>
    <row r="777" spans="1:13">
      <c r="A777" s="32">
        <f t="shared" si="154"/>
        <v>0</v>
      </c>
      <c r="B777" s="10"/>
      <c r="C777" s="2"/>
      <c r="D777" s="2"/>
      <c r="E777" s="2"/>
      <c r="F777" s="2"/>
      <c r="G777" s="2"/>
      <c r="H777" s="3">
        <f t="shared" ref="H777:H783" si="155">IF(AND(C777=0,D777=0,E777=0,F777=0,G777=0),0,ROUND(IF(C777=0,1,C777)*IF(D777=0,1,D777)*IF(E777=0,1,E777)*IF(F777=0,1,F777)*IF(G777=0,1,G777),2))</f>
        <v>0</v>
      </c>
      <c r="I777" s="63"/>
      <c r="J777" s="7"/>
      <c r="K777" s="8"/>
      <c r="M777" s="399"/>
    </row>
    <row r="778" spans="1:13">
      <c r="A778" s="32">
        <f t="shared" si="154"/>
        <v>0</v>
      </c>
      <c r="B778" s="10"/>
      <c r="C778" s="2"/>
      <c r="D778" s="2"/>
      <c r="E778" s="2"/>
      <c r="F778" s="2"/>
      <c r="G778" s="2"/>
      <c r="H778" s="3">
        <f t="shared" si="155"/>
        <v>0</v>
      </c>
      <c r="I778" s="63"/>
      <c r="J778" s="7"/>
      <c r="K778" s="8"/>
      <c r="M778" s="399"/>
    </row>
    <row r="779" spans="1:13">
      <c r="A779" s="32">
        <f t="shared" si="154"/>
        <v>0</v>
      </c>
      <c r="B779" s="10"/>
      <c r="C779" s="2"/>
      <c r="D779" s="2"/>
      <c r="E779" s="2"/>
      <c r="F779" s="2"/>
      <c r="G779" s="2"/>
      <c r="H779" s="3">
        <f t="shared" si="155"/>
        <v>0</v>
      </c>
      <c r="I779" s="63"/>
      <c r="J779" s="7"/>
      <c r="K779" s="8"/>
      <c r="M779" s="399"/>
    </row>
    <row r="780" spans="1:13">
      <c r="A780" s="32">
        <f t="shared" si="154"/>
        <v>0</v>
      </c>
      <c r="B780" s="10"/>
      <c r="C780" s="2"/>
      <c r="D780" s="2"/>
      <c r="E780" s="2"/>
      <c r="F780" s="2"/>
      <c r="G780" s="2"/>
      <c r="H780" s="3">
        <f t="shared" si="155"/>
        <v>0</v>
      </c>
      <c r="I780" s="63"/>
      <c r="J780" s="7"/>
      <c r="K780" s="8"/>
      <c r="M780" s="399"/>
    </row>
    <row r="781" spans="1:13">
      <c r="A781" s="32">
        <f t="shared" si="154"/>
        <v>0</v>
      </c>
      <c r="B781" s="10"/>
      <c r="C781" s="2"/>
      <c r="D781" s="2"/>
      <c r="E781" s="2"/>
      <c r="F781" s="2"/>
      <c r="G781" s="2"/>
      <c r="H781" s="3">
        <f t="shared" si="155"/>
        <v>0</v>
      </c>
      <c r="I781" s="63"/>
      <c r="J781" s="7"/>
      <c r="K781" s="8"/>
      <c r="M781" s="399"/>
    </row>
    <row r="782" spans="1:13">
      <c r="A782" s="32">
        <f t="shared" si="154"/>
        <v>0</v>
      </c>
      <c r="B782" s="10"/>
      <c r="C782" s="2"/>
      <c r="D782" s="2"/>
      <c r="E782" s="2"/>
      <c r="F782" s="2"/>
      <c r="G782" s="2"/>
      <c r="H782" s="3">
        <f t="shared" si="155"/>
        <v>0</v>
      </c>
      <c r="I782" s="63"/>
      <c r="J782" s="7"/>
      <c r="K782" s="8"/>
      <c r="M782" s="399"/>
    </row>
    <row r="783" spans="1:13">
      <c r="A783" s="32">
        <f t="shared" si="154"/>
        <v>0</v>
      </c>
      <c r="B783" s="10"/>
      <c r="C783" s="2"/>
      <c r="D783" s="2"/>
      <c r="E783" s="2"/>
      <c r="F783" s="2"/>
      <c r="G783" s="2"/>
      <c r="H783" s="3">
        <f t="shared" si="155"/>
        <v>0</v>
      </c>
      <c r="I783" s="63"/>
      <c r="J783" s="7"/>
      <c r="K783" s="8"/>
      <c r="M783" s="399"/>
    </row>
    <row r="784" spans="1:13">
      <c r="A784" s="33" t="e">
        <f>VLOOKUP(B775,O:T,2)</f>
        <v>#N/A</v>
      </c>
      <c r="B784" s="649" t="s">
        <v>70</v>
      </c>
      <c r="C784" s="650"/>
      <c r="D784" s="650"/>
      <c r="E784" s="650"/>
      <c r="F784" s="650"/>
      <c r="G784" s="650"/>
      <c r="H784" s="6"/>
      <c r="I784" s="63">
        <f>SUM(H776:H784)</f>
        <v>0</v>
      </c>
      <c r="J784" s="1" t="e">
        <f>VLOOKUP(B775,O:W,4)</f>
        <v>#N/A</v>
      </c>
      <c r="K784" s="8"/>
      <c r="M784" s="399"/>
    </row>
    <row r="785" spans="1:13" ht="45.75" customHeight="1">
      <c r="A785" s="32">
        <f>IF(B785&gt;0,1,0)</f>
        <v>0</v>
      </c>
      <c r="B785" s="647"/>
      <c r="C785" s="648"/>
      <c r="D785" s="648"/>
      <c r="E785" s="648"/>
      <c r="F785" s="648"/>
      <c r="G785" s="648"/>
      <c r="H785" s="6"/>
      <c r="I785" s="63"/>
      <c r="J785" s="7"/>
      <c r="K785" s="8"/>
      <c r="M785" s="398" t="s">
        <v>678</v>
      </c>
    </row>
    <row r="786" spans="1:13">
      <c r="A786" s="32">
        <f t="shared" ref="A786:A793" si="156">IF(H786&gt;0,1,0)</f>
        <v>0</v>
      </c>
      <c r="B786" s="10"/>
      <c r="C786" s="2"/>
      <c r="D786" s="2"/>
      <c r="E786" s="2"/>
      <c r="F786" s="2"/>
      <c r="G786" s="2"/>
      <c r="H786" s="3">
        <f>IF(AND(C786=0,D786=0,E786=0,F786=0,G786=0),0,ROUND(IF(C786=0,1,C786)*IF(D786=0,1,D786)*IF(E786=0,1,E786)*IF(F786=0,1,F786)*IF(G786=0,1,G786),2))</f>
        <v>0</v>
      </c>
      <c r="I786" s="63"/>
      <c r="J786" s="7"/>
      <c r="K786" s="8"/>
      <c r="M786" s="399" t="s">
        <v>1057</v>
      </c>
    </row>
    <row r="787" spans="1:13">
      <c r="A787" s="32">
        <f t="shared" si="156"/>
        <v>0</v>
      </c>
      <c r="B787" s="10"/>
      <c r="C787" s="2"/>
      <c r="D787" s="2"/>
      <c r="E787" s="2"/>
      <c r="F787" s="2"/>
      <c r="G787" s="2"/>
      <c r="H787" s="3">
        <f t="shared" ref="H787:H793" si="157">IF(AND(C787=0,D787=0,E787=0,F787=0,G787=0),0,ROUND(IF(C787=0,1,C787)*IF(D787=0,1,D787)*IF(E787=0,1,E787)*IF(F787=0,1,F787)*IF(G787=0,1,G787),2))</f>
        <v>0</v>
      </c>
      <c r="I787" s="63"/>
      <c r="J787" s="7"/>
      <c r="K787" s="8"/>
      <c r="M787" s="399"/>
    </row>
    <row r="788" spans="1:13">
      <c r="A788" s="32">
        <f t="shared" si="156"/>
        <v>0</v>
      </c>
      <c r="B788" s="10"/>
      <c r="C788" s="2"/>
      <c r="D788" s="2"/>
      <c r="E788" s="2"/>
      <c r="F788" s="2"/>
      <c r="G788" s="2"/>
      <c r="H788" s="3">
        <f t="shared" si="157"/>
        <v>0</v>
      </c>
      <c r="I788" s="63"/>
      <c r="J788" s="7"/>
      <c r="K788" s="8"/>
      <c r="M788" s="399"/>
    </row>
    <row r="789" spans="1:13">
      <c r="A789" s="32">
        <f t="shared" si="156"/>
        <v>0</v>
      </c>
      <c r="B789" s="10"/>
      <c r="C789" s="2"/>
      <c r="D789" s="2"/>
      <c r="E789" s="2"/>
      <c r="F789" s="2"/>
      <c r="G789" s="2"/>
      <c r="H789" s="3">
        <f t="shared" si="157"/>
        <v>0</v>
      </c>
      <c r="I789" s="63"/>
      <c r="J789" s="7"/>
      <c r="K789" s="8"/>
      <c r="M789" s="399"/>
    </row>
    <row r="790" spans="1:13">
      <c r="A790" s="32">
        <f t="shared" si="156"/>
        <v>0</v>
      </c>
      <c r="B790" s="10"/>
      <c r="C790" s="2"/>
      <c r="D790" s="2"/>
      <c r="E790" s="2"/>
      <c r="F790" s="2"/>
      <c r="G790" s="2"/>
      <c r="H790" s="3">
        <f t="shared" si="157"/>
        <v>0</v>
      </c>
      <c r="I790" s="63"/>
      <c r="J790" s="7"/>
      <c r="K790" s="8"/>
      <c r="M790" s="399"/>
    </row>
    <row r="791" spans="1:13">
      <c r="A791" s="32">
        <f t="shared" si="156"/>
        <v>0</v>
      </c>
      <c r="B791" s="10"/>
      <c r="C791" s="2"/>
      <c r="D791" s="2"/>
      <c r="E791" s="2"/>
      <c r="F791" s="2"/>
      <c r="G791" s="2"/>
      <c r="H791" s="3">
        <f t="shared" si="157"/>
        <v>0</v>
      </c>
      <c r="I791" s="63"/>
      <c r="J791" s="7"/>
      <c r="K791" s="8"/>
      <c r="M791" s="399"/>
    </row>
    <row r="792" spans="1:13">
      <c r="A792" s="32">
        <f t="shared" si="156"/>
        <v>0</v>
      </c>
      <c r="B792" s="10"/>
      <c r="C792" s="2"/>
      <c r="D792" s="2"/>
      <c r="E792" s="2"/>
      <c r="F792" s="2"/>
      <c r="G792" s="2"/>
      <c r="H792" s="3">
        <f t="shared" si="157"/>
        <v>0</v>
      </c>
      <c r="I792" s="63"/>
      <c r="J792" s="7"/>
      <c r="K792" s="8"/>
      <c r="M792" s="399"/>
    </row>
    <row r="793" spans="1:13">
      <c r="A793" s="32">
        <f t="shared" si="156"/>
        <v>0</v>
      </c>
      <c r="B793" s="10"/>
      <c r="C793" s="2"/>
      <c r="D793" s="2"/>
      <c r="E793" s="2"/>
      <c r="F793" s="2"/>
      <c r="G793" s="2"/>
      <c r="H793" s="3">
        <f t="shared" si="157"/>
        <v>0</v>
      </c>
      <c r="I793" s="63"/>
      <c r="J793" s="7"/>
      <c r="K793" s="8"/>
      <c r="M793" s="399"/>
    </row>
    <row r="794" spans="1:13">
      <c r="A794" s="33" t="e">
        <f>VLOOKUP(B785,O:T,2)</f>
        <v>#N/A</v>
      </c>
      <c r="B794" s="649" t="s">
        <v>70</v>
      </c>
      <c r="C794" s="650"/>
      <c r="D794" s="650"/>
      <c r="E794" s="650"/>
      <c r="F794" s="650"/>
      <c r="G794" s="650"/>
      <c r="H794" s="6"/>
      <c r="I794" s="63">
        <f>SUM(H786:H794)</f>
        <v>0</v>
      </c>
      <c r="J794" s="1" t="e">
        <f>VLOOKUP(B785,O:W,4)</f>
        <v>#N/A</v>
      </c>
      <c r="K794" s="8"/>
      <c r="M794" s="399"/>
    </row>
    <row r="795" spans="1:13" ht="46.5" customHeight="1">
      <c r="A795" s="32">
        <f>IF(B795&gt;0,1,0)</f>
        <v>0</v>
      </c>
      <c r="B795" s="647"/>
      <c r="C795" s="648"/>
      <c r="D795" s="648"/>
      <c r="E795" s="648"/>
      <c r="F795" s="648"/>
      <c r="G795" s="648"/>
      <c r="H795" s="6"/>
      <c r="I795" s="63"/>
      <c r="J795" s="7"/>
      <c r="K795" s="8"/>
      <c r="M795" s="398" t="s">
        <v>678</v>
      </c>
    </row>
    <row r="796" spans="1:13">
      <c r="A796" s="32">
        <f t="shared" ref="A796:A803" si="158">IF(H796&gt;0,1,0)</f>
        <v>0</v>
      </c>
      <c r="B796" s="10"/>
      <c r="C796" s="2"/>
      <c r="D796" s="2"/>
      <c r="E796" s="2"/>
      <c r="F796" s="2"/>
      <c r="G796" s="2"/>
      <c r="H796" s="3">
        <f>IF(AND(C796=0,D796=0,E796=0,F796=0,G796=0),0,ROUND(IF(C796=0,1,C796)*IF(D796=0,1,D796)*IF(E796=0,1,E796)*IF(F796=0,1,F796)*IF(G796=0,1,G796),2))</f>
        <v>0</v>
      </c>
      <c r="I796" s="63"/>
      <c r="J796" s="7"/>
      <c r="K796" s="8"/>
      <c r="M796" s="399"/>
    </row>
    <row r="797" spans="1:13">
      <c r="A797" s="32">
        <f t="shared" si="158"/>
        <v>0</v>
      </c>
      <c r="B797" s="10"/>
      <c r="C797" s="2"/>
      <c r="D797" s="2"/>
      <c r="E797" s="2"/>
      <c r="F797" s="2"/>
      <c r="G797" s="2"/>
      <c r="H797" s="3">
        <f t="shared" ref="H797:H803" si="159">IF(AND(C797=0,D797=0,E797=0,F797=0,G797=0),0,ROUND(IF(C797=0,1,C797)*IF(D797=0,1,D797)*IF(E797=0,1,E797)*IF(F797=0,1,F797)*IF(G797=0,1,G797),2))</f>
        <v>0</v>
      </c>
      <c r="I797" s="63"/>
      <c r="J797" s="7"/>
      <c r="K797" s="8"/>
      <c r="M797" s="399"/>
    </row>
    <row r="798" spans="1:13">
      <c r="A798" s="32">
        <f t="shared" si="158"/>
        <v>0</v>
      </c>
      <c r="B798" s="10"/>
      <c r="C798" s="2"/>
      <c r="D798" s="2"/>
      <c r="E798" s="2"/>
      <c r="F798" s="2"/>
      <c r="G798" s="2"/>
      <c r="H798" s="3">
        <f t="shared" si="159"/>
        <v>0</v>
      </c>
      <c r="I798" s="63"/>
      <c r="J798" s="7"/>
      <c r="K798" s="8"/>
      <c r="M798" s="399"/>
    </row>
    <row r="799" spans="1:13">
      <c r="A799" s="32">
        <f t="shared" si="158"/>
        <v>0</v>
      </c>
      <c r="B799" s="10"/>
      <c r="C799" s="2"/>
      <c r="D799" s="2"/>
      <c r="E799" s="2"/>
      <c r="F799" s="2"/>
      <c r="G799" s="2"/>
      <c r="H799" s="3">
        <f t="shared" si="159"/>
        <v>0</v>
      </c>
      <c r="I799" s="63"/>
      <c r="J799" s="7"/>
      <c r="K799" s="8"/>
      <c r="M799" s="399"/>
    </row>
    <row r="800" spans="1:13">
      <c r="A800" s="32">
        <f t="shared" si="158"/>
        <v>0</v>
      </c>
      <c r="B800" s="10"/>
      <c r="C800" s="2"/>
      <c r="D800" s="2"/>
      <c r="E800" s="2"/>
      <c r="F800" s="2"/>
      <c r="G800" s="2"/>
      <c r="H800" s="3">
        <f t="shared" si="159"/>
        <v>0</v>
      </c>
      <c r="I800" s="63"/>
      <c r="J800" s="7"/>
      <c r="K800" s="8"/>
      <c r="M800" s="399"/>
    </row>
    <row r="801" spans="1:13">
      <c r="A801" s="32">
        <f t="shared" si="158"/>
        <v>0</v>
      </c>
      <c r="B801" s="10"/>
      <c r="C801" s="2"/>
      <c r="D801" s="2"/>
      <c r="E801" s="2"/>
      <c r="F801" s="2"/>
      <c r="G801" s="2"/>
      <c r="H801" s="3">
        <f t="shared" si="159"/>
        <v>0</v>
      </c>
      <c r="I801" s="63"/>
      <c r="J801" s="7"/>
      <c r="K801" s="8"/>
      <c r="M801" s="399"/>
    </row>
    <row r="802" spans="1:13">
      <c r="A802" s="32">
        <f t="shared" si="158"/>
        <v>0</v>
      </c>
      <c r="B802" s="10"/>
      <c r="C802" s="2"/>
      <c r="D802" s="2"/>
      <c r="E802" s="2"/>
      <c r="F802" s="2"/>
      <c r="G802" s="2"/>
      <c r="H802" s="3">
        <f t="shared" si="159"/>
        <v>0</v>
      </c>
      <c r="I802" s="63"/>
      <c r="J802" s="7"/>
      <c r="K802" s="8"/>
      <c r="M802" s="399"/>
    </row>
    <row r="803" spans="1:13">
      <c r="A803" s="32">
        <f t="shared" si="158"/>
        <v>0</v>
      </c>
      <c r="B803" s="10"/>
      <c r="C803" s="2"/>
      <c r="D803" s="2"/>
      <c r="E803" s="2"/>
      <c r="F803" s="2"/>
      <c r="G803" s="2"/>
      <c r="H803" s="3">
        <f t="shared" si="159"/>
        <v>0</v>
      </c>
      <c r="I803" s="63"/>
      <c r="J803" s="7"/>
      <c r="K803" s="8"/>
      <c r="M803" s="399"/>
    </row>
    <row r="804" spans="1:13">
      <c r="A804" s="33" t="e">
        <f>VLOOKUP(B795,O:T,2)</f>
        <v>#N/A</v>
      </c>
      <c r="B804" s="649" t="s">
        <v>70</v>
      </c>
      <c r="C804" s="650"/>
      <c r="D804" s="650"/>
      <c r="E804" s="650"/>
      <c r="F804" s="650"/>
      <c r="G804" s="650"/>
      <c r="H804" s="6"/>
      <c r="I804" s="63">
        <f>SUM(H796:H804)</f>
        <v>0</v>
      </c>
      <c r="J804" s="1" t="e">
        <f>VLOOKUP(B795,O:W,4)</f>
        <v>#N/A</v>
      </c>
      <c r="K804" s="8"/>
      <c r="M804" s="399"/>
    </row>
    <row r="805" spans="1:13" ht="45.75" customHeight="1">
      <c r="A805" s="32">
        <f>IF(B805&gt;0,1,0)</f>
        <v>0</v>
      </c>
      <c r="B805" s="647"/>
      <c r="C805" s="648"/>
      <c r="D805" s="648"/>
      <c r="E805" s="648"/>
      <c r="F805" s="648"/>
      <c r="G805" s="648"/>
      <c r="H805" s="6"/>
      <c r="I805" s="63"/>
      <c r="J805" s="7"/>
      <c r="K805" s="8"/>
      <c r="M805" s="398" t="s">
        <v>678</v>
      </c>
    </row>
    <row r="806" spans="1:13">
      <c r="A806" s="32">
        <f t="shared" ref="A806:A813" si="160">IF(H806&gt;0,1,0)</f>
        <v>0</v>
      </c>
      <c r="B806" s="10"/>
      <c r="C806" s="2"/>
      <c r="D806" s="2"/>
      <c r="E806" s="2"/>
      <c r="F806" s="2"/>
      <c r="G806" s="2"/>
      <c r="H806" s="3">
        <f>IF(AND(C806=0,D806=0,E806=0,F806=0,G806=0),0,ROUND(IF(C806=0,1,C806)*IF(D806=0,1,D806)*IF(E806=0,1,E806)*IF(F806=0,1,F806)*IF(G806=0,1,G806),2))</f>
        <v>0</v>
      </c>
      <c r="I806" s="63"/>
      <c r="J806" s="7"/>
      <c r="K806" s="8"/>
      <c r="M806" s="399" t="s">
        <v>1057</v>
      </c>
    </row>
    <row r="807" spans="1:13">
      <c r="A807" s="32">
        <f t="shared" si="160"/>
        <v>0</v>
      </c>
      <c r="B807" s="10"/>
      <c r="C807" s="2"/>
      <c r="D807" s="2"/>
      <c r="E807" s="2"/>
      <c r="F807" s="2"/>
      <c r="G807" s="2"/>
      <c r="H807" s="3">
        <f t="shared" ref="H807:H813" si="161">IF(AND(C807=0,D807=0,E807=0,F807=0,G807=0),0,ROUND(IF(C807=0,1,C807)*IF(D807=0,1,D807)*IF(E807=0,1,E807)*IF(F807=0,1,F807)*IF(G807=0,1,G807),2))</f>
        <v>0</v>
      </c>
      <c r="I807" s="63"/>
      <c r="J807" s="7"/>
      <c r="K807" s="8"/>
      <c r="M807" s="399"/>
    </row>
    <row r="808" spans="1:13">
      <c r="A808" s="32">
        <f t="shared" si="160"/>
        <v>0</v>
      </c>
      <c r="B808" s="10"/>
      <c r="C808" s="2"/>
      <c r="D808" s="2"/>
      <c r="E808" s="2"/>
      <c r="F808" s="2"/>
      <c r="G808" s="2"/>
      <c r="H808" s="3">
        <f t="shared" si="161"/>
        <v>0</v>
      </c>
      <c r="I808" s="63"/>
      <c r="J808" s="7"/>
      <c r="K808" s="8"/>
      <c r="M808" s="399"/>
    </row>
    <row r="809" spans="1:13">
      <c r="A809" s="32">
        <f t="shared" si="160"/>
        <v>0</v>
      </c>
      <c r="B809" s="10"/>
      <c r="C809" s="2"/>
      <c r="D809" s="2"/>
      <c r="E809" s="2"/>
      <c r="F809" s="2"/>
      <c r="G809" s="2"/>
      <c r="H809" s="3">
        <f t="shared" si="161"/>
        <v>0</v>
      </c>
      <c r="I809" s="63"/>
      <c r="J809" s="7"/>
      <c r="K809" s="8"/>
      <c r="M809" s="399"/>
    </row>
    <row r="810" spans="1:13">
      <c r="A810" s="32">
        <f t="shared" si="160"/>
        <v>0</v>
      </c>
      <c r="B810" s="10"/>
      <c r="C810" s="2"/>
      <c r="D810" s="2"/>
      <c r="E810" s="2"/>
      <c r="F810" s="2"/>
      <c r="G810" s="2"/>
      <c r="H810" s="3">
        <f t="shared" si="161"/>
        <v>0</v>
      </c>
      <c r="I810" s="63"/>
      <c r="J810" s="7"/>
      <c r="K810" s="8"/>
      <c r="M810" s="399"/>
    </row>
    <row r="811" spans="1:13">
      <c r="A811" s="32">
        <f t="shared" si="160"/>
        <v>0</v>
      </c>
      <c r="B811" s="10"/>
      <c r="C811" s="2"/>
      <c r="D811" s="2"/>
      <c r="E811" s="2"/>
      <c r="F811" s="2"/>
      <c r="G811" s="2"/>
      <c r="H811" s="3">
        <f t="shared" si="161"/>
        <v>0</v>
      </c>
      <c r="I811" s="63"/>
      <c r="J811" s="7"/>
      <c r="K811" s="8"/>
      <c r="M811" s="399"/>
    </row>
    <row r="812" spans="1:13">
      <c r="A812" s="32">
        <f t="shared" si="160"/>
        <v>0</v>
      </c>
      <c r="B812" s="10"/>
      <c r="C812" s="2"/>
      <c r="D812" s="2"/>
      <c r="E812" s="2"/>
      <c r="F812" s="2"/>
      <c r="G812" s="2"/>
      <c r="H812" s="3">
        <f t="shared" si="161"/>
        <v>0</v>
      </c>
      <c r="I812" s="63"/>
      <c r="J812" s="7"/>
      <c r="K812" s="8"/>
      <c r="M812" s="399"/>
    </row>
    <row r="813" spans="1:13">
      <c r="A813" s="32">
        <f t="shared" si="160"/>
        <v>0</v>
      </c>
      <c r="B813" s="10"/>
      <c r="C813" s="2"/>
      <c r="D813" s="2"/>
      <c r="E813" s="2"/>
      <c r="F813" s="2"/>
      <c r="G813" s="2"/>
      <c r="H813" s="3">
        <f t="shared" si="161"/>
        <v>0</v>
      </c>
      <c r="I813" s="63"/>
      <c r="J813" s="7"/>
      <c r="K813" s="8"/>
      <c r="M813" s="399"/>
    </row>
    <row r="814" spans="1:13">
      <c r="A814" s="33" t="e">
        <f>VLOOKUP(B805,O:T,2)</f>
        <v>#N/A</v>
      </c>
      <c r="B814" s="649" t="s">
        <v>70</v>
      </c>
      <c r="C814" s="650"/>
      <c r="D814" s="650"/>
      <c r="E814" s="650"/>
      <c r="F814" s="650"/>
      <c r="G814" s="650"/>
      <c r="H814" s="6"/>
      <c r="I814" s="63">
        <f>SUM(H806:H814)</f>
        <v>0</v>
      </c>
      <c r="J814" s="1" t="e">
        <f>VLOOKUP(B805,O:W,4)</f>
        <v>#N/A</v>
      </c>
      <c r="K814" s="8"/>
      <c r="M814" s="399"/>
    </row>
    <row r="815" spans="1:13" ht="45.75" customHeight="1">
      <c r="A815" s="32">
        <f>IF(B815&gt;0,1,0)</f>
        <v>0</v>
      </c>
      <c r="B815" s="647"/>
      <c r="C815" s="648"/>
      <c r="D815" s="648"/>
      <c r="E815" s="648"/>
      <c r="F815" s="648"/>
      <c r="G815" s="648"/>
      <c r="H815" s="6"/>
      <c r="I815" s="63"/>
      <c r="J815" s="7"/>
      <c r="K815" s="8"/>
      <c r="M815" s="398" t="s">
        <v>678</v>
      </c>
    </row>
    <row r="816" spans="1:13">
      <c r="A816" s="32">
        <f t="shared" ref="A816:A823" si="162">IF(H816&gt;0,1,0)</f>
        <v>0</v>
      </c>
      <c r="B816" s="10"/>
      <c r="C816" s="2"/>
      <c r="D816" s="2"/>
      <c r="E816" s="2"/>
      <c r="F816" s="2"/>
      <c r="G816" s="2"/>
      <c r="H816" s="3">
        <f>IF(AND(C816=0,D816=0,E816=0,F816=0,G816=0),0,ROUND(IF(C816=0,1,C816)*IF(D816=0,1,D816)*IF(E816=0,1,E816)*IF(F816=0,1,F816)*IF(G816=0,1,G816),2))</f>
        <v>0</v>
      </c>
      <c r="I816" s="63"/>
      <c r="J816" s="7"/>
      <c r="K816" s="8"/>
      <c r="M816" s="399"/>
    </row>
    <row r="817" spans="1:13">
      <c r="A817" s="32">
        <f t="shared" si="162"/>
        <v>0</v>
      </c>
      <c r="B817" s="10"/>
      <c r="C817" s="2"/>
      <c r="D817" s="2"/>
      <c r="E817" s="2"/>
      <c r="F817" s="2"/>
      <c r="G817" s="2"/>
      <c r="H817" s="3">
        <f t="shared" ref="H817:H825" si="163">IF(AND(C817=0,D817=0,E817=0,F817=0,G817=0),0,ROUND(IF(C817=0,1,C817)*IF(D817=0,1,D817)*IF(E817=0,1,E817)*IF(F817=0,1,F817)*IF(G817=0,1,G817),2))</f>
        <v>0</v>
      </c>
      <c r="I817" s="63"/>
      <c r="J817" s="7"/>
      <c r="K817" s="8"/>
      <c r="M817" s="399"/>
    </row>
    <row r="818" spans="1:13">
      <c r="A818" s="32">
        <f t="shared" si="162"/>
        <v>0</v>
      </c>
      <c r="B818" s="10"/>
      <c r="C818" s="2"/>
      <c r="D818" s="2"/>
      <c r="E818" s="2"/>
      <c r="F818" s="2"/>
      <c r="G818" s="2"/>
      <c r="H818" s="3">
        <f t="shared" si="163"/>
        <v>0</v>
      </c>
      <c r="I818" s="63"/>
      <c r="J818" s="7"/>
      <c r="K818" s="8"/>
      <c r="M818" s="399"/>
    </row>
    <row r="819" spans="1:13">
      <c r="A819" s="32">
        <f t="shared" si="162"/>
        <v>0</v>
      </c>
      <c r="B819" s="10"/>
      <c r="C819" s="2"/>
      <c r="D819" s="2"/>
      <c r="E819" s="2"/>
      <c r="F819" s="2"/>
      <c r="G819" s="2"/>
      <c r="H819" s="3">
        <f t="shared" si="163"/>
        <v>0</v>
      </c>
      <c r="I819" s="63"/>
      <c r="J819" s="7"/>
      <c r="K819" s="8"/>
      <c r="M819" s="399"/>
    </row>
    <row r="820" spans="1:13">
      <c r="A820" s="32">
        <f t="shared" si="162"/>
        <v>0</v>
      </c>
      <c r="B820" s="10"/>
      <c r="C820" s="2"/>
      <c r="D820" s="2"/>
      <c r="E820" s="2"/>
      <c r="F820" s="2"/>
      <c r="G820" s="2"/>
      <c r="H820" s="3">
        <f t="shared" si="163"/>
        <v>0</v>
      </c>
      <c r="I820" s="63"/>
      <c r="J820" s="7"/>
      <c r="K820" s="8"/>
      <c r="M820" s="399"/>
    </row>
    <row r="821" spans="1:13">
      <c r="A821" s="32">
        <f t="shared" si="162"/>
        <v>0</v>
      </c>
      <c r="B821" s="10"/>
      <c r="C821" s="2"/>
      <c r="D821" s="2"/>
      <c r="E821" s="2"/>
      <c r="F821" s="2"/>
      <c r="G821" s="2"/>
      <c r="H821" s="3">
        <f t="shared" si="163"/>
        <v>0</v>
      </c>
      <c r="I821" s="63"/>
      <c r="J821" s="7"/>
      <c r="K821" s="8"/>
      <c r="M821" s="399"/>
    </row>
    <row r="822" spans="1:13">
      <c r="A822" s="32">
        <f t="shared" si="162"/>
        <v>0</v>
      </c>
      <c r="B822" s="10"/>
      <c r="C822" s="2"/>
      <c r="D822" s="2"/>
      <c r="E822" s="2"/>
      <c r="F822" s="2"/>
      <c r="G822" s="2"/>
      <c r="H822" s="3">
        <f t="shared" si="163"/>
        <v>0</v>
      </c>
      <c r="I822" s="63"/>
      <c r="J822" s="7"/>
      <c r="K822" s="8"/>
      <c r="M822" s="399"/>
    </row>
    <row r="823" spans="1:13">
      <c r="A823" s="32">
        <f t="shared" si="162"/>
        <v>0</v>
      </c>
      <c r="B823" s="10"/>
      <c r="C823" s="2"/>
      <c r="D823" s="2"/>
      <c r="E823" s="2"/>
      <c r="F823" s="2"/>
      <c r="G823" s="2"/>
      <c r="H823" s="3">
        <f t="shared" si="163"/>
        <v>0</v>
      </c>
      <c r="I823" s="63"/>
      <c r="J823" s="7"/>
      <c r="K823" s="8"/>
      <c r="M823" s="399"/>
    </row>
    <row r="824" spans="1:13">
      <c r="A824" s="32"/>
      <c r="B824" s="10"/>
      <c r="C824" s="2"/>
      <c r="D824" s="2"/>
      <c r="E824" s="2"/>
      <c r="F824" s="2"/>
      <c r="G824" s="2"/>
      <c r="H824" s="3">
        <f t="shared" si="163"/>
        <v>0</v>
      </c>
      <c r="I824" s="63"/>
      <c r="J824" s="7"/>
      <c r="K824" s="8"/>
      <c r="M824" s="399"/>
    </row>
    <row r="825" spans="1:13">
      <c r="A825" s="32"/>
      <c r="B825" s="10"/>
      <c r="C825" s="2"/>
      <c r="D825" s="2"/>
      <c r="E825" s="2"/>
      <c r="F825" s="2"/>
      <c r="G825" s="2"/>
      <c r="H825" s="3">
        <f t="shared" si="163"/>
        <v>0</v>
      </c>
      <c r="I825" s="63"/>
      <c r="J825" s="7"/>
      <c r="K825" s="8"/>
      <c r="M825" s="399"/>
    </row>
    <row r="826" spans="1:13">
      <c r="A826" s="33" t="e">
        <f>VLOOKUP(B815,O:T,2)</f>
        <v>#N/A</v>
      </c>
      <c r="B826" s="649" t="s">
        <v>70</v>
      </c>
      <c r="C826" s="650"/>
      <c r="D826" s="650"/>
      <c r="E826" s="650"/>
      <c r="F826" s="650"/>
      <c r="G826" s="650"/>
      <c r="H826" s="6"/>
      <c r="I826" s="63">
        <f>SUM(H816:H826)</f>
        <v>0</v>
      </c>
      <c r="J826" s="1" t="e">
        <f>VLOOKUP(B815,O:W,4)</f>
        <v>#N/A</v>
      </c>
      <c r="K826" s="8"/>
      <c r="M826" s="399"/>
    </row>
    <row r="827" spans="1:13" ht="48.75" customHeight="1">
      <c r="A827" s="32">
        <f>IF(B827&gt;0,1,0)</f>
        <v>0</v>
      </c>
      <c r="B827" s="647"/>
      <c r="C827" s="648"/>
      <c r="D827" s="648"/>
      <c r="E827" s="648"/>
      <c r="F827" s="648"/>
      <c r="G827" s="648"/>
      <c r="H827" s="6"/>
      <c r="I827" s="63"/>
      <c r="J827" s="7"/>
      <c r="K827" s="8"/>
      <c r="M827" s="398" t="s">
        <v>678</v>
      </c>
    </row>
    <row r="828" spans="1:13">
      <c r="A828" s="32">
        <f t="shared" ref="A828:A835" si="164">IF(H828&gt;0,1,0)</f>
        <v>0</v>
      </c>
      <c r="B828" s="10"/>
      <c r="C828" s="2"/>
      <c r="D828" s="2"/>
      <c r="E828" s="2"/>
      <c r="F828" s="2"/>
      <c r="G828" s="2"/>
      <c r="H828" s="3">
        <f>IF(AND(C828=0,D828=0,E828=0,F828=0,G828=0),0,ROUND(IF(C828=0,1,C828)*IF(D828=0,1,D828)*IF(E828=0,1,E828)*IF(F828=0,1,F828)*IF(G828=0,1,G828),2))</f>
        <v>0</v>
      </c>
      <c r="I828" s="63"/>
      <c r="J828" s="7"/>
      <c r="K828" s="8"/>
      <c r="M828" s="399" t="s">
        <v>1057</v>
      </c>
    </row>
    <row r="829" spans="1:13">
      <c r="A829" s="32">
        <f t="shared" si="164"/>
        <v>0</v>
      </c>
      <c r="B829" s="10"/>
      <c r="C829" s="2"/>
      <c r="D829" s="2"/>
      <c r="E829" s="2"/>
      <c r="F829" s="2"/>
      <c r="G829" s="2"/>
      <c r="H829" s="3">
        <f t="shared" ref="H829:H835" si="165">IF(AND(C829=0,D829=0,E829=0,F829=0,G829=0),0,ROUND(IF(C829=0,1,C829)*IF(D829=0,1,D829)*IF(E829=0,1,E829)*IF(F829=0,1,F829)*IF(G829=0,1,G829),2))</f>
        <v>0</v>
      </c>
      <c r="I829" s="63"/>
      <c r="J829" s="7"/>
      <c r="K829" s="8"/>
      <c r="M829" s="399"/>
    </row>
    <row r="830" spans="1:13">
      <c r="A830" s="32">
        <f t="shared" si="164"/>
        <v>0</v>
      </c>
      <c r="B830" s="10"/>
      <c r="C830" s="2"/>
      <c r="D830" s="2"/>
      <c r="E830" s="2"/>
      <c r="F830" s="2"/>
      <c r="G830" s="2"/>
      <c r="H830" s="3">
        <f t="shared" si="165"/>
        <v>0</v>
      </c>
      <c r="I830" s="63"/>
      <c r="J830" s="7"/>
      <c r="K830" s="8"/>
      <c r="M830" s="399"/>
    </row>
    <row r="831" spans="1:13">
      <c r="A831" s="32">
        <f t="shared" si="164"/>
        <v>0</v>
      </c>
      <c r="B831" s="10"/>
      <c r="C831" s="2"/>
      <c r="D831" s="2"/>
      <c r="E831" s="2"/>
      <c r="F831" s="2"/>
      <c r="G831" s="2"/>
      <c r="H831" s="3">
        <f t="shared" si="165"/>
        <v>0</v>
      </c>
      <c r="I831" s="63"/>
      <c r="J831" s="7"/>
      <c r="K831" s="8"/>
      <c r="M831" s="399"/>
    </row>
    <row r="832" spans="1:13">
      <c r="A832" s="32">
        <f t="shared" si="164"/>
        <v>0</v>
      </c>
      <c r="B832" s="10"/>
      <c r="C832" s="2"/>
      <c r="D832" s="2"/>
      <c r="E832" s="2"/>
      <c r="F832" s="2"/>
      <c r="G832" s="2"/>
      <c r="H832" s="3">
        <f t="shared" si="165"/>
        <v>0</v>
      </c>
      <c r="I832" s="63"/>
      <c r="J832" s="7"/>
      <c r="K832" s="8"/>
      <c r="M832" s="399"/>
    </row>
    <row r="833" spans="1:13">
      <c r="A833" s="32">
        <f t="shared" si="164"/>
        <v>0</v>
      </c>
      <c r="B833" s="10"/>
      <c r="C833" s="2"/>
      <c r="D833" s="2"/>
      <c r="E833" s="2"/>
      <c r="F833" s="2"/>
      <c r="G833" s="2"/>
      <c r="H833" s="3">
        <f t="shared" si="165"/>
        <v>0</v>
      </c>
      <c r="I833" s="63"/>
      <c r="J833" s="7"/>
      <c r="K833" s="8"/>
      <c r="M833" s="399"/>
    </row>
    <row r="834" spans="1:13">
      <c r="A834" s="32">
        <f t="shared" si="164"/>
        <v>0</v>
      </c>
      <c r="B834" s="10"/>
      <c r="C834" s="2"/>
      <c r="D834" s="2"/>
      <c r="E834" s="2"/>
      <c r="F834" s="2"/>
      <c r="G834" s="2"/>
      <c r="H834" s="3">
        <f t="shared" si="165"/>
        <v>0</v>
      </c>
      <c r="I834" s="63"/>
      <c r="J834" s="7"/>
      <c r="K834" s="8"/>
      <c r="M834" s="399"/>
    </row>
    <row r="835" spans="1:13">
      <c r="A835" s="32">
        <f t="shared" si="164"/>
        <v>0</v>
      </c>
      <c r="B835" s="10"/>
      <c r="C835" s="2"/>
      <c r="D835" s="2"/>
      <c r="E835" s="2"/>
      <c r="F835" s="2"/>
      <c r="G835" s="2"/>
      <c r="H835" s="3">
        <f t="shared" si="165"/>
        <v>0</v>
      </c>
      <c r="I835" s="63"/>
      <c r="J835" s="7"/>
      <c r="K835" s="8"/>
      <c r="M835" s="399"/>
    </row>
    <row r="836" spans="1:13">
      <c r="A836" s="33" t="e">
        <f>VLOOKUP(B827,O:T,2)</f>
        <v>#N/A</v>
      </c>
      <c r="B836" s="649" t="s">
        <v>70</v>
      </c>
      <c r="C836" s="650"/>
      <c r="D836" s="650"/>
      <c r="E836" s="650"/>
      <c r="F836" s="650"/>
      <c r="G836" s="650"/>
      <c r="H836" s="6"/>
      <c r="I836" s="63">
        <f>SUM(H828:H836)</f>
        <v>0</v>
      </c>
      <c r="J836" s="1" t="e">
        <f>VLOOKUP(B827,O:W,4)</f>
        <v>#N/A</v>
      </c>
      <c r="K836" s="8"/>
      <c r="M836" s="399"/>
    </row>
    <row r="837" spans="1:13" ht="45" customHeight="1">
      <c r="A837" s="32">
        <f>IF(B837&gt;0,1,0)</f>
        <v>1</v>
      </c>
      <c r="B837" s="647" t="s">
        <v>7179</v>
      </c>
      <c r="C837" s="648"/>
      <c r="D837" s="648"/>
      <c r="E837" s="648"/>
      <c r="F837" s="648"/>
      <c r="G837" s="648"/>
      <c r="H837" s="6"/>
      <c r="I837" s="63"/>
      <c r="J837" s="7"/>
      <c r="K837" s="8"/>
      <c r="M837" s="400" t="s">
        <v>680</v>
      </c>
    </row>
    <row r="838" spans="1:13">
      <c r="A838" s="32">
        <f t="shared" ref="A838:A845" si="166">IF(H838&gt;0,1,0)</f>
        <v>1</v>
      </c>
      <c r="B838" s="10"/>
      <c r="C838" s="2">
        <v>1</v>
      </c>
      <c r="D838" s="2"/>
      <c r="E838" s="2"/>
      <c r="F838" s="2"/>
      <c r="G838" s="2"/>
      <c r="H838" s="3">
        <f>IF(AND(C838=0,D838=0,E838=0,F838=0,G838=0),0,ROUND(IF(C838=0,1,C838)*IF(D838=0,1,D838)*IF(E838=0,1,E838)*IF(F838=0,1,F838)*IF(G838=0,1,G838),2))</f>
        <v>1</v>
      </c>
      <c r="I838" s="63"/>
      <c r="J838" s="7"/>
      <c r="K838" s="8"/>
      <c r="M838" s="401" t="s">
        <v>1058</v>
      </c>
    </row>
    <row r="839" spans="1:13">
      <c r="A839" s="32">
        <f t="shared" si="166"/>
        <v>0</v>
      </c>
      <c r="B839" s="10"/>
      <c r="C839" s="2"/>
      <c r="D839" s="2"/>
      <c r="E839" s="2"/>
      <c r="F839" s="2"/>
      <c r="G839" s="2"/>
      <c r="H839" s="3">
        <f t="shared" ref="H839:H845" si="167">IF(AND(C839=0,D839=0,E839=0,F839=0,G839=0),0,ROUND(IF(C839=0,1,C839)*IF(D839=0,1,D839)*IF(E839=0,1,E839)*IF(F839=0,1,F839)*IF(G839=0,1,G839),2))</f>
        <v>0</v>
      </c>
      <c r="I839" s="63"/>
      <c r="J839" s="7"/>
      <c r="K839" s="8"/>
      <c r="M839" s="401"/>
    </row>
    <row r="840" spans="1:13">
      <c r="A840" s="32">
        <f t="shared" si="166"/>
        <v>0</v>
      </c>
      <c r="B840" s="10"/>
      <c r="C840" s="2"/>
      <c r="D840" s="2"/>
      <c r="E840" s="2"/>
      <c r="F840" s="2"/>
      <c r="G840" s="2"/>
      <c r="H840" s="3">
        <f t="shared" si="167"/>
        <v>0</v>
      </c>
      <c r="I840" s="63"/>
      <c r="J840" s="7"/>
      <c r="K840" s="8"/>
      <c r="M840" s="401"/>
    </row>
    <row r="841" spans="1:13">
      <c r="A841" s="32">
        <f t="shared" si="166"/>
        <v>0</v>
      </c>
      <c r="B841" s="10"/>
      <c r="C841" s="2"/>
      <c r="D841" s="2"/>
      <c r="E841" s="2"/>
      <c r="F841" s="2"/>
      <c r="G841" s="2"/>
      <c r="H841" s="3">
        <f t="shared" si="167"/>
        <v>0</v>
      </c>
      <c r="I841" s="63"/>
      <c r="J841" s="7"/>
      <c r="K841" s="8"/>
      <c r="M841" s="401"/>
    </row>
    <row r="842" spans="1:13">
      <c r="A842" s="32">
        <f t="shared" si="166"/>
        <v>0</v>
      </c>
      <c r="B842" s="10"/>
      <c r="C842" s="2"/>
      <c r="D842" s="2"/>
      <c r="E842" s="2"/>
      <c r="F842" s="2"/>
      <c r="G842" s="2"/>
      <c r="H842" s="3">
        <f t="shared" si="167"/>
        <v>0</v>
      </c>
      <c r="I842" s="63"/>
      <c r="J842" s="7"/>
      <c r="K842" s="8"/>
      <c r="M842" s="401"/>
    </row>
    <row r="843" spans="1:13">
      <c r="A843" s="32">
        <f t="shared" si="166"/>
        <v>0</v>
      </c>
      <c r="B843" s="10"/>
      <c r="C843" s="2"/>
      <c r="D843" s="2"/>
      <c r="E843" s="2"/>
      <c r="F843" s="2"/>
      <c r="G843" s="2"/>
      <c r="H843" s="3">
        <f t="shared" si="167"/>
        <v>0</v>
      </c>
      <c r="I843" s="63"/>
      <c r="J843" s="7"/>
      <c r="K843" s="8"/>
      <c r="M843" s="401"/>
    </row>
    <row r="844" spans="1:13">
      <c r="A844" s="32">
        <f t="shared" si="166"/>
        <v>0</v>
      </c>
      <c r="B844" s="10"/>
      <c r="C844" s="2"/>
      <c r="D844" s="2"/>
      <c r="E844" s="2"/>
      <c r="F844" s="2"/>
      <c r="G844" s="2"/>
      <c r="H844" s="3">
        <f t="shared" si="167"/>
        <v>0</v>
      </c>
      <c r="I844" s="63"/>
      <c r="J844" s="7"/>
      <c r="K844" s="8"/>
      <c r="M844" s="401"/>
    </row>
    <row r="845" spans="1:13">
      <c r="A845" s="32">
        <f t="shared" si="166"/>
        <v>0</v>
      </c>
      <c r="B845" s="10"/>
      <c r="C845" s="2"/>
      <c r="D845" s="2"/>
      <c r="E845" s="2"/>
      <c r="F845" s="2"/>
      <c r="G845" s="2"/>
      <c r="H845" s="3">
        <f t="shared" si="167"/>
        <v>0</v>
      </c>
      <c r="I845" s="63"/>
      <c r="J845" s="7"/>
      <c r="K845" s="8"/>
      <c r="M845" s="401"/>
    </row>
    <row r="846" spans="1:13">
      <c r="A846" s="33" t="str">
        <f>VLOOKUP(B837,O:T,2)</f>
        <v>090101</v>
      </c>
      <c r="B846" s="649" t="s">
        <v>70</v>
      </c>
      <c r="C846" s="650"/>
      <c r="D846" s="650"/>
      <c r="E846" s="650"/>
      <c r="F846" s="650"/>
      <c r="G846" s="650"/>
      <c r="H846" s="6"/>
      <c r="I846" s="63">
        <f>SUM(H838:H846)</f>
        <v>1</v>
      </c>
      <c r="J846" s="1" t="str">
        <f>VLOOKUP(B837,O:W,4)</f>
        <v>مترطول</v>
      </c>
      <c r="K846" s="8"/>
      <c r="M846" s="401"/>
    </row>
    <row r="847" spans="1:13" ht="45" customHeight="1">
      <c r="A847" s="32">
        <f>IF(B847&gt;0,1,0)</f>
        <v>1</v>
      </c>
      <c r="B847" s="647" t="s">
        <v>7338</v>
      </c>
      <c r="C847" s="648"/>
      <c r="D847" s="648"/>
      <c r="E847" s="648"/>
      <c r="F847" s="648"/>
      <c r="G847" s="648"/>
      <c r="H847" s="6"/>
      <c r="I847" s="63"/>
      <c r="J847" s="7"/>
      <c r="K847" s="8"/>
      <c r="M847" s="400" t="s">
        <v>680</v>
      </c>
    </row>
    <row r="848" spans="1:13">
      <c r="A848" s="32">
        <f t="shared" ref="A848:A855" si="168">IF(H848&gt;0,1,0)</f>
        <v>1</v>
      </c>
      <c r="B848" s="10"/>
      <c r="C848" s="2">
        <v>1</v>
      </c>
      <c r="D848" s="2"/>
      <c r="E848" s="2"/>
      <c r="F848" s="2"/>
      <c r="G848" s="2"/>
      <c r="H848" s="3">
        <f>IF(AND(C848=0,D848=0,E848=0,F848=0,G848=0),0,ROUND(IF(C848=0,1,C848)*IF(D848=0,1,D848)*IF(E848=0,1,E848)*IF(F848=0,1,F848)*IF(G848=0,1,G848),2))</f>
        <v>1</v>
      </c>
      <c r="I848" s="63"/>
      <c r="J848" s="7"/>
      <c r="K848" s="8"/>
      <c r="M848" s="401" t="s">
        <v>1058</v>
      </c>
    </row>
    <row r="849" spans="1:13">
      <c r="A849" s="32">
        <f t="shared" si="168"/>
        <v>0</v>
      </c>
      <c r="B849" s="10"/>
      <c r="C849" s="2"/>
      <c r="D849" s="2"/>
      <c r="E849" s="2"/>
      <c r="F849" s="2"/>
      <c r="G849" s="2"/>
      <c r="H849" s="3">
        <f t="shared" ref="H849:H855" si="169">IF(AND(C849=0,D849=0,E849=0,F849=0,G849=0),0,ROUND(IF(C849=0,1,C849)*IF(D849=0,1,D849)*IF(E849=0,1,E849)*IF(F849=0,1,F849)*IF(G849=0,1,G849),2))</f>
        <v>0</v>
      </c>
      <c r="I849" s="63"/>
      <c r="J849" s="7"/>
      <c r="K849" s="8"/>
      <c r="M849" s="401"/>
    </row>
    <row r="850" spans="1:13">
      <c r="A850" s="32">
        <f t="shared" si="168"/>
        <v>0</v>
      </c>
      <c r="B850" s="10"/>
      <c r="C850" s="2"/>
      <c r="D850" s="2"/>
      <c r="E850" s="2"/>
      <c r="F850" s="2"/>
      <c r="G850" s="2"/>
      <c r="H850" s="3">
        <f t="shared" si="169"/>
        <v>0</v>
      </c>
      <c r="I850" s="63"/>
      <c r="J850" s="7"/>
      <c r="K850" s="8"/>
      <c r="M850" s="401"/>
    </row>
    <row r="851" spans="1:13">
      <c r="A851" s="32">
        <f t="shared" si="168"/>
        <v>0</v>
      </c>
      <c r="B851" s="10"/>
      <c r="C851" s="2"/>
      <c r="D851" s="2"/>
      <c r="E851" s="2"/>
      <c r="F851" s="2"/>
      <c r="G851" s="2"/>
      <c r="H851" s="3">
        <f t="shared" si="169"/>
        <v>0</v>
      </c>
      <c r="I851" s="63"/>
      <c r="J851" s="7"/>
      <c r="K851" s="8"/>
      <c r="M851" s="401"/>
    </row>
    <row r="852" spans="1:13">
      <c r="A852" s="32">
        <f t="shared" si="168"/>
        <v>0</v>
      </c>
      <c r="B852" s="10"/>
      <c r="C852" s="2"/>
      <c r="D852" s="2"/>
      <c r="E852" s="2"/>
      <c r="F852" s="2"/>
      <c r="G852" s="2"/>
      <c r="H852" s="3">
        <f t="shared" si="169"/>
        <v>0</v>
      </c>
      <c r="I852" s="63"/>
      <c r="J852" s="7"/>
      <c r="K852" s="8"/>
      <c r="M852" s="401"/>
    </row>
    <row r="853" spans="1:13">
      <c r="A853" s="32">
        <f t="shared" si="168"/>
        <v>0</v>
      </c>
      <c r="B853" s="10"/>
      <c r="C853" s="2"/>
      <c r="D853" s="2"/>
      <c r="E853" s="2"/>
      <c r="F853" s="2"/>
      <c r="G853" s="2"/>
      <c r="H853" s="3">
        <f t="shared" si="169"/>
        <v>0</v>
      </c>
      <c r="I853" s="63"/>
      <c r="J853" s="7"/>
      <c r="K853" s="8"/>
      <c r="M853" s="401"/>
    </row>
    <row r="854" spans="1:13">
      <c r="A854" s="32">
        <f t="shared" si="168"/>
        <v>0</v>
      </c>
      <c r="B854" s="10"/>
      <c r="C854" s="2"/>
      <c r="D854" s="2"/>
      <c r="E854" s="2"/>
      <c r="F854" s="2"/>
      <c r="G854" s="2"/>
      <c r="H854" s="3">
        <f t="shared" si="169"/>
        <v>0</v>
      </c>
      <c r="I854" s="63"/>
      <c r="J854" s="7"/>
      <c r="K854" s="8"/>
      <c r="M854" s="401"/>
    </row>
    <row r="855" spans="1:13">
      <c r="A855" s="32">
        <f t="shared" si="168"/>
        <v>0</v>
      </c>
      <c r="B855" s="10"/>
      <c r="C855" s="2"/>
      <c r="D855" s="2"/>
      <c r="E855" s="2"/>
      <c r="F855" s="2"/>
      <c r="G855" s="2"/>
      <c r="H855" s="3">
        <f t="shared" si="169"/>
        <v>0</v>
      </c>
      <c r="I855" s="63"/>
      <c r="J855" s="7"/>
      <c r="K855" s="8"/>
      <c r="M855" s="401"/>
    </row>
    <row r="856" spans="1:13">
      <c r="A856" s="33" t="str">
        <f>VLOOKUP(B847,O:T,2)</f>
        <v>097913</v>
      </c>
      <c r="B856" s="649" t="s">
        <v>70</v>
      </c>
      <c r="C856" s="650"/>
      <c r="D856" s="650"/>
      <c r="E856" s="650"/>
      <c r="F856" s="650"/>
      <c r="G856" s="650"/>
      <c r="H856" s="6"/>
      <c r="I856" s="63">
        <f>SUM(H848:H856)</f>
        <v>1</v>
      </c>
      <c r="J856" s="1" t="str">
        <f>VLOOKUP(B847,O:W,4)</f>
        <v>مترطول</v>
      </c>
      <c r="K856" s="8"/>
      <c r="M856" s="401"/>
    </row>
    <row r="857" spans="1:13" ht="48" customHeight="1">
      <c r="A857" s="32">
        <f>IF(B857&gt;0,1,0)</f>
        <v>0</v>
      </c>
      <c r="B857" s="647"/>
      <c r="C857" s="648"/>
      <c r="D857" s="648"/>
      <c r="E857" s="648"/>
      <c r="F857" s="648"/>
      <c r="G857" s="648"/>
      <c r="H857" s="6"/>
      <c r="I857" s="63"/>
      <c r="J857" s="7"/>
      <c r="K857" s="8"/>
      <c r="M857" s="400" t="s">
        <v>680</v>
      </c>
    </row>
    <row r="858" spans="1:13">
      <c r="A858" s="32">
        <f t="shared" ref="A858:A865" si="170">IF(H858&gt;0,1,0)</f>
        <v>0</v>
      </c>
      <c r="B858" s="10"/>
      <c r="C858" s="2"/>
      <c r="D858" s="2"/>
      <c r="E858" s="2"/>
      <c r="F858" s="2"/>
      <c r="G858" s="2"/>
      <c r="H858" s="3">
        <f>IF(AND(C858=0,D858=0,E858=0,F858=0,G858=0),0,ROUND(IF(C858=0,1,C858)*IF(D858=0,1,D858)*IF(E858=0,1,E858)*IF(F858=0,1,F858)*IF(G858=0,1,G858),2))</f>
        <v>0</v>
      </c>
      <c r="I858" s="63"/>
      <c r="J858" s="7"/>
      <c r="K858" s="8"/>
      <c r="M858" s="401"/>
    </row>
    <row r="859" spans="1:13">
      <c r="A859" s="32">
        <f t="shared" si="170"/>
        <v>0</v>
      </c>
      <c r="B859" s="10"/>
      <c r="C859" s="2"/>
      <c r="D859" s="2"/>
      <c r="E859" s="2"/>
      <c r="F859" s="2"/>
      <c r="G859" s="2"/>
      <c r="H859" s="3">
        <f t="shared" ref="H859:H865" si="171">IF(AND(C859=0,D859=0,E859=0,F859=0,G859=0),0,ROUND(IF(C859=0,1,C859)*IF(D859=0,1,D859)*IF(E859=0,1,E859)*IF(F859=0,1,F859)*IF(G859=0,1,G859),2))</f>
        <v>0</v>
      </c>
      <c r="I859" s="63"/>
      <c r="J859" s="7"/>
      <c r="K859" s="8"/>
      <c r="M859" s="401"/>
    </row>
    <row r="860" spans="1:13">
      <c r="A860" s="32">
        <f t="shared" si="170"/>
        <v>0</v>
      </c>
      <c r="B860" s="10"/>
      <c r="C860" s="2"/>
      <c r="D860" s="2"/>
      <c r="E860" s="2"/>
      <c r="F860" s="2"/>
      <c r="G860" s="2"/>
      <c r="H860" s="3">
        <f t="shared" si="171"/>
        <v>0</v>
      </c>
      <c r="I860" s="63"/>
      <c r="J860" s="7"/>
      <c r="K860" s="8"/>
      <c r="M860" s="401"/>
    </row>
    <row r="861" spans="1:13">
      <c r="A861" s="32">
        <f t="shared" si="170"/>
        <v>0</v>
      </c>
      <c r="B861" s="10"/>
      <c r="C861" s="2"/>
      <c r="D861" s="2"/>
      <c r="E861" s="2"/>
      <c r="F861" s="2"/>
      <c r="G861" s="2"/>
      <c r="H861" s="3">
        <f t="shared" si="171"/>
        <v>0</v>
      </c>
      <c r="I861" s="63"/>
      <c r="J861" s="7"/>
      <c r="K861" s="8"/>
      <c r="M861" s="401"/>
    </row>
    <row r="862" spans="1:13">
      <c r="A862" s="32">
        <f t="shared" si="170"/>
        <v>0</v>
      </c>
      <c r="B862" s="10"/>
      <c r="C862" s="2"/>
      <c r="D862" s="2"/>
      <c r="E862" s="2"/>
      <c r="F862" s="2"/>
      <c r="G862" s="2"/>
      <c r="H862" s="3">
        <f t="shared" si="171"/>
        <v>0</v>
      </c>
      <c r="I862" s="63"/>
      <c r="J862" s="7"/>
      <c r="K862" s="8"/>
      <c r="M862" s="401"/>
    </row>
    <row r="863" spans="1:13">
      <c r="A863" s="32">
        <f t="shared" si="170"/>
        <v>0</v>
      </c>
      <c r="B863" s="10"/>
      <c r="C863" s="2"/>
      <c r="D863" s="2"/>
      <c r="E863" s="2"/>
      <c r="F863" s="2"/>
      <c r="G863" s="2"/>
      <c r="H863" s="3">
        <f t="shared" si="171"/>
        <v>0</v>
      </c>
      <c r="I863" s="63"/>
      <c r="J863" s="7"/>
      <c r="K863" s="8"/>
      <c r="M863" s="401"/>
    </row>
    <row r="864" spans="1:13">
      <c r="A864" s="32">
        <f t="shared" si="170"/>
        <v>0</v>
      </c>
      <c r="B864" s="10"/>
      <c r="C864" s="2"/>
      <c r="D864" s="2"/>
      <c r="E864" s="2"/>
      <c r="F864" s="2"/>
      <c r="G864" s="2"/>
      <c r="H864" s="3">
        <f t="shared" si="171"/>
        <v>0</v>
      </c>
      <c r="I864" s="63"/>
      <c r="J864" s="7"/>
      <c r="K864" s="8"/>
      <c r="M864" s="401"/>
    </row>
    <row r="865" spans="1:13">
      <c r="A865" s="32">
        <f t="shared" si="170"/>
        <v>0</v>
      </c>
      <c r="B865" s="10"/>
      <c r="C865" s="2"/>
      <c r="D865" s="2"/>
      <c r="E865" s="2"/>
      <c r="F865" s="2"/>
      <c r="G865" s="2"/>
      <c r="H865" s="3">
        <f t="shared" si="171"/>
        <v>0</v>
      </c>
      <c r="I865" s="63"/>
      <c r="J865" s="7"/>
      <c r="K865" s="8"/>
      <c r="M865" s="401"/>
    </row>
    <row r="866" spans="1:13">
      <c r="A866" s="33" t="e">
        <f>VLOOKUP(B857,O:T,2)</f>
        <v>#N/A</v>
      </c>
      <c r="B866" s="649" t="s">
        <v>70</v>
      </c>
      <c r="C866" s="650"/>
      <c r="D866" s="650"/>
      <c r="E866" s="650"/>
      <c r="F866" s="650"/>
      <c r="G866" s="650"/>
      <c r="H866" s="6"/>
      <c r="I866" s="63">
        <f>SUM(H858:H866)</f>
        <v>0</v>
      </c>
      <c r="J866" s="1" t="e">
        <f>VLOOKUP(B857,O:W,4)</f>
        <v>#N/A</v>
      </c>
      <c r="K866" s="8"/>
      <c r="M866" s="401"/>
    </row>
    <row r="867" spans="1:13" ht="47.25" customHeight="1">
      <c r="A867" s="32">
        <f>IF(B867&gt;0,1,0)</f>
        <v>0</v>
      </c>
      <c r="B867" s="647"/>
      <c r="C867" s="648"/>
      <c r="D867" s="648"/>
      <c r="E867" s="648"/>
      <c r="F867" s="648"/>
      <c r="G867" s="648"/>
      <c r="H867" s="6"/>
      <c r="I867" s="63"/>
      <c r="J867" s="7"/>
      <c r="K867" s="8"/>
      <c r="M867" s="400" t="s">
        <v>680</v>
      </c>
    </row>
    <row r="868" spans="1:13">
      <c r="A868" s="32">
        <f t="shared" ref="A868:A875" si="172">IF(H868&gt;0,1,0)</f>
        <v>0</v>
      </c>
      <c r="B868" s="10"/>
      <c r="C868" s="2"/>
      <c r="D868" s="2"/>
      <c r="E868" s="2"/>
      <c r="F868" s="2"/>
      <c r="G868" s="2"/>
      <c r="H868" s="3">
        <f>IF(AND(C868=0,D868=0,E868=0,F868=0,G868=0),0,ROUND(IF(C868=0,1,C868)*IF(D868=0,1,D868)*IF(E868=0,1,E868)*IF(F868=0,1,F868)*IF(G868=0,1,G868),2))</f>
        <v>0</v>
      </c>
      <c r="I868" s="63"/>
      <c r="J868" s="7"/>
      <c r="K868" s="8"/>
      <c r="M868" s="401" t="s">
        <v>1058</v>
      </c>
    </row>
    <row r="869" spans="1:13">
      <c r="A869" s="32">
        <f t="shared" si="172"/>
        <v>0</v>
      </c>
      <c r="B869" s="10"/>
      <c r="C869" s="2"/>
      <c r="D869" s="2"/>
      <c r="E869" s="2"/>
      <c r="F869" s="2"/>
      <c r="G869" s="2"/>
      <c r="H869" s="3">
        <f t="shared" ref="H869:H875" si="173">IF(AND(C869=0,D869=0,E869=0,F869=0,G869=0),0,ROUND(IF(C869=0,1,C869)*IF(D869=0,1,D869)*IF(E869=0,1,E869)*IF(F869=0,1,F869)*IF(G869=0,1,G869),2))</f>
        <v>0</v>
      </c>
      <c r="I869" s="63"/>
      <c r="J869" s="7"/>
      <c r="K869" s="8"/>
      <c r="M869" s="401"/>
    </row>
    <row r="870" spans="1:13">
      <c r="A870" s="32">
        <f t="shared" si="172"/>
        <v>0</v>
      </c>
      <c r="B870" s="10"/>
      <c r="C870" s="2"/>
      <c r="D870" s="2"/>
      <c r="E870" s="2"/>
      <c r="F870" s="2"/>
      <c r="G870" s="2"/>
      <c r="H870" s="3">
        <f t="shared" si="173"/>
        <v>0</v>
      </c>
      <c r="I870" s="63"/>
      <c r="J870" s="7"/>
      <c r="K870" s="8"/>
      <c r="M870" s="401"/>
    </row>
    <row r="871" spans="1:13">
      <c r="A871" s="32">
        <f t="shared" si="172"/>
        <v>0</v>
      </c>
      <c r="B871" s="10"/>
      <c r="C871" s="2"/>
      <c r="D871" s="2"/>
      <c r="E871" s="2"/>
      <c r="F871" s="2"/>
      <c r="G871" s="2"/>
      <c r="H871" s="3">
        <f t="shared" si="173"/>
        <v>0</v>
      </c>
      <c r="I871" s="63"/>
      <c r="J871" s="7"/>
      <c r="K871" s="8"/>
      <c r="M871" s="401"/>
    </row>
    <row r="872" spans="1:13">
      <c r="A872" s="32">
        <f t="shared" si="172"/>
        <v>0</v>
      </c>
      <c r="B872" s="10"/>
      <c r="C872" s="2"/>
      <c r="D872" s="2"/>
      <c r="E872" s="2"/>
      <c r="F872" s="2"/>
      <c r="G872" s="2"/>
      <c r="H872" s="3">
        <f t="shared" si="173"/>
        <v>0</v>
      </c>
      <c r="I872" s="63"/>
      <c r="J872" s="7"/>
      <c r="K872" s="8"/>
      <c r="M872" s="401"/>
    </row>
    <row r="873" spans="1:13">
      <c r="A873" s="32">
        <f t="shared" si="172"/>
        <v>0</v>
      </c>
      <c r="B873" s="10"/>
      <c r="C873" s="2"/>
      <c r="D873" s="2"/>
      <c r="E873" s="2"/>
      <c r="F873" s="2"/>
      <c r="G873" s="2"/>
      <c r="H873" s="3">
        <f t="shared" si="173"/>
        <v>0</v>
      </c>
      <c r="I873" s="63"/>
      <c r="J873" s="7"/>
      <c r="K873" s="8"/>
      <c r="M873" s="401"/>
    </row>
    <row r="874" spans="1:13">
      <c r="A874" s="32">
        <f t="shared" si="172"/>
        <v>0</v>
      </c>
      <c r="B874" s="10"/>
      <c r="C874" s="2"/>
      <c r="D874" s="2"/>
      <c r="E874" s="2"/>
      <c r="F874" s="2"/>
      <c r="G874" s="2"/>
      <c r="H874" s="3">
        <f t="shared" si="173"/>
        <v>0</v>
      </c>
      <c r="I874" s="63"/>
      <c r="J874" s="7"/>
      <c r="K874" s="8"/>
      <c r="M874" s="401"/>
    </row>
    <row r="875" spans="1:13">
      <c r="A875" s="32">
        <f t="shared" si="172"/>
        <v>0</v>
      </c>
      <c r="B875" s="10"/>
      <c r="C875" s="2"/>
      <c r="D875" s="2"/>
      <c r="E875" s="2"/>
      <c r="F875" s="2"/>
      <c r="G875" s="2"/>
      <c r="H875" s="3">
        <f t="shared" si="173"/>
        <v>0</v>
      </c>
      <c r="I875" s="63"/>
      <c r="J875" s="7"/>
      <c r="K875" s="8"/>
      <c r="M875" s="401"/>
    </row>
    <row r="876" spans="1:13">
      <c r="A876" s="33" t="e">
        <f>VLOOKUP(B867,O:T,2)</f>
        <v>#N/A</v>
      </c>
      <c r="B876" s="649" t="s">
        <v>70</v>
      </c>
      <c r="C876" s="650"/>
      <c r="D876" s="650"/>
      <c r="E876" s="650"/>
      <c r="F876" s="650"/>
      <c r="G876" s="650"/>
      <c r="H876" s="6"/>
      <c r="I876" s="63">
        <f>SUM(H868:H876)</f>
        <v>0</v>
      </c>
      <c r="J876" s="1" t="e">
        <f>VLOOKUP(B867,O:W,4)</f>
        <v>#N/A</v>
      </c>
      <c r="K876" s="8"/>
      <c r="M876" s="401"/>
    </row>
    <row r="877" spans="1:13" ht="45.75" customHeight="1">
      <c r="A877" s="32">
        <f>IF(B877&gt;0,1,0)</f>
        <v>0</v>
      </c>
      <c r="B877" s="647"/>
      <c r="C877" s="648"/>
      <c r="D877" s="648"/>
      <c r="E877" s="648"/>
      <c r="F877" s="648"/>
      <c r="G877" s="648"/>
      <c r="H877" s="6"/>
      <c r="I877" s="63"/>
      <c r="J877" s="7"/>
      <c r="K877" s="8"/>
      <c r="M877" s="400" t="s">
        <v>680</v>
      </c>
    </row>
    <row r="878" spans="1:13">
      <c r="A878" s="32">
        <f t="shared" ref="A878:A885" si="174">IF(H878&gt;0,1,0)</f>
        <v>0</v>
      </c>
      <c r="B878" s="10"/>
      <c r="C878" s="2"/>
      <c r="D878" s="2"/>
      <c r="E878" s="2"/>
      <c r="F878" s="2"/>
      <c r="G878" s="2"/>
      <c r="H878" s="3">
        <f>IF(AND(C878=0,D878=0,E878=0,F878=0,G878=0),0,ROUND(IF(C878=0,1,C878)*IF(D878=0,1,D878)*IF(E878=0,1,E878)*IF(F878=0,1,F878)*IF(G878=0,1,G878),2))</f>
        <v>0</v>
      </c>
      <c r="I878" s="63"/>
      <c r="J878" s="7"/>
      <c r="K878" s="8"/>
      <c r="M878" s="401"/>
    </row>
    <row r="879" spans="1:13">
      <c r="A879" s="32">
        <f t="shared" si="174"/>
        <v>0</v>
      </c>
      <c r="B879" s="10"/>
      <c r="C879" s="2"/>
      <c r="D879" s="2"/>
      <c r="E879" s="2"/>
      <c r="F879" s="2"/>
      <c r="G879" s="2"/>
      <c r="H879" s="3">
        <f t="shared" ref="H879:H885" si="175">IF(AND(C879=0,D879=0,E879=0,F879=0,G879=0),0,ROUND(IF(C879=0,1,C879)*IF(D879=0,1,D879)*IF(E879=0,1,E879)*IF(F879=0,1,F879)*IF(G879=0,1,G879),2))</f>
        <v>0</v>
      </c>
      <c r="I879" s="63"/>
      <c r="J879" s="7"/>
      <c r="K879" s="8"/>
      <c r="M879" s="401"/>
    </row>
    <row r="880" spans="1:13">
      <c r="A880" s="32">
        <f t="shared" si="174"/>
        <v>0</v>
      </c>
      <c r="B880" s="10"/>
      <c r="C880" s="2"/>
      <c r="D880" s="2"/>
      <c r="E880" s="2"/>
      <c r="F880" s="2"/>
      <c r="G880" s="2"/>
      <c r="H880" s="3">
        <f t="shared" si="175"/>
        <v>0</v>
      </c>
      <c r="I880" s="63"/>
      <c r="J880" s="7"/>
      <c r="K880" s="8"/>
      <c r="M880" s="401"/>
    </row>
    <row r="881" spans="1:13">
      <c r="A881" s="32">
        <f t="shared" si="174"/>
        <v>0</v>
      </c>
      <c r="B881" s="10"/>
      <c r="C881" s="2"/>
      <c r="D881" s="2"/>
      <c r="E881" s="2"/>
      <c r="F881" s="2"/>
      <c r="G881" s="2"/>
      <c r="H881" s="3">
        <f t="shared" si="175"/>
        <v>0</v>
      </c>
      <c r="I881" s="63"/>
      <c r="J881" s="7"/>
      <c r="K881" s="8"/>
      <c r="M881" s="401"/>
    </row>
    <row r="882" spans="1:13">
      <c r="A882" s="32">
        <f t="shared" si="174"/>
        <v>0</v>
      </c>
      <c r="B882" s="10"/>
      <c r="C882" s="2"/>
      <c r="D882" s="2"/>
      <c r="E882" s="2"/>
      <c r="F882" s="2"/>
      <c r="G882" s="2"/>
      <c r="H882" s="3">
        <f t="shared" si="175"/>
        <v>0</v>
      </c>
      <c r="I882" s="63"/>
      <c r="J882" s="7"/>
      <c r="K882" s="8"/>
      <c r="M882" s="401"/>
    </row>
    <row r="883" spans="1:13">
      <c r="A883" s="32">
        <f t="shared" si="174"/>
        <v>0</v>
      </c>
      <c r="B883" s="10"/>
      <c r="C883" s="2"/>
      <c r="D883" s="2"/>
      <c r="E883" s="2"/>
      <c r="F883" s="2"/>
      <c r="G883" s="2"/>
      <c r="H883" s="3">
        <f t="shared" si="175"/>
        <v>0</v>
      </c>
      <c r="I883" s="63"/>
      <c r="J883" s="7"/>
      <c r="K883" s="8"/>
      <c r="M883" s="401"/>
    </row>
    <row r="884" spans="1:13">
      <c r="A884" s="32">
        <f t="shared" si="174"/>
        <v>0</v>
      </c>
      <c r="B884" s="10"/>
      <c r="C884" s="2"/>
      <c r="D884" s="2"/>
      <c r="E884" s="2"/>
      <c r="F884" s="2"/>
      <c r="G884" s="2"/>
      <c r="H884" s="3">
        <f t="shared" si="175"/>
        <v>0</v>
      </c>
      <c r="I884" s="63"/>
      <c r="J884" s="7"/>
      <c r="K884" s="8"/>
      <c r="M884" s="401"/>
    </row>
    <row r="885" spans="1:13">
      <c r="A885" s="32">
        <f t="shared" si="174"/>
        <v>0</v>
      </c>
      <c r="B885" s="10"/>
      <c r="C885" s="2"/>
      <c r="D885" s="2"/>
      <c r="E885" s="2"/>
      <c r="F885" s="2"/>
      <c r="G885" s="2"/>
      <c r="H885" s="3">
        <f t="shared" si="175"/>
        <v>0</v>
      </c>
      <c r="I885" s="63"/>
      <c r="J885" s="7"/>
      <c r="K885" s="8"/>
      <c r="M885" s="401"/>
    </row>
    <row r="886" spans="1:13">
      <c r="A886" s="33" t="e">
        <f>VLOOKUP(B877,O:T,2)</f>
        <v>#N/A</v>
      </c>
      <c r="B886" s="649" t="s">
        <v>70</v>
      </c>
      <c r="C886" s="650"/>
      <c r="D886" s="650"/>
      <c r="E886" s="650"/>
      <c r="F886" s="650"/>
      <c r="G886" s="650"/>
      <c r="H886" s="6"/>
      <c r="I886" s="63">
        <f>SUM(H878:H886)</f>
        <v>0</v>
      </c>
      <c r="J886" s="1" t="e">
        <f>VLOOKUP(B877,O:W,4)</f>
        <v>#N/A</v>
      </c>
      <c r="K886" s="8"/>
      <c r="M886" s="401"/>
    </row>
    <row r="887" spans="1:13" ht="46.5" customHeight="1">
      <c r="A887" s="32">
        <f>IF(B887&gt;0,1,0)</f>
        <v>0</v>
      </c>
      <c r="B887" s="647"/>
      <c r="C887" s="648"/>
      <c r="D887" s="648"/>
      <c r="E887" s="648"/>
      <c r="F887" s="648"/>
      <c r="G887" s="648"/>
      <c r="H887" s="6"/>
      <c r="I887" s="63"/>
      <c r="J887" s="7"/>
      <c r="K887" s="8"/>
      <c r="M887" s="400" t="s">
        <v>680</v>
      </c>
    </row>
    <row r="888" spans="1:13">
      <c r="A888" s="32">
        <f t="shared" ref="A888:A895" si="176">IF(H888&gt;0,1,0)</f>
        <v>0</v>
      </c>
      <c r="B888" s="10"/>
      <c r="C888" s="2"/>
      <c r="D888" s="2"/>
      <c r="E888" s="2"/>
      <c r="F888" s="2"/>
      <c r="G888" s="2"/>
      <c r="H888" s="3">
        <f>IF(AND(C888=0,D888=0,E888=0,F888=0,G888=0),0,ROUND(IF(C888=0,1,C888)*IF(D888=0,1,D888)*IF(E888=0,1,E888)*IF(F888=0,1,F888)*IF(G888=0,1,G888),2))</f>
        <v>0</v>
      </c>
      <c r="I888" s="63"/>
      <c r="J888" s="7"/>
      <c r="K888" s="8"/>
      <c r="M888" s="401" t="s">
        <v>1058</v>
      </c>
    </row>
    <row r="889" spans="1:13">
      <c r="A889" s="32">
        <f t="shared" si="176"/>
        <v>0</v>
      </c>
      <c r="B889" s="10"/>
      <c r="C889" s="2"/>
      <c r="D889" s="2"/>
      <c r="E889" s="2"/>
      <c r="F889" s="2"/>
      <c r="G889" s="2"/>
      <c r="H889" s="3">
        <f t="shared" ref="H889:H895" si="177">IF(AND(C889=0,D889=0,E889=0,F889=0,G889=0),0,ROUND(IF(C889=0,1,C889)*IF(D889=0,1,D889)*IF(E889=0,1,E889)*IF(F889=0,1,F889)*IF(G889=0,1,G889),2))</f>
        <v>0</v>
      </c>
      <c r="I889" s="63"/>
      <c r="J889" s="7"/>
      <c r="K889" s="8"/>
      <c r="M889" s="401"/>
    </row>
    <row r="890" spans="1:13">
      <c r="A890" s="32">
        <f t="shared" si="176"/>
        <v>0</v>
      </c>
      <c r="B890" s="10"/>
      <c r="C890" s="2"/>
      <c r="D890" s="2"/>
      <c r="E890" s="2"/>
      <c r="F890" s="2"/>
      <c r="G890" s="2"/>
      <c r="H890" s="3">
        <f t="shared" si="177"/>
        <v>0</v>
      </c>
      <c r="I890" s="63"/>
      <c r="J890" s="7"/>
      <c r="K890" s="8"/>
      <c r="M890" s="401"/>
    </row>
    <row r="891" spans="1:13">
      <c r="A891" s="32">
        <f t="shared" si="176"/>
        <v>0</v>
      </c>
      <c r="B891" s="10"/>
      <c r="C891" s="2"/>
      <c r="D891" s="2"/>
      <c r="E891" s="2"/>
      <c r="F891" s="2"/>
      <c r="G891" s="2"/>
      <c r="H891" s="3">
        <f t="shared" si="177"/>
        <v>0</v>
      </c>
      <c r="I891" s="63"/>
      <c r="J891" s="7"/>
      <c r="K891" s="8"/>
      <c r="M891" s="401"/>
    </row>
    <row r="892" spans="1:13">
      <c r="A892" s="32">
        <f t="shared" si="176"/>
        <v>0</v>
      </c>
      <c r="B892" s="10"/>
      <c r="C892" s="2"/>
      <c r="D892" s="2"/>
      <c r="E892" s="2"/>
      <c r="F892" s="2"/>
      <c r="G892" s="2"/>
      <c r="H892" s="3">
        <f t="shared" si="177"/>
        <v>0</v>
      </c>
      <c r="I892" s="63"/>
      <c r="J892" s="7"/>
      <c r="K892" s="8"/>
      <c r="M892" s="401"/>
    </row>
    <row r="893" spans="1:13">
      <c r="A893" s="32">
        <f t="shared" si="176"/>
        <v>0</v>
      </c>
      <c r="B893" s="10"/>
      <c r="C893" s="2"/>
      <c r="D893" s="2"/>
      <c r="E893" s="2"/>
      <c r="F893" s="2"/>
      <c r="G893" s="2"/>
      <c r="H893" s="3">
        <f t="shared" si="177"/>
        <v>0</v>
      </c>
      <c r="I893" s="63"/>
      <c r="J893" s="7"/>
      <c r="K893" s="8"/>
      <c r="M893" s="401"/>
    </row>
    <row r="894" spans="1:13">
      <c r="A894" s="32">
        <f t="shared" si="176"/>
        <v>0</v>
      </c>
      <c r="B894" s="10"/>
      <c r="C894" s="2"/>
      <c r="D894" s="2"/>
      <c r="E894" s="2"/>
      <c r="F894" s="2"/>
      <c r="G894" s="2"/>
      <c r="H894" s="3">
        <f t="shared" si="177"/>
        <v>0</v>
      </c>
      <c r="I894" s="63"/>
      <c r="J894" s="7"/>
      <c r="K894" s="8"/>
      <c r="M894" s="401"/>
    </row>
    <row r="895" spans="1:13">
      <c r="A895" s="32">
        <f t="shared" si="176"/>
        <v>0</v>
      </c>
      <c r="B895" s="10"/>
      <c r="C895" s="2"/>
      <c r="D895" s="2"/>
      <c r="E895" s="2"/>
      <c r="F895" s="2"/>
      <c r="G895" s="2"/>
      <c r="H895" s="3">
        <f t="shared" si="177"/>
        <v>0</v>
      </c>
      <c r="I895" s="63"/>
      <c r="J895" s="7"/>
      <c r="K895" s="8"/>
      <c r="M895" s="401"/>
    </row>
    <row r="896" spans="1:13">
      <c r="A896" s="33" t="e">
        <f>VLOOKUP(B887,O:T,2)</f>
        <v>#N/A</v>
      </c>
      <c r="B896" s="649" t="s">
        <v>70</v>
      </c>
      <c r="C896" s="650"/>
      <c r="D896" s="650"/>
      <c r="E896" s="650"/>
      <c r="F896" s="650"/>
      <c r="G896" s="650"/>
      <c r="H896" s="6"/>
      <c r="I896" s="63">
        <f>SUM(H888:H896)</f>
        <v>0</v>
      </c>
      <c r="J896" s="1" t="e">
        <f>VLOOKUP(B887,O:W,4)</f>
        <v>#N/A</v>
      </c>
      <c r="K896" s="8"/>
      <c r="M896" s="401"/>
    </row>
    <row r="897" spans="1:13" ht="45.75" customHeight="1">
      <c r="A897" s="32">
        <f>IF(B897&gt;0,1,0)</f>
        <v>0</v>
      </c>
      <c r="B897" s="647"/>
      <c r="C897" s="648"/>
      <c r="D897" s="648"/>
      <c r="E897" s="648"/>
      <c r="F897" s="648"/>
      <c r="G897" s="648"/>
      <c r="H897" s="6"/>
      <c r="I897" s="63"/>
      <c r="J897" s="7"/>
      <c r="K897" s="8"/>
      <c r="M897" s="400" t="s">
        <v>680</v>
      </c>
    </row>
    <row r="898" spans="1:13">
      <c r="A898" s="32">
        <f t="shared" ref="A898:A905" si="178">IF(H898&gt;0,1,0)</f>
        <v>0</v>
      </c>
      <c r="B898" s="10"/>
      <c r="C898" s="2"/>
      <c r="D898" s="2"/>
      <c r="E898" s="2"/>
      <c r="F898" s="2"/>
      <c r="G898" s="2"/>
      <c r="H898" s="3">
        <f>IF(AND(C898=0,D898=0,E898=0,F898=0,G898=0),0,ROUND(IF(C898=0,1,C898)*IF(D898=0,1,D898)*IF(E898=0,1,E898)*IF(F898=0,1,F898)*IF(G898=0,1,G898),2))</f>
        <v>0</v>
      </c>
      <c r="I898" s="63"/>
      <c r="J898" s="7"/>
      <c r="K898" s="8"/>
      <c r="M898" s="401"/>
    </row>
    <row r="899" spans="1:13">
      <c r="A899" s="32">
        <f t="shared" si="178"/>
        <v>0</v>
      </c>
      <c r="B899" s="10"/>
      <c r="C899" s="2"/>
      <c r="D899" s="2"/>
      <c r="E899" s="2"/>
      <c r="F899" s="2"/>
      <c r="G899" s="2"/>
      <c r="H899" s="3">
        <f t="shared" ref="H899:H905" si="179">IF(AND(C899=0,D899=0,E899=0,F899=0,G899=0),0,ROUND(IF(C899=0,1,C899)*IF(D899=0,1,D899)*IF(E899=0,1,E899)*IF(F899=0,1,F899)*IF(G899=0,1,G899),2))</f>
        <v>0</v>
      </c>
      <c r="I899" s="63"/>
      <c r="J899" s="7"/>
      <c r="K899" s="8"/>
      <c r="M899" s="401"/>
    </row>
    <row r="900" spans="1:13">
      <c r="A900" s="32">
        <f t="shared" si="178"/>
        <v>0</v>
      </c>
      <c r="B900" s="10"/>
      <c r="C900" s="2"/>
      <c r="D900" s="2"/>
      <c r="E900" s="2"/>
      <c r="F900" s="2"/>
      <c r="G900" s="2"/>
      <c r="H900" s="3">
        <f t="shared" si="179"/>
        <v>0</v>
      </c>
      <c r="I900" s="63"/>
      <c r="J900" s="7"/>
      <c r="K900" s="8"/>
      <c r="M900" s="401"/>
    </row>
    <row r="901" spans="1:13">
      <c r="A901" s="32">
        <f t="shared" si="178"/>
        <v>0</v>
      </c>
      <c r="B901" s="10"/>
      <c r="C901" s="2"/>
      <c r="D901" s="2"/>
      <c r="E901" s="2"/>
      <c r="F901" s="2"/>
      <c r="G901" s="2"/>
      <c r="H901" s="3">
        <f t="shared" si="179"/>
        <v>0</v>
      </c>
      <c r="I901" s="63"/>
      <c r="J901" s="7"/>
      <c r="K901" s="8"/>
      <c r="M901" s="401"/>
    </row>
    <row r="902" spans="1:13">
      <c r="A902" s="32">
        <f t="shared" si="178"/>
        <v>0</v>
      </c>
      <c r="B902" s="10"/>
      <c r="C902" s="2"/>
      <c r="D902" s="2"/>
      <c r="E902" s="2"/>
      <c r="F902" s="2"/>
      <c r="G902" s="2"/>
      <c r="H902" s="3">
        <f t="shared" si="179"/>
        <v>0</v>
      </c>
      <c r="I902" s="63"/>
      <c r="J902" s="7"/>
      <c r="K902" s="8"/>
      <c r="M902" s="401"/>
    </row>
    <row r="903" spans="1:13">
      <c r="A903" s="32">
        <f t="shared" si="178"/>
        <v>0</v>
      </c>
      <c r="B903" s="10"/>
      <c r="C903" s="2"/>
      <c r="D903" s="2"/>
      <c r="E903" s="2"/>
      <c r="F903" s="2"/>
      <c r="G903" s="2"/>
      <c r="H903" s="3">
        <f t="shared" si="179"/>
        <v>0</v>
      </c>
      <c r="I903" s="63"/>
      <c r="J903" s="7"/>
      <c r="K903" s="8"/>
      <c r="M903" s="401"/>
    </row>
    <row r="904" spans="1:13">
      <c r="A904" s="32">
        <f t="shared" si="178"/>
        <v>0</v>
      </c>
      <c r="B904" s="10"/>
      <c r="C904" s="2"/>
      <c r="D904" s="2"/>
      <c r="E904" s="2"/>
      <c r="F904" s="2"/>
      <c r="G904" s="2"/>
      <c r="H904" s="3">
        <f t="shared" si="179"/>
        <v>0</v>
      </c>
      <c r="I904" s="63"/>
      <c r="J904" s="7"/>
      <c r="K904" s="8"/>
      <c r="M904" s="401"/>
    </row>
    <row r="905" spans="1:13">
      <c r="A905" s="32">
        <f t="shared" si="178"/>
        <v>0</v>
      </c>
      <c r="B905" s="10"/>
      <c r="C905" s="2"/>
      <c r="D905" s="2"/>
      <c r="E905" s="2"/>
      <c r="F905" s="2"/>
      <c r="G905" s="2"/>
      <c r="H905" s="3">
        <f t="shared" si="179"/>
        <v>0</v>
      </c>
      <c r="I905" s="63"/>
      <c r="J905" s="7"/>
      <c r="K905" s="8"/>
      <c r="M905" s="401"/>
    </row>
    <row r="906" spans="1:13">
      <c r="A906" s="33" t="e">
        <f>VLOOKUP(B897,O:T,2)</f>
        <v>#N/A</v>
      </c>
      <c r="B906" s="649" t="s">
        <v>70</v>
      </c>
      <c r="C906" s="650"/>
      <c r="D906" s="650"/>
      <c r="E906" s="650"/>
      <c r="F906" s="650"/>
      <c r="G906" s="650"/>
      <c r="H906" s="6"/>
      <c r="I906" s="63">
        <f>SUM(H898:H906)</f>
        <v>0</v>
      </c>
      <c r="J906" s="1" t="e">
        <f>VLOOKUP(B897,O:W,4)</f>
        <v>#N/A</v>
      </c>
      <c r="K906" s="8"/>
      <c r="M906" s="401"/>
    </row>
    <row r="907" spans="1:13" ht="47.25" customHeight="1">
      <c r="A907" s="32">
        <f>IF(B907&gt;0,1,0)</f>
        <v>0</v>
      </c>
      <c r="B907" s="647"/>
      <c r="C907" s="648"/>
      <c r="D907" s="648"/>
      <c r="E907" s="648"/>
      <c r="F907" s="648"/>
      <c r="G907" s="648"/>
      <c r="H907" s="6"/>
      <c r="I907" s="63"/>
      <c r="J907" s="7"/>
      <c r="K907" s="8"/>
      <c r="M907" s="400" t="s">
        <v>680</v>
      </c>
    </row>
    <row r="908" spans="1:13">
      <c r="A908" s="32">
        <f t="shared" ref="A908:A915" si="180">IF(H908&gt;0,1,0)</f>
        <v>0</v>
      </c>
      <c r="B908" s="10"/>
      <c r="C908" s="2"/>
      <c r="D908" s="2"/>
      <c r="E908" s="2"/>
      <c r="F908" s="2"/>
      <c r="G908" s="2"/>
      <c r="H908" s="3">
        <f t="shared" ref="H908:H915" si="181">IF(AND(C908=0,D908=0,E908=0,F908=0,G908=0),0,ROUND(IF(C908=0,1,C908)*IF(D908=0,1,D908)*IF(E908=0,1,E908)*IF(F908=0,1,F908)*IF(G908=0,1,G908),2))</f>
        <v>0</v>
      </c>
      <c r="I908" s="63"/>
      <c r="J908" s="7"/>
      <c r="K908" s="8"/>
      <c r="M908" s="401" t="s">
        <v>1058</v>
      </c>
    </row>
    <row r="909" spans="1:13">
      <c r="A909" s="32">
        <f t="shared" si="180"/>
        <v>0</v>
      </c>
      <c r="B909" s="10"/>
      <c r="C909" s="2"/>
      <c r="D909" s="2"/>
      <c r="E909" s="2"/>
      <c r="F909" s="2"/>
      <c r="G909" s="2"/>
      <c r="H909" s="3">
        <f t="shared" si="181"/>
        <v>0</v>
      </c>
      <c r="I909" s="63"/>
      <c r="J909" s="7"/>
      <c r="K909" s="8"/>
      <c r="M909" s="401"/>
    </row>
    <row r="910" spans="1:13">
      <c r="A910" s="32">
        <f t="shared" si="180"/>
        <v>0</v>
      </c>
      <c r="C910" s="2"/>
      <c r="D910" s="2"/>
      <c r="E910" s="2"/>
      <c r="F910" s="2"/>
      <c r="G910" s="2"/>
      <c r="H910" s="3">
        <f t="shared" si="181"/>
        <v>0</v>
      </c>
      <c r="I910" s="63"/>
      <c r="J910" s="7"/>
      <c r="K910" s="8"/>
      <c r="M910" s="401"/>
    </row>
    <row r="911" spans="1:13">
      <c r="A911" s="32">
        <f t="shared" si="180"/>
        <v>0</v>
      </c>
      <c r="B911" s="10"/>
      <c r="C911" s="2"/>
      <c r="D911" s="2"/>
      <c r="E911" s="2"/>
      <c r="F911" s="2"/>
      <c r="G911" s="2"/>
      <c r="H911" s="3">
        <f t="shared" si="181"/>
        <v>0</v>
      </c>
      <c r="I911" s="63"/>
      <c r="J911" s="7"/>
      <c r="K911" s="8"/>
      <c r="M911" s="401"/>
    </row>
    <row r="912" spans="1:13">
      <c r="A912" s="32">
        <f t="shared" si="180"/>
        <v>0</v>
      </c>
      <c r="B912" s="10"/>
      <c r="C912" s="2"/>
      <c r="D912" s="2"/>
      <c r="E912" s="2"/>
      <c r="F912" s="2"/>
      <c r="G912" s="2"/>
      <c r="H912" s="3">
        <f t="shared" si="181"/>
        <v>0</v>
      </c>
      <c r="I912" s="63"/>
      <c r="J912" s="7"/>
      <c r="K912" s="8"/>
      <c r="M912" s="401"/>
    </row>
    <row r="913" spans="1:13">
      <c r="A913" s="32">
        <f t="shared" si="180"/>
        <v>0</v>
      </c>
      <c r="B913" s="10"/>
      <c r="C913" s="2"/>
      <c r="D913" s="2"/>
      <c r="E913" s="2"/>
      <c r="F913" s="2"/>
      <c r="G913" s="2"/>
      <c r="H913" s="3">
        <f t="shared" si="181"/>
        <v>0</v>
      </c>
      <c r="I913" s="63"/>
      <c r="J913" s="7"/>
      <c r="K913" s="8"/>
      <c r="M913" s="401"/>
    </row>
    <row r="914" spans="1:13">
      <c r="A914" s="32">
        <f t="shared" si="180"/>
        <v>0</v>
      </c>
      <c r="B914" s="10"/>
      <c r="C914" s="2"/>
      <c r="D914" s="2"/>
      <c r="E914" s="2"/>
      <c r="F914" s="2"/>
      <c r="G914" s="2"/>
      <c r="H914" s="3">
        <f t="shared" si="181"/>
        <v>0</v>
      </c>
      <c r="I914" s="63"/>
      <c r="J914" s="7"/>
      <c r="K914" s="8"/>
      <c r="M914" s="401"/>
    </row>
    <row r="915" spans="1:13">
      <c r="A915" s="32">
        <f t="shared" si="180"/>
        <v>0</v>
      </c>
      <c r="B915" s="10"/>
      <c r="C915" s="2"/>
      <c r="D915" s="2"/>
      <c r="E915" s="2"/>
      <c r="F915" s="2"/>
      <c r="G915" s="2"/>
      <c r="H915" s="3">
        <f t="shared" si="181"/>
        <v>0</v>
      </c>
      <c r="I915" s="63"/>
      <c r="J915" s="7"/>
      <c r="K915" s="8"/>
      <c r="M915" s="401"/>
    </row>
    <row r="916" spans="1:13">
      <c r="A916" s="33" t="e">
        <f>VLOOKUP(B907,O:T,2)</f>
        <v>#N/A</v>
      </c>
      <c r="B916" s="649" t="s">
        <v>70</v>
      </c>
      <c r="C916" s="650"/>
      <c r="D916" s="650"/>
      <c r="E916" s="650"/>
      <c r="F916" s="650"/>
      <c r="G916" s="650"/>
      <c r="H916" s="6"/>
      <c r="I916" s="63">
        <f>SUM(H908:H916)</f>
        <v>0</v>
      </c>
      <c r="J916" s="1" t="e">
        <f>VLOOKUP(B907,O:W,4)</f>
        <v>#N/A</v>
      </c>
      <c r="K916" s="8"/>
      <c r="M916" s="401"/>
    </row>
    <row r="917" spans="1:13" ht="47.25" customHeight="1">
      <c r="A917" s="32">
        <f>IF(B917&gt;0,1,0)</f>
        <v>0</v>
      </c>
      <c r="B917" s="647"/>
      <c r="C917" s="648"/>
      <c r="D917" s="648"/>
      <c r="E917" s="648"/>
      <c r="F917" s="648"/>
      <c r="G917" s="648"/>
      <c r="H917" s="6"/>
      <c r="I917" s="63"/>
      <c r="J917" s="7"/>
      <c r="K917" s="8"/>
      <c r="M917" s="400" t="s">
        <v>680</v>
      </c>
    </row>
    <row r="918" spans="1:13">
      <c r="A918" s="32">
        <f t="shared" ref="A918:A925" si="182">IF(H918&gt;0,1,0)</f>
        <v>0</v>
      </c>
      <c r="B918" s="10"/>
      <c r="C918" s="2"/>
      <c r="D918" s="2"/>
      <c r="E918" s="2"/>
      <c r="F918" s="2"/>
      <c r="G918" s="2"/>
      <c r="H918" s="3">
        <f>IF(AND(C918=0,D918=0,E918=0,F918=0,G918=0),0,ROUND(IF(C918=0,1,C918)*IF(D918=0,1,D918)*IF(E918=0,1,E918)*IF(F918=0,1,F918)*IF(G918=0,1,G918),2))</f>
        <v>0</v>
      </c>
      <c r="I918" s="63"/>
      <c r="J918" s="7"/>
      <c r="K918" s="8"/>
      <c r="M918" s="401"/>
    </row>
    <row r="919" spans="1:13">
      <c r="A919" s="32">
        <f t="shared" si="182"/>
        <v>0</v>
      </c>
      <c r="B919" s="10"/>
      <c r="C919" s="2"/>
      <c r="D919" s="2"/>
      <c r="E919" s="2"/>
      <c r="F919" s="2"/>
      <c r="G919" s="2"/>
      <c r="H919" s="3">
        <f t="shared" ref="H919:H925" si="183">IF(AND(C919=0,D919=0,E919=0,F919=0,G919=0),0,ROUND(IF(C919=0,1,C919)*IF(D919=0,1,D919)*IF(E919=0,1,E919)*IF(F919=0,1,F919)*IF(G919=0,1,G919),2))</f>
        <v>0</v>
      </c>
      <c r="I919" s="63"/>
      <c r="J919" s="7"/>
      <c r="K919" s="8"/>
      <c r="M919" s="401"/>
    </row>
    <row r="920" spans="1:13">
      <c r="A920" s="32">
        <f t="shared" si="182"/>
        <v>0</v>
      </c>
      <c r="B920" s="10"/>
      <c r="C920" s="2"/>
      <c r="D920" s="2"/>
      <c r="E920" s="2"/>
      <c r="F920" s="2"/>
      <c r="G920" s="2"/>
      <c r="H920" s="3">
        <f t="shared" si="183"/>
        <v>0</v>
      </c>
      <c r="I920" s="63"/>
      <c r="J920" s="7"/>
      <c r="K920" s="8"/>
      <c r="M920" s="401"/>
    </row>
    <row r="921" spans="1:13">
      <c r="A921" s="32">
        <f t="shared" si="182"/>
        <v>0</v>
      </c>
      <c r="B921" s="10"/>
      <c r="C921" s="2"/>
      <c r="D921" s="2"/>
      <c r="E921" s="2"/>
      <c r="F921" s="2"/>
      <c r="G921" s="2"/>
      <c r="H921" s="3">
        <f t="shared" si="183"/>
        <v>0</v>
      </c>
      <c r="I921" s="63"/>
      <c r="J921" s="7"/>
      <c r="K921" s="8"/>
      <c r="M921" s="401"/>
    </row>
    <row r="922" spans="1:13">
      <c r="A922" s="32">
        <f t="shared" si="182"/>
        <v>0</v>
      </c>
      <c r="B922" s="10"/>
      <c r="C922" s="2"/>
      <c r="D922" s="2"/>
      <c r="E922" s="2"/>
      <c r="F922" s="2"/>
      <c r="G922" s="2"/>
      <c r="H922" s="3">
        <f t="shared" si="183"/>
        <v>0</v>
      </c>
      <c r="I922" s="63"/>
      <c r="J922" s="7"/>
      <c r="K922" s="8"/>
      <c r="M922" s="401"/>
    </row>
    <row r="923" spans="1:13">
      <c r="A923" s="32">
        <f t="shared" si="182"/>
        <v>0</v>
      </c>
      <c r="B923" s="10"/>
      <c r="C923" s="2"/>
      <c r="D923" s="2"/>
      <c r="E923" s="2"/>
      <c r="F923" s="2"/>
      <c r="G923" s="2"/>
      <c r="H923" s="3">
        <f t="shared" si="183"/>
        <v>0</v>
      </c>
      <c r="I923" s="63"/>
      <c r="J923" s="7"/>
      <c r="K923" s="8"/>
      <c r="M923" s="401"/>
    </row>
    <row r="924" spans="1:13">
      <c r="A924" s="32">
        <f t="shared" si="182"/>
        <v>0</v>
      </c>
      <c r="B924" s="10"/>
      <c r="C924" s="2"/>
      <c r="D924" s="2"/>
      <c r="E924" s="2"/>
      <c r="F924" s="2"/>
      <c r="G924" s="2"/>
      <c r="H924" s="3">
        <f t="shared" si="183"/>
        <v>0</v>
      </c>
      <c r="I924" s="63"/>
      <c r="J924" s="7"/>
      <c r="K924" s="8"/>
      <c r="M924" s="401"/>
    </row>
    <row r="925" spans="1:13">
      <c r="A925" s="32">
        <f t="shared" si="182"/>
        <v>0</v>
      </c>
      <c r="B925" s="10"/>
      <c r="C925" s="2"/>
      <c r="D925" s="2"/>
      <c r="E925" s="2"/>
      <c r="F925" s="2"/>
      <c r="G925" s="2"/>
      <c r="H925" s="3">
        <f t="shared" si="183"/>
        <v>0</v>
      </c>
      <c r="I925" s="63"/>
      <c r="J925" s="7"/>
      <c r="K925" s="8"/>
      <c r="M925" s="401"/>
    </row>
    <row r="926" spans="1:13">
      <c r="A926" s="33" t="e">
        <f>VLOOKUP(B917,O:T,2)</f>
        <v>#N/A</v>
      </c>
      <c r="B926" s="649" t="s">
        <v>70</v>
      </c>
      <c r="C926" s="650"/>
      <c r="D926" s="650"/>
      <c r="E926" s="650"/>
      <c r="F926" s="650"/>
      <c r="G926" s="650"/>
      <c r="H926" s="6"/>
      <c r="I926" s="63">
        <f>SUM(H918:H926)</f>
        <v>0</v>
      </c>
      <c r="J926" s="1" t="e">
        <f>VLOOKUP(B917,O:W,4)</f>
        <v>#N/A</v>
      </c>
      <c r="K926" s="8"/>
      <c r="M926" s="401"/>
    </row>
    <row r="927" spans="1:13" ht="46.5" customHeight="1">
      <c r="A927" s="32">
        <f>IF(B927&gt;0,1,0)</f>
        <v>0</v>
      </c>
      <c r="B927" s="647"/>
      <c r="C927" s="648"/>
      <c r="D927" s="648"/>
      <c r="E927" s="648"/>
      <c r="F927" s="648"/>
      <c r="G927" s="648"/>
      <c r="H927" s="6"/>
      <c r="I927" s="63"/>
      <c r="J927" s="7"/>
      <c r="K927" s="8"/>
      <c r="M927" s="400" t="s">
        <v>680</v>
      </c>
    </row>
    <row r="928" spans="1:13">
      <c r="A928" s="32">
        <f t="shared" ref="A928:A935" si="184">IF(H928&gt;0,1,0)</f>
        <v>0</v>
      </c>
      <c r="B928" s="10"/>
      <c r="C928" s="2"/>
      <c r="D928" s="2"/>
      <c r="E928" s="2"/>
      <c r="F928" s="2"/>
      <c r="G928" s="2"/>
      <c r="H928" s="3">
        <f>IF(AND(C928=0,D928=0,E928=0,F928=0,G928=0),0,ROUND(IF(C928=0,1,C928)*IF(D928=0,1,D928)*IF(E928=0,1,E928)*IF(F928=0,1,F928)*IF(G928=0,1,G928),2))</f>
        <v>0</v>
      </c>
      <c r="I928" s="63"/>
      <c r="J928" s="7"/>
      <c r="K928" s="8"/>
      <c r="M928" s="401" t="s">
        <v>1058</v>
      </c>
    </row>
    <row r="929" spans="1:13">
      <c r="A929" s="32">
        <f t="shared" si="184"/>
        <v>0</v>
      </c>
      <c r="B929" s="10"/>
      <c r="C929" s="2"/>
      <c r="D929" s="2"/>
      <c r="E929" s="2"/>
      <c r="F929" s="2"/>
      <c r="G929" s="2"/>
      <c r="H929" s="3">
        <f t="shared" ref="H929:H936" si="185">IF(AND(C929=0,D929=0,E929=0,F929=0,G929=0),0,ROUND(IF(C929=0,1,C929)*IF(D929=0,1,D929)*IF(E929=0,1,E929)*IF(F929=0,1,F929)*IF(G929=0,1,G929),2))</f>
        <v>0</v>
      </c>
      <c r="I929" s="63"/>
      <c r="J929" s="7"/>
      <c r="K929" s="8"/>
      <c r="M929" s="401"/>
    </row>
    <row r="930" spans="1:13">
      <c r="A930" s="32">
        <f t="shared" si="184"/>
        <v>0</v>
      </c>
      <c r="B930" s="10"/>
      <c r="C930" s="2"/>
      <c r="D930" s="2"/>
      <c r="E930" s="2"/>
      <c r="F930" s="2"/>
      <c r="G930" s="2"/>
      <c r="H930" s="3">
        <f t="shared" si="185"/>
        <v>0</v>
      </c>
      <c r="I930" s="63"/>
      <c r="J930" s="7"/>
      <c r="K930" s="8"/>
      <c r="M930" s="401"/>
    </row>
    <row r="931" spans="1:13">
      <c r="A931" s="32">
        <f t="shared" si="184"/>
        <v>0</v>
      </c>
      <c r="B931" s="10"/>
      <c r="C931" s="2"/>
      <c r="D931" s="2"/>
      <c r="E931" s="2"/>
      <c r="F931" s="2"/>
      <c r="G931" s="2"/>
      <c r="H931" s="3">
        <f t="shared" si="185"/>
        <v>0</v>
      </c>
      <c r="I931" s="63"/>
      <c r="J931" s="7"/>
      <c r="K931" s="8"/>
      <c r="M931" s="401"/>
    </row>
    <row r="932" spans="1:13">
      <c r="A932" s="32">
        <f t="shared" si="184"/>
        <v>0</v>
      </c>
      <c r="B932" s="10"/>
      <c r="C932" s="2"/>
      <c r="D932" s="2"/>
      <c r="E932" s="2"/>
      <c r="F932" s="2"/>
      <c r="G932" s="2"/>
      <c r="H932" s="3">
        <f t="shared" si="185"/>
        <v>0</v>
      </c>
      <c r="I932" s="63"/>
      <c r="J932" s="7"/>
      <c r="K932" s="8"/>
      <c r="M932" s="401"/>
    </row>
    <row r="933" spans="1:13">
      <c r="A933" s="32">
        <f t="shared" si="184"/>
        <v>0</v>
      </c>
      <c r="B933" s="10"/>
      <c r="C933" s="2"/>
      <c r="D933" s="2"/>
      <c r="E933" s="2"/>
      <c r="F933" s="2"/>
      <c r="G933" s="2"/>
      <c r="H933" s="3">
        <f t="shared" si="185"/>
        <v>0</v>
      </c>
      <c r="I933" s="63"/>
      <c r="J933" s="7"/>
      <c r="K933" s="8"/>
      <c r="M933" s="401"/>
    </row>
    <row r="934" spans="1:13">
      <c r="A934" s="32">
        <f t="shared" si="184"/>
        <v>0</v>
      </c>
      <c r="B934" s="10"/>
      <c r="C934" s="2"/>
      <c r="D934" s="2"/>
      <c r="E934" s="2"/>
      <c r="F934" s="2"/>
      <c r="G934" s="2"/>
      <c r="H934" s="3">
        <f t="shared" si="185"/>
        <v>0</v>
      </c>
      <c r="I934" s="63"/>
      <c r="J934" s="7"/>
      <c r="K934" s="8"/>
      <c r="M934" s="401"/>
    </row>
    <row r="935" spans="1:13">
      <c r="A935" s="32">
        <f t="shared" si="184"/>
        <v>0</v>
      </c>
      <c r="B935" s="10"/>
      <c r="C935" s="2"/>
      <c r="D935" s="2"/>
      <c r="E935" s="2"/>
      <c r="F935" s="2"/>
      <c r="G935" s="2"/>
      <c r="H935" s="3">
        <f t="shared" si="185"/>
        <v>0</v>
      </c>
      <c r="I935" s="63"/>
      <c r="J935" s="7"/>
      <c r="K935" s="8"/>
      <c r="M935" s="401"/>
    </row>
    <row r="936" spans="1:13">
      <c r="A936" s="32"/>
      <c r="B936" s="10"/>
      <c r="C936" s="2"/>
      <c r="D936" s="2"/>
      <c r="E936" s="2"/>
      <c r="F936" s="2"/>
      <c r="G936" s="2"/>
      <c r="H936" s="3">
        <f t="shared" si="185"/>
        <v>0</v>
      </c>
      <c r="I936" s="63"/>
      <c r="J936" s="7"/>
      <c r="K936" s="8"/>
      <c r="M936" s="401"/>
    </row>
    <row r="937" spans="1:13" ht="26.25" customHeight="1">
      <c r="A937" s="33" t="e">
        <f>VLOOKUP(B927,O:T,2)</f>
        <v>#N/A</v>
      </c>
      <c r="B937" s="649" t="s">
        <v>70</v>
      </c>
      <c r="C937" s="650"/>
      <c r="D937" s="650"/>
      <c r="E937" s="650"/>
      <c r="F937" s="650"/>
      <c r="G937" s="650"/>
      <c r="H937" s="6"/>
      <c r="I937" s="63">
        <f>SUM(H928:H937)</f>
        <v>0</v>
      </c>
      <c r="J937" s="1" t="e">
        <f>VLOOKUP(B927,O:W,4)</f>
        <v>#N/A</v>
      </c>
      <c r="K937" s="8"/>
      <c r="M937" s="401"/>
    </row>
    <row r="938" spans="1:13" ht="45" customHeight="1">
      <c r="A938" s="32">
        <f>IF(B938&gt;0,1,0)</f>
        <v>0</v>
      </c>
      <c r="B938" s="647"/>
      <c r="C938" s="648"/>
      <c r="D938" s="648"/>
      <c r="E938" s="648"/>
      <c r="F938" s="648"/>
      <c r="G938" s="648"/>
      <c r="H938" s="6"/>
      <c r="I938" s="63"/>
      <c r="J938" s="7"/>
      <c r="K938" s="8"/>
      <c r="M938" s="400" t="s">
        <v>680</v>
      </c>
    </row>
    <row r="939" spans="1:13">
      <c r="A939" s="32">
        <f t="shared" ref="A939:A946" si="186">IF(H939&gt;0,1,0)</f>
        <v>0</v>
      </c>
      <c r="B939" s="10"/>
      <c r="C939" s="2"/>
      <c r="D939" s="2"/>
      <c r="E939" s="2"/>
      <c r="F939" s="2"/>
      <c r="G939" s="2"/>
      <c r="H939" s="3">
        <f>IF(AND(C939=0,D939=0,E939=0,F939=0,G939=0),0,ROUND(IF(C939=0,1,C939)*IF(D939=0,1,D939)*IF(E939=0,1,E939)*IF(F939=0,1,F939)*IF(G939=0,1,G939),2))</f>
        <v>0</v>
      </c>
      <c r="I939" s="63"/>
      <c r="J939" s="7"/>
      <c r="K939" s="8"/>
      <c r="M939" s="401"/>
    </row>
    <row r="940" spans="1:13">
      <c r="A940" s="32">
        <f t="shared" si="186"/>
        <v>0</v>
      </c>
      <c r="B940" s="10"/>
      <c r="C940" s="2"/>
      <c r="D940" s="2"/>
      <c r="E940" s="2"/>
      <c r="F940" s="2"/>
      <c r="G940" s="2"/>
      <c r="H940" s="3">
        <f t="shared" ref="H940:H946" si="187">IF(AND(C940=0,D940=0,E940=0,F940=0,G940=0),0,ROUND(IF(C940=0,1,C940)*IF(D940=0,1,D940)*IF(E940=0,1,E940)*IF(F940=0,1,F940)*IF(G940=0,1,G940),2))</f>
        <v>0</v>
      </c>
      <c r="I940" s="63"/>
      <c r="J940" s="7"/>
      <c r="K940" s="8"/>
      <c r="M940" s="401"/>
    </row>
    <row r="941" spans="1:13">
      <c r="A941" s="32">
        <f t="shared" si="186"/>
        <v>0</v>
      </c>
      <c r="B941" s="10"/>
      <c r="C941" s="2"/>
      <c r="D941" s="2"/>
      <c r="E941" s="2"/>
      <c r="F941" s="2"/>
      <c r="G941" s="2"/>
      <c r="H941" s="3">
        <f t="shared" si="187"/>
        <v>0</v>
      </c>
      <c r="I941" s="63"/>
      <c r="J941" s="7"/>
      <c r="K941" s="8"/>
      <c r="M941" s="401"/>
    </row>
    <row r="942" spans="1:13">
      <c r="A942" s="32">
        <f t="shared" si="186"/>
        <v>0</v>
      </c>
      <c r="B942" s="10"/>
      <c r="C942" s="2"/>
      <c r="D942" s="2"/>
      <c r="E942" s="2"/>
      <c r="F942" s="2"/>
      <c r="G942" s="2"/>
      <c r="H942" s="3">
        <f t="shared" si="187"/>
        <v>0</v>
      </c>
      <c r="I942" s="63"/>
      <c r="J942" s="7"/>
      <c r="K942" s="8"/>
      <c r="M942" s="401"/>
    </row>
    <row r="943" spans="1:13">
      <c r="A943" s="32">
        <f t="shared" si="186"/>
        <v>0</v>
      </c>
      <c r="B943" s="10"/>
      <c r="C943" s="2"/>
      <c r="D943" s="2"/>
      <c r="E943" s="2"/>
      <c r="F943" s="2"/>
      <c r="G943" s="2"/>
      <c r="H943" s="3">
        <f t="shared" si="187"/>
        <v>0</v>
      </c>
      <c r="I943" s="63"/>
      <c r="J943" s="7"/>
      <c r="K943" s="8"/>
      <c r="M943" s="401"/>
    </row>
    <row r="944" spans="1:13">
      <c r="A944" s="32">
        <f t="shared" si="186"/>
        <v>0</v>
      </c>
      <c r="B944" s="10"/>
      <c r="C944" s="2"/>
      <c r="D944" s="2"/>
      <c r="E944" s="2"/>
      <c r="F944" s="2"/>
      <c r="G944" s="2"/>
      <c r="H944" s="3">
        <f t="shared" si="187"/>
        <v>0</v>
      </c>
      <c r="I944" s="63"/>
      <c r="J944" s="7"/>
      <c r="K944" s="8"/>
      <c r="M944" s="401"/>
    </row>
    <row r="945" spans="1:13">
      <c r="A945" s="32">
        <f t="shared" si="186"/>
        <v>0</v>
      </c>
      <c r="B945" s="10"/>
      <c r="C945" s="2"/>
      <c r="D945" s="2"/>
      <c r="E945" s="2"/>
      <c r="F945" s="2"/>
      <c r="G945" s="2"/>
      <c r="H945" s="3">
        <f t="shared" si="187"/>
        <v>0</v>
      </c>
      <c r="I945" s="63"/>
      <c r="J945" s="7"/>
      <c r="K945" s="8"/>
      <c r="M945" s="401"/>
    </row>
    <row r="946" spans="1:13">
      <c r="A946" s="32">
        <f t="shared" si="186"/>
        <v>0</v>
      </c>
      <c r="B946" s="10"/>
      <c r="C946" s="2"/>
      <c r="D946" s="2"/>
      <c r="E946" s="2"/>
      <c r="F946" s="2"/>
      <c r="G946" s="2"/>
      <c r="H946" s="3">
        <f t="shared" si="187"/>
        <v>0</v>
      </c>
      <c r="I946" s="63"/>
      <c r="J946" s="7"/>
      <c r="K946" s="8"/>
      <c r="M946" s="401"/>
    </row>
    <row r="947" spans="1:13">
      <c r="A947" s="33" t="e">
        <f>VLOOKUP(B938,O:T,2)</f>
        <v>#N/A</v>
      </c>
      <c r="B947" s="649" t="s">
        <v>70</v>
      </c>
      <c r="C947" s="650"/>
      <c r="D947" s="650"/>
      <c r="E947" s="650"/>
      <c r="F947" s="650"/>
      <c r="G947" s="650"/>
      <c r="H947" s="6"/>
      <c r="I947" s="63">
        <f>SUM(H939:H947)</f>
        <v>0</v>
      </c>
      <c r="J947" s="1" t="e">
        <f>VLOOKUP(B938,O:W,4)</f>
        <v>#N/A</v>
      </c>
      <c r="K947" s="8"/>
      <c r="M947" s="401"/>
    </row>
    <row r="948" spans="1:13" ht="46.5" customHeight="1">
      <c r="A948" s="32">
        <f>IF(B948&gt;0,1,0)</f>
        <v>0</v>
      </c>
      <c r="B948" s="647"/>
      <c r="C948" s="648"/>
      <c r="D948" s="648"/>
      <c r="E948" s="648"/>
      <c r="F948" s="648"/>
      <c r="G948" s="648"/>
      <c r="H948" s="6"/>
      <c r="I948" s="63"/>
      <c r="J948" s="7"/>
      <c r="K948" s="8"/>
      <c r="M948" s="400" t="s">
        <v>680</v>
      </c>
    </row>
    <row r="949" spans="1:13">
      <c r="A949" s="32">
        <f t="shared" ref="A949:A956" si="188">IF(H949&gt;0,1,0)</f>
        <v>0</v>
      </c>
      <c r="B949" s="10"/>
      <c r="C949" s="2"/>
      <c r="D949" s="2"/>
      <c r="E949" s="2"/>
      <c r="F949" s="2"/>
      <c r="G949" s="2"/>
      <c r="H949" s="3">
        <f t="shared" ref="H949:H956" si="189">IF(AND(C949=0,D949=0,E949=0,F949=0,G949=0),0,ROUND(IF(C949=0,1,C949)*IF(D949=0,1,D949)*IF(E949=0,1,E949)*IF(F949=0,1,F949)*IF(G949=0,1,G949),2))</f>
        <v>0</v>
      </c>
      <c r="I949" s="63"/>
      <c r="J949" s="7"/>
      <c r="K949" s="8"/>
      <c r="M949" s="401" t="s">
        <v>1058</v>
      </c>
    </row>
    <row r="950" spans="1:13">
      <c r="A950" s="32">
        <f t="shared" si="188"/>
        <v>0</v>
      </c>
      <c r="B950" s="10"/>
      <c r="C950" s="2"/>
      <c r="D950" s="2"/>
      <c r="E950" s="2"/>
      <c r="F950" s="2"/>
      <c r="G950" s="2"/>
      <c r="H950" s="3">
        <f t="shared" si="189"/>
        <v>0</v>
      </c>
      <c r="I950" s="63"/>
      <c r="J950" s="7"/>
      <c r="K950" s="8"/>
      <c r="M950" s="401"/>
    </row>
    <row r="951" spans="1:13">
      <c r="A951" s="32">
        <f t="shared" si="188"/>
        <v>0</v>
      </c>
      <c r="B951" s="10"/>
      <c r="C951" s="2"/>
      <c r="D951" s="2"/>
      <c r="E951" s="2"/>
      <c r="F951" s="2"/>
      <c r="G951" s="2"/>
      <c r="H951" s="3">
        <f t="shared" si="189"/>
        <v>0</v>
      </c>
      <c r="I951" s="63"/>
      <c r="J951" s="7"/>
      <c r="K951" s="8"/>
      <c r="M951" s="401"/>
    </row>
    <row r="952" spans="1:13">
      <c r="A952" s="32">
        <f t="shared" si="188"/>
        <v>0</v>
      </c>
      <c r="B952" s="10"/>
      <c r="C952" s="2"/>
      <c r="D952" s="2"/>
      <c r="E952" s="2"/>
      <c r="F952" s="2"/>
      <c r="G952" s="2"/>
      <c r="H952" s="3">
        <f t="shared" si="189"/>
        <v>0</v>
      </c>
      <c r="I952" s="63"/>
      <c r="J952" s="7"/>
      <c r="K952" s="8"/>
      <c r="M952" s="401"/>
    </row>
    <row r="953" spans="1:13">
      <c r="A953" s="32">
        <f t="shared" si="188"/>
        <v>0</v>
      </c>
      <c r="B953" s="10"/>
      <c r="C953" s="2"/>
      <c r="D953" s="2"/>
      <c r="E953" s="2"/>
      <c r="F953" s="2"/>
      <c r="G953" s="2"/>
      <c r="H953" s="3">
        <f t="shared" si="189"/>
        <v>0</v>
      </c>
      <c r="I953" s="63"/>
      <c r="J953" s="7"/>
      <c r="K953" s="8"/>
      <c r="M953" s="401"/>
    </row>
    <row r="954" spans="1:13">
      <c r="A954" s="32">
        <f t="shared" si="188"/>
        <v>0</v>
      </c>
      <c r="B954" s="10"/>
      <c r="C954" s="2"/>
      <c r="D954" s="2"/>
      <c r="E954" s="2"/>
      <c r="F954" s="2"/>
      <c r="G954" s="2"/>
      <c r="H954" s="3">
        <f t="shared" si="189"/>
        <v>0</v>
      </c>
      <c r="I954" s="63"/>
      <c r="J954" s="7"/>
      <c r="K954" s="8"/>
      <c r="M954" s="401"/>
    </row>
    <row r="955" spans="1:13">
      <c r="A955" s="32">
        <f t="shared" si="188"/>
        <v>0</v>
      </c>
      <c r="B955" s="10"/>
      <c r="C955" s="2"/>
      <c r="D955" s="2"/>
      <c r="E955" s="2"/>
      <c r="F955" s="2"/>
      <c r="G955" s="2"/>
      <c r="H955" s="3">
        <f t="shared" si="189"/>
        <v>0</v>
      </c>
      <c r="I955" s="63"/>
      <c r="J955" s="7"/>
      <c r="K955" s="8"/>
      <c r="M955" s="401"/>
    </row>
    <row r="956" spans="1:13">
      <c r="A956" s="32">
        <f t="shared" si="188"/>
        <v>0</v>
      </c>
      <c r="B956" s="10"/>
      <c r="C956" s="2"/>
      <c r="D956" s="2"/>
      <c r="E956" s="2"/>
      <c r="F956" s="2"/>
      <c r="G956" s="2"/>
      <c r="H956" s="3">
        <f t="shared" si="189"/>
        <v>0</v>
      </c>
      <c r="I956" s="63"/>
      <c r="J956" s="7"/>
      <c r="K956" s="8"/>
      <c r="M956" s="401"/>
    </row>
    <row r="957" spans="1:13">
      <c r="A957" s="33" t="e">
        <f>VLOOKUP(B948,O:T,2)</f>
        <v>#N/A</v>
      </c>
      <c r="B957" s="649" t="s">
        <v>70</v>
      </c>
      <c r="C957" s="650"/>
      <c r="D957" s="650"/>
      <c r="E957" s="650"/>
      <c r="F957" s="650"/>
      <c r="G957" s="650"/>
      <c r="H957" s="6"/>
      <c r="I957" s="63">
        <f>SUM(H949:H957)</f>
        <v>0</v>
      </c>
      <c r="J957" s="1" t="e">
        <f>VLOOKUP(B948,O:W,4)</f>
        <v>#N/A</v>
      </c>
      <c r="K957" s="8"/>
      <c r="M957" s="401"/>
    </row>
    <row r="958" spans="1:13" ht="44.25" customHeight="1">
      <c r="A958" s="32">
        <f>IF(B958&gt;0,1,0)</f>
        <v>0</v>
      </c>
      <c r="B958" s="647"/>
      <c r="C958" s="648"/>
      <c r="D958" s="648"/>
      <c r="E958" s="648"/>
      <c r="F958" s="648"/>
      <c r="G958" s="648"/>
      <c r="H958" s="6"/>
      <c r="I958" s="63"/>
      <c r="J958" s="7"/>
      <c r="K958" s="8"/>
      <c r="M958" s="400" t="s">
        <v>680</v>
      </c>
    </row>
    <row r="959" spans="1:13">
      <c r="A959" s="32">
        <f t="shared" ref="A959:A966" si="190">IF(H959&gt;0,1,0)</f>
        <v>0</v>
      </c>
      <c r="B959" s="10"/>
      <c r="C959" s="2"/>
      <c r="D959" s="2"/>
      <c r="E959" s="2"/>
      <c r="F959" s="2"/>
      <c r="G959" s="2"/>
      <c r="H959" s="3">
        <f>IF(AND(C959=0,D959=0,E959=0,F959=0,G959=0),0,ROUND(IF(C959=0,1,C959)*IF(D959=0,1,D959)*IF(E959=0,1,E959)*IF(F959=0,1,F959)*IF(G959=0,1,G959),2))</f>
        <v>0</v>
      </c>
      <c r="I959" s="63"/>
      <c r="J959" s="7"/>
      <c r="K959" s="8"/>
      <c r="M959" s="401"/>
    </row>
    <row r="960" spans="1:13">
      <c r="A960" s="32">
        <f t="shared" si="190"/>
        <v>0</v>
      </c>
      <c r="B960" s="10"/>
      <c r="C960" s="2"/>
      <c r="D960" s="2"/>
      <c r="E960" s="2"/>
      <c r="F960" s="2"/>
      <c r="G960" s="2"/>
      <c r="H960" s="3">
        <f t="shared" ref="H960:H966" si="191">IF(AND(C960=0,D960=0,E960=0,F960=0,G960=0),0,ROUND(IF(C960=0,1,C960)*IF(D960=0,1,D960)*IF(E960=0,1,E960)*IF(F960=0,1,F960)*IF(G960=0,1,G960),2))</f>
        <v>0</v>
      </c>
      <c r="I960" s="63"/>
      <c r="J960" s="7"/>
      <c r="K960" s="8"/>
      <c r="M960" s="401"/>
    </row>
    <row r="961" spans="1:13">
      <c r="A961" s="32">
        <f t="shared" si="190"/>
        <v>0</v>
      </c>
      <c r="B961" s="10"/>
      <c r="C961" s="2"/>
      <c r="D961" s="2"/>
      <c r="E961" s="2"/>
      <c r="F961" s="2"/>
      <c r="G961" s="2"/>
      <c r="H961" s="3">
        <f t="shared" si="191"/>
        <v>0</v>
      </c>
      <c r="I961" s="63"/>
      <c r="J961" s="7"/>
      <c r="K961" s="8"/>
      <c r="M961" s="401"/>
    </row>
    <row r="962" spans="1:13">
      <c r="A962" s="32">
        <f t="shared" si="190"/>
        <v>0</v>
      </c>
      <c r="B962" s="10"/>
      <c r="C962" s="2"/>
      <c r="D962" s="2"/>
      <c r="E962" s="2"/>
      <c r="F962" s="2"/>
      <c r="G962" s="2"/>
      <c r="H962" s="3">
        <f t="shared" si="191"/>
        <v>0</v>
      </c>
      <c r="I962" s="63"/>
      <c r="J962" s="7"/>
      <c r="K962" s="8"/>
      <c r="M962" s="401"/>
    </row>
    <row r="963" spans="1:13">
      <c r="A963" s="32">
        <f t="shared" si="190"/>
        <v>0</v>
      </c>
      <c r="B963" s="10"/>
      <c r="C963" s="2"/>
      <c r="D963" s="2"/>
      <c r="E963" s="2"/>
      <c r="F963" s="2"/>
      <c r="G963" s="2"/>
      <c r="H963" s="3">
        <f t="shared" si="191"/>
        <v>0</v>
      </c>
      <c r="I963" s="63"/>
      <c r="J963" s="7"/>
      <c r="K963" s="8"/>
      <c r="M963" s="401"/>
    </row>
    <row r="964" spans="1:13">
      <c r="A964" s="32">
        <f t="shared" si="190"/>
        <v>0</v>
      </c>
      <c r="B964" s="10"/>
      <c r="C964" s="2"/>
      <c r="D964" s="2"/>
      <c r="E964" s="2"/>
      <c r="F964" s="2"/>
      <c r="G964" s="2"/>
      <c r="H964" s="3">
        <f t="shared" si="191"/>
        <v>0</v>
      </c>
      <c r="I964" s="63"/>
      <c r="J964" s="7"/>
      <c r="K964" s="8"/>
      <c r="M964" s="401"/>
    </row>
    <row r="965" spans="1:13">
      <c r="A965" s="32">
        <f t="shared" si="190"/>
        <v>0</v>
      </c>
      <c r="B965" s="10"/>
      <c r="C965" s="2"/>
      <c r="D965" s="2"/>
      <c r="E965" s="2"/>
      <c r="F965" s="2"/>
      <c r="G965" s="2"/>
      <c r="H965" s="3">
        <f t="shared" si="191"/>
        <v>0</v>
      </c>
      <c r="I965" s="63"/>
      <c r="J965" s="7"/>
      <c r="K965" s="8"/>
      <c r="M965" s="401"/>
    </row>
    <row r="966" spans="1:13">
      <c r="A966" s="32">
        <f t="shared" si="190"/>
        <v>0</v>
      </c>
      <c r="B966" s="10"/>
      <c r="C966" s="2"/>
      <c r="D966" s="2"/>
      <c r="E966" s="2"/>
      <c r="F966" s="2"/>
      <c r="G966" s="2"/>
      <c r="H966" s="3">
        <f t="shared" si="191"/>
        <v>0</v>
      </c>
      <c r="I966" s="63"/>
      <c r="J966" s="7"/>
      <c r="K966" s="8"/>
      <c r="M966" s="401"/>
    </row>
    <row r="967" spans="1:13">
      <c r="A967" s="33" t="e">
        <f>VLOOKUP(B958,O:T,2)</f>
        <v>#N/A</v>
      </c>
      <c r="B967" s="649" t="s">
        <v>70</v>
      </c>
      <c r="C967" s="650"/>
      <c r="D967" s="650"/>
      <c r="E967" s="650"/>
      <c r="F967" s="650"/>
      <c r="G967" s="650"/>
      <c r="H967" s="6"/>
      <c r="I967" s="63">
        <f>SUM(H959:H967)</f>
        <v>0</v>
      </c>
      <c r="J967" s="1" t="e">
        <f>VLOOKUP(B958,O:W,4)</f>
        <v>#N/A</v>
      </c>
      <c r="K967" s="8"/>
      <c r="M967" s="401"/>
    </row>
    <row r="968" spans="1:13" ht="46.5" customHeight="1">
      <c r="A968" s="32">
        <f>IF(B968&gt;0,1,0)</f>
        <v>0</v>
      </c>
      <c r="B968" s="647"/>
      <c r="C968" s="648"/>
      <c r="D968" s="648"/>
      <c r="E968" s="648"/>
      <c r="F968" s="648"/>
      <c r="G968" s="648"/>
      <c r="H968" s="6"/>
      <c r="I968" s="63"/>
      <c r="J968" s="7"/>
      <c r="K968" s="8"/>
      <c r="M968" s="400" t="s">
        <v>680</v>
      </c>
    </row>
    <row r="969" spans="1:13">
      <c r="A969" s="32">
        <f t="shared" ref="A969:A976" si="192">IF(H969&gt;0,1,0)</f>
        <v>0</v>
      </c>
      <c r="B969" s="10"/>
      <c r="C969" s="2"/>
      <c r="D969" s="2"/>
      <c r="E969" s="2"/>
      <c r="F969" s="2"/>
      <c r="G969" s="2"/>
      <c r="H969" s="3">
        <f>IF(AND(C969=0,D969=0,E969=0,F969=0,G969=0),0,ROUND(IF(C969=0,1,C969)*IF(D969=0,1,D969)*IF(E969=0,1,E969)*IF(F969=0,1,F969)*IF(G969=0,1,G969),2))</f>
        <v>0</v>
      </c>
      <c r="I969" s="63"/>
      <c r="J969" s="7"/>
      <c r="K969" s="8"/>
      <c r="M969" s="401" t="s">
        <v>1058</v>
      </c>
    </row>
    <row r="970" spans="1:13">
      <c r="A970" s="32">
        <f t="shared" si="192"/>
        <v>0</v>
      </c>
      <c r="B970" s="10"/>
      <c r="C970" s="2"/>
      <c r="D970" s="2"/>
      <c r="E970" s="2"/>
      <c r="F970" s="2"/>
      <c r="G970" s="2"/>
      <c r="H970" s="3">
        <f t="shared" ref="H970:H976" si="193">IF(AND(C970=0,D970=0,E970=0,F970=0,G970=0),0,ROUND(IF(C970=0,1,C970)*IF(D970=0,1,D970)*IF(E970=0,1,E970)*IF(F970=0,1,F970)*IF(G970=0,1,G970),2))</f>
        <v>0</v>
      </c>
      <c r="I970" s="63"/>
      <c r="J970" s="7"/>
      <c r="K970" s="8"/>
      <c r="M970" s="401"/>
    </row>
    <row r="971" spans="1:13">
      <c r="A971" s="32">
        <f t="shared" si="192"/>
        <v>0</v>
      </c>
      <c r="B971" s="10"/>
      <c r="C971" s="2"/>
      <c r="D971" s="2"/>
      <c r="E971" s="2"/>
      <c r="F971" s="2"/>
      <c r="G971" s="2"/>
      <c r="H971" s="3">
        <f t="shared" si="193"/>
        <v>0</v>
      </c>
      <c r="I971" s="63"/>
      <c r="J971" s="7"/>
      <c r="K971" s="8"/>
      <c r="M971" s="401"/>
    </row>
    <row r="972" spans="1:13">
      <c r="A972" s="32">
        <f t="shared" si="192"/>
        <v>0</v>
      </c>
      <c r="B972" s="10"/>
      <c r="C972" s="2"/>
      <c r="D972" s="2"/>
      <c r="E972" s="2"/>
      <c r="F972" s="2"/>
      <c r="G972" s="2"/>
      <c r="H972" s="3">
        <f t="shared" si="193"/>
        <v>0</v>
      </c>
      <c r="I972" s="63"/>
      <c r="J972" s="7"/>
      <c r="K972" s="8"/>
      <c r="M972" s="401"/>
    </row>
    <row r="973" spans="1:13">
      <c r="A973" s="32">
        <f t="shared" si="192"/>
        <v>0</v>
      </c>
      <c r="B973" s="10"/>
      <c r="C973" s="2"/>
      <c r="D973" s="2"/>
      <c r="E973" s="2"/>
      <c r="F973" s="2"/>
      <c r="G973" s="2"/>
      <c r="H973" s="3">
        <f t="shared" si="193"/>
        <v>0</v>
      </c>
      <c r="I973" s="63"/>
      <c r="J973" s="7"/>
      <c r="K973" s="8"/>
      <c r="M973" s="401"/>
    </row>
    <row r="974" spans="1:13">
      <c r="A974" s="32">
        <f t="shared" si="192"/>
        <v>0</v>
      </c>
      <c r="B974" s="10"/>
      <c r="C974" s="2"/>
      <c r="D974" s="2"/>
      <c r="E974" s="2"/>
      <c r="F974" s="2"/>
      <c r="G974" s="2"/>
      <c r="H974" s="3">
        <f t="shared" si="193"/>
        <v>0</v>
      </c>
      <c r="I974" s="63"/>
      <c r="J974" s="7"/>
      <c r="K974" s="8"/>
      <c r="M974" s="401"/>
    </row>
    <row r="975" spans="1:13">
      <c r="A975" s="32">
        <f t="shared" si="192"/>
        <v>0</v>
      </c>
      <c r="B975" s="10"/>
      <c r="C975" s="2"/>
      <c r="D975" s="2"/>
      <c r="E975" s="2"/>
      <c r="F975" s="2"/>
      <c r="G975" s="2"/>
      <c r="H975" s="3">
        <f t="shared" si="193"/>
        <v>0</v>
      </c>
      <c r="I975" s="63"/>
      <c r="J975" s="7"/>
      <c r="K975" s="8"/>
      <c r="M975" s="401"/>
    </row>
    <row r="976" spans="1:13">
      <c r="A976" s="32">
        <f t="shared" si="192"/>
        <v>0</v>
      </c>
      <c r="B976" s="10"/>
      <c r="C976" s="2"/>
      <c r="D976" s="2"/>
      <c r="E976" s="2"/>
      <c r="F976" s="2"/>
      <c r="G976" s="2"/>
      <c r="H976" s="3">
        <f t="shared" si="193"/>
        <v>0</v>
      </c>
      <c r="I976" s="63"/>
      <c r="J976" s="7"/>
      <c r="K976" s="8"/>
      <c r="M976" s="401"/>
    </row>
    <row r="977" spans="1:14">
      <c r="A977" s="33" t="e">
        <f>VLOOKUP(B968,O:T,2)</f>
        <v>#N/A</v>
      </c>
      <c r="B977" s="649" t="s">
        <v>70</v>
      </c>
      <c r="C977" s="650"/>
      <c r="D977" s="650"/>
      <c r="E977" s="650"/>
      <c r="F977" s="650"/>
      <c r="G977" s="650"/>
      <c r="H977" s="6"/>
      <c r="I977" s="63">
        <f>SUM(H969:H977)</f>
        <v>0</v>
      </c>
      <c r="J977" s="1" t="e">
        <f>VLOOKUP(B968,O:W,4)</f>
        <v>#N/A</v>
      </c>
      <c r="K977" s="8"/>
      <c r="M977" s="401"/>
    </row>
    <row r="978" spans="1:14" ht="48" customHeight="1">
      <c r="A978" s="32">
        <f>IF(B978&gt;0,1,0)</f>
        <v>0</v>
      </c>
      <c r="B978" s="647"/>
      <c r="C978" s="648"/>
      <c r="D978" s="648"/>
      <c r="E978" s="648"/>
      <c r="F978" s="648"/>
      <c r="G978" s="648"/>
      <c r="H978" s="6"/>
      <c r="I978" s="63"/>
      <c r="J978" s="7"/>
      <c r="K978" s="8"/>
      <c r="M978" s="400" t="s">
        <v>680</v>
      </c>
    </row>
    <row r="979" spans="1:14">
      <c r="A979" s="32">
        <f t="shared" ref="A979:A986" si="194">IF(H979&gt;0,1,0)</f>
        <v>0</v>
      </c>
      <c r="B979" s="10"/>
      <c r="C979" s="2"/>
      <c r="D979" s="2"/>
      <c r="E979" s="2"/>
      <c r="F979" s="2"/>
      <c r="G979" s="2"/>
      <c r="H979" s="3">
        <f>IF(AND(C979=0,D979=0,E979=0,F979=0,G979=0),0,ROUND(IF(C979=0,1,C979)*IF(D979=0,1,D979)*IF(E979=0,1,E979)*IF(F979=0,1,F979)*IF(G979=0,1,G979),2))</f>
        <v>0</v>
      </c>
      <c r="I979" s="63"/>
      <c r="J979" s="7"/>
      <c r="K979" s="8"/>
      <c r="M979" s="401" t="s">
        <v>1058</v>
      </c>
    </row>
    <row r="980" spans="1:14">
      <c r="A980" s="32">
        <f t="shared" si="194"/>
        <v>0</v>
      </c>
      <c r="B980" s="10"/>
      <c r="C980" s="2"/>
      <c r="D980" s="2"/>
      <c r="E980" s="2"/>
      <c r="F980" s="2"/>
      <c r="G980" s="2"/>
      <c r="H980" s="3">
        <f t="shared" ref="H980:H986" si="195">IF(AND(C980=0,D980=0,E980=0,F980=0,G980=0),0,ROUND(IF(C980=0,1,C980)*IF(D980=0,1,D980)*IF(E980=0,1,E980)*IF(F980=0,1,F980)*IF(G980=0,1,G980),2))</f>
        <v>0</v>
      </c>
      <c r="I980" s="63"/>
      <c r="J980" s="7"/>
      <c r="K980" s="8"/>
      <c r="M980" s="401"/>
    </row>
    <row r="981" spans="1:14">
      <c r="A981" s="32">
        <f t="shared" si="194"/>
        <v>0</v>
      </c>
      <c r="B981" s="10"/>
      <c r="C981" s="2"/>
      <c r="D981" s="2"/>
      <c r="E981" s="2"/>
      <c r="F981" s="2"/>
      <c r="G981" s="2"/>
      <c r="H981" s="3">
        <f t="shared" si="195"/>
        <v>0</v>
      </c>
      <c r="I981" s="63"/>
      <c r="J981" s="7"/>
      <c r="K981" s="8"/>
      <c r="M981" s="401"/>
    </row>
    <row r="982" spans="1:14">
      <c r="A982" s="32">
        <f t="shared" si="194"/>
        <v>0</v>
      </c>
      <c r="B982" s="10"/>
      <c r="C982" s="2"/>
      <c r="D982" s="2"/>
      <c r="E982" s="2"/>
      <c r="F982" s="2"/>
      <c r="G982" s="2"/>
      <c r="H982" s="3">
        <f t="shared" si="195"/>
        <v>0</v>
      </c>
      <c r="I982" s="63"/>
      <c r="J982" s="7"/>
      <c r="K982" s="8"/>
      <c r="M982" s="401"/>
    </row>
    <row r="983" spans="1:14">
      <c r="A983" s="32">
        <f t="shared" si="194"/>
        <v>0</v>
      </c>
      <c r="B983" s="10"/>
      <c r="C983" s="2"/>
      <c r="D983" s="2"/>
      <c r="E983" s="2"/>
      <c r="F983" s="2"/>
      <c r="G983" s="2"/>
      <c r="H983" s="3">
        <f t="shared" si="195"/>
        <v>0</v>
      </c>
      <c r="I983" s="63"/>
      <c r="J983" s="7"/>
      <c r="K983" s="8"/>
      <c r="M983" s="401"/>
    </row>
    <row r="984" spans="1:14">
      <c r="A984" s="32">
        <f t="shared" si="194"/>
        <v>0</v>
      </c>
      <c r="B984" s="10"/>
      <c r="C984" s="2"/>
      <c r="D984" s="2"/>
      <c r="E984" s="2"/>
      <c r="F984" s="2"/>
      <c r="G984" s="2"/>
      <c r="H984" s="3">
        <f t="shared" si="195"/>
        <v>0</v>
      </c>
      <c r="I984" s="63"/>
      <c r="J984" s="7"/>
      <c r="K984" s="8"/>
      <c r="M984" s="401"/>
    </row>
    <row r="985" spans="1:14">
      <c r="A985" s="32">
        <f t="shared" si="194"/>
        <v>0</v>
      </c>
      <c r="B985" s="10"/>
      <c r="C985" s="2"/>
      <c r="D985" s="2"/>
      <c r="E985" s="2"/>
      <c r="F985" s="2"/>
      <c r="G985" s="2"/>
      <c r="H985" s="3">
        <f t="shared" si="195"/>
        <v>0</v>
      </c>
      <c r="I985" s="63"/>
      <c r="J985" s="7"/>
      <c r="K985" s="8"/>
      <c r="M985" s="401"/>
    </row>
    <row r="986" spans="1:14">
      <c r="A986" s="32">
        <f t="shared" si="194"/>
        <v>0</v>
      </c>
      <c r="B986" s="10"/>
      <c r="C986" s="2"/>
      <c r="D986" s="2"/>
      <c r="E986" s="2"/>
      <c r="F986" s="2"/>
      <c r="G986" s="2"/>
      <c r="H986" s="3">
        <f t="shared" si="195"/>
        <v>0</v>
      </c>
      <c r="I986" s="63"/>
      <c r="J986" s="7"/>
      <c r="K986" s="8"/>
      <c r="M986" s="401"/>
    </row>
    <row r="987" spans="1:14">
      <c r="A987" s="33" t="e">
        <f>VLOOKUP(B978,O:T,2)</f>
        <v>#N/A</v>
      </c>
      <c r="B987" s="649" t="s">
        <v>70</v>
      </c>
      <c r="C987" s="650"/>
      <c r="D987" s="650"/>
      <c r="E987" s="650"/>
      <c r="F987" s="650"/>
      <c r="G987" s="650"/>
      <c r="H987" s="6"/>
      <c r="I987" s="63">
        <f>SUM(H979:H987)</f>
        <v>0</v>
      </c>
      <c r="J987" s="1" t="e">
        <f>VLOOKUP(B978,O:W,4)</f>
        <v>#N/A</v>
      </c>
      <c r="K987" s="8"/>
      <c r="M987" s="401"/>
    </row>
    <row r="988" spans="1:14" ht="46.5" customHeight="1">
      <c r="A988" s="32">
        <f>IF(B988&gt;0,1,0)</f>
        <v>1</v>
      </c>
      <c r="B988" s="647" t="s">
        <v>7180</v>
      </c>
      <c r="C988" s="648"/>
      <c r="D988" s="648"/>
      <c r="E988" s="648"/>
      <c r="F988" s="648"/>
      <c r="G988" s="648"/>
      <c r="H988" s="6"/>
      <c r="I988" s="63"/>
      <c r="J988" s="7"/>
      <c r="K988" s="8"/>
      <c r="M988" s="402" t="s">
        <v>1059</v>
      </c>
      <c r="N988" s="80"/>
    </row>
    <row r="989" spans="1:14">
      <c r="A989" s="32">
        <f t="shared" ref="A989:A996" si="196">IF(H989&gt;0,1,0)</f>
        <v>1</v>
      </c>
      <c r="B989" s="10"/>
      <c r="C989" s="2">
        <v>1</v>
      </c>
      <c r="D989" s="2"/>
      <c r="E989" s="2"/>
      <c r="F989" s="2"/>
      <c r="G989" s="2"/>
      <c r="H989" s="3">
        <f>IF(AND(C989=0,D989=0,E989=0,F989=0,G989=0),0,ROUND(IF(C989=0,1,C989)*IF(D989=0,1,D989)*IF(E989=0,1,E989)*IF(F989=0,1,F989)*IF(G989=0,1,G989),2))</f>
        <v>1</v>
      </c>
      <c r="I989" s="63"/>
      <c r="J989" s="7"/>
      <c r="K989" s="8"/>
      <c r="M989" s="403" t="s">
        <v>1060</v>
      </c>
    </row>
    <row r="990" spans="1:14">
      <c r="A990" s="32">
        <f t="shared" si="196"/>
        <v>0</v>
      </c>
      <c r="B990" s="10"/>
      <c r="C990" s="2"/>
      <c r="D990" s="2"/>
      <c r="E990" s="2"/>
      <c r="F990" s="2"/>
      <c r="G990" s="2"/>
      <c r="H990" s="3">
        <f t="shared" ref="H990:H996" si="197">IF(AND(C990=0,D990=0,E990=0,F990=0,G990=0),0,ROUND(IF(C990=0,1,C990)*IF(D990=0,1,D990)*IF(E990=0,1,E990)*IF(F990=0,1,F990)*IF(G990=0,1,G990),2))</f>
        <v>0</v>
      </c>
      <c r="I990" s="63"/>
      <c r="J990" s="7"/>
      <c r="K990" s="8"/>
      <c r="M990" s="403"/>
    </row>
    <row r="991" spans="1:14">
      <c r="A991" s="32">
        <f t="shared" si="196"/>
        <v>0</v>
      </c>
      <c r="B991" s="10"/>
      <c r="C991" s="2"/>
      <c r="D991" s="2"/>
      <c r="E991" s="2"/>
      <c r="F991" s="2"/>
      <c r="G991" s="2"/>
      <c r="H991" s="3">
        <f t="shared" si="197"/>
        <v>0</v>
      </c>
      <c r="I991" s="63"/>
      <c r="J991" s="7"/>
      <c r="K991" s="8"/>
      <c r="M991" s="403"/>
    </row>
    <row r="992" spans="1:14">
      <c r="A992" s="32">
        <f t="shared" si="196"/>
        <v>0</v>
      </c>
      <c r="B992" s="10"/>
      <c r="C992" s="2"/>
      <c r="D992" s="2"/>
      <c r="E992" s="2"/>
      <c r="F992" s="2"/>
      <c r="G992" s="2"/>
      <c r="H992" s="3">
        <f t="shared" si="197"/>
        <v>0</v>
      </c>
      <c r="I992" s="63"/>
      <c r="J992" s="7"/>
      <c r="K992" s="8"/>
      <c r="M992" s="403"/>
    </row>
    <row r="993" spans="1:13">
      <c r="A993" s="32">
        <f t="shared" si="196"/>
        <v>0</v>
      </c>
      <c r="B993" s="10"/>
      <c r="C993" s="2"/>
      <c r="D993" s="2"/>
      <c r="E993" s="2"/>
      <c r="F993" s="2"/>
      <c r="G993" s="2"/>
      <c r="H993" s="3">
        <f t="shared" si="197"/>
        <v>0</v>
      </c>
      <c r="I993" s="63"/>
      <c r="J993" s="7"/>
      <c r="K993" s="8"/>
      <c r="M993" s="403"/>
    </row>
    <row r="994" spans="1:13">
      <c r="A994" s="32">
        <f t="shared" si="196"/>
        <v>0</v>
      </c>
      <c r="B994" s="10"/>
      <c r="C994" s="2"/>
      <c r="D994" s="2"/>
      <c r="E994" s="2"/>
      <c r="F994" s="2"/>
      <c r="G994" s="2"/>
      <c r="H994" s="3">
        <f t="shared" si="197"/>
        <v>0</v>
      </c>
      <c r="I994" s="63"/>
      <c r="J994" s="7"/>
      <c r="K994" s="8"/>
      <c r="M994" s="403"/>
    </row>
    <row r="995" spans="1:13">
      <c r="A995" s="32">
        <f t="shared" si="196"/>
        <v>0</v>
      </c>
      <c r="B995" s="10"/>
      <c r="C995" s="2"/>
      <c r="D995" s="2"/>
      <c r="E995" s="2"/>
      <c r="F995" s="2"/>
      <c r="G995" s="2"/>
      <c r="H995" s="3">
        <f t="shared" si="197"/>
        <v>0</v>
      </c>
      <c r="I995" s="63"/>
      <c r="J995" s="7"/>
      <c r="K995" s="8"/>
      <c r="M995" s="403"/>
    </row>
    <row r="996" spans="1:13">
      <c r="A996" s="32">
        <f t="shared" si="196"/>
        <v>0</v>
      </c>
      <c r="B996" s="10"/>
      <c r="C996" s="2"/>
      <c r="D996" s="2"/>
      <c r="E996" s="2"/>
      <c r="F996" s="2"/>
      <c r="G996" s="2"/>
      <c r="H996" s="3">
        <f t="shared" si="197"/>
        <v>0</v>
      </c>
      <c r="I996" s="63"/>
      <c r="J996" s="7"/>
      <c r="K996" s="8"/>
      <c r="M996" s="403"/>
    </row>
    <row r="997" spans="1:13">
      <c r="A997" s="33">
        <f>VLOOKUP(B988,O:T,2)</f>
        <v>100101</v>
      </c>
      <c r="B997" s="649" t="s">
        <v>70</v>
      </c>
      <c r="C997" s="650"/>
      <c r="D997" s="650"/>
      <c r="E997" s="650"/>
      <c r="F997" s="650"/>
      <c r="G997" s="650"/>
      <c r="H997" s="6"/>
      <c r="I997" s="63">
        <f>SUM(H989:H997)</f>
        <v>1</v>
      </c>
      <c r="J997" s="1" t="str">
        <f>VLOOKUP(B988,O:W,4)</f>
        <v>عدد</v>
      </c>
      <c r="K997" s="8"/>
      <c r="M997" s="403"/>
    </row>
    <row r="998" spans="1:13" ht="46.5" customHeight="1">
      <c r="A998" s="32">
        <f>IF(B998&gt;0,1,0)</f>
        <v>1</v>
      </c>
      <c r="B998" s="647" t="s">
        <v>7339</v>
      </c>
      <c r="C998" s="648"/>
      <c r="D998" s="648"/>
      <c r="E998" s="648"/>
      <c r="F998" s="648"/>
      <c r="G998" s="648"/>
      <c r="H998" s="6"/>
      <c r="I998" s="63"/>
      <c r="J998" s="7"/>
      <c r="K998" s="8"/>
      <c r="M998" s="402" t="s">
        <v>1059</v>
      </c>
    </row>
    <row r="999" spans="1:13">
      <c r="A999" s="32">
        <f t="shared" ref="A999:A1006" si="198">IF(H999&gt;0,1,0)</f>
        <v>1</v>
      </c>
      <c r="B999" s="10"/>
      <c r="C999" s="2">
        <v>1</v>
      </c>
      <c r="D999" s="2"/>
      <c r="E999" s="2"/>
      <c r="F999" s="2"/>
      <c r="G999" s="2"/>
      <c r="H999" s="3">
        <f>IF(AND(C999=0,D999=0,E999=0,F999=0,G999=0),0,ROUND(IF(C999=0,1,C999)*IF(D999=0,1,D999)*IF(E999=0,1,E999)*IF(F999=0,1,F999)*IF(G999=0,1,G999),2))</f>
        <v>1</v>
      </c>
      <c r="I999" s="63"/>
      <c r="J999" s="7"/>
      <c r="K999" s="8"/>
      <c r="M999" s="403" t="s">
        <v>1060</v>
      </c>
    </row>
    <row r="1000" spans="1:13">
      <c r="A1000" s="32">
        <f t="shared" si="198"/>
        <v>0</v>
      </c>
      <c r="B1000" s="10"/>
      <c r="C1000" s="2"/>
      <c r="D1000" s="2"/>
      <c r="E1000" s="2"/>
      <c r="F1000" s="2"/>
      <c r="G1000" s="2"/>
      <c r="H1000" s="3">
        <f t="shared" ref="H1000:H1006" si="199">IF(AND(C1000=0,D1000=0,E1000=0,F1000=0,G1000=0),0,ROUND(IF(C1000=0,1,C1000)*IF(D1000=0,1,D1000)*IF(E1000=0,1,E1000)*IF(F1000=0,1,F1000)*IF(G1000=0,1,G1000),2))</f>
        <v>0</v>
      </c>
      <c r="I1000" s="63"/>
      <c r="J1000" s="7"/>
      <c r="K1000" s="8"/>
      <c r="M1000" s="403"/>
    </row>
    <row r="1001" spans="1:13">
      <c r="A1001" s="32">
        <f t="shared" si="198"/>
        <v>0</v>
      </c>
      <c r="B1001" s="10"/>
      <c r="C1001" s="2"/>
      <c r="D1001" s="2"/>
      <c r="E1001" s="2"/>
      <c r="F1001" s="2"/>
      <c r="G1001" s="2"/>
      <c r="H1001" s="3">
        <f t="shared" si="199"/>
        <v>0</v>
      </c>
      <c r="I1001" s="63"/>
      <c r="J1001" s="7"/>
      <c r="K1001" s="8"/>
      <c r="M1001" s="403"/>
    </row>
    <row r="1002" spans="1:13">
      <c r="A1002" s="32">
        <f t="shared" si="198"/>
        <v>0</v>
      </c>
      <c r="B1002" s="10"/>
      <c r="C1002" s="2"/>
      <c r="D1002" s="2"/>
      <c r="E1002" s="2"/>
      <c r="F1002" s="2"/>
      <c r="G1002" s="2"/>
      <c r="H1002" s="3">
        <f t="shared" si="199"/>
        <v>0</v>
      </c>
      <c r="I1002" s="63"/>
      <c r="J1002" s="7"/>
      <c r="K1002" s="8"/>
      <c r="M1002" s="403"/>
    </row>
    <row r="1003" spans="1:13">
      <c r="A1003" s="32">
        <f t="shared" si="198"/>
        <v>0</v>
      </c>
      <c r="B1003" s="10"/>
      <c r="C1003" s="2"/>
      <c r="D1003" s="2"/>
      <c r="E1003" s="2"/>
      <c r="F1003" s="2"/>
      <c r="G1003" s="2"/>
      <c r="H1003" s="3">
        <f t="shared" si="199"/>
        <v>0</v>
      </c>
      <c r="I1003" s="63"/>
      <c r="J1003" s="7"/>
      <c r="K1003" s="8"/>
      <c r="M1003" s="403"/>
    </row>
    <row r="1004" spans="1:13">
      <c r="A1004" s="32">
        <f t="shared" si="198"/>
        <v>0</v>
      </c>
      <c r="B1004" s="10"/>
      <c r="C1004" s="2"/>
      <c r="D1004" s="2"/>
      <c r="E1004" s="2"/>
      <c r="F1004" s="2"/>
      <c r="G1004" s="2"/>
      <c r="H1004" s="3">
        <f t="shared" si="199"/>
        <v>0</v>
      </c>
      <c r="I1004" s="63"/>
      <c r="J1004" s="7"/>
      <c r="K1004" s="8"/>
      <c r="M1004" s="403"/>
    </row>
    <row r="1005" spans="1:13">
      <c r="A1005" s="32">
        <f t="shared" si="198"/>
        <v>0</v>
      </c>
      <c r="B1005" s="10"/>
      <c r="C1005" s="2"/>
      <c r="D1005" s="2"/>
      <c r="E1005" s="2"/>
      <c r="F1005" s="2"/>
      <c r="G1005" s="2"/>
      <c r="H1005" s="3">
        <f t="shared" si="199"/>
        <v>0</v>
      </c>
      <c r="I1005" s="63"/>
      <c r="J1005" s="7"/>
      <c r="K1005" s="8"/>
      <c r="M1005" s="403"/>
    </row>
    <row r="1006" spans="1:13">
      <c r="A1006" s="32">
        <f t="shared" si="198"/>
        <v>0</v>
      </c>
      <c r="B1006" s="10"/>
      <c r="C1006" s="2"/>
      <c r="D1006" s="2"/>
      <c r="E1006" s="2"/>
      <c r="F1006" s="2"/>
      <c r="G1006" s="2"/>
      <c r="H1006" s="3">
        <f t="shared" si="199"/>
        <v>0</v>
      </c>
      <c r="I1006" s="63"/>
      <c r="J1006" s="7"/>
      <c r="K1006" s="8"/>
      <c r="M1006" s="403"/>
    </row>
    <row r="1007" spans="1:13">
      <c r="A1007" s="33" t="str">
        <f>VLOOKUP(B998,O:T,2)</f>
        <v>106307</v>
      </c>
      <c r="B1007" s="649" t="s">
        <v>70</v>
      </c>
      <c r="C1007" s="650"/>
      <c r="D1007" s="650"/>
      <c r="E1007" s="650"/>
      <c r="F1007" s="650"/>
      <c r="G1007" s="650"/>
      <c r="H1007" s="6"/>
      <c r="I1007" s="63">
        <f>SUM(H999:H1007)</f>
        <v>1</v>
      </c>
      <c r="J1007" s="1" t="str">
        <f>VLOOKUP(B998,O:W,4)</f>
        <v>سري</v>
      </c>
      <c r="K1007" s="8"/>
      <c r="M1007" s="403"/>
    </row>
    <row r="1008" spans="1:13" ht="45.75" customHeight="1">
      <c r="A1008" s="32">
        <f>IF(B1008&gt;0,1,0)</f>
        <v>0</v>
      </c>
      <c r="B1008" s="647"/>
      <c r="C1008" s="648"/>
      <c r="D1008" s="648"/>
      <c r="E1008" s="648"/>
      <c r="F1008" s="648"/>
      <c r="G1008" s="648"/>
      <c r="H1008" s="6"/>
      <c r="I1008" s="63"/>
      <c r="J1008" s="7"/>
      <c r="K1008" s="8"/>
      <c r="M1008" s="402" t="s">
        <v>1059</v>
      </c>
    </row>
    <row r="1009" spans="1:13">
      <c r="A1009" s="32">
        <f t="shared" ref="A1009:A1016" si="200">IF(H1009&gt;0,1,0)</f>
        <v>0</v>
      </c>
      <c r="B1009" s="10"/>
      <c r="C1009" s="2"/>
      <c r="D1009" s="2"/>
      <c r="E1009" s="2"/>
      <c r="F1009" s="2"/>
      <c r="G1009" s="2"/>
      <c r="H1009" s="3">
        <f>IF(AND(C1009=0,D1009=0,E1009=0,F1009=0,G1009=0),0,ROUND(IF(C1009=0,1,C1009)*IF(D1009=0,1,D1009)*IF(E1009=0,1,E1009)*IF(F1009=0,1,F1009)*IF(G1009=0,1,G1009),2))</f>
        <v>0</v>
      </c>
      <c r="I1009" s="63"/>
      <c r="J1009" s="7"/>
      <c r="K1009" s="8"/>
      <c r="M1009" s="403"/>
    </row>
    <row r="1010" spans="1:13">
      <c r="A1010" s="32">
        <f t="shared" si="200"/>
        <v>0</v>
      </c>
      <c r="B1010" s="10"/>
      <c r="C1010" s="2"/>
      <c r="D1010" s="2"/>
      <c r="E1010" s="2"/>
      <c r="F1010" s="2"/>
      <c r="G1010" s="2"/>
      <c r="H1010" s="3">
        <f t="shared" ref="H1010:H1016" si="201">IF(AND(C1010=0,D1010=0,E1010=0,F1010=0,G1010=0),0,ROUND(IF(C1010=0,1,C1010)*IF(D1010=0,1,D1010)*IF(E1010=0,1,E1010)*IF(F1010=0,1,F1010)*IF(G1010=0,1,G1010),2))</f>
        <v>0</v>
      </c>
      <c r="I1010" s="63"/>
      <c r="J1010" s="7"/>
      <c r="K1010" s="8"/>
      <c r="M1010" s="403"/>
    </row>
    <row r="1011" spans="1:13">
      <c r="A1011" s="32">
        <f t="shared" si="200"/>
        <v>0</v>
      </c>
      <c r="B1011" s="10"/>
      <c r="C1011" s="2"/>
      <c r="D1011" s="2"/>
      <c r="E1011" s="2"/>
      <c r="F1011" s="2"/>
      <c r="G1011" s="2"/>
      <c r="H1011" s="3">
        <f t="shared" si="201"/>
        <v>0</v>
      </c>
      <c r="I1011" s="63"/>
      <c r="J1011" s="7"/>
      <c r="K1011" s="8"/>
      <c r="M1011" s="403"/>
    </row>
    <row r="1012" spans="1:13">
      <c r="A1012" s="32">
        <f t="shared" si="200"/>
        <v>0</v>
      </c>
      <c r="B1012" s="10"/>
      <c r="C1012" s="2"/>
      <c r="D1012" s="2"/>
      <c r="E1012" s="2"/>
      <c r="F1012" s="2"/>
      <c r="G1012" s="2"/>
      <c r="H1012" s="3">
        <f t="shared" si="201"/>
        <v>0</v>
      </c>
      <c r="I1012" s="63"/>
      <c r="J1012" s="7"/>
      <c r="K1012" s="8"/>
      <c r="M1012" s="403"/>
    </row>
    <row r="1013" spans="1:13">
      <c r="A1013" s="32">
        <f t="shared" si="200"/>
        <v>0</v>
      </c>
      <c r="B1013" s="10"/>
      <c r="C1013" s="2"/>
      <c r="D1013" s="2"/>
      <c r="E1013" s="2"/>
      <c r="F1013" s="2"/>
      <c r="G1013" s="2"/>
      <c r="H1013" s="3">
        <f t="shared" si="201"/>
        <v>0</v>
      </c>
      <c r="I1013" s="63"/>
      <c r="J1013" s="7"/>
      <c r="K1013" s="8"/>
      <c r="M1013" s="403"/>
    </row>
    <row r="1014" spans="1:13">
      <c r="A1014" s="32">
        <f t="shared" si="200"/>
        <v>0</v>
      </c>
      <c r="B1014" s="10"/>
      <c r="C1014" s="2"/>
      <c r="D1014" s="2"/>
      <c r="E1014" s="2"/>
      <c r="F1014" s="2"/>
      <c r="G1014" s="2"/>
      <c r="H1014" s="3">
        <f t="shared" si="201"/>
        <v>0</v>
      </c>
      <c r="I1014" s="63"/>
      <c r="J1014" s="7"/>
      <c r="K1014" s="8"/>
      <c r="M1014" s="403"/>
    </row>
    <row r="1015" spans="1:13">
      <c r="A1015" s="32">
        <f t="shared" si="200"/>
        <v>0</v>
      </c>
      <c r="B1015" s="10"/>
      <c r="C1015" s="2"/>
      <c r="D1015" s="2"/>
      <c r="E1015" s="2"/>
      <c r="F1015" s="2"/>
      <c r="G1015" s="2"/>
      <c r="H1015" s="3">
        <f t="shared" si="201"/>
        <v>0</v>
      </c>
      <c r="I1015" s="63"/>
      <c r="J1015" s="7"/>
      <c r="K1015" s="8"/>
      <c r="M1015" s="403"/>
    </row>
    <row r="1016" spans="1:13">
      <c r="A1016" s="32">
        <f t="shared" si="200"/>
        <v>0</v>
      </c>
      <c r="B1016" s="10"/>
      <c r="C1016" s="2"/>
      <c r="D1016" s="2"/>
      <c r="E1016" s="2"/>
      <c r="F1016" s="2"/>
      <c r="G1016" s="2"/>
      <c r="H1016" s="3">
        <f t="shared" si="201"/>
        <v>0</v>
      </c>
      <c r="I1016" s="63"/>
      <c r="J1016" s="7"/>
      <c r="K1016" s="8"/>
      <c r="M1016" s="403"/>
    </row>
    <row r="1017" spans="1:13">
      <c r="A1017" s="33" t="e">
        <f>VLOOKUP(B1008,O:T,2)</f>
        <v>#N/A</v>
      </c>
      <c r="B1017" s="649" t="s">
        <v>70</v>
      </c>
      <c r="C1017" s="650"/>
      <c r="D1017" s="650"/>
      <c r="E1017" s="650"/>
      <c r="F1017" s="650"/>
      <c r="G1017" s="650"/>
      <c r="H1017" s="6"/>
      <c r="I1017" s="63">
        <f>SUM(H1009:H1017)</f>
        <v>0</v>
      </c>
      <c r="J1017" s="1" t="e">
        <f>VLOOKUP(B1008,O:W,4)</f>
        <v>#N/A</v>
      </c>
      <c r="K1017" s="8"/>
      <c r="M1017" s="403"/>
    </row>
    <row r="1018" spans="1:13" ht="45.75" customHeight="1">
      <c r="A1018" s="32">
        <f>IF(B1018&gt;0,1,0)</f>
        <v>0</v>
      </c>
      <c r="B1018" s="647"/>
      <c r="C1018" s="648"/>
      <c r="D1018" s="648"/>
      <c r="E1018" s="648"/>
      <c r="F1018" s="648"/>
      <c r="G1018" s="648"/>
      <c r="H1018" s="6"/>
      <c r="I1018" s="63"/>
      <c r="J1018" s="7"/>
      <c r="K1018" s="8"/>
      <c r="M1018" s="402" t="s">
        <v>1059</v>
      </c>
    </row>
    <row r="1019" spans="1:13">
      <c r="A1019" s="32">
        <f t="shared" ref="A1019:A1026" si="202">IF(H1019&gt;0,1,0)</f>
        <v>0</v>
      </c>
      <c r="B1019" s="10"/>
      <c r="C1019" s="2"/>
      <c r="D1019" s="2"/>
      <c r="E1019" s="2"/>
      <c r="F1019" s="2"/>
      <c r="G1019" s="2"/>
      <c r="H1019" s="3">
        <f>IF(AND(C1019=0,D1019=0,E1019=0,F1019=0,G1019=0),0,ROUND(IF(C1019=0,1,C1019)*IF(D1019=0,1,D1019)*IF(E1019=0,1,E1019)*IF(F1019=0,1,F1019)*IF(G1019=0,1,G1019),2))</f>
        <v>0</v>
      </c>
      <c r="I1019" s="63"/>
      <c r="J1019" s="7"/>
      <c r="K1019" s="8"/>
      <c r="M1019" s="403" t="s">
        <v>1060</v>
      </c>
    </row>
    <row r="1020" spans="1:13">
      <c r="A1020" s="32">
        <f t="shared" si="202"/>
        <v>0</v>
      </c>
      <c r="B1020" s="10"/>
      <c r="C1020" s="2"/>
      <c r="D1020" s="2"/>
      <c r="E1020" s="2"/>
      <c r="F1020" s="2"/>
      <c r="G1020" s="2"/>
      <c r="H1020" s="3">
        <f t="shared" ref="H1020:H1026" si="203">IF(AND(C1020=0,D1020=0,E1020=0,F1020=0,G1020=0),0,ROUND(IF(C1020=0,1,C1020)*IF(D1020=0,1,D1020)*IF(E1020=0,1,E1020)*IF(F1020=0,1,F1020)*IF(G1020=0,1,G1020),2))</f>
        <v>0</v>
      </c>
      <c r="I1020" s="63"/>
      <c r="J1020" s="7"/>
      <c r="K1020" s="8"/>
      <c r="M1020" s="403"/>
    </row>
    <row r="1021" spans="1:13">
      <c r="A1021" s="32">
        <f t="shared" si="202"/>
        <v>0</v>
      </c>
      <c r="B1021" s="10"/>
      <c r="C1021" s="2"/>
      <c r="D1021" s="2"/>
      <c r="E1021" s="2"/>
      <c r="F1021" s="2"/>
      <c r="G1021" s="2"/>
      <c r="H1021" s="3">
        <f t="shared" si="203"/>
        <v>0</v>
      </c>
      <c r="I1021" s="63"/>
      <c r="J1021" s="7"/>
      <c r="K1021" s="8"/>
      <c r="M1021" s="403"/>
    </row>
    <row r="1022" spans="1:13">
      <c r="A1022" s="32">
        <f t="shared" si="202"/>
        <v>0</v>
      </c>
      <c r="B1022" s="10"/>
      <c r="C1022" s="2"/>
      <c r="D1022" s="2"/>
      <c r="E1022" s="2"/>
      <c r="F1022" s="2"/>
      <c r="G1022" s="2"/>
      <c r="H1022" s="3">
        <f t="shared" si="203"/>
        <v>0</v>
      </c>
      <c r="I1022" s="63"/>
      <c r="J1022" s="7"/>
      <c r="K1022" s="8"/>
      <c r="M1022" s="403"/>
    </row>
    <row r="1023" spans="1:13">
      <c r="A1023" s="32">
        <f t="shared" si="202"/>
        <v>0</v>
      </c>
      <c r="B1023" s="10"/>
      <c r="C1023" s="2"/>
      <c r="D1023" s="2"/>
      <c r="E1023" s="2"/>
      <c r="F1023" s="2"/>
      <c r="G1023" s="2"/>
      <c r="H1023" s="3">
        <f t="shared" si="203"/>
        <v>0</v>
      </c>
      <c r="I1023" s="63"/>
      <c r="J1023" s="7"/>
      <c r="K1023" s="8"/>
      <c r="M1023" s="403"/>
    </row>
    <row r="1024" spans="1:13">
      <c r="A1024" s="32">
        <f t="shared" si="202"/>
        <v>0</v>
      </c>
      <c r="B1024" s="10"/>
      <c r="C1024" s="2"/>
      <c r="D1024" s="2"/>
      <c r="E1024" s="2"/>
      <c r="F1024" s="2"/>
      <c r="G1024" s="2"/>
      <c r="H1024" s="3">
        <f t="shared" si="203"/>
        <v>0</v>
      </c>
      <c r="I1024" s="63"/>
      <c r="J1024" s="7"/>
      <c r="K1024" s="8"/>
      <c r="M1024" s="403"/>
    </row>
    <row r="1025" spans="1:13">
      <c r="A1025" s="32">
        <f t="shared" si="202"/>
        <v>0</v>
      </c>
      <c r="B1025" s="10"/>
      <c r="C1025" s="2"/>
      <c r="D1025" s="2"/>
      <c r="E1025" s="2"/>
      <c r="F1025" s="2"/>
      <c r="G1025" s="2"/>
      <c r="H1025" s="3">
        <f t="shared" si="203"/>
        <v>0</v>
      </c>
      <c r="I1025" s="63"/>
      <c r="J1025" s="7"/>
      <c r="K1025" s="8"/>
      <c r="M1025" s="403"/>
    </row>
    <row r="1026" spans="1:13">
      <c r="A1026" s="32">
        <f t="shared" si="202"/>
        <v>0</v>
      </c>
      <c r="B1026" s="10"/>
      <c r="C1026" s="2"/>
      <c r="D1026" s="2"/>
      <c r="E1026" s="2"/>
      <c r="F1026" s="2"/>
      <c r="G1026" s="2"/>
      <c r="H1026" s="3">
        <f t="shared" si="203"/>
        <v>0</v>
      </c>
      <c r="I1026" s="63"/>
      <c r="J1026" s="7"/>
      <c r="K1026" s="8"/>
      <c r="M1026" s="403"/>
    </row>
    <row r="1027" spans="1:13">
      <c r="A1027" s="33" t="e">
        <f>VLOOKUP(B1018,O:T,2)</f>
        <v>#N/A</v>
      </c>
      <c r="B1027" s="649" t="s">
        <v>70</v>
      </c>
      <c r="C1027" s="650"/>
      <c r="D1027" s="650"/>
      <c r="E1027" s="650"/>
      <c r="F1027" s="650"/>
      <c r="G1027" s="650"/>
      <c r="H1027" s="6"/>
      <c r="I1027" s="63">
        <f>SUM(H1019:H1027)</f>
        <v>0</v>
      </c>
      <c r="J1027" s="1" t="e">
        <f>VLOOKUP(B1018,O:W,4)</f>
        <v>#N/A</v>
      </c>
      <c r="K1027" s="8"/>
      <c r="M1027" s="403"/>
    </row>
    <row r="1028" spans="1:13" ht="47.25" customHeight="1">
      <c r="A1028" s="32">
        <f>IF(B1028&gt;0,1,0)</f>
        <v>0</v>
      </c>
      <c r="B1028" s="647"/>
      <c r="C1028" s="648"/>
      <c r="D1028" s="648"/>
      <c r="E1028" s="648"/>
      <c r="F1028" s="648"/>
      <c r="G1028" s="648"/>
      <c r="H1028" s="6"/>
      <c r="I1028" s="63"/>
      <c r="J1028" s="7"/>
      <c r="K1028" s="8"/>
      <c r="M1028" s="402" t="s">
        <v>1059</v>
      </c>
    </row>
    <row r="1029" spans="1:13">
      <c r="A1029" s="32">
        <f t="shared" ref="A1029:A1036" si="204">IF(H1029&gt;0,1,0)</f>
        <v>0</v>
      </c>
      <c r="B1029" s="10"/>
      <c r="C1029" s="2"/>
      <c r="D1029" s="2"/>
      <c r="E1029" s="2"/>
      <c r="F1029" s="2"/>
      <c r="G1029" s="2"/>
      <c r="H1029" s="3">
        <f>IF(AND(C1029=0,D1029=0,E1029=0,F1029=0,G1029=0),0,ROUND(IF(C1029=0,1,C1029)*IF(D1029=0,1,D1029)*IF(E1029=0,1,E1029)*IF(F1029=0,1,F1029)*IF(G1029=0,1,G1029),2))</f>
        <v>0</v>
      </c>
      <c r="I1029" s="63"/>
      <c r="J1029" s="7"/>
      <c r="K1029" s="8"/>
      <c r="M1029" s="403"/>
    </row>
    <row r="1030" spans="1:13">
      <c r="A1030" s="32">
        <f t="shared" si="204"/>
        <v>0</v>
      </c>
      <c r="B1030" s="10"/>
      <c r="C1030" s="2"/>
      <c r="D1030" s="2"/>
      <c r="E1030" s="2"/>
      <c r="F1030" s="2"/>
      <c r="G1030" s="2"/>
      <c r="H1030" s="3">
        <f t="shared" ref="H1030:H1036" si="205">IF(AND(C1030=0,D1030=0,E1030=0,F1030=0,G1030=0),0,ROUND(IF(C1030=0,1,C1030)*IF(D1030=0,1,D1030)*IF(E1030=0,1,E1030)*IF(F1030=0,1,F1030)*IF(G1030=0,1,G1030),2))</f>
        <v>0</v>
      </c>
      <c r="I1030" s="63"/>
      <c r="J1030" s="7"/>
      <c r="K1030" s="8"/>
      <c r="M1030" s="403"/>
    </row>
    <row r="1031" spans="1:13">
      <c r="A1031" s="32">
        <f t="shared" si="204"/>
        <v>0</v>
      </c>
      <c r="B1031" s="10"/>
      <c r="C1031" s="2"/>
      <c r="D1031" s="2"/>
      <c r="E1031" s="2"/>
      <c r="F1031" s="2"/>
      <c r="G1031" s="2"/>
      <c r="H1031" s="3">
        <f t="shared" si="205"/>
        <v>0</v>
      </c>
      <c r="I1031" s="63"/>
      <c r="J1031" s="7"/>
      <c r="K1031" s="8"/>
      <c r="M1031" s="403"/>
    </row>
    <row r="1032" spans="1:13">
      <c r="A1032" s="32">
        <f t="shared" si="204"/>
        <v>0</v>
      </c>
      <c r="B1032" s="10"/>
      <c r="C1032" s="2"/>
      <c r="D1032" s="2"/>
      <c r="E1032" s="2"/>
      <c r="F1032" s="2"/>
      <c r="G1032" s="2"/>
      <c r="H1032" s="3">
        <f t="shared" si="205"/>
        <v>0</v>
      </c>
      <c r="I1032" s="63"/>
      <c r="J1032" s="7"/>
      <c r="K1032" s="8"/>
      <c r="M1032" s="403"/>
    </row>
    <row r="1033" spans="1:13">
      <c r="A1033" s="32">
        <f t="shared" si="204"/>
        <v>0</v>
      </c>
      <c r="B1033" s="10"/>
      <c r="C1033" s="2"/>
      <c r="D1033" s="2"/>
      <c r="E1033" s="2"/>
      <c r="F1033" s="2"/>
      <c r="G1033" s="2"/>
      <c r="H1033" s="3">
        <f t="shared" si="205"/>
        <v>0</v>
      </c>
      <c r="I1033" s="63"/>
      <c r="J1033" s="7"/>
      <c r="K1033" s="8"/>
      <c r="M1033" s="403"/>
    </row>
    <row r="1034" spans="1:13">
      <c r="A1034" s="32">
        <f t="shared" si="204"/>
        <v>0</v>
      </c>
      <c r="B1034" s="10"/>
      <c r="C1034" s="2"/>
      <c r="D1034" s="2"/>
      <c r="E1034" s="2"/>
      <c r="F1034" s="2"/>
      <c r="G1034" s="2"/>
      <c r="H1034" s="3">
        <f t="shared" si="205"/>
        <v>0</v>
      </c>
      <c r="I1034" s="63"/>
      <c r="J1034" s="7"/>
      <c r="K1034" s="8"/>
      <c r="M1034" s="403"/>
    </row>
    <row r="1035" spans="1:13">
      <c r="A1035" s="32">
        <f t="shared" si="204"/>
        <v>0</v>
      </c>
      <c r="B1035" s="10"/>
      <c r="C1035" s="2"/>
      <c r="D1035" s="2"/>
      <c r="E1035" s="2"/>
      <c r="F1035" s="2"/>
      <c r="G1035" s="2"/>
      <c r="H1035" s="3">
        <f t="shared" si="205"/>
        <v>0</v>
      </c>
      <c r="I1035" s="63"/>
      <c r="J1035" s="7"/>
      <c r="K1035" s="8"/>
      <c r="M1035" s="403"/>
    </row>
    <row r="1036" spans="1:13">
      <c r="A1036" s="32">
        <f t="shared" si="204"/>
        <v>0</v>
      </c>
      <c r="B1036" s="10"/>
      <c r="C1036" s="2"/>
      <c r="D1036" s="2"/>
      <c r="E1036" s="2"/>
      <c r="F1036" s="2"/>
      <c r="G1036" s="2"/>
      <c r="H1036" s="3">
        <f t="shared" si="205"/>
        <v>0</v>
      </c>
      <c r="I1036" s="63"/>
      <c r="J1036" s="7"/>
      <c r="K1036" s="8"/>
      <c r="M1036" s="403"/>
    </row>
    <row r="1037" spans="1:13">
      <c r="A1037" s="33" t="e">
        <f>VLOOKUP(B1028,O:T,2)</f>
        <v>#N/A</v>
      </c>
      <c r="B1037" s="649" t="s">
        <v>70</v>
      </c>
      <c r="C1037" s="650"/>
      <c r="D1037" s="650"/>
      <c r="E1037" s="650"/>
      <c r="F1037" s="650"/>
      <c r="G1037" s="650"/>
      <c r="H1037" s="6"/>
      <c r="I1037" s="63">
        <f>SUM(H1029:H1037)</f>
        <v>0</v>
      </c>
      <c r="J1037" s="1" t="e">
        <f>VLOOKUP(B1028,O:W,4)</f>
        <v>#N/A</v>
      </c>
      <c r="K1037" s="8"/>
      <c r="M1037" s="403"/>
    </row>
    <row r="1038" spans="1:13" ht="47.25" customHeight="1">
      <c r="A1038" s="32">
        <f>IF(B1038&gt;0,1,0)</f>
        <v>0</v>
      </c>
      <c r="B1038" s="647"/>
      <c r="C1038" s="648"/>
      <c r="D1038" s="648"/>
      <c r="E1038" s="648"/>
      <c r="F1038" s="648"/>
      <c r="G1038" s="648"/>
      <c r="H1038" s="6"/>
      <c r="I1038" s="63"/>
      <c r="J1038" s="7"/>
      <c r="K1038" s="8"/>
      <c r="M1038" s="402" t="s">
        <v>1059</v>
      </c>
    </row>
    <row r="1039" spans="1:13">
      <c r="A1039" s="32">
        <f t="shared" ref="A1039:A1046" si="206">IF(H1039&gt;0,1,0)</f>
        <v>0</v>
      </c>
      <c r="B1039" s="10"/>
      <c r="C1039" s="2"/>
      <c r="D1039" s="2"/>
      <c r="E1039" s="2"/>
      <c r="F1039" s="2"/>
      <c r="G1039" s="2"/>
      <c r="H1039" s="3">
        <f>IF(AND(C1039=0,D1039=0,E1039=0,F1039=0,G1039=0),0,ROUND(IF(C1039=0,1,C1039)*IF(D1039=0,1,D1039)*IF(E1039=0,1,E1039)*IF(F1039=0,1,F1039)*IF(G1039=0,1,G1039),2))</f>
        <v>0</v>
      </c>
      <c r="I1039" s="63"/>
      <c r="J1039" s="7"/>
      <c r="K1039" s="8"/>
      <c r="M1039" s="403" t="s">
        <v>1060</v>
      </c>
    </row>
    <row r="1040" spans="1:13">
      <c r="A1040" s="32">
        <f t="shared" si="206"/>
        <v>0</v>
      </c>
      <c r="B1040" s="10"/>
      <c r="C1040" s="2"/>
      <c r="D1040" s="2"/>
      <c r="E1040" s="2"/>
      <c r="F1040" s="2"/>
      <c r="G1040" s="2"/>
      <c r="H1040" s="3">
        <f t="shared" ref="H1040:H1046" si="207">IF(AND(C1040=0,D1040=0,E1040=0,F1040=0,G1040=0),0,ROUND(IF(C1040=0,1,C1040)*IF(D1040=0,1,D1040)*IF(E1040=0,1,E1040)*IF(F1040=0,1,F1040)*IF(G1040=0,1,G1040),2))</f>
        <v>0</v>
      </c>
      <c r="I1040" s="63"/>
      <c r="J1040" s="7"/>
      <c r="K1040" s="8"/>
      <c r="M1040" s="403"/>
    </row>
    <row r="1041" spans="1:13">
      <c r="A1041" s="32">
        <f t="shared" si="206"/>
        <v>0</v>
      </c>
      <c r="B1041" s="10"/>
      <c r="C1041" s="2"/>
      <c r="D1041" s="2"/>
      <c r="E1041" s="2"/>
      <c r="F1041" s="2"/>
      <c r="G1041" s="2"/>
      <c r="H1041" s="3">
        <f t="shared" si="207"/>
        <v>0</v>
      </c>
      <c r="I1041" s="63"/>
      <c r="J1041" s="7"/>
      <c r="K1041" s="8"/>
      <c r="M1041" s="403"/>
    </row>
    <row r="1042" spans="1:13">
      <c r="A1042" s="32">
        <f t="shared" si="206"/>
        <v>0</v>
      </c>
      <c r="B1042" s="10"/>
      <c r="C1042" s="2"/>
      <c r="D1042" s="2"/>
      <c r="E1042" s="2"/>
      <c r="F1042" s="2"/>
      <c r="G1042" s="2"/>
      <c r="H1042" s="3">
        <f t="shared" si="207"/>
        <v>0</v>
      </c>
      <c r="I1042" s="63"/>
      <c r="J1042" s="7"/>
      <c r="K1042" s="8"/>
      <c r="M1042" s="403"/>
    </row>
    <row r="1043" spans="1:13">
      <c r="A1043" s="32">
        <f t="shared" si="206"/>
        <v>0</v>
      </c>
      <c r="B1043" s="10"/>
      <c r="C1043" s="2"/>
      <c r="D1043" s="2"/>
      <c r="E1043" s="2"/>
      <c r="F1043" s="2"/>
      <c r="G1043" s="2"/>
      <c r="H1043" s="3">
        <f t="shared" si="207"/>
        <v>0</v>
      </c>
      <c r="I1043" s="63"/>
      <c r="J1043" s="7"/>
      <c r="K1043" s="8"/>
      <c r="M1043" s="403"/>
    </row>
    <row r="1044" spans="1:13">
      <c r="A1044" s="32">
        <f t="shared" si="206"/>
        <v>0</v>
      </c>
      <c r="B1044" s="10"/>
      <c r="C1044" s="2"/>
      <c r="D1044" s="2"/>
      <c r="E1044" s="2"/>
      <c r="F1044" s="2"/>
      <c r="G1044" s="2"/>
      <c r="H1044" s="3">
        <f t="shared" si="207"/>
        <v>0</v>
      </c>
      <c r="I1044" s="63"/>
      <c r="J1044" s="7"/>
      <c r="K1044" s="8"/>
      <c r="M1044" s="403"/>
    </row>
    <row r="1045" spans="1:13">
      <c r="A1045" s="32">
        <f t="shared" si="206"/>
        <v>0</v>
      </c>
      <c r="B1045" s="10"/>
      <c r="C1045" s="2"/>
      <c r="D1045" s="2"/>
      <c r="E1045" s="2"/>
      <c r="F1045" s="2"/>
      <c r="G1045" s="2"/>
      <c r="H1045" s="3">
        <f t="shared" si="207"/>
        <v>0</v>
      </c>
      <c r="I1045" s="63"/>
      <c r="J1045" s="7"/>
      <c r="K1045" s="8"/>
      <c r="M1045" s="403"/>
    </row>
    <row r="1046" spans="1:13">
      <c r="A1046" s="32">
        <f t="shared" si="206"/>
        <v>0</v>
      </c>
      <c r="B1046" s="10"/>
      <c r="C1046" s="2"/>
      <c r="D1046" s="2"/>
      <c r="E1046" s="2"/>
      <c r="F1046" s="2"/>
      <c r="G1046" s="2"/>
      <c r="H1046" s="3">
        <f t="shared" si="207"/>
        <v>0</v>
      </c>
      <c r="I1046" s="63"/>
      <c r="J1046" s="7"/>
      <c r="K1046" s="8"/>
      <c r="M1046" s="403"/>
    </row>
    <row r="1047" spans="1:13">
      <c r="A1047" s="33" t="e">
        <f>VLOOKUP(B1038,O:T,2)</f>
        <v>#N/A</v>
      </c>
      <c r="B1047" s="649" t="s">
        <v>70</v>
      </c>
      <c r="C1047" s="650"/>
      <c r="D1047" s="650"/>
      <c r="E1047" s="650"/>
      <c r="F1047" s="650"/>
      <c r="G1047" s="650"/>
      <c r="H1047" s="6"/>
      <c r="I1047" s="63">
        <f>SUM(H1039:H1047)</f>
        <v>0</v>
      </c>
      <c r="J1047" s="1" t="e">
        <f>VLOOKUP(B1038,O:W,4)</f>
        <v>#N/A</v>
      </c>
      <c r="K1047" s="8"/>
      <c r="M1047" s="403"/>
    </row>
    <row r="1048" spans="1:13" ht="46.5" customHeight="1">
      <c r="A1048" s="32">
        <f>IF(B1048&gt;0,1,0)</f>
        <v>0</v>
      </c>
      <c r="B1048" s="647"/>
      <c r="C1048" s="648"/>
      <c r="D1048" s="648"/>
      <c r="E1048" s="648"/>
      <c r="F1048" s="648"/>
      <c r="G1048" s="648"/>
      <c r="H1048" s="6"/>
      <c r="I1048" s="63"/>
      <c r="J1048" s="7"/>
      <c r="K1048" s="8"/>
      <c r="M1048" s="402" t="s">
        <v>1059</v>
      </c>
    </row>
    <row r="1049" spans="1:13">
      <c r="A1049" s="32">
        <f t="shared" ref="A1049:A1056" si="208">IF(H1049&gt;0,1,0)</f>
        <v>0</v>
      </c>
      <c r="B1049" s="10"/>
      <c r="C1049" s="2"/>
      <c r="D1049" s="2"/>
      <c r="E1049" s="2"/>
      <c r="F1049" s="2"/>
      <c r="G1049" s="2"/>
      <c r="H1049" s="3">
        <f>IF(AND(C1049=0,D1049=0,E1049=0,F1049=0,G1049=0),0,ROUND(IF(C1049=0,1,C1049)*IF(D1049=0,1,D1049)*IF(E1049=0,1,E1049)*IF(F1049=0,1,F1049)*IF(G1049=0,1,G1049),2))</f>
        <v>0</v>
      </c>
      <c r="I1049" s="63"/>
      <c r="J1049" s="7"/>
      <c r="K1049" s="8"/>
      <c r="M1049" s="403"/>
    </row>
    <row r="1050" spans="1:13">
      <c r="A1050" s="32">
        <f t="shared" si="208"/>
        <v>0</v>
      </c>
      <c r="B1050" s="10"/>
      <c r="C1050" s="2"/>
      <c r="D1050" s="2"/>
      <c r="E1050" s="2"/>
      <c r="F1050" s="2"/>
      <c r="G1050" s="2"/>
      <c r="H1050" s="3">
        <f t="shared" ref="H1050:H1056" si="209">IF(AND(C1050=0,D1050=0,E1050=0,F1050=0,G1050=0),0,ROUND(IF(C1050=0,1,C1050)*IF(D1050=0,1,D1050)*IF(E1050=0,1,E1050)*IF(F1050=0,1,F1050)*IF(G1050=0,1,G1050),2))</f>
        <v>0</v>
      </c>
      <c r="I1050" s="63"/>
      <c r="J1050" s="7"/>
      <c r="K1050" s="8"/>
      <c r="M1050" s="403"/>
    </row>
    <row r="1051" spans="1:13">
      <c r="A1051" s="32">
        <f t="shared" si="208"/>
        <v>0</v>
      </c>
      <c r="B1051" s="10"/>
      <c r="C1051" s="2"/>
      <c r="D1051" s="2"/>
      <c r="E1051" s="2"/>
      <c r="F1051" s="2"/>
      <c r="G1051" s="2"/>
      <c r="H1051" s="3">
        <f t="shared" si="209"/>
        <v>0</v>
      </c>
      <c r="I1051" s="63"/>
      <c r="J1051" s="7"/>
      <c r="K1051" s="8"/>
      <c r="M1051" s="403"/>
    </row>
    <row r="1052" spans="1:13">
      <c r="A1052" s="32">
        <f t="shared" si="208"/>
        <v>0</v>
      </c>
      <c r="B1052" s="10"/>
      <c r="C1052" s="2"/>
      <c r="D1052" s="2"/>
      <c r="E1052" s="2"/>
      <c r="F1052" s="2"/>
      <c r="G1052" s="2"/>
      <c r="H1052" s="3">
        <f t="shared" si="209"/>
        <v>0</v>
      </c>
      <c r="I1052" s="63"/>
      <c r="J1052" s="7"/>
      <c r="K1052" s="8"/>
      <c r="M1052" s="403"/>
    </row>
    <row r="1053" spans="1:13">
      <c r="A1053" s="32">
        <f t="shared" si="208"/>
        <v>0</v>
      </c>
      <c r="B1053" s="10"/>
      <c r="C1053" s="2"/>
      <c r="D1053" s="2"/>
      <c r="E1053" s="2"/>
      <c r="F1053" s="2"/>
      <c r="G1053" s="2"/>
      <c r="H1053" s="3">
        <f t="shared" si="209"/>
        <v>0</v>
      </c>
      <c r="I1053" s="63"/>
      <c r="J1053" s="7"/>
      <c r="K1053" s="8"/>
      <c r="M1053" s="403"/>
    </row>
    <row r="1054" spans="1:13">
      <c r="A1054" s="32">
        <f t="shared" si="208"/>
        <v>0</v>
      </c>
      <c r="B1054" s="10"/>
      <c r="C1054" s="2"/>
      <c r="D1054" s="2"/>
      <c r="E1054" s="2"/>
      <c r="F1054" s="2"/>
      <c r="G1054" s="2"/>
      <c r="H1054" s="3">
        <f t="shared" si="209"/>
        <v>0</v>
      </c>
      <c r="I1054" s="63"/>
      <c r="J1054" s="7"/>
      <c r="K1054" s="8"/>
      <c r="M1054" s="403"/>
    </row>
    <row r="1055" spans="1:13">
      <c r="A1055" s="32">
        <f t="shared" si="208"/>
        <v>0</v>
      </c>
      <c r="B1055" s="10"/>
      <c r="C1055" s="2"/>
      <c r="D1055" s="2"/>
      <c r="E1055" s="2"/>
      <c r="F1055" s="2"/>
      <c r="G1055" s="2"/>
      <c r="H1055" s="3">
        <f t="shared" si="209"/>
        <v>0</v>
      </c>
      <c r="I1055" s="63"/>
      <c r="J1055" s="7"/>
      <c r="K1055" s="8"/>
      <c r="M1055" s="403"/>
    </row>
    <row r="1056" spans="1:13">
      <c r="A1056" s="32">
        <f t="shared" si="208"/>
        <v>0</v>
      </c>
      <c r="B1056" s="10"/>
      <c r="C1056" s="2"/>
      <c r="D1056" s="2"/>
      <c r="E1056" s="2"/>
      <c r="F1056" s="2"/>
      <c r="G1056" s="2"/>
      <c r="H1056" s="3">
        <f t="shared" si="209"/>
        <v>0</v>
      </c>
      <c r="I1056" s="63"/>
      <c r="J1056" s="7"/>
      <c r="K1056" s="8"/>
      <c r="M1056" s="403"/>
    </row>
    <row r="1057" spans="1:13">
      <c r="A1057" s="33" t="e">
        <f>VLOOKUP(B1048,O:T,2)</f>
        <v>#N/A</v>
      </c>
      <c r="B1057" s="649" t="s">
        <v>70</v>
      </c>
      <c r="C1057" s="650"/>
      <c r="D1057" s="650"/>
      <c r="E1057" s="650"/>
      <c r="F1057" s="650"/>
      <c r="G1057" s="650"/>
      <c r="H1057" s="6"/>
      <c r="I1057" s="63">
        <f>SUM(H1049:H1057)</f>
        <v>0</v>
      </c>
      <c r="J1057" s="1" t="e">
        <f>VLOOKUP(B1048,O:W,4)</f>
        <v>#N/A</v>
      </c>
      <c r="K1057" s="8"/>
      <c r="M1057" s="403"/>
    </row>
    <row r="1058" spans="1:13" ht="47.25" customHeight="1">
      <c r="A1058" s="32">
        <f>IF(B1058&gt;0,1,0)</f>
        <v>0</v>
      </c>
      <c r="B1058" s="647"/>
      <c r="C1058" s="648"/>
      <c r="D1058" s="648"/>
      <c r="E1058" s="648"/>
      <c r="F1058" s="648"/>
      <c r="G1058" s="648"/>
      <c r="H1058" s="6"/>
      <c r="I1058" s="63"/>
      <c r="J1058" s="7"/>
      <c r="K1058" s="8"/>
      <c r="M1058" s="402" t="s">
        <v>1059</v>
      </c>
    </row>
    <row r="1059" spans="1:13">
      <c r="A1059" s="32">
        <f t="shared" ref="A1059:A1066" si="210">IF(H1059&gt;0,1,0)</f>
        <v>0</v>
      </c>
      <c r="B1059" s="10"/>
      <c r="C1059" s="2"/>
      <c r="D1059" s="2"/>
      <c r="E1059" s="2"/>
      <c r="F1059" s="2"/>
      <c r="G1059" s="2"/>
      <c r="H1059" s="3">
        <f>IF(AND(C1059=0,D1059=0,E1059=0,F1059=0,G1059=0),0,ROUND(IF(C1059=0,1,C1059)*IF(D1059=0,1,D1059)*IF(E1059=0,1,E1059)*IF(F1059=0,1,F1059)*IF(G1059=0,1,G1059),2))</f>
        <v>0</v>
      </c>
      <c r="I1059" s="63"/>
      <c r="J1059" s="7"/>
      <c r="K1059" s="8"/>
      <c r="M1059" s="403" t="s">
        <v>1060</v>
      </c>
    </row>
    <row r="1060" spans="1:13">
      <c r="A1060" s="32">
        <f t="shared" si="210"/>
        <v>0</v>
      </c>
      <c r="B1060" s="10"/>
      <c r="C1060" s="2"/>
      <c r="D1060" s="2"/>
      <c r="E1060" s="2"/>
      <c r="F1060" s="2"/>
      <c r="G1060" s="2"/>
      <c r="H1060" s="3">
        <f t="shared" ref="H1060:H1066" si="211">IF(AND(C1060=0,D1060=0,E1060=0,F1060=0,G1060=0),0,ROUND(IF(C1060=0,1,C1060)*IF(D1060=0,1,D1060)*IF(E1060=0,1,E1060)*IF(F1060=0,1,F1060)*IF(G1060=0,1,G1060),2))</f>
        <v>0</v>
      </c>
      <c r="I1060" s="63"/>
      <c r="J1060" s="7"/>
      <c r="K1060" s="8"/>
      <c r="M1060" s="403"/>
    </row>
    <row r="1061" spans="1:13">
      <c r="A1061" s="32">
        <f t="shared" si="210"/>
        <v>0</v>
      </c>
      <c r="B1061" s="10"/>
      <c r="C1061" s="2"/>
      <c r="D1061" s="2"/>
      <c r="E1061" s="2"/>
      <c r="F1061" s="2"/>
      <c r="G1061" s="2"/>
      <c r="H1061" s="3">
        <f t="shared" si="211"/>
        <v>0</v>
      </c>
      <c r="I1061" s="63"/>
      <c r="J1061" s="7"/>
      <c r="K1061" s="8"/>
      <c r="M1061" s="403"/>
    </row>
    <row r="1062" spans="1:13">
      <c r="A1062" s="32">
        <f t="shared" si="210"/>
        <v>0</v>
      </c>
      <c r="B1062" s="10"/>
      <c r="C1062" s="2"/>
      <c r="D1062" s="2"/>
      <c r="E1062" s="2"/>
      <c r="F1062" s="2"/>
      <c r="G1062" s="2"/>
      <c r="H1062" s="3">
        <f t="shared" si="211"/>
        <v>0</v>
      </c>
      <c r="I1062" s="63"/>
      <c r="J1062" s="7"/>
      <c r="K1062" s="8"/>
      <c r="M1062" s="403"/>
    </row>
    <row r="1063" spans="1:13">
      <c r="A1063" s="32">
        <f t="shared" si="210"/>
        <v>0</v>
      </c>
      <c r="B1063" s="10"/>
      <c r="C1063" s="2"/>
      <c r="D1063" s="2"/>
      <c r="E1063" s="2"/>
      <c r="F1063" s="2"/>
      <c r="G1063" s="2"/>
      <c r="H1063" s="3">
        <f t="shared" si="211"/>
        <v>0</v>
      </c>
      <c r="I1063" s="63"/>
      <c r="J1063" s="7"/>
      <c r="K1063" s="8"/>
      <c r="M1063" s="403"/>
    </row>
    <row r="1064" spans="1:13">
      <c r="A1064" s="32">
        <f t="shared" si="210"/>
        <v>0</v>
      </c>
      <c r="B1064" s="10"/>
      <c r="C1064" s="2"/>
      <c r="D1064" s="2"/>
      <c r="E1064" s="2"/>
      <c r="F1064" s="2"/>
      <c r="G1064" s="2"/>
      <c r="H1064" s="3">
        <f t="shared" si="211"/>
        <v>0</v>
      </c>
      <c r="I1064" s="63"/>
      <c r="J1064" s="7"/>
      <c r="K1064" s="8"/>
      <c r="M1064" s="403"/>
    </row>
    <row r="1065" spans="1:13">
      <c r="A1065" s="32">
        <f t="shared" si="210"/>
        <v>0</v>
      </c>
      <c r="B1065" s="10"/>
      <c r="C1065" s="2"/>
      <c r="D1065" s="2"/>
      <c r="E1065" s="2"/>
      <c r="F1065" s="2"/>
      <c r="G1065" s="2"/>
      <c r="H1065" s="3">
        <f t="shared" si="211"/>
        <v>0</v>
      </c>
      <c r="I1065" s="63"/>
      <c r="J1065" s="7"/>
      <c r="K1065" s="8"/>
      <c r="M1065" s="403"/>
    </row>
    <row r="1066" spans="1:13">
      <c r="A1066" s="32">
        <f t="shared" si="210"/>
        <v>0</v>
      </c>
      <c r="B1066" s="10"/>
      <c r="C1066" s="2"/>
      <c r="D1066" s="2"/>
      <c r="E1066" s="2"/>
      <c r="F1066" s="2"/>
      <c r="G1066" s="2"/>
      <c r="H1066" s="3">
        <f t="shared" si="211"/>
        <v>0</v>
      </c>
      <c r="I1066" s="63"/>
      <c r="J1066" s="7"/>
      <c r="K1066" s="8"/>
      <c r="M1066" s="403"/>
    </row>
    <row r="1067" spans="1:13">
      <c r="A1067" s="33" t="e">
        <f>VLOOKUP(B1058,O:T,2)</f>
        <v>#N/A</v>
      </c>
      <c r="B1067" s="649" t="s">
        <v>70</v>
      </c>
      <c r="C1067" s="650"/>
      <c r="D1067" s="650"/>
      <c r="E1067" s="650"/>
      <c r="F1067" s="650"/>
      <c r="G1067" s="650"/>
      <c r="H1067" s="6"/>
      <c r="I1067" s="63">
        <f>SUM(H1059:H1067)</f>
        <v>0</v>
      </c>
      <c r="J1067" s="1" t="e">
        <f>VLOOKUP(B1058,O:W,4)</f>
        <v>#N/A</v>
      </c>
      <c r="K1067" s="8"/>
      <c r="M1067" s="403"/>
    </row>
    <row r="1068" spans="1:13" ht="46.5" customHeight="1">
      <c r="A1068" s="32">
        <f>IF(B1068&gt;0,1,0)</f>
        <v>0</v>
      </c>
      <c r="B1068" s="647"/>
      <c r="C1068" s="648"/>
      <c r="D1068" s="648"/>
      <c r="E1068" s="648"/>
      <c r="F1068" s="648"/>
      <c r="G1068" s="648"/>
      <c r="H1068" s="6"/>
      <c r="I1068" s="63"/>
      <c r="J1068" s="7"/>
      <c r="K1068" s="8"/>
      <c r="M1068" s="402" t="s">
        <v>1059</v>
      </c>
    </row>
    <row r="1069" spans="1:13">
      <c r="A1069" s="32">
        <f t="shared" ref="A1069:A1076" si="212">IF(H1069&gt;0,1,0)</f>
        <v>0</v>
      </c>
      <c r="B1069" s="10"/>
      <c r="C1069" s="2"/>
      <c r="D1069" s="2"/>
      <c r="E1069" s="2"/>
      <c r="F1069" s="2"/>
      <c r="G1069" s="2"/>
      <c r="H1069" s="3">
        <f>IF(AND(C1069=0,D1069=0,E1069=0,F1069=0,G1069=0),0,ROUND(IF(C1069=0,1,C1069)*IF(D1069=0,1,D1069)*IF(E1069=0,1,E1069)*IF(F1069=0,1,F1069)*IF(G1069=0,1,G1069),2))</f>
        <v>0</v>
      </c>
      <c r="I1069" s="63"/>
      <c r="J1069" s="7"/>
      <c r="K1069" s="8"/>
      <c r="M1069" s="403"/>
    </row>
    <row r="1070" spans="1:13">
      <c r="A1070" s="32">
        <f t="shared" si="212"/>
        <v>0</v>
      </c>
      <c r="B1070" s="10"/>
      <c r="C1070" s="2"/>
      <c r="D1070" s="2"/>
      <c r="E1070" s="2"/>
      <c r="F1070" s="2"/>
      <c r="G1070" s="2"/>
      <c r="H1070" s="3">
        <f t="shared" ref="H1070:H1076" si="213">IF(AND(C1070=0,D1070=0,E1070=0,F1070=0,G1070=0),0,ROUND(IF(C1070=0,1,C1070)*IF(D1070=0,1,D1070)*IF(E1070=0,1,E1070)*IF(F1070=0,1,F1070)*IF(G1070=0,1,G1070),2))</f>
        <v>0</v>
      </c>
      <c r="I1070" s="63"/>
      <c r="J1070" s="7"/>
      <c r="K1070" s="8"/>
      <c r="M1070" s="403"/>
    </row>
    <row r="1071" spans="1:13">
      <c r="A1071" s="32">
        <f t="shared" si="212"/>
        <v>0</v>
      </c>
      <c r="B1071" s="10"/>
      <c r="C1071" s="2"/>
      <c r="D1071" s="2"/>
      <c r="E1071" s="2"/>
      <c r="F1071" s="2"/>
      <c r="G1071" s="2"/>
      <c r="H1071" s="3">
        <f t="shared" si="213"/>
        <v>0</v>
      </c>
      <c r="I1071" s="63"/>
      <c r="J1071" s="7"/>
      <c r="K1071" s="8"/>
      <c r="M1071" s="403"/>
    </row>
    <row r="1072" spans="1:13">
      <c r="A1072" s="32">
        <f t="shared" si="212"/>
        <v>0</v>
      </c>
      <c r="B1072" s="10"/>
      <c r="C1072" s="2"/>
      <c r="D1072" s="2"/>
      <c r="E1072" s="2"/>
      <c r="F1072" s="2"/>
      <c r="G1072" s="2"/>
      <c r="H1072" s="3">
        <f t="shared" si="213"/>
        <v>0</v>
      </c>
      <c r="I1072" s="63"/>
      <c r="J1072" s="7"/>
      <c r="K1072" s="8"/>
      <c r="M1072" s="403"/>
    </row>
    <row r="1073" spans="1:13">
      <c r="A1073" s="32">
        <f t="shared" si="212"/>
        <v>0</v>
      </c>
      <c r="B1073" s="10"/>
      <c r="C1073" s="2"/>
      <c r="D1073" s="2"/>
      <c r="E1073" s="2"/>
      <c r="F1073" s="2"/>
      <c r="G1073" s="2"/>
      <c r="H1073" s="3">
        <f t="shared" si="213"/>
        <v>0</v>
      </c>
      <c r="I1073" s="63"/>
      <c r="J1073" s="7"/>
      <c r="K1073" s="8"/>
      <c r="M1073" s="403"/>
    </row>
    <row r="1074" spans="1:13">
      <c r="A1074" s="32">
        <f t="shared" si="212"/>
        <v>0</v>
      </c>
      <c r="B1074" s="10"/>
      <c r="C1074" s="2"/>
      <c r="D1074" s="2"/>
      <c r="E1074" s="2"/>
      <c r="F1074" s="2"/>
      <c r="G1074" s="2"/>
      <c r="H1074" s="3">
        <f t="shared" si="213"/>
        <v>0</v>
      </c>
      <c r="I1074" s="63"/>
      <c r="J1074" s="7"/>
      <c r="K1074" s="8"/>
      <c r="M1074" s="403"/>
    </row>
    <row r="1075" spans="1:13">
      <c r="A1075" s="32">
        <f t="shared" si="212"/>
        <v>0</v>
      </c>
      <c r="B1075" s="10"/>
      <c r="C1075" s="2"/>
      <c r="D1075" s="2"/>
      <c r="E1075" s="2"/>
      <c r="F1075" s="2"/>
      <c r="G1075" s="2"/>
      <c r="H1075" s="3">
        <f t="shared" si="213"/>
        <v>0</v>
      </c>
      <c r="I1075" s="63"/>
      <c r="J1075" s="7"/>
      <c r="K1075" s="8"/>
      <c r="M1075" s="403"/>
    </row>
    <row r="1076" spans="1:13">
      <c r="A1076" s="32">
        <f t="shared" si="212"/>
        <v>0</v>
      </c>
      <c r="B1076" s="10"/>
      <c r="C1076" s="2"/>
      <c r="D1076" s="2"/>
      <c r="E1076" s="2"/>
      <c r="F1076" s="2"/>
      <c r="G1076" s="2"/>
      <c r="H1076" s="3">
        <f t="shared" si="213"/>
        <v>0</v>
      </c>
      <c r="I1076" s="63"/>
      <c r="J1076" s="7"/>
      <c r="K1076" s="8"/>
      <c r="M1076" s="403"/>
    </row>
    <row r="1077" spans="1:13">
      <c r="A1077" s="33" t="e">
        <f>VLOOKUP(B1068,O:T,2)</f>
        <v>#N/A</v>
      </c>
      <c r="B1077" s="649" t="s">
        <v>70</v>
      </c>
      <c r="C1077" s="650"/>
      <c r="D1077" s="650"/>
      <c r="E1077" s="650"/>
      <c r="F1077" s="650"/>
      <c r="G1077" s="650"/>
      <c r="H1077" s="6"/>
      <c r="I1077" s="63">
        <f>SUM(H1069:H1077)</f>
        <v>0</v>
      </c>
      <c r="J1077" s="1" t="e">
        <f>VLOOKUP(B1068,O:W,4)</f>
        <v>#N/A</v>
      </c>
      <c r="K1077" s="8"/>
      <c r="M1077" s="403"/>
    </row>
    <row r="1078" spans="1:13" ht="46.5" customHeight="1">
      <c r="A1078" s="32">
        <f>IF(B1078&gt;0,1,0)</f>
        <v>0</v>
      </c>
      <c r="B1078" s="647"/>
      <c r="C1078" s="648"/>
      <c r="D1078" s="648"/>
      <c r="E1078" s="648"/>
      <c r="F1078" s="648"/>
      <c r="G1078" s="648"/>
      <c r="H1078" s="6"/>
      <c r="I1078" s="63"/>
      <c r="J1078" s="7"/>
      <c r="K1078" s="8"/>
      <c r="M1078" s="402" t="s">
        <v>1059</v>
      </c>
    </row>
    <row r="1079" spans="1:13">
      <c r="A1079" s="32">
        <f t="shared" ref="A1079:A1086" si="214">IF(H1079&gt;0,1,0)</f>
        <v>0</v>
      </c>
      <c r="B1079" s="10"/>
      <c r="C1079" s="2"/>
      <c r="D1079" s="2"/>
      <c r="E1079" s="2"/>
      <c r="F1079" s="2"/>
      <c r="G1079" s="2"/>
      <c r="H1079" s="3">
        <f>IF(AND(C1079=0,D1079=0,E1079=0,F1079=0,G1079=0),0,ROUND(IF(C1079=0,1,C1079)*IF(D1079=0,1,D1079)*IF(E1079=0,1,E1079)*IF(F1079=0,1,F1079)*IF(G1079=0,1,G1079),2))</f>
        <v>0</v>
      </c>
      <c r="I1079" s="63"/>
      <c r="J1079" s="7"/>
      <c r="K1079" s="8"/>
      <c r="M1079" s="403" t="s">
        <v>1060</v>
      </c>
    </row>
    <row r="1080" spans="1:13">
      <c r="A1080" s="32">
        <f t="shared" si="214"/>
        <v>0</v>
      </c>
      <c r="B1080" s="10"/>
      <c r="C1080" s="2"/>
      <c r="D1080" s="2"/>
      <c r="E1080" s="2"/>
      <c r="F1080" s="2"/>
      <c r="G1080" s="2"/>
      <c r="H1080" s="3">
        <f t="shared" ref="H1080:H1086" si="215">IF(AND(C1080=0,D1080=0,E1080=0,F1080=0,G1080=0),0,ROUND(IF(C1080=0,1,C1080)*IF(D1080=0,1,D1080)*IF(E1080=0,1,E1080)*IF(F1080=0,1,F1080)*IF(G1080=0,1,G1080),2))</f>
        <v>0</v>
      </c>
      <c r="I1080" s="63"/>
      <c r="J1080" s="7"/>
      <c r="K1080" s="8"/>
      <c r="M1080" s="403"/>
    </row>
    <row r="1081" spans="1:13">
      <c r="A1081" s="32">
        <f t="shared" si="214"/>
        <v>0</v>
      </c>
      <c r="B1081" s="10"/>
      <c r="C1081" s="2"/>
      <c r="D1081" s="2"/>
      <c r="E1081" s="2"/>
      <c r="F1081" s="2"/>
      <c r="G1081" s="2"/>
      <c r="H1081" s="3">
        <f t="shared" si="215"/>
        <v>0</v>
      </c>
      <c r="I1081" s="63"/>
      <c r="J1081" s="7"/>
      <c r="K1081" s="8"/>
      <c r="M1081" s="403"/>
    </row>
    <row r="1082" spans="1:13">
      <c r="A1082" s="32">
        <f t="shared" si="214"/>
        <v>0</v>
      </c>
      <c r="B1082" s="10"/>
      <c r="C1082" s="2"/>
      <c r="D1082" s="2"/>
      <c r="E1082" s="2"/>
      <c r="F1082" s="2"/>
      <c r="G1082" s="2"/>
      <c r="H1082" s="3">
        <f t="shared" si="215"/>
        <v>0</v>
      </c>
      <c r="I1082" s="63"/>
      <c r="J1082" s="7"/>
      <c r="K1082" s="8"/>
      <c r="M1082" s="403"/>
    </row>
    <row r="1083" spans="1:13">
      <c r="A1083" s="32">
        <f t="shared" si="214"/>
        <v>0</v>
      </c>
      <c r="B1083" s="10"/>
      <c r="C1083" s="2"/>
      <c r="D1083" s="2"/>
      <c r="E1083" s="2"/>
      <c r="F1083" s="2"/>
      <c r="G1083" s="2"/>
      <c r="H1083" s="3">
        <f t="shared" si="215"/>
        <v>0</v>
      </c>
      <c r="I1083" s="63"/>
      <c r="J1083" s="7"/>
      <c r="K1083" s="8"/>
      <c r="M1083" s="403"/>
    </row>
    <row r="1084" spans="1:13">
      <c r="A1084" s="32">
        <f t="shared" si="214"/>
        <v>0</v>
      </c>
      <c r="B1084" s="10"/>
      <c r="C1084" s="2"/>
      <c r="D1084" s="2"/>
      <c r="E1084" s="2"/>
      <c r="F1084" s="2"/>
      <c r="G1084" s="2"/>
      <c r="H1084" s="3">
        <f t="shared" si="215"/>
        <v>0</v>
      </c>
      <c r="I1084" s="63"/>
      <c r="J1084" s="7"/>
      <c r="K1084" s="8"/>
      <c r="M1084" s="403"/>
    </row>
    <row r="1085" spans="1:13">
      <c r="A1085" s="32">
        <f t="shared" si="214"/>
        <v>0</v>
      </c>
      <c r="B1085" s="10"/>
      <c r="C1085" s="2"/>
      <c r="D1085" s="2"/>
      <c r="E1085" s="2"/>
      <c r="F1085" s="2"/>
      <c r="G1085" s="2"/>
      <c r="H1085" s="3">
        <f t="shared" si="215"/>
        <v>0</v>
      </c>
      <c r="I1085" s="63"/>
      <c r="J1085" s="7"/>
      <c r="K1085" s="8"/>
      <c r="M1085" s="403"/>
    </row>
    <row r="1086" spans="1:13">
      <c r="A1086" s="32">
        <f t="shared" si="214"/>
        <v>0</v>
      </c>
      <c r="B1086" s="10"/>
      <c r="C1086" s="2"/>
      <c r="D1086" s="2"/>
      <c r="E1086" s="2"/>
      <c r="F1086" s="2"/>
      <c r="G1086" s="2"/>
      <c r="H1086" s="3">
        <f t="shared" si="215"/>
        <v>0</v>
      </c>
      <c r="I1086" s="63"/>
      <c r="J1086" s="7"/>
      <c r="K1086" s="8"/>
      <c r="M1086" s="403"/>
    </row>
    <row r="1087" spans="1:13">
      <c r="A1087" s="33" t="e">
        <f>VLOOKUP(B1078,O:T,2)</f>
        <v>#N/A</v>
      </c>
      <c r="B1087" s="649" t="s">
        <v>70</v>
      </c>
      <c r="C1087" s="650"/>
      <c r="D1087" s="650"/>
      <c r="E1087" s="650"/>
      <c r="F1087" s="650"/>
      <c r="G1087" s="650"/>
      <c r="H1087" s="6"/>
      <c r="I1087" s="63">
        <f>SUM(H1079:H1087)</f>
        <v>0</v>
      </c>
      <c r="J1087" s="1" t="e">
        <f>VLOOKUP(B1078,O:W,4)</f>
        <v>#N/A</v>
      </c>
      <c r="K1087" s="8"/>
      <c r="M1087" s="403"/>
    </row>
    <row r="1088" spans="1:13" ht="46.5" customHeight="1">
      <c r="A1088" s="32">
        <f>IF(B1088&gt;0,1,0)</f>
        <v>0</v>
      </c>
      <c r="B1088" s="647"/>
      <c r="C1088" s="648"/>
      <c r="D1088" s="648"/>
      <c r="E1088" s="648"/>
      <c r="F1088" s="648"/>
      <c r="G1088" s="648"/>
      <c r="H1088" s="6"/>
      <c r="I1088" s="63"/>
      <c r="J1088" s="7"/>
      <c r="K1088" s="8"/>
      <c r="M1088" s="402" t="s">
        <v>1059</v>
      </c>
    </row>
    <row r="1089" spans="1:13">
      <c r="A1089" s="32">
        <f t="shared" ref="A1089:A1096" si="216">IF(H1089&gt;0,1,0)</f>
        <v>0</v>
      </c>
      <c r="B1089" s="10"/>
      <c r="C1089" s="2"/>
      <c r="D1089" s="2"/>
      <c r="E1089" s="2"/>
      <c r="F1089" s="2"/>
      <c r="G1089" s="2"/>
      <c r="H1089" s="3">
        <f>IF(AND(C1089=0,D1089=0,E1089=0,F1089=0,G1089=0),0,ROUND(IF(C1089=0,1,C1089)*IF(D1089=0,1,D1089)*IF(E1089=0,1,E1089)*IF(F1089=0,1,F1089)*IF(G1089=0,1,G1089),2))</f>
        <v>0</v>
      </c>
      <c r="I1089" s="63"/>
      <c r="J1089" s="7"/>
      <c r="K1089" s="8"/>
      <c r="M1089" s="403"/>
    </row>
    <row r="1090" spans="1:13">
      <c r="A1090" s="32">
        <f t="shared" si="216"/>
        <v>0</v>
      </c>
      <c r="B1090" s="10"/>
      <c r="C1090" s="2"/>
      <c r="D1090" s="2"/>
      <c r="E1090" s="2"/>
      <c r="F1090" s="2"/>
      <c r="G1090" s="2"/>
      <c r="H1090" s="3">
        <f t="shared" ref="H1090:H1096" si="217">IF(AND(C1090=0,D1090=0,E1090=0,F1090=0,G1090=0),0,ROUND(IF(C1090=0,1,C1090)*IF(D1090=0,1,D1090)*IF(E1090=0,1,E1090)*IF(F1090=0,1,F1090)*IF(G1090=0,1,G1090),2))</f>
        <v>0</v>
      </c>
      <c r="I1090" s="63"/>
      <c r="J1090" s="7"/>
      <c r="K1090" s="8"/>
      <c r="M1090" s="403"/>
    </row>
    <row r="1091" spans="1:13">
      <c r="A1091" s="32">
        <f t="shared" si="216"/>
        <v>0</v>
      </c>
      <c r="B1091" s="10"/>
      <c r="C1091" s="2"/>
      <c r="D1091" s="2"/>
      <c r="E1091" s="2"/>
      <c r="F1091" s="2"/>
      <c r="G1091" s="2"/>
      <c r="H1091" s="3">
        <f t="shared" si="217"/>
        <v>0</v>
      </c>
      <c r="I1091" s="63"/>
      <c r="J1091" s="7"/>
      <c r="K1091" s="8"/>
      <c r="M1091" s="403"/>
    </row>
    <row r="1092" spans="1:13">
      <c r="A1092" s="32">
        <f t="shared" si="216"/>
        <v>0</v>
      </c>
      <c r="B1092" s="10"/>
      <c r="C1092" s="2"/>
      <c r="D1092" s="2"/>
      <c r="E1092" s="2"/>
      <c r="F1092" s="2"/>
      <c r="G1092" s="2"/>
      <c r="H1092" s="3">
        <f t="shared" si="217"/>
        <v>0</v>
      </c>
      <c r="I1092" s="63"/>
      <c r="J1092" s="7"/>
      <c r="K1092" s="8"/>
      <c r="M1092" s="403"/>
    </row>
    <row r="1093" spans="1:13">
      <c r="A1093" s="32">
        <f t="shared" si="216"/>
        <v>0</v>
      </c>
      <c r="B1093" s="10"/>
      <c r="C1093" s="2"/>
      <c r="D1093" s="2"/>
      <c r="E1093" s="2"/>
      <c r="F1093" s="2"/>
      <c r="G1093" s="2"/>
      <c r="H1093" s="3">
        <f t="shared" si="217"/>
        <v>0</v>
      </c>
      <c r="I1093" s="63"/>
      <c r="J1093" s="7"/>
      <c r="K1093" s="8"/>
      <c r="M1093" s="403"/>
    </row>
    <row r="1094" spans="1:13">
      <c r="A1094" s="32">
        <f t="shared" si="216"/>
        <v>0</v>
      </c>
      <c r="B1094" s="10"/>
      <c r="C1094" s="2"/>
      <c r="D1094" s="2"/>
      <c r="E1094" s="2"/>
      <c r="F1094" s="2"/>
      <c r="G1094" s="2"/>
      <c r="H1094" s="3">
        <f t="shared" si="217"/>
        <v>0</v>
      </c>
      <c r="I1094" s="63"/>
      <c r="J1094" s="7"/>
      <c r="K1094" s="8"/>
      <c r="M1094" s="403"/>
    </row>
    <row r="1095" spans="1:13">
      <c r="A1095" s="32">
        <f t="shared" si="216"/>
        <v>0</v>
      </c>
      <c r="B1095" s="10"/>
      <c r="C1095" s="2"/>
      <c r="D1095" s="2"/>
      <c r="E1095" s="2"/>
      <c r="F1095" s="2"/>
      <c r="G1095" s="2"/>
      <c r="H1095" s="3">
        <f t="shared" si="217"/>
        <v>0</v>
      </c>
      <c r="I1095" s="63"/>
      <c r="J1095" s="7"/>
      <c r="K1095" s="8"/>
      <c r="M1095" s="403"/>
    </row>
    <row r="1096" spans="1:13">
      <c r="A1096" s="32">
        <f t="shared" si="216"/>
        <v>0</v>
      </c>
      <c r="B1096" s="10"/>
      <c r="C1096" s="2"/>
      <c r="D1096" s="2"/>
      <c r="E1096" s="2"/>
      <c r="F1096" s="2"/>
      <c r="G1096" s="2"/>
      <c r="H1096" s="3">
        <f t="shared" si="217"/>
        <v>0</v>
      </c>
      <c r="I1096" s="63"/>
      <c r="J1096" s="7"/>
      <c r="K1096" s="8"/>
      <c r="M1096" s="403"/>
    </row>
    <row r="1097" spans="1:13">
      <c r="A1097" s="33" t="e">
        <f>VLOOKUP(B1088,O:T,2)</f>
        <v>#N/A</v>
      </c>
      <c r="B1097" s="649" t="s">
        <v>70</v>
      </c>
      <c r="C1097" s="650"/>
      <c r="D1097" s="650"/>
      <c r="E1097" s="650"/>
      <c r="F1097" s="650"/>
      <c r="G1097" s="650"/>
      <c r="H1097" s="6"/>
      <c r="I1097" s="63">
        <f>SUM(H1089:H1097)</f>
        <v>0</v>
      </c>
      <c r="J1097" s="1" t="e">
        <f>VLOOKUP(B1088,O:W,4)</f>
        <v>#N/A</v>
      </c>
      <c r="K1097" s="8"/>
      <c r="M1097" s="403"/>
    </row>
    <row r="1098" spans="1:13" ht="46.5" customHeight="1">
      <c r="A1098" s="32">
        <f>IF(B1098&gt;0,1,0)</f>
        <v>0</v>
      </c>
      <c r="B1098" s="647"/>
      <c r="C1098" s="648"/>
      <c r="D1098" s="648"/>
      <c r="E1098" s="648"/>
      <c r="F1098" s="648"/>
      <c r="G1098" s="648"/>
      <c r="H1098" s="6"/>
      <c r="I1098" s="63"/>
      <c r="J1098" s="7"/>
      <c r="K1098" s="8"/>
      <c r="M1098" s="402" t="s">
        <v>1059</v>
      </c>
    </row>
    <row r="1099" spans="1:13">
      <c r="A1099" s="32">
        <f t="shared" ref="A1099:A1106" si="218">IF(H1099&gt;0,1,0)</f>
        <v>0</v>
      </c>
      <c r="B1099" s="10"/>
      <c r="C1099" s="2"/>
      <c r="D1099" s="2"/>
      <c r="E1099" s="2"/>
      <c r="F1099" s="2"/>
      <c r="G1099" s="2"/>
      <c r="H1099" s="3">
        <f>IF(AND(C1099=0,D1099=0,E1099=0,F1099=0,G1099=0),0,ROUND(IF(C1099=0,1,C1099)*IF(D1099=0,1,D1099)*IF(E1099=0,1,E1099)*IF(F1099=0,1,F1099)*IF(G1099=0,1,G1099),2))</f>
        <v>0</v>
      </c>
      <c r="I1099" s="63"/>
      <c r="J1099" s="7"/>
      <c r="K1099" s="8"/>
      <c r="M1099" s="403" t="s">
        <v>1060</v>
      </c>
    </row>
    <row r="1100" spans="1:13">
      <c r="A1100" s="32">
        <f t="shared" si="218"/>
        <v>0</v>
      </c>
      <c r="B1100" s="10"/>
      <c r="C1100" s="2"/>
      <c r="D1100" s="2"/>
      <c r="E1100" s="2"/>
      <c r="F1100" s="2"/>
      <c r="G1100" s="2"/>
      <c r="H1100" s="3">
        <f t="shared" ref="H1100:H1106" si="219">IF(AND(C1100=0,D1100=0,E1100=0,F1100=0,G1100=0),0,ROUND(IF(C1100=0,1,C1100)*IF(D1100=0,1,D1100)*IF(E1100=0,1,E1100)*IF(F1100=0,1,F1100)*IF(G1100=0,1,G1100),2))</f>
        <v>0</v>
      </c>
      <c r="I1100" s="63"/>
      <c r="J1100" s="7"/>
      <c r="K1100" s="8"/>
      <c r="M1100" s="403"/>
    </row>
    <row r="1101" spans="1:13">
      <c r="A1101" s="32">
        <f t="shared" si="218"/>
        <v>0</v>
      </c>
      <c r="B1101" s="10"/>
      <c r="C1101" s="2"/>
      <c r="D1101" s="2"/>
      <c r="E1101" s="2"/>
      <c r="F1101" s="2"/>
      <c r="G1101" s="2"/>
      <c r="H1101" s="3">
        <f t="shared" si="219"/>
        <v>0</v>
      </c>
      <c r="I1101" s="63"/>
      <c r="J1101" s="7"/>
      <c r="K1101" s="8"/>
      <c r="M1101" s="403"/>
    </row>
    <row r="1102" spans="1:13">
      <c r="A1102" s="32">
        <f t="shared" si="218"/>
        <v>0</v>
      </c>
      <c r="B1102" s="10"/>
      <c r="C1102" s="2"/>
      <c r="D1102" s="2"/>
      <c r="E1102" s="2"/>
      <c r="F1102" s="2"/>
      <c r="G1102" s="2"/>
      <c r="H1102" s="3">
        <f t="shared" si="219"/>
        <v>0</v>
      </c>
      <c r="I1102" s="63"/>
      <c r="J1102" s="7"/>
      <c r="K1102" s="8"/>
      <c r="M1102" s="403"/>
    </row>
    <row r="1103" spans="1:13">
      <c r="A1103" s="32">
        <f t="shared" si="218"/>
        <v>0</v>
      </c>
      <c r="B1103" s="10"/>
      <c r="C1103" s="2"/>
      <c r="D1103" s="2"/>
      <c r="E1103" s="2"/>
      <c r="F1103" s="2"/>
      <c r="G1103" s="2"/>
      <c r="H1103" s="3">
        <f t="shared" si="219"/>
        <v>0</v>
      </c>
      <c r="I1103" s="63"/>
      <c r="J1103" s="7"/>
      <c r="K1103" s="8"/>
      <c r="M1103" s="403"/>
    </row>
    <row r="1104" spans="1:13">
      <c r="A1104" s="32">
        <f t="shared" si="218"/>
        <v>0</v>
      </c>
      <c r="B1104" s="10"/>
      <c r="C1104" s="2"/>
      <c r="D1104" s="2"/>
      <c r="E1104" s="2"/>
      <c r="F1104" s="2"/>
      <c r="G1104" s="2"/>
      <c r="H1104" s="3">
        <f t="shared" si="219"/>
        <v>0</v>
      </c>
      <c r="I1104" s="63"/>
      <c r="J1104" s="7"/>
      <c r="K1104" s="8"/>
      <c r="M1104" s="403"/>
    </row>
    <row r="1105" spans="1:13">
      <c r="A1105" s="32">
        <f t="shared" si="218"/>
        <v>0</v>
      </c>
      <c r="B1105" s="10"/>
      <c r="C1105" s="2"/>
      <c r="D1105" s="2"/>
      <c r="E1105" s="2"/>
      <c r="F1105" s="2"/>
      <c r="G1105" s="2"/>
      <c r="H1105" s="3">
        <f t="shared" si="219"/>
        <v>0</v>
      </c>
      <c r="I1105" s="63"/>
      <c r="J1105" s="7"/>
      <c r="K1105" s="8"/>
      <c r="M1105" s="403"/>
    </row>
    <row r="1106" spans="1:13">
      <c r="A1106" s="32">
        <f t="shared" si="218"/>
        <v>0</v>
      </c>
      <c r="B1106" s="10"/>
      <c r="C1106" s="2"/>
      <c r="D1106" s="2"/>
      <c r="E1106" s="2"/>
      <c r="F1106" s="2"/>
      <c r="G1106" s="2"/>
      <c r="H1106" s="3">
        <f t="shared" si="219"/>
        <v>0</v>
      </c>
      <c r="I1106" s="63"/>
      <c r="J1106" s="7"/>
      <c r="K1106" s="8"/>
      <c r="M1106" s="403"/>
    </row>
    <row r="1107" spans="1:13">
      <c r="A1107" s="33" t="e">
        <f>VLOOKUP(B1098,O:T,2)</f>
        <v>#N/A</v>
      </c>
      <c r="B1107" s="649" t="s">
        <v>70</v>
      </c>
      <c r="C1107" s="650"/>
      <c r="D1107" s="650"/>
      <c r="E1107" s="650"/>
      <c r="F1107" s="650"/>
      <c r="G1107" s="650"/>
      <c r="H1107" s="6"/>
      <c r="I1107" s="63">
        <f>SUM(H1099:H1107)</f>
        <v>0</v>
      </c>
      <c r="J1107" s="1" t="e">
        <f>VLOOKUP(B1098,O:W,4)</f>
        <v>#N/A</v>
      </c>
      <c r="K1107" s="8"/>
      <c r="M1107" s="403"/>
    </row>
    <row r="1108" spans="1:13" ht="45.75" customHeight="1">
      <c r="A1108" s="32">
        <f>IF(B1108&gt;0,1,0)</f>
        <v>0</v>
      </c>
      <c r="B1108" s="647"/>
      <c r="C1108" s="648"/>
      <c r="D1108" s="648"/>
      <c r="E1108" s="648"/>
      <c r="F1108" s="648"/>
      <c r="G1108" s="648"/>
      <c r="H1108" s="6"/>
      <c r="I1108" s="63"/>
      <c r="J1108" s="7"/>
      <c r="K1108" s="8"/>
      <c r="M1108" s="402" t="s">
        <v>1059</v>
      </c>
    </row>
    <row r="1109" spans="1:13">
      <c r="A1109" s="32">
        <f t="shared" ref="A1109:A1116" si="220">IF(H1109&gt;0,1,0)</f>
        <v>0</v>
      </c>
      <c r="B1109" s="10"/>
      <c r="C1109" s="2"/>
      <c r="D1109" s="2"/>
      <c r="E1109" s="2"/>
      <c r="F1109" s="2"/>
      <c r="G1109" s="2"/>
      <c r="H1109" s="3">
        <f>IF(AND(C1109=0,D1109=0,E1109=0,F1109=0,G1109=0),0,ROUND(IF(C1109=0,1,C1109)*IF(D1109=0,1,D1109)*IF(E1109=0,1,E1109)*IF(F1109=0,1,F1109)*IF(G1109=0,1,G1109),2))</f>
        <v>0</v>
      </c>
      <c r="I1109" s="63"/>
      <c r="J1109" s="7"/>
      <c r="K1109" s="8"/>
      <c r="M1109" s="403" t="s">
        <v>1060</v>
      </c>
    </row>
    <row r="1110" spans="1:13">
      <c r="A1110" s="32">
        <f t="shared" si="220"/>
        <v>0</v>
      </c>
      <c r="B1110" s="10"/>
      <c r="C1110" s="2"/>
      <c r="D1110" s="2"/>
      <c r="E1110" s="2"/>
      <c r="F1110" s="2"/>
      <c r="G1110" s="2"/>
      <c r="H1110" s="3">
        <f t="shared" ref="H1110:H1116" si="221">IF(AND(C1110=0,D1110=0,E1110=0,F1110=0,G1110=0),0,ROUND(IF(C1110=0,1,C1110)*IF(D1110=0,1,D1110)*IF(E1110=0,1,E1110)*IF(F1110=0,1,F1110)*IF(G1110=0,1,G1110),2))</f>
        <v>0</v>
      </c>
      <c r="I1110" s="63"/>
      <c r="J1110" s="7"/>
      <c r="K1110" s="8"/>
      <c r="M1110" s="403"/>
    </row>
    <row r="1111" spans="1:13">
      <c r="A1111" s="32">
        <f t="shared" si="220"/>
        <v>0</v>
      </c>
      <c r="B1111" s="10"/>
      <c r="C1111" s="2"/>
      <c r="D1111" s="2"/>
      <c r="E1111" s="2"/>
      <c r="F1111" s="2"/>
      <c r="G1111" s="2"/>
      <c r="H1111" s="3">
        <f t="shared" si="221"/>
        <v>0</v>
      </c>
      <c r="I1111" s="63"/>
      <c r="J1111" s="7"/>
      <c r="K1111" s="8"/>
      <c r="M1111" s="403"/>
    </row>
    <row r="1112" spans="1:13">
      <c r="A1112" s="32">
        <f t="shared" si="220"/>
        <v>0</v>
      </c>
      <c r="B1112" s="10"/>
      <c r="C1112" s="2"/>
      <c r="D1112" s="2"/>
      <c r="E1112" s="2"/>
      <c r="F1112" s="2"/>
      <c r="G1112" s="2"/>
      <c r="H1112" s="3">
        <f t="shared" si="221"/>
        <v>0</v>
      </c>
      <c r="I1112" s="63"/>
      <c r="J1112" s="7"/>
      <c r="K1112" s="8"/>
      <c r="M1112" s="403"/>
    </row>
    <row r="1113" spans="1:13">
      <c r="A1113" s="32">
        <f t="shared" si="220"/>
        <v>0</v>
      </c>
      <c r="B1113" s="10"/>
      <c r="C1113" s="2"/>
      <c r="D1113" s="2"/>
      <c r="E1113" s="2"/>
      <c r="F1113" s="2"/>
      <c r="G1113" s="2"/>
      <c r="H1113" s="3">
        <f t="shared" si="221"/>
        <v>0</v>
      </c>
      <c r="I1113" s="63"/>
      <c r="J1113" s="7"/>
      <c r="K1113" s="8"/>
      <c r="M1113" s="403"/>
    </row>
    <row r="1114" spans="1:13">
      <c r="A1114" s="32">
        <f t="shared" si="220"/>
        <v>0</v>
      </c>
      <c r="B1114" s="10"/>
      <c r="C1114" s="2"/>
      <c r="D1114" s="2"/>
      <c r="E1114" s="2"/>
      <c r="F1114" s="2"/>
      <c r="G1114" s="2"/>
      <c r="H1114" s="3">
        <f t="shared" si="221"/>
        <v>0</v>
      </c>
      <c r="I1114" s="63"/>
      <c r="J1114" s="7"/>
      <c r="K1114" s="8"/>
      <c r="M1114" s="403"/>
    </row>
    <row r="1115" spans="1:13">
      <c r="A1115" s="32">
        <f t="shared" si="220"/>
        <v>0</v>
      </c>
      <c r="B1115" s="10"/>
      <c r="C1115" s="2"/>
      <c r="D1115" s="2"/>
      <c r="E1115" s="2"/>
      <c r="F1115" s="2"/>
      <c r="G1115" s="2"/>
      <c r="H1115" s="3">
        <f t="shared" si="221"/>
        <v>0</v>
      </c>
      <c r="I1115" s="63"/>
      <c r="J1115" s="7"/>
      <c r="K1115" s="8"/>
      <c r="M1115" s="403"/>
    </row>
    <row r="1116" spans="1:13">
      <c r="A1116" s="32">
        <f t="shared" si="220"/>
        <v>0</v>
      </c>
      <c r="B1116" s="10"/>
      <c r="C1116" s="2"/>
      <c r="D1116" s="2"/>
      <c r="E1116" s="2"/>
      <c r="F1116" s="2"/>
      <c r="G1116" s="2"/>
      <c r="H1116" s="3">
        <f t="shared" si="221"/>
        <v>0</v>
      </c>
      <c r="I1116" s="63"/>
      <c r="J1116" s="7"/>
      <c r="K1116" s="8"/>
      <c r="M1116" s="403"/>
    </row>
    <row r="1117" spans="1:13">
      <c r="A1117" s="33" t="e">
        <f>VLOOKUP(B1108,O:T,2)</f>
        <v>#N/A</v>
      </c>
      <c r="B1117" s="649" t="s">
        <v>70</v>
      </c>
      <c r="C1117" s="650"/>
      <c r="D1117" s="650"/>
      <c r="E1117" s="650"/>
      <c r="F1117" s="650"/>
      <c r="G1117" s="650"/>
      <c r="H1117" s="6"/>
      <c r="I1117" s="63">
        <f>SUM(H1109:H1117)</f>
        <v>0</v>
      </c>
      <c r="J1117" s="1" t="e">
        <f>VLOOKUP(B1108,O:W,4)</f>
        <v>#N/A</v>
      </c>
      <c r="K1117" s="8"/>
      <c r="M1117" s="403"/>
    </row>
    <row r="1118" spans="1:13" ht="46.5" customHeight="1">
      <c r="A1118" s="32">
        <f>IF(B1118&gt;0,1,0)</f>
        <v>1</v>
      </c>
      <c r="B1118" s="647" t="s">
        <v>7181</v>
      </c>
      <c r="C1118" s="648"/>
      <c r="D1118" s="648"/>
      <c r="E1118" s="648"/>
      <c r="F1118" s="648"/>
      <c r="G1118" s="648"/>
      <c r="H1118" s="6"/>
      <c r="I1118" s="63"/>
      <c r="J1118" s="7"/>
      <c r="K1118" s="8"/>
      <c r="M1118" s="390" t="s">
        <v>682</v>
      </c>
    </row>
    <row r="1119" spans="1:13">
      <c r="A1119" s="32">
        <f t="shared" ref="A1119:A1126" si="222">IF(H1119&gt;0,1,0)</f>
        <v>1</v>
      </c>
      <c r="B1119" s="10"/>
      <c r="C1119" s="2">
        <v>1</v>
      </c>
      <c r="D1119" s="2"/>
      <c r="E1119" s="2"/>
      <c r="F1119" s="2"/>
      <c r="G1119" s="2"/>
      <c r="H1119" s="3">
        <f>IF(AND(C1119=0,D1119=0,E1119=0,F1119=0,G1119=0),0,ROUND(IF(C1119=0,1,C1119)*IF(D1119=0,1,D1119)*IF(E1119=0,1,E1119)*IF(F1119=0,1,F1119)*IF(G1119=0,1,G1119),2))</f>
        <v>1</v>
      </c>
      <c r="I1119" s="63"/>
      <c r="J1119" s="7"/>
      <c r="K1119" s="8"/>
      <c r="M1119" s="391" t="s">
        <v>1061</v>
      </c>
    </row>
    <row r="1120" spans="1:13">
      <c r="A1120" s="32">
        <f t="shared" si="222"/>
        <v>0</v>
      </c>
      <c r="B1120" s="10"/>
      <c r="C1120" s="2"/>
      <c r="D1120" s="2"/>
      <c r="E1120" s="2"/>
      <c r="F1120" s="2"/>
      <c r="G1120" s="2"/>
      <c r="H1120" s="3">
        <f t="shared" ref="H1120:H1126" si="223">IF(AND(C1120=0,D1120=0,E1120=0,F1120=0,G1120=0),0,ROUND(IF(C1120=0,1,C1120)*IF(D1120=0,1,D1120)*IF(E1120=0,1,E1120)*IF(F1120=0,1,F1120)*IF(G1120=0,1,G1120),2))</f>
        <v>0</v>
      </c>
      <c r="I1120" s="63"/>
      <c r="J1120" s="7"/>
      <c r="K1120" s="8"/>
      <c r="M1120" s="391"/>
    </row>
    <row r="1121" spans="1:13">
      <c r="A1121" s="32">
        <f t="shared" si="222"/>
        <v>0</v>
      </c>
      <c r="B1121" s="10"/>
      <c r="C1121" s="2"/>
      <c r="D1121" s="2"/>
      <c r="E1121" s="2"/>
      <c r="F1121" s="2"/>
      <c r="G1121" s="2"/>
      <c r="H1121" s="3">
        <f t="shared" si="223"/>
        <v>0</v>
      </c>
      <c r="I1121" s="63"/>
      <c r="J1121" s="7"/>
      <c r="K1121" s="8"/>
      <c r="M1121" s="391"/>
    </row>
    <row r="1122" spans="1:13">
      <c r="A1122" s="32">
        <f t="shared" si="222"/>
        <v>0</v>
      </c>
      <c r="B1122" s="10"/>
      <c r="C1122" s="2"/>
      <c r="D1122" s="2"/>
      <c r="E1122" s="2"/>
      <c r="F1122" s="2"/>
      <c r="G1122" s="2"/>
      <c r="H1122" s="3">
        <f t="shared" si="223"/>
        <v>0</v>
      </c>
      <c r="I1122" s="63"/>
      <c r="J1122" s="7"/>
      <c r="K1122" s="8"/>
      <c r="M1122" s="391"/>
    </row>
    <row r="1123" spans="1:13">
      <c r="A1123" s="32">
        <f t="shared" si="222"/>
        <v>0</v>
      </c>
      <c r="B1123" s="10"/>
      <c r="C1123" s="2"/>
      <c r="D1123" s="2"/>
      <c r="E1123" s="2"/>
      <c r="F1123" s="2"/>
      <c r="G1123" s="2"/>
      <c r="H1123" s="3">
        <f t="shared" si="223"/>
        <v>0</v>
      </c>
      <c r="I1123" s="63"/>
      <c r="J1123" s="7"/>
      <c r="K1123" s="8"/>
      <c r="M1123" s="391"/>
    </row>
    <row r="1124" spans="1:13">
      <c r="A1124" s="32">
        <f t="shared" si="222"/>
        <v>0</v>
      </c>
      <c r="B1124" s="10"/>
      <c r="C1124" s="2"/>
      <c r="D1124" s="2"/>
      <c r="E1124" s="2"/>
      <c r="F1124" s="2"/>
      <c r="G1124" s="2"/>
      <c r="H1124" s="3">
        <f t="shared" si="223"/>
        <v>0</v>
      </c>
      <c r="I1124" s="63"/>
      <c r="J1124" s="7"/>
      <c r="K1124" s="8"/>
      <c r="M1124" s="391"/>
    </row>
    <row r="1125" spans="1:13">
      <c r="A1125" s="32">
        <f t="shared" si="222"/>
        <v>0</v>
      </c>
      <c r="B1125" s="10"/>
      <c r="C1125" s="2"/>
      <c r="D1125" s="2"/>
      <c r="E1125" s="2"/>
      <c r="F1125" s="2"/>
      <c r="G1125" s="2"/>
      <c r="H1125" s="3">
        <f t="shared" si="223"/>
        <v>0</v>
      </c>
      <c r="I1125" s="63"/>
      <c r="J1125" s="7"/>
      <c r="K1125" s="8"/>
      <c r="M1125" s="391"/>
    </row>
    <row r="1126" spans="1:13">
      <c r="A1126" s="32">
        <f t="shared" si="222"/>
        <v>0</v>
      </c>
      <c r="B1126" s="10"/>
      <c r="C1126" s="2"/>
      <c r="D1126" s="2"/>
      <c r="E1126" s="2"/>
      <c r="F1126" s="2"/>
      <c r="G1126" s="2"/>
      <c r="H1126" s="3">
        <f t="shared" si="223"/>
        <v>0</v>
      </c>
      <c r="I1126" s="63"/>
      <c r="J1126" s="7"/>
      <c r="K1126" s="8"/>
      <c r="M1126" s="391"/>
    </row>
    <row r="1127" spans="1:13">
      <c r="A1127" s="33">
        <f>VLOOKUP(B1118,O:T,2)</f>
        <v>110101</v>
      </c>
      <c r="B1127" s="649" t="s">
        <v>70</v>
      </c>
      <c r="C1127" s="650"/>
      <c r="D1127" s="650"/>
      <c r="E1127" s="650"/>
      <c r="F1127" s="650"/>
      <c r="G1127" s="650"/>
      <c r="H1127" s="6"/>
      <c r="I1127" s="63">
        <f>SUM(H1119:H1127)</f>
        <v>1</v>
      </c>
      <c r="J1127" s="1" t="str">
        <f>VLOOKUP(B1118,O:W,4)</f>
        <v>عدد</v>
      </c>
      <c r="K1127" s="8"/>
      <c r="M1127" s="391"/>
    </row>
    <row r="1128" spans="1:13" ht="47.25" customHeight="1">
      <c r="A1128" s="32">
        <f>IF(B1128&gt;0,1,0)</f>
        <v>1</v>
      </c>
      <c r="B1128" s="647" t="s">
        <v>7340</v>
      </c>
      <c r="C1128" s="648"/>
      <c r="D1128" s="648"/>
      <c r="E1128" s="648"/>
      <c r="F1128" s="648"/>
      <c r="G1128" s="648"/>
      <c r="H1128" s="6"/>
      <c r="I1128" s="63"/>
      <c r="J1128" s="7"/>
      <c r="K1128" s="8"/>
      <c r="M1128" s="390" t="s">
        <v>682</v>
      </c>
    </row>
    <row r="1129" spans="1:13">
      <c r="A1129" s="32">
        <f t="shared" ref="A1129:A1136" si="224">IF(H1129&gt;0,1,0)</f>
        <v>1</v>
      </c>
      <c r="B1129" s="10"/>
      <c r="C1129" s="2">
        <v>1</v>
      </c>
      <c r="D1129" s="2"/>
      <c r="E1129" s="2"/>
      <c r="F1129" s="2"/>
      <c r="G1129" s="2"/>
      <c r="H1129" s="3">
        <f>IF(AND(C1129=0,D1129=0,E1129=0,F1129=0,G1129=0),0,ROUND(IF(C1129=0,1,C1129)*IF(D1129=0,1,D1129)*IF(E1129=0,1,E1129)*IF(F1129=0,1,F1129)*IF(G1129=0,1,G1129),2))</f>
        <v>1</v>
      </c>
      <c r="I1129" s="63"/>
      <c r="J1129" s="7"/>
      <c r="K1129" s="8"/>
      <c r="M1129" s="391" t="s">
        <v>1061</v>
      </c>
    </row>
    <row r="1130" spans="1:13">
      <c r="A1130" s="32">
        <f t="shared" si="224"/>
        <v>0</v>
      </c>
      <c r="B1130" s="10"/>
      <c r="C1130" s="2"/>
      <c r="D1130" s="2"/>
      <c r="E1130" s="2"/>
      <c r="F1130" s="2"/>
      <c r="G1130" s="2"/>
      <c r="H1130" s="3">
        <f t="shared" ref="H1130:H1136" si="225">IF(AND(C1130=0,D1130=0,E1130=0,F1130=0,G1130=0),0,ROUND(IF(C1130=0,1,C1130)*IF(D1130=0,1,D1130)*IF(E1130=0,1,E1130)*IF(F1130=0,1,F1130)*IF(G1130=0,1,G1130),2))</f>
        <v>0</v>
      </c>
      <c r="I1130" s="63"/>
      <c r="J1130" s="7"/>
      <c r="K1130" s="8"/>
      <c r="M1130" s="391"/>
    </row>
    <row r="1131" spans="1:13">
      <c r="A1131" s="32">
        <f t="shared" si="224"/>
        <v>0</v>
      </c>
      <c r="B1131" s="10"/>
      <c r="C1131" s="2"/>
      <c r="D1131" s="2"/>
      <c r="E1131" s="2"/>
      <c r="F1131" s="2"/>
      <c r="G1131" s="2"/>
      <c r="H1131" s="3">
        <f t="shared" si="225"/>
        <v>0</v>
      </c>
      <c r="I1131" s="63"/>
      <c r="J1131" s="7"/>
      <c r="K1131" s="8"/>
      <c r="M1131" s="391"/>
    </row>
    <row r="1132" spans="1:13">
      <c r="A1132" s="32">
        <f t="shared" si="224"/>
        <v>0</v>
      </c>
      <c r="B1132" s="10"/>
      <c r="C1132" s="2"/>
      <c r="D1132" s="2"/>
      <c r="E1132" s="2"/>
      <c r="F1132" s="2"/>
      <c r="G1132" s="2"/>
      <c r="H1132" s="3">
        <f t="shared" si="225"/>
        <v>0</v>
      </c>
      <c r="I1132" s="63"/>
      <c r="J1132" s="7"/>
      <c r="K1132" s="8"/>
      <c r="M1132" s="391"/>
    </row>
    <row r="1133" spans="1:13">
      <c r="A1133" s="32">
        <f t="shared" si="224"/>
        <v>0</v>
      </c>
      <c r="B1133" s="10"/>
      <c r="C1133" s="2"/>
      <c r="D1133" s="2"/>
      <c r="E1133" s="2"/>
      <c r="F1133" s="2"/>
      <c r="G1133" s="2"/>
      <c r="H1133" s="3">
        <f t="shared" si="225"/>
        <v>0</v>
      </c>
      <c r="I1133" s="63"/>
      <c r="J1133" s="7"/>
      <c r="K1133" s="8"/>
      <c r="M1133" s="391"/>
    </row>
    <row r="1134" spans="1:13">
      <c r="A1134" s="32">
        <f t="shared" si="224"/>
        <v>0</v>
      </c>
      <c r="B1134" s="10"/>
      <c r="C1134" s="2"/>
      <c r="D1134" s="2"/>
      <c r="E1134" s="2"/>
      <c r="F1134" s="2"/>
      <c r="G1134" s="2"/>
      <c r="H1134" s="3">
        <f t="shared" si="225"/>
        <v>0</v>
      </c>
      <c r="I1134" s="63"/>
      <c r="J1134" s="7"/>
      <c r="K1134" s="8"/>
      <c r="M1134" s="391"/>
    </row>
    <row r="1135" spans="1:13">
      <c r="A1135" s="32">
        <f t="shared" si="224"/>
        <v>0</v>
      </c>
      <c r="B1135" s="10"/>
      <c r="C1135" s="2"/>
      <c r="D1135" s="2"/>
      <c r="E1135" s="2"/>
      <c r="F1135" s="2"/>
      <c r="G1135" s="2"/>
      <c r="H1135" s="3">
        <f t="shared" si="225"/>
        <v>0</v>
      </c>
      <c r="I1135" s="63"/>
      <c r="J1135" s="7"/>
      <c r="K1135" s="8"/>
      <c r="M1135" s="391"/>
    </row>
    <row r="1136" spans="1:13">
      <c r="A1136" s="32">
        <f t="shared" si="224"/>
        <v>0</v>
      </c>
      <c r="B1136" s="10"/>
      <c r="C1136" s="2"/>
      <c r="D1136" s="2"/>
      <c r="E1136" s="2"/>
      <c r="F1136" s="2"/>
      <c r="G1136" s="2"/>
      <c r="H1136" s="3">
        <f t="shared" si="225"/>
        <v>0</v>
      </c>
      <c r="I1136" s="63"/>
      <c r="J1136" s="7"/>
      <c r="K1136" s="8"/>
      <c r="M1136" s="391"/>
    </row>
    <row r="1137" spans="1:13">
      <c r="A1137" s="33" t="str">
        <f>VLOOKUP(B1128,O:T,2)</f>
        <v>113406</v>
      </c>
      <c r="B1137" s="649" t="s">
        <v>70</v>
      </c>
      <c r="C1137" s="650"/>
      <c r="D1137" s="650"/>
      <c r="E1137" s="650"/>
      <c r="F1137" s="650"/>
      <c r="G1137" s="650"/>
      <c r="H1137" s="6"/>
      <c r="I1137" s="63">
        <f>SUM(H1129:H1137)</f>
        <v>1</v>
      </c>
      <c r="J1137" s="1" t="str">
        <f>VLOOKUP(B1128,O:W,4)</f>
        <v>عدد</v>
      </c>
      <c r="K1137" s="8"/>
      <c r="M1137" s="391"/>
    </row>
    <row r="1138" spans="1:13" ht="48" customHeight="1">
      <c r="A1138" s="32">
        <f>IF(B1138&gt;0,1,0)</f>
        <v>0</v>
      </c>
      <c r="B1138" s="647"/>
      <c r="C1138" s="648"/>
      <c r="D1138" s="648"/>
      <c r="E1138" s="648"/>
      <c r="F1138" s="648"/>
      <c r="G1138" s="648"/>
      <c r="H1138" s="6"/>
      <c r="I1138" s="63"/>
      <c r="J1138" s="7"/>
      <c r="K1138" s="8"/>
      <c r="M1138" s="390" t="s">
        <v>682</v>
      </c>
    </row>
    <row r="1139" spans="1:13">
      <c r="A1139" s="32">
        <f t="shared" ref="A1139:A1146" si="226">IF(H1139&gt;0,1,0)</f>
        <v>0</v>
      </c>
      <c r="B1139" s="10"/>
      <c r="C1139" s="2"/>
      <c r="D1139" s="2"/>
      <c r="E1139" s="2"/>
      <c r="F1139" s="2"/>
      <c r="G1139" s="2"/>
      <c r="H1139" s="3">
        <f>IF(AND(C1139=0,D1139=0,E1139=0,F1139=0,G1139=0),0,ROUND(IF(C1139=0,1,C1139)*IF(D1139=0,1,D1139)*IF(E1139=0,1,E1139)*IF(F1139=0,1,F1139)*IF(G1139=0,1,G1139),2))</f>
        <v>0</v>
      </c>
      <c r="I1139" s="63"/>
      <c r="J1139" s="7"/>
      <c r="K1139" s="8"/>
      <c r="M1139" s="391"/>
    </row>
    <row r="1140" spans="1:13">
      <c r="A1140" s="32">
        <f t="shared" si="226"/>
        <v>0</v>
      </c>
      <c r="B1140" s="10"/>
      <c r="C1140" s="2"/>
      <c r="D1140" s="2"/>
      <c r="E1140" s="2"/>
      <c r="F1140" s="2"/>
      <c r="G1140" s="2"/>
      <c r="H1140" s="3">
        <f t="shared" ref="H1140:H1146" si="227">IF(AND(C1140=0,D1140=0,E1140=0,F1140=0,G1140=0),0,ROUND(IF(C1140=0,1,C1140)*IF(D1140=0,1,D1140)*IF(E1140=0,1,E1140)*IF(F1140=0,1,F1140)*IF(G1140=0,1,G1140),2))</f>
        <v>0</v>
      </c>
      <c r="I1140" s="63"/>
      <c r="J1140" s="7"/>
      <c r="K1140" s="8"/>
      <c r="M1140" s="391"/>
    </row>
    <row r="1141" spans="1:13">
      <c r="A1141" s="32">
        <f t="shared" si="226"/>
        <v>0</v>
      </c>
      <c r="B1141" s="10"/>
      <c r="C1141" s="2"/>
      <c r="D1141" s="2"/>
      <c r="E1141" s="2"/>
      <c r="F1141" s="2"/>
      <c r="G1141" s="2"/>
      <c r="H1141" s="3">
        <f t="shared" si="227"/>
        <v>0</v>
      </c>
      <c r="I1141" s="63"/>
      <c r="J1141" s="7"/>
      <c r="K1141" s="8"/>
      <c r="M1141" s="391"/>
    </row>
    <row r="1142" spans="1:13">
      <c r="A1142" s="32">
        <f t="shared" si="226"/>
        <v>0</v>
      </c>
      <c r="B1142" s="10"/>
      <c r="C1142" s="2"/>
      <c r="D1142" s="2"/>
      <c r="E1142" s="2"/>
      <c r="F1142" s="2"/>
      <c r="G1142" s="2"/>
      <c r="H1142" s="3">
        <f t="shared" si="227"/>
        <v>0</v>
      </c>
      <c r="I1142" s="63"/>
      <c r="J1142" s="7"/>
      <c r="K1142" s="8"/>
      <c r="M1142" s="391"/>
    </row>
    <row r="1143" spans="1:13">
      <c r="A1143" s="32">
        <f t="shared" si="226"/>
        <v>0</v>
      </c>
      <c r="B1143" s="10"/>
      <c r="C1143" s="2"/>
      <c r="D1143" s="2"/>
      <c r="E1143" s="2"/>
      <c r="F1143" s="2"/>
      <c r="G1143" s="2"/>
      <c r="H1143" s="3">
        <f t="shared" si="227"/>
        <v>0</v>
      </c>
      <c r="I1143" s="63"/>
      <c r="J1143" s="7"/>
      <c r="K1143" s="8"/>
      <c r="M1143" s="391"/>
    </row>
    <row r="1144" spans="1:13">
      <c r="A1144" s="32">
        <f t="shared" si="226"/>
        <v>0</v>
      </c>
      <c r="B1144" s="10"/>
      <c r="C1144" s="2"/>
      <c r="D1144" s="2"/>
      <c r="E1144" s="2"/>
      <c r="F1144" s="2"/>
      <c r="G1144" s="2"/>
      <c r="H1144" s="3">
        <f t="shared" si="227"/>
        <v>0</v>
      </c>
      <c r="I1144" s="63"/>
      <c r="J1144" s="7"/>
      <c r="K1144" s="8"/>
      <c r="M1144" s="391"/>
    </row>
    <row r="1145" spans="1:13">
      <c r="A1145" s="32">
        <f t="shared" si="226"/>
        <v>0</v>
      </c>
      <c r="B1145" s="10"/>
      <c r="C1145" s="2"/>
      <c r="D1145" s="2"/>
      <c r="E1145" s="2"/>
      <c r="F1145" s="2"/>
      <c r="G1145" s="2"/>
      <c r="H1145" s="3">
        <f t="shared" si="227"/>
        <v>0</v>
      </c>
      <c r="I1145" s="63"/>
      <c r="J1145" s="7"/>
      <c r="K1145" s="8"/>
      <c r="M1145" s="391"/>
    </row>
    <row r="1146" spans="1:13">
      <c r="A1146" s="32">
        <f t="shared" si="226"/>
        <v>0</v>
      </c>
      <c r="B1146" s="10"/>
      <c r="C1146" s="2"/>
      <c r="D1146" s="2"/>
      <c r="E1146" s="2"/>
      <c r="F1146" s="2"/>
      <c r="G1146" s="2"/>
      <c r="H1146" s="3">
        <f t="shared" si="227"/>
        <v>0</v>
      </c>
      <c r="I1146" s="63"/>
      <c r="J1146" s="7"/>
      <c r="K1146" s="8"/>
      <c r="M1146" s="391"/>
    </row>
    <row r="1147" spans="1:13">
      <c r="A1147" s="33" t="e">
        <f>VLOOKUP(B1138,O:T,2)</f>
        <v>#N/A</v>
      </c>
      <c r="B1147" s="649" t="s">
        <v>70</v>
      </c>
      <c r="C1147" s="650"/>
      <c r="D1147" s="650"/>
      <c r="E1147" s="650"/>
      <c r="F1147" s="650"/>
      <c r="G1147" s="650"/>
      <c r="H1147" s="6"/>
      <c r="I1147" s="63">
        <f>SUM(H1139:H1147)</f>
        <v>0</v>
      </c>
      <c r="J1147" s="1" t="e">
        <f>VLOOKUP(B1138,O:W,4)</f>
        <v>#N/A</v>
      </c>
      <c r="K1147" s="8"/>
      <c r="M1147" s="391"/>
    </row>
    <row r="1148" spans="1:13" ht="45" customHeight="1">
      <c r="A1148" s="32">
        <f>IF(B1148&gt;0,1,0)</f>
        <v>0</v>
      </c>
      <c r="B1148" s="647"/>
      <c r="C1148" s="648"/>
      <c r="D1148" s="648"/>
      <c r="E1148" s="648"/>
      <c r="F1148" s="648"/>
      <c r="G1148" s="648"/>
      <c r="H1148" s="6"/>
      <c r="I1148" s="63"/>
      <c r="J1148" s="7"/>
      <c r="K1148" s="8"/>
      <c r="M1148" s="390" t="s">
        <v>682</v>
      </c>
    </row>
    <row r="1149" spans="1:13">
      <c r="A1149" s="32">
        <f t="shared" ref="A1149:A1156" si="228">IF(H1149&gt;0,1,0)</f>
        <v>0</v>
      </c>
      <c r="B1149" s="10"/>
      <c r="C1149" s="2"/>
      <c r="D1149" s="2"/>
      <c r="E1149" s="2"/>
      <c r="F1149" s="2"/>
      <c r="G1149" s="2"/>
      <c r="H1149" s="3">
        <f>IF(AND(C1149=0,D1149=0,E1149=0,F1149=0,G1149=0),0,ROUND(IF(C1149=0,1,C1149)*IF(D1149=0,1,D1149)*IF(E1149=0,1,E1149)*IF(F1149=0,1,F1149)*IF(G1149=0,1,G1149),2))</f>
        <v>0</v>
      </c>
      <c r="I1149" s="63"/>
      <c r="J1149" s="7"/>
      <c r="K1149" s="8"/>
      <c r="M1149" s="391" t="s">
        <v>1061</v>
      </c>
    </row>
    <row r="1150" spans="1:13">
      <c r="A1150" s="32">
        <f t="shared" si="228"/>
        <v>0</v>
      </c>
      <c r="B1150" s="10"/>
      <c r="C1150" s="2"/>
      <c r="D1150" s="2"/>
      <c r="E1150" s="2"/>
      <c r="F1150" s="2"/>
      <c r="G1150" s="2"/>
      <c r="H1150" s="3">
        <f t="shared" ref="H1150:H1156" si="229">IF(AND(C1150=0,D1150=0,E1150=0,F1150=0,G1150=0),0,ROUND(IF(C1150=0,1,C1150)*IF(D1150=0,1,D1150)*IF(E1150=0,1,E1150)*IF(F1150=0,1,F1150)*IF(G1150=0,1,G1150),2))</f>
        <v>0</v>
      </c>
      <c r="I1150" s="63"/>
      <c r="J1150" s="7"/>
      <c r="K1150" s="8"/>
      <c r="M1150" s="391"/>
    </row>
    <row r="1151" spans="1:13">
      <c r="A1151" s="32">
        <f t="shared" si="228"/>
        <v>0</v>
      </c>
      <c r="B1151" s="10"/>
      <c r="C1151" s="2"/>
      <c r="D1151" s="2"/>
      <c r="E1151" s="2"/>
      <c r="F1151" s="2"/>
      <c r="G1151" s="2"/>
      <c r="H1151" s="3">
        <f t="shared" si="229"/>
        <v>0</v>
      </c>
      <c r="I1151" s="63"/>
      <c r="J1151" s="7"/>
      <c r="K1151" s="8"/>
      <c r="M1151" s="391"/>
    </row>
    <row r="1152" spans="1:13">
      <c r="A1152" s="32">
        <f t="shared" si="228"/>
        <v>0</v>
      </c>
      <c r="B1152" s="10"/>
      <c r="C1152" s="2"/>
      <c r="D1152" s="2"/>
      <c r="E1152" s="2"/>
      <c r="F1152" s="2"/>
      <c r="G1152" s="2"/>
      <c r="H1152" s="3">
        <f t="shared" si="229"/>
        <v>0</v>
      </c>
      <c r="I1152" s="63"/>
      <c r="J1152" s="7"/>
      <c r="K1152" s="8"/>
      <c r="M1152" s="391"/>
    </row>
    <row r="1153" spans="1:13">
      <c r="A1153" s="32">
        <f t="shared" si="228"/>
        <v>0</v>
      </c>
      <c r="B1153" s="10"/>
      <c r="C1153" s="2"/>
      <c r="D1153" s="2"/>
      <c r="E1153" s="2"/>
      <c r="F1153" s="2"/>
      <c r="G1153" s="2"/>
      <c r="H1153" s="3">
        <f t="shared" si="229"/>
        <v>0</v>
      </c>
      <c r="I1153" s="63"/>
      <c r="J1153" s="7"/>
      <c r="K1153" s="8"/>
      <c r="M1153" s="391"/>
    </row>
    <row r="1154" spans="1:13">
      <c r="A1154" s="32">
        <f t="shared" si="228"/>
        <v>0</v>
      </c>
      <c r="B1154" s="10"/>
      <c r="C1154" s="2"/>
      <c r="D1154" s="2"/>
      <c r="E1154" s="2"/>
      <c r="F1154" s="2"/>
      <c r="G1154" s="2"/>
      <c r="H1154" s="3">
        <f t="shared" si="229"/>
        <v>0</v>
      </c>
      <c r="I1154" s="63"/>
      <c r="J1154" s="7"/>
      <c r="K1154" s="8"/>
      <c r="M1154" s="391"/>
    </row>
    <row r="1155" spans="1:13">
      <c r="A1155" s="32">
        <f t="shared" si="228"/>
        <v>0</v>
      </c>
      <c r="B1155" s="10"/>
      <c r="C1155" s="2"/>
      <c r="D1155" s="2"/>
      <c r="E1155" s="2"/>
      <c r="F1155" s="2"/>
      <c r="G1155" s="2"/>
      <c r="H1155" s="3">
        <f t="shared" si="229"/>
        <v>0</v>
      </c>
      <c r="I1155" s="63"/>
      <c r="J1155" s="7"/>
      <c r="K1155" s="8"/>
      <c r="M1155" s="391"/>
    </row>
    <row r="1156" spans="1:13">
      <c r="A1156" s="32">
        <f t="shared" si="228"/>
        <v>0</v>
      </c>
      <c r="B1156" s="10"/>
      <c r="C1156" s="2"/>
      <c r="D1156" s="2"/>
      <c r="E1156" s="2"/>
      <c r="F1156" s="2"/>
      <c r="G1156" s="2"/>
      <c r="H1156" s="3">
        <f t="shared" si="229"/>
        <v>0</v>
      </c>
      <c r="I1156" s="63"/>
      <c r="J1156" s="7"/>
      <c r="K1156" s="8"/>
      <c r="M1156" s="391"/>
    </row>
    <row r="1157" spans="1:13">
      <c r="A1157" s="33" t="e">
        <f>VLOOKUP(B1148,O:T,2)</f>
        <v>#N/A</v>
      </c>
      <c r="B1157" s="649" t="s">
        <v>70</v>
      </c>
      <c r="C1157" s="650"/>
      <c r="D1157" s="650"/>
      <c r="E1157" s="650"/>
      <c r="F1157" s="650"/>
      <c r="G1157" s="650"/>
      <c r="H1157" s="6"/>
      <c r="I1157" s="63">
        <f>SUM(H1149:H1157)</f>
        <v>0</v>
      </c>
      <c r="J1157" s="1" t="e">
        <f>VLOOKUP(B1148,O:W,4)</f>
        <v>#N/A</v>
      </c>
      <c r="K1157" s="8"/>
      <c r="M1157" s="391"/>
    </row>
    <row r="1158" spans="1:13" ht="46.5" customHeight="1">
      <c r="A1158" s="32">
        <f>IF(B1158&gt;0,1,0)</f>
        <v>0</v>
      </c>
      <c r="B1158" s="647"/>
      <c r="C1158" s="648"/>
      <c r="D1158" s="648"/>
      <c r="E1158" s="648"/>
      <c r="F1158" s="648"/>
      <c r="G1158" s="648"/>
      <c r="H1158" s="6"/>
      <c r="I1158" s="63"/>
      <c r="J1158" s="7"/>
      <c r="K1158" s="8"/>
      <c r="M1158" s="390" t="s">
        <v>682</v>
      </c>
    </row>
    <row r="1159" spans="1:13">
      <c r="A1159" s="32">
        <f t="shared" ref="A1159:A1166" si="230">IF(H1159&gt;0,1,0)</f>
        <v>0</v>
      </c>
      <c r="B1159" s="10"/>
      <c r="C1159" s="2"/>
      <c r="D1159" s="2"/>
      <c r="E1159" s="2"/>
      <c r="F1159" s="2"/>
      <c r="G1159" s="2"/>
      <c r="H1159" s="3">
        <f>IF(AND(C1159=0,D1159=0,E1159=0,F1159=0,G1159=0),0,ROUND(IF(C1159=0,1,C1159)*IF(D1159=0,1,D1159)*IF(E1159=0,1,E1159)*IF(F1159=0,1,F1159)*IF(G1159=0,1,G1159),2))</f>
        <v>0</v>
      </c>
      <c r="I1159" s="63"/>
      <c r="J1159" s="7"/>
      <c r="K1159" s="8"/>
      <c r="M1159" s="391"/>
    </row>
    <row r="1160" spans="1:13">
      <c r="A1160" s="32">
        <f t="shared" si="230"/>
        <v>0</v>
      </c>
      <c r="B1160" s="10"/>
      <c r="C1160" s="2"/>
      <c r="D1160" s="2"/>
      <c r="E1160" s="2"/>
      <c r="F1160" s="2"/>
      <c r="G1160" s="2"/>
      <c r="H1160" s="3">
        <f t="shared" ref="H1160:H1166" si="231">IF(AND(C1160=0,D1160=0,E1160=0,F1160=0,G1160=0),0,ROUND(IF(C1160=0,1,C1160)*IF(D1160=0,1,D1160)*IF(E1160=0,1,E1160)*IF(F1160=0,1,F1160)*IF(G1160=0,1,G1160),2))</f>
        <v>0</v>
      </c>
      <c r="I1160" s="63"/>
      <c r="J1160" s="7"/>
      <c r="K1160" s="8"/>
      <c r="M1160" s="391"/>
    </row>
    <row r="1161" spans="1:13">
      <c r="A1161" s="32">
        <f t="shared" si="230"/>
        <v>0</v>
      </c>
      <c r="B1161" s="10"/>
      <c r="C1161" s="2"/>
      <c r="D1161" s="2"/>
      <c r="E1161" s="2"/>
      <c r="F1161" s="2"/>
      <c r="G1161" s="2"/>
      <c r="H1161" s="3">
        <f t="shared" si="231"/>
        <v>0</v>
      </c>
      <c r="I1161" s="63"/>
      <c r="J1161" s="7"/>
      <c r="K1161" s="8"/>
      <c r="M1161" s="391"/>
    </row>
    <row r="1162" spans="1:13">
      <c r="A1162" s="32">
        <f t="shared" si="230"/>
        <v>0</v>
      </c>
      <c r="B1162" s="10"/>
      <c r="C1162" s="2"/>
      <c r="D1162" s="2"/>
      <c r="E1162" s="2"/>
      <c r="F1162" s="2"/>
      <c r="G1162" s="2"/>
      <c r="H1162" s="3">
        <f t="shared" si="231"/>
        <v>0</v>
      </c>
      <c r="I1162" s="63"/>
      <c r="J1162" s="7"/>
      <c r="K1162" s="8"/>
      <c r="M1162" s="391"/>
    </row>
    <row r="1163" spans="1:13">
      <c r="A1163" s="32">
        <f t="shared" si="230"/>
        <v>0</v>
      </c>
      <c r="B1163" s="10"/>
      <c r="C1163" s="2"/>
      <c r="D1163" s="2"/>
      <c r="E1163" s="2"/>
      <c r="F1163" s="2"/>
      <c r="G1163" s="2"/>
      <c r="H1163" s="3">
        <f t="shared" si="231"/>
        <v>0</v>
      </c>
      <c r="I1163" s="63"/>
      <c r="J1163" s="7"/>
      <c r="K1163" s="8"/>
      <c r="M1163" s="391"/>
    </row>
    <row r="1164" spans="1:13">
      <c r="A1164" s="32">
        <f t="shared" si="230"/>
        <v>0</v>
      </c>
      <c r="B1164" s="10"/>
      <c r="C1164" s="2"/>
      <c r="D1164" s="2"/>
      <c r="E1164" s="2"/>
      <c r="F1164" s="2"/>
      <c r="G1164" s="2"/>
      <c r="H1164" s="3">
        <f t="shared" si="231"/>
        <v>0</v>
      </c>
      <c r="I1164" s="63"/>
      <c r="J1164" s="7"/>
      <c r="K1164" s="8"/>
      <c r="M1164" s="391"/>
    </row>
    <row r="1165" spans="1:13">
      <c r="A1165" s="32">
        <f t="shared" si="230"/>
        <v>0</v>
      </c>
      <c r="B1165" s="10"/>
      <c r="C1165" s="2"/>
      <c r="D1165" s="2"/>
      <c r="E1165" s="2"/>
      <c r="F1165" s="2"/>
      <c r="G1165" s="2"/>
      <c r="H1165" s="3">
        <f t="shared" si="231"/>
        <v>0</v>
      </c>
      <c r="I1165" s="63"/>
      <c r="J1165" s="7"/>
      <c r="K1165" s="8"/>
      <c r="M1165" s="391"/>
    </row>
    <row r="1166" spans="1:13">
      <c r="A1166" s="32">
        <f t="shared" si="230"/>
        <v>0</v>
      </c>
      <c r="B1166" s="10"/>
      <c r="C1166" s="2"/>
      <c r="D1166" s="2"/>
      <c r="E1166" s="2"/>
      <c r="F1166" s="2"/>
      <c r="G1166" s="2"/>
      <c r="H1166" s="3">
        <f t="shared" si="231"/>
        <v>0</v>
      </c>
      <c r="I1166" s="63"/>
      <c r="J1166" s="7"/>
      <c r="K1166" s="8"/>
      <c r="M1166" s="391"/>
    </row>
    <row r="1167" spans="1:13">
      <c r="A1167" s="33" t="e">
        <f>VLOOKUP(B1158,O:T,2)</f>
        <v>#N/A</v>
      </c>
      <c r="B1167" s="649" t="s">
        <v>70</v>
      </c>
      <c r="C1167" s="650"/>
      <c r="D1167" s="650"/>
      <c r="E1167" s="650"/>
      <c r="F1167" s="650"/>
      <c r="G1167" s="650"/>
      <c r="H1167" s="6"/>
      <c r="I1167" s="63">
        <f>SUM(H1159:H1167)</f>
        <v>0</v>
      </c>
      <c r="J1167" s="1" t="e">
        <f>VLOOKUP(B1158,O:W,4)</f>
        <v>#N/A</v>
      </c>
      <c r="K1167" s="8"/>
      <c r="M1167" s="391"/>
    </row>
    <row r="1168" spans="1:13" ht="46.5" customHeight="1">
      <c r="A1168" s="32">
        <f>IF(B1168&gt;0,1,0)</f>
        <v>0</v>
      </c>
      <c r="B1168" s="647"/>
      <c r="C1168" s="648"/>
      <c r="D1168" s="648"/>
      <c r="E1168" s="648"/>
      <c r="F1168" s="648"/>
      <c r="G1168" s="648"/>
      <c r="H1168" s="6"/>
      <c r="I1168" s="63"/>
      <c r="J1168" s="7"/>
      <c r="K1168" s="8"/>
      <c r="M1168" s="390" t="s">
        <v>682</v>
      </c>
    </row>
    <row r="1169" spans="1:13">
      <c r="A1169" s="32">
        <f t="shared" ref="A1169:A1176" si="232">IF(H1169&gt;0,1,0)</f>
        <v>0</v>
      </c>
      <c r="B1169" s="10"/>
      <c r="C1169" s="2"/>
      <c r="D1169" s="2"/>
      <c r="E1169" s="2"/>
      <c r="F1169" s="2"/>
      <c r="G1169" s="2"/>
      <c r="H1169" s="3">
        <f>IF(AND(C1169=0,D1169=0,E1169=0,F1169=0,G1169=0),0,ROUND(IF(C1169=0,1,C1169)*IF(D1169=0,1,D1169)*IF(E1169=0,1,E1169)*IF(F1169=0,1,F1169)*IF(G1169=0,1,G1169),2))</f>
        <v>0</v>
      </c>
      <c r="I1169" s="63"/>
      <c r="J1169" s="7"/>
      <c r="K1169" s="8"/>
      <c r="M1169" s="391" t="s">
        <v>1061</v>
      </c>
    </row>
    <row r="1170" spans="1:13">
      <c r="A1170" s="32">
        <f t="shared" si="232"/>
        <v>0</v>
      </c>
      <c r="B1170" s="10"/>
      <c r="C1170" s="2"/>
      <c r="D1170" s="2"/>
      <c r="E1170" s="2"/>
      <c r="F1170" s="2"/>
      <c r="G1170" s="2"/>
      <c r="H1170" s="3">
        <f t="shared" ref="H1170:H1176" si="233">IF(AND(C1170=0,D1170=0,E1170=0,F1170=0,G1170=0),0,ROUND(IF(C1170=0,1,C1170)*IF(D1170=0,1,D1170)*IF(E1170=0,1,E1170)*IF(F1170=0,1,F1170)*IF(G1170=0,1,G1170),2))</f>
        <v>0</v>
      </c>
      <c r="I1170" s="63"/>
      <c r="J1170" s="7"/>
      <c r="K1170" s="8"/>
      <c r="M1170" s="391"/>
    </row>
    <row r="1171" spans="1:13">
      <c r="A1171" s="32">
        <f t="shared" si="232"/>
        <v>0</v>
      </c>
      <c r="B1171" s="10"/>
      <c r="C1171" s="2"/>
      <c r="D1171" s="2"/>
      <c r="E1171" s="2"/>
      <c r="F1171" s="2"/>
      <c r="G1171" s="2"/>
      <c r="H1171" s="3">
        <f t="shared" si="233"/>
        <v>0</v>
      </c>
      <c r="I1171" s="63"/>
      <c r="J1171" s="7"/>
      <c r="K1171" s="8"/>
      <c r="M1171" s="391"/>
    </row>
    <row r="1172" spans="1:13">
      <c r="A1172" s="32">
        <f t="shared" si="232"/>
        <v>0</v>
      </c>
      <c r="B1172" s="10"/>
      <c r="C1172" s="2"/>
      <c r="D1172" s="2"/>
      <c r="E1172" s="2"/>
      <c r="F1172" s="2"/>
      <c r="G1172" s="2"/>
      <c r="H1172" s="3">
        <f t="shared" si="233"/>
        <v>0</v>
      </c>
      <c r="I1172" s="63"/>
      <c r="J1172" s="7"/>
      <c r="K1172" s="8"/>
      <c r="M1172" s="391"/>
    </row>
    <row r="1173" spans="1:13">
      <c r="A1173" s="32">
        <f t="shared" si="232"/>
        <v>0</v>
      </c>
      <c r="B1173" s="10"/>
      <c r="C1173" s="2"/>
      <c r="D1173" s="2"/>
      <c r="E1173" s="2"/>
      <c r="F1173" s="2"/>
      <c r="G1173" s="2"/>
      <c r="H1173" s="3">
        <f t="shared" si="233"/>
        <v>0</v>
      </c>
      <c r="I1173" s="63"/>
      <c r="J1173" s="7"/>
      <c r="K1173" s="8"/>
      <c r="M1173" s="391"/>
    </row>
    <row r="1174" spans="1:13">
      <c r="A1174" s="32">
        <f t="shared" si="232"/>
        <v>0</v>
      </c>
      <c r="B1174" s="10"/>
      <c r="C1174" s="2"/>
      <c r="D1174" s="2"/>
      <c r="E1174" s="2"/>
      <c r="F1174" s="2"/>
      <c r="G1174" s="2"/>
      <c r="H1174" s="3">
        <f t="shared" si="233"/>
        <v>0</v>
      </c>
      <c r="I1174" s="63"/>
      <c r="J1174" s="7"/>
      <c r="K1174" s="8"/>
      <c r="M1174" s="391"/>
    </row>
    <row r="1175" spans="1:13">
      <c r="A1175" s="32">
        <f t="shared" si="232"/>
        <v>0</v>
      </c>
      <c r="B1175" s="10"/>
      <c r="C1175" s="2"/>
      <c r="D1175" s="2"/>
      <c r="E1175" s="2"/>
      <c r="F1175" s="2"/>
      <c r="G1175" s="2"/>
      <c r="H1175" s="3">
        <f t="shared" si="233"/>
        <v>0</v>
      </c>
      <c r="I1175" s="63"/>
      <c r="J1175" s="7"/>
      <c r="K1175" s="8"/>
      <c r="M1175" s="391"/>
    </row>
    <row r="1176" spans="1:13">
      <c r="A1176" s="32">
        <f t="shared" si="232"/>
        <v>0</v>
      </c>
      <c r="B1176" s="10"/>
      <c r="C1176" s="2"/>
      <c r="D1176" s="2"/>
      <c r="E1176" s="2"/>
      <c r="F1176" s="2"/>
      <c r="G1176" s="2"/>
      <c r="H1176" s="3">
        <f t="shared" si="233"/>
        <v>0</v>
      </c>
      <c r="I1176" s="63"/>
      <c r="J1176" s="7"/>
      <c r="K1176" s="8"/>
      <c r="M1176" s="391"/>
    </row>
    <row r="1177" spans="1:13">
      <c r="A1177" s="33" t="e">
        <f>VLOOKUP(B1168,O:T,2)</f>
        <v>#N/A</v>
      </c>
      <c r="B1177" s="649" t="s">
        <v>70</v>
      </c>
      <c r="C1177" s="650"/>
      <c r="D1177" s="650"/>
      <c r="E1177" s="650"/>
      <c r="F1177" s="650"/>
      <c r="G1177" s="650"/>
      <c r="H1177" s="6"/>
      <c r="I1177" s="63">
        <f>SUM(H1169:H1177)</f>
        <v>0</v>
      </c>
      <c r="J1177" s="1" t="e">
        <f>VLOOKUP(B1168,O:W,4)</f>
        <v>#N/A</v>
      </c>
      <c r="K1177" s="8"/>
      <c r="M1177" s="391"/>
    </row>
    <row r="1178" spans="1:13" ht="45.75" customHeight="1">
      <c r="A1178" s="32">
        <f>IF(B1178&gt;0,1,0)</f>
        <v>0</v>
      </c>
      <c r="B1178" s="647"/>
      <c r="C1178" s="648"/>
      <c r="D1178" s="648"/>
      <c r="E1178" s="648"/>
      <c r="F1178" s="648"/>
      <c r="G1178" s="648"/>
      <c r="H1178" s="6"/>
      <c r="I1178" s="63"/>
      <c r="J1178" s="7"/>
      <c r="K1178" s="8"/>
      <c r="M1178" s="390" t="s">
        <v>682</v>
      </c>
    </row>
    <row r="1179" spans="1:13">
      <c r="A1179" s="32">
        <f t="shared" ref="A1179:A1186" si="234">IF(H1179&gt;0,1,0)</f>
        <v>0</v>
      </c>
      <c r="B1179" s="10"/>
      <c r="C1179" s="2"/>
      <c r="D1179" s="2"/>
      <c r="E1179" s="2"/>
      <c r="F1179" s="2"/>
      <c r="G1179" s="2"/>
      <c r="H1179" s="3">
        <f>IF(AND(C1179=0,D1179=0,E1179=0,F1179=0,G1179=0),0,ROUND(IF(C1179=0,1,C1179)*IF(D1179=0,1,D1179)*IF(E1179=0,1,E1179)*IF(F1179=0,1,F1179)*IF(G1179=0,1,G1179),2))</f>
        <v>0</v>
      </c>
      <c r="I1179" s="63"/>
      <c r="J1179" s="7"/>
      <c r="K1179" s="8"/>
      <c r="M1179" s="391"/>
    </row>
    <row r="1180" spans="1:13">
      <c r="A1180" s="32">
        <f t="shared" si="234"/>
        <v>0</v>
      </c>
      <c r="B1180" s="10"/>
      <c r="C1180" s="2"/>
      <c r="D1180" s="2"/>
      <c r="E1180" s="2"/>
      <c r="F1180" s="2"/>
      <c r="G1180" s="2"/>
      <c r="H1180" s="3">
        <f t="shared" ref="H1180:H1186" si="235">IF(AND(C1180=0,D1180=0,E1180=0,F1180=0,G1180=0),0,ROUND(IF(C1180=0,1,C1180)*IF(D1180=0,1,D1180)*IF(E1180=0,1,E1180)*IF(F1180=0,1,F1180)*IF(G1180=0,1,G1180),2))</f>
        <v>0</v>
      </c>
      <c r="I1180" s="63"/>
      <c r="J1180" s="7"/>
      <c r="K1180" s="8"/>
      <c r="M1180" s="391"/>
    </row>
    <row r="1181" spans="1:13">
      <c r="A1181" s="32">
        <f t="shared" si="234"/>
        <v>0</v>
      </c>
      <c r="B1181" s="10"/>
      <c r="C1181" s="2"/>
      <c r="D1181" s="2"/>
      <c r="E1181" s="2"/>
      <c r="F1181" s="2"/>
      <c r="G1181" s="2"/>
      <c r="H1181" s="3">
        <f t="shared" si="235"/>
        <v>0</v>
      </c>
      <c r="I1181" s="63"/>
      <c r="J1181" s="7"/>
      <c r="K1181" s="8"/>
      <c r="M1181" s="391"/>
    </row>
    <row r="1182" spans="1:13">
      <c r="A1182" s="32">
        <f t="shared" si="234"/>
        <v>0</v>
      </c>
      <c r="B1182" s="10"/>
      <c r="C1182" s="2"/>
      <c r="D1182" s="2"/>
      <c r="E1182" s="2"/>
      <c r="F1182" s="2"/>
      <c r="G1182" s="2"/>
      <c r="H1182" s="3">
        <f t="shared" si="235"/>
        <v>0</v>
      </c>
      <c r="I1182" s="63"/>
      <c r="J1182" s="7"/>
      <c r="K1182" s="8"/>
      <c r="M1182" s="391"/>
    </row>
    <row r="1183" spans="1:13">
      <c r="A1183" s="32">
        <f t="shared" si="234"/>
        <v>0</v>
      </c>
      <c r="B1183" s="10"/>
      <c r="C1183" s="2"/>
      <c r="D1183" s="2"/>
      <c r="E1183" s="2"/>
      <c r="F1183" s="2"/>
      <c r="G1183" s="2"/>
      <c r="H1183" s="3">
        <f t="shared" si="235"/>
        <v>0</v>
      </c>
      <c r="I1183" s="63"/>
      <c r="J1183" s="7"/>
      <c r="K1183" s="8"/>
      <c r="M1183" s="391"/>
    </row>
    <row r="1184" spans="1:13">
      <c r="A1184" s="32">
        <f t="shared" si="234"/>
        <v>0</v>
      </c>
      <c r="B1184" s="10"/>
      <c r="C1184" s="2"/>
      <c r="D1184" s="2"/>
      <c r="E1184" s="2"/>
      <c r="F1184" s="2"/>
      <c r="G1184" s="2"/>
      <c r="H1184" s="3">
        <f t="shared" si="235"/>
        <v>0</v>
      </c>
      <c r="I1184" s="63"/>
      <c r="J1184" s="7"/>
      <c r="K1184" s="8"/>
      <c r="M1184" s="391"/>
    </row>
    <row r="1185" spans="1:13">
      <c r="A1185" s="32">
        <f t="shared" si="234"/>
        <v>0</v>
      </c>
      <c r="B1185" s="10"/>
      <c r="C1185" s="2"/>
      <c r="D1185" s="2"/>
      <c r="E1185" s="2"/>
      <c r="F1185" s="2"/>
      <c r="G1185" s="2"/>
      <c r="H1185" s="3">
        <f t="shared" si="235"/>
        <v>0</v>
      </c>
      <c r="I1185" s="63"/>
      <c r="J1185" s="7"/>
      <c r="K1185" s="8"/>
      <c r="M1185" s="391"/>
    </row>
    <row r="1186" spans="1:13">
      <c r="A1186" s="32">
        <f t="shared" si="234"/>
        <v>0</v>
      </c>
      <c r="B1186" s="10"/>
      <c r="C1186" s="2"/>
      <c r="D1186" s="2"/>
      <c r="E1186" s="2"/>
      <c r="F1186" s="2"/>
      <c r="G1186" s="2"/>
      <c r="H1186" s="3">
        <f t="shared" si="235"/>
        <v>0</v>
      </c>
      <c r="I1186" s="63"/>
      <c r="J1186" s="7"/>
      <c r="K1186" s="8"/>
      <c r="M1186" s="391"/>
    </row>
    <row r="1187" spans="1:13">
      <c r="A1187" s="33" t="e">
        <f>VLOOKUP(B1178,O:T,2)</f>
        <v>#N/A</v>
      </c>
      <c r="B1187" s="649" t="s">
        <v>70</v>
      </c>
      <c r="C1187" s="650"/>
      <c r="D1187" s="650"/>
      <c r="E1187" s="650"/>
      <c r="F1187" s="650"/>
      <c r="G1187" s="650"/>
      <c r="H1187" s="6"/>
      <c r="I1187" s="63">
        <f>SUM(H1179:H1187)</f>
        <v>0</v>
      </c>
      <c r="J1187" s="1" t="e">
        <f>VLOOKUP(B1178,O:W,4)</f>
        <v>#N/A</v>
      </c>
      <c r="K1187" s="8"/>
      <c r="M1187" s="391"/>
    </row>
    <row r="1188" spans="1:13" ht="45.75" customHeight="1">
      <c r="A1188" s="32">
        <f>IF(B1188&gt;0,1,0)</f>
        <v>0</v>
      </c>
      <c r="B1188" s="647"/>
      <c r="C1188" s="648"/>
      <c r="D1188" s="648"/>
      <c r="E1188" s="648"/>
      <c r="F1188" s="648"/>
      <c r="G1188" s="648"/>
      <c r="H1188" s="6"/>
      <c r="I1188" s="63"/>
      <c r="J1188" s="7"/>
      <c r="K1188" s="8"/>
      <c r="M1188" s="390" t="s">
        <v>682</v>
      </c>
    </row>
    <row r="1189" spans="1:13">
      <c r="A1189" s="32">
        <f t="shared" ref="A1189:A1196" si="236">IF(H1189&gt;0,1,0)</f>
        <v>0</v>
      </c>
      <c r="B1189" s="10"/>
      <c r="C1189" s="2"/>
      <c r="D1189" s="2"/>
      <c r="E1189" s="2"/>
      <c r="F1189" s="2"/>
      <c r="G1189" s="2"/>
      <c r="H1189" s="3">
        <f>IF(AND(C1189=0,D1189=0,E1189=0,F1189=0,G1189=0),0,ROUND(IF(C1189=0,1,C1189)*IF(D1189=0,1,D1189)*IF(E1189=0,1,E1189)*IF(F1189=0,1,F1189)*IF(G1189=0,1,G1189),2))</f>
        <v>0</v>
      </c>
      <c r="I1189" s="63"/>
      <c r="J1189" s="7"/>
      <c r="K1189" s="8"/>
      <c r="M1189" s="391" t="s">
        <v>1061</v>
      </c>
    </row>
    <row r="1190" spans="1:13">
      <c r="A1190" s="32">
        <f t="shared" si="236"/>
        <v>0</v>
      </c>
      <c r="B1190" s="10"/>
      <c r="C1190" s="2"/>
      <c r="D1190" s="2"/>
      <c r="E1190" s="2"/>
      <c r="F1190" s="2"/>
      <c r="G1190" s="2"/>
      <c r="H1190" s="3">
        <f t="shared" ref="H1190:H1196" si="237">IF(AND(C1190=0,D1190=0,E1190=0,F1190=0,G1190=0),0,ROUND(IF(C1190=0,1,C1190)*IF(D1190=0,1,D1190)*IF(E1190=0,1,E1190)*IF(F1190=0,1,F1190)*IF(G1190=0,1,G1190),2))</f>
        <v>0</v>
      </c>
      <c r="I1190" s="63"/>
      <c r="J1190" s="7"/>
      <c r="K1190" s="8"/>
      <c r="M1190" s="391"/>
    </row>
    <row r="1191" spans="1:13">
      <c r="A1191" s="32">
        <f t="shared" si="236"/>
        <v>0</v>
      </c>
      <c r="B1191" s="10"/>
      <c r="C1191" s="2"/>
      <c r="D1191" s="2"/>
      <c r="E1191" s="2"/>
      <c r="F1191" s="2"/>
      <c r="G1191" s="2"/>
      <c r="H1191" s="3">
        <f t="shared" si="237"/>
        <v>0</v>
      </c>
      <c r="I1191" s="63"/>
      <c r="J1191" s="7"/>
      <c r="K1191" s="8"/>
      <c r="M1191" s="391"/>
    </row>
    <row r="1192" spans="1:13">
      <c r="A1192" s="32">
        <f t="shared" si="236"/>
        <v>0</v>
      </c>
      <c r="B1192" s="10"/>
      <c r="C1192" s="2"/>
      <c r="D1192" s="2"/>
      <c r="E1192" s="2"/>
      <c r="F1192" s="2"/>
      <c r="G1192" s="2"/>
      <c r="H1192" s="3">
        <f t="shared" si="237"/>
        <v>0</v>
      </c>
      <c r="I1192" s="63"/>
      <c r="J1192" s="7"/>
      <c r="K1192" s="8"/>
      <c r="M1192" s="391"/>
    </row>
    <row r="1193" spans="1:13">
      <c r="A1193" s="32">
        <f t="shared" si="236"/>
        <v>0</v>
      </c>
      <c r="B1193" s="10"/>
      <c r="C1193" s="2"/>
      <c r="D1193" s="2"/>
      <c r="E1193" s="2"/>
      <c r="F1193" s="2"/>
      <c r="G1193" s="2"/>
      <c r="H1193" s="3">
        <f t="shared" si="237"/>
        <v>0</v>
      </c>
      <c r="I1193" s="63"/>
      <c r="J1193" s="7"/>
      <c r="K1193" s="8"/>
      <c r="M1193" s="391"/>
    </row>
    <row r="1194" spans="1:13">
      <c r="A1194" s="32">
        <f t="shared" si="236"/>
        <v>0</v>
      </c>
      <c r="B1194" s="10"/>
      <c r="C1194" s="2"/>
      <c r="D1194" s="2"/>
      <c r="E1194" s="2"/>
      <c r="F1194" s="2"/>
      <c r="G1194" s="2"/>
      <c r="H1194" s="3">
        <f t="shared" si="237"/>
        <v>0</v>
      </c>
      <c r="I1194" s="63"/>
      <c r="J1194" s="7"/>
      <c r="K1194" s="8"/>
      <c r="M1194" s="391"/>
    </row>
    <row r="1195" spans="1:13">
      <c r="A1195" s="32">
        <f t="shared" si="236"/>
        <v>0</v>
      </c>
      <c r="B1195" s="10"/>
      <c r="C1195" s="2"/>
      <c r="D1195" s="2"/>
      <c r="E1195" s="2"/>
      <c r="F1195" s="2"/>
      <c r="G1195" s="2"/>
      <c r="H1195" s="3">
        <f t="shared" si="237"/>
        <v>0</v>
      </c>
      <c r="I1195" s="63"/>
      <c r="J1195" s="7"/>
      <c r="K1195" s="8"/>
      <c r="M1195" s="391"/>
    </row>
    <row r="1196" spans="1:13">
      <c r="A1196" s="32">
        <f t="shared" si="236"/>
        <v>0</v>
      </c>
      <c r="B1196" s="10"/>
      <c r="C1196" s="2"/>
      <c r="D1196" s="2"/>
      <c r="E1196" s="2"/>
      <c r="F1196" s="2"/>
      <c r="G1196" s="2"/>
      <c r="H1196" s="3">
        <f t="shared" si="237"/>
        <v>0</v>
      </c>
      <c r="I1196" s="63"/>
      <c r="J1196" s="7"/>
      <c r="K1196" s="8"/>
      <c r="M1196" s="391"/>
    </row>
    <row r="1197" spans="1:13">
      <c r="A1197" s="33" t="e">
        <f>VLOOKUP(B1188,O:T,2)</f>
        <v>#N/A</v>
      </c>
      <c r="B1197" s="649" t="s">
        <v>70</v>
      </c>
      <c r="C1197" s="650"/>
      <c r="D1197" s="650"/>
      <c r="E1197" s="650"/>
      <c r="F1197" s="650"/>
      <c r="G1197" s="650"/>
      <c r="H1197" s="6"/>
      <c r="I1197" s="63">
        <f>SUM(H1189:H1197)</f>
        <v>0</v>
      </c>
      <c r="J1197" s="1" t="e">
        <f>VLOOKUP(B1188,O:W,4)</f>
        <v>#N/A</v>
      </c>
      <c r="K1197" s="8"/>
      <c r="M1197" s="391"/>
    </row>
    <row r="1198" spans="1:13" ht="45.75" customHeight="1">
      <c r="A1198" s="32">
        <f>IF(B1198&gt;0,1,0)</f>
        <v>0</v>
      </c>
      <c r="B1198" s="647"/>
      <c r="C1198" s="648"/>
      <c r="D1198" s="648"/>
      <c r="E1198" s="648"/>
      <c r="F1198" s="648"/>
      <c r="G1198" s="648"/>
      <c r="H1198" s="6"/>
      <c r="I1198" s="63"/>
      <c r="J1198" s="7"/>
      <c r="K1198" s="8"/>
      <c r="M1198" s="390" t="s">
        <v>682</v>
      </c>
    </row>
    <row r="1199" spans="1:13">
      <c r="A1199" s="32">
        <f t="shared" ref="A1199:A1206" si="238">IF(H1199&gt;0,1,0)</f>
        <v>0</v>
      </c>
      <c r="B1199" s="10"/>
      <c r="C1199" s="2"/>
      <c r="D1199" s="2"/>
      <c r="E1199" s="2"/>
      <c r="F1199" s="2"/>
      <c r="G1199" s="2"/>
      <c r="H1199" s="3">
        <f>IF(AND(C1199=0,D1199=0,E1199=0,F1199=0,G1199=0),0,ROUND(IF(C1199=0,1,C1199)*IF(D1199=0,1,D1199)*IF(E1199=0,1,E1199)*IF(F1199=0,1,F1199)*IF(G1199=0,1,G1199),2))</f>
        <v>0</v>
      </c>
      <c r="I1199" s="63"/>
      <c r="J1199" s="7"/>
      <c r="K1199" s="8"/>
      <c r="M1199" s="391"/>
    </row>
    <row r="1200" spans="1:13">
      <c r="A1200" s="32">
        <f t="shared" si="238"/>
        <v>0</v>
      </c>
      <c r="B1200" s="10"/>
      <c r="C1200" s="2"/>
      <c r="D1200" s="2"/>
      <c r="E1200" s="2"/>
      <c r="F1200" s="2"/>
      <c r="G1200" s="2"/>
      <c r="H1200" s="3">
        <f t="shared" ref="H1200:H1206" si="239">IF(AND(C1200=0,D1200=0,E1200=0,F1200=0,G1200=0),0,ROUND(IF(C1200=0,1,C1200)*IF(D1200=0,1,D1200)*IF(E1200=0,1,E1200)*IF(F1200=0,1,F1200)*IF(G1200=0,1,G1200),2))</f>
        <v>0</v>
      </c>
      <c r="I1200" s="63"/>
      <c r="J1200" s="7"/>
      <c r="K1200" s="8"/>
      <c r="M1200" s="391"/>
    </row>
    <row r="1201" spans="1:13">
      <c r="A1201" s="32">
        <f t="shared" si="238"/>
        <v>0</v>
      </c>
      <c r="B1201" s="10"/>
      <c r="C1201" s="2"/>
      <c r="D1201" s="2"/>
      <c r="E1201" s="2"/>
      <c r="F1201" s="2"/>
      <c r="G1201" s="2"/>
      <c r="H1201" s="3">
        <f t="shared" si="239"/>
        <v>0</v>
      </c>
      <c r="I1201" s="63"/>
      <c r="J1201" s="7"/>
      <c r="K1201" s="8"/>
      <c r="M1201" s="391"/>
    </row>
    <row r="1202" spans="1:13">
      <c r="A1202" s="32">
        <f t="shared" si="238"/>
        <v>0</v>
      </c>
      <c r="B1202" s="10"/>
      <c r="C1202" s="2"/>
      <c r="D1202" s="2"/>
      <c r="E1202" s="2"/>
      <c r="F1202" s="2"/>
      <c r="G1202" s="2"/>
      <c r="H1202" s="3">
        <f t="shared" si="239"/>
        <v>0</v>
      </c>
      <c r="I1202" s="63"/>
      <c r="J1202" s="7"/>
      <c r="K1202" s="8"/>
      <c r="M1202" s="391"/>
    </row>
    <row r="1203" spans="1:13">
      <c r="A1203" s="32">
        <f t="shared" si="238"/>
        <v>0</v>
      </c>
      <c r="B1203" s="10"/>
      <c r="C1203" s="2"/>
      <c r="D1203" s="2"/>
      <c r="E1203" s="2"/>
      <c r="F1203" s="2"/>
      <c r="G1203" s="2"/>
      <c r="H1203" s="3">
        <f t="shared" si="239"/>
        <v>0</v>
      </c>
      <c r="I1203" s="63"/>
      <c r="J1203" s="7"/>
      <c r="K1203" s="8"/>
      <c r="M1203" s="391"/>
    </row>
    <row r="1204" spans="1:13">
      <c r="A1204" s="32">
        <f t="shared" si="238"/>
        <v>0</v>
      </c>
      <c r="B1204" s="10"/>
      <c r="C1204" s="2"/>
      <c r="D1204" s="2"/>
      <c r="E1204" s="2"/>
      <c r="F1204" s="2"/>
      <c r="G1204" s="2"/>
      <c r="H1204" s="3">
        <f t="shared" si="239"/>
        <v>0</v>
      </c>
      <c r="I1204" s="63"/>
      <c r="J1204" s="7"/>
      <c r="K1204" s="8"/>
      <c r="M1204" s="391"/>
    </row>
    <row r="1205" spans="1:13">
      <c r="A1205" s="32">
        <f t="shared" si="238"/>
        <v>0</v>
      </c>
      <c r="B1205" s="10"/>
      <c r="C1205" s="2"/>
      <c r="D1205" s="2"/>
      <c r="E1205" s="2"/>
      <c r="F1205" s="2"/>
      <c r="G1205" s="2"/>
      <c r="H1205" s="3">
        <f t="shared" si="239"/>
        <v>0</v>
      </c>
      <c r="I1205" s="63"/>
      <c r="J1205" s="7"/>
      <c r="K1205" s="8"/>
      <c r="M1205" s="391"/>
    </row>
    <row r="1206" spans="1:13">
      <c r="A1206" s="32">
        <f t="shared" si="238"/>
        <v>0</v>
      </c>
      <c r="B1206" s="10"/>
      <c r="C1206" s="2"/>
      <c r="D1206" s="2"/>
      <c r="E1206" s="2"/>
      <c r="F1206" s="2"/>
      <c r="G1206" s="2"/>
      <c r="H1206" s="3">
        <f t="shared" si="239"/>
        <v>0</v>
      </c>
      <c r="I1206" s="63"/>
      <c r="J1206" s="7"/>
      <c r="K1206" s="8"/>
      <c r="M1206" s="391"/>
    </row>
    <row r="1207" spans="1:13">
      <c r="A1207" s="33" t="e">
        <f>VLOOKUP(B1198,O:T,2)</f>
        <v>#N/A</v>
      </c>
      <c r="B1207" s="649" t="s">
        <v>70</v>
      </c>
      <c r="C1207" s="650"/>
      <c r="D1207" s="650"/>
      <c r="E1207" s="650"/>
      <c r="F1207" s="650"/>
      <c r="G1207" s="650"/>
      <c r="H1207" s="6"/>
      <c r="I1207" s="63">
        <f>SUM(H1199:H1207)</f>
        <v>0</v>
      </c>
      <c r="J1207" s="1" t="e">
        <f>VLOOKUP(B1198,O:W,4)</f>
        <v>#N/A</v>
      </c>
      <c r="K1207" s="8"/>
      <c r="M1207" s="391"/>
    </row>
    <row r="1208" spans="1:13" ht="48" customHeight="1">
      <c r="A1208" s="32">
        <f>IF(B1208&gt;0,1,0)</f>
        <v>0</v>
      </c>
      <c r="B1208" s="647"/>
      <c r="C1208" s="648"/>
      <c r="D1208" s="648"/>
      <c r="E1208" s="648"/>
      <c r="F1208" s="648"/>
      <c r="G1208" s="648"/>
      <c r="H1208" s="6"/>
      <c r="I1208" s="63"/>
      <c r="J1208" s="7"/>
      <c r="K1208" s="8"/>
      <c r="M1208" s="390" t="s">
        <v>682</v>
      </c>
    </row>
    <row r="1209" spans="1:13">
      <c r="A1209" s="32">
        <f t="shared" ref="A1209:A1216" si="240">IF(H1209&gt;0,1,0)</f>
        <v>0</v>
      </c>
      <c r="B1209" s="10"/>
      <c r="C1209" s="2"/>
      <c r="D1209" s="2"/>
      <c r="E1209" s="2"/>
      <c r="F1209" s="2"/>
      <c r="G1209" s="2"/>
      <c r="H1209" s="3">
        <f>IF(AND(C1209=0,D1209=0,E1209=0,F1209=0,G1209=0),0,ROUND(IF(C1209=0,1,C1209)*IF(D1209=0,1,D1209)*IF(E1209=0,1,E1209)*IF(F1209=0,1,F1209)*IF(G1209=0,1,G1209),2))</f>
        <v>0</v>
      </c>
      <c r="I1209" s="63"/>
      <c r="J1209" s="7"/>
      <c r="K1209" s="8"/>
      <c r="M1209" s="391" t="s">
        <v>1061</v>
      </c>
    </row>
    <row r="1210" spans="1:13">
      <c r="A1210" s="32">
        <f t="shared" si="240"/>
        <v>0</v>
      </c>
      <c r="B1210" s="10"/>
      <c r="C1210" s="2"/>
      <c r="D1210" s="2"/>
      <c r="E1210" s="2"/>
      <c r="F1210" s="2"/>
      <c r="G1210" s="2"/>
      <c r="H1210" s="3">
        <f t="shared" ref="H1210:H1216" si="241">IF(AND(C1210=0,D1210=0,E1210=0,F1210=0,G1210=0),0,ROUND(IF(C1210=0,1,C1210)*IF(D1210=0,1,D1210)*IF(E1210=0,1,E1210)*IF(F1210=0,1,F1210)*IF(G1210=0,1,G1210),2))</f>
        <v>0</v>
      </c>
      <c r="I1210" s="63"/>
      <c r="J1210" s="7"/>
      <c r="K1210" s="8"/>
      <c r="M1210" s="391"/>
    </row>
    <row r="1211" spans="1:13">
      <c r="A1211" s="32">
        <f t="shared" si="240"/>
        <v>0</v>
      </c>
      <c r="B1211" s="10"/>
      <c r="C1211" s="2"/>
      <c r="D1211" s="2"/>
      <c r="E1211" s="2"/>
      <c r="F1211" s="2"/>
      <c r="G1211" s="2"/>
      <c r="H1211" s="3">
        <f t="shared" si="241"/>
        <v>0</v>
      </c>
      <c r="I1211" s="63"/>
      <c r="J1211" s="7"/>
      <c r="K1211" s="8"/>
      <c r="M1211" s="391"/>
    </row>
    <row r="1212" spans="1:13">
      <c r="A1212" s="32">
        <f t="shared" si="240"/>
        <v>0</v>
      </c>
      <c r="B1212" s="10"/>
      <c r="C1212" s="2"/>
      <c r="D1212" s="2"/>
      <c r="E1212" s="2"/>
      <c r="F1212" s="2"/>
      <c r="G1212" s="2"/>
      <c r="H1212" s="3">
        <f t="shared" si="241"/>
        <v>0</v>
      </c>
      <c r="I1212" s="63"/>
      <c r="J1212" s="7"/>
      <c r="K1212" s="8"/>
      <c r="M1212" s="391"/>
    </row>
    <row r="1213" spans="1:13">
      <c r="A1213" s="32">
        <f t="shared" si="240"/>
        <v>0</v>
      </c>
      <c r="B1213" s="10"/>
      <c r="C1213" s="2"/>
      <c r="D1213" s="2"/>
      <c r="E1213" s="2"/>
      <c r="F1213" s="2"/>
      <c r="G1213" s="2"/>
      <c r="H1213" s="3">
        <f t="shared" si="241"/>
        <v>0</v>
      </c>
      <c r="I1213" s="63"/>
      <c r="J1213" s="7"/>
      <c r="K1213" s="8"/>
      <c r="M1213" s="391"/>
    </row>
    <row r="1214" spans="1:13">
      <c r="A1214" s="32">
        <f t="shared" si="240"/>
        <v>0</v>
      </c>
      <c r="B1214" s="10"/>
      <c r="C1214" s="2"/>
      <c r="D1214" s="2"/>
      <c r="E1214" s="2"/>
      <c r="F1214" s="2"/>
      <c r="G1214" s="2"/>
      <c r="H1214" s="3">
        <f t="shared" si="241"/>
        <v>0</v>
      </c>
      <c r="I1214" s="63"/>
      <c r="J1214" s="7"/>
      <c r="K1214" s="8"/>
      <c r="M1214" s="391"/>
    </row>
    <row r="1215" spans="1:13">
      <c r="A1215" s="32">
        <f t="shared" si="240"/>
        <v>0</v>
      </c>
      <c r="B1215" s="10"/>
      <c r="C1215" s="2"/>
      <c r="D1215" s="2"/>
      <c r="E1215" s="2"/>
      <c r="F1215" s="2"/>
      <c r="G1215" s="2"/>
      <c r="H1215" s="3">
        <f t="shared" si="241"/>
        <v>0</v>
      </c>
      <c r="I1215" s="63"/>
      <c r="J1215" s="7"/>
      <c r="K1215" s="8"/>
      <c r="M1215" s="391"/>
    </row>
    <row r="1216" spans="1:13">
      <c r="A1216" s="32">
        <f t="shared" si="240"/>
        <v>0</v>
      </c>
      <c r="B1216" s="10"/>
      <c r="C1216" s="2"/>
      <c r="D1216" s="2"/>
      <c r="E1216" s="2"/>
      <c r="F1216" s="2"/>
      <c r="G1216" s="2"/>
      <c r="H1216" s="3">
        <f t="shared" si="241"/>
        <v>0</v>
      </c>
      <c r="I1216" s="63"/>
      <c r="J1216" s="7"/>
      <c r="K1216" s="8"/>
      <c r="M1216" s="391"/>
    </row>
    <row r="1217" spans="1:13">
      <c r="A1217" s="33" t="e">
        <f>VLOOKUP(B1208,O:T,2)</f>
        <v>#N/A</v>
      </c>
      <c r="B1217" s="649" t="s">
        <v>70</v>
      </c>
      <c r="C1217" s="650"/>
      <c r="D1217" s="650"/>
      <c r="E1217" s="650"/>
      <c r="F1217" s="650"/>
      <c r="G1217" s="650"/>
      <c r="H1217" s="6"/>
      <c r="I1217" s="63">
        <f>SUM(H1209:H1217)</f>
        <v>0</v>
      </c>
      <c r="J1217" s="1" t="e">
        <f>VLOOKUP(B1208,O:W,4)</f>
        <v>#N/A</v>
      </c>
      <c r="K1217" s="8"/>
      <c r="M1217" s="391"/>
    </row>
    <row r="1218" spans="1:13" ht="46.5" customHeight="1">
      <c r="A1218" s="32">
        <f>IF(B1218&gt;0,1,0)</f>
        <v>1</v>
      </c>
      <c r="B1218" s="647" t="s">
        <v>7182</v>
      </c>
      <c r="C1218" s="648"/>
      <c r="D1218" s="648"/>
      <c r="E1218" s="648"/>
      <c r="F1218" s="648"/>
      <c r="G1218" s="648"/>
      <c r="H1218" s="6"/>
      <c r="I1218" s="63"/>
      <c r="J1218" s="7"/>
      <c r="K1218" s="8"/>
      <c r="M1218" s="396" t="s">
        <v>1062</v>
      </c>
    </row>
    <row r="1219" spans="1:13">
      <c r="A1219" s="32">
        <f t="shared" ref="A1219:A1226" si="242">IF(H1219&gt;0,1,0)</f>
        <v>1</v>
      </c>
      <c r="B1219" s="10"/>
      <c r="C1219" s="2">
        <v>1</v>
      </c>
      <c r="D1219" s="2">
        <v>140</v>
      </c>
      <c r="E1219" s="2"/>
      <c r="F1219" s="2"/>
      <c r="G1219" s="2"/>
      <c r="H1219" s="3">
        <f>IF(AND(C1219=0,D1219=0,E1219=0,F1219=0,G1219=0),0,ROUND(IF(C1219=0,1,C1219)*IF(D1219=0,1,D1219)*IF(E1219=0,1,E1219)*IF(F1219=0,1,F1219)*IF(G1219=0,1,G1219),2))</f>
        <v>140</v>
      </c>
      <c r="I1219" s="63"/>
      <c r="J1219" s="7"/>
      <c r="K1219" s="8"/>
      <c r="M1219" s="397" t="s">
        <v>668</v>
      </c>
    </row>
    <row r="1220" spans="1:13">
      <c r="A1220" s="32">
        <f t="shared" si="242"/>
        <v>0</v>
      </c>
      <c r="B1220" s="10"/>
      <c r="C1220" s="2"/>
      <c r="D1220" s="2"/>
      <c r="E1220" s="2"/>
      <c r="F1220" s="2"/>
      <c r="G1220" s="2"/>
      <c r="H1220" s="3">
        <f t="shared" ref="H1220:H1226" si="243">IF(AND(C1220=0,D1220=0,E1220=0,F1220=0,G1220=0),0,ROUND(IF(C1220=0,1,C1220)*IF(D1220=0,1,D1220)*IF(E1220=0,1,E1220)*IF(F1220=0,1,F1220)*IF(G1220=0,1,G1220),2))</f>
        <v>0</v>
      </c>
      <c r="I1220" s="63"/>
      <c r="J1220" s="7"/>
      <c r="K1220" s="8"/>
      <c r="M1220" s="397"/>
    </row>
    <row r="1221" spans="1:13">
      <c r="A1221" s="32">
        <f t="shared" si="242"/>
        <v>0</v>
      </c>
      <c r="B1221" s="10"/>
      <c r="C1221" s="2"/>
      <c r="D1221" s="2"/>
      <c r="E1221" s="2"/>
      <c r="F1221" s="2"/>
      <c r="G1221" s="2"/>
      <c r="H1221" s="3">
        <f t="shared" si="243"/>
        <v>0</v>
      </c>
      <c r="I1221" s="63"/>
      <c r="J1221" s="7"/>
      <c r="K1221" s="8"/>
      <c r="M1221" s="397"/>
    </row>
    <row r="1222" spans="1:13">
      <c r="A1222" s="32">
        <f t="shared" si="242"/>
        <v>0</v>
      </c>
      <c r="B1222" s="10"/>
      <c r="C1222" s="2"/>
      <c r="D1222" s="2"/>
      <c r="E1222" s="2"/>
      <c r="F1222" s="2"/>
      <c r="G1222" s="2"/>
      <c r="H1222" s="3">
        <f t="shared" si="243"/>
        <v>0</v>
      </c>
      <c r="I1222" s="63"/>
      <c r="J1222" s="7"/>
      <c r="K1222" s="8"/>
      <c r="M1222" s="397"/>
    </row>
    <row r="1223" spans="1:13">
      <c r="A1223" s="32">
        <f t="shared" si="242"/>
        <v>0</v>
      </c>
      <c r="B1223" s="10"/>
      <c r="C1223" s="2"/>
      <c r="D1223" s="2"/>
      <c r="E1223" s="2"/>
      <c r="F1223" s="2"/>
      <c r="G1223" s="2"/>
      <c r="H1223" s="3">
        <f t="shared" si="243"/>
        <v>0</v>
      </c>
      <c r="I1223" s="63"/>
      <c r="J1223" s="7"/>
      <c r="K1223" s="8"/>
      <c r="M1223" s="397"/>
    </row>
    <row r="1224" spans="1:13">
      <c r="A1224" s="32">
        <f t="shared" si="242"/>
        <v>0</v>
      </c>
      <c r="B1224" s="10"/>
      <c r="C1224" s="2"/>
      <c r="D1224" s="2"/>
      <c r="E1224" s="2"/>
      <c r="F1224" s="2"/>
      <c r="G1224" s="2"/>
      <c r="H1224" s="3">
        <f t="shared" si="243"/>
        <v>0</v>
      </c>
      <c r="I1224" s="63"/>
      <c r="J1224" s="7"/>
      <c r="K1224" s="8"/>
      <c r="M1224" s="397"/>
    </row>
    <row r="1225" spans="1:13">
      <c r="A1225" s="32">
        <f t="shared" si="242"/>
        <v>0</v>
      </c>
      <c r="B1225" s="10"/>
      <c r="C1225" s="2"/>
      <c r="D1225" s="2"/>
      <c r="E1225" s="2"/>
      <c r="F1225" s="2"/>
      <c r="G1225" s="2"/>
      <c r="H1225" s="3">
        <f t="shared" si="243"/>
        <v>0</v>
      </c>
      <c r="I1225" s="63"/>
      <c r="J1225" s="7"/>
      <c r="K1225" s="8"/>
      <c r="M1225" s="397"/>
    </row>
    <row r="1226" spans="1:13">
      <c r="A1226" s="32">
        <f t="shared" si="242"/>
        <v>0</v>
      </c>
      <c r="B1226" s="10"/>
      <c r="C1226" s="2"/>
      <c r="D1226" s="2"/>
      <c r="E1226" s="2"/>
      <c r="F1226" s="2"/>
      <c r="G1226" s="2"/>
      <c r="H1226" s="3">
        <f t="shared" si="243"/>
        <v>0</v>
      </c>
      <c r="I1226" s="63"/>
      <c r="J1226" s="7"/>
      <c r="K1226" s="8"/>
      <c r="M1226" s="397"/>
    </row>
    <row r="1227" spans="1:13">
      <c r="A1227" s="33">
        <f>VLOOKUP(B1218,O:T,2)</f>
        <v>120101</v>
      </c>
      <c r="B1227" s="649" t="s">
        <v>70</v>
      </c>
      <c r="C1227" s="650"/>
      <c r="D1227" s="650"/>
      <c r="E1227" s="650"/>
      <c r="F1227" s="650"/>
      <c r="G1227" s="650"/>
      <c r="H1227" s="6"/>
      <c r="I1227" s="63">
        <f>SUM(H1219:H1227)</f>
        <v>140</v>
      </c>
      <c r="J1227" s="1" t="str">
        <f>VLOOKUP(B1218,O:W,4)</f>
        <v>مترطول</v>
      </c>
      <c r="K1227" s="8"/>
      <c r="M1227" s="397"/>
    </row>
    <row r="1228" spans="1:13" ht="45.75" customHeight="1">
      <c r="A1228" s="32">
        <f>IF(B1228&gt;0,1,0)</f>
        <v>1</v>
      </c>
      <c r="B1228" s="647" t="s">
        <v>7341</v>
      </c>
      <c r="C1228" s="648"/>
      <c r="D1228" s="648"/>
      <c r="E1228" s="648"/>
      <c r="F1228" s="648"/>
      <c r="G1228" s="648"/>
      <c r="H1228" s="6"/>
      <c r="I1228" s="63"/>
      <c r="J1228" s="7"/>
      <c r="K1228" s="8"/>
      <c r="M1228" s="396" t="s">
        <v>1062</v>
      </c>
    </row>
    <row r="1229" spans="1:13">
      <c r="A1229" s="32">
        <f t="shared" ref="A1229:A1236" si="244">IF(H1229&gt;0,1,0)</f>
        <v>1</v>
      </c>
      <c r="B1229" s="10"/>
      <c r="C1229" s="2">
        <v>1</v>
      </c>
      <c r="D1229" s="2"/>
      <c r="E1229" s="2"/>
      <c r="F1229" s="2"/>
      <c r="G1229" s="2"/>
      <c r="H1229" s="3">
        <f>IF(AND(C1229=0,D1229=0,E1229=0,F1229=0,G1229=0),0,ROUND(IF(C1229=0,1,C1229)*IF(D1229=0,1,D1229)*IF(E1229=0,1,E1229)*IF(F1229=0,1,F1229)*IF(G1229=0,1,G1229),2))</f>
        <v>1</v>
      </c>
      <c r="I1229" s="63"/>
      <c r="J1229" s="7"/>
      <c r="K1229" s="8"/>
      <c r="M1229" s="397" t="s">
        <v>668</v>
      </c>
    </row>
    <row r="1230" spans="1:13">
      <c r="A1230" s="32">
        <f t="shared" si="244"/>
        <v>0</v>
      </c>
      <c r="B1230" s="10"/>
      <c r="C1230" s="2"/>
      <c r="D1230" s="2"/>
      <c r="E1230" s="2"/>
      <c r="F1230" s="2"/>
      <c r="G1230" s="2"/>
      <c r="H1230" s="3">
        <f t="shared" ref="H1230:H1236" si="245">IF(AND(C1230=0,D1230=0,E1230=0,F1230=0,G1230=0),0,ROUND(IF(C1230=0,1,C1230)*IF(D1230=0,1,D1230)*IF(E1230=0,1,E1230)*IF(F1230=0,1,F1230)*IF(G1230=0,1,G1230),2))</f>
        <v>0</v>
      </c>
      <c r="I1230" s="63"/>
      <c r="J1230" s="7"/>
      <c r="K1230" s="8"/>
      <c r="M1230" s="397"/>
    </row>
    <row r="1231" spans="1:13">
      <c r="A1231" s="32">
        <f t="shared" si="244"/>
        <v>0</v>
      </c>
      <c r="B1231" s="10"/>
      <c r="C1231" s="2"/>
      <c r="D1231" s="2"/>
      <c r="E1231" s="2"/>
      <c r="F1231" s="2"/>
      <c r="G1231" s="2"/>
      <c r="H1231" s="3">
        <f t="shared" si="245"/>
        <v>0</v>
      </c>
      <c r="I1231" s="63"/>
      <c r="J1231" s="7"/>
      <c r="K1231" s="8"/>
      <c r="M1231" s="397"/>
    </row>
    <row r="1232" spans="1:13">
      <c r="A1232" s="32">
        <f t="shared" si="244"/>
        <v>0</v>
      </c>
      <c r="B1232" s="10"/>
      <c r="C1232" s="2"/>
      <c r="D1232" s="2"/>
      <c r="E1232" s="2"/>
      <c r="F1232" s="2"/>
      <c r="G1232" s="2"/>
      <c r="H1232" s="3">
        <f t="shared" si="245"/>
        <v>0</v>
      </c>
      <c r="I1232" s="63"/>
      <c r="J1232" s="7"/>
      <c r="K1232" s="8"/>
      <c r="M1232" s="397"/>
    </row>
    <row r="1233" spans="1:13">
      <c r="A1233" s="32">
        <f t="shared" si="244"/>
        <v>0</v>
      </c>
      <c r="B1233" s="10"/>
      <c r="C1233" s="2"/>
      <c r="D1233" s="2"/>
      <c r="E1233" s="2"/>
      <c r="F1233" s="2"/>
      <c r="G1233" s="2"/>
      <c r="H1233" s="3">
        <f t="shared" si="245"/>
        <v>0</v>
      </c>
      <c r="I1233" s="63"/>
      <c r="J1233" s="7"/>
      <c r="K1233" s="8"/>
      <c r="M1233" s="397"/>
    </row>
    <row r="1234" spans="1:13">
      <c r="A1234" s="32">
        <f t="shared" si="244"/>
        <v>0</v>
      </c>
      <c r="B1234" s="10"/>
      <c r="C1234" s="2"/>
      <c r="D1234" s="2"/>
      <c r="E1234" s="2"/>
      <c r="F1234" s="2"/>
      <c r="G1234" s="2"/>
      <c r="H1234" s="3">
        <f t="shared" si="245"/>
        <v>0</v>
      </c>
      <c r="I1234" s="63"/>
      <c r="J1234" s="7"/>
      <c r="K1234" s="8"/>
      <c r="M1234" s="397"/>
    </row>
    <row r="1235" spans="1:13">
      <c r="A1235" s="32">
        <f t="shared" si="244"/>
        <v>0</v>
      </c>
      <c r="B1235" s="10"/>
      <c r="C1235" s="2"/>
      <c r="D1235" s="2"/>
      <c r="E1235" s="2"/>
      <c r="F1235" s="2"/>
      <c r="G1235" s="2"/>
      <c r="H1235" s="3">
        <f t="shared" si="245"/>
        <v>0</v>
      </c>
      <c r="I1235" s="63"/>
      <c r="J1235" s="7"/>
      <c r="K1235" s="8"/>
      <c r="M1235" s="397"/>
    </row>
    <row r="1236" spans="1:13">
      <c r="A1236" s="32">
        <f t="shared" si="244"/>
        <v>0</v>
      </c>
      <c r="B1236" s="10"/>
      <c r="C1236" s="2"/>
      <c r="D1236" s="2"/>
      <c r="E1236" s="2"/>
      <c r="F1236" s="2"/>
      <c r="G1236" s="2"/>
      <c r="H1236" s="3">
        <f t="shared" si="245"/>
        <v>0</v>
      </c>
      <c r="I1236" s="63"/>
      <c r="J1236" s="7"/>
      <c r="K1236" s="8"/>
      <c r="M1236" s="397"/>
    </row>
    <row r="1237" spans="1:13">
      <c r="A1237" s="33" t="str">
        <f>VLOOKUP(B1228,O:T,2)</f>
        <v>121314</v>
      </c>
      <c r="B1237" s="649" t="s">
        <v>70</v>
      </c>
      <c r="C1237" s="650"/>
      <c r="D1237" s="650"/>
      <c r="E1237" s="650"/>
      <c r="F1237" s="650"/>
      <c r="G1237" s="650"/>
      <c r="H1237" s="6"/>
      <c r="I1237" s="63">
        <f>SUM(H1229:H1237)</f>
        <v>1</v>
      </c>
      <c r="J1237" s="1" t="str">
        <f>VLOOKUP(B1228,O:W,4)</f>
        <v>عدد</v>
      </c>
      <c r="K1237" s="8"/>
      <c r="M1237" s="397"/>
    </row>
    <row r="1238" spans="1:13" ht="45" customHeight="1">
      <c r="A1238" s="32">
        <f>IF(B1238&gt;0,1,0)</f>
        <v>0</v>
      </c>
      <c r="B1238" s="647"/>
      <c r="C1238" s="648"/>
      <c r="D1238" s="648"/>
      <c r="E1238" s="648"/>
      <c r="F1238" s="648"/>
      <c r="G1238" s="648"/>
      <c r="H1238" s="6"/>
      <c r="I1238" s="63"/>
      <c r="J1238" s="7"/>
      <c r="K1238" s="8"/>
      <c r="M1238" s="396" t="s">
        <v>1062</v>
      </c>
    </row>
    <row r="1239" spans="1:13">
      <c r="A1239" s="32">
        <f t="shared" ref="A1239:A1246" si="246">IF(H1239&gt;0,1,0)</f>
        <v>0</v>
      </c>
      <c r="B1239" s="10"/>
      <c r="C1239" s="2"/>
      <c r="D1239" s="2"/>
      <c r="E1239" s="2"/>
      <c r="F1239" s="2"/>
      <c r="G1239" s="2"/>
      <c r="H1239" s="3">
        <f>IF(AND(C1239=0,D1239=0,E1239=0,F1239=0,G1239=0),0,ROUND(IF(C1239=0,1,C1239)*IF(D1239=0,1,D1239)*IF(E1239=0,1,E1239)*IF(F1239=0,1,F1239)*IF(G1239=0,1,G1239),2))</f>
        <v>0</v>
      </c>
      <c r="I1239" s="63"/>
      <c r="J1239" s="7"/>
      <c r="K1239" s="8"/>
      <c r="M1239" s="397"/>
    </row>
    <row r="1240" spans="1:13">
      <c r="A1240" s="32">
        <f t="shared" si="246"/>
        <v>0</v>
      </c>
      <c r="B1240" s="10"/>
      <c r="C1240" s="2"/>
      <c r="D1240" s="2"/>
      <c r="E1240" s="2"/>
      <c r="F1240" s="2"/>
      <c r="G1240" s="2"/>
      <c r="H1240" s="3">
        <f t="shared" ref="H1240:H1246" si="247">IF(AND(C1240=0,D1240=0,E1240=0,F1240=0,G1240=0),0,ROUND(IF(C1240=0,1,C1240)*IF(D1240=0,1,D1240)*IF(E1240=0,1,E1240)*IF(F1240=0,1,F1240)*IF(G1240=0,1,G1240),2))</f>
        <v>0</v>
      </c>
      <c r="I1240" s="63"/>
      <c r="J1240" s="7"/>
      <c r="K1240" s="8"/>
      <c r="M1240" s="397"/>
    </row>
    <row r="1241" spans="1:13">
      <c r="A1241" s="32">
        <f t="shared" si="246"/>
        <v>0</v>
      </c>
      <c r="B1241" s="10"/>
      <c r="C1241" s="2"/>
      <c r="D1241" s="2"/>
      <c r="E1241" s="2"/>
      <c r="F1241" s="2"/>
      <c r="G1241" s="2"/>
      <c r="H1241" s="3">
        <f t="shared" si="247"/>
        <v>0</v>
      </c>
      <c r="I1241" s="63"/>
      <c r="J1241" s="7"/>
      <c r="K1241" s="8"/>
      <c r="M1241" s="397"/>
    </row>
    <row r="1242" spans="1:13">
      <c r="A1242" s="32">
        <f t="shared" si="246"/>
        <v>0</v>
      </c>
      <c r="B1242" s="10"/>
      <c r="C1242" s="2"/>
      <c r="D1242" s="2"/>
      <c r="E1242" s="2"/>
      <c r="F1242" s="2"/>
      <c r="G1242" s="2"/>
      <c r="H1242" s="3">
        <f t="shared" si="247"/>
        <v>0</v>
      </c>
      <c r="I1242" s="63"/>
      <c r="J1242" s="7"/>
      <c r="K1242" s="8"/>
      <c r="M1242" s="397"/>
    </row>
    <row r="1243" spans="1:13">
      <c r="A1243" s="32">
        <f t="shared" si="246"/>
        <v>0</v>
      </c>
      <c r="B1243" s="10"/>
      <c r="C1243" s="2"/>
      <c r="D1243" s="2"/>
      <c r="E1243" s="2"/>
      <c r="F1243" s="2"/>
      <c r="G1243" s="2"/>
      <c r="H1243" s="3">
        <f t="shared" si="247"/>
        <v>0</v>
      </c>
      <c r="I1243" s="63"/>
      <c r="J1243" s="7"/>
      <c r="K1243" s="8"/>
      <c r="M1243" s="397"/>
    </row>
    <row r="1244" spans="1:13">
      <c r="A1244" s="32">
        <f t="shared" si="246"/>
        <v>0</v>
      </c>
      <c r="B1244" s="10"/>
      <c r="C1244" s="2"/>
      <c r="D1244" s="2"/>
      <c r="E1244" s="2"/>
      <c r="F1244" s="2"/>
      <c r="G1244" s="2"/>
      <c r="H1244" s="3">
        <f t="shared" si="247"/>
        <v>0</v>
      </c>
      <c r="I1244" s="63"/>
      <c r="J1244" s="7"/>
      <c r="K1244" s="8"/>
      <c r="M1244" s="397"/>
    </row>
    <row r="1245" spans="1:13">
      <c r="A1245" s="32">
        <f t="shared" si="246"/>
        <v>0</v>
      </c>
      <c r="B1245" s="10"/>
      <c r="C1245" s="2"/>
      <c r="D1245" s="2"/>
      <c r="E1245" s="2"/>
      <c r="F1245" s="2"/>
      <c r="G1245" s="2"/>
      <c r="H1245" s="3">
        <f t="shared" si="247"/>
        <v>0</v>
      </c>
      <c r="I1245" s="63"/>
      <c r="J1245" s="7"/>
      <c r="K1245" s="8"/>
      <c r="M1245" s="397"/>
    </row>
    <row r="1246" spans="1:13">
      <c r="A1246" s="32">
        <f t="shared" si="246"/>
        <v>0</v>
      </c>
      <c r="B1246" s="10"/>
      <c r="C1246" s="2"/>
      <c r="D1246" s="2"/>
      <c r="E1246" s="2"/>
      <c r="F1246" s="2"/>
      <c r="G1246" s="2"/>
      <c r="H1246" s="3">
        <f t="shared" si="247"/>
        <v>0</v>
      </c>
      <c r="I1246" s="63"/>
      <c r="J1246" s="7"/>
      <c r="K1246" s="8"/>
      <c r="M1246" s="397"/>
    </row>
    <row r="1247" spans="1:13">
      <c r="A1247" s="33" t="e">
        <f>VLOOKUP(B1238,O:T,2)</f>
        <v>#N/A</v>
      </c>
      <c r="B1247" s="649" t="s">
        <v>70</v>
      </c>
      <c r="C1247" s="650"/>
      <c r="D1247" s="650"/>
      <c r="E1247" s="650"/>
      <c r="F1247" s="650"/>
      <c r="G1247" s="650"/>
      <c r="H1247" s="6"/>
      <c r="I1247" s="63">
        <f>SUM(H1239:H1247)</f>
        <v>0</v>
      </c>
      <c r="J1247" s="1" t="e">
        <f>VLOOKUP(B1238,O:W,4)</f>
        <v>#N/A</v>
      </c>
      <c r="K1247" s="8"/>
      <c r="M1247" s="397"/>
    </row>
    <row r="1248" spans="1:13" ht="47.25" customHeight="1">
      <c r="A1248" s="32">
        <f>IF(B1248&gt;0,1,0)</f>
        <v>0</v>
      </c>
      <c r="B1248" s="647"/>
      <c r="C1248" s="648"/>
      <c r="D1248" s="648"/>
      <c r="E1248" s="648"/>
      <c r="F1248" s="648"/>
      <c r="G1248" s="648"/>
      <c r="H1248" s="6"/>
      <c r="I1248" s="63"/>
      <c r="J1248" s="7"/>
      <c r="K1248" s="8"/>
      <c r="M1248" s="396" t="s">
        <v>1062</v>
      </c>
    </row>
    <row r="1249" spans="1:13">
      <c r="A1249" s="32">
        <f t="shared" ref="A1249:A1256" si="248">IF(H1249&gt;0,1,0)</f>
        <v>0</v>
      </c>
      <c r="B1249" s="10"/>
      <c r="C1249" s="2"/>
      <c r="D1249" s="2"/>
      <c r="E1249" s="2"/>
      <c r="F1249" s="2"/>
      <c r="G1249" s="2"/>
      <c r="H1249" s="3">
        <f>IF(AND(C1249=0,D1249=0,E1249=0,F1249=0,G1249=0),0,ROUND(IF(C1249=0,1,C1249)*IF(D1249=0,1,D1249)*IF(E1249=0,1,E1249)*IF(F1249=0,1,F1249)*IF(G1249=0,1,G1249),2))</f>
        <v>0</v>
      </c>
      <c r="I1249" s="63"/>
      <c r="J1249" s="7"/>
      <c r="K1249" s="8"/>
      <c r="M1249" s="397" t="s">
        <v>668</v>
      </c>
    </row>
    <row r="1250" spans="1:13">
      <c r="A1250" s="32">
        <f t="shared" si="248"/>
        <v>0</v>
      </c>
      <c r="B1250" s="10"/>
      <c r="C1250" s="2"/>
      <c r="D1250" s="2"/>
      <c r="E1250" s="2"/>
      <c r="F1250" s="2"/>
      <c r="G1250" s="2"/>
      <c r="H1250" s="3">
        <f t="shared" ref="H1250:H1256" si="249">IF(AND(C1250=0,D1250=0,E1250=0,F1250=0,G1250=0),0,ROUND(IF(C1250=0,1,C1250)*IF(D1250=0,1,D1250)*IF(E1250=0,1,E1250)*IF(F1250=0,1,F1250)*IF(G1250=0,1,G1250),2))</f>
        <v>0</v>
      </c>
      <c r="I1250" s="63"/>
      <c r="J1250" s="7"/>
      <c r="K1250" s="8"/>
      <c r="M1250" s="397"/>
    </row>
    <row r="1251" spans="1:13">
      <c r="A1251" s="32">
        <f t="shared" si="248"/>
        <v>0</v>
      </c>
      <c r="B1251" s="10"/>
      <c r="C1251" s="2"/>
      <c r="D1251" s="2"/>
      <c r="E1251" s="2"/>
      <c r="F1251" s="2"/>
      <c r="G1251" s="2"/>
      <c r="H1251" s="3">
        <f t="shared" si="249"/>
        <v>0</v>
      </c>
      <c r="I1251" s="63"/>
      <c r="J1251" s="7"/>
      <c r="K1251" s="8"/>
      <c r="M1251" s="397"/>
    </row>
    <row r="1252" spans="1:13">
      <c r="A1252" s="32">
        <f t="shared" si="248"/>
        <v>0</v>
      </c>
      <c r="B1252" s="10"/>
      <c r="C1252" s="2"/>
      <c r="D1252" s="2"/>
      <c r="E1252" s="2"/>
      <c r="F1252" s="2"/>
      <c r="G1252" s="2"/>
      <c r="H1252" s="3">
        <f t="shared" si="249"/>
        <v>0</v>
      </c>
      <c r="I1252" s="63"/>
      <c r="J1252" s="7"/>
      <c r="K1252" s="8"/>
      <c r="M1252" s="397"/>
    </row>
    <row r="1253" spans="1:13">
      <c r="A1253" s="32">
        <f t="shared" si="248"/>
        <v>0</v>
      </c>
      <c r="B1253" s="10"/>
      <c r="C1253" s="2"/>
      <c r="D1253" s="2"/>
      <c r="E1253" s="2"/>
      <c r="F1253" s="2"/>
      <c r="G1253" s="2"/>
      <c r="H1253" s="3">
        <f t="shared" si="249"/>
        <v>0</v>
      </c>
      <c r="I1253" s="63"/>
      <c r="J1253" s="7"/>
      <c r="K1253" s="8"/>
      <c r="M1253" s="397"/>
    </row>
    <row r="1254" spans="1:13">
      <c r="A1254" s="32">
        <f t="shared" si="248"/>
        <v>0</v>
      </c>
      <c r="B1254" s="10"/>
      <c r="C1254" s="2"/>
      <c r="D1254" s="2"/>
      <c r="E1254" s="2"/>
      <c r="F1254" s="2"/>
      <c r="G1254" s="2"/>
      <c r="H1254" s="3">
        <f t="shared" si="249"/>
        <v>0</v>
      </c>
      <c r="I1254" s="63"/>
      <c r="J1254" s="7"/>
      <c r="K1254" s="8"/>
      <c r="M1254" s="397"/>
    </row>
    <row r="1255" spans="1:13">
      <c r="A1255" s="32">
        <f t="shared" si="248"/>
        <v>0</v>
      </c>
      <c r="B1255" s="10"/>
      <c r="C1255" s="2"/>
      <c r="D1255" s="2"/>
      <c r="E1255" s="2"/>
      <c r="F1255" s="2"/>
      <c r="G1255" s="2"/>
      <c r="H1255" s="3">
        <f t="shared" si="249"/>
        <v>0</v>
      </c>
      <c r="I1255" s="63"/>
      <c r="J1255" s="7"/>
      <c r="K1255" s="8"/>
      <c r="M1255" s="397"/>
    </row>
    <row r="1256" spans="1:13">
      <c r="A1256" s="32">
        <f t="shared" si="248"/>
        <v>0</v>
      </c>
      <c r="B1256" s="10"/>
      <c r="C1256" s="2"/>
      <c r="D1256" s="2"/>
      <c r="E1256" s="2"/>
      <c r="F1256" s="2"/>
      <c r="G1256" s="2"/>
      <c r="H1256" s="3">
        <f t="shared" si="249"/>
        <v>0</v>
      </c>
      <c r="I1256" s="63"/>
      <c r="J1256" s="7"/>
      <c r="K1256" s="8"/>
      <c r="M1256" s="397"/>
    </row>
    <row r="1257" spans="1:13">
      <c r="A1257" s="33" t="e">
        <f>VLOOKUP(B1248,O:T,2)</f>
        <v>#N/A</v>
      </c>
      <c r="B1257" s="649" t="s">
        <v>70</v>
      </c>
      <c r="C1257" s="650"/>
      <c r="D1257" s="650"/>
      <c r="E1257" s="650"/>
      <c r="F1257" s="650"/>
      <c r="G1257" s="650"/>
      <c r="H1257" s="6"/>
      <c r="I1257" s="63">
        <f>SUM(H1249:H1257)</f>
        <v>0</v>
      </c>
      <c r="J1257" s="1" t="e">
        <f>VLOOKUP(B1248,O:W,4)</f>
        <v>#N/A</v>
      </c>
      <c r="K1257" s="8"/>
      <c r="M1257" s="397"/>
    </row>
    <row r="1258" spans="1:13" ht="48.75" customHeight="1">
      <c r="A1258" s="32">
        <f>IF(B1258&gt;0,1,0)</f>
        <v>0</v>
      </c>
      <c r="B1258" s="647"/>
      <c r="C1258" s="648"/>
      <c r="D1258" s="648"/>
      <c r="E1258" s="648"/>
      <c r="F1258" s="648"/>
      <c r="G1258" s="648"/>
      <c r="H1258" s="6"/>
      <c r="I1258" s="63"/>
      <c r="J1258" s="7"/>
      <c r="K1258" s="8"/>
      <c r="M1258" s="396" t="s">
        <v>1062</v>
      </c>
    </row>
    <row r="1259" spans="1:13">
      <c r="A1259" s="32">
        <f t="shared" ref="A1259:A1266" si="250">IF(H1259&gt;0,1,0)</f>
        <v>0</v>
      </c>
      <c r="B1259" s="10"/>
      <c r="C1259" s="2"/>
      <c r="D1259" s="2"/>
      <c r="E1259" s="2"/>
      <c r="F1259" s="2"/>
      <c r="G1259" s="2"/>
      <c r="H1259" s="3">
        <f>IF(AND(C1259=0,D1259=0,E1259=0,F1259=0,G1259=0),0,ROUND(IF(C1259=0,1,C1259)*IF(D1259=0,1,D1259)*IF(E1259=0,1,E1259)*IF(F1259=0,1,F1259)*IF(G1259=0,1,G1259),2))</f>
        <v>0</v>
      </c>
      <c r="I1259" s="63"/>
      <c r="J1259" s="7"/>
      <c r="K1259" s="8"/>
      <c r="M1259" s="397"/>
    </row>
    <row r="1260" spans="1:13">
      <c r="A1260" s="32">
        <f t="shared" si="250"/>
        <v>0</v>
      </c>
      <c r="B1260" s="10"/>
      <c r="C1260" s="2"/>
      <c r="D1260" s="2"/>
      <c r="E1260" s="2"/>
      <c r="F1260" s="2"/>
      <c r="G1260" s="2"/>
      <c r="H1260" s="3">
        <f t="shared" ref="H1260:H1266" si="251">IF(AND(C1260=0,D1260=0,E1260=0,F1260=0,G1260=0),0,ROUND(IF(C1260=0,1,C1260)*IF(D1260=0,1,D1260)*IF(E1260=0,1,E1260)*IF(F1260=0,1,F1260)*IF(G1260=0,1,G1260),2))</f>
        <v>0</v>
      </c>
      <c r="I1260" s="63"/>
      <c r="J1260" s="7"/>
      <c r="K1260" s="8"/>
      <c r="M1260" s="397"/>
    </row>
    <row r="1261" spans="1:13">
      <c r="A1261" s="32">
        <f t="shared" si="250"/>
        <v>0</v>
      </c>
      <c r="B1261" s="10"/>
      <c r="C1261" s="2"/>
      <c r="D1261" s="2"/>
      <c r="E1261" s="2"/>
      <c r="F1261" s="2"/>
      <c r="G1261" s="2"/>
      <c r="H1261" s="3">
        <f t="shared" si="251"/>
        <v>0</v>
      </c>
      <c r="I1261" s="63"/>
      <c r="J1261" s="7"/>
      <c r="K1261" s="8"/>
      <c r="M1261" s="397"/>
    </row>
    <row r="1262" spans="1:13">
      <c r="A1262" s="32">
        <f t="shared" si="250"/>
        <v>0</v>
      </c>
      <c r="B1262" s="10"/>
      <c r="C1262" s="2"/>
      <c r="D1262" s="2"/>
      <c r="E1262" s="2"/>
      <c r="F1262" s="2"/>
      <c r="G1262" s="2"/>
      <c r="H1262" s="3">
        <f t="shared" si="251"/>
        <v>0</v>
      </c>
      <c r="I1262" s="63"/>
      <c r="J1262" s="7"/>
      <c r="K1262" s="8"/>
      <c r="M1262" s="397"/>
    </row>
    <row r="1263" spans="1:13">
      <c r="A1263" s="32">
        <f t="shared" si="250"/>
        <v>0</v>
      </c>
      <c r="B1263" s="10"/>
      <c r="C1263" s="2"/>
      <c r="D1263" s="2"/>
      <c r="E1263" s="2"/>
      <c r="F1263" s="2"/>
      <c r="G1263" s="2"/>
      <c r="H1263" s="3">
        <f t="shared" si="251"/>
        <v>0</v>
      </c>
      <c r="I1263" s="63"/>
      <c r="J1263" s="7"/>
      <c r="K1263" s="8"/>
      <c r="M1263" s="397"/>
    </row>
    <row r="1264" spans="1:13">
      <c r="A1264" s="32">
        <f t="shared" si="250"/>
        <v>0</v>
      </c>
      <c r="B1264" s="10"/>
      <c r="C1264" s="2"/>
      <c r="D1264" s="2"/>
      <c r="E1264" s="2"/>
      <c r="F1264" s="2"/>
      <c r="G1264" s="2"/>
      <c r="H1264" s="3">
        <f t="shared" si="251"/>
        <v>0</v>
      </c>
      <c r="I1264" s="63"/>
      <c r="J1264" s="7"/>
      <c r="K1264" s="8"/>
      <c r="M1264" s="397"/>
    </row>
    <row r="1265" spans="1:13">
      <c r="A1265" s="32">
        <f t="shared" si="250"/>
        <v>0</v>
      </c>
      <c r="B1265" s="10"/>
      <c r="C1265" s="2"/>
      <c r="D1265" s="2"/>
      <c r="E1265" s="2"/>
      <c r="F1265" s="2"/>
      <c r="G1265" s="2"/>
      <c r="H1265" s="3">
        <f t="shared" si="251"/>
        <v>0</v>
      </c>
      <c r="I1265" s="63"/>
      <c r="J1265" s="7"/>
      <c r="K1265" s="8"/>
      <c r="M1265" s="397"/>
    </row>
    <row r="1266" spans="1:13">
      <c r="A1266" s="32">
        <f t="shared" si="250"/>
        <v>0</v>
      </c>
      <c r="B1266" s="10"/>
      <c r="C1266" s="2"/>
      <c r="D1266" s="2"/>
      <c r="E1266" s="2"/>
      <c r="F1266" s="2"/>
      <c r="G1266" s="2"/>
      <c r="H1266" s="3">
        <f t="shared" si="251"/>
        <v>0</v>
      </c>
      <c r="I1266" s="63"/>
      <c r="J1266" s="7"/>
      <c r="K1266" s="8"/>
      <c r="M1266" s="397"/>
    </row>
    <row r="1267" spans="1:13">
      <c r="A1267" s="33" t="e">
        <f>VLOOKUP(B1258,O:T,2)</f>
        <v>#N/A</v>
      </c>
      <c r="B1267" s="649" t="s">
        <v>70</v>
      </c>
      <c r="C1267" s="650"/>
      <c r="D1267" s="650"/>
      <c r="E1267" s="650"/>
      <c r="F1267" s="650"/>
      <c r="G1267" s="650"/>
      <c r="H1267" s="6"/>
      <c r="I1267" s="63">
        <f>SUM(H1259:H1267)</f>
        <v>0</v>
      </c>
      <c r="J1267" s="1" t="e">
        <f>VLOOKUP(B1258,O:W,4)</f>
        <v>#N/A</v>
      </c>
      <c r="K1267" s="8"/>
      <c r="M1267" s="397"/>
    </row>
    <row r="1268" spans="1:13" ht="45" customHeight="1">
      <c r="A1268" s="32">
        <f>IF(B1268&gt;0,1,0)</f>
        <v>0</v>
      </c>
      <c r="B1268" s="647"/>
      <c r="C1268" s="648"/>
      <c r="D1268" s="648"/>
      <c r="E1268" s="648"/>
      <c r="F1268" s="648"/>
      <c r="G1268" s="648"/>
      <c r="H1268" s="6"/>
      <c r="I1268" s="63"/>
      <c r="J1268" s="7"/>
      <c r="K1268" s="8"/>
      <c r="M1268" s="396" t="s">
        <v>1062</v>
      </c>
    </row>
    <row r="1269" spans="1:13">
      <c r="A1269" s="32">
        <f t="shared" ref="A1269:A1276" si="252">IF(H1269&gt;0,1,0)</f>
        <v>0</v>
      </c>
      <c r="B1269" s="10"/>
      <c r="C1269" s="2"/>
      <c r="D1269" s="2"/>
      <c r="E1269" s="2"/>
      <c r="F1269" s="2"/>
      <c r="G1269" s="2"/>
      <c r="H1269" s="3">
        <f>IF(AND(C1269=0,D1269=0,E1269=0,F1269=0,G1269=0),0,ROUND(IF(C1269=0,1,C1269)*IF(D1269=0,1,D1269)*IF(E1269=0,1,E1269)*IF(F1269=0,1,F1269)*IF(G1269=0,1,G1269),2))</f>
        <v>0</v>
      </c>
      <c r="I1269" s="63"/>
      <c r="J1269" s="7"/>
      <c r="K1269" s="8"/>
      <c r="M1269" s="397" t="s">
        <v>668</v>
      </c>
    </row>
    <row r="1270" spans="1:13">
      <c r="A1270" s="32">
        <f t="shared" si="252"/>
        <v>0</v>
      </c>
      <c r="B1270" s="10"/>
      <c r="C1270" s="2"/>
      <c r="D1270" s="2"/>
      <c r="E1270" s="2"/>
      <c r="F1270" s="2"/>
      <c r="G1270" s="2"/>
      <c r="H1270" s="3">
        <f t="shared" ref="H1270:H1276" si="253">IF(AND(C1270=0,D1270=0,E1270=0,F1270=0,G1270=0),0,ROUND(IF(C1270=0,1,C1270)*IF(D1270=0,1,D1270)*IF(E1270=0,1,E1270)*IF(F1270=0,1,F1270)*IF(G1270=0,1,G1270),2))</f>
        <v>0</v>
      </c>
      <c r="I1270" s="63"/>
      <c r="J1270" s="7"/>
      <c r="K1270" s="8"/>
      <c r="M1270" s="397"/>
    </row>
    <row r="1271" spans="1:13">
      <c r="A1271" s="32">
        <f t="shared" si="252"/>
        <v>0</v>
      </c>
      <c r="B1271" s="10"/>
      <c r="C1271" s="2"/>
      <c r="D1271" s="2"/>
      <c r="E1271" s="2"/>
      <c r="F1271" s="2"/>
      <c r="G1271" s="2"/>
      <c r="H1271" s="3">
        <f t="shared" si="253"/>
        <v>0</v>
      </c>
      <c r="I1271" s="63"/>
      <c r="J1271" s="7"/>
      <c r="K1271" s="8"/>
      <c r="M1271" s="397"/>
    </row>
    <row r="1272" spans="1:13">
      <c r="A1272" s="32">
        <f t="shared" si="252"/>
        <v>0</v>
      </c>
      <c r="B1272" s="10"/>
      <c r="C1272" s="2"/>
      <c r="D1272" s="2"/>
      <c r="E1272" s="2"/>
      <c r="F1272" s="2"/>
      <c r="G1272" s="2"/>
      <c r="H1272" s="3">
        <f t="shared" si="253"/>
        <v>0</v>
      </c>
      <c r="I1272" s="63"/>
      <c r="J1272" s="7"/>
      <c r="K1272" s="8"/>
      <c r="M1272" s="397"/>
    </row>
    <row r="1273" spans="1:13">
      <c r="A1273" s="32">
        <f t="shared" si="252"/>
        <v>0</v>
      </c>
      <c r="B1273" s="10"/>
      <c r="C1273" s="2"/>
      <c r="D1273" s="2"/>
      <c r="E1273" s="2"/>
      <c r="F1273" s="2"/>
      <c r="G1273" s="2"/>
      <c r="H1273" s="3">
        <f t="shared" si="253"/>
        <v>0</v>
      </c>
      <c r="I1273" s="63"/>
      <c r="J1273" s="7"/>
      <c r="K1273" s="8"/>
      <c r="M1273" s="397"/>
    </row>
    <row r="1274" spans="1:13">
      <c r="A1274" s="32">
        <f t="shared" si="252"/>
        <v>0</v>
      </c>
      <c r="B1274" s="10"/>
      <c r="C1274" s="2"/>
      <c r="D1274" s="2"/>
      <c r="E1274" s="2"/>
      <c r="F1274" s="2"/>
      <c r="G1274" s="2"/>
      <c r="H1274" s="3">
        <f t="shared" si="253"/>
        <v>0</v>
      </c>
      <c r="I1274" s="63"/>
      <c r="J1274" s="7"/>
      <c r="K1274" s="8"/>
      <c r="M1274" s="397"/>
    </row>
    <row r="1275" spans="1:13">
      <c r="A1275" s="32">
        <f t="shared" si="252"/>
        <v>0</v>
      </c>
      <c r="B1275" s="10"/>
      <c r="C1275" s="2"/>
      <c r="D1275" s="2"/>
      <c r="E1275" s="2"/>
      <c r="F1275" s="2"/>
      <c r="G1275" s="2"/>
      <c r="H1275" s="3">
        <f t="shared" si="253"/>
        <v>0</v>
      </c>
      <c r="I1275" s="63"/>
      <c r="J1275" s="7"/>
      <c r="K1275" s="8"/>
      <c r="M1275" s="397"/>
    </row>
    <row r="1276" spans="1:13">
      <c r="A1276" s="32">
        <f t="shared" si="252"/>
        <v>0</v>
      </c>
      <c r="B1276" s="10"/>
      <c r="C1276" s="2"/>
      <c r="D1276" s="2"/>
      <c r="E1276" s="2"/>
      <c r="F1276" s="2"/>
      <c r="G1276" s="2"/>
      <c r="H1276" s="3">
        <f t="shared" si="253"/>
        <v>0</v>
      </c>
      <c r="I1276" s="63"/>
      <c r="J1276" s="7"/>
      <c r="K1276" s="8"/>
      <c r="M1276" s="397"/>
    </row>
    <row r="1277" spans="1:13">
      <c r="A1277" s="33" t="e">
        <f>VLOOKUP(B1268,O:T,2)</f>
        <v>#N/A</v>
      </c>
      <c r="B1277" s="649" t="s">
        <v>70</v>
      </c>
      <c r="C1277" s="650"/>
      <c r="D1277" s="650"/>
      <c r="E1277" s="650"/>
      <c r="F1277" s="650"/>
      <c r="G1277" s="650"/>
      <c r="H1277" s="6"/>
      <c r="I1277" s="63">
        <f>SUM(H1269:H1277)</f>
        <v>0</v>
      </c>
      <c r="J1277" s="1" t="e">
        <f>VLOOKUP(B1268,O:W,4)</f>
        <v>#N/A</v>
      </c>
      <c r="K1277" s="8"/>
      <c r="M1277" s="397"/>
    </row>
    <row r="1278" spans="1:13" ht="47.25" customHeight="1">
      <c r="A1278" s="32">
        <f>IF(B1278&gt;0,1,0)</f>
        <v>0</v>
      </c>
      <c r="B1278" s="647"/>
      <c r="C1278" s="648"/>
      <c r="D1278" s="648"/>
      <c r="E1278" s="648"/>
      <c r="F1278" s="648"/>
      <c r="G1278" s="648"/>
      <c r="H1278" s="6"/>
      <c r="I1278" s="63"/>
      <c r="J1278" s="7"/>
      <c r="K1278" s="8"/>
      <c r="M1278" s="396" t="s">
        <v>1062</v>
      </c>
    </row>
    <row r="1279" spans="1:13">
      <c r="A1279" s="32">
        <f t="shared" ref="A1279:A1286" si="254">IF(H1279&gt;0,1,0)</f>
        <v>0</v>
      </c>
      <c r="B1279" s="10"/>
      <c r="C1279" s="2"/>
      <c r="D1279" s="2"/>
      <c r="E1279" s="2"/>
      <c r="F1279" s="2"/>
      <c r="G1279" s="2"/>
      <c r="H1279" s="3">
        <f>IF(AND(C1279=0,D1279=0,E1279=0,F1279=0,G1279=0),0,ROUND(IF(C1279=0,1,C1279)*IF(D1279=0,1,D1279)*IF(E1279=0,1,E1279)*IF(F1279=0,1,F1279)*IF(G1279=0,1,G1279),2))</f>
        <v>0</v>
      </c>
      <c r="I1279" s="63"/>
      <c r="J1279" s="7"/>
      <c r="K1279" s="8"/>
      <c r="M1279" s="397"/>
    </row>
    <row r="1280" spans="1:13">
      <c r="A1280" s="32">
        <f t="shared" si="254"/>
        <v>0</v>
      </c>
      <c r="B1280" s="10"/>
      <c r="C1280" s="2"/>
      <c r="D1280" s="2"/>
      <c r="E1280" s="2"/>
      <c r="F1280" s="2"/>
      <c r="G1280" s="2"/>
      <c r="H1280" s="3">
        <f t="shared" ref="H1280:H1286" si="255">IF(AND(C1280=0,D1280=0,E1280=0,F1280=0,G1280=0),0,ROUND(IF(C1280=0,1,C1280)*IF(D1280=0,1,D1280)*IF(E1280=0,1,E1280)*IF(F1280=0,1,F1280)*IF(G1280=0,1,G1280),2))</f>
        <v>0</v>
      </c>
      <c r="I1280" s="63"/>
      <c r="J1280" s="7"/>
      <c r="K1280" s="8"/>
      <c r="M1280" s="397"/>
    </row>
    <row r="1281" spans="1:13">
      <c r="A1281" s="32">
        <f t="shared" si="254"/>
        <v>0</v>
      </c>
      <c r="B1281" s="10"/>
      <c r="C1281" s="2"/>
      <c r="D1281" s="2"/>
      <c r="E1281" s="2"/>
      <c r="F1281" s="2"/>
      <c r="G1281" s="2"/>
      <c r="H1281" s="3">
        <f t="shared" si="255"/>
        <v>0</v>
      </c>
      <c r="I1281" s="63"/>
      <c r="J1281" s="7"/>
      <c r="K1281" s="8"/>
      <c r="M1281" s="397"/>
    </row>
    <row r="1282" spans="1:13">
      <c r="A1282" s="32">
        <f t="shared" si="254"/>
        <v>0</v>
      </c>
      <c r="B1282" s="10"/>
      <c r="C1282" s="2"/>
      <c r="D1282" s="2"/>
      <c r="E1282" s="2"/>
      <c r="F1282" s="2"/>
      <c r="G1282" s="2"/>
      <c r="H1282" s="3">
        <f t="shared" si="255"/>
        <v>0</v>
      </c>
      <c r="I1282" s="63"/>
      <c r="J1282" s="7"/>
      <c r="K1282" s="8"/>
      <c r="M1282" s="397"/>
    </row>
    <row r="1283" spans="1:13">
      <c r="A1283" s="32">
        <f t="shared" si="254"/>
        <v>0</v>
      </c>
      <c r="B1283" s="10"/>
      <c r="C1283" s="2"/>
      <c r="D1283" s="2"/>
      <c r="E1283" s="2"/>
      <c r="F1283" s="2"/>
      <c r="G1283" s="2"/>
      <c r="H1283" s="3">
        <f t="shared" si="255"/>
        <v>0</v>
      </c>
      <c r="I1283" s="63"/>
      <c r="J1283" s="7"/>
      <c r="K1283" s="8"/>
      <c r="M1283" s="397"/>
    </row>
    <row r="1284" spans="1:13">
      <c r="A1284" s="32">
        <f t="shared" si="254"/>
        <v>0</v>
      </c>
      <c r="B1284" s="10"/>
      <c r="C1284" s="2"/>
      <c r="D1284" s="2"/>
      <c r="E1284" s="2"/>
      <c r="F1284" s="2"/>
      <c r="G1284" s="2"/>
      <c r="H1284" s="3">
        <f t="shared" si="255"/>
        <v>0</v>
      </c>
      <c r="I1284" s="63"/>
      <c r="J1284" s="7"/>
      <c r="K1284" s="8"/>
      <c r="M1284" s="397"/>
    </row>
    <row r="1285" spans="1:13">
      <c r="A1285" s="32">
        <f t="shared" si="254"/>
        <v>0</v>
      </c>
      <c r="B1285" s="10"/>
      <c r="C1285" s="2"/>
      <c r="D1285" s="2"/>
      <c r="E1285" s="2"/>
      <c r="F1285" s="2"/>
      <c r="G1285" s="2"/>
      <c r="H1285" s="3">
        <f t="shared" si="255"/>
        <v>0</v>
      </c>
      <c r="I1285" s="63"/>
      <c r="J1285" s="7"/>
      <c r="K1285" s="8"/>
      <c r="M1285" s="397"/>
    </row>
    <row r="1286" spans="1:13">
      <c r="A1286" s="32">
        <f t="shared" si="254"/>
        <v>0</v>
      </c>
      <c r="B1286" s="10"/>
      <c r="C1286" s="2"/>
      <c r="D1286" s="2"/>
      <c r="E1286" s="2"/>
      <c r="F1286" s="2"/>
      <c r="G1286" s="2"/>
      <c r="H1286" s="3">
        <f t="shared" si="255"/>
        <v>0</v>
      </c>
      <c r="I1286" s="63"/>
      <c r="J1286" s="7"/>
      <c r="K1286" s="8"/>
      <c r="M1286" s="397"/>
    </row>
    <row r="1287" spans="1:13">
      <c r="A1287" s="33" t="e">
        <f>VLOOKUP(B1278,O:T,2)</f>
        <v>#N/A</v>
      </c>
      <c r="B1287" s="649" t="s">
        <v>70</v>
      </c>
      <c r="C1287" s="650"/>
      <c r="D1287" s="650"/>
      <c r="E1287" s="650"/>
      <c r="F1287" s="650"/>
      <c r="G1287" s="650"/>
      <c r="H1287" s="6"/>
      <c r="I1287" s="63">
        <f>SUM(H1279:H1287)</f>
        <v>0</v>
      </c>
      <c r="J1287" s="1" t="e">
        <f>VLOOKUP(B1278,O:W,4)</f>
        <v>#N/A</v>
      </c>
      <c r="K1287" s="8"/>
      <c r="M1287" s="397"/>
    </row>
    <row r="1288" spans="1:13" ht="45.75" customHeight="1">
      <c r="A1288" s="32">
        <f>IF(B1288&gt;0,1,0)</f>
        <v>0</v>
      </c>
      <c r="B1288" s="647"/>
      <c r="C1288" s="648"/>
      <c r="D1288" s="648"/>
      <c r="E1288" s="648"/>
      <c r="F1288" s="648"/>
      <c r="G1288" s="648"/>
      <c r="H1288" s="6"/>
      <c r="I1288" s="63"/>
      <c r="J1288" s="7"/>
      <c r="K1288" s="8"/>
      <c r="M1288" s="396" t="s">
        <v>1062</v>
      </c>
    </row>
    <row r="1289" spans="1:13">
      <c r="A1289" s="32">
        <f t="shared" ref="A1289:A1296" si="256">IF(H1289&gt;0,1,0)</f>
        <v>0</v>
      </c>
      <c r="B1289" s="10"/>
      <c r="C1289" s="2"/>
      <c r="D1289" s="2"/>
      <c r="E1289" s="2"/>
      <c r="F1289" s="2"/>
      <c r="G1289" s="2"/>
      <c r="H1289" s="3">
        <f>IF(AND(C1289=0,D1289=0,E1289=0,F1289=0,G1289=0),0,ROUND(IF(C1289=0,1,C1289)*IF(D1289=0,1,D1289)*IF(E1289=0,1,E1289)*IF(F1289=0,1,F1289)*IF(G1289=0,1,G1289),2))</f>
        <v>0</v>
      </c>
      <c r="I1289" s="63"/>
      <c r="J1289" s="7"/>
      <c r="K1289" s="8"/>
      <c r="M1289" s="397" t="s">
        <v>668</v>
      </c>
    </row>
    <row r="1290" spans="1:13">
      <c r="A1290" s="32">
        <f t="shared" si="256"/>
        <v>0</v>
      </c>
      <c r="B1290" s="10"/>
      <c r="C1290" s="2"/>
      <c r="D1290" s="2"/>
      <c r="E1290" s="2"/>
      <c r="F1290" s="2"/>
      <c r="G1290" s="2"/>
      <c r="H1290" s="3">
        <f t="shared" ref="H1290:H1296" si="257">IF(AND(C1290=0,D1290=0,E1290=0,F1290=0,G1290=0),0,ROUND(IF(C1290=0,1,C1290)*IF(D1290=0,1,D1290)*IF(E1290=0,1,E1290)*IF(F1290=0,1,F1290)*IF(G1290=0,1,G1290),2))</f>
        <v>0</v>
      </c>
      <c r="I1290" s="63"/>
      <c r="J1290" s="7"/>
      <c r="K1290" s="8"/>
      <c r="M1290" s="397"/>
    </row>
    <row r="1291" spans="1:13">
      <c r="A1291" s="32">
        <f t="shared" si="256"/>
        <v>0</v>
      </c>
      <c r="B1291" s="10"/>
      <c r="C1291" s="2"/>
      <c r="D1291" s="2"/>
      <c r="E1291" s="2"/>
      <c r="F1291" s="2"/>
      <c r="G1291" s="2"/>
      <c r="H1291" s="3">
        <f t="shared" si="257"/>
        <v>0</v>
      </c>
      <c r="I1291" s="63"/>
      <c r="J1291" s="7"/>
      <c r="K1291" s="8"/>
      <c r="M1291" s="397"/>
    </row>
    <row r="1292" spans="1:13">
      <c r="A1292" s="32">
        <f t="shared" si="256"/>
        <v>0</v>
      </c>
      <c r="B1292" s="10"/>
      <c r="C1292" s="2"/>
      <c r="D1292" s="2"/>
      <c r="E1292" s="2"/>
      <c r="F1292" s="2"/>
      <c r="G1292" s="2"/>
      <c r="H1292" s="3">
        <f t="shared" si="257"/>
        <v>0</v>
      </c>
      <c r="I1292" s="63"/>
      <c r="J1292" s="7"/>
      <c r="K1292" s="8"/>
      <c r="M1292" s="397"/>
    </row>
    <row r="1293" spans="1:13">
      <c r="A1293" s="32">
        <f t="shared" si="256"/>
        <v>0</v>
      </c>
      <c r="B1293" s="10"/>
      <c r="C1293" s="2"/>
      <c r="D1293" s="2"/>
      <c r="E1293" s="2"/>
      <c r="F1293" s="2"/>
      <c r="G1293" s="2"/>
      <c r="H1293" s="3">
        <f t="shared" si="257"/>
        <v>0</v>
      </c>
      <c r="I1293" s="63"/>
      <c r="J1293" s="7"/>
      <c r="K1293" s="8"/>
      <c r="M1293" s="397"/>
    </row>
    <row r="1294" spans="1:13">
      <c r="A1294" s="32">
        <f t="shared" si="256"/>
        <v>0</v>
      </c>
      <c r="B1294" s="10"/>
      <c r="C1294" s="2"/>
      <c r="D1294" s="2"/>
      <c r="E1294" s="2"/>
      <c r="F1294" s="2"/>
      <c r="G1294" s="2"/>
      <c r="H1294" s="3">
        <f t="shared" si="257"/>
        <v>0</v>
      </c>
      <c r="I1294" s="63"/>
      <c r="J1294" s="7"/>
      <c r="K1294" s="8"/>
      <c r="M1294" s="397"/>
    </row>
    <row r="1295" spans="1:13">
      <c r="A1295" s="32">
        <f t="shared" si="256"/>
        <v>0</v>
      </c>
      <c r="B1295" s="10"/>
      <c r="C1295" s="2"/>
      <c r="D1295" s="2"/>
      <c r="E1295" s="2"/>
      <c r="F1295" s="2"/>
      <c r="G1295" s="2"/>
      <c r="H1295" s="3">
        <f t="shared" si="257"/>
        <v>0</v>
      </c>
      <c r="I1295" s="63"/>
      <c r="J1295" s="7"/>
      <c r="K1295" s="8"/>
      <c r="M1295" s="397"/>
    </row>
    <row r="1296" spans="1:13">
      <c r="A1296" s="32">
        <f t="shared" si="256"/>
        <v>0</v>
      </c>
      <c r="B1296" s="10"/>
      <c r="C1296" s="2"/>
      <c r="D1296" s="2"/>
      <c r="E1296" s="2"/>
      <c r="F1296" s="2"/>
      <c r="G1296" s="2"/>
      <c r="H1296" s="3">
        <f t="shared" si="257"/>
        <v>0</v>
      </c>
      <c r="I1296" s="63"/>
      <c r="J1296" s="7"/>
      <c r="K1296" s="8"/>
      <c r="M1296" s="397"/>
    </row>
    <row r="1297" spans="1:13">
      <c r="A1297" s="33" t="e">
        <f>VLOOKUP(B1288,O:T,2)</f>
        <v>#N/A</v>
      </c>
      <c r="B1297" s="649" t="s">
        <v>70</v>
      </c>
      <c r="C1297" s="650"/>
      <c r="D1297" s="650"/>
      <c r="E1297" s="650"/>
      <c r="F1297" s="650"/>
      <c r="G1297" s="650"/>
      <c r="H1297" s="6"/>
      <c r="I1297" s="63">
        <f>SUM(H1289:H1297)</f>
        <v>0</v>
      </c>
      <c r="J1297" s="1" t="e">
        <f>VLOOKUP(B1288,O:W,4)</f>
        <v>#N/A</v>
      </c>
      <c r="K1297" s="8"/>
      <c r="M1297" s="397"/>
    </row>
    <row r="1298" spans="1:13" ht="45" customHeight="1">
      <c r="A1298" s="32">
        <f>IF(B1298&gt;0,1,0)</f>
        <v>0</v>
      </c>
      <c r="B1298" s="647"/>
      <c r="C1298" s="648"/>
      <c r="D1298" s="648"/>
      <c r="E1298" s="648"/>
      <c r="F1298" s="648"/>
      <c r="G1298" s="648"/>
      <c r="H1298" s="6"/>
      <c r="I1298" s="63"/>
      <c r="J1298" s="7"/>
      <c r="K1298" s="8"/>
      <c r="M1298" s="396" t="s">
        <v>1062</v>
      </c>
    </row>
    <row r="1299" spans="1:13">
      <c r="A1299" s="32">
        <f t="shared" ref="A1299:A1306" si="258">IF(H1299&gt;0,1,0)</f>
        <v>0</v>
      </c>
      <c r="B1299" s="10"/>
      <c r="C1299" s="2"/>
      <c r="D1299" s="2"/>
      <c r="E1299" s="2"/>
      <c r="F1299" s="2"/>
      <c r="G1299" s="2"/>
      <c r="H1299" s="3">
        <f>IF(AND(C1299=0,D1299=0,E1299=0,F1299=0,G1299=0),0,ROUND(IF(C1299=0,1,C1299)*IF(D1299=0,1,D1299)*IF(E1299=0,1,E1299)*IF(F1299=0,1,F1299)*IF(G1299=0,1,G1299),2))</f>
        <v>0</v>
      </c>
      <c r="I1299" s="63"/>
      <c r="J1299" s="7"/>
      <c r="K1299" s="8"/>
      <c r="M1299" s="397"/>
    </row>
    <row r="1300" spans="1:13">
      <c r="A1300" s="32">
        <f t="shared" si="258"/>
        <v>0</v>
      </c>
      <c r="B1300" s="10"/>
      <c r="C1300" s="2"/>
      <c r="D1300" s="2"/>
      <c r="E1300" s="2"/>
      <c r="F1300" s="2"/>
      <c r="G1300" s="2"/>
      <c r="H1300" s="3">
        <f t="shared" ref="H1300:H1306" si="259">IF(AND(C1300=0,D1300=0,E1300=0,F1300=0,G1300=0),0,ROUND(IF(C1300=0,1,C1300)*IF(D1300=0,1,D1300)*IF(E1300=0,1,E1300)*IF(F1300=0,1,F1300)*IF(G1300=0,1,G1300),2))</f>
        <v>0</v>
      </c>
      <c r="I1300" s="63"/>
      <c r="J1300" s="7"/>
      <c r="K1300" s="8"/>
      <c r="M1300" s="397"/>
    </row>
    <row r="1301" spans="1:13">
      <c r="A1301" s="32">
        <f t="shared" si="258"/>
        <v>0</v>
      </c>
      <c r="B1301" s="10"/>
      <c r="C1301" s="2"/>
      <c r="D1301" s="2"/>
      <c r="E1301" s="2"/>
      <c r="F1301" s="2"/>
      <c r="G1301" s="2"/>
      <c r="H1301" s="3">
        <f t="shared" si="259"/>
        <v>0</v>
      </c>
      <c r="I1301" s="63"/>
      <c r="J1301" s="7"/>
      <c r="K1301" s="8"/>
      <c r="M1301" s="397"/>
    </row>
    <row r="1302" spans="1:13">
      <c r="A1302" s="32">
        <f t="shared" si="258"/>
        <v>0</v>
      </c>
      <c r="B1302" s="10"/>
      <c r="C1302" s="2"/>
      <c r="D1302" s="2"/>
      <c r="E1302" s="2"/>
      <c r="F1302" s="2"/>
      <c r="G1302" s="2"/>
      <c r="H1302" s="3">
        <f t="shared" si="259"/>
        <v>0</v>
      </c>
      <c r="I1302" s="63"/>
      <c r="J1302" s="7"/>
      <c r="K1302" s="8"/>
      <c r="M1302" s="397"/>
    </row>
    <row r="1303" spans="1:13">
      <c r="A1303" s="32">
        <f t="shared" si="258"/>
        <v>0</v>
      </c>
      <c r="B1303" s="10"/>
      <c r="C1303" s="2"/>
      <c r="D1303" s="2"/>
      <c r="E1303" s="2"/>
      <c r="F1303" s="2"/>
      <c r="G1303" s="2"/>
      <c r="H1303" s="3">
        <f t="shared" si="259"/>
        <v>0</v>
      </c>
      <c r="I1303" s="63"/>
      <c r="J1303" s="7"/>
      <c r="K1303" s="8"/>
      <c r="M1303" s="397"/>
    </row>
    <row r="1304" spans="1:13">
      <c r="A1304" s="32">
        <f t="shared" si="258"/>
        <v>0</v>
      </c>
      <c r="B1304" s="10"/>
      <c r="C1304" s="2"/>
      <c r="D1304" s="2"/>
      <c r="E1304" s="2"/>
      <c r="F1304" s="2"/>
      <c r="G1304" s="2"/>
      <c r="H1304" s="3">
        <f t="shared" si="259"/>
        <v>0</v>
      </c>
      <c r="I1304" s="63"/>
      <c r="J1304" s="7"/>
      <c r="K1304" s="8"/>
      <c r="M1304" s="397"/>
    </row>
    <row r="1305" spans="1:13">
      <c r="A1305" s="32">
        <f t="shared" si="258"/>
        <v>0</v>
      </c>
      <c r="B1305" s="10"/>
      <c r="C1305" s="2"/>
      <c r="D1305" s="2"/>
      <c r="E1305" s="2"/>
      <c r="F1305" s="2"/>
      <c r="G1305" s="2"/>
      <c r="H1305" s="3">
        <f t="shared" si="259"/>
        <v>0</v>
      </c>
      <c r="I1305" s="63"/>
      <c r="J1305" s="7"/>
      <c r="K1305" s="8"/>
      <c r="M1305" s="397"/>
    </row>
    <row r="1306" spans="1:13">
      <c r="A1306" s="32">
        <f t="shared" si="258"/>
        <v>0</v>
      </c>
      <c r="B1306" s="10"/>
      <c r="C1306" s="2"/>
      <c r="D1306" s="2"/>
      <c r="E1306" s="2"/>
      <c r="F1306" s="2"/>
      <c r="G1306" s="2"/>
      <c r="H1306" s="3">
        <f t="shared" si="259"/>
        <v>0</v>
      </c>
      <c r="I1306" s="63"/>
      <c r="J1306" s="7"/>
      <c r="K1306" s="8"/>
      <c r="M1306" s="397"/>
    </row>
    <row r="1307" spans="1:13">
      <c r="A1307" s="33" t="e">
        <f>VLOOKUP(B1298,O:T,2)</f>
        <v>#N/A</v>
      </c>
      <c r="B1307" s="649" t="s">
        <v>70</v>
      </c>
      <c r="C1307" s="650"/>
      <c r="D1307" s="650"/>
      <c r="E1307" s="650"/>
      <c r="F1307" s="650"/>
      <c r="G1307" s="650"/>
      <c r="H1307" s="6"/>
      <c r="I1307" s="63">
        <f>SUM(H1299:H1307)</f>
        <v>0</v>
      </c>
      <c r="J1307" s="1" t="e">
        <f>VLOOKUP(B1298,O:W,4)</f>
        <v>#N/A</v>
      </c>
      <c r="K1307" s="8"/>
      <c r="M1307" s="397"/>
    </row>
    <row r="1308" spans="1:13" ht="45.75" customHeight="1">
      <c r="A1308" s="32">
        <f>IF(B1308&gt;0,1,0)</f>
        <v>0</v>
      </c>
      <c r="B1308" s="647"/>
      <c r="C1308" s="648"/>
      <c r="D1308" s="648"/>
      <c r="E1308" s="648"/>
      <c r="F1308" s="648"/>
      <c r="G1308" s="648"/>
      <c r="H1308" s="6"/>
      <c r="I1308" s="63"/>
      <c r="J1308" s="7"/>
      <c r="K1308" s="8"/>
      <c r="M1308" s="396" t="s">
        <v>1062</v>
      </c>
    </row>
    <row r="1309" spans="1:13">
      <c r="A1309" s="32">
        <f t="shared" ref="A1309:A1316" si="260">IF(H1309&gt;0,1,0)</f>
        <v>0</v>
      </c>
      <c r="B1309" s="10"/>
      <c r="C1309" s="2"/>
      <c r="D1309" s="2"/>
      <c r="E1309" s="2"/>
      <c r="F1309" s="2"/>
      <c r="G1309" s="2"/>
      <c r="H1309" s="3">
        <f>IF(AND(C1309=0,D1309=0,E1309=0,F1309=0,G1309=0),0,ROUND(IF(C1309=0,1,C1309)*IF(D1309=0,1,D1309)*IF(E1309=0,1,E1309)*IF(F1309=0,1,F1309)*IF(G1309=0,1,G1309),2))</f>
        <v>0</v>
      </c>
      <c r="I1309" s="63"/>
      <c r="J1309" s="7"/>
      <c r="K1309" s="8"/>
      <c r="M1309" s="397" t="s">
        <v>668</v>
      </c>
    </row>
    <row r="1310" spans="1:13">
      <c r="A1310" s="32">
        <f t="shared" si="260"/>
        <v>0</v>
      </c>
      <c r="B1310" s="10"/>
      <c r="C1310" s="2"/>
      <c r="D1310" s="2"/>
      <c r="E1310" s="2"/>
      <c r="F1310" s="2"/>
      <c r="G1310" s="2"/>
      <c r="H1310" s="3">
        <f t="shared" ref="H1310:H1316" si="261">IF(AND(C1310=0,D1310=0,E1310=0,F1310=0,G1310=0),0,ROUND(IF(C1310=0,1,C1310)*IF(D1310=0,1,D1310)*IF(E1310=0,1,E1310)*IF(F1310=0,1,F1310)*IF(G1310=0,1,G1310),2))</f>
        <v>0</v>
      </c>
      <c r="I1310" s="63"/>
      <c r="J1310" s="7"/>
      <c r="K1310" s="8"/>
      <c r="M1310" s="397"/>
    </row>
    <row r="1311" spans="1:13">
      <c r="A1311" s="32">
        <f t="shared" si="260"/>
        <v>0</v>
      </c>
      <c r="B1311" s="10"/>
      <c r="C1311" s="2"/>
      <c r="D1311" s="2"/>
      <c r="E1311" s="2"/>
      <c r="F1311" s="2"/>
      <c r="G1311" s="2"/>
      <c r="H1311" s="3">
        <f t="shared" si="261"/>
        <v>0</v>
      </c>
      <c r="I1311" s="63"/>
      <c r="J1311" s="7"/>
      <c r="K1311" s="8"/>
      <c r="M1311" s="397"/>
    </row>
    <row r="1312" spans="1:13">
      <c r="A1312" s="32">
        <f t="shared" si="260"/>
        <v>0</v>
      </c>
      <c r="B1312" s="10"/>
      <c r="C1312" s="2"/>
      <c r="D1312" s="2"/>
      <c r="E1312" s="2"/>
      <c r="F1312" s="2"/>
      <c r="G1312" s="2"/>
      <c r="H1312" s="3">
        <f t="shared" si="261"/>
        <v>0</v>
      </c>
      <c r="I1312" s="63"/>
      <c r="J1312" s="7"/>
      <c r="K1312" s="8"/>
      <c r="M1312" s="397"/>
    </row>
    <row r="1313" spans="1:13">
      <c r="A1313" s="32">
        <f t="shared" si="260"/>
        <v>0</v>
      </c>
      <c r="B1313" s="10"/>
      <c r="C1313" s="2"/>
      <c r="D1313" s="2"/>
      <c r="E1313" s="2"/>
      <c r="F1313" s="2"/>
      <c r="G1313" s="2"/>
      <c r="H1313" s="3">
        <f t="shared" si="261"/>
        <v>0</v>
      </c>
      <c r="I1313" s="63"/>
      <c r="J1313" s="7"/>
      <c r="K1313" s="8"/>
      <c r="M1313" s="397"/>
    </row>
    <row r="1314" spans="1:13">
      <c r="A1314" s="32">
        <f t="shared" si="260"/>
        <v>0</v>
      </c>
      <c r="B1314" s="10"/>
      <c r="C1314" s="2"/>
      <c r="D1314" s="2"/>
      <c r="E1314" s="2"/>
      <c r="F1314" s="2"/>
      <c r="G1314" s="2"/>
      <c r="H1314" s="3">
        <f t="shared" si="261"/>
        <v>0</v>
      </c>
      <c r="I1314" s="63"/>
      <c r="J1314" s="7"/>
      <c r="K1314" s="8"/>
      <c r="M1314" s="397"/>
    </row>
    <row r="1315" spans="1:13">
      <c r="A1315" s="32">
        <f t="shared" si="260"/>
        <v>0</v>
      </c>
      <c r="B1315" s="10"/>
      <c r="C1315" s="2"/>
      <c r="D1315" s="2"/>
      <c r="E1315" s="2"/>
      <c r="F1315" s="2"/>
      <c r="G1315" s="2"/>
      <c r="H1315" s="3">
        <f t="shared" si="261"/>
        <v>0</v>
      </c>
      <c r="I1315" s="63"/>
      <c r="J1315" s="7"/>
      <c r="K1315" s="8"/>
      <c r="M1315" s="397"/>
    </row>
    <row r="1316" spans="1:13">
      <c r="A1316" s="32">
        <f t="shared" si="260"/>
        <v>0</v>
      </c>
      <c r="B1316" s="10"/>
      <c r="C1316" s="2"/>
      <c r="D1316" s="2"/>
      <c r="E1316" s="2"/>
      <c r="F1316" s="2"/>
      <c r="G1316" s="2"/>
      <c r="H1316" s="3">
        <f t="shared" si="261"/>
        <v>0</v>
      </c>
      <c r="I1316" s="63"/>
      <c r="J1316" s="7"/>
      <c r="K1316" s="8"/>
      <c r="M1316" s="397"/>
    </row>
    <row r="1317" spans="1:13">
      <c r="A1317" s="33" t="e">
        <f>VLOOKUP(B1308,O:T,2)</f>
        <v>#N/A</v>
      </c>
      <c r="B1317" s="649" t="s">
        <v>70</v>
      </c>
      <c r="C1317" s="650"/>
      <c r="D1317" s="650"/>
      <c r="E1317" s="650"/>
      <c r="F1317" s="650"/>
      <c r="G1317" s="650"/>
      <c r="H1317" s="6"/>
      <c r="I1317" s="63">
        <f>SUM(H1309:H1317)</f>
        <v>0</v>
      </c>
      <c r="J1317" s="1" t="e">
        <f>VLOOKUP(B1308,O:W,4)</f>
        <v>#N/A</v>
      </c>
      <c r="K1317" s="8"/>
      <c r="M1317" s="397"/>
    </row>
    <row r="1318" spans="1:13" ht="46.5" customHeight="1">
      <c r="A1318" s="32">
        <f>IF(B1318&gt;0,1,0)</f>
        <v>0</v>
      </c>
      <c r="B1318" s="647"/>
      <c r="C1318" s="648"/>
      <c r="D1318" s="648"/>
      <c r="E1318" s="648"/>
      <c r="F1318" s="648"/>
      <c r="G1318" s="648"/>
      <c r="H1318" s="6"/>
      <c r="I1318" s="63"/>
      <c r="J1318" s="7"/>
      <c r="K1318" s="8"/>
      <c r="M1318" s="396" t="s">
        <v>1062</v>
      </c>
    </row>
    <row r="1319" spans="1:13">
      <c r="A1319" s="32">
        <f t="shared" ref="A1319:A1326" si="262">IF(H1319&gt;0,1,0)</f>
        <v>0</v>
      </c>
      <c r="B1319" s="10"/>
      <c r="C1319" s="2"/>
      <c r="D1319" s="2"/>
      <c r="E1319" s="2"/>
      <c r="F1319" s="2"/>
      <c r="G1319" s="2"/>
      <c r="H1319" s="3">
        <f>IF(AND(C1319=0,D1319=0,E1319=0,F1319=0,G1319=0),0,ROUND(IF(C1319=0,1,C1319)*IF(D1319=0,1,D1319)*IF(E1319=0,1,E1319)*IF(F1319=0,1,F1319)*IF(G1319=0,1,G1319),2))</f>
        <v>0</v>
      </c>
      <c r="I1319" s="63"/>
      <c r="J1319" s="7"/>
      <c r="K1319" s="8"/>
      <c r="M1319" s="397" t="s">
        <v>668</v>
      </c>
    </row>
    <row r="1320" spans="1:13">
      <c r="A1320" s="32">
        <f t="shared" si="262"/>
        <v>0</v>
      </c>
      <c r="B1320" s="10"/>
      <c r="C1320" s="2"/>
      <c r="D1320" s="2"/>
      <c r="E1320" s="2"/>
      <c r="F1320" s="2"/>
      <c r="G1320" s="2"/>
      <c r="H1320" s="3">
        <f t="shared" ref="H1320:H1326" si="263">IF(AND(C1320=0,D1320=0,E1320=0,F1320=0,G1320=0),0,ROUND(IF(C1320=0,1,C1320)*IF(D1320=0,1,D1320)*IF(E1320=0,1,E1320)*IF(F1320=0,1,F1320)*IF(G1320=0,1,G1320),2))</f>
        <v>0</v>
      </c>
      <c r="I1320" s="63"/>
      <c r="J1320" s="7"/>
      <c r="K1320" s="8"/>
      <c r="M1320" s="397"/>
    </row>
    <row r="1321" spans="1:13">
      <c r="A1321" s="32">
        <f t="shared" si="262"/>
        <v>0</v>
      </c>
      <c r="B1321" s="10"/>
      <c r="C1321" s="2"/>
      <c r="D1321" s="2"/>
      <c r="E1321" s="2"/>
      <c r="F1321" s="2"/>
      <c r="G1321" s="2"/>
      <c r="H1321" s="3">
        <f t="shared" si="263"/>
        <v>0</v>
      </c>
      <c r="I1321" s="63"/>
      <c r="J1321" s="7"/>
      <c r="K1321" s="8"/>
      <c r="M1321" s="397"/>
    </row>
    <row r="1322" spans="1:13">
      <c r="A1322" s="32">
        <f t="shared" si="262"/>
        <v>0</v>
      </c>
      <c r="B1322" s="10"/>
      <c r="C1322" s="2"/>
      <c r="D1322" s="2"/>
      <c r="E1322" s="2"/>
      <c r="F1322" s="2"/>
      <c r="G1322" s="2"/>
      <c r="H1322" s="3">
        <f t="shared" si="263"/>
        <v>0</v>
      </c>
      <c r="I1322" s="63"/>
      <c r="J1322" s="7"/>
      <c r="K1322" s="8"/>
      <c r="M1322" s="397"/>
    </row>
    <row r="1323" spans="1:13">
      <c r="A1323" s="32">
        <f t="shared" si="262"/>
        <v>0</v>
      </c>
      <c r="B1323" s="10"/>
      <c r="C1323" s="2"/>
      <c r="D1323" s="2"/>
      <c r="E1323" s="2"/>
      <c r="F1323" s="2"/>
      <c r="G1323" s="2"/>
      <c r="H1323" s="3">
        <f t="shared" si="263"/>
        <v>0</v>
      </c>
      <c r="I1323" s="63"/>
      <c r="J1323" s="7"/>
      <c r="K1323" s="8"/>
      <c r="M1323" s="397"/>
    </row>
    <row r="1324" spans="1:13">
      <c r="A1324" s="32">
        <f t="shared" si="262"/>
        <v>0</v>
      </c>
      <c r="B1324" s="10"/>
      <c r="C1324" s="2"/>
      <c r="D1324" s="2"/>
      <c r="E1324" s="2"/>
      <c r="F1324" s="2"/>
      <c r="G1324" s="2"/>
      <c r="H1324" s="3">
        <f t="shared" si="263"/>
        <v>0</v>
      </c>
      <c r="I1324" s="63"/>
      <c r="J1324" s="7"/>
      <c r="K1324" s="8"/>
      <c r="M1324" s="397"/>
    </row>
    <row r="1325" spans="1:13">
      <c r="A1325" s="32">
        <f t="shared" si="262"/>
        <v>0</v>
      </c>
      <c r="B1325" s="10"/>
      <c r="C1325" s="2"/>
      <c r="D1325" s="2"/>
      <c r="E1325" s="2"/>
      <c r="F1325" s="2"/>
      <c r="G1325" s="2"/>
      <c r="H1325" s="3">
        <f t="shared" si="263"/>
        <v>0</v>
      </c>
      <c r="I1325" s="63"/>
      <c r="J1325" s="7"/>
      <c r="K1325" s="8"/>
      <c r="M1325" s="397"/>
    </row>
    <row r="1326" spans="1:13">
      <c r="A1326" s="32">
        <f t="shared" si="262"/>
        <v>0</v>
      </c>
      <c r="B1326" s="10"/>
      <c r="C1326" s="2"/>
      <c r="D1326" s="2"/>
      <c r="E1326" s="2"/>
      <c r="F1326" s="2"/>
      <c r="G1326" s="2"/>
      <c r="H1326" s="3">
        <f t="shared" si="263"/>
        <v>0</v>
      </c>
      <c r="I1326" s="63"/>
      <c r="J1326" s="7"/>
      <c r="K1326" s="8"/>
      <c r="M1326" s="397"/>
    </row>
    <row r="1327" spans="1:13">
      <c r="A1327" s="33" t="e">
        <f>VLOOKUP(B1318,O:T,2)</f>
        <v>#N/A</v>
      </c>
      <c r="B1327" s="649" t="s">
        <v>70</v>
      </c>
      <c r="C1327" s="650"/>
      <c r="D1327" s="650"/>
      <c r="E1327" s="650"/>
      <c r="F1327" s="650"/>
      <c r="G1327" s="650"/>
      <c r="H1327" s="6"/>
      <c r="I1327" s="63">
        <f>SUM(H1319:H1327)</f>
        <v>0</v>
      </c>
      <c r="J1327" s="1" t="e">
        <f>VLOOKUP(B1318,O:W,4)</f>
        <v>#N/A</v>
      </c>
      <c r="K1327" s="8"/>
      <c r="M1327" s="397"/>
    </row>
    <row r="1328" spans="1:13" ht="45.75" customHeight="1">
      <c r="A1328" s="32">
        <f>IF(B1328&gt;0,1,0)</f>
        <v>1</v>
      </c>
      <c r="B1328" s="647" t="s">
        <v>7183</v>
      </c>
      <c r="C1328" s="648"/>
      <c r="D1328" s="648"/>
      <c r="E1328" s="648"/>
      <c r="F1328" s="648"/>
      <c r="G1328" s="648"/>
      <c r="H1328" s="6"/>
      <c r="I1328" s="63"/>
      <c r="J1328" s="7"/>
      <c r="K1328" s="8"/>
      <c r="M1328" s="392" t="s">
        <v>686</v>
      </c>
    </row>
    <row r="1329" spans="1:13">
      <c r="A1329" s="32">
        <f t="shared" ref="A1329:A1336" si="264">IF(H1329&gt;0,1,0)</f>
        <v>1</v>
      </c>
      <c r="B1329" s="10"/>
      <c r="C1329" s="2">
        <v>1</v>
      </c>
      <c r="D1329" s="2">
        <v>1</v>
      </c>
      <c r="E1329" s="2"/>
      <c r="F1329" s="2"/>
      <c r="G1329" s="2"/>
      <c r="H1329" s="3">
        <f>IF(AND(C1329=0,D1329=0,E1329=0,F1329=0,G1329=0),0,ROUND(IF(C1329=0,1,C1329)*IF(D1329=0,1,D1329)*IF(E1329=0,1,E1329)*IF(F1329=0,1,F1329)*IF(G1329=0,1,G1329),2))</f>
        <v>1</v>
      </c>
      <c r="I1329" s="63"/>
      <c r="J1329" s="7"/>
      <c r="K1329" s="8"/>
      <c r="M1329" s="393" t="s">
        <v>1063</v>
      </c>
    </row>
    <row r="1330" spans="1:13">
      <c r="A1330" s="32">
        <f t="shared" si="264"/>
        <v>0</v>
      </c>
      <c r="B1330" s="10"/>
      <c r="C1330" s="2"/>
      <c r="D1330" s="2"/>
      <c r="E1330" s="2"/>
      <c r="F1330" s="2"/>
      <c r="G1330" s="2"/>
      <c r="H1330" s="3">
        <f t="shared" ref="H1330:H1336" si="265">IF(AND(C1330=0,D1330=0,E1330=0,F1330=0,G1330=0),0,ROUND(IF(C1330=0,1,C1330)*IF(D1330=0,1,D1330)*IF(E1330=0,1,E1330)*IF(F1330=0,1,F1330)*IF(G1330=0,1,G1330),2))</f>
        <v>0</v>
      </c>
      <c r="I1330" s="63"/>
      <c r="J1330" s="7"/>
      <c r="K1330" s="8"/>
      <c r="M1330" s="393"/>
    </row>
    <row r="1331" spans="1:13">
      <c r="A1331" s="32">
        <f t="shared" si="264"/>
        <v>0</v>
      </c>
      <c r="B1331" s="10"/>
      <c r="C1331" s="2"/>
      <c r="D1331" s="2"/>
      <c r="E1331" s="2"/>
      <c r="F1331" s="2"/>
      <c r="G1331" s="2"/>
      <c r="H1331" s="3">
        <f t="shared" si="265"/>
        <v>0</v>
      </c>
      <c r="I1331" s="63"/>
      <c r="J1331" s="7"/>
      <c r="K1331" s="8"/>
      <c r="M1331" s="393"/>
    </row>
    <row r="1332" spans="1:13">
      <c r="A1332" s="32">
        <f t="shared" si="264"/>
        <v>0</v>
      </c>
      <c r="B1332" s="10"/>
      <c r="C1332" s="2"/>
      <c r="D1332" s="2"/>
      <c r="E1332" s="2"/>
      <c r="F1332" s="2"/>
      <c r="G1332" s="2"/>
      <c r="H1332" s="3">
        <f t="shared" si="265"/>
        <v>0</v>
      </c>
      <c r="I1332" s="63"/>
      <c r="J1332" s="7"/>
      <c r="K1332" s="8"/>
      <c r="M1332" s="393"/>
    </row>
    <row r="1333" spans="1:13">
      <c r="A1333" s="32">
        <f t="shared" si="264"/>
        <v>0</v>
      </c>
      <c r="B1333" s="10"/>
      <c r="C1333" s="2"/>
      <c r="D1333" s="2"/>
      <c r="E1333" s="2"/>
      <c r="F1333" s="2"/>
      <c r="G1333" s="2"/>
      <c r="H1333" s="3">
        <f t="shared" si="265"/>
        <v>0</v>
      </c>
      <c r="I1333" s="63"/>
      <c r="J1333" s="7"/>
      <c r="K1333" s="8"/>
      <c r="M1333" s="393"/>
    </row>
    <row r="1334" spans="1:13">
      <c r="A1334" s="32">
        <f t="shared" si="264"/>
        <v>0</v>
      </c>
      <c r="B1334" s="10"/>
      <c r="C1334" s="2"/>
      <c r="D1334" s="2"/>
      <c r="E1334" s="2"/>
      <c r="F1334" s="2"/>
      <c r="G1334" s="2"/>
      <c r="H1334" s="3">
        <f t="shared" si="265"/>
        <v>0</v>
      </c>
      <c r="I1334" s="63"/>
      <c r="J1334" s="7"/>
      <c r="K1334" s="8"/>
      <c r="M1334" s="393"/>
    </row>
    <row r="1335" spans="1:13">
      <c r="A1335" s="32">
        <f t="shared" si="264"/>
        <v>0</v>
      </c>
      <c r="B1335" s="10"/>
      <c r="C1335" s="2"/>
      <c r="D1335" s="2"/>
      <c r="E1335" s="2"/>
      <c r="F1335" s="2"/>
      <c r="G1335" s="2"/>
      <c r="H1335" s="3">
        <f t="shared" si="265"/>
        <v>0</v>
      </c>
      <c r="I1335" s="63"/>
      <c r="J1335" s="7"/>
      <c r="K1335" s="8"/>
      <c r="M1335" s="393"/>
    </row>
    <row r="1336" spans="1:13">
      <c r="A1336" s="32">
        <f t="shared" si="264"/>
        <v>0</v>
      </c>
      <c r="B1336" s="10"/>
      <c r="C1336" s="2"/>
      <c r="D1336" s="2"/>
      <c r="E1336" s="2"/>
      <c r="F1336" s="2"/>
      <c r="G1336" s="2"/>
      <c r="H1336" s="3">
        <f t="shared" si="265"/>
        <v>0</v>
      </c>
      <c r="I1336" s="63"/>
      <c r="J1336" s="7"/>
      <c r="K1336" s="8"/>
      <c r="M1336" s="393"/>
    </row>
    <row r="1337" spans="1:13">
      <c r="A1337" s="33">
        <f>VLOOKUP(B1328,O:T,2)</f>
        <v>130101</v>
      </c>
      <c r="B1337" s="649" t="s">
        <v>70</v>
      </c>
      <c r="C1337" s="650"/>
      <c r="D1337" s="650"/>
      <c r="E1337" s="650"/>
      <c r="F1337" s="650"/>
      <c r="G1337" s="650"/>
      <c r="H1337" s="6"/>
      <c r="I1337" s="63">
        <f>SUM(H1329:H1337)</f>
        <v>1</v>
      </c>
      <c r="J1337" s="1" t="str">
        <f>VLOOKUP(B1328,O:W,4)</f>
        <v>مترطول</v>
      </c>
      <c r="K1337" s="8"/>
      <c r="M1337" s="393"/>
    </row>
    <row r="1338" spans="1:13" ht="45.75" customHeight="1">
      <c r="A1338" s="32">
        <f>IF(B1338&gt;0,1,0)</f>
        <v>1</v>
      </c>
      <c r="B1338" s="647" t="s">
        <v>7342</v>
      </c>
      <c r="C1338" s="648"/>
      <c r="D1338" s="648"/>
      <c r="E1338" s="648"/>
      <c r="F1338" s="648"/>
      <c r="G1338" s="648"/>
      <c r="H1338" s="6"/>
      <c r="I1338" s="63"/>
      <c r="J1338" s="7"/>
      <c r="K1338" s="8"/>
      <c r="M1338" s="392" t="s">
        <v>686</v>
      </c>
    </row>
    <row r="1339" spans="1:13">
      <c r="A1339" s="32">
        <f t="shared" ref="A1339:A1346" si="266">IF(H1339&gt;0,1,0)</f>
        <v>1</v>
      </c>
      <c r="B1339" s="10"/>
      <c r="C1339" s="2">
        <v>1</v>
      </c>
      <c r="D1339" s="2"/>
      <c r="E1339" s="2"/>
      <c r="F1339" s="2"/>
      <c r="G1339" s="2"/>
      <c r="H1339" s="3">
        <f>IF(AND(C1339=0,D1339=0,E1339=0,F1339=0,G1339=0),0,ROUND(IF(C1339=0,1,C1339)*IF(D1339=0,1,D1339)*IF(E1339=0,1,E1339)*IF(F1339=0,1,F1339)*IF(G1339=0,1,G1339),2))</f>
        <v>1</v>
      </c>
      <c r="I1339" s="63"/>
      <c r="J1339" s="7"/>
      <c r="K1339" s="8"/>
      <c r="M1339" s="393" t="s">
        <v>1063</v>
      </c>
    </row>
    <row r="1340" spans="1:13">
      <c r="A1340" s="32">
        <f t="shared" si="266"/>
        <v>0</v>
      </c>
      <c r="B1340" s="10"/>
      <c r="C1340" s="2"/>
      <c r="D1340" s="2"/>
      <c r="E1340" s="2"/>
      <c r="F1340" s="2"/>
      <c r="G1340" s="2"/>
      <c r="H1340" s="3">
        <f t="shared" ref="H1340:H1346" si="267">IF(AND(C1340=0,D1340=0,E1340=0,F1340=0,G1340=0),0,ROUND(IF(C1340=0,1,C1340)*IF(D1340=0,1,D1340)*IF(E1340=0,1,E1340)*IF(F1340=0,1,F1340)*IF(G1340=0,1,G1340),2))</f>
        <v>0</v>
      </c>
      <c r="I1340" s="63"/>
      <c r="J1340" s="7"/>
      <c r="K1340" s="8"/>
      <c r="M1340" s="393"/>
    </row>
    <row r="1341" spans="1:13">
      <c r="A1341" s="32">
        <f t="shared" si="266"/>
        <v>0</v>
      </c>
      <c r="B1341" s="10"/>
      <c r="C1341" s="2"/>
      <c r="D1341" s="2"/>
      <c r="E1341" s="2"/>
      <c r="F1341" s="2"/>
      <c r="G1341" s="2"/>
      <c r="H1341" s="3">
        <f t="shared" si="267"/>
        <v>0</v>
      </c>
      <c r="I1341" s="63"/>
      <c r="J1341" s="7"/>
      <c r="K1341" s="8"/>
      <c r="M1341" s="393"/>
    </row>
    <row r="1342" spans="1:13">
      <c r="A1342" s="32">
        <f t="shared" si="266"/>
        <v>0</v>
      </c>
      <c r="B1342" s="10"/>
      <c r="C1342" s="2"/>
      <c r="D1342" s="2"/>
      <c r="E1342" s="2"/>
      <c r="F1342" s="2"/>
      <c r="G1342" s="2"/>
      <c r="H1342" s="3">
        <f t="shared" si="267"/>
        <v>0</v>
      </c>
      <c r="I1342" s="63"/>
      <c r="J1342" s="7"/>
      <c r="K1342" s="8"/>
      <c r="M1342" s="393"/>
    </row>
    <row r="1343" spans="1:13">
      <c r="A1343" s="32">
        <f t="shared" si="266"/>
        <v>0</v>
      </c>
      <c r="B1343" s="10"/>
      <c r="C1343" s="2"/>
      <c r="D1343" s="2"/>
      <c r="E1343" s="2"/>
      <c r="F1343" s="2"/>
      <c r="G1343" s="2"/>
      <c r="H1343" s="3">
        <f t="shared" si="267"/>
        <v>0</v>
      </c>
      <c r="I1343" s="63"/>
      <c r="J1343" s="7"/>
      <c r="K1343" s="8"/>
      <c r="M1343" s="393"/>
    </row>
    <row r="1344" spans="1:13">
      <c r="A1344" s="32">
        <f t="shared" si="266"/>
        <v>0</v>
      </c>
      <c r="B1344" s="10"/>
      <c r="C1344" s="2"/>
      <c r="D1344" s="2"/>
      <c r="E1344" s="2"/>
      <c r="F1344" s="2"/>
      <c r="G1344" s="2"/>
      <c r="H1344" s="3">
        <f t="shared" si="267"/>
        <v>0</v>
      </c>
      <c r="I1344" s="63"/>
      <c r="J1344" s="7"/>
      <c r="K1344" s="8"/>
      <c r="M1344" s="393"/>
    </row>
    <row r="1345" spans="1:13">
      <c r="A1345" s="32">
        <f t="shared" si="266"/>
        <v>0</v>
      </c>
      <c r="B1345" s="10"/>
      <c r="C1345" s="2"/>
      <c r="D1345" s="2"/>
      <c r="E1345" s="2"/>
      <c r="F1345" s="2"/>
      <c r="G1345" s="2"/>
      <c r="H1345" s="3">
        <f t="shared" si="267"/>
        <v>0</v>
      </c>
      <c r="I1345" s="63"/>
      <c r="J1345" s="7"/>
      <c r="K1345" s="8"/>
      <c r="M1345" s="393"/>
    </row>
    <row r="1346" spans="1:13">
      <c r="A1346" s="32">
        <f t="shared" si="266"/>
        <v>0</v>
      </c>
      <c r="B1346" s="10"/>
      <c r="C1346" s="2"/>
      <c r="D1346" s="2"/>
      <c r="E1346" s="2"/>
      <c r="F1346" s="2"/>
      <c r="G1346" s="2"/>
      <c r="H1346" s="3">
        <f t="shared" si="267"/>
        <v>0</v>
      </c>
      <c r="I1346" s="63"/>
      <c r="J1346" s="7"/>
      <c r="K1346" s="8"/>
      <c r="M1346" s="393"/>
    </row>
    <row r="1347" spans="1:13">
      <c r="A1347" s="33" t="str">
        <f>VLOOKUP(B1338,O:T,2)</f>
        <v>130906</v>
      </c>
      <c r="B1347" s="649" t="s">
        <v>70</v>
      </c>
      <c r="C1347" s="650"/>
      <c r="D1347" s="650"/>
      <c r="E1347" s="650"/>
      <c r="F1347" s="650"/>
      <c r="G1347" s="650"/>
      <c r="H1347" s="6"/>
      <c r="I1347" s="63">
        <f>SUM(H1339:H1347)</f>
        <v>1</v>
      </c>
      <c r="J1347" s="1" t="str">
        <f>VLOOKUP(B1338,O:W,4)</f>
        <v>عدد</v>
      </c>
      <c r="K1347" s="8"/>
      <c r="M1347" s="393"/>
    </row>
    <row r="1348" spans="1:13" ht="47.25" customHeight="1">
      <c r="A1348" s="32">
        <f>IF(B1348&gt;0,1,0)</f>
        <v>0</v>
      </c>
      <c r="B1348" s="647"/>
      <c r="C1348" s="648"/>
      <c r="D1348" s="648"/>
      <c r="E1348" s="648"/>
      <c r="F1348" s="648"/>
      <c r="G1348" s="648"/>
      <c r="H1348" s="6"/>
      <c r="I1348" s="63"/>
      <c r="J1348" s="7"/>
      <c r="K1348" s="8"/>
      <c r="M1348" s="392" t="s">
        <v>686</v>
      </c>
    </row>
    <row r="1349" spans="1:13">
      <c r="A1349" s="32">
        <f t="shared" ref="A1349:A1356" si="268">IF(H1349&gt;0,1,0)</f>
        <v>0</v>
      </c>
      <c r="B1349" s="10"/>
      <c r="C1349" s="2"/>
      <c r="D1349" s="2"/>
      <c r="E1349" s="2"/>
      <c r="F1349" s="2"/>
      <c r="G1349" s="2"/>
      <c r="H1349" s="3">
        <f>IF(AND(C1349=0,D1349=0,E1349=0,F1349=0,G1349=0),0,ROUND(IF(C1349=0,1,C1349)*IF(D1349=0,1,D1349)*IF(E1349=0,1,E1349)*IF(F1349=0,1,F1349)*IF(G1349=0,1,G1349),2))</f>
        <v>0</v>
      </c>
      <c r="I1349" s="63"/>
      <c r="J1349" s="7"/>
      <c r="K1349" s="8"/>
      <c r="M1349" s="393"/>
    </row>
    <row r="1350" spans="1:13">
      <c r="A1350" s="32">
        <f t="shared" si="268"/>
        <v>0</v>
      </c>
      <c r="B1350" s="10"/>
      <c r="C1350" s="2"/>
      <c r="D1350" s="2"/>
      <c r="E1350" s="2"/>
      <c r="F1350" s="2"/>
      <c r="G1350" s="2"/>
      <c r="H1350" s="3">
        <f t="shared" ref="H1350:H1356" si="269">IF(AND(C1350=0,D1350=0,E1350=0,F1350=0,G1350=0),0,ROUND(IF(C1350=0,1,C1350)*IF(D1350=0,1,D1350)*IF(E1350=0,1,E1350)*IF(F1350=0,1,F1350)*IF(G1350=0,1,G1350),2))</f>
        <v>0</v>
      </c>
      <c r="I1350" s="63"/>
      <c r="J1350" s="7"/>
      <c r="K1350" s="8"/>
      <c r="M1350" s="393"/>
    </row>
    <row r="1351" spans="1:13">
      <c r="A1351" s="32">
        <f t="shared" si="268"/>
        <v>0</v>
      </c>
      <c r="B1351" s="10"/>
      <c r="C1351" s="2"/>
      <c r="D1351" s="2"/>
      <c r="E1351" s="2"/>
      <c r="F1351" s="2"/>
      <c r="G1351" s="2"/>
      <c r="H1351" s="3">
        <f t="shared" si="269"/>
        <v>0</v>
      </c>
      <c r="I1351" s="63"/>
      <c r="J1351" s="7"/>
      <c r="K1351" s="8"/>
      <c r="M1351" s="393"/>
    </row>
    <row r="1352" spans="1:13">
      <c r="A1352" s="32">
        <f t="shared" si="268"/>
        <v>0</v>
      </c>
      <c r="B1352" s="10"/>
      <c r="C1352" s="2"/>
      <c r="D1352" s="2"/>
      <c r="E1352" s="2"/>
      <c r="F1352" s="2"/>
      <c r="G1352" s="2"/>
      <c r="H1352" s="3">
        <f t="shared" si="269"/>
        <v>0</v>
      </c>
      <c r="I1352" s="63"/>
      <c r="J1352" s="7"/>
      <c r="K1352" s="8"/>
      <c r="M1352" s="393"/>
    </row>
    <row r="1353" spans="1:13">
      <c r="A1353" s="32">
        <f t="shared" si="268"/>
        <v>0</v>
      </c>
      <c r="B1353" s="10"/>
      <c r="C1353" s="2"/>
      <c r="D1353" s="2"/>
      <c r="E1353" s="2"/>
      <c r="F1353" s="2"/>
      <c r="G1353" s="2"/>
      <c r="H1353" s="3">
        <f t="shared" si="269"/>
        <v>0</v>
      </c>
      <c r="I1353" s="63"/>
      <c r="J1353" s="7"/>
      <c r="K1353" s="8"/>
      <c r="M1353" s="393"/>
    </row>
    <row r="1354" spans="1:13">
      <c r="A1354" s="32">
        <f t="shared" si="268"/>
        <v>0</v>
      </c>
      <c r="B1354" s="10"/>
      <c r="C1354" s="2"/>
      <c r="D1354" s="2"/>
      <c r="E1354" s="2"/>
      <c r="F1354" s="2"/>
      <c r="G1354" s="2"/>
      <c r="H1354" s="3">
        <f t="shared" si="269"/>
        <v>0</v>
      </c>
      <c r="I1354" s="63"/>
      <c r="J1354" s="7"/>
      <c r="K1354" s="8"/>
      <c r="M1354" s="393"/>
    </row>
    <row r="1355" spans="1:13">
      <c r="A1355" s="32">
        <f t="shared" si="268"/>
        <v>0</v>
      </c>
      <c r="B1355" s="10"/>
      <c r="C1355" s="2"/>
      <c r="D1355" s="2"/>
      <c r="E1355" s="2"/>
      <c r="F1355" s="2"/>
      <c r="G1355" s="2"/>
      <c r="H1355" s="3">
        <f t="shared" si="269"/>
        <v>0</v>
      </c>
      <c r="I1355" s="63"/>
      <c r="J1355" s="7"/>
      <c r="K1355" s="8"/>
      <c r="M1355" s="393"/>
    </row>
    <row r="1356" spans="1:13">
      <c r="A1356" s="32">
        <f t="shared" si="268"/>
        <v>0</v>
      </c>
      <c r="B1356" s="10"/>
      <c r="C1356" s="2"/>
      <c r="D1356" s="2"/>
      <c r="E1356" s="2"/>
      <c r="F1356" s="2"/>
      <c r="G1356" s="2"/>
      <c r="H1356" s="3">
        <f t="shared" si="269"/>
        <v>0</v>
      </c>
      <c r="I1356" s="63"/>
      <c r="J1356" s="7"/>
      <c r="K1356" s="8"/>
      <c r="M1356" s="393"/>
    </row>
    <row r="1357" spans="1:13">
      <c r="A1357" s="33" t="e">
        <f>VLOOKUP(B1348,O:T,2)</f>
        <v>#N/A</v>
      </c>
      <c r="B1357" s="649" t="s">
        <v>70</v>
      </c>
      <c r="C1357" s="650"/>
      <c r="D1357" s="650"/>
      <c r="E1357" s="650"/>
      <c r="F1357" s="650"/>
      <c r="G1357" s="650"/>
      <c r="H1357" s="6"/>
      <c r="I1357" s="63">
        <f>SUM(H1349:H1357)</f>
        <v>0</v>
      </c>
      <c r="J1357" s="1" t="e">
        <f>VLOOKUP(B1348,O:W,4)</f>
        <v>#N/A</v>
      </c>
      <c r="K1357" s="8"/>
      <c r="M1357" s="393"/>
    </row>
    <row r="1358" spans="1:13" ht="47.25" customHeight="1">
      <c r="A1358" s="32">
        <f>IF(B1358&gt;0,1,0)</f>
        <v>0</v>
      </c>
      <c r="B1358" s="647"/>
      <c r="C1358" s="648"/>
      <c r="D1358" s="648"/>
      <c r="E1358" s="648"/>
      <c r="F1358" s="648"/>
      <c r="G1358" s="648"/>
      <c r="H1358" s="6"/>
      <c r="I1358" s="63"/>
      <c r="J1358" s="7"/>
      <c r="K1358" s="8"/>
      <c r="M1358" s="392" t="s">
        <v>686</v>
      </c>
    </row>
    <row r="1359" spans="1:13">
      <c r="A1359" s="32">
        <f t="shared" ref="A1359:A1366" si="270">IF(H1359&gt;0,1,0)</f>
        <v>0</v>
      </c>
      <c r="B1359" s="10"/>
      <c r="C1359" s="2"/>
      <c r="D1359" s="2"/>
      <c r="E1359" s="2"/>
      <c r="F1359" s="2"/>
      <c r="G1359" s="2"/>
      <c r="H1359" s="3">
        <f>IF(AND(C1359=0,D1359=0,E1359=0,F1359=0,G1359=0),0,ROUND(IF(C1359=0,1,C1359)*IF(D1359=0,1,D1359)*IF(E1359=0,1,E1359)*IF(F1359=0,1,F1359)*IF(G1359=0,1,G1359),2))</f>
        <v>0</v>
      </c>
      <c r="I1359" s="63"/>
      <c r="J1359" s="7"/>
      <c r="K1359" s="8"/>
      <c r="M1359" s="393" t="s">
        <v>1063</v>
      </c>
    </row>
    <row r="1360" spans="1:13">
      <c r="A1360" s="32">
        <f t="shared" si="270"/>
        <v>0</v>
      </c>
      <c r="B1360" s="10"/>
      <c r="C1360" s="2"/>
      <c r="D1360" s="2"/>
      <c r="E1360" s="2"/>
      <c r="F1360" s="2"/>
      <c r="G1360" s="2"/>
      <c r="H1360" s="3">
        <f t="shared" ref="H1360:H1366" si="271">IF(AND(C1360=0,D1360=0,E1360=0,F1360=0,G1360=0),0,ROUND(IF(C1360=0,1,C1360)*IF(D1360=0,1,D1360)*IF(E1360=0,1,E1360)*IF(F1360=0,1,F1360)*IF(G1360=0,1,G1360),2))</f>
        <v>0</v>
      </c>
      <c r="I1360" s="63"/>
      <c r="J1360" s="7"/>
      <c r="K1360" s="8"/>
      <c r="M1360" s="393"/>
    </row>
    <row r="1361" spans="1:13">
      <c r="A1361" s="32">
        <f t="shared" si="270"/>
        <v>0</v>
      </c>
      <c r="B1361" s="10"/>
      <c r="C1361" s="2"/>
      <c r="D1361" s="2"/>
      <c r="E1361" s="2"/>
      <c r="F1361" s="2"/>
      <c r="G1361" s="2"/>
      <c r="H1361" s="3">
        <f t="shared" si="271"/>
        <v>0</v>
      </c>
      <c r="I1361" s="63"/>
      <c r="J1361" s="7"/>
      <c r="K1361" s="8"/>
      <c r="M1361" s="393"/>
    </row>
    <row r="1362" spans="1:13">
      <c r="A1362" s="32">
        <f t="shared" si="270"/>
        <v>0</v>
      </c>
      <c r="B1362" s="10"/>
      <c r="C1362" s="2"/>
      <c r="D1362" s="2"/>
      <c r="E1362" s="2"/>
      <c r="F1362" s="2"/>
      <c r="G1362" s="2"/>
      <c r="H1362" s="3">
        <f t="shared" si="271"/>
        <v>0</v>
      </c>
      <c r="I1362" s="63"/>
      <c r="J1362" s="7"/>
      <c r="K1362" s="8"/>
      <c r="M1362" s="393"/>
    </row>
    <row r="1363" spans="1:13">
      <c r="A1363" s="32">
        <f t="shared" si="270"/>
        <v>0</v>
      </c>
      <c r="B1363" s="10"/>
      <c r="C1363" s="2"/>
      <c r="D1363" s="2"/>
      <c r="E1363" s="2"/>
      <c r="F1363" s="2"/>
      <c r="G1363" s="2"/>
      <c r="H1363" s="3">
        <f t="shared" si="271"/>
        <v>0</v>
      </c>
      <c r="I1363" s="63"/>
      <c r="J1363" s="7"/>
      <c r="K1363" s="8"/>
      <c r="M1363" s="393"/>
    </row>
    <row r="1364" spans="1:13">
      <c r="A1364" s="32">
        <f t="shared" si="270"/>
        <v>0</v>
      </c>
      <c r="B1364" s="10"/>
      <c r="C1364" s="2"/>
      <c r="D1364" s="2"/>
      <c r="E1364" s="2"/>
      <c r="F1364" s="2"/>
      <c r="G1364" s="2"/>
      <c r="H1364" s="3">
        <f t="shared" si="271"/>
        <v>0</v>
      </c>
      <c r="I1364" s="63"/>
      <c r="J1364" s="7"/>
      <c r="K1364" s="8"/>
      <c r="M1364" s="393"/>
    </row>
    <row r="1365" spans="1:13">
      <c r="A1365" s="32">
        <f t="shared" si="270"/>
        <v>0</v>
      </c>
      <c r="B1365" s="10"/>
      <c r="C1365" s="2"/>
      <c r="D1365" s="2"/>
      <c r="E1365" s="2"/>
      <c r="F1365" s="2"/>
      <c r="G1365" s="2"/>
      <c r="H1365" s="3">
        <f t="shared" si="271"/>
        <v>0</v>
      </c>
      <c r="I1365" s="63"/>
      <c r="J1365" s="7"/>
      <c r="K1365" s="8"/>
      <c r="M1365" s="393"/>
    </row>
    <row r="1366" spans="1:13">
      <c r="A1366" s="32">
        <f t="shared" si="270"/>
        <v>0</v>
      </c>
      <c r="B1366" s="10"/>
      <c r="C1366" s="2"/>
      <c r="D1366" s="2"/>
      <c r="E1366" s="2"/>
      <c r="F1366" s="2"/>
      <c r="G1366" s="2"/>
      <c r="H1366" s="3">
        <f t="shared" si="271"/>
        <v>0</v>
      </c>
      <c r="I1366" s="63"/>
      <c r="J1366" s="7"/>
      <c r="K1366" s="8"/>
      <c r="M1366" s="393"/>
    </row>
    <row r="1367" spans="1:13">
      <c r="A1367" s="33" t="e">
        <f>VLOOKUP(B1358,O:T,2)</f>
        <v>#N/A</v>
      </c>
      <c r="B1367" s="649" t="s">
        <v>70</v>
      </c>
      <c r="C1367" s="650"/>
      <c r="D1367" s="650"/>
      <c r="E1367" s="650"/>
      <c r="F1367" s="650"/>
      <c r="G1367" s="650"/>
      <c r="H1367" s="6"/>
      <c r="I1367" s="63">
        <f>SUM(H1359:H1367)</f>
        <v>0</v>
      </c>
      <c r="J1367" s="1" t="e">
        <f>VLOOKUP(B1358,O:W,4)</f>
        <v>#N/A</v>
      </c>
      <c r="K1367" s="8"/>
      <c r="M1367" s="393"/>
    </row>
    <row r="1368" spans="1:13" ht="45.75" customHeight="1">
      <c r="A1368" s="32">
        <f>IF(B1368&gt;0,1,0)</f>
        <v>0</v>
      </c>
      <c r="B1368" s="647"/>
      <c r="C1368" s="648"/>
      <c r="D1368" s="648"/>
      <c r="E1368" s="648"/>
      <c r="F1368" s="648"/>
      <c r="G1368" s="648"/>
      <c r="H1368" s="6"/>
      <c r="I1368" s="63"/>
      <c r="J1368" s="7"/>
      <c r="K1368" s="8"/>
      <c r="M1368" s="392" t="s">
        <v>686</v>
      </c>
    </row>
    <row r="1369" spans="1:13">
      <c r="A1369" s="32">
        <f t="shared" ref="A1369:A1376" si="272">IF(H1369&gt;0,1,0)</f>
        <v>0</v>
      </c>
      <c r="B1369" s="10"/>
      <c r="C1369" s="2"/>
      <c r="D1369" s="2"/>
      <c r="E1369" s="2"/>
      <c r="F1369" s="2"/>
      <c r="G1369" s="2"/>
      <c r="H1369" s="3">
        <f>IF(AND(C1369=0,D1369=0,E1369=0,F1369=0,G1369=0),0,ROUND(IF(C1369=0,1,C1369)*IF(D1369=0,1,D1369)*IF(E1369=0,1,E1369)*IF(F1369=0,1,F1369)*IF(G1369=0,1,G1369),2))</f>
        <v>0</v>
      </c>
      <c r="I1369" s="63"/>
      <c r="J1369" s="7"/>
      <c r="K1369" s="8"/>
      <c r="M1369" s="393"/>
    </row>
    <row r="1370" spans="1:13">
      <c r="A1370" s="32">
        <f t="shared" si="272"/>
        <v>0</v>
      </c>
      <c r="B1370" s="10"/>
      <c r="C1370" s="2"/>
      <c r="D1370" s="2"/>
      <c r="E1370" s="2"/>
      <c r="F1370" s="2"/>
      <c r="G1370" s="2"/>
      <c r="H1370" s="3">
        <f t="shared" ref="H1370:H1376" si="273">IF(AND(C1370=0,D1370=0,E1370=0,F1370=0,G1370=0),0,ROUND(IF(C1370=0,1,C1370)*IF(D1370=0,1,D1370)*IF(E1370=0,1,E1370)*IF(F1370=0,1,F1370)*IF(G1370=0,1,G1370),2))</f>
        <v>0</v>
      </c>
      <c r="I1370" s="63"/>
      <c r="J1370" s="7"/>
      <c r="K1370" s="8"/>
      <c r="M1370" s="393"/>
    </row>
    <row r="1371" spans="1:13">
      <c r="A1371" s="32">
        <f t="shared" si="272"/>
        <v>0</v>
      </c>
      <c r="B1371" s="10"/>
      <c r="C1371" s="2"/>
      <c r="D1371" s="2"/>
      <c r="E1371" s="2"/>
      <c r="F1371" s="2"/>
      <c r="G1371" s="2"/>
      <c r="H1371" s="3">
        <f t="shared" si="273"/>
        <v>0</v>
      </c>
      <c r="I1371" s="63"/>
      <c r="J1371" s="7"/>
      <c r="K1371" s="8"/>
      <c r="M1371" s="393"/>
    </row>
    <row r="1372" spans="1:13">
      <c r="A1372" s="32">
        <f t="shared" si="272"/>
        <v>0</v>
      </c>
      <c r="B1372" s="10"/>
      <c r="C1372" s="2"/>
      <c r="D1372" s="2"/>
      <c r="E1372" s="2"/>
      <c r="F1372" s="2"/>
      <c r="G1372" s="2"/>
      <c r="H1372" s="3">
        <f t="shared" si="273"/>
        <v>0</v>
      </c>
      <c r="I1372" s="63"/>
      <c r="J1372" s="7"/>
      <c r="K1372" s="8"/>
      <c r="M1372" s="393"/>
    </row>
    <row r="1373" spans="1:13">
      <c r="A1373" s="32">
        <f t="shared" si="272"/>
        <v>0</v>
      </c>
      <c r="B1373" s="10"/>
      <c r="C1373" s="2"/>
      <c r="D1373" s="2"/>
      <c r="E1373" s="2"/>
      <c r="F1373" s="2"/>
      <c r="G1373" s="2"/>
      <c r="H1373" s="3">
        <f t="shared" si="273"/>
        <v>0</v>
      </c>
      <c r="I1373" s="63"/>
      <c r="J1373" s="7"/>
      <c r="K1373" s="8"/>
      <c r="M1373" s="393"/>
    </row>
    <row r="1374" spans="1:13">
      <c r="A1374" s="32">
        <f t="shared" si="272"/>
        <v>0</v>
      </c>
      <c r="B1374" s="10"/>
      <c r="C1374" s="2"/>
      <c r="D1374" s="2"/>
      <c r="E1374" s="2"/>
      <c r="F1374" s="2"/>
      <c r="G1374" s="2"/>
      <c r="H1374" s="3">
        <f t="shared" si="273"/>
        <v>0</v>
      </c>
      <c r="I1374" s="63"/>
      <c r="J1374" s="7"/>
      <c r="K1374" s="8"/>
      <c r="M1374" s="393"/>
    </row>
    <row r="1375" spans="1:13">
      <c r="A1375" s="32">
        <f t="shared" si="272"/>
        <v>0</v>
      </c>
      <c r="B1375" s="10"/>
      <c r="C1375" s="2"/>
      <c r="D1375" s="2"/>
      <c r="E1375" s="2"/>
      <c r="F1375" s="2"/>
      <c r="G1375" s="2"/>
      <c r="H1375" s="3">
        <f t="shared" si="273"/>
        <v>0</v>
      </c>
      <c r="I1375" s="63"/>
      <c r="J1375" s="7"/>
      <c r="K1375" s="8"/>
      <c r="M1375" s="393"/>
    </row>
    <row r="1376" spans="1:13">
      <c r="A1376" s="32">
        <f t="shared" si="272"/>
        <v>0</v>
      </c>
      <c r="B1376" s="10"/>
      <c r="C1376" s="2"/>
      <c r="D1376" s="2"/>
      <c r="E1376" s="2"/>
      <c r="F1376" s="2"/>
      <c r="G1376" s="2"/>
      <c r="H1376" s="3">
        <f t="shared" si="273"/>
        <v>0</v>
      </c>
      <c r="I1376" s="63"/>
      <c r="J1376" s="7"/>
      <c r="K1376" s="8"/>
      <c r="M1376" s="393"/>
    </row>
    <row r="1377" spans="1:13">
      <c r="A1377" s="33" t="e">
        <f>VLOOKUP(B1368,O:T,2)</f>
        <v>#N/A</v>
      </c>
      <c r="B1377" s="649" t="s">
        <v>70</v>
      </c>
      <c r="C1377" s="650"/>
      <c r="D1377" s="650"/>
      <c r="E1377" s="650"/>
      <c r="F1377" s="650"/>
      <c r="G1377" s="650"/>
      <c r="H1377" s="6"/>
      <c r="I1377" s="63">
        <f>SUM(H1369:H1377)</f>
        <v>0</v>
      </c>
      <c r="J1377" s="1" t="e">
        <f>VLOOKUP(B1368,O:W,4)</f>
        <v>#N/A</v>
      </c>
      <c r="K1377" s="8"/>
      <c r="M1377" s="393"/>
    </row>
    <row r="1378" spans="1:13" ht="47.25" customHeight="1">
      <c r="A1378" s="32">
        <f>IF(B1378&gt;0,1,0)</f>
        <v>0</v>
      </c>
      <c r="B1378" s="647"/>
      <c r="C1378" s="648"/>
      <c r="D1378" s="648"/>
      <c r="E1378" s="648"/>
      <c r="F1378" s="648"/>
      <c r="G1378" s="648"/>
      <c r="H1378" s="6"/>
      <c r="I1378" s="63"/>
      <c r="J1378" s="7"/>
      <c r="K1378" s="8"/>
      <c r="M1378" s="392" t="s">
        <v>686</v>
      </c>
    </row>
    <row r="1379" spans="1:13">
      <c r="A1379" s="32">
        <f t="shared" ref="A1379:A1386" si="274">IF(H1379&gt;0,1,0)</f>
        <v>0</v>
      </c>
      <c r="B1379" s="10"/>
      <c r="C1379" s="2"/>
      <c r="D1379" s="2"/>
      <c r="E1379" s="2"/>
      <c r="F1379" s="2"/>
      <c r="G1379" s="2"/>
      <c r="H1379" s="3">
        <f>IF(AND(C1379=0,D1379=0,E1379=0,F1379=0,G1379=0),0,ROUND(IF(C1379=0,1,C1379)*IF(D1379=0,1,D1379)*IF(E1379=0,1,E1379)*IF(F1379=0,1,F1379)*IF(G1379=0,1,G1379),2))</f>
        <v>0</v>
      </c>
      <c r="I1379" s="63"/>
      <c r="J1379" s="7"/>
      <c r="K1379" s="8"/>
      <c r="M1379" s="393" t="s">
        <v>1063</v>
      </c>
    </row>
    <row r="1380" spans="1:13">
      <c r="A1380" s="32">
        <f t="shared" si="274"/>
        <v>0</v>
      </c>
      <c r="B1380" s="10"/>
      <c r="C1380" s="2"/>
      <c r="D1380" s="2"/>
      <c r="E1380" s="2"/>
      <c r="F1380" s="2"/>
      <c r="G1380" s="2"/>
      <c r="H1380" s="3">
        <f t="shared" ref="H1380:H1386" si="275">IF(AND(C1380=0,D1380=0,E1380=0,F1380=0,G1380=0),0,ROUND(IF(C1380=0,1,C1380)*IF(D1380=0,1,D1380)*IF(E1380=0,1,E1380)*IF(F1380=0,1,F1380)*IF(G1380=0,1,G1380),2))</f>
        <v>0</v>
      </c>
      <c r="I1380" s="63"/>
      <c r="J1380" s="7"/>
      <c r="K1380" s="8"/>
      <c r="M1380" s="393"/>
    </row>
    <row r="1381" spans="1:13">
      <c r="A1381" s="32">
        <f t="shared" si="274"/>
        <v>0</v>
      </c>
      <c r="B1381" s="10"/>
      <c r="C1381" s="2"/>
      <c r="D1381" s="2"/>
      <c r="E1381" s="2"/>
      <c r="F1381" s="2"/>
      <c r="G1381" s="2"/>
      <c r="H1381" s="3">
        <f t="shared" si="275"/>
        <v>0</v>
      </c>
      <c r="I1381" s="63"/>
      <c r="J1381" s="7"/>
      <c r="K1381" s="8"/>
      <c r="M1381" s="393"/>
    </row>
    <row r="1382" spans="1:13">
      <c r="A1382" s="32">
        <f t="shared" si="274"/>
        <v>0</v>
      </c>
      <c r="B1382" s="10"/>
      <c r="C1382" s="2"/>
      <c r="D1382" s="2"/>
      <c r="E1382" s="2"/>
      <c r="F1382" s="2"/>
      <c r="G1382" s="2"/>
      <c r="H1382" s="3">
        <f t="shared" si="275"/>
        <v>0</v>
      </c>
      <c r="I1382" s="63"/>
      <c r="J1382" s="7"/>
      <c r="K1382" s="8"/>
      <c r="M1382" s="393"/>
    </row>
    <row r="1383" spans="1:13">
      <c r="A1383" s="32">
        <f t="shared" si="274"/>
        <v>0</v>
      </c>
      <c r="B1383" s="10"/>
      <c r="C1383" s="2"/>
      <c r="D1383" s="2"/>
      <c r="E1383" s="2"/>
      <c r="F1383" s="2"/>
      <c r="G1383" s="2"/>
      <c r="H1383" s="3">
        <f t="shared" si="275"/>
        <v>0</v>
      </c>
      <c r="I1383" s="63"/>
      <c r="J1383" s="7"/>
      <c r="K1383" s="8"/>
      <c r="M1383" s="393"/>
    </row>
    <row r="1384" spans="1:13">
      <c r="A1384" s="32">
        <f t="shared" si="274"/>
        <v>0</v>
      </c>
      <c r="B1384" s="10"/>
      <c r="C1384" s="2"/>
      <c r="D1384" s="2"/>
      <c r="E1384" s="2"/>
      <c r="F1384" s="2"/>
      <c r="G1384" s="2"/>
      <c r="H1384" s="3">
        <f t="shared" si="275"/>
        <v>0</v>
      </c>
      <c r="I1384" s="63"/>
      <c r="J1384" s="7"/>
      <c r="K1384" s="8"/>
      <c r="M1384" s="393"/>
    </row>
    <row r="1385" spans="1:13">
      <c r="A1385" s="32">
        <f t="shared" si="274"/>
        <v>0</v>
      </c>
      <c r="B1385" s="10"/>
      <c r="C1385" s="2"/>
      <c r="D1385" s="2"/>
      <c r="E1385" s="2"/>
      <c r="F1385" s="2"/>
      <c r="G1385" s="2"/>
      <c r="H1385" s="3">
        <f t="shared" si="275"/>
        <v>0</v>
      </c>
      <c r="I1385" s="63"/>
      <c r="J1385" s="7"/>
      <c r="K1385" s="8"/>
      <c r="M1385" s="393"/>
    </row>
    <row r="1386" spans="1:13">
      <c r="A1386" s="32">
        <f t="shared" si="274"/>
        <v>0</v>
      </c>
      <c r="B1386" s="10"/>
      <c r="C1386" s="2"/>
      <c r="D1386" s="2"/>
      <c r="E1386" s="2"/>
      <c r="F1386" s="2"/>
      <c r="G1386" s="2"/>
      <c r="H1386" s="3">
        <f t="shared" si="275"/>
        <v>0</v>
      </c>
      <c r="I1386" s="63"/>
      <c r="J1386" s="7"/>
      <c r="K1386" s="8"/>
      <c r="M1386" s="393"/>
    </row>
    <row r="1387" spans="1:13">
      <c r="A1387" s="33" t="e">
        <f>VLOOKUP(B1378,O:T,2)</f>
        <v>#N/A</v>
      </c>
      <c r="B1387" s="649" t="s">
        <v>70</v>
      </c>
      <c r="C1387" s="650"/>
      <c r="D1387" s="650"/>
      <c r="E1387" s="650"/>
      <c r="F1387" s="650"/>
      <c r="G1387" s="650"/>
      <c r="H1387" s="6"/>
      <c r="I1387" s="63">
        <f>SUM(H1379:H1387)</f>
        <v>0</v>
      </c>
      <c r="J1387" s="1" t="e">
        <f>VLOOKUP(B1378,O:W,4)</f>
        <v>#N/A</v>
      </c>
      <c r="K1387" s="8"/>
      <c r="M1387" s="393"/>
    </row>
    <row r="1388" spans="1:13" ht="46.5" customHeight="1">
      <c r="A1388" s="32">
        <f>IF(B1388&gt;0,1,0)</f>
        <v>0</v>
      </c>
      <c r="B1388" s="647"/>
      <c r="C1388" s="648"/>
      <c r="D1388" s="648"/>
      <c r="E1388" s="648"/>
      <c r="F1388" s="648"/>
      <c r="G1388" s="648"/>
      <c r="H1388" s="6"/>
      <c r="I1388" s="63"/>
      <c r="J1388" s="7"/>
      <c r="K1388" s="8"/>
      <c r="M1388" s="392" t="s">
        <v>686</v>
      </c>
    </row>
    <row r="1389" spans="1:13">
      <c r="A1389" s="32">
        <f t="shared" ref="A1389:A1396" si="276">IF(H1389&gt;0,1,0)</f>
        <v>0</v>
      </c>
      <c r="B1389" s="10"/>
      <c r="C1389" s="2"/>
      <c r="D1389" s="2"/>
      <c r="E1389" s="2"/>
      <c r="F1389" s="2"/>
      <c r="G1389" s="2"/>
      <c r="H1389" s="3">
        <f>IF(AND(C1389=0,D1389=0,E1389=0,F1389=0,G1389=0),0,ROUND(IF(C1389=0,1,C1389)*IF(D1389=0,1,D1389)*IF(E1389=0,1,E1389)*IF(F1389=0,1,F1389)*IF(G1389=0,1,G1389),2))</f>
        <v>0</v>
      </c>
      <c r="I1389" s="63"/>
      <c r="J1389" s="7"/>
      <c r="K1389" s="8"/>
      <c r="M1389" s="393"/>
    </row>
    <row r="1390" spans="1:13">
      <c r="A1390" s="32">
        <f t="shared" si="276"/>
        <v>0</v>
      </c>
      <c r="B1390" s="10"/>
      <c r="C1390" s="2"/>
      <c r="D1390" s="2"/>
      <c r="E1390" s="2"/>
      <c r="F1390" s="2"/>
      <c r="G1390" s="2"/>
      <c r="H1390" s="3">
        <f t="shared" ref="H1390:H1396" si="277">IF(AND(C1390=0,D1390=0,E1390=0,F1390=0,G1390=0),0,ROUND(IF(C1390=0,1,C1390)*IF(D1390=0,1,D1390)*IF(E1390=0,1,E1390)*IF(F1390=0,1,F1390)*IF(G1390=0,1,G1390),2))</f>
        <v>0</v>
      </c>
      <c r="I1390" s="63"/>
      <c r="J1390" s="7"/>
      <c r="K1390" s="8"/>
      <c r="M1390" s="393"/>
    </row>
    <row r="1391" spans="1:13">
      <c r="A1391" s="32">
        <f t="shared" si="276"/>
        <v>0</v>
      </c>
      <c r="B1391" s="10"/>
      <c r="C1391" s="2"/>
      <c r="D1391" s="2"/>
      <c r="E1391" s="2"/>
      <c r="F1391" s="2"/>
      <c r="G1391" s="2"/>
      <c r="H1391" s="3">
        <f t="shared" si="277"/>
        <v>0</v>
      </c>
      <c r="I1391" s="63"/>
      <c r="J1391" s="7"/>
      <c r="K1391" s="8"/>
      <c r="M1391" s="393"/>
    </row>
    <row r="1392" spans="1:13">
      <c r="A1392" s="32">
        <f t="shared" si="276"/>
        <v>0</v>
      </c>
      <c r="B1392" s="10"/>
      <c r="C1392" s="2"/>
      <c r="D1392" s="2"/>
      <c r="E1392" s="2"/>
      <c r="F1392" s="2"/>
      <c r="G1392" s="2"/>
      <c r="H1392" s="3">
        <f t="shared" si="277"/>
        <v>0</v>
      </c>
      <c r="I1392" s="63"/>
      <c r="J1392" s="7"/>
      <c r="K1392" s="8"/>
      <c r="M1392" s="393"/>
    </row>
    <row r="1393" spans="1:13">
      <c r="A1393" s="32">
        <f t="shared" si="276"/>
        <v>0</v>
      </c>
      <c r="B1393" s="10"/>
      <c r="C1393" s="2"/>
      <c r="D1393" s="2"/>
      <c r="E1393" s="2"/>
      <c r="F1393" s="2"/>
      <c r="G1393" s="2"/>
      <c r="H1393" s="3">
        <f t="shared" si="277"/>
        <v>0</v>
      </c>
      <c r="I1393" s="63"/>
      <c r="J1393" s="7"/>
      <c r="K1393" s="8"/>
      <c r="M1393" s="393"/>
    </row>
    <row r="1394" spans="1:13">
      <c r="A1394" s="32">
        <f t="shared" si="276"/>
        <v>0</v>
      </c>
      <c r="B1394" s="10"/>
      <c r="C1394" s="2"/>
      <c r="D1394" s="2"/>
      <c r="E1394" s="2"/>
      <c r="F1394" s="2"/>
      <c r="G1394" s="2"/>
      <c r="H1394" s="3">
        <f t="shared" si="277"/>
        <v>0</v>
      </c>
      <c r="I1394" s="63"/>
      <c r="J1394" s="7"/>
      <c r="K1394" s="8"/>
      <c r="M1394" s="393"/>
    </row>
    <row r="1395" spans="1:13">
      <c r="A1395" s="32">
        <f t="shared" si="276"/>
        <v>0</v>
      </c>
      <c r="B1395" s="10"/>
      <c r="C1395" s="2"/>
      <c r="D1395" s="2"/>
      <c r="E1395" s="2"/>
      <c r="F1395" s="2"/>
      <c r="G1395" s="2"/>
      <c r="H1395" s="3">
        <f t="shared" si="277"/>
        <v>0</v>
      </c>
      <c r="I1395" s="63"/>
      <c r="J1395" s="7"/>
      <c r="K1395" s="8"/>
      <c r="M1395" s="393"/>
    </row>
    <row r="1396" spans="1:13">
      <c r="A1396" s="32">
        <f t="shared" si="276"/>
        <v>0</v>
      </c>
      <c r="B1396" s="10"/>
      <c r="C1396" s="2"/>
      <c r="D1396" s="2"/>
      <c r="E1396" s="2"/>
      <c r="F1396" s="2"/>
      <c r="G1396" s="2"/>
      <c r="H1396" s="3">
        <f t="shared" si="277"/>
        <v>0</v>
      </c>
      <c r="I1396" s="63"/>
      <c r="J1396" s="7"/>
      <c r="K1396" s="8"/>
      <c r="M1396" s="393"/>
    </row>
    <row r="1397" spans="1:13">
      <c r="A1397" s="33" t="e">
        <f>VLOOKUP(B1388,O:T,2)</f>
        <v>#N/A</v>
      </c>
      <c r="B1397" s="649" t="s">
        <v>70</v>
      </c>
      <c r="C1397" s="650"/>
      <c r="D1397" s="650"/>
      <c r="E1397" s="650"/>
      <c r="F1397" s="650"/>
      <c r="G1397" s="650"/>
      <c r="H1397" s="6"/>
      <c r="I1397" s="63">
        <f>SUM(H1389:H1397)</f>
        <v>0</v>
      </c>
      <c r="J1397" s="1" t="e">
        <f>VLOOKUP(B1388,O:W,4)</f>
        <v>#N/A</v>
      </c>
      <c r="K1397" s="8"/>
      <c r="M1397" s="393"/>
    </row>
    <row r="1398" spans="1:13" ht="46.5" customHeight="1">
      <c r="A1398" s="32">
        <f>IF(B1398&gt;0,1,0)</f>
        <v>0</v>
      </c>
      <c r="B1398" s="647"/>
      <c r="C1398" s="648"/>
      <c r="D1398" s="648"/>
      <c r="E1398" s="648"/>
      <c r="F1398" s="648"/>
      <c r="G1398" s="648"/>
      <c r="H1398" s="6"/>
      <c r="I1398" s="63"/>
      <c r="J1398" s="7"/>
      <c r="K1398" s="8"/>
      <c r="M1398" s="392" t="s">
        <v>686</v>
      </c>
    </row>
    <row r="1399" spans="1:13">
      <c r="A1399" s="32">
        <f t="shared" ref="A1399:A1406" si="278">IF(H1399&gt;0,1,0)</f>
        <v>0</v>
      </c>
      <c r="B1399" s="10"/>
      <c r="C1399" s="2"/>
      <c r="D1399" s="2"/>
      <c r="E1399" s="2"/>
      <c r="F1399" s="2"/>
      <c r="G1399" s="2"/>
      <c r="H1399" s="3">
        <f>IF(AND(C1399=0,D1399=0,E1399=0,F1399=0,G1399=0),0,ROUND(IF(C1399=0,1,C1399)*IF(D1399=0,1,D1399)*IF(E1399=0,1,E1399)*IF(F1399=0,1,F1399)*IF(G1399=0,1,G1399),2))</f>
        <v>0</v>
      </c>
      <c r="I1399" s="63"/>
      <c r="J1399" s="7"/>
      <c r="K1399" s="8"/>
      <c r="M1399" s="393" t="s">
        <v>1063</v>
      </c>
    </row>
    <row r="1400" spans="1:13">
      <c r="A1400" s="32">
        <f t="shared" si="278"/>
        <v>0</v>
      </c>
      <c r="B1400" s="10"/>
      <c r="C1400" s="2"/>
      <c r="D1400" s="2"/>
      <c r="E1400" s="2"/>
      <c r="F1400" s="2"/>
      <c r="G1400" s="2"/>
      <c r="H1400" s="3">
        <f t="shared" ref="H1400:H1406" si="279">IF(AND(C1400=0,D1400=0,E1400=0,F1400=0,G1400=0),0,ROUND(IF(C1400=0,1,C1400)*IF(D1400=0,1,D1400)*IF(E1400=0,1,E1400)*IF(F1400=0,1,F1400)*IF(G1400=0,1,G1400),2))</f>
        <v>0</v>
      </c>
      <c r="I1400" s="63"/>
      <c r="J1400" s="7"/>
      <c r="K1400" s="8"/>
      <c r="M1400" s="393"/>
    </row>
    <row r="1401" spans="1:13">
      <c r="A1401" s="32">
        <f t="shared" si="278"/>
        <v>0</v>
      </c>
      <c r="B1401" s="10"/>
      <c r="C1401" s="2"/>
      <c r="D1401" s="2"/>
      <c r="E1401" s="2"/>
      <c r="F1401" s="2"/>
      <c r="G1401" s="2"/>
      <c r="H1401" s="3">
        <f t="shared" si="279"/>
        <v>0</v>
      </c>
      <c r="I1401" s="63"/>
      <c r="J1401" s="7"/>
      <c r="K1401" s="8"/>
      <c r="M1401" s="393"/>
    </row>
    <row r="1402" spans="1:13">
      <c r="A1402" s="32">
        <f t="shared" si="278"/>
        <v>0</v>
      </c>
      <c r="B1402" s="10"/>
      <c r="C1402" s="2"/>
      <c r="D1402" s="2"/>
      <c r="E1402" s="2"/>
      <c r="F1402" s="2"/>
      <c r="G1402" s="2"/>
      <c r="H1402" s="3">
        <f t="shared" si="279"/>
        <v>0</v>
      </c>
      <c r="I1402" s="63"/>
      <c r="J1402" s="7"/>
      <c r="K1402" s="8"/>
      <c r="M1402" s="393"/>
    </row>
    <row r="1403" spans="1:13">
      <c r="A1403" s="32">
        <f t="shared" si="278"/>
        <v>0</v>
      </c>
      <c r="B1403" s="10"/>
      <c r="C1403" s="2"/>
      <c r="D1403" s="2"/>
      <c r="E1403" s="2"/>
      <c r="F1403" s="2"/>
      <c r="G1403" s="2"/>
      <c r="H1403" s="3">
        <f t="shared" si="279"/>
        <v>0</v>
      </c>
      <c r="I1403" s="63"/>
      <c r="J1403" s="7"/>
      <c r="K1403" s="8"/>
      <c r="M1403" s="393"/>
    </row>
    <row r="1404" spans="1:13">
      <c r="A1404" s="32">
        <f t="shared" si="278"/>
        <v>0</v>
      </c>
      <c r="B1404" s="10"/>
      <c r="C1404" s="2"/>
      <c r="D1404" s="2"/>
      <c r="E1404" s="2"/>
      <c r="F1404" s="2"/>
      <c r="G1404" s="2"/>
      <c r="H1404" s="3">
        <f t="shared" si="279"/>
        <v>0</v>
      </c>
      <c r="I1404" s="63"/>
      <c r="J1404" s="7"/>
      <c r="K1404" s="8"/>
      <c r="M1404" s="393"/>
    </row>
    <row r="1405" spans="1:13">
      <c r="A1405" s="32">
        <f t="shared" si="278"/>
        <v>0</v>
      </c>
      <c r="B1405" s="10"/>
      <c r="C1405" s="2"/>
      <c r="D1405" s="2"/>
      <c r="E1405" s="2"/>
      <c r="F1405" s="2"/>
      <c r="G1405" s="2"/>
      <c r="H1405" s="3">
        <f t="shared" si="279"/>
        <v>0</v>
      </c>
      <c r="I1405" s="63"/>
      <c r="J1405" s="7"/>
      <c r="K1405" s="8"/>
      <c r="M1405" s="393"/>
    </row>
    <row r="1406" spans="1:13">
      <c r="A1406" s="32">
        <f t="shared" si="278"/>
        <v>0</v>
      </c>
      <c r="B1406" s="10"/>
      <c r="C1406" s="2"/>
      <c r="D1406" s="2"/>
      <c r="E1406" s="2"/>
      <c r="F1406" s="2"/>
      <c r="G1406" s="2"/>
      <c r="H1406" s="3">
        <f t="shared" si="279"/>
        <v>0</v>
      </c>
      <c r="I1406" s="63"/>
      <c r="J1406" s="7"/>
      <c r="K1406" s="8"/>
      <c r="M1406" s="393"/>
    </row>
    <row r="1407" spans="1:13">
      <c r="A1407" s="33" t="e">
        <f>VLOOKUP(B1398,O:T,2)</f>
        <v>#N/A</v>
      </c>
      <c r="B1407" s="649" t="s">
        <v>70</v>
      </c>
      <c r="C1407" s="650"/>
      <c r="D1407" s="650"/>
      <c r="E1407" s="650"/>
      <c r="F1407" s="650"/>
      <c r="G1407" s="650"/>
      <c r="H1407" s="6"/>
      <c r="I1407" s="63">
        <f>SUM(H1399:H1407)</f>
        <v>0</v>
      </c>
      <c r="J1407" s="1" t="e">
        <f>VLOOKUP(B1398,O:W,4)</f>
        <v>#N/A</v>
      </c>
      <c r="K1407" s="8"/>
      <c r="M1407" s="393"/>
    </row>
    <row r="1408" spans="1:13" ht="45.75" customHeight="1">
      <c r="A1408" s="32">
        <f>IF(B1408&gt;0,1,0)</f>
        <v>0</v>
      </c>
      <c r="B1408" s="647"/>
      <c r="C1408" s="648"/>
      <c r="D1408" s="648"/>
      <c r="E1408" s="648"/>
      <c r="F1408" s="648"/>
      <c r="G1408" s="648"/>
      <c r="H1408" s="6"/>
      <c r="I1408" s="63"/>
      <c r="J1408" s="7"/>
      <c r="K1408" s="8"/>
      <c r="M1408" s="392" t="s">
        <v>686</v>
      </c>
    </row>
    <row r="1409" spans="1:13">
      <c r="A1409" s="32">
        <f t="shared" ref="A1409:A1416" si="280">IF(H1409&gt;0,1,0)</f>
        <v>0</v>
      </c>
      <c r="B1409" s="10"/>
      <c r="C1409" s="2"/>
      <c r="D1409" s="2"/>
      <c r="E1409" s="2"/>
      <c r="F1409" s="2"/>
      <c r="G1409" s="2"/>
      <c r="H1409" s="3">
        <f>IF(AND(C1409=0,D1409=0,E1409=0,F1409=0,G1409=0),0,ROUND(IF(C1409=0,1,C1409)*IF(D1409=0,1,D1409)*IF(E1409=0,1,E1409)*IF(F1409=0,1,F1409)*IF(G1409=0,1,G1409),2))</f>
        <v>0</v>
      </c>
      <c r="I1409" s="63"/>
      <c r="J1409" s="7"/>
      <c r="K1409" s="8"/>
      <c r="M1409" s="393" t="s">
        <v>1063</v>
      </c>
    </row>
    <row r="1410" spans="1:13">
      <c r="A1410" s="32">
        <f t="shared" si="280"/>
        <v>0</v>
      </c>
      <c r="B1410" s="10"/>
      <c r="C1410" s="2"/>
      <c r="D1410" s="2"/>
      <c r="E1410" s="2"/>
      <c r="F1410" s="2"/>
      <c r="G1410" s="2"/>
      <c r="H1410" s="3">
        <f t="shared" ref="H1410:H1416" si="281">IF(AND(C1410=0,D1410=0,E1410=0,F1410=0,G1410=0),0,ROUND(IF(C1410=0,1,C1410)*IF(D1410=0,1,D1410)*IF(E1410=0,1,E1410)*IF(F1410=0,1,F1410)*IF(G1410=0,1,G1410),2))</f>
        <v>0</v>
      </c>
      <c r="I1410" s="63"/>
      <c r="J1410" s="7"/>
      <c r="K1410" s="8"/>
      <c r="M1410" s="393"/>
    </row>
    <row r="1411" spans="1:13">
      <c r="A1411" s="32">
        <f t="shared" si="280"/>
        <v>0</v>
      </c>
      <c r="B1411" s="10"/>
      <c r="C1411" s="2"/>
      <c r="D1411" s="2"/>
      <c r="E1411" s="2"/>
      <c r="F1411" s="2"/>
      <c r="G1411" s="2"/>
      <c r="H1411" s="3">
        <f t="shared" si="281"/>
        <v>0</v>
      </c>
      <c r="I1411" s="63"/>
      <c r="J1411" s="7"/>
      <c r="K1411" s="8"/>
      <c r="M1411" s="393"/>
    </row>
    <row r="1412" spans="1:13">
      <c r="A1412" s="32">
        <f t="shared" si="280"/>
        <v>0</v>
      </c>
      <c r="B1412" s="10"/>
      <c r="C1412" s="2"/>
      <c r="D1412" s="2"/>
      <c r="E1412" s="2"/>
      <c r="F1412" s="2"/>
      <c r="G1412" s="2"/>
      <c r="H1412" s="3">
        <f t="shared" si="281"/>
        <v>0</v>
      </c>
      <c r="I1412" s="63"/>
      <c r="J1412" s="7"/>
      <c r="K1412" s="8"/>
      <c r="M1412" s="393"/>
    </row>
    <row r="1413" spans="1:13">
      <c r="A1413" s="32">
        <f t="shared" si="280"/>
        <v>0</v>
      </c>
      <c r="B1413" s="10"/>
      <c r="C1413" s="2"/>
      <c r="D1413" s="2"/>
      <c r="E1413" s="2"/>
      <c r="F1413" s="2"/>
      <c r="G1413" s="2"/>
      <c r="H1413" s="3">
        <f t="shared" si="281"/>
        <v>0</v>
      </c>
      <c r="I1413" s="63"/>
      <c r="J1413" s="7"/>
      <c r="K1413" s="8"/>
      <c r="M1413" s="393"/>
    </row>
    <row r="1414" spans="1:13">
      <c r="A1414" s="32">
        <f t="shared" si="280"/>
        <v>0</v>
      </c>
      <c r="B1414" s="10"/>
      <c r="C1414" s="2"/>
      <c r="D1414" s="2"/>
      <c r="E1414" s="2"/>
      <c r="F1414" s="2"/>
      <c r="G1414" s="2"/>
      <c r="H1414" s="3">
        <f t="shared" si="281"/>
        <v>0</v>
      </c>
      <c r="I1414" s="63"/>
      <c r="J1414" s="7"/>
      <c r="K1414" s="8"/>
      <c r="M1414" s="393"/>
    </row>
    <row r="1415" spans="1:13">
      <c r="A1415" s="32">
        <f t="shared" si="280"/>
        <v>0</v>
      </c>
      <c r="B1415" s="10"/>
      <c r="C1415" s="2"/>
      <c r="D1415" s="2"/>
      <c r="E1415" s="2"/>
      <c r="F1415" s="2"/>
      <c r="G1415" s="2"/>
      <c r="H1415" s="3">
        <f t="shared" si="281"/>
        <v>0</v>
      </c>
      <c r="I1415" s="63"/>
      <c r="J1415" s="7"/>
      <c r="K1415" s="8"/>
      <c r="M1415" s="393"/>
    </row>
    <row r="1416" spans="1:13">
      <c r="A1416" s="32">
        <f t="shared" si="280"/>
        <v>0</v>
      </c>
      <c r="B1416" s="10"/>
      <c r="C1416" s="2"/>
      <c r="D1416" s="2"/>
      <c r="E1416" s="2"/>
      <c r="F1416" s="2"/>
      <c r="G1416" s="2"/>
      <c r="H1416" s="3">
        <f t="shared" si="281"/>
        <v>0</v>
      </c>
      <c r="I1416" s="63"/>
      <c r="J1416" s="7"/>
      <c r="K1416" s="8"/>
      <c r="M1416" s="393"/>
    </row>
    <row r="1417" spans="1:13">
      <c r="A1417" s="33" t="e">
        <f>VLOOKUP(B1408,O:T,2)</f>
        <v>#N/A</v>
      </c>
      <c r="B1417" s="649" t="s">
        <v>70</v>
      </c>
      <c r="C1417" s="650"/>
      <c r="D1417" s="650"/>
      <c r="E1417" s="650"/>
      <c r="F1417" s="650"/>
      <c r="G1417" s="650"/>
      <c r="H1417" s="6"/>
      <c r="I1417" s="63">
        <f>SUM(H1409:H1417)</f>
        <v>0</v>
      </c>
      <c r="J1417" s="1" t="e">
        <f>VLOOKUP(B1408,O:W,4)</f>
        <v>#N/A</v>
      </c>
      <c r="K1417" s="8"/>
      <c r="M1417" s="393"/>
    </row>
    <row r="1418" spans="1:13" ht="45" customHeight="1">
      <c r="A1418" s="32">
        <f>IF(B1418&gt;0,1,0)</f>
        <v>1</v>
      </c>
      <c r="B1418" s="647" t="s">
        <v>7184</v>
      </c>
      <c r="C1418" s="648"/>
      <c r="D1418" s="648"/>
      <c r="E1418" s="648"/>
      <c r="F1418" s="648"/>
      <c r="G1418" s="648"/>
      <c r="H1418" s="6"/>
      <c r="I1418" s="63"/>
      <c r="J1418" s="7"/>
      <c r="K1418" s="8"/>
      <c r="M1418" s="396" t="s">
        <v>688</v>
      </c>
    </row>
    <row r="1419" spans="1:13">
      <c r="A1419" s="32">
        <f t="shared" ref="A1419:A1426" si="282">IF(H1419&gt;0,1,0)</f>
        <v>1</v>
      </c>
      <c r="B1419" s="10"/>
      <c r="C1419" s="2">
        <v>1</v>
      </c>
      <c r="D1419" s="2"/>
      <c r="E1419" s="2"/>
      <c r="F1419" s="2"/>
      <c r="G1419" s="2"/>
      <c r="H1419" s="3">
        <f>IF(AND(C1419=0,D1419=0,E1419=0,F1419=0,G1419=0),0,ROUND(IF(C1419=0,1,C1419)*IF(D1419=0,1,D1419)*IF(E1419=0,1,E1419)*IF(F1419=0,1,F1419)*IF(G1419=0,1,G1419),2))</f>
        <v>1</v>
      </c>
      <c r="I1419" s="63"/>
      <c r="J1419" s="7"/>
      <c r="K1419" s="8"/>
      <c r="M1419" s="397" t="s">
        <v>1064</v>
      </c>
    </row>
    <row r="1420" spans="1:13">
      <c r="A1420" s="32">
        <f t="shared" si="282"/>
        <v>0</v>
      </c>
      <c r="B1420" s="10"/>
      <c r="C1420" s="2"/>
      <c r="D1420" s="2"/>
      <c r="E1420" s="2"/>
      <c r="F1420" s="2"/>
      <c r="G1420" s="2"/>
      <c r="H1420" s="3">
        <f t="shared" ref="H1420:H1426" si="283">IF(AND(C1420=0,D1420=0,E1420=0,F1420=0,G1420=0),0,ROUND(IF(C1420=0,1,C1420)*IF(D1420=0,1,D1420)*IF(E1420=0,1,E1420)*IF(F1420=0,1,F1420)*IF(G1420=0,1,G1420),2))</f>
        <v>0</v>
      </c>
      <c r="I1420" s="63"/>
      <c r="J1420" s="7"/>
      <c r="K1420" s="8"/>
      <c r="M1420" s="397"/>
    </row>
    <row r="1421" spans="1:13">
      <c r="A1421" s="32">
        <f t="shared" si="282"/>
        <v>0</v>
      </c>
      <c r="B1421" s="10"/>
      <c r="C1421" s="2"/>
      <c r="D1421" s="2"/>
      <c r="E1421" s="2"/>
      <c r="F1421" s="2"/>
      <c r="G1421" s="2"/>
      <c r="H1421" s="3">
        <f t="shared" si="283"/>
        <v>0</v>
      </c>
      <c r="I1421" s="63"/>
      <c r="J1421" s="7"/>
      <c r="K1421" s="8"/>
      <c r="M1421" s="397"/>
    </row>
    <row r="1422" spans="1:13">
      <c r="A1422" s="32">
        <f t="shared" si="282"/>
        <v>0</v>
      </c>
      <c r="B1422" s="10"/>
      <c r="C1422" s="2"/>
      <c r="D1422" s="2"/>
      <c r="E1422" s="2"/>
      <c r="F1422" s="2"/>
      <c r="G1422" s="2"/>
      <c r="H1422" s="3">
        <f t="shared" si="283"/>
        <v>0</v>
      </c>
      <c r="I1422" s="63"/>
      <c r="J1422" s="7"/>
      <c r="K1422" s="8"/>
      <c r="M1422" s="397"/>
    </row>
    <row r="1423" spans="1:13">
      <c r="A1423" s="32">
        <f t="shared" si="282"/>
        <v>0</v>
      </c>
      <c r="B1423" s="10"/>
      <c r="C1423" s="2"/>
      <c r="D1423" s="2"/>
      <c r="E1423" s="2"/>
      <c r="F1423" s="2"/>
      <c r="G1423" s="2"/>
      <c r="H1423" s="3">
        <f t="shared" si="283"/>
        <v>0</v>
      </c>
      <c r="I1423" s="63"/>
      <c r="J1423" s="7"/>
      <c r="K1423" s="8"/>
      <c r="M1423" s="397"/>
    </row>
    <row r="1424" spans="1:13">
      <c r="A1424" s="32">
        <f t="shared" si="282"/>
        <v>0</v>
      </c>
      <c r="B1424" s="10"/>
      <c r="C1424" s="2"/>
      <c r="D1424" s="2"/>
      <c r="E1424" s="2"/>
      <c r="F1424" s="2"/>
      <c r="G1424" s="2"/>
      <c r="H1424" s="3">
        <f t="shared" si="283"/>
        <v>0</v>
      </c>
      <c r="I1424" s="63"/>
      <c r="J1424" s="7"/>
      <c r="K1424" s="8"/>
      <c r="M1424" s="397"/>
    </row>
    <row r="1425" spans="1:13">
      <c r="A1425" s="32">
        <f t="shared" si="282"/>
        <v>0</v>
      </c>
      <c r="B1425" s="10"/>
      <c r="C1425" s="2"/>
      <c r="D1425" s="2"/>
      <c r="E1425" s="2"/>
      <c r="F1425" s="2"/>
      <c r="G1425" s="2"/>
      <c r="H1425" s="3">
        <f t="shared" si="283"/>
        <v>0</v>
      </c>
      <c r="I1425" s="63"/>
      <c r="J1425" s="7"/>
      <c r="K1425" s="8"/>
      <c r="M1425" s="397"/>
    </row>
    <row r="1426" spans="1:13">
      <c r="A1426" s="32">
        <f t="shared" si="282"/>
        <v>0</v>
      </c>
      <c r="B1426" s="10"/>
      <c r="C1426" s="2"/>
      <c r="D1426" s="2"/>
      <c r="E1426" s="2"/>
      <c r="F1426" s="2"/>
      <c r="G1426" s="2"/>
      <c r="H1426" s="3">
        <f t="shared" si="283"/>
        <v>0</v>
      </c>
      <c r="I1426" s="63"/>
      <c r="J1426" s="7"/>
      <c r="K1426" s="8"/>
      <c r="M1426" s="397"/>
    </row>
    <row r="1427" spans="1:13">
      <c r="A1427" s="33">
        <f>VLOOKUP(B1418,O:T,2)</f>
        <v>140101</v>
      </c>
      <c r="B1427" s="649" t="s">
        <v>70</v>
      </c>
      <c r="C1427" s="650"/>
      <c r="D1427" s="650"/>
      <c r="E1427" s="650"/>
      <c r="F1427" s="650"/>
      <c r="G1427" s="650"/>
      <c r="H1427" s="6"/>
      <c r="I1427" s="63">
        <f>SUM(H1419:H1427)</f>
        <v>1</v>
      </c>
      <c r="J1427" s="1" t="str">
        <f>VLOOKUP(B1418,O:W,4)</f>
        <v>عدد</v>
      </c>
      <c r="K1427" s="8"/>
      <c r="M1427" s="397"/>
    </row>
    <row r="1428" spans="1:13" ht="45.75" customHeight="1">
      <c r="A1428" s="32">
        <f>IF(B1428&gt;0,1,0)</f>
        <v>1</v>
      </c>
      <c r="B1428" s="647" t="s">
        <v>7237</v>
      </c>
      <c r="C1428" s="648"/>
      <c r="D1428" s="648"/>
      <c r="E1428" s="648"/>
      <c r="F1428" s="648"/>
      <c r="G1428" s="648"/>
      <c r="H1428" s="6"/>
      <c r="I1428" s="63"/>
      <c r="J1428" s="7"/>
      <c r="K1428" s="8"/>
      <c r="M1428" s="396" t="s">
        <v>688</v>
      </c>
    </row>
    <row r="1429" spans="1:13">
      <c r="A1429" s="32">
        <f t="shared" ref="A1429:A1436" si="284">IF(H1429&gt;0,1,0)</f>
        <v>1</v>
      </c>
      <c r="B1429" s="10"/>
      <c r="C1429" s="2">
        <v>1</v>
      </c>
      <c r="D1429" s="2"/>
      <c r="E1429" s="2"/>
      <c r="F1429" s="2"/>
      <c r="G1429" s="2"/>
      <c r="H1429" s="3">
        <f>IF(AND(C1429=0,D1429=0,E1429=0,F1429=0,G1429=0),0,ROUND(IF(C1429=0,1,C1429)*IF(D1429=0,1,D1429)*IF(E1429=0,1,E1429)*IF(F1429=0,1,F1429)*IF(G1429=0,1,G1429),2))</f>
        <v>1</v>
      </c>
      <c r="I1429" s="63"/>
      <c r="J1429" s="7"/>
      <c r="K1429" s="8"/>
      <c r="M1429" s="397" t="s">
        <v>1064</v>
      </c>
    </row>
    <row r="1430" spans="1:13">
      <c r="A1430" s="32">
        <f t="shared" si="284"/>
        <v>0</v>
      </c>
      <c r="B1430" s="10"/>
      <c r="C1430" s="2"/>
      <c r="D1430" s="2"/>
      <c r="E1430" s="2"/>
      <c r="F1430" s="2"/>
      <c r="G1430" s="2"/>
      <c r="H1430" s="3">
        <f t="shared" ref="H1430:H1436" si="285">IF(AND(C1430=0,D1430=0,E1430=0,F1430=0,G1430=0),0,ROUND(IF(C1430=0,1,C1430)*IF(D1430=0,1,D1430)*IF(E1430=0,1,E1430)*IF(F1430=0,1,F1430)*IF(G1430=0,1,G1430),2))</f>
        <v>0</v>
      </c>
      <c r="I1430" s="63"/>
      <c r="J1430" s="7"/>
      <c r="K1430" s="8"/>
      <c r="M1430" s="397"/>
    </row>
    <row r="1431" spans="1:13">
      <c r="A1431" s="32">
        <f t="shared" si="284"/>
        <v>0</v>
      </c>
      <c r="B1431" s="10"/>
      <c r="C1431" s="2"/>
      <c r="D1431" s="2"/>
      <c r="E1431" s="2"/>
      <c r="F1431" s="2"/>
      <c r="G1431" s="2"/>
      <c r="H1431" s="3">
        <f t="shared" si="285"/>
        <v>0</v>
      </c>
      <c r="I1431" s="63"/>
      <c r="J1431" s="7"/>
      <c r="K1431" s="8"/>
      <c r="M1431" s="397"/>
    </row>
    <row r="1432" spans="1:13">
      <c r="A1432" s="32">
        <f t="shared" si="284"/>
        <v>0</v>
      </c>
      <c r="B1432" s="10"/>
      <c r="C1432" s="2"/>
      <c r="D1432" s="2"/>
      <c r="E1432" s="2"/>
      <c r="F1432" s="2"/>
      <c r="G1432" s="2"/>
      <c r="H1432" s="3">
        <f t="shared" si="285"/>
        <v>0</v>
      </c>
      <c r="I1432" s="63"/>
      <c r="J1432" s="7"/>
      <c r="K1432" s="8"/>
      <c r="M1432" s="397"/>
    </row>
    <row r="1433" spans="1:13">
      <c r="A1433" s="32">
        <f t="shared" si="284"/>
        <v>0</v>
      </c>
      <c r="B1433" s="10"/>
      <c r="C1433" s="2"/>
      <c r="D1433" s="2"/>
      <c r="E1433" s="2"/>
      <c r="F1433" s="2"/>
      <c r="G1433" s="2"/>
      <c r="H1433" s="3">
        <f t="shared" si="285"/>
        <v>0</v>
      </c>
      <c r="I1433" s="63"/>
      <c r="J1433" s="7"/>
      <c r="K1433" s="8"/>
      <c r="M1433" s="397"/>
    </row>
    <row r="1434" spans="1:13">
      <c r="A1434" s="32">
        <f t="shared" si="284"/>
        <v>0</v>
      </c>
      <c r="B1434" s="10"/>
      <c r="C1434" s="2"/>
      <c r="D1434" s="2"/>
      <c r="E1434" s="2"/>
      <c r="F1434" s="2"/>
      <c r="G1434" s="2"/>
      <c r="H1434" s="3">
        <f t="shared" si="285"/>
        <v>0</v>
      </c>
      <c r="I1434" s="63"/>
      <c r="J1434" s="7"/>
      <c r="K1434" s="8"/>
      <c r="M1434" s="397"/>
    </row>
    <row r="1435" spans="1:13">
      <c r="A1435" s="32">
        <f t="shared" si="284"/>
        <v>0</v>
      </c>
      <c r="B1435" s="10"/>
      <c r="C1435" s="2"/>
      <c r="D1435" s="2"/>
      <c r="E1435" s="2"/>
      <c r="F1435" s="2"/>
      <c r="G1435" s="2"/>
      <c r="H1435" s="3">
        <f t="shared" si="285"/>
        <v>0</v>
      </c>
      <c r="I1435" s="63"/>
      <c r="J1435" s="7"/>
      <c r="K1435" s="8"/>
      <c r="M1435" s="397"/>
    </row>
    <row r="1436" spans="1:13">
      <c r="A1436" s="32">
        <f t="shared" si="284"/>
        <v>0</v>
      </c>
      <c r="B1436" s="10"/>
      <c r="C1436" s="2"/>
      <c r="D1436" s="2"/>
      <c r="E1436" s="2"/>
      <c r="F1436" s="2"/>
      <c r="G1436" s="2"/>
      <c r="H1436" s="3">
        <f t="shared" si="285"/>
        <v>0</v>
      </c>
      <c r="I1436" s="63"/>
      <c r="J1436" s="7"/>
      <c r="K1436" s="8"/>
      <c r="M1436" s="397"/>
    </row>
    <row r="1437" spans="1:13">
      <c r="A1437" s="33">
        <f>VLOOKUP(B1428,O:T,2)</f>
        <v>149225</v>
      </c>
      <c r="B1437" s="649" t="s">
        <v>70</v>
      </c>
      <c r="C1437" s="650"/>
      <c r="D1437" s="650"/>
      <c r="E1437" s="650"/>
      <c r="F1437" s="650"/>
      <c r="G1437" s="650"/>
      <c r="H1437" s="6"/>
      <c r="I1437" s="63">
        <f>SUM(H1429:H1437)</f>
        <v>1</v>
      </c>
      <c r="J1437" s="1" t="str">
        <f>VLOOKUP(B1428,O:W,4)</f>
        <v>کيلوگرم</v>
      </c>
      <c r="K1437" s="8"/>
      <c r="M1437" s="397"/>
    </row>
    <row r="1438" spans="1:13" ht="48" customHeight="1">
      <c r="A1438" s="32">
        <f>IF(B1438&gt;0,1,0)</f>
        <v>0</v>
      </c>
      <c r="B1438" s="647"/>
      <c r="C1438" s="648"/>
      <c r="D1438" s="648"/>
      <c r="E1438" s="648"/>
      <c r="F1438" s="648"/>
      <c r="G1438" s="648"/>
      <c r="H1438" s="6"/>
      <c r="I1438" s="63"/>
      <c r="J1438" s="7"/>
      <c r="K1438" s="8"/>
      <c r="M1438" s="396" t="s">
        <v>688</v>
      </c>
    </row>
    <row r="1439" spans="1:13">
      <c r="A1439" s="32">
        <f t="shared" ref="A1439:A1446" si="286">IF(H1439&gt;0,1,0)</f>
        <v>0</v>
      </c>
      <c r="B1439" s="10"/>
      <c r="C1439" s="2"/>
      <c r="D1439" s="2"/>
      <c r="E1439" s="2"/>
      <c r="F1439" s="2"/>
      <c r="G1439" s="2"/>
      <c r="H1439" s="3">
        <f>IF(AND(C1439=0,D1439=0,E1439=0,F1439=0,G1439=0),0,ROUND(IF(C1439=0,1,C1439)*IF(D1439=0,1,D1439)*IF(E1439=0,1,E1439)*IF(F1439=0,1,F1439)*IF(G1439=0,1,G1439),2))</f>
        <v>0</v>
      </c>
      <c r="I1439" s="63"/>
      <c r="J1439" s="7"/>
      <c r="K1439" s="8"/>
      <c r="M1439" s="397"/>
    </row>
    <row r="1440" spans="1:13">
      <c r="A1440" s="32">
        <f t="shared" si="286"/>
        <v>0</v>
      </c>
      <c r="B1440" s="10"/>
      <c r="C1440" s="2"/>
      <c r="D1440" s="2"/>
      <c r="E1440" s="2"/>
      <c r="F1440" s="2"/>
      <c r="G1440" s="2"/>
      <c r="H1440" s="3">
        <f t="shared" ref="H1440:H1446" si="287">IF(AND(C1440=0,D1440=0,E1440=0,F1440=0,G1440=0),0,ROUND(IF(C1440=0,1,C1440)*IF(D1440=0,1,D1440)*IF(E1440=0,1,E1440)*IF(F1440=0,1,F1440)*IF(G1440=0,1,G1440),2))</f>
        <v>0</v>
      </c>
      <c r="I1440" s="63"/>
      <c r="J1440" s="7"/>
      <c r="K1440" s="8"/>
      <c r="M1440" s="397"/>
    </row>
    <row r="1441" spans="1:13">
      <c r="A1441" s="32">
        <f t="shared" si="286"/>
        <v>0</v>
      </c>
      <c r="B1441" s="10"/>
      <c r="C1441" s="2"/>
      <c r="D1441" s="2"/>
      <c r="E1441" s="2"/>
      <c r="F1441" s="2"/>
      <c r="G1441" s="2"/>
      <c r="H1441" s="3">
        <f t="shared" si="287"/>
        <v>0</v>
      </c>
      <c r="I1441" s="63"/>
      <c r="J1441" s="7"/>
      <c r="K1441" s="8"/>
      <c r="M1441" s="397"/>
    </row>
    <row r="1442" spans="1:13">
      <c r="A1442" s="32">
        <f t="shared" si="286"/>
        <v>0</v>
      </c>
      <c r="B1442" s="10"/>
      <c r="C1442" s="2"/>
      <c r="D1442" s="2"/>
      <c r="E1442" s="2"/>
      <c r="F1442" s="2"/>
      <c r="G1442" s="2"/>
      <c r="H1442" s="3">
        <f t="shared" si="287"/>
        <v>0</v>
      </c>
      <c r="I1442" s="63"/>
      <c r="J1442" s="7"/>
      <c r="K1442" s="8"/>
      <c r="M1442" s="397"/>
    </row>
    <row r="1443" spans="1:13">
      <c r="A1443" s="32">
        <f t="shared" si="286"/>
        <v>0</v>
      </c>
      <c r="B1443" s="10"/>
      <c r="C1443" s="2"/>
      <c r="D1443" s="2"/>
      <c r="E1443" s="2"/>
      <c r="F1443" s="2"/>
      <c r="G1443" s="2"/>
      <c r="H1443" s="3">
        <f t="shared" si="287"/>
        <v>0</v>
      </c>
      <c r="I1443" s="63"/>
      <c r="J1443" s="7"/>
      <c r="K1443" s="8"/>
      <c r="M1443" s="397"/>
    </row>
    <row r="1444" spans="1:13">
      <c r="A1444" s="32">
        <f t="shared" si="286"/>
        <v>0</v>
      </c>
      <c r="B1444" s="10"/>
      <c r="C1444" s="2"/>
      <c r="D1444" s="2"/>
      <c r="E1444" s="2"/>
      <c r="F1444" s="2"/>
      <c r="G1444" s="2"/>
      <c r="H1444" s="3">
        <f t="shared" si="287"/>
        <v>0</v>
      </c>
      <c r="I1444" s="63"/>
      <c r="J1444" s="7"/>
      <c r="K1444" s="8"/>
      <c r="M1444" s="397"/>
    </row>
    <row r="1445" spans="1:13">
      <c r="A1445" s="32">
        <f t="shared" si="286"/>
        <v>0</v>
      </c>
      <c r="B1445" s="10"/>
      <c r="C1445" s="2"/>
      <c r="D1445" s="2"/>
      <c r="E1445" s="2"/>
      <c r="F1445" s="2"/>
      <c r="G1445" s="2"/>
      <c r="H1445" s="3">
        <f t="shared" si="287"/>
        <v>0</v>
      </c>
      <c r="I1445" s="63"/>
      <c r="J1445" s="7"/>
      <c r="K1445" s="8"/>
      <c r="M1445" s="397"/>
    </row>
    <row r="1446" spans="1:13">
      <c r="A1446" s="32">
        <f t="shared" si="286"/>
        <v>0</v>
      </c>
      <c r="B1446" s="10"/>
      <c r="C1446" s="2"/>
      <c r="D1446" s="2"/>
      <c r="E1446" s="2"/>
      <c r="F1446" s="2"/>
      <c r="G1446" s="2"/>
      <c r="H1446" s="3">
        <f t="shared" si="287"/>
        <v>0</v>
      </c>
      <c r="I1446" s="63"/>
      <c r="J1446" s="7"/>
      <c r="K1446" s="8"/>
      <c r="M1446" s="397"/>
    </row>
    <row r="1447" spans="1:13">
      <c r="A1447" s="33" t="e">
        <f>VLOOKUP(B1438,O:T,2)</f>
        <v>#N/A</v>
      </c>
      <c r="B1447" s="649" t="s">
        <v>70</v>
      </c>
      <c r="C1447" s="650"/>
      <c r="D1447" s="650"/>
      <c r="E1447" s="650"/>
      <c r="F1447" s="650"/>
      <c r="G1447" s="650"/>
      <c r="H1447" s="6"/>
      <c r="I1447" s="63">
        <f>SUM(H1439:H1447)</f>
        <v>0</v>
      </c>
      <c r="J1447" s="1" t="e">
        <f>VLOOKUP(B1438,O:W,4)</f>
        <v>#N/A</v>
      </c>
      <c r="K1447" s="8"/>
      <c r="M1447" s="397"/>
    </row>
    <row r="1448" spans="1:13" ht="47.25" customHeight="1">
      <c r="A1448" s="32">
        <f>IF(B1448&gt;0,1,0)</f>
        <v>0</v>
      </c>
      <c r="B1448" s="647"/>
      <c r="C1448" s="648"/>
      <c r="D1448" s="648"/>
      <c r="E1448" s="648"/>
      <c r="F1448" s="648"/>
      <c r="G1448" s="648"/>
      <c r="H1448" s="6"/>
      <c r="I1448" s="63"/>
      <c r="J1448" s="7"/>
      <c r="K1448" s="8"/>
      <c r="M1448" s="396" t="s">
        <v>688</v>
      </c>
    </row>
    <row r="1449" spans="1:13">
      <c r="A1449" s="32">
        <f t="shared" ref="A1449:A1456" si="288">IF(H1449&gt;0,1,0)</f>
        <v>0</v>
      </c>
      <c r="B1449" s="10"/>
      <c r="C1449" s="2"/>
      <c r="D1449" s="2"/>
      <c r="E1449" s="2"/>
      <c r="F1449" s="2"/>
      <c r="G1449" s="2"/>
      <c r="H1449" s="3">
        <f>IF(AND(C1449=0,D1449=0,E1449=0,F1449=0,G1449=0),0,ROUND(IF(C1449=0,1,C1449)*IF(D1449=0,1,D1449)*IF(E1449=0,1,E1449)*IF(F1449=0,1,F1449)*IF(G1449=0,1,G1449),2))</f>
        <v>0</v>
      </c>
      <c r="I1449" s="63"/>
      <c r="J1449" s="7"/>
      <c r="K1449" s="8"/>
      <c r="M1449" s="397" t="s">
        <v>1064</v>
      </c>
    </row>
    <row r="1450" spans="1:13">
      <c r="A1450" s="32">
        <f t="shared" si="288"/>
        <v>0</v>
      </c>
      <c r="B1450" s="10"/>
      <c r="C1450" s="2"/>
      <c r="D1450" s="2"/>
      <c r="E1450" s="2"/>
      <c r="F1450" s="2"/>
      <c r="G1450" s="2"/>
      <c r="H1450" s="3">
        <f t="shared" ref="H1450:H1456" si="289">IF(AND(C1450=0,D1450=0,E1450=0,F1450=0,G1450=0),0,ROUND(IF(C1450=0,1,C1450)*IF(D1450=0,1,D1450)*IF(E1450=0,1,E1450)*IF(F1450=0,1,F1450)*IF(G1450=0,1,G1450),2))</f>
        <v>0</v>
      </c>
      <c r="I1450" s="63"/>
      <c r="J1450" s="7"/>
      <c r="K1450" s="8"/>
      <c r="M1450" s="397"/>
    </row>
    <row r="1451" spans="1:13">
      <c r="A1451" s="32">
        <f t="shared" si="288"/>
        <v>0</v>
      </c>
      <c r="B1451" s="10"/>
      <c r="C1451" s="2"/>
      <c r="D1451" s="2"/>
      <c r="E1451" s="2"/>
      <c r="F1451" s="2"/>
      <c r="G1451" s="2"/>
      <c r="H1451" s="3">
        <f t="shared" si="289"/>
        <v>0</v>
      </c>
      <c r="I1451" s="63"/>
      <c r="J1451" s="7"/>
      <c r="K1451" s="8"/>
      <c r="M1451" s="397"/>
    </row>
    <row r="1452" spans="1:13">
      <c r="A1452" s="32">
        <f t="shared" si="288"/>
        <v>0</v>
      </c>
      <c r="B1452" s="10"/>
      <c r="C1452" s="2"/>
      <c r="D1452" s="2"/>
      <c r="E1452" s="2"/>
      <c r="F1452" s="2"/>
      <c r="G1452" s="2"/>
      <c r="H1452" s="3">
        <f t="shared" si="289"/>
        <v>0</v>
      </c>
      <c r="I1452" s="63"/>
      <c r="J1452" s="7"/>
      <c r="K1452" s="8"/>
      <c r="M1452" s="397"/>
    </row>
    <row r="1453" spans="1:13">
      <c r="A1453" s="32">
        <f t="shared" si="288"/>
        <v>0</v>
      </c>
      <c r="B1453" s="10"/>
      <c r="C1453" s="2"/>
      <c r="D1453" s="2"/>
      <c r="E1453" s="2"/>
      <c r="F1453" s="2"/>
      <c r="G1453" s="2"/>
      <c r="H1453" s="3">
        <f t="shared" si="289"/>
        <v>0</v>
      </c>
      <c r="I1453" s="63"/>
      <c r="J1453" s="7"/>
      <c r="K1453" s="8"/>
      <c r="M1453" s="397"/>
    </row>
    <row r="1454" spans="1:13">
      <c r="A1454" s="32">
        <f t="shared" si="288"/>
        <v>0</v>
      </c>
      <c r="B1454" s="10"/>
      <c r="C1454" s="2"/>
      <c r="D1454" s="2"/>
      <c r="E1454" s="2"/>
      <c r="F1454" s="2"/>
      <c r="G1454" s="2"/>
      <c r="H1454" s="3">
        <f t="shared" si="289"/>
        <v>0</v>
      </c>
      <c r="I1454" s="63"/>
      <c r="J1454" s="7"/>
      <c r="K1454" s="8"/>
      <c r="M1454" s="397"/>
    </row>
    <row r="1455" spans="1:13">
      <c r="A1455" s="32">
        <f t="shared" si="288"/>
        <v>0</v>
      </c>
      <c r="B1455" s="10"/>
      <c r="C1455" s="2"/>
      <c r="D1455" s="2"/>
      <c r="E1455" s="2"/>
      <c r="F1455" s="2"/>
      <c r="G1455" s="2"/>
      <c r="H1455" s="3">
        <f t="shared" si="289"/>
        <v>0</v>
      </c>
      <c r="I1455" s="63"/>
      <c r="J1455" s="7"/>
      <c r="K1455" s="8"/>
      <c r="M1455" s="397"/>
    </row>
    <row r="1456" spans="1:13">
      <c r="A1456" s="32">
        <f t="shared" si="288"/>
        <v>0</v>
      </c>
      <c r="B1456" s="10"/>
      <c r="C1456" s="2"/>
      <c r="D1456" s="2"/>
      <c r="E1456" s="2"/>
      <c r="F1456" s="2"/>
      <c r="G1456" s="2"/>
      <c r="H1456" s="3">
        <f t="shared" si="289"/>
        <v>0</v>
      </c>
      <c r="I1456" s="63"/>
      <c r="J1456" s="7"/>
      <c r="K1456" s="8"/>
      <c r="M1456" s="397"/>
    </row>
    <row r="1457" spans="1:13">
      <c r="A1457" s="33" t="e">
        <f>VLOOKUP(B1448,O:T,2)</f>
        <v>#N/A</v>
      </c>
      <c r="B1457" s="649" t="s">
        <v>70</v>
      </c>
      <c r="C1457" s="650"/>
      <c r="D1457" s="650"/>
      <c r="E1457" s="650"/>
      <c r="F1457" s="650"/>
      <c r="G1457" s="650"/>
      <c r="H1457" s="6"/>
      <c r="I1457" s="63">
        <f>SUM(H1449:H1457)</f>
        <v>0</v>
      </c>
      <c r="J1457" s="1" t="e">
        <f>VLOOKUP(B1448,O:W,4)</f>
        <v>#N/A</v>
      </c>
      <c r="K1457" s="8"/>
      <c r="M1457" s="397"/>
    </row>
    <row r="1458" spans="1:13" ht="46.5" customHeight="1">
      <c r="A1458" s="32">
        <f>IF(B1458&gt;0,1,0)</f>
        <v>0</v>
      </c>
      <c r="B1458" s="647"/>
      <c r="C1458" s="648"/>
      <c r="D1458" s="648"/>
      <c r="E1458" s="648"/>
      <c r="F1458" s="648"/>
      <c r="G1458" s="648"/>
      <c r="H1458" s="6"/>
      <c r="I1458" s="63"/>
      <c r="J1458" s="7"/>
      <c r="K1458" s="8"/>
      <c r="M1458" s="396" t="s">
        <v>688</v>
      </c>
    </row>
    <row r="1459" spans="1:13">
      <c r="A1459" s="32">
        <f t="shared" ref="A1459:A1466" si="290">IF(H1459&gt;0,1,0)</f>
        <v>0</v>
      </c>
      <c r="B1459" s="10"/>
      <c r="C1459" s="2"/>
      <c r="D1459" s="2"/>
      <c r="E1459" s="2"/>
      <c r="F1459" s="2"/>
      <c r="G1459" s="2"/>
      <c r="H1459" s="3">
        <f>IF(AND(C1459=0,D1459=0,E1459=0,F1459=0,G1459=0),0,ROUND(IF(C1459=0,1,C1459)*IF(D1459=0,1,D1459)*IF(E1459=0,1,E1459)*IF(F1459=0,1,F1459)*IF(G1459=0,1,G1459),2))</f>
        <v>0</v>
      </c>
      <c r="I1459" s="63"/>
      <c r="J1459" s="7"/>
      <c r="K1459" s="8"/>
      <c r="M1459" s="397"/>
    </row>
    <row r="1460" spans="1:13">
      <c r="A1460" s="32">
        <f t="shared" si="290"/>
        <v>0</v>
      </c>
      <c r="B1460" s="10"/>
      <c r="C1460" s="2"/>
      <c r="D1460" s="2"/>
      <c r="E1460" s="2"/>
      <c r="F1460" s="2"/>
      <c r="G1460" s="2"/>
      <c r="H1460" s="3">
        <f t="shared" ref="H1460:H1466" si="291">IF(AND(C1460=0,D1460=0,E1460=0,F1460=0,G1460=0),0,ROUND(IF(C1460=0,1,C1460)*IF(D1460=0,1,D1460)*IF(E1460=0,1,E1460)*IF(F1460=0,1,F1460)*IF(G1460=0,1,G1460),2))</f>
        <v>0</v>
      </c>
      <c r="I1460" s="63"/>
      <c r="J1460" s="7"/>
      <c r="K1460" s="8"/>
      <c r="M1460" s="397"/>
    </row>
    <row r="1461" spans="1:13">
      <c r="A1461" s="32">
        <f t="shared" si="290"/>
        <v>0</v>
      </c>
      <c r="B1461" s="10"/>
      <c r="C1461" s="2"/>
      <c r="D1461" s="2"/>
      <c r="E1461" s="2"/>
      <c r="F1461" s="2"/>
      <c r="G1461" s="2"/>
      <c r="H1461" s="3">
        <f t="shared" si="291"/>
        <v>0</v>
      </c>
      <c r="I1461" s="63"/>
      <c r="J1461" s="7"/>
      <c r="K1461" s="8"/>
      <c r="M1461" s="397"/>
    </row>
    <row r="1462" spans="1:13">
      <c r="A1462" s="32">
        <f t="shared" si="290"/>
        <v>0</v>
      </c>
      <c r="B1462" s="10"/>
      <c r="C1462" s="2"/>
      <c r="D1462" s="2"/>
      <c r="E1462" s="2"/>
      <c r="F1462" s="2"/>
      <c r="G1462" s="2"/>
      <c r="H1462" s="3">
        <f t="shared" si="291"/>
        <v>0</v>
      </c>
      <c r="I1462" s="63"/>
      <c r="J1462" s="7"/>
      <c r="K1462" s="8"/>
      <c r="M1462" s="397"/>
    </row>
    <row r="1463" spans="1:13">
      <c r="A1463" s="32">
        <f t="shared" si="290"/>
        <v>0</v>
      </c>
      <c r="B1463" s="10"/>
      <c r="C1463" s="2"/>
      <c r="D1463" s="2"/>
      <c r="E1463" s="2"/>
      <c r="F1463" s="2"/>
      <c r="G1463" s="2"/>
      <c r="H1463" s="3">
        <f t="shared" si="291"/>
        <v>0</v>
      </c>
      <c r="I1463" s="63"/>
      <c r="J1463" s="7"/>
      <c r="K1463" s="8"/>
      <c r="M1463" s="397"/>
    </row>
    <row r="1464" spans="1:13">
      <c r="A1464" s="32">
        <f t="shared" si="290"/>
        <v>0</v>
      </c>
      <c r="B1464" s="10"/>
      <c r="C1464" s="2"/>
      <c r="D1464" s="2"/>
      <c r="E1464" s="2"/>
      <c r="F1464" s="2"/>
      <c r="G1464" s="2"/>
      <c r="H1464" s="3">
        <f t="shared" si="291"/>
        <v>0</v>
      </c>
      <c r="I1464" s="63"/>
      <c r="J1464" s="7"/>
      <c r="K1464" s="8"/>
      <c r="M1464" s="397"/>
    </row>
    <row r="1465" spans="1:13">
      <c r="A1465" s="32">
        <f t="shared" si="290"/>
        <v>0</v>
      </c>
      <c r="B1465" s="10"/>
      <c r="C1465" s="2"/>
      <c r="D1465" s="2"/>
      <c r="E1465" s="2"/>
      <c r="F1465" s="2"/>
      <c r="G1465" s="2"/>
      <c r="H1465" s="3">
        <f t="shared" si="291"/>
        <v>0</v>
      </c>
      <c r="I1465" s="63"/>
      <c r="J1465" s="7"/>
      <c r="K1465" s="8"/>
      <c r="M1465" s="397"/>
    </row>
    <row r="1466" spans="1:13">
      <c r="A1466" s="32">
        <f t="shared" si="290"/>
        <v>0</v>
      </c>
      <c r="B1466" s="10"/>
      <c r="C1466" s="2"/>
      <c r="D1466" s="2"/>
      <c r="E1466" s="2"/>
      <c r="F1466" s="2"/>
      <c r="G1466" s="2"/>
      <c r="H1466" s="3">
        <f t="shared" si="291"/>
        <v>0</v>
      </c>
      <c r="I1466" s="63"/>
      <c r="J1466" s="7"/>
      <c r="K1466" s="8"/>
      <c r="M1466" s="397"/>
    </row>
    <row r="1467" spans="1:13">
      <c r="A1467" s="33" t="e">
        <f>VLOOKUP(B1458,O:T,2)</f>
        <v>#N/A</v>
      </c>
      <c r="B1467" s="649" t="s">
        <v>70</v>
      </c>
      <c r="C1467" s="650"/>
      <c r="D1467" s="650"/>
      <c r="E1467" s="650"/>
      <c r="F1467" s="650"/>
      <c r="G1467" s="650"/>
      <c r="H1467" s="6"/>
      <c r="I1467" s="63">
        <f>SUM(H1459:H1467)</f>
        <v>0</v>
      </c>
      <c r="J1467" s="1" t="e">
        <f>VLOOKUP(B1458,O:W,4)</f>
        <v>#N/A</v>
      </c>
      <c r="K1467" s="8"/>
      <c r="M1467" s="397"/>
    </row>
    <row r="1468" spans="1:13" ht="46.5" customHeight="1">
      <c r="A1468" s="32">
        <f>IF(B1468&gt;0,1,0)</f>
        <v>0</v>
      </c>
      <c r="B1468" s="647"/>
      <c r="C1468" s="648"/>
      <c r="D1468" s="648"/>
      <c r="E1468" s="648"/>
      <c r="F1468" s="648"/>
      <c r="G1468" s="648"/>
      <c r="H1468" s="6"/>
      <c r="I1468" s="63"/>
      <c r="J1468" s="7"/>
      <c r="K1468" s="8"/>
      <c r="M1468" s="396" t="s">
        <v>688</v>
      </c>
    </row>
    <row r="1469" spans="1:13">
      <c r="A1469" s="32">
        <f t="shared" ref="A1469:A1476" si="292">IF(H1469&gt;0,1,0)</f>
        <v>0</v>
      </c>
      <c r="B1469" s="10"/>
      <c r="C1469" s="2"/>
      <c r="D1469" s="2"/>
      <c r="E1469" s="2"/>
      <c r="F1469" s="2"/>
      <c r="G1469" s="2"/>
      <c r="H1469" s="3">
        <f>IF(AND(C1469=0,D1469=0,E1469=0,F1469=0,G1469=0),0,ROUND(IF(C1469=0,1,C1469)*IF(D1469=0,1,D1469)*IF(E1469=0,1,E1469)*IF(F1469=0,1,F1469)*IF(G1469=0,1,G1469),2))</f>
        <v>0</v>
      </c>
      <c r="I1469" s="63"/>
      <c r="J1469" s="7"/>
      <c r="K1469" s="8"/>
      <c r="M1469" s="397" t="s">
        <v>1064</v>
      </c>
    </row>
    <row r="1470" spans="1:13">
      <c r="A1470" s="32">
        <f t="shared" si="292"/>
        <v>0</v>
      </c>
      <c r="B1470" s="10"/>
      <c r="C1470" s="2"/>
      <c r="D1470" s="2"/>
      <c r="E1470" s="2"/>
      <c r="F1470" s="2"/>
      <c r="G1470" s="2"/>
      <c r="H1470" s="3">
        <f t="shared" ref="H1470:H1476" si="293">IF(AND(C1470=0,D1470=0,E1470=0,F1470=0,G1470=0),0,ROUND(IF(C1470=0,1,C1470)*IF(D1470=0,1,D1470)*IF(E1470=0,1,E1470)*IF(F1470=0,1,F1470)*IF(G1470=0,1,G1470),2))</f>
        <v>0</v>
      </c>
      <c r="I1470" s="63"/>
      <c r="J1470" s="7"/>
      <c r="K1470" s="8"/>
      <c r="M1470" s="397"/>
    </row>
    <row r="1471" spans="1:13">
      <c r="A1471" s="32">
        <f t="shared" si="292"/>
        <v>0</v>
      </c>
      <c r="B1471" s="10"/>
      <c r="C1471" s="2"/>
      <c r="D1471" s="2"/>
      <c r="E1471" s="2"/>
      <c r="F1471" s="2"/>
      <c r="G1471" s="2"/>
      <c r="H1471" s="3">
        <f t="shared" si="293"/>
        <v>0</v>
      </c>
      <c r="I1471" s="63"/>
      <c r="J1471" s="7"/>
      <c r="K1471" s="8"/>
      <c r="M1471" s="397"/>
    </row>
    <row r="1472" spans="1:13">
      <c r="A1472" s="32">
        <f t="shared" si="292"/>
        <v>0</v>
      </c>
      <c r="B1472" s="10"/>
      <c r="C1472" s="2"/>
      <c r="D1472" s="2"/>
      <c r="E1472" s="2"/>
      <c r="F1472" s="2"/>
      <c r="G1472" s="2"/>
      <c r="H1472" s="3">
        <f t="shared" si="293"/>
        <v>0</v>
      </c>
      <c r="I1472" s="63"/>
      <c r="J1472" s="7"/>
      <c r="K1472" s="8"/>
      <c r="M1472" s="397"/>
    </row>
    <row r="1473" spans="1:13">
      <c r="A1473" s="32">
        <f t="shared" si="292"/>
        <v>0</v>
      </c>
      <c r="B1473" s="10"/>
      <c r="C1473" s="2"/>
      <c r="D1473" s="2"/>
      <c r="E1473" s="2"/>
      <c r="F1473" s="2"/>
      <c r="G1473" s="2"/>
      <c r="H1473" s="3">
        <f t="shared" si="293"/>
        <v>0</v>
      </c>
      <c r="I1473" s="63"/>
      <c r="J1473" s="7"/>
      <c r="K1473" s="8"/>
      <c r="M1473" s="397"/>
    </row>
    <row r="1474" spans="1:13">
      <c r="A1474" s="32">
        <f t="shared" si="292"/>
        <v>0</v>
      </c>
      <c r="B1474" s="10"/>
      <c r="C1474" s="2"/>
      <c r="D1474" s="2"/>
      <c r="E1474" s="2"/>
      <c r="F1474" s="2"/>
      <c r="G1474" s="2"/>
      <c r="H1474" s="3">
        <f t="shared" si="293"/>
        <v>0</v>
      </c>
      <c r="I1474" s="63"/>
      <c r="J1474" s="7"/>
      <c r="K1474" s="8"/>
      <c r="M1474" s="397"/>
    </row>
    <row r="1475" spans="1:13">
      <c r="A1475" s="32">
        <f t="shared" si="292"/>
        <v>0</v>
      </c>
      <c r="B1475" s="10"/>
      <c r="C1475" s="2"/>
      <c r="D1475" s="2"/>
      <c r="E1475" s="2"/>
      <c r="F1475" s="2"/>
      <c r="G1475" s="2"/>
      <c r="H1475" s="3">
        <f t="shared" si="293"/>
        <v>0</v>
      </c>
      <c r="I1475" s="63"/>
      <c r="J1475" s="7"/>
      <c r="K1475" s="8"/>
      <c r="M1475" s="397"/>
    </row>
    <row r="1476" spans="1:13">
      <c r="A1476" s="32">
        <f t="shared" si="292"/>
        <v>0</v>
      </c>
      <c r="B1476" s="10"/>
      <c r="C1476" s="2"/>
      <c r="D1476" s="2"/>
      <c r="E1476" s="2"/>
      <c r="F1476" s="2"/>
      <c r="G1476" s="2"/>
      <c r="H1476" s="3">
        <f t="shared" si="293"/>
        <v>0</v>
      </c>
      <c r="I1476" s="63"/>
      <c r="J1476" s="7"/>
      <c r="K1476" s="8"/>
      <c r="M1476" s="397"/>
    </row>
    <row r="1477" spans="1:13">
      <c r="A1477" s="33" t="e">
        <f>VLOOKUP(B1468,O:T,2)</f>
        <v>#N/A</v>
      </c>
      <c r="B1477" s="649" t="s">
        <v>70</v>
      </c>
      <c r="C1477" s="650"/>
      <c r="D1477" s="650"/>
      <c r="E1477" s="650"/>
      <c r="F1477" s="650"/>
      <c r="G1477" s="650"/>
      <c r="H1477" s="6"/>
      <c r="I1477" s="63">
        <f>SUM(H1469:H1477)</f>
        <v>0</v>
      </c>
      <c r="J1477" s="1" t="e">
        <f>VLOOKUP(B1468,O:W,4)</f>
        <v>#N/A</v>
      </c>
      <c r="K1477" s="8"/>
      <c r="M1477" s="397"/>
    </row>
    <row r="1478" spans="1:13" ht="45.75" customHeight="1">
      <c r="A1478" s="32">
        <f>IF(B1478&gt;0,1,0)</f>
        <v>0</v>
      </c>
      <c r="B1478" s="647"/>
      <c r="C1478" s="648"/>
      <c r="D1478" s="648"/>
      <c r="E1478" s="648"/>
      <c r="F1478" s="648"/>
      <c r="G1478" s="648"/>
      <c r="H1478" s="6"/>
      <c r="I1478" s="63"/>
      <c r="J1478" s="7"/>
      <c r="K1478" s="8"/>
      <c r="M1478" s="396" t="s">
        <v>688</v>
      </c>
    </row>
    <row r="1479" spans="1:13">
      <c r="A1479" s="32">
        <f t="shared" ref="A1479:A1486" si="294">IF(H1479&gt;0,1,0)</f>
        <v>0</v>
      </c>
      <c r="B1479" s="10"/>
      <c r="C1479" s="2"/>
      <c r="D1479" s="2"/>
      <c r="E1479" s="2"/>
      <c r="F1479" s="2"/>
      <c r="G1479" s="2"/>
      <c r="H1479" s="3">
        <f>IF(AND(C1479=0,D1479=0,E1479=0,F1479=0,G1479=0),0,ROUND(IF(C1479=0,1,C1479)*IF(D1479=0,1,D1479)*IF(E1479=0,1,E1479)*IF(F1479=0,1,F1479)*IF(G1479=0,1,G1479),2))</f>
        <v>0</v>
      </c>
      <c r="I1479" s="63"/>
      <c r="J1479" s="7"/>
      <c r="K1479" s="8"/>
      <c r="M1479" s="397"/>
    </row>
    <row r="1480" spans="1:13">
      <c r="A1480" s="32">
        <f t="shared" si="294"/>
        <v>0</v>
      </c>
      <c r="B1480" s="10"/>
      <c r="C1480" s="2"/>
      <c r="D1480" s="2"/>
      <c r="E1480" s="2"/>
      <c r="F1480" s="2"/>
      <c r="G1480" s="2"/>
      <c r="H1480" s="3">
        <f t="shared" ref="H1480:H1486" si="295">IF(AND(C1480=0,D1480=0,E1480=0,F1480=0,G1480=0),0,ROUND(IF(C1480=0,1,C1480)*IF(D1480=0,1,D1480)*IF(E1480=0,1,E1480)*IF(F1480=0,1,F1480)*IF(G1480=0,1,G1480),2))</f>
        <v>0</v>
      </c>
      <c r="I1480" s="63"/>
      <c r="J1480" s="7"/>
      <c r="K1480" s="8"/>
      <c r="M1480" s="397"/>
    </row>
    <row r="1481" spans="1:13">
      <c r="A1481" s="32">
        <f t="shared" si="294"/>
        <v>0</v>
      </c>
      <c r="B1481" s="10"/>
      <c r="C1481" s="2"/>
      <c r="D1481" s="2"/>
      <c r="E1481" s="2"/>
      <c r="F1481" s="2"/>
      <c r="G1481" s="2"/>
      <c r="H1481" s="3">
        <f t="shared" si="295"/>
        <v>0</v>
      </c>
      <c r="I1481" s="63"/>
      <c r="J1481" s="7"/>
      <c r="K1481" s="8"/>
      <c r="M1481" s="397"/>
    </row>
    <row r="1482" spans="1:13">
      <c r="A1482" s="32">
        <f t="shared" si="294"/>
        <v>0</v>
      </c>
      <c r="B1482" s="10"/>
      <c r="C1482" s="2"/>
      <c r="D1482" s="2"/>
      <c r="E1482" s="2"/>
      <c r="F1482" s="2"/>
      <c r="G1482" s="2"/>
      <c r="H1482" s="3">
        <f t="shared" si="295"/>
        <v>0</v>
      </c>
      <c r="I1482" s="63"/>
      <c r="J1482" s="7"/>
      <c r="K1482" s="8"/>
      <c r="M1482" s="397"/>
    </row>
    <row r="1483" spans="1:13">
      <c r="A1483" s="32">
        <f t="shared" si="294"/>
        <v>0</v>
      </c>
      <c r="B1483" s="10"/>
      <c r="C1483" s="2"/>
      <c r="D1483" s="2"/>
      <c r="E1483" s="2"/>
      <c r="F1483" s="2"/>
      <c r="G1483" s="2"/>
      <c r="H1483" s="3">
        <f t="shared" si="295"/>
        <v>0</v>
      </c>
      <c r="I1483" s="63"/>
      <c r="J1483" s="7"/>
      <c r="K1483" s="8"/>
      <c r="M1483" s="397"/>
    </row>
    <row r="1484" spans="1:13">
      <c r="A1484" s="32">
        <f t="shared" si="294"/>
        <v>0</v>
      </c>
      <c r="B1484" s="10"/>
      <c r="C1484" s="2"/>
      <c r="D1484" s="2"/>
      <c r="E1484" s="2"/>
      <c r="F1484" s="2"/>
      <c r="G1484" s="2"/>
      <c r="H1484" s="3">
        <f t="shared" si="295"/>
        <v>0</v>
      </c>
      <c r="I1484" s="63"/>
      <c r="J1484" s="7"/>
      <c r="K1484" s="8"/>
      <c r="M1484" s="397"/>
    </row>
    <row r="1485" spans="1:13">
      <c r="A1485" s="32">
        <f t="shared" si="294"/>
        <v>0</v>
      </c>
      <c r="B1485" s="10"/>
      <c r="C1485" s="2"/>
      <c r="D1485" s="2"/>
      <c r="E1485" s="2"/>
      <c r="F1485" s="2"/>
      <c r="G1485" s="2"/>
      <c r="H1485" s="3">
        <f t="shared" si="295"/>
        <v>0</v>
      </c>
      <c r="I1485" s="63"/>
      <c r="J1485" s="7"/>
      <c r="K1485" s="8"/>
      <c r="M1485" s="397"/>
    </row>
    <row r="1486" spans="1:13">
      <c r="A1486" s="32">
        <f t="shared" si="294"/>
        <v>0</v>
      </c>
      <c r="B1486" s="10"/>
      <c r="C1486" s="2"/>
      <c r="D1486" s="2"/>
      <c r="E1486" s="2"/>
      <c r="F1486" s="2"/>
      <c r="G1486" s="2"/>
      <c r="H1486" s="3">
        <f t="shared" si="295"/>
        <v>0</v>
      </c>
      <c r="I1486" s="63"/>
      <c r="J1486" s="7"/>
      <c r="K1486" s="8"/>
      <c r="M1486" s="397"/>
    </row>
    <row r="1487" spans="1:13">
      <c r="A1487" s="33" t="e">
        <f>VLOOKUP(B1478,O:T,2)</f>
        <v>#N/A</v>
      </c>
      <c r="B1487" s="649" t="s">
        <v>70</v>
      </c>
      <c r="C1487" s="650"/>
      <c r="D1487" s="650"/>
      <c r="E1487" s="650"/>
      <c r="F1487" s="650"/>
      <c r="G1487" s="650"/>
      <c r="H1487" s="6"/>
      <c r="I1487" s="63">
        <f>SUM(H1479:H1487)</f>
        <v>0</v>
      </c>
      <c r="J1487" s="1" t="e">
        <f>VLOOKUP(B1478,O:W,4)</f>
        <v>#N/A</v>
      </c>
      <c r="K1487" s="8"/>
      <c r="M1487" s="397"/>
    </row>
    <row r="1488" spans="1:13" ht="47.25" customHeight="1">
      <c r="A1488" s="32">
        <f>IF(B1488&gt;0,1,0)</f>
        <v>0</v>
      </c>
      <c r="B1488" s="647"/>
      <c r="C1488" s="648"/>
      <c r="D1488" s="648"/>
      <c r="E1488" s="648"/>
      <c r="F1488" s="648"/>
      <c r="G1488" s="648"/>
      <c r="H1488" s="6"/>
      <c r="I1488" s="63"/>
      <c r="J1488" s="7"/>
      <c r="K1488" s="8"/>
      <c r="M1488" s="396" t="s">
        <v>688</v>
      </c>
    </row>
    <row r="1489" spans="1:13">
      <c r="A1489" s="32">
        <f t="shared" ref="A1489:A1496" si="296">IF(H1489&gt;0,1,0)</f>
        <v>0</v>
      </c>
      <c r="B1489" s="10"/>
      <c r="C1489" s="2"/>
      <c r="D1489" s="2"/>
      <c r="E1489" s="2"/>
      <c r="F1489" s="2"/>
      <c r="G1489" s="2"/>
      <c r="H1489" s="3">
        <f>IF(AND(C1489=0,D1489=0,E1489=0,F1489=0,G1489=0),0,ROUND(IF(C1489=0,1,C1489)*IF(D1489=0,1,D1489)*IF(E1489=0,1,E1489)*IF(F1489=0,1,F1489)*IF(G1489=0,1,G1489),2))</f>
        <v>0</v>
      </c>
      <c r="I1489" s="63"/>
      <c r="J1489" s="7"/>
      <c r="K1489" s="8"/>
      <c r="M1489" s="397" t="s">
        <v>1064</v>
      </c>
    </row>
    <row r="1490" spans="1:13">
      <c r="A1490" s="32">
        <f t="shared" si="296"/>
        <v>0</v>
      </c>
      <c r="B1490" s="10"/>
      <c r="C1490" s="2"/>
      <c r="D1490" s="2"/>
      <c r="E1490" s="2"/>
      <c r="F1490" s="2"/>
      <c r="G1490" s="2"/>
      <c r="H1490" s="3">
        <f t="shared" ref="H1490:H1496" si="297">IF(AND(C1490=0,D1490=0,E1490=0,F1490=0,G1490=0),0,ROUND(IF(C1490=0,1,C1490)*IF(D1490=0,1,D1490)*IF(E1490=0,1,E1490)*IF(F1490=0,1,F1490)*IF(G1490=0,1,G1490),2))</f>
        <v>0</v>
      </c>
      <c r="I1490" s="63"/>
      <c r="J1490" s="7"/>
      <c r="K1490" s="8"/>
      <c r="M1490" s="397"/>
    </row>
    <row r="1491" spans="1:13">
      <c r="A1491" s="32">
        <f t="shared" si="296"/>
        <v>0</v>
      </c>
      <c r="B1491" s="10"/>
      <c r="C1491" s="2"/>
      <c r="D1491" s="2"/>
      <c r="E1491" s="2"/>
      <c r="F1491" s="2"/>
      <c r="G1491" s="2"/>
      <c r="H1491" s="3">
        <f t="shared" si="297"/>
        <v>0</v>
      </c>
      <c r="I1491" s="63"/>
      <c r="J1491" s="7"/>
      <c r="K1491" s="8"/>
      <c r="M1491" s="397"/>
    </row>
    <row r="1492" spans="1:13">
      <c r="A1492" s="32">
        <f t="shared" si="296"/>
        <v>0</v>
      </c>
      <c r="B1492" s="10"/>
      <c r="C1492" s="2"/>
      <c r="D1492" s="2"/>
      <c r="E1492" s="2"/>
      <c r="F1492" s="2"/>
      <c r="G1492" s="2"/>
      <c r="H1492" s="3">
        <f t="shared" si="297"/>
        <v>0</v>
      </c>
      <c r="I1492" s="63"/>
      <c r="J1492" s="7"/>
      <c r="K1492" s="8"/>
      <c r="M1492" s="397"/>
    </row>
    <row r="1493" spans="1:13">
      <c r="A1493" s="32">
        <f t="shared" si="296"/>
        <v>0</v>
      </c>
      <c r="B1493" s="10"/>
      <c r="C1493" s="2"/>
      <c r="D1493" s="2"/>
      <c r="E1493" s="2"/>
      <c r="F1493" s="2"/>
      <c r="G1493" s="2"/>
      <c r="H1493" s="3">
        <f t="shared" si="297"/>
        <v>0</v>
      </c>
      <c r="I1493" s="63"/>
      <c r="J1493" s="7"/>
      <c r="K1493" s="8"/>
      <c r="M1493" s="397"/>
    </row>
    <row r="1494" spans="1:13">
      <c r="A1494" s="32">
        <f t="shared" si="296"/>
        <v>0</v>
      </c>
      <c r="B1494" s="10"/>
      <c r="C1494" s="2"/>
      <c r="D1494" s="2"/>
      <c r="E1494" s="2"/>
      <c r="F1494" s="2"/>
      <c r="G1494" s="2"/>
      <c r="H1494" s="3">
        <f t="shared" si="297"/>
        <v>0</v>
      </c>
      <c r="I1494" s="63"/>
      <c r="J1494" s="7"/>
      <c r="K1494" s="8"/>
      <c r="M1494" s="397"/>
    </row>
    <row r="1495" spans="1:13">
      <c r="A1495" s="32">
        <f t="shared" si="296"/>
        <v>0</v>
      </c>
      <c r="B1495" s="10"/>
      <c r="C1495" s="2"/>
      <c r="D1495" s="2"/>
      <c r="E1495" s="2"/>
      <c r="F1495" s="2"/>
      <c r="G1495" s="2"/>
      <c r="H1495" s="3">
        <f t="shared" si="297"/>
        <v>0</v>
      </c>
      <c r="I1495" s="63"/>
      <c r="J1495" s="7"/>
      <c r="K1495" s="8"/>
      <c r="M1495" s="397"/>
    </row>
    <row r="1496" spans="1:13">
      <c r="A1496" s="32">
        <f t="shared" si="296"/>
        <v>0</v>
      </c>
      <c r="B1496" s="10"/>
      <c r="C1496" s="2"/>
      <c r="D1496" s="2"/>
      <c r="E1496" s="2"/>
      <c r="F1496" s="2"/>
      <c r="G1496" s="2"/>
      <c r="H1496" s="3">
        <f t="shared" si="297"/>
        <v>0</v>
      </c>
      <c r="I1496" s="63"/>
      <c r="J1496" s="7"/>
      <c r="K1496" s="8"/>
      <c r="M1496" s="397"/>
    </row>
    <row r="1497" spans="1:13">
      <c r="A1497" s="33" t="e">
        <f>VLOOKUP(B1488,O:T,2)</f>
        <v>#N/A</v>
      </c>
      <c r="B1497" s="649" t="s">
        <v>70</v>
      </c>
      <c r="C1497" s="650"/>
      <c r="D1497" s="650"/>
      <c r="E1497" s="650"/>
      <c r="F1497" s="650"/>
      <c r="G1497" s="650"/>
      <c r="H1497" s="6"/>
      <c r="I1497" s="63">
        <f>SUM(H1489:H1497)</f>
        <v>0</v>
      </c>
      <c r="J1497" s="1" t="e">
        <f>VLOOKUP(B1488,O:W,4)</f>
        <v>#N/A</v>
      </c>
      <c r="K1497" s="8"/>
      <c r="M1497" s="397"/>
    </row>
    <row r="1498" spans="1:13" ht="48" customHeight="1">
      <c r="A1498" s="32">
        <f>IF(B1498&gt;0,1,0)</f>
        <v>0</v>
      </c>
      <c r="B1498" s="647"/>
      <c r="C1498" s="648"/>
      <c r="D1498" s="648"/>
      <c r="E1498" s="648"/>
      <c r="F1498" s="648"/>
      <c r="G1498" s="648"/>
      <c r="H1498" s="6"/>
      <c r="I1498" s="63"/>
      <c r="J1498" s="7"/>
      <c r="K1498" s="8"/>
      <c r="M1498" s="396" t="s">
        <v>688</v>
      </c>
    </row>
    <row r="1499" spans="1:13">
      <c r="A1499" s="32">
        <f t="shared" ref="A1499:A1506" si="298">IF(H1499&gt;0,1,0)</f>
        <v>0</v>
      </c>
      <c r="B1499" s="10"/>
      <c r="C1499" s="2"/>
      <c r="D1499" s="2"/>
      <c r="E1499" s="2"/>
      <c r="F1499" s="2"/>
      <c r="G1499" s="2"/>
      <c r="H1499" s="3">
        <f>IF(AND(C1499=0,D1499=0,E1499=0,F1499=0,G1499=0),0,ROUND(IF(C1499=0,1,C1499)*IF(D1499=0,1,D1499)*IF(E1499=0,1,E1499)*IF(F1499=0,1,F1499)*IF(G1499=0,1,G1499),2))</f>
        <v>0</v>
      </c>
      <c r="I1499" s="63"/>
      <c r="J1499" s="7"/>
      <c r="K1499" s="8"/>
      <c r="M1499" s="397"/>
    </row>
    <row r="1500" spans="1:13">
      <c r="A1500" s="32">
        <f t="shared" si="298"/>
        <v>0</v>
      </c>
      <c r="B1500" s="10"/>
      <c r="C1500" s="2"/>
      <c r="D1500" s="2"/>
      <c r="E1500" s="2"/>
      <c r="F1500" s="2"/>
      <c r="G1500" s="2"/>
      <c r="H1500" s="3">
        <f t="shared" ref="H1500:H1506" si="299">IF(AND(C1500=0,D1500=0,E1500=0,F1500=0,G1500=0),0,ROUND(IF(C1500=0,1,C1500)*IF(D1500=0,1,D1500)*IF(E1500=0,1,E1500)*IF(F1500=0,1,F1500)*IF(G1500=0,1,G1500),2))</f>
        <v>0</v>
      </c>
      <c r="I1500" s="63"/>
      <c r="J1500" s="7"/>
      <c r="K1500" s="8"/>
      <c r="M1500" s="397"/>
    </row>
    <row r="1501" spans="1:13">
      <c r="A1501" s="32">
        <f t="shared" si="298"/>
        <v>0</v>
      </c>
      <c r="B1501" s="10"/>
      <c r="C1501" s="2"/>
      <c r="D1501" s="2"/>
      <c r="E1501" s="2"/>
      <c r="F1501" s="2"/>
      <c r="G1501" s="2"/>
      <c r="H1501" s="3">
        <f t="shared" si="299"/>
        <v>0</v>
      </c>
      <c r="I1501" s="63"/>
      <c r="J1501" s="7"/>
      <c r="K1501" s="8"/>
      <c r="M1501" s="397"/>
    </row>
    <row r="1502" spans="1:13">
      <c r="A1502" s="32">
        <f t="shared" si="298"/>
        <v>0</v>
      </c>
      <c r="B1502" s="10"/>
      <c r="C1502" s="2"/>
      <c r="D1502" s="2"/>
      <c r="E1502" s="2"/>
      <c r="F1502" s="2"/>
      <c r="G1502" s="2"/>
      <c r="H1502" s="3">
        <f t="shared" si="299"/>
        <v>0</v>
      </c>
      <c r="I1502" s="63"/>
      <c r="J1502" s="7"/>
      <c r="K1502" s="8"/>
      <c r="M1502" s="397"/>
    </row>
    <row r="1503" spans="1:13">
      <c r="A1503" s="32">
        <f t="shared" si="298"/>
        <v>0</v>
      </c>
      <c r="B1503" s="10"/>
      <c r="C1503" s="2"/>
      <c r="D1503" s="2"/>
      <c r="E1503" s="2"/>
      <c r="F1503" s="2"/>
      <c r="G1503" s="2"/>
      <c r="H1503" s="3">
        <f t="shared" si="299"/>
        <v>0</v>
      </c>
      <c r="I1503" s="63"/>
      <c r="J1503" s="7"/>
      <c r="K1503" s="8"/>
      <c r="M1503" s="397"/>
    </row>
    <row r="1504" spans="1:13">
      <c r="A1504" s="32">
        <f t="shared" si="298"/>
        <v>0</v>
      </c>
      <c r="B1504" s="10"/>
      <c r="C1504" s="2"/>
      <c r="D1504" s="2"/>
      <c r="E1504" s="2"/>
      <c r="F1504" s="2"/>
      <c r="G1504" s="2"/>
      <c r="H1504" s="3">
        <f t="shared" si="299"/>
        <v>0</v>
      </c>
      <c r="I1504" s="63"/>
      <c r="J1504" s="7"/>
      <c r="K1504" s="8"/>
      <c r="M1504" s="397"/>
    </row>
    <row r="1505" spans="1:13">
      <c r="A1505" s="32">
        <f t="shared" si="298"/>
        <v>0</v>
      </c>
      <c r="B1505" s="10"/>
      <c r="C1505" s="2"/>
      <c r="D1505" s="2"/>
      <c r="E1505" s="2"/>
      <c r="F1505" s="2"/>
      <c r="G1505" s="2"/>
      <c r="H1505" s="3">
        <f t="shared" si="299"/>
        <v>0</v>
      </c>
      <c r="I1505" s="63"/>
      <c r="J1505" s="7"/>
      <c r="K1505" s="8"/>
      <c r="M1505" s="397"/>
    </row>
    <row r="1506" spans="1:13">
      <c r="A1506" s="32">
        <f t="shared" si="298"/>
        <v>0</v>
      </c>
      <c r="B1506" s="10"/>
      <c r="C1506" s="2"/>
      <c r="D1506" s="2"/>
      <c r="E1506" s="2"/>
      <c r="F1506" s="2"/>
      <c r="G1506" s="2"/>
      <c r="H1506" s="3">
        <f t="shared" si="299"/>
        <v>0</v>
      </c>
      <c r="I1506" s="63"/>
      <c r="J1506" s="7"/>
      <c r="K1506" s="8"/>
      <c r="M1506" s="397"/>
    </row>
    <row r="1507" spans="1:13">
      <c r="A1507" s="33" t="e">
        <f>VLOOKUP(B1498,O:T,2)</f>
        <v>#N/A</v>
      </c>
      <c r="B1507" s="649" t="s">
        <v>70</v>
      </c>
      <c r="C1507" s="650"/>
      <c r="D1507" s="650"/>
      <c r="E1507" s="650"/>
      <c r="F1507" s="650"/>
      <c r="G1507" s="650"/>
      <c r="H1507" s="6"/>
      <c r="I1507" s="63">
        <f>SUM(H1499:H1507)</f>
        <v>0</v>
      </c>
      <c r="J1507" s="1" t="e">
        <f>VLOOKUP(B1498,O:W,4)</f>
        <v>#N/A</v>
      </c>
      <c r="K1507" s="8"/>
      <c r="M1507" s="397"/>
    </row>
    <row r="1508" spans="1:13" ht="46.5" customHeight="1">
      <c r="A1508" s="32">
        <f>IF(B1508&gt;0,1,0)</f>
        <v>0</v>
      </c>
      <c r="B1508" s="647"/>
      <c r="C1508" s="648"/>
      <c r="D1508" s="648"/>
      <c r="E1508" s="648"/>
      <c r="F1508" s="648"/>
      <c r="G1508" s="648"/>
      <c r="H1508" s="6"/>
      <c r="I1508" s="63"/>
      <c r="J1508" s="7"/>
      <c r="K1508" s="8"/>
      <c r="M1508" s="396" t="s">
        <v>688</v>
      </c>
    </row>
    <row r="1509" spans="1:13">
      <c r="A1509" s="32">
        <f t="shared" ref="A1509:A1516" si="300">IF(H1509&gt;0,1,0)</f>
        <v>0</v>
      </c>
      <c r="B1509" s="10"/>
      <c r="C1509" s="2"/>
      <c r="D1509" s="2"/>
      <c r="E1509" s="2"/>
      <c r="F1509" s="2"/>
      <c r="G1509" s="2"/>
      <c r="H1509" s="3">
        <f>IF(AND(C1509=0,D1509=0,E1509=0,F1509=0,G1509=0),0,ROUND(IF(C1509=0,1,C1509)*IF(D1509=0,1,D1509)*IF(E1509=0,1,E1509)*IF(F1509=0,1,F1509)*IF(G1509=0,1,G1509),2))</f>
        <v>0</v>
      </c>
      <c r="I1509" s="63"/>
      <c r="J1509" s="7"/>
      <c r="K1509" s="8"/>
      <c r="M1509" s="397" t="s">
        <v>1064</v>
      </c>
    </row>
    <row r="1510" spans="1:13">
      <c r="A1510" s="32">
        <f t="shared" si="300"/>
        <v>0</v>
      </c>
      <c r="B1510" s="10"/>
      <c r="C1510" s="2"/>
      <c r="D1510" s="2"/>
      <c r="E1510" s="2"/>
      <c r="F1510" s="2"/>
      <c r="G1510" s="2"/>
      <c r="H1510" s="3">
        <f t="shared" ref="H1510:H1516" si="301">IF(AND(C1510=0,D1510=0,E1510=0,F1510=0,G1510=0),0,ROUND(IF(C1510=0,1,C1510)*IF(D1510=0,1,D1510)*IF(E1510=0,1,E1510)*IF(F1510=0,1,F1510)*IF(G1510=0,1,G1510),2))</f>
        <v>0</v>
      </c>
      <c r="I1510" s="63"/>
      <c r="J1510" s="7"/>
      <c r="K1510" s="8"/>
      <c r="M1510" s="397"/>
    </row>
    <row r="1511" spans="1:13">
      <c r="A1511" s="32">
        <f t="shared" si="300"/>
        <v>0</v>
      </c>
      <c r="B1511" s="10"/>
      <c r="C1511" s="2"/>
      <c r="D1511" s="2"/>
      <c r="E1511" s="2"/>
      <c r="F1511" s="2"/>
      <c r="G1511" s="2"/>
      <c r="H1511" s="3">
        <f t="shared" si="301"/>
        <v>0</v>
      </c>
      <c r="I1511" s="63"/>
      <c r="J1511" s="7"/>
      <c r="K1511" s="8"/>
      <c r="M1511" s="397"/>
    </row>
    <row r="1512" spans="1:13">
      <c r="A1512" s="32">
        <f t="shared" si="300"/>
        <v>0</v>
      </c>
      <c r="B1512" s="10"/>
      <c r="C1512" s="2"/>
      <c r="D1512" s="2"/>
      <c r="E1512" s="2"/>
      <c r="F1512" s="2"/>
      <c r="G1512" s="2"/>
      <c r="H1512" s="3">
        <f t="shared" si="301"/>
        <v>0</v>
      </c>
      <c r="I1512" s="63"/>
      <c r="J1512" s="7"/>
      <c r="K1512" s="8"/>
      <c r="M1512" s="397"/>
    </row>
    <row r="1513" spans="1:13">
      <c r="A1513" s="32">
        <f t="shared" si="300"/>
        <v>0</v>
      </c>
      <c r="B1513" s="10"/>
      <c r="C1513" s="2"/>
      <c r="D1513" s="2"/>
      <c r="E1513" s="2"/>
      <c r="F1513" s="2"/>
      <c r="G1513" s="2"/>
      <c r="H1513" s="3">
        <f t="shared" si="301"/>
        <v>0</v>
      </c>
      <c r="I1513" s="63"/>
      <c r="J1513" s="7"/>
      <c r="K1513" s="8"/>
      <c r="M1513" s="397"/>
    </row>
    <row r="1514" spans="1:13">
      <c r="A1514" s="32">
        <f t="shared" si="300"/>
        <v>0</v>
      </c>
      <c r="B1514" s="10"/>
      <c r="C1514" s="2"/>
      <c r="D1514" s="2"/>
      <c r="E1514" s="2"/>
      <c r="F1514" s="2"/>
      <c r="G1514" s="2"/>
      <c r="H1514" s="3">
        <f t="shared" si="301"/>
        <v>0</v>
      </c>
      <c r="I1514" s="63"/>
      <c r="J1514" s="7"/>
      <c r="K1514" s="8"/>
      <c r="M1514" s="397"/>
    </row>
    <row r="1515" spans="1:13">
      <c r="A1515" s="32">
        <f t="shared" si="300"/>
        <v>0</v>
      </c>
      <c r="B1515" s="10"/>
      <c r="C1515" s="2"/>
      <c r="D1515" s="2"/>
      <c r="E1515" s="2"/>
      <c r="F1515" s="2"/>
      <c r="G1515" s="2"/>
      <c r="H1515" s="3">
        <f t="shared" si="301"/>
        <v>0</v>
      </c>
      <c r="I1515" s="63"/>
      <c r="J1515" s="7"/>
      <c r="K1515" s="8"/>
      <c r="M1515" s="397"/>
    </row>
    <row r="1516" spans="1:13">
      <c r="A1516" s="32">
        <f t="shared" si="300"/>
        <v>0</v>
      </c>
      <c r="B1516" s="10"/>
      <c r="C1516" s="2"/>
      <c r="D1516" s="2"/>
      <c r="E1516" s="2"/>
      <c r="F1516" s="2"/>
      <c r="G1516" s="2"/>
      <c r="H1516" s="3">
        <f t="shared" si="301"/>
        <v>0</v>
      </c>
      <c r="I1516" s="63"/>
      <c r="J1516" s="7"/>
      <c r="K1516" s="8"/>
      <c r="M1516" s="397"/>
    </row>
    <row r="1517" spans="1:13">
      <c r="A1517" s="33" t="e">
        <f>VLOOKUP(B1508,O:T,2)</f>
        <v>#N/A</v>
      </c>
      <c r="B1517" s="649" t="s">
        <v>70</v>
      </c>
      <c r="C1517" s="650"/>
      <c r="D1517" s="650"/>
      <c r="E1517" s="650"/>
      <c r="F1517" s="650"/>
      <c r="G1517" s="650"/>
      <c r="H1517" s="6"/>
      <c r="I1517" s="63">
        <f>SUM(H1509:H1517)</f>
        <v>0</v>
      </c>
      <c r="J1517" s="1" t="e">
        <f>VLOOKUP(B1508,O:W,4)</f>
        <v>#N/A</v>
      </c>
      <c r="K1517" s="8"/>
      <c r="M1517" s="397"/>
    </row>
    <row r="1518" spans="1:13" ht="45" customHeight="1">
      <c r="A1518" s="32">
        <f>IF(B1518&gt;0,1,0)</f>
        <v>0</v>
      </c>
      <c r="B1518" s="647"/>
      <c r="C1518" s="648"/>
      <c r="D1518" s="648"/>
      <c r="E1518" s="648"/>
      <c r="F1518" s="648"/>
      <c r="G1518" s="648"/>
      <c r="H1518" s="6"/>
      <c r="I1518" s="63"/>
      <c r="J1518" s="7"/>
      <c r="K1518" s="8"/>
      <c r="M1518" s="396" t="s">
        <v>688</v>
      </c>
    </row>
    <row r="1519" spans="1:13">
      <c r="A1519" s="32">
        <f t="shared" ref="A1519:A1526" si="302">IF(H1519&gt;0,1,0)</f>
        <v>0</v>
      </c>
      <c r="B1519" s="10"/>
      <c r="C1519" s="2"/>
      <c r="D1519" s="2"/>
      <c r="E1519" s="2"/>
      <c r="F1519" s="2"/>
      <c r="G1519" s="2"/>
      <c r="H1519" s="3">
        <f>IF(AND(C1519=0,D1519=0,E1519=0,F1519=0,G1519=0),0,ROUND(IF(C1519=0,1,C1519)*IF(D1519=0,1,D1519)*IF(E1519=0,1,E1519)*IF(F1519=0,1,F1519)*IF(G1519=0,1,G1519),2))</f>
        <v>0</v>
      </c>
      <c r="I1519" s="63"/>
      <c r="J1519" s="7"/>
      <c r="K1519" s="8"/>
      <c r="M1519" s="397"/>
    </row>
    <row r="1520" spans="1:13">
      <c r="A1520" s="32">
        <f t="shared" si="302"/>
        <v>0</v>
      </c>
      <c r="B1520" s="10"/>
      <c r="C1520" s="2"/>
      <c r="D1520" s="2"/>
      <c r="E1520" s="2"/>
      <c r="F1520" s="2"/>
      <c r="G1520" s="2"/>
      <c r="H1520" s="3">
        <f t="shared" ref="H1520:H1526" si="303">IF(AND(C1520=0,D1520=0,E1520=0,F1520=0,G1520=0),0,ROUND(IF(C1520=0,1,C1520)*IF(D1520=0,1,D1520)*IF(E1520=0,1,E1520)*IF(F1520=0,1,F1520)*IF(G1520=0,1,G1520),2))</f>
        <v>0</v>
      </c>
      <c r="I1520" s="63"/>
      <c r="J1520" s="7"/>
      <c r="K1520" s="8"/>
      <c r="M1520" s="397"/>
    </row>
    <row r="1521" spans="1:13">
      <c r="A1521" s="32">
        <f t="shared" si="302"/>
        <v>0</v>
      </c>
      <c r="B1521" s="10"/>
      <c r="C1521" s="2"/>
      <c r="D1521" s="2"/>
      <c r="E1521" s="2"/>
      <c r="F1521" s="2"/>
      <c r="G1521" s="2"/>
      <c r="H1521" s="3">
        <f t="shared" si="303"/>
        <v>0</v>
      </c>
      <c r="I1521" s="63"/>
      <c r="J1521" s="7"/>
      <c r="K1521" s="8"/>
      <c r="M1521" s="397"/>
    </row>
    <row r="1522" spans="1:13">
      <c r="A1522" s="32">
        <f t="shared" si="302"/>
        <v>0</v>
      </c>
      <c r="B1522" s="10"/>
      <c r="C1522" s="2"/>
      <c r="D1522" s="2"/>
      <c r="E1522" s="2"/>
      <c r="F1522" s="2"/>
      <c r="G1522" s="2"/>
      <c r="H1522" s="3">
        <f t="shared" si="303"/>
        <v>0</v>
      </c>
      <c r="I1522" s="63"/>
      <c r="J1522" s="7"/>
      <c r="K1522" s="8"/>
      <c r="M1522" s="397"/>
    </row>
    <row r="1523" spans="1:13">
      <c r="A1523" s="32">
        <f t="shared" si="302"/>
        <v>0</v>
      </c>
      <c r="B1523" s="10"/>
      <c r="C1523" s="2"/>
      <c r="D1523" s="2"/>
      <c r="E1523" s="2"/>
      <c r="F1523" s="2"/>
      <c r="G1523" s="2"/>
      <c r="H1523" s="3">
        <f t="shared" si="303"/>
        <v>0</v>
      </c>
      <c r="I1523" s="63"/>
      <c r="J1523" s="7"/>
      <c r="K1523" s="8"/>
      <c r="M1523" s="397"/>
    </row>
    <row r="1524" spans="1:13">
      <c r="A1524" s="32">
        <f t="shared" si="302"/>
        <v>0</v>
      </c>
      <c r="B1524" s="10"/>
      <c r="C1524" s="2"/>
      <c r="D1524" s="2"/>
      <c r="E1524" s="2"/>
      <c r="F1524" s="2"/>
      <c r="G1524" s="2"/>
      <c r="H1524" s="3">
        <f t="shared" si="303"/>
        <v>0</v>
      </c>
      <c r="I1524" s="63"/>
      <c r="J1524" s="7"/>
      <c r="K1524" s="8"/>
      <c r="M1524" s="397"/>
    </row>
    <row r="1525" spans="1:13">
      <c r="A1525" s="32">
        <f t="shared" si="302"/>
        <v>0</v>
      </c>
      <c r="B1525" s="10"/>
      <c r="C1525" s="2"/>
      <c r="D1525" s="2"/>
      <c r="E1525" s="2"/>
      <c r="F1525" s="2"/>
      <c r="G1525" s="2"/>
      <c r="H1525" s="3">
        <f t="shared" si="303"/>
        <v>0</v>
      </c>
      <c r="I1525" s="63"/>
      <c r="J1525" s="7"/>
      <c r="K1525" s="8"/>
      <c r="M1525" s="397"/>
    </row>
    <row r="1526" spans="1:13">
      <c r="A1526" s="32">
        <f t="shared" si="302"/>
        <v>0</v>
      </c>
      <c r="B1526" s="10"/>
      <c r="C1526" s="2"/>
      <c r="D1526" s="2"/>
      <c r="E1526" s="2"/>
      <c r="F1526" s="2"/>
      <c r="G1526" s="2"/>
      <c r="H1526" s="3">
        <f t="shared" si="303"/>
        <v>0</v>
      </c>
      <c r="I1526" s="63"/>
      <c r="J1526" s="7"/>
      <c r="K1526" s="8"/>
      <c r="M1526" s="397"/>
    </row>
    <row r="1527" spans="1:13">
      <c r="A1527" s="33" t="e">
        <f>VLOOKUP(B1518,O:T,2)</f>
        <v>#N/A</v>
      </c>
      <c r="B1527" s="649" t="s">
        <v>70</v>
      </c>
      <c r="C1527" s="650"/>
      <c r="D1527" s="650"/>
      <c r="E1527" s="650"/>
      <c r="F1527" s="650"/>
      <c r="G1527" s="650"/>
      <c r="H1527" s="6"/>
      <c r="I1527" s="63">
        <f>SUM(H1519:H1527)</f>
        <v>0</v>
      </c>
      <c r="J1527" s="1" t="e">
        <f>VLOOKUP(B1518,O:W,4)</f>
        <v>#N/A</v>
      </c>
      <c r="K1527" s="8"/>
      <c r="M1527" s="397"/>
    </row>
    <row r="1528" spans="1:13" ht="46.5" customHeight="1">
      <c r="A1528" s="32">
        <f>IF(B1528&gt;0,1,0)</f>
        <v>0</v>
      </c>
      <c r="B1528" s="647"/>
      <c r="C1528" s="648"/>
      <c r="D1528" s="648"/>
      <c r="E1528" s="648"/>
      <c r="F1528" s="648"/>
      <c r="G1528" s="648"/>
      <c r="H1528" s="6"/>
      <c r="I1528" s="63"/>
      <c r="J1528" s="7"/>
      <c r="K1528" s="8"/>
      <c r="M1528" s="396" t="s">
        <v>688</v>
      </c>
    </row>
    <row r="1529" spans="1:13">
      <c r="A1529" s="32">
        <f t="shared" ref="A1529:A1536" si="304">IF(H1529&gt;0,1,0)</f>
        <v>0</v>
      </c>
      <c r="B1529" s="10"/>
      <c r="C1529" s="2"/>
      <c r="D1529" s="2"/>
      <c r="E1529" s="2"/>
      <c r="F1529" s="2"/>
      <c r="G1529" s="2"/>
      <c r="H1529" s="3">
        <f>IF(AND(C1529=0,D1529=0,E1529=0,F1529=0,G1529=0),0,ROUND(IF(C1529=0,1,C1529)*IF(D1529=0,1,D1529)*IF(E1529=0,1,E1529)*IF(F1529=0,1,F1529)*IF(G1529=0,1,G1529),2))</f>
        <v>0</v>
      </c>
      <c r="I1529" s="63"/>
      <c r="J1529" s="7"/>
      <c r="K1529" s="8"/>
      <c r="M1529" s="397" t="s">
        <v>1064</v>
      </c>
    </row>
    <row r="1530" spans="1:13">
      <c r="A1530" s="32">
        <f t="shared" si="304"/>
        <v>0</v>
      </c>
      <c r="B1530" s="10"/>
      <c r="C1530" s="2"/>
      <c r="D1530" s="2"/>
      <c r="E1530" s="2"/>
      <c r="F1530" s="2"/>
      <c r="G1530" s="2"/>
      <c r="H1530" s="3">
        <f t="shared" ref="H1530:H1536" si="305">IF(AND(C1530=0,D1530=0,E1530=0,F1530=0,G1530=0),0,ROUND(IF(C1530=0,1,C1530)*IF(D1530=0,1,D1530)*IF(E1530=0,1,E1530)*IF(F1530=0,1,F1530)*IF(G1530=0,1,G1530),2))</f>
        <v>0</v>
      </c>
      <c r="I1530" s="63"/>
      <c r="J1530" s="7"/>
      <c r="K1530" s="8"/>
      <c r="M1530" s="397"/>
    </row>
    <row r="1531" spans="1:13">
      <c r="A1531" s="32">
        <f t="shared" si="304"/>
        <v>0</v>
      </c>
      <c r="B1531" s="10"/>
      <c r="C1531" s="2"/>
      <c r="D1531" s="2"/>
      <c r="E1531" s="2"/>
      <c r="F1531" s="2"/>
      <c r="G1531" s="2"/>
      <c r="H1531" s="3">
        <f t="shared" si="305"/>
        <v>0</v>
      </c>
      <c r="I1531" s="63"/>
      <c r="J1531" s="7"/>
      <c r="K1531" s="8"/>
      <c r="M1531" s="397"/>
    </row>
    <row r="1532" spans="1:13">
      <c r="A1532" s="32">
        <f t="shared" si="304"/>
        <v>0</v>
      </c>
      <c r="B1532" s="10"/>
      <c r="C1532" s="2"/>
      <c r="D1532" s="2"/>
      <c r="E1532" s="2"/>
      <c r="F1532" s="2"/>
      <c r="G1532" s="2"/>
      <c r="H1532" s="3">
        <f t="shared" si="305"/>
        <v>0</v>
      </c>
      <c r="I1532" s="63"/>
      <c r="J1532" s="7"/>
      <c r="K1532" s="8"/>
      <c r="M1532" s="397"/>
    </row>
    <row r="1533" spans="1:13">
      <c r="A1533" s="32">
        <f t="shared" si="304"/>
        <v>0</v>
      </c>
      <c r="B1533" s="10"/>
      <c r="C1533" s="2"/>
      <c r="D1533" s="2"/>
      <c r="E1533" s="2"/>
      <c r="F1533" s="2"/>
      <c r="G1533" s="2"/>
      <c r="H1533" s="3">
        <f t="shared" si="305"/>
        <v>0</v>
      </c>
      <c r="I1533" s="63"/>
      <c r="J1533" s="7"/>
      <c r="K1533" s="8"/>
      <c r="M1533" s="397"/>
    </row>
    <row r="1534" spans="1:13">
      <c r="A1534" s="32">
        <f t="shared" si="304"/>
        <v>0</v>
      </c>
      <c r="B1534" s="10"/>
      <c r="C1534" s="2"/>
      <c r="D1534" s="2"/>
      <c r="E1534" s="2"/>
      <c r="F1534" s="2"/>
      <c r="G1534" s="2"/>
      <c r="H1534" s="3">
        <f t="shared" si="305"/>
        <v>0</v>
      </c>
      <c r="I1534" s="63"/>
      <c r="J1534" s="7"/>
      <c r="K1534" s="8"/>
      <c r="M1534" s="397"/>
    </row>
    <row r="1535" spans="1:13">
      <c r="A1535" s="32">
        <f t="shared" si="304"/>
        <v>0</v>
      </c>
      <c r="B1535" s="10"/>
      <c r="C1535" s="2"/>
      <c r="D1535" s="2"/>
      <c r="E1535" s="2"/>
      <c r="F1535" s="2"/>
      <c r="G1535" s="2"/>
      <c r="H1535" s="3">
        <f t="shared" si="305"/>
        <v>0</v>
      </c>
      <c r="I1535" s="63"/>
      <c r="J1535" s="7"/>
      <c r="K1535" s="8"/>
      <c r="M1535" s="397"/>
    </row>
    <row r="1536" spans="1:13">
      <c r="A1536" s="32">
        <f t="shared" si="304"/>
        <v>0</v>
      </c>
      <c r="B1536" s="10"/>
      <c r="C1536" s="2"/>
      <c r="D1536" s="2"/>
      <c r="E1536" s="2"/>
      <c r="F1536" s="2"/>
      <c r="G1536" s="2"/>
      <c r="H1536" s="3">
        <f t="shared" si="305"/>
        <v>0</v>
      </c>
      <c r="I1536" s="63"/>
      <c r="J1536" s="7"/>
      <c r="K1536" s="8"/>
      <c r="M1536" s="397"/>
    </row>
    <row r="1537" spans="1:13">
      <c r="A1537" s="33" t="e">
        <f>VLOOKUP(B1528,O:T,2)</f>
        <v>#N/A</v>
      </c>
      <c r="B1537" s="649" t="s">
        <v>70</v>
      </c>
      <c r="C1537" s="650"/>
      <c r="D1537" s="650"/>
      <c r="E1537" s="650"/>
      <c r="F1537" s="650"/>
      <c r="G1537" s="650"/>
      <c r="H1537" s="6"/>
      <c r="I1537" s="63">
        <f>SUM(H1529:H1537)</f>
        <v>0</v>
      </c>
      <c r="J1537" s="1" t="e">
        <f>VLOOKUP(B1528,O:W,4)</f>
        <v>#N/A</v>
      </c>
      <c r="K1537" s="8"/>
      <c r="M1537" s="397"/>
    </row>
    <row r="1538" spans="1:13" ht="48" customHeight="1">
      <c r="A1538" s="32">
        <f>IF(B1538&gt;0,1,0)</f>
        <v>0</v>
      </c>
      <c r="B1538" s="647"/>
      <c r="C1538" s="648"/>
      <c r="D1538" s="648"/>
      <c r="E1538" s="648"/>
      <c r="F1538" s="648"/>
      <c r="G1538" s="648"/>
      <c r="H1538" s="6"/>
      <c r="I1538" s="63"/>
      <c r="J1538" s="7"/>
      <c r="K1538" s="8"/>
      <c r="M1538" s="396" t="s">
        <v>688</v>
      </c>
    </row>
    <row r="1539" spans="1:13">
      <c r="A1539" s="32">
        <f t="shared" ref="A1539:A1546" si="306">IF(H1539&gt;0,1,0)</f>
        <v>0</v>
      </c>
      <c r="B1539" s="10"/>
      <c r="C1539" s="2"/>
      <c r="D1539" s="2"/>
      <c r="E1539" s="2"/>
      <c r="F1539" s="2"/>
      <c r="G1539" s="2"/>
      <c r="H1539" s="3">
        <f>IF(AND(C1539=0,D1539=0,E1539=0,F1539=0,G1539=0),0,ROUND(IF(C1539=0,1,C1539)*IF(D1539=0,1,D1539)*IF(E1539=0,1,E1539)*IF(F1539=0,1,F1539)*IF(G1539=0,1,G1539),2))</f>
        <v>0</v>
      </c>
      <c r="I1539" s="63"/>
      <c r="J1539" s="7"/>
      <c r="K1539" s="8"/>
      <c r="M1539" s="397"/>
    </row>
    <row r="1540" spans="1:13">
      <c r="A1540" s="32">
        <f t="shared" si="306"/>
        <v>0</v>
      </c>
      <c r="B1540" s="10"/>
      <c r="C1540" s="2"/>
      <c r="D1540" s="2"/>
      <c r="E1540" s="2"/>
      <c r="F1540" s="2"/>
      <c r="G1540" s="2"/>
      <c r="H1540" s="3">
        <f t="shared" ref="H1540:H1546" si="307">IF(AND(C1540=0,D1540=0,E1540=0,F1540=0,G1540=0),0,ROUND(IF(C1540=0,1,C1540)*IF(D1540=0,1,D1540)*IF(E1540=0,1,E1540)*IF(F1540=0,1,F1540)*IF(G1540=0,1,G1540),2))</f>
        <v>0</v>
      </c>
      <c r="I1540" s="63"/>
      <c r="J1540" s="7"/>
      <c r="K1540" s="8"/>
      <c r="M1540" s="397"/>
    </row>
    <row r="1541" spans="1:13">
      <c r="A1541" s="32">
        <f t="shared" si="306"/>
        <v>0</v>
      </c>
      <c r="B1541" s="10"/>
      <c r="C1541" s="2"/>
      <c r="D1541" s="2"/>
      <c r="E1541" s="2"/>
      <c r="F1541" s="2"/>
      <c r="G1541" s="2"/>
      <c r="H1541" s="3">
        <f t="shared" si="307"/>
        <v>0</v>
      </c>
      <c r="I1541" s="63"/>
      <c r="J1541" s="7"/>
      <c r="K1541" s="8"/>
      <c r="M1541" s="397"/>
    </row>
    <row r="1542" spans="1:13">
      <c r="A1542" s="32">
        <f t="shared" si="306"/>
        <v>0</v>
      </c>
      <c r="B1542" s="10"/>
      <c r="C1542" s="2"/>
      <c r="D1542" s="2"/>
      <c r="E1542" s="2"/>
      <c r="F1542" s="2"/>
      <c r="G1542" s="2"/>
      <c r="H1542" s="3">
        <f t="shared" si="307"/>
        <v>0</v>
      </c>
      <c r="I1542" s="63"/>
      <c r="J1542" s="7"/>
      <c r="K1542" s="8"/>
      <c r="M1542" s="397"/>
    </row>
    <row r="1543" spans="1:13">
      <c r="A1543" s="32">
        <f t="shared" si="306"/>
        <v>0</v>
      </c>
      <c r="B1543" s="10"/>
      <c r="C1543" s="2"/>
      <c r="D1543" s="2"/>
      <c r="E1543" s="2"/>
      <c r="F1543" s="2"/>
      <c r="G1543" s="2"/>
      <c r="H1543" s="3">
        <f t="shared" si="307"/>
        <v>0</v>
      </c>
      <c r="I1543" s="63"/>
      <c r="J1543" s="7"/>
      <c r="K1543" s="8"/>
      <c r="M1543" s="397"/>
    </row>
    <row r="1544" spans="1:13">
      <c r="A1544" s="32">
        <f t="shared" si="306"/>
        <v>0</v>
      </c>
      <c r="B1544" s="10"/>
      <c r="C1544" s="2"/>
      <c r="D1544" s="2"/>
      <c r="E1544" s="2"/>
      <c r="F1544" s="2"/>
      <c r="G1544" s="2"/>
      <c r="H1544" s="3">
        <f t="shared" si="307"/>
        <v>0</v>
      </c>
      <c r="I1544" s="63"/>
      <c r="J1544" s="7"/>
      <c r="K1544" s="8"/>
      <c r="M1544" s="397"/>
    </row>
    <row r="1545" spans="1:13">
      <c r="A1545" s="32">
        <f t="shared" si="306"/>
        <v>0</v>
      </c>
      <c r="B1545" s="10"/>
      <c r="C1545" s="2"/>
      <c r="D1545" s="2"/>
      <c r="E1545" s="2"/>
      <c r="F1545" s="2"/>
      <c r="G1545" s="2"/>
      <c r="H1545" s="3">
        <f t="shared" si="307"/>
        <v>0</v>
      </c>
      <c r="I1545" s="63"/>
      <c r="J1545" s="7"/>
      <c r="K1545" s="8"/>
      <c r="M1545" s="397"/>
    </row>
    <row r="1546" spans="1:13">
      <c r="A1546" s="32">
        <f t="shared" si="306"/>
        <v>0</v>
      </c>
      <c r="B1546" s="10"/>
      <c r="C1546" s="2"/>
      <c r="D1546" s="2"/>
      <c r="E1546" s="2"/>
      <c r="F1546" s="2"/>
      <c r="G1546" s="2"/>
      <c r="H1546" s="3">
        <f t="shared" si="307"/>
        <v>0</v>
      </c>
      <c r="I1546" s="63"/>
      <c r="J1546" s="7"/>
      <c r="K1546" s="8"/>
      <c r="M1546" s="397"/>
    </row>
    <row r="1547" spans="1:13">
      <c r="A1547" s="33" t="e">
        <f>VLOOKUP(B1538,O:T,2)</f>
        <v>#N/A</v>
      </c>
      <c r="B1547" s="649" t="s">
        <v>70</v>
      </c>
      <c r="C1547" s="650"/>
      <c r="D1547" s="650"/>
      <c r="E1547" s="650"/>
      <c r="F1547" s="650"/>
      <c r="G1547" s="650"/>
      <c r="H1547" s="6"/>
      <c r="I1547" s="63">
        <f>SUM(H1539:H1547)</f>
        <v>0</v>
      </c>
      <c r="J1547" s="1" t="e">
        <f>VLOOKUP(B1538,O:W,4)</f>
        <v>#N/A</v>
      </c>
      <c r="K1547" s="8"/>
      <c r="M1547" s="397"/>
    </row>
    <row r="1548" spans="1:13" ht="45" customHeight="1">
      <c r="A1548" s="32">
        <f>IF(B1548&gt;0,1,0)</f>
        <v>0</v>
      </c>
      <c r="B1548" s="647"/>
      <c r="C1548" s="648"/>
      <c r="D1548" s="648"/>
      <c r="E1548" s="648"/>
      <c r="F1548" s="648"/>
      <c r="G1548" s="648"/>
      <c r="H1548" s="6"/>
      <c r="I1548" s="63"/>
      <c r="J1548" s="7"/>
      <c r="K1548" s="8"/>
      <c r="M1548" s="396" t="s">
        <v>688</v>
      </c>
    </row>
    <row r="1549" spans="1:13">
      <c r="A1549" s="32">
        <f t="shared" ref="A1549:A1556" si="308">IF(H1549&gt;0,1,0)</f>
        <v>0</v>
      </c>
      <c r="B1549" s="10"/>
      <c r="C1549" s="2"/>
      <c r="D1549" s="2"/>
      <c r="E1549" s="2"/>
      <c r="F1549" s="2"/>
      <c r="G1549" s="2"/>
      <c r="H1549" s="3">
        <f>IF(AND(C1549=0,D1549=0,E1549=0,F1549=0,G1549=0),0,ROUND(IF(C1549=0,1,C1549)*IF(D1549=0,1,D1549)*IF(E1549=0,1,E1549)*IF(F1549=0,1,F1549)*IF(G1549=0,1,G1549),2))</f>
        <v>0</v>
      </c>
      <c r="I1549" s="63"/>
      <c r="J1549" s="7"/>
      <c r="K1549" s="8"/>
      <c r="M1549" s="397" t="s">
        <v>1064</v>
      </c>
    </row>
    <row r="1550" spans="1:13">
      <c r="A1550" s="32">
        <f t="shared" si="308"/>
        <v>0</v>
      </c>
      <c r="B1550" s="10"/>
      <c r="C1550" s="2"/>
      <c r="D1550" s="2"/>
      <c r="E1550" s="2"/>
      <c r="F1550" s="2"/>
      <c r="G1550" s="2"/>
      <c r="H1550" s="3">
        <f t="shared" ref="H1550:H1556" si="309">IF(AND(C1550=0,D1550=0,E1550=0,F1550=0,G1550=0),0,ROUND(IF(C1550=0,1,C1550)*IF(D1550=0,1,D1550)*IF(E1550=0,1,E1550)*IF(F1550=0,1,F1550)*IF(G1550=0,1,G1550),2))</f>
        <v>0</v>
      </c>
      <c r="I1550" s="63"/>
      <c r="J1550" s="7"/>
      <c r="K1550" s="8"/>
      <c r="M1550" s="397"/>
    </row>
    <row r="1551" spans="1:13">
      <c r="A1551" s="32">
        <f t="shared" si="308"/>
        <v>0</v>
      </c>
      <c r="B1551" s="10"/>
      <c r="C1551" s="2"/>
      <c r="D1551" s="2"/>
      <c r="E1551" s="2"/>
      <c r="F1551" s="2"/>
      <c r="G1551" s="2"/>
      <c r="H1551" s="3">
        <f t="shared" si="309"/>
        <v>0</v>
      </c>
      <c r="I1551" s="63"/>
      <c r="J1551" s="7"/>
      <c r="K1551" s="8"/>
      <c r="M1551" s="397"/>
    </row>
    <row r="1552" spans="1:13">
      <c r="A1552" s="32">
        <f t="shared" si="308"/>
        <v>0</v>
      </c>
      <c r="B1552" s="10"/>
      <c r="C1552" s="2"/>
      <c r="D1552" s="2"/>
      <c r="E1552" s="2"/>
      <c r="F1552" s="2"/>
      <c r="G1552" s="2"/>
      <c r="H1552" s="3">
        <f t="shared" si="309"/>
        <v>0</v>
      </c>
      <c r="I1552" s="63"/>
      <c r="J1552" s="7"/>
      <c r="K1552" s="8"/>
      <c r="M1552" s="397"/>
    </row>
    <row r="1553" spans="1:13">
      <c r="A1553" s="32">
        <f t="shared" si="308"/>
        <v>0</v>
      </c>
      <c r="B1553" s="10"/>
      <c r="C1553" s="2"/>
      <c r="D1553" s="2"/>
      <c r="E1553" s="2"/>
      <c r="F1553" s="2"/>
      <c r="G1553" s="2"/>
      <c r="H1553" s="3">
        <f t="shared" si="309"/>
        <v>0</v>
      </c>
      <c r="I1553" s="63"/>
      <c r="J1553" s="7"/>
      <c r="K1553" s="8"/>
      <c r="M1553" s="397"/>
    </row>
    <row r="1554" spans="1:13">
      <c r="A1554" s="32">
        <f t="shared" si="308"/>
        <v>0</v>
      </c>
      <c r="B1554" s="10"/>
      <c r="C1554" s="2"/>
      <c r="D1554" s="2"/>
      <c r="E1554" s="2"/>
      <c r="F1554" s="2"/>
      <c r="G1554" s="2"/>
      <c r="H1554" s="3">
        <f t="shared" si="309"/>
        <v>0</v>
      </c>
      <c r="I1554" s="63"/>
      <c r="J1554" s="7"/>
      <c r="K1554" s="8"/>
      <c r="M1554" s="397"/>
    </row>
    <row r="1555" spans="1:13">
      <c r="A1555" s="32">
        <f t="shared" si="308"/>
        <v>0</v>
      </c>
      <c r="B1555" s="10"/>
      <c r="C1555" s="2"/>
      <c r="D1555" s="2"/>
      <c r="E1555" s="2"/>
      <c r="F1555" s="2"/>
      <c r="G1555" s="2"/>
      <c r="H1555" s="3">
        <f t="shared" si="309"/>
        <v>0</v>
      </c>
      <c r="I1555" s="63"/>
      <c r="J1555" s="7"/>
      <c r="K1555" s="8"/>
      <c r="M1555" s="397"/>
    </row>
    <row r="1556" spans="1:13">
      <c r="A1556" s="32">
        <f t="shared" si="308"/>
        <v>0</v>
      </c>
      <c r="B1556" s="10"/>
      <c r="C1556" s="2"/>
      <c r="D1556" s="2"/>
      <c r="E1556" s="2"/>
      <c r="F1556" s="2"/>
      <c r="G1556" s="2"/>
      <c r="H1556" s="3">
        <f t="shared" si="309"/>
        <v>0</v>
      </c>
      <c r="I1556" s="63"/>
      <c r="J1556" s="7"/>
      <c r="K1556" s="8"/>
      <c r="M1556" s="397"/>
    </row>
    <row r="1557" spans="1:13">
      <c r="A1557" s="33" t="e">
        <f>VLOOKUP(B1548,O:T,2)</f>
        <v>#N/A</v>
      </c>
      <c r="B1557" s="649" t="s">
        <v>70</v>
      </c>
      <c r="C1557" s="650"/>
      <c r="D1557" s="650"/>
      <c r="E1557" s="650"/>
      <c r="F1557" s="650"/>
      <c r="G1557" s="650"/>
      <c r="H1557" s="6"/>
      <c r="I1557" s="63">
        <f>SUM(H1549:H1557)</f>
        <v>0</v>
      </c>
      <c r="J1557" s="1" t="e">
        <f>VLOOKUP(B1548,O:W,4)</f>
        <v>#N/A</v>
      </c>
      <c r="K1557" s="8"/>
      <c r="M1557" s="397"/>
    </row>
    <row r="1558" spans="1:13" ht="45" customHeight="1">
      <c r="A1558" s="32">
        <f>IF(B1558&gt;0,1,0)</f>
        <v>0</v>
      </c>
      <c r="B1558" s="647"/>
      <c r="C1558" s="648"/>
      <c r="D1558" s="648"/>
      <c r="E1558" s="648"/>
      <c r="F1558" s="648"/>
      <c r="G1558" s="648"/>
      <c r="H1558" s="6"/>
      <c r="I1558" s="63"/>
      <c r="J1558" s="7"/>
      <c r="K1558" s="8"/>
      <c r="M1558" s="396" t="s">
        <v>688</v>
      </c>
    </row>
    <row r="1559" spans="1:13">
      <c r="A1559" s="32">
        <f t="shared" ref="A1559:A1566" si="310">IF(H1559&gt;0,1,0)</f>
        <v>0</v>
      </c>
      <c r="B1559" s="10"/>
      <c r="C1559" s="2"/>
      <c r="D1559" s="2"/>
      <c r="E1559" s="2"/>
      <c r="F1559" s="2"/>
      <c r="G1559" s="2"/>
      <c r="H1559" s="3">
        <f>IF(AND(C1559=0,D1559=0,E1559=0,F1559=0,G1559=0),0,ROUND(IF(C1559=0,1,C1559)*IF(D1559=0,1,D1559)*IF(E1559=0,1,E1559)*IF(F1559=0,1,F1559)*IF(G1559=0,1,G1559),2))</f>
        <v>0</v>
      </c>
      <c r="I1559" s="63"/>
      <c r="J1559" s="7"/>
      <c r="K1559" s="8"/>
      <c r="M1559" s="397" t="s">
        <v>1064</v>
      </c>
    </row>
    <row r="1560" spans="1:13">
      <c r="A1560" s="32">
        <f t="shared" si="310"/>
        <v>0</v>
      </c>
      <c r="B1560" s="10"/>
      <c r="C1560" s="2"/>
      <c r="D1560" s="2"/>
      <c r="E1560" s="2"/>
      <c r="F1560" s="2"/>
      <c r="G1560" s="2"/>
      <c r="H1560" s="3">
        <f t="shared" ref="H1560:H1566" si="311">IF(AND(C1560=0,D1560=0,E1560=0,F1560=0,G1560=0),0,ROUND(IF(C1560=0,1,C1560)*IF(D1560=0,1,D1560)*IF(E1560=0,1,E1560)*IF(F1560=0,1,F1560)*IF(G1560=0,1,G1560),2))</f>
        <v>0</v>
      </c>
      <c r="I1560" s="63"/>
      <c r="J1560" s="7"/>
      <c r="K1560" s="8"/>
      <c r="M1560" s="397"/>
    </row>
    <row r="1561" spans="1:13">
      <c r="A1561" s="32">
        <f t="shared" si="310"/>
        <v>0</v>
      </c>
      <c r="B1561" s="10"/>
      <c r="C1561" s="2"/>
      <c r="D1561" s="2"/>
      <c r="E1561" s="2"/>
      <c r="F1561" s="2"/>
      <c r="G1561" s="2"/>
      <c r="H1561" s="3">
        <f t="shared" si="311"/>
        <v>0</v>
      </c>
      <c r="I1561" s="63"/>
      <c r="J1561" s="7"/>
      <c r="K1561" s="8"/>
      <c r="M1561" s="397"/>
    </row>
    <row r="1562" spans="1:13">
      <c r="A1562" s="32">
        <f t="shared" si="310"/>
        <v>0</v>
      </c>
      <c r="B1562" s="10"/>
      <c r="C1562" s="2"/>
      <c r="D1562" s="2"/>
      <c r="E1562" s="2"/>
      <c r="F1562" s="2"/>
      <c r="G1562" s="2"/>
      <c r="H1562" s="3">
        <f t="shared" si="311"/>
        <v>0</v>
      </c>
      <c r="I1562" s="63"/>
      <c r="J1562" s="7"/>
      <c r="K1562" s="8"/>
      <c r="M1562" s="397"/>
    </row>
    <row r="1563" spans="1:13">
      <c r="A1563" s="32">
        <f t="shared" si="310"/>
        <v>0</v>
      </c>
      <c r="B1563" s="10"/>
      <c r="C1563" s="2"/>
      <c r="D1563" s="2"/>
      <c r="E1563" s="2"/>
      <c r="F1563" s="2"/>
      <c r="G1563" s="2"/>
      <c r="H1563" s="3">
        <f t="shared" si="311"/>
        <v>0</v>
      </c>
      <c r="I1563" s="63"/>
      <c r="J1563" s="7"/>
      <c r="K1563" s="8"/>
      <c r="M1563" s="397"/>
    </row>
    <row r="1564" spans="1:13">
      <c r="A1564" s="32">
        <f t="shared" si="310"/>
        <v>0</v>
      </c>
      <c r="B1564" s="10"/>
      <c r="C1564" s="2"/>
      <c r="D1564" s="2"/>
      <c r="E1564" s="2"/>
      <c r="F1564" s="2"/>
      <c r="G1564" s="2"/>
      <c r="H1564" s="3">
        <f t="shared" si="311"/>
        <v>0</v>
      </c>
      <c r="I1564" s="63"/>
      <c r="J1564" s="7"/>
      <c r="K1564" s="8"/>
      <c r="M1564" s="397"/>
    </row>
    <row r="1565" spans="1:13">
      <c r="A1565" s="32">
        <f t="shared" si="310"/>
        <v>0</v>
      </c>
      <c r="B1565" s="10"/>
      <c r="C1565" s="2"/>
      <c r="D1565" s="2"/>
      <c r="E1565" s="2"/>
      <c r="F1565" s="2"/>
      <c r="G1565" s="2"/>
      <c r="H1565" s="3">
        <f t="shared" si="311"/>
        <v>0</v>
      </c>
      <c r="I1565" s="63"/>
      <c r="J1565" s="7"/>
      <c r="K1565" s="8"/>
      <c r="M1565" s="397"/>
    </row>
    <row r="1566" spans="1:13">
      <c r="A1566" s="32">
        <f t="shared" si="310"/>
        <v>0</v>
      </c>
      <c r="B1566" s="10"/>
      <c r="C1566" s="2"/>
      <c r="D1566" s="2"/>
      <c r="E1566" s="2"/>
      <c r="F1566" s="2"/>
      <c r="G1566" s="2"/>
      <c r="H1566" s="3">
        <f t="shared" si="311"/>
        <v>0</v>
      </c>
      <c r="I1566" s="63"/>
      <c r="J1566" s="7"/>
      <c r="K1566" s="8"/>
      <c r="M1566" s="397"/>
    </row>
    <row r="1567" spans="1:13">
      <c r="A1567" s="33" t="e">
        <f>VLOOKUP(B1558,O:T,2)</f>
        <v>#N/A</v>
      </c>
      <c r="B1567" s="649" t="s">
        <v>70</v>
      </c>
      <c r="C1567" s="650"/>
      <c r="D1567" s="650"/>
      <c r="E1567" s="650"/>
      <c r="F1567" s="650"/>
      <c r="G1567" s="650"/>
      <c r="H1567" s="6"/>
      <c r="I1567" s="63">
        <f>SUM(H1559:H1567)</f>
        <v>0</v>
      </c>
      <c r="J1567" s="1" t="e">
        <f>VLOOKUP(B1558,O:W,4)</f>
        <v>#N/A</v>
      </c>
      <c r="K1567" s="8"/>
      <c r="M1567" s="397"/>
    </row>
    <row r="1568" spans="1:13" ht="46.5" customHeight="1">
      <c r="A1568" s="32">
        <f>IF(B1568&gt;0,1,0)</f>
        <v>1</v>
      </c>
      <c r="B1568" s="647" t="s">
        <v>7238</v>
      </c>
      <c r="C1568" s="648"/>
      <c r="D1568" s="648"/>
      <c r="E1568" s="648"/>
      <c r="F1568" s="648"/>
      <c r="G1568" s="648"/>
      <c r="H1568" s="6"/>
      <c r="I1568" s="63"/>
      <c r="J1568" s="7"/>
      <c r="K1568" s="8"/>
      <c r="M1568" s="394" t="s">
        <v>1065</v>
      </c>
    </row>
    <row r="1569" spans="1:13">
      <c r="A1569" s="32">
        <f t="shared" ref="A1569:A1576" si="312">IF(H1569&gt;0,1,0)</f>
        <v>1</v>
      </c>
      <c r="B1569" s="10"/>
      <c r="C1569" s="2">
        <v>1</v>
      </c>
      <c r="D1569" s="2"/>
      <c r="E1569" s="2"/>
      <c r="F1569" s="2"/>
      <c r="G1569" s="2"/>
      <c r="H1569" s="3">
        <f>IF(AND(C1569=0,D1569=0,E1569=0,F1569=0,G1569=0),0,ROUND(IF(C1569=0,1,C1569)*IF(D1569=0,1,D1569)*IF(E1569=0,1,E1569)*IF(F1569=0,1,F1569)*IF(G1569=0,1,G1569),2))</f>
        <v>1</v>
      </c>
      <c r="I1569" s="63"/>
      <c r="J1569" s="7"/>
      <c r="K1569" s="8"/>
      <c r="M1569" s="395" t="s">
        <v>1066</v>
      </c>
    </row>
    <row r="1570" spans="1:13">
      <c r="A1570" s="32">
        <f t="shared" si="312"/>
        <v>0</v>
      </c>
      <c r="B1570" s="10"/>
      <c r="C1570" s="2"/>
      <c r="D1570" s="2"/>
      <c r="E1570" s="2"/>
      <c r="F1570" s="2"/>
      <c r="G1570" s="2"/>
      <c r="H1570" s="3">
        <f t="shared" ref="H1570:H1576" si="313">IF(AND(C1570=0,D1570=0,E1570=0,F1570=0,G1570=0),0,ROUND(IF(C1570=0,1,C1570)*IF(D1570=0,1,D1570)*IF(E1570=0,1,E1570)*IF(F1570=0,1,F1570)*IF(G1570=0,1,G1570),2))</f>
        <v>0</v>
      </c>
      <c r="I1570" s="63"/>
      <c r="J1570" s="7"/>
      <c r="K1570" s="8"/>
      <c r="M1570" s="395"/>
    </row>
    <row r="1571" spans="1:13">
      <c r="A1571" s="32">
        <f t="shared" si="312"/>
        <v>0</v>
      </c>
      <c r="B1571" s="10"/>
      <c r="C1571" s="2"/>
      <c r="D1571" s="2"/>
      <c r="E1571" s="2"/>
      <c r="F1571" s="2"/>
      <c r="G1571" s="2"/>
      <c r="H1571" s="3">
        <f t="shared" si="313"/>
        <v>0</v>
      </c>
      <c r="I1571" s="63"/>
      <c r="J1571" s="7"/>
      <c r="K1571" s="8"/>
      <c r="M1571" s="395"/>
    </row>
    <row r="1572" spans="1:13">
      <c r="A1572" s="32">
        <f t="shared" si="312"/>
        <v>0</v>
      </c>
      <c r="B1572" s="10"/>
      <c r="C1572" s="2"/>
      <c r="D1572" s="2"/>
      <c r="E1572" s="2"/>
      <c r="F1572" s="2"/>
      <c r="G1572" s="2"/>
      <c r="H1572" s="3">
        <f t="shared" si="313"/>
        <v>0</v>
      </c>
      <c r="I1572" s="63"/>
      <c r="J1572" s="7"/>
      <c r="K1572" s="8"/>
      <c r="M1572" s="395"/>
    </row>
    <row r="1573" spans="1:13">
      <c r="A1573" s="32">
        <f t="shared" si="312"/>
        <v>0</v>
      </c>
      <c r="B1573" s="10"/>
      <c r="C1573" s="2"/>
      <c r="D1573" s="2"/>
      <c r="E1573" s="2"/>
      <c r="F1573" s="2"/>
      <c r="G1573" s="2"/>
      <c r="H1573" s="3">
        <f t="shared" si="313"/>
        <v>0</v>
      </c>
      <c r="I1573" s="63"/>
      <c r="J1573" s="7"/>
      <c r="K1573" s="8"/>
      <c r="M1573" s="395"/>
    </row>
    <row r="1574" spans="1:13">
      <c r="A1574" s="32">
        <f t="shared" si="312"/>
        <v>0</v>
      </c>
      <c r="B1574" s="10"/>
      <c r="C1574" s="2"/>
      <c r="D1574" s="2"/>
      <c r="E1574" s="2"/>
      <c r="F1574" s="2"/>
      <c r="G1574" s="2"/>
      <c r="H1574" s="3">
        <f t="shared" si="313"/>
        <v>0</v>
      </c>
      <c r="I1574" s="63"/>
      <c r="J1574" s="7"/>
      <c r="K1574" s="8"/>
      <c r="M1574" s="395"/>
    </row>
    <row r="1575" spans="1:13">
      <c r="A1575" s="32">
        <f t="shared" si="312"/>
        <v>0</v>
      </c>
      <c r="B1575" s="10"/>
      <c r="C1575" s="2"/>
      <c r="D1575" s="2"/>
      <c r="E1575" s="2"/>
      <c r="F1575" s="2"/>
      <c r="G1575" s="2"/>
      <c r="H1575" s="3">
        <f t="shared" si="313"/>
        <v>0</v>
      </c>
      <c r="I1575" s="63"/>
      <c r="J1575" s="7"/>
      <c r="K1575" s="8"/>
      <c r="M1575" s="395"/>
    </row>
    <row r="1576" spans="1:13">
      <c r="A1576" s="32">
        <f t="shared" si="312"/>
        <v>0</v>
      </c>
      <c r="B1576" s="10"/>
      <c r="C1576" s="2"/>
      <c r="D1576" s="2"/>
      <c r="E1576" s="2"/>
      <c r="F1576" s="2"/>
      <c r="G1576" s="2"/>
      <c r="H1576" s="3">
        <f t="shared" si="313"/>
        <v>0</v>
      </c>
      <c r="I1576" s="63"/>
      <c r="J1576" s="7"/>
      <c r="K1576" s="8"/>
      <c r="M1576" s="395"/>
    </row>
    <row r="1577" spans="1:13">
      <c r="A1577" s="33">
        <f>VLOOKUP(B1568,O:T,2)</f>
        <v>150101</v>
      </c>
      <c r="B1577" s="649" t="s">
        <v>70</v>
      </c>
      <c r="C1577" s="650"/>
      <c r="D1577" s="650"/>
      <c r="E1577" s="650"/>
      <c r="F1577" s="650"/>
      <c r="G1577" s="650"/>
      <c r="H1577" s="6"/>
      <c r="I1577" s="63">
        <f>SUM(H1569:H1577)</f>
        <v>1</v>
      </c>
      <c r="J1577" s="1" t="str">
        <f>VLOOKUP(B1568,O:W,4)</f>
        <v>عدد</v>
      </c>
      <c r="K1577" s="8"/>
      <c r="M1577" s="395"/>
    </row>
    <row r="1578" spans="1:13" ht="46.5" customHeight="1">
      <c r="A1578" s="32">
        <f>IF(B1578&gt;0,1,0)</f>
        <v>1</v>
      </c>
      <c r="B1578" s="647" t="s">
        <v>7239</v>
      </c>
      <c r="C1578" s="648"/>
      <c r="D1578" s="648"/>
      <c r="E1578" s="648"/>
      <c r="F1578" s="648"/>
      <c r="G1578" s="648"/>
      <c r="H1578" s="6"/>
      <c r="I1578" s="63"/>
      <c r="J1578" s="7"/>
      <c r="K1578" s="8"/>
      <c r="M1578" s="394" t="s">
        <v>1065</v>
      </c>
    </row>
    <row r="1579" spans="1:13">
      <c r="A1579" s="32">
        <f t="shared" ref="A1579:A1586" si="314">IF(H1579&gt;0,1,0)</f>
        <v>1</v>
      </c>
      <c r="B1579" s="10"/>
      <c r="C1579" s="2">
        <v>1</v>
      </c>
      <c r="D1579" s="2"/>
      <c r="E1579" s="2"/>
      <c r="F1579" s="2"/>
      <c r="G1579" s="2"/>
      <c r="H1579" s="3">
        <f>IF(AND(C1579=0,D1579=0,E1579=0,F1579=0,G1579=0),0,ROUND(IF(C1579=0,1,C1579)*IF(D1579=0,1,D1579)*IF(E1579=0,1,E1579)*IF(F1579=0,1,F1579)*IF(G1579=0,1,G1579),2))</f>
        <v>1</v>
      </c>
      <c r="I1579" s="63"/>
      <c r="J1579" s="7"/>
      <c r="K1579" s="8"/>
      <c r="M1579" s="395" t="s">
        <v>1066</v>
      </c>
    </row>
    <row r="1580" spans="1:13">
      <c r="A1580" s="32">
        <f t="shared" si="314"/>
        <v>0</v>
      </c>
      <c r="B1580" s="10"/>
      <c r="C1580" s="2"/>
      <c r="D1580" s="2"/>
      <c r="E1580" s="2"/>
      <c r="F1580" s="2"/>
      <c r="G1580" s="2"/>
      <c r="H1580" s="3">
        <f t="shared" ref="H1580:H1586" si="315">IF(AND(C1580=0,D1580=0,E1580=0,F1580=0,G1580=0),0,ROUND(IF(C1580=0,1,C1580)*IF(D1580=0,1,D1580)*IF(E1580=0,1,E1580)*IF(F1580=0,1,F1580)*IF(G1580=0,1,G1580),2))</f>
        <v>0</v>
      </c>
      <c r="I1580" s="63"/>
      <c r="J1580" s="7"/>
      <c r="K1580" s="8"/>
      <c r="M1580" s="395"/>
    </row>
    <row r="1581" spans="1:13">
      <c r="A1581" s="32">
        <f t="shared" si="314"/>
        <v>0</v>
      </c>
      <c r="B1581" s="10"/>
      <c r="C1581" s="2"/>
      <c r="D1581" s="2"/>
      <c r="E1581" s="2"/>
      <c r="F1581" s="2"/>
      <c r="G1581" s="2"/>
      <c r="H1581" s="3">
        <f t="shared" si="315"/>
        <v>0</v>
      </c>
      <c r="I1581" s="63"/>
      <c r="J1581" s="7"/>
      <c r="K1581" s="8"/>
      <c r="M1581" s="395"/>
    </row>
    <row r="1582" spans="1:13">
      <c r="A1582" s="32">
        <f t="shared" si="314"/>
        <v>0</v>
      </c>
      <c r="B1582" s="10"/>
      <c r="C1582" s="2"/>
      <c r="D1582" s="2"/>
      <c r="E1582" s="2"/>
      <c r="F1582" s="2"/>
      <c r="G1582" s="2"/>
      <c r="H1582" s="3">
        <f t="shared" si="315"/>
        <v>0</v>
      </c>
      <c r="I1582" s="63"/>
      <c r="J1582" s="7"/>
      <c r="K1582" s="8"/>
      <c r="M1582" s="395"/>
    </row>
    <row r="1583" spans="1:13">
      <c r="A1583" s="32">
        <f t="shared" si="314"/>
        <v>0</v>
      </c>
      <c r="B1583" s="10"/>
      <c r="C1583" s="2"/>
      <c r="D1583" s="2"/>
      <c r="E1583" s="2"/>
      <c r="F1583" s="2"/>
      <c r="G1583" s="2"/>
      <c r="H1583" s="3">
        <f t="shared" si="315"/>
        <v>0</v>
      </c>
      <c r="I1583" s="63"/>
      <c r="J1583" s="7"/>
      <c r="K1583" s="8"/>
      <c r="M1583" s="395"/>
    </row>
    <row r="1584" spans="1:13">
      <c r="A1584" s="32">
        <f t="shared" si="314"/>
        <v>0</v>
      </c>
      <c r="B1584" s="10"/>
      <c r="C1584" s="2"/>
      <c r="D1584" s="2"/>
      <c r="E1584" s="2"/>
      <c r="F1584" s="2"/>
      <c r="G1584" s="2"/>
      <c r="H1584" s="3">
        <f t="shared" si="315"/>
        <v>0</v>
      </c>
      <c r="I1584" s="63"/>
      <c r="J1584" s="7"/>
      <c r="K1584" s="8"/>
      <c r="M1584" s="395"/>
    </row>
    <row r="1585" spans="1:13">
      <c r="A1585" s="32">
        <f t="shared" si="314"/>
        <v>0</v>
      </c>
      <c r="B1585" s="10"/>
      <c r="C1585" s="2"/>
      <c r="D1585" s="2"/>
      <c r="E1585" s="2"/>
      <c r="F1585" s="2"/>
      <c r="G1585" s="2"/>
      <c r="H1585" s="3">
        <f t="shared" si="315"/>
        <v>0</v>
      </c>
      <c r="I1585" s="63"/>
      <c r="J1585" s="7"/>
      <c r="K1585" s="8"/>
      <c r="M1585" s="395"/>
    </row>
    <row r="1586" spans="1:13">
      <c r="A1586" s="32">
        <f t="shared" si="314"/>
        <v>0</v>
      </c>
      <c r="B1586" s="10"/>
      <c r="C1586" s="2"/>
      <c r="D1586" s="2"/>
      <c r="E1586" s="2"/>
      <c r="F1586" s="2"/>
      <c r="G1586" s="2"/>
      <c r="H1586" s="3">
        <f t="shared" si="315"/>
        <v>0</v>
      </c>
      <c r="I1586" s="63"/>
      <c r="J1586" s="7"/>
      <c r="K1586" s="8"/>
      <c r="M1586" s="395"/>
    </row>
    <row r="1587" spans="1:13">
      <c r="A1587" s="33" t="str">
        <f>VLOOKUP(B1578,O:T,2)</f>
        <v>153404</v>
      </c>
      <c r="B1587" s="649" t="s">
        <v>70</v>
      </c>
      <c r="C1587" s="650"/>
      <c r="D1587" s="650"/>
      <c r="E1587" s="650"/>
      <c r="F1587" s="650"/>
      <c r="G1587" s="650"/>
      <c r="H1587" s="6"/>
      <c r="I1587" s="63">
        <f>SUM(H1579:H1587)</f>
        <v>1</v>
      </c>
      <c r="J1587" s="1" t="str">
        <f>VLOOKUP(B1578,O:W,4)</f>
        <v>عدد</v>
      </c>
      <c r="K1587" s="8"/>
      <c r="M1587" s="395"/>
    </row>
    <row r="1588" spans="1:13" ht="45.75" customHeight="1">
      <c r="A1588" s="32">
        <f>IF(B1588&gt;0,1,0)</f>
        <v>0</v>
      </c>
      <c r="B1588" s="647"/>
      <c r="C1588" s="648"/>
      <c r="D1588" s="648"/>
      <c r="E1588" s="648"/>
      <c r="F1588" s="648"/>
      <c r="G1588" s="648"/>
      <c r="H1588" s="6"/>
      <c r="I1588" s="63"/>
      <c r="J1588" s="7"/>
      <c r="K1588" s="8"/>
      <c r="M1588" s="394" t="s">
        <v>1065</v>
      </c>
    </row>
    <row r="1589" spans="1:13">
      <c r="A1589" s="32">
        <f t="shared" ref="A1589:A1596" si="316">IF(H1589&gt;0,1,0)</f>
        <v>0</v>
      </c>
      <c r="B1589" s="10"/>
      <c r="C1589" s="2"/>
      <c r="D1589" s="2"/>
      <c r="E1589" s="2"/>
      <c r="F1589" s="2"/>
      <c r="G1589" s="2"/>
      <c r="H1589" s="3">
        <f>IF(AND(C1589=0,D1589=0,E1589=0,F1589=0,G1589=0),0,ROUND(IF(C1589=0,1,C1589)*IF(D1589=0,1,D1589)*IF(E1589=0,1,E1589)*IF(F1589=0,1,F1589)*IF(G1589=0,1,G1589),2))</f>
        <v>0</v>
      </c>
      <c r="I1589" s="63"/>
      <c r="J1589" s="7"/>
      <c r="K1589" s="8"/>
      <c r="M1589" s="395"/>
    </row>
    <row r="1590" spans="1:13">
      <c r="A1590" s="32">
        <f t="shared" si="316"/>
        <v>0</v>
      </c>
      <c r="B1590" s="10"/>
      <c r="C1590" s="2"/>
      <c r="D1590" s="2"/>
      <c r="E1590" s="2"/>
      <c r="F1590" s="2"/>
      <c r="G1590" s="2"/>
      <c r="H1590" s="3">
        <f t="shared" ref="H1590:H1596" si="317">IF(AND(C1590=0,D1590=0,E1590=0,F1590=0,G1590=0),0,ROUND(IF(C1590=0,1,C1590)*IF(D1590=0,1,D1590)*IF(E1590=0,1,E1590)*IF(F1590=0,1,F1590)*IF(G1590=0,1,G1590),2))</f>
        <v>0</v>
      </c>
      <c r="I1590" s="63"/>
      <c r="J1590" s="7"/>
      <c r="K1590" s="8"/>
      <c r="M1590" s="395"/>
    </row>
    <row r="1591" spans="1:13">
      <c r="A1591" s="32">
        <f t="shared" si="316"/>
        <v>0</v>
      </c>
      <c r="B1591" s="10"/>
      <c r="C1591" s="2"/>
      <c r="D1591" s="2"/>
      <c r="E1591" s="2"/>
      <c r="F1591" s="2"/>
      <c r="G1591" s="2"/>
      <c r="H1591" s="3">
        <f t="shared" si="317"/>
        <v>0</v>
      </c>
      <c r="I1591" s="63"/>
      <c r="J1591" s="7"/>
      <c r="K1591" s="8"/>
      <c r="M1591" s="395"/>
    </row>
    <row r="1592" spans="1:13">
      <c r="A1592" s="32">
        <f t="shared" si="316"/>
        <v>0</v>
      </c>
      <c r="B1592" s="10"/>
      <c r="C1592" s="2"/>
      <c r="D1592" s="2"/>
      <c r="E1592" s="2"/>
      <c r="F1592" s="2"/>
      <c r="G1592" s="2"/>
      <c r="H1592" s="3">
        <f t="shared" si="317"/>
        <v>0</v>
      </c>
      <c r="I1592" s="63"/>
      <c r="J1592" s="7"/>
      <c r="K1592" s="8"/>
      <c r="M1592" s="395"/>
    </row>
    <row r="1593" spans="1:13">
      <c r="A1593" s="32">
        <f t="shared" si="316"/>
        <v>0</v>
      </c>
      <c r="B1593" s="10"/>
      <c r="C1593" s="2"/>
      <c r="D1593" s="2"/>
      <c r="E1593" s="2"/>
      <c r="F1593" s="2"/>
      <c r="G1593" s="2"/>
      <c r="H1593" s="3">
        <f t="shared" si="317"/>
        <v>0</v>
      </c>
      <c r="I1593" s="63"/>
      <c r="J1593" s="7"/>
      <c r="K1593" s="8"/>
      <c r="M1593" s="395"/>
    </row>
    <row r="1594" spans="1:13">
      <c r="A1594" s="32">
        <f t="shared" si="316"/>
        <v>0</v>
      </c>
      <c r="B1594" s="10"/>
      <c r="C1594" s="2"/>
      <c r="D1594" s="2"/>
      <c r="E1594" s="2"/>
      <c r="F1594" s="2"/>
      <c r="G1594" s="2"/>
      <c r="H1594" s="3">
        <f t="shared" si="317"/>
        <v>0</v>
      </c>
      <c r="I1594" s="63"/>
      <c r="J1594" s="7"/>
      <c r="K1594" s="8"/>
      <c r="M1594" s="395"/>
    </row>
    <row r="1595" spans="1:13">
      <c r="A1595" s="32">
        <f t="shared" si="316"/>
        <v>0</v>
      </c>
      <c r="B1595" s="10"/>
      <c r="C1595" s="2"/>
      <c r="D1595" s="2"/>
      <c r="E1595" s="2"/>
      <c r="F1595" s="2"/>
      <c r="G1595" s="2"/>
      <c r="H1595" s="3">
        <f t="shared" si="317"/>
        <v>0</v>
      </c>
      <c r="I1595" s="63"/>
      <c r="J1595" s="7"/>
      <c r="K1595" s="8"/>
      <c r="M1595" s="395"/>
    </row>
    <row r="1596" spans="1:13">
      <c r="A1596" s="32">
        <f t="shared" si="316"/>
        <v>0</v>
      </c>
      <c r="B1596" s="10"/>
      <c r="C1596" s="2"/>
      <c r="D1596" s="2"/>
      <c r="E1596" s="2"/>
      <c r="F1596" s="2"/>
      <c r="G1596" s="2"/>
      <c r="H1596" s="3">
        <f t="shared" si="317"/>
        <v>0</v>
      </c>
      <c r="I1596" s="63"/>
      <c r="J1596" s="7"/>
      <c r="K1596" s="8"/>
      <c r="M1596" s="395"/>
    </row>
    <row r="1597" spans="1:13">
      <c r="A1597" s="33" t="e">
        <f>VLOOKUP(B1588,O:T,2)</f>
        <v>#N/A</v>
      </c>
      <c r="B1597" s="649" t="s">
        <v>70</v>
      </c>
      <c r="C1597" s="650"/>
      <c r="D1597" s="650"/>
      <c r="E1597" s="650"/>
      <c r="F1597" s="650"/>
      <c r="G1597" s="650"/>
      <c r="H1597" s="6"/>
      <c r="I1597" s="63">
        <f>SUM(H1589:H1597)</f>
        <v>0</v>
      </c>
      <c r="J1597" s="1" t="e">
        <f>VLOOKUP(B1588,O:W,4)</f>
        <v>#N/A</v>
      </c>
      <c r="K1597" s="8"/>
      <c r="M1597" s="395"/>
    </row>
    <row r="1598" spans="1:13" ht="47.25" customHeight="1">
      <c r="A1598" s="32">
        <f>IF(B1598&gt;0,1,0)</f>
        <v>0</v>
      </c>
      <c r="B1598" s="647"/>
      <c r="C1598" s="648"/>
      <c r="D1598" s="648"/>
      <c r="E1598" s="648"/>
      <c r="F1598" s="648"/>
      <c r="G1598" s="648"/>
      <c r="H1598" s="6"/>
      <c r="I1598" s="63"/>
      <c r="J1598" s="7"/>
      <c r="K1598" s="8"/>
      <c r="M1598" s="394" t="s">
        <v>1065</v>
      </c>
    </row>
    <row r="1599" spans="1:13">
      <c r="A1599" s="32">
        <f t="shared" ref="A1599:A1606" si="318">IF(H1599&gt;0,1,0)</f>
        <v>0</v>
      </c>
      <c r="B1599" s="10"/>
      <c r="C1599" s="2"/>
      <c r="D1599" s="2"/>
      <c r="E1599" s="2"/>
      <c r="F1599" s="2"/>
      <c r="G1599" s="2"/>
      <c r="H1599" s="3">
        <f>IF(AND(C1599=0,D1599=0,E1599=0,F1599=0,G1599=0),0,ROUND(IF(C1599=0,1,C1599)*IF(D1599=0,1,D1599)*IF(E1599=0,1,E1599)*IF(F1599=0,1,F1599)*IF(G1599=0,1,G1599),2))</f>
        <v>0</v>
      </c>
      <c r="I1599" s="63"/>
      <c r="J1599" s="7"/>
      <c r="K1599" s="8"/>
      <c r="M1599" s="395" t="s">
        <v>1066</v>
      </c>
    </row>
    <row r="1600" spans="1:13">
      <c r="A1600" s="32">
        <f t="shared" si="318"/>
        <v>0</v>
      </c>
      <c r="B1600" s="10"/>
      <c r="C1600" s="2"/>
      <c r="D1600" s="2"/>
      <c r="E1600" s="2"/>
      <c r="F1600" s="2"/>
      <c r="G1600" s="2"/>
      <c r="H1600" s="3">
        <f t="shared" ref="H1600:H1606" si="319">IF(AND(C1600=0,D1600=0,E1600=0,F1600=0,G1600=0),0,ROUND(IF(C1600=0,1,C1600)*IF(D1600=0,1,D1600)*IF(E1600=0,1,E1600)*IF(F1600=0,1,F1600)*IF(G1600=0,1,G1600),2))</f>
        <v>0</v>
      </c>
      <c r="I1600" s="63"/>
      <c r="J1600" s="7"/>
      <c r="K1600" s="8"/>
      <c r="M1600" s="395"/>
    </row>
    <row r="1601" spans="1:13">
      <c r="A1601" s="32">
        <f t="shared" si="318"/>
        <v>0</v>
      </c>
      <c r="B1601" s="10"/>
      <c r="C1601" s="2"/>
      <c r="D1601" s="2"/>
      <c r="E1601" s="2"/>
      <c r="F1601" s="2"/>
      <c r="G1601" s="2"/>
      <c r="H1601" s="3">
        <f t="shared" si="319"/>
        <v>0</v>
      </c>
      <c r="I1601" s="63"/>
      <c r="J1601" s="7"/>
      <c r="K1601" s="8"/>
      <c r="M1601" s="395"/>
    </row>
    <row r="1602" spans="1:13">
      <c r="A1602" s="32">
        <f t="shared" si="318"/>
        <v>0</v>
      </c>
      <c r="B1602" s="10"/>
      <c r="C1602" s="2"/>
      <c r="D1602" s="2"/>
      <c r="E1602" s="2"/>
      <c r="F1602" s="2"/>
      <c r="G1602" s="2"/>
      <c r="H1602" s="3">
        <f t="shared" si="319"/>
        <v>0</v>
      </c>
      <c r="I1602" s="63"/>
      <c r="J1602" s="7"/>
      <c r="K1602" s="8"/>
      <c r="M1602" s="395"/>
    </row>
    <row r="1603" spans="1:13">
      <c r="A1603" s="32">
        <f t="shared" si="318"/>
        <v>0</v>
      </c>
      <c r="B1603" s="10"/>
      <c r="C1603" s="2"/>
      <c r="D1603" s="2"/>
      <c r="E1603" s="2"/>
      <c r="F1603" s="2"/>
      <c r="G1603" s="2"/>
      <c r="H1603" s="3">
        <f t="shared" si="319"/>
        <v>0</v>
      </c>
      <c r="I1603" s="63"/>
      <c r="J1603" s="7"/>
      <c r="K1603" s="8"/>
      <c r="M1603" s="395"/>
    </row>
    <row r="1604" spans="1:13">
      <c r="A1604" s="32">
        <f t="shared" si="318"/>
        <v>0</v>
      </c>
      <c r="B1604" s="10"/>
      <c r="C1604" s="2"/>
      <c r="D1604" s="2"/>
      <c r="E1604" s="2"/>
      <c r="F1604" s="2"/>
      <c r="G1604" s="2"/>
      <c r="H1604" s="3">
        <f t="shared" si="319"/>
        <v>0</v>
      </c>
      <c r="I1604" s="63"/>
      <c r="J1604" s="7"/>
      <c r="K1604" s="8"/>
      <c r="M1604" s="395"/>
    </row>
    <row r="1605" spans="1:13">
      <c r="A1605" s="32">
        <f t="shared" si="318"/>
        <v>0</v>
      </c>
      <c r="B1605" s="10"/>
      <c r="C1605" s="2"/>
      <c r="D1605" s="2"/>
      <c r="E1605" s="2"/>
      <c r="F1605" s="2"/>
      <c r="G1605" s="2"/>
      <c r="H1605" s="3">
        <f t="shared" si="319"/>
        <v>0</v>
      </c>
      <c r="I1605" s="63"/>
      <c r="J1605" s="7"/>
      <c r="K1605" s="8"/>
      <c r="M1605" s="395"/>
    </row>
    <row r="1606" spans="1:13">
      <c r="A1606" s="32">
        <f t="shared" si="318"/>
        <v>0</v>
      </c>
      <c r="B1606" s="10"/>
      <c r="C1606" s="2"/>
      <c r="D1606" s="2"/>
      <c r="E1606" s="2"/>
      <c r="F1606" s="2"/>
      <c r="G1606" s="2"/>
      <c r="H1606" s="3">
        <f t="shared" si="319"/>
        <v>0</v>
      </c>
      <c r="I1606" s="63"/>
      <c r="J1606" s="7"/>
      <c r="K1606" s="8"/>
      <c r="M1606" s="395"/>
    </row>
    <row r="1607" spans="1:13">
      <c r="A1607" s="33" t="e">
        <f>VLOOKUP(B1598,O:T,2)</f>
        <v>#N/A</v>
      </c>
      <c r="B1607" s="649" t="s">
        <v>70</v>
      </c>
      <c r="C1607" s="650"/>
      <c r="D1607" s="650"/>
      <c r="E1607" s="650"/>
      <c r="F1607" s="650"/>
      <c r="G1607" s="650"/>
      <c r="H1607" s="6"/>
      <c r="I1607" s="63">
        <f>SUM(H1599:H1607)</f>
        <v>0</v>
      </c>
      <c r="J1607" s="1" t="e">
        <f>VLOOKUP(B1598,O:W,4)</f>
        <v>#N/A</v>
      </c>
      <c r="K1607" s="8"/>
      <c r="M1607" s="395"/>
    </row>
    <row r="1608" spans="1:13" ht="45.75" customHeight="1">
      <c r="A1608" s="32">
        <f>IF(B1608&gt;0,1,0)</f>
        <v>0</v>
      </c>
      <c r="B1608" s="647"/>
      <c r="C1608" s="648"/>
      <c r="D1608" s="648"/>
      <c r="E1608" s="648"/>
      <c r="F1608" s="648"/>
      <c r="G1608" s="648"/>
      <c r="H1608" s="6"/>
      <c r="I1608" s="63"/>
      <c r="J1608" s="7"/>
      <c r="K1608" s="8"/>
      <c r="M1608" s="394" t="s">
        <v>1065</v>
      </c>
    </row>
    <row r="1609" spans="1:13">
      <c r="A1609" s="32">
        <f t="shared" ref="A1609:A1616" si="320">IF(H1609&gt;0,1,0)</f>
        <v>0</v>
      </c>
      <c r="B1609" s="10"/>
      <c r="C1609" s="2"/>
      <c r="D1609" s="2"/>
      <c r="E1609" s="2"/>
      <c r="F1609" s="2"/>
      <c r="G1609" s="2"/>
      <c r="H1609" s="3">
        <f>IF(AND(C1609=0,D1609=0,E1609=0,F1609=0,G1609=0),0,ROUND(IF(C1609=0,1,C1609)*IF(D1609=0,1,D1609)*IF(E1609=0,1,E1609)*IF(F1609=0,1,F1609)*IF(G1609=0,1,G1609),2))</f>
        <v>0</v>
      </c>
      <c r="I1609" s="63"/>
      <c r="J1609" s="7"/>
      <c r="K1609" s="8"/>
      <c r="M1609" s="395"/>
    </row>
    <row r="1610" spans="1:13">
      <c r="A1610" s="32">
        <f t="shared" si="320"/>
        <v>0</v>
      </c>
      <c r="B1610" s="10"/>
      <c r="C1610" s="2"/>
      <c r="D1610" s="2"/>
      <c r="E1610" s="2"/>
      <c r="F1610" s="2"/>
      <c r="G1610" s="2"/>
      <c r="H1610" s="3">
        <f t="shared" ref="H1610:H1616" si="321">IF(AND(C1610=0,D1610=0,E1610=0,F1610=0,G1610=0),0,ROUND(IF(C1610=0,1,C1610)*IF(D1610=0,1,D1610)*IF(E1610=0,1,E1610)*IF(F1610=0,1,F1610)*IF(G1610=0,1,G1610),2))</f>
        <v>0</v>
      </c>
      <c r="I1610" s="63"/>
      <c r="J1610" s="7"/>
      <c r="K1610" s="8"/>
      <c r="M1610" s="395"/>
    </row>
    <row r="1611" spans="1:13">
      <c r="A1611" s="32">
        <f t="shared" si="320"/>
        <v>0</v>
      </c>
      <c r="B1611" s="10"/>
      <c r="C1611" s="2"/>
      <c r="D1611" s="2"/>
      <c r="E1611" s="2"/>
      <c r="F1611" s="2"/>
      <c r="G1611" s="2"/>
      <c r="H1611" s="3">
        <f t="shared" si="321"/>
        <v>0</v>
      </c>
      <c r="I1611" s="63"/>
      <c r="J1611" s="7"/>
      <c r="K1611" s="8"/>
      <c r="M1611" s="395"/>
    </row>
    <row r="1612" spans="1:13">
      <c r="A1612" s="32">
        <f t="shared" si="320"/>
        <v>0</v>
      </c>
      <c r="B1612" s="10"/>
      <c r="C1612" s="2"/>
      <c r="D1612" s="2"/>
      <c r="E1612" s="2"/>
      <c r="F1612" s="2"/>
      <c r="G1612" s="2"/>
      <c r="H1612" s="3">
        <f t="shared" si="321"/>
        <v>0</v>
      </c>
      <c r="I1612" s="63"/>
      <c r="J1612" s="7"/>
      <c r="K1612" s="8"/>
      <c r="M1612" s="395"/>
    </row>
    <row r="1613" spans="1:13">
      <c r="A1613" s="32">
        <f t="shared" si="320"/>
        <v>0</v>
      </c>
      <c r="B1613" s="10"/>
      <c r="C1613" s="2"/>
      <c r="D1613" s="2"/>
      <c r="E1613" s="2"/>
      <c r="F1613" s="2"/>
      <c r="G1613" s="2"/>
      <c r="H1613" s="3">
        <f t="shared" si="321"/>
        <v>0</v>
      </c>
      <c r="I1613" s="63"/>
      <c r="J1613" s="7"/>
      <c r="K1613" s="8"/>
      <c r="M1613" s="395"/>
    </row>
    <row r="1614" spans="1:13">
      <c r="A1614" s="32">
        <f t="shared" si="320"/>
        <v>0</v>
      </c>
      <c r="B1614" s="10"/>
      <c r="C1614" s="2"/>
      <c r="D1614" s="2"/>
      <c r="E1614" s="2"/>
      <c r="F1614" s="2"/>
      <c r="G1614" s="2"/>
      <c r="H1614" s="3">
        <f t="shared" si="321"/>
        <v>0</v>
      </c>
      <c r="I1614" s="63"/>
      <c r="J1614" s="7"/>
      <c r="K1614" s="8"/>
      <c r="M1614" s="395"/>
    </row>
    <row r="1615" spans="1:13">
      <c r="A1615" s="32">
        <f t="shared" si="320"/>
        <v>0</v>
      </c>
      <c r="B1615" s="10"/>
      <c r="C1615" s="2"/>
      <c r="D1615" s="2"/>
      <c r="E1615" s="2"/>
      <c r="F1615" s="2"/>
      <c r="G1615" s="2"/>
      <c r="H1615" s="3">
        <f t="shared" si="321"/>
        <v>0</v>
      </c>
      <c r="I1615" s="63"/>
      <c r="J1615" s="7"/>
      <c r="K1615" s="8"/>
      <c r="M1615" s="395"/>
    </row>
    <row r="1616" spans="1:13">
      <c r="A1616" s="32">
        <f t="shared" si="320"/>
        <v>0</v>
      </c>
      <c r="B1616" s="10"/>
      <c r="C1616" s="2"/>
      <c r="D1616" s="2"/>
      <c r="E1616" s="2"/>
      <c r="F1616" s="2"/>
      <c r="G1616" s="2"/>
      <c r="H1616" s="3">
        <f t="shared" si="321"/>
        <v>0</v>
      </c>
      <c r="I1616" s="63"/>
      <c r="J1616" s="7"/>
      <c r="K1616" s="8"/>
      <c r="M1616" s="395"/>
    </row>
    <row r="1617" spans="1:13">
      <c r="A1617" s="33" t="e">
        <f>VLOOKUP(B1608,O:T,2)</f>
        <v>#N/A</v>
      </c>
      <c r="B1617" s="649" t="s">
        <v>70</v>
      </c>
      <c r="C1617" s="650"/>
      <c r="D1617" s="650"/>
      <c r="E1617" s="650"/>
      <c r="F1617" s="650"/>
      <c r="G1617" s="650"/>
      <c r="H1617" s="6"/>
      <c r="I1617" s="63">
        <f>SUM(H1609:H1617)</f>
        <v>0</v>
      </c>
      <c r="J1617" s="1" t="e">
        <f>VLOOKUP(B1608,O:W,4)</f>
        <v>#N/A</v>
      </c>
      <c r="K1617" s="8"/>
      <c r="M1617" s="395"/>
    </row>
    <row r="1618" spans="1:13" ht="45.75" customHeight="1">
      <c r="A1618" s="32">
        <f>IF(B1618&gt;0,1,0)</f>
        <v>0</v>
      </c>
      <c r="B1618" s="647"/>
      <c r="C1618" s="648"/>
      <c r="D1618" s="648"/>
      <c r="E1618" s="648"/>
      <c r="F1618" s="648"/>
      <c r="G1618" s="648"/>
      <c r="H1618" s="6"/>
      <c r="I1618" s="63"/>
      <c r="J1618" s="7"/>
      <c r="K1618" s="8"/>
      <c r="M1618" s="394" t="s">
        <v>1065</v>
      </c>
    </row>
    <row r="1619" spans="1:13">
      <c r="A1619" s="32">
        <f t="shared" ref="A1619:A1626" si="322">IF(H1619&gt;0,1,0)</f>
        <v>0</v>
      </c>
      <c r="B1619" s="10"/>
      <c r="C1619" s="2"/>
      <c r="D1619" s="2"/>
      <c r="E1619" s="2"/>
      <c r="F1619" s="2"/>
      <c r="G1619" s="2"/>
      <c r="H1619" s="3">
        <f>IF(AND(C1619=0,D1619=0,E1619=0,F1619=0,G1619=0),0,ROUND(IF(C1619=0,1,C1619)*IF(D1619=0,1,D1619)*IF(E1619=0,1,E1619)*IF(F1619=0,1,F1619)*IF(G1619=0,1,G1619),2))</f>
        <v>0</v>
      </c>
      <c r="I1619" s="63"/>
      <c r="J1619" s="7"/>
      <c r="K1619" s="8"/>
      <c r="M1619" s="395" t="s">
        <v>1066</v>
      </c>
    </row>
    <row r="1620" spans="1:13">
      <c r="A1620" s="32">
        <f t="shared" si="322"/>
        <v>0</v>
      </c>
      <c r="B1620" s="10"/>
      <c r="C1620" s="2"/>
      <c r="D1620" s="2"/>
      <c r="E1620" s="2"/>
      <c r="F1620" s="2"/>
      <c r="G1620" s="2"/>
      <c r="H1620" s="3">
        <f t="shared" ref="H1620:H1626" si="323">IF(AND(C1620=0,D1620=0,E1620=0,F1620=0,G1620=0),0,ROUND(IF(C1620=0,1,C1620)*IF(D1620=0,1,D1620)*IF(E1620=0,1,E1620)*IF(F1620=0,1,F1620)*IF(G1620=0,1,G1620),2))</f>
        <v>0</v>
      </c>
      <c r="I1620" s="63"/>
      <c r="J1620" s="7"/>
      <c r="K1620" s="8"/>
      <c r="M1620" s="395"/>
    </row>
    <row r="1621" spans="1:13">
      <c r="A1621" s="32">
        <f t="shared" si="322"/>
        <v>0</v>
      </c>
      <c r="B1621" s="10"/>
      <c r="C1621" s="2"/>
      <c r="D1621" s="2"/>
      <c r="E1621" s="2"/>
      <c r="F1621" s="2"/>
      <c r="G1621" s="2"/>
      <c r="H1621" s="3">
        <f t="shared" si="323"/>
        <v>0</v>
      </c>
      <c r="I1621" s="63"/>
      <c r="J1621" s="7"/>
      <c r="K1621" s="8"/>
      <c r="M1621" s="395"/>
    </row>
    <row r="1622" spans="1:13">
      <c r="A1622" s="32">
        <f t="shared" si="322"/>
        <v>0</v>
      </c>
      <c r="B1622" s="10"/>
      <c r="C1622" s="2"/>
      <c r="D1622" s="2"/>
      <c r="E1622" s="2"/>
      <c r="F1622" s="2"/>
      <c r="G1622" s="2"/>
      <c r="H1622" s="3">
        <f t="shared" si="323"/>
        <v>0</v>
      </c>
      <c r="I1622" s="63"/>
      <c r="J1622" s="7"/>
      <c r="K1622" s="8"/>
      <c r="M1622" s="395"/>
    </row>
    <row r="1623" spans="1:13">
      <c r="A1623" s="32">
        <f t="shared" si="322"/>
        <v>0</v>
      </c>
      <c r="B1623" s="10"/>
      <c r="C1623" s="2"/>
      <c r="D1623" s="2"/>
      <c r="E1623" s="2"/>
      <c r="F1623" s="2"/>
      <c r="G1623" s="2"/>
      <c r="H1623" s="3">
        <f t="shared" si="323"/>
        <v>0</v>
      </c>
      <c r="I1623" s="63"/>
      <c r="J1623" s="7"/>
      <c r="K1623" s="8"/>
      <c r="M1623" s="395"/>
    </row>
    <row r="1624" spans="1:13">
      <c r="A1624" s="32">
        <f t="shared" si="322"/>
        <v>0</v>
      </c>
      <c r="B1624" s="10"/>
      <c r="C1624" s="2"/>
      <c r="D1624" s="2"/>
      <c r="E1624" s="2"/>
      <c r="F1624" s="2"/>
      <c r="G1624" s="2"/>
      <c r="H1624" s="3">
        <f t="shared" si="323"/>
        <v>0</v>
      </c>
      <c r="I1624" s="63"/>
      <c r="J1624" s="7"/>
      <c r="K1624" s="8"/>
      <c r="M1624" s="395"/>
    </row>
    <row r="1625" spans="1:13">
      <c r="A1625" s="32">
        <f t="shared" si="322"/>
        <v>0</v>
      </c>
      <c r="B1625" s="10"/>
      <c r="C1625" s="2"/>
      <c r="D1625" s="2"/>
      <c r="E1625" s="2"/>
      <c r="F1625" s="2"/>
      <c r="G1625" s="2"/>
      <c r="H1625" s="3">
        <f t="shared" si="323"/>
        <v>0</v>
      </c>
      <c r="I1625" s="63"/>
      <c r="J1625" s="7"/>
      <c r="K1625" s="8"/>
      <c r="M1625" s="395"/>
    </row>
    <row r="1626" spans="1:13">
      <c r="A1626" s="32">
        <f t="shared" si="322"/>
        <v>0</v>
      </c>
      <c r="B1626" s="10"/>
      <c r="C1626" s="2"/>
      <c r="D1626" s="2"/>
      <c r="E1626" s="2"/>
      <c r="F1626" s="2"/>
      <c r="G1626" s="2"/>
      <c r="H1626" s="3">
        <f t="shared" si="323"/>
        <v>0</v>
      </c>
      <c r="I1626" s="63"/>
      <c r="J1626" s="7"/>
      <c r="K1626" s="8"/>
      <c r="M1626" s="395"/>
    </row>
    <row r="1627" spans="1:13">
      <c r="A1627" s="33" t="e">
        <f>VLOOKUP(B1618,O:T,2)</f>
        <v>#N/A</v>
      </c>
      <c r="B1627" s="649" t="s">
        <v>70</v>
      </c>
      <c r="C1627" s="650"/>
      <c r="D1627" s="650"/>
      <c r="E1627" s="650"/>
      <c r="F1627" s="650"/>
      <c r="G1627" s="650"/>
      <c r="H1627" s="6"/>
      <c r="I1627" s="63">
        <f>SUM(H1619:H1627)</f>
        <v>0</v>
      </c>
      <c r="J1627" s="1" t="e">
        <f>VLOOKUP(B1618,O:W,4)</f>
        <v>#N/A</v>
      </c>
      <c r="K1627" s="8"/>
      <c r="M1627" s="395"/>
    </row>
    <row r="1628" spans="1:13" ht="45.75" customHeight="1">
      <c r="A1628" s="32">
        <f>IF(B1628&gt;0,1,0)</f>
        <v>0</v>
      </c>
      <c r="B1628" s="647"/>
      <c r="C1628" s="648"/>
      <c r="D1628" s="648"/>
      <c r="E1628" s="648"/>
      <c r="F1628" s="648"/>
      <c r="G1628" s="648"/>
      <c r="H1628" s="6"/>
      <c r="I1628" s="63"/>
      <c r="J1628" s="7"/>
      <c r="K1628" s="8"/>
      <c r="M1628" s="394" t="s">
        <v>1065</v>
      </c>
    </row>
    <row r="1629" spans="1:13">
      <c r="A1629" s="32">
        <f t="shared" ref="A1629:A1636" si="324">IF(H1629&gt;0,1,0)</f>
        <v>0</v>
      </c>
      <c r="B1629" s="10"/>
      <c r="C1629" s="2"/>
      <c r="D1629" s="2"/>
      <c r="E1629" s="2"/>
      <c r="F1629" s="2"/>
      <c r="G1629" s="2"/>
      <c r="H1629" s="3">
        <f>IF(AND(C1629=0,D1629=0,E1629=0,F1629=0,G1629=0),0,ROUND(IF(C1629=0,1,C1629)*IF(D1629=0,1,D1629)*IF(E1629=0,1,E1629)*IF(F1629=0,1,F1629)*IF(G1629=0,1,G1629),2))</f>
        <v>0</v>
      </c>
      <c r="I1629" s="63"/>
      <c r="J1629" s="7"/>
      <c r="K1629" s="8"/>
      <c r="M1629" s="395"/>
    </row>
    <row r="1630" spans="1:13">
      <c r="A1630" s="32">
        <f t="shared" si="324"/>
        <v>0</v>
      </c>
      <c r="B1630" s="10"/>
      <c r="C1630" s="2"/>
      <c r="D1630" s="2"/>
      <c r="E1630" s="2"/>
      <c r="F1630" s="2"/>
      <c r="G1630" s="2"/>
      <c r="H1630" s="3">
        <f t="shared" ref="H1630:H1636" si="325">IF(AND(C1630=0,D1630=0,E1630=0,F1630=0,G1630=0),0,ROUND(IF(C1630=0,1,C1630)*IF(D1630=0,1,D1630)*IF(E1630=0,1,E1630)*IF(F1630=0,1,F1630)*IF(G1630=0,1,G1630),2))</f>
        <v>0</v>
      </c>
      <c r="I1630" s="63"/>
      <c r="J1630" s="7"/>
      <c r="K1630" s="8"/>
      <c r="M1630" s="395"/>
    </row>
    <row r="1631" spans="1:13">
      <c r="A1631" s="32">
        <f t="shared" si="324"/>
        <v>0</v>
      </c>
      <c r="B1631" s="10"/>
      <c r="C1631" s="2"/>
      <c r="D1631" s="2"/>
      <c r="E1631" s="2"/>
      <c r="F1631" s="2"/>
      <c r="G1631" s="2"/>
      <c r="H1631" s="3">
        <f t="shared" si="325"/>
        <v>0</v>
      </c>
      <c r="I1631" s="63"/>
      <c r="J1631" s="7"/>
      <c r="K1631" s="8"/>
      <c r="M1631" s="395"/>
    </row>
    <row r="1632" spans="1:13">
      <c r="A1632" s="32">
        <f t="shared" si="324"/>
        <v>0</v>
      </c>
      <c r="B1632" s="10"/>
      <c r="C1632" s="2"/>
      <c r="D1632" s="2"/>
      <c r="E1632" s="2"/>
      <c r="F1632" s="2"/>
      <c r="G1632" s="2"/>
      <c r="H1632" s="3">
        <f t="shared" si="325"/>
        <v>0</v>
      </c>
      <c r="I1632" s="63"/>
      <c r="J1632" s="7"/>
      <c r="K1632" s="8"/>
      <c r="M1632" s="395"/>
    </row>
    <row r="1633" spans="1:13">
      <c r="A1633" s="32">
        <f t="shared" si="324"/>
        <v>0</v>
      </c>
      <c r="B1633" s="10"/>
      <c r="C1633" s="2"/>
      <c r="D1633" s="2"/>
      <c r="E1633" s="2"/>
      <c r="F1633" s="2"/>
      <c r="G1633" s="2"/>
      <c r="H1633" s="3">
        <f t="shared" si="325"/>
        <v>0</v>
      </c>
      <c r="I1633" s="63"/>
      <c r="J1633" s="7"/>
      <c r="K1633" s="8"/>
      <c r="M1633" s="395"/>
    </row>
    <row r="1634" spans="1:13">
      <c r="A1634" s="32">
        <f t="shared" si="324"/>
        <v>0</v>
      </c>
      <c r="B1634" s="10"/>
      <c r="C1634" s="2"/>
      <c r="D1634" s="2"/>
      <c r="E1634" s="2"/>
      <c r="F1634" s="2"/>
      <c r="G1634" s="2"/>
      <c r="H1634" s="3">
        <f t="shared" si="325"/>
        <v>0</v>
      </c>
      <c r="I1634" s="63"/>
      <c r="J1634" s="7"/>
      <c r="K1634" s="8"/>
      <c r="M1634" s="395"/>
    </row>
    <row r="1635" spans="1:13">
      <c r="A1635" s="32">
        <f t="shared" si="324"/>
        <v>0</v>
      </c>
      <c r="B1635" s="10"/>
      <c r="C1635" s="2"/>
      <c r="D1635" s="2"/>
      <c r="E1635" s="2"/>
      <c r="F1635" s="2"/>
      <c r="G1635" s="2"/>
      <c r="H1635" s="3">
        <f t="shared" si="325"/>
        <v>0</v>
      </c>
      <c r="I1635" s="63"/>
      <c r="J1635" s="7"/>
      <c r="K1635" s="8"/>
      <c r="M1635" s="395"/>
    </row>
    <row r="1636" spans="1:13">
      <c r="A1636" s="32">
        <f t="shared" si="324"/>
        <v>0</v>
      </c>
      <c r="B1636" s="10"/>
      <c r="C1636" s="2"/>
      <c r="D1636" s="2"/>
      <c r="E1636" s="2"/>
      <c r="F1636" s="2"/>
      <c r="G1636" s="2"/>
      <c r="H1636" s="3">
        <f t="shared" si="325"/>
        <v>0</v>
      </c>
      <c r="I1636" s="63"/>
      <c r="J1636" s="7"/>
      <c r="K1636" s="8"/>
      <c r="M1636" s="395"/>
    </row>
    <row r="1637" spans="1:13">
      <c r="A1637" s="33" t="e">
        <f>VLOOKUP(B1628,O:T,2)</f>
        <v>#N/A</v>
      </c>
      <c r="B1637" s="649" t="s">
        <v>70</v>
      </c>
      <c r="C1637" s="650"/>
      <c r="D1637" s="650"/>
      <c r="E1637" s="650"/>
      <c r="F1637" s="650"/>
      <c r="G1637" s="650"/>
      <c r="H1637" s="6"/>
      <c r="I1637" s="63">
        <f>SUM(H1629:H1637)</f>
        <v>0</v>
      </c>
      <c r="J1637" s="1" t="e">
        <f>VLOOKUP(B1628,O:W,4)</f>
        <v>#N/A</v>
      </c>
      <c r="K1637" s="8"/>
      <c r="M1637" s="395"/>
    </row>
    <row r="1638" spans="1:13" ht="45.75" customHeight="1">
      <c r="A1638" s="32">
        <f>IF(B1638&gt;0,1,0)</f>
        <v>0</v>
      </c>
      <c r="B1638" s="647"/>
      <c r="C1638" s="648"/>
      <c r="D1638" s="648"/>
      <c r="E1638" s="648"/>
      <c r="F1638" s="648"/>
      <c r="G1638" s="648"/>
      <c r="H1638" s="6"/>
      <c r="I1638" s="63"/>
      <c r="J1638" s="7"/>
      <c r="K1638" s="8"/>
      <c r="M1638" s="394" t="s">
        <v>1065</v>
      </c>
    </row>
    <row r="1639" spans="1:13">
      <c r="A1639" s="32">
        <f t="shared" ref="A1639:A1646" si="326">IF(H1639&gt;0,1,0)</f>
        <v>0</v>
      </c>
      <c r="B1639" s="10"/>
      <c r="C1639" s="2"/>
      <c r="D1639" s="2"/>
      <c r="E1639" s="2"/>
      <c r="F1639" s="2"/>
      <c r="G1639" s="2"/>
      <c r="H1639" s="3">
        <f>IF(AND(C1639=0,D1639=0,E1639=0,F1639=0,G1639=0),0,ROUND(IF(C1639=0,1,C1639)*IF(D1639=0,1,D1639)*IF(E1639=0,1,E1639)*IF(F1639=0,1,F1639)*IF(G1639=0,1,G1639),2))</f>
        <v>0</v>
      </c>
      <c r="I1639" s="63"/>
      <c r="J1639" s="7"/>
      <c r="K1639" s="8"/>
      <c r="M1639" s="395" t="s">
        <v>1066</v>
      </c>
    </row>
    <row r="1640" spans="1:13">
      <c r="A1640" s="32">
        <f t="shared" si="326"/>
        <v>0</v>
      </c>
      <c r="B1640" s="10"/>
      <c r="C1640" s="2"/>
      <c r="D1640" s="2"/>
      <c r="E1640" s="2"/>
      <c r="F1640" s="2"/>
      <c r="G1640" s="2"/>
      <c r="H1640" s="3">
        <f t="shared" ref="H1640:H1646" si="327">IF(AND(C1640=0,D1640=0,E1640=0,F1640=0,G1640=0),0,ROUND(IF(C1640=0,1,C1640)*IF(D1640=0,1,D1640)*IF(E1640=0,1,E1640)*IF(F1640=0,1,F1640)*IF(G1640=0,1,G1640),2))</f>
        <v>0</v>
      </c>
      <c r="I1640" s="63"/>
      <c r="J1640" s="7"/>
      <c r="K1640" s="8"/>
      <c r="M1640" s="395"/>
    </row>
    <row r="1641" spans="1:13">
      <c r="A1641" s="32">
        <f t="shared" si="326"/>
        <v>0</v>
      </c>
      <c r="B1641" s="10"/>
      <c r="C1641" s="2"/>
      <c r="D1641" s="2"/>
      <c r="E1641" s="2"/>
      <c r="F1641" s="2"/>
      <c r="G1641" s="2"/>
      <c r="H1641" s="3">
        <f t="shared" si="327"/>
        <v>0</v>
      </c>
      <c r="I1641" s="63"/>
      <c r="J1641" s="7"/>
      <c r="K1641" s="8"/>
      <c r="M1641" s="395"/>
    </row>
    <row r="1642" spans="1:13">
      <c r="A1642" s="32">
        <f t="shared" si="326"/>
        <v>0</v>
      </c>
      <c r="B1642" s="10"/>
      <c r="C1642" s="2"/>
      <c r="D1642" s="2"/>
      <c r="E1642" s="2"/>
      <c r="F1642" s="2"/>
      <c r="G1642" s="2"/>
      <c r="H1642" s="3">
        <f t="shared" si="327"/>
        <v>0</v>
      </c>
      <c r="I1642" s="63"/>
      <c r="J1642" s="7"/>
      <c r="K1642" s="8"/>
      <c r="M1642" s="395"/>
    </row>
    <row r="1643" spans="1:13">
      <c r="A1643" s="32">
        <f t="shared" si="326"/>
        <v>0</v>
      </c>
      <c r="B1643" s="10"/>
      <c r="C1643" s="2"/>
      <c r="D1643" s="2"/>
      <c r="E1643" s="2"/>
      <c r="F1643" s="2"/>
      <c r="G1643" s="2"/>
      <c r="H1643" s="3">
        <f t="shared" si="327"/>
        <v>0</v>
      </c>
      <c r="I1643" s="63"/>
      <c r="J1643" s="7"/>
      <c r="K1643" s="8"/>
      <c r="M1643" s="395"/>
    </row>
    <row r="1644" spans="1:13">
      <c r="A1644" s="32">
        <f t="shared" si="326"/>
        <v>0</v>
      </c>
      <c r="B1644" s="10"/>
      <c r="C1644" s="2"/>
      <c r="D1644" s="2"/>
      <c r="E1644" s="2"/>
      <c r="F1644" s="2"/>
      <c r="G1644" s="2"/>
      <c r="H1644" s="3">
        <f t="shared" si="327"/>
        <v>0</v>
      </c>
      <c r="I1644" s="63"/>
      <c r="J1644" s="7"/>
      <c r="K1644" s="8"/>
      <c r="M1644" s="395"/>
    </row>
    <row r="1645" spans="1:13">
      <c r="A1645" s="32">
        <f t="shared" si="326"/>
        <v>0</v>
      </c>
      <c r="B1645" s="10"/>
      <c r="C1645" s="2"/>
      <c r="D1645" s="2"/>
      <c r="E1645" s="2"/>
      <c r="F1645" s="2"/>
      <c r="G1645" s="2"/>
      <c r="H1645" s="3">
        <f t="shared" si="327"/>
        <v>0</v>
      </c>
      <c r="I1645" s="63"/>
      <c r="J1645" s="7"/>
      <c r="K1645" s="8"/>
      <c r="M1645" s="395"/>
    </row>
    <row r="1646" spans="1:13">
      <c r="A1646" s="32">
        <f t="shared" si="326"/>
        <v>0</v>
      </c>
      <c r="B1646" s="10"/>
      <c r="C1646" s="2"/>
      <c r="D1646" s="2"/>
      <c r="E1646" s="2"/>
      <c r="F1646" s="2"/>
      <c r="G1646" s="2"/>
      <c r="H1646" s="3">
        <f t="shared" si="327"/>
        <v>0</v>
      </c>
      <c r="I1646" s="63"/>
      <c r="J1646" s="7"/>
      <c r="K1646" s="8"/>
      <c r="M1646" s="395"/>
    </row>
    <row r="1647" spans="1:13">
      <c r="A1647" s="33" t="e">
        <f>VLOOKUP(B1638,O:T,2)</f>
        <v>#N/A</v>
      </c>
      <c r="B1647" s="649" t="s">
        <v>70</v>
      </c>
      <c r="C1647" s="650"/>
      <c r="D1647" s="650"/>
      <c r="E1647" s="650"/>
      <c r="F1647" s="650"/>
      <c r="G1647" s="650"/>
      <c r="H1647" s="6"/>
      <c r="I1647" s="63">
        <f>SUM(H1639:H1647)</f>
        <v>0</v>
      </c>
      <c r="J1647" s="1" t="e">
        <f>VLOOKUP(B1638,O:W,4)</f>
        <v>#N/A</v>
      </c>
      <c r="K1647" s="8"/>
      <c r="M1647" s="395"/>
    </row>
    <row r="1648" spans="1:13" ht="46.5" customHeight="1">
      <c r="A1648" s="32">
        <f>IF(B1648&gt;0,1,0)</f>
        <v>0</v>
      </c>
      <c r="B1648" s="647"/>
      <c r="C1648" s="648"/>
      <c r="D1648" s="648"/>
      <c r="E1648" s="648"/>
      <c r="F1648" s="648"/>
      <c r="G1648" s="648"/>
      <c r="H1648" s="6"/>
      <c r="I1648" s="63"/>
      <c r="J1648" s="7"/>
      <c r="K1648" s="8"/>
      <c r="M1648" s="394" t="s">
        <v>1065</v>
      </c>
    </row>
    <row r="1649" spans="1:13">
      <c r="A1649" s="32">
        <f t="shared" ref="A1649:A1656" si="328">IF(H1649&gt;0,1,0)</f>
        <v>0</v>
      </c>
      <c r="B1649" s="10"/>
      <c r="C1649" s="2"/>
      <c r="D1649" s="2"/>
      <c r="E1649" s="2"/>
      <c r="F1649" s="2"/>
      <c r="G1649" s="2"/>
      <c r="H1649" s="3">
        <f>IF(AND(C1649=0,D1649=0,E1649=0,F1649=0,G1649=0),0,ROUND(IF(C1649=0,1,C1649)*IF(D1649=0,1,D1649)*IF(E1649=0,1,E1649)*IF(F1649=0,1,F1649)*IF(G1649=0,1,G1649),2))</f>
        <v>0</v>
      </c>
      <c r="I1649" s="63"/>
      <c r="J1649" s="7"/>
      <c r="K1649" s="8"/>
      <c r="M1649" s="395" t="s">
        <v>1066</v>
      </c>
    </row>
    <row r="1650" spans="1:13">
      <c r="A1650" s="32">
        <f t="shared" si="328"/>
        <v>0</v>
      </c>
      <c r="B1650" s="10"/>
      <c r="C1650" s="2"/>
      <c r="D1650" s="2"/>
      <c r="E1650" s="2"/>
      <c r="F1650" s="2"/>
      <c r="G1650" s="2"/>
      <c r="H1650" s="3">
        <f t="shared" ref="H1650:H1656" si="329">IF(AND(C1650=0,D1650=0,E1650=0,F1650=0,G1650=0),0,ROUND(IF(C1650=0,1,C1650)*IF(D1650=0,1,D1650)*IF(E1650=0,1,E1650)*IF(F1650=0,1,F1650)*IF(G1650=0,1,G1650),2))</f>
        <v>0</v>
      </c>
      <c r="I1650" s="63"/>
      <c r="J1650" s="7"/>
      <c r="K1650" s="8"/>
      <c r="M1650" s="395"/>
    </row>
    <row r="1651" spans="1:13">
      <c r="A1651" s="32">
        <f t="shared" si="328"/>
        <v>0</v>
      </c>
      <c r="B1651" s="10"/>
      <c r="C1651" s="2"/>
      <c r="D1651" s="2"/>
      <c r="E1651" s="2"/>
      <c r="F1651" s="2"/>
      <c r="G1651" s="2"/>
      <c r="H1651" s="3">
        <f t="shared" si="329"/>
        <v>0</v>
      </c>
      <c r="I1651" s="63"/>
      <c r="J1651" s="7"/>
      <c r="K1651" s="8"/>
      <c r="M1651" s="395"/>
    </row>
    <row r="1652" spans="1:13">
      <c r="A1652" s="32">
        <f t="shared" si="328"/>
        <v>0</v>
      </c>
      <c r="B1652" s="10"/>
      <c r="C1652" s="2"/>
      <c r="D1652" s="2"/>
      <c r="E1652" s="2"/>
      <c r="F1652" s="2"/>
      <c r="G1652" s="2"/>
      <c r="H1652" s="3">
        <f t="shared" si="329"/>
        <v>0</v>
      </c>
      <c r="I1652" s="63"/>
      <c r="J1652" s="7"/>
      <c r="K1652" s="8"/>
      <c r="M1652" s="395"/>
    </row>
    <row r="1653" spans="1:13">
      <c r="A1653" s="32">
        <f t="shared" si="328"/>
        <v>0</v>
      </c>
      <c r="B1653" s="10"/>
      <c r="C1653" s="2"/>
      <c r="D1653" s="2"/>
      <c r="E1653" s="2"/>
      <c r="F1653" s="2"/>
      <c r="G1653" s="2"/>
      <c r="H1653" s="3">
        <f t="shared" si="329"/>
        <v>0</v>
      </c>
      <c r="I1653" s="63"/>
      <c r="J1653" s="7"/>
      <c r="K1653" s="8"/>
      <c r="M1653" s="395"/>
    </row>
    <row r="1654" spans="1:13">
      <c r="A1654" s="32">
        <f t="shared" si="328"/>
        <v>0</v>
      </c>
      <c r="B1654" s="10"/>
      <c r="C1654" s="2"/>
      <c r="D1654" s="2"/>
      <c r="E1654" s="2"/>
      <c r="F1654" s="2"/>
      <c r="G1654" s="2"/>
      <c r="H1654" s="3">
        <f t="shared" si="329"/>
        <v>0</v>
      </c>
      <c r="I1654" s="63"/>
      <c r="J1654" s="7"/>
      <c r="K1654" s="8"/>
      <c r="M1654" s="395"/>
    </row>
    <row r="1655" spans="1:13">
      <c r="A1655" s="32">
        <f t="shared" si="328"/>
        <v>0</v>
      </c>
      <c r="B1655" s="10"/>
      <c r="C1655" s="2"/>
      <c r="D1655" s="2"/>
      <c r="E1655" s="2"/>
      <c r="F1655" s="2"/>
      <c r="G1655" s="2"/>
      <c r="H1655" s="3">
        <f t="shared" si="329"/>
        <v>0</v>
      </c>
      <c r="I1655" s="63"/>
      <c r="J1655" s="7"/>
      <c r="K1655" s="8"/>
      <c r="M1655" s="395"/>
    </row>
    <row r="1656" spans="1:13">
      <c r="A1656" s="32">
        <f t="shared" si="328"/>
        <v>0</v>
      </c>
      <c r="B1656" s="10"/>
      <c r="C1656" s="2"/>
      <c r="D1656" s="2"/>
      <c r="E1656" s="2"/>
      <c r="F1656" s="2"/>
      <c r="G1656" s="2"/>
      <c r="H1656" s="3">
        <f t="shared" si="329"/>
        <v>0</v>
      </c>
      <c r="I1656" s="63"/>
      <c r="J1656" s="7"/>
      <c r="K1656" s="8"/>
      <c r="M1656" s="395"/>
    </row>
    <row r="1657" spans="1:13">
      <c r="A1657" s="33" t="e">
        <f>VLOOKUP(B1648,O:T,2)</f>
        <v>#N/A</v>
      </c>
      <c r="B1657" s="649" t="s">
        <v>70</v>
      </c>
      <c r="C1657" s="650"/>
      <c r="D1657" s="650"/>
      <c r="E1657" s="650"/>
      <c r="F1657" s="650"/>
      <c r="G1657" s="650"/>
      <c r="H1657" s="6"/>
      <c r="I1657" s="63">
        <f>SUM(H1649:H1657)</f>
        <v>0</v>
      </c>
      <c r="J1657" s="1" t="e">
        <f>VLOOKUP(B1648,O:W,4)</f>
        <v>#N/A</v>
      </c>
      <c r="K1657" s="8"/>
      <c r="M1657" s="395"/>
    </row>
    <row r="1658" spans="1:13" ht="48" customHeight="1">
      <c r="A1658" s="32">
        <f>IF(B1658&gt;0,1,0)</f>
        <v>1</v>
      </c>
      <c r="B1658" s="647" t="s">
        <v>7240</v>
      </c>
      <c r="C1658" s="648"/>
      <c r="D1658" s="648"/>
      <c r="E1658" s="648"/>
      <c r="F1658" s="648"/>
      <c r="G1658" s="648"/>
      <c r="H1658" s="6"/>
      <c r="I1658" s="63"/>
      <c r="J1658" s="7"/>
      <c r="K1658" s="8"/>
      <c r="M1658" s="402" t="s">
        <v>690</v>
      </c>
    </row>
    <row r="1659" spans="1:13">
      <c r="A1659" s="32">
        <f t="shared" ref="A1659:A1666" si="330">IF(H1659&gt;0,1,0)</f>
        <v>1</v>
      </c>
      <c r="B1659" s="10"/>
      <c r="C1659" s="2">
        <v>1</v>
      </c>
      <c r="D1659" s="2"/>
      <c r="E1659" s="2"/>
      <c r="F1659" s="2"/>
      <c r="G1659" s="2"/>
      <c r="H1659" s="3">
        <f>IF(AND(C1659=0,D1659=0,E1659=0,F1659=0,G1659=0),0,ROUND(IF(C1659=0,1,C1659)*IF(D1659=0,1,D1659)*IF(E1659=0,1,E1659)*IF(F1659=0,1,F1659)*IF(G1659=0,1,G1659),2))</f>
        <v>1</v>
      </c>
      <c r="I1659" s="63"/>
      <c r="J1659" s="7"/>
      <c r="K1659" s="8"/>
      <c r="M1659" s="403" t="s">
        <v>1067</v>
      </c>
    </row>
    <row r="1660" spans="1:13">
      <c r="A1660" s="32">
        <f t="shared" si="330"/>
        <v>0</v>
      </c>
      <c r="B1660" s="10"/>
      <c r="C1660" s="2"/>
      <c r="D1660" s="2"/>
      <c r="E1660" s="2"/>
      <c r="F1660" s="2"/>
      <c r="G1660" s="2"/>
      <c r="H1660" s="3">
        <f t="shared" ref="H1660:H1666" si="331">IF(AND(C1660=0,D1660=0,E1660=0,F1660=0,G1660=0),0,ROUND(IF(C1660=0,1,C1660)*IF(D1660=0,1,D1660)*IF(E1660=0,1,E1660)*IF(F1660=0,1,F1660)*IF(G1660=0,1,G1660),2))</f>
        <v>0</v>
      </c>
      <c r="I1660" s="63"/>
      <c r="J1660" s="7"/>
      <c r="K1660" s="8"/>
      <c r="M1660" s="403"/>
    </row>
    <row r="1661" spans="1:13">
      <c r="A1661" s="32">
        <f t="shared" si="330"/>
        <v>0</v>
      </c>
      <c r="B1661" s="10"/>
      <c r="C1661" s="2"/>
      <c r="D1661" s="2"/>
      <c r="E1661" s="2"/>
      <c r="F1661" s="2"/>
      <c r="G1661" s="2"/>
      <c r="H1661" s="3">
        <f t="shared" si="331"/>
        <v>0</v>
      </c>
      <c r="I1661" s="63"/>
      <c r="J1661" s="7"/>
      <c r="K1661" s="8"/>
      <c r="M1661" s="403"/>
    </row>
    <row r="1662" spans="1:13">
      <c r="A1662" s="32">
        <f t="shared" si="330"/>
        <v>0</v>
      </c>
      <c r="B1662" s="10"/>
      <c r="C1662" s="2"/>
      <c r="D1662" s="2"/>
      <c r="E1662" s="2"/>
      <c r="F1662" s="2"/>
      <c r="G1662" s="2"/>
      <c r="H1662" s="3">
        <f t="shared" si="331"/>
        <v>0</v>
      </c>
      <c r="I1662" s="63"/>
      <c r="J1662" s="7"/>
      <c r="K1662" s="8"/>
      <c r="M1662" s="403"/>
    </row>
    <row r="1663" spans="1:13">
      <c r="A1663" s="32">
        <f t="shared" si="330"/>
        <v>0</v>
      </c>
      <c r="B1663" s="10"/>
      <c r="C1663" s="2"/>
      <c r="D1663" s="2"/>
      <c r="E1663" s="2"/>
      <c r="F1663" s="2"/>
      <c r="G1663" s="2"/>
      <c r="H1663" s="3">
        <f t="shared" si="331"/>
        <v>0</v>
      </c>
      <c r="I1663" s="63"/>
      <c r="J1663" s="7"/>
      <c r="K1663" s="8"/>
      <c r="M1663" s="403"/>
    </row>
    <row r="1664" spans="1:13">
      <c r="A1664" s="32">
        <f t="shared" si="330"/>
        <v>0</v>
      </c>
      <c r="B1664" s="10"/>
      <c r="C1664" s="2"/>
      <c r="D1664" s="2"/>
      <c r="E1664" s="2"/>
      <c r="F1664" s="2"/>
      <c r="G1664" s="2"/>
      <c r="H1664" s="3">
        <f t="shared" si="331"/>
        <v>0</v>
      </c>
      <c r="I1664" s="63"/>
      <c r="J1664" s="7"/>
      <c r="K1664" s="8"/>
      <c r="M1664" s="403"/>
    </row>
    <row r="1665" spans="1:13">
      <c r="A1665" s="32">
        <f t="shared" si="330"/>
        <v>0</v>
      </c>
      <c r="B1665" s="10"/>
      <c r="C1665" s="2"/>
      <c r="D1665" s="2"/>
      <c r="E1665" s="2"/>
      <c r="F1665" s="2"/>
      <c r="G1665" s="2"/>
      <c r="H1665" s="3">
        <f t="shared" si="331"/>
        <v>0</v>
      </c>
      <c r="I1665" s="63"/>
      <c r="J1665" s="7"/>
      <c r="K1665" s="8"/>
      <c r="M1665" s="403"/>
    </row>
    <row r="1666" spans="1:13">
      <c r="A1666" s="32">
        <f t="shared" si="330"/>
        <v>0</v>
      </c>
      <c r="B1666" s="10"/>
      <c r="C1666" s="2"/>
      <c r="D1666" s="2"/>
      <c r="E1666" s="2"/>
      <c r="F1666" s="2"/>
      <c r="G1666" s="2"/>
      <c r="H1666" s="3">
        <f t="shared" si="331"/>
        <v>0</v>
      </c>
      <c r="I1666" s="63"/>
      <c r="J1666" s="7"/>
      <c r="K1666" s="8"/>
      <c r="M1666" s="403"/>
    </row>
    <row r="1667" spans="1:13">
      <c r="A1667" s="33">
        <f>VLOOKUP(B1658,O:T,2)</f>
        <v>160101</v>
      </c>
      <c r="B1667" s="649" t="s">
        <v>70</v>
      </c>
      <c r="C1667" s="650"/>
      <c r="D1667" s="650"/>
      <c r="E1667" s="650"/>
      <c r="F1667" s="650"/>
      <c r="G1667" s="650"/>
      <c r="H1667" s="6"/>
      <c r="I1667" s="63">
        <f>SUM(H1659:H1667)</f>
        <v>1</v>
      </c>
      <c r="J1667" s="1" t="str">
        <f>VLOOKUP(B1658,O:W,4)</f>
        <v>عدد</v>
      </c>
      <c r="K1667" s="8"/>
      <c r="M1667" s="403"/>
    </row>
    <row r="1668" spans="1:13" ht="46.5" customHeight="1">
      <c r="A1668" s="32">
        <f>IF(B1668&gt;0,1,0)</f>
        <v>1</v>
      </c>
      <c r="B1668" s="647" t="s">
        <v>7241</v>
      </c>
      <c r="C1668" s="648"/>
      <c r="D1668" s="648"/>
      <c r="E1668" s="648"/>
      <c r="F1668" s="648"/>
      <c r="G1668" s="648"/>
      <c r="H1668" s="6"/>
      <c r="I1668" s="63"/>
      <c r="J1668" s="7"/>
      <c r="K1668" s="8"/>
      <c r="M1668" s="402" t="s">
        <v>690</v>
      </c>
    </row>
    <row r="1669" spans="1:13">
      <c r="A1669" s="32">
        <f t="shared" ref="A1669:A1676" si="332">IF(H1669&gt;0,1,0)</f>
        <v>1</v>
      </c>
      <c r="B1669" s="10"/>
      <c r="C1669" s="2">
        <v>1</v>
      </c>
      <c r="D1669" s="2"/>
      <c r="E1669" s="2"/>
      <c r="F1669" s="2"/>
      <c r="G1669" s="2"/>
      <c r="H1669" s="3">
        <f>IF(AND(C1669=0,D1669=0,E1669=0,F1669=0,G1669=0),0,ROUND(IF(C1669=0,1,C1669)*IF(D1669=0,1,D1669)*IF(E1669=0,1,E1669)*IF(F1669=0,1,F1669)*IF(G1669=0,1,G1669),2))</f>
        <v>1</v>
      </c>
      <c r="I1669" s="63"/>
      <c r="J1669" s="7"/>
      <c r="K1669" s="8"/>
      <c r="M1669" s="403" t="s">
        <v>1067</v>
      </c>
    </row>
    <row r="1670" spans="1:13">
      <c r="A1670" s="32">
        <f t="shared" si="332"/>
        <v>0</v>
      </c>
      <c r="B1670" s="10"/>
      <c r="C1670" s="2"/>
      <c r="D1670" s="2"/>
      <c r="E1670" s="2"/>
      <c r="F1670" s="2"/>
      <c r="G1670" s="2"/>
      <c r="H1670" s="3">
        <f t="shared" ref="H1670:H1676" si="333">IF(AND(C1670=0,D1670=0,E1670=0,F1670=0,G1670=0),0,ROUND(IF(C1670=0,1,C1670)*IF(D1670=0,1,D1670)*IF(E1670=0,1,E1670)*IF(F1670=0,1,F1670)*IF(G1670=0,1,G1670),2))</f>
        <v>0</v>
      </c>
      <c r="I1670" s="63"/>
      <c r="J1670" s="7"/>
      <c r="K1670" s="8"/>
      <c r="M1670" s="403"/>
    </row>
    <row r="1671" spans="1:13">
      <c r="A1671" s="32">
        <f t="shared" si="332"/>
        <v>0</v>
      </c>
      <c r="B1671" s="10"/>
      <c r="C1671" s="2"/>
      <c r="D1671" s="2"/>
      <c r="E1671" s="2"/>
      <c r="F1671" s="2"/>
      <c r="G1671" s="2"/>
      <c r="H1671" s="3">
        <f t="shared" si="333"/>
        <v>0</v>
      </c>
      <c r="I1671" s="63"/>
      <c r="J1671" s="7"/>
      <c r="K1671" s="8"/>
      <c r="M1671" s="403"/>
    </row>
    <row r="1672" spans="1:13">
      <c r="A1672" s="32">
        <f t="shared" si="332"/>
        <v>0</v>
      </c>
      <c r="B1672" s="10"/>
      <c r="C1672" s="2"/>
      <c r="D1672" s="2"/>
      <c r="E1672" s="2"/>
      <c r="F1672" s="2"/>
      <c r="G1672" s="2"/>
      <c r="H1672" s="3">
        <f t="shared" si="333"/>
        <v>0</v>
      </c>
      <c r="I1672" s="63"/>
      <c r="J1672" s="7"/>
      <c r="K1672" s="8"/>
      <c r="M1672" s="403"/>
    </row>
    <row r="1673" spans="1:13">
      <c r="A1673" s="32">
        <f t="shared" si="332"/>
        <v>0</v>
      </c>
      <c r="B1673" s="10"/>
      <c r="C1673" s="2"/>
      <c r="D1673" s="2"/>
      <c r="E1673" s="2"/>
      <c r="F1673" s="2"/>
      <c r="G1673" s="2"/>
      <c r="H1673" s="3">
        <f t="shared" si="333"/>
        <v>0</v>
      </c>
      <c r="I1673" s="63"/>
      <c r="J1673" s="7"/>
      <c r="K1673" s="8"/>
      <c r="M1673" s="403"/>
    </row>
    <row r="1674" spans="1:13">
      <c r="A1674" s="32">
        <f t="shared" si="332"/>
        <v>0</v>
      </c>
      <c r="B1674" s="10"/>
      <c r="C1674" s="2"/>
      <c r="D1674" s="2"/>
      <c r="E1674" s="2"/>
      <c r="F1674" s="2"/>
      <c r="G1674" s="2"/>
      <c r="H1674" s="3">
        <f t="shared" si="333"/>
        <v>0</v>
      </c>
      <c r="I1674" s="63"/>
      <c r="J1674" s="7"/>
      <c r="K1674" s="8"/>
      <c r="M1674" s="403"/>
    </row>
    <row r="1675" spans="1:13">
      <c r="A1675" s="32">
        <f t="shared" si="332"/>
        <v>0</v>
      </c>
      <c r="B1675" s="10"/>
      <c r="C1675" s="2"/>
      <c r="D1675" s="2"/>
      <c r="E1675" s="2"/>
      <c r="F1675" s="2"/>
      <c r="G1675" s="2"/>
      <c r="H1675" s="3">
        <f t="shared" si="333"/>
        <v>0</v>
      </c>
      <c r="I1675" s="63"/>
      <c r="J1675" s="7"/>
      <c r="K1675" s="8"/>
      <c r="M1675" s="403"/>
    </row>
    <row r="1676" spans="1:13">
      <c r="A1676" s="32">
        <f t="shared" si="332"/>
        <v>0</v>
      </c>
      <c r="B1676" s="10"/>
      <c r="C1676" s="2"/>
      <c r="D1676" s="2"/>
      <c r="E1676" s="2"/>
      <c r="F1676" s="2"/>
      <c r="G1676" s="2"/>
      <c r="H1676" s="3">
        <f t="shared" si="333"/>
        <v>0</v>
      </c>
      <c r="I1676" s="63"/>
      <c r="J1676" s="7"/>
      <c r="K1676" s="8"/>
      <c r="M1676" s="403"/>
    </row>
    <row r="1677" spans="1:13">
      <c r="A1677" s="33" t="str">
        <f>VLOOKUP(B1668,O:T,2)</f>
        <v>162305</v>
      </c>
      <c r="B1677" s="649" t="s">
        <v>70</v>
      </c>
      <c r="C1677" s="650"/>
      <c r="D1677" s="650"/>
      <c r="E1677" s="650"/>
      <c r="F1677" s="650"/>
      <c r="G1677" s="650"/>
      <c r="H1677" s="6"/>
      <c r="I1677" s="63">
        <f>SUM(H1669:H1677)</f>
        <v>1</v>
      </c>
      <c r="J1677" s="1" t="str">
        <f>VLOOKUP(B1668,O:W,4)</f>
        <v>دستگاه</v>
      </c>
      <c r="K1677" s="8"/>
      <c r="M1677" s="403"/>
    </row>
    <row r="1678" spans="1:13" ht="45.75" customHeight="1">
      <c r="A1678" s="32">
        <f>IF(B1678&gt;0,1,0)</f>
        <v>0</v>
      </c>
      <c r="B1678" s="647"/>
      <c r="C1678" s="648"/>
      <c r="D1678" s="648"/>
      <c r="E1678" s="648"/>
      <c r="F1678" s="648"/>
      <c r="G1678" s="648"/>
      <c r="H1678" s="6"/>
      <c r="I1678" s="63"/>
      <c r="J1678" s="7"/>
      <c r="K1678" s="8"/>
      <c r="M1678" s="402" t="s">
        <v>690</v>
      </c>
    </row>
    <row r="1679" spans="1:13">
      <c r="A1679" s="32">
        <f t="shared" ref="A1679:A1686" si="334">IF(H1679&gt;0,1,0)</f>
        <v>0</v>
      </c>
      <c r="B1679" s="10"/>
      <c r="C1679" s="2"/>
      <c r="D1679" s="2"/>
      <c r="E1679" s="2"/>
      <c r="F1679" s="2"/>
      <c r="G1679" s="2"/>
      <c r="H1679" s="3">
        <f>IF(AND(C1679=0,D1679=0,E1679=0,F1679=0,G1679=0),0,ROUND(IF(C1679=0,1,C1679)*IF(D1679=0,1,D1679)*IF(E1679=0,1,E1679)*IF(F1679=0,1,F1679)*IF(G1679=0,1,G1679),2))</f>
        <v>0</v>
      </c>
      <c r="I1679" s="63"/>
      <c r="J1679" s="7"/>
      <c r="K1679" s="8"/>
      <c r="M1679" s="403"/>
    </row>
    <row r="1680" spans="1:13">
      <c r="A1680" s="32">
        <f t="shared" si="334"/>
        <v>0</v>
      </c>
      <c r="B1680" s="10"/>
      <c r="C1680" s="2"/>
      <c r="D1680" s="2"/>
      <c r="E1680" s="2"/>
      <c r="F1680" s="2"/>
      <c r="G1680" s="2"/>
      <c r="H1680" s="3">
        <f t="shared" ref="H1680:H1686" si="335">IF(AND(C1680=0,D1680=0,E1680=0,F1680=0,G1680=0),0,ROUND(IF(C1680=0,1,C1680)*IF(D1680=0,1,D1680)*IF(E1680=0,1,E1680)*IF(F1680=0,1,F1680)*IF(G1680=0,1,G1680),2))</f>
        <v>0</v>
      </c>
      <c r="I1680" s="63"/>
      <c r="J1680" s="7"/>
      <c r="K1680" s="8"/>
      <c r="M1680" s="403"/>
    </row>
    <row r="1681" spans="1:13">
      <c r="A1681" s="32">
        <f t="shared" si="334"/>
        <v>0</v>
      </c>
      <c r="B1681" s="10"/>
      <c r="C1681" s="2"/>
      <c r="D1681" s="2"/>
      <c r="E1681" s="2"/>
      <c r="F1681" s="2"/>
      <c r="G1681" s="2"/>
      <c r="H1681" s="3">
        <f t="shared" si="335"/>
        <v>0</v>
      </c>
      <c r="I1681" s="63"/>
      <c r="J1681" s="7"/>
      <c r="K1681" s="8"/>
      <c r="M1681" s="403"/>
    </row>
    <row r="1682" spans="1:13">
      <c r="A1682" s="32">
        <f t="shared" si="334"/>
        <v>0</v>
      </c>
      <c r="B1682" s="10"/>
      <c r="C1682" s="2"/>
      <c r="D1682" s="2"/>
      <c r="E1682" s="2"/>
      <c r="F1682" s="2"/>
      <c r="G1682" s="2"/>
      <c r="H1682" s="3">
        <f t="shared" si="335"/>
        <v>0</v>
      </c>
      <c r="I1682" s="63"/>
      <c r="J1682" s="7"/>
      <c r="K1682" s="8"/>
      <c r="M1682" s="403"/>
    </row>
    <row r="1683" spans="1:13">
      <c r="A1683" s="32">
        <f t="shared" si="334"/>
        <v>0</v>
      </c>
      <c r="B1683" s="10"/>
      <c r="C1683" s="2"/>
      <c r="D1683" s="2"/>
      <c r="E1683" s="2"/>
      <c r="F1683" s="2"/>
      <c r="G1683" s="2"/>
      <c r="H1683" s="3">
        <f t="shared" si="335"/>
        <v>0</v>
      </c>
      <c r="I1683" s="63"/>
      <c r="J1683" s="7"/>
      <c r="K1683" s="8"/>
      <c r="M1683" s="403"/>
    </row>
    <row r="1684" spans="1:13">
      <c r="A1684" s="32">
        <f t="shared" si="334"/>
        <v>0</v>
      </c>
      <c r="B1684" s="10"/>
      <c r="C1684" s="2"/>
      <c r="D1684" s="2"/>
      <c r="E1684" s="2"/>
      <c r="F1684" s="2"/>
      <c r="G1684" s="2"/>
      <c r="H1684" s="3">
        <f t="shared" si="335"/>
        <v>0</v>
      </c>
      <c r="I1684" s="63"/>
      <c r="J1684" s="7"/>
      <c r="K1684" s="8"/>
      <c r="M1684" s="403"/>
    </row>
    <row r="1685" spans="1:13">
      <c r="A1685" s="32">
        <f t="shared" si="334"/>
        <v>0</v>
      </c>
      <c r="B1685" s="10"/>
      <c r="C1685" s="2"/>
      <c r="D1685" s="2"/>
      <c r="E1685" s="2"/>
      <c r="F1685" s="2"/>
      <c r="G1685" s="2"/>
      <c r="H1685" s="3">
        <f t="shared" si="335"/>
        <v>0</v>
      </c>
      <c r="I1685" s="63"/>
      <c r="J1685" s="7"/>
      <c r="K1685" s="8"/>
      <c r="M1685" s="403"/>
    </row>
    <row r="1686" spans="1:13">
      <c r="A1686" s="32">
        <f t="shared" si="334"/>
        <v>0</v>
      </c>
      <c r="B1686" s="10"/>
      <c r="C1686" s="2"/>
      <c r="D1686" s="2"/>
      <c r="E1686" s="2"/>
      <c r="F1686" s="2"/>
      <c r="G1686" s="2"/>
      <c r="H1686" s="3">
        <f t="shared" si="335"/>
        <v>0</v>
      </c>
      <c r="I1686" s="63"/>
      <c r="J1686" s="7"/>
      <c r="K1686" s="8"/>
      <c r="M1686" s="403"/>
    </row>
    <row r="1687" spans="1:13">
      <c r="A1687" s="33" t="e">
        <f>VLOOKUP(B1678,O:T,2)</f>
        <v>#N/A</v>
      </c>
      <c r="B1687" s="649" t="s">
        <v>70</v>
      </c>
      <c r="C1687" s="650"/>
      <c r="D1687" s="650"/>
      <c r="E1687" s="650"/>
      <c r="F1687" s="650"/>
      <c r="G1687" s="650"/>
      <c r="H1687" s="6"/>
      <c r="I1687" s="63">
        <f>SUM(H1679:H1687)</f>
        <v>0</v>
      </c>
      <c r="J1687" s="1" t="e">
        <f>VLOOKUP(B1678,O:W,4)</f>
        <v>#N/A</v>
      </c>
      <c r="K1687" s="8"/>
      <c r="M1687" s="403"/>
    </row>
    <row r="1688" spans="1:13" ht="45" customHeight="1">
      <c r="A1688" s="32">
        <f>IF(B1688&gt;0,1,0)</f>
        <v>0</v>
      </c>
      <c r="B1688" s="647"/>
      <c r="C1688" s="648"/>
      <c r="D1688" s="648"/>
      <c r="E1688" s="648"/>
      <c r="F1688" s="648"/>
      <c r="G1688" s="648"/>
      <c r="H1688" s="6"/>
      <c r="I1688" s="63"/>
      <c r="J1688" s="7"/>
      <c r="K1688" s="8"/>
      <c r="M1688" s="402" t="s">
        <v>690</v>
      </c>
    </row>
    <row r="1689" spans="1:13">
      <c r="A1689" s="32">
        <f t="shared" ref="A1689:A1696" si="336">IF(H1689&gt;0,1,0)</f>
        <v>0</v>
      </c>
      <c r="B1689" s="10"/>
      <c r="C1689" s="2"/>
      <c r="D1689" s="2"/>
      <c r="E1689" s="2"/>
      <c r="F1689" s="2"/>
      <c r="G1689" s="2"/>
      <c r="H1689" s="3">
        <f>IF(AND(C1689=0,D1689=0,E1689=0,F1689=0,G1689=0),0,ROUND(IF(C1689=0,1,C1689)*IF(D1689=0,1,D1689)*IF(E1689=0,1,E1689)*IF(F1689=0,1,F1689)*IF(G1689=0,1,G1689),2))</f>
        <v>0</v>
      </c>
      <c r="I1689" s="63"/>
      <c r="J1689" s="7"/>
      <c r="K1689" s="8"/>
      <c r="M1689" s="403" t="s">
        <v>1067</v>
      </c>
    </row>
    <row r="1690" spans="1:13">
      <c r="A1690" s="32">
        <f t="shared" si="336"/>
        <v>0</v>
      </c>
      <c r="B1690" s="10"/>
      <c r="C1690" s="2"/>
      <c r="D1690" s="2"/>
      <c r="E1690" s="2"/>
      <c r="F1690" s="2"/>
      <c r="G1690" s="2"/>
      <c r="H1690" s="3">
        <f t="shared" ref="H1690:H1696" si="337">IF(AND(C1690=0,D1690=0,E1690=0,F1690=0,G1690=0),0,ROUND(IF(C1690=0,1,C1690)*IF(D1690=0,1,D1690)*IF(E1690=0,1,E1690)*IF(F1690=0,1,F1690)*IF(G1690=0,1,G1690),2))</f>
        <v>0</v>
      </c>
      <c r="I1690" s="63"/>
      <c r="J1690" s="7"/>
      <c r="K1690" s="8"/>
      <c r="M1690" s="403"/>
    </row>
    <row r="1691" spans="1:13">
      <c r="A1691" s="32">
        <f t="shared" si="336"/>
        <v>0</v>
      </c>
      <c r="B1691" s="10"/>
      <c r="C1691" s="2"/>
      <c r="D1691" s="2"/>
      <c r="E1691" s="2"/>
      <c r="F1691" s="2"/>
      <c r="G1691" s="2"/>
      <c r="H1691" s="3">
        <f t="shared" si="337"/>
        <v>0</v>
      </c>
      <c r="I1691" s="63"/>
      <c r="J1691" s="7"/>
      <c r="K1691" s="8"/>
      <c r="M1691" s="403"/>
    </row>
    <row r="1692" spans="1:13">
      <c r="A1692" s="32">
        <f t="shared" si="336"/>
        <v>0</v>
      </c>
      <c r="B1692" s="10"/>
      <c r="C1692" s="2"/>
      <c r="D1692" s="2"/>
      <c r="E1692" s="2"/>
      <c r="F1692" s="2"/>
      <c r="G1692" s="2"/>
      <c r="H1692" s="3">
        <f t="shared" si="337"/>
        <v>0</v>
      </c>
      <c r="I1692" s="63"/>
      <c r="J1692" s="7"/>
      <c r="K1692" s="8"/>
      <c r="M1692" s="403"/>
    </row>
    <row r="1693" spans="1:13">
      <c r="A1693" s="32">
        <f t="shared" si="336"/>
        <v>0</v>
      </c>
      <c r="B1693" s="10"/>
      <c r="C1693" s="2"/>
      <c r="D1693" s="2"/>
      <c r="E1693" s="2"/>
      <c r="F1693" s="2"/>
      <c r="G1693" s="2"/>
      <c r="H1693" s="3">
        <f t="shared" si="337"/>
        <v>0</v>
      </c>
      <c r="I1693" s="63"/>
      <c r="J1693" s="7"/>
      <c r="K1693" s="8"/>
      <c r="M1693" s="403"/>
    </row>
    <row r="1694" spans="1:13">
      <c r="A1694" s="32">
        <f t="shared" si="336"/>
        <v>0</v>
      </c>
      <c r="B1694" s="10"/>
      <c r="C1694" s="2"/>
      <c r="D1694" s="2"/>
      <c r="E1694" s="2"/>
      <c r="F1694" s="2"/>
      <c r="G1694" s="2"/>
      <c r="H1694" s="3">
        <f t="shared" si="337"/>
        <v>0</v>
      </c>
      <c r="I1694" s="63"/>
      <c r="J1694" s="7"/>
      <c r="K1694" s="8"/>
      <c r="M1694" s="403"/>
    </row>
    <row r="1695" spans="1:13">
      <c r="A1695" s="32">
        <f t="shared" si="336"/>
        <v>0</v>
      </c>
      <c r="B1695" s="10"/>
      <c r="C1695" s="2"/>
      <c r="D1695" s="2"/>
      <c r="E1695" s="2"/>
      <c r="F1695" s="2"/>
      <c r="G1695" s="2"/>
      <c r="H1695" s="3">
        <f t="shared" si="337"/>
        <v>0</v>
      </c>
      <c r="I1695" s="63"/>
      <c r="J1695" s="7"/>
      <c r="K1695" s="8"/>
      <c r="M1695" s="403"/>
    </row>
    <row r="1696" spans="1:13">
      <c r="A1696" s="32">
        <f t="shared" si="336"/>
        <v>0</v>
      </c>
      <c r="B1696" s="10"/>
      <c r="C1696" s="2"/>
      <c r="D1696" s="2"/>
      <c r="E1696" s="2"/>
      <c r="F1696" s="2"/>
      <c r="G1696" s="2"/>
      <c r="H1696" s="3">
        <f t="shared" si="337"/>
        <v>0</v>
      </c>
      <c r="I1696" s="63"/>
      <c r="J1696" s="7"/>
      <c r="K1696" s="8"/>
      <c r="M1696" s="403"/>
    </row>
    <row r="1697" spans="1:13">
      <c r="A1697" s="33" t="e">
        <f>VLOOKUP(B1688,O:T,2)</f>
        <v>#N/A</v>
      </c>
      <c r="B1697" s="649" t="s">
        <v>70</v>
      </c>
      <c r="C1697" s="650"/>
      <c r="D1697" s="650"/>
      <c r="E1697" s="650"/>
      <c r="F1697" s="650"/>
      <c r="G1697" s="650"/>
      <c r="H1697" s="6"/>
      <c r="I1697" s="63">
        <f>SUM(H1689:H1697)</f>
        <v>0</v>
      </c>
      <c r="J1697" s="1" t="e">
        <f>VLOOKUP(B1688,O:W,4)</f>
        <v>#N/A</v>
      </c>
      <c r="K1697" s="8"/>
      <c r="M1697" s="403"/>
    </row>
    <row r="1698" spans="1:13" ht="45" customHeight="1">
      <c r="A1698" s="32">
        <f>IF(B1698&gt;0,1,0)</f>
        <v>0</v>
      </c>
      <c r="B1698" s="647"/>
      <c r="C1698" s="648"/>
      <c r="D1698" s="648"/>
      <c r="E1698" s="648"/>
      <c r="F1698" s="648"/>
      <c r="G1698" s="648"/>
      <c r="H1698" s="6"/>
      <c r="I1698" s="63"/>
      <c r="J1698" s="7"/>
      <c r="K1698" s="8"/>
      <c r="M1698" s="402" t="s">
        <v>690</v>
      </c>
    </row>
    <row r="1699" spans="1:13">
      <c r="A1699" s="32">
        <f t="shared" ref="A1699:A1706" si="338">IF(H1699&gt;0,1,0)</f>
        <v>0</v>
      </c>
      <c r="B1699" s="10"/>
      <c r="C1699" s="2"/>
      <c r="D1699" s="2"/>
      <c r="E1699" s="2"/>
      <c r="F1699" s="2"/>
      <c r="G1699" s="2"/>
      <c r="H1699" s="3">
        <f>IF(AND(C1699=0,D1699=0,E1699=0,F1699=0,G1699=0),0,ROUND(IF(C1699=0,1,C1699)*IF(D1699=0,1,D1699)*IF(E1699=0,1,E1699)*IF(F1699=0,1,F1699)*IF(G1699=0,1,G1699),2))</f>
        <v>0</v>
      </c>
      <c r="I1699" s="63"/>
      <c r="J1699" s="7"/>
      <c r="K1699" s="8"/>
      <c r="M1699" s="403"/>
    </row>
    <row r="1700" spans="1:13">
      <c r="A1700" s="32">
        <f t="shared" si="338"/>
        <v>0</v>
      </c>
      <c r="B1700" s="10"/>
      <c r="C1700" s="2"/>
      <c r="D1700" s="2"/>
      <c r="E1700" s="2"/>
      <c r="F1700" s="2"/>
      <c r="G1700" s="2"/>
      <c r="H1700" s="3">
        <f t="shared" ref="H1700:H1706" si="339">IF(AND(C1700=0,D1700=0,E1700=0,F1700=0,G1700=0),0,ROUND(IF(C1700=0,1,C1700)*IF(D1700=0,1,D1700)*IF(E1700=0,1,E1700)*IF(F1700=0,1,F1700)*IF(G1700=0,1,G1700),2))</f>
        <v>0</v>
      </c>
      <c r="I1700" s="63"/>
      <c r="J1700" s="7"/>
      <c r="K1700" s="8"/>
      <c r="M1700" s="403"/>
    </row>
    <row r="1701" spans="1:13">
      <c r="A1701" s="32">
        <f t="shared" si="338"/>
        <v>0</v>
      </c>
      <c r="B1701" s="10"/>
      <c r="C1701" s="2"/>
      <c r="D1701" s="2"/>
      <c r="E1701" s="2"/>
      <c r="F1701" s="2"/>
      <c r="G1701" s="2"/>
      <c r="H1701" s="3">
        <f t="shared" si="339"/>
        <v>0</v>
      </c>
      <c r="I1701" s="63"/>
      <c r="J1701" s="7"/>
      <c r="K1701" s="8"/>
      <c r="M1701" s="403"/>
    </row>
    <row r="1702" spans="1:13">
      <c r="A1702" s="32">
        <f t="shared" si="338"/>
        <v>0</v>
      </c>
      <c r="B1702" s="10"/>
      <c r="C1702" s="2"/>
      <c r="D1702" s="2"/>
      <c r="E1702" s="2"/>
      <c r="F1702" s="2"/>
      <c r="G1702" s="2"/>
      <c r="H1702" s="3">
        <f t="shared" si="339"/>
        <v>0</v>
      </c>
      <c r="I1702" s="63"/>
      <c r="J1702" s="7"/>
      <c r="K1702" s="8"/>
      <c r="M1702" s="403"/>
    </row>
    <row r="1703" spans="1:13">
      <c r="A1703" s="32">
        <f t="shared" si="338"/>
        <v>0</v>
      </c>
      <c r="B1703" s="10"/>
      <c r="C1703" s="2"/>
      <c r="D1703" s="2"/>
      <c r="E1703" s="2"/>
      <c r="F1703" s="2"/>
      <c r="G1703" s="2"/>
      <c r="H1703" s="3">
        <f t="shared" si="339"/>
        <v>0</v>
      </c>
      <c r="I1703" s="63"/>
      <c r="J1703" s="7"/>
      <c r="K1703" s="8"/>
      <c r="M1703" s="403"/>
    </row>
    <row r="1704" spans="1:13">
      <c r="A1704" s="32">
        <f t="shared" si="338"/>
        <v>0</v>
      </c>
      <c r="B1704" s="10"/>
      <c r="C1704" s="2"/>
      <c r="D1704" s="2"/>
      <c r="E1704" s="2"/>
      <c r="F1704" s="2"/>
      <c r="G1704" s="2"/>
      <c r="H1704" s="3">
        <f t="shared" si="339"/>
        <v>0</v>
      </c>
      <c r="I1704" s="63"/>
      <c r="J1704" s="7"/>
      <c r="K1704" s="8"/>
      <c r="M1704" s="403"/>
    </row>
    <row r="1705" spans="1:13">
      <c r="A1705" s="32">
        <f t="shared" si="338"/>
        <v>0</v>
      </c>
      <c r="B1705" s="10"/>
      <c r="C1705" s="2"/>
      <c r="D1705" s="2"/>
      <c r="E1705" s="2"/>
      <c r="F1705" s="2"/>
      <c r="G1705" s="2"/>
      <c r="H1705" s="3">
        <f t="shared" si="339"/>
        <v>0</v>
      </c>
      <c r="I1705" s="63"/>
      <c r="J1705" s="7"/>
      <c r="K1705" s="8"/>
      <c r="M1705" s="403"/>
    </row>
    <row r="1706" spans="1:13">
      <c r="A1706" s="32">
        <f t="shared" si="338"/>
        <v>0</v>
      </c>
      <c r="B1706" s="10"/>
      <c r="C1706" s="2"/>
      <c r="D1706" s="2"/>
      <c r="E1706" s="2"/>
      <c r="F1706" s="2"/>
      <c r="G1706" s="2"/>
      <c r="H1706" s="3">
        <f t="shared" si="339"/>
        <v>0</v>
      </c>
      <c r="I1706" s="63"/>
      <c r="J1706" s="7"/>
      <c r="K1706" s="8"/>
      <c r="M1706" s="403"/>
    </row>
    <row r="1707" spans="1:13">
      <c r="A1707" s="33" t="e">
        <f>VLOOKUP(B1698,O:T,2)</f>
        <v>#N/A</v>
      </c>
      <c r="B1707" s="649" t="s">
        <v>70</v>
      </c>
      <c r="C1707" s="650"/>
      <c r="D1707" s="650"/>
      <c r="E1707" s="650"/>
      <c r="F1707" s="650"/>
      <c r="G1707" s="650"/>
      <c r="H1707" s="6"/>
      <c r="I1707" s="63">
        <f>SUM(H1699:H1707)</f>
        <v>0</v>
      </c>
      <c r="J1707" s="1" t="e">
        <f>VLOOKUP(B1698,O:W,4)</f>
        <v>#N/A</v>
      </c>
      <c r="K1707" s="8"/>
      <c r="M1707" s="403"/>
    </row>
    <row r="1708" spans="1:13" ht="46.5" customHeight="1">
      <c r="A1708" s="32">
        <f>IF(B1708&gt;0,1,0)</f>
        <v>0</v>
      </c>
      <c r="B1708" s="647"/>
      <c r="C1708" s="648"/>
      <c r="D1708" s="648"/>
      <c r="E1708" s="648"/>
      <c r="F1708" s="648"/>
      <c r="G1708" s="648"/>
      <c r="H1708" s="6"/>
      <c r="I1708" s="63"/>
      <c r="J1708" s="7"/>
      <c r="K1708" s="8"/>
      <c r="M1708" s="402" t="s">
        <v>690</v>
      </c>
    </row>
    <row r="1709" spans="1:13">
      <c r="A1709" s="32">
        <f t="shared" ref="A1709:A1716" si="340">IF(H1709&gt;0,1,0)</f>
        <v>0</v>
      </c>
      <c r="B1709" s="10"/>
      <c r="C1709" s="2"/>
      <c r="D1709" s="2"/>
      <c r="E1709" s="2"/>
      <c r="F1709" s="2"/>
      <c r="G1709" s="2"/>
      <c r="H1709" s="3">
        <f>IF(AND(C1709=0,D1709=0,E1709=0,F1709=0,G1709=0),0,ROUND(IF(C1709=0,1,C1709)*IF(D1709=0,1,D1709)*IF(E1709=0,1,E1709)*IF(F1709=0,1,F1709)*IF(G1709=0,1,G1709),2))</f>
        <v>0</v>
      </c>
      <c r="I1709" s="63"/>
      <c r="J1709" s="7"/>
      <c r="K1709" s="8"/>
      <c r="M1709" s="403" t="s">
        <v>1067</v>
      </c>
    </row>
    <row r="1710" spans="1:13">
      <c r="A1710" s="32">
        <f t="shared" si="340"/>
        <v>0</v>
      </c>
      <c r="B1710" s="10"/>
      <c r="C1710" s="2"/>
      <c r="D1710" s="2"/>
      <c r="E1710" s="2"/>
      <c r="F1710" s="2"/>
      <c r="G1710" s="2"/>
      <c r="H1710" s="3">
        <f t="shared" ref="H1710:H1716" si="341">IF(AND(C1710=0,D1710=0,E1710=0,F1710=0,G1710=0),0,ROUND(IF(C1710=0,1,C1710)*IF(D1710=0,1,D1710)*IF(E1710=0,1,E1710)*IF(F1710=0,1,F1710)*IF(G1710=0,1,G1710),2))</f>
        <v>0</v>
      </c>
      <c r="I1710" s="63"/>
      <c r="J1710" s="7"/>
      <c r="K1710" s="8"/>
      <c r="M1710" s="403"/>
    </row>
    <row r="1711" spans="1:13">
      <c r="A1711" s="32">
        <f t="shared" si="340"/>
        <v>0</v>
      </c>
      <c r="B1711" s="10"/>
      <c r="C1711" s="2"/>
      <c r="D1711" s="2"/>
      <c r="E1711" s="2"/>
      <c r="F1711" s="2"/>
      <c r="G1711" s="2"/>
      <c r="H1711" s="3">
        <f t="shared" si="341"/>
        <v>0</v>
      </c>
      <c r="I1711" s="63"/>
      <c r="J1711" s="7"/>
      <c r="K1711" s="8"/>
      <c r="M1711" s="403"/>
    </row>
    <row r="1712" spans="1:13">
      <c r="A1712" s="32">
        <f t="shared" si="340"/>
        <v>0</v>
      </c>
      <c r="B1712" s="10"/>
      <c r="C1712" s="2"/>
      <c r="D1712" s="2"/>
      <c r="E1712" s="2"/>
      <c r="F1712" s="2"/>
      <c r="G1712" s="2"/>
      <c r="H1712" s="3">
        <f t="shared" si="341"/>
        <v>0</v>
      </c>
      <c r="I1712" s="63"/>
      <c r="J1712" s="7"/>
      <c r="K1712" s="8"/>
      <c r="M1712" s="403"/>
    </row>
    <row r="1713" spans="1:13">
      <c r="A1713" s="32">
        <f t="shared" si="340"/>
        <v>0</v>
      </c>
      <c r="B1713" s="10"/>
      <c r="C1713" s="2"/>
      <c r="D1713" s="2"/>
      <c r="E1713" s="2"/>
      <c r="F1713" s="2"/>
      <c r="G1713" s="2"/>
      <c r="H1713" s="3">
        <f t="shared" si="341"/>
        <v>0</v>
      </c>
      <c r="I1713" s="63"/>
      <c r="J1713" s="7"/>
      <c r="K1713" s="8"/>
      <c r="M1713" s="403"/>
    </row>
    <row r="1714" spans="1:13">
      <c r="A1714" s="32">
        <f t="shared" si="340"/>
        <v>0</v>
      </c>
      <c r="B1714" s="10"/>
      <c r="C1714" s="2"/>
      <c r="D1714" s="2"/>
      <c r="E1714" s="2"/>
      <c r="F1714" s="2"/>
      <c r="G1714" s="2"/>
      <c r="H1714" s="3">
        <f t="shared" si="341"/>
        <v>0</v>
      </c>
      <c r="I1714" s="63"/>
      <c r="J1714" s="7"/>
      <c r="K1714" s="8"/>
      <c r="M1714" s="403"/>
    </row>
    <row r="1715" spans="1:13">
      <c r="A1715" s="32">
        <f t="shared" si="340"/>
        <v>0</v>
      </c>
      <c r="B1715" s="10"/>
      <c r="C1715" s="2"/>
      <c r="D1715" s="2"/>
      <c r="E1715" s="2"/>
      <c r="F1715" s="2"/>
      <c r="G1715" s="2"/>
      <c r="H1715" s="3">
        <f t="shared" si="341"/>
        <v>0</v>
      </c>
      <c r="I1715" s="63"/>
      <c r="J1715" s="7"/>
      <c r="K1715" s="8"/>
      <c r="M1715" s="403"/>
    </row>
    <row r="1716" spans="1:13">
      <c r="A1716" s="32">
        <f t="shared" si="340"/>
        <v>0</v>
      </c>
      <c r="B1716" s="10"/>
      <c r="C1716" s="2"/>
      <c r="D1716" s="2"/>
      <c r="E1716" s="2"/>
      <c r="F1716" s="2"/>
      <c r="G1716" s="2"/>
      <c r="H1716" s="3">
        <f t="shared" si="341"/>
        <v>0</v>
      </c>
      <c r="I1716" s="63"/>
      <c r="J1716" s="7"/>
      <c r="K1716" s="8"/>
      <c r="M1716" s="403"/>
    </row>
    <row r="1717" spans="1:13">
      <c r="A1717" s="33" t="e">
        <f>VLOOKUP(B1708,O:T,2)</f>
        <v>#N/A</v>
      </c>
      <c r="B1717" s="649" t="s">
        <v>70</v>
      </c>
      <c r="C1717" s="650"/>
      <c r="D1717" s="650"/>
      <c r="E1717" s="650"/>
      <c r="F1717" s="650"/>
      <c r="G1717" s="650"/>
      <c r="H1717" s="6"/>
      <c r="I1717" s="63">
        <f>SUM(H1709:H1717)</f>
        <v>0</v>
      </c>
      <c r="J1717" s="1" t="e">
        <f>VLOOKUP(B1708,O:W,4)</f>
        <v>#N/A</v>
      </c>
      <c r="K1717" s="8"/>
      <c r="M1717" s="403"/>
    </row>
    <row r="1718" spans="1:13" ht="46.5" customHeight="1">
      <c r="A1718" s="32">
        <f>IF(B1718&gt;0,1,0)</f>
        <v>0</v>
      </c>
      <c r="B1718" s="647"/>
      <c r="C1718" s="648"/>
      <c r="D1718" s="648"/>
      <c r="E1718" s="648"/>
      <c r="F1718" s="648"/>
      <c r="G1718" s="648"/>
      <c r="H1718" s="6"/>
      <c r="I1718" s="63"/>
      <c r="J1718" s="7"/>
      <c r="K1718" s="8"/>
      <c r="M1718" s="402" t="s">
        <v>690</v>
      </c>
    </row>
    <row r="1719" spans="1:13">
      <c r="A1719" s="32">
        <f t="shared" ref="A1719:A1726" si="342">IF(H1719&gt;0,1,0)</f>
        <v>0</v>
      </c>
      <c r="B1719" s="10"/>
      <c r="C1719" s="2"/>
      <c r="D1719" s="2"/>
      <c r="E1719" s="2"/>
      <c r="F1719" s="2"/>
      <c r="G1719" s="2"/>
      <c r="H1719" s="3">
        <f>IF(AND(C1719=0,D1719=0,E1719=0,F1719=0,G1719=0),0,ROUND(IF(C1719=0,1,C1719)*IF(D1719=0,1,D1719)*IF(E1719=0,1,E1719)*IF(F1719=0,1,F1719)*IF(G1719=0,1,G1719),2))</f>
        <v>0</v>
      </c>
      <c r="I1719" s="63"/>
      <c r="J1719" s="7"/>
      <c r="K1719" s="8"/>
      <c r="M1719" s="403"/>
    </row>
    <row r="1720" spans="1:13">
      <c r="A1720" s="32">
        <f t="shared" si="342"/>
        <v>0</v>
      </c>
      <c r="B1720" s="10"/>
      <c r="C1720" s="2"/>
      <c r="D1720" s="2"/>
      <c r="E1720" s="2"/>
      <c r="F1720" s="2"/>
      <c r="G1720" s="2"/>
      <c r="H1720" s="3">
        <f t="shared" ref="H1720:H1726" si="343">IF(AND(C1720=0,D1720=0,E1720=0,F1720=0,G1720=0),0,ROUND(IF(C1720=0,1,C1720)*IF(D1720=0,1,D1720)*IF(E1720=0,1,E1720)*IF(F1720=0,1,F1720)*IF(G1720=0,1,G1720),2))</f>
        <v>0</v>
      </c>
      <c r="I1720" s="63"/>
      <c r="J1720" s="7"/>
      <c r="K1720" s="8"/>
      <c r="M1720" s="403"/>
    </row>
    <row r="1721" spans="1:13">
      <c r="A1721" s="32">
        <f t="shared" si="342"/>
        <v>0</v>
      </c>
      <c r="B1721" s="10"/>
      <c r="C1721" s="2"/>
      <c r="D1721" s="2"/>
      <c r="E1721" s="2"/>
      <c r="F1721" s="2"/>
      <c r="G1721" s="2"/>
      <c r="H1721" s="3">
        <f t="shared" si="343"/>
        <v>0</v>
      </c>
      <c r="I1721" s="63"/>
      <c r="J1721" s="7"/>
      <c r="K1721" s="8"/>
      <c r="M1721" s="403"/>
    </row>
    <row r="1722" spans="1:13">
      <c r="A1722" s="32">
        <f t="shared" si="342"/>
        <v>0</v>
      </c>
      <c r="B1722" s="10"/>
      <c r="C1722" s="2"/>
      <c r="D1722" s="2"/>
      <c r="E1722" s="2"/>
      <c r="F1722" s="2"/>
      <c r="G1722" s="2"/>
      <c r="H1722" s="3">
        <f t="shared" si="343"/>
        <v>0</v>
      </c>
      <c r="I1722" s="63"/>
      <c r="J1722" s="7"/>
      <c r="K1722" s="8"/>
      <c r="M1722" s="403"/>
    </row>
    <row r="1723" spans="1:13">
      <c r="A1723" s="32">
        <f t="shared" si="342"/>
        <v>0</v>
      </c>
      <c r="B1723" s="10"/>
      <c r="C1723" s="2"/>
      <c r="D1723" s="2"/>
      <c r="E1723" s="2"/>
      <c r="F1723" s="2"/>
      <c r="G1723" s="2"/>
      <c r="H1723" s="3">
        <f t="shared" si="343"/>
        <v>0</v>
      </c>
      <c r="I1723" s="63"/>
      <c r="J1723" s="7"/>
      <c r="K1723" s="8"/>
      <c r="M1723" s="403"/>
    </row>
    <row r="1724" spans="1:13">
      <c r="A1724" s="32">
        <f t="shared" si="342"/>
        <v>0</v>
      </c>
      <c r="B1724" s="10"/>
      <c r="C1724" s="2"/>
      <c r="D1724" s="2"/>
      <c r="E1724" s="2"/>
      <c r="F1724" s="2"/>
      <c r="G1724" s="2"/>
      <c r="H1724" s="3">
        <f t="shared" si="343"/>
        <v>0</v>
      </c>
      <c r="I1724" s="63"/>
      <c r="J1724" s="7"/>
      <c r="K1724" s="8"/>
      <c r="M1724" s="403"/>
    </row>
    <row r="1725" spans="1:13">
      <c r="A1725" s="32">
        <f t="shared" si="342"/>
        <v>0</v>
      </c>
      <c r="B1725" s="10"/>
      <c r="C1725" s="2"/>
      <c r="D1725" s="2"/>
      <c r="E1725" s="2"/>
      <c r="F1725" s="2"/>
      <c r="G1725" s="2"/>
      <c r="H1725" s="3">
        <f t="shared" si="343"/>
        <v>0</v>
      </c>
      <c r="I1725" s="63"/>
      <c r="J1725" s="7"/>
      <c r="K1725" s="8"/>
      <c r="M1725" s="403"/>
    </row>
    <row r="1726" spans="1:13">
      <c r="A1726" s="32">
        <f t="shared" si="342"/>
        <v>0</v>
      </c>
      <c r="B1726" s="10"/>
      <c r="C1726" s="2"/>
      <c r="D1726" s="2"/>
      <c r="E1726" s="2"/>
      <c r="F1726" s="2"/>
      <c r="G1726" s="2"/>
      <c r="H1726" s="3">
        <f t="shared" si="343"/>
        <v>0</v>
      </c>
      <c r="I1726" s="63"/>
      <c r="J1726" s="7"/>
      <c r="K1726" s="8"/>
      <c r="M1726" s="403"/>
    </row>
    <row r="1727" spans="1:13">
      <c r="A1727" s="33" t="e">
        <f>VLOOKUP(B1718,O:T,2)</f>
        <v>#N/A</v>
      </c>
      <c r="B1727" s="649" t="s">
        <v>70</v>
      </c>
      <c r="C1727" s="650"/>
      <c r="D1727" s="650"/>
      <c r="E1727" s="650"/>
      <c r="F1727" s="650"/>
      <c r="G1727" s="650"/>
      <c r="H1727" s="6"/>
      <c r="I1727" s="63">
        <f>SUM(H1719:H1727)</f>
        <v>0</v>
      </c>
      <c r="J1727" s="1" t="e">
        <f>VLOOKUP(B1718,O:W,4)</f>
        <v>#N/A</v>
      </c>
      <c r="K1727" s="8"/>
      <c r="M1727" s="403"/>
    </row>
    <row r="1728" spans="1:13" ht="47.25" customHeight="1">
      <c r="A1728" s="32">
        <f>IF(B1728&gt;0,1,0)</f>
        <v>0</v>
      </c>
      <c r="B1728" s="647"/>
      <c r="C1728" s="648"/>
      <c r="D1728" s="648"/>
      <c r="E1728" s="648"/>
      <c r="F1728" s="648"/>
      <c r="G1728" s="648"/>
      <c r="H1728" s="6"/>
      <c r="I1728" s="63"/>
      <c r="J1728" s="7"/>
      <c r="K1728" s="8"/>
      <c r="M1728" s="402" t="s">
        <v>690</v>
      </c>
    </row>
    <row r="1729" spans="1:13">
      <c r="A1729" s="32">
        <f t="shared" ref="A1729:A1736" si="344">IF(H1729&gt;0,1,0)</f>
        <v>0</v>
      </c>
      <c r="B1729" s="10"/>
      <c r="C1729" s="2"/>
      <c r="D1729" s="2"/>
      <c r="E1729" s="2"/>
      <c r="F1729" s="2"/>
      <c r="G1729" s="2"/>
      <c r="H1729" s="3">
        <f>IF(AND(C1729=0,D1729=0,E1729=0,F1729=0,G1729=0),0,ROUND(IF(C1729=0,1,C1729)*IF(D1729=0,1,D1729)*IF(E1729=0,1,E1729)*IF(F1729=0,1,F1729)*IF(G1729=0,1,G1729),2))</f>
        <v>0</v>
      </c>
      <c r="I1729" s="63"/>
      <c r="J1729" s="7"/>
      <c r="K1729" s="8"/>
      <c r="M1729" s="403" t="s">
        <v>1067</v>
      </c>
    </row>
    <row r="1730" spans="1:13">
      <c r="A1730" s="32">
        <f t="shared" si="344"/>
        <v>0</v>
      </c>
      <c r="B1730" s="10"/>
      <c r="C1730" s="2"/>
      <c r="D1730" s="2"/>
      <c r="E1730" s="2"/>
      <c r="F1730" s="2"/>
      <c r="G1730" s="2"/>
      <c r="H1730" s="3">
        <f t="shared" ref="H1730:H1736" si="345">IF(AND(C1730=0,D1730=0,E1730=0,F1730=0,G1730=0),0,ROUND(IF(C1730=0,1,C1730)*IF(D1730=0,1,D1730)*IF(E1730=0,1,E1730)*IF(F1730=0,1,F1730)*IF(G1730=0,1,G1730),2))</f>
        <v>0</v>
      </c>
      <c r="I1730" s="63"/>
      <c r="J1730" s="7"/>
      <c r="K1730" s="8"/>
      <c r="M1730" s="403"/>
    </row>
    <row r="1731" spans="1:13">
      <c r="A1731" s="32">
        <f t="shared" si="344"/>
        <v>0</v>
      </c>
      <c r="B1731" s="10"/>
      <c r="C1731" s="2"/>
      <c r="D1731" s="2"/>
      <c r="E1731" s="2"/>
      <c r="F1731" s="2"/>
      <c r="G1731" s="2"/>
      <c r="H1731" s="3">
        <f t="shared" si="345"/>
        <v>0</v>
      </c>
      <c r="I1731" s="63"/>
      <c r="J1731" s="7"/>
      <c r="K1731" s="8"/>
      <c r="M1731" s="403"/>
    </row>
    <row r="1732" spans="1:13">
      <c r="A1732" s="32">
        <f t="shared" si="344"/>
        <v>0</v>
      </c>
      <c r="B1732" s="10"/>
      <c r="C1732" s="2"/>
      <c r="D1732" s="2"/>
      <c r="E1732" s="2"/>
      <c r="F1732" s="2"/>
      <c r="G1732" s="2"/>
      <c r="H1732" s="3">
        <f t="shared" si="345"/>
        <v>0</v>
      </c>
      <c r="I1732" s="63"/>
      <c r="J1732" s="7"/>
      <c r="K1732" s="8"/>
      <c r="M1732" s="403"/>
    </row>
    <row r="1733" spans="1:13">
      <c r="A1733" s="32">
        <f t="shared" si="344"/>
        <v>0</v>
      </c>
      <c r="B1733" s="10"/>
      <c r="C1733" s="2"/>
      <c r="D1733" s="2"/>
      <c r="E1733" s="2"/>
      <c r="F1733" s="2"/>
      <c r="G1733" s="2"/>
      <c r="H1733" s="3">
        <f t="shared" si="345"/>
        <v>0</v>
      </c>
      <c r="I1733" s="63"/>
      <c r="J1733" s="7"/>
      <c r="K1733" s="8"/>
      <c r="M1733" s="403"/>
    </row>
    <row r="1734" spans="1:13">
      <c r="A1734" s="32">
        <f t="shared" si="344"/>
        <v>0</v>
      </c>
      <c r="B1734" s="10"/>
      <c r="C1734" s="2"/>
      <c r="D1734" s="2"/>
      <c r="E1734" s="2"/>
      <c r="F1734" s="2"/>
      <c r="G1734" s="2"/>
      <c r="H1734" s="3">
        <f t="shared" si="345"/>
        <v>0</v>
      </c>
      <c r="I1734" s="63"/>
      <c r="J1734" s="7"/>
      <c r="K1734" s="8"/>
      <c r="M1734" s="403"/>
    </row>
    <row r="1735" spans="1:13">
      <c r="A1735" s="32">
        <f t="shared" si="344"/>
        <v>0</v>
      </c>
      <c r="B1735" s="10"/>
      <c r="C1735" s="2"/>
      <c r="D1735" s="2"/>
      <c r="E1735" s="2"/>
      <c r="F1735" s="2"/>
      <c r="G1735" s="2"/>
      <c r="H1735" s="3">
        <f t="shared" si="345"/>
        <v>0</v>
      </c>
      <c r="I1735" s="63"/>
      <c r="J1735" s="7"/>
      <c r="K1735" s="8"/>
      <c r="M1735" s="403"/>
    </row>
    <row r="1736" spans="1:13">
      <c r="A1736" s="32">
        <f t="shared" si="344"/>
        <v>0</v>
      </c>
      <c r="B1736" s="10"/>
      <c r="C1736" s="2"/>
      <c r="D1736" s="2"/>
      <c r="E1736" s="2"/>
      <c r="F1736" s="2"/>
      <c r="G1736" s="2"/>
      <c r="H1736" s="3">
        <f t="shared" si="345"/>
        <v>0</v>
      </c>
      <c r="I1736" s="63"/>
      <c r="J1736" s="7"/>
      <c r="K1736" s="8"/>
      <c r="M1736" s="403"/>
    </row>
    <row r="1737" spans="1:13">
      <c r="A1737" s="33" t="e">
        <f>VLOOKUP(B1728,O:T,2)</f>
        <v>#N/A</v>
      </c>
      <c r="B1737" s="649" t="s">
        <v>70</v>
      </c>
      <c r="C1737" s="650"/>
      <c r="D1737" s="650"/>
      <c r="E1737" s="650"/>
      <c r="F1737" s="650"/>
      <c r="G1737" s="650"/>
      <c r="H1737" s="6"/>
      <c r="I1737" s="63">
        <f>SUM(H1729:H1737)</f>
        <v>0</v>
      </c>
      <c r="J1737" s="1" t="e">
        <f>VLOOKUP(B1728,O:W,4)</f>
        <v>#N/A</v>
      </c>
      <c r="K1737" s="8"/>
      <c r="M1737" s="403"/>
    </row>
    <row r="1738" spans="1:13" ht="47.25" customHeight="1">
      <c r="A1738" s="32">
        <f>IF(B1738&gt;0,1,0)</f>
        <v>0</v>
      </c>
      <c r="B1738" s="647"/>
      <c r="C1738" s="648"/>
      <c r="D1738" s="648"/>
      <c r="E1738" s="648"/>
      <c r="F1738" s="648"/>
      <c r="G1738" s="648"/>
      <c r="H1738" s="6"/>
      <c r="I1738" s="63"/>
      <c r="J1738" s="7"/>
      <c r="K1738" s="8"/>
      <c r="M1738" s="402" t="s">
        <v>690</v>
      </c>
    </row>
    <row r="1739" spans="1:13">
      <c r="A1739" s="32">
        <f t="shared" ref="A1739:A1746" si="346">IF(H1739&gt;0,1,0)</f>
        <v>0</v>
      </c>
      <c r="B1739" s="10"/>
      <c r="C1739" s="2"/>
      <c r="D1739" s="2"/>
      <c r="E1739" s="2"/>
      <c r="F1739" s="2"/>
      <c r="G1739" s="2"/>
      <c r="H1739" s="3">
        <f>IF(AND(C1739=0,D1739=0,E1739=0,F1739=0,G1739=0),0,ROUND(IF(C1739=0,1,C1739)*IF(D1739=0,1,D1739)*IF(E1739=0,1,E1739)*IF(F1739=0,1,F1739)*IF(G1739=0,1,G1739),2))</f>
        <v>0</v>
      </c>
      <c r="I1739" s="63"/>
      <c r="J1739" s="7"/>
      <c r="K1739" s="8"/>
      <c r="M1739" s="403"/>
    </row>
    <row r="1740" spans="1:13">
      <c r="A1740" s="32">
        <f t="shared" si="346"/>
        <v>0</v>
      </c>
      <c r="B1740" s="10"/>
      <c r="C1740" s="2"/>
      <c r="D1740" s="2"/>
      <c r="E1740" s="2"/>
      <c r="F1740" s="2"/>
      <c r="G1740" s="2"/>
      <c r="H1740" s="3">
        <f t="shared" ref="H1740:H1746" si="347">IF(AND(C1740=0,D1740=0,E1740=0,F1740=0,G1740=0),0,ROUND(IF(C1740=0,1,C1740)*IF(D1740=0,1,D1740)*IF(E1740=0,1,E1740)*IF(F1740=0,1,F1740)*IF(G1740=0,1,G1740),2))</f>
        <v>0</v>
      </c>
      <c r="I1740" s="63"/>
      <c r="J1740" s="7"/>
      <c r="K1740" s="8"/>
      <c r="M1740" s="403"/>
    </row>
    <row r="1741" spans="1:13">
      <c r="A1741" s="32">
        <f t="shared" si="346"/>
        <v>0</v>
      </c>
      <c r="B1741" s="10"/>
      <c r="C1741" s="2"/>
      <c r="D1741" s="2"/>
      <c r="E1741" s="2"/>
      <c r="F1741" s="2"/>
      <c r="G1741" s="2"/>
      <c r="H1741" s="3">
        <f t="shared" si="347"/>
        <v>0</v>
      </c>
      <c r="I1741" s="63"/>
      <c r="J1741" s="7"/>
      <c r="K1741" s="8"/>
      <c r="M1741" s="403"/>
    </row>
    <row r="1742" spans="1:13">
      <c r="A1742" s="32">
        <f t="shared" si="346"/>
        <v>0</v>
      </c>
      <c r="B1742" s="10"/>
      <c r="C1742" s="2"/>
      <c r="D1742" s="2"/>
      <c r="E1742" s="2"/>
      <c r="F1742" s="2"/>
      <c r="G1742" s="2"/>
      <c r="H1742" s="3">
        <f t="shared" si="347"/>
        <v>0</v>
      </c>
      <c r="I1742" s="63"/>
      <c r="J1742" s="7"/>
      <c r="K1742" s="8"/>
      <c r="M1742" s="403"/>
    </row>
    <row r="1743" spans="1:13">
      <c r="A1743" s="32">
        <f t="shared" si="346"/>
        <v>0</v>
      </c>
      <c r="B1743" s="10"/>
      <c r="C1743" s="2"/>
      <c r="D1743" s="2"/>
      <c r="E1743" s="2"/>
      <c r="F1743" s="2"/>
      <c r="G1743" s="2"/>
      <c r="H1743" s="3">
        <f t="shared" si="347"/>
        <v>0</v>
      </c>
      <c r="I1743" s="63"/>
      <c r="J1743" s="7"/>
      <c r="K1743" s="8"/>
      <c r="M1743" s="403"/>
    </row>
    <row r="1744" spans="1:13">
      <c r="A1744" s="32">
        <f t="shared" si="346"/>
        <v>0</v>
      </c>
      <c r="B1744" s="10"/>
      <c r="C1744" s="2"/>
      <c r="D1744" s="2"/>
      <c r="E1744" s="2"/>
      <c r="F1744" s="2"/>
      <c r="G1744" s="2"/>
      <c r="H1744" s="3">
        <f t="shared" si="347"/>
        <v>0</v>
      </c>
      <c r="I1744" s="63"/>
      <c r="J1744" s="7"/>
      <c r="K1744" s="8"/>
      <c r="M1744" s="403"/>
    </row>
    <row r="1745" spans="1:13">
      <c r="A1745" s="32">
        <f t="shared" si="346"/>
        <v>0</v>
      </c>
      <c r="B1745" s="10"/>
      <c r="C1745" s="2"/>
      <c r="D1745" s="2"/>
      <c r="E1745" s="2"/>
      <c r="F1745" s="2"/>
      <c r="G1745" s="2"/>
      <c r="H1745" s="3">
        <f t="shared" si="347"/>
        <v>0</v>
      </c>
      <c r="I1745" s="63"/>
      <c r="J1745" s="7"/>
      <c r="K1745" s="8"/>
      <c r="M1745" s="403"/>
    </row>
    <row r="1746" spans="1:13">
      <c r="A1746" s="32">
        <f t="shared" si="346"/>
        <v>0</v>
      </c>
      <c r="B1746" s="10"/>
      <c r="C1746" s="2"/>
      <c r="D1746" s="2"/>
      <c r="E1746" s="2"/>
      <c r="F1746" s="2"/>
      <c r="G1746" s="2"/>
      <c r="H1746" s="3">
        <f t="shared" si="347"/>
        <v>0</v>
      </c>
      <c r="I1746" s="63"/>
      <c r="J1746" s="7"/>
      <c r="K1746" s="8"/>
      <c r="M1746" s="403"/>
    </row>
    <row r="1747" spans="1:13">
      <c r="A1747" s="33" t="e">
        <f>VLOOKUP(B1738,O:T,2)</f>
        <v>#N/A</v>
      </c>
      <c r="B1747" s="649" t="s">
        <v>70</v>
      </c>
      <c r="C1747" s="650"/>
      <c r="D1747" s="650"/>
      <c r="E1747" s="650"/>
      <c r="F1747" s="650"/>
      <c r="G1747" s="650"/>
      <c r="H1747" s="6"/>
      <c r="I1747" s="63">
        <f>SUM(H1739:H1747)</f>
        <v>0</v>
      </c>
      <c r="J1747" s="1" t="e">
        <f>VLOOKUP(B1738,O:W,4)</f>
        <v>#N/A</v>
      </c>
      <c r="K1747" s="8"/>
      <c r="M1747" s="403"/>
    </row>
    <row r="1748" spans="1:13" ht="45.75" customHeight="1">
      <c r="A1748" s="32">
        <f>IF(B1748&gt;0,1,0)</f>
        <v>0</v>
      </c>
      <c r="B1748" s="647"/>
      <c r="C1748" s="648"/>
      <c r="D1748" s="648"/>
      <c r="E1748" s="648"/>
      <c r="F1748" s="648"/>
      <c r="G1748" s="648"/>
      <c r="H1748" s="6"/>
      <c r="I1748" s="63"/>
      <c r="J1748" s="7"/>
      <c r="K1748" s="8"/>
      <c r="M1748" s="402" t="s">
        <v>690</v>
      </c>
    </row>
    <row r="1749" spans="1:13">
      <c r="A1749" s="32">
        <f t="shared" ref="A1749:A1756" si="348">IF(H1749&gt;0,1,0)</f>
        <v>0</v>
      </c>
      <c r="B1749" s="10"/>
      <c r="C1749" s="2"/>
      <c r="D1749" s="2"/>
      <c r="E1749" s="2"/>
      <c r="F1749" s="2"/>
      <c r="G1749" s="2"/>
      <c r="H1749" s="3">
        <f>IF(AND(C1749=0,D1749=0,E1749=0,F1749=0,G1749=0),0,ROUND(IF(C1749=0,1,C1749)*IF(D1749=0,1,D1749)*IF(E1749=0,1,E1749)*IF(F1749=0,1,F1749)*IF(G1749=0,1,G1749),2))</f>
        <v>0</v>
      </c>
      <c r="I1749" s="63"/>
      <c r="J1749" s="7"/>
      <c r="K1749" s="8"/>
      <c r="M1749" s="403" t="s">
        <v>1067</v>
      </c>
    </row>
    <row r="1750" spans="1:13">
      <c r="A1750" s="32">
        <f t="shared" si="348"/>
        <v>0</v>
      </c>
      <c r="B1750" s="10"/>
      <c r="C1750" s="2"/>
      <c r="D1750" s="2"/>
      <c r="E1750" s="2"/>
      <c r="F1750" s="2"/>
      <c r="G1750" s="2"/>
      <c r="H1750" s="3">
        <f t="shared" ref="H1750:H1756" si="349">IF(AND(C1750=0,D1750=0,E1750=0,F1750=0,G1750=0),0,ROUND(IF(C1750=0,1,C1750)*IF(D1750=0,1,D1750)*IF(E1750=0,1,E1750)*IF(F1750=0,1,F1750)*IF(G1750=0,1,G1750),2))</f>
        <v>0</v>
      </c>
      <c r="I1750" s="63"/>
      <c r="J1750" s="7"/>
      <c r="K1750" s="8"/>
      <c r="M1750" s="403"/>
    </row>
    <row r="1751" spans="1:13">
      <c r="A1751" s="32">
        <f t="shared" si="348"/>
        <v>0</v>
      </c>
      <c r="B1751" s="10"/>
      <c r="C1751" s="2"/>
      <c r="D1751" s="2"/>
      <c r="E1751" s="2"/>
      <c r="F1751" s="2"/>
      <c r="G1751" s="2"/>
      <c r="H1751" s="3">
        <f t="shared" si="349"/>
        <v>0</v>
      </c>
      <c r="I1751" s="63"/>
      <c r="J1751" s="7"/>
      <c r="K1751" s="8"/>
      <c r="M1751" s="403"/>
    </row>
    <row r="1752" spans="1:13">
      <c r="A1752" s="32">
        <f t="shared" si="348"/>
        <v>0</v>
      </c>
      <c r="B1752" s="10"/>
      <c r="C1752" s="2"/>
      <c r="D1752" s="2"/>
      <c r="E1752" s="2"/>
      <c r="F1752" s="2"/>
      <c r="G1752" s="2"/>
      <c r="H1752" s="3">
        <f t="shared" si="349"/>
        <v>0</v>
      </c>
      <c r="I1752" s="63"/>
      <c r="J1752" s="7"/>
      <c r="K1752" s="8"/>
      <c r="M1752" s="403"/>
    </row>
    <row r="1753" spans="1:13">
      <c r="A1753" s="32">
        <f t="shared" si="348"/>
        <v>0</v>
      </c>
      <c r="B1753" s="10"/>
      <c r="C1753" s="2"/>
      <c r="D1753" s="2"/>
      <c r="E1753" s="2"/>
      <c r="F1753" s="2"/>
      <c r="G1753" s="2"/>
      <c r="H1753" s="3">
        <f t="shared" si="349"/>
        <v>0</v>
      </c>
      <c r="I1753" s="63"/>
      <c r="J1753" s="7"/>
      <c r="K1753" s="8"/>
      <c r="M1753" s="403"/>
    </row>
    <row r="1754" spans="1:13">
      <c r="A1754" s="32">
        <f t="shared" si="348"/>
        <v>0</v>
      </c>
      <c r="B1754" s="10"/>
      <c r="C1754" s="2"/>
      <c r="D1754" s="2"/>
      <c r="E1754" s="2"/>
      <c r="F1754" s="2"/>
      <c r="G1754" s="2"/>
      <c r="H1754" s="3">
        <f t="shared" si="349"/>
        <v>0</v>
      </c>
      <c r="I1754" s="63"/>
      <c r="J1754" s="7"/>
      <c r="K1754" s="8"/>
      <c r="M1754" s="403"/>
    </row>
    <row r="1755" spans="1:13">
      <c r="A1755" s="32">
        <f t="shared" si="348"/>
        <v>0</v>
      </c>
      <c r="B1755" s="10"/>
      <c r="C1755" s="2"/>
      <c r="D1755" s="2"/>
      <c r="E1755" s="2"/>
      <c r="F1755" s="2"/>
      <c r="G1755" s="2"/>
      <c r="H1755" s="3">
        <f t="shared" si="349"/>
        <v>0</v>
      </c>
      <c r="I1755" s="63"/>
      <c r="J1755" s="7"/>
      <c r="K1755" s="8"/>
      <c r="M1755" s="403"/>
    </row>
    <row r="1756" spans="1:13">
      <c r="A1756" s="32">
        <f t="shared" si="348"/>
        <v>0</v>
      </c>
      <c r="B1756" s="10"/>
      <c r="C1756" s="2"/>
      <c r="D1756" s="2"/>
      <c r="E1756" s="2"/>
      <c r="F1756" s="2"/>
      <c r="G1756" s="2"/>
      <c r="H1756" s="3">
        <f t="shared" si="349"/>
        <v>0</v>
      </c>
      <c r="I1756" s="63"/>
      <c r="J1756" s="7"/>
      <c r="K1756" s="8"/>
      <c r="M1756" s="403"/>
    </row>
    <row r="1757" spans="1:13">
      <c r="A1757" s="33" t="e">
        <f>VLOOKUP(B1748,O:T,2)</f>
        <v>#N/A</v>
      </c>
      <c r="B1757" s="649" t="s">
        <v>70</v>
      </c>
      <c r="C1757" s="650"/>
      <c r="D1757" s="650"/>
      <c r="E1757" s="650"/>
      <c r="F1757" s="650"/>
      <c r="G1757" s="650"/>
      <c r="H1757" s="6"/>
      <c r="I1757" s="63">
        <f>SUM(H1749:H1757)</f>
        <v>0</v>
      </c>
      <c r="J1757" s="1" t="e">
        <f>VLOOKUP(B1748,O:W,4)</f>
        <v>#N/A</v>
      </c>
      <c r="K1757" s="8"/>
      <c r="M1757" s="403"/>
    </row>
    <row r="1758" spans="1:13" ht="45.75" customHeight="1">
      <c r="A1758" s="32">
        <f>IF(B1758&gt;0,1,0)</f>
        <v>0</v>
      </c>
      <c r="B1758" s="647"/>
      <c r="C1758" s="648"/>
      <c r="D1758" s="648"/>
      <c r="E1758" s="648"/>
      <c r="F1758" s="648"/>
      <c r="G1758" s="648"/>
      <c r="H1758" s="6"/>
      <c r="I1758" s="63"/>
      <c r="J1758" s="7"/>
      <c r="K1758" s="8"/>
      <c r="M1758" s="402" t="s">
        <v>690</v>
      </c>
    </row>
    <row r="1759" spans="1:13">
      <c r="A1759" s="32">
        <f t="shared" ref="A1759:A1766" si="350">IF(H1759&gt;0,1,0)</f>
        <v>0</v>
      </c>
      <c r="B1759" s="10"/>
      <c r="C1759" s="2"/>
      <c r="D1759" s="2"/>
      <c r="E1759" s="2"/>
      <c r="F1759" s="2"/>
      <c r="G1759" s="2"/>
      <c r="H1759" s="3">
        <f>IF(AND(C1759=0,D1759=0,E1759=0,F1759=0,G1759=0),0,ROUND(IF(C1759=0,1,C1759)*IF(D1759=0,1,D1759)*IF(E1759=0,1,E1759)*IF(F1759=0,1,F1759)*IF(G1759=0,1,G1759),2))</f>
        <v>0</v>
      </c>
      <c r="I1759" s="63"/>
      <c r="J1759" s="7"/>
      <c r="K1759" s="8"/>
      <c r="M1759" s="403"/>
    </row>
    <row r="1760" spans="1:13">
      <c r="A1760" s="32">
        <f t="shared" si="350"/>
        <v>0</v>
      </c>
      <c r="B1760" s="10"/>
      <c r="C1760" s="2"/>
      <c r="D1760" s="2"/>
      <c r="E1760" s="2"/>
      <c r="F1760" s="2"/>
      <c r="G1760" s="2"/>
      <c r="H1760" s="3">
        <f t="shared" ref="H1760:H1766" si="351">IF(AND(C1760=0,D1760=0,E1760=0,F1760=0,G1760=0),0,ROUND(IF(C1760=0,1,C1760)*IF(D1760=0,1,D1760)*IF(E1760=0,1,E1760)*IF(F1760=0,1,F1760)*IF(G1760=0,1,G1760),2))</f>
        <v>0</v>
      </c>
      <c r="I1760" s="63"/>
      <c r="J1760" s="7"/>
      <c r="K1760" s="8"/>
      <c r="M1760" s="403"/>
    </row>
    <row r="1761" spans="1:13">
      <c r="A1761" s="32">
        <f t="shared" si="350"/>
        <v>0</v>
      </c>
      <c r="B1761" s="10"/>
      <c r="C1761" s="2"/>
      <c r="D1761" s="2"/>
      <c r="E1761" s="2"/>
      <c r="F1761" s="2"/>
      <c r="G1761" s="2"/>
      <c r="H1761" s="3">
        <f t="shared" si="351"/>
        <v>0</v>
      </c>
      <c r="I1761" s="63"/>
      <c r="J1761" s="7"/>
      <c r="K1761" s="8"/>
      <c r="M1761" s="403"/>
    </row>
    <row r="1762" spans="1:13">
      <c r="A1762" s="32">
        <f t="shared" si="350"/>
        <v>0</v>
      </c>
      <c r="B1762" s="10"/>
      <c r="C1762" s="2"/>
      <c r="D1762" s="2"/>
      <c r="E1762" s="2"/>
      <c r="F1762" s="2"/>
      <c r="G1762" s="2"/>
      <c r="H1762" s="3">
        <f t="shared" si="351"/>
        <v>0</v>
      </c>
      <c r="I1762" s="63"/>
      <c r="J1762" s="7"/>
      <c r="K1762" s="8"/>
      <c r="M1762" s="403"/>
    </row>
    <row r="1763" spans="1:13">
      <c r="A1763" s="32">
        <f t="shared" si="350"/>
        <v>0</v>
      </c>
      <c r="B1763" s="10"/>
      <c r="C1763" s="2"/>
      <c r="D1763" s="2"/>
      <c r="E1763" s="2"/>
      <c r="F1763" s="2"/>
      <c r="G1763" s="2"/>
      <c r="H1763" s="3">
        <f t="shared" si="351"/>
        <v>0</v>
      </c>
      <c r="I1763" s="63"/>
      <c r="J1763" s="7"/>
      <c r="K1763" s="8"/>
      <c r="M1763" s="403"/>
    </row>
    <row r="1764" spans="1:13">
      <c r="A1764" s="32">
        <f t="shared" si="350"/>
        <v>0</v>
      </c>
      <c r="B1764" s="10"/>
      <c r="C1764" s="2"/>
      <c r="D1764" s="2"/>
      <c r="E1764" s="2"/>
      <c r="F1764" s="2"/>
      <c r="G1764" s="2"/>
      <c r="H1764" s="3">
        <f t="shared" si="351"/>
        <v>0</v>
      </c>
      <c r="I1764" s="63"/>
      <c r="J1764" s="7"/>
      <c r="K1764" s="8"/>
      <c r="M1764" s="403"/>
    </row>
    <row r="1765" spans="1:13">
      <c r="A1765" s="32">
        <f t="shared" si="350"/>
        <v>0</v>
      </c>
      <c r="B1765" s="10"/>
      <c r="C1765" s="2"/>
      <c r="D1765" s="2"/>
      <c r="E1765" s="2"/>
      <c r="F1765" s="2"/>
      <c r="G1765" s="2"/>
      <c r="H1765" s="3">
        <f t="shared" si="351"/>
        <v>0</v>
      </c>
      <c r="I1765" s="63"/>
      <c r="J1765" s="7"/>
      <c r="K1765" s="8"/>
      <c r="M1765" s="403"/>
    </row>
    <row r="1766" spans="1:13">
      <c r="A1766" s="32">
        <f t="shared" si="350"/>
        <v>0</v>
      </c>
      <c r="B1766" s="10"/>
      <c r="C1766" s="2"/>
      <c r="D1766" s="2"/>
      <c r="E1766" s="2"/>
      <c r="F1766" s="2"/>
      <c r="G1766" s="2"/>
      <c r="H1766" s="3">
        <f t="shared" si="351"/>
        <v>0</v>
      </c>
      <c r="I1766" s="63"/>
      <c r="J1766" s="7"/>
      <c r="K1766" s="8"/>
      <c r="M1766" s="403"/>
    </row>
    <row r="1767" spans="1:13">
      <c r="A1767" s="33" t="e">
        <f>VLOOKUP(B1758,O:T,2)</f>
        <v>#N/A</v>
      </c>
      <c r="B1767" s="649" t="s">
        <v>70</v>
      </c>
      <c r="C1767" s="650"/>
      <c r="D1767" s="650"/>
      <c r="E1767" s="650"/>
      <c r="F1767" s="650"/>
      <c r="G1767" s="650"/>
      <c r="H1767" s="6"/>
      <c r="I1767" s="63">
        <f>SUM(H1759:H1767)</f>
        <v>0</v>
      </c>
      <c r="J1767" s="1" t="e">
        <f>VLOOKUP(B1758,O:W,4)</f>
        <v>#N/A</v>
      </c>
      <c r="K1767" s="8"/>
      <c r="M1767" s="403"/>
    </row>
    <row r="1768" spans="1:13" ht="45.75" customHeight="1">
      <c r="A1768" s="32">
        <f>IF(B1768&gt;0,1,0)</f>
        <v>0</v>
      </c>
      <c r="B1768" s="647"/>
      <c r="C1768" s="648"/>
      <c r="D1768" s="648"/>
      <c r="E1768" s="648"/>
      <c r="F1768" s="648"/>
      <c r="G1768" s="648"/>
      <c r="H1768" s="6"/>
      <c r="I1768" s="63"/>
      <c r="J1768" s="7"/>
      <c r="K1768" s="8"/>
      <c r="M1768" s="402" t="s">
        <v>690</v>
      </c>
    </row>
    <row r="1769" spans="1:13">
      <c r="A1769" s="32">
        <f t="shared" ref="A1769:A1776" si="352">IF(H1769&gt;0,1,0)</f>
        <v>0</v>
      </c>
      <c r="B1769" s="10"/>
      <c r="C1769" s="2"/>
      <c r="D1769" s="2"/>
      <c r="E1769" s="2"/>
      <c r="F1769" s="2"/>
      <c r="G1769" s="2"/>
      <c r="H1769" s="3">
        <f>IF(AND(C1769=0,D1769=0,E1769=0,F1769=0,G1769=0),0,ROUND(IF(C1769=0,1,C1769)*IF(D1769=0,1,D1769)*IF(E1769=0,1,E1769)*IF(F1769=0,1,F1769)*IF(G1769=0,1,G1769),2))</f>
        <v>0</v>
      </c>
      <c r="I1769" s="63"/>
      <c r="J1769" s="7"/>
      <c r="K1769" s="8"/>
      <c r="M1769" s="403" t="s">
        <v>1067</v>
      </c>
    </row>
    <row r="1770" spans="1:13">
      <c r="A1770" s="32">
        <f t="shared" si="352"/>
        <v>0</v>
      </c>
      <c r="B1770" s="10"/>
      <c r="C1770" s="2"/>
      <c r="D1770" s="2"/>
      <c r="E1770" s="2"/>
      <c r="F1770" s="2"/>
      <c r="G1770" s="2"/>
      <c r="H1770" s="3">
        <f t="shared" ref="H1770:H1776" si="353">IF(AND(C1770=0,D1770=0,E1770=0,F1770=0,G1770=0),0,ROUND(IF(C1770=0,1,C1770)*IF(D1770=0,1,D1770)*IF(E1770=0,1,E1770)*IF(F1770=0,1,F1770)*IF(G1770=0,1,G1770),2))</f>
        <v>0</v>
      </c>
      <c r="I1770" s="63"/>
      <c r="J1770" s="7"/>
      <c r="K1770" s="8"/>
      <c r="M1770" s="403"/>
    </row>
    <row r="1771" spans="1:13">
      <c r="A1771" s="32">
        <f t="shared" si="352"/>
        <v>0</v>
      </c>
      <c r="B1771" s="10"/>
      <c r="C1771" s="2"/>
      <c r="D1771" s="2"/>
      <c r="E1771" s="2"/>
      <c r="F1771" s="2"/>
      <c r="G1771" s="2"/>
      <c r="H1771" s="3">
        <f t="shared" si="353"/>
        <v>0</v>
      </c>
      <c r="I1771" s="63"/>
      <c r="J1771" s="7"/>
      <c r="K1771" s="8"/>
      <c r="M1771" s="403"/>
    </row>
    <row r="1772" spans="1:13">
      <c r="A1772" s="32">
        <f t="shared" si="352"/>
        <v>0</v>
      </c>
      <c r="B1772" s="10"/>
      <c r="C1772" s="2"/>
      <c r="D1772" s="2"/>
      <c r="E1772" s="2"/>
      <c r="F1772" s="2"/>
      <c r="G1772" s="2"/>
      <c r="H1772" s="3">
        <f t="shared" si="353"/>
        <v>0</v>
      </c>
      <c r="I1772" s="63"/>
      <c r="J1772" s="7"/>
      <c r="K1772" s="8"/>
      <c r="M1772" s="403"/>
    </row>
    <row r="1773" spans="1:13">
      <c r="A1773" s="32">
        <f t="shared" si="352"/>
        <v>0</v>
      </c>
      <c r="B1773" s="10"/>
      <c r="C1773" s="2"/>
      <c r="D1773" s="2"/>
      <c r="E1773" s="2"/>
      <c r="F1773" s="2"/>
      <c r="G1773" s="2"/>
      <c r="H1773" s="3">
        <f t="shared" si="353"/>
        <v>0</v>
      </c>
      <c r="I1773" s="63"/>
      <c r="J1773" s="7"/>
      <c r="K1773" s="8"/>
      <c r="M1773" s="403"/>
    </row>
    <row r="1774" spans="1:13">
      <c r="A1774" s="32">
        <f t="shared" si="352"/>
        <v>0</v>
      </c>
      <c r="B1774" s="10"/>
      <c r="C1774" s="2"/>
      <c r="D1774" s="2"/>
      <c r="E1774" s="2"/>
      <c r="F1774" s="2"/>
      <c r="G1774" s="2"/>
      <c r="H1774" s="3">
        <f t="shared" si="353"/>
        <v>0</v>
      </c>
      <c r="I1774" s="63"/>
      <c r="J1774" s="7"/>
      <c r="K1774" s="8"/>
      <c r="M1774" s="403"/>
    </row>
    <row r="1775" spans="1:13">
      <c r="A1775" s="32">
        <f t="shared" si="352"/>
        <v>0</v>
      </c>
      <c r="B1775" s="10"/>
      <c r="C1775" s="2"/>
      <c r="D1775" s="2"/>
      <c r="E1775" s="2"/>
      <c r="F1775" s="2"/>
      <c r="G1775" s="2"/>
      <c r="H1775" s="3">
        <f t="shared" si="353"/>
        <v>0</v>
      </c>
      <c r="I1775" s="63"/>
      <c r="J1775" s="7"/>
      <c r="K1775" s="8"/>
      <c r="M1775" s="403"/>
    </row>
    <row r="1776" spans="1:13">
      <c r="A1776" s="32">
        <f t="shared" si="352"/>
        <v>0</v>
      </c>
      <c r="B1776" s="10"/>
      <c r="C1776" s="2"/>
      <c r="D1776" s="2"/>
      <c r="E1776" s="2"/>
      <c r="F1776" s="2"/>
      <c r="G1776" s="2"/>
      <c r="H1776" s="3">
        <f t="shared" si="353"/>
        <v>0</v>
      </c>
      <c r="I1776" s="63"/>
      <c r="J1776" s="7"/>
      <c r="K1776" s="8"/>
      <c r="M1776" s="403"/>
    </row>
    <row r="1777" spans="1:13">
      <c r="A1777" s="33" t="e">
        <f>VLOOKUP(B1768,O:T,2)</f>
        <v>#N/A</v>
      </c>
      <c r="B1777" s="649" t="s">
        <v>70</v>
      </c>
      <c r="C1777" s="650"/>
      <c r="D1777" s="650"/>
      <c r="E1777" s="650"/>
      <c r="F1777" s="650"/>
      <c r="G1777" s="650"/>
      <c r="H1777" s="6"/>
      <c r="I1777" s="63">
        <f>SUM(H1769:H1777)</f>
        <v>0</v>
      </c>
      <c r="J1777" s="1" t="e">
        <f>VLOOKUP(B1768,O:W,4)</f>
        <v>#N/A</v>
      </c>
      <c r="K1777" s="8"/>
      <c r="M1777" s="403"/>
    </row>
    <row r="1778" spans="1:13" ht="47.25" customHeight="1">
      <c r="A1778" s="32">
        <f>IF(B1778&gt;0,1,0)</f>
        <v>1</v>
      </c>
      <c r="B1778" s="647" t="s">
        <v>7242</v>
      </c>
      <c r="C1778" s="648"/>
      <c r="D1778" s="648"/>
      <c r="E1778" s="648"/>
      <c r="F1778" s="648"/>
      <c r="G1778" s="648"/>
      <c r="H1778" s="6"/>
      <c r="I1778" s="63"/>
      <c r="J1778" s="7"/>
      <c r="K1778" s="8"/>
      <c r="M1778" s="390" t="s">
        <v>692</v>
      </c>
    </row>
    <row r="1779" spans="1:13">
      <c r="A1779" s="32">
        <f t="shared" ref="A1779:A1786" si="354">IF(H1779&gt;0,1,0)</f>
        <v>1</v>
      </c>
      <c r="B1779" s="10"/>
      <c r="C1779" s="2">
        <v>1</v>
      </c>
      <c r="D1779" s="2"/>
      <c r="E1779" s="2"/>
      <c r="F1779" s="2"/>
      <c r="G1779" s="2"/>
      <c r="H1779" s="3">
        <f>IF(AND(C1779=0,D1779=0,E1779=0,F1779=0,G1779=0),0,ROUND(IF(C1779=0,1,C1779)*IF(D1779=0,1,D1779)*IF(E1779=0,1,E1779)*IF(F1779=0,1,F1779)*IF(G1779=0,1,G1779),2))</f>
        <v>1</v>
      </c>
      <c r="I1779" s="63"/>
      <c r="J1779" s="7"/>
      <c r="K1779" s="8"/>
      <c r="M1779" s="391" t="s">
        <v>1068</v>
      </c>
    </row>
    <row r="1780" spans="1:13">
      <c r="A1780" s="32">
        <f t="shared" si="354"/>
        <v>0</v>
      </c>
      <c r="B1780" s="10"/>
      <c r="C1780" s="2"/>
      <c r="D1780" s="2"/>
      <c r="E1780" s="2"/>
      <c r="F1780" s="2"/>
      <c r="G1780" s="2"/>
      <c r="H1780" s="3">
        <f t="shared" ref="H1780:H1786" si="355">IF(AND(C1780=0,D1780=0,E1780=0,F1780=0,G1780=0),0,ROUND(IF(C1780=0,1,C1780)*IF(D1780=0,1,D1780)*IF(E1780=0,1,E1780)*IF(F1780=0,1,F1780)*IF(G1780=0,1,G1780),2))</f>
        <v>0</v>
      </c>
      <c r="I1780" s="63"/>
      <c r="J1780" s="7"/>
      <c r="K1780" s="8"/>
      <c r="M1780" s="391"/>
    </row>
    <row r="1781" spans="1:13">
      <c r="A1781" s="32">
        <f t="shared" si="354"/>
        <v>0</v>
      </c>
      <c r="B1781" s="10"/>
      <c r="C1781" s="2"/>
      <c r="D1781" s="2"/>
      <c r="E1781" s="2"/>
      <c r="F1781" s="2"/>
      <c r="G1781" s="2"/>
      <c r="H1781" s="3">
        <f t="shared" si="355"/>
        <v>0</v>
      </c>
      <c r="I1781" s="63"/>
      <c r="J1781" s="7"/>
      <c r="K1781" s="8"/>
      <c r="M1781" s="391"/>
    </row>
    <row r="1782" spans="1:13">
      <c r="A1782" s="32">
        <f t="shared" si="354"/>
        <v>0</v>
      </c>
      <c r="B1782" s="10"/>
      <c r="C1782" s="2"/>
      <c r="D1782" s="2"/>
      <c r="E1782" s="2"/>
      <c r="F1782" s="2"/>
      <c r="G1782" s="2"/>
      <c r="H1782" s="3">
        <f t="shared" si="355"/>
        <v>0</v>
      </c>
      <c r="I1782" s="63"/>
      <c r="J1782" s="7"/>
      <c r="K1782" s="8"/>
      <c r="M1782" s="391"/>
    </row>
    <row r="1783" spans="1:13">
      <c r="A1783" s="32">
        <f t="shared" si="354"/>
        <v>0</v>
      </c>
      <c r="B1783" s="10"/>
      <c r="C1783" s="2"/>
      <c r="D1783" s="2"/>
      <c r="E1783" s="2"/>
      <c r="F1783" s="2"/>
      <c r="G1783" s="2"/>
      <c r="H1783" s="3">
        <f t="shared" si="355"/>
        <v>0</v>
      </c>
      <c r="I1783" s="63"/>
      <c r="J1783" s="7"/>
      <c r="K1783" s="8"/>
      <c r="M1783" s="391"/>
    </row>
    <row r="1784" spans="1:13">
      <c r="A1784" s="32">
        <f t="shared" si="354"/>
        <v>0</v>
      </c>
      <c r="B1784" s="10"/>
      <c r="C1784" s="2"/>
      <c r="D1784" s="2"/>
      <c r="E1784" s="2"/>
      <c r="F1784" s="2"/>
      <c r="G1784" s="2"/>
      <c r="H1784" s="3">
        <f t="shared" si="355"/>
        <v>0</v>
      </c>
      <c r="I1784" s="63"/>
      <c r="J1784" s="7"/>
      <c r="K1784" s="8"/>
      <c r="M1784" s="391"/>
    </row>
    <row r="1785" spans="1:13">
      <c r="A1785" s="32">
        <f t="shared" si="354"/>
        <v>0</v>
      </c>
      <c r="B1785" s="10"/>
      <c r="C1785" s="2"/>
      <c r="D1785" s="2"/>
      <c r="E1785" s="2"/>
      <c r="F1785" s="2"/>
      <c r="G1785" s="2"/>
      <c r="H1785" s="3">
        <f t="shared" si="355"/>
        <v>0</v>
      </c>
      <c r="I1785" s="63"/>
      <c r="J1785" s="7"/>
      <c r="K1785" s="8"/>
      <c r="M1785" s="391"/>
    </row>
    <row r="1786" spans="1:13">
      <c r="A1786" s="32">
        <f t="shared" si="354"/>
        <v>0</v>
      </c>
      <c r="B1786" s="10"/>
      <c r="C1786" s="2"/>
      <c r="D1786" s="2"/>
      <c r="E1786" s="2"/>
      <c r="F1786" s="2"/>
      <c r="G1786" s="2"/>
      <c r="H1786" s="3">
        <f t="shared" si="355"/>
        <v>0</v>
      </c>
      <c r="I1786" s="63"/>
      <c r="J1786" s="7"/>
      <c r="K1786" s="8"/>
      <c r="M1786" s="391"/>
    </row>
    <row r="1787" spans="1:13">
      <c r="A1787" s="33">
        <f>VLOOKUP(B1778,O:T,2)</f>
        <v>170101</v>
      </c>
      <c r="B1787" s="649" t="s">
        <v>70</v>
      </c>
      <c r="C1787" s="650"/>
      <c r="D1787" s="650"/>
      <c r="E1787" s="650"/>
      <c r="F1787" s="650"/>
      <c r="G1787" s="650"/>
      <c r="H1787" s="6"/>
      <c r="I1787" s="63">
        <f>SUM(H1779:H1787)</f>
        <v>1</v>
      </c>
      <c r="J1787" s="1" t="str">
        <f>VLOOKUP(B1778,O:W,4)</f>
        <v>دستگاه</v>
      </c>
      <c r="K1787" s="8"/>
      <c r="M1787" s="391"/>
    </row>
    <row r="1788" spans="1:13" ht="45" customHeight="1">
      <c r="A1788" s="32">
        <f>IF(B1788&gt;0,1,0)</f>
        <v>1</v>
      </c>
      <c r="B1788" s="647" t="s">
        <v>7243</v>
      </c>
      <c r="C1788" s="648"/>
      <c r="D1788" s="648"/>
      <c r="E1788" s="648"/>
      <c r="F1788" s="648"/>
      <c r="G1788" s="648"/>
      <c r="H1788" s="6"/>
      <c r="I1788" s="63"/>
      <c r="J1788" s="7"/>
      <c r="K1788" s="8"/>
      <c r="M1788" s="390" t="s">
        <v>692</v>
      </c>
    </row>
    <row r="1789" spans="1:13">
      <c r="A1789" s="32">
        <f t="shared" ref="A1789:A1796" si="356">IF(H1789&gt;0,1,0)</f>
        <v>1</v>
      </c>
      <c r="B1789" s="10"/>
      <c r="C1789" s="2">
        <v>1</v>
      </c>
      <c r="D1789" s="2"/>
      <c r="E1789" s="2"/>
      <c r="F1789" s="2"/>
      <c r="G1789" s="2"/>
      <c r="H1789" s="3">
        <f>IF(AND(C1789=0,D1789=0,E1789=0,F1789=0,G1789=0),0,ROUND(IF(C1789=0,1,C1789)*IF(D1789=0,1,D1789)*IF(E1789=0,1,E1789)*IF(F1789=0,1,F1789)*IF(G1789=0,1,G1789),2))</f>
        <v>1</v>
      </c>
      <c r="I1789" s="63"/>
      <c r="J1789" s="7"/>
      <c r="K1789" s="8"/>
      <c r="M1789" s="391" t="s">
        <v>1068</v>
      </c>
    </row>
    <row r="1790" spans="1:13">
      <c r="A1790" s="32">
        <f t="shared" si="356"/>
        <v>0</v>
      </c>
      <c r="B1790" s="10"/>
      <c r="C1790" s="2"/>
      <c r="D1790" s="2"/>
      <c r="E1790" s="2"/>
      <c r="F1790" s="2"/>
      <c r="G1790" s="2"/>
      <c r="H1790" s="3">
        <f t="shared" ref="H1790:H1796" si="357">IF(AND(C1790=0,D1790=0,E1790=0,F1790=0,G1790=0),0,ROUND(IF(C1790=0,1,C1790)*IF(D1790=0,1,D1790)*IF(E1790=0,1,E1790)*IF(F1790=0,1,F1790)*IF(G1790=0,1,G1790),2))</f>
        <v>0</v>
      </c>
      <c r="I1790" s="63"/>
      <c r="J1790" s="7"/>
      <c r="K1790" s="8"/>
      <c r="M1790" s="391"/>
    </row>
    <row r="1791" spans="1:13">
      <c r="A1791" s="32">
        <f t="shared" si="356"/>
        <v>0</v>
      </c>
      <c r="B1791" s="10"/>
      <c r="C1791" s="2"/>
      <c r="D1791" s="2"/>
      <c r="E1791" s="2"/>
      <c r="F1791" s="2"/>
      <c r="G1791" s="2"/>
      <c r="H1791" s="3">
        <f t="shared" si="357"/>
        <v>0</v>
      </c>
      <c r="I1791" s="63"/>
      <c r="J1791" s="7"/>
      <c r="K1791" s="8"/>
      <c r="M1791" s="391"/>
    </row>
    <row r="1792" spans="1:13">
      <c r="A1792" s="32">
        <f t="shared" si="356"/>
        <v>0</v>
      </c>
      <c r="B1792" s="10"/>
      <c r="C1792" s="2"/>
      <c r="D1792" s="2"/>
      <c r="E1792" s="2"/>
      <c r="F1792" s="2"/>
      <c r="G1792" s="2"/>
      <c r="H1792" s="3">
        <f t="shared" si="357"/>
        <v>0</v>
      </c>
      <c r="I1792" s="63"/>
      <c r="J1792" s="7"/>
      <c r="K1792" s="8"/>
      <c r="M1792" s="391"/>
    </row>
    <row r="1793" spans="1:13">
      <c r="A1793" s="32">
        <f t="shared" si="356"/>
        <v>0</v>
      </c>
      <c r="B1793" s="10"/>
      <c r="C1793" s="2"/>
      <c r="D1793" s="2"/>
      <c r="E1793" s="2"/>
      <c r="F1793" s="2"/>
      <c r="G1793" s="2"/>
      <c r="H1793" s="3">
        <f t="shared" si="357"/>
        <v>0</v>
      </c>
      <c r="I1793" s="63"/>
      <c r="J1793" s="7"/>
      <c r="K1793" s="8"/>
      <c r="M1793" s="391"/>
    </row>
    <row r="1794" spans="1:13">
      <c r="A1794" s="32">
        <f t="shared" si="356"/>
        <v>0</v>
      </c>
      <c r="B1794" s="10"/>
      <c r="C1794" s="2"/>
      <c r="D1794" s="2"/>
      <c r="E1794" s="2"/>
      <c r="F1794" s="2"/>
      <c r="G1794" s="2"/>
      <c r="H1794" s="3">
        <f t="shared" si="357"/>
        <v>0</v>
      </c>
      <c r="I1794" s="63"/>
      <c r="J1794" s="7"/>
      <c r="K1794" s="8"/>
      <c r="M1794" s="391"/>
    </row>
    <row r="1795" spans="1:13">
      <c r="A1795" s="32">
        <f t="shared" si="356"/>
        <v>0</v>
      </c>
      <c r="B1795" s="10"/>
      <c r="C1795" s="2"/>
      <c r="D1795" s="2"/>
      <c r="E1795" s="2"/>
      <c r="F1795" s="2"/>
      <c r="G1795" s="2"/>
      <c r="H1795" s="3">
        <f t="shared" si="357"/>
        <v>0</v>
      </c>
      <c r="I1795" s="63"/>
      <c r="J1795" s="7"/>
      <c r="K1795" s="8"/>
      <c r="M1795" s="391"/>
    </row>
    <row r="1796" spans="1:13">
      <c r="A1796" s="32">
        <f t="shared" si="356"/>
        <v>0</v>
      </c>
      <c r="B1796" s="10"/>
      <c r="C1796" s="2"/>
      <c r="D1796" s="2"/>
      <c r="E1796" s="2"/>
      <c r="F1796" s="2"/>
      <c r="G1796" s="2"/>
      <c r="H1796" s="3">
        <f t="shared" si="357"/>
        <v>0</v>
      </c>
      <c r="I1796" s="63"/>
      <c r="J1796" s="7"/>
      <c r="K1796" s="8"/>
      <c r="M1796" s="391"/>
    </row>
    <row r="1797" spans="1:13">
      <c r="A1797" s="33" t="str">
        <f>VLOOKUP(B1788,O:T,2)</f>
        <v>170226</v>
      </c>
      <c r="B1797" s="649" t="s">
        <v>70</v>
      </c>
      <c r="C1797" s="650"/>
      <c r="D1797" s="650"/>
      <c r="E1797" s="650"/>
      <c r="F1797" s="650"/>
      <c r="G1797" s="650"/>
      <c r="H1797" s="6"/>
      <c r="I1797" s="63">
        <f>SUM(H1789:H1797)</f>
        <v>1</v>
      </c>
      <c r="J1797" s="1" t="str">
        <f>VLOOKUP(B1788,O:W,4)</f>
        <v>دستگاه</v>
      </c>
      <c r="K1797" s="8"/>
      <c r="M1797" s="391"/>
    </row>
    <row r="1798" spans="1:13" ht="46.5" customHeight="1">
      <c r="A1798" s="32">
        <f>IF(B1798&gt;0,1,0)</f>
        <v>0</v>
      </c>
      <c r="B1798" s="647"/>
      <c r="C1798" s="648"/>
      <c r="D1798" s="648"/>
      <c r="E1798" s="648"/>
      <c r="F1798" s="648"/>
      <c r="G1798" s="648"/>
      <c r="H1798" s="6"/>
      <c r="I1798" s="63"/>
      <c r="J1798" s="7"/>
      <c r="K1798" s="8"/>
      <c r="M1798" s="390" t="s">
        <v>692</v>
      </c>
    </row>
    <row r="1799" spans="1:13">
      <c r="A1799" s="32">
        <f t="shared" ref="A1799:A1806" si="358">IF(H1799&gt;0,1,0)</f>
        <v>0</v>
      </c>
      <c r="B1799" s="10"/>
      <c r="C1799" s="2"/>
      <c r="D1799" s="2"/>
      <c r="E1799" s="2"/>
      <c r="F1799" s="2"/>
      <c r="G1799" s="2"/>
      <c r="H1799" s="3">
        <f>IF(AND(C1799=0,D1799=0,E1799=0,F1799=0,G1799=0),0,ROUND(IF(C1799=0,1,C1799)*IF(D1799=0,1,D1799)*IF(E1799=0,1,E1799)*IF(F1799=0,1,F1799)*IF(G1799=0,1,G1799),2))</f>
        <v>0</v>
      </c>
      <c r="I1799" s="63"/>
      <c r="J1799" s="7"/>
      <c r="K1799" s="8"/>
      <c r="M1799" s="391"/>
    </row>
    <row r="1800" spans="1:13">
      <c r="A1800" s="32">
        <f t="shared" si="358"/>
        <v>0</v>
      </c>
      <c r="B1800" s="10"/>
      <c r="C1800" s="2"/>
      <c r="D1800" s="2"/>
      <c r="E1800" s="2"/>
      <c r="F1800" s="2"/>
      <c r="G1800" s="2"/>
      <c r="H1800" s="3">
        <f t="shared" ref="H1800:H1806" si="359">IF(AND(C1800=0,D1800=0,E1800=0,F1800=0,G1800=0),0,ROUND(IF(C1800=0,1,C1800)*IF(D1800=0,1,D1800)*IF(E1800=0,1,E1800)*IF(F1800=0,1,F1800)*IF(G1800=0,1,G1800),2))</f>
        <v>0</v>
      </c>
      <c r="I1800" s="63"/>
      <c r="J1800" s="7"/>
      <c r="K1800" s="8"/>
      <c r="M1800" s="391"/>
    </row>
    <row r="1801" spans="1:13">
      <c r="A1801" s="32">
        <f t="shared" si="358"/>
        <v>0</v>
      </c>
      <c r="B1801" s="10"/>
      <c r="C1801" s="2"/>
      <c r="D1801" s="2"/>
      <c r="E1801" s="2"/>
      <c r="F1801" s="2"/>
      <c r="G1801" s="2"/>
      <c r="H1801" s="3">
        <f t="shared" si="359"/>
        <v>0</v>
      </c>
      <c r="I1801" s="63"/>
      <c r="J1801" s="7"/>
      <c r="K1801" s="8"/>
      <c r="M1801" s="391"/>
    </row>
    <row r="1802" spans="1:13">
      <c r="A1802" s="32">
        <f t="shared" si="358"/>
        <v>0</v>
      </c>
      <c r="B1802" s="10"/>
      <c r="C1802" s="2"/>
      <c r="D1802" s="2"/>
      <c r="E1802" s="2"/>
      <c r="F1802" s="2"/>
      <c r="G1802" s="2"/>
      <c r="H1802" s="3">
        <f t="shared" si="359"/>
        <v>0</v>
      </c>
      <c r="I1802" s="63"/>
      <c r="J1802" s="7"/>
      <c r="K1802" s="8"/>
      <c r="M1802" s="391"/>
    </row>
    <row r="1803" spans="1:13">
      <c r="A1803" s="32">
        <f t="shared" si="358"/>
        <v>0</v>
      </c>
      <c r="B1803" s="10"/>
      <c r="C1803" s="2"/>
      <c r="D1803" s="2"/>
      <c r="E1803" s="2"/>
      <c r="F1803" s="2"/>
      <c r="G1803" s="2"/>
      <c r="H1803" s="3">
        <f t="shared" si="359"/>
        <v>0</v>
      </c>
      <c r="I1803" s="63"/>
      <c r="J1803" s="7"/>
      <c r="K1803" s="8"/>
      <c r="M1803" s="391"/>
    </row>
    <row r="1804" spans="1:13">
      <c r="A1804" s="32">
        <f t="shared" si="358"/>
        <v>0</v>
      </c>
      <c r="B1804" s="10"/>
      <c r="C1804" s="2"/>
      <c r="D1804" s="2"/>
      <c r="E1804" s="2"/>
      <c r="F1804" s="2"/>
      <c r="G1804" s="2"/>
      <c r="H1804" s="3">
        <f t="shared" si="359"/>
        <v>0</v>
      </c>
      <c r="I1804" s="63"/>
      <c r="J1804" s="7"/>
      <c r="K1804" s="8"/>
      <c r="M1804" s="391"/>
    </row>
    <row r="1805" spans="1:13">
      <c r="A1805" s="32">
        <f t="shared" si="358"/>
        <v>0</v>
      </c>
      <c r="B1805" s="10"/>
      <c r="C1805" s="2"/>
      <c r="D1805" s="2"/>
      <c r="E1805" s="2"/>
      <c r="F1805" s="2"/>
      <c r="G1805" s="2"/>
      <c r="H1805" s="3">
        <f t="shared" si="359"/>
        <v>0</v>
      </c>
      <c r="I1805" s="63"/>
      <c r="J1805" s="7"/>
      <c r="K1805" s="8"/>
      <c r="M1805" s="391"/>
    </row>
    <row r="1806" spans="1:13">
      <c r="A1806" s="32">
        <f t="shared" si="358"/>
        <v>0</v>
      </c>
      <c r="B1806" s="10"/>
      <c r="C1806" s="2"/>
      <c r="D1806" s="2"/>
      <c r="E1806" s="2"/>
      <c r="F1806" s="2"/>
      <c r="G1806" s="2"/>
      <c r="H1806" s="3">
        <f t="shared" si="359"/>
        <v>0</v>
      </c>
      <c r="I1806" s="63"/>
      <c r="J1806" s="7"/>
      <c r="K1806" s="8"/>
      <c r="M1806" s="391"/>
    </row>
    <row r="1807" spans="1:13">
      <c r="A1807" s="33" t="e">
        <f>VLOOKUP(B1798,O:T,2)</f>
        <v>#N/A</v>
      </c>
      <c r="B1807" s="649" t="s">
        <v>70</v>
      </c>
      <c r="C1807" s="650"/>
      <c r="D1807" s="650"/>
      <c r="E1807" s="650"/>
      <c r="F1807" s="650"/>
      <c r="G1807" s="650"/>
      <c r="H1807" s="6"/>
      <c r="I1807" s="63">
        <f>SUM(H1799:H1807)</f>
        <v>0</v>
      </c>
      <c r="J1807" s="1" t="e">
        <f>VLOOKUP(B1798,O:W,4)</f>
        <v>#N/A</v>
      </c>
      <c r="K1807" s="8"/>
      <c r="M1807" s="391"/>
    </row>
    <row r="1808" spans="1:13" ht="48" customHeight="1">
      <c r="A1808" s="32">
        <f>IF(B1808&gt;0,1,0)</f>
        <v>0</v>
      </c>
      <c r="B1808" s="647"/>
      <c r="C1808" s="648"/>
      <c r="D1808" s="648"/>
      <c r="E1808" s="648"/>
      <c r="F1808" s="648"/>
      <c r="G1808" s="648"/>
      <c r="H1808" s="6"/>
      <c r="I1808" s="63"/>
      <c r="J1808" s="7"/>
      <c r="K1808" s="8"/>
      <c r="M1808" s="390" t="s">
        <v>692</v>
      </c>
    </row>
    <row r="1809" spans="1:13">
      <c r="A1809" s="32">
        <f t="shared" ref="A1809:A1816" si="360">IF(H1809&gt;0,1,0)</f>
        <v>0</v>
      </c>
      <c r="B1809" s="10"/>
      <c r="C1809" s="2"/>
      <c r="D1809" s="2"/>
      <c r="E1809" s="2"/>
      <c r="F1809" s="2"/>
      <c r="G1809" s="2"/>
      <c r="H1809" s="3">
        <f>IF(AND(C1809=0,D1809=0,E1809=0,F1809=0,G1809=0),0,ROUND(IF(C1809=0,1,C1809)*IF(D1809=0,1,D1809)*IF(E1809=0,1,E1809)*IF(F1809=0,1,F1809)*IF(G1809=0,1,G1809),2))</f>
        <v>0</v>
      </c>
      <c r="I1809" s="63"/>
      <c r="J1809" s="7"/>
      <c r="K1809" s="8"/>
      <c r="M1809" s="391" t="s">
        <v>1068</v>
      </c>
    </row>
    <row r="1810" spans="1:13">
      <c r="A1810" s="32">
        <f t="shared" si="360"/>
        <v>0</v>
      </c>
      <c r="B1810" s="10"/>
      <c r="C1810" s="2"/>
      <c r="D1810" s="2"/>
      <c r="E1810" s="2"/>
      <c r="F1810" s="2"/>
      <c r="G1810" s="2"/>
      <c r="H1810" s="3">
        <f t="shared" ref="H1810:H1816" si="361">IF(AND(C1810=0,D1810=0,E1810=0,F1810=0,G1810=0),0,ROUND(IF(C1810=0,1,C1810)*IF(D1810=0,1,D1810)*IF(E1810=0,1,E1810)*IF(F1810=0,1,F1810)*IF(G1810=0,1,G1810),2))</f>
        <v>0</v>
      </c>
      <c r="I1810" s="63"/>
      <c r="J1810" s="7"/>
      <c r="K1810" s="8"/>
      <c r="M1810" s="391"/>
    </row>
    <row r="1811" spans="1:13">
      <c r="A1811" s="32">
        <f t="shared" si="360"/>
        <v>0</v>
      </c>
      <c r="B1811" s="10"/>
      <c r="C1811" s="2"/>
      <c r="D1811" s="2"/>
      <c r="E1811" s="2"/>
      <c r="F1811" s="2"/>
      <c r="G1811" s="2"/>
      <c r="H1811" s="3">
        <f t="shared" si="361"/>
        <v>0</v>
      </c>
      <c r="I1811" s="63"/>
      <c r="J1811" s="7"/>
      <c r="K1811" s="8"/>
      <c r="M1811" s="391"/>
    </row>
    <row r="1812" spans="1:13">
      <c r="A1812" s="32">
        <f t="shared" si="360"/>
        <v>0</v>
      </c>
      <c r="B1812" s="10"/>
      <c r="C1812" s="2"/>
      <c r="D1812" s="2"/>
      <c r="E1812" s="2"/>
      <c r="F1812" s="2"/>
      <c r="G1812" s="2"/>
      <c r="H1812" s="3">
        <f t="shared" si="361"/>
        <v>0</v>
      </c>
      <c r="I1812" s="63"/>
      <c r="J1812" s="7"/>
      <c r="K1812" s="8"/>
      <c r="M1812" s="391"/>
    </row>
    <row r="1813" spans="1:13">
      <c r="A1813" s="32">
        <f t="shared" si="360"/>
        <v>0</v>
      </c>
      <c r="B1813" s="10"/>
      <c r="C1813" s="2"/>
      <c r="D1813" s="2"/>
      <c r="E1813" s="2"/>
      <c r="F1813" s="2"/>
      <c r="G1813" s="2"/>
      <c r="H1813" s="3">
        <f t="shared" si="361"/>
        <v>0</v>
      </c>
      <c r="I1813" s="63"/>
      <c r="J1813" s="7"/>
      <c r="K1813" s="8"/>
      <c r="M1813" s="391"/>
    </row>
    <row r="1814" spans="1:13">
      <c r="A1814" s="32">
        <f t="shared" si="360"/>
        <v>0</v>
      </c>
      <c r="B1814" s="10"/>
      <c r="C1814" s="2"/>
      <c r="D1814" s="2"/>
      <c r="E1814" s="2"/>
      <c r="F1814" s="2"/>
      <c r="G1814" s="2"/>
      <c r="H1814" s="3">
        <f t="shared" si="361"/>
        <v>0</v>
      </c>
      <c r="I1814" s="63"/>
      <c r="J1814" s="7"/>
      <c r="K1814" s="8"/>
      <c r="M1814" s="391"/>
    </row>
    <row r="1815" spans="1:13">
      <c r="A1815" s="32">
        <f t="shared" si="360"/>
        <v>0</v>
      </c>
      <c r="B1815" s="10"/>
      <c r="C1815" s="2"/>
      <c r="D1815" s="2"/>
      <c r="E1815" s="2"/>
      <c r="F1815" s="2"/>
      <c r="G1815" s="2"/>
      <c r="H1815" s="3">
        <f t="shared" si="361"/>
        <v>0</v>
      </c>
      <c r="I1815" s="63"/>
      <c r="J1815" s="7"/>
      <c r="K1815" s="8"/>
      <c r="M1815" s="391"/>
    </row>
    <row r="1816" spans="1:13">
      <c r="A1816" s="32">
        <f t="shared" si="360"/>
        <v>0</v>
      </c>
      <c r="B1816" s="10"/>
      <c r="C1816" s="2"/>
      <c r="D1816" s="2"/>
      <c r="E1816" s="2"/>
      <c r="F1816" s="2"/>
      <c r="G1816" s="2"/>
      <c r="H1816" s="3">
        <f t="shared" si="361"/>
        <v>0</v>
      </c>
      <c r="I1816" s="63"/>
      <c r="J1816" s="7"/>
      <c r="K1816" s="8"/>
      <c r="M1816" s="391"/>
    </row>
    <row r="1817" spans="1:13">
      <c r="A1817" s="33" t="e">
        <f>VLOOKUP(B1808,O:T,2)</f>
        <v>#N/A</v>
      </c>
      <c r="B1817" s="649" t="s">
        <v>70</v>
      </c>
      <c r="C1817" s="650"/>
      <c r="D1817" s="650"/>
      <c r="E1817" s="650"/>
      <c r="F1817" s="650"/>
      <c r="G1817" s="650"/>
      <c r="H1817" s="6"/>
      <c r="I1817" s="63">
        <f>SUM(H1809:H1817)</f>
        <v>0</v>
      </c>
      <c r="J1817" s="1" t="e">
        <f>VLOOKUP(B1808,O:W,4)</f>
        <v>#N/A</v>
      </c>
      <c r="K1817" s="8"/>
      <c r="M1817" s="391"/>
    </row>
    <row r="1818" spans="1:13" ht="45.75" customHeight="1">
      <c r="A1818" s="32">
        <f>IF(B1818&gt;0,1,0)</f>
        <v>1</v>
      </c>
      <c r="B1818" s="647" t="s">
        <v>7244</v>
      </c>
      <c r="C1818" s="648"/>
      <c r="D1818" s="648"/>
      <c r="E1818" s="648"/>
      <c r="F1818" s="648"/>
      <c r="G1818" s="648"/>
      <c r="H1818" s="6"/>
      <c r="I1818" s="63"/>
      <c r="J1818" s="7"/>
      <c r="K1818" s="8"/>
      <c r="M1818" s="396" t="s">
        <v>1069</v>
      </c>
    </row>
    <row r="1819" spans="1:13">
      <c r="A1819" s="32">
        <f t="shared" ref="A1819:A1826" si="362">IF(H1819&gt;0,1,0)</f>
        <v>1</v>
      </c>
      <c r="B1819" s="10"/>
      <c r="C1819" s="2">
        <v>1</v>
      </c>
      <c r="D1819" s="2"/>
      <c r="E1819" s="2"/>
      <c r="F1819" s="2"/>
      <c r="G1819" s="2"/>
      <c r="H1819" s="3">
        <f t="shared" ref="H1819:H1822" si="363">IF(AND(C1819=0,D1819=0,E1819=0,F1819=0,G1819=0),0,ROUND(IF(C1819=0,1,C1819)*IF(D1819=0,1,D1819)*IF(E1819=0,1,E1819)*IF(F1819=0,1,F1819)*IF(G1819=0,1,G1819),2))</f>
        <v>1</v>
      </c>
      <c r="I1819" s="63"/>
      <c r="J1819" s="7"/>
      <c r="K1819" s="8"/>
      <c r="M1819" s="397" t="s">
        <v>1070</v>
      </c>
    </row>
    <row r="1820" spans="1:13">
      <c r="A1820" s="32">
        <f t="shared" si="362"/>
        <v>0</v>
      </c>
      <c r="B1820" s="10"/>
      <c r="C1820" s="2"/>
      <c r="D1820" s="2"/>
      <c r="E1820" s="2"/>
      <c r="F1820" s="2"/>
      <c r="G1820" s="2"/>
      <c r="H1820" s="3">
        <f t="shared" si="363"/>
        <v>0</v>
      </c>
      <c r="I1820" s="63"/>
      <c r="J1820" s="7"/>
      <c r="K1820" s="8"/>
      <c r="M1820" s="397"/>
    </row>
    <row r="1821" spans="1:13">
      <c r="A1821" s="32">
        <f t="shared" si="362"/>
        <v>0</v>
      </c>
      <c r="B1821" s="10"/>
      <c r="C1821" s="2"/>
      <c r="D1821" s="2"/>
      <c r="E1821" s="2"/>
      <c r="F1821" s="2"/>
      <c r="G1821" s="2"/>
      <c r="H1821" s="3">
        <f t="shared" si="363"/>
        <v>0</v>
      </c>
      <c r="I1821" s="63"/>
      <c r="J1821" s="7"/>
      <c r="K1821" s="8"/>
      <c r="M1821" s="397"/>
    </row>
    <row r="1822" spans="1:13">
      <c r="A1822" s="32">
        <f t="shared" si="362"/>
        <v>0</v>
      </c>
      <c r="B1822" s="10"/>
      <c r="C1822" s="2"/>
      <c r="D1822" s="2"/>
      <c r="E1822" s="2"/>
      <c r="F1822" s="2"/>
      <c r="G1822" s="2"/>
      <c r="H1822" s="3">
        <f t="shared" si="363"/>
        <v>0</v>
      </c>
      <c r="I1822" s="63"/>
      <c r="J1822" s="7"/>
      <c r="K1822" s="8"/>
      <c r="M1822" s="397"/>
    </row>
    <row r="1823" spans="1:13">
      <c r="A1823" s="32">
        <f t="shared" si="362"/>
        <v>0</v>
      </c>
      <c r="B1823" s="10"/>
      <c r="C1823" s="2"/>
      <c r="D1823" s="2"/>
      <c r="E1823" s="2"/>
      <c r="F1823" s="2"/>
      <c r="G1823" s="2"/>
      <c r="H1823" s="3">
        <f>IF(AND(C1823=0,D1823=0,E1823=0,F1823=0,G1823=0),0,ROUND(IF(C1823=0,1,C1823)*IF(D1823=0,1,D1823)*IF(E1823=0,1,E1823)*IF(F1823=0,1,F1823)*IF(G1823=0,1,G1823),2))</f>
        <v>0</v>
      </c>
      <c r="I1823" s="63"/>
      <c r="J1823" s="7"/>
      <c r="K1823" s="8"/>
      <c r="M1823" s="397"/>
    </row>
    <row r="1824" spans="1:13">
      <c r="A1824" s="32">
        <f t="shared" si="362"/>
        <v>0</v>
      </c>
      <c r="B1824" s="10"/>
      <c r="C1824" s="2"/>
      <c r="D1824" s="2"/>
      <c r="E1824" s="2"/>
      <c r="F1824" s="2"/>
      <c r="G1824" s="2"/>
      <c r="H1824" s="3">
        <f>IF(AND(C1824=0,D1824=0,E1824=0,F1824=0,G1824=0),0,ROUND(IF(C1824=0,1,C1824)*IF(D1824=0,1,D1824)*IF(E1824=0,1,E1824)*IF(F1824=0,1,F1824)*IF(G1824=0,1,G1824),2))</f>
        <v>0</v>
      </c>
      <c r="I1824" s="63"/>
      <c r="J1824" s="7"/>
      <c r="K1824" s="8"/>
      <c r="M1824" s="397"/>
    </row>
    <row r="1825" spans="1:13">
      <c r="A1825" s="32">
        <f t="shared" si="362"/>
        <v>0</v>
      </c>
      <c r="B1825" s="10"/>
      <c r="C1825" s="2"/>
      <c r="D1825" s="2"/>
      <c r="E1825" s="2"/>
      <c r="F1825" s="2"/>
      <c r="G1825" s="2"/>
      <c r="H1825" s="3">
        <f>IF(AND(C1825=0,D1825=0,E1825=0,F1825=0,G1825=0),0,ROUND(IF(C1825=0,1,C1825)*IF(D1825=0,1,D1825)*IF(E1825=0,1,E1825)*IF(F1825=0,1,F1825)*IF(G1825=0,1,G1825),2))</f>
        <v>0</v>
      </c>
      <c r="I1825" s="63"/>
      <c r="J1825" s="7"/>
      <c r="K1825" s="8"/>
      <c r="M1825" s="397"/>
    </row>
    <row r="1826" spans="1:13">
      <c r="A1826" s="32">
        <f t="shared" si="362"/>
        <v>0</v>
      </c>
      <c r="B1826" s="10"/>
      <c r="C1826" s="2"/>
      <c r="D1826" s="2"/>
      <c r="E1826" s="2"/>
      <c r="F1826" s="2"/>
      <c r="G1826" s="2"/>
      <c r="H1826" s="3">
        <f>IF(AND(C1826=0,D1826=0,E1826=0,F1826=0,G1826=0),0,ROUND(IF(C1826=0,1,C1826)*IF(D1826=0,1,D1826)*IF(E1826=0,1,E1826)*IF(F1826=0,1,F1826)*IF(G1826=0,1,G1826),2))</f>
        <v>0</v>
      </c>
      <c r="I1826" s="63"/>
      <c r="J1826" s="7"/>
      <c r="K1826" s="8"/>
      <c r="M1826" s="397"/>
    </row>
    <row r="1827" spans="1:13">
      <c r="A1827" s="33">
        <f>VLOOKUP(B1818,O:T,2)</f>
        <v>180101</v>
      </c>
      <c r="B1827" s="649" t="s">
        <v>70</v>
      </c>
      <c r="C1827" s="650"/>
      <c r="D1827" s="650"/>
      <c r="E1827" s="650"/>
      <c r="F1827" s="650"/>
      <c r="G1827" s="650"/>
      <c r="H1827" s="6"/>
      <c r="I1827" s="63">
        <f>SUM(H1819:H1827)</f>
        <v>1</v>
      </c>
      <c r="J1827" s="1" t="str">
        <f>VLOOKUP(B1818,O:W,4)</f>
        <v>دستگاه</v>
      </c>
      <c r="K1827" s="8"/>
      <c r="M1827" s="397"/>
    </row>
    <row r="1828" spans="1:13" ht="45.75" customHeight="1">
      <c r="A1828" s="32">
        <f>IF(B1828&gt;0,1,0)</f>
        <v>1</v>
      </c>
      <c r="B1828" s="647" t="s">
        <v>7245</v>
      </c>
      <c r="C1828" s="648"/>
      <c r="D1828" s="648"/>
      <c r="E1828" s="648"/>
      <c r="F1828" s="648"/>
      <c r="G1828" s="648"/>
      <c r="H1828" s="6"/>
      <c r="I1828" s="63"/>
      <c r="J1828" s="7"/>
      <c r="K1828" s="8"/>
      <c r="M1828" s="396" t="s">
        <v>1069</v>
      </c>
    </row>
    <row r="1829" spans="1:13">
      <c r="A1829" s="32">
        <f t="shared" ref="A1829:A1836" si="364">IF(H1829&gt;0,1,0)</f>
        <v>1</v>
      </c>
      <c r="B1829" s="10"/>
      <c r="C1829" s="2">
        <v>1</v>
      </c>
      <c r="D1829" s="2"/>
      <c r="E1829" s="2"/>
      <c r="F1829" s="2"/>
      <c r="G1829" s="2"/>
      <c r="H1829" s="3">
        <f>IF(AND(C1829=0,D1829=0,E1829=0,F1829=0,G1829=0),0,ROUND(IF(C1829=0,1,C1829)*IF(D1829=0,1,D1829)*IF(E1829=0,1,E1829)*IF(F1829=0,1,F1829)*IF(G1829=0,1,G1829),2))</f>
        <v>1</v>
      </c>
      <c r="I1829" s="63"/>
      <c r="J1829" s="7"/>
      <c r="K1829" s="8"/>
      <c r="M1829" s="397" t="s">
        <v>1070</v>
      </c>
    </row>
    <row r="1830" spans="1:13">
      <c r="A1830" s="32">
        <f t="shared" si="364"/>
        <v>0</v>
      </c>
      <c r="B1830" s="10"/>
      <c r="C1830" s="2"/>
      <c r="D1830" s="2"/>
      <c r="E1830" s="2"/>
      <c r="F1830" s="2"/>
      <c r="G1830" s="2"/>
      <c r="H1830" s="3">
        <f t="shared" ref="H1830:H1836" si="365">IF(AND(C1830=0,D1830=0,E1830=0,F1830=0,G1830=0),0,ROUND(IF(C1830=0,1,C1830)*IF(D1830=0,1,D1830)*IF(E1830=0,1,E1830)*IF(F1830=0,1,F1830)*IF(G1830=0,1,G1830),2))</f>
        <v>0</v>
      </c>
      <c r="I1830" s="63"/>
      <c r="J1830" s="7"/>
      <c r="K1830" s="8"/>
      <c r="M1830" s="397"/>
    </row>
    <row r="1831" spans="1:13">
      <c r="A1831" s="32">
        <f t="shared" si="364"/>
        <v>0</v>
      </c>
      <c r="B1831" s="10"/>
      <c r="C1831" s="2"/>
      <c r="D1831" s="2"/>
      <c r="E1831" s="2"/>
      <c r="F1831" s="2"/>
      <c r="G1831" s="2"/>
      <c r="H1831" s="3">
        <f t="shared" si="365"/>
        <v>0</v>
      </c>
      <c r="I1831" s="63"/>
      <c r="J1831" s="7"/>
      <c r="K1831" s="8"/>
      <c r="M1831" s="397"/>
    </row>
    <row r="1832" spans="1:13">
      <c r="A1832" s="32">
        <f t="shared" si="364"/>
        <v>0</v>
      </c>
      <c r="B1832" s="10"/>
      <c r="C1832" s="2"/>
      <c r="D1832" s="2"/>
      <c r="E1832" s="2"/>
      <c r="F1832" s="2"/>
      <c r="G1832" s="2"/>
      <c r="H1832" s="3">
        <f t="shared" si="365"/>
        <v>0</v>
      </c>
      <c r="I1832" s="63"/>
      <c r="J1832" s="7"/>
      <c r="K1832" s="8"/>
      <c r="M1832" s="397"/>
    </row>
    <row r="1833" spans="1:13">
      <c r="A1833" s="32">
        <f t="shared" si="364"/>
        <v>0</v>
      </c>
      <c r="B1833" s="10"/>
      <c r="C1833" s="2"/>
      <c r="D1833" s="2"/>
      <c r="E1833" s="2"/>
      <c r="F1833" s="2"/>
      <c r="G1833" s="2"/>
      <c r="H1833" s="3">
        <f t="shared" si="365"/>
        <v>0</v>
      </c>
      <c r="I1833" s="63"/>
      <c r="J1833" s="7"/>
      <c r="K1833" s="8"/>
      <c r="M1833" s="397"/>
    </row>
    <row r="1834" spans="1:13">
      <c r="A1834" s="32">
        <f t="shared" si="364"/>
        <v>0</v>
      </c>
      <c r="B1834" s="10"/>
      <c r="C1834" s="2"/>
      <c r="D1834" s="2"/>
      <c r="E1834" s="2"/>
      <c r="F1834" s="2"/>
      <c r="G1834" s="2"/>
      <c r="H1834" s="3">
        <f t="shared" si="365"/>
        <v>0</v>
      </c>
      <c r="I1834" s="63"/>
      <c r="J1834" s="7"/>
      <c r="K1834" s="8"/>
      <c r="M1834" s="397"/>
    </row>
    <row r="1835" spans="1:13">
      <c r="A1835" s="32">
        <f t="shared" si="364"/>
        <v>0</v>
      </c>
      <c r="B1835" s="10"/>
      <c r="C1835" s="2"/>
      <c r="D1835" s="2"/>
      <c r="E1835" s="2"/>
      <c r="F1835" s="2"/>
      <c r="G1835" s="2"/>
      <c r="H1835" s="3">
        <f t="shared" si="365"/>
        <v>0</v>
      </c>
      <c r="I1835" s="63"/>
      <c r="J1835" s="7"/>
      <c r="K1835" s="8"/>
      <c r="M1835" s="397"/>
    </row>
    <row r="1836" spans="1:13">
      <c r="A1836" s="32">
        <f t="shared" si="364"/>
        <v>0</v>
      </c>
      <c r="B1836" s="10"/>
      <c r="C1836" s="2"/>
      <c r="D1836" s="2"/>
      <c r="E1836" s="2"/>
      <c r="F1836" s="2"/>
      <c r="G1836" s="2"/>
      <c r="H1836" s="3">
        <f t="shared" si="365"/>
        <v>0</v>
      </c>
      <c r="I1836" s="63"/>
      <c r="J1836" s="7"/>
      <c r="K1836" s="8"/>
      <c r="M1836" s="397"/>
    </row>
    <row r="1837" spans="1:13">
      <c r="A1837" s="33" t="str">
        <f>VLOOKUP(B1828,O:T,2)</f>
        <v>180406</v>
      </c>
      <c r="B1837" s="649" t="s">
        <v>70</v>
      </c>
      <c r="C1837" s="650"/>
      <c r="D1837" s="650"/>
      <c r="E1837" s="650"/>
      <c r="F1837" s="650"/>
      <c r="G1837" s="650"/>
      <c r="H1837" s="6"/>
      <c r="I1837" s="63">
        <f>SUM(H1829:H1837)</f>
        <v>1</v>
      </c>
      <c r="J1837" s="1" t="str">
        <f>VLOOKUP(B1828,O:W,4)</f>
        <v>دستگاه</v>
      </c>
      <c r="K1837" s="8"/>
      <c r="M1837" s="397"/>
    </row>
    <row r="1838" spans="1:13" ht="47.25" customHeight="1">
      <c r="A1838" s="32">
        <f>IF(B1838&gt;0,1,0)</f>
        <v>0</v>
      </c>
      <c r="B1838" s="647"/>
      <c r="C1838" s="648"/>
      <c r="D1838" s="648"/>
      <c r="E1838" s="648"/>
      <c r="F1838" s="648"/>
      <c r="G1838" s="648"/>
      <c r="H1838" s="6"/>
      <c r="I1838" s="63"/>
      <c r="J1838" s="7"/>
      <c r="K1838" s="8"/>
      <c r="M1838" s="396" t="s">
        <v>1069</v>
      </c>
    </row>
    <row r="1839" spans="1:13">
      <c r="A1839" s="32">
        <f t="shared" ref="A1839:A1846" si="366">IF(H1839&gt;0,1,0)</f>
        <v>0</v>
      </c>
      <c r="B1839" s="10"/>
      <c r="C1839" s="2"/>
      <c r="D1839" s="2"/>
      <c r="E1839" s="2"/>
      <c r="F1839" s="2"/>
      <c r="G1839" s="2"/>
      <c r="H1839" s="3">
        <f>IF(AND(C1839=0,D1839=0,E1839=0,F1839=0,G1839=0),0,ROUND(IF(C1839=0,1,C1839)*IF(D1839=0,1,D1839)*IF(E1839=0,1,E1839)*IF(F1839=0,1,F1839)*IF(G1839=0,1,G1839),2))</f>
        <v>0</v>
      </c>
      <c r="I1839" s="63"/>
      <c r="J1839" s="7"/>
      <c r="K1839" s="8"/>
      <c r="M1839" s="397"/>
    </row>
    <row r="1840" spans="1:13">
      <c r="A1840" s="32">
        <f t="shared" si="366"/>
        <v>0</v>
      </c>
      <c r="B1840" s="10"/>
      <c r="C1840" s="2"/>
      <c r="D1840" s="2"/>
      <c r="E1840" s="2"/>
      <c r="F1840" s="2"/>
      <c r="G1840" s="2"/>
      <c r="H1840" s="3">
        <f t="shared" ref="H1840:H1846" si="367">IF(AND(C1840=0,D1840=0,E1840=0,F1840=0,G1840=0),0,ROUND(IF(C1840=0,1,C1840)*IF(D1840=0,1,D1840)*IF(E1840=0,1,E1840)*IF(F1840=0,1,F1840)*IF(G1840=0,1,G1840),2))</f>
        <v>0</v>
      </c>
      <c r="I1840" s="63"/>
      <c r="J1840" s="7"/>
      <c r="K1840" s="8"/>
      <c r="M1840" s="397"/>
    </row>
    <row r="1841" spans="1:13">
      <c r="A1841" s="32">
        <f t="shared" si="366"/>
        <v>0</v>
      </c>
      <c r="B1841" s="10"/>
      <c r="C1841" s="2"/>
      <c r="D1841" s="2"/>
      <c r="E1841" s="2"/>
      <c r="F1841" s="2"/>
      <c r="G1841" s="2"/>
      <c r="H1841" s="3">
        <f t="shared" si="367"/>
        <v>0</v>
      </c>
      <c r="I1841" s="63"/>
      <c r="J1841" s="7"/>
      <c r="K1841" s="8"/>
      <c r="M1841" s="397"/>
    </row>
    <row r="1842" spans="1:13">
      <c r="A1842" s="32">
        <f t="shared" si="366"/>
        <v>0</v>
      </c>
      <c r="B1842" s="10"/>
      <c r="C1842" s="2"/>
      <c r="D1842" s="2"/>
      <c r="E1842" s="2"/>
      <c r="F1842" s="2"/>
      <c r="G1842" s="2"/>
      <c r="H1842" s="3">
        <f t="shared" si="367"/>
        <v>0</v>
      </c>
      <c r="I1842" s="63"/>
      <c r="J1842" s="7"/>
      <c r="K1842" s="8"/>
      <c r="M1842" s="397"/>
    </row>
    <row r="1843" spans="1:13">
      <c r="A1843" s="32">
        <f t="shared" si="366"/>
        <v>0</v>
      </c>
      <c r="B1843" s="10"/>
      <c r="C1843" s="2"/>
      <c r="D1843" s="2"/>
      <c r="E1843" s="2"/>
      <c r="F1843" s="2"/>
      <c r="G1843" s="2"/>
      <c r="H1843" s="3">
        <f t="shared" si="367"/>
        <v>0</v>
      </c>
      <c r="I1843" s="63"/>
      <c r="J1843" s="7"/>
      <c r="K1843" s="8"/>
      <c r="M1843" s="397"/>
    </row>
    <row r="1844" spans="1:13">
      <c r="A1844" s="32">
        <f t="shared" si="366"/>
        <v>0</v>
      </c>
      <c r="B1844" s="10"/>
      <c r="C1844" s="2"/>
      <c r="D1844" s="2"/>
      <c r="E1844" s="2"/>
      <c r="F1844" s="2"/>
      <c r="G1844" s="2"/>
      <c r="H1844" s="3">
        <f t="shared" si="367"/>
        <v>0</v>
      </c>
      <c r="I1844" s="63"/>
      <c r="J1844" s="7"/>
      <c r="K1844" s="8"/>
      <c r="M1844" s="397"/>
    </row>
    <row r="1845" spans="1:13">
      <c r="A1845" s="32">
        <f t="shared" si="366"/>
        <v>0</v>
      </c>
      <c r="B1845" s="10"/>
      <c r="C1845" s="2"/>
      <c r="D1845" s="2"/>
      <c r="E1845" s="2"/>
      <c r="F1845" s="2"/>
      <c r="G1845" s="2"/>
      <c r="H1845" s="3">
        <f t="shared" si="367"/>
        <v>0</v>
      </c>
      <c r="I1845" s="63"/>
      <c r="J1845" s="7"/>
      <c r="K1845" s="8"/>
      <c r="M1845" s="397"/>
    </row>
    <row r="1846" spans="1:13">
      <c r="A1846" s="32">
        <f t="shared" si="366"/>
        <v>0</v>
      </c>
      <c r="B1846" s="10"/>
      <c r="C1846" s="2"/>
      <c r="D1846" s="2"/>
      <c r="E1846" s="2"/>
      <c r="F1846" s="2"/>
      <c r="G1846" s="2"/>
      <c r="H1846" s="3">
        <f t="shared" si="367"/>
        <v>0</v>
      </c>
      <c r="I1846" s="63"/>
      <c r="J1846" s="7"/>
      <c r="K1846" s="8"/>
      <c r="M1846" s="397"/>
    </row>
    <row r="1847" spans="1:13">
      <c r="A1847" s="33" t="e">
        <f>VLOOKUP(B1838,O:T,2)</f>
        <v>#N/A</v>
      </c>
      <c r="B1847" s="649" t="s">
        <v>70</v>
      </c>
      <c r="C1847" s="650"/>
      <c r="D1847" s="650"/>
      <c r="E1847" s="650"/>
      <c r="F1847" s="650"/>
      <c r="G1847" s="650"/>
      <c r="H1847" s="6"/>
      <c r="I1847" s="63">
        <f>SUM(H1839:H1847)</f>
        <v>0</v>
      </c>
      <c r="J1847" s="1" t="e">
        <f>VLOOKUP(B1838,O:W,4)</f>
        <v>#N/A</v>
      </c>
      <c r="K1847" s="8"/>
      <c r="M1847" s="397"/>
    </row>
    <row r="1848" spans="1:13" ht="46.5" customHeight="1">
      <c r="A1848" s="32">
        <f>IF(B1848&gt;0,1,0)</f>
        <v>0</v>
      </c>
      <c r="B1848" s="647"/>
      <c r="C1848" s="648"/>
      <c r="D1848" s="648"/>
      <c r="E1848" s="648"/>
      <c r="F1848" s="648"/>
      <c r="G1848" s="648"/>
      <c r="H1848" s="6"/>
      <c r="I1848" s="63"/>
      <c r="J1848" s="7"/>
      <c r="K1848" s="8"/>
      <c r="M1848" s="396" t="s">
        <v>1069</v>
      </c>
    </row>
    <row r="1849" spans="1:13">
      <c r="A1849" s="32">
        <f t="shared" ref="A1849:A1856" si="368">IF(H1849&gt;0,1,0)</f>
        <v>0</v>
      </c>
      <c r="B1849" s="10"/>
      <c r="C1849" s="2"/>
      <c r="D1849" s="2"/>
      <c r="E1849" s="2"/>
      <c r="F1849" s="2"/>
      <c r="G1849" s="2"/>
      <c r="H1849" s="3">
        <f>IF(AND(C1849=0,D1849=0,E1849=0,F1849=0,G1849=0),0,ROUND(IF(C1849=0,1,C1849)*IF(D1849=0,1,D1849)*IF(E1849=0,1,E1849)*IF(F1849=0,1,F1849)*IF(G1849=0,1,G1849),2))</f>
        <v>0</v>
      </c>
      <c r="I1849" s="63"/>
      <c r="J1849" s="7"/>
      <c r="K1849" s="8"/>
      <c r="M1849" s="397" t="s">
        <v>1070</v>
      </c>
    </row>
    <row r="1850" spans="1:13">
      <c r="A1850" s="32">
        <f t="shared" si="368"/>
        <v>0</v>
      </c>
      <c r="B1850" s="10"/>
      <c r="C1850" s="2"/>
      <c r="D1850" s="2"/>
      <c r="E1850" s="2"/>
      <c r="F1850" s="2"/>
      <c r="G1850" s="2"/>
      <c r="H1850" s="3">
        <f t="shared" ref="H1850:H1856" si="369">IF(AND(C1850=0,D1850=0,E1850=0,F1850=0,G1850=0),0,ROUND(IF(C1850=0,1,C1850)*IF(D1850=0,1,D1850)*IF(E1850=0,1,E1850)*IF(F1850=0,1,F1850)*IF(G1850=0,1,G1850),2))</f>
        <v>0</v>
      </c>
      <c r="I1850" s="63"/>
      <c r="J1850" s="7"/>
      <c r="K1850" s="8"/>
      <c r="M1850" s="397"/>
    </row>
    <row r="1851" spans="1:13">
      <c r="A1851" s="32">
        <f t="shared" si="368"/>
        <v>0</v>
      </c>
      <c r="B1851" s="10"/>
      <c r="C1851" s="2"/>
      <c r="D1851" s="2"/>
      <c r="E1851" s="2"/>
      <c r="F1851" s="2"/>
      <c r="G1851" s="2"/>
      <c r="H1851" s="3">
        <f t="shared" si="369"/>
        <v>0</v>
      </c>
      <c r="I1851" s="63"/>
      <c r="J1851" s="7"/>
      <c r="K1851" s="8"/>
      <c r="M1851" s="397"/>
    </row>
    <row r="1852" spans="1:13">
      <c r="A1852" s="32">
        <f t="shared" si="368"/>
        <v>0</v>
      </c>
      <c r="B1852" s="10"/>
      <c r="C1852" s="2"/>
      <c r="D1852" s="2"/>
      <c r="E1852" s="2"/>
      <c r="F1852" s="2"/>
      <c r="G1852" s="2"/>
      <c r="H1852" s="3">
        <f t="shared" si="369"/>
        <v>0</v>
      </c>
      <c r="I1852" s="63"/>
      <c r="J1852" s="7"/>
      <c r="K1852" s="8"/>
      <c r="M1852" s="397"/>
    </row>
    <row r="1853" spans="1:13">
      <c r="A1853" s="32">
        <f t="shared" si="368"/>
        <v>0</v>
      </c>
      <c r="B1853" s="10"/>
      <c r="C1853" s="2"/>
      <c r="D1853" s="2"/>
      <c r="E1853" s="2"/>
      <c r="F1853" s="2"/>
      <c r="G1853" s="2"/>
      <c r="H1853" s="3">
        <f t="shared" si="369"/>
        <v>0</v>
      </c>
      <c r="I1853" s="63"/>
      <c r="J1853" s="7"/>
      <c r="K1853" s="8"/>
      <c r="M1853" s="397"/>
    </row>
    <row r="1854" spans="1:13">
      <c r="A1854" s="32">
        <f t="shared" si="368"/>
        <v>0</v>
      </c>
      <c r="B1854" s="10"/>
      <c r="C1854" s="2"/>
      <c r="D1854" s="2"/>
      <c r="E1854" s="2"/>
      <c r="F1854" s="2"/>
      <c r="G1854" s="2"/>
      <c r="H1854" s="3">
        <f t="shared" si="369"/>
        <v>0</v>
      </c>
      <c r="I1854" s="63"/>
      <c r="J1854" s="7"/>
      <c r="K1854" s="8"/>
      <c r="M1854" s="397"/>
    </row>
    <row r="1855" spans="1:13">
      <c r="A1855" s="32">
        <f t="shared" si="368"/>
        <v>0</v>
      </c>
      <c r="B1855" s="10"/>
      <c r="C1855" s="2"/>
      <c r="D1855" s="2"/>
      <c r="E1855" s="2"/>
      <c r="F1855" s="2"/>
      <c r="G1855" s="2"/>
      <c r="H1855" s="3">
        <f t="shared" si="369"/>
        <v>0</v>
      </c>
      <c r="I1855" s="63"/>
      <c r="J1855" s="7"/>
      <c r="K1855" s="8"/>
      <c r="M1855" s="397"/>
    </row>
    <row r="1856" spans="1:13">
      <c r="A1856" s="32">
        <f t="shared" si="368"/>
        <v>0</v>
      </c>
      <c r="B1856" s="10"/>
      <c r="C1856" s="2"/>
      <c r="D1856" s="2"/>
      <c r="E1856" s="2"/>
      <c r="F1856" s="2"/>
      <c r="G1856" s="2"/>
      <c r="H1856" s="3">
        <f t="shared" si="369"/>
        <v>0</v>
      </c>
      <c r="I1856" s="63"/>
      <c r="J1856" s="7"/>
      <c r="K1856" s="8"/>
      <c r="M1856" s="397"/>
    </row>
    <row r="1857" spans="1:13">
      <c r="A1857" s="33" t="e">
        <f>VLOOKUP(B1848,O:T,2)</f>
        <v>#N/A</v>
      </c>
      <c r="B1857" s="649" t="s">
        <v>70</v>
      </c>
      <c r="C1857" s="650"/>
      <c r="D1857" s="650"/>
      <c r="E1857" s="650"/>
      <c r="F1857" s="650"/>
      <c r="G1857" s="650"/>
      <c r="H1857" s="6"/>
      <c r="I1857" s="63">
        <f>SUM(H1849:H1857)</f>
        <v>0</v>
      </c>
      <c r="J1857" s="1" t="e">
        <f>VLOOKUP(B1848,O:W,4)</f>
        <v>#N/A</v>
      </c>
      <c r="K1857" s="8"/>
      <c r="M1857" s="397"/>
    </row>
    <row r="1858" spans="1:13" ht="45.75" customHeight="1">
      <c r="A1858" s="32">
        <f>IF(B1858&gt;0,1,0)</f>
        <v>0</v>
      </c>
      <c r="B1858" s="647"/>
      <c r="C1858" s="648"/>
      <c r="D1858" s="648"/>
      <c r="E1858" s="648"/>
      <c r="F1858" s="648"/>
      <c r="G1858" s="648"/>
      <c r="H1858" s="6"/>
      <c r="I1858" s="63"/>
      <c r="J1858" s="7"/>
      <c r="K1858" s="8"/>
      <c r="M1858" s="396" t="s">
        <v>1069</v>
      </c>
    </row>
    <row r="1859" spans="1:13">
      <c r="A1859" s="32">
        <f t="shared" ref="A1859:A1866" si="370">IF(H1859&gt;0,1,0)</f>
        <v>0</v>
      </c>
      <c r="B1859" s="10"/>
      <c r="C1859" s="2"/>
      <c r="D1859" s="2"/>
      <c r="E1859" s="2"/>
      <c r="F1859" s="2"/>
      <c r="G1859" s="2"/>
      <c r="H1859" s="3">
        <f>IF(AND(C1859=0,D1859=0,E1859=0,F1859=0,G1859=0),0,ROUND(IF(C1859=0,1,C1859)*IF(D1859=0,1,D1859)*IF(E1859=0,1,E1859)*IF(F1859=0,1,F1859)*IF(G1859=0,1,G1859),2))</f>
        <v>0</v>
      </c>
      <c r="I1859" s="63"/>
      <c r="J1859" s="7"/>
      <c r="K1859" s="8"/>
      <c r="M1859" s="397"/>
    </row>
    <row r="1860" spans="1:13">
      <c r="A1860" s="32">
        <f t="shared" si="370"/>
        <v>0</v>
      </c>
      <c r="B1860" s="10"/>
      <c r="C1860" s="2"/>
      <c r="D1860" s="2"/>
      <c r="E1860" s="2"/>
      <c r="F1860" s="2"/>
      <c r="G1860" s="2"/>
      <c r="H1860" s="3">
        <f t="shared" ref="H1860:H1866" si="371">IF(AND(C1860=0,D1860=0,E1860=0,F1860=0,G1860=0),0,ROUND(IF(C1860=0,1,C1860)*IF(D1860=0,1,D1860)*IF(E1860=0,1,E1860)*IF(F1860=0,1,F1860)*IF(G1860=0,1,G1860),2))</f>
        <v>0</v>
      </c>
      <c r="I1860" s="63"/>
      <c r="J1860" s="7"/>
      <c r="K1860" s="8"/>
      <c r="M1860" s="397"/>
    </row>
    <row r="1861" spans="1:13">
      <c r="A1861" s="32">
        <f t="shared" si="370"/>
        <v>0</v>
      </c>
      <c r="B1861" s="10"/>
      <c r="C1861" s="2"/>
      <c r="D1861" s="2"/>
      <c r="E1861" s="2"/>
      <c r="F1861" s="2"/>
      <c r="G1861" s="2"/>
      <c r="H1861" s="3">
        <f t="shared" si="371"/>
        <v>0</v>
      </c>
      <c r="I1861" s="63"/>
      <c r="J1861" s="7"/>
      <c r="K1861" s="8"/>
      <c r="M1861" s="397"/>
    </row>
    <row r="1862" spans="1:13">
      <c r="A1862" s="32">
        <f t="shared" si="370"/>
        <v>0</v>
      </c>
      <c r="B1862" s="10"/>
      <c r="C1862" s="2"/>
      <c r="D1862" s="2"/>
      <c r="E1862" s="2"/>
      <c r="F1862" s="2"/>
      <c r="G1862" s="2"/>
      <c r="H1862" s="3">
        <f t="shared" si="371"/>
        <v>0</v>
      </c>
      <c r="I1862" s="63"/>
      <c r="J1862" s="7"/>
      <c r="K1862" s="8"/>
      <c r="M1862" s="397"/>
    </row>
    <row r="1863" spans="1:13">
      <c r="A1863" s="32">
        <f t="shared" si="370"/>
        <v>0</v>
      </c>
      <c r="B1863" s="10"/>
      <c r="C1863" s="2"/>
      <c r="D1863" s="2"/>
      <c r="E1863" s="2"/>
      <c r="F1863" s="2"/>
      <c r="G1863" s="2"/>
      <c r="H1863" s="3">
        <f t="shared" si="371"/>
        <v>0</v>
      </c>
      <c r="I1863" s="63"/>
      <c r="J1863" s="7"/>
      <c r="K1863" s="8"/>
      <c r="M1863" s="397"/>
    </row>
    <row r="1864" spans="1:13">
      <c r="A1864" s="32">
        <f t="shared" si="370"/>
        <v>0</v>
      </c>
      <c r="B1864" s="10"/>
      <c r="C1864" s="2"/>
      <c r="D1864" s="2"/>
      <c r="E1864" s="2"/>
      <c r="F1864" s="2"/>
      <c r="G1864" s="2"/>
      <c r="H1864" s="3">
        <f t="shared" si="371"/>
        <v>0</v>
      </c>
      <c r="I1864" s="63"/>
      <c r="J1864" s="7"/>
      <c r="K1864" s="8"/>
      <c r="M1864" s="397"/>
    </row>
    <row r="1865" spans="1:13">
      <c r="A1865" s="32">
        <f t="shared" si="370"/>
        <v>0</v>
      </c>
      <c r="B1865" s="10"/>
      <c r="C1865" s="2"/>
      <c r="D1865" s="2"/>
      <c r="E1865" s="2"/>
      <c r="F1865" s="2"/>
      <c r="G1865" s="2"/>
      <c r="H1865" s="3">
        <f t="shared" si="371"/>
        <v>0</v>
      </c>
      <c r="I1865" s="63"/>
      <c r="J1865" s="7"/>
      <c r="K1865" s="8"/>
      <c r="M1865" s="397"/>
    </row>
    <row r="1866" spans="1:13">
      <c r="A1866" s="32">
        <f t="shared" si="370"/>
        <v>0</v>
      </c>
      <c r="B1866" s="10"/>
      <c r="C1866" s="2"/>
      <c r="D1866" s="2"/>
      <c r="E1866" s="2"/>
      <c r="F1866" s="2"/>
      <c r="G1866" s="2"/>
      <c r="H1866" s="3">
        <f t="shared" si="371"/>
        <v>0</v>
      </c>
      <c r="I1866" s="63"/>
      <c r="J1866" s="7"/>
      <c r="K1866" s="8"/>
      <c r="M1866" s="397"/>
    </row>
    <row r="1867" spans="1:13">
      <c r="A1867" s="33" t="e">
        <f>VLOOKUP(B1858,O:T,2)</f>
        <v>#N/A</v>
      </c>
      <c r="B1867" s="649" t="s">
        <v>70</v>
      </c>
      <c r="C1867" s="650"/>
      <c r="D1867" s="650"/>
      <c r="E1867" s="650"/>
      <c r="F1867" s="650"/>
      <c r="G1867" s="650"/>
      <c r="H1867" s="6"/>
      <c r="I1867" s="63">
        <f>SUM(H1859:H1867)</f>
        <v>0</v>
      </c>
      <c r="J1867" s="1" t="e">
        <f>VLOOKUP(B1858,O:W,4)</f>
        <v>#N/A</v>
      </c>
      <c r="K1867" s="8"/>
      <c r="M1867" s="397"/>
    </row>
    <row r="1868" spans="1:13" ht="46.5" customHeight="1">
      <c r="A1868" s="32">
        <f>IF(B1868&gt;0,1,0)</f>
        <v>0</v>
      </c>
      <c r="B1868" s="647"/>
      <c r="C1868" s="648"/>
      <c r="D1868" s="648"/>
      <c r="E1868" s="648"/>
      <c r="F1868" s="648"/>
      <c r="G1868" s="648"/>
      <c r="H1868" s="6"/>
      <c r="I1868" s="63"/>
      <c r="J1868" s="7"/>
      <c r="K1868" s="8"/>
      <c r="M1868" s="396" t="s">
        <v>1069</v>
      </c>
    </row>
    <row r="1869" spans="1:13">
      <c r="A1869" s="32">
        <f t="shared" ref="A1869:A1876" si="372">IF(H1869&gt;0,1,0)</f>
        <v>0</v>
      </c>
      <c r="B1869" s="10"/>
      <c r="C1869" s="2"/>
      <c r="D1869" s="2"/>
      <c r="E1869" s="2"/>
      <c r="F1869" s="2"/>
      <c r="G1869" s="2"/>
      <c r="H1869" s="3">
        <f>IF(AND(C1869=0,D1869=0,E1869=0,F1869=0,G1869=0),0,ROUND(IF(C1869=0,1,C1869)*IF(D1869=0,1,D1869)*IF(E1869=0,1,E1869)*IF(F1869=0,1,F1869)*IF(G1869=0,1,G1869),2))</f>
        <v>0</v>
      </c>
      <c r="I1869" s="63"/>
      <c r="J1869" s="7"/>
      <c r="K1869" s="8"/>
      <c r="M1869" s="397" t="s">
        <v>1070</v>
      </c>
    </row>
    <row r="1870" spans="1:13">
      <c r="A1870" s="32">
        <f t="shared" si="372"/>
        <v>0</v>
      </c>
      <c r="B1870" s="10"/>
      <c r="C1870" s="2"/>
      <c r="D1870" s="2"/>
      <c r="E1870" s="2"/>
      <c r="F1870" s="2"/>
      <c r="G1870" s="2"/>
      <c r="H1870" s="3">
        <f t="shared" ref="H1870:H1876" si="373">IF(AND(C1870=0,D1870=0,E1870=0,F1870=0,G1870=0),0,ROUND(IF(C1870=0,1,C1870)*IF(D1870=0,1,D1870)*IF(E1870=0,1,E1870)*IF(F1870=0,1,F1870)*IF(G1870=0,1,G1870),2))</f>
        <v>0</v>
      </c>
      <c r="I1870" s="63"/>
      <c r="J1870" s="7"/>
      <c r="K1870" s="8"/>
      <c r="M1870" s="397"/>
    </row>
    <row r="1871" spans="1:13">
      <c r="A1871" s="32">
        <f t="shared" si="372"/>
        <v>0</v>
      </c>
      <c r="B1871" s="10"/>
      <c r="C1871" s="2"/>
      <c r="D1871" s="2"/>
      <c r="E1871" s="2"/>
      <c r="F1871" s="2"/>
      <c r="G1871" s="2"/>
      <c r="H1871" s="3">
        <f t="shared" si="373"/>
        <v>0</v>
      </c>
      <c r="I1871" s="63"/>
      <c r="J1871" s="7"/>
      <c r="K1871" s="8"/>
      <c r="M1871" s="397"/>
    </row>
    <row r="1872" spans="1:13">
      <c r="A1872" s="32">
        <f t="shared" si="372"/>
        <v>0</v>
      </c>
      <c r="B1872" s="10"/>
      <c r="C1872" s="2"/>
      <c r="D1872" s="2"/>
      <c r="E1872" s="2"/>
      <c r="F1872" s="2"/>
      <c r="G1872" s="2"/>
      <c r="H1872" s="3">
        <f t="shared" si="373"/>
        <v>0</v>
      </c>
      <c r="I1872" s="63"/>
      <c r="J1872" s="7"/>
      <c r="K1872" s="8"/>
      <c r="M1872" s="397"/>
    </row>
    <row r="1873" spans="1:13">
      <c r="A1873" s="32">
        <f t="shared" si="372"/>
        <v>0</v>
      </c>
      <c r="B1873" s="10"/>
      <c r="C1873" s="2"/>
      <c r="D1873" s="2"/>
      <c r="E1873" s="2"/>
      <c r="F1873" s="2"/>
      <c r="G1873" s="2"/>
      <c r="H1873" s="3">
        <f t="shared" si="373"/>
        <v>0</v>
      </c>
      <c r="I1873" s="63"/>
      <c r="J1873" s="7"/>
      <c r="K1873" s="8"/>
      <c r="M1873" s="397"/>
    </row>
    <row r="1874" spans="1:13">
      <c r="A1874" s="32">
        <f t="shared" si="372"/>
        <v>0</v>
      </c>
      <c r="B1874" s="10"/>
      <c r="C1874" s="2"/>
      <c r="D1874" s="2"/>
      <c r="E1874" s="2"/>
      <c r="F1874" s="2"/>
      <c r="G1874" s="2"/>
      <c r="H1874" s="3">
        <f t="shared" si="373"/>
        <v>0</v>
      </c>
      <c r="I1874" s="63"/>
      <c r="J1874" s="7"/>
      <c r="K1874" s="8"/>
      <c r="M1874" s="397"/>
    </row>
    <row r="1875" spans="1:13">
      <c r="A1875" s="32">
        <f t="shared" si="372"/>
        <v>0</v>
      </c>
      <c r="B1875" s="10"/>
      <c r="C1875" s="2"/>
      <c r="D1875" s="2"/>
      <c r="E1875" s="2"/>
      <c r="F1875" s="2"/>
      <c r="G1875" s="2"/>
      <c r="H1875" s="3">
        <f t="shared" si="373"/>
        <v>0</v>
      </c>
      <c r="I1875" s="63"/>
      <c r="J1875" s="7"/>
      <c r="K1875" s="8"/>
      <c r="M1875" s="397"/>
    </row>
    <row r="1876" spans="1:13">
      <c r="A1876" s="32">
        <f t="shared" si="372"/>
        <v>0</v>
      </c>
      <c r="B1876" s="10"/>
      <c r="C1876" s="2"/>
      <c r="D1876" s="2"/>
      <c r="E1876" s="2"/>
      <c r="F1876" s="2"/>
      <c r="G1876" s="2"/>
      <c r="H1876" s="3">
        <f t="shared" si="373"/>
        <v>0</v>
      </c>
      <c r="I1876" s="63"/>
      <c r="J1876" s="7"/>
      <c r="K1876" s="8"/>
      <c r="M1876" s="397"/>
    </row>
    <row r="1877" spans="1:13">
      <c r="A1877" s="33" t="e">
        <f>VLOOKUP(B1868,O:T,2)</f>
        <v>#N/A</v>
      </c>
      <c r="B1877" s="649" t="s">
        <v>70</v>
      </c>
      <c r="C1877" s="650"/>
      <c r="D1877" s="650"/>
      <c r="E1877" s="650"/>
      <c r="F1877" s="650"/>
      <c r="G1877" s="650"/>
      <c r="H1877" s="6"/>
      <c r="I1877" s="63">
        <f>SUM(H1869:H1877)</f>
        <v>0</v>
      </c>
      <c r="J1877" s="1" t="e">
        <f>VLOOKUP(B1868,O:W,4)</f>
        <v>#N/A</v>
      </c>
      <c r="K1877" s="8"/>
      <c r="M1877" s="397"/>
    </row>
    <row r="1878" spans="1:13" ht="45" customHeight="1">
      <c r="A1878" s="32">
        <f>IF(B1878&gt;0,1,0)</f>
        <v>1</v>
      </c>
      <c r="B1878" s="647" t="s">
        <v>7246</v>
      </c>
      <c r="C1878" s="648"/>
      <c r="D1878" s="648"/>
      <c r="E1878" s="648"/>
      <c r="F1878" s="648"/>
      <c r="G1878" s="648"/>
      <c r="H1878" s="6"/>
      <c r="I1878" s="63"/>
      <c r="J1878" s="7"/>
      <c r="K1878" s="8"/>
      <c r="M1878" s="412" t="s">
        <v>696</v>
      </c>
    </row>
    <row r="1879" spans="1:13">
      <c r="A1879" s="32">
        <f t="shared" ref="A1879:A1886" si="374">IF(H1879&gt;0,1,0)</f>
        <v>1</v>
      </c>
      <c r="B1879" s="10"/>
      <c r="C1879" s="2">
        <v>1</v>
      </c>
      <c r="D1879" s="2"/>
      <c r="E1879" s="2"/>
      <c r="F1879" s="2"/>
      <c r="G1879" s="2"/>
      <c r="H1879" s="3">
        <f>IF(AND(C1879=0,D1879=0,E1879=0,F1879=0,G1879=0),0,ROUND(IF(C1879=0,1,C1879)*IF(D1879=0,1,D1879)*IF(E1879=0,1,E1879)*IF(F1879=0,1,F1879)*IF(G1879=0,1,G1879),2))</f>
        <v>1</v>
      </c>
      <c r="I1879" s="63"/>
      <c r="J1879" s="7"/>
      <c r="K1879" s="8"/>
      <c r="M1879" s="413" t="s">
        <v>1071</v>
      </c>
    </row>
    <row r="1880" spans="1:13">
      <c r="A1880" s="32">
        <f t="shared" si="374"/>
        <v>0</v>
      </c>
      <c r="B1880" s="10"/>
      <c r="C1880" s="2"/>
      <c r="D1880" s="2"/>
      <c r="E1880" s="2"/>
      <c r="F1880" s="2"/>
      <c r="G1880" s="2"/>
      <c r="H1880" s="3">
        <f t="shared" ref="H1880:H1886" si="375">IF(AND(C1880=0,D1880=0,E1880=0,F1880=0,G1880=0),0,ROUND(IF(C1880=0,1,C1880)*IF(D1880=0,1,D1880)*IF(E1880=0,1,E1880)*IF(F1880=0,1,F1880)*IF(G1880=0,1,G1880),2))</f>
        <v>0</v>
      </c>
      <c r="I1880" s="63"/>
      <c r="J1880" s="7"/>
      <c r="K1880" s="8"/>
      <c r="M1880" s="413"/>
    </row>
    <row r="1881" spans="1:13">
      <c r="A1881" s="32">
        <f t="shared" si="374"/>
        <v>0</v>
      </c>
      <c r="B1881" s="10"/>
      <c r="C1881" s="2"/>
      <c r="D1881" s="2"/>
      <c r="E1881" s="2"/>
      <c r="F1881" s="2"/>
      <c r="G1881" s="2"/>
      <c r="H1881" s="3">
        <f t="shared" si="375"/>
        <v>0</v>
      </c>
      <c r="I1881" s="63"/>
      <c r="J1881" s="7"/>
      <c r="K1881" s="8"/>
      <c r="M1881" s="413"/>
    </row>
    <row r="1882" spans="1:13">
      <c r="A1882" s="32">
        <f t="shared" si="374"/>
        <v>0</v>
      </c>
      <c r="B1882" s="10"/>
      <c r="C1882" s="2"/>
      <c r="D1882" s="2"/>
      <c r="E1882" s="2"/>
      <c r="F1882" s="2"/>
      <c r="G1882" s="2"/>
      <c r="H1882" s="3">
        <f t="shared" si="375"/>
        <v>0</v>
      </c>
      <c r="I1882" s="63"/>
      <c r="J1882" s="7"/>
      <c r="K1882" s="8"/>
      <c r="M1882" s="413"/>
    </row>
    <row r="1883" spans="1:13">
      <c r="A1883" s="32">
        <f t="shared" si="374"/>
        <v>0</v>
      </c>
      <c r="B1883" s="10"/>
      <c r="C1883" s="2"/>
      <c r="D1883" s="2"/>
      <c r="E1883" s="2"/>
      <c r="F1883" s="2"/>
      <c r="G1883" s="2"/>
      <c r="H1883" s="3">
        <f t="shared" si="375"/>
        <v>0</v>
      </c>
      <c r="I1883" s="63"/>
      <c r="J1883" s="7"/>
      <c r="K1883" s="8"/>
      <c r="M1883" s="413"/>
    </row>
    <row r="1884" spans="1:13">
      <c r="A1884" s="32">
        <f t="shared" si="374"/>
        <v>0</v>
      </c>
      <c r="B1884" s="10"/>
      <c r="C1884" s="2"/>
      <c r="D1884" s="2"/>
      <c r="E1884" s="2"/>
      <c r="F1884" s="2"/>
      <c r="G1884" s="2"/>
      <c r="H1884" s="3">
        <f t="shared" si="375"/>
        <v>0</v>
      </c>
      <c r="I1884" s="63"/>
      <c r="J1884" s="7"/>
      <c r="K1884" s="8"/>
      <c r="M1884" s="413"/>
    </row>
    <row r="1885" spans="1:13">
      <c r="A1885" s="32">
        <f t="shared" si="374"/>
        <v>0</v>
      </c>
      <c r="B1885" s="10"/>
      <c r="C1885" s="2"/>
      <c r="D1885" s="2"/>
      <c r="E1885" s="2"/>
      <c r="F1885" s="2"/>
      <c r="G1885" s="2"/>
      <c r="H1885" s="3">
        <f t="shared" si="375"/>
        <v>0</v>
      </c>
      <c r="I1885" s="63"/>
      <c r="J1885" s="7"/>
      <c r="K1885" s="8"/>
      <c r="M1885" s="413"/>
    </row>
    <row r="1886" spans="1:13">
      <c r="A1886" s="32">
        <f t="shared" si="374"/>
        <v>0</v>
      </c>
      <c r="B1886" s="10"/>
      <c r="C1886" s="2"/>
      <c r="D1886" s="2"/>
      <c r="E1886" s="2"/>
      <c r="F1886" s="2"/>
      <c r="G1886" s="2"/>
      <c r="H1886" s="3">
        <f t="shared" si="375"/>
        <v>0</v>
      </c>
      <c r="I1886" s="63"/>
      <c r="J1886" s="7"/>
      <c r="K1886" s="8"/>
      <c r="M1886" s="413"/>
    </row>
    <row r="1887" spans="1:13">
      <c r="A1887" s="33">
        <f>VLOOKUP(B1878,O:T,2)</f>
        <v>190101</v>
      </c>
      <c r="B1887" s="649" t="s">
        <v>70</v>
      </c>
      <c r="C1887" s="650"/>
      <c r="D1887" s="650"/>
      <c r="E1887" s="650"/>
      <c r="F1887" s="650"/>
      <c r="G1887" s="650"/>
      <c r="H1887" s="6"/>
      <c r="I1887" s="63">
        <f>SUM(H1879:H1887)</f>
        <v>1</v>
      </c>
      <c r="J1887" s="1" t="str">
        <f>VLOOKUP(B1878,O:W,4)</f>
        <v>دستگاه</v>
      </c>
      <c r="K1887" s="8"/>
      <c r="M1887" s="413"/>
    </row>
    <row r="1888" spans="1:13" ht="46.5" customHeight="1">
      <c r="A1888" s="32">
        <f>IF(B1888&gt;0,1,0)</f>
        <v>1</v>
      </c>
      <c r="B1888" s="647" t="s">
        <v>7247</v>
      </c>
      <c r="C1888" s="648"/>
      <c r="D1888" s="648"/>
      <c r="E1888" s="648"/>
      <c r="F1888" s="648"/>
      <c r="G1888" s="648"/>
      <c r="H1888" s="6"/>
      <c r="I1888" s="63"/>
      <c r="J1888" s="7"/>
      <c r="K1888" s="8"/>
      <c r="M1888" s="412" t="s">
        <v>696</v>
      </c>
    </row>
    <row r="1889" spans="1:13">
      <c r="A1889" s="32">
        <f t="shared" ref="A1889:A1896" si="376">IF(H1889&gt;0,1,0)</f>
        <v>1</v>
      </c>
      <c r="B1889" s="10"/>
      <c r="C1889" s="2">
        <v>1</v>
      </c>
      <c r="D1889" s="2"/>
      <c r="E1889" s="2"/>
      <c r="F1889" s="2"/>
      <c r="G1889" s="2"/>
      <c r="H1889" s="3">
        <f>IF(AND(C1889=0,D1889=0,E1889=0,F1889=0,G1889=0),0,ROUND(IF(C1889=0,1,C1889)*IF(D1889=0,1,D1889)*IF(E1889=0,1,E1889)*IF(F1889=0,1,F1889)*IF(G1889=0,1,G1889),2))</f>
        <v>1</v>
      </c>
      <c r="I1889" s="63"/>
      <c r="J1889" s="7"/>
      <c r="K1889" s="8"/>
      <c r="M1889" s="413" t="s">
        <v>1071</v>
      </c>
    </row>
    <row r="1890" spans="1:13">
      <c r="A1890" s="32">
        <f t="shared" si="376"/>
        <v>0</v>
      </c>
      <c r="B1890" s="10"/>
      <c r="C1890" s="2"/>
      <c r="D1890" s="2"/>
      <c r="E1890" s="2"/>
      <c r="F1890" s="2"/>
      <c r="G1890" s="2"/>
      <c r="H1890" s="3">
        <f t="shared" ref="H1890:H1896" si="377">IF(AND(C1890=0,D1890=0,E1890=0,F1890=0,G1890=0),0,ROUND(IF(C1890=0,1,C1890)*IF(D1890=0,1,D1890)*IF(E1890=0,1,E1890)*IF(F1890=0,1,F1890)*IF(G1890=0,1,G1890),2))</f>
        <v>0</v>
      </c>
      <c r="I1890" s="63"/>
      <c r="J1890" s="7"/>
      <c r="K1890" s="8"/>
      <c r="M1890" s="413"/>
    </row>
    <row r="1891" spans="1:13">
      <c r="A1891" s="32">
        <f t="shared" si="376"/>
        <v>0</v>
      </c>
      <c r="B1891" s="10"/>
      <c r="C1891" s="2"/>
      <c r="D1891" s="2"/>
      <c r="E1891" s="2"/>
      <c r="F1891" s="2"/>
      <c r="G1891" s="2"/>
      <c r="H1891" s="3">
        <f t="shared" si="377"/>
        <v>0</v>
      </c>
      <c r="I1891" s="63"/>
      <c r="J1891" s="7"/>
      <c r="K1891" s="8"/>
      <c r="M1891" s="413"/>
    </row>
    <row r="1892" spans="1:13">
      <c r="A1892" s="32">
        <f t="shared" si="376"/>
        <v>0</v>
      </c>
      <c r="B1892" s="10"/>
      <c r="C1892" s="2"/>
      <c r="D1892" s="2"/>
      <c r="E1892" s="2"/>
      <c r="F1892" s="2"/>
      <c r="G1892" s="2"/>
      <c r="H1892" s="3">
        <f t="shared" si="377"/>
        <v>0</v>
      </c>
      <c r="I1892" s="63"/>
      <c r="J1892" s="7"/>
      <c r="K1892" s="8"/>
      <c r="M1892" s="413"/>
    </row>
    <row r="1893" spans="1:13">
      <c r="A1893" s="32">
        <f t="shared" si="376"/>
        <v>0</v>
      </c>
      <c r="B1893" s="10"/>
      <c r="C1893" s="2"/>
      <c r="D1893" s="2"/>
      <c r="E1893" s="2"/>
      <c r="F1893" s="2"/>
      <c r="G1893" s="2"/>
      <c r="H1893" s="3">
        <f t="shared" si="377"/>
        <v>0</v>
      </c>
      <c r="I1893" s="63"/>
      <c r="J1893" s="7"/>
      <c r="K1893" s="8"/>
      <c r="M1893" s="413"/>
    </row>
    <row r="1894" spans="1:13">
      <c r="A1894" s="32">
        <f t="shared" si="376"/>
        <v>0</v>
      </c>
      <c r="B1894" s="10"/>
      <c r="C1894" s="2"/>
      <c r="D1894" s="2"/>
      <c r="E1894" s="2"/>
      <c r="F1894" s="2"/>
      <c r="G1894" s="2"/>
      <c r="H1894" s="3">
        <f t="shared" si="377"/>
        <v>0</v>
      </c>
      <c r="I1894" s="63"/>
      <c r="J1894" s="7"/>
      <c r="K1894" s="8"/>
      <c r="M1894" s="413"/>
    </row>
    <row r="1895" spans="1:13">
      <c r="A1895" s="32">
        <f t="shared" si="376"/>
        <v>0</v>
      </c>
      <c r="B1895" s="10"/>
      <c r="C1895" s="2"/>
      <c r="D1895" s="2"/>
      <c r="E1895" s="2"/>
      <c r="F1895" s="2"/>
      <c r="G1895" s="2"/>
      <c r="H1895" s="3">
        <f t="shared" si="377"/>
        <v>0</v>
      </c>
      <c r="I1895" s="63"/>
      <c r="J1895" s="7"/>
      <c r="K1895" s="8"/>
      <c r="M1895" s="413"/>
    </row>
    <row r="1896" spans="1:13">
      <c r="A1896" s="32">
        <f t="shared" si="376"/>
        <v>0</v>
      </c>
      <c r="B1896" s="10"/>
      <c r="C1896" s="2"/>
      <c r="D1896" s="2"/>
      <c r="E1896" s="2"/>
      <c r="F1896" s="2"/>
      <c r="G1896" s="2"/>
      <c r="H1896" s="3">
        <f t="shared" si="377"/>
        <v>0</v>
      </c>
      <c r="I1896" s="63"/>
      <c r="J1896" s="7"/>
      <c r="K1896" s="8"/>
      <c r="M1896" s="413"/>
    </row>
    <row r="1897" spans="1:13">
      <c r="A1897" s="33" t="str">
        <f>VLOOKUP(B1888,O:T,2)</f>
        <v>190604</v>
      </c>
      <c r="B1897" s="649" t="s">
        <v>70</v>
      </c>
      <c r="C1897" s="650"/>
      <c r="D1897" s="650"/>
      <c r="E1897" s="650"/>
      <c r="F1897" s="650"/>
      <c r="G1897" s="650"/>
      <c r="H1897" s="6"/>
      <c r="I1897" s="63">
        <f>SUM(H1889:H1897)</f>
        <v>1</v>
      </c>
      <c r="J1897" s="1" t="str">
        <f>VLOOKUP(B1888,O:W,4)</f>
        <v>دستگاه</v>
      </c>
      <c r="K1897" s="8"/>
      <c r="M1897" s="413"/>
    </row>
    <row r="1898" spans="1:13" ht="46.5" customHeight="1">
      <c r="A1898" s="32">
        <f>IF(B1898&gt;0,1,0)</f>
        <v>0</v>
      </c>
      <c r="B1898" s="647"/>
      <c r="C1898" s="648"/>
      <c r="D1898" s="648"/>
      <c r="E1898" s="648"/>
      <c r="F1898" s="648"/>
      <c r="G1898" s="648"/>
      <c r="H1898" s="6"/>
      <c r="I1898" s="63"/>
      <c r="J1898" s="7"/>
      <c r="K1898" s="8"/>
      <c r="M1898" s="412" t="s">
        <v>696</v>
      </c>
    </row>
    <row r="1899" spans="1:13">
      <c r="A1899" s="32">
        <f t="shared" ref="A1899:A1906" si="378">IF(H1899&gt;0,1,0)</f>
        <v>0</v>
      </c>
      <c r="B1899" s="10"/>
      <c r="C1899" s="2"/>
      <c r="D1899" s="2"/>
      <c r="E1899" s="2"/>
      <c r="F1899" s="2"/>
      <c r="G1899" s="2"/>
      <c r="H1899" s="3">
        <f>IF(AND(C1899=0,D1899=0,E1899=0,F1899=0,G1899=0),0,ROUND(IF(C1899=0,1,C1899)*IF(D1899=0,1,D1899)*IF(E1899=0,1,E1899)*IF(F1899=0,1,F1899)*IF(G1899=0,1,G1899),2))</f>
        <v>0</v>
      </c>
      <c r="I1899" s="63"/>
      <c r="J1899" s="7"/>
      <c r="K1899" s="8"/>
      <c r="M1899" s="413"/>
    </row>
    <row r="1900" spans="1:13">
      <c r="A1900" s="32">
        <f t="shared" si="378"/>
        <v>0</v>
      </c>
      <c r="B1900" s="10"/>
      <c r="C1900" s="2"/>
      <c r="D1900" s="2"/>
      <c r="E1900" s="2"/>
      <c r="F1900" s="2"/>
      <c r="G1900" s="2"/>
      <c r="H1900" s="3">
        <f t="shared" ref="H1900:H1906" si="379">IF(AND(C1900=0,D1900=0,E1900=0,F1900=0,G1900=0),0,ROUND(IF(C1900=0,1,C1900)*IF(D1900=0,1,D1900)*IF(E1900=0,1,E1900)*IF(F1900=0,1,F1900)*IF(G1900=0,1,G1900),2))</f>
        <v>0</v>
      </c>
      <c r="I1900" s="63"/>
      <c r="J1900" s="7"/>
      <c r="K1900" s="8"/>
      <c r="M1900" s="413"/>
    </row>
    <row r="1901" spans="1:13">
      <c r="A1901" s="32">
        <f t="shared" si="378"/>
        <v>0</v>
      </c>
      <c r="B1901" s="10"/>
      <c r="C1901" s="2"/>
      <c r="D1901" s="2"/>
      <c r="E1901" s="2"/>
      <c r="F1901" s="2"/>
      <c r="G1901" s="2"/>
      <c r="H1901" s="3">
        <f t="shared" si="379"/>
        <v>0</v>
      </c>
      <c r="I1901" s="63"/>
      <c r="J1901" s="7"/>
      <c r="K1901" s="8"/>
      <c r="M1901" s="413"/>
    </row>
    <row r="1902" spans="1:13">
      <c r="A1902" s="32">
        <f t="shared" si="378"/>
        <v>0</v>
      </c>
      <c r="B1902" s="10"/>
      <c r="C1902" s="2"/>
      <c r="D1902" s="2"/>
      <c r="E1902" s="2"/>
      <c r="F1902" s="2"/>
      <c r="G1902" s="2"/>
      <c r="H1902" s="3">
        <f t="shared" si="379"/>
        <v>0</v>
      </c>
      <c r="I1902" s="63"/>
      <c r="J1902" s="7"/>
      <c r="K1902" s="8"/>
      <c r="M1902" s="413"/>
    </row>
    <row r="1903" spans="1:13">
      <c r="A1903" s="32">
        <f t="shared" si="378"/>
        <v>0</v>
      </c>
      <c r="B1903" s="10"/>
      <c r="C1903" s="2"/>
      <c r="D1903" s="2"/>
      <c r="E1903" s="2"/>
      <c r="F1903" s="2"/>
      <c r="G1903" s="2"/>
      <c r="H1903" s="3">
        <f t="shared" si="379"/>
        <v>0</v>
      </c>
      <c r="I1903" s="63"/>
      <c r="J1903" s="7"/>
      <c r="K1903" s="8"/>
      <c r="M1903" s="413"/>
    </row>
    <row r="1904" spans="1:13">
      <c r="A1904" s="32">
        <f t="shared" si="378"/>
        <v>0</v>
      </c>
      <c r="B1904" s="10"/>
      <c r="C1904" s="2"/>
      <c r="D1904" s="2"/>
      <c r="E1904" s="2"/>
      <c r="F1904" s="2"/>
      <c r="G1904" s="2"/>
      <c r="H1904" s="3">
        <f t="shared" si="379"/>
        <v>0</v>
      </c>
      <c r="I1904" s="63"/>
      <c r="J1904" s="7"/>
      <c r="K1904" s="8"/>
      <c r="M1904" s="413"/>
    </row>
    <row r="1905" spans="1:13">
      <c r="A1905" s="32">
        <f t="shared" si="378"/>
        <v>0</v>
      </c>
      <c r="B1905" s="10"/>
      <c r="C1905" s="2"/>
      <c r="D1905" s="2"/>
      <c r="E1905" s="2"/>
      <c r="F1905" s="2"/>
      <c r="G1905" s="2"/>
      <c r="H1905" s="3">
        <f t="shared" si="379"/>
        <v>0</v>
      </c>
      <c r="I1905" s="63"/>
      <c r="J1905" s="7"/>
      <c r="K1905" s="8"/>
      <c r="M1905" s="413"/>
    </row>
    <row r="1906" spans="1:13">
      <c r="A1906" s="32">
        <f t="shared" si="378"/>
        <v>0</v>
      </c>
      <c r="B1906" s="10"/>
      <c r="C1906" s="2"/>
      <c r="D1906" s="2"/>
      <c r="E1906" s="2"/>
      <c r="F1906" s="2"/>
      <c r="G1906" s="2"/>
      <c r="H1906" s="3">
        <f t="shared" si="379"/>
        <v>0</v>
      </c>
      <c r="I1906" s="63"/>
      <c r="J1906" s="7"/>
      <c r="K1906" s="8"/>
      <c r="M1906" s="413"/>
    </row>
    <row r="1907" spans="1:13">
      <c r="A1907" s="33" t="e">
        <f>VLOOKUP(B1898,O:T,2)</f>
        <v>#N/A</v>
      </c>
      <c r="B1907" s="649" t="s">
        <v>70</v>
      </c>
      <c r="C1907" s="650"/>
      <c r="D1907" s="650"/>
      <c r="E1907" s="650"/>
      <c r="F1907" s="650"/>
      <c r="G1907" s="650"/>
      <c r="H1907" s="6"/>
      <c r="I1907" s="63">
        <f>SUM(H1899:H1907)</f>
        <v>0</v>
      </c>
      <c r="J1907" s="1" t="e">
        <f>VLOOKUP(B1898,O:W,4)</f>
        <v>#N/A</v>
      </c>
      <c r="K1907" s="8"/>
      <c r="M1907" s="413"/>
    </row>
    <row r="1908" spans="1:13" ht="45" customHeight="1">
      <c r="A1908" s="32">
        <f>IF(B1908&gt;0,1,0)</f>
        <v>0</v>
      </c>
      <c r="B1908" s="647"/>
      <c r="C1908" s="648"/>
      <c r="D1908" s="648"/>
      <c r="E1908" s="648"/>
      <c r="F1908" s="648"/>
      <c r="G1908" s="648"/>
      <c r="H1908" s="6"/>
      <c r="I1908" s="63"/>
      <c r="J1908" s="7"/>
      <c r="K1908" s="8"/>
      <c r="M1908" s="412" t="s">
        <v>696</v>
      </c>
    </row>
    <row r="1909" spans="1:13">
      <c r="A1909" s="32">
        <f t="shared" ref="A1909:A1916" si="380">IF(H1909&gt;0,1,0)</f>
        <v>0</v>
      </c>
      <c r="B1909" s="10"/>
      <c r="C1909" s="2"/>
      <c r="D1909" s="2"/>
      <c r="E1909" s="2"/>
      <c r="F1909" s="2"/>
      <c r="G1909" s="2"/>
      <c r="H1909" s="3">
        <f>IF(AND(C1909=0,D1909=0,E1909=0,F1909=0,G1909=0),0,ROUND(IF(C1909=0,1,C1909)*IF(D1909=0,1,D1909)*IF(E1909=0,1,E1909)*IF(F1909=0,1,F1909)*IF(G1909=0,1,G1909),2))</f>
        <v>0</v>
      </c>
      <c r="I1909" s="63"/>
      <c r="J1909" s="7"/>
      <c r="K1909" s="8"/>
      <c r="M1909" s="413" t="s">
        <v>1071</v>
      </c>
    </row>
    <row r="1910" spans="1:13">
      <c r="A1910" s="32">
        <f t="shared" si="380"/>
        <v>0</v>
      </c>
      <c r="B1910" s="10"/>
      <c r="C1910" s="2"/>
      <c r="D1910" s="2"/>
      <c r="E1910" s="2"/>
      <c r="F1910" s="2"/>
      <c r="G1910" s="2"/>
      <c r="H1910" s="3">
        <f t="shared" ref="H1910:H1916" si="381">IF(AND(C1910=0,D1910=0,E1910=0,F1910=0,G1910=0),0,ROUND(IF(C1910=0,1,C1910)*IF(D1910=0,1,D1910)*IF(E1910=0,1,E1910)*IF(F1910=0,1,F1910)*IF(G1910=0,1,G1910),2))</f>
        <v>0</v>
      </c>
      <c r="I1910" s="63"/>
      <c r="J1910" s="7"/>
      <c r="K1910" s="8"/>
      <c r="M1910" s="413"/>
    </row>
    <row r="1911" spans="1:13">
      <c r="A1911" s="32">
        <f t="shared" si="380"/>
        <v>0</v>
      </c>
      <c r="B1911" s="10"/>
      <c r="C1911" s="2"/>
      <c r="D1911" s="2"/>
      <c r="E1911" s="2"/>
      <c r="F1911" s="2"/>
      <c r="G1911" s="2"/>
      <c r="H1911" s="3">
        <f t="shared" si="381"/>
        <v>0</v>
      </c>
      <c r="I1911" s="63"/>
      <c r="J1911" s="7"/>
      <c r="K1911" s="8"/>
      <c r="M1911" s="413"/>
    </row>
    <row r="1912" spans="1:13">
      <c r="A1912" s="32">
        <f t="shared" si="380"/>
        <v>0</v>
      </c>
      <c r="B1912" s="10"/>
      <c r="C1912" s="2"/>
      <c r="D1912" s="2"/>
      <c r="E1912" s="2"/>
      <c r="F1912" s="2"/>
      <c r="G1912" s="2"/>
      <c r="H1912" s="3">
        <f t="shared" si="381"/>
        <v>0</v>
      </c>
      <c r="I1912" s="63"/>
      <c r="J1912" s="7"/>
      <c r="K1912" s="8"/>
      <c r="M1912" s="413"/>
    </row>
    <row r="1913" spans="1:13">
      <c r="A1913" s="32">
        <f t="shared" si="380"/>
        <v>0</v>
      </c>
      <c r="B1913" s="10"/>
      <c r="C1913" s="2"/>
      <c r="D1913" s="2"/>
      <c r="E1913" s="2"/>
      <c r="F1913" s="2"/>
      <c r="G1913" s="2"/>
      <c r="H1913" s="3">
        <f t="shared" si="381"/>
        <v>0</v>
      </c>
      <c r="I1913" s="63"/>
      <c r="J1913" s="7"/>
      <c r="K1913" s="8"/>
      <c r="M1913" s="413"/>
    </row>
    <row r="1914" spans="1:13">
      <c r="A1914" s="32">
        <f t="shared" si="380"/>
        <v>0</v>
      </c>
      <c r="B1914" s="10"/>
      <c r="C1914" s="2"/>
      <c r="D1914" s="2"/>
      <c r="E1914" s="2"/>
      <c r="F1914" s="2"/>
      <c r="G1914" s="2"/>
      <c r="H1914" s="3">
        <f t="shared" si="381"/>
        <v>0</v>
      </c>
      <c r="I1914" s="63"/>
      <c r="J1914" s="7"/>
      <c r="K1914" s="8"/>
      <c r="M1914" s="413"/>
    </row>
    <row r="1915" spans="1:13">
      <c r="A1915" s="32">
        <f t="shared" si="380"/>
        <v>0</v>
      </c>
      <c r="B1915" s="10"/>
      <c r="C1915" s="2"/>
      <c r="D1915" s="2"/>
      <c r="E1915" s="2"/>
      <c r="F1915" s="2"/>
      <c r="G1915" s="2"/>
      <c r="H1915" s="3">
        <f t="shared" si="381"/>
        <v>0</v>
      </c>
      <c r="I1915" s="63"/>
      <c r="J1915" s="7"/>
      <c r="K1915" s="8"/>
      <c r="M1915" s="413"/>
    </row>
    <row r="1916" spans="1:13">
      <c r="A1916" s="32">
        <f t="shared" si="380"/>
        <v>0</v>
      </c>
      <c r="B1916" s="10"/>
      <c r="C1916" s="2"/>
      <c r="D1916" s="2"/>
      <c r="E1916" s="2"/>
      <c r="F1916" s="2"/>
      <c r="G1916" s="2"/>
      <c r="H1916" s="3">
        <f t="shared" si="381"/>
        <v>0</v>
      </c>
      <c r="I1916" s="63"/>
      <c r="J1916" s="7"/>
      <c r="K1916" s="8"/>
      <c r="M1916" s="413"/>
    </row>
    <row r="1917" spans="1:13">
      <c r="A1917" s="33" t="e">
        <f>VLOOKUP(B1908,O:T,2)</f>
        <v>#N/A</v>
      </c>
      <c r="B1917" s="649" t="s">
        <v>70</v>
      </c>
      <c r="C1917" s="650"/>
      <c r="D1917" s="650"/>
      <c r="E1917" s="650"/>
      <c r="F1917" s="650"/>
      <c r="G1917" s="650"/>
      <c r="H1917" s="6"/>
      <c r="I1917" s="63">
        <f>SUM(H1909:H1917)</f>
        <v>0</v>
      </c>
      <c r="J1917" s="1" t="e">
        <f>VLOOKUP(B1908,O:W,4)</f>
        <v>#N/A</v>
      </c>
      <c r="K1917" s="8"/>
      <c r="M1917" s="413"/>
    </row>
    <row r="1918" spans="1:13" ht="45.75" customHeight="1">
      <c r="A1918" s="32">
        <f>IF(B1918&gt;0,1,0)</f>
        <v>0</v>
      </c>
      <c r="B1918" s="647"/>
      <c r="C1918" s="648"/>
      <c r="D1918" s="648"/>
      <c r="E1918" s="648"/>
      <c r="F1918" s="648"/>
      <c r="G1918" s="648"/>
      <c r="H1918" s="6"/>
      <c r="I1918" s="63"/>
      <c r="J1918" s="7"/>
      <c r="K1918" s="8"/>
      <c r="M1918" s="412" t="s">
        <v>696</v>
      </c>
    </row>
    <row r="1919" spans="1:13">
      <c r="A1919" s="32">
        <f t="shared" ref="A1919:A1926" si="382">IF(H1919&gt;0,1,0)</f>
        <v>0</v>
      </c>
      <c r="B1919" s="10"/>
      <c r="C1919" s="2"/>
      <c r="D1919" s="2"/>
      <c r="E1919" s="2"/>
      <c r="F1919" s="2"/>
      <c r="G1919" s="2"/>
      <c r="H1919" s="3">
        <f>IF(AND(C1919=0,D1919=0,E1919=0,F1919=0,G1919=0),0,ROUND(IF(C1919=0,1,C1919)*IF(D1919=0,1,D1919)*IF(E1919=0,1,E1919)*IF(F1919=0,1,F1919)*IF(G1919=0,1,G1919),2))</f>
        <v>0</v>
      </c>
      <c r="I1919" s="63"/>
      <c r="J1919" s="7"/>
      <c r="K1919" s="8"/>
      <c r="M1919" s="413" t="s">
        <v>1071</v>
      </c>
    </row>
    <row r="1920" spans="1:13">
      <c r="A1920" s="32">
        <f t="shared" si="382"/>
        <v>0</v>
      </c>
      <c r="B1920" s="10"/>
      <c r="C1920" s="2"/>
      <c r="D1920" s="2"/>
      <c r="E1920" s="2"/>
      <c r="F1920" s="2"/>
      <c r="G1920" s="2"/>
      <c r="H1920" s="3">
        <f t="shared" ref="H1920:H1926" si="383">IF(AND(C1920=0,D1920=0,E1920=0,F1920=0,G1920=0),0,ROUND(IF(C1920=0,1,C1920)*IF(D1920=0,1,D1920)*IF(E1920=0,1,E1920)*IF(F1920=0,1,F1920)*IF(G1920=0,1,G1920),2))</f>
        <v>0</v>
      </c>
      <c r="I1920" s="63"/>
      <c r="J1920" s="7"/>
      <c r="K1920" s="8"/>
      <c r="M1920" s="413"/>
    </row>
    <row r="1921" spans="1:13">
      <c r="A1921" s="32">
        <f t="shared" si="382"/>
        <v>0</v>
      </c>
      <c r="B1921" s="10"/>
      <c r="C1921" s="2"/>
      <c r="D1921" s="2"/>
      <c r="E1921" s="2"/>
      <c r="F1921" s="2"/>
      <c r="G1921" s="2"/>
      <c r="H1921" s="3">
        <f t="shared" si="383"/>
        <v>0</v>
      </c>
      <c r="I1921" s="63"/>
      <c r="J1921" s="7"/>
      <c r="K1921" s="8"/>
      <c r="M1921" s="413"/>
    </row>
    <row r="1922" spans="1:13">
      <c r="A1922" s="32">
        <f t="shared" si="382"/>
        <v>0</v>
      </c>
      <c r="B1922" s="10"/>
      <c r="C1922" s="2"/>
      <c r="D1922" s="2"/>
      <c r="E1922" s="2"/>
      <c r="F1922" s="2"/>
      <c r="G1922" s="2"/>
      <c r="H1922" s="3">
        <f t="shared" si="383"/>
        <v>0</v>
      </c>
      <c r="I1922" s="63"/>
      <c r="J1922" s="7"/>
      <c r="K1922" s="8"/>
      <c r="M1922" s="413"/>
    </row>
    <row r="1923" spans="1:13">
      <c r="A1923" s="32">
        <f t="shared" si="382"/>
        <v>0</v>
      </c>
      <c r="B1923" s="10"/>
      <c r="C1923" s="2"/>
      <c r="D1923" s="2"/>
      <c r="E1923" s="2"/>
      <c r="F1923" s="2"/>
      <c r="G1923" s="2"/>
      <c r="H1923" s="3">
        <f t="shared" si="383"/>
        <v>0</v>
      </c>
      <c r="I1923" s="63"/>
      <c r="J1923" s="7"/>
      <c r="K1923" s="8"/>
      <c r="M1923" s="413"/>
    </row>
    <row r="1924" spans="1:13">
      <c r="A1924" s="32">
        <f t="shared" si="382"/>
        <v>0</v>
      </c>
      <c r="B1924" s="10"/>
      <c r="C1924" s="2"/>
      <c r="D1924" s="2"/>
      <c r="E1924" s="2"/>
      <c r="F1924" s="2"/>
      <c r="G1924" s="2"/>
      <c r="H1924" s="3">
        <f t="shared" si="383"/>
        <v>0</v>
      </c>
      <c r="I1924" s="63"/>
      <c r="J1924" s="7"/>
      <c r="K1924" s="8"/>
      <c r="M1924" s="413"/>
    </row>
    <row r="1925" spans="1:13">
      <c r="A1925" s="32">
        <f t="shared" si="382"/>
        <v>0</v>
      </c>
      <c r="B1925" s="10"/>
      <c r="C1925" s="2"/>
      <c r="D1925" s="2"/>
      <c r="E1925" s="2"/>
      <c r="F1925" s="2"/>
      <c r="G1925" s="2"/>
      <c r="H1925" s="3">
        <f t="shared" si="383"/>
        <v>0</v>
      </c>
      <c r="I1925" s="63"/>
      <c r="J1925" s="7"/>
      <c r="K1925" s="8"/>
      <c r="M1925" s="413"/>
    </row>
    <row r="1926" spans="1:13">
      <c r="A1926" s="32">
        <f t="shared" si="382"/>
        <v>0</v>
      </c>
      <c r="B1926" s="10"/>
      <c r="C1926" s="2"/>
      <c r="D1926" s="2"/>
      <c r="E1926" s="2"/>
      <c r="F1926" s="2"/>
      <c r="G1926" s="2"/>
      <c r="H1926" s="3">
        <f t="shared" si="383"/>
        <v>0</v>
      </c>
      <c r="I1926" s="63"/>
      <c r="J1926" s="7"/>
      <c r="K1926" s="8"/>
      <c r="M1926" s="413"/>
    </row>
    <row r="1927" spans="1:13">
      <c r="A1927" s="33" t="e">
        <f>VLOOKUP(B1918,O:T,2)</f>
        <v>#N/A</v>
      </c>
      <c r="B1927" s="649" t="s">
        <v>70</v>
      </c>
      <c r="C1927" s="650"/>
      <c r="D1927" s="650"/>
      <c r="E1927" s="650"/>
      <c r="F1927" s="650"/>
      <c r="G1927" s="650"/>
      <c r="H1927" s="6"/>
      <c r="I1927" s="63">
        <f>SUM(H1919:H1927)</f>
        <v>0</v>
      </c>
      <c r="J1927" s="1" t="e">
        <f>VLOOKUP(B1918,O:W,4)</f>
        <v>#N/A</v>
      </c>
      <c r="K1927" s="8"/>
      <c r="M1927" s="413"/>
    </row>
    <row r="1928" spans="1:13" ht="47.25" customHeight="1">
      <c r="A1928" s="32">
        <f>IF(B1928&gt;0,1,0)</f>
        <v>0</v>
      </c>
      <c r="B1928" s="647"/>
      <c r="C1928" s="648"/>
      <c r="D1928" s="648"/>
      <c r="E1928" s="648"/>
      <c r="F1928" s="648"/>
      <c r="G1928" s="648"/>
      <c r="H1928" s="6"/>
      <c r="I1928" s="63"/>
      <c r="J1928" s="7"/>
      <c r="K1928" s="8"/>
      <c r="M1928" s="412" t="s">
        <v>696</v>
      </c>
    </row>
    <row r="1929" spans="1:13">
      <c r="A1929" s="32">
        <f t="shared" ref="A1929:A1936" si="384">IF(H1929&gt;0,1,0)</f>
        <v>0</v>
      </c>
      <c r="B1929" s="10"/>
      <c r="C1929" s="2"/>
      <c r="D1929" s="2"/>
      <c r="E1929" s="2"/>
      <c r="F1929" s="2"/>
      <c r="G1929" s="2"/>
      <c r="H1929" s="3">
        <f>IF(AND(C1929=0,D1929=0,E1929=0,F1929=0,G1929=0),0,ROUND(IF(C1929=0,1,C1929)*IF(D1929=0,1,D1929)*IF(E1929=0,1,E1929)*IF(F1929=0,1,F1929)*IF(G1929=0,1,G1929),2))</f>
        <v>0</v>
      </c>
      <c r="I1929" s="63"/>
      <c r="J1929" s="7"/>
      <c r="K1929" s="8"/>
      <c r="M1929" s="413" t="s">
        <v>1071</v>
      </c>
    </row>
    <row r="1930" spans="1:13">
      <c r="A1930" s="32">
        <f t="shared" si="384"/>
        <v>0</v>
      </c>
      <c r="B1930" s="10"/>
      <c r="C1930" s="2"/>
      <c r="D1930" s="2"/>
      <c r="E1930" s="2"/>
      <c r="F1930" s="2"/>
      <c r="G1930" s="2"/>
      <c r="H1930" s="3">
        <f t="shared" ref="H1930:H1936" si="385">IF(AND(C1930=0,D1930=0,E1930=0,F1930=0,G1930=0),0,ROUND(IF(C1930=0,1,C1930)*IF(D1930=0,1,D1930)*IF(E1930=0,1,E1930)*IF(F1930=0,1,F1930)*IF(G1930=0,1,G1930),2))</f>
        <v>0</v>
      </c>
      <c r="I1930" s="63"/>
      <c r="J1930" s="7"/>
      <c r="K1930" s="8"/>
      <c r="M1930" s="413"/>
    </row>
    <row r="1931" spans="1:13">
      <c r="A1931" s="32">
        <f t="shared" si="384"/>
        <v>0</v>
      </c>
      <c r="B1931" s="10"/>
      <c r="C1931" s="2"/>
      <c r="D1931" s="2"/>
      <c r="E1931" s="2"/>
      <c r="F1931" s="2"/>
      <c r="G1931" s="2"/>
      <c r="H1931" s="3">
        <f t="shared" si="385"/>
        <v>0</v>
      </c>
      <c r="I1931" s="63"/>
      <c r="J1931" s="7"/>
      <c r="K1931" s="8"/>
      <c r="M1931" s="413"/>
    </row>
    <row r="1932" spans="1:13">
      <c r="A1932" s="32">
        <f t="shared" si="384"/>
        <v>0</v>
      </c>
      <c r="B1932" s="10"/>
      <c r="C1932" s="2"/>
      <c r="D1932" s="2"/>
      <c r="E1932" s="2"/>
      <c r="F1932" s="2"/>
      <c r="G1932" s="2"/>
      <c r="H1932" s="3">
        <f t="shared" si="385"/>
        <v>0</v>
      </c>
      <c r="I1932" s="63"/>
      <c r="J1932" s="7"/>
      <c r="K1932" s="8"/>
      <c r="M1932" s="413"/>
    </row>
    <row r="1933" spans="1:13">
      <c r="A1933" s="32">
        <f t="shared" si="384"/>
        <v>0</v>
      </c>
      <c r="B1933" s="10"/>
      <c r="C1933" s="2"/>
      <c r="D1933" s="2"/>
      <c r="E1933" s="2"/>
      <c r="F1933" s="2"/>
      <c r="G1933" s="2"/>
      <c r="H1933" s="3">
        <f t="shared" si="385"/>
        <v>0</v>
      </c>
      <c r="I1933" s="63"/>
      <c r="J1933" s="7"/>
      <c r="K1933" s="8"/>
      <c r="M1933" s="413"/>
    </row>
    <row r="1934" spans="1:13">
      <c r="A1934" s="32">
        <f t="shared" si="384"/>
        <v>0</v>
      </c>
      <c r="B1934" s="10"/>
      <c r="C1934" s="2"/>
      <c r="D1934" s="2"/>
      <c r="E1934" s="2"/>
      <c r="F1934" s="2"/>
      <c r="G1934" s="2"/>
      <c r="H1934" s="3">
        <f t="shared" si="385"/>
        <v>0</v>
      </c>
      <c r="I1934" s="63"/>
      <c r="J1934" s="7"/>
      <c r="K1934" s="8"/>
      <c r="M1934" s="413"/>
    </row>
    <row r="1935" spans="1:13">
      <c r="A1935" s="32">
        <f t="shared" si="384"/>
        <v>0</v>
      </c>
      <c r="B1935" s="10"/>
      <c r="C1935" s="2"/>
      <c r="D1935" s="2"/>
      <c r="E1935" s="2"/>
      <c r="F1935" s="2"/>
      <c r="G1935" s="2"/>
      <c r="H1935" s="3">
        <f t="shared" si="385"/>
        <v>0</v>
      </c>
      <c r="I1935" s="63"/>
      <c r="J1935" s="7"/>
      <c r="K1935" s="8"/>
      <c r="M1935" s="413"/>
    </row>
    <row r="1936" spans="1:13">
      <c r="A1936" s="32">
        <f t="shared" si="384"/>
        <v>0</v>
      </c>
      <c r="B1936" s="10"/>
      <c r="C1936" s="2"/>
      <c r="D1936" s="2"/>
      <c r="E1936" s="2"/>
      <c r="F1936" s="2"/>
      <c r="G1936" s="2"/>
      <c r="H1936" s="3">
        <f t="shared" si="385"/>
        <v>0</v>
      </c>
      <c r="I1936" s="63"/>
      <c r="J1936" s="7"/>
      <c r="K1936" s="8"/>
      <c r="M1936" s="413"/>
    </row>
    <row r="1937" spans="1:13">
      <c r="A1937" s="33" t="e">
        <f>VLOOKUP(B1928,O:T,2)</f>
        <v>#N/A</v>
      </c>
      <c r="B1937" s="649" t="s">
        <v>70</v>
      </c>
      <c r="C1937" s="650"/>
      <c r="D1937" s="650"/>
      <c r="E1937" s="650"/>
      <c r="F1937" s="650"/>
      <c r="G1937" s="650"/>
      <c r="H1937" s="6"/>
      <c r="I1937" s="63">
        <f>SUM(H1929:H1937)</f>
        <v>0</v>
      </c>
      <c r="J1937" s="1" t="e">
        <f>VLOOKUP(B1928,O:W,4)</f>
        <v>#N/A</v>
      </c>
      <c r="K1937" s="8"/>
      <c r="M1937" s="413"/>
    </row>
    <row r="1938" spans="1:13" ht="46.5" customHeight="1">
      <c r="A1938" s="32">
        <f>IF(B1938&gt;0,1,0)</f>
        <v>0</v>
      </c>
      <c r="B1938" s="647"/>
      <c r="C1938" s="648"/>
      <c r="D1938" s="648"/>
      <c r="E1938" s="648"/>
      <c r="F1938" s="648"/>
      <c r="G1938" s="648"/>
      <c r="H1938" s="6"/>
      <c r="I1938" s="63"/>
      <c r="J1938" s="7"/>
      <c r="K1938" s="8"/>
      <c r="M1938" s="412" t="s">
        <v>696</v>
      </c>
    </row>
    <row r="1939" spans="1:13">
      <c r="A1939" s="32">
        <f t="shared" ref="A1939:A1946" si="386">IF(H1939&gt;0,1,0)</f>
        <v>0</v>
      </c>
      <c r="B1939" s="10"/>
      <c r="C1939" s="2"/>
      <c r="D1939" s="2"/>
      <c r="E1939" s="2"/>
      <c r="F1939" s="2"/>
      <c r="G1939" s="2"/>
      <c r="H1939" s="3">
        <f>IF(AND(C1939=0,D1939=0,E1939=0,F1939=0,G1939=0),0,ROUND(IF(C1939=0,1,C1939)*IF(D1939=0,1,D1939)*IF(E1939=0,1,E1939)*IF(F1939=0,1,F1939)*IF(G1939=0,1,G1939),2))</f>
        <v>0</v>
      </c>
      <c r="I1939" s="63"/>
      <c r="J1939" s="7"/>
      <c r="K1939" s="8"/>
      <c r="M1939" s="413"/>
    </row>
    <row r="1940" spans="1:13">
      <c r="A1940" s="32">
        <f t="shared" si="386"/>
        <v>0</v>
      </c>
      <c r="B1940" s="10"/>
      <c r="C1940" s="2"/>
      <c r="D1940" s="2"/>
      <c r="E1940" s="2"/>
      <c r="F1940" s="2"/>
      <c r="G1940" s="2"/>
      <c r="H1940" s="3">
        <f t="shared" ref="H1940:H1946" si="387">IF(AND(C1940=0,D1940=0,E1940=0,F1940=0,G1940=0),0,ROUND(IF(C1940=0,1,C1940)*IF(D1940=0,1,D1940)*IF(E1940=0,1,E1940)*IF(F1940=0,1,F1940)*IF(G1940=0,1,G1940),2))</f>
        <v>0</v>
      </c>
      <c r="I1940" s="63"/>
      <c r="J1940" s="7"/>
      <c r="K1940" s="8"/>
      <c r="M1940" s="413"/>
    </row>
    <row r="1941" spans="1:13">
      <c r="A1941" s="32">
        <f t="shared" si="386"/>
        <v>0</v>
      </c>
      <c r="B1941" s="10"/>
      <c r="C1941" s="2"/>
      <c r="D1941" s="2"/>
      <c r="E1941" s="2"/>
      <c r="F1941" s="2"/>
      <c r="G1941" s="2"/>
      <c r="H1941" s="3">
        <f t="shared" si="387"/>
        <v>0</v>
      </c>
      <c r="I1941" s="63"/>
      <c r="J1941" s="7"/>
      <c r="K1941" s="8"/>
      <c r="M1941" s="413"/>
    </row>
    <row r="1942" spans="1:13">
      <c r="A1942" s="32">
        <f t="shared" si="386"/>
        <v>0</v>
      </c>
      <c r="B1942" s="10"/>
      <c r="C1942" s="2"/>
      <c r="D1942" s="2"/>
      <c r="E1942" s="2"/>
      <c r="F1942" s="2"/>
      <c r="G1942" s="2"/>
      <c r="H1942" s="3">
        <f t="shared" si="387"/>
        <v>0</v>
      </c>
      <c r="I1942" s="63"/>
      <c r="J1942" s="7"/>
      <c r="K1942" s="8"/>
      <c r="M1942" s="413"/>
    </row>
    <row r="1943" spans="1:13">
      <c r="A1943" s="32">
        <f t="shared" si="386"/>
        <v>0</v>
      </c>
      <c r="B1943" s="10"/>
      <c r="C1943" s="2"/>
      <c r="D1943" s="2"/>
      <c r="E1943" s="2"/>
      <c r="F1943" s="2"/>
      <c r="G1943" s="2"/>
      <c r="H1943" s="3">
        <f t="shared" si="387"/>
        <v>0</v>
      </c>
      <c r="I1943" s="63"/>
      <c r="J1943" s="7"/>
      <c r="K1943" s="8"/>
      <c r="M1943" s="413"/>
    </row>
    <row r="1944" spans="1:13">
      <c r="A1944" s="32">
        <f t="shared" si="386"/>
        <v>0</v>
      </c>
      <c r="B1944" s="10"/>
      <c r="C1944" s="2"/>
      <c r="D1944" s="2"/>
      <c r="E1944" s="2"/>
      <c r="F1944" s="2"/>
      <c r="G1944" s="2"/>
      <c r="H1944" s="3">
        <f t="shared" si="387"/>
        <v>0</v>
      </c>
      <c r="I1944" s="63"/>
      <c r="J1944" s="7"/>
      <c r="K1944" s="8"/>
      <c r="M1944" s="413"/>
    </row>
    <row r="1945" spans="1:13">
      <c r="A1945" s="32">
        <f t="shared" si="386"/>
        <v>0</v>
      </c>
      <c r="B1945" s="10"/>
      <c r="C1945" s="2"/>
      <c r="D1945" s="2"/>
      <c r="E1945" s="2"/>
      <c r="F1945" s="2"/>
      <c r="G1945" s="2"/>
      <c r="H1945" s="3">
        <f t="shared" si="387"/>
        <v>0</v>
      </c>
      <c r="I1945" s="63"/>
      <c r="J1945" s="7"/>
      <c r="K1945" s="8"/>
      <c r="M1945" s="413"/>
    </row>
    <row r="1946" spans="1:13">
      <c r="A1946" s="32">
        <f t="shared" si="386"/>
        <v>0</v>
      </c>
      <c r="B1946" s="10"/>
      <c r="C1946" s="2"/>
      <c r="D1946" s="2"/>
      <c r="E1946" s="2"/>
      <c r="F1946" s="2"/>
      <c r="G1946" s="2"/>
      <c r="H1946" s="3">
        <f t="shared" si="387"/>
        <v>0</v>
      </c>
      <c r="I1946" s="63"/>
      <c r="J1946" s="7"/>
      <c r="K1946" s="8"/>
      <c r="M1946" s="413"/>
    </row>
    <row r="1947" spans="1:13">
      <c r="A1947" s="33" t="e">
        <f>VLOOKUP(B1938,O:T,2)</f>
        <v>#N/A</v>
      </c>
      <c r="B1947" s="649" t="s">
        <v>70</v>
      </c>
      <c r="C1947" s="650"/>
      <c r="D1947" s="650"/>
      <c r="E1947" s="650"/>
      <c r="F1947" s="650"/>
      <c r="G1947" s="650"/>
      <c r="H1947" s="6"/>
      <c r="I1947" s="63">
        <f>SUM(H1939:H1947)</f>
        <v>0</v>
      </c>
      <c r="J1947" s="1" t="e">
        <f>VLOOKUP(B1938,O:W,4)</f>
        <v>#N/A</v>
      </c>
      <c r="K1947" s="8"/>
      <c r="M1947" s="413"/>
    </row>
    <row r="1948" spans="1:13" ht="46.5" customHeight="1">
      <c r="A1948" s="32">
        <f>IF(B1948&gt;0,1,0)</f>
        <v>0</v>
      </c>
      <c r="B1948" s="647"/>
      <c r="C1948" s="648"/>
      <c r="D1948" s="648"/>
      <c r="E1948" s="648"/>
      <c r="F1948" s="648"/>
      <c r="G1948" s="648"/>
      <c r="H1948" s="6"/>
      <c r="I1948" s="63"/>
      <c r="J1948" s="7"/>
      <c r="K1948" s="8"/>
      <c r="M1948" s="412" t="s">
        <v>696</v>
      </c>
    </row>
    <row r="1949" spans="1:13">
      <c r="A1949" s="32">
        <f t="shared" ref="A1949:A1956" si="388">IF(H1949&gt;0,1,0)</f>
        <v>0</v>
      </c>
      <c r="B1949" s="10"/>
      <c r="C1949" s="2"/>
      <c r="D1949" s="2"/>
      <c r="E1949" s="2"/>
      <c r="F1949" s="2"/>
      <c r="G1949" s="2"/>
      <c r="H1949" s="3">
        <f>IF(AND(C1949=0,D1949=0,E1949=0,F1949=0,G1949=0),0,ROUND(IF(C1949=0,1,C1949)*IF(D1949=0,1,D1949)*IF(E1949=0,1,E1949)*IF(F1949=0,1,F1949)*IF(G1949=0,1,G1949),2))</f>
        <v>0</v>
      </c>
      <c r="I1949" s="63"/>
      <c r="J1949" s="7"/>
      <c r="K1949" s="8"/>
      <c r="M1949" s="413" t="s">
        <v>1071</v>
      </c>
    </row>
    <row r="1950" spans="1:13">
      <c r="A1950" s="32">
        <f t="shared" si="388"/>
        <v>0</v>
      </c>
      <c r="B1950" s="10"/>
      <c r="C1950" s="2"/>
      <c r="D1950" s="2"/>
      <c r="E1950" s="2"/>
      <c r="F1950" s="2"/>
      <c r="G1950" s="2"/>
      <c r="H1950" s="3">
        <f t="shared" ref="H1950:H1956" si="389">IF(AND(C1950=0,D1950=0,E1950=0,F1950=0,G1950=0),0,ROUND(IF(C1950=0,1,C1950)*IF(D1950=0,1,D1950)*IF(E1950=0,1,E1950)*IF(F1950=0,1,F1950)*IF(G1950=0,1,G1950),2))</f>
        <v>0</v>
      </c>
      <c r="I1950" s="63"/>
      <c r="J1950" s="7"/>
      <c r="K1950" s="8"/>
      <c r="M1950" s="413"/>
    </row>
    <row r="1951" spans="1:13">
      <c r="A1951" s="32">
        <f t="shared" si="388"/>
        <v>0</v>
      </c>
      <c r="B1951" s="10"/>
      <c r="C1951" s="2"/>
      <c r="D1951" s="2"/>
      <c r="E1951" s="2"/>
      <c r="F1951" s="2"/>
      <c r="G1951" s="2"/>
      <c r="H1951" s="3">
        <f t="shared" si="389"/>
        <v>0</v>
      </c>
      <c r="I1951" s="63"/>
      <c r="J1951" s="7"/>
      <c r="K1951" s="8"/>
      <c r="M1951" s="413"/>
    </row>
    <row r="1952" spans="1:13">
      <c r="A1952" s="32">
        <f t="shared" si="388"/>
        <v>0</v>
      </c>
      <c r="B1952" s="10"/>
      <c r="C1952" s="2"/>
      <c r="D1952" s="2"/>
      <c r="E1952" s="2"/>
      <c r="F1952" s="2"/>
      <c r="G1952" s="2"/>
      <c r="H1952" s="3">
        <f t="shared" si="389"/>
        <v>0</v>
      </c>
      <c r="I1952" s="63"/>
      <c r="J1952" s="7"/>
      <c r="K1952" s="8"/>
      <c r="M1952" s="413"/>
    </row>
    <row r="1953" spans="1:13">
      <c r="A1953" s="32">
        <f t="shared" si="388"/>
        <v>0</v>
      </c>
      <c r="B1953" s="10"/>
      <c r="C1953" s="2"/>
      <c r="D1953" s="2"/>
      <c r="E1953" s="2"/>
      <c r="F1953" s="2"/>
      <c r="G1953" s="2"/>
      <c r="H1953" s="3">
        <f t="shared" si="389"/>
        <v>0</v>
      </c>
      <c r="I1953" s="63"/>
      <c r="J1953" s="7"/>
      <c r="K1953" s="8"/>
      <c r="M1953" s="413"/>
    </row>
    <row r="1954" spans="1:13">
      <c r="A1954" s="32">
        <f t="shared" si="388"/>
        <v>0</v>
      </c>
      <c r="B1954" s="10"/>
      <c r="C1954" s="2"/>
      <c r="D1954" s="2"/>
      <c r="E1954" s="2"/>
      <c r="F1954" s="2"/>
      <c r="G1954" s="2"/>
      <c r="H1954" s="3">
        <f t="shared" si="389"/>
        <v>0</v>
      </c>
      <c r="I1954" s="63"/>
      <c r="J1954" s="7"/>
      <c r="K1954" s="8"/>
      <c r="M1954" s="413"/>
    </row>
    <row r="1955" spans="1:13">
      <c r="A1955" s="32">
        <f t="shared" si="388"/>
        <v>0</v>
      </c>
      <c r="B1955" s="10"/>
      <c r="C1955" s="2"/>
      <c r="D1955" s="2"/>
      <c r="E1955" s="2"/>
      <c r="F1955" s="2"/>
      <c r="G1955" s="2"/>
      <c r="H1955" s="3">
        <f t="shared" si="389"/>
        <v>0</v>
      </c>
      <c r="I1955" s="63"/>
      <c r="J1955" s="7"/>
      <c r="K1955" s="8"/>
      <c r="M1955" s="413"/>
    </row>
    <row r="1956" spans="1:13">
      <c r="A1956" s="32">
        <f t="shared" si="388"/>
        <v>0</v>
      </c>
      <c r="B1956" s="10"/>
      <c r="C1956" s="2"/>
      <c r="D1956" s="2"/>
      <c r="E1956" s="2"/>
      <c r="F1956" s="2"/>
      <c r="G1956" s="2"/>
      <c r="H1956" s="3">
        <f t="shared" si="389"/>
        <v>0</v>
      </c>
      <c r="I1956" s="63"/>
      <c r="J1956" s="7"/>
      <c r="K1956" s="8"/>
      <c r="M1956" s="413"/>
    </row>
    <row r="1957" spans="1:13">
      <c r="A1957" s="33" t="e">
        <f>VLOOKUP(B1948,O:T,2)</f>
        <v>#N/A</v>
      </c>
      <c r="B1957" s="649" t="s">
        <v>70</v>
      </c>
      <c r="C1957" s="650"/>
      <c r="D1957" s="650"/>
      <c r="E1957" s="650"/>
      <c r="F1957" s="650"/>
      <c r="G1957" s="650"/>
      <c r="H1957" s="6"/>
      <c r="I1957" s="63">
        <f>SUM(H1949:H1957)</f>
        <v>0</v>
      </c>
      <c r="J1957" s="1" t="e">
        <f>VLOOKUP(B1948,O:W,4)</f>
        <v>#N/A</v>
      </c>
      <c r="K1957" s="8"/>
      <c r="M1957" s="413"/>
    </row>
    <row r="1958" spans="1:13" ht="46.5" customHeight="1">
      <c r="A1958" s="32">
        <f>IF(B1958&gt;0,1,0)</f>
        <v>0</v>
      </c>
      <c r="B1958" s="647"/>
      <c r="C1958" s="648"/>
      <c r="D1958" s="648"/>
      <c r="E1958" s="648"/>
      <c r="F1958" s="648"/>
      <c r="G1958" s="648"/>
      <c r="H1958" s="6"/>
      <c r="I1958" s="63"/>
      <c r="J1958" s="7"/>
      <c r="K1958" s="8"/>
      <c r="M1958" s="412" t="s">
        <v>696</v>
      </c>
    </row>
    <row r="1959" spans="1:13">
      <c r="A1959" s="32">
        <f t="shared" ref="A1959:A1966" si="390">IF(H1959&gt;0,1,0)</f>
        <v>0</v>
      </c>
      <c r="B1959" s="10"/>
      <c r="C1959" s="2"/>
      <c r="D1959" s="2"/>
      <c r="E1959" s="2"/>
      <c r="F1959" s="2"/>
      <c r="G1959" s="2"/>
      <c r="H1959" s="3">
        <f>IF(AND(C1959=0,D1959=0,E1959=0,F1959=0,G1959=0),0,ROUND(IF(C1959=0,1,C1959)*IF(D1959=0,1,D1959)*IF(E1959=0,1,E1959)*IF(F1959=0,1,F1959)*IF(G1959=0,1,G1959),2))</f>
        <v>0</v>
      </c>
      <c r="I1959" s="63"/>
      <c r="J1959" s="7"/>
      <c r="K1959" s="8"/>
      <c r="M1959" s="413" t="s">
        <v>1071</v>
      </c>
    </row>
    <row r="1960" spans="1:13">
      <c r="A1960" s="32">
        <f t="shared" si="390"/>
        <v>0</v>
      </c>
      <c r="B1960" s="10"/>
      <c r="C1960" s="2"/>
      <c r="D1960" s="2"/>
      <c r="E1960" s="2"/>
      <c r="F1960" s="2"/>
      <c r="G1960" s="2"/>
      <c r="H1960" s="3">
        <f t="shared" ref="H1960:H1966" si="391">IF(AND(C1960=0,D1960=0,E1960=0,F1960=0,G1960=0),0,ROUND(IF(C1960=0,1,C1960)*IF(D1960=0,1,D1960)*IF(E1960=0,1,E1960)*IF(F1960=0,1,F1960)*IF(G1960=0,1,G1960),2))</f>
        <v>0</v>
      </c>
      <c r="I1960" s="63"/>
      <c r="J1960" s="7"/>
      <c r="K1960" s="8"/>
      <c r="M1960" s="413"/>
    </row>
    <row r="1961" spans="1:13">
      <c r="A1961" s="32">
        <f t="shared" si="390"/>
        <v>0</v>
      </c>
      <c r="B1961" s="10"/>
      <c r="C1961" s="2"/>
      <c r="D1961" s="2"/>
      <c r="E1961" s="2"/>
      <c r="F1961" s="2"/>
      <c r="G1961" s="2"/>
      <c r="H1961" s="3">
        <f t="shared" si="391"/>
        <v>0</v>
      </c>
      <c r="I1961" s="63"/>
      <c r="J1961" s="7"/>
      <c r="K1961" s="8"/>
      <c r="M1961" s="413"/>
    </row>
    <row r="1962" spans="1:13">
      <c r="A1962" s="32">
        <f t="shared" si="390"/>
        <v>0</v>
      </c>
      <c r="B1962" s="10"/>
      <c r="C1962" s="2"/>
      <c r="D1962" s="2"/>
      <c r="E1962" s="2"/>
      <c r="F1962" s="2"/>
      <c r="G1962" s="2"/>
      <c r="H1962" s="3">
        <f t="shared" si="391"/>
        <v>0</v>
      </c>
      <c r="I1962" s="63"/>
      <c r="J1962" s="7"/>
      <c r="K1962" s="8"/>
      <c r="M1962" s="413"/>
    </row>
    <row r="1963" spans="1:13">
      <c r="A1963" s="32">
        <f t="shared" si="390"/>
        <v>0</v>
      </c>
      <c r="B1963" s="10"/>
      <c r="C1963" s="2"/>
      <c r="D1963" s="2"/>
      <c r="E1963" s="2"/>
      <c r="F1963" s="2"/>
      <c r="G1963" s="2"/>
      <c r="H1963" s="3">
        <f t="shared" si="391"/>
        <v>0</v>
      </c>
      <c r="I1963" s="63"/>
      <c r="J1963" s="7"/>
      <c r="K1963" s="8"/>
      <c r="M1963" s="413"/>
    </row>
    <row r="1964" spans="1:13">
      <c r="A1964" s="32">
        <f t="shared" si="390"/>
        <v>0</v>
      </c>
      <c r="B1964" s="10"/>
      <c r="C1964" s="2"/>
      <c r="D1964" s="2"/>
      <c r="E1964" s="2"/>
      <c r="F1964" s="2"/>
      <c r="G1964" s="2"/>
      <c r="H1964" s="3">
        <f t="shared" si="391"/>
        <v>0</v>
      </c>
      <c r="I1964" s="63"/>
      <c r="J1964" s="7"/>
      <c r="K1964" s="8"/>
      <c r="M1964" s="413"/>
    </row>
    <row r="1965" spans="1:13">
      <c r="A1965" s="32">
        <f t="shared" si="390"/>
        <v>0</v>
      </c>
      <c r="B1965" s="10"/>
      <c r="C1965" s="2"/>
      <c r="D1965" s="2"/>
      <c r="E1965" s="2"/>
      <c r="F1965" s="2"/>
      <c r="G1965" s="2"/>
      <c r="H1965" s="3">
        <f t="shared" si="391"/>
        <v>0</v>
      </c>
      <c r="I1965" s="63"/>
      <c r="J1965" s="7"/>
      <c r="K1965" s="8"/>
      <c r="M1965" s="413"/>
    </row>
    <row r="1966" spans="1:13">
      <c r="A1966" s="32">
        <f t="shared" si="390"/>
        <v>0</v>
      </c>
      <c r="B1966" s="10"/>
      <c r="C1966" s="2"/>
      <c r="D1966" s="2"/>
      <c r="E1966" s="2"/>
      <c r="F1966" s="2"/>
      <c r="G1966" s="2"/>
      <c r="H1966" s="3">
        <f t="shared" si="391"/>
        <v>0</v>
      </c>
      <c r="I1966" s="63"/>
      <c r="J1966" s="7"/>
      <c r="K1966" s="8"/>
      <c r="M1966" s="413"/>
    </row>
    <row r="1967" spans="1:13">
      <c r="A1967" s="33" t="e">
        <f>VLOOKUP(B1958,O:T,2)</f>
        <v>#N/A</v>
      </c>
      <c r="B1967" s="649" t="s">
        <v>70</v>
      </c>
      <c r="C1967" s="650"/>
      <c r="D1967" s="650"/>
      <c r="E1967" s="650"/>
      <c r="F1967" s="650"/>
      <c r="G1967" s="650"/>
      <c r="H1967" s="6"/>
      <c r="I1967" s="63">
        <f>SUM(H1959:H1967)</f>
        <v>0</v>
      </c>
      <c r="J1967" s="1" t="e">
        <f>VLOOKUP(B1958,O:W,4)</f>
        <v>#N/A</v>
      </c>
      <c r="K1967" s="8"/>
      <c r="M1967" s="413"/>
    </row>
    <row r="1968" spans="1:13" ht="46.5" customHeight="1">
      <c r="A1968" s="32">
        <f>IF(B1968&gt;0,1,0)</f>
        <v>1</v>
      </c>
      <c r="B1968" s="647" t="s">
        <v>7248</v>
      </c>
      <c r="C1968" s="648"/>
      <c r="D1968" s="648"/>
      <c r="E1968" s="648"/>
      <c r="F1968" s="648"/>
      <c r="G1968" s="648"/>
      <c r="H1968" s="6"/>
      <c r="I1968" s="63"/>
      <c r="J1968" s="7"/>
      <c r="K1968" s="8"/>
      <c r="M1968" s="394" t="s">
        <v>697</v>
      </c>
    </row>
    <row r="1969" spans="1:13">
      <c r="A1969" s="32">
        <f t="shared" ref="A1969:A1976" si="392">IF(H1969&gt;0,1,0)</f>
        <v>1</v>
      </c>
      <c r="B1969" s="10"/>
      <c r="C1969" s="2">
        <v>1</v>
      </c>
      <c r="D1969" s="2"/>
      <c r="E1969" s="2"/>
      <c r="F1969" s="2"/>
      <c r="G1969" s="2"/>
      <c r="H1969" s="3">
        <f>IF(AND(C1969=0,D1969=0,E1969=0,F1969=0,G1969=0),0,ROUND(IF(C1969=0,1,C1969)*IF(D1969=0,1,D1969)*IF(E1969=0,1,E1969)*IF(F1969=0,1,F1969)*IF(G1969=0,1,G1969),2))</f>
        <v>1</v>
      </c>
      <c r="I1969" s="63"/>
      <c r="J1969" s="7"/>
      <c r="K1969" s="8"/>
      <c r="M1969" s="395" t="s">
        <v>1072</v>
      </c>
    </row>
    <row r="1970" spans="1:13">
      <c r="A1970" s="32">
        <f t="shared" si="392"/>
        <v>0</v>
      </c>
      <c r="B1970" s="10"/>
      <c r="C1970" s="2"/>
      <c r="D1970" s="2"/>
      <c r="E1970" s="2"/>
      <c r="F1970" s="2"/>
      <c r="G1970" s="2"/>
      <c r="H1970" s="3">
        <f t="shared" ref="H1970:H1976" si="393">IF(AND(C1970=0,D1970=0,E1970=0,F1970=0,G1970=0),0,ROUND(IF(C1970=0,1,C1970)*IF(D1970=0,1,D1970)*IF(E1970=0,1,E1970)*IF(F1970=0,1,F1970)*IF(G1970=0,1,G1970),2))</f>
        <v>0</v>
      </c>
      <c r="I1970" s="63"/>
      <c r="J1970" s="7"/>
      <c r="K1970" s="8"/>
      <c r="M1970" s="395"/>
    </row>
    <row r="1971" spans="1:13">
      <c r="A1971" s="32">
        <f t="shared" si="392"/>
        <v>0</v>
      </c>
      <c r="B1971" s="10"/>
      <c r="C1971" s="2"/>
      <c r="D1971" s="2"/>
      <c r="E1971" s="2"/>
      <c r="F1971" s="2"/>
      <c r="G1971" s="2"/>
      <c r="H1971" s="3">
        <f t="shared" si="393"/>
        <v>0</v>
      </c>
      <c r="I1971" s="63"/>
      <c r="J1971" s="7"/>
      <c r="K1971" s="8"/>
      <c r="M1971" s="395"/>
    </row>
    <row r="1972" spans="1:13">
      <c r="A1972" s="32">
        <f t="shared" si="392"/>
        <v>0</v>
      </c>
      <c r="B1972" s="10"/>
      <c r="C1972" s="2"/>
      <c r="D1972" s="2"/>
      <c r="E1972" s="2"/>
      <c r="F1972" s="2"/>
      <c r="G1972" s="2"/>
      <c r="H1972" s="3">
        <f t="shared" si="393"/>
        <v>0</v>
      </c>
      <c r="I1972" s="63"/>
      <c r="J1972" s="7"/>
      <c r="K1972" s="8"/>
      <c r="M1972" s="395"/>
    </row>
    <row r="1973" spans="1:13">
      <c r="A1973" s="32">
        <f t="shared" si="392"/>
        <v>0</v>
      </c>
      <c r="B1973" s="10"/>
      <c r="C1973" s="2"/>
      <c r="D1973" s="2"/>
      <c r="E1973" s="2"/>
      <c r="F1973" s="2"/>
      <c r="G1973" s="2"/>
      <c r="H1973" s="3">
        <f t="shared" si="393"/>
        <v>0</v>
      </c>
      <c r="I1973" s="63"/>
      <c r="J1973" s="7"/>
      <c r="K1973" s="8"/>
      <c r="M1973" s="395"/>
    </row>
    <row r="1974" spans="1:13">
      <c r="A1974" s="32">
        <f t="shared" si="392"/>
        <v>0</v>
      </c>
      <c r="B1974" s="10"/>
      <c r="C1974" s="2"/>
      <c r="D1974" s="2"/>
      <c r="E1974" s="2"/>
      <c r="F1974" s="2"/>
      <c r="G1974" s="2"/>
      <c r="H1974" s="3">
        <f t="shared" si="393"/>
        <v>0</v>
      </c>
      <c r="I1974" s="63"/>
      <c r="J1974" s="7"/>
      <c r="K1974" s="8"/>
      <c r="M1974" s="395"/>
    </row>
    <row r="1975" spans="1:13">
      <c r="A1975" s="32">
        <f t="shared" si="392"/>
        <v>0</v>
      </c>
      <c r="B1975" s="10"/>
      <c r="C1975" s="2"/>
      <c r="D1975" s="2"/>
      <c r="E1975" s="2"/>
      <c r="F1975" s="2"/>
      <c r="G1975" s="2"/>
      <c r="H1975" s="3">
        <f t="shared" si="393"/>
        <v>0</v>
      </c>
      <c r="I1975" s="63"/>
      <c r="J1975" s="7"/>
      <c r="K1975" s="8"/>
      <c r="M1975" s="395"/>
    </row>
    <row r="1976" spans="1:13">
      <c r="A1976" s="32">
        <f t="shared" si="392"/>
        <v>0</v>
      </c>
      <c r="B1976" s="10"/>
      <c r="C1976" s="2"/>
      <c r="D1976" s="2"/>
      <c r="E1976" s="2"/>
      <c r="F1976" s="2"/>
      <c r="G1976" s="2"/>
      <c r="H1976" s="3">
        <f t="shared" si="393"/>
        <v>0</v>
      </c>
      <c r="I1976" s="63"/>
      <c r="J1976" s="7"/>
      <c r="K1976" s="8"/>
      <c r="M1976" s="395"/>
    </row>
    <row r="1977" spans="1:13">
      <c r="A1977" s="33">
        <f>VLOOKUP(B1968,O:T,2)</f>
        <v>200101</v>
      </c>
      <c r="B1977" s="649" t="s">
        <v>70</v>
      </c>
      <c r="C1977" s="650"/>
      <c r="D1977" s="650"/>
      <c r="E1977" s="650"/>
      <c r="F1977" s="650"/>
      <c r="G1977" s="650"/>
      <c r="H1977" s="6"/>
      <c r="I1977" s="63">
        <f>SUM(H1969:H1977)</f>
        <v>1</v>
      </c>
      <c r="J1977" s="1" t="str">
        <f>VLOOKUP(B1968,O:W,4)</f>
        <v>کيلومتر</v>
      </c>
      <c r="K1977" s="8"/>
      <c r="M1977" s="395"/>
    </row>
    <row r="1978" spans="1:13" ht="45.75" customHeight="1">
      <c r="A1978" s="32">
        <f>IF(B1978&gt;0,1,0)</f>
        <v>1</v>
      </c>
      <c r="B1978" s="647" t="s">
        <v>7249</v>
      </c>
      <c r="C1978" s="648"/>
      <c r="D1978" s="648"/>
      <c r="E1978" s="648"/>
      <c r="F1978" s="648"/>
      <c r="G1978" s="648"/>
      <c r="H1978" s="6"/>
      <c r="I1978" s="63"/>
      <c r="J1978" s="7"/>
      <c r="K1978" s="8"/>
      <c r="M1978" s="394" t="s">
        <v>697</v>
      </c>
    </row>
    <row r="1979" spans="1:13">
      <c r="A1979" s="32">
        <f t="shared" ref="A1979:A1986" si="394">IF(H1979&gt;0,1,0)</f>
        <v>1</v>
      </c>
      <c r="B1979" s="10"/>
      <c r="C1979" s="2">
        <v>1</v>
      </c>
      <c r="D1979" s="2"/>
      <c r="E1979" s="2"/>
      <c r="F1979" s="2"/>
      <c r="G1979" s="2"/>
      <c r="H1979" s="3">
        <f>IF(AND(C1979=0,D1979=0,E1979=0,F1979=0,G1979=0),0,ROUND(IF(C1979=0,1,C1979)*IF(D1979=0,1,D1979)*IF(E1979=0,1,E1979)*IF(F1979=0,1,F1979)*IF(G1979=0,1,G1979),2))</f>
        <v>1</v>
      </c>
      <c r="I1979" s="63"/>
      <c r="J1979" s="7"/>
      <c r="K1979" s="8"/>
      <c r="M1979" s="395" t="s">
        <v>1072</v>
      </c>
    </row>
    <row r="1980" spans="1:13">
      <c r="A1980" s="32">
        <f t="shared" si="394"/>
        <v>0</v>
      </c>
      <c r="B1980" s="10"/>
      <c r="C1980" s="2"/>
      <c r="D1980" s="2"/>
      <c r="E1980" s="2"/>
      <c r="F1980" s="2"/>
      <c r="G1980" s="2"/>
      <c r="H1980" s="3">
        <f t="shared" ref="H1980:H1986" si="395">IF(AND(C1980=0,D1980=0,E1980=0,F1980=0,G1980=0),0,ROUND(IF(C1980=0,1,C1980)*IF(D1980=0,1,D1980)*IF(E1980=0,1,E1980)*IF(F1980=0,1,F1980)*IF(G1980=0,1,G1980),2))</f>
        <v>0</v>
      </c>
      <c r="I1980" s="63"/>
      <c r="J1980" s="7"/>
      <c r="K1980" s="8"/>
      <c r="M1980" s="395"/>
    </row>
    <row r="1981" spans="1:13">
      <c r="A1981" s="32">
        <f t="shared" si="394"/>
        <v>0</v>
      </c>
      <c r="B1981" s="10"/>
      <c r="C1981" s="2"/>
      <c r="D1981" s="2"/>
      <c r="E1981" s="2"/>
      <c r="F1981" s="2"/>
      <c r="G1981" s="2"/>
      <c r="H1981" s="3">
        <f t="shared" si="395"/>
        <v>0</v>
      </c>
      <c r="I1981" s="63"/>
      <c r="J1981" s="7"/>
      <c r="K1981" s="8"/>
      <c r="M1981" s="395"/>
    </row>
    <row r="1982" spans="1:13">
      <c r="A1982" s="32">
        <f t="shared" si="394"/>
        <v>0</v>
      </c>
      <c r="B1982" s="10"/>
      <c r="C1982" s="2"/>
      <c r="D1982" s="2"/>
      <c r="E1982" s="2"/>
      <c r="F1982" s="2"/>
      <c r="G1982" s="2"/>
      <c r="H1982" s="3">
        <f t="shared" si="395"/>
        <v>0</v>
      </c>
      <c r="I1982" s="63"/>
      <c r="J1982" s="7"/>
      <c r="K1982" s="8"/>
      <c r="M1982" s="395"/>
    </row>
    <row r="1983" spans="1:13">
      <c r="A1983" s="32">
        <f t="shared" si="394"/>
        <v>0</v>
      </c>
      <c r="B1983" s="10"/>
      <c r="C1983" s="2"/>
      <c r="D1983" s="2"/>
      <c r="E1983" s="2"/>
      <c r="F1983" s="2"/>
      <c r="G1983" s="2"/>
      <c r="H1983" s="3">
        <f t="shared" si="395"/>
        <v>0</v>
      </c>
      <c r="I1983" s="63"/>
      <c r="J1983" s="7"/>
      <c r="K1983" s="8"/>
      <c r="M1983" s="395"/>
    </row>
    <row r="1984" spans="1:13">
      <c r="A1984" s="32">
        <f t="shared" si="394"/>
        <v>0</v>
      </c>
      <c r="B1984" s="10"/>
      <c r="C1984" s="2"/>
      <c r="D1984" s="2"/>
      <c r="E1984" s="2"/>
      <c r="F1984" s="2"/>
      <c r="G1984" s="2"/>
      <c r="H1984" s="3">
        <f t="shared" si="395"/>
        <v>0</v>
      </c>
      <c r="I1984" s="63"/>
      <c r="J1984" s="7"/>
      <c r="K1984" s="8"/>
      <c r="M1984" s="395"/>
    </row>
    <row r="1985" spans="1:13">
      <c r="A1985" s="32">
        <f t="shared" si="394"/>
        <v>0</v>
      </c>
      <c r="B1985" s="10"/>
      <c r="C1985" s="2"/>
      <c r="D1985" s="2"/>
      <c r="E1985" s="2"/>
      <c r="F1985" s="2"/>
      <c r="G1985" s="2"/>
      <c r="H1985" s="3">
        <f t="shared" si="395"/>
        <v>0</v>
      </c>
      <c r="I1985" s="63"/>
      <c r="J1985" s="7"/>
      <c r="K1985" s="8"/>
      <c r="M1985" s="395"/>
    </row>
    <row r="1986" spans="1:13">
      <c r="A1986" s="32">
        <f t="shared" si="394"/>
        <v>0</v>
      </c>
      <c r="B1986" s="10"/>
      <c r="C1986" s="2"/>
      <c r="D1986" s="2"/>
      <c r="E1986" s="2"/>
      <c r="F1986" s="2"/>
      <c r="G1986" s="2"/>
      <c r="H1986" s="3">
        <f t="shared" si="395"/>
        <v>0</v>
      </c>
      <c r="I1986" s="63"/>
      <c r="J1986" s="7"/>
      <c r="K1986" s="8"/>
      <c r="M1986" s="395"/>
    </row>
    <row r="1987" spans="1:13">
      <c r="A1987" s="33" t="str">
        <f>VLOOKUP(B1978,O:T,2)</f>
        <v>204904</v>
      </c>
      <c r="B1987" s="649" t="s">
        <v>70</v>
      </c>
      <c r="C1987" s="650"/>
      <c r="D1987" s="650"/>
      <c r="E1987" s="650"/>
      <c r="F1987" s="650"/>
      <c r="G1987" s="650"/>
      <c r="H1987" s="6"/>
      <c r="I1987" s="63">
        <f>SUM(H1979:H1987)</f>
        <v>1</v>
      </c>
      <c r="J1987" s="1" t="str">
        <f>VLOOKUP(B1978,O:W,4)</f>
        <v>عدد</v>
      </c>
      <c r="K1987" s="8"/>
      <c r="M1987" s="395"/>
    </row>
    <row r="1988" spans="1:13" ht="46.5" customHeight="1">
      <c r="A1988" s="32">
        <f>IF(B1988&gt;0,1,0)</f>
        <v>0</v>
      </c>
      <c r="B1988" s="647"/>
      <c r="C1988" s="648"/>
      <c r="D1988" s="648"/>
      <c r="E1988" s="648"/>
      <c r="F1988" s="648"/>
      <c r="G1988" s="648"/>
      <c r="H1988" s="6"/>
      <c r="I1988" s="63"/>
      <c r="J1988" s="7"/>
      <c r="K1988" s="8"/>
      <c r="M1988" s="394" t="s">
        <v>697</v>
      </c>
    </row>
    <row r="1989" spans="1:13">
      <c r="A1989" s="32">
        <f t="shared" ref="A1989:A1996" si="396">IF(H1989&gt;0,1,0)</f>
        <v>0</v>
      </c>
      <c r="B1989" s="10"/>
      <c r="C1989" s="2"/>
      <c r="D1989" s="2"/>
      <c r="E1989" s="2"/>
      <c r="F1989" s="2"/>
      <c r="G1989" s="2"/>
      <c r="H1989" s="3">
        <f>IF(AND(C1989=0,D1989=0,E1989=0,F1989=0,G1989=0),0,ROUND(IF(C1989=0,1,C1989)*IF(D1989=0,1,D1989)*IF(E1989=0,1,E1989)*IF(F1989=0,1,F1989)*IF(G1989=0,1,G1989),2))</f>
        <v>0</v>
      </c>
      <c r="I1989" s="63"/>
      <c r="J1989" s="7"/>
      <c r="K1989" s="8"/>
      <c r="M1989" s="395"/>
    </row>
    <row r="1990" spans="1:13">
      <c r="A1990" s="32">
        <f t="shared" si="396"/>
        <v>0</v>
      </c>
      <c r="B1990" s="10"/>
      <c r="C1990" s="2"/>
      <c r="D1990" s="2"/>
      <c r="E1990" s="2"/>
      <c r="F1990" s="2"/>
      <c r="G1990" s="2"/>
      <c r="H1990" s="3">
        <f t="shared" ref="H1990:H1996" si="397">IF(AND(C1990=0,D1990=0,E1990=0,F1990=0,G1990=0),0,ROUND(IF(C1990=0,1,C1990)*IF(D1990=0,1,D1990)*IF(E1990=0,1,E1990)*IF(F1990=0,1,F1990)*IF(G1990=0,1,G1990),2))</f>
        <v>0</v>
      </c>
      <c r="I1990" s="63"/>
      <c r="J1990" s="7"/>
      <c r="K1990" s="8"/>
      <c r="M1990" s="395"/>
    </row>
    <row r="1991" spans="1:13">
      <c r="A1991" s="32">
        <f t="shared" si="396"/>
        <v>0</v>
      </c>
      <c r="B1991" s="10"/>
      <c r="C1991" s="2"/>
      <c r="D1991" s="2"/>
      <c r="E1991" s="2"/>
      <c r="F1991" s="2"/>
      <c r="G1991" s="2"/>
      <c r="H1991" s="3">
        <f t="shared" si="397"/>
        <v>0</v>
      </c>
      <c r="I1991" s="63"/>
      <c r="J1991" s="7"/>
      <c r="K1991" s="8"/>
      <c r="M1991" s="395"/>
    </row>
    <row r="1992" spans="1:13">
      <c r="A1992" s="32">
        <f t="shared" si="396"/>
        <v>0</v>
      </c>
      <c r="B1992" s="10"/>
      <c r="C1992" s="2"/>
      <c r="D1992" s="2"/>
      <c r="E1992" s="2"/>
      <c r="F1992" s="2"/>
      <c r="G1992" s="2"/>
      <c r="H1992" s="3">
        <f t="shared" si="397"/>
        <v>0</v>
      </c>
      <c r="I1992" s="63"/>
      <c r="J1992" s="7"/>
      <c r="K1992" s="8"/>
      <c r="M1992" s="395"/>
    </row>
    <row r="1993" spans="1:13">
      <c r="A1993" s="32">
        <f t="shared" si="396"/>
        <v>0</v>
      </c>
      <c r="B1993" s="10"/>
      <c r="C1993" s="2"/>
      <c r="D1993" s="2"/>
      <c r="E1993" s="2"/>
      <c r="F1993" s="2"/>
      <c r="G1993" s="2"/>
      <c r="H1993" s="3">
        <f t="shared" si="397"/>
        <v>0</v>
      </c>
      <c r="I1993" s="63"/>
      <c r="J1993" s="7"/>
      <c r="K1993" s="8"/>
      <c r="M1993" s="395"/>
    </row>
    <row r="1994" spans="1:13">
      <c r="A1994" s="32">
        <f t="shared" si="396"/>
        <v>0</v>
      </c>
      <c r="B1994" s="10"/>
      <c r="C1994" s="2"/>
      <c r="D1994" s="2"/>
      <c r="E1994" s="2"/>
      <c r="F1994" s="2"/>
      <c r="G1994" s="2"/>
      <c r="H1994" s="3">
        <f t="shared" si="397"/>
        <v>0</v>
      </c>
      <c r="I1994" s="63"/>
      <c r="J1994" s="7"/>
      <c r="K1994" s="8"/>
      <c r="M1994" s="395"/>
    </row>
    <row r="1995" spans="1:13">
      <c r="A1995" s="32">
        <f t="shared" si="396"/>
        <v>0</v>
      </c>
      <c r="B1995" s="10"/>
      <c r="C1995" s="2"/>
      <c r="D1995" s="2"/>
      <c r="E1995" s="2"/>
      <c r="F1995" s="2"/>
      <c r="G1995" s="2"/>
      <c r="H1995" s="3">
        <f t="shared" si="397"/>
        <v>0</v>
      </c>
      <c r="I1995" s="63"/>
      <c r="J1995" s="7"/>
      <c r="K1995" s="8"/>
      <c r="M1995" s="395"/>
    </row>
    <row r="1996" spans="1:13">
      <c r="A1996" s="32">
        <f t="shared" si="396"/>
        <v>0</v>
      </c>
      <c r="B1996" s="10"/>
      <c r="C1996" s="2"/>
      <c r="D1996" s="2"/>
      <c r="E1996" s="2"/>
      <c r="F1996" s="2"/>
      <c r="G1996" s="2"/>
      <c r="H1996" s="3">
        <f t="shared" si="397"/>
        <v>0</v>
      </c>
      <c r="I1996" s="63"/>
      <c r="J1996" s="7"/>
      <c r="K1996" s="8"/>
      <c r="M1996" s="395"/>
    </row>
    <row r="1997" spans="1:13">
      <c r="A1997" s="33" t="e">
        <f>VLOOKUP(B1988,O:T,2)</f>
        <v>#N/A</v>
      </c>
      <c r="B1997" s="649" t="s">
        <v>70</v>
      </c>
      <c r="C1997" s="650"/>
      <c r="D1997" s="650"/>
      <c r="E1997" s="650"/>
      <c r="F1997" s="650"/>
      <c r="G1997" s="650"/>
      <c r="H1997" s="6"/>
      <c r="I1997" s="63">
        <f>SUM(H1989:H1997)</f>
        <v>0</v>
      </c>
      <c r="J1997" s="1" t="e">
        <f>VLOOKUP(B1988,O:W,4)</f>
        <v>#N/A</v>
      </c>
      <c r="K1997" s="8"/>
      <c r="M1997" s="395"/>
    </row>
    <row r="1998" spans="1:13" ht="45.75" customHeight="1">
      <c r="A1998" s="32">
        <f>IF(B1998&gt;0,1,0)</f>
        <v>0</v>
      </c>
      <c r="B1998" s="647"/>
      <c r="C1998" s="648"/>
      <c r="D1998" s="648"/>
      <c r="E1998" s="648"/>
      <c r="F1998" s="648"/>
      <c r="G1998" s="648"/>
      <c r="H1998" s="6"/>
      <c r="I1998" s="63"/>
      <c r="J1998" s="7"/>
      <c r="K1998" s="8"/>
      <c r="M1998" s="394" t="s">
        <v>697</v>
      </c>
    </row>
    <row r="1999" spans="1:13">
      <c r="A1999" s="32">
        <f t="shared" ref="A1999:A2006" si="398">IF(H1999&gt;0,1,0)</f>
        <v>0</v>
      </c>
      <c r="B1999" s="10"/>
      <c r="C1999" s="2"/>
      <c r="D1999" s="2"/>
      <c r="E1999" s="2"/>
      <c r="F1999" s="2"/>
      <c r="G1999" s="2"/>
      <c r="H1999" s="3">
        <f>IF(AND(C1999=0,D1999=0,E1999=0,F1999=0,G1999=0),0,ROUND(IF(C1999=0,1,C1999)*IF(D1999=0,1,D1999)*IF(E1999=0,1,E1999)*IF(F1999=0,1,F1999)*IF(G1999=0,1,G1999),2))</f>
        <v>0</v>
      </c>
      <c r="I1999" s="63"/>
      <c r="J1999" s="7"/>
      <c r="K1999" s="8"/>
      <c r="M1999" s="395" t="s">
        <v>1072</v>
      </c>
    </row>
    <row r="2000" spans="1:13">
      <c r="A2000" s="32">
        <f t="shared" si="398"/>
        <v>0</v>
      </c>
      <c r="B2000" s="10"/>
      <c r="C2000" s="2"/>
      <c r="D2000" s="2"/>
      <c r="E2000" s="2"/>
      <c r="F2000" s="2"/>
      <c r="G2000" s="2"/>
      <c r="H2000" s="3">
        <f t="shared" ref="H2000:H2006" si="399">IF(AND(C2000=0,D2000=0,E2000=0,F2000=0,G2000=0),0,ROUND(IF(C2000=0,1,C2000)*IF(D2000=0,1,D2000)*IF(E2000=0,1,E2000)*IF(F2000=0,1,F2000)*IF(G2000=0,1,G2000),2))</f>
        <v>0</v>
      </c>
      <c r="I2000" s="63"/>
      <c r="J2000" s="7"/>
      <c r="K2000" s="8"/>
      <c r="M2000" s="395"/>
    </row>
    <row r="2001" spans="1:13">
      <c r="A2001" s="32">
        <f t="shared" si="398"/>
        <v>0</v>
      </c>
      <c r="B2001" s="10"/>
      <c r="C2001" s="2"/>
      <c r="D2001" s="2"/>
      <c r="E2001" s="2"/>
      <c r="F2001" s="2"/>
      <c r="G2001" s="2"/>
      <c r="H2001" s="3">
        <f t="shared" si="399"/>
        <v>0</v>
      </c>
      <c r="I2001" s="63"/>
      <c r="J2001" s="7"/>
      <c r="K2001" s="8"/>
      <c r="M2001" s="395"/>
    </row>
    <row r="2002" spans="1:13">
      <c r="A2002" s="32">
        <f t="shared" si="398"/>
        <v>0</v>
      </c>
      <c r="B2002" s="10"/>
      <c r="C2002" s="2"/>
      <c r="D2002" s="2"/>
      <c r="E2002" s="2"/>
      <c r="F2002" s="2"/>
      <c r="G2002" s="2"/>
      <c r="H2002" s="3">
        <f t="shared" si="399"/>
        <v>0</v>
      </c>
      <c r="I2002" s="63"/>
      <c r="J2002" s="7"/>
      <c r="K2002" s="8"/>
      <c r="M2002" s="395"/>
    </row>
    <row r="2003" spans="1:13">
      <c r="A2003" s="32">
        <f t="shared" si="398"/>
        <v>0</v>
      </c>
      <c r="B2003" s="10"/>
      <c r="C2003" s="2"/>
      <c r="D2003" s="2"/>
      <c r="E2003" s="2"/>
      <c r="F2003" s="2"/>
      <c r="G2003" s="2"/>
      <c r="H2003" s="3">
        <f t="shared" si="399"/>
        <v>0</v>
      </c>
      <c r="I2003" s="63"/>
      <c r="J2003" s="7"/>
      <c r="K2003" s="8"/>
      <c r="M2003" s="395"/>
    </row>
    <row r="2004" spans="1:13">
      <c r="A2004" s="32">
        <f t="shared" si="398"/>
        <v>0</v>
      </c>
      <c r="B2004" s="10"/>
      <c r="C2004" s="2"/>
      <c r="D2004" s="2"/>
      <c r="E2004" s="2"/>
      <c r="F2004" s="2"/>
      <c r="G2004" s="2"/>
      <c r="H2004" s="3">
        <f t="shared" si="399"/>
        <v>0</v>
      </c>
      <c r="I2004" s="63"/>
      <c r="J2004" s="7"/>
      <c r="K2004" s="8"/>
      <c r="M2004" s="395"/>
    </row>
    <row r="2005" spans="1:13">
      <c r="A2005" s="32">
        <f t="shared" si="398"/>
        <v>0</v>
      </c>
      <c r="B2005" s="10"/>
      <c r="C2005" s="2"/>
      <c r="D2005" s="2"/>
      <c r="E2005" s="2"/>
      <c r="F2005" s="2"/>
      <c r="G2005" s="2"/>
      <c r="H2005" s="3">
        <f t="shared" si="399"/>
        <v>0</v>
      </c>
      <c r="I2005" s="63"/>
      <c r="J2005" s="7"/>
      <c r="K2005" s="8"/>
      <c r="M2005" s="395"/>
    </row>
    <row r="2006" spans="1:13">
      <c r="A2006" s="32">
        <f t="shared" si="398"/>
        <v>0</v>
      </c>
      <c r="B2006" s="10"/>
      <c r="C2006" s="2"/>
      <c r="D2006" s="2"/>
      <c r="E2006" s="2"/>
      <c r="F2006" s="2"/>
      <c r="G2006" s="2"/>
      <c r="H2006" s="3">
        <f t="shared" si="399"/>
        <v>0</v>
      </c>
      <c r="I2006" s="63"/>
      <c r="J2006" s="7"/>
      <c r="K2006" s="8"/>
      <c r="M2006" s="395"/>
    </row>
    <row r="2007" spans="1:13">
      <c r="A2007" s="33" t="e">
        <f>VLOOKUP(B1998,O:T,2)</f>
        <v>#N/A</v>
      </c>
      <c r="B2007" s="649" t="s">
        <v>70</v>
      </c>
      <c r="C2007" s="650"/>
      <c r="D2007" s="650"/>
      <c r="E2007" s="650"/>
      <c r="F2007" s="650"/>
      <c r="G2007" s="650"/>
      <c r="H2007" s="6"/>
      <c r="I2007" s="63">
        <f>SUM(H1999:H2007)</f>
        <v>0</v>
      </c>
      <c r="J2007" s="1" t="e">
        <f>VLOOKUP(B1998,O:W,4)</f>
        <v>#N/A</v>
      </c>
      <c r="K2007" s="8"/>
      <c r="M2007" s="395"/>
    </row>
    <row r="2008" spans="1:13" ht="46.5" customHeight="1">
      <c r="A2008" s="32">
        <f>IF(B2008&gt;0,1,0)</f>
        <v>0</v>
      </c>
      <c r="B2008" s="647"/>
      <c r="C2008" s="648"/>
      <c r="D2008" s="648"/>
      <c r="E2008" s="648"/>
      <c r="F2008" s="648"/>
      <c r="G2008" s="648"/>
      <c r="H2008" s="6"/>
      <c r="I2008" s="63"/>
      <c r="J2008" s="7"/>
      <c r="K2008" s="8"/>
      <c r="M2008" s="394" t="s">
        <v>697</v>
      </c>
    </row>
    <row r="2009" spans="1:13">
      <c r="A2009" s="32">
        <f t="shared" ref="A2009:A2016" si="400">IF(H2009&gt;0,1,0)</f>
        <v>0</v>
      </c>
      <c r="B2009" s="10"/>
      <c r="C2009" s="2"/>
      <c r="D2009" s="2"/>
      <c r="E2009" s="2"/>
      <c r="F2009" s="2"/>
      <c r="G2009" s="2"/>
      <c r="H2009" s="3">
        <f>IF(AND(C2009=0,D2009=0,E2009=0,F2009=0,G2009=0),0,ROUND(IF(C2009=0,1,C2009)*IF(D2009=0,1,D2009)*IF(E2009=0,1,E2009)*IF(F2009=0,1,F2009)*IF(G2009=0,1,G2009),2))</f>
        <v>0</v>
      </c>
      <c r="I2009" s="63"/>
      <c r="J2009" s="7"/>
      <c r="K2009" s="8"/>
      <c r="M2009" s="395"/>
    </row>
    <row r="2010" spans="1:13">
      <c r="A2010" s="32">
        <f t="shared" si="400"/>
        <v>0</v>
      </c>
      <c r="B2010" s="10"/>
      <c r="C2010" s="2"/>
      <c r="D2010" s="2"/>
      <c r="E2010" s="2"/>
      <c r="F2010" s="2"/>
      <c r="G2010" s="2"/>
      <c r="H2010" s="3">
        <f t="shared" ref="H2010:H2016" si="401">IF(AND(C2010=0,D2010=0,E2010=0,F2010=0,G2010=0),0,ROUND(IF(C2010=0,1,C2010)*IF(D2010=0,1,D2010)*IF(E2010=0,1,E2010)*IF(F2010=0,1,F2010)*IF(G2010=0,1,G2010),2))</f>
        <v>0</v>
      </c>
      <c r="I2010" s="63"/>
      <c r="J2010" s="7"/>
      <c r="K2010" s="8"/>
      <c r="M2010" s="395"/>
    </row>
    <row r="2011" spans="1:13">
      <c r="A2011" s="32">
        <f t="shared" si="400"/>
        <v>0</v>
      </c>
      <c r="B2011" s="10"/>
      <c r="C2011" s="2"/>
      <c r="D2011" s="2"/>
      <c r="E2011" s="2"/>
      <c r="F2011" s="2"/>
      <c r="G2011" s="2"/>
      <c r="H2011" s="3">
        <f t="shared" si="401"/>
        <v>0</v>
      </c>
      <c r="I2011" s="63"/>
      <c r="J2011" s="7"/>
      <c r="K2011" s="8"/>
      <c r="M2011" s="395"/>
    </row>
    <row r="2012" spans="1:13">
      <c r="A2012" s="32">
        <f t="shared" si="400"/>
        <v>0</v>
      </c>
      <c r="B2012" s="10"/>
      <c r="C2012" s="2"/>
      <c r="D2012" s="2"/>
      <c r="E2012" s="2"/>
      <c r="F2012" s="2"/>
      <c r="G2012" s="2"/>
      <c r="H2012" s="3">
        <f t="shared" si="401"/>
        <v>0</v>
      </c>
      <c r="I2012" s="63"/>
      <c r="J2012" s="7"/>
      <c r="K2012" s="8"/>
      <c r="M2012" s="395"/>
    </row>
    <row r="2013" spans="1:13">
      <c r="A2013" s="32">
        <f t="shared" si="400"/>
        <v>0</v>
      </c>
      <c r="B2013" s="10"/>
      <c r="C2013" s="2"/>
      <c r="D2013" s="2"/>
      <c r="E2013" s="2"/>
      <c r="F2013" s="2"/>
      <c r="G2013" s="2"/>
      <c r="H2013" s="3">
        <f t="shared" si="401"/>
        <v>0</v>
      </c>
      <c r="I2013" s="63"/>
      <c r="J2013" s="7"/>
      <c r="K2013" s="8"/>
      <c r="M2013" s="395"/>
    </row>
    <row r="2014" spans="1:13">
      <c r="A2014" s="32">
        <f t="shared" si="400"/>
        <v>0</v>
      </c>
      <c r="B2014" s="10"/>
      <c r="C2014" s="2"/>
      <c r="D2014" s="2"/>
      <c r="E2014" s="2"/>
      <c r="F2014" s="2"/>
      <c r="G2014" s="2"/>
      <c r="H2014" s="3">
        <f t="shared" si="401"/>
        <v>0</v>
      </c>
      <c r="I2014" s="63"/>
      <c r="J2014" s="7"/>
      <c r="K2014" s="8"/>
      <c r="M2014" s="395"/>
    </row>
    <row r="2015" spans="1:13">
      <c r="A2015" s="32">
        <f t="shared" si="400"/>
        <v>0</v>
      </c>
      <c r="B2015" s="10"/>
      <c r="C2015" s="2"/>
      <c r="D2015" s="2"/>
      <c r="E2015" s="2"/>
      <c r="F2015" s="2"/>
      <c r="G2015" s="2"/>
      <c r="H2015" s="3">
        <f t="shared" si="401"/>
        <v>0</v>
      </c>
      <c r="I2015" s="63"/>
      <c r="J2015" s="7"/>
      <c r="K2015" s="8"/>
      <c r="M2015" s="395"/>
    </row>
    <row r="2016" spans="1:13">
      <c r="A2016" s="32">
        <f t="shared" si="400"/>
        <v>0</v>
      </c>
      <c r="B2016" s="10"/>
      <c r="C2016" s="2"/>
      <c r="D2016" s="2"/>
      <c r="E2016" s="2"/>
      <c r="F2016" s="2"/>
      <c r="G2016" s="2"/>
      <c r="H2016" s="3">
        <f t="shared" si="401"/>
        <v>0</v>
      </c>
      <c r="I2016" s="63"/>
      <c r="J2016" s="7"/>
      <c r="K2016" s="8"/>
      <c r="M2016" s="395"/>
    </row>
    <row r="2017" spans="1:13">
      <c r="A2017" s="33" t="e">
        <f>VLOOKUP(B2008,O:T,2)</f>
        <v>#N/A</v>
      </c>
      <c r="B2017" s="649" t="s">
        <v>70</v>
      </c>
      <c r="C2017" s="650"/>
      <c r="D2017" s="650"/>
      <c r="E2017" s="650"/>
      <c r="F2017" s="650"/>
      <c r="G2017" s="650"/>
      <c r="H2017" s="6"/>
      <c r="I2017" s="63">
        <f>SUM(H2009:H2017)</f>
        <v>0</v>
      </c>
      <c r="J2017" s="1" t="e">
        <f>VLOOKUP(B2008,O:W,4)</f>
        <v>#N/A</v>
      </c>
      <c r="K2017" s="8"/>
      <c r="M2017" s="395"/>
    </row>
    <row r="2018" spans="1:13" ht="47.25" customHeight="1">
      <c r="A2018" s="32">
        <f>IF(B2018&gt;0,1,0)</f>
        <v>0</v>
      </c>
      <c r="B2018" s="647"/>
      <c r="C2018" s="648"/>
      <c r="D2018" s="648"/>
      <c r="E2018" s="648"/>
      <c r="F2018" s="648"/>
      <c r="G2018" s="648"/>
      <c r="H2018" s="6"/>
      <c r="I2018" s="63"/>
      <c r="J2018" s="7"/>
      <c r="K2018" s="8"/>
      <c r="M2018" s="394" t="s">
        <v>697</v>
      </c>
    </row>
    <row r="2019" spans="1:13">
      <c r="A2019" s="32">
        <f t="shared" ref="A2019:A2026" si="402">IF(H2019&gt;0,1,0)</f>
        <v>0</v>
      </c>
      <c r="B2019" s="10"/>
      <c r="C2019" s="2"/>
      <c r="D2019" s="2"/>
      <c r="E2019" s="2"/>
      <c r="F2019" s="2"/>
      <c r="G2019" s="2"/>
      <c r="H2019" s="3">
        <f>IF(AND(C2019=0,D2019=0,E2019=0,F2019=0,G2019=0),0,ROUND(IF(C2019=0,1,C2019)*IF(D2019=0,1,D2019)*IF(E2019=0,1,E2019)*IF(F2019=0,1,F2019)*IF(G2019=0,1,G2019),2))</f>
        <v>0</v>
      </c>
      <c r="I2019" s="63"/>
      <c r="J2019" s="7"/>
      <c r="K2019" s="8"/>
      <c r="M2019" s="395" t="s">
        <v>1072</v>
      </c>
    </row>
    <row r="2020" spans="1:13">
      <c r="A2020" s="32">
        <f t="shared" si="402"/>
        <v>0</v>
      </c>
      <c r="B2020" s="10"/>
      <c r="C2020" s="2"/>
      <c r="D2020" s="2"/>
      <c r="E2020" s="2"/>
      <c r="F2020" s="2"/>
      <c r="G2020" s="2"/>
      <c r="H2020" s="3">
        <f t="shared" ref="H2020:H2026" si="403">IF(AND(C2020=0,D2020=0,E2020=0,F2020=0,G2020=0),0,ROUND(IF(C2020=0,1,C2020)*IF(D2020=0,1,D2020)*IF(E2020=0,1,E2020)*IF(F2020=0,1,F2020)*IF(G2020=0,1,G2020),2))</f>
        <v>0</v>
      </c>
      <c r="I2020" s="63"/>
      <c r="J2020" s="7"/>
      <c r="K2020" s="8"/>
      <c r="M2020" s="395"/>
    </row>
    <row r="2021" spans="1:13">
      <c r="A2021" s="32">
        <f t="shared" si="402"/>
        <v>0</v>
      </c>
      <c r="B2021" s="10"/>
      <c r="C2021" s="2"/>
      <c r="D2021" s="2"/>
      <c r="E2021" s="2"/>
      <c r="F2021" s="2"/>
      <c r="G2021" s="2"/>
      <c r="H2021" s="3">
        <f t="shared" si="403"/>
        <v>0</v>
      </c>
      <c r="I2021" s="63"/>
      <c r="J2021" s="7"/>
      <c r="K2021" s="8"/>
      <c r="M2021" s="395"/>
    </row>
    <row r="2022" spans="1:13">
      <c r="A2022" s="32">
        <f t="shared" si="402"/>
        <v>0</v>
      </c>
      <c r="B2022" s="10"/>
      <c r="C2022" s="2"/>
      <c r="D2022" s="2"/>
      <c r="E2022" s="2"/>
      <c r="F2022" s="2"/>
      <c r="G2022" s="2"/>
      <c r="H2022" s="3">
        <f t="shared" si="403"/>
        <v>0</v>
      </c>
      <c r="I2022" s="63"/>
      <c r="J2022" s="7"/>
      <c r="K2022" s="8"/>
      <c r="M2022" s="395"/>
    </row>
    <row r="2023" spans="1:13">
      <c r="A2023" s="32">
        <f t="shared" si="402"/>
        <v>0</v>
      </c>
      <c r="B2023" s="10"/>
      <c r="C2023" s="2"/>
      <c r="D2023" s="2"/>
      <c r="E2023" s="2"/>
      <c r="F2023" s="2"/>
      <c r="G2023" s="2"/>
      <c r="H2023" s="3">
        <f t="shared" si="403"/>
        <v>0</v>
      </c>
      <c r="I2023" s="63"/>
      <c r="J2023" s="7"/>
      <c r="K2023" s="8"/>
      <c r="M2023" s="395"/>
    </row>
    <row r="2024" spans="1:13">
      <c r="A2024" s="32">
        <f t="shared" si="402"/>
        <v>0</v>
      </c>
      <c r="B2024" s="10"/>
      <c r="C2024" s="2"/>
      <c r="D2024" s="2"/>
      <c r="E2024" s="2"/>
      <c r="F2024" s="2"/>
      <c r="G2024" s="2"/>
      <c r="H2024" s="3">
        <f t="shared" si="403"/>
        <v>0</v>
      </c>
      <c r="I2024" s="63"/>
      <c r="J2024" s="7"/>
      <c r="K2024" s="8"/>
      <c r="M2024" s="395"/>
    </row>
    <row r="2025" spans="1:13">
      <c r="A2025" s="32">
        <f t="shared" si="402"/>
        <v>0</v>
      </c>
      <c r="B2025" s="10"/>
      <c r="C2025" s="2"/>
      <c r="D2025" s="2"/>
      <c r="E2025" s="2"/>
      <c r="F2025" s="2"/>
      <c r="G2025" s="2"/>
      <c r="H2025" s="3">
        <f t="shared" si="403"/>
        <v>0</v>
      </c>
      <c r="I2025" s="63"/>
      <c r="J2025" s="7"/>
      <c r="K2025" s="8"/>
      <c r="M2025" s="395"/>
    </row>
    <row r="2026" spans="1:13">
      <c r="A2026" s="32">
        <f t="shared" si="402"/>
        <v>0</v>
      </c>
      <c r="B2026" s="10"/>
      <c r="C2026" s="2"/>
      <c r="D2026" s="2"/>
      <c r="E2026" s="2"/>
      <c r="F2026" s="2"/>
      <c r="G2026" s="2"/>
      <c r="H2026" s="3">
        <f t="shared" si="403"/>
        <v>0</v>
      </c>
      <c r="I2026" s="63"/>
      <c r="J2026" s="7"/>
      <c r="K2026" s="8"/>
      <c r="M2026" s="395"/>
    </row>
    <row r="2027" spans="1:13">
      <c r="A2027" s="33" t="e">
        <f>VLOOKUP(B2018,O:T,2)</f>
        <v>#N/A</v>
      </c>
      <c r="B2027" s="649" t="s">
        <v>70</v>
      </c>
      <c r="C2027" s="650"/>
      <c r="D2027" s="650"/>
      <c r="E2027" s="650"/>
      <c r="F2027" s="650"/>
      <c r="G2027" s="650"/>
      <c r="H2027" s="6"/>
      <c r="I2027" s="63">
        <f>SUM(H2019:H2027)</f>
        <v>0</v>
      </c>
      <c r="J2027" s="1" t="e">
        <f>VLOOKUP(B2018,O:W,4)</f>
        <v>#N/A</v>
      </c>
      <c r="K2027" s="8"/>
      <c r="M2027" s="395"/>
    </row>
    <row r="2028" spans="1:13" ht="46.5" customHeight="1">
      <c r="A2028" s="32">
        <f>IF(B2028&gt;0,1,0)</f>
        <v>0</v>
      </c>
      <c r="B2028" s="647"/>
      <c r="C2028" s="648"/>
      <c r="D2028" s="648"/>
      <c r="E2028" s="648"/>
      <c r="F2028" s="648"/>
      <c r="G2028" s="648"/>
      <c r="H2028" s="6"/>
      <c r="I2028" s="63"/>
      <c r="J2028" s="7"/>
      <c r="K2028" s="8"/>
      <c r="M2028" s="394" t="s">
        <v>697</v>
      </c>
    </row>
    <row r="2029" spans="1:13">
      <c r="A2029" s="32">
        <f t="shared" ref="A2029:A2036" si="404">IF(H2029&gt;0,1,0)</f>
        <v>0</v>
      </c>
      <c r="B2029" s="10"/>
      <c r="C2029" s="2"/>
      <c r="D2029" s="2"/>
      <c r="E2029" s="2"/>
      <c r="F2029" s="2"/>
      <c r="G2029" s="2"/>
      <c r="H2029" s="3">
        <f>IF(AND(C2029=0,D2029=0,E2029=0,F2029=0,G2029=0),0,ROUND(IF(C2029=0,1,C2029)*IF(D2029=0,1,D2029)*IF(E2029=0,1,E2029)*IF(F2029=0,1,F2029)*IF(G2029=0,1,G2029),2))</f>
        <v>0</v>
      </c>
      <c r="I2029" s="63"/>
      <c r="J2029" s="7"/>
      <c r="K2029" s="8"/>
      <c r="M2029" s="395"/>
    </row>
    <row r="2030" spans="1:13">
      <c r="A2030" s="32">
        <f t="shared" si="404"/>
        <v>0</v>
      </c>
      <c r="B2030" s="10"/>
      <c r="C2030" s="2"/>
      <c r="D2030" s="2"/>
      <c r="E2030" s="2"/>
      <c r="F2030" s="2"/>
      <c r="G2030" s="2"/>
      <c r="H2030" s="3">
        <f t="shared" ref="H2030:H2036" si="405">IF(AND(C2030=0,D2030=0,E2030=0,F2030=0,G2030=0),0,ROUND(IF(C2030=0,1,C2030)*IF(D2030=0,1,D2030)*IF(E2030=0,1,E2030)*IF(F2030=0,1,F2030)*IF(G2030=0,1,G2030),2))</f>
        <v>0</v>
      </c>
      <c r="I2030" s="63"/>
      <c r="J2030" s="7"/>
      <c r="K2030" s="8"/>
      <c r="M2030" s="395"/>
    </row>
    <row r="2031" spans="1:13">
      <c r="A2031" s="32">
        <f t="shared" si="404"/>
        <v>0</v>
      </c>
      <c r="B2031" s="10"/>
      <c r="C2031" s="2"/>
      <c r="D2031" s="2"/>
      <c r="E2031" s="2"/>
      <c r="F2031" s="2"/>
      <c r="G2031" s="2"/>
      <c r="H2031" s="3">
        <f t="shared" si="405"/>
        <v>0</v>
      </c>
      <c r="I2031" s="63"/>
      <c r="J2031" s="7"/>
      <c r="K2031" s="8"/>
      <c r="M2031" s="395"/>
    </row>
    <row r="2032" spans="1:13">
      <c r="A2032" s="32">
        <f t="shared" si="404"/>
        <v>0</v>
      </c>
      <c r="B2032" s="10"/>
      <c r="C2032" s="2"/>
      <c r="D2032" s="2"/>
      <c r="E2032" s="2"/>
      <c r="F2032" s="2"/>
      <c r="G2032" s="2"/>
      <c r="H2032" s="3">
        <f t="shared" si="405"/>
        <v>0</v>
      </c>
      <c r="I2032" s="63"/>
      <c r="J2032" s="7"/>
      <c r="K2032" s="8"/>
      <c r="M2032" s="395"/>
    </row>
    <row r="2033" spans="1:13">
      <c r="A2033" s="32">
        <f t="shared" si="404"/>
        <v>0</v>
      </c>
      <c r="B2033" s="10"/>
      <c r="C2033" s="2"/>
      <c r="D2033" s="2"/>
      <c r="E2033" s="2"/>
      <c r="F2033" s="2"/>
      <c r="G2033" s="2"/>
      <c r="H2033" s="3">
        <f t="shared" si="405"/>
        <v>0</v>
      </c>
      <c r="I2033" s="63"/>
      <c r="J2033" s="7"/>
      <c r="K2033" s="8"/>
      <c r="M2033" s="395"/>
    </row>
    <row r="2034" spans="1:13">
      <c r="A2034" s="32">
        <f t="shared" si="404"/>
        <v>0</v>
      </c>
      <c r="B2034" s="10"/>
      <c r="C2034" s="2"/>
      <c r="D2034" s="2"/>
      <c r="E2034" s="2"/>
      <c r="F2034" s="2"/>
      <c r="G2034" s="2"/>
      <c r="H2034" s="3">
        <f t="shared" si="405"/>
        <v>0</v>
      </c>
      <c r="I2034" s="63"/>
      <c r="J2034" s="7"/>
      <c r="K2034" s="8"/>
      <c r="M2034" s="395"/>
    </row>
    <row r="2035" spans="1:13">
      <c r="A2035" s="32">
        <f t="shared" si="404"/>
        <v>0</v>
      </c>
      <c r="B2035" s="10"/>
      <c r="C2035" s="2"/>
      <c r="D2035" s="2"/>
      <c r="E2035" s="2"/>
      <c r="F2035" s="2"/>
      <c r="G2035" s="2"/>
      <c r="H2035" s="3">
        <f t="shared" si="405"/>
        <v>0</v>
      </c>
      <c r="I2035" s="63"/>
      <c r="J2035" s="7"/>
      <c r="K2035" s="8"/>
      <c r="M2035" s="395"/>
    </row>
    <row r="2036" spans="1:13">
      <c r="A2036" s="32">
        <f t="shared" si="404"/>
        <v>0</v>
      </c>
      <c r="B2036" s="10"/>
      <c r="C2036" s="2"/>
      <c r="D2036" s="2"/>
      <c r="E2036" s="2"/>
      <c r="F2036" s="2"/>
      <c r="G2036" s="2"/>
      <c r="H2036" s="3">
        <f t="shared" si="405"/>
        <v>0</v>
      </c>
      <c r="I2036" s="63"/>
      <c r="J2036" s="7"/>
      <c r="K2036" s="8"/>
      <c r="M2036" s="395"/>
    </row>
    <row r="2037" spans="1:13">
      <c r="A2037" s="33" t="e">
        <f>VLOOKUP(B2028,O:T,2)</f>
        <v>#N/A</v>
      </c>
      <c r="B2037" s="649" t="s">
        <v>70</v>
      </c>
      <c r="C2037" s="650"/>
      <c r="D2037" s="650"/>
      <c r="E2037" s="650"/>
      <c r="F2037" s="650"/>
      <c r="G2037" s="650"/>
      <c r="H2037" s="6"/>
      <c r="I2037" s="63">
        <f>SUM(H2029:H2037)</f>
        <v>0</v>
      </c>
      <c r="J2037" s="1" t="e">
        <f>VLOOKUP(B2028,O:W,4)</f>
        <v>#N/A</v>
      </c>
      <c r="K2037" s="8"/>
      <c r="M2037" s="395"/>
    </row>
    <row r="2038" spans="1:13" ht="45" customHeight="1">
      <c r="A2038" s="32">
        <f>IF(B2038&gt;0,1,0)</f>
        <v>0</v>
      </c>
      <c r="B2038" s="647"/>
      <c r="C2038" s="648"/>
      <c r="D2038" s="648"/>
      <c r="E2038" s="648"/>
      <c r="F2038" s="648"/>
      <c r="G2038" s="648"/>
      <c r="H2038" s="6"/>
      <c r="I2038" s="63"/>
      <c r="J2038" s="7"/>
      <c r="K2038" s="8"/>
      <c r="M2038" s="394" t="s">
        <v>697</v>
      </c>
    </row>
    <row r="2039" spans="1:13">
      <c r="A2039" s="32">
        <f t="shared" ref="A2039:A2046" si="406">IF(H2039&gt;0,1,0)</f>
        <v>0</v>
      </c>
      <c r="B2039" s="10"/>
      <c r="C2039" s="2"/>
      <c r="D2039" s="2"/>
      <c r="E2039" s="2"/>
      <c r="F2039" s="2"/>
      <c r="G2039" s="2"/>
      <c r="H2039" s="3">
        <f>IF(AND(C2039=0,D2039=0,E2039=0,F2039=0,G2039=0),0,ROUND(IF(C2039=0,1,C2039)*IF(D2039=0,1,D2039)*IF(E2039=0,1,E2039)*IF(F2039=0,1,F2039)*IF(G2039=0,1,G2039),2))</f>
        <v>0</v>
      </c>
      <c r="I2039" s="63"/>
      <c r="J2039" s="7"/>
      <c r="K2039" s="8"/>
      <c r="M2039" s="395" t="s">
        <v>1072</v>
      </c>
    </row>
    <row r="2040" spans="1:13">
      <c r="A2040" s="32">
        <f t="shared" si="406"/>
        <v>0</v>
      </c>
      <c r="B2040" s="10"/>
      <c r="C2040" s="2"/>
      <c r="D2040" s="2"/>
      <c r="E2040" s="2"/>
      <c r="F2040" s="2"/>
      <c r="G2040" s="2"/>
      <c r="H2040" s="3">
        <f t="shared" ref="H2040:H2046" si="407">IF(AND(C2040=0,D2040=0,E2040=0,F2040=0,G2040=0),0,ROUND(IF(C2040=0,1,C2040)*IF(D2040=0,1,D2040)*IF(E2040=0,1,E2040)*IF(F2040=0,1,F2040)*IF(G2040=0,1,G2040),2))</f>
        <v>0</v>
      </c>
      <c r="I2040" s="63"/>
      <c r="J2040" s="7"/>
      <c r="K2040" s="8"/>
      <c r="M2040" s="395"/>
    </row>
    <row r="2041" spans="1:13">
      <c r="A2041" s="32">
        <f t="shared" si="406"/>
        <v>0</v>
      </c>
      <c r="B2041" s="10"/>
      <c r="C2041" s="2"/>
      <c r="D2041" s="2"/>
      <c r="E2041" s="2"/>
      <c r="F2041" s="2"/>
      <c r="G2041" s="2"/>
      <c r="H2041" s="3">
        <f t="shared" si="407"/>
        <v>0</v>
      </c>
      <c r="I2041" s="63"/>
      <c r="J2041" s="7"/>
      <c r="K2041" s="8"/>
      <c r="M2041" s="395"/>
    </row>
    <row r="2042" spans="1:13">
      <c r="A2042" s="32">
        <f t="shared" si="406"/>
        <v>0</v>
      </c>
      <c r="B2042" s="10"/>
      <c r="C2042" s="2"/>
      <c r="D2042" s="2"/>
      <c r="E2042" s="2"/>
      <c r="F2042" s="2"/>
      <c r="G2042" s="2"/>
      <c r="H2042" s="3">
        <f t="shared" si="407"/>
        <v>0</v>
      </c>
      <c r="I2042" s="63"/>
      <c r="J2042" s="7"/>
      <c r="K2042" s="8"/>
      <c r="M2042" s="395"/>
    </row>
    <row r="2043" spans="1:13">
      <c r="A2043" s="32">
        <f t="shared" si="406"/>
        <v>0</v>
      </c>
      <c r="B2043" s="10"/>
      <c r="C2043" s="2"/>
      <c r="D2043" s="2"/>
      <c r="E2043" s="2"/>
      <c r="F2043" s="2"/>
      <c r="G2043" s="2"/>
      <c r="H2043" s="3">
        <f t="shared" si="407"/>
        <v>0</v>
      </c>
      <c r="I2043" s="63"/>
      <c r="J2043" s="7"/>
      <c r="K2043" s="8"/>
      <c r="M2043" s="395"/>
    </row>
    <row r="2044" spans="1:13">
      <c r="A2044" s="32">
        <f t="shared" si="406"/>
        <v>0</v>
      </c>
      <c r="B2044" s="10"/>
      <c r="C2044" s="2"/>
      <c r="D2044" s="2"/>
      <c r="E2044" s="2"/>
      <c r="F2044" s="2"/>
      <c r="G2044" s="2"/>
      <c r="H2044" s="3">
        <f t="shared" si="407"/>
        <v>0</v>
      </c>
      <c r="I2044" s="63"/>
      <c r="J2044" s="7"/>
      <c r="K2044" s="8"/>
      <c r="M2044" s="395"/>
    </row>
    <row r="2045" spans="1:13">
      <c r="A2045" s="32">
        <f t="shared" si="406"/>
        <v>0</v>
      </c>
      <c r="B2045" s="10"/>
      <c r="C2045" s="2"/>
      <c r="D2045" s="2"/>
      <c r="E2045" s="2"/>
      <c r="F2045" s="2"/>
      <c r="G2045" s="2"/>
      <c r="H2045" s="3">
        <f t="shared" si="407"/>
        <v>0</v>
      </c>
      <c r="I2045" s="63"/>
      <c r="J2045" s="7"/>
      <c r="K2045" s="8"/>
      <c r="M2045" s="395"/>
    </row>
    <row r="2046" spans="1:13">
      <c r="A2046" s="32">
        <f t="shared" si="406"/>
        <v>0</v>
      </c>
      <c r="B2046" s="10"/>
      <c r="C2046" s="2"/>
      <c r="D2046" s="2"/>
      <c r="E2046" s="2"/>
      <c r="F2046" s="2"/>
      <c r="G2046" s="2"/>
      <c r="H2046" s="3">
        <f t="shared" si="407"/>
        <v>0</v>
      </c>
      <c r="I2046" s="63"/>
      <c r="J2046" s="7"/>
      <c r="K2046" s="8"/>
      <c r="M2046" s="395"/>
    </row>
    <row r="2047" spans="1:13">
      <c r="A2047" s="33" t="e">
        <f>VLOOKUP(B2038,O:T,2)</f>
        <v>#N/A</v>
      </c>
      <c r="B2047" s="649" t="s">
        <v>70</v>
      </c>
      <c r="C2047" s="650"/>
      <c r="D2047" s="650"/>
      <c r="E2047" s="650"/>
      <c r="F2047" s="650"/>
      <c r="G2047" s="650"/>
      <c r="H2047" s="6"/>
      <c r="I2047" s="63">
        <f>SUM(H2039:H2047)</f>
        <v>0</v>
      </c>
      <c r="J2047" s="1" t="e">
        <f>VLOOKUP(B2038,O:W,4)</f>
        <v>#N/A</v>
      </c>
      <c r="K2047" s="8"/>
      <c r="M2047" s="395"/>
    </row>
    <row r="2048" spans="1:13" ht="46.5" customHeight="1">
      <c r="A2048" s="32">
        <f>IF(B2048&gt;0,1,0)</f>
        <v>0</v>
      </c>
      <c r="B2048" s="647"/>
      <c r="C2048" s="648"/>
      <c r="D2048" s="648"/>
      <c r="E2048" s="648"/>
      <c r="F2048" s="648"/>
      <c r="G2048" s="648"/>
      <c r="H2048" s="6"/>
      <c r="I2048" s="63"/>
      <c r="J2048" s="7"/>
      <c r="K2048" s="8"/>
      <c r="M2048" s="394" t="s">
        <v>697</v>
      </c>
    </row>
    <row r="2049" spans="1:13">
      <c r="A2049" s="32">
        <f t="shared" ref="A2049:A2056" si="408">IF(H2049&gt;0,1,0)</f>
        <v>0</v>
      </c>
      <c r="B2049" s="10"/>
      <c r="C2049" s="2"/>
      <c r="D2049" s="2"/>
      <c r="E2049" s="2"/>
      <c r="F2049" s="2"/>
      <c r="G2049" s="2"/>
      <c r="H2049" s="3">
        <f>IF(AND(C2049=0,D2049=0,E2049=0,F2049=0,G2049=0),0,ROUND(IF(C2049=0,1,C2049)*IF(D2049=0,1,D2049)*IF(E2049=0,1,E2049)*IF(F2049=0,1,F2049)*IF(G2049=0,1,G2049),2))</f>
        <v>0</v>
      </c>
      <c r="I2049" s="63"/>
      <c r="J2049" s="7"/>
      <c r="K2049" s="8"/>
      <c r="M2049" s="395"/>
    </row>
    <row r="2050" spans="1:13">
      <c r="A2050" s="32">
        <f t="shared" si="408"/>
        <v>0</v>
      </c>
      <c r="B2050" s="10"/>
      <c r="C2050" s="2"/>
      <c r="D2050" s="2"/>
      <c r="E2050" s="2"/>
      <c r="F2050" s="2"/>
      <c r="G2050" s="2"/>
      <c r="H2050" s="3">
        <f t="shared" ref="H2050:H2056" si="409">IF(AND(C2050=0,D2050=0,E2050=0,F2050=0,G2050=0),0,ROUND(IF(C2050=0,1,C2050)*IF(D2050=0,1,D2050)*IF(E2050=0,1,E2050)*IF(F2050=0,1,F2050)*IF(G2050=0,1,G2050),2))</f>
        <v>0</v>
      </c>
      <c r="I2050" s="63"/>
      <c r="J2050" s="7"/>
      <c r="K2050" s="8"/>
      <c r="M2050" s="395"/>
    </row>
    <row r="2051" spans="1:13">
      <c r="A2051" s="32">
        <f t="shared" si="408"/>
        <v>0</v>
      </c>
      <c r="B2051" s="10"/>
      <c r="C2051" s="2"/>
      <c r="D2051" s="2"/>
      <c r="E2051" s="2"/>
      <c r="F2051" s="2"/>
      <c r="G2051" s="2"/>
      <c r="H2051" s="3">
        <f t="shared" si="409"/>
        <v>0</v>
      </c>
      <c r="I2051" s="63"/>
      <c r="J2051" s="7"/>
      <c r="K2051" s="8"/>
      <c r="M2051" s="395"/>
    </row>
    <row r="2052" spans="1:13">
      <c r="A2052" s="32">
        <f t="shared" si="408"/>
        <v>0</v>
      </c>
      <c r="B2052" s="10"/>
      <c r="C2052" s="2"/>
      <c r="D2052" s="2"/>
      <c r="E2052" s="2"/>
      <c r="F2052" s="2"/>
      <c r="G2052" s="2"/>
      <c r="H2052" s="3">
        <f t="shared" si="409"/>
        <v>0</v>
      </c>
      <c r="I2052" s="63"/>
      <c r="J2052" s="7"/>
      <c r="K2052" s="8"/>
      <c r="M2052" s="395"/>
    </row>
    <row r="2053" spans="1:13">
      <c r="A2053" s="32">
        <f t="shared" si="408"/>
        <v>0</v>
      </c>
      <c r="B2053" s="10"/>
      <c r="C2053" s="2"/>
      <c r="D2053" s="2"/>
      <c r="E2053" s="2"/>
      <c r="F2053" s="2"/>
      <c r="G2053" s="2"/>
      <c r="H2053" s="3">
        <f t="shared" si="409"/>
        <v>0</v>
      </c>
      <c r="I2053" s="63"/>
      <c r="J2053" s="7"/>
      <c r="K2053" s="8"/>
      <c r="M2053" s="395"/>
    </row>
    <row r="2054" spans="1:13">
      <c r="A2054" s="32">
        <f t="shared" si="408"/>
        <v>0</v>
      </c>
      <c r="B2054" s="10"/>
      <c r="C2054" s="2"/>
      <c r="D2054" s="2"/>
      <c r="E2054" s="2"/>
      <c r="F2054" s="2"/>
      <c r="G2054" s="2"/>
      <c r="H2054" s="3">
        <f t="shared" si="409"/>
        <v>0</v>
      </c>
      <c r="I2054" s="63"/>
      <c r="J2054" s="7"/>
      <c r="K2054" s="8"/>
      <c r="M2054" s="395"/>
    </row>
    <row r="2055" spans="1:13">
      <c r="A2055" s="32">
        <f t="shared" si="408"/>
        <v>0</v>
      </c>
      <c r="B2055" s="10"/>
      <c r="C2055" s="2"/>
      <c r="D2055" s="2"/>
      <c r="E2055" s="2"/>
      <c r="F2055" s="2"/>
      <c r="G2055" s="2"/>
      <c r="H2055" s="3">
        <f t="shared" si="409"/>
        <v>0</v>
      </c>
      <c r="I2055" s="63"/>
      <c r="J2055" s="7"/>
      <c r="K2055" s="8"/>
      <c r="M2055" s="395"/>
    </row>
    <row r="2056" spans="1:13">
      <c r="A2056" s="32">
        <f t="shared" si="408"/>
        <v>0</v>
      </c>
      <c r="B2056" s="10"/>
      <c r="C2056" s="2"/>
      <c r="D2056" s="2"/>
      <c r="E2056" s="2"/>
      <c r="F2056" s="2"/>
      <c r="G2056" s="2"/>
      <c r="H2056" s="3">
        <f t="shared" si="409"/>
        <v>0</v>
      </c>
      <c r="I2056" s="63"/>
      <c r="J2056" s="7"/>
      <c r="K2056" s="8"/>
      <c r="M2056" s="395"/>
    </row>
    <row r="2057" spans="1:13">
      <c r="A2057" s="33" t="e">
        <f>VLOOKUP(B2048,O:T,2)</f>
        <v>#N/A</v>
      </c>
      <c r="B2057" s="649" t="s">
        <v>70</v>
      </c>
      <c r="C2057" s="650"/>
      <c r="D2057" s="650"/>
      <c r="E2057" s="650"/>
      <c r="F2057" s="650"/>
      <c r="G2057" s="650"/>
      <c r="H2057" s="6"/>
      <c r="I2057" s="63">
        <f>SUM(H2049:H2057)</f>
        <v>0</v>
      </c>
      <c r="J2057" s="1" t="e">
        <f>VLOOKUP(B2048,O:W,4)</f>
        <v>#N/A</v>
      </c>
      <c r="K2057" s="8"/>
      <c r="M2057" s="395"/>
    </row>
    <row r="2058" spans="1:13" ht="46.5" customHeight="1">
      <c r="A2058" s="32">
        <f>IF(B2058&gt;0,1,0)</f>
        <v>0</v>
      </c>
      <c r="B2058" s="647"/>
      <c r="C2058" s="648"/>
      <c r="D2058" s="648"/>
      <c r="E2058" s="648"/>
      <c r="F2058" s="648"/>
      <c r="G2058" s="648"/>
      <c r="H2058" s="6"/>
      <c r="I2058" s="63"/>
      <c r="J2058" s="7"/>
      <c r="K2058" s="8"/>
      <c r="M2058" s="394" t="s">
        <v>697</v>
      </c>
    </row>
    <row r="2059" spans="1:13">
      <c r="A2059" s="32">
        <f t="shared" ref="A2059:A2066" si="410">IF(H2059&gt;0,1,0)</f>
        <v>0</v>
      </c>
      <c r="B2059" s="10"/>
      <c r="C2059" s="2"/>
      <c r="D2059" s="2"/>
      <c r="E2059" s="2"/>
      <c r="F2059" s="2"/>
      <c r="G2059" s="2"/>
      <c r="H2059" s="3">
        <f>IF(AND(C2059=0,D2059=0,E2059=0,F2059=0,G2059=0),0,ROUND(IF(C2059=0,1,C2059)*IF(D2059=0,1,D2059)*IF(E2059=0,1,E2059)*IF(F2059=0,1,F2059)*IF(G2059=0,1,G2059),2))</f>
        <v>0</v>
      </c>
      <c r="I2059" s="63"/>
      <c r="J2059" s="7"/>
      <c r="K2059" s="8"/>
      <c r="M2059" s="395" t="s">
        <v>1072</v>
      </c>
    </row>
    <row r="2060" spans="1:13">
      <c r="A2060" s="32">
        <f t="shared" si="410"/>
        <v>0</v>
      </c>
      <c r="B2060" s="10"/>
      <c r="C2060" s="2"/>
      <c r="D2060" s="2"/>
      <c r="E2060" s="2"/>
      <c r="F2060" s="2"/>
      <c r="G2060" s="2"/>
      <c r="H2060" s="3">
        <f t="shared" ref="H2060:H2066" si="411">IF(AND(C2060=0,D2060=0,E2060=0,F2060=0,G2060=0),0,ROUND(IF(C2060=0,1,C2060)*IF(D2060=0,1,D2060)*IF(E2060=0,1,E2060)*IF(F2060=0,1,F2060)*IF(G2060=0,1,G2060),2))</f>
        <v>0</v>
      </c>
      <c r="I2060" s="63"/>
      <c r="J2060" s="7"/>
      <c r="K2060" s="8"/>
      <c r="M2060" s="395"/>
    </row>
    <row r="2061" spans="1:13">
      <c r="A2061" s="32">
        <f t="shared" si="410"/>
        <v>0</v>
      </c>
      <c r="B2061" s="10"/>
      <c r="C2061" s="2"/>
      <c r="D2061" s="2"/>
      <c r="E2061" s="2"/>
      <c r="F2061" s="2"/>
      <c r="G2061" s="2"/>
      <c r="H2061" s="3">
        <f t="shared" si="411"/>
        <v>0</v>
      </c>
      <c r="I2061" s="63"/>
      <c r="J2061" s="7"/>
      <c r="K2061" s="8"/>
      <c r="M2061" s="395"/>
    </row>
    <row r="2062" spans="1:13">
      <c r="A2062" s="32">
        <f t="shared" si="410"/>
        <v>0</v>
      </c>
      <c r="B2062" s="10"/>
      <c r="C2062" s="2"/>
      <c r="D2062" s="2"/>
      <c r="E2062" s="2"/>
      <c r="F2062" s="2"/>
      <c r="G2062" s="2"/>
      <c r="H2062" s="3">
        <f t="shared" si="411"/>
        <v>0</v>
      </c>
      <c r="I2062" s="63"/>
      <c r="J2062" s="7"/>
      <c r="K2062" s="8"/>
      <c r="M2062" s="395"/>
    </row>
    <row r="2063" spans="1:13">
      <c r="A2063" s="32">
        <f t="shared" si="410"/>
        <v>0</v>
      </c>
      <c r="B2063" s="10"/>
      <c r="C2063" s="2"/>
      <c r="D2063" s="2"/>
      <c r="E2063" s="2"/>
      <c r="F2063" s="2"/>
      <c r="G2063" s="2"/>
      <c r="H2063" s="3">
        <f t="shared" si="411"/>
        <v>0</v>
      </c>
      <c r="I2063" s="63"/>
      <c r="J2063" s="7"/>
      <c r="K2063" s="8"/>
      <c r="M2063" s="395"/>
    </row>
    <row r="2064" spans="1:13">
      <c r="A2064" s="32">
        <f t="shared" si="410"/>
        <v>0</v>
      </c>
      <c r="B2064" s="10"/>
      <c r="C2064" s="2"/>
      <c r="D2064" s="2"/>
      <c r="E2064" s="2"/>
      <c r="F2064" s="2"/>
      <c r="G2064" s="2"/>
      <c r="H2064" s="3">
        <f t="shared" si="411"/>
        <v>0</v>
      </c>
      <c r="I2064" s="63"/>
      <c r="J2064" s="7"/>
      <c r="K2064" s="8"/>
      <c r="M2064" s="395"/>
    </row>
    <row r="2065" spans="1:13">
      <c r="A2065" s="32">
        <f t="shared" si="410"/>
        <v>0</v>
      </c>
      <c r="B2065" s="10"/>
      <c r="C2065" s="2"/>
      <c r="D2065" s="2"/>
      <c r="E2065" s="2"/>
      <c r="F2065" s="2"/>
      <c r="G2065" s="2"/>
      <c r="H2065" s="3">
        <f t="shared" si="411"/>
        <v>0</v>
      </c>
      <c r="I2065" s="63"/>
      <c r="J2065" s="7"/>
      <c r="K2065" s="8"/>
      <c r="M2065" s="395"/>
    </row>
    <row r="2066" spans="1:13">
      <c r="A2066" s="32">
        <f t="shared" si="410"/>
        <v>0</v>
      </c>
      <c r="B2066" s="10"/>
      <c r="C2066" s="2"/>
      <c r="D2066" s="2"/>
      <c r="E2066" s="2"/>
      <c r="F2066" s="2"/>
      <c r="G2066" s="2"/>
      <c r="H2066" s="3">
        <f t="shared" si="411"/>
        <v>0</v>
      </c>
      <c r="I2066" s="63"/>
      <c r="J2066" s="7"/>
      <c r="K2066" s="8"/>
      <c r="M2066" s="395"/>
    </row>
    <row r="2067" spans="1:13">
      <c r="A2067" s="33" t="e">
        <f>VLOOKUP(B2058,O:T,2)</f>
        <v>#N/A</v>
      </c>
      <c r="B2067" s="649" t="s">
        <v>70</v>
      </c>
      <c r="C2067" s="650"/>
      <c r="D2067" s="650"/>
      <c r="E2067" s="650"/>
      <c r="F2067" s="650"/>
      <c r="G2067" s="650"/>
      <c r="H2067" s="6"/>
      <c r="I2067" s="63">
        <f>SUM(H2059:H2067)</f>
        <v>0</v>
      </c>
      <c r="J2067" s="1" t="e">
        <f>VLOOKUP(B2058,O:W,4)</f>
        <v>#N/A</v>
      </c>
      <c r="K2067" s="8"/>
      <c r="M2067" s="395"/>
    </row>
    <row r="2068" spans="1:13" ht="46.5" customHeight="1">
      <c r="A2068" s="32">
        <f>IF(B2068&gt;0,1,0)</f>
        <v>1</v>
      </c>
      <c r="B2068" s="647" t="s">
        <v>7250</v>
      </c>
      <c r="C2068" s="648"/>
      <c r="D2068" s="648"/>
      <c r="E2068" s="648"/>
      <c r="F2068" s="648"/>
      <c r="G2068" s="648"/>
      <c r="H2068" s="6"/>
      <c r="I2068" s="63"/>
      <c r="J2068" s="7"/>
      <c r="K2068" s="8"/>
      <c r="M2068" s="402" t="s">
        <v>700</v>
      </c>
    </row>
    <row r="2069" spans="1:13">
      <c r="A2069" s="32">
        <f t="shared" ref="A2069:A2076" si="412">IF(H2069&gt;0,1,0)</f>
        <v>1</v>
      </c>
      <c r="B2069" s="10"/>
      <c r="C2069" s="2">
        <v>1</v>
      </c>
      <c r="D2069" s="2">
        <v>1</v>
      </c>
      <c r="E2069" s="2"/>
      <c r="F2069" s="2"/>
      <c r="G2069" s="2"/>
      <c r="H2069" s="3">
        <f>IF(AND(C2069=0,D2069=0,E2069=0,F2069=0,G2069=0),0,ROUND(IF(C2069=0,1,C2069)*IF(D2069=0,1,D2069)*IF(E2069=0,1,E2069)*IF(F2069=0,1,F2069)*IF(G2069=0,1,G2069),2))</f>
        <v>1</v>
      </c>
      <c r="I2069" s="63"/>
      <c r="J2069" s="7"/>
      <c r="K2069" s="8"/>
      <c r="M2069" s="403" t="s">
        <v>1073</v>
      </c>
    </row>
    <row r="2070" spans="1:13">
      <c r="A2070" s="32">
        <f t="shared" si="412"/>
        <v>0</v>
      </c>
      <c r="B2070" s="10"/>
      <c r="C2070" s="2"/>
      <c r="D2070" s="2"/>
      <c r="E2070" s="2"/>
      <c r="F2070" s="2"/>
      <c r="G2070" s="2"/>
      <c r="H2070" s="3">
        <f t="shared" ref="H2070:H2076" si="413">IF(AND(C2070=0,D2070=0,E2070=0,F2070=0,G2070=0),0,ROUND(IF(C2070=0,1,C2070)*IF(D2070=0,1,D2070)*IF(E2070=0,1,E2070)*IF(F2070=0,1,F2070)*IF(G2070=0,1,G2070),2))</f>
        <v>0</v>
      </c>
      <c r="I2070" s="63"/>
      <c r="J2070" s="7"/>
      <c r="K2070" s="8"/>
      <c r="M2070" s="403"/>
    </row>
    <row r="2071" spans="1:13">
      <c r="A2071" s="32">
        <f t="shared" si="412"/>
        <v>0</v>
      </c>
      <c r="B2071" s="10"/>
      <c r="C2071" s="2"/>
      <c r="D2071" s="2"/>
      <c r="E2071" s="2"/>
      <c r="F2071" s="2"/>
      <c r="G2071" s="2"/>
      <c r="H2071" s="3">
        <f t="shared" si="413"/>
        <v>0</v>
      </c>
      <c r="I2071" s="63"/>
      <c r="J2071" s="7"/>
      <c r="K2071" s="8"/>
      <c r="M2071" s="403"/>
    </row>
    <row r="2072" spans="1:13">
      <c r="A2072" s="32">
        <f t="shared" si="412"/>
        <v>0</v>
      </c>
      <c r="B2072" s="10"/>
      <c r="C2072" s="2"/>
      <c r="D2072" s="2"/>
      <c r="E2072" s="2"/>
      <c r="F2072" s="2"/>
      <c r="G2072" s="2"/>
      <c r="H2072" s="3">
        <f t="shared" si="413"/>
        <v>0</v>
      </c>
      <c r="I2072" s="63"/>
      <c r="J2072" s="7"/>
      <c r="K2072" s="8"/>
      <c r="M2072" s="403"/>
    </row>
    <row r="2073" spans="1:13">
      <c r="A2073" s="32">
        <f t="shared" si="412"/>
        <v>0</v>
      </c>
      <c r="B2073" s="10"/>
      <c r="C2073" s="2"/>
      <c r="D2073" s="2"/>
      <c r="E2073" s="2"/>
      <c r="F2073" s="2"/>
      <c r="G2073" s="2"/>
      <c r="H2073" s="3">
        <f t="shared" si="413"/>
        <v>0</v>
      </c>
      <c r="I2073" s="63"/>
      <c r="J2073" s="7"/>
      <c r="K2073" s="8"/>
      <c r="M2073" s="403"/>
    </row>
    <row r="2074" spans="1:13">
      <c r="A2074" s="32">
        <f t="shared" si="412"/>
        <v>0</v>
      </c>
      <c r="B2074" s="10"/>
      <c r="C2074" s="2"/>
      <c r="D2074" s="2"/>
      <c r="E2074" s="2"/>
      <c r="F2074" s="2"/>
      <c r="G2074" s="2"/>
      <c r="H2074" s="3">
        <f t="shared" si="413"/>
        <v>0</v>
      </c>
      <c r="I2074" s="63"/>
      <c r="J2074" s="7"/>
      <c r="K2074" s="8"/>
      <c r="M2074" s="403"/>
    </row>
    <row r="2075" spans="1:13">
      <c r="A2075" s="32">
        <f t="shared" si="412"/>
        <v>0</v>
      </c>
      <c r="B2075" s="10"/>
      <c r="C2075" s="2"/>
      <c r="D2075" s="2"/>
      <c r="E2075" s="2"/>
      <c r="F2075" s="2"/>
      <c r="G2075" s="2"/>
      <c r="H2075" s="3">
        <f t="shared" si="413"/>
        <v>0</v>
      </c>
      <c r="I2075" s="63"/>
      <c r="J2075" s="7"/>
      <c r="K2075" s="8"/>
      <c r="M2075" s="403"/>
    </row>
    <row r="2076" spans="1:13">
      <c r="A2076" s="32">
        <f t="shared" si="412"/>
        <v>0</v>
      </c>
      <c r="B2076" s="10"/>
      <c r="C2076" s="2"/>
      <c r="D2076" s="2"/>
      <c r="E2076" s="2"/>
      <c r="F2076" s="2"/>
      <c r="G2076" s="2"/>
      <c r="H2076" s="3">
        <f t="shared" si="413"/>
        <v>0</v>
      </c>
      <c r="I2076" s="63"/>
      <c r="J2076" s="7"/>
      <c r="K2076" s="8"/>
      <c r="M2076" s="403"/>
    </row>
    <row r="2077" spans="1:13">
      <c r="A2077" s="33">
        <f>VLOOKUP(B2068,O:T,2)</f>
        <v>210201</v>
      </c>
      <c r="B2077" s="649" t="s">
        <v>70</v>
      </c>
      <c r="C2077" s="650"/>
      <c r="D2077" s="650"/>
      <c r="E2077" s="650"/>
      <c r="F2077" s="650"/>
      <c r="G2077" s="650"/>
      <c r="H2077" s="6"/>
      <c r="I2077" s="63">
        <f>SUM(H2069:H2077)</f>
        <v>1</v>
      </c>
      <c r="J2077" s="1" t="str">
        <f>VLOOKUP(B2068,O:W,4)</f>
        <v>مترطول</v>
      </c>
      <c r="K2077" s="8"/>
      <c r="M2077" s="403"/>
    </row>
    <row r="2078" spans="1:13" ht="45" customHeight="1">
      <c r="A2078" s="32">
        <f>IF(B2078&gt;0,1,0)</f>
        <v>1</v>
      </c>
      <c r="B2078" s="647" t="s">
        <v>7251</v>
      </c>
      <c r="C2078" s="648"/>
      <c r="D2078" s="648"/>
      <c r="E2078" s="648"/>
      <c r="F2078" s="648"/>
      <c r="G2078" s="648"/>
      <c r="H2078" s="6"/>
      <c r="I2078" s="63"/>
      <c r="J2078" s="7"/>
      <c r="K2078" s="8"/>
      <c r="M2078" s="402" t="s">
        <v>700</v>
      </c>
    </row>
    <row r="2079" spans="1:13">
      <c r="A2079" s="32">
        <f t="shared" ref="A2079:A2086" si="414">IF(H2079&gt;0,1,0)</f>
        <v>1</v>
      </c>
      <c r="B2079" s="10"/>
      <c r="C2079" s="2">
        <v>1</v>
      </c>
      <c r="D2079" s="2"/>
      <c r="E2079" s="2"/>
      <c r="F2079" s="2"/>
      <c r="G2079" s="2"/>
      <c r="H2079" s="3">
        <f>IF(AND(C2079=0,D2079=0,E2079=0,F2079=0,G2079=0),0,ROUND(IF(C2079=0,1,C2079)*IF(D2079=0,1,D2079)*IF(E2079=0,1,E2079)*IF(F2079=0,1,F2079)*IF(G2079=0,1,G2079),2))</f>
        <v>1</v>
      </c>
      <c r="I2079" s="63"/>
      <c r="J2079" s="7"/>
      <c r="K2079" s="8"/>
      <c r="M2079" s="403" t="s">
        <v>1073</v>
      </c>
    </row>
    <row r="2080" spans="1:13">
      <c r="A2080" s="32">
        <f t="shared" si="414"/>
        <v>0</v>
      </c>
      <c r="B2080" s="10"/>
      <c r="C2080" s="2"/>
      <c r="D2080" s="2"/>
      <c r="E2080" s="2"/>
      <c r="F2080" s="2"/>
      <c r="G2080" s="2"/>
      <c r="H2080" s="3">
        <f t="shared" ref="H2080:H2086" si="415">IF(AND(C2080=0,D2080=0,E2080=0,F2080=0,G2080=0),0,ROUND(IF(C2080=0,1,C2080)*IF(D2080=0,1,D2080)*IF(E2080=0,1,E2080)*IF(F2080=0,1,F2080)*IF(G2080=0,1,G2080),2))</f>
        <v>0</v>
      </c>
      <c r="I2080" s="63"/>
      <c r="J2080" s="7"/>
      <c r="K2080" s="8"/>
      <c r="M2080" s="403"/>
    </row>
    <row r="2081" spans="1:13">
      <c r="A2081" s="32">
        <f t="shared" si="414"/>
        <v>0</v>
      </c>
      <c r="B2081" s="10"/>
      <c r="C2081" s="2"/>
      <c r="D2081" s="2"/>
      <c r="E2081" s="2"/>
      <c r="F2081" s="2"/>
      <c r="G2081" s="2"/>
      <c r="H2081" s="3">
        <f t="shared" si="415"/>
        <v>0</v>
      </c>
      <c r="I2081" s="63"/>
      <c r="J2081" s="7"/>
      <c r="K2081" s="8"/>
      <c r="M2081" s="403"/>
    </row>
    <row r="2082" spans="1:13">
      <c r="A2082" s="32">
        <f t="shared" si="414"/>
        <v>0</v>
      </c>
      <c r="B2082" s="10"/>
      <c r="C2082" s="2"/>
      <c r="D2082" s="2"/>
      <c r="E2082" s="2"/>
      <c r="F2082" s="2"/>
      <c r="G2082" s="2"/>
      <c r="H2082" s="3">
        <f t="shared" si="415"/>
        <v>0</v>
      </c>
      <c r="I2082" s="63"/>
      <c r="J2082" s="7"/>
      <c r="K2082" s="8"/>
      <c r="M2082" s="403"/>
    </row>
    <row r="2083" spans="1:13">
      <c r="A2083" s="32">
        <f t="shared" si="414"/>
        <v>0</v>
      </c>
      <c r="B2083" s="10"/>
      <c r="C2083" s="2"/>
      <c r="D2083" s="2"/>
      <c r="E2083" s="2"/>
      <c r="F2083" s="2"/>
      <c r="G2083" s="2"/>
      <c r="H2083" s="3">
        <f t="shared" si="415"/>
        <v>0</v>
      </c>
      <c r="I2083" s="63"/>
      <c r="J2083" s="7"/>
      <c r="K2083" s="8"/>
      <c r="M2083" s="403"/>
    </row>
    <row r="2084" spans="1:13">
      <c r="A2084" s="32">
        <f t="shared" si="414"/>
        <v>0</v>
      </c>
      <c r="B2084" s="10"/>
      <c r="C2084" s="2"/>
      <c r="D2084" s="2"/>
      <c r="E2084" s="2"/>
      <c r="F2084" s="2"/>
      <c r="G2084" s="2"/>
      <c r="H2084" s="3">
        <f t="shared" si="415"/>
        <v>0</v>
      </c>
      <c r="I2084" s="63"/>
      <c r="J2084" s="7"/>
      <c r="K2084" s="8"/>
      <c r="M2084" s="403"/>
    </row>
    <row r="2085" spans="1:13">
      <c r="A2085" s="32">
        <f t="shared" si="414"/>
        <v>0</v>
      </c>
      <c r="B2085" s="10"/>
      <c r="C2085" s="2"/>
      <c r="D2085" s="2"/>
      <c r="E2085" s="2"/>
      <c r="F2085" s="2"/>
      <c r="G2085" s="2"/>
      <c r="H2085" s="3">
        <f t="shared" si="415"/>
        <v>0</v>
      </c>
      <c r="I2085" s="63"/>
      <c r="J2085" s="7"/>
      <c r="K2085" s="8"/>
      <c r="M2085" s="403"/>
    </row>
    <row r="2086" spans="1:13">
      <c r="A2086" s="32">
        <f t="shared" si="414"/>
        <v>0</v>
      </c>
      <c r="B2086" s="10"/>
      <c r="C2086" s="2"/>
      <c r="D2086" s="2"/>
      <c r="E2086" s="2"/>
      <c r="F2086" s="2"/>
      <c r="G2086" s="2"/>
      <c r="H2086" s="3">
        <f t="shared" si="415"/>
        <v>0</v>
      </c>
      <c r="I2086" s="63"/>
      <c r="J2086" s="7"/>
      <c r="K2086" s="8"/>
      <c r="M2086" s="403"/>
    </row>
    <row r="2087" spans="1:13">
      <c r="A2087" s="33" t="str">
        <f>VLOOKUP(B2078,O:T,2)</f>
        <v>211731</v>
      </c>
      <c r="B2087" s="649" t="s">
        <v>70</v>
      </c>
      <c r="C2087" s="650"/>
      <c r="D2087" s="650"/>
      <c r="E2087" s="650"/>
      <c r="F2087" s="650"/>
      <c r="G2087" s="650"/>
      <c r="H2087" s="6"/>
      <c r="I2087" s="63">
        <f>SUM(H2079:H2087)</f>
        <v>1</v>
      </c>
      <c r="J2087" s="1" t="str">
        <f>VLOOKUP(B2078,O:W,4)</f>
        <v>مترطول</v>
      </c>
      <c r="K2087" s="8"/>
      <c r="M2087" s="403"/>
    </row>
    <row r="2088" spans="1:13" ht="46.5" customHeight="1">
      <c r="A2088" s="32">
        <f>IF(B2088&gt;0,1,0)</f>
        <v>0</v>
      </c>
      <c r="B2088" s="647"/>
      <c r="C2088" s="648"/>
      <c r="D2088" s="648"/>
      <c r="E2088" s="648"/>
      <c r="F2088" s="648"/>
      <c r="G2088" s="648"/>
      <c r="H2088" s="6"/>
      <c r="I2088" s="63"/>
      <c r="J2088" s="7"/>
      <c r="K2088" s="8"/>
      <c r="M2088" s="402" t="s">
        <v>700</v>
      </c>
    </row>
    <row r="2089" spans="1:13">
      <c r="A2089" s="32">
        <f t="shared" ref="A2089:A2096" si="416">IF(H2089&gt;0,1,0)</f>
        <v>0</v>
      </c>
      <c r="B2089" s="10"/>
      <c r="C2089" s="2"/>
      <c r="D2089" s="2"/>
      <c r="E2089" s="2"/>
      <c r="F2089" s="2"/>
      <c r="G2089" s="2"/>
      <c r="H2089" s="3">
        <f>IF(AND(C2089=0,D2089=0,E2089=0,F2089=0,G2089=0),0,ROUND(IF(C2089=0,1,C2089)*IF(D2089=0,1,D2089)*IF(E2089=0,1,E2089)*IF(F2089=0,1,F2089)*IF(G2089=0,1,G2089),2))</f>
        <v>0</v>
      </c>
      <c r="I2089" s="63"/>
      <c r="J2089" s="7"/>
      <c r="K2089" s="8"/>
      <c r="M2089" s="403"/>
    </row>
    <row r="2090" spans="1:13">
      <c r="A2090" s="32">
        <f t="shared" si="416"/>
        <v>0</v>
      </c>
      <c r="B2090" s="10"/>
      <c r="C2090" s="2"/>
      <c r="D2090" s="2"/>
      <c r="E2090" s="2"/>
      <c r="F2090" s="2"/>
      <c r="G2090" s="2"/>
      <c r="H2090" s="3">
        <f t="shared" ref="H2090:H2096" si="417">IF(AND(C2090=0,D2090=0,E2090=0,F2090=0,G2090=0),0,ROUND(IF(C2090=0,1,C2090)*IF(D2090=0,1,D2090)*IF(E2090=0,1,E2090)*IF(F2090=0,1,F2090)*IF(G2090=0,1,G2090),2))</f>
        <v>0</v>
      </c>
      <c r="I2090" s="63"/>
      <c r="J2090" s="7"/>
      <c r="K2090" s="8"/>
      <c r="M2090" s="403"/>
    </row>
    <row r="2091" spans="1:13">
      <c r="A2091" s="32">
        <f t="shared" si="416"/>
        <v>0</v>
      </c>
      <c r="B2091" s="10"/>
      <c r="C2091" s="2"/>
      <c r="D2091" s="2"/>
      <c r="E2091" s="2"/>
      <c r="F2091" s="2"/>
      <c r="G2091" s="2"/>
      <c r="H2091" s="3">
        <f t="shared" si="417"/>
        <v>0</v>
      </c>
      <c r="I2091" s="63"/>
      <c r="J2091" s="7"/>
      <c r="K2091" s="8"/>
      <c r="M2091" s="403"/>
    </row>
    <row r="2092" spans="1:13">
      <c r="A2092" s="32">
        <f t="shared" si="416"/>
        <v>0</v>
      </c>
      <c r="B2092" s="10"/>
      <c r="C2092" s="2"/>
      <c r="D2092" s="2"/>
      <c r="E2092" s="2"/>
      <c r="F2092" s="2"/>
      <c r="G2092" s="2"/>
      <c r="H2092" s="3">
        <f t="shared" si="417"/>
        <v>0</v>
      </c>
      <c r="I2092" s="63"/>
      <c r="J2092" s="7"/>
      <c r="K2092" s="8"/>
      <c r="M2092" s="403"/>
    </row>
    <row r="2093" spans="1:13">
      <c r="A2093" s="32">
        <f t="shared" si="416"/>
        <v>0</v>
      </c>
      <c r="B2093" s="10"/>
      <c r="C2093" s="2"/>
      <c r="D2093" s="2"/>
      <c r="E2093" s="2"/>
      <c r="F2093" s="2"/>
      <c r="G2093" s="2"/>
      <c r="H2093" s="3">
        <f t="shared" si="417"/>
        <v>0</v>
      </c>
      <c r="I2093" s="63"/>
      <c r="J2093" s="7"/>
      <c r="K2093" s="8"/>
      <c r="M2093" s="403"/>
    </row>
    <row r="2094" spans="1:13">
      <c r="A2094" s="32">
        <f t="shared" si="416"/>
        <v>0</v>
      </c>
      <c r="B2094" s="10"/>
      <c r="C2094" s="2"/>
      <c r="D2094" s="2"/>
      <c r="E2094" s="2"/>
      <c r="F2094" s="2"/>
      <c r="G2094" s="2"/>
      <c r="H2094" s="3">
        <f t="shared" si="417"/>
        <v>0</v>
      </c>
      <c r="I2094" s="63"/>
      <c r="J2094" s="7"/>
      <c r="K2094" s="8"/>
      <c r="M2094" s="403"/>
    </row>
    <row r="2095" spans="1:13">
      <c r="A2095" s="32">
        <f t="shared" si="416"/>
        <v>0</v>
      </c>
      <c r="B2095" s="10"/>
      <c r="C2095" s="2"/>
      <c r="D2095" s="2"/>
      <c r="E2095" s="2"/>
      <c r="F2095" s="2"/>
      <c r="G2095" s="2"/>
      <c r="H2095" s="3">
        <f t="shared" si="417"/>
        <v>0</v>
      </c>
      <c r="I2095" s="63"/>
      <c r="J2095" s="7"/>
      <c r="K2095" s="8"/>
      <c r="M2095" s="403"/>
    </row>
    <row r="2096" spans="1:13">
      <c r="A2096" s="32">
        <f t="shared" si="416"/>
        <v>0</v>
      </c>
      <c r="B2096" s="10"/>
      <c r="C2096" s="2"/>
      <c r="D2096" s="2"/>
      <c r="E2096" s="2"/>
      <c r="F2096" s="2"/>
      <c r="G2096" s="2"/>
      <c r="H2096" s="3">
        <f t="shared" si="417"/>
        <v>0</v>
      </c>
      <c r="I2096" s="63"/>
      <c r="J2096" s="7"/>
      <c r="K2096" s="8"/>
      <c r="M2096" s="403"/>
    </row>
    <row r="2097" spans="1:13">
      <c r="A2097" s="33" t="e">
        <f>VLOOKUP(B2088,O:T,2)</f>
        <v>#N/A</v>
      </c>
      <c r="B2097" s="649" t="s">
        <v>70</v>
      </c>
      <c r="C2097" s="650"/>
      <c r="D2097" s="650"/>
      <c r="E2097" s="650"/>
      <c r="F2097" s="650"/>
      <c r="G2097" s="650"/>
      <c r="H2097" s="6"/>
      <c r="I2097" s="63">
        <f>SUM(H2089:H2097)</f>
        <v>0</v>
      </c>
      <c r="J2097" s="1" t="e">
        <f>VLOOKUP(B2088,O:W,4)</f>
        <v>#N/A</v>
      </c>
      <c r="K2097" s="8"/>
      <c r="M2097" s="403"/>
    </row>
    <row r="2098" spans="1:13" ht="46.5" customHeight="1">
      <c r="A2098" s="32">
        <f>IF(B2098&gt;0,1,0)</f>
        <v>0</v>
      </c>
      <c r="B2098" s="647"/>
      <c r="C2098" s="648"/>
      <c r="D2098" s="648"/>
      <c r="E2098" s="648"/>
      <c r="F2098" s="648"/>
      <c r="G2098" s="648"/>
      <c r="H2098" s="6"/>
      <c r="I2098" s="63"/>
      <c r="J2098" s="7"/>
      <c r="K2098" s="8"/>
      <c r="M2098" s="402" t="s">
        <v>700</v>
      </c>
    </row>
    <row r="2099" spans="1:13">
      <c r="A2099" s="32">
        <f t="shared" ref="A2099:A2106" si="418">IF(H2099&gt;0,1,0)</f>
        <v>0</v>
      </c>
      <c r="B2099" s="10"/>
      <c r="C2099" s="2"/>
      <c r="D2099" s="2"/>
      <c r="E2099" s="2"/>
      <c r="F2099" s="2"/>
      <c r="G2099" s="2"/>
      <c r="H2099" s="3">
        <f>IF(AND(C2099=0,D2099=0,E2099=0,F2099=0,G2099=0),0,ROUND(IF(C2099=0,1,C2099)*IF(D2099=0,1,D2099)*IF(E2099=0,1,E2099)*IF(F2099=0,1,F2099)*IF(G2099=0,1,G2099),2))</f>
        <v>0</v>
      </c>
      <c r="I2099" s="63"/>
      <c r="J2099" s="7"/>
      <c r="K2099" s="8"/>
      <c r="M2099" s="403" t="s">
        <v>1073</v>
      </c>
    </row>
    <row r="2100" spans="1:13">
      <c r="A2100" s="32">
        <f t="shared" si="418"/>
        <v>0</v>
      </c>
      <c r="B2100" s="10"/>
      <c r="C2100" s="2"/>
      <c r="D2100" s="2"/>
      <c r="E2100" s="2"/>
      <c r="F2100" s="2"/>
      <c r="G2100" s="2"/>
      <c r="H2100" s="3">
        <f t="shared" ref="H2100:H2106" si="419">IF(AND(C2100=0,D2100=0,E2100=0,F2100=0,G2100=0),0,ROUND(IF(C2100=0,1,C2100)*IF(D2100=0,1,D2100)*IF(E2100=0,1,E2100)*IF(F2100=0,1,F2100)*IF(G2100=0,1,G2100),2))</f>
        <v>0</v>
      </c>
      <c r="I2100" s="63"/>
      <c r="J2100" s="7"/>
      <c r="K2100" s="8"/>
      <c r="M2100" s="403"/>
    </row>
    <row r="2101" spans="1:13">
      <c r="A2101" s="32">
        <f t="shared" si="418"/>
        <v>0</v>
      </c>
      <c r="B2101" s="10"/>
      <c r="C2101" s="2"/>
      <c r="D2101" s="2"/>
      <c r="E2101" s="2"/>
      <c r="F2101" s="2"/>
      <c r="G2101" s="2"/>
      <c r="H2101" s="3">
        <f t="shared" si="419"/>
        <v>0</v>
      </c>
      <c r="I2101" s="63"/>
      <c r="J2101" s="7"/>
      <c r="K2101" s="8"/>
      <c r="M2101" s="403"/>
    </row>
    <row r="2102" spans="1:13">
      <c r="A2102" s="32">
        <f t="shared" si="418"/>
        <v>0</v>
      </c>
      <c r="B2102" s="10"/>
      <c r="C2102" s="2"/>
      <c r="D2102" s="2"/>
      <c r="E2102" s="2"/>
      <c r="F2102" s="2"/>
      <c r="G2102" s="2"/>
      <c r="H2102" s="3">
        <f t="shared" si="419"/>
        <v>0</v>
      </c>
      <c r="I2102" s="63"/>
      <c r="J2102" s="7"/>
      <c r="K2102" s="8"/>
      <c r="M2102" s="403"/>
    </row>
    <row r="2103" spans="1:13">
      <c r="A2103" s="32">
        <f t="shared" si="418"/>
        <v>0</v>
      </c>
      <c r="B2103" s="10"/>
      <c r="C2103" s="2"/>
      <c r="D2103" s="2"/>
      <c r="E2103" s="2"/>
      <c r="F2103" s="2"/>
      <c r="G2103" s="2"/>
      <c r="H2103" s="3">
        <f t="shared" si="419"/>
        <v>0</v>
      </c>
      <c r="I2103" s="63"/>
      <c r="J2103" s="7"/>
      <c r="K2103" s="8"/>
      <c r="M2103" s="403"/>
    </row>
    <row r="2104" spans="1:13">
      <c r="A2104" s="32">
        <f t="shared" si="418"/>
        <v>0</v>
      </c>
      <c r="B2104" s="10"/>
      <c r="C2104" s="2"/>
      <c r="D2104" s="2"/>
      <c r="E2104" s="2"/>
      <c r="F2104" s="2"/>
      <c r="G2104" s="2"/>
      <c r="H2104" s="3">
        <f t="shared" si="419"/>
        <v>0</v>
      </c>
      <c r="I2104" s="63"/>
      <c r="J2104" s="7"/>
      <c r="K2104" s="8"/>
      <c r="M2104" s="403"/>
    </row>
    <row r="2105" spans="1:13">
      <c r="A2105" s="32">
        <f t="shared" si="418"/>
        <v>0</v>
      </c>
      <c r="B2105" s="10"/>
      <c r="C2105" s="2"/>
      <c r="D2105" s="2"/>
      <c r="E2105" s="2"/>
      <c r="F2105" s="2"/>
      <c r="G2105" s="2"/>
      <c r="H2105" s="3">
        <f t="shared" si="419"/>
        <v>0</v>
      </c>
      <c r="I2105" s="63"/>
      <c r="J2105" s="7"/>
      <c r="K2105" s="8"/>
      <c r="M2105" s="403"/>
    </row>
    <row r="2106" spans="1:13">
      <c r="A2106" s="32">
        <f t="shared" si="418"/>
        <v>0</v>
      </c>
      <c r="B2106" s="10"/>
      <c r="C2106" s="2"/>
      <c r="D2106" s="2"/>
      <c r="E2106" s="2"/>
      <c r="F2106" s="2"/>
      <c r="G2106" s="2"/>
      <c r="H2106" s="3">
        <f t="shared" si="419"/>
        <v>0</v>
      </c>
      <c r="I2106" s="63"/>
      <c r="J2106" s="7"/>
      <c r="K2106" s="8"/>
      <c r="M2106" s="403"/>
    </row>
    <row r="2107" spans="1:13">
      <c r="A2107" s="33" t="e">
        <f>VLOOKUP(B2098,O:T,2)</f>
        <v>#N/A</v>
      </c>
      <c r="B2107" s="649" t="s">
        <v>70</v>
      </c>
      <c r="C2107" s="650"/>
      <c r="D2107" s="650"/>
      <c r="E2107" s="650"/>
      <c r="F2107" s="650"/>
      <c r="G2107" s="650"/>
      <c r="H2107" s="6"/>
      <c r="I2107" s="63">
        <f>SUM(H2099:H2107)</f>
        <v>0</v>
      </c>
      <c r="J2107" s="1" t="e">
        <f>VLOOKUP(B2098,O:W,4)</f>
        <v>#N/A</v>
      </c>
      <c r="K2107" s="8"/>
      <c r="M2107" s="403"/>
    </row>
    <row r="2108" spans="1:13" ht="47.25" customHeight="1">
      <c r="A2108" s="32">
        <f>IF(B2108&gt;0,1,0)</f>
        <v>0</v>
      </c>
      <c r="B2108" s="647"/>
      <c r="C2108" s="648"/>
      <c r="D2108" s="648"/>
      <c r="E2108" s="648"/>
      <c r="F2108" s="648"/>
      <c r="G2108" s="648"/>
      <c r="H2108" s="6"/>
      <c r="I2108" s="63"/>
      <c r="J2108" s="7"/>
      <c r="K2108" s="8"/>
      <c r="M2108" s="402" t="s">
        <v>700</v>
      </c>
    </row>
    <row r="2109" spans="1:13">
      <c r="A2109" s="32">
        <f t="shared" ref="A2109:A2116" si="420">IF(H2109&gt;0,1,0)</f>
        <v>0</v>
      </c>
      <c r="B2109" s="10"/>
      <c r="C2109" s="2"/>
      <c r="D2109" s="2"/>
      <c r="E2109" s="2"/>
      <c r="F2109" s="2"/>
      <c r="G2109" s="2"/>
      <c r="H2109" s="3">
        <f>IF(AND(C2109=0,D2109=0,E2109=0,F2109=0,G2109=0),0,ROUND(IF(C2109=0,1,C2109)*IF(D2109=0,1,D2109)*IF(E2109=0,1,E2109)*IF(F2109=0,1,F2109)*IF(G2109=0,1,G2109),2))</f>
        <v>0</v>
      </c>
      <c r="I2109" s="63"/>
      <c r="J2109" s="7"/>
      <c r="K2109" s="8"/>
      <c r="M2109" s="403"/>
    </row>
    <row r="2110" spans="1:13">
      <c r="A2110" s="32">
        <f t="shared" si="420"/>
        <v>0</v>
      </c>
      <c r="B2110" s="10"/>
      <c r="C2110" s="2"/>
      <c r="D2110" s="2"/>
      <c r="E2110" s="2"/>
      <c r="F2110" s="2"/>
      <c r="G2110" s="2"/>
      <c r="H2110" s="3">
        <f t="shared" ref="H2110:H2116" si="421">IF(AND(C2110=0,D2110=0,E2110=0,F2110=0,G2110=0),0,ROUND(IF(C2110=0,1,C2110)*IF(D2110=0,1,D2110)*IF(E2110=0,1,E2110)*IF(F2110=0,1,F2110)*IF(G2110=0,1,G2110),2))</f>
        <v>0</v>
      </c>
      <c r="I2110" s="63"/>
      <c r="J2110" s="7"/>
      <c r="K2110" s="8"/>
      <c r="M2110" s="403"/>
    </row>
    <row r="2111" spans="1:13">
      <c r="A2111" s="32">
        <f t="shared" si="420"/>
        <v>0</v>
      </c>
      <c r="B2111" s="10"/>
      <c r="C2111" s="2"/>
      <c r="D2111" s="2"/>
      <c r="E2111" s="2"/>
      <c r="F2111" s="2"/>
      <c r="G2111" s="2"/>
      <c r="H2111" s="3">
        <f t="shared" si="421"/>
        <v>0</v>
      </c>
      <c r="I2111" s="63"/>
      <c r="J2111" s="7"/>
      <c r="K2111" s="8"/>
      <c r="M2111" s="403"/>
    </row>
    <row r="2112" spans="1:13">
      <c r="A2112" s="32">
        <f t="shared" si="420"/>
        <v>0</v>
      </c>
      <c r="B2112" s="10"/>
      <c r="C2112" s="2"/>
      <c r="D2112" s="2"/>
      <c r="E2112" s="2"/>
      <c r="F2112" s="2"/>
      <c r="G2112" s="2"/>
      <c r="H2112" s="3">
        <f t="shared" si="421"/>
        <v>0</v>
      </c>
      <c r="I2112" s="63"/>
      <c r="J2112" s="7"/>
      <c r="K2112" s="8"/>
      <c r="M2112" s="403"/>
    </row>
    <row r="2113" spans="1:13">
      <c r="A2113" s="32">
        <f t="shared" si="420"/>
        <v>0</v>
      </c>
      <c r="B2113" s="10"/>
      <c r="C2113" s="2"/>
      <c r="D2113" s="2"/>
      <c r="E2113" s="2"/>
      <c r="F2113" s="2"/>
      <c r="G2113" s="2"/>
      <c r="H2113" s="3">
        <f t="shared" si="421"/>
        <v>0</v>
      </c>
      <c r="I2113" s="63"/>
      <c r="J2113" s="7"/>
      <c r="K2113" s="8"/>
      <c r="M2113" s="403"/>
    </row>
    <row r="2114" spans="1:13">
      <c r="A2114" s="32">
        <f t="shared" si="420"/>
        <v>0</v>
      </c>
      <c r="B2114" s="10"/>
      <c r="C2114" s="2"/>
      <c r="D2114" s="2"/>
      <c r="E2114" s="2"/>
      <c r="F2114" s="2"/>
      <c r="G2114" s="2"/>
      <c r="H2114" s="3">
        <f t="shared" si="421"/>
        <v>0</v>
      </c>
      <c r="I2114" s="63"/>
      <c r="J2114" s="7"/>
      <c r="K2114" s="8"/>
      <c r="M2114" s="403"/>
    </row>
    <row r="2115" spans="1:13">
      <c r="A2115" s="32">
        <f t="shared" si="420"/>
        <v>0</v>
      </c>
      <c r="B2115" s="10"/>
      <c r="C2115" s="2"/>
      <c r="D2115" s="2"/>
      <c r="E2115" s="2"/>
      <c r="F2115" s="2"/>
      <c r="G2115" s="2"/>
      <c r="H2115" s="3">
        <f t="shared" si="421"/>
        <v>0</v>
      </c>
      <c r="I2115" s="63"/>
      <c r="J2115" s="7"/>
      <c r="K2115" s="8"/>
      <c r="M2115" s="403"/>
    </row>
    <row r="2116" spans="1:13">
      <c r="A2116" s="32">
        <f t="shared" si="420"/>
        <v>0</v>
      </c>
      <c r="B2116" s="10"/>
      <c r="C2116" s="2"/>
      <c r="D2116" s="2"/>
      <c r="E2116" s="2"/>
      <c r="F2116" s="2"/>
      <c r="G2116" s="2"/>
      <c r="H2116" s="3">
        <f t="shared" si="421"/>
        <v>0</v>
      </c>
      <c r="I2116" s="63"/>
      <c r="J2116" s="7"/>
      <c r="K2116" s="8"/>
      <c r="M2116" s="403"/>
    </row>
    <row r="2117" spans="1:13">
      <c r="A2117" s="33" t="e">
        <f>VLOOKUP(B2108,O:T,2)</f>
        <v>#N/A</v>
      </c>
      <c r="B2117" s="649" t="s">
        <v>70</v>
      </c>
      <c r="C2117" s="650"/>
      <c r="D2117" s="650"/>
      <c r="E2117" s="650"/>
      <c r="F2117" s="650"/>
      <c r="G2117" s="650"/>
      <c r="H2117" s="6"/>
      <c r="I2117" s="63">
        <f>SUM(H2109:H2117)</f>
        <v>0</v>
      </c>
      <c r="J2117" s="1" t="e">
        <f>VLOOKUP(B2108,O:W,4)</f>
        <v>#N/A</v>
      </c>
      <c r="K2117" s="8"/>
      <c r="M2117" s="403"/>
    </row>
    <row r="2118" spans="1:13" ht="47.25" customHeight="1">
      <c r="A2118" s="32">
        <f>IF(B2118&gt;0,1,0)</f>
        <v>0</v>
      </c>
      <c r="B2118" s="647"/>
      <c r="C2118" s="648"/>
      <c r="D2118" s="648"/>
      <c r="E2118" s="648"/>
      <c r="F2118" s="648"/>
      <c r="G2118" s="648"/>
      <c r="H2118" s="6"/>
      <c r="I2118" s="63"/>
      <c r="J2118" s="7"/>
      <c r="K2118" s="8"/>
      <c r="M2118" s="402" t="s">
        <v>700</v>
      </c>
    </row>
    <row r="2119" spans="1:13">
      <c r="A2119" s="32">
        <f t="shared" ref="A2119:A2126" si="422">IF(H2119&gt;0,1,0)</f>
        <v>0</v>
      </c>
      <c r="B2119" s="10"/>
      <c r="C2119" s="2"/>
      <c r="D2119" s="2"/>
      <c r="E2119" s="2"/>
      <c r="F2119" s="2"/>
      <c r="G2119" s="2"/>
      <c r="H2119" s="3">
        <f>IF(AND(C2119=0,D2119=0,E2119=0,F2119=0,G2119=0),0,ROUND(IF(C2119=0,1,C2119)*IF(D2119=0,1,D2119)*IF(E2119=0,1,E2119)*IF(F2119=0,1,F2119)*IF(G2119=0,1,G2119),2))</f>
        <v>0</v>
      </c>
      <c r="I2119" s="63"/>
      <c r="J2119" s="7"/>
      <c r="K2119" s="8"/>
      <c r="M2119" s="403" t="s">
        <v>1073</v>
      </c>
    </row>
    <row r="2120" spans="1:13">
      <c r="A2120" s="32">
        <f t="shared" si="422"/>
        <v>0</v>
      </c>
      <c r="B2120" s="10"/>
      <c r="C2120" s="2"/>
      <c r="D2120" s="2"/>
      <c r="E2120" s="2"/>
      <c r="F2120" s="2"/>
      <c r="G2120" s="2"/>
      <c r="H2120" s="3">
        <f t="shared" ref="H2120:H2126" si="423">IF(AND(C2120=0,D2120=0,E2120=0,F2120=0,G2120=0),0,ROUND(IF(C2120=0,1,C2120)*IF(D2120=0,1,D2120)*IF(E2120=0,1,E2120)*IF(F2120=0,1,F2120)*IF(G2120=0,1,G2120),2))</f>
        <v>0</v>
      </c>
      <c r="I2120" s="63"/>
      <c r="J2120" s="7"/>
      <c r="K2120" s="8"/>
      <c r="M2120" s="403"/>
    </row>
    <row r="2121" spans="1:13">
      <c r="A2121" s="32">
        <f t="shared" si="422"/>
        <v>0</v>
      </c>
      <c r="B2121" s="10"/>
      <c r="C2121" s="2"/>
      <c r="D2121" s="2"/>
      <c r="E2121" s="2"/>
      <c r="F2121" s="2"/>
      <c r="G2121" s="2"/>
      <c r="H2121" s="3">
        <f t="shared" si="423"/>
        <v>0</v>
      </c>
      <c r="I2121" s="63"/>
      <c r="J2121" s="7"/>
      <c r="K2121" s="8"/>
      <c r="M2121" s="403"/>
    </row>
    <row r="2122" spans="1:13">
      <c r="A2122" s="32">
        <f t="shared" si="422"/>
        <v>0</v>
      </c>
      <c r="B2122" s="10"/>
      <c r="C2122" s="2"/>
      <c r="D2122" s="2"/>
      <c r="E2122" s="2"/>
      <c r="F2122" s="2"/>
      <c r="G2122" s="2"/>
      <c r="H2122" s="3">
        <f t="shared" si="423"/>
        <v>0</v>
      </c>
      <c r="I2122" s="63"/>
      <c r="J2122" s="7"/>
      <c r="K2122" s="8"/>
      <c r="M2122" s="403"/>
    </row>
    <row r="2123" spans="1:13">
      <c r="A2123" s="32">
        <f t="shared" si="422"/>
        <v>0</v>
      </c>
      <c r="B2123" s="10"/>
      <c r="C2123" s="2"/>
      <c r="D2123" s="2"/>
      <c r="E2123" s="2"/>
      <c r="F2123" s="2"/>
      <c r="G2123" s="2"/>
      <c r="H2123" s="3">
        <f t="shared" si="423"/>
        <v>0</v>
      </c>
      <c r="I2123" s="63"/>
      <c r="J2123" s="7"/>
      <c r="K2123" s="8"/>
      <c r="M2123" s="403"/>
    </row>
    <row r="2124" spans="1:13">
      <c r="A2124" s="32">
        <f t="shared" si="422"/>
        <v>0</v>
      </c>
      <c r="B2124" s="10"/>
      <c r="C2124" s="2"/>
      <c r="D2124" s="2"/>
      <c r="E2124" s="2"/>
      <c r="F2124" s="2"/>
      <c r="G2124" s="2"/>
      <c r="H2124" s="3">
        <f t="shared" si="423"/>
        <v>0</v>
      </c>
      <c r="I2124" s="63"/>
      <c r="J2124" s="7"/>
      <c r="K2124" s="8"/>
      <c r="M2124" s="403"/>
    </row>
    <row r="2125" spans="1:13">
      <c r="A2125" s="32">
        <f t="shared" si="422"/>
        <v>0</v>
      </c>
      <c r="B2125" s="10"/>
      <c r="C2125" s="2"/>
      <c r="D2125" s="2"/>
      <c r="E2125" s="2"/>
      <c r="F2125" s="2"/>
      <c r="G2125" s="2"/>
      <c r="H2125" s="3">
        <f t="shared" si="423"/>
        <v>0</v>
      </c>
      <c r="I2125" s="63"/>
      <c r="J2125" s="7"/>
      <c r="K2125" s="8"/>
      <c r="M2125" s="403"/>
    </row>
    <row r="2126" spans="1:13">
      <c r="A2126" s="32">
        <f t="shared" si="422"/>
        <v>0</v>
      </c>
      <c r="B2126" s="10"/>
      <c r="C2126" s="2"/>
      <c r="D2126" s="2"/>
      <c r="E2126" s="2"/>
      <c r="F2126" s="2"/>
      <c r="G2126" s="2"/>
      <c r="H2126" s="3">
        <f t="shared" si="423"/>
        <v>0</v>
      </c>
      <c r="I2126" s="63"/>
      <c r="J2126" s="7"/>
      <c r="K2126" s="8"/>
      <c r="M2126" s="403"/>
    </row>
    <row r="2127" spans="1:13">
      <c r="A2127" s="33" t="e">
        <f>VLOOKUP(B2118,O:T,2)</f>
        <v>#N/A</v>
      </c>
      <c r="B2127" s="649" t="s">
        <v>70</v>
      </c>
      <c r="C2127" s="650"/>
      <c r="D2127" s="650"/>
      <c r="E2127" s="650"/>
      <c r="F2127" s="650"/>
      <c r="G2127" s="650"/>
      <c r="H2127" s="6"/>
      <c r="I2127" s="63">
        <f>SUM(H2119:H2127)</f>
        <v>0</v>
      </c>
      <c r="J2127" s="1" t="e">
        <f>VLOOKUP(B2118,O:W,4)</f>
        <v>#N/A</v>
      </c>
      <c r="K2127" s="8"/>
      <c r="M2127" s="403"/>
    </row>
    <row r="2128" spans="1:13" ht="47.25" customHeight="1">
      <c r="A2128" s="32">
        <f>IF(B2128&gt;0,1,0)</f>
        <v>0</v>
      </c>
      <c r="B2128" s="647"/>
      <c r="C2128" s="648"/>
      <c r="D2128" s="648"/>
      <c r="E2128" s="648"/>
      <c r="F2128" s="648"/>
      <c r="G2128" s="648"/>
      <c r="H2128" s="6"/>
      <c r="I2128" s="63"/>
      <c r="J2128" s="7"/>
      <c r="K2128" s="8"/>
      <c r="M2128" s="402" t="s">
        <v>700</v>
      </c>
    </row>
    <row r="2129" spans="1:13">
      <c r="A2129" s="32">
        <f t="shared" ref="A2129:A2136" si="424">IF(H2129&gt;0,1,0)</f>
        <v>0</v>
      </c>
      <c r="B2129" s="10"/>
      <c r="C2129" s="2"/>
      <c r="D2129" s="2"/>
      <c r="E2129" s="2"/>
      <c r="F2129" s="2"/>
      <c r="G2129" s="2"/>
      <c r="H2129" s="3">
        <f>IF(AND(C2129=0,D2129=0,E2129=0,F2129=0,G2129=0),0,ROUND(IF(C2129=0,1,C2129)*IF(D2129=0,1,D2129)*IF(E2129=0,1,E2129)*IF(F2129=0,1,F2129)*IF(G2129=0,1,G2129),2))</f>
        <v>0</v>
      </c>
      <c r="I2129" s="63"/>
      <c r="J2129" s="7"/>
      <c r="K2129" s="8"/>
      <c r="M2129" s="403"/>
    </row>
    <row r="2130" spans="1:13">
      <c r="A2130" s="32">
        <f t="shared" si="424"/>
        <v>0</v>
      </c>
      <c r="B2130" s="10"/>
      <c r="C2130" s="2"/>
      <c r="D2130" s="2"/>
      <c r="E2130" s="2"/>
      <c r="F2130" s="2"/>
      <c r="G2130" s="2"/>
      <c r="H2130" s="3">
        <f t="shared" ref="H2130:H2136" si="425">IF(AND(C2130=0,D2130=0,E2130=0,F2130=0,G2130=0),0,ROUND(IF(C2130=0,1,C2130)*IF(D2130=0,1,D2130)*IF(E2130=0,1,E2130)*IF(F2130=0,1,F2130)*IF(G2130=0,1,G2130),2))</f>
        <v>0</v>
      </c>
      <c r="I2130" s="63"/>
      <c r="J2130" s="7"/>
      <c r="K2130" s="8"/>
      <c r="M2130" s="403"/>
    </row>
    <row r="2131" spans="1:13">
      <c r="A2131" s="32">
        <f t="shared" si="424"/>
        <v>0</v>
      </c>
      <c r="B2131" s="10"/>
      <c r="C2131" s="2"/>
      <c r="D2131" s="2"/>
      <c r="E2131" s="2"/>
      <c r="F2131" s="2"/>
      <c r="G2131" s="2"/>
      <c r="H2131" s="3">
        <f t="shared" si="425"/>
        <v>0</v>
      </c>
      <c r="I2131" s="63"/>
      <c r="J2131" s="7"/>
      <c r="K2131" s="8"/>
      <c r="M2131" s="403"/>
    </row>
    <row r="2132" spans="1:13">
      <c r="A2132" s="32">
        <f t="shared" si="424"/>
        <v>0</v>
      </c>
      <c r="B2132" s="10"/>
      <c r="C2132" s="2"/>
      <c r="D2132" s="2"/>
      <c r="E2132" s="2"/>
      <c r="F2132" s="2"/>
      <c r="G2132" s="2"/>
      <c r="H2132" s="3">
        <f t="shared" si="425"/>
        <v>0</v>
      </c>
      <c r="I2132" s="63"/>
      <c r="J2132" s="7"/>
      <c r="K2132" s="8"/>
      <c r="M2132" s="403"/>
    </row>
    <row r="2133" spans="1:13">
      <c r="A2133" s="32">
        <f t="shared" si="424"/>
        <v>0</v>
      </c>
      <c r="B2133" s="10"/>
      <c r="C2133" s="2"/>
      <c r="D2133" s="2"/>
      <c r="E2133" s="2"/>
      <c r="F2133" s="2"/>
      <c r="G2133" s="2"/>
      <c r="H2133" s="3">
        <f t="shared" si="425"/>
        <v>0</v>
      </c>
      <c r="I2133" s="63"/>
      <c r="J2133" s="7"/>
      <c r="K2133" s="8"/>
      <c r="M2133" s="403"/>
    </row>
    <row r="2134" spans="1:13">
      <c r="A2134" s="32">
        <f t="shared" si="424"/>
        <v>0</v>
      </c>
      <c r="B2134" s="10"/>
      <c r="C2134" s="2"/>
      <c r="D2134" s="2"/>
      <c r="E2134" s="2"/>
      <c r="F2134" s="2"/>
      <c r="G2134" s="2"/>
      <c r="H2134" s="3">
        <f t="shared" si="425"/>
        <v>0</v>
      </c>
      <c r="I2134" s="63"/>
      <c r="J2134" s="7"/>
      <c r="K2134" s="8"/>
      <c r="M2134" s="403"/>
    </row>
    <row r="2135" spans="1:13">
      <c r="A2135" s="32">
        <f t="shared" si="424"/>
        <v>0</v>
      </c>
      <c r="B2135" s="10"/>
      <c r="C2135" s="2"/>
      <c r="D2135" s="2"/>
      <c r="E2135" s="2"/>
      <c r="F2135" s="2"/>
      <c r="G2135" s="2"/>
      <c r="H2135" s="3">
        <f t="shared" si="425"/>
        <v>0</v>
      </c>
      <c r="I2135" s="63"/>
      <c r="J2135" s="7"/>
      <c r="K2135" s="8"/>
      <c r="M2135" s="403"/>
    </row>
    <row r="2136" spans="1:13">
      <c r="A2136" s="32">
        <f t="shared" si="424"/>
        <v>0</v>
      </c>
      <c r="B2136" s="10"/>
      <c r="C2136" s="2"/>
      <c r="D2136" s="2"/>
      <c r="E2136" s="2"/>
      <c r="F2136" s="2"/>
      <c r="G2136" s="2"/>
      <c r="H2136" s="3">
        <f t="shared" si="425"/>
        <v>0</v>
      </c>
      <c r="I2136" s="63"/>
      <c r="J2136" s="7"/>
      <c r="K2136" s="8"/>
      <c r="M2136" s="403"/>
    </row>
    <row r="2137" spans="1:13">
      <c r="A2137" s="33" t="e">
        <f>VLOOKUP(B2128,O:T,2)</f>
        <v>#N/A</v>
      </c>
      <c r="B2137" s="649" t="s">
        <v>70</v>
      </c>
      <c r="C2137" s="650"/>
      <c r="D2137" s="650"/>
      <c r="E2137" s="650"/>
      <c r="F2137" s="650"/>
      <c r="G2137" s="650"/>
      <c r="H2137" s="6"/>
      <c r="I2137" s="63">
        <f>SUM(H2129:H2137)</f>
        <v>0</v>
      </c>
      <c r="J2137" s="1" t="e">
        <f>VLOOKUP(B2128,O:W,4)</f>
        <v>#N/A</v>
      </c>
      <c r="K2137" s="8"/>
      <c r="M2137" s="403"/>
    </row>
    <row r="2138" spans="1:13" ht="45.75" customHeight="1">
      <c r="A2138" s="32">
        <f>IF(B2138&gt;0,1,0)</f>
        <v>0</v>
      </c>
      <c r="B2138" s="647"/>
      <c r="C2138" s="648"/>
      <c r="D2138" s="648"/>
      <c r="E2138" s="648"/>
      <c r="F2138" s="648"/>
      <c r="G2138" s="648"/>
      <c r="H2138" s="6"/>
      <c r="I2138" s="63"/>
      <c r="J2138" s="7"/>
      <c r="K2138" s="8"/>
      <c r="M2138" s="402" t="s">
        <v>700</v>
      </c>
    </row>
    <row r="2139" spans="1:13">
      <c r="A2139" s="32">
        <f t="shared" ref="A2139:A2146" si="426">IF(H2139&gt;0,1,0)</f>
        <v>0</v>
      </c>
      <c r="B2139" s="10"/>
      <c r="C2139" s="2"/>
      <c r="D2139" s="2"/>
      <c r="E2139" s="2"/>
      <c r="F2139" s="2"/>
      <c r="G2139" s="2"/>
      <c r="H2139" s="3">
        <f t="shared" ref="H2139:H2146" si="427">IF(AND(C2139=0,D2139=0,E2139=0,F2139=0,G2139=0),0,ROUND(IF(C2139=0,1,C2139)*IF(D2139=0,1,D2139)*IF(E2139=0,1,E2139)*IF(F2139=0,1,F2139)*IF(G2139=0,1,G2139),2))</f>
        <v>0</v>
      </c>
      <c r="I2139" s="63"/>
      <c r="J2139" s="7"/>
      <c r="K2139" s="8"/>
      <c r="M2139" s="403" t="s">
        <v>1073</v>
      </c>
    </row>
    <row r="2140" spans="1:13">
      <c r="A2140" s="32">
        <f t="shared" si="426"/>
        <v>0</v>
      </c>
      <c r="B2140" s="10"/>
      <c r="C2140" s="2"/>
      <c r="D2140" s="2"/>
      <c r="E2140" s="2"/>
      <c r="F2140" s="2"/>
      <c r="G2140" s="2"/>
      <c r="H2140" s="3">
        <f t="shared" si="427"/>
        <v>0</v>
      </c>
      <c r="I2140" s="63"/>
      <c r="J2140" s="7"/>
      <c r="K2140" s="8"/>
      <c r="M2140" s="403"/>
    </row>
    <row r="2141" spans="1:13">
      <c r="A2141" s="32">
        <f t="shared" si="426"/>
        <v>0</v>
      </c>
      <c r="B2141" s="10"/>
      <c r="C2141" s="2"/>
      <c r="D2141" s="2"/>
      <c r="E2141" s="2"/>
      <c r="F2141" s="2"/>
      <c r="G2141" s="2"/>
      <c r="H2141" s="3">
        <f t="shared" si="427"/>
        <v>0</v>
      </c>
      <c r="I2141" s="63"/>
      <c r="J2141" s="7"/>
      <c r="K2141" s="8"/>
      <c r="M2141" s="403"/>
    </row>
    <row r="2142" spans="1:13">
      <c r="A2142" s="32">
        <f t="shared" si="426"/>
        <v>0</v>
      </c>
      <c r="B2142" s="10"/>
      <c r="C2142" s="2"/>
      <c r="D2142" s="2"/>
      <c r="E2142" s="2"/>
      <c r="F2142" s="2"/>
      <c r="G2142" s="2"/>
      <c r="H2142" s="3">
        <f t="shared" si="427"/>
        <v>0</v>
      </c>
      <c r="I2142" s="63"/>
      <c r="J2142" s="7"/>
      <c r="K2142" s="8"/>
      <c r="M2142" s="403"/>
    </row>
    <row r="2143" spans="1:13">
      <c r="A2143" s="32">
        <f t="shared" si="426"/>
        <v>0</v>
      </c>
      <c r="B2143" s="10"/>
      <c r="C2143" s="2"/>
      <c r="D2143" s="2"/>
      <c r="E2143" s="2"/>
      <c r="F2143" s="2"/>
      <c r="G2143" s="2"/>
      <c r="H2143" s="3">
        <f t="shared" si="427"/>
        <v>0</v>
      </c>
      <c r="I2143" s="63"/>
      <c r="J2143" s="7"/>
      <c r="K2143" s="8"/>
      <c r="M2143" s="403"/>
    </row>
    <row r="2144" spans="1:13">
      <c r="A2144" s="32">
        <f t="shared" si="426"/>
        <v>0</v>
      </c>
      <c r="B2144" s="10"/>
      <c r="C2144" s="2"/>
      <c r="D2144" s="2"/>
      <c r="E2144" s="2"/>
      <c r="F2144" s="2"/>
      <c r="G2144" s="2"/>
      <c r="H2144" s="3">
        <f t="shared" si="427"/>
        <v>0</v>
      </c>
      <c r="I2144" s="63"/>
      <c r="J2144" s="7"/>
      <c r="K2144" s="8"/>
      <c r="M2144" s="403"/>
    </row>
    <row r="2145" spans="1:13">
      <c r="A2145" s="32">
        <f t="shared" si="426"/>
        <v>0</v>
      </c>
      <c r="B2145" s="10"/>
      <c r="C2145" s="2"/>
      <c r="D2145" s="2"/>
      <c r="E2145" s="2"/>
      <c r="F2145" s="2"/>
      <c r="G2145" s="2"/>
      <c r="H2145" s="3">
        <f t="shared" si="427"/>
        <v>0</v>
      </c>
      <c r="I2145" s="63"/>
      <c r="J2145" s="7"/>
      <c r="K2145" s="8"/>
      <c r="M2145" s="403"/>
    </row>
    <row r="2146" spans="1:13">
      <c r="A2146" s="32">
        <f t="shared" si="426"/>
        <v>0</v>
      </c>
      <c r="B2146" s="10"/>
      <c r="C2146" s="2"/>
      <c r="D2146" s="2"/>
      <c r="E2146" s="2"/>
      <c r="F2146" s="2"/>
      <c r="G2146" s="2"/>
      <c r="H2146" s="3">
        <f t="shared" si="427"/>
        <v>0</v>
      </c>
      <c r="I2146" s="63"/>
      <c r="J2146" s="7"/>
      <c r="K2146" s="8"/>
      <c r="M2146" s="403"/>
    </row>
    <row r="2147" spans="1:13">
      <c r="A2147" s="33" t="e">
        <f>VLOOKUP(B2138,O:T,2)</f>
        <v>#N/A</v>
      </c>
      <c r="B2147" s="649" t="s">
        <v>70</v>
      </c>
      <c r="C2147" s="650"/>
      <c r="D2147" s="650"/>
      <c r="E2147" s="650"/>
      <c r="F2147" s="650"/>
      <c r="G2147" s="650"/>
      <c r="H2147" s="6"/>
      <c r="I2147" s="63">
        <f>SUM(H2139:H2147)</f>
        <v>0</v>
      </c>
      <c r="J2147" s="1" t="e">
        <f>VLOOKUP(B2138,O:W,4)</f>
        <v>#N/A</v>
      </c>
      <c r="K2147" s="8"/>
      <c r="M2147" s="403"/>
    </row>
    <row r="2148" spans="1:13" ht="46.5" customHeight="1">
      <c r="A2148" s="32">
        <f>IF(B2148&gt;0,1,0)</f>
        <v>0</v>
      </c>
      <c r="B2148" s="647"/>
      <c r="C2148" s="648"/>
      <c r="D2148" s="648"/>
      <c r="E2148" s="648"/>
      <c r="F2148" s="648"/>
      <c r="G2148" s="648"/>
      <c r="H2148" s="6"/>
      <c r="I2148" s="63"/>
      <c r="J2148" s="7"/>
      <c r="K2148" s="8"/>
      <c r="M2148" s="402" t="s">
        <v>700</v>
      </c>
    </row>
    <row r="2149" spans="1:13">
      <c r="A2149" s="32">
        <f t="shared" ref="A2149:A2156" si="428">IF(H2149&gt;0,1,0)</f>
        <v>0</v>
      </c>
      <c r="B2149" s="10"/>
      <c r="C2149" s="2"/>
      <c r="D2149" s="2"/>
      <c r="E2149" s="2"/>
      <c r="F2149" s="2"/>
      <c r="G2149" s="2"/>
      <c r="H2149" s="3">
        <f t="shared" ref="H2149:H2156" si="429">IF(AND(C2149=0,D2149=0,E2149=0,F2149=0,G2149=0),0,ROUND(IF(C2149=0,1,C2149)*IF(D2149=0,1,D2149)*IF(E2149=0,1,E2149)*IF(F2149=0,1,F2149)*IF(G2149=0,1,G2149),2))</f>
        <v>0</v>
      </c>
      <c r="I2149" s="63"/>
      <c r="J2149" s="7"/>
      <c r="K2149" s="8"/>
      <c r="M2149" s="403"/>
    </row>
    <row r="2150" spans="1:13">
      <c r="A2150" s="32">
        <f t="shared" si="428"/>
        <v>0</v>
      </c>
      <c r="B2150" s="10"/>
      <c r="C2150" s="2"/>
      <c r="D2150" s="2"/>
      <c r="E2150" s="2"/>
      <c r="F2150" s="2"/>
      <c r="G2150" s="2"/>
      <c r="H2150" s="3">
        <f t="shared" si="429"/>
        <v>0</v>
      </c>
      <c r="I2150" s="63"/>
      <c r="J2150" s="7"/>
      <c r="K2150" s="8"/>
      <c r="M2150" s="403"/>
    </row>
    <row r="2151" spans="1:13">
      <c r="A2151" s="32">
        <f t="shared" si="428"/>
        <v>0</v>
      </c>
      <c r="B2151" s="10"/>
      <c r="C2151" s="2"/>
      <c r="D2151" s="2"/>
      <c r="E2151" s="2"/>
      <c r="F2151" s="2"/>
      <c r="G2151" s="2"/>
      <c r="H2151" s="3">
        <f t="shared" si="429"/>
        <v>0</v>
      </c>
      <c r="I2151" s="63"/>
      <c r="J2151" s="7"/>
      <c r="K2151" s="8"/>
      <c r="M2151" s="403"/>
    </row>
    <row r="2152" spans="1:13">
      <c r="A2152" s="32">
        <f t="shared" si="428"/>
        <v>0</v>
      </c>
      <c r="B2152" s="10"/>
      <c r="C2152" s="2"/>
      <c r="D2152" s="2"/>
      <c r="E2152" s="2"/>
      <c r="F2152" s="2"/>
      <c r="G2152" s="2"/>
      <c r="H2152" s="3">
        <f t="shared" si="429"/>
        <v>0</v>
      </c>
      <c r="I2152" s="63"/>
      <c r="J2152" s="7"/>
      <c r="K2152" s="8"/>
      <c r="M2152" s="403"/>
    </row>
    <row r="2153" spans="1:13">
      <c r="A2153" s="32">
        <f t="shared" si="428"/>
        <v>0</v>
      </c>
      <c r="B2153" s="10"/>
      <c r="C2153" s="2"/>
      <c r="D2153" s="2"/>
      <c r="E2153" s="2"/>
      <c r="F2153" s="2"/>
      <c r="G2153" s="2"/>
      <c r="H2153" s="3">
        <f t="shared" si="429"/>
        <v>0</v>
      </c>
      <c r="I2153" s="63"/>
      <c r="J2153" s="7"/>
      <c r="K2153" s="8"/>
      <c r="M2153" s="403"/>
    </row>
    <row r="2154" spans="1:13">
      <c r="A2154" s="32">
        <f t="shared" si="428"/>
        <v>0</v>
      </c>
      <c r="B2154" s="10"/>
      <c r="C2154" s="2"/>
      <c r="D2154" s="2"/>
      <c r="E2154" s="2"/>
      <c r="F2154" s="2"/>
      <c r="G2154" s="2"/>
      <c r="H2154" s="3">
        <f t="shared" si="429"/>
        <v>0</v>
      </c>
      <c r="I2154" s="63"/>
      <c r="J2154" s="7"/>
      <c r="K2154" s="8"/>
      <c r="M2154" s="403"/>
    </row>
    <row r="2155" spans="1:13">
      <c r="A2155" s="32">
        <f t="shared" si="428"/>
        <v>0</v>
      </c>
      <c r="B2155" s="10"/>
      <c r="C2155" s="2"/>
      <c r="D2155" s="2"/>
      <c r="E2155" s="2"/>
      <c r="F2155" s="2"/>
      <c r="G2155" s="2"/>
      <c r="H2155" s="3">
        <f t="shared" si="429"/>
        <v>0</v>
      </c>
      <c r="I2155" s="63"/>
      <c r="J2155" s="7"/>
      <c r="K2155" s="8"/>
      <c r="M2155" s="403"/>
    </row>
    <row r="2156" spans="1:13">
      <c r="A2156" s="32">
        <f t="shared" si="428"/>
        <v>0</v>
      </c>
      <c r="B2156" s="10"/>
      <c r="C2156" s="2"/>
      <c r="D2156" s="2"/>
      <c r="E2156" s="2"/>
      <c r="F2156" s="2"/>
      <c r="G2156" s="2"/>
      <c r="H2156" s="3">
        <f t="shared" si="429"/>
        <v>0</v>
      </c>
      <c r="I2156" s="63"/>
      <c r="J2156" s="7"/>
      <c r="K2156" s="8"/>
      <c r="M2156" s="403"/>
    </row>
    <row r="2157" spans="1:13">
      <c r="A2157" s="33" t="e">
        <f>VLOOKUP(B2148,O:T,2)</f>
        <v>#N/A</v>
      </c>
      <c r="B2157" s="649" t="s">
        <v>70</v>
      </c>
      <c r="C2157" s="650"/>
      <c r="D2157" s="650"/>
      <c r="E2157" s="650"/>
      <c r="F2157" s="650"/>
      <c r="G2157" s="650"/>
      <c r="H2157" s="6"/>
      <c r="I2157" s="63">
        <f>SUM(H2149:H2157)</f>
        <v>0</v>
      </c>
      <c r="J2157" s="1" t="e">
        <f>VLOOKUP(B2148,O:W,4)</f>
        <v>#N/A</v>
      </c>
      <c r="K2157" s="8"/>
      <c r="M2157" s="403"/>
    </row>
    <row r="2158" spans="1:13" ht="45.75" customHeight="1">
      <c r="A2158" s="32">
        <f>IF(B2158&gt;0,1,0)</f>
        <v>0</v>
      </c>
      <c r="B2158" s="647"/>
      <c r="C2158" s="648"/>
      <c r="D2158" s="648"/>
      <c r="E2158" s="648"/>
      <c r="F2158" s="648"/>
      <c r="G2158" s="648"/>
      <c r="H2158" s="6"/>
      <c r="I2158" s="63"/>
      <c r="J2158" s="7"/>
      <c r="K2158" s="8"/>
      <c r="M2158" s="402" t="s">
        <v>700</v>
      </c>
    </row>
    <row r="2159" spans="1:13">
      <c r="A2159" s="32">
        <f t="shared" ref="A2159:A2166" si="430">IF(H2159&gt;0,1,0)</f>
        <v>0</v>
      </c>
      <c r="B2159" s="10"/>
      <c r="C2159" s="2"/>
      <c r="D2159" s="2"/>
      <c r="E2159" s="2"/>
      <c r="F2159" s="2"/>
      <c r="G2159" s="2"/>
      <c r="H2159" s="3">
        <f>IF(AND(C2159=0,D2159=0,E2159=0,F2159=0,G2159=0),0,ROUND(IF(C2159=0,1,C2159)*IF(D2159=0,1,D2159)*IF(E2159=0,1,E2159)*IF(F2159=0,1,F2159)*IF(G2159=0,1,G2159),2))</f>
        <v>0</v>
      </c>
      <c r="I2159" s="63"/>
      <c r="J2159" s="7"/>
      <c r="K2159" s="8"/>
      <c r="M2159" s="403" t="s">
        <v>1073</v>
      </c>
    </row>
    <row r="2160" spans="1:13">
      <c r="A2160" s="32">
        <f t="shared" si="430"/>
        <v>0</v>
      </c>
      <c r="B2160" s="10"/>
      <c r="C2160" s="2"/>
      <c r="D2160" s="2"/>
      <c r="E2160" s="2"/>
      <c r="F2160" s="2"/>
      <c r="G2160" s="2"/>
      <c r="H2160" s="3">
        <f t="shared" ref="H2160:H2166" si="431">IF(AND(C2160=0,D2160=0,E2160=0,F2160=0,G2160=0),0,ROUND(IF(C2160=0,1,C2160)*IF(D2160=0,1,D2160)*IF(E2160=0,1,E2160)*IF(F2160=0,1,F2160)*IF(G2160=0,1,G2160),2))</f>
        <v>0</v>
      </c>
      <c r="I2160" s="63"/>
      <c r="J2160" s="7"/>
      <c r="K2160" s="8"/>
      <c r="M2160" s="403"/>
    </row>
    <row r="2161" spans="1:13">
      <c r="A2161" s="32">
        <f t="shared" si="430"/>
        <v>0</v>
      </c>
      <c r="B2161" s="10"/>
      <c r="C2161" s="2"/>
      <c r="D2161" s="2"/>
      <c r="E2161" s="2"/>
      <c r="F2161" s="2"/>
      <c r="G2161" s="2"/>
      <c r="H2161" s="3">
        <f t="shared" si="431"/>
        <v>0</v>
      </c>
      <c r="I2161" s="63"/>
      <c r="J2161" s="7"/>
      <c r="K2161" s="8"/>
      <c r="M2161" s="403"/>
    </row>
    <row r="2162" spans="1:13">
      <c r="A2162" s="32">
        <f t="shared" si="430"/>
        <v>0</v>
      </c>
      <c r="B2162" s="10"/>
      <c r="C2162" s="2"/>
      <c r="D2162" s="2"/>
      <c r="E2162" s="2"/>
      <c r="F2162" s="2"/>
      <c r="G2162" s="2"/>
      <c r="H2162" s="3">
        <f t="shared" si="431"/>
        <v>0</v>
      </c>
      <c r="I2162" s="63"/>
      <c r="J2162" s="7"/>
      <c r="K2162" s="8"/>
      <c r="M2162" s="403"/>
    </row>
    <row r="2163" spans="1:13">
      <c r="A2163" s="32">
        <f t="shared" si="430"/>
        <v>0</v>
      </c>
      <c r="B2163" s="10"/>
      <c r="C2163" s="2"/>
      <c r="D2163" s="2"/>
      <c r="E2163" s="2"/>
      <c r="F2163" s="2"/>
      <c r="G2163" s="2"/>
      <c r="H2163" s="3">
        <f t="shared" si="431"/>
        <v>0</v>
      </c>
      <c r="I2163" s="63"/>
      <c r="J2163" s="7"/>
      <c r="K2163" s="8"/>
      <c r="M2163" s="403"/>
    </row>
    <row r="2164" spans="1:13">
      <c r="A2164" s="32">
        <f t="shared" si="430"/>
        <v>0</v>
      </c>
      <c r="B2164" s="10"/>
      <c r="C2164" s="2"/>
      <c r="D2164" s="2"/>
      <c r="E2164" s="2"/>
      <c r="F2164" s="2"/>
      <c r="G2164" s="2"/>
      <c r="H2164" s="3">
        <f t="shared" si="431"/>
        <v>0</v>
      </c>
      <c r="I2164" s="63"/>
      <c r="J2164" s="7"/>
      <c r="K2164" s="8"/>
      <c r="M2164" s="403"/>
    </row>
    <row r="2165" spans="1:13">
      <c r="A2165" s="32">
        <f t="shared" si="430"/>
        <v>0</v>
      </c>
      <c r="B2165" s="10"/>
      <c r="C2165" s="2"/>
      <c r="D2165" s="2"/>
      <c r="E2165" s="2"/>
      <c r="F2165" s="2"/>
      <c r="G2165" s="2"/>
      <c r="H2165" s="3">
        <f t="shared" si="431"/>
        <v>0</v>
      </c>
      <c r="I2165" s="63"/>
      <c r="J2165" s="7"/>
      <c r="K2165" s="8"/>
      <c r="M2165" s="403"/>
    </row>
    <row r="2166" spans="1:13">
      <c r="A2166" s="32">
        <f t="shared" si="430"/>
        <v>0</v>
      </c>
      <c r="B2166" s="10"/>
      <c r="C2166" s="2"/>
      <c r="D2166" s="2"/>
      <c r="E2166" s="2"/>
      <c r="F2166" s="2"/>
      <c r="G2166" s="2"/>
      <c r="H2166" s="3">
        <f t="shared" si="431"/>
        <v>0</v>
      </c>
      <c r="I2166" s="63"/>
      <c r="J2166" s="7"/>
      <c r="K2166" s="8"/>
      <c r="M2166" s="403"/>
    </row>
    <row r="2167" spans="1:13">
      <c r="A2167" s="33" t="e">
        <f>VLOOKUP(B2158,O:T,2)</f>
        <v>#N/A</v>
      </c>
      <c r="B2167" s="649" t="s">
        <v>70</v>
      </c>
      <c r="C2167" s="650"/>
      <c r="D2167" s="650"/>
      <c r="E2167" s="650"/>
      <c r="F2167" s="650"/>
      <c r="G2167" s="650"/>
      <c r="H2167" s="6"/>
      <c r="I2167" s="63">
        <f>SUM(H2159:H2167)</f>
        <v>0</v>
      </c>
      <c r="J2167" s="1" t="e">
        <f>VLOOKUP(B2158,O:W,4)</f>
        <v>#N/A</v>
      </c>
      <c r="K2167" s="8"/>
      <c r="M2167" s="403"/>
    </row>
    <row r="2168" spans="1:13" ht="45.75" customHeight="1">
      <c r="A2168" s="32">
        <f>IF(B2168&gt;0,1,0)</f>
        <v>0</v>
      </c>
      <c r="B2168" s="647"/>
      <c r="C2168" s="648"/>
      <c r="D2168" s="648"/>
      <c r="E2168" s="648"/>
      <c r="F2168" s="648"/>
      <c r="G2168" s="648"/>
      <c r="H2168" s="6"/>
      <c r="I2168" s="63"/>
      <c r="J2168" s="7"/>
      <c r="K2168" s="8"/>
      <c r="M2168" s="402" t="s">
        <v>700</v>
      </c>
    </row>
    <row r="2169" spans="1:13">
      <c r="A2169" s="32">
        <f t="shared" ref="A2169:A2176" si="432">IF(H2169&gt;0,1,0)</f>
        <v>0</v>
      </c>
      <c r="B2169" s="10"/>
      <c r="C2169" s="2"/>
      <c r="D2169" s="2"/>
      <c r="E2169" s="2"/>
      <c r="F2169" s="2"/>
      <c r="G2169" s="2"/>
      <c r="H2169" s="3">
        <f t="shared" ref="H2169:H2176" si="433">IF(AND(C2169=0,D2169=0,E2169=0,F2169=0,G2169=0),0,ROUND(IF(C2169=0,1,C2169)*IF(D2169=0,1,D2169)*IF(E2169=0,1,E2169)*IF(F2169=0,1,F2169)*IF(G2169=0,1,G2169),2))</f>
        <v>0</v>
      </c>
      <c r="I2169" s="63"/>
      <c r="J2169" s="7"/>
      <c r="K2169" s="8"/>
      <c r="M2169" s="403"/>
    </row>
    <row r="2170" spans="1:13">
      <c r="A2170" s="32">
        <f t="shared" si="432"/>
        <v>0</v>
      </c>
      <c r="B2170" s="10"/>
      <c r="C2170" s="2"/>
      <c r="D2170" s="2"/>
      <c r="E2170" s="2"/>
      <c r="F2170" s="2"/>
      <c r="G2170" s="2"/>
      <c r="H2170" s="3">
        <f t="shared" si="433"/>
        <v>0</v>
      </c>
      <c r="I2170" s="63"/>
      <c r="J2170" s="7"/>
      <c r="K2170" s="8"/>
      <c r="M2170" s="403"/>
    </row>
    <row r="2171" spans="1:13">
      <c r="A2171" s="32">
        <f t="shared" si="432"/>
        <v>0</v>
      </c>
      <c r="B2171" s="10"/>
      <c r="C2171" s="2"/>
      <c r="D2171" s="2"/>
      <c r="E2171" s="2"/>
      <c r="F2171" s="2"/>
      <c r="G2171" s="2"/>
      <c r="H2171" s="3">
        <f t="shared" si="433"/>
        <v>0</v>
      </c>
      <c r="I2171" s="63"/>
      <c r="J2171" s="7"/>
      <c r="K2171" s="8"/>
      <c r="M2171" s="403"/>
    </row>
    <row r="2172" spans="1:13">
      <c r="A2172" s="32">
        <f t="shared" si="432"/>
        <v>0</v>
      </c>
      <c r="B2172" s="10"/>
      <c r="C2172" s="2"/>
      <c r="D2172" s="2"/>
      <c r="E2172" s="2"/>
      <c r="F2172" s="2"/>
      <c r="G2172" s="2"/>
      <c r="H2172" s="3">
        <f t="shared" si="433"/>
        <v>0</v>
      </c>
      <c r="I2172" s="63"/>
      <c r="J2172" s="7"/>
      <c r="K2172" s="8"/>
      <c r="M2172" s="403"/>
    </row>
    <row r="2173" spans="1:13">
      <c r="A2173" s="32">
        <f t="shared" si="432"/>
        <v>0</v>
      </c>
      <c r="B2173" s="10"/>
      <c r="C2173" s="2"/>
      <c r="D2173" s="2"/>
      <c r="E2173" s="2"/>
      <c r="F2173" s="2"/>
      <c r="G2173" s="2"/>
      <c r="H2173" s="3">
        <f t="shared" si="433"/>
        <v>0</v>
      </c>
      <c r="I2173" s="63"/>
      <c r="J2173" s="7"/>
      <c r="K2173" s="8"/>
      <c r="M2173" s="403"/>
    </row>
    <row r="2174" spans="1:13">
      <c r="A2174" s="32">
        <f t="shared" si="432"/>
        <v>0</v>
      </c>
      <c r="B2174" s="10"/>
      <c r="C2174" s="2"/>
      <c r="D2174" s="2"/>
      <c r="E2174" s="2"/>
      <c r="F2174" s="2"/>
      <c r="G2174" s="2"/>
      <c r="H2174" s="3">
        <f t="shared" si="433"/>
        <v>0</v>
      </c>
      <c r="I2174" s="63"/>
      <c r="J2174" s="7"/>
      <c r="K2174" s="8"/>
      <c r="M2174" s="403"/>
    </row>
    <row r="2175" spans="1:13">
      <c r="A2175" s="32">
        <f t="shared" si="432"/>
        <v>0</v>
      </c>
      <c r="B2175" s="10"/>
      <c r="C2175" s="2"/>
      <c r="D2175" s="2"/>
      <c r="E2175" s="2"/>
      <c r="F2175" s="2"/>
      <c r="G2175" s="2"/>
      <c r="H2175" s="3">
        <f t="shared" si="433"/>
        <v>0</v>
      </c>
      <c r="I2175" s="63"/>
      <c r="J2175" s="7"/>
      <c r="K2175" s="8"/>
      <c r="M2175" s="403"/>
    </row>
    <row r="2176" spans="1:13">
      <c r="A2176" s="32">
        <f t="shared" si="432"/>
        <v>0</v>
      </c>
      <c r="B2176" s="10"/>
      <c r="C2176" s="2"/>
      <c r="D2176" s="2"/>
      <c r="E2176" s="2"/>
      <c r="F2176" s="2"/>
      <c r="G2176" s="2"/>
      <c r="H2176" s="3">
        <f t="shared" si="433"/>
        <v>0</v>
      </c>
      <c r="I2176" s="63"/>
      <c r="J2176" s="7"/>
      <c r="K2176" s="8"/>
      <c r="M2176" s="403"/>
    </row>
    <row r="2177" spans="1:13">
      <c r="A2177" s="33" t="e">
        <f>VLOOKUP(B2168,O:T,2)</f>
        <v>#N/A</v>
      </c>
      <c r="B2177" s="649" t="s">
        <v>70</v>
      </c>
      <c r="C2177" s="650"/>
      <c r="D2177" s="650"/>
      <c r="E2177" s="650"/>
      <c r="F2177" s="650"/>
      <c r="G2177" s="650"/>
      <c r="H2177" s="6"/>
      <c r="I2177" s="63">
        <f>SUM(H2169:H2177)</f>
        <v>0</v>
      </c>
      <c r="J2177" s="1" t="e">
        <f>VLOOKUP(B2168,O:W,4)</f>
        <v>#N/A</v>
      </c>
      <c r="K2177" s="8"/>
      <c r="M2177" s="403"/>
    </row>
    <row r="2178" spans="1:13" ht="46.5" customHeight="1">
      <c r="A2178" s="32">
        <f>IF(B2178&gt;0,1,0)</f>
        <v>0</v>
      </c>
      <c r="B2178" s="647"/>
      <c r="C2178" s="648"/>
      <c r="D2178" s="648"/>
      <c r="E2178" s="648"/>
      <c r="F2178" s="648"/>
      <c r="G2178" s="648"/>
      <c r="H2178" s="6"/>
      <c r="I2178" s="63"/>
      <c r="J2178" s="7"/>
      <c r="K2178" s="8"/>
      <c r="M2178" s="402" t="s">
        <v>700</v>
      </c>
    </row>
    <row r="2179" spans="1:13">
      <c r="A2179" s="32">
        <f t="shared" ref="A2179:A2186" si="434">IF(H2179&gt;0,1,0)</f>
        <v>0</v>
      </c>
      <c r="B2179" s="10"/>
      <c r="C2179" s="2"/>
      <c r="D2179" s="2"/>
      <c r="E2179" s="2"/>
      <c r="F2179" s="2"/>
      <c r="G2179" s="2"/>
      <c r="H2179" s="3">
        <f>IF(AND(C2179=0,D2179=0,E2179=0,F2179=0,G2179=0),0,ROUND(IF(C2179=0,1,C2179)*IF(D2179=0,1,D2179)*IF(E2179=0,1,E2179)*IF(F2179=0,1,F2179)*IF(G2179=0,1,G2179),2))</f>
        <v>0</v>
      </c>
      <c r="I2179" s="63"/>
      <c r="J2179" s="7"/>
      <c r="K2179" s="8"/>
      <c r="M2179" s="403" t="s">
        <v>1073</v>
      </c>
    </row>
    <row r="2180" spans="1:13">
      <c r="A2180" s="32">
        <f t="shared" si="434"/>
        <v>0</v>
      </c>
      <c r="B2180" s="10"/>
      <c r="C2180" s="2"/>
      <c r="D2180" s="2"/>
      <c r="E2180" s="2"/>
      <c r="F2180" s="2"/>
      <c r="G2180" s="2"/>
      <c r="H2180" s="3">
        <f t="shared" ref="H2180:H2186" si="435">IF(AND(C2180=0,D2180=0,E2180=0,F2180=0,G2180=0),0,ROUND(IF(C2180=0,1,C2180)*IF(D2180=0,1,D2180)*IF(E2180=0,1,E2180)*IF(F2180=0,1,F2180)*IF(G2180=0,1,G2180),2))</f>
        <v>0</v>
      </c>
      <c r="I2180" s="63"/>
      <c r="J2180" s="7"/>
      <c r="K2180" s="8"/>
      <c r="M2180" s="403"/>
    </row>
    <row r="2181" spans="1:13">
      <c r="A2181" s="32">
        <f t="shared" si="434"/>
        <v>0</v>
      </c>
      <c r="B2181" s="10"/>
      <c r="C2181" s="2"/>
      <c r="D2181" s="2"/>
      <c r="E2181" s="2"/>
      <c r="F2181" s="2"/>
      <c r="G2181" s="2"/>
      <c r="H2181" s="3">
        <f t="shared" si="435"/>
        <v>0</v>
      </c>
      <c r="I2181" s="63"/>
      <c r="J2181" s="7"/>
      <c r="K2181" s="8"/>
      <c r="M2181" s="403"/>
    </row>
    <row r="2182" spans="1:13">
      <c r="A2182" s="32">
        <f t="shared" si="434"/>
        <v>0</v>
      </c>
      <c r="B2182" s="10"/>
      <c r="C2182" s="2"/>
      <c r="D2182" s="2"/>
      <c r="E2182" s="2"/>
      <c r="F2182" s="2"/>
      <c r="G2182" s="2"/>
      <c r="H2182" s="3">
        <f t="shared" si="435"/>
        <v>0</v>
      </c>
      <c r="I2182" s="63"/>
      <c r="J2182" s="7"/>
      <c r="K2182" s="8"/>
      <c r="M2182" s="403"/>
    </row>
    <row r="2183" spans="1:13">
      <c r="A2183" s="32">
        <f t="shared" si="434"/>
        <v>0</v>
      </c>
      <c r="B2183" s="10"/>
      <c r="C2183" s="2"/>
      <c r="D2183" s="2"/>
      <c r="E2183" s="2"/>
      <c r="F2183" s="2"/>
      <c r="G2183" s="2"/>
      <c r="H2183" s="3">
        <f t="shared" si="435"/>
        <v>0</v>
      </c>
      <c r="I2183" s="63"/>
      <c r="J2183" s="7"/>
      <c r="K2183" s="8"/>
      <c r="M2183" s="403"/>
    </row>
    <row r="2184" spans="1:13">
      <c r="A2184" s="32">
        <f t="shared" si="434"/>
        <v>0</v>
      </c>
      <c r="B2184" s="10"/>
      <c r="C2184" s="2"/>
      <c r="D2184" s="2"/>
      <c r="E2184" s="2"/>
      <c r="F2184" s="2"/>
      <c r="G2184" s="2"/>
      <c r="H2184" s="3">
        <f t="shared" si="435"/>
        <v>0</v>
      </c>
      <c r="I2184" s="63"/>
      <c r="J2184" s="7"/>
      <c r="K2184" s="8"/>
      <c r="M2184" s="403"/>
    </row>
    <row r="2185" spans="1:13">
      <c r="A2185" s="32">
        <f t="shared" si="434"/>
        <v>0</v>
      </c>
      <c r="B2185" s="10"/>
      <c r="C2185" s="2"/>
      <c r="D2185" s="2"/>
      <c r="E2185" s="2"/>
      <c r="F2185" s="2"/>
      <c r="G2185" s="2"/>
      <c r="H2185" s="3">
        <f t="shared" si="435"/>
        <v>0</v>
      </c>
      <c r="I2185" s="63"/>
      <c r="J2185" s="7"/>
      <c r="K2185" s="8"/>
      <c r="M2185" s="403"/>
    </row>
    <row r="2186" spans="1:13">
      <c r="A2186" s="32">
        <f t="shared" si="434"/>
        <v>0</v>
      </c>
      <c r="B2186" s="10"/>
      <c r="C2186" s="2"/>
      <c r="D2186" s="2"/>
      <c r="E2186" s="2"/>
      <c r="F2186" s="2"/>
      <c r="G2186" s="2"/>
      <c r="H2186" s="3">
        <f t="shared" si="435"/>
        <v>0</v>
      </c>
      <c r="I2186" s="63"/>
      <c r="J2186" s="7"/>
      <c r="K2186" s="8"/>
      <c r="M2186" s="403"/>
    </row>
    <row r="2187" spans="1:13">
      <c r="A2187" s="33" t="e">
        <f>VLOOKUP(B2178,O:T,2)</f>
        <v>#N/A</v>
      </c>
      <c r="B2187" s="649" t="s">
        <v>70</v>
      </c>
      <c r="C2187" s="650"/>
      <c r="D2187" s="650"/>
      <c r="E2187" s="650"/>
      <c r="F2187" s="650"/>
      <c r="G2187" s="650"/>
      <c r="H2187" s="6"/>
      <c r="I2187" s="63">
        <f>SUM(H2179:H2187)</f>
        <v>0</v>
      </c>
      <c r="J2187" s="1" t="e">
        <f>VLOOKUP(B2178,O:W,4)</f>
        <v>#N/A</v>
      </c>
      <c r="K2187" s="8"/>
      <c r="M2187" s="403"/>
    </row>
    <row r="2188" spans="1:13" ht="46.5" customHeight="1">
      <c r="A2188" s="32">
        <f>IF(B2188&gt;0,1,0)</f>
        <v>0</v>
      </c>
      <c r="B2188" s="647"/>
      <c r="C2188" s="648"/>
      <c r="D2188" s="648"/>
      <c r="E2188" s="648"/>
      <c r="F2188" s="648"/>
      <c r="G2188" s="648"/>
      <c r="H2188" s="6"/>
      <c r="I2188" s="63"/>
      <c r="J2188" s="7"/>
      <c r="K2188" s="8"/>
      <c r="M2188" s="402" t="s">
        <v>700</v>
      </c>
    </row>
    <row r="2189" spans="1:13">
      <c r="A2189" s="32">
        <f t="shared" ref="A2189:A2196" si="436">IF(H2189&gt;0,1,0)</f>
        <v>0</v>
      </c>
      <c r="B2189" s="10"/>
      <c r="C2189" s="2"/>
      <c r="D2189" s="2"/>
      <c r="E2189" s="2"/>
      <c r="F2189" s="2"/>
      <c r="G2189" s="2"/>
      <c r="H2189" s="3">
        <f>IF(AND(C2189=0,D2189=0,E2189=0,F2189=0,G2189=0),0,ROUND(IF(C2189=0,1,C2189)*IF(D2189=0,1,D2189)*IF(E2189=0,1,E2189)*IF(F2189=0,1,F2189)*IF(G2189=0,1,G2189),2))</f>
        <v>0</v>
      </c>
      <c r="I2189" s="63"/>
      <c r="J2189" s="7"/>
      <c r="K2189" s="8"/>
      <c r="M2189" s="403"/>
    </row>
    <row r="2190" spans="1:13">
      <c r="A2190" s="32">
        <f t="shared" si="436"/>
        <v>0</v>
      </c>
      <c r="B2190" s="10"/>
      <c r="C2190" s="2"/>
      <c r="D2190" s="2"/>
      <c r="E2190" s="2"/>
      <c r="F2190" s="2"/>
      <c r="G2190" s="2"/>
      <c r="H2190" s="3">
        <f t="shared" ref="H2190:H2196" si="437">IF(AND(C2190=0,D2190=0,E2190=0,F2190=0,G2190=0),0,ROUND(IF(C2190=0,1,C2190)*IF(D2190=0,1,D2190)*IF(E2190=0,1,E2190)*IF(F2190=0,1,F2190)*IF(G2190=0,1,G2190),2))</f>
        <v>0</v>
      </c>
      <c r="I2190" s="63"/>
      <c r="J2190" s="7"/>
      <c r="K2190" s="8"/>
      <c r="M2190" s="403"/>
    </row>
    <row r="2191" spans="1:13">
      <c r="A2191" s="32">
        <f t="shared" si="436"/>
        <v>0</v>
      </c>
      <c r="B2191" s="10"/>
      <c r="C2191" s="2"/>
      <c r="D2191" s="2"/>
      <c r="E2191" s="2"/>
      <c r="F2191" s="2"/>
      <c r="G2191" s="2"/>
      <c r="H2191" s="3">
        <f t="shared" si="437"/>
        <v>0</v>
      </c>
      <c r="I2191" s="63"/>
      <c r="J2191" s="7"/>
      <c r="K2191" s="8"/>
      <c r="M2191" s="403"/>
    </row>
    <row r="2192" spans="1:13">
      <c r="A2192" s="32">
        <f t="shared" si="436"/>
        <v>0</v>
      </c>
      <c r="B2192" s="10"/>
      <c r="C2192" s="2"/>
      <c r="D2192" s="2"/>
      <c r="E2192" s="2"/>
      <c r="F2192" s="2"/>
      <c r="G2192" s="2"/>
      <c r="H2192" s="3">
        <f t="shared" si="437"/>
        <v>0</v>
      </c>
      <c r="I2192" s="63"/>
      <c r="J2192" s="7"/>
      <c r="K2192" s="8"/>
      <c r="M2192" s="403"/>
    </row>
    <row r="2193" spans="1:13">
      <c r="A2193" s="32">
        <f t="shared" si="436"/>
        <v>0</v>
      </c>
      <c r="B2193" s="10"/>
      <c r="C2193" s="2"/>
      <c r="D2193" s="2"/>
      <c r="E2193" s="2"/>
      <c r="F2193" s="2"/>
      <c r="G2193" s="2"/>
      <c r="H2193" s="3">
        <f t="shared" si="437"/>
        <v>0</v>
      </c>
      <c r="I2193" s="63"/>
      <c r="J2193" s="7"/>
      <c r="K2193" s="8"/>
      <c r="M2193" s="403"/>
    </row>
    <row r="2194" spans="1:13">
      <c r="A2194" s="32">
        <f t="shared" si="436"/>
        <v>0</v>
      </c>
      <c r="B2194" s="10"/>
      <c r="C2194" s="2"/>
      <c r="D2194" s="2"/>
      <c r="E2194" s="2"/>
      <c r="F2194" s="2"/>
      <c r="G2194" s="2"/>
      <c r="H2194" s="3">
        <f t="shared" si="437"/>
        <v>0</v>
      </c>
      <c r="I2194" s="63"/>
      <c r="J2194" s="7"/>
      <c r="K2194" s="8"/>
      <c r="M2194" s="403"/>
    </row>
    <row r="2195" spans="1:13">
      <c r="A2195" s="32">
        <f t="shared" si="436"/>
        <v>0</v>
      </c>
      <c r="B2195" s="10"/>
      <c r="C2195" s="2"/>
      <c r="D2195" s="2"/>
      <c r="E2195" s="2"/>
      <c r="F2195" s="2"/>
      <c r="G2195" s="2"/>
      <c r="H2195" s="3">
        <f t="shared" si="437"/>
        <v>0</v>
      </c>
      <c r="I2195" s="63"/>
      <c r="J2195" s="7"/>
      <c r="K2195" s="8"/>
      <c r="M2195" s="403"/>
    </row>
    <row r="2196" spans="1:13">
      <c r="A2196" s="32">
        <f t="shared" si="436"/>
        <v>0</v>
      </c>
      <c r="B2196" s="10"/>
      <c r="C2196" s="2"/>
      <c r="D2196" s="2"/>
      <c r="E2196" s="2"/>
      <c r="F2196" s="2"/>
      <c r="G2196" s="2"/>
      <c r="H2196" s="3">
        <f t="shared" si="437"/>
        <v>0</v>
      </c>
      <c r="I2196" s="63"/>
      <c r="J2196" s="7"/>
      <c r="K2196" s="8"/>
      <c r="M2196" s="403"/>
    </row>
    <row r="2197" spans="1:13">
      <c r="A2197" s="33" t="e">
        <f>VLOOKUP(B2188,O:T,2)</f>
        <v>#N/A</v>
      </c>
      <c r="B2197" s="649" t="s">
        <v>70</v>
      </c>
      <c r="C2197" s="650"/>
      <c r="D2197" s="650"/>
      <c r="E2197" s="650"/>
      <c r="F2197" s="650"/>
      <c r="G2197" s="650"/>
      <c r="H2197" s="6"/>
      <c r="I2197" s="63">
        <f>SUM(H2189:H2197)</f>
        <v>0</v>
      </c>
      <c r="J2197" s="1" t="e">
        <f>VLOOKUP(B2188,O:W,4)</f>
        <v>#N/A</v>
      </c>
      <c r="K2197" s="8"/>
      <c r="M2197" s="403"/>
    </row>
    <row r="2198" spans="1:13" ht="45.75" customHeight="1">
      <c r="A2198" s="32">
        <f>IF(B2198&gt;0,1,0)</f>
        <v>0</v>
      </c>
      <c r="B2198" s="647"/>
      <c r="C2198" s="648"/>
      <c r="D2198" s="648"/>
      <c r="E2198" s="648"/>
      <c r="F2198" s="648"/>
      <c r="G2198" s="648"/>
      <c r="H2198" s="6"/>
      <c r="I2198" s="63"/>
      <c r="J2198" s="7"/>
      <c r="K2198" s="8"/>
      <c r="M2198" s="402" t="s">
        <v>700</v>
      </c>
    </row>
    <row r="2199" spans="1:13">
      <c r="A2199" s="32">
        <f t="shared" ref="A2199:A2206" si="438">IF(H2199&gt;0,1,0)</f>
        <v>0</v>
      </c>
      <c r="B2199" s="10"/>
      <c r="C2199" s="2"/>
      <c r="D2199" s="2"/>
      <c r="E2199" s="2"/>
      <c r="F2199" s="2"/>
      <c r="G2199" s="2"/>
      <c r="H2199" s="3">
        <f>IF(AND(C2199=0,D2199=0,E2199=0,F2199=0,G2199=0),0,ROUND(IF(C2199=0,1,C2199)*IF(D2199=0,1,D2199)*IF(E2199=0,1,E2199)*IF(F2199=0,1,F2199)*IF(G2199=0,1,G2199),2))</f>
        <v>0</v>
      </c>
      <c r="I2199" s="63"/>
      <c r="J2199" s="7"/>
      <c r="K2199" s="8"/>
      <c r="M2199" s="403" t="s">
        <v>1073</v>
      </c>
    </row>
    <row r="2200" spans="1:13">
      <c r="A2200" s="32">
        <f t="shared" si="438"/>
        <v>0</v>
      </c>
      <c r="B2200" s="10"/>
      <c r="C2200" s="2"/>
      <c r="D2200" s="2"/>
      <c r="E2200" s="2"/>
      <c r="F2200" s="2"/>
      <c r="G2200" s="2"/>
      <c r="H2200" s="3">
        <f t="shared" ref="H2200:H2206" si="439">IF(AND(C2200=0,D2200=0,E2200=0,F2200=0,G2200=0),0,ROUND(IF(C2200=0,1,C2200)*IF(D2200=0,1,D2200)*IF(E2200=0,1,E2200)*IF(F2200=0,1,F2200)*IF(G2200=0,1,G2200),2))</f>
        <v>0</v>
      </c>
      <c r="I2200" s="63"/>
      <c r="J2200" s="7"/>
      <c r="K2200" s="8"/>
      <c r="M2200" s="403"/>
    </row>
    <row r="2201" spans="1:13">
      <c r="A2201" s="32">
        <f t="shared" si="438"/>
        <v>0</v>
      </c>
      <c r="B2201" s="10"/>
      <c r="C2201" s="2"/>
      <c r="D2201" s="2"/>
      <c r="E2201" s="2"/>
      <c r="F2201" s="2"/>
      <c r="G2201" s="2"/>
      <c r="H2201" s="3">
        <f t="shared" si="439"/>
        <v>0</v>
      </c>
      <c r="I2201" s="63"/>
      <c r="J2201" s="7"/>
      <c r="K2201" s="8"/>
      <c r="M2201" s="403"/>
    </row>
    <row r="2202" spans="1:13">
      <c r="A2202" s="32">
        <f t="shared" si="438"/>
        <v>0</v>
      </c>
      <c r="B2202" s="10"/>
      <c r="C2202" s="2"/>
      <c r="D2202" s="2"/>
      <c r="E2202" s="2"/>
      <c r="F2202" s="2"/>
      <c r="G2202" s="2"/>
      <c r="H2202" s="3">
        <f t="shared" si="439"/>
        <v>0</v>
      </c>
      <c r="I2202" s="63"/>
      <c r="J2202" s="7"/>
      <c r="K2202" s="8"/>
      <c r="M2202" s="403"/>
    </row>
    <row r="2203" spans="1:13">
      <c r="A2203" s="32">
        <f t="shared" si="438"/>
        <v>0</v>
      </c>
      <c r="B2203" s="10"/>
      <c r="C2203" s="2"/>
      <c r="D2203" s="2"/>
      <c r="E2203" s="2"/>
      <c r="F2203" s="2"/>
      <c r="G2203" s="2"/>
      <c r="H2203" s="3">
        <f t="shared" si="439"/>
        <v>0</v>
      </c>
      <c r="I2203" s="63"/>
      <c r="J2203" s="7"/>
      <c r="K2203" s="8"/>
      <c r="M2203" s="403"/>
    </row>
    <row r="2204" spans="1:13">
      <c r="A2204" s="32">
        <f t="shared" si="438"/>
        <v>0</v>
      </c>
      <c r="B2204" s="10"/>
      <c r="C2204" s="2"/>
      <c r="D2204" s="2"/>
      <c r="E2204" s="2"/>
      <c r="F2204" s="2"/>
      <c r="G2204" s="2"/>
      <c r="H2204" s="3">
        <f t="shared" si="439"/>
        <v>0</v>
      </c>
      <c r="I2204" s="63"/>
      <c r="J2204" s="7"/>
      <c r="K2204" s="8"/>
      <c r="M2204" s="403"/>
    </row>
    <row r="2205" spans="1:13">
      <c r="A2205" s="32">
        <f t="shared" si="438"/>
        <v>0</v>
      </c>
      <c r="B2205" s="10"/>
      <c r="C2205" s="2"/>
      <c r="D2205" s="2"/>
      <c r="E2205" s="2"/>
      <c r="F2205" s="2"/>
      <c r="G2205" s="2"/>
      <c r="H2205" s="3">
        <f t="shared" si="439"/>
        <v>0</v>
      </c>
      <c r="I2205" s="63"/>
      <c r="J2205" s="7"/>
      <c r="K2205" s="8"/>
      <c r="M2205" s="403"/>
    </row>
    <row r="2206" spans="1:13">
      <c r="A2206" s="32">
        <f t="shared" si="438"/>
        <v>0</v>
      </c>
      <c r="B2206" s="10"/>
      <c r="C2206" s="2"/>
      <c r="D2206" s="2"/>
      <c r="E2206" s="2"/>
      <c r="F2206" s="2"/>
      <c r="G2206" s="2"/>
      <c r="H2206" s="3">
        <f t="shared" si="439"/>
        <v>0</v>
      </c>
      <c r="I2206" s="63"/>
      <c r="J2206" s="7"/>
      <c r="K2206" s="8"/>
      <c r="M2206" s="403"/>
    </row>
    <row r="2207" spans="1:13">
      <c r="A2207" s="33" t="e">
        <f>VLOOKUP(B2198,O:T,2)</f>
        <v>#N/A</v>
      </c>
      <c r="B2207" s="649" t="s">
        <v>70</v>
      </c>
      <c r="C2207" s="650"/>
      <c r="D2207" s="650"/>
      <c r="E2207" s="650"/>
      <c r="F2207" s="650"/>
      <c r="G2207" s="650"/>
      <c r="H2207" s="6"/>
      <c r="I2207" s="63">
        <f>SUM(H2199:H2207)</f>
        <v>0</v>
      </c>
      <c r="J2207" s="1" t="e">
        <f>VLOOKUP(B2198,O:W,4)</f>
        <v>#N/A</v>
      </c>
      <c r="K2207" s="8"/>
      <c r="M2207" s="403"/>
    </row>
    <row r="2208" spans="1:13" ht="46.5" customHeight="1">
      <c r="A2208" s="32">
        <f>IF(B2208&gt;0,1,0)</f>
        <v>0</v>
      </c>
      <c r="B2208" s="647"/>
      <c r="C2208" s="648"/>
      <c r="D2208" s="648"/>
      <c r="E2208" s="648"/>
      <c r="F2208" s="648"/>
      <c r="G2208" s="648"/>
      <c r="H2208" s="6"/>
      <c r="I2208" s="63"/>
      <c r="J2208" s="7"/>
      <c r="K2208" s="8"/>
      <c r="M2208" s="402" t="s">
        <v>700</v>
      </c>
    </row>
    <row r="2209" spans="1:13">
      <c r="A2209" s="32">
        <f t="shared" ref="A2209:A2216" si="440">IF(H2209&gt;0,1,0)</f>
        <v>0</v>
      </c>
      <c r="B2209" s="10"/>
      <c r="C2209" s="2"/>
      <c r="D2209" s="2"/>
      <c r="E2209" s="2"/>
      <c r="F2209" s="2"/>
      <c r="G2209" s="2"/>
      <c r="H2209" s="3">
        <f>IF(AND(C2209=0,D2209=0,E2209=0,F2209=0,G2209=0),0,ROUND(IF(C2209=0,1,C2209)*IF(D2209=0,1,D2209)*IF(E2209=0,1,E2209)*IF(F2209=0,1,F2209)*IF(G2209=0,1,G2209),2))</f>
        <v>0</v>
      </c>
      <c r="I2209" s="63"/>
      <c r="J2209" s="7"/>
      <c r="K2209" s="8"/>
      <c r="M2209" s="403" t="s">
        <v>1073</v>
      </c>
    </row>
    <row r="2210" spans="1:13">
      <c r="A2210" s="32">
        <f t="shared" si="440"/>
        <v>0</v>
      </c>
      <c r="B2210" s="10"/>
      <c r="C2210" s="2"/>
      <c r="D2210" s="2"/>
      <c r="E2210" s="2"/>
      <c r="F2210" s="2"/>
      <c r="G2210" s="2"/>
      <c r="H2210" s="3">
        <f t="shared" ref="H2210:H2216" si="441">IF(AND(C2210=0,D2210=0,E2210=0,F2210=0,G2210=0),0,ROUND(IF(C2210=0,1,C2210)*IF(D2210=0,1,D2210)*IF(E2210=0,1,E2210)*IF(F2210=0,1,F2210)*IF(G2210=0,1,G2210),2))</f>
        <v>0</v>
      </c>
      <c r="I2210" s="63"/>
      <c r="J2210" s="7"/>
      <c r="K2210" s="8"/>
      <c r="M2210" s="403"/>
    </row>
    <row r="2211" spans="1:13">
      <c r="A2211" s="32">
        <f t="shared" si="440"/>
        <v>0</v>
      </c>
      <c r="B2211" s="10"/>
      <c r="C2211" s="2"/>
      <c r="D2211" s="2"/>
      <c r="E2211" s="2"/>
      <c r="F2211" s="2"/>
      <c r="G2211" s="2"/>
      <c r="H2211" s="3">
        <f t="shared" si="441"/>
        <v>0</v>
      </c>
      <c r="I2211" s="63"/>
      <c r="J2211" s="7"/>
      <c r="K2211" s="8"/>
      <c r="M2211" s="403"/>
    </row>
    <row r="2212" spans="1:13">
      <c r="A2212" s="32">
        <f t="shared" si="440"/>
        <v>0</v>
      </c>
      <c r="B2212" s="10"/>
      <c r="C2212" s="2"/>
      <c r="D2212" s="2"/>
      <c r="E2212" s="2"/>
      <c r="F2212" s="2"/>
      <c r="G2212" s="2"/>
      <c r="H2212" s="3">
        <f t="shared" si="441"/>
        <v>0</v>
      </c>
      <c r="I2212" s="63"/>
      <c r="J2212" s="7"/>
      <c r="K2212" s="8"/>
      <c r="M2212" s="403"/>
    </row>
    <row r="2213" spans="1:13">
      <c r="A2213" s="32">
        <f t="shared" si="440"/>
        <v>0</v>
      </c>
      <c r="B2213" s="10"/>
      <c r="C2213" s="2"/>
      <c r="D2213" s="2"/>
      <c r="E2213" s="2"/>
      <c r="F2213" s="2"/>
      <c r="G2213" s="2"/>
      <c r="H2213" s="3">
        <f t="shared" si="441"/>
        <v>0</v>
      </c>
      <c r="I2213" s="63"/>
      <c r="J2213" s="7"/>
      <c r="K2213" s="8"/>
      <c r="M2213" s="403"/>
    </row>
    <row r="2214" spans="1:13">
      <c r="A2214" s="32">
        <f t="shared" si="440"/>
        <v>0</v>
      </c>
      <c r="B2214" s="10"/>
      <c r="C2214" s="2"/>
      <c r="D2214" s="2"/>
      <c r="E2214" s="2"/>
      <c r="F2214" s="2"/>
      <c r="G2214" s="2"/>
      <c r="H2214" s="3">
        <f t="shared" si="441"/>
        <v>0</v>
      </c>
      <c r="I2214" s="63"/>
      <c r="J2214" s="7"/>
      <c r="K2214" s="8"/>
      <c r="M2214" s="403"/>
    </row>
    <row r="2215" spans="1:13">
      <c r="A2215" s="32">
        <f t="shared" si="440"/>
        <v>0</v>
      </c>
      <c r="B2215" s="10"/>
      <c r="C2215" s="2"/>
      <c r="D2215" s="2"/>
      <c r="E2215" s="2"/>
      <c r="F2215" s="2"/>
      <c r="G2215" s="2"/>
      <c r="H2215" s="3">
        <f t="shared" si="441"/>
        <v>0</v>
      </c>
      <c r="I2215" s="63"/>
      <c r="J2215" s="7"/>
      <c r="K2215" s="8"/>
      <c r="M2215" s="403"/>
    </row>
    <row r="2216" spans="1:13">
      <c r="A2216" s="32">
        <f t="shared" si="440"/>
        <v>0</v>
      </c>
      <c r="B2216" s="10"/>
      <c r="C2216" s="2"/>
      <c r="D2216" s="2"/>
      <c r="E2216" s="2"/>
      <c r="F2216" s="2"/>
      <c r="G2216" s="2"/>
      <c r="H2216" s="3">
        <f t="shared" si="441"/>
        <v>0</v>
      </c>
      <c r="I2216" s="63"/>
      <c r="J2216" s="7"/>
      <c r="K2216" s="8"/>
      <c r="M2216" s="403"/>
    </row>
    <row r="2217" spans="1:13">
      <c r="A2217" s="33" t="e">
        <f>VLOOKUP(B2208,O:T,2)</f>
        <v>#N/A</v>
      </c>
      <c r="B2217" s="649" t="s">
        <v>70</v>
      </c>
      <c r="C2217" s="650"/>
      <c r="D2217" s="650"/>
      <c r="E2217" s="650"/>
      <c r="F2217" s="650"/>
      <c r="G2217" s="650"/>
      <c r="H2217" s="6"/>
      <c r="I2217" s="63">
        <f>SUM(H2209:H2217)</f>
        <v>0</v>
      </c>
      <c r="J2217" s="1" t="e">
        <f>VLOOKUP(B2208,O:W,4)</f>
        <v>#N/A</v>
      </c>
      <c r="K2217" s="8"/>
      <c r="M2217" s="403"/>
    </row>
    <row r="2218" spans="1:13" ht="45.75" customHeight="1">
      <c r="A2218" s="32">
        <f>IF(B2218&gt;0,1,0)</f>
        <v>1</v>
      </c>
      <c r="B2218" s="647" t="s">
        <v>7252</v>
      </c>
      <c r="C2218" s="648"/>
      <c r="D2218" s="648"/>
      <c r="E2218" s="648"/>
      <c r="F2218" s="648"/>
      <c r="G2218" s="648"/>
      <c r="H2218" s="6"/>
      <c r="I2218" s="63"/>
      <c r="J2218" s="7"/>
      <c r="K2218" s="8"/>
      <c r="M2218" s="412" t="s">
        <v>701</v>
      </c>
    </row>
    <row r="2219" spans="1:13">
      <c r="A2219" s="32">
        <f t="shared" ref="A2219:A2226" si="442">IF(H2219&gt;0,1,0)</f>
        <v>1</v>
      </c>
      <c r="B2219" s="10"/>
      <c r="C2219" s="2">
        <v>1</v>
      </c>
      <c r="D2219" s="2"/>
      <c r="E2219" s="2"/>
      <c r="F2219" s="2"/>
      <c r="G2219" s="2"/>
      <c r="H2219" s="3">
        <f>IF(AND(C2219=0,D2219=0,E2219=0,F2219=0,G2219=0),0,ROUND(IF(C2219=0,1,C2219)*IF(D2219=0,1,D2219)*IF(E2219=0,1,E2219)*IF(F2219=0,1,F2219)*IF(G2219=0,1,G2219),2))</f>
        <v>1</v>
      </c>
      <c r="I2219" s="63"/>
      <c r="J2219" s="7"/>
      <c r="K2219" s="8"/>
      <c r="M2219" s="413" t="s">
        <v>1074</v>
      </c>
    </row>
    <row r="2220" spans="1:13">
      <c r="A2220" s="32">
        <f t="shared" si="442"/>
        <v>0</v>
      </c>
      <c r="B2220" s="10"/>
      <c r="C2220" s="2"/>
      <c r="D2220" s="2"/>
      <c r="E2220" s="2"/>
      <c r="F2220" s="2"/>
      <c r="G2220" s="2"/>
      <c r="H2220" s="3">
        <f t="shared" ref="H2220:H2226" si="443">IF(AND(C2220=0,D2220=0,E2220=0,F2220=0,G2220=0),0,ROUND(IF(C2220=0,1,C2220)*IF(D2220=0,1,D2220)*IF(E2220=0,1,E2220)*IF(F2220=0,1,F2220)*IF(G2220=0,1,G2220),2))</f>
        <v>0</v>
      </c>
      <c r="I2220" s="63"/>
      <c r="J2220" s="7"/>
      <c r="K2220" s="8"/>
      <c r="M2220" s="413"/>
    </row>
    <row r="2221" spans="1:13">
      <c r="A2221" s="32">
        <f t="shared" si="442"/>
        <v>0</v>
      </c>
      <c r="B2221" s="10"/>
      <c r="C2221" s="2"/>
      <c r="D2221" s="2"/>
      <c r="E2221" s="2"/>
      <c r="F2221" s="2"/>
      <c r="G2221" s="2"/>
      <c r="H2221" s="3">
        <f t="shared" si="443"/>
        <v>0</v>
      </c>
      <c r="I2221" s="63"/>
      <c r="J2221" s="7"/>
      <c r="K2221" s="8"/>
      <c r="M2221" s="413"/>
    </row>
    <row r="2222" spans="1:13">
      <c r="A2222" s="32">
        <f t="shared" si="442"/>
        <v>0</v>
      </c>
      <c r="B2222" s="10"/>
      <c r="C2222" s="2"/>
      <c r="D2222" s="2"/>
      <c r="E2222" s="2"/>
      <c r="F2222" s="2"/>
      <c r="G2222" s="2"/>
      <c r="H2222" s="3">
        <f t="shared" si="443"/>
        <v>0</v>
      </c>
      <c r="I2222" s="63"/>
      <c r="J2222" s="7"/>
      <c r="K2222" s="8"/>
      <c r="M2222" s="413"/>
    </row>
    <row r="2223" spans="1:13">
      <c r="A2223" s="32">
        <f t="shared" si="442"/>
        <v>0</v>
      </c>
      <c r="B2223" s="10"/>
      <c r="C2223" s="2"/>
      <c r="D2223" s="2"/>
      <c r="E2223" s="2"/>
      <c r="F2223" s="2"/>
      <c r="G2223" s="2"/>
      <c r="H2223" s="3">
        <f t="shared" si="443"/>
        <v>0</v>
      </c>
      <c r="I2223" s="63"/>
      <c r="J2223" s="7"/>
      <c r="K2223" s="8"/>
      <c r="M2223" s="413"/>
    </row>
    <row r="2224" spans="1:13">
      <c r="A2224" s="32">
        <f t="shared" si="442"/>
        <v>0</v>
      </c>
      <c r="B2224" s="10"/>
      <c r="C2224" s="2"/>
      <c r="D2224" s="2"/>
      <c r="E2224" s="2"/>
      <c r="F2224" s="2"/>
      <c r="G2224" s="2"/>
      <c r="H2224" s="3">
        <f t="shared" si="443"/>
        <v>0</v>
      </c>
      <c r="I2224" s="63"/>
      <c r="J2224" s="7"/>
      <c r="K2224" s="8"/>
      <c r="M2224" s="413"/>
    </row>
    <row r="2225" spans="1:13">
      <c r="A2225" s="32">
        <f t="shared" si="442"/>
        <v>0</v>
      </c>
      <c r="B2225" s="10"/>
      <c r="C2225" s="2"/>
      <c r="D2225" s="2"/>
      <c r="E2225" s="2"/>
      <c r="F2225" s="2"/>
      <c r="G2225" s="2"/>
      <c r="H2225" s="3">
        <f t="shared" si="443"/>
        <v>0</v>
      </c>
      <c r="I2225" s="63"/>
      <c r="J2225" s="7"/>
      <c r="K2225" s="8"/>
      <c r="M2225" s="413"/>
    </row>
    <row r="2226" spans="1:13">
      <c r="A2226" s="32">
        <f t="shared" si="442"/>
        <v>0</v>
      </c>
      <c r="B2226" s="10"/>
      <c r="C2226" s="2"/>
      <c r="D2226" s="2"/>
      <c r="E2226" s="2"/>
      <c r="F2226" s="2"/>
      <c r="G2226" s="2"/>
      <c r="H2226" s="3">
        <f t="shared" si="443"/>
        <v>0</v>
      </c>
      <c r="I2226" s="63"/>
      <c r="J2226" s="7"/>
      <c r="K2226" s="8"/>
      <c r="M2226" s="413"/>
    </row>
    <row r="2227" spans="1:13">
      <c r="A2227" s="33">
        <f>VLOOKUP(B2218,O:T,2)</f>
        <v>220101</v>
      </c>
      <c r="B2227" s="649" t="s">
        <v>70</v>
      </c>
      <c r="C2227" s="650"/>
      <c r="D2227" s="650"/>
      <c r="E2227" s="650"/>
      <c r="F2227" s="650"/>
      <c r="G2227" s="650"/>
      <c r="H2227" s="6"/>
      <c r="I2227" s="63">
        <f>SUM(H2219:H2227)</f>
        <v>1</v>
      </c>
      <c r="J2227" s="1" t="str">
        <f>VLOOKUP(B2218,O:W,4)</f>
        <v>عدد</v>
      </c>
      <c r="K2227" s="8"/>
      <c r="M2227" s="413"/>
    </row>
    <row r="2228" spans="1:13" ht="45" customHeight="1">
      <c r="A2228" s="32">
        <f>IF(B2228&gt;0,1,0)</f>
        <v>1</v>
      </c>
      <c r="B2228" s="647" t="s">
        <v>7253</v>
      </c>
      <c r="C2228" s="648"/>
      <c r="D2228" s="648"/>
      <c r="E2228" s="648"/>
      <c r="F2228" s="648"/>
      <c r="G2228" s="648"/>
      <c r="H2228" s="6"/>
      <c r="I2228" s="63"/>
      <c r="J2228" s="7"/>
      <c r="K2228" s="8"/>
      <c r="M2228" s="412" t="s">
        <v>701</v>
      </c>
    </row>
    <row r="2229" spans="1:13">
      <c r="A2229" s="32">
        <f t="shared" ref="A2229:A2236" si="444">IF(H2229&gt;0,1,0)</f>
        <v>1</v>
      </c>
      <c r="B2229" s="10"/>
      <c r="C2229" s="2">
        <v>1</v>
      </c>
      <c r="D2229" s="2"/>
      <c r="E2229" s="2"/>
      <c r="F2229" s="2"/>
      <c r="G2229" s="2"/>
      <c r="H2229" s="3">
        <f>IF(AND(C2229=0,D2229=0,E2229=0,F2229=0,G2229=0),0,ROUND(IF(C2229=0,1,C2229)*IF(D2229=0,1,D2229)*IF(E2229=0,1,E2229)*IF(F2229=0,1,F2229)*IF(G2229=0,1,G2229),2))</f>
        <v>1</v>
      </c>
      <c r="I2229" s="63"/>
      <c r="J2229" s="7"/>
      <c r="K2229" s="8"/>
      <c r="M2229" s="413" t="s">
        <v>1074</v>
      </c>
    </row>
    <row r="2230" spans="1:13">
      <c r="A2230" s="32">
        <f t="shared" si="444"/>
        <v>0</v>
      </c>
      <c r="B2230" s="10"/>
      <c r="C2230" s="2"/>
      <c r="D2230" s="2"/>
      <c r="E2230" s="2"/>
      <c r="F2230" s="2"/>
      <c r="G2230" s="2"/>
      <c r="H2230" s="3">
        <f t="shared" ref="H2230:H2236" si="445">IF(AND(C2230=0,D2230=0,E2230=0,F2230=0,G2230=0),0,ROUND(IF(C2230=0,1,C2230)*IF(D2230=0,1,D2230)*IF(E2230=0,1,E2230)*IF(F2230=0,1,F2230)*IF(G2230=0,1,G2230),2))</f>
        <v>0</v>
      </c>
      <c r="I2230" s="63"/>
      <c r="J2230" s="7"/>
      <c r="K2230" s="8"/>
      <c r="M2230" s="413"/>
    </row>
    <row r="2231" spans="1:13">
      <c r="A2231" s="32">
        <f t="shared" si="444"/>
        <v>0</v>
      </c>
      <c r="B2231" s="10"/>
      <c r="C2231" s="2"/>
      <c r="D2231" s="2"/>
      <c r="E2231" s="2"/>
      <c r="F2231" s="2"/>
      <c r="G2231" s="2"/>
      <c r="H2231" s="3">
        <f t="shared" si="445"/>
        <v>0</v>
      </c>
      <c r="I2231" s="63"/>
      <c r="J2231" s="7"/>
      <c r="K2231" s="8"/>
      <c r="M2231" s="413"/>
    </row>
    <row r="2232" spans="1:13">
      <c r="A2232" s="32">
        <f t="shared" si="444"/>
        <v>0</v>
      </c>
      <c r="B2232" s="10"/>
      <c r="C2232" s="2"/>
      <c r="D2232" s="2"/>
      <c r="E2232" s="2"/>
      <c r="F2232" s="2"/>
      <c r="G2232" s="2"/>
      <c r="H2232" s="3">
        <f t="shared" si="445"/>
        <v>0</v>
      </c>
      <c r="I2232" s="63"/>
      <c r="J2232" s="7"/>
      <c r="K2232" s="8"/>
      <c r="M2232" s="413"/>
    </row>
    <row r="2233" spans="1:13">
      <c r="A2233" s="32">
        <f t="shared" si="444"/>
        <v>0</v>
      </c>
      <c r="B2233" s="10"/>
      <c r="C2233" s="2"/>
      <c r="D2233" s="2"/>
      <c r="E2233" s="2"/>
      <c r="F2233" s="2"/>
      <c r="G2233" s="2"/>
      <c r="H2233" s="3">
        <f t="shared" si="445"/>
        <v>0</v>
      </c>
      <c r="I2233" s="63"/>
      <c r="J2233" s="7"/>
      <c r="K2233" s="8"/>
      <c r="M2233" s="413"/>
    </row>
    <row r="2234" spans="1:13">
      <c r="A2234" s="32">
        <f t="shared" si="444"/>
        <v>0</v>
      </c>
      <c r="B2234" s="10"/>
      <c r="C2234" s="2"/>
      <c r="D2234" s="2"/>
      <c r="E2234" s="2"/>
      <c r="F2234" s="2"/>
      <c r="G2234" s="2"/>
      <c r="H2234" s="3">
        <f t="shared" si="445"/>
        <v>0</v>
      </c>
      <c r="I2234" s="63"/>
      <c r="J2234" s="7"/>
      <c r="K2234" s="8"/>
      <c r="M2234" s="413"/>
    </row>
    <row r="2235" spans="1:13">
      <c r="A2235" s="32">
        <f t="shared" si="444"/>
        <v>0</v>
      </c>
      <c r="B2235" s="10"/>
      <c r="C2235" s="2"/>
      <c r="D2235" s="2"/>
      <c r="E2235" s="2"/>
      <c r="F2235" s="2"/>
      <c r="G2235" s="2"/>
      <c r="H2235" s="3">
        <f t="shared" si="445"/>
        <v>0</v>
      </c>
      <c r="I2235" s="63"/>
      <c r="J2235" s="7"/>
      <c r="K2235" s="8"/>
      <c r="M2235" s="413"/>
    </row>
    <row r="2236" spans="1:13">
      <c r="A2236" s="32">
        <f t="shared" si="444"/>
        <v>0</v>
      </c>
      <c r="B2236" s="10"/>
      <c r="C2236" s="2"/>
      <c r="D2236" s="2"/>
      <c r="E2236" s="2"/>
      <c r="F2236" s="2"/>
      <c r="G2236" s="2"/>
      <c r="H2236" s="3">
        <f t="shared" si="445"/>
        <v>0</v>
      </c>
      <c r="I2236" s="63"/>
      <c r="J2236" s="7"/>
      <c r="K2236" s="8"/>
      <c r="M2236" s="413"/>
    </row>
    <row r="2237" spans="1:13">
      <c r="A2237" s="33" t="str">
        <f>VLOOKUP(B2228,O:T,2)</f>
        <v>221505</v>
      </c>
      <c r="B2237" s="649" t="s">
        <v>70</v>
      </c>
      <c r="C2237" s="650"/>
      <c r="D2237" s="650"/>
      <c r="E2237" s="650"/>
      <c r="F2237" s="650"/>
      <c r="G2237" s="650"/>
      <c r="H2237" s="6"/>
      <c r="I2237" s="63">
        <f>SUM(H2229:H2237)</f>
        <v>1</v>
      </c>
      <c r="J2237" s="1" t="str">
        <f>VLOOKUP(B2228,O:W,4)</f>
        <v>دستگاه</v>
      </c>
      <c r="K2237" s="8"/>
      <c r="M2237" s="413"/>
    </row>
    <row r="2238" spans="1:13" ht="46.5" customHeight="1">
      <c r="A2238" s="32">
        <f>IF(B2238&gt;0,1,0)</f>
        <v>0</v>
      </c>
      <c r="B2238" s="647"/>
      <c r="C2238" s="648"/>
      <c r="D2238" s="648"/>
      <c r="E2238" s="648"/>
      <c r="F2238" s="648"/>
      <c r="G2238" s="648"/>
      <c r="H2238" s="6"/>
      <c r="I2238" s="63"/>
      <c r="J2238" s="7"/>
      <c r="K2238" s="8"/>
      <c r="M2238" s="412" t="s">
        <v>701</v>
      </c>
    </row>
    <row r="2239" spans="1:13">
      <c r="A2239" s="32">
        <f t="shared" ref="A2239:A2246" si="446">IF(H2239&gt;0,1,0)</f>
        <v>0</v>
      </c>
      <c r="B2239" s="10"/>
      <c r="C2239" s="2"/>
      <c r="D2239" s="2"/>
      <c r="E2239" s="2"/>
      <c r="F2239" s="2"/>
      <c r="G2239" s="2"/>
      <c r="H2239" s="3">
        <f>IF(AND(C2239=0,D2239=0,E2239=0,F2239=0,G2239=0),0,ROUND(IF(C2239=0,1,C2239)*IF(D2239=0,1,D2239)*IF(E2239=0,1,E2239)*IF(F2239=0,1,F2239)*IF(G2239=0,1,G2239),2))</f>
        <v>0</v>
      </c>
      <c r="I2239" s="63"/>
      <c r="J2239" s="7"/>
      <c r="K2239" s="8"/>
      <c r="M2239" s="413"/>
    </row>
    <row r="2240" spans="1:13">
      <c r="A2240" s="32">
        <f t="shared" si="446"/>
        <v>0</v>
      </c>
      <c r="B2240" s="10"/>
      <c r="C2240" s="2"/>
      <c r="D2240" s="2"/>
      <c r="E2240" s="2"/>
      <c r="F2240" s="2"/>
      <c r="G2240" s="2"/>
      <c r="H2240" s="3">
        <f t="shared" ref="H2240:H2246" si="447">IF(AND(C2240=0,D2240=0,E2240=0,F2240=0,G2240=0),0,ROUND(IF(C2240=0,1,C2240)*IF(D2240=0,1,D2240)*IF(E2240=0,1,E2240)*IF(F2240=0,1,F2240)*IF(G2240=0,1,G2240),2))</f>
        <v>0</v>
      </c>
      <c r="I2240" s="63"/>
      <c r="J2240" s="7"/>
      <c r="K2240" s="8"/>
      <c r="M2240" s="413"/>
    </row>
    <row r="2241" spans="1:13">
      <c r="A2241" s="32">
        <f t="shared" si="446"/>
        <v>0</v>
      </c>
      <c r="B2241" s="10"/>
      <c r="C2241" s="2"/>
      <c r="D2241" s="2"/>
      <c r="E2241" s="2"/>
      <c r="F2241" s="2"/>
      <c r="G2241" s="2"/>
      <c r="H2241" s="3">
        <f t="shared" si="447"/>
        <v>0</v>
      </c>
      <c r="I2241" s="63"/>
      <c r="J2241" s="7"/>
      <c r="K2241" s="8"/>
      <c r="M2241" s="413"/>
    </row>
    <row r="2242" spans="1:13">
      <c r="A2242" s="32">
        <f t="shared" si="446"/>
        <v>0</v>
      </c>
      <c r="B2242" s="10"/>
      <c r="C2242" s="2"/>
      <c r="D2242" s="2"/>
      <c r="E2242" s="2"/>
      <c r="F2242" s="2"/>
      <c r="G2242" s="2"/>
      <c r="H2242" s="3">
        <f t="shared" si="447"/>
        <v>0</v>
      </c>
      <c r="I2242" s="63"/>
      <c r="J2242" s="7"/>
      <c r="K2242" s="8"/>
      <c r="M2242" s="413"/>
    </row>
    <row r="2243" spans="1:13">
      <c r="A2243" s="32">
        <f t="shared" si="446"/>
        <v>0</v>
      </c>
      <c r="B2243" s="10"/>
      <c r="C2243" s="2"/>
      <c r="D2243" s="2"/>
      <c r="E2243" s="2"/>
      <c r="F2243" s="2"/>
      <c r="G2243" s="2"/>
      <c r="H2243" s="3">
        <f t="shared" si="447"/>
        <v>0</v>
      </c>
      <c r="I2243" s="63"/>
      <c r="J2243" s="7"/>
      <c r="K2243" s="8"/>
      <c r="M2243" s="413"/>
    </row>
    <row r="2244" spans="1:13">
      <c r="A2244" s="32">
        <f t="shared" si="446"/>
        <v>0</v>
      </c>
      <c r="B2244" s="10"/>
      <c r="C2244" s="2"/>
      <c r="D2244" s="2"/>
      <c r="E2244" s="2"/>
      <c r="F2244" s="2"/>
      <c r="G2244" s="2"/>
      <c r="H2244" s="3">
        <f t="shared" si="447"/>
        <v>0</v>
      </c>
      <c r="I2244" s="63"/>
      <c r="J2244" s="7"/>
      <c r="K2244" s="8"/>
      <c r="M2244" s="413"/>
    </row>
    <row r="2245" spans="1:13">
      <c r="A2245" s="32">
        <f t="shared" si="446"/>
        <v>0</v>
      </c>
      <c r="B2245" s="10"/>
      <c r="C2245" s="2"/>
      <c r="D2245" s="2"/>
      <c r="E2245" s="2"/>
      <c r="F2245" s="2"/>
      <c r="G2245" s="2"/>
      <c r="H2245" s="3">
        <f t="shared" si="447"/>
        <v>0</v>
      </c>
      <c r="I2245" s="63"/>
      <c r="J2245" s="7"/>
      <c r="K2245" s="8"/>
      <c r="M2245" s="413"/>
    </row>
    <row r="2246" spans="1:13">
      <c r="A2246" s="32">
        <f t="shared" si="446"/>
        <v>0</v>
      </c>
      <c r="B2246" s="10"/>
      <c r="C2246" s="2"/>
      <c r="D2246" s="2"/>
      <c r="E2246" s="2"/>
      <c r="F2246" s="2"/>
      <c r="G2246" s="2"/>
      <c r="H2246" s="3">
        <f t="shared" si="447"/>
        <v>0</v>
      </c>
      <c r="I2246" s="63"/>
      <c r="J2246" s="7"/>
      <c r="K2246" s="8"/>
      <c r="M2246" s="413"/>
    </row>
    <row r="2247" spans="1:13">
      <c r="A2247" s="33" t="e">
        <f>VLOOKUP(B2238,O:T,2)</f>
        <v>#N/A</v>
      </c>
      <c r="B2247" s="649" t="s">
        <v>70</v>
      </c>
      <c r="C2247" s="650"/>
      <c r="D2247" s="650"/>
      <c r="E2247" s="650"/>
      <c r="F2247" s="650"/>
      <c r="G2247" s="650"/>
      <c r="H2247" s="6"/>
      <c r="I2247" s="63">
        <f>SUM(H2239:H2247)</f>
        <v>0</v>
      </c>
      <c r="J2247" s="1" t="e">
        <f>VLOOKUP(B2238,O:W,4)</f>
        <v>#N/A</v>
      </c>
      <c r="K2247" s="8"/>
      <c r="M2247" s="413"/>
    </row>
    <row r="2248" spans="1:13" ht="45.75" customHeight="1">
      <c r="A2248" s="32">
        <f>IF(B2248&gt;0,1,0)</f>
        <v>0</v>
      </c>
      <c r="B2248" s="647"/>
      <c r="C2248" s="648"/>
      <c r="D2248" s="648"/>
      <c r="E2248" s="648"/>
      <c r="F2248" s="648"/>
      <c r="G2248" s="648"/>
      <c r="H2248" s="6"/>
      <c r="I2248" s="63"/>
      <c r="J2248" s="7"/>
      <c r="K2248" s="8"/>
      <c r="M2248" s="412" t="s">
        <v>701</v>
      </c>
    </row>
    <row r="2249" spans="1:13">
      <c r="A2249" s="32">
        <f t="shared" ref="A2249:A2256" si="448">IF(H2249&gt;0,1,0)</f>
        <v>0</v>
      </c>
      <c r="B2249" s="10"/>
      <c r="C2249" s="2"/>
      <c r="D2249" s="2"/>
      <c r="E2249" s="2"/>
      <c r="F2249" s="2"/>
      <c r="G2249" s="2"/>
      <c r="H2249" s="3">
        <f>IF(AND(C2249=0,D2249=0,E2249=0,F2249=0,G2249=0),0,ROUND(IF(C2249=0,1,C2249)*IF(D2249=0,1,D2249)*IF(E2249=0,1,E2249)*IF(F2249=0,1,F2249)*IF(G2249=0,1,G2249),2))</f>
        <v>0</v>
      </c>
      <c r="I2249" s="63"/>
      <c r="J2249" s="7"/>
      <c r="K2249" s="8"/>
      <c r="M2249" s="413" t="s">
        <v>1074</v>
      </c>
    </row>
    <row r="2250" spans="1:13">
      <c r="A2250" s="32">
        <f t="shared" si="448"/>
        <v>0</v>
      </c>
      <c r="B2250" s="10"/>
      <c r="C2250" s="2"/>
      <c r="D2250" s="2"/>
      <c r="E2250" s="2"/>
      <c r="F2250" s="2"/>
      <c r="G2250" s="2"/>
      <c r="H2250" s="3">
        <f t="shared" ref="H2250:H2256" si="449">IF(AND(C2250=0,D2250=0,E2250=0,F2250=0,G2250=0),0,ROUND(IF(C2250=0,1,C2250)*IF(D2250=0,1,D2250)*IF(E2250=0,1,E2250)*IF(F2250=0,1,F2250)*IF(G2250=0,1,G2250),2))</f>
        <v>0</v>
      </c>
      <c r="I2250" s="63"/>
      <c r="J2250" s="7"/>
      <c r="K2250" s="8"/>
      <c r="M2250" s="413"/>
    </row>
    <row r="2251" spans="1:13">
      <c r="A2251" s="32">
        <f t="shared" si="448"/>
        <v>0</v>
      </c>
      <c r="B2251" s="10"/>
      <c r="C2251" s="2"/>
      <c r="D2251" s="2"/>
      <c r="E2251" s="2"/>
      <c r="F2251" s="2"/>
      <c r="G2251" s="2"/>
      <c r="H2251" s="3">
        <f t="shared" si="449"/>
        <v>0</v>
      </c>
      <c r="I2251" s="63"/>
      <c r="J2251" s="7"/>
      <c r="K2251" s="8"/>
      <c r="M2251" s="413"/>
    </row>
    <row r="2252" spans="1:13">
      <c r="A2252" s="32">
        <f t="shared" si="448"/>
        <v>0</v>
      </c>
      <c r="B2252" s="10"/>
      <c r="C2252" s="2"/>
      <c r="D2252" s="2"/>
      <c r="E2252" s="2"/>
      <c r="F2252" s="2"/>
      <c r="G2252" s="2"/>
      <c r="H2252" s="3">
        <f t="shared" si="449"/>
        <v>0</v>
      </c>
      <c r="I2252" s="63"/>
      <c r="J2252" s="7"/>
      <c r="K2252" s="8"/>
      <c r="M2252" s="413"/>
    </row>
    <row r="2253" spans="1:13">
      <c r="A2253" s="32">
        <f t="shared" si="448"/>
        <v>0</v>
      </c>
      <c r="B2253" s="10"/>
      <c r="C2253" s="2"/>
      <c r="D2253" s="2"/>
      <c r="E2253" s="2"/>
      <c r="F2253" s="2"/>
      <c r="G2253" s="2"/>
      <c r="H2253" s="3">
        <f t="shared" si="449"/>
        <v>0</v>
      </c>
      <c r="I2253" s="63"/>
      <c r="J2253" s="7"/>
      <c r="K2253" s="8"/>
      <c r="M2253" s="413"/>
    </row>
    <row r="2254" spans="1:13">
      <c r="A2254" s="32">
        <f t="shared" si="448"/>
        <v>0</v>
      </c>
      <c r="B2254" s="10"/>
      <c r="C2254" s="2"/>
      <c r="D2254" s="2"/>
      <c r="E2254" s="2"/>
      <c r="F2254" s="2"/>
      <c r="G2254" s="2"/>
      <c r="H2254" s="3">
        <f t="shared" si="449"/>
        <v>0</v>
      </c>
      <c r="I2254" s="63"/>
      <c r="J2254" s="7"/>
      <c r="K2254" s="8"/>
      <c r="M2254" s="413"/>
    </row>
    <row r="2255" spans="1:13">
      <c r="A2255" s="32">
        <f t="shared" si="448"/>
        <v>0</v>
      </c>
      <c r="B2255" s="10"/>
      <c r="C2255" s="2"/>
      <c r="D2255" s="2"/>
      <c r="E2255" s="2"/>
      <c r="F2255" s="2"/>
      <c r="G2255" s="2"/>
      <c r="H2255" s="3">
        <f t="shared" si="449"/>
        <v>0</v>
      </c>
      <c r="I2255" s="63"/>
      <c r="J2255" s="7"/>
      <c r="K2255" s="8"/>
      <c r="M2255" s="413"/>
    </row>
    <row r="2256" spans="1:13">
      <c r="A2256" s="32">
        <f t="shared" si="448"/>
        <v>0</v>
      </c>
      <c r="B2256" s="10"/>
      <c r="C2256" s="2"/>
      <c r="D2256" s="2"/>
      <c r="E2256" s="2"/>
      <c r="F2256" s="2"/>
      <c r="G2256" s="2"/>
      <c r="H2256" s="3">
        <f t="shared" si="449"/>
        <v>0</v>
      </c>
      <c r="I2256" s="63"/>
      <c r="J2256" s="7"/>
      <c r="K2256" s="8"/>
      <c r="M2256" s="413"/>
    </row>
    <row r="2257" spans="1:13">
      <c r="A2257" s="33" t="e">
        <f>VLOOKUP(B2248,O:T,2)</f>
        <v>#N/A</v>
      </c>
      <c r="B2257" s="649" t="s">
        <v>70</v>
      </c>
      <c r="C2257" s="650"/>
      <c r="D2257" s="650"/>
      <c r="E2257" s="650"/>
      <c r="F2257" s="650"/>
      <c r="G2257" s="650"/>
      <c r="H2257" s="6"/>
      <c r="I2257" s="63">
        <f>SUM(H2249:H2257)</f>
        <v>0</v>
      </c>
      <c r="J2257" s="1" t="e">
        <f>VLOOKUP(B2248,O:W,4)</f>
        <v>#N/A</v>
      </c>
      <c r="K2257" s="8"/>
      <c r="M2257" s="413"/>
    </row>
    <row r="2258" spans="1:13" ht="45.75" customHeight="1">
      <c r="A2258" s="32">
        <f>IF(B2258&gt;0,1,0)</f>
        <v>0</v>
      </c>
      <c r="B2258" s="647"/>
      <c r="C2258" s="648"/>
      <c r="D2258" s="648"/>
      <c r="E2258" s="648"/>
      <c r="F2258" s="648"/>
      <c r="G2258" s="648"/>
      <c r="H2258" s="6"/>
      <c r="I2258" s="63"/>
      <c r="J2258" s="7"/>
      <c r="K2258" s="8"/>
      <c r="M2258" s="412" t="s">
        <v>701</v>
      </c>
    </row>
    <row r="2259" spans="1:13">
      <c r="A2259" s="32">
        <f t="shared" ref="A2259:A2266" si="450">IF(H2259&gt;0,1,0)</f>
        <v>0</v>
      </c>
      <c r="B2259" s="10"/>
      <c r="C2259" s="2"/>
      <c r="D2259" s="2"/>
      <c r="E2259" s="2"/>
      <c r="F2259" s="2"/>
      <c r="G2259" s="2"/>
      <c r="H2259" s="3">
        <f>IF(AND(C2259=0,D2259=0,E2259=0,F2259=0,G2259=0),0,ROUND(IF(C2259=0,1,C2259)*IF(D2259=0,1,D2259)*IF(E2259=0,1,E2259)*IF(F2259=0,1,F2259)*IF(G2259=0,1,G2259),2))</f>
        <v>0</v>
      </c>
      <c r="I2259" s="63"/>
      <c r="J2259" s="7"/>
      <c r="K2259" s="8"/>
      <c r="M2259" s="413"/>
    </row>
    <row r="2260" spans="1:13">
      <c r="A2260" s="32">
        <f t="shared" si="450"/>
        <v>0</v>
      </c>
      <c r="B2260" s="10"/>
      <c r="C2260" s="2"/>
      <c r="D2260" s="2"/>
      <c r="E2260" s="2"/>
      <c r="F2260" s="2"/>
      <c r="G2260" s="2"/>
      <c r="H2260" s="3">
        <f t="shared" ref="H2260:H2266" si="451">IF(AND(C2260=0,D2260=0,E2260=0,F2260=0,G2260=0),0,ROUND(IF(C2260=0,1,C2260)*IF(D2260=0,1,D2260)*IF(E2260=0,1,E2260)*IF(F2260=0,1,F2260)*IF(G2260=0,1,G2260),2))</f>
        <v>0</v>
      </c>
      <c r="I2260" s="63"/>
      <c r="J2260" s="7"/>
      <c r="K2260" s="8"/>
      <c r="M2260" s="413"/>
    </row>
    <row r="2261" spans="1:13">
      <c r="A2261" s="32">
        <f t="shared" si="450"/>
        <v>0</v>
      </c>
      <c r="B2261" s="10"/>
      <c r="C2261" s="2"/>
      <c r="D2261" s="2"/>
      <c r="E2261" s="2"/>
      <c r="F2261" s="2"/>
      <c r="G2261" s="2"/>
      <c r="H2261" s="3">
        <f t="shared" si="451"/>
        <v>0</v>
      </c>
      <c r="I2261" s="63"/>
      <c r="J2261" s="7"/>
      <c r="K2261" s="8"/>
      <c r="M2261" s="413"/>
    </row>
    <row r="2262" spans="1:13">
      <c r="A2262" s="32">
        <f t="shared" si="450"/>
        <v>0</v>
      </c>
      <c r="B2262" s="10"/>
      <c r="C2262" s="2"/>
      <c r="D2262" s="2"/>
      <c r="E2262" s="2"/>
      <c r="F2262" s="2"/>
      <c r="G2262" s="2"/>
      <c r="H2262" s="3">
        <f t="shared" si="451"/>
        <v>0</v>
      </c>
      <c r="I2262" s="63"/>
      <c r="J2262" s="7"/>
      <c r="K2262" s="8"/>
      <c r="M2262" s="413"/>
    </row>
    <row r="2263" spans="1:13">
      <c r="A2263" s="32">
        <f t="shared" si="450"/>
        <v>0</v>
      </c>
      <c r="B2263" s="10"/>
      <c r="C2263" s="2"/>
      <c r="D2263" s="2"/>
      <c r="E2263" s="2"/>
      <c r="F2263" s="2"/>
      <c r="G2263" s="2"/>
      <c r="H2263" s="3">
        <f t="shared" si="451"/>
        <v>0</v>
      </c>
      <c r="I2263" s="63"/>
      <c r="J2263" s="7"/>
      <c r="K2263" s="8"/>
      <c r="M2263" s="413"/>
    </row>
    <row r="2264" spans="1:13">
      <c r="A2264" s="32">
        <f t="shared" si="450"/>
        <v>0</v>
      </c>
      <c r="B2264" s="10"/>
      <c r="C2264" s="2"/>
      <c r="D2264" s="2"/>
      <c r="E2264" s="2"/>
      <c r="F2264" s="2"/>
      <c r="G2264" s="2"/>
      <c r="H2264" s="3">
        <f t="shared" si="451"/>
        <v>0</v>
      </c>
      <c r="I2264" s="63"/>
      <c r="J2264" s="7"/>
      <c r="K2264" s="8"/>
      <c r="M2264" s="413"/>
    </row>
    <row r="2265" spans="1:13">
      <c r="A2265" s="32">
        <f t="shared" si="450"/>
        <v>0</v>
      </c>
      <c r="B2265" s="10"/>
      <c r="C2265" s="2"/>
      <c r="D2265" s="2"/>
      <c r="E2265" s="2"/>
      <c r="F2265" s="2"/>
      <c r="G2265" s="2"/>
      <c r="H2265" s="3">
        <f t="shared" si="451"/>
        <v>0</v>
      </c>
      <c r="I2265" s="63"/>
      <c r="J2265" s="7"/>
      <c r="K2265" s="8"/>
      <c r="M2265" s="413"/>
    </row>
    <row r="2266" spans="1:13">
      <c r="A2266" s="32">
        <f t="shared" si="450"/>
        <v>0</v>
      </c>
      <c r="B2266" s="10"/>
      <c r="C2266" s="2"/>
      <c r="D2266" s="2"/>
      <c r="E2266" s="2"/>
      <c r="F2266" s="2"/>
      <c r="G2266" s="2"/>
      <c r="H2266" s="3">
        <f t="shared" si="451"/>
        <v>0</v>
      </c>
      <c r="I2266" s="63"/>
      <c r="J2266" s="7"/>
      <c r="K2266" s="8"/>
      <c r="M2266" s="413"/>
    </row>
    <row r="2267" spans="1:13">
      <c r="A2267" s="33" t="e">
        <f>VLOOKUP(B2258,O:T,2)</f>
        <v>#N/A</v>
      </c>
      <c r="B2267" s="649" t="s">
        <v>70</v>
      </c>
      <c r="C2267" s="650"/>
      <c r="D2267" s="650"/>
      <c r="E2267" s="650"/>
      <c r="F2267" s="650"/>
      <c r="G2267" s="650"/>
      <c r="H2267" s="6"/>
      <c r="I2267" s="63">
        <f>SUM(H2259:H2267)</f>
        <v>0</v>
      </c>
      <c r="J2267" s="1" t="e">
        <f>VLOOKUP(B2258,O:W,4)</f>
        <v>#N/A</v>
      </c>
      <c r="K2267" s="8"/>
      <c r="M2267" s="413"/>
    </row>
    <row r="2268" spans="1:13" ht="45.75" customHeight="1">
      <c r="A2268" s="32">
        <f>IF(B2268&gt;0,1,0)</f>
        <v>0</v>
      </c>
      <c r="B2268" s="647"/>
      <c r="C2268" s="648"/>
      <c r="D2268" s="648"/>
      <c r="E2268" s="648"/>
      <c r="F2268" s="648"/>
      <c r="G2268" s="648"/>
      <c r="H2268" s="6"/>
      <c r="I2268" s="63"/>
      <c r="J2268" s="7"/>
      <c r="K2268" s="8"/>
      <c r="M2268" s="412" t="s">
        <v>701</v>
      </c>
    </row>
    <row r="2269" spans="1:13">
      <c r="A2269" s="32">
        <f t="shared" ref="A2269:A2276" si="452">IF(H2269&gt;0,1,0)</f>
        <v>0</v>
      </c>
      <c r="B2269" s="10"/>
      <c r="C2269" s="2"/>
      <c r="D2269" s="2"/>
      <c r="E2269" s="2"/>
      <c r="F2269" s="2"/>
      <c r="G2269" s="2"/>
      <c r="H2269" s="3">
        <f>IF(AND(C2269=0,D2269=0,E2269=0,F2269=0,G2269=0),0,ROUND(IF(C2269=0,1,C2269)*IF(D2269=0,1,D2269)*IF(E2269=0,1,E2269)*IF(F2269=0,1,F2269)*IF(G2269=0,1,G2269),2))</f>
        <v>0</v>
      </c>
      <c r="I2269" s="63"/>
      <c r="J2269" s="7"/>
      <c r="K2269" s="8"/>
      <c r="M2269" s="413" t="s">
        <v>1074</v>
      </c>
    </row>
    <row r="2270" spans="1:13">
      <c r="A2270" s="32">
        <f t="shared" si="452"/>
        <v>0</v>
      </c>
      <c r="B2270" s="10"/>
      <c r="C2270" s="2"/>
      <c r="D2270" s="2"/>
      <c r="E2270" s="2"/>
      <c r="F2270" s="2"/>
      <c r="G2270" s="2"/>
      <c r="H2270" s="3">
        <f t="shared" ref="H2270:H2276" si="453">IF(AND(C2270=0,D2270=0,E2270=0,F2270=0,G2270=0),0,ROUND(IF(C2270=0,1,C2270)*IF(D2270=0,1,D2270)*IF(E2270=0,1,E2270)*IF(F2270=0,1,F2270)*IF(G2270=0,1,G2270),2))</f>
        <v>0</v>
      </c>
      <c r="I2270" s="63"/>
      <c r="J2270" s="7"/>
      <c r="K2270" s="8"/>
      <c r="M2270" s="413"/>
    </row>
    <row r="2271" spans="1:13">
      <c r="A2271" s="32">
        <f t="shared" si="452"/>
        <v>0</v>
      </c>
      <c r="B2271" s="10"/>
      <c r="C2271" s="2"/>
      <c r="D2271" s="2"/>
      <c r="E2271" s="2"/>
      <c r="F2271" s="2"/>
      <c r="G2271" s="2"/>
      <c r="H2271" s="3">
        <f t="shared" si="453"/>
        <v>0</v>
      </c>
      <c r="I2271" s="63"/>
      <c r="J2271" s="7"/>
      <c r="K2271" s="8"/>
      <c r="M2271" s="413"/>
    </row>
    <row r="2272" spans="1:13">
      <c r="A2272" s="32">
        <f t="shared" si="452"/>
        <v>0</v>
      </c>
      <c r="B2272" s="10"/>
      <c r="C2272" s="2"/>
      <c r="D2272" s="2"/>
      <c r="E2272" s="2"/>
      <c r="F2272" s="2"/>
      <c r="G2272" s="2"/>
      <c r="H2272" s="3">
        <f t="shared" si="453"/>
        <v>0</v>
      </c>
      <c r="I2272" s="63"/>
      <c r="J2272" s="7"/>
      <c r="K2272" s="8"/>
      <c r="M2272" s="413"/>
    </row>
    <row r="2273" spans="1:13">
      <c r="A2273" s="32">
        <f t="shared" si="452"/>
        <v>0</v>
      </c>
      <c r="B2273" s="10"/>
      <c r="C2273" s="2"/>
      <c r="D2273" s="2"/>
      <c r="E2273" s="2"/>
      <c r="F2273" s="2"/>
      <c r="G2273" s="2"/>
      <c r="H2273" s="3">
        <f t="shared" si="453"/>
        <v>0</v>
      </c>
      <c r="I2273" s="63"/>
      <c r="J2273" s="7"/>
      <c r="K2273" s="8"/>
      <c r="M2273" s="413"/>
    </row>
    <row r="2274" spans="1:13">
      <c r="A2274" s="32">
        <f t="shared" si="452"/>
        <v>0</v>
      </c>
      <c r="B2274" s="10"/>
      <c r="C2274" s="2"/>
      <c r="D2274" s="2"/>
      <c r="E2274" s="2"/>
      <c r="F2274" s="2"/>
      <c r="G2274" s="2"/>
      <c r="H2274" s="3">
        <f t="shared" si="453"/>
        <v>0</v>
      </c>
      <c r="I2274" s="63"/>
      <c r="J2274" s="7"/>
      <c r="K2274" s="8"/>
      <c r="M2274" s="413"/>
    </row>
    <row r="2275" spans="1:13">
      <c r="A2275" s="32">
        <f t="shared" si="452"/>
        <v>0</v>
      </c>
      <c r="B2275" s="10"/>
      <c r="C2275" s="2"/>
      <c r="D2275" s="2"/>
      <c r="E2275" s="2"/>
      <c r="F2275" s="2"/>
      <c r="G2275" s="2"/>
      <c r="H2275" s="3">
        <f t="shared" si="453"/>
        <v>0</v>
      </c>
      <c r="I2275" s="63"/>
      <c r="J2275" s="7"/>
      <c r="K2275" s="8"/>
      <c r="M2275" s="413"/>
    </row>
    <row r="2276" spans="1:13">
      <c r="A2276" s="32">
        <f t="shared" si="452"/>
        <v>0</v>
      </c>
      <c r="B2276" s="10"/>
      <c r="C2276" s="2"/>
      <c r="D2276" s="2"/>
      <c r="E2276" s="2"/>
      <c r="F2276" s="2"/>
      <c r="G2276" s="2"/>
      <c r="H2276" s="3">
        <f t="shared" si="453"/>
        <v>0</v>
      </c>
      <c r="I2276" s="63"/>
      <c r="J2276" s="7"/>
      <c r="K2276" s="8"/>
      <c r="M2276" s="413"/>
    </row>
    <row r="2277" spans="1:13">
      <c r="A2277" s="33" t="e">
        <f>VLOOKUP(B2268,O:T,2)</f>
        <v>#N/A</v>
      </c>
      <c r="B2277" s="649" t="s">
        <v>70</v>
      </c>
      <c r="C2277" s="650"/>
      <c r="D2277" s="650"/>
      <c r="E2277" s="650"/>
      <c r="F2277" s="650"/>
      <c r="G2277" s="650"/>
      <c r="H2277" s="6"/>
      <c r="I2277" s="63">
        <f>SUM(H2269:H2277)</f>
        <v>0</v>
      </c>
      <c r="J2277" s="1" t="e">
        <f>VLOOKUP(B2268,O:W,4)</f>
        <v>#N/A</v>
      </c>
      <c r="K2277" s="8"/>
      <c r="M2277" s="413"/>
    </row>
    <row r="2278" spans="1:13" ht="46.5" customHeight="1">
      <c r="A2278" s="32">
        <f>IF(B2278&gt;0,1,0)</f>
        <v>0</v>
      </c>
      <c r="B2278" s="647"/>
      <c r="C2278" s="648"/>
      <c r="D2278" s="648"/>
      <c r="E2278" s="648"/>
      <c r="F2278" s="648"/>
      <c r="G2278" s="648"/>
      <c r="H2278" s="6"/>
      <c r="I2278" s="63"/>
      <c r="J2278" s="7"/>
      <c r="K2278" s="8"/>
      <c r="M2278" s="412" t="s">
        <v>701</v>
      </c>
    </row>
    <row r="2279" spans="1:13">
      <c r="A2279" s="32">
        <f t="shared" ref="A2279:A2286" si="454">IF(H2279&gt;0,1,0)</f>
        <v>0</v>
      </c>
      <c r="B2279" s="10"/>
      <c r="C2279" s="2"/>
      <c r="D2279" s="2"/>
      <c r="E2279" s="2"/>
      <c r="F2279" s="2"/>
      <c r="G2279" s="2"/>
      <c r="H2279" s="3">
        <f>IF(AND(C2279=0,D2279=0,E2279=0,F2279=0,G2279=0),0,ROUND(IF(C2279=0,1,C2279)*IF(D2279=0,1,D2279)*IF(E2279=0,1,E2279)*IF(F2279=0,1,F2279)*IF(G2279=0,1,G2279),2))</f>
        <v>0</v>
      </c>
      <c r="I2279" s="63"/>
      <c r="J2279" s="7"/>
      <c r="K2279" s="8"/>
      <c r="M2279" s="413"/>
    </row>
    <row r="2280" spans="1:13">
      <c r="A2280" s="32">
        <f t="shared" si="454"/>
        <v>0</v>
      </c>
      <c r="B2280" s="10"/>
      <c r="C2280" s="2"/>
      <c r="D2280" s="2"/>
      <c r="E2280" s="2"/>
      <c r="F2280" s="2"/>
      <c r="G2280" s="2"/>
      <c r="H2280" s="3">
        <f t="shared" ref="H2280:H2286" si="455">IF(AND(C2280=0,D2280=0,E2280=0,F2280=0,G2280=0),0,ROUND(IF(C2280=0,1,C2280)*IF(D2280=0,1,D2280)*IF(E2280=0,1,E2280)*IF(F2280=0,1,F2280)*IF(G2280=0,1,G2280),2))</f>
        <v>0</v>
      </c>
      <c r="I2280" s="63"/>
      <c r="J2280" s="7"/>
      <c r="K2280" s="8"/>
      <c r="M2280" s="413"/>
    </row>
    <row r="2281" spans="1:13">
      <c r="A2281" s="32">
        <f t="shared" si="454"/>
        <v>0</v>
      </c>
      <c r="B2281" s="10"/>
      <c r="C2281" s="2"/>
      <c r="D2281" s="2"/>
      <c r="E2281" s="2"/>
      <c r="F2281" s="2"/>
      <c r="G2281" s="2"/>
      <c r="H2281" s="3">
        <f t="shared" si="455"/>
        <v>0</v>
      </c>
      <c r="I2281" s="63"/>
      <c r="J2281" s="7"/>
      <c r="K2281" s="8"/>
      <c r="M2281" s="413"/>
    </row>
    <row r="2282" spans="1:13">
      <c r="A2282" s="32">
        <f t="shared" si="454"/>
        <v>0</v>
      </c>
      <c r="B2282" s="10"/>
      <c r="C2282" s="2"/>
      <c r="D2282" s="2"/>
      <c r="E2282" s="2"/>
      <c r="F2282" s="2"/>
      <c r="G2282" s="2"/>
      <c r="H2282" s="3">
        <f t="shared" si="455"/>
        <v>0</v>
      </c>
      <c r="I2282" s="63"/>
      <c r="J2282" s="7"/>
      <c r="K2282" s="8"/>
      <c r="M2282" s="413"/>
    </row>
    <row r="2283" spans="1:13">
      <c r="A2283" s="32">
        <f t="shared" si="454"/>
        <v>0</v>
      </c>
      <c r="B2283" s="10"/>
      <c r="C2283" s="2"/>
      <c r="D2283" s="2"/>
      <c r="E2283" s="2"/>
      <c r="F2283" s="2"/>
      <c r="G2283" s="2"/>
      <c r="H2283" s="3">
        <f t="shared" si="455"/>
        <v>0</v>
      </c>
      <c r="I2283" s="63"/>
      <c r="J2283" s="7"/>
      <c r="K2283" s="8"/>
      <c r="M2283" s="413"/>
    </row>
    <row r="2284" spans="1:13">
      <c r="A2284" s="32">
        <f t="shared" si="454"/>
        <v>0</v>
      </c>
      <c r="B2284" s="10"/>
      <c r="C2284" s="2"/>
      <c r="D2284" s="2"/>
      <c r="E2284" s="2"/>
      <c r="F2284" s="2"/>
      <c r="G2284" s="2"/>
      <c r="H2284" s="3">
        <f t="shared" si="455"/>
        <v>0</v>
      </c>
      <c r="I2284" s="63"/>
      <c r="J2284" s="7"/>
      <c r="K2284" s="8"/>
      <c r="M2284" s="413"/>
    </row>
    <row r="2285" spans="1:13">
      <c r="A2285" s="32">
        <f t="shared" si="454"/>
        <v>0</v>
      </c>
      <c r="B2285" s="10"/>
      <c r="C2285" s="2"/>
      <c r="D2285" s="2"/>
      <c r="E2285" s="2"/>
      <c r="F2285" s="2"/>
      <c r="G2285" s="2"/>
      <c r="H2285" s="3">
        <f t="shared" si="455"/>
        <v>0</v>
      </c>
      <c r="I2285" s="63"/>
      <c r="J2285" s="7"/>
      <c r="K2285" s="8"/>
      <c r="M2285" s="413"/>
    </row>
    <row r="2286" spans="1:13">
      <c r="A2286" s="32">
        <f t="shared" si="454"/>
        <v>0</v>
      </c>
      <c r="B2286" s="10"/>
      <c r="C2286" s="2"/>
      <c r="D2286" s="2"/>
      <c r="E2286" s="2"/>
      <c r="F2286" s="2"/>
      <c r="G2286" s="2"/>
      <c r="H2286" s="3">
        <f t="shared" si="455"/>
        <v>0</v>
      </c>
      <c r="I2286" s="63"/>
      <c r="J2286" s="7"/>
      <c r="K2286" s="8"/>
      <c r="M2286" s="413"/>
    </row>
    <row r="2287" spans="1:13">
      <c r="A2287" s="33" t="e">
        <f>VLOOKUP(B2278,O:T,2)</f>
        <v>#N/A</v>
      </c>
      <c r="B2287" s="649" t="s">
        <v>70</v>
      </c>
      <c r="C2287" s="650"/>
      <c r="D2287" s="650"/>
      <c r="E2287" s="650"/>
      <c r="F2287" s="650"/>
      <c r="G2287" s="650"/>
      <c r="H2287" s="6"/>
      <c r="I2287" s="63">
        <f>SUM(H2279:H2287)</f>
        <v>0</v>
      </c>
      <c r="J2287" s="1" t="e">
        <f>VLOOKUP(B2278,O:W,4)</f>
        <v>#N/A</v>
      </c>
      <c r="K2287" s="8"/>
      <c r="M2287" s="413"/>
    </row>
    <row r="2288" spans="1:13" ht="46.5" customHeight="1">
      <c r="A2288" s="32">
        <f>IF(B2288&gt;0,1,0)</f>
        <v>0</v>
      </c>
      <c r="B2288" s="647"/>
      <c r="C2288" s="648"/>
      <c r="D2288" s="648"/>
      <c r="E2288" s="648"/>
      <c r="F2288" s="648"/>
      <c r="G2288" s="648"/>
      <c r="H2288" s="6"/>
      <c r="I2288" s="63"/>
      <c r="J2288" s="7"/>
      <c r="K2288" s="8"/>
      <c r="M2288" s="412" t="s">
        <v>701</v>
      </c>
    </row>
    <row r="2289" spans="1:13">
      <c r="A2289" s="32">
        <f t="shared" ref="A2289:A2296" si="456">IF(H2289&gt;0,1,0)</f>
        <v>0</v>
      </c>
      <c r="B2289" s="10"/>
      <c r="C2289" s="2"/>
      <c r="D2289" s="2"/>
      <c r="E2289" s="2"/>
      <c r="F2289" s="2"/>
      <c r="G2289" s="2"/>
      <c r="H2289" s="3">
        <f>IF(AND(C2289=0,D2289=0,E2289=0,F2289=0,G2289=0),0,ROUND(IF(C2289=0,1,C2289)*IF(D2289=0,1,D2289)*IF(E2289=0,1,E2289)*IF(F2289=0,1,F2289)*IF(G2289=0,1,G2289),2))</f>
        <v>0</v>
      </c>
      <c r="I2289" s="63"/>
      <c r="J2289" s="7"/>
      <c r="K2289" s="8"/>
      <c r="M2289" s="413" t="s">
        <v>1074</v>
      </c>
    </row>
    <row r="2290" spans="1:13">
      <c r="A2290" s="32">
        <f t="shared" si="456"/>
        <v>0</v>
      </c>
      <c r="B2290" s="10"/>
      <c r="C2290" s="2"/>
      <c r="D2290" s="2"/>
      <c r="E2290" s="2"/>
      <c r="F2290" s="2"/>
      <c r="G2290" s="2"/>
      <c r="H2290" s="3">
        <f t="shared" ref="H2290:H2296" si="457">IF(AND(C2290=0,D2290=0,E2290=0,F2290=0,G2290=0),0,ROUND(IF(C2290=0,1,C2290)*IF(D2290=0,1,D2290)*IF(E2290=0,1,E2290)*IF(F2290=0,1,F2290)*IF(G2290=0,1,G2290),2))</f>
        <v>0</v>
      </c>
      <c r="I2290" s="63"/>
      <c r="J2290" s="7"/>
      <c r="K2290" s="8"/>
      <c r="M2290" s="413"/>
    </row>
    <row r="2291" spans="1:13">
      <c r="A2291" s="32">
        <f t="shared" si="456"/>
        <v>0</v>
      </c>
      <c r="B2291" s="10"/>
      <c r="C2291" s="2"/>
      <c r="D2291" s="2"/>
      <c r="E2291" s="2"/>
      <c r="F2291" s="2"/>
      <c r="G2291" s="2"/>
      <c r="H2291" s="3">
        <f t="shared" si="457"/>
        <v>0</v>
      </c>
      <c r="I2291" s="63"/>
      <c r="J2291" s="7"/>
      <c r="K2291" s="8"/>
      <c r="M2291" s="413"/>
    </row>
    <row r="2292" spans="1:13">
      <c r="A2292" s="32">
        <f t="shared" si="456"/>
        <v>0</v>
      </c>
      <c r="B2292" s="10"/>
      <c r="C2292" s="2"/>
      <c r="D2292" s="2"/>
      <c r="E2292" s="2"/>
      <c r="F2292" s="2"/>
      <c r="G2292" s="2"/>
      <c r="H2292" s="3">
        <f t="shared" si="457"/>
        <v>0</v>
      </c>
      <c r="I2292" s="63"/>
      <c r="J2292" s="7"/>
      <c r="K2292" s="8"/>
      <c r="M2292" s="413"/>
    </row>
    <row r="2293" spans="1:13">
      <c r="A2293" s="32">
        <f t="shared" si="456"/>
        <v>0</v>
      </c>
      <c r="B2293" s="10"/>
      <c r="C2293" s="2"/>
      <c r="D2293" s="2"/>
      <c r="E2293" s="2"/>
      <c r="F2293" s="2"/>
      <c r="G2293" s="2"/>
      <c r="H2293" s="3">
        <f t="shared" si="457"/>
        <v>0</v>
      </c>
      <c r="I2293" s="63"/>
      <c r="J2293" s="7"/>
      <c r="K2293" s="8"/>
      <c r="M2293" s="413"/>
    </row>
    <row r="2294" spans="1:13">
      <c r="A2294" s="32">
        <f t="shared" si="456"/>
        <v>0</v>
      </c>
      <c r="B2294" s="10"/>
      <c r="C2294" s="2"/>
      <c r="D2294" s="2"/>
      <c r="E2294" s="2"/>
      <c r="F2294" s="2"/>
      <c r="G2294" s="2"/>
      <c r="H2294" s="3">
        <f t="shared" si="457"/>
        <v>0</v>
      </c>
      <c r="I2294" s="63"/>
      <c r="J2294" s="7"/>
      <c r="K2294" s="8"/>
      <c r="M2294" s="413"/>
    </row>
    <row r="2295" spans="1:13">
      <c r="A2295" s="32">
        <f t="shared" si="456"/>
        <v>0</v>
      </c>
      <c r="B2295" s="10"/>
      <c r="C2295" s="2"/>
      <c r="D2295" s="2"/>
      <c r="E2295" s="2"/>
      <c r="F2295" s="2"/>
      <c r="G2295" s="2"/>
      <c r="H2295" s="3">
        <f t="shared" si="457"/>
        <v>0</v>
      </c>
      <c r="I2295" s="63"/>
      <c r="J2295" s="7"/>
      <c r="K2295" s="8"/>
      <c r="M2295" s="413"/>
    </row>
    <row r="2296" spans="1:13">
      <c r="A2296" s="32">
        <f t="shared" si="456"/>
        <v>0</v>
      </c>
      <c r="B2296" s="10"/>
      <c r="C2296" s="2"/>
      <c r="D2296" s="2"/>
      <c r="E2296" s="2"/>
      <c r="F2296" s="2"/>
      <c r="G2296" s="2"/>
      <c r="H2296" s="3">
        <f t="shared" si="457"/>
        <v>0</v>
      </c>
      <c r="I2296" s="63"/>
      <c r="J2296" s="7"/>
      <c r="K2296" s="8"/>
      <c r="M2296" s="413"/>
    </row>
    <row r="2297" spans="1:13">
      <c r="A2297" s="33" t="e">
        <f>VLOOKUP(B2288,O:T,2)</f>
        <v>#N/A</v>
      </c>
      <c r="B2297" s="649" t="s">
        <v>70</v>
      </c>
      <c r="C2297" s="650"/>
      <c r="D2297" s="650"/>
      <c r="E2297" s="650"/>
      <c r="F2297" s="650"/>
      <c r="G2297" s="650"/>
      <c r="H2297" s="6"/>
      <c r="I2297" s="63">
        <f>SUM(H2289:H2297)</f>
        <v>0</v>
      </c>
      <c r="J2297" s="1" t="e">
        <f>VLOOKUP(B2288,O:W,4)</f>
        <v>#N/A</v>
      </c>
      <c r="K2297" s="8"/>
      <c r="M2297" s="413"/>
    </row>
    <row r="2298" spans="1:13" ht="47.25" customHeight="1">
      <c r="A2298" s="32">
        <f>IF(B2298&gt;0,1,0)</f>
        <v>1</v>
      </c>
      <c r="B2298" s="647" t="s">
        <v>7254</v>
      </c>
      <c r="C2298" s="648"/>
      <c r="D2298" s="648"/>
      <c r="E2298" s="648"/>
      <c r="F2298" s="648"/>
      <c r="G2298" s="648"/>
      <c r="H2298" s="6"/>
      <c r="I2298" s="63"/>
      <c r="J2298" s="7"/>
      <c r="K2298" s="8"/>
      <c r="M2298" s="390" t="s">
        <v>703</v>
      </c>
    </row>
    <row r="2299" spans="1:13">
      <c r="A2299" s="32">
        <f t="shared" ref="A2299:A2306" si="458">IF(H2299&gt;0,1,0)</f>
        <v>1</v>
      </c>
      <c r="B2299" s="10"/>
      <c r="C2299" s="2">
        <v>1</v>
      </c>
      <c r="D2299" s="2">
        <v>1</v>
      </c>
      <c r="E2299" s="2"/>
      <c r="F2299" s="2"/>
      <c r="G2299" s="2"/>
      <c r="H2299" s="3">
        <f>IF(AND(C2299=0,D2299=0,E2299=0,F2299=0,G2299=0),0,ROUND(IF(C2299=0,1,C2299)*IF(D2299=0,1,D2299)*IF(E2299=0,1,E2299)*IF(F2299=0,1,F2299)*IF(G2299=0,1,G2299),2))</f>
        <v>1</v>
      </c>
      <c r="I2299" s="63"/>
      <c r="J2299" s="7"/>
      <c r="K2299" s="8"/>
      <c r="M2299" s="391" t="s">
        <v>1075</v>
      </c>
    </row>
    <row r="2300" spans="1:13">
      <c r="A2300" s="32">
        <f t="shared" si="458"/>
        <v>0</v>
      </c>
      <c r="B2300" s="10"/>
      <c r="C2300" s="2"/>
      <c r="D2300" s="2"/>
      <c r="E2300" s="2"/>
      <c r="F2300" s="2"/>
      <c r="G2300" s="2"/>
      <c r="H2300" s="3">
        <f t="shared" ref="H2300:H2306" si="459">IF(AND(C2300=0,D2300=0,E2300=0,F2300=0,G2300=0),0,ROUND(IF(C2300=0,1,C2300)*IF(D2300=0,1,D2300)*IF(E2300=0,1,E2300)*IF(F2300=0,1,F2300)*IF(G2300=0,1,G2300),2))</f>
        <v>0</v>
      </c>
      <c r="I2300" s="63"/>
      <c r="J2300" s="7"/>
      <c r="K2300" s="8"/>
      <c r="M2300" s="391"/>
    </row>
    <row r="2301" spans="1:13">
      <c r="A2301" s="32">
        <f t="shared" si="458"/>
        <v>0</v>
      </c>
      <c r="B2301" s="10"/>
      <c r="C2301" s="2"/>
      <c r="D2301" s="2"/>
      <c r="E2301" s="2"/>
      <c r="F2301" s="2"/>
      <c r="G2301" s="2"/>
      <c r="H2301" s="3">
        <f t="shared" si="459"/>
        <v>0</v>
      </c>
      <c r="I2301" s="63"/>
      <c r="J2301" s="7"/>
      <c r="K2301" s="8"/>
      <c r="M2301" s="391"/>
    </row>
    <row r="2302" spans="1:13">
      <c r="A2302" s="32">
        <f t="shared" si="458"/>
        <v>0</v>
      </c>
      <c r="B2302" s="10"/>
      <c r="C2302" s="2"/>
      <c r="D2302" s="2"/>
      <c r="E2302" s="2"/>
      <c r="F2302" s="2"/>
      <c r="G2302" s="2"/>
      <c r="H2302" s="3">
        <f t="shared" si="459"/>
        <v>0</v>
      </c>
      <c r="I2302" s="63"/>
      <c r="J2302" s="7"/>
      <c r="K2302" s="8"/>
      <c r="M2302" s="391"/>
    </row>
    <row r="2303" spans="1:13">
      <c r="A2303" s="32">
        <f t="shared" si="458"/>
        <v>0</v>
      </c>
      <c r="B2303" s="10"/>
      <c r="C2303" s="2"/>
      <c r="D2303" s="2"/>
      <c r="E2303" s="2"/>
      <c r="F2303" s="2"/>
      <c r="G2303" s="2"/>
      <c r="H2303" s="3">
        <f t="shared" si="459"/>
        <v>0</v>
      </c>
      <c r="I2303" s="63"/>
      <c r="J2303" s="7"/>
      <c r="K2303" s="8"/>
      <c r="M2303" s="391"/>
    </row>
    <row r="2304" spans="1:13">
      <c r="A2304" s="32">
        <f t="shared" si="458"/>
        <v>0</v>
      </c>
      <c r="B2304" s="10"/>
      <c r="C2304" s="2"/>
      <c r="D2304" s="2"/>
      <c r="E2304" s="2"/>
      <c r="F2304" s="2"/>
      <c r="G2304" s="2"/>
      <c r="H2304" s="3">
        <f t="shared" si="459"/>
        <v>0</v>
      </c>
      <c r="I2304" s="63"/>
      <c r="J2304" s="7"/>
      <c r="K2304" s="8"/>
      <c r="M2304" s="391"/>
    </row>
    <row r="2305" spans="1:13">
      <c r="A2305" s="32">
        <f t="shared" si="458"/>
        <v>0</v>
      </c>
      <c r="B2305" s="10"/>
      <c r="C2305" s="2"/>
      <c r="D2305" s="2"/>
      <c r="E2305" s="2"/>
      <c r="F2305" s="2"/>
      <c r="G2305" s="2"/>
      <c r="H2305" s="3">
        <f t="shared" si="459"/>
        <v>0</v>
      </c>
      <c r="I2305" s="63"/>
      <c r="J2305" s="7"/>
      <c r="K2305" s="8"/>
      <c r="M2305" s="391"/>
    </row>
    <row r="2306" spans="1:13">
      <c r="A2306" s="32">
        <f t="shared" si="458"/>
        <v>0</v>
      </c>
      <c r="B2306" s="10"/>
      <c r="C2306" s="2"/>
      <c r="D2306" s="2"/>
      <c r="E2306" s="2"/>
      <c r="F2306" s="2"/>
      <c r="G2306" s="2"/>
      <c r="H2306" s="3">
        <f t="shared" si="459"/>
        <v>0</v>
      </c>
      <c r="I2306" s="63"/>
      <c r="J2306" s="7"/>
      <c r="K2306" s="8"/>
      <c r="M2306" s="391"/>
    </row>
    <row r="2307" spans="1:13">
      <c r="A2307" s="33">
        <f>VLOOKUP(B2298,O:T,2)</f>
        <v>230101</v>
      </c>
      <c r="B2307" s="649" t="s">
        <v>70</v>
      </c>
      <c r="C2307" s="650"/>
      <c r="D2307" s="650"/>
      <c r="E2307" s="650"/>
      <c r="F2307" s="650"/>
      <c r="G2307" s="650"/>
      <c r="H2307" s="6"/>
      <c r="I2307" s="63">
        <f>SUM(H2299:H2307)</f>
        <v>1</v>
      </c>
      <c r="J2307" s="1" t="str">
        <f>VLOOKUP(B2298,O:W,4)</f>
        <v>عدد</v>
      </c>
      <c r="K2307" s="8"/>
      <c r="M2307" s="391"/>
    </row>
    <row r="2308" spans="1:13" ht="46.5" customHeight="1">
      <c r="A2308" s="32">
        <f>IF(B2308&gt;0,1,0)</f>
        <v>1</v>
      </c>
      <c r="B2308" s="647" t="s">
        <v>7255</v>
      </c>
      <c r="C2308" s="648"/>
      <c r="D2308" s="648"/>
      <c r="E2308" s="648"/>
      <c r="F2308" s="648"/>
      <c r="G2308" s="648"/>
      <c r="H2308" s="6"/>
      <c r="I2308" s="63"/>
      <c r="J2308" s="7"/>
      <c r="K2308" s="8"/>
      <c r="M2308" s="390" t="s">
        <v>703</v>
      </c>
    </row>
    <row r="2309" spans="1:13">
      <c r="A2309" s="32">
        <f t="shared" ref="A2309:A2316" si="460">IF(H2309&gt;0,1,0)</f>
        <v>1</v>
      </c>
      <c r="B2309" s="10"/>
      <c r="C2309" s="2">
        <v>1</v>
      </c>
      <c r="D2309" s="2"/>
      <c r="E2309" s="2"/>
      <c r="F2309" s="2"/>
      <c r="G2309" s="2"/>
      <c r="H2309" s="3">
        <f>IF(AND(C2309=0,D2309=0,E2309=0,F2309=0,G2309=0),0,ROUND(IF(C2309=0,1,C2309)*IF(D2309=0,1,D2309)*IF(E2309=0,1,E2309)*IF(F2309=0,1,F2309)*IF(G2309=0,1,G2309),2))</f>
        <v>1</v>
      </c>
      <c r="I2309" s="63"/>
      <c r="J2309" s="7"/>
      <c r="K2309" s="8"/>
      <c r="M2309" s="391" t="s">
        <v>1075</v>
      </c>
    </row>
    <row r="2310" spans="1:13">
      <c r="A2310" s="32">
        <f t="shared" si="460"/>
        <v>0</v>
      </c>
      <c r="B2310" s="10"/>
      <c r="C2310" s="2"/>
      <c r="D2310" s="2"/>
      <c r="E2310" s="2"/>
      <c r="F2310" s="2"/>
      <c r="G2310" s="2"/>
      <c r="H2310" s="3">
        <f t="shared" ref="H2310:H2316" si="461">IF(AND(C2310=0,D2310=0,E2310=0,F2310=0,G2310=0),0,ROUND(IF(C2310=0,1,C2310)*IF(D2310=0,1,D2310)*IF(E2310=0,1,E2310)*IF(F2310=0,1,F2310)*IF(G2310=0,1,G2310),2))</f>
        <v>0</v>
      </c>
      <c r="I2310" s="63"/>
      <c r="J2310" s="7"/>
      <c r="K2310" s="8"/>
      <c r="M2310" s="391"/>
    </row>
    <row r="2311" spans="1:13">
      <c r="A2311" s="32">
        <f t="shared" si="460"/>
        <v>0</v>
      </c>
      <c r="B2311" s="10"/>
      <c r="C2311" s="2"/>
      <c r="D2311" s="2"/>
      <c r="E2311" s="2"/>
      <c r="F2311" s="2"/>
      <c r="G2311" s="2"/>
      <c r="H2311" s="3">
        <f t="shared" si="461"/>
        <v>0</v>
      </c>
      <c r="I2311" s="63"/>
      <c r="J2311" s="7"/>
      <c r="K2311" s="8"/>
      <c r="M2311" s="391"/>
    </row>
    <row r="2312" spans="1:13">
      <c r="A2312" s="32">
        <f t="shared" si="460"/>
        <v>0</v>
      </c>
      <c r="B2312" s="10"/>
      <c r="C2312" s="2"/>
      <c r="D2312" s="2"/>
      <c r="E2312" s="2"/>
      <c r="F2312" s="2"/>
      <c r="G2312" s="2"/>
      <c r="H2312" s="3">
        <f t="shared" si="461"/>
        <v>0</v>
      </c>
      <c r="I2312" s="63"/>
      <c r="J2312" s="7"/>
      <c r="K2312" s="8"/>
      <c r="M2312" s="391"/>
    </row>
    <row r="2313" spans="1:13">
      <c r="A2313" s="32">
        <f t="shared" si="460"/>
        <v>0</v>
      </c>
      <c r="B2313" s="10"/>
      <c r="C2313" s="2"/>
      <c r="D2313" s="2"/>
      <c r="E2313" s="2"/>
      <c r="F2313" s="2"/>
      <c r="G2313" s="2"/>
      <c r="H2313" s="3">
        <f t="shared" si="461"/>
        <v>0</v>
      </c>
      <c r="I2313" s="63"/>
      <c r="J2313" s="7"/>
      <c r="K2313" s="8"/>
      <c r="M2313" s="391"/>
    </row>
    <row r="2314" spans="1:13">
      <c r="A2314" s="32">
        <f t="shared" si="460"/>
        <v>0</v>
      </c>
      <c r="B2314" s="10"/>
      <c r="C2314" s="2"/>
      <c r="D2314" s="2"/>
      <c r="E2314" s="2"/>
      <c r="F2314" s="2"/>
      <c r="G2314" s="2"/>
      <c r="H2314" s="3">
        <f t="shared" si="461"/>
        <v>0</v>
      </c>
      <c r="I2314" s="63"/>
      <c r="J2314" s="7"/>
      <c r="K2314" s="8"/>
      <c r="M2314" s="391"/>
    </row>
    <row r="2315" spans="1:13">
      <c r="A2315" s="32">
        <f t="shared" si="460"/>
        <v>0</v>
      </c>
      <c r="B2315" s="10"/>
      <c r="C2315" s="2"/>
      <c r="D2315" s="2"/>
      <c r="E2315" s="2"/>
      <c r="F2315" s="2"/>
      <c r="G2315" s="2"/>
      <c r="H2315" s="3">
        <f t="shared" si="461"/>
        <v>0</v>
      </c>
      <c r="I2315" s="63"/>
      <c r="J2315" s="7"/>
      <c r="K2315" s="8"/>
      <c r="M2315" s="391"/>
    </row>
    <row r="2316" spans="1:13">
      <c r="A2316" s="32">
        <f t="shared" si="460"/>
        <v>0</v>
      </c>
      <c r="B2316" s="10"/>
      <c r="C2316" s="2"/>
      <c r="D2316" s="2"/>
      <c r="E2316" s="2"/>
      <c r="F2316" s="2"/>
      <c r="G2316" s="2"/>
      <c r="H2316" s="3">
        <f t="shared" si="461"/>
        <v>0</v>
      </c>
      <c r="I2316" s="63"/>
      <c r="J2316" s="7"/>
      <c r="K2316" s="8"/>
      <c r="M2316" s="391"/>
    </row>
    <row r="2317" spans="1:13">
      <c r="A2317" s="33" t="str">
        <f>VLOOKUP(B2308,O:T,2)</f>
        <v>231704</v>
      </c>
      <c r="B2317" s="649" t="s">
        <v>70</v>
      </c>
      <c r="C2317" s="650"/>
      <c r="D2317" s="650"/>
      <c r="E2317" s="650"/>
      <c r="F2317" s="650"/>
      <c r="G2317" s="650"/>
      <c r="H2317" s="6"/>
      <c r="I2317" s="63">
        <f>SUM(H2309:H2317)</f>
        <v>1</v>
      </c>
      <c r="J2317" s="1" t="str">
        <f>VLOOKUP(B2308,O:W,4)</f>
        <v>عدد</v>
      </c>
      <c r="K2317" s="8"/>
      <c r="M2317" s="391"/>
    </row>
    <row r="2318" spans="1:13" ht="45.75" customHeight="1">
      <c r="A2318" s="32">
        <f>IF(B2318&gt;0,1,0)</f>
        <v>0</v>
      </c>
      <c r="B2318" s="647"/>
      <c r="C2318" s="648"/>
      <c r="D2318" s="648"/>
      <c r="E2318" s="648"/>
      <c r="F2318" s="648"/>
      <c r="G2318" s="648"/>
      <c r="H2318" s="6"/>
      <c r="I2318" s="63"/>
      <c r="J2318" s="7"/>
      <c r="K2318" s="8"/>
      <c r="M2318" s="390" t="s">
        <v>703</v>
      </c>
    </row>
    <row r="2319" spans="1:13">
      <c r="A2319" s="32">
        <f t="shared" ref="A2319:A2326" si="462">IF(H2319&gt;0,1,0)</f>
        <v>0</v>
      </c>
      <c r="B2319" s="10"/>
      <c r="C2319" s="2"/>
      <c r="D2319" s="2"/>
      <c r="E2319" s="2"/>
      <c r="F2319" s="2"/>
      <c r="G2319" s="2"/>
      <c r="H2319" s="3">
        <f>IF(AND(C2319=0,D2319=0,E2319=0,F2319=0,G2319=0),0,ROUND(IF(C2319=0,1,C2319)*IF(D2319=0,1,D2319)*IF(E2319=0,1,E2319)*IF(F2319=0,1,F2319)*IF(G2319=0,1,G2319),2))</f>
        <v>0</v>
      </c>
      <c r="I2319" s="63"/>
      <c r="J2319" s="7"/>
      <c r="K2319" s="8"/>
      <c r="M2319" s="391"/>
    </row>
    <row r="2320" spans="1:13">
      <c r="A2320" s="32">
        <f t="shared" si="462"/>
        <v>0</v>
      </c>
      <c r="B2320" s="10"/>
      <c r="C2320" s="2"/>
      <c r="D2320" s="2"/>
      <c r="E2320" s="2"/>
      <c r="F2320" s="2"/>
      <c r="G2320" s="2"/>
      <c r="H2320" s="3">
        <f t="shared" ref="H2320:H2326" si="463">IF(AND(C2320=0,D2320=0,E2320=0,F2320=0,G2320=0),0,ROUND(IF(C2320=0,1,C2320)*IF(D2320=0,1,D2320)*IF(E2320=0,1,E2320)*IF(F2320=0,1,F2320)*IF(G2320=0,1,G2320),2))</f>
        <v>0</v>
      </c>
      <c r="I2320" s="63"/>
      <c r="J2320" s="7"/>
      <c r="K2320" s="8"/>
      <c r="M2320" s="391"/>
    </row>
    <row r="2321" spans="1:13">
      <c r="A2321" s="32">
        <f t="shared" si="462"/>
        <v>0</v>
      </c>
      <c r="B2321" s="10"/>
      <c r="C2321" s="2"/>
      <c r="D2321" s="2"/>
      <c r="E2321" s="2"/>
      <c r="F2321" s="2"/>
      <c r="G2321" s="2"/>
      <c r="H2321" s="3">
        <f t="shared" si="463"/>
        <v>0</v>
      </c>
      <c r="I2321" s="63"/>
      <c r="J2321" s="7"/>
      <c r="K2321" s="8"/>
      <c r="M2321" s="391"/>
    </row>
    <row r="2322" spans="1:13">
      <c r="A2322" s="32">
        <f t="shared" si="462"/>
        <v>0</v>
      </c>
      <c r="B2322" s="10"/>
      <c r="C2322" s="2"/>
      <c r="D2322" s="2"/>
      <c r="E2322" s="2"/>
      <c r="F2322" s="2"/>
      <c r="G2322" s="2"/>
      <c r="H2322" s="3">
        <f t="shared" si="463"/>
        <v>0</v>
      </c>
      <c r="I2322" s="63"/>
      <c r="J2322" s="7"/>
      <c r="K2322" s="8"/>
      <c r="M2322" s="391"/>
    </row>
    <row r="2323" spans="1:13">
      <c r="A2323" s="32">
        <f t="shared" si="462"/>
        <v>0</v>
      </c>
      <c r="B2323" s="10"/>
      <c r="C2323" s="2"/>
      <c r="D2323" s="2"/>
      <c r="E2323" s="2"/>
      <c r="F2323" s="2"/>
      <c r="G2323" s="2"/>
      <c r="H2323" s="3">
        <f t="shared" si="463"/>
        <v>0</v>
      </c>
      <c r="I2323" s="63"/>
      <c r="J2323" s="7"/>
      <c r="K2323" s="8"/>
      <c r="M2323" s="391"/>
    </row>
    <row r="2324" spans="1:13">
      <c r="A2324" s="32">
        <f t="shared" si="462"/>
        <v>0</v>
      </c>
      <c r="B2324" s="10"/>
      <c r="C2324" s="2"/>
      <c r="D2324" s="2"/>
      <c r="E2324" s="2"/>
      <c r="F2324" s="2"/>
      <c r="G2324" s="2"/>
      <c r="H2324" s="3">
        <f t="shared" si="463"/>
        <v>0</v>
      </c>
      <c r="I2324" s="63"/>
      <c r="J2324" s="7"/>
      <c r="K2324" s="8"/>
      <c r="M2324" s="391"/>
    </row>
    <row r="2325" spans="1:13">
      <c r="A2325" s="32">
        <f t="shared" si="462"/>
        <v>0</v>
      </c>
      <c r="B2325" s="10"/>
      <c r="C2325" s="2"/>
      <c r="D2325" s="2"/>
      <c r="E2325" s="2"/>
      <c r="F2325" s="2"/>
      <c r="G2325" s="2"/>
      <c r="H2325" s="3">
        <f t="shared" si="463"/>
        <v>0</v>
      </c>
      <c r="I2325" s="63"/>
      <c r="J2325" s="7"/>
      <c r="K2325" s="8"/>
      <c r="M2325" s="391"/>
    </row>
    <row r="2326" spans="1:13">
      <c r="A2326" s="32">
        <f t="shared" si="462"/>
        <v>0</v>
      </c>
      <c r="B2326" s="10"/>
      <c r="C2326" s="2"/>
      <c r="D2326" s="2"/>
      <c r="E2326" s="2"/>
      <c r="F2326" s="2"/>
      <c r="G2326" s="2"/>
      <c r="H2326" s="3">
        <f t="shared" si="463"/>
        <v>0</v>
      </c>
      <c r="I2326" s="63"/>
      <c r="J2326" s="7"/>
      <c r="K2326" s="8"/>
      <c r="M2326" s="391"/>
    </row>
    <row r="2327" spans="1:13">
      <c r="A2327" s="33" t="e">
        <f>VLOOKUP(B2318,O:T,2)</f>
        <v>#N/A</v>
      </c>
      <c r="B2327" s="649" t="s">
        <v>70</v>
      </c>
      <c r="C2327" s="650"/>
      <c r="D2327" s="650"/>
      <c r="E2327" s="650"/>
      <c r="F2327" s="650"/>
      <c r="G2327" s="650"/>
      <c r="H2327" s="6"/>
      <c r="I2327" s="63">
        <f>SUM(H2319:H2327)</f>
        <v>0</v>
      </c>
      <c r="J2327" s="1" t="e">
        <f>VLOOKUP(B2318,O:W,4)</f>
        <v>#N/A</v>
      </c>
      <c r="K2327" s="8"/>
      <c r="M2327" s="391"/>
    </row>
    <row r="2328" spans="1:13" ht="48" customHeight="1">
      <c r="A2328" s="32">
        <f>IF(B2328&gt;0,1,0)</f>
        <v>0</v>
      </c>
      <c r="B2328" s="647"/>
      <c r="C2328" s="648"/>
      <c r="D2328" s="648"/>
      <c r="E2328" s="648"/>
      <c r="F2328" s="648"/>
      <c r="G2328" s="648"/>
      <c r="H2328" s="6"/>
      <c r="I2328" s="63"/>
      <c r="J2328" s="7"/>
      <c r="K2328" s="8"/>
      <c r="M2328" s="390" t="s">
        <v>703</v>
      </c>
    </row>
    <row r="2329" spans="1:13">
      <c r="A2329" s="32">
        <f t="shared" ref="A2329:A2336" si="464">IF(H2329&gt;0,1,0)</f>
        <v>0</v>
      </c>
      <c r="B2329" s="10"/>
      <c r="C2329" s="2"/>
      <c r="D2329" s="2"/>
      <c r="E2329" s="2"/>
      <c r="F2329" s="2"/>
      <c r="G2329" s="2"/>
      <c r="H2329" s="3">
        <f>IF(AND(C2329=0,D2329=0,E2329=0,F2329=0,G2329=0),0,ROUND(IF(C2329=0,1,C2329)*IF(D2329=0,1,D2329)*IF(E2329=0,1,E2329)*IF(F2329=0,1,F2329)*IF(G2329=0,1,G2329),2))</f>
        <v>0</v>
      </c>
      <c r="I2329" s="63"/>
      <c r="J2329" s="7"/>
      <c r="K2329" s="8"/>
      <c r="M2329" s="391" t="s">
        <v>1075</v>
      </c>
    </row>
    <row r="2330" spans="1:13">
      <c r="A2330" s="32">
        <f t="shared" si="464"/>
        <v>0</v>
      </c>
      <c r="B2330" s="10"/>
      <c r="C2330" s="2"/>
      <c r="D2330" s="2"/>
      <c r="E2330" s="2"/>
      <c r="F2330" s="2"/>
      <c r="G2330" s="2"/>
      <c r="H2330" s="3">
        <f t="shared" ref="H2330:H2336" si="465">IF(AND(C2330=0,D2330=0,E2330=0,F2330=0,G2330=0),0,ROUND(IF(C2330=0,1,C2330)*IF(D2330=0,1,D2330)*IF(E2330=0,1,E2330)*IF(F2330=0,1,F2330)*IF(G2330=0,1,G2330),2))</f>
        <v>0</v>
      </c>
      <c r="I2330" s="63"/>
      <c r="J2330" s="7"/>
      <c r="K2330" s="8"/>
      <c r="M2330" s="391"/>
    </row>
    <row r="2331" spans="1:13">
      <c r="A2331" s="32">
        <f t="shared" si="464"/>
        <v>0</v>
      </c>
      <c r="B2331" s="10"/>
      <c r="C2331" s="2"/>
      <c r="D2331" s="2"/>
      <c r="E2331" s="2"/>
      <c r="F2331" s="2"/>
      <c r="G2331" s="2"/>
      <c r="H2331" s="3">
        <f t="shared" si="465"/>
        <v>0</v>
      </c>
      <c r="I2331" s="63"/>
      <c r="J2331" s="7"/>
      <c r="K2331" s="8"/>
      <c r="M2331" s="391"/>
    </row>
    <row r="2332" spans="1:13">
      <c r="A2332" s="32">
        <f t="shared" si="464"/>
        <v>0</v>
      </c>
      <c r="B2332" s="10"/>
      <c r="C2332" s="2"/>
      <c r="D2332" s="2"/>
      <c r="E2332" s="2"/>
      <c r="F2332" s="2"/>
      <c r="G2332" s="2"/>
      <c r="H2332" s="3">
        <f t="shared" si="465"/>
        <v>0</v>
      </c>
      <c r="I2332" s="63"/>
      <c r="J2332" s="7"/>
      <c r="K2332" s="8"/>
      <c r="M2332" s="391"/>
    </row>
    <row r="2333" spans="1:13">
      <c r="A2333" s="32">
        <f t="shared" si="464"/>
        <v>0</v>
      </c>
      <c r="B2333" s="10"/>
      <c r="C2333" s="2"/>
      <c r="D2333" s="2"/>
      <c r="E2333" s="2"/>
      <c r="F2333" s="2"/>
      <c r="G2333" s="2"/>
      <c r="H2333" s="3">
        <f t="shared" si="465"/>
        <v>0</v>
      </c>
      <c r="I2333" s="63"/>
      <c r="J2333" s="7"/>
      <c r="K2333" s="8"/>
      <c r="M2333" s="391"/>
    </row>
    <row r="2334" spans="1:13">
      <c r="A2334" s="32">
        <f t="shared" si="464"/>
        <v>0</v>
      </c>
      <c r="B2334" s="10"/>
      <c r="C2334" s="2"/>
      <c r="D2334" s="2"/>
      <c r="E2334" s="2"/>
      <c r="F2334" s="2"/>
      <c r="G2334" s="2"/>
      <c r="H2334" s="3">
        <f t="shared" si="465"/>
        <v>0</v>
      </c>
      <c r="I2334" s="63"/>
      <c r="J2334" s="7"/>
      <c r="K2334" s="8"/>
      <c r="M2334" s="391"/>
    </row>
    <row r="2335" spans="1:13">
      <c r="A2335" s="32">
        <f t="shared" si="464"/>
        <v>0</v>
      </c>
      <c r="B2335" s="10"/>
      <c r="C2335" s="2"/>
      <c r="D2335" s="2"/>
      <c r="E2335" s="2"/>
      <c r="F2335" s="2"/>
      <c r="G2335" s="2"/>
      <c r="H2335" s="3">
        <f t="shared" si="465"/>
        <v>0</v>
      </c>
      <c r="I2335" s="63"/>
      <c r="J2335" s="7"/>
      <c r="K2335" s="8"/>
      <c r="M2335" s="391"/>
    </row>
    <row r="2336" spans="1:13">
      <c r="A2336" s="32">
        <f t="shared" si="464"/>
        <v>0</v>
      </c>
      <c r="B2336" s="10"/>
      <c r="C2336" s="2"/>
      <c r="D2336" s="2"/>
      <c r="E2336" s="2"/>
      <c r="F2336" s="2"/>
      <c r="G2336" s="2"/>
      <c r="H2336" s="3">
        <f t="shared" si="465"/>
        <v>0</v>
      </c>
      <c r="I2336" s="63"/>
      <c r="J2336" s="7"/>
      <c r="K2336" s="8"/>
      <c r="M2336" s="391"/>
    </row>
    <row r="2337" spans="1:13">
      <c r="A2337" s="33" t="e">
        <f>VLOOKUP(B2328,O:T,2)</f>
        <v>#N/A</v>
      </c>
      <c r="B2337" s="649" t="s">
        <v>70</v>
      </c>
      <c r="C2337" s="650"/>
      <c r="D2337" s="650"/>
      <c r="E2337" s="650"/>
      <c r="F2337" s="650"/>
      <c r="G2337" s="650"/>
      <c r="H2337" s="6"/>
      <c r="I2337" s="63">
        <f>SUM(H2329:H2337)</f>
        <v>0</v>
      </c>
      <c r="J2337" s="1" t="e">
        <f>VLOOKUP(B2328,O:W,4)</f>
        <v>#N/A</v>
      </c>
      <c r="K2337" s="8"/>
      <c r="M2337" s="391"/>
    </row>
    <row r="2338" spans="1:13" ht="46.5" customHeight="1">
      <c r="A2338" s="32">
        <f>IF(B2338&gt;0,1,0)</f>
        <v>0</v>
      </c>
      <c r="B2338" s="647"/>
      <c r="C2338" s="648"/>
      <c r="D2338" s="648"/>
      <c r="E2338" s="648"/>
      <c r="F2338" s="648"/>
      <c r="G2338" s="648"/>
      <c r="H2338" s="6"/>
      <c r="I2338" s="63"/>
      <c r="J2338" s="7"/>
      <c r="K2338" s="8"/>
      <c r="M2338" s="390" t="s">
        <v>703</v>
      </c>
    </row>
    <row r="2339" spans="1:13">
      <c r="A2339" s="32">
        <f t="shared" ref="A2339:A2346" si="466">IF(H2339&gt;0,1,0)</f>
        <v>0</v>
      </c>
      <c r="B2339" s="10"/>
      <c r="C2339" s="2"/>
      <c r="D2339" s="2"/>
      <c r="E2339" s="2"/>
      <c r="F2339" s="2"/>
      <c r="G2339" s="2"/>
      <c r="H2339" s="3">
        <f>IF(AND(C2339=0,D2339=0,E2339=0,F2339=0,G2339=0),0,ROUND(IF(C2339=0,1,C2339)*IF(D2339=0,1,D2339)*IF(E2339=0,1,E2339)*IF(F2339=0,1,F2339)*IF(G2339=0,1,G2339),2))</f>
        <v>0</v>
      </c>
      <c r="I2339" s="63"/>
      <c r="J2339" s="7"/>
      <c r="K2339" s="8"/>
      <c r="M2339" s="391"/>
    </row>
    <row r="2340" spans="1:13">
      <c r="A2340" s="32">
        <f t="shared" si="466"/>
        <v>0</v>
      </c>
      <c r="B2340" s="10"/>
      <c r="C2340" s="2"/>
      <c r="D2340" s="2"/>
      <c r="E2340" s="2"/>
      <c r="F2340" s="2"/>
      <c r="G2340" s="2"/>
      <c r="H2340" s="3">
        <f t="shared" ref="H2340:H2346" si="467">IF(AND(C2340=0,D2340=0,E2340=0,F2340=0,G2340=0),0,ROUND(IF(C2340=0,1,C2340)*IF(D2340=0,1,D2340)*IF(E2340=0,1,E2340)*IF(F2340=0,1,F2340)*IF(G2340=0,1,G2340),2))</f>
        <v>0</v>
      </c>
      <c r="I2340" s="63"/>
      <c r="J2340" s="7"/>
      <c r="K2340" s="8"/>
      <c r="M2340" s="391"/>
    </row>
    <row r="2341" spans="1:13">
      <c r="A2341" s="32">
        <f t="shared" si="466"/>
        <v>0</v>
      </c>
      <c r="B2341" s="10"/>
      <c r="C2341" s="2"/>
      <c r="D2341" s="2"/>
      <c r="E2341" s="2"/>
      <c r="F2341" s="2"/>
      <c r="G2341" s="2"/>
      <c r="H2341" s="3">
        <f t="shared" si="467"/>
        <v>0</v>
      </c>
      <c r="I2341" s="63"/>
      <c r="J2341" s="7"/>
      <c r="K2341" s="8"/>
      <c r="M2341" s="391"/>
    </row>
    <row r="2342" spans="1:13">
      <c r="A2342" s="32">
        <f t="shared" si="466"/>
        <v>0</v>
      </c>
      <c r="B2342" s="10"/>
      <c r="C2342" s="2"/>
      <c r="D2342" s="2"/>
      <c r="E2342" s="2"/>
      <c r="F2342" s="2"/>
      <c r="G2342" s="2"/>
      <c r="H2342" s="3">
        <f t="shared" si="467"/>
        <v>0</v>
      </c>
      <c r="I2342" s="63"/>
      <c r="J2342" s="7"/>
      <c r="K2342" s="8"/>
      <c r="M2342" s="391"/>
    </row>
    <row r="2343" spans="1:13">
      <c r="A2343" s="32">
        <f t="shared" si="466"/>
        <v>0</v>
      </c>
      <c r="B2343" s="10"/>
      <c r="C2343" s="2"/>
      <c r="D2343" s="2"/>
      <c r="E2343" s="2"/>
      <c r="F2343" s="2"/>
      <c r="G2343" s="2"/>
      <c r="H2343" s="3">
        <f t="shared" si="467"/>
        <v>0</v>
      </c>
      <c r="I2343" s="63"/>
      <c r="J2343" s="7"/>
      <c r="K2343" s="8"/>
      <c r="M2343" s="391"/>
    </row>
    <row r="2344" spans="1:13">
      <c r="A2344" s="32">
        <f t="shared" si="466"/>
        <v>0</v>
      </c>
      <c r="B2344" s="10"/>
      <c r="C2344" s="2"/>
      <c r="D2344" s="2"/>
      <c r="E2344" s="2"/>
      <c r="F2344" s="2"/>
      <c r="G2344" s="2"/>
      <c r="H2344" s="3">
        <f t="shared" si="467"/>
        <v>0</v>
      </c>
      <c r="I2344" s="63"/>
      <c r="J2344" s="7"/>
      <c r="K2344" s="8"/>
      <c r="M2344" s="391"/>
    </row>
    <row r="2345" spans="1:13">
      <c r="A2345" s="32">
        <f t="shared" si="466"/>
        <v>0</v>
      </c>
      <c r="B2345" s="10"/>
      <c r="C2345" s="2"/>
      <c r="D2345" s="2"/>
      <c r="E2345" s="2"/>
      <c r="F2345" s="2"/>
      <c r="G2345" s="2"/>
      <c r="H2345" s="3">
        <f t="shared" si="467"/>
        <v>0</v>
      </c>
      <c r="I2345" s="63"/>
      <c r="J2345" s="7"/>
      <c r="K2345" s="8"/>
      <c r="M2345" s="391"/>
    </row>
    <row r="2346" spans="1:13">
      <c r="A2346" s="32">
        <f t="shared" si="466"/>
        <v>0</v>
      </c>
      <c r="B2346" s="10"/>
      <c r="C2346" s="2"/>
      <c r="D2346" s="2"/>
      <c r="E2346" s="2"/>
      <c r="F2346" s="2"/>
      <c r="G2346" s="2"/>
      <c r="H2346" s="3">
        <f t="shared" si="467"/>
        <v>0</v>
      </c>
      <c r="I2346" s="63"/>
      <c r="J2346" s="7"/>
      <c r="K2346" s="8"/>
      <c r="M2346" s="391"/>
    </row>
    <row r="2347" spans="1:13">
      <c r="A2347" s="33" t="e">
        <f>VLOOKUP(B2338,O:T,2)</f>
        <v>#N/A</v>
      </c>
      <c r="B2347" s="649" t="s">
        <v>70</v>
      </c>
      <c r="C2347" s="650"/>
      <c r="D2347" s="650"/>
      <c r="E2347" s="650"/>
      <c r="F2347" s="650"/>
      <c r="G2347" s="650"/>
      <c r="H2347" s="6"/>
      <c r="I2347" s="63">
        <f>SUM(H2339:H2347)</f>
        <v>0</v>
      </c>
      <c r="J2347" s="1" t="e">
        <f>VLOOKUP(B2338,O:W,4)</f>
        <v>#N/A</v>
      </c>
      <c r="K2347" s="8"/>
      <c r="M2347" s="391"/>
    </row>
    <row r="2348" spans="1:13" ht="45" customHeight="1">
      <c r="A2348" s="32">
        <f>IF(B2348&gt;0,1,0)</f>
        <v>0</v>
      </c>
      <c r="B2348" s="647"/>
      <c r="C2348" s="648"/>
      <c r="D2348" s="648"/>
      <c r="E2348" s="648"/>
      <c r="F2348" s="648"/>
      <c r="G2348" s="648"/>
      <c r="H2348" s="6"/>
      <c r="I2348" s="63"/>
      <c r="J2348" s="7"/>
      <c r="K2348" s="8"/>
      <c r="M2348" s="390" t="s">
        <v>703</v>
      </c>
    </row>
    <row r="2349" spans="1:13">
      <c r="A2349" s="32">
        <f t="shared" ref="A2349:A2356" si="468">IF(H2349&gt;0,1,0)</f>
        <v>0</v>
      </c>
      <c r="B2349" s="10"/>
      <c r="C2349" s="2"/>
      <c r="D2349" s="2"/>
      <c r="E2349" s="2"/>
      <c r="F2349" s="2"/>
      <c r="G2349" s="2"/>
      <c r="H2349" s="3">
        <f>IF(AND(C2349=0,D2349=0,E2349=0,F2349=0,G2349=0),0,ROUND(IF(C2349=0,1,C2349)*IF(D2349=0,1,D2349)*IF(E2349=0,1,E2349)*IF(F2349=0,1,F2349)*IF(G2349=0,1,G2349),2))</f>
        <v>0</v>
      </c>
      <c r="I2349" s="63"/>
      <c r="J2349" s="7"/>
      <c r="K2349" s="8"/>
      <c r="M2349" s="391" t="s">
        <v>1075</v>
      </c>
    </row>
    <row r="2350" spans="1:13">
      <c r="A2350" s="32">
        <f t="shared" si="468"/>
        <v>0</v>
      </c>
      <c r="B2350" s="10"/>
      <c r="C2350" s="2"/>
      <c r="D2350" s="2"/>
      <c r="E2350" s="2"/>
      <c r="F2350" s="2"/>
      <c r="G2350" s="2"/>
      <c r="H2350" s="3">
        <f t="shared" ref="H2350:H2356" si="469">IF(AND(C2350=0,D2350=0,E2350=0,F2350=0,G2350=0),0,ROUND(IF(C2350=0,1,C2350)*IF(D2350=0,1,D2350)*IF(E2350=0,1,E2350)*IF(F2350=0,1,F2350)*IF(G2350=0,1,G2350),2))</f>
        <v>0</v>
      </c>
      <c r="I2350" s="63"/>
      <c r="J2350" s="7"/>
      <c r="K2350" s="8"/>
      <c r="M2350" s="391"/>
    </row>
    <row r="2351" spans="1:13">
      <c r="A2351" s="32">
        <f t="shared" si="468"/>
        <v>0</v>
      </c>
      <c r="B2351" s="10"/>
      <c r="C2351" s="2"/>
      <c r="D2351" s="2"/>
      <c r="E2351" s="2"/>
      <c r="F2351" s="2"/>
      <c r="G2351" s="2"/>
      <c r="H2351" s="3">
        <f t="shared" si="469"/>
        <v>0</v>
      </c>
      <c r="I2351" s="63"/>
      <c r="J2351" s="7"/>
      <c r="K2351" s="8"/>
      <c r="M2351" s="391"/>
    </row>
    <row r="2352" spans="1:13">
      <c r="A2352" s="32">
        <f t="shared" si="468"/>
        <v>0</v>
      </c>
      <c r="B2352" s="10"/>
      <c r="C2352" s="2"/>
      <c r="D2352" s="2"/>
      <c r="E2352" s="2"/>
      <c r="F2352" s="2"/>
      <c r="G2352" s="2"/>
      <c r="H2352" s="3">
        <f t="shared" si="469"/>
        <v>0</v>
      </c>
      <c r="I2352" s="63"/>
      <c r="J2352" s="7"/>
      <c r="K2352" s="8"/>
      <c r="M2352" s="391"/>
    </row>
    <row r="2353" spans="1:13">
      <c r="A2353" s="32">
        <f t="shared" si="468"/>
        <v>0</v>
      </c>
      <c r="B2353" s="10"/>
      <c r="C2353" s="2"/>
      <c r="D2353" s="2"/>
      <c r="E2353" s="2"/>
      <c r="F2353" s="2"/>
      <c r="G2353" s="2"/>
      <c r="H2353" s="3">
        <f t="shared" si="469"/>
        <v>0</v>
      </c>
      <c r="I2353" s="63"/>
      <c r="J2353" s="7"/>
      <c r="K2353" s="8"/>
      <c r="M2353" s="391"/>
    </row>
    <row r="2354" spans="1:13">
      <c r="A2354" s="32">
        <f t="shared" si="468"/>
        <v>0</v>
      </c>
      <c r="B2354" s="10"/>
      <c r="C2354" s="2"/>
      <c r="D2354" s="2"/>
      <c r="E2354" s="2"/>
      <c r="F2354" s="2"/>
      <c r="G2354" s="2"/>
      <c r="H2354" s="3">
        <f t="shared" si="469"/>
        <v>0</v>
      </c>
      <c r="I2354" s="63"/>
      <c r="J2354" s="7"/>
      <c r="K2354" s="8"/>
      <c r="M2354" s="391"/>
    </row>
    <row r="2355" spans="1:13">
      <c r="A2355" s="32">
        <f t="shared" si="468"/>
        <v>0</v>
      </c>
      <c r="B2355" s="10"/>
      <c r="C2355" s="2"/>
      <c r="D2355" s="2"/>
      <c r="E2355" s="2"/>
      <c r="F2355" s="2"/>
      <c r="G2355" s="2"/>
      <c r="H2355" s="3">
        <f t="shared" si="469"/>
        <v>0</v>
      </c>
      <c r="I2355" s="63"/>
      <c r="J2355" s="7"/>
      <c r="K2355" s="8"/>
      <c r="M2355" s="391"/>
    </row>
    <row r="2356" spans="1:13">
      <c r="A2356" s="32">
        <f t="shared" si="468"/>
        <v>0</v>
      </c>
      <c r="B2356" s="10"/>
      <c r="C2356" s="2"/>
      <c r="D2356" s="2"/>
      <c r="E2356" s="2"/>
      <c r="F2356" s="2"/>
      <c r="G2356" s="2"/>
      <c r="H2356" s="3">
        <f t="shared" si="469"/>
        <v>0</v>
      </c>
      <c r="I2356" s="63"/>
      <c r="J2356" s="7"/>
      <c r="K2356" s="8"/>
      <c r="M2356" s="391"/>
    </row>
    <row r="2357" spans="1:13">
      <c r="A2357" s="33" t="e">
        <f>VLOOKUP(B2348,O:T,2)</f>
        <v>#N/A</v>
      </c>
      <c r="B2357" s="649" t="s">
        <v>70</v>
      </c>
      <c r="C2357" s="650"/>
      <c r="D2357" s="650"/>
      <c r="E2357" s="650"/>
      <c r="F2357" s="650"/>
      <c r="G2357" s="650"/>
      <c r="H2357" s="6"/>
      <c r="I2357" s="63">
        <f>SUM(H2349:H2357)</f>
        <v>0</v>
      </c>
      <c r="J2357" s="1" t="e">
        <f>VLOOKUP(B2348,O:W,4)</f>
        <v>#N/A</v>
      </c>
      <c r="K2357" s="8"/>
      <c r="M2357" s="391"/>
    </row>
    <row r="2358" spans="1:13" ht="48" customHeight="1">
      <c r="A2358" s="32">
        <f>IF(B2358&gt;0,1,0)</f>
        <v>0</v>
      </c>
      <c r="B2358" s="647"/>
      <c r="C2358" s="648"/>
      <c r="D2358" s="648"/>
      <c r="E2358" s="648"/>
      <c r="F2358" s="648"/>
      <c r="G2358" s="648"/>
      <c r="H2358" s="6"/>
      <c r="I2358" s="63"/>
      <c r="J2358" s="7"/>
      <c r="K2358" s="8"/>
      <c r="M2358" s="390" t="s">
        <v>703</v>
      </c>
    </row>
    <row r="2359" spans="1:13">
      <c r="A2359" s="32">
        <f t="shared" ref="A2359:A2366" si="470">IF(H2359&gt;0,1,0)</f>
        <v>0</v>
      </c>
      <c r="B2359" s="10"/>
      <c r="C2359" s="2"/>
      <c r="D2359" s="2"/>
      <c r="E2359" s="2"/>
      <c r="F2359" s="2"/>
      <c r="G2359" s="2"/>
      <c r="H2359" s="3">
        <f>IF(AND(C2359=0,D2359=0,E2359=0,F2359=0,G2359=0),0,ROUND(IF(C2359=0,1,C2359)*IF(D2359=0,1,D2359)*IF(E2359=0,1,E2359)*IF(F2359=0,1,F2359)*IF(G2359=0,1,G2359),2))</f>
        <v>0</v>
      </c>
      <c r="I2359" s="63"/>
      <c r="J2359" s="7"/>
      <c r="K2359" s="8"/>
      <c r="M2359" s="391"/>
    </row>
    <row r="2360" spans="1:13">
      <c r="A2360" s="32">
        <f t="shared" si="470"/>
        <v>0</v>
      </c>
      <c r="B2360" s="10"/>
      <c r="C2360" s="2"/>
      <c r="D2360" s="2"/>
      <c r="E2360" s="2"/>
      <c r="F2360" s="2"/>
      <c r="G2360" s="2"/>
      <c r="H2360" s="3">
        <f t="shared" ref="H2360:H2366" si="471">IF(AND(C2360=0,D2360=0,E2360=0,F2360=0,G2360=0),0,ROUND(IF(C2360=0,1,C2360)*IF(D2360=0,1,D2360)*IF(E2360=0,1,E2360)*IF(F2360=0,1,F2360)*IF(G2360=0,1,G2360),2))</f>
        <v>0</v>
      </c>
      <c r="I2360" s="63"/>
      <c r="J2360" s="7"/>
      <c r="K2360" s="8"/>
      <c r="M2360" s="391"/>
    </row>
    <row r="2361" spans="1:13">
      <c r="A2361" s="32">
        <f t="shared" si="470"/>
        <v>0</v>
      </c>
      <c r="B2361" s="10"/>
      <c r="C2361" s="2"/>
      <c r="D2361" s="2"/>
      <c r="E2361" s="2"/>
      <c r="F2361" s="2"/>
      <c r="G2361" s="2"/>
      <c r="H2361" s="3">
        <f t="shared" si="471"/>
        <v>0</v>
      </c>
      <c r="I2361" s="63"/>
      <c r="J2361" s="7"/>
      <c r="K2361" s="8"/>
      <c r="M2361" s="391"/>
    </row>
    <row r="2362" spans="1:13">
      <c r="A2362" s="32">
        <f t="shared" si="470"/>
        <v>0</v>
      </c>
      <c r="B2362" s="10"/>
      <c r="C2362" s="2"/>
      <c r="D2362" s="2"/>
      <c r="E2362" s="2"/>
      <c r="F2362" s="2"/>
      <c r="G2362" s="2"/>
      <c r="H2362" s="3">
        <f t="shared" si="471"/>
        <v>0</v>
      </c>
      <c r="I2362" s="63"/>
      <c r="J2362" s="7"/>
      <c r="K2362" s="8"/>
      <c r="M2362" s="391"/>
    </row>
    <row r="2363" spans="1:13">
      <c r="A2363" s="32">
        <f t="shared" si="470"/>
        <v>0</v>
      </c>
      <c r="B2363" s="10"/>
      <c r="C2363" s="2"/>
      <c r="D2363" s="2"/>
      <c r="E2363" s="2"/>
      <c r="F2363" s="2"/>
      <c r="G2363" s="2"/>
      <c r="H2363" s="3">
        <f t="shared" si="471"/>
        <v>0</v>
      </c>
      <c r="I2363" s="63"/>
      <c r="J2363" s="7"/>
      <c r="K2363" s="8"/>
      <c r="M2363" s="391"/>
    </row>
    <row r="2364" spans="1:13">
      <c r="A2364" s="32">
        <f t="shared" si="470"/>
        <v>0</v>
      </c>
      <c r="B2364" s="10"/>
      <c r="C2364" s="2"/>
      <c r="D2364" s="2"/>
      <c r="E2364" s="2"/>
      <c r="F2364" s="2"/>
      <c r="G2364" s="2"/>
      <c r="H2364" s="3">
        <f t="shared" si="471"/>
        <v>0</v>
      </c>
      <c r="I2364" s="63"/>
      <c r="J2364" s="7"/>
      <c r="K2364" s="8"/>
      <c r="M2364" s="391"/>
    </row>
    <row r="2365" spans="1:13">
      <c r="A2365" s="32">
        <f t="shared" si="470"/>
        <v>0</v>
      </c>
      <c r="B2365" s="10"/>
      <c r="C2365" s="2"/>
      <c r="D2365" s="2"/>
      <c r="E2365" s="2"/>
      <c r="F2365" s="2"/>
      <c r="G2365" s="2"/>
      <c r="H2365" s="3">
        <f t="shared" si="471"/>
        <v>0</v>
      </c>
      <c r="I2365" s="63"/>
      <c r="J2365" s="7"/>
      <c r="K2365" s="8"/>
      <c r="M2365" s="391"/>
    </row>
    <row r="2366" spans="1:13">
      <c r="A2366" s="32">
        <f t="shared" si="470"/>
        <v>0</v>
      </c>
      <c r="B2366" s="10"/>
      <c r="C2366" s="2"/>
      <c r="D2366" s="2"/>
      <c r="E2366" s="2"/>
      <c r="F2366" s="2"/>
      <c r="G2366" s="2"/>
      <c r="H2366" s="3">
        <f t="shared" si="471"/>
        <v>0</v>
      </c>
      <c r="I2366" s="63"/>
      <c r="J2366" s="7"/>
      <c r="K2366" s="8"/>
      <c r="M2366" s="391"/>
    </row>
    <row r="2367" spans="1:13">
      <c r="A2367" s="33" t="e">
        <f>VLOOKUP(B2358,O:T,2)</f>
        <v>#N/A</v>
      </c>
      <c r="B2367" s="649" t="s">
        <v>70</v>
      </c>
      <c r="C2367" s="650"/>
      <c r="D2367" s="650"/>
      <c r="E2367" s="650"/>
      <c r="F2367" s="650"/>
      <c r="G2367" s="650"/>
      <c r="H2367" s="6"/>
      <c r="I2367" s="63">
        <f>SUM(H2359:H2367)</f>
        <v>0</v>
      </c>
      <c r="J2367" s="1" t="e">
        <f>VLOOKUP(B2358,O:W,4)</f>
        <v>#N/A</v>
      </c>
      <c r="K2367" s="8"/>
      <c r="M2367" s="391"/>
    </row>
    <row r="2368" spans="1:13" ht="46.5" customHeight="1">
      <c r="A2368" s="32">
        <f>IF(B2368&gt;0,1,0)</f>
        <v>0</v>
      </c>
      <c r="B2368" s="647"/>
      <c r="C2368" s="648"/>
      <c r="D2368" s="648"/>
      <c r="E2368" s="648"/>
      <c r="F2368" s="648"/>
      <c r="G2368" s="648"/>
      <c r="H2368" s="6"/>
      <c r="I2368" s="63"/>
      <c r="J2368" s="7"/>
      <c r="K2368" s="8"/>
      <c r="M2368" s="390" t="s">
        <v>703</v>
      </c>
    </row>
    <row r="2369" spans="1:13">
      <c r="A2369" s="32">
        <f t="shared" ref="A2369:A2376" si="472">IF(H2369&gt;0,1,0)</f>
        <v>0</v>
      </c>
      <c r="B2369" s="10"/>
      <c r="C2369" s="2"/>
      <c r="D2369" s="2"/>
      <c r="E2369" s="2"/>
      <c r="F2369" s="2"/>
      <c r="G2369" s="2"/>
      <c r="H2369" s="3">
        <f>IF(AND(C2369=0,D2369=0,E2369=0,F2369=0,G2369=0),0,ROUND(IF(C2369=0,1,C2369)*IF(D2369=0,1,D2369)*IF(E2369=0,1,E2369)*IF(F2369=0,1,F2369)*IF(G2369=0,1,G2369),2))</f>
        <v>0</v>
      </c>
      <c r="I2369" s="63"/>
      <c r="J2369" s="7"/>
      <c r="K2369" s="8"/>
      <c r="M2369" s="391" t="s">
        <v>1075</v>
      </c>
    </row>
    <row r="2370" spans="1:13">
      <c r="A2370" s="32">
        <f t="shared" si="472"/>
        <v>0</v>
      </c>
      <c r="B2370" s="10"/>
      <c r="C2370" s="2"/>
      <c r="D2370" s="2"/>
      <c r="E2370" s="2"/>
      <c r="F2370" s="2"/>
      <c r="G2370" s="2"/>
      <c r="H2370" s="3">
        <f t="shared" ref="H2370:H2376" si="473">IF(AND(C2370=0,D2370=0,E2370=0,F2370=0,G2370=0),0,ROUND(IF(C2370=0,1,C2370)*IF(D2370=0,1,D2370)*IF(E2370=0,1,E2370)*IF(F2370=0,1,F2370)*IF(G2370=0,1,G2370),2))</f>
        <v>0</v>
      </c>
      <c r="I2370" s="63"/>
      <c r="J2370" s="7"/>
      <c r="K2370" s="8"/>
      <c r="M2370" s="391"/>
    </row>
    <row r="2371" spans="1:13">
      <c r="A2371" s="32">
        <f t="shared" si="472"/>
        <v>0</v>
      </c>
      <c r="B2371" s="10"/>
      <c r="C2371" s="2"/>
      <c r="D2371" s="2"/>
      <c r="E2371" s="2"/>
      <c r="F2371" s="2"/>
      <c r="G2371" s="2"/>
      <c r="H2371" s="3">
        <f t="shared" si="473"/>
        <v>0</v>
      </c>
      <c r="I2371" s="63"/>
      <c r="J2371" s="7"/>
      <c r="K2371" s="8"/>
      <c r="M2371" s="391"/>
    </row>
    <row r="2372" spans="1:13">
      <c r="A2372" s="32">
        <f t="shared" si="472"/>
        <v>0</v>
      </c>
      <c r="B2372" s="10"/>
      <c r="C2372" s="2"/>
      <c r="D2372" s="2"/>
      <c r="E2372" s="2"/>
      <c r="F2372" s="2"/>
      <c r="G2372" s="2"/>
      <c r="H2372" s="3">
        <f t="shared" si="473"/>
        <v>0</v>
      </c>
      <c r="I2372" s="63"/>
      <c r="J2372" s="7"/>
      <c r="K2372" s="8"/>
      <c r="M2372" s="391"/>
    </row>
    <row r="2373" spans="1:13">
      <c r="A2373" s="32">
        <f t="shared" si="472"/>
        <v>0</v>
      </c>
      <c r="B2373" s="10"/>
      <c r="C2373" s="2"/>
      <c r="D2373" s="2"/>
      <c r="E2373" s="2"/>
      <c r="F2373" s="2"/>
      <c r="G2373" s="2"/>
      <c r="H2373" s="3">
        <f t="shared" si="473"/>
        <v>0</v>
      </c>
      <c r="I2373" s="63"/>
      <c r="J2373" s="7"/>
      <c r="K2373" s="8"/>
      <c r="M2373" s="391"/>
    </row>
    <row r="2374" spans="1:13">
      <c r="A2374" s="32">
        <f t="shared" si="472"/>
        <v>0</v>
      </c>
      <c r="B2374" s="10"/>
      <c r="C2374" s="2"/>
      <c r="D2374" s="2"/>
      <c r="E2374" s="2"/>
      <c r="F2374" s="2"/>
      <c r="G2374" s="2"/>
      <c r="H2374" s="3">
        <f t="shared" si="473"/>
        <v>0</v>
      </c>
      <c r="I2374" s="63"/>
      <c r="J2374" s="7"/>
      <c r="K2374" s="8"/>
      <c r="M2374" s="391"/>
    </row>
    <row r="2375" spans="1:13">
      <c r="A2375" s="32">
        <f t="shared" si="472"/>
        <v>0</v>
      </c>
      <c r="B2375" s="10"/>
      <c r="C2375" s="2"/>
      <c r="D2375" s="2"/>
      <c r="E2375" s="2"/>
      <c r="F2375" s="2"/>
      <c r="G2375" s="2"/>
      <c r="H2375" s="3">
        <f t="shared" si="473"/>
        <v>0</v>
      </c>
      <c r="I2375" s="63"/>
      <c r="J2375" s="7"/>
      <c r="K2375" s="8"/>
      <c r="M2375" s="391"/>
    </row>
    <row r="2376" spans="1:13">
      <c r="A2376" s="32">
        <f t="shared" si="472"/>
        <v>0</v>
      </c>
      <c r="B2376" s="10"/>
      <c r="C2376" s="2"/>
      <c r="D2376" s="2"/>
      <c r="E2376" s="2"/>
      <c r="F2376" s="2"/>
      <c r="G2376" s="2"/>
      <c r="H2376" s="3">
        <f t="shared" si="473"/>
        <v>0</v>
      </c>
      <c r="I2376" s="63"/>
      <c r="J2376" s="7"/>
      <c r="K2376" s="8"/>
      <c r="M2376" s="391"/>
    </row>
    <row r="2377" spans="1:13">
      <c r="A2377" s="33" t="e">
        <f>VLOOKUP(B2368,O:T,2)</f>
        <v>#N/A</v>
      </c>
      <c r="B2377" s="649" t="s">
        <v>70</v>
      </c>
      <c r="C2377" s="650"/>
      <c r="D2377" s="650"/>
      <c r="E2377" s="650"/>
      <c r="F2377" s="650"/>
      <c r="G2377" s="650"/>
      <c r="H2377" s="6"/>
      <c r="I2377" s="63">
        <f>SUM(H2369:H2377)</f>
        <v>0</v>
      </c>
      <c r="J2377" s="1" t="e">
        <f>VLOOKUP(B2368,O:W,4)</f>
        <v>#N/A</v>
      </c>
      <c r="K2377" s="8"/>
      <c r="M2377" s="391"/>
    </row>
    <row r="2378" spans="1:13" ht="47.25" customHeight="1">
      <c r="A2378" s="32">
        <f>IF(B2378&gt;0,1,0)</f>
        <v>0</v>
      </c>
      <c r="B2378" s="647"/>
      <c r="C2378" s="648"/>
      <c r="D2378" s="648"/>
      <c r="E2378" s="648"/>
      <c r="F2378" s="648"/>
      <c r="G2378" s="648"/>
      <c r="H2378" s="6"/>
      <c r="I2378" s="63"/>
      <c r="J2378" s="7"/>
      <c r="K2378" s="8"/>
      <c r="M2378" s="390" t="s">
        <v>703</v>
      </c>
    </row>
    <row r="2379" spans="1:13">
      <c r="A2379" s="32">
        <f t="shared" ref="A2379:A2386" si="474">IF(H2379&gt;0,1,0)</f>
        <v>0</v>
      </c>
      <c r="B2379" s="10"/>
      <c r="C2379" s="2"/>
      <c r="D2379" s="2"/>
      <c r="E2379" s="2"/>
      <c r="F2379" s="2"/>
      <c r="G2379" s="2"/>
      <c r="H2379" s="3">
        <f>IF(AND(C2379=0,D2379=0,E2379=0,F2379=0,G2379=0),0,ROUND(IF(C2379=0,1,C2379)*IF(D2379=0,1,D2379)*IF(E2379=0,1,E2379)*IF(F2379=0,1,F2379)*IF(G2379=0,1,G2379),2))</f>
        <v>0</v>
      </c>
      <c r="I2379" s="63"/>
      <c r="J2379" s="7"/>
      <c r="K2379" s="8"/>
      <c r="M2379" s="391"/>
    </row>
    <row r="2380" spans="1:13">
      <c r="A2380" s="32">
        <f t="shared" si="474"/>
        <v>0</v>
      </c>
      <c r="B2380" s="10"/>
      <c r="C2380" s="2"/>
      <c r="D2380" s="2"/>
      <c r="E2380" s="2"/>
      <c r="F2380" s="2"/>
      <c r="G2380" s="2"/>
      <c r="H2380" s="3">
        <f t="shared" ref="H2380:H2386" si="475">IF(AND(C2380=0,D2380=0,E2380=0,F2380=0,G2380=0),0,ROUND(IF(C2380=0,1,C2380)*IF(D2380=0,1,D2380)*IF(E2380=0,1,E2380)*IF(F2380=0,1,F2380)*IF(G2380=0,1,G2380),2))</f>
        <v>0</v>
      </c>
      <c r="I2380" s="63"/>
      <c r="J2380" s="7"/>
      <c r="K2380" s="8"/>
      <c r="M2380" s="391"/>
    </row>
    <row r="2381" spans="1:13">
      <c r="A2381" s="32">
        <f t="shared" si="474"/>
        <v>0</v>
      </c>
      <c r="B2381" s="10"/>
      <c r="C2381" s="2"/>
      <c r="D2381" s="2"/>
      <c r="E2381" s="2"/>
      <c r="F2381" s="2"/>
      <c r="G2381" s="2"/>
      <c r="H2381" s="3">
        <f t="shared" si="475"/>
        <v>0</v>
      </c>
      <c r="I2381" s="63"/>
      <c r="J2381" s="7"/>
      <c r="K2381" s="8"/>
      <c r="M2381" s="391"/>
    </row>
    <row r="2382" spans="1:13">
      <c r="A2382" s="32">
        <f t="shared" si="474"/>
        <v>0</v>
      </c>
      <c r="B2382" s="10"/>
      <c r="C2382" s="2"/>
      <c r="D2382" s="2"/>
      <c r="E2382" s="2"/>
      <c r="F2382" s="2"/>
      <c r="G2382" s="2"/>
      <c r="H2382" s="3">
        <f t="shared" si="475"/>
        <v>0</v>
      </c>
      <c r="I2382" s="63"/>
      <c r="J2382" s="7"/>
      <c r="K2382" s="8"/>
      <c r="M2382" s="391"/>
    </row>
    <row r="2383" spans="1:13">
      <c r="A2383" s="32">
        <f t="shared" si="474"/>
        <v>0</v>
      </c>
      <c r="B2383" s="10"/>
      <c r="C2383" s="2"/>
      <c r="D2383" s="2"/>
      <c r="E2383" s="2"/>
      <c r="F2383" s="2"/>
      <c r="G2383" s="2"/>
      <c r="H2383" s="3">
        <f t="shared" si="475"/>
        <v>0</v>
      </c>
      <c r="I2383" s="63"/>
      <c r="J2383" s="7"/>
      <c r="K2383" s="8"/>
      <c r="M2383" s="391"/>
    </row>
    <row r="2384" spans="1:13">
      <c r="A2384" s="32">
        <f t="shared" si="474"/>
        <v>0</v>
      </c>
      <c r="B2384" s="10"/>
      <c r="C2384" s="2"/>
      <c r="D2384" s="2"/>
      <c r="E2384" s="2"/>
      <c r="F2384" s="2"/>
      <c r="G2384" s="2"/>
      <c r="H2384" s="3">
        <f t="shared" si="475"/>
        <v>0</v>
      </c>
      <c r="I2384" s="63"/>
      <c r="J2384" s="7"/>
      <c r="K2384" s="8"/>
      <c r="M2384" s="391"/>
    </row>
    <row r="2385" spans="1:13">
      <c r="A2385" s="32">
        <f t="shared" si="474"/>
        <v>0</v>
      </c>
      <c r="B2385" s="10"/>
      <c r="C2385" s="2"/>
      <c r="D2385" s="2"/>
      <c r="E2385" s="2"/>
      <c r="F2385" s="2"/>
      <c r="G2385" s="2"/>
      <c r="H2385" s="3">
        <f t="shared" si="475"/>
        <v>0</v>
      </c>
      <c r="I2385" s="63"/>
      <c r="J2385" s="7"/>
      <c r="K2385" s="8"/>
      <c r="M2385" s="391"/>
    </row>
    <row r="2386" spans="1:13">
      <c r="A2386" s="32">
        <f t="shared" si="474"/>
        <v>0</v>
      </c>
      <c r="B2386" s="10"/>
      <c r="C2386" s="2"/>
      <c r="D2386" s="2"/>
      <c r="E2386" s="2"/>
      <c r="F2386" s="2"/>
      <c r="G2386" s="2"/>
      <c r="H2386" s="3">
        <f t="shared" si="475"/>
        <v>0</v>
      </c>
      <c r="I2386" s="63"/>
      <c r="J2386" s="7"/>
      <c r="K2386" s="8"/>
      <c r="M2386" s="391"/>
    </row>
    <row r="2387" spans="1:13">
      <c r="A2387" s="33" t="e">
        <f>VLOOKUP(B2378,O:T,2)</f>
        <v>#N/A</v>
      </c>
      <c r="B2387" s="649" t="s">
        <v>70</v>
      </c>
      <c r="C2387" s="650"/>
      <c r="D2387" s="650"/>
      <c r="E2387" s="650"/>
      <c r="F2387" s="650"/>
      <c r="G2387" s="650"/>
      <c r="H2387" s="6"/>
      <c r="I2387" s="63">
        <f>SUM(H2379:H2387)</f>
        <v>0</v>
      </c>
      <c r="J2387" s="1" t="e">
        <f>VLOOKUP(B2378,O:W,4)</f>
        <v>#N/A</v>
      </c>
      <c r="K2387" s="8"/>
      <c r="M2387" s="391"/>
    </row>
    <row r="2388" spans="1:13" ht="46.5" customHeight="1">
      <c r="A2388" s="32">
        <f>IF(B2388&gt;0,1,0)</f>
        <v>0</v>
      </c>
      <c r="B2388" s="647"/>
      <c r="C2388" s="648"/>
      <c r="D2388" s="648"/>
      <c r="E2388" s="648"/>
      <c r="F2388" s="648"/>
      <c r="G2388" s="648"/>
      <c r="H2388" s="6"/>
      <c r="I2388" s="63"/>
      <c r="J2388" s="7"/>
      <c r="K2388" s="8"/>
      <c r="M2388" s="390" t="s">
        <v>703</v>
      </c>
    </row>
    <row r="2389" spans="1:13">
      <c r="A2389" s="32">
        <f t="shared" ref="A2389:A2396" si="476">IF(H2389&gt;0,1,0)</f>
        <v>0</v>
      </c>
      <c r="B2389" s="10"/>
      <c r="C2389" s="2"/>
      <c r="D2389" s="2"/>
      <c r="E2389" s="2"/>
      <c r="F2389" s="2"/>
      <c r="G2389" s="2"/>
      <c r="H2389" s="3">
        <f>IF(AND(C2389=0,D2389=0,E2389=0,F2389=0,G2389=0),0,ROUND(IF(C2389=0,1,C2389)*IF(D2389=0,1,D2389)*IF(E2389=0,1,E2389)*IF(F2389=0,1,F2389)*IF(G2389=0,1,G2389),2))</f>
        <v>0</v>
      </c>
      <c r="I2389" s="63"/>
      <c r="J2389" s="7"/>
      <c r="K2389" s="8"/>
      <c r="M2389" s="391" t="s">
        <v>1075</v>
      </c>
    </row>
    <row r="2390" spans="1:13">
      <c r="A2390" s="32">
        <f t="shared" si="476"/>
        <v>0</v>
      </c>
      <c r="B2390" s="10"/>
      <c r="C2390" s="2"/>
      <c r="D2390" s="2"/>
      <c r="E2390" s="2"/>
      <c r="F2390" s="2"/>
      <c r="G2390" s="2"/>
      <c r="H2390" s="3">
        <f t="shared" ref="H2390:H2396" si="477">IF(AND(C2390=0,D2390=0,E2390=0,F2390=0,G2390=0),0,ROUND(IF(C2390=0,1,C2390)*IF(D2390=0,1,D2390)*IF(E2390=0,1,E2390)*IF(F2390=0,1,F2390)*IF(G2390=0,1,G2390),2))</f>
        <v>0</v>
      </c>
      <c r="I2390" s="63"/>
      <c r="J2390" s="7"/>
      <c r="K2390" s="8"/>
      <c r="M2390" s="391"/>
    </row>
    <row r="2391" spans="1:13">
      <c r="A2391" s="32">
        <f t="shared" si="476"/>
        <v>0</v>
      </c>
      <c r="B2391" s="10"/>
      <c r="C2391" s="2"/>
      <c r="D2391" s="2"/>
      <c r="E2391" s="2"/>
      <c r="F2391" s="2"/>
      <c r="G2391" s="2"/>
      <c r="H2391" s="3">
        <f t="shared" si="477"/>
        <v>0</v>
      </c>
      <c r="I2391" s="63"/>
      <c r="J2391" s="7"/>
      <c r="K2391" s="8"/>
      <c r="M2391" s="391"/>
    </row>
    <row r="2392" spans="1:13">
      <c r="A2392" s="32">
        <f t="shared" si="476"/>
        <v>0</v>
      </c>
      <c r="B2392" s="10"/>
      <c r="C2392" s="2"/>
      <c r="D2392" s="2"/>
      <c r="E2392" s="2"/>
      <c r="F2392" s="2"/>
      <c r="G2392" s="2"/>
      <c r="H2392" s="3">
        <f t="shared" si="477"/>
        <v>0</v>
      </c>
      <c r="I2392" s="63"/>
      <c r="J2392" s="7"/>
      <c r="K2392" s="8"/>
      <c r="M2392" s="391"/>
    </row>
    <row r="2393" spans="1:13">
      <c r="A2393" s="32">
        <f t="shared" si="476"/>
        <v>0</v>
      </c>
      <c r="B2393" s="10"/>
      <c r="C2393" s="2"/>
      <c r="D2393" s="2"/>
      <c r="E2393" s="2"/>
      <c r="F2393" s="2"/>
      <c r="G2393" s="2"/>
      <c r="H2393" s="3">
        <f t="shared" si="477"/>
        <v>0</v>
      </c>
      <c r="I2393" s="63"/>
      <c r="J2393" s="7"/>
      <c r="K2393" s="8"/>
      <c r="M2393" s="391"/>
    </row>
    <row r="2394" spans="1:13">
      <c r="A2394" s="32">
        <f t="shared" si="476"/>
        <v>0</v>
      </c>
      <c r="B2394" s="10"/>
      <c r="C2394" s="2"/>
      <c r="D2394" s="2"/>
      <c r="E2394" s="2"/>
      <c r="F2394" s="2"/>
      <c r="G2394" s="2"/>
      <c r="H2394" s="3">
        <f t="shared" si="477"/>
        <v>0</v>
      </c>
      <c r="I2394" s="63"/>
      <c r="J2394" s="7"/>
      <c r="K2394" s="8"/>
      <c r="M2394" s="391"/>
    </row>
    <row r="2395" spans="1:13">
      <c r="A2395" s="32">
        <f t="shared" si="476"/>
        <v>0</v>
      </c>
      <c r="B2395" s="10"/>
      <c r="C2395" s="2"/>
      <c r="D2395" s="2"/>
      <c r="E2395" s="2"/>
      <c r="F2395" s="2"/>
      <c r="G2395" s="2"/>
      <c r="H2395" s="3">
        <f t="shared" si="477"/>
        <v>0</v>
      </c>
      <c r="I2395" s="63"/>
      <c r="J2395" s="7"/>
      <c r="K2395" s="8"/>
      <c r="M2395" s="391"/>
    </row>
    <row r="2396" spans="1:13">
      <c r="A2396" s="32">
        <f t="shared" si="476"/>
        <v>0</v>
      </c>
      <c r="B2396" s="10"/>
      <c r="C2396" s="2"/>
      <c r="D2396" s="2"/>
      <c r="E2396" s="2"/>
      <c r="F2396" s="2"/>
      <c r="G2396" s="2"/>
      <c r="H2396" s="3">
        <f t="shared" si="477"/>
        <v>0</v>
      </c>
      <c r="I2396" s="63"/>
      <c r="J2396" s="7"/>
      <c r="K2396" s="8"/>
      <c r="M2396" s="391"/>
    </row>
    <row r="2397" spans="1:13">
      <c r="A2397" s="33" t="e">
        <f>VLOOKUP(B2388,O:T,2)</f>
        <v>#N/A</v>
      </c>
      <c r="B2397" s="649" t="s">
        <v>70</v>
      </c>
      <c r="C2397" s="650"/>
      <c r="D2397" s="650"/>
      <c r="E2397" s="650"/>
      <c r="F2397" s="650"/>
      <c r="G2397" s="650"/>
      <c r="H2397" s="6"/>
      <c r="I2397" s="63">
        <f>SUM(H2389:H2397)</f>
        <v>0</v>
      </c>
      <c r="J2397" s="1" t="e">
        <f>VLOOKUP(B2388,O:W,4)</f>
        <v>#N/A</v>
      </c>
      <c r="K2397" s="8"/>
      <c r="M2397" s="391"/>
    </row>
    <row r="2398" spans="1:13" ht="46.5" customHeight="1">
      <c r="A2398" s="32">
        <f>IF(B2398&gt;0,1,0)</f>
        <v>0</v>
      </c>
      <c r="B2398" s="647"/>
      <c r="C2398" s="648"/>
      <c r="D2398" s="648"/>
      <c r="E2398" s="648"/>
      <c r="F2398" s="648"/>
      <c r="G2398" s="648"/>
      <c r="H2398" s="6"/>
      <c r="I2398" s="63"/>
      <c r="J2398" s="7"/>
      <c r="K2398" s="8"/>
      <c r="M2398" s="390" t="s">
        <v>703</v>
      </c>
    </row>
    <row r="2399" spans="1:13">
      <c r="A2399" s="32">
        <f t="shared" ref="A2399:A2406" si="478">IF(H2399&gt;0,1,0)</f>
        <v>0</v>
      </c>
      <c r="B2399" s="10"/>
      <c r="C2399" s="2"/>
      <c r="D2399" s="2"/>
      <c r="E2399" s="2"/>
      <c r="F2399" s="2"/>
      <c r="G2399" s="2"/>
      <c r="H2399" s="3">
        <f>IF(AND(C2399=0,D2399=0,E2399=0,F2399=0,G2399=0),0,ROUND(IF(C2399=0,1,C2399)*IF(D2399=0,1,D2399)*IF(E2399=0,1,E2399)*IF(F2399=0,1,F2399)*IF(G2399=0,1,G2399),2))</f>
        <v>0</v>
      </c>
      <c r="I2399" s="63"/>
      <c r="J2399" s="7"/>
      <c r="K2399" s="8"/>
      <c r="M2399" s="391"/>
    </row>
    <row r="2400" spans="1:13">
      <c r="A2400" s="32">
        <f t="shared" si="478"/>
        <v>0</v>
      </c>
      <c r="B2400" s="10"/>
      <c r="C2400" s="2"/>
      <c r="D2400" s="2"/>
      <c r="E2400" s="2"/>
      <c r="F2400" s="2"/>
      <c r="G2400" s="2"/>
      <c r="H2400" s="3">
        <f t="shared" ref="H2400:H2406" si="479">IF(AND(C2400=0,D2400=0,E2400=0,F2400=0,G2400=0),0,ROUND(IF(C2400=0,1,C2400)*IF(D2400=0,1,D2400)*IF(E2400=0,1,E2400)*IF(F2400=0,1,F2400)*IF(G2400=0,1,G2400),2))</f>
        <v>0</v>
      </c>
      <c r="I2400" s="63"/>
      <c r="J2400" s="7"/>
      <c r="K2400" s="8"/>
      <c r="M2400" s="391"/>
    </row>
    <row r="2401" spans="1:13">
      <c r="A2401" s="32">
        <f t="shared" si="478"/>
        <v>0</v>
      </c>
      <c r="B2401" s="10"/>
      <c r="C2401" s="2"/>
      <c r="D2401" s="2"/>
      <c r="E2401" s="2"/>
      <c r="F2401" s="2"/>
      <c r="G2401" s="2"/>
      <c r="H2401" s="3">
        <f t="shared" si="479"/>
        <v>0</v>
      </c>
      <c r="I2401" s="63"/>
      <c r="J2401" s="7"/>
      <c r="K2401" s="8"/>
      <c r="M2401" s="391"/>
    </row>
    <row r="2402" spans="1:13">
      <c r="A2402" s="32">
        <f t="shared" si="478"/>
        <v>0</v>
      </c>
      <c r="B2402" s="10"/>
      <c r="C2402" s="2"/>
      <c r="D2402" s="2"/>
      <c r="E2402" s="2"/>
      <c r="F2402" s="2"/>
      <c r="G2402" s="2"/>
      <c r="H2402" s="3">
        <f t="shared" si="479"/>
        <v>0</v>
      </c>
      <c r="I2402" s="63"/>
      <c r="J2402" s="7"/>
      <c r="K2402" s="8"/>
      <c r="M2402" s="391"/>
    </row>
    <row r="2403" spans="1:13">
      <c r="A2403" s="32">
        <f t="shared" si="478"/>
        <v>0</v>
      </c>
      <c r="B2403" s="10"/>
      <c r="C2403" s="2"/>
      <c r="D2403" s="2"/>
      <c r="E2403" s="2"/>
      <c r="F2403" s="2"/>
      <c r="G2403" s="2"/>
      <c r="H2403" s="3">
        <f t="shared" si="479"/>
        <v>0</v>
      </c>
      <c r="I2403" s="63"/>
      <c r="J2403" s="7"/>
      <c r="K2403" s="8"/>
      <c r="M2403" s="391"/>
    </row>
    <row r="2404" spans="1:13">
      <c r="A2404" s="32">
        <f t="shared" si="478"/>
        <v>0</v>
      </c>
      <c r="B2404" s="10"/>
      <c r="C2404" s="2"/>
      <c r="D2404" s="2"/>
      <c r="E2404" s="2"/>
      <c r="F2404" s="2"/>
      <c r="G2404" s="2"/>
      <c r="H2404" s="3">
        <f t="shared" si="479"/>
        <v>0</v>
      </c>
      <c r="I2404" s="63"/>
      <c r="J2404" s="7"/>
      <c r="K2404" s="8"/>
      <c r="M2404" s="391"/>
    </row>
    <row r="2405" spans="1:13">
      <c r="A2405" s="32">
        <f t="shared" si="478"/>
        <v>0</v>
      </c>
      <c r="B2405" s="10"/>
      <c r="C2405" s="2"/>
      <c r="D2405" s="2"/>
      <c r="E2405" s="2"/>
      <c r="F2405" s="2"/>
      <c r="G2405" s="2"/>
      <c r="H2405" s="3">
        <f t="shared" si="479"/>
        <v>0</v>
      </c>
      <c r="I2405" s="63"/>
      <c r="J2405" s="7"/>
      <c r="K2405" s="8"/>
      <c r="M2405" s="391"/>
    </row>
    <row r="2406" spans="1:13">
      <c r="A2406" s="32">
        <f t="shared" si="478"/>
        <v>0</v>
      </c>
      <c r="B2406" s="10"/>
      <c r="C2406" s="2"/>
      <c r="D2406" s="2"/>
      <c r="E2406" s="2"/>
      <c r="F2406" s="2"/>
      <c r="G2406" s="2"/>
      <c r="H2406" s="3">
        <f t="shared" si="479"/>
        <v>0</v>
      </c>
      <c r="I2406" s="63"/>
      <c r="J2406" s="7"/>
      <c r="K2406" s="8"/>
      <c r="M2406" s="391"/>
    </row>
    <row r="2407" spans="1:13">
      <c r="A2407" s="33" t="e">
        <f>VLOOKUP(B2398,O:T,2)</f>
        <v>#N/A</v>
      </c>
      <c r="B2407" s="649" t="s">
        <v>70</v>
      </c>
      <c r="C2407" s="650"/>
      <c r="D2407" s="650"/>
      <c r="E2407" s="650"/>
      <c r="F2407" s="650"/>
      <c r="G2407" s="650"/>
      <c r="H2407" s="6"/>
      <c r="I2407" s="63">
        <f>SUM(H2399:H2407)</f>
        <v>0</v>
      </c>
      <c r="J2407" s="1" t="e">
        <f>VLOOKUP(B2398,O:W,4)</f>
        <v>#N/A</v>
      </c>
      <c r="K2407" s="8"/>
      <c r="M2407" s="391"/>
    </row>
    <row r="2408" spans="1:13" ht="46.5" customHeight="1">
      <c r="A2408" s="32">
        <f>IF(B2408&gt;0,1,0)</f>
        <v>0</v>
      </c>
      <c r="B2408" s="647"/>
      <c r="C2408" s="648"/>
      <c r="D2408" s="648"/>
      <c r="E2408" s="648"/>
      <c r="F2408" s="648"/>
      <c r="G2408" s="648"/>
      <c r="H2408" s="6"/>
      <c r="I2408" s="63"/>
      <c r="J2408" s="7"/>
      <c r="K2408" s="8"/>
      <c r="M2408" s="390" t="s">
        <v>703</v>
      </c>
    </row>
    <row r="2409" spans="1:13">
      <c r="A2409" s="32">
        <f t="shared" ref="A2409:A2416" si="480">IF(H2409&gt;0,1,0)</f>
        <v>0</v>
      </c>
      <c r="B2409" s="10"/>
      <c r="C2409" s="2"/>
      <c r="D2409" s="2"/>
      <c r="E2409" s="2"/>
      <c r="F2409" s="2"/>
      <c r="G2409" s="2"/>
      <c r="H2409" s="3">
        <f>IF(AND(C2409=0,D2409=0,E2409=0,F2409=0,G2409=0),0,ROUND(IF(C2409=0,1,C2409)*IF(D2409=0,1,D2409)*IF(E2409=0,1,E2409)*IF(F2409=0,1,F2409)*IF(G2409=0,1,G2409),2))</f>
        <v>0</v>
      </c>
      <c r="I2409" s="63"/>
      <c r="J2409" s="7"/>
      <c r="K2409" s="8"/>
      <c r="M2409" s="391" t="s">
        <v>1075</v>
      </c>
    </row>
    <row r="2410" spans="1:13">
      <c r="A2410" s="32">
        <f t="shared" si="480"/>
        <v>0</v>
      </c>
      <c r="B2410" s="10"/>
      <c r="C2410" s="2"/>
      <c r="D2410" s="2"/>
      <c r="E2410" s="2"/>
      <c r="F2410" s="2"/>
      <c r="G2410" s="2"/>
      <c r="H2410" s="3">
        <f t="shared" ref="H2410:H2416" si="481">IF(AND(C2410=0,D2410=0,E2410=0,F2410=0,G2410=0),0,ROUND(IF(C2410=0,1,C2410)*IF(D2410=0,1,D2410)*IF(E2410=0,1,E2410)*IF(F2410=0,1,F2410)*IF(G2410=0,1,G2410),2))</f>
        <v>0</v>
      </c>
      <c r="I2410" s="63"/>
      <c r="J2410" s="7"/>
      <c r="K2410" s="8"/>
      <c r="M2410" s="391"/>
    </row>
    <row r="2411" spans="1:13">
      <c r="A2411" s="32">
        <f t="shared" si="480"/>
        <v>0</v>
      </c>
      <c r="B2411" s="10"/>
      <c r="C2411" s="2"/>
      <c r="D2411" s="2"/>
      <c r="E2411" s="2"/>
      <c r="F2411" s="2"/>
      <c r="G2411" s="2"/>
      <c r="H2411" s="3">
        <f t="shared" si="481"/>
        <v>0</v>
      </c>
      <c r="I2411" s="63"/>
      <c r="J2411" s="7"/>
      <c r="K2411" s="8"/>
      <c r="M2411" s="391"/>
    </row>
    <row r="2412" spans="1:13">
      <c r="A2412" s="32">
        <f t="shared" si="480"/>
        <v>0</v>
      </c>
      <c r="B2412" s="10"/>
      <c r="C2412" s="2"/>
      <c r="D2412" s="2"/>
      <c r="E2412" s="2"/>
      <c r="F2412" s="2"/>
      <c r="G2412" s="2"/>
      <c r="H2412" s="3">
        <f t="shared" si="481"/>
        <v>0</v>
      </c>
      <c r="I2412" s="63"/>
      <c r="J2412" s="7"/>
      <c r="K2412" s="8"/>
      <c r="M2412" s="391"/>
    </row>
    <row r="2413" spans="1:13">
      <c r="A2413" s="32">
        <f t="shared" si="480"/>
        <v>0</v>
      </c>
      <c r="B2413" s="10"/>
      <c r="C2413" s="2"/>
      <c r="D2413" s="2"/>
      <c r="E2413" s="2"/>
      <c r="F2413" s="2"/>
      <c r="G2413" s="2"/>
      <c r="H2413" s="3">
        <f t="shared" si="481"/>
        <v>0</v>
      </c>
      <c r="I2413" s="63"/>
      <c r="J2413" s="7"/>
      <c r="K2413" s="8"/>
      <c r="M2413" s="391"/>
    </row>
    <row r="2414" spans="1:13">
      <c r="A2414" s="32">
        <f t="shared" si="480"/>
        <v>0</v>
      </c>
      <c r="B2414" s="10"/>
      <c r="C2414" s="2"/>
      <c r="D2414" s="2"/>
      <c r="E2414" s="2"/>
      <c r="F2414" s="2"/>
      <c r="G2414" s="2"/>
      <c r="H2414" s="3">
        <f t="shared" si="481"/>
        <v>0</v>
      </c>
      <c r="I2414" s="63"/>
      <c r="J2414" s="7"/>
      <c r="K2414" s="8"/>
      <c r="M2414" s="391"/>
    </row>
    <row r="2415" spans="1:13">
      <c r="A2415" s="32">
        <f t="shared" si="480"/>
        <v>0</v>
      </c>
      <c r="B2415" s="10"/>
      <c r="C2415" s="2"/>
      <c r="D2415" s="2"/>
      <c r="E2415" s="2"/>
      <c r="F2415" s="2"/>
      <c r="G2415" s="2"/>
      <c r="H2415" s="3">
        <f t="shared" si="481"/>
        <v>0</v>
      </c>
      <c r="I2415" s="63"/>
      <c r="J2415" s="7"/>
      <c r="K2415" s="8"/>
      <c r="M2415" s="391"/>
    </row>
    <row r="2416" spans="1:13">
      <c r="A2416" s="32">
        <f t="shared" si="480"/>
        <v>0</v>
      </c>
      <c r="B2416" s="10"/>
      <c r="C2416" s="2"/>
      <c r="D2416" s="2"/>
      <c r="E2416" s="2"/>
      <c r="F2416" s="2"/>
      <c r="G2416" s="2"/>
      <c r="H2416" s="3">
        <f t="shared" si="481"/>
        <v>0</v>
      </c>
      <c r="I2416" s="63"/>
      <c r="J2416" s="7"/>
      <c r="K2416" s="8"/>
      <c r="M2416" s="391"/>
    </row>
    <row r="2417" spans="1:13">
      <c r="A2417" s="33" t="e">
        <f>VLOOKUP(B2408,O:T,2)</f>
        <v>#N/A</v>
      </c>
      <c r="B2417" s="649" t="s">
        <v>70</v>
      </c>
      <c r="C2417" s="650"/>
      <c r="D2417" s="650"/>
      <c r="E2417" s="650"/>
      <c r="F2417" s="650"/>
      <c r="G2417" s="650"/>
      <c r="H2417" s="6"/>
      <c r="I2417" s="63">
        <f>SUM(H2409:H2417)</f>
        <v>0</v>
      </c>
      <c r="J2417" s="1" t="e">
        <f>VLOOKUP(B2408,O:W,4)</f>
        <v>#N/A</v>
      </c>
      <c r="K2417" s="8"/>
      <c r="M2417" s="391"/>
    </row>
    <row r="2418" spans="1:13" ht="45.75" customHeight="1">
      <c r="A2418" s="32">
        <f>IF(B2418&gt;0,1,0)</f>
        <v>1</v>
      </c>
      <c r="B2418" s="647" t="s">
        <v>7256</v>
      </c>
      <c r="C2418" s="648"/>
      <c r="D2418" s="648"/>
      <c r="E2418" s="648"/>
      <c r="F2418" s="648"/>
      <c r="G2418" s="648"/>
      <c r="H2418" s="6"/>
      <c r="I2418" s="63"/>
      <c r="J2418" s="7"/>
      <c r="K2418" s="8"/>
      <c r="M2418" s="396" t="s">
        <v>1076</v>
      </c>
    </row>
    <row r="2419" spans="1:13">
      <c r="A2419" s="32">
        <f t="shared" ref="A2419:A2426" si="482">IF(H2419&gt;0,1,0)</f>
        <v>1</v>
      </c>
      <c r="B2419" s="10"/>
      <c r="C2419" s="2">
        <v>1</v>
      </c>
      <c r="D2419" s="2"/>
      <c r="E2419" s="2"/>
      <c r="F2419" s="2"/>
      <c r="G2419" s="2"/>
      <c r="H2419" s="3">
        <f>IF(AND(C2419=0,D2419=0,E2419=0,F2419=0,G2419=0),0,ROUND(IF(C2419=0,1,C2419)*IF(D2419=0,1,D2419)*IF(E2419=0,1,E2419)*IF(F2419=0,1,F2419)*IF(G2419=0,1,G2419),2))</f>
        <v>1</v>
      </c>
      <c r="I2419" s="63"/>
      <c r="J2419" s="7"/>
      <c r="K2419" s="8"/>
      <c r="M2419" s="397" t="s">
        <v>1077</v>
      </c>
    </row>
    <row r="2420" spans="1:13">
      <c r="A2420" s="32">
        <f t="shared" si="482"/>
        <v>0</v>
      </c>
      <c r="B2420" s="10"/>
      <c r="C2420" s="2"/>
      <c r="D2420" s="2"/>
      <c r="E2420" s="2"/>
      <c r="F2420" s="2"/>
      <c r="G2420" s="2"/>
      <c r="H2420" s="3">
        <f t="shared" ref="H2420:H2426" si="483">IF(AND(C2420=0,D2420=0,E2420=0,F2420=0,G2420=0),0,ROUND(IF(C2420=0,1,C2420)*IF(D2420=0,1,D2420)*IF(E2420=0,1,E2420)*IF(F2420=0,1,F2420)*IF(G2420=0,1,G2420),2))</f>
        <v>0</v>
      </c>
      <c r="I2420" s="63"/>
      <c r="J2420" s="7"/>
      <c r="K2420" s="8"/>
      <c r="M2420" s="397"/>
    </row>
    <row r="2421" spans="1:13">
      <c r="A2421" s="32">
        <f t="shared" si="482"/>
        <v>0</v>
      </c>
      <c r="B2421" s="10"/>
      <c r="C2421" s="2"/>
      <c r="D2421" s="2"/>
      <c r="E2421" s="2"/>
      <c r="F2421" s="2"/>
      <c r="G2421" s="2"/>
      <c r="H2421" s="3">
        <f t="shared" si="483"/>
        <v>0</v>
      </c>
      <c r="I2421" s="63"/>
      <c r="J2421" s="7"/>
      <c r="K2421" s="8"/>
      <c r="M2421" s="397"/>
    </row>
    <row r="2422" spans="1:13">
      <c r="A2422" s="32">
        <f t="shared" si="482"/>
        <v>0</v>
      </c>
      <c r="B2422" s="10"/>
      <c r="C2422" s="2"/>
      <c r="D2422" s="2"/>
      <c r="E2422" s="2"/>
      <c r="F2422" s="2"/>
      <c r="G2422" s="2"/>
      <c r="H2422" s="3">
        <f t="shared" si="483"/>
        <v>0</v>
      </c>
      <c r="I2422" s="63"/>
      <c r="J2422" s="7"/>
      <c r="K2422" s="8"/>
      <c r="M2422" s="397"/>
    </row>
    <row r="2423" spans="1:13">
      <c r="A2423" s="32">
        <f t="shared" si="482"/>
        <v>0</v>
      </c>
      <c r="B2423" s="10"/>
      <c r="C2423" s="2"/>
      <c r="D2423" s="2"/>
      <c r="E2423" s="2"/>
      <c r="F2423" s="2"/>
      <c r="G2423" s="2"/>
      <c r="H2423" s="3">
        <f t="shared" si="483"/>
        <v>0</v>
      </c>
      <c r="I2423" s="63"/>
      <c r="J2423" s="7"/>
      <c r="K2423" s="8"/>
      <c r="M2423" s="397"/>
    </row>
    <row r="2424" spans="1:13">
      <c r="A2424" s="32">
        <f t="shared" si="482"/>
        <v>0</v>
      </c>
      <c r="B2424" s="10"/>
      <c r="C2424" s="2"/>
      <c r="D2424" s="2"/>
      <c r="E2424" s="2"/>
      <c r="F2424" s="2"/>
      <c r="G2424" s="2"/>
      <c r="H2424" s="3">
        <f t="shared" si="483"/>
        <v>0</v>
      </c>
      <c r="I2424" s="63"/>
      <c r="J2424" s="7"/>
      <c r="K2424" s="8"/>
      <c r="M2424" s="397"/>
    </row>
    <row r="2425" spans="1:13">
      <c r="A2425" s="32">
        <f t="shared" si="482"/>
        <v>0</v>
      </c>
      <c r="B2425" s="10"/>
      <c r="C2425" s="2"/>
      <c r="D2425" s="2"/>
      <c r="E2425" s="2"/>
      <c r="F2425" s="2"/>
      <c r="G2425" s="2"/>
      <c r="H2425" s="3">
        <f t="shared" si="483"/>
        <v>0</v>
      </c>
      <c r="I2425" s="63"/>
      <c r="J2425" s="7"/>
      <c r="K2425" s="8"/>
      <c r="M2425" s="397"/>
    </row>
    <row r="2426" spans="1:13">
      <c r="A2426" s="32">
        <f t="shared" si="482"/>
        <v>0</v>
      </c>
      <c r="B2426" s="10"/>
      <c r="C2426" s="2"/>
      <c r="D2426" s="2"/>
      <c r="E2426" s="2"/>
      <c r="F2426" s="2"/>
      <c r="G2426" s="2"/>
      <c r="H2426" s="3">
        <f t="shared" si="483"/>
        <v>0</v>
      </c>
      <c r="I2426" s="63"/>
      <c r="J2426" s="7"/>
      <c r="K2426" s="8"/>
      <c r="M2426" s="397"/>
    </row>
    <row r="2427" spans="1:13">
      <c r="A2427" s="33">
        <f>VLOOKUP(B2418,O:T,2)</f>
        <v>240101</v>
      </c>
      <c r="B2427" s="649" t="s">
        <v>70</v>
      </c>
      <c r="C2427" s="650"/>
      <c r="D2427" s="650"/>
      <c r="E2427" s="650"/>
      <c r="F2427" s="650"/>
      <c r="G2427" s="650"/>
      <c r="H2427" s="6"/>
      <c r="I2427" s="63">
        <f>SUM(H2419:H2427)</f>
        <v>1</v>
      </c>
      <c r="J2427" s="1" t="str">
        <f>VLOOKUP(B2418,O:W,4)</f>
        <v>دستگاه</v>
      </c>
      <c r="K2427" s="8"/>
      <c r="M2427" s="397"/>
    </row>
    <row r="2428" spans="1:13" ht="45.75" customHeight="1">
      <c r="A2428" s="32">
        <f>IF(B2428&gt;0,1,0)</f>
        <v>1</v>
      </c>
      <c r="B2428" s="647" t="s">
        <v>7257</v>
      </c>
      <c r="C2428" s="648"/>
      <c r="D2428" s="648"/>
      <c r="E2428" s="648"/>
      <c r="F2428" s="648"/>
      <c r="G2428" s="648"/>
      <c r="H2428" s="6"/>
      <c r="I2428" s="63"/>
      <c r="J2428" s="7"/>
      <c r="K2428" s="8"/>
      <c r="M2428" s="396" t="s">
        <v>1076</v>
      </c>
    </row>
    <row r="2429" spans="1:13">
      <c r="A2429" s="32">
        <f t="shared" ref="A2429:A2436" si="484">IF(H2429&gt;0,1,0)</f>
        <v>1</v>
      </c>
      <c r="B2429" s="10"/>
      <c r="C2429" s="2">
        <v>1</v>
      </c>
      <c r="D2429" s="2"/>
      <c r="E2429" s="2"/>
      <c r="F2429" s="2"/>
      <c r="G2429" s="2"/>
      <c r="H2429" s="3">
        <f>IF(AND(C2429=0,D2429=0,E2429=0,F2429=0,G2429=0),0,ROUND(IF(C2429=0,1,C2429)*IF(D2429=0,1,D2429)*IF(E2429=0,1,E2429)*IF(F2429=0,1,F2429)*IF(G2429=0,1,G2429),2))</f>
        <v>1</v>
      </c>
      <c r="I2429" s="63"/>
      <c r="J2429" s="7"/>
      <c r="K2429" s="8"/>
      <c r="M2429" s="397" t="s">
        <v>1077</v>
      </c>
    </row>
    <row r="2430" spans="1:13">
      <c r="A2430" s="32">
        <f t="shared" si="484"/>
        <v>0</v>
      </c>
      <c r="B2430" s="10"/>
      <c r="C2430" s="2"/>
      <c r="D2430" s="2"/>
      <c r="E2430" s="2"/>
      <c r="F2430" s="2"/>
      <c r="G2430" s="2"/>
      <c r="H2430" s="3">
        <f t="shared" ref="H2430:H2436" si="485">IF(AND(C2430=0,D2430=0,E2430=0,F2430=0,G2430=0),0,ROUND(IF(C2430=0,1,C2430)*IF(D2430=0,1,D2430)*IF(E2430=0,1,E2430)*IF(F2430=0,1,F2430)*IF(G2430=0,1,G2430),2))</f>
        <v>0</v>
      </c>
      <c r="I2430" s="63"/>
      <c r="J2430" s="7"/>
      <c r="K2430" s="8"/>
      <c r="M2430" s="397"/>
    </row>
    <row r="2431" spans="1:13">
      <c r="A2431" s="32">
        <f t="shared" si="484"/>
        <v>0</v>
      </c>
      <c r="B2431" s="10"/>
      <c r="C2431" s="2"/>
      <c r="D2431" s="2"/>
      <c r="E2431" s="2"/>
      <c r="F2431" s="2"/>
      <c r="G2431" s="2"/>
      <c r="H2431" s="3">
        <f t="shared" si="485"/>
        <v>0</v>
      </c>
      <c r="I2431" s="63"/>
      <c r="J2431" s="7"/>
      <c r="K2431" s="8"/>
      <c r="M2431" s="397"/>
    </row>
    <row r="2432" spans="1:13">
      <c r="A2432" s="32">
        <f t="shared" si="484"/>
        <v>0</v>
      </c>
      <c r="B2432" s="10"/>
      <c r="C2432" s="2"/>
      <c r="D2432" s="2"/>
      <c r="E2432" s="2"/>
      <c r="F2432" s="2"/>
      <c r="G2432" s="2"/>
      <c r="H2432" s="3">
        <f t="shared" si="485"/>
        <v>0</v>
      </c>
      <c r="I2432" s="63"/>
      <c r="J2432" s="7"/>
      <c r="K2432" s="8"/>
      <c r="M2432" s="397"/>
    </row>
    <row r="2433" spans="1:13">
      <c r="A2433" s="32">
        <f t="shared" si="484"/>
        <v>0</v>
      </c>
      <c r="B2433" s="10"/>
      <c r="C2433" s="2"/>
      <c r="D2433" s="2"/>
      <c r="E2433" s="2"/>
      <c r="F2433" s="2"/>
      <c r="G2433" s="2"/>
      <c r="H2433" s="3">
        <f t="shared" si="485"/>
        <v>0</v>
      </c>
      <c r="I2433" s="63"/>
      <c r="J2433" s="7"/>
      <c r="K2433" s="8"/>
      <c r="M2433" s="397"/>
    </row>
    <row r="2434" spans="1:13">
      <c r="A2434" s="32">
        <f t="shared" si="484"/>
        <v>0</v>
      </c>
      <c r="B2434" s="10"/>
      <c r="C2434" s="2"/>
      <c r="D2434" s="2"/>
      <c r="E2434" s="2"/>
      <c r="F2434" s="2"/>
      <c r="G2434" s="2"/>
      <c r="H2434" s="3">
        <f t="shared" si="485"/>
        <v>0</v>
      </c>
      <c r="I2434" s="63"/>
      <c r="J2434" s="7"/>
      <c r="K2434" s="8"/>
      <c r="M2434" s="397"/>
    </row>
    <row r="2435" spans="1:13">
      <c r="A2435" s="32">
        <f t="shared" si="484"/>
        <v>0</v>
      </c>
      <c r="B2435" s="10"/>
      <c r="C2435" s="2"/>
      <c r="D2435" s="2"/>
      <c r="E2435" s="2"/>
      <c r="F2435" s="2"/>
      <c r="G2435" s="2"/>
      <c r="H2435" s="3">
        <f t="shared" si="485"/>
        <v>0</v>
      </c>
      <c r="I2435" s="63"/>
      <c r="J2435" s="7"/>
      <c r="K2435" s="8"/>
      <c r="M2435" s="397"/>
    </row>
    <row r="2436" spans="1:13">
      <c r="A2436" s="32">
        <f t="shared" si="484"/>
        <v>0</v>
      </c>
      <c r="B2436" s="10"/>
      <c r="C2436" s="2"/>
      <c r="D2436" s="2"/>
      <c r="E2436" s="2"/>
      <c r="F2436" s="2"/>
      <c r="G2436" s="2"/>
      <c r="H2436" s="3">
        <f t="shared" si="485"/>
        <v>0</v>
      </c>
      <c r="I2436" s="63"/>
      <c r="J2436" s="7"/>
      <c r="K2436" s="8"/>
      <c r="M2436" s="397"/>
    </row>
    <row r="2437" spans="1:13">
      <c r="A2437" s="33" t="str">
        <f>VLOOKUP(B2428,O:T,2)</f>
        <v>241406</v>
      </c>
      <c r="B2437" s="649" t="s">
        <v>70</v>
      </c>
      <c r="C2437" s="650"/>
      <c r="D2437" s="650"/>
      <c r="E2437" s="650"/>
      <c r="F2437" s="650"/>
      <c r="G2437" s="650"/>
      <c r="H2437" s="6"/>
      <c r="I2437" s="63">
        <f>SUM(H2429:H2437)</f>
        <v>1</v>
      </c>
      <c r="J2437" s="1" t="str">
        <f>VLOOKUP(B2428,O:W,4)</f>
        <v>مترطول</v>
      </c>
      <c r="K2437" s="8"/>
      <c r="M2437" s="397"/>
    </row>
    <row r="2438" spans="1:13" ht="48" customHeight="1">
      <c r="A2438" s="32">
        <f>IF(B2438&gt;0,1,0)</f>
        <v>0</v>
      </c>
      <c r="B2438" s="647"/>
      <c r="C2438" s="648"/>
      <c r="D2438" s="648"/>
      <c r="E2438" s="648"/>
      <c r="F2438" s="648"/>
      <c r="G2438" s="648"/>
      <c r="H2438" s="6"/>
      <c r="I2438" s="63"/>
      <c r="J2438" s="7"/>
      <c r="K2438" s="8"/>
      <c r="M2438" s="396" t="s">
        <v>1076</v>
      </c>
    </row>
    <row r="2439" spans="1:13">
      <c r="A2439" s="32">
        <f t="shared" ref="A2439:A2446" si="486">IF(H2439&gt;0,1,0)</f>
        <v>0</v>
      </c>
      <c r="B2439" s="10"/>
      <c r="C2439" s="2"/>
      <c r="D2439" s="2"/>
      <c r="E2439" s="2"/>
      <c r="F2439" s="2"/>
      <c r="G2439" s="2"/>
      <c r="H2439" s="3">
        <f>IF(AND(C2439=0,D2439=0,E2439=0,F2439=0,G2439=0),0,ROUND(IF(C2439=0,1,C2439)*IF(D2439=0,1,D2439)*IF(E2439=0,1,E2439)*IF(F2439=0,1,F2439)*IF(G2439=0,1,G2439),2))</f>
        <v>0</v>
      </c>
      <c r="I2439" s="63"/>
      <c r="J2439" s="7"/>
      <c r="K2439" s="8"/>
      <c r="M2439" s="397"/>
    </row>
    <row r="2440" spans="1:13">
      <c r="A2440" s="32">
        <f t="shared" si="486"/>
        <v>0</v>
      </c>
      <c r="B2440" s="10"/>
      <c r="C2440" s="2"/>
      <c r="D2440" s="2"/>
      <c r="E2440" s="2"/>
      <c r="F2440" s="2"/>
      <c r="G2440" s="2"/>
      <c r="H2440" s="3">
        <f t="shared" ref="H2440:H2446" si="487">IF(AND(C2440=0,D2440=0,E2440=0,F2440=0,G2440=0),0,ROUND(IF(C2440=0,1,C2440)*IF(D2440=0,1,D2440)*IF(E2440=0,1,E2440)*IF(F2440=0,1,F2440)*IF(G2440=0,1,G2440),2))</f>
        <v>0</v>
      </c>
      <c r="I2440" s="63"/>
      <c r="J2440" s="7"/>
      <c r="K2440" s="8"/>
      <c r="M2440" s="397"/>
    </row>
    <row r="2441" spans="1:13">
      <c r="A2441" s="32">
        <f t="shared" si="486"/>
        <v>0</v>
      </c>
      <c r="B2441" s="10"/>
      <c r="C2441" s="2"/>
      <c r="D2441" s="2"/>
      <c r="E2441" s="2"/>
      <c r="F2441" s="2"/>
      <c r="G2441" s="2"/>
      <c r="H2441" s="3">
        <f t="shared" si="487"/>
        <v>0</v>
      </c>
      <c r="I2441" s="63"/>
      <c r="J2441" s="7"/>
      <c r="K2441" s="8"/>
      <c r="M2441" s="397"/>
    </row>
    <row r="2442" spans="1:13">
      <c r="A2442" s="32">
        <f t="shared" si="486"/>
        <v>0</v>
      </c>
      <c r="B2442" s="10"/>
      <c r="C2442" s="2"/>
      <c r="D2442" s="2"/>
      <c r="E2442" s="2"/>
      <c r="F2442" s="2"/>
      <c r="G2442" s="2"/>
      <c r="H2442" s="3">
        <f t="shared" si="487"/>
        <v>0</v>
      </c>
      <c r="I2442" s="63"/>
      <c r="J2442" s="7"/>
      <c r="K2442" s="8"/>
      <c r="M2442" s="397"/>
    </row>
    <row r="2443" spans="1:13">
      <c r="A2443" s="32">
        <f t="shared" si="486"/>
        <v>0</v>
      </c>
      <c r="B2443" s="10"/>
      <c r="C2443" s="2"/>
      <c r="D2443" s="2"/>
      <c r="E2443" s="2"/>
      <c r="F2443" s="2"/>
      <c r="G2443" s="2"/>
      <c r="H2443" s="3">
        <f t="shared" si="487"/>
        <v>0</v>
      </c>
      <c r="I2443" s="63"/>
      <c r="J2443" s="7"/>
      <c r="K2443" s="8"/>
      <c r="M2443" s="397"/>
    </row>
    <row r="2444" spans="1:13">
      <c r="A2444" s="32">
        <f t="shared" si="486"/>
        <v>0</v>
      </c>
      <c r="B2444" s="10"/>
      <c r="C2444" s="2"/>
      <c r="D2444" s="2"/>
      <c r="E2444" s="2"/>
      <c r="F2444" s="2"/>
      <c r="G2444" s="2"/>
      <c r="H2444" s="3">
        <f t="shared" si="487"/>
        <v>0</v>
      </c>
      <c r="I2444" s="63"/>
      <c r="J2444" s="7"/>
      <c r="K2444" s="8"/>
      <c r="M2444" s="397"/>
    </row>
    <row r="2445" spans="1:13">
      <c r="A2445" s="32">
        <f t="shared" si="486"/>
        <v>0</v>
      </c>
      <c r="B2445" s="10"/>
      <c r="C2445" s="2"/>
      <c r="D2445" s="2"/>
      <c r="E2445" s="2"/>
      <c r="F2445" s="2"/>
      <c r="G2445" s="2"/>
      <c r="H2445" s="3">
        <f t="shared" si="487"/>
        <v>0</v>
      </c>
      <c r="I2445" s="63"/>
      <c r="J2445" s="7"/>
      <c r="K2445" s="8"/>
      <c r="M2445" s="397"/>
    </row>
    <row r="2446" spans="1:13">
      <c r="A2446" s="32">
        <f t="shared" si="486"/>
        <v>0</v>
      </c>
      <c r="B2446" s="10"/>
      <c r="C2446" s="2"/>
      <c r="D2446" s="2"/>
      <c r="E2446" s="2"/>
      <c r="F2446" s="2"/>
      <c r="G2446" s="2"/>
      <c r="H2446" s="3">
        <f t="shared" si="487"/>
        <v>0</v>
      </c>
      <c r="I2446" s="63"/>
      <c r="J2446" s="7"/>
      <c r="K2446" s="8"/>
      <c r="M2446" s="397"/>
    </row>
    <row r="2447" spans="1:13">
      <c r="A2447" s="33" t="e">
        <f>VLOOKUP(B2438,O:T,2)</f>
        <v>#N/A</v>
      </c>
      <c r="B2447" s="649" t="s">
        <v>70</v>
      </c>
      <c r="C2447" s="650"/>
      <c r="D2447" s="650"/>
      <c r="E2447" s="650"/>
      <c r="F2447" s="650"/>
      <c r="G2447" s="650"/>
      <c r="H2447" s="6"/>
      <c r="I2447" s="63">
        <f>SUM(H2439:H2447)</f>
        <v>0</v>
      </c>
      <c r="J2447" s="1" t="e">
        <f>VLOOKUP(B2438,O:W,4)</f>
        <v>#N/A</v>
      </c>
      <c r="K2447" s="8"/>
      <c r="M2447" s="397"/>
    </row>
    <row r="2448" spans="1:13" ht="47.25" customHeight="1">
      <c r="A2448" s="32">
        <f>IF(B2448&gt;0,1,0)</f>
        <v>0</v>
      </c>
      <c r="B2448" s="647"/>
      <c r="C2448" s="648"/>
      <c r="D2448" s="648"/>
      <c r="E2448" s="648"/>
      <c r="F2448" s="648"/>
      <c r="G2448" s="648"/>
      <c r="H2448" s="6"/>
      <c r="I2448" s="63"/>
      <c r="J2448" s="7"/>
      <c r="K2448" s="8"/>
      <c r="M2448" s="396" t="s">
        <v>1076</v>
      </c>
    </row>
    <row r="2449" spans="1:13">
      <c r="A2449" s="32">
        <f t="shared" ref="A2449:A2456" si="488">IF(H2449&gt;0,1,0)</f>
        <v>0</v>
      </c>
      <c r="B2449" s="10"/>
      <c r="C2449" s="2"/>
      <c r="D2449" s="2"/>
      <c r="E2449" s="2"/>
      <c r="F2449" s="2"/>
      <c r="G2449" s="2"/>
      <c r="H2449" s="3">
        <f>IF(AND(C2449=0,D2449=0,E2449=0,F2449=0,G2449=0),0,ROUND(IF(C2449=0,1,C2449)*IF(D2449=0,1,D2449)*IF(E2449=0,1,E2449)*IF(F2449=0,1,F2449)*IF(G2449=0,1,G2449),2))</f>
        <v>0</v>
      </c>
      <c r="I2449" s="63"/>
      <c r="J2449" s="7"/>
      <c r="K2449" s="8"/>
      <c r="M2449" s="397" t="s">
        <v>1077</v>
      </c>
    </row>
    <row r="2450" spans="1:13">
      <c r="A2450" s="32">
        <f t="shared" si="488"/>
        <v>0</v>
      </c>
      <c r="B2450" s="10"/>
      <c r="C2450" s="2"/>
      <c r="D2450" s="2"/>
      <c r="E2450" s="2"/>
      <c r="F2450" s="2"/>
      <c r="G2450" s="2"/>
      <c r="H2450" s="3">
        <f t="shared" ref="H2450:H2456" si="489">IF(AND(C2450=0,D2450=0,E2450=0,F2450=0,G2450=0),0,ROUND(IF(C2450=0,1,C2450)*IF(D2450=0,1,D2450)*IF(E2450=0,1,E2450)*IF(F2450=0,1,F2450)*IF(G2450=0,1,G2450),2))</f>
        <v>0</v>
      </c>
      <c r="I2450" s="63"/>
      <c r="J2450" s="7"/>
      <c r="K2450" s="8"/>
      <c r="M2450" s="397"/>
    </row>
    <row r="2451" spans="1:13">
      <c r="A2451" s="32">
        <f t="shared" si="488"/>
        <v>0</v>
      </c>
      <c r="B2451" s="10"/>
      <c r="C2451" s="2"/>
      <c r="D2451" s="2"/>
      <c r="E2451" s="2"/>
      <c r="F2451" s="2"/>
      <c r="G2451" s="2"/>
      <c r="H2451" s="3">
        <f t="shared" si="489"/>
        <v>0</v>
      </c>
      <c r="I2451" s="63"/>
      <c r="J2451" s="7"/>
      <c r="K2451" s="8"/>
      <c r="M2451" s="397"/>
    </row>
    <row r="2452" spans="1:13">
      <c r="A2452" s="32">
        <f t="shared" si="488"/>
        <v>0</v>
      </c>
      <c r="B2452" s="10"/>
      <c r="C2452" s="2"/>
      <c r="D2452" s="2"/>
      <c r="E2452" s="2"/>
      <c r="F2452" s="2"/>
      <c r="G2452" s="2"/>
      <c r="H2452" s="3">
        <f t="shared" si="489"/>
        <v>0</v>
      </c>
      <c r="I2452" s="63"/>
      <c r="J2452" s="7"/>
      <c r="K2452" s="8"/>
      <c r="M2452" s="397"/>
    </row>
    <row r="2453" spans="1:13">
      <c r="A2453" s="32">
        <f t="shared" si="488"/>
        <v>0</v>
      </c>
      <c r="B2453" s="10"/>
      <c r="C2453" s="2"/>
      <c r="D2453" s="2"/>
      <c r="E2453" s="2"/>
      <c r="F2453" s="2"/>
      <c r="G2453" s="2"/>
      <c r="H2453" s="3">
        <f t="shared" si="489"/>
        <v>0</v>
      </c>
      <c r="I2453" s="63"/>
      <c r="J2453" s="7"/>
      <c r="K2453" s="8"/>
      <c r="M2453" s="397"/>
    </row>
    <row r="2454" spans="1:13">
      <c r="A2454" s="32">
        <f t="shared" si="488"/>
        <v>0</v>
      </c>
      <c r="B2454" s="10"/>
      <c r="C2454" s="2"/>
      <c r="D2454" s="2"/>
      <c r="E2454" s="2"/>
      <c r="F2454" s="2"/>
      <c r="G2454" s="2"/>
      <c r="H2454" s="3">
        <f t="shared" si="489"/>
        <v>0</v>
      </c>
      <c r="I2454" s="63"/>
      <c r="J2454" s="7"/>
      <c r="K2454" s="8"/>
      <c r="M2454" s="397"/>
    </row>
    <row r="2455" spans="1:13">
      <c r="A2455" s="32">
        <f t="shared" si="488"/>
        <v>0</v>
      </c>
      <c r="B2455" s="10"/>
      <c r="C2455" s="2"/>
      <c r="D2455" s="2"/>
      <c r="E2455" s="2"/>
      <c r="F2455" s="2"/>
      <c r="G2455" s="2"/>
      <c r="H2455" s="3">
        <f t="shared" si="489"/>
        <v>0</v>
      </c>
      <c r="I2455" s="63"/>
      <c r="J2455" s="7"/>
      <c r="K2455" s="8"/>
      <c r="M2455" s="397"/>
    </row>
    <row r="2456" spans="1:13">
      <c r="A2456" s="32">
        <f t="shared" si="488"/>
        <v>0</v>
      </c>
      <c r="B2456" s="10"/>
      <c r="C2456" s="2"/>
      <c r="D2456" s="2"/>
      <c r="E2456" s="2"/>
      <c r="F2456" s="2"/>
      <c r="G2456" s="2"/>
      <c r="H2456" s="3">
        <f t="shared" si="489"/>
        <v>0</v>
      </c>
      <c r="I2456" s="63"/>
      <c r="J2456" s="7"/>
      <c r="K2456" s="8"/>
      <c r="M2456" s="397"/>
    </row>
    <row r="2457" spans="1:13">
      <c r="A2457" s="33" t="e">
        <f>VLOOKUP(B2448,O:T,2)</f>
        <v>#N/A</v>
      </c>
      <c r="B2457" s="649" t="s">
        <v>70</v>
      </c>
      <c r="C2457" s="650"/>
      <c r="D2457" s="650"/>
      <c r="E2457" s="650"/>
      <c r="F2457" s="650"/>
      <c r="G2457" s="650"/>
      <c r="H2457" s="6"/>
      <c r="I2457" s="63">
        <f>SUM(H2449:H2457)</f>
        <v>0</v>
      </c>
      <c r="J2457" s="1" t="e">
        <f>VLOOKUP(B2448,O:W,4)</f>
        <v>#N/A</v>
      </c>
      <c r="K2457" s="8"/>
      <c r="M2457" s="397"/>
    </row>
    <row r="2458" spans="1:13" ht="45.75" customHeight="1">
      <c r="A2458" s="32">
        <f>IF(B2458&gt;0,1,0)</f>
        <v>0</v>
      </c>
      <c r="B2458" s="647"/>
      <c r="C2458" s="648"/>
      <c r="D2458" s="648"/>
      <c r="E2458" s="648"/>
      <c r="F2458" s="648"/>
      <c r="G2458" s="648"/>
      <c r="H2458" s="6"/>
      <c r="I2458" s="63"/>
      <c r="J2458" s="7"/>
      <c r="K2458" s="8"/>
      <c r="M2458" s="396" t="s">
        <v>1076</v>
      </c>
    </row>
    <row r="2459" spans="1:13">
      <c r="A2459" s="32">
        <f t="shared" ref="A2459:A2466" si="490">IF(H2459&gt;0,1,0)</f>
        <v>0</v>
      </c>
      <c r="B2459" s="10"/>
      <c r="C2459" s="2"/>
      <c r="D2459" s="2"/>
      <c r="E2459" s="2"/>
      <c r="F2459" s="2"/>
      <c r="G2459" s="2"/>
      <c r="H2459" s="3">
        <f>IF(AND(C2459=0,D2459=0,E2459=0,F2459=0,G2459=0),0,ROUND(IF(C2459=0,1,C2459)*IF(D2459=0,1,D2459)*IF(E2459=0,1,E2459)*IF(F2459=0,1,F2459)*IF(G2459=0,1,G2459),2))</f>
        <v>0</v>
      </c>
      <c r="I2459" s="63"/>
      <c r="J2459" s="7"/>
      <c r="K2459" s="8"/>
      <c r="M2459" s="397"/>
    </row>
    <row r="2460" spans="1:13">
      <c r="A2460" s="32">
        <f t="shared" si="490"/>
        <v>0</v>
      </c>
      <c r="B2460" s="10"/>
      <c r="C2460" s="2"/>
      <c r="D2460" s="2"/>
      <c r="E2460" s="2"/>
      <c r="F2460" s="2"/>
      <c r="G2460" s="2"/>
      <c r="H2460" s="3">
        <f t="shared" ref="H2460:H2466" si="491">IF(AND(C2460=0,D2460=0,E2460=0,F2460=0,G2460=0),0,ROUND(IF(C2460=0,1,C2460)*IF(D2460=0,1,D2460)*IF(E2460=0,1,E2460)*IF(F2460=0,1,F2460)*IF(G2460=0,1,G2460),2))</f>
        <v>0</v>
      </c>
      <c r="I2460" s="63"/>
      <c r="J2460" s="7"/>
      <c r="K2460" s="8"/>
      <c r="M2460" s="397"/>
    </row>
    <row r="2461" spans="1:13">
      <c r="A2461" s="32">
        <f t="shared" si="490"/>
        <v>0</v>
      </c>
      <c r="B2461" s="10"/>
      <c r="C2461" s="2"/>
      <c r="D2461" s="2"/>
      <c r="E2461" s="2"/>
      <c r="F2461" s="2"/>
      <c r="G2461" s="2"/>
      <c r="H2461" s="3">
        <f t="shared" si="491"/>
        <v>0</v>
      </c>
      <c r="I2461" s="63"/>
      <c r="J2461" s="7"/>
      <c r="K2461" s="8"/>
      <c r="M2461" s="397"/>
    </row>
    <row r="2462" spans="1:13">
      <c r="A2462" s="32">
        <f t="shared" si="490"/>
        <v>0</v>
      </c>
      <c r="B2462" s="10"/>
      <c r="C2462" s="2"/>
      <c r="D2462" s="2"/>
      <c r="E2462" s="2"/>
      <c r="F2462" s="2"/>
      <c r="G2462" s="2"/>
      <c r="H2462" s="3">
        <f t="shared" si="491"/>
        <v>0</v>
      </c>
      <c r="I2462" s="63"/>
      <c r="J2462" s="7"/>
      <c r="K2462" s="8"/>
      <c r="M2462" s="397"/>
    </row>
    <row r="2463" spans="1:13">
      <c r="A2463" s="32">
        <f t="shared" si="490"/>
        <v>0</v>
      </c>
      <c r="B2463" s="10"/>
      <c r="C2463" s="2"/>
      <c r="D2463" s="2"/>
      <c r="E2463" s="2"/>
      <c r="F2463" s="2"/>
      <c r="G2463" s="2"/>
      <c r="H2463" s="3">
        <f t="shared" si="491"/>
        <v>0</v>
      </c>
      <c r="I2463" s="63"/>
      <c r="J2463" s="7"/>
      <c r="K2463" s="8"/>
      <c r="M2463" s="397"/>
    </row>
    <row r="2464" spans="1:13">
      <c r="A2464" s="32">
        <f t="shared" si="490"/>
        <v>0</v>
      </c>
      <c r="B2464" s="10"/>
      <c r="C2464" s="2"/>
      <c r="D2464" s="2"/>
      <c r="E2464" s="2"/>
      <c r="F2464" s="2"/>
      <c r="G2464" s="2"/>
      <c r="H2464" s="3">
        <f t="shared" si="491"/>
        <v>0</v>
      </c>
      <c r="I2464" s="63"/>
      <c r="J2464" s="7"/>
      <c r="K2464" s="8"/>
      <c r="M2464" s="397"/>
    </row>
    <row r="2465" spans="1:13">
      <c r="A2465" s="32">
        <f t="shared" si="490"/>
        <v>0</v>
      </c>
      <c r="B2465" s="10"/>
      <c r="C2465" s="2"/>
      <c r="D2465" s="2"/>
      <c r="E2465" s="2"/>
      <c r="F2465" s="2"/>
      <c r="G2465" s="2"/>
      <c r="H2465" s="3">
        <f t="shared" si="491"/>
        <v>0</v>
      </c>
      <c r="I2465" s="63"/>
      <c r="J2465" s="7"/>
      <c r="K2465" s="8"/>
      <c r="M2465" s="397"/>
    </row>
    <row r="2466" spans="1:13">
      <c r="A2466" s="32">
        <f t="shared" si="490"/>
        <v>0</v>
      </c>
      <c r="B2466" s="10"/>
      <c r="C2466" s="2"/>
      <c r="D2466" s="2"/>
      <c r="E2466" s="2"/>
      <c r="F2466" s="2"/>
      <c r="G2466" s="2"/>
      <c r="H2466" s="3">
        <f t="shared" si="491"/>
        <v>0</v>
      </c>
      <c r="I2466" s="63"/>
      <c r="J2466" s="7"/>
      <c r="K2466" s="8"/>
      <c r="M2466" s="397"/>
    </row>
    <row r="2467" spans="1:13">
      <c r="A2467" s="33" t="e">
        <f>VLOOKUP(B2458,O:T,2)</f>
        <v>#N/A</v>
      </c>
      <c r="B2467" s="649" t="s">
        <v>70</v>
      </c>
      <c r="C2467" s="650"/>
      <c r="D2467" s="650"/>
      <c r="E2467" s="650"/>
      <c r="F2467" s="650"/>
      <c r="G2467" s="650"/>
      <c r="H2467" s="6"/>
      <c r="I2467" s="63">
        <f>SUM(H2459:H2467)</f>
        <v>0</v>
      </c>
      <c r="J2467" s="1" t="e">
        <f>VLOOKUP(B2458,O:W,4)</f>
        <v>#N/A</v>
      </c>
      <c r="K2467" s="8"/>
      <c r="M2467" s="397"/>
    </row>
    <row r="2468" spans="1:13" ht="45.75" customHeight="1">
      <c r="A2468" s="32">
        <f>IF(B2468&gt;0,1,0)</f>
        <v>0</v>
      </c>
      <c r="B2468" s="647"/>
      <c r="C2468" s="648"/>
      <c r="D2468" s="648"/>
      <c r="E2468" s="648"/>
      <c r="F2468" s="648"/>
      <c r="G2468" s="648"/>
      <c r="H2468" s="6"/>
      <c r="I2468" s="63"/>
      <c r="J2468" s="7"/>
      <c r="K2468" s="8"/>
      <c r="M2468" s="396" t="s">
        <v>1076</v>
      </c>
    </row>
    <row r="2469" spans="1:13">
      <c r="A2469" s="32">
        <f t="shared" ref="A2469:A2476" si="492">IF(H2469&gt;0,1,0)</f>
        <v>0</v>
      </c>
      <c r="B2469" s="10"/>
      <c r="C2469" s="2"/>
      <c r="D2469" s="2"/>
      <c r="E2469" s="2"/>
      <c r="F2469" s="2"/>
      <c r="G2469" s="2"/>
      <c r="H2469" s="3">
        <f>IF(AND(C2469=0,D2469=0,E2469=0,F2469=0,G2469=0),0,ROUND(IF(C2469=0,1,C2469)*IF(D2469=0,1,D2469)*IF(E2469=0,1,E2469)*IF(F2469=0,1,F2469)*IF(G2469=0,1,G2469),2))</f>
        <v>0</v>
      </c>
      <c r="I2469" s="63"/>
      <c r="J2469" s="7"/>
      <c r="K2469" s="8"/>
      <c r="M2469" s="397" t="s">
        <v>1077</v>
      </c>
    </row>
    <row r="2470" spans="1:13">
      <c r="A2470" s="32">
        <f t="shared" si="492"/>
        <v>0</v>
      </c>
      <c r="B2470" s="10"/>
      <c r="C2470" s="2"/>
      <c r="D2470" s="2"/>
      <c r="E2470" s="2"/>
      <c r="F2470" s="2"/>
      <c r="G2470" s="2"/>
      <c r="H2470" s="3">
        <f t="shared" ref="H2470:H2476" si="493">IF(AND(C2470=0,D2470=0,E2470=0,F2470=0,G2470=0),0,ROUND(IF(C2470=0,1,C2470)*IF(D2470=0,1,D2470)*IF(E2470=0,1,E2470)*IF(F2470=0,1,F2470)*IF(G2470=0,1,G2470),2))</f>
        <v>0</v>
      </c>
      <c r="I2470" s="63"/>
      <c r="J2470" s="7"/>
      <c r="K2470" s="8"/>
      <c r="M2470" s="397"/>
    </row>
    <row r="2471" spans="1:13">
      <c r="A2471" s="32">
        <f t="shared" si="492"/>
        <v>0</v>
      </c>
      <c r="B2471" s="10"/>
      <c r="C2471" s="2"/>
      <c r="D2471" s="2"/>
      <c r="E2471" s="2"/>
      <c r="F2471" s="2"/>
      <c r="G2471" s="2"/>
      <c r="H2471" s="3">
        <f t="shared" si="493"/>
        <v>0</v>
      </c>
      <c r="I2471" s="63"/>
      <c r="J2471" s="7"/>
      <c r="K2471" s="8"/>
      <c r="M2471" s="397"/>
    </row>
    <row r="2472" spans="1:13">
      <c r="A2472" s="32">
        <f t="shared" si="492"/>
        <v>0</v>
      </c>
      <c r="B2472" s="10"/>
      <c r="C2472" s="2"/>
      <c r="D2472" s="2"/>
      <c r="E2472" s="2"/>
      <c r="F2472" s="2"/>
      <c r="G2472" s="2"/>
      <c r="H2472" s="3">
        <f t="shared" si="493"/>
        <v>0</v>
      </c>
      <c r="I2472" s="63"/>
      <c r="J2472" s="7"/>
      <c r="K2472" s="8"/>
      <c r="M2472" s="397"/>
    </row>
    <row r="2473" spans="1:13">
      <c r="A2473" s="32">
        <f t="shared" si="492"/>
        <v>0</v>
      </c>
      <c r="B2473" s="10"/>
      <c r="C2473" s="2"/>
      <c r="D2473" s="2"/>
      <c r="E2473" s="2"/>
      <c r="F2473" s="2"/>
      <c r="G2473" s="2"/>
      <c r="H2473" s="3">
        <f t="shared" si="493"/>
        <v>0</v>
      </c>
      <c r="I2473" s="63"/>
      <c r="J2473" s="7"/>
      <c r="K2473" s="8"/>
      <c r="M2473" s="397"/>
    </row>
    <row r="2474" spans="1:13">
      <c r="A2474" s="32">
        <f t="shared" si="492"/>
        <v>0</v>
      </c>
      <c r="B2474" s="10"/>
      <c r="C2474" s="2"/>
      <c r="D2474" s="2"/>
      <c r="E2474" s="2"/>
      <c r="F2474" s="2"/>
      <c r="G2474" s="2"/>
      <c r="H2474" s="3">
        <f t="shared" si="493"/>
        <v>0</v>
      </c>
      <c r="I2474" s="63"/>
      <c r="J2474" s="7"/>
      <c r="K2474" s="8"/>
      <c r="M2474" s="397"/>
    </row>
    <row r="2475" spans="1:13">
      <c r="A2475" s="32">
        <f t="shared" si="492"/>
        <v>0</v>
      </c>
      <c r="B2475" s="10"/>
      <c r="C2475" s="2"/>
      <c r="D2475" s="2"/>
      <c r="E2475" s="2"/>
      <c r="F2475" s="2"/>
      <c r="G2475" s="2"/>
      <c r="H2475" s="3">
        <f t="shared" si="493"/>
        <v>0</v>
      </c>
      <c r="I2475" s="63"/>
      <c r="J2475" s="7"/>
      <c r="K2475" s="8"/>
      <c r="M2475" s="397"/>
    </row>
    <row r="2476" spans="1:13">
      <c r="A2476" s="32">
        <f t="shared" si="492"/>
        <v>0</v>
      </c>
      <c r="B2476" s="10"/>
      <c r="C2476" s="2"/>
      <c r="D2476" s="2"/>
      <c r="E2476" s="2"/>
      <c r="F2476" s="2"/>
      <c r="G2476" s="2"/>
      <c r="H2476" s="3">
        <f t="shared" si="493"/>
        <v>0</v>
      </c>
      <c r="I2476" s="63"/>
      <c r="J2476" s="7"/>
      <c r="K2476" s="8"/>
      <c r="M2476" s="397"/>
    </row>
    <row r="2477" spans="1:13">
      <c r="A2477" s="33" t="e">
        <f>VLOOKUP(B2468,O:T,2)</f>
        <v>#N/A</v>
      </c>
      <c r="B2477" s="649" t="s">
        <v>70</v>
      </c>
      <c r="C2477" s="650"/>
      <c r="D2477" s="650"/>
      <c r="E2477" s="650"/>
      <c r="F2477" s="650"/>
      <c r="G2477" s="650"/>
      <c r="H2477" s="6"/>
      <c r="I2477" s="63">
        <f>SUM(H2469:H2477)</f>
        <v>0</v>
      </c>
      <c r="J2477" s="1" t="e">
        <f>VLOOKUP(B2468,O:W,4)</f>
        <v>#N/A</v>
      </c>
      <c r="K2477" s="8"/>
      <c r="M2477" s="397"/>
    </row>
    <row r="2478" spans="1:13" ht="47.25" customHeight="1">
      <c r="A2478" s="32">
        <f>IF(B2478&gt;0,1,0)</f>
        <v>0</v>
      </c>
      <c r="B2478" s="647"/>
      <c r="C2478" s="648"/>
      <c r="D2478" s="648"/>
      <c r="E2478" s="648"/>
      <c r="F2478" s="648"/>
      <c r="G2478" s="648"/>
      <c r="H2478" s="6"/>
      <c r="I2478" s="63"/>
      <c r="J2478" s="7"/>
      <c r="K2478" s="8"/>
      <c r="M2478" s="396" t="s">
        <v>1076</v>
      </c>
    </row>
    <row r="2479" spans="1:13">
      <c r="A2479" s="32">
        <f t="shared" ref="A2479:A2486" si="494">IF(H2479&gt;0,1,0)</f>
        <v>0</v>
      </c>
      <c r="B2479" s="10"/>
      <c r="C2479" s="2"/>
      <c r="D2479" s="2"/>
      <c r="E2479" s="2"/>
      <c r="F2479" s="2"/>
      <c r="G2479" s="2"/>
      <c r="H2479" s="3">
        <f>IF(AND(C2479=0,D2479=0,E2479=0,F2479=0,G2479=0),0,ROUND(IF(C2479=0,1,C2479)*IF(D2479=0,1,D2479)*IF(E2479=0,1,E2479)*IF(F2479=0,1,F2479)*IF(G2479=0,1,G2479),2))</f>
        <v>0</v>
      </c>
      <c r="I2479" s="63"/>
      <c r="J2479" s="7"/>
      <c r="K2479" s="8"/>
      <c r="M2479" s="397"/>
    </row>
    <row r="2480" spans="1:13">
      <c r="A2480" s="32">
        <f t="shared" si="494"/>
        <v>0</v>
      </c>
      <c r="B2480" s="10"/>
      <c r="C2480" s="2"/>
      <c r="D2480" s="2"/>
      <c r="E2480" s="2"/>
      <c r="F2480" s="2"/>
      <c r="G2480" s="2"/>
      <c r="H2480" s="3">
        <f t="shared" ref="H2480:H2486" si="495">IF(AND(C2480=0,D2480=0,E2480=0,F2480=0,G2480=0),0,ROUND(IF(C2480=0,1,C2480)*IF(D2480=0,1,D2480)*IF(E2480=0,1,E2480)*IF(F2480=0,1,F2480)*IF(G2480=0,1,G2480),2))</f>
        <v>0</v>
      </c>
      <c r="I2480" s="63"/>
      <c r="J2480" s="7"/>
      <c r="K2480" s="8"/>
      <c r="M2480" s="397"/>
    </row>
    <row r="2481" spans="1:13">
      <c r="A2481" s="32">
        <f t="shared" si="494"/>
        <v>0</v>
      </c>
      <c r="B2481" s="10"/>
      <c r="C2481" s="2"/>
      <c r="D2481" s="2"/>
      <c r="E2481" s="2"/>
      <c r="F2481" s="2"/>
      <c r="G2481" s="2"/>
      <c r="H2481" s="3">
        <f t="shared" si="495"/>
        <v>0</v>
      </c>
      <c r="I2481" s="63"/>
      <c r="J2481" s="7"/>
      <c r="K2481" s="8"/>
      <c r="M2481" s="397"/>
    </row>
    <row r="2482" spans="1:13">
      <c r="A2482" s="32">
        <f t="shared" si="494"/>
        <v>0</v>
      </c>
      <c r="B2482" s="10"/>
      <c r="C2482" s="2"/>
      <c r="D2482" s="2"/>
      <c r="E2482" s="2"/>
      <c r="F2482" s="2"/>
      <c r="G2482" s="2"/>
      <c r="H2482" s="3">
        <f t="shared" si="495"/>
        <v>0</v>
      </c>
      <c r="I2482" s="63"/>
      <c r="J2482" s="7"/>
      <c r="K2482" s="8"/>
      <c r="M2482" s="397"/>
    </row>
    <row r="2483" spans="1:13">
      <c r="A2483" s="32">
        <f t="shared" si="494"/>
        <v>0</v>
      </c>
      <c r="B2483" s="10"/>
      <c r="C2483" s="2"/>
      <c r="D2483" s="2"/>
      <c r="E2483" s="2"/>
      <c r="F2483" s="2"/>
      <c r="G2483" s="2"/>
      <c r="H2483" s="3">
        <f t="shared" si="495"/>
        <v>0</v>
      </c>
      <c r="I2483" s="63"/>
      <c r="J2483" s="7"/>
      <c r="K2483" s="8"/>
      <c r="M2483" s="397"/>
    </row>
    <row r="2484" spans="1:13">
      <c r="A2484" s="32">
        <f t="shared" si="494"/>
        <v>0</v>
      </c>
      <c r="B2484" s="10"/>
      <c r="C2484" s="2"/>
      <c r="D2484" s="2"/>
      <c r="E2484" s="2"/>
      <c r="F2484" s="2"/>
      <c r="G2484" s="2"/>
      <c r="H2484" s="3">
        <f t="shared" si="495"/>
        <v>0</v>
      </c>
      <c r="I2484" s="63"/>
      <c r="J2484" s="7"/>
      <c r="K2484" s="8"/>
      <c r="M2484" s="397"/>
    </row>
    <row r="2485" spans="1:13">
      <c r="A2485" s="32">
        <f t="shared" si="494"/>
        <v>0</v>
      </c>
      <c r="B2485" s="10"/>
      <c r="C2485" s="2"/>
      <c r="D2485" s="2"/>
      <c r="E2485" s="2"/>
      <c r="F2485" s="2"/>
      <c r="G2485" s="2"/>
      <c r="H2485" s="3">
        <f t="shared" si="495"/>
        <v>0</v>
      </c>
      <c r="I2485" s="63"/>
      <c r="J2485" s="7"/>
      <c r="K2485" s="8"/>
      <c r="M2485" s="397"/>
    </row>
    <row r="2486" spans="1:13">
      <c r="A2486" s="32">
        <f t="shared" si="494"/>
        <v>0</v>
      </c>
      <c r="B2486" s="10"/>
      <c r="C2486" s="2"/>
      <c r="D2486" s="2"/>
      <c r="E2486" s="2"/>
      <c r="F2486" s="2"/>
      <c r="G2486" s="2"/>
      <c r="H2486" s="3">
        <f t="shared" si="495"/>
        <v>0</v>
      </c>
      <c r="I2486" s="63"/>
      <c r="J2486" s="7"/>
      <c r="K2486" s="8"/>
      <c r="M2486" s="397"/>
    </row>
    <row r="2487" spans="1:13">
      <c r="A2487" s="33" t="e">
        <f>VLOOKUP(B2478,O:T,2)</f>
        <v>#N/A</v>
      </c>
      <c r="B2487" s="649" t="s">
        <v>70</v>
      </c>
      <c r="C2487" s="650"/>
      <c r="D2487" s="650"/>
      <c r="E2487" s="650"/>
      <c r="F2487" s="650"/>
      <c r="G2487" s="650"/>
      <c r="H2487" s="6"/>
      <c r="I2487" s="63">
        <f>SUM(H2479:H2487)</f>
        <v>0</v>
      </c>
      <c r="J2487" s="1" t="e">
        <f>VLOOKUP(B2478,O:W,4)</f>
        <v>#N/A</v>
      </c>
      <c r="K2487" s="8"/>
      <c r="M2487" s="397"/>
    </row>
    <row r="2488" spans="1:13" ht="48" customHeight="1">
      <c r="A2488" s="32">
        <f>IF(B2488&gt;0,1,0)</f>
        <v>0</v>
      </c>
      <c r="B2488" s="647"/>
      <c r="C2488" s="648"/>
      <c r="D2488" s="648"/>
      <c r="E2488" s="648"/>
      <c r="F2488" s="648"/>
      <c r="G2488" s="648"/>
      <c r="H2488" s="6"/>
      <c r="I2488" s="63"/>
      <c r="J2488" s="7"/>
      <c r="K2488" s="8"/>
      <c r="M2488" s="396" t="s">
        <v>1076</v>
      </c>
    </row>
    <row r="2489" spans="1:13">
      <c r="A2489" s="32">
        <f t="shared" ref="A2489:A2496" si="496">IF(H2489&gt;0,1,0)</f>
        <v>0</v>
      </c>
      <c r="B2489" s="10"/>
      <c r="C2489" s="2"/>
      <c r="D2489" s="2"/>
      <c r="E2489" s="2"/>
      <c r="F2489" s="2"/>
      <c r="G2489" s="2"/>
      <c r="H2489" s="3">
        <f>IF(AND(C2489=0,D2489=0,E2489=0,F2489=0,G2489=0),0,ROUND(IF(C2489=0,1,C2489)*IF(D2489=0,1,D2489)*IF(E2489=0,1,E2489)*IF(F2489=0,1,F2489)*IF(G2489=0,1,G2489),2))</f>
        <v>0</v>
      </c>
      <c r="I2489" s="63"/>
      <c r="J2489" s="7"/>
      <c r="K2489" s="8"/>
      <c r="M2489" s="397" t="s">
        <v>1077</v>
      </c>
    </row>
    <row r="2490" spans="1:13">
      <c r="A2490" s="32">
        <f t="shared" si="496"/>
        <v>0</v>
      </c>
      <c r="B2490" s="10"/>
      <c r="C2490" s="2"/>
      <c r="D2490" s="2"/>
      <c r="E2490" s="2"/>
      <c r="F2490" s="2"/>
      <c r="G2490" s="2"/>
      <c r="H2490" s="3">
        <f t="shared" ref="H2490:H2496" si="497">IF(AND(C2490=0,D2490=0,E2490=0,F2490=0,G2490=0),0,ROUND(IF(C2490=0,1,C2490)*IF(D2490=0,1,D2490)*IF(E2490=0,1,E2490)*IF(F2490=0,1,F2490)*IF(G2490=0,1,G2490),2))</f>
        <v>0</v>
      </c>
      <c r="I2490" s="63"/>
      <c r="J2490" s="7"/>
      <c r="K2490" s="8"/>
      <c r="M2490" s="397"/>
    </row>
    <row r="2491" spans="1:13">
      <c r="A2491" s="32">
        <f t="shared" si="496"/>
        <v>0</v>
      </c>
      <c r="B2491" s="10"/>
      <c r="C2491" s="2"/>
      <c r="D2491" s="2"/>
      <c r="E2491" s="2"/>
      <c r="F2491" s="2"/>
      <c r="G2491" s="2"/>
      <c r="H2491" s="3">
        <f t="shared" si="497"/>
        <v>0</v>
      </c>
      <c r="I2491" s="63"/>
      <c r="J2491" s="7"/>
      <c r="K2491" s="8"/>
      <c r="M2491" s="397"/>
    </row>
    <row r="2492" spans="1:13">
      <c r="A2492" s="32">
        <f t="shared" si="496"/>
        <v>0</v>
      </c>
      <c r="B2492" s="10"/>
      <c r="C2492" s="2"/>
      <c r="D2492" s="2"/>
      <c r="E2492" s="2"/>
      <c r="F2492" s="2"/>
      <c r="G2492" s="2"/>
      <c r="H2492" s="3">
        <f t="shared" si="497"/>
        <v>0</v>
      </c>
      <c r="I2492" s="63"/>
      <c r="J2492" s="7"/>
      <c r="K2492" s="8"/>
      <c r="M2492" s="397"/>
    </row>
    <row r="2493" spans="1:13">
      <c r="A2493" s="32">
        <f t="shared" si="496"/>
        <v>0</v>
      </c>
      <c r="B2493" s="10"/>
      <c r="C2493" s="2"/>
      <c r="D2493" s="2"/>
      <c r="E2493" s="2"/>
      <c r="F2493" s="2"/>
      <c r="G2493" s="2"/>
      <c r="H2493" s="3">
        <f t="shared" si="497"/>
        <v>0</v>
      </c>
      <c r="I2493" s="63"/>
      <c r="J2493" s="7"/>
      <c r="K2493" s="8"/>
      <c r="M2493" s="397"/>
    </row>
    <row r="2494" spans="1:13">
      <c r="A2494" s="32">
        <f t="shared" si="496"/>
        <v>0</v>
      </c>
      <c r="B2494" s="10"/>
      <c r="C2494" s="2"/>
      <c r="D2494" s="2"/>
      <c r="E2494" s="2"/>
      <c r="F2494" s="2"/>
      <c r="G2494" s="2"/>
      <c r="H2494" s="3">
        <f t="shared" si="497"/>
        <v>0</v>
      </c>
      <c r="I2494" s="63"/>
      <c r="J2494" s="7"/>
      <c r="K2494" s="8"/>
      <c r="M2494" s="397"/>
    </row>
    <row r="2495" spans="1:13">
      <c r="A2495" s="32">
        <f t="shared" si="496"/>
        <v>0</v>
      </c>
      <c r="B2495" s="10"/>
      <c r="C2495" s="2"/>
      <c r="D2495" s="2"/>
      <c r="E2495" s="2"/>
      <c r="F2495" s="2"/>
      <c r="G2495" s="2"/>
      <c r="H2495" s="3">
        <f t="shared" si="497"/>
        <v>0</v>
      </c>
      <c r="I2495" s="63"/>
      <c r="J2495" s="7"/>
      <c r="K2495" s="8"/>
      <c r="M2495" s="397"/>
    </row>
    <row r="2496" spans="1:13">
      <c r="A2496" s="32">
        <f t="shared" si="496"/>
        <v>0</v>
      </c>
      <c r="B2496" s="10"/>
      <c r="C2496" s="2"/>
      <c r="D2496" s="2"/>
      <c r="E2496" s="2"/>
      <c r="F2496" s="2"/>
      <c r="G2496" s="2"/>
      <c r="H2496" s="3">
        <f t="shared" si="497"/>
        <v>0</v>
      </c>
      <c r="I2496" s="63"/>
      <c r="J2496" s="7"/>
      <c r="K2496" s="8"/>
      <c r="M2496" s="397"/>
    </row>
    <row r="2497" spans="1:13">
      <c r="A2497" s="33" t="e">
        <f>VLOOKUP(B2488,O:T,2)</f>
        <v>#N/A</v>
      </c>
      <c r="B2497" s="649" t="s">
        <v>70</v>
      </c>
      <c r="C2497" s="650"/>
      <c r="D2497" s="650"/>
      <c r="E2497" s="650"/>
      <c r="F2497" s="650"/>
      <c r="G2497" s="650"/>
      <c r="H2497" s="6"/>
      <c r="I2497" s="63">
        <f>SUM(H2489:H2497)</f>
        <v>0</v>
      </c>
      <c r="J2497" s="1" t="e">
        <f>VLOOKUP(B2488,O:W,4)</f>
        <v>#N/A</v>
      </c>
      <c r="K2497" s="8"/>
      <c r="M2497" s="397"/>
    </row>
    <row r="2498" spans="1:13" ht="47.25" customHeight="1">
      <c r="A2498" s="32">
        <f>IF(B2498&gt;0,1,0)</f>
        <v>0</v>
      </c>
      <c r="B2498" s="647"/>
      <c r="C2498" s="648"/>
      <c r="D2498" s="648"/>
      <c r="E2498" s="648"/>
      <c r="F2498" s="648"/>
      <c r="G2498" s="648"/>
      <c r="H2498" s="6"/>
      <c r="I2498" s="63"/>
      <c r="J2498" s="7"/>
      <c r="K2498" s="8"/>
      <c r="M2498" s="396" t="s">
        <v>1076</v>
      </c>
    </row>
    <row r="2499" spans="1:13">
      <c r="A2499" s="32">
        <f t="shared" ref="A2499:A2506" si="498">IF(H2499&gt;0,1,0)</f>
        <v>0</v>
      </c>
      <c r="B2499" s="10"/>
      <c r="C2499" s="2"/>
      <c r="D2499" s="2"/>
      <c r="E2499" s="2"/>
      <c r="F2499" s="2"/>
      <c r="G2499" s="2"/>
      <c r="H2499" s="3">
        <f>IF(AND(C2499=0,D2499=0,E2499=0,F2499=0,G2499=0),0,ROUND(IF(C2499=0,1,C2499)*IF(D2499=0,1,D2499)*IF(E2499=0,1,E2499)*IF(F2499=0,1,F2499)*IF(G2499=0,1,G2499),2))</f>
        <v>0</v>
      </c>
      <c r="I2499" s="63"/>
      <c r="J2499" s="7"/>
      <c r="K2499" s="8"/>
      <c r="M2499" s="397" t="s">
        <v>1077</v>
      </c>
    </row>
    <row r="2500" spans="1:13">
      <c r="A2500" s="32">
        <f t="shared" si="498"/>
        <v>0</v>
      </c>
      <c r="B2500" s="10"/>
      <c r="C2500" s="2"/>
      <c r="D2500" s="2"/>
      <c r="E2500" s="2"/>
      <c r="F2500" s="2"/>
      <c r="G2500" s="2"/>
      <c r="H2500" s="3">
        <f t="shared" ref="H2500:H2506" si="499">IF(AND(C2500=0,D2500=0,E2500=0,F2500=0,G2500=0),0,ROUND(IF(C2500=0,1,C2500)*IF(D2500=0,1,D2500)*IF(E2500=0,1,E2500)*IF(F2500=0,1,F2500)*IF(G2500=0,1,G2500),2))</f>
        <v>0</v>
      </c>
      <c r="I2500" s="63"/>
      <c r="J2500" s="7"/>
      <c r="K2500" s="8"/>
      <c r="M2500" s="397"/>
    </row>
    <row r="2501" spans="1:13">
      <c r="A2501" s="32">
        <f t="shared" si="498"/>
        <v>0</v>
      </c>
      <c r="B2501" s="10"/>
      <c r="C2501" s="2"/>
      <c r="D2501" s="2"/>
      <c r="E2501" s="2"/>
      <c r="F2501" s="2"/>
      <c r="G2501" s="2"/>
      <c r="H2501" s="3">
        <f t="shared" si="499"/>
        <v>0</v>
      </c>
      <c r="I2501" s="63"/>
      <c r="J2501" s="7"/>
      <c r="K2501" s="8"/>
      <c r="M2501" s="397"/>
    </row>
    <row r="2502" spans="1:13">
      <c r="A2502" s="32">
        <f t="shared" si="498"/>
        <v>0</v>
      </c>
      <c r="B2502" s="10"/>
      <c r="C2502" s="2"/>
      <c r="D2502" s="2"/>
      <c r="E2502" s="2"/>
      <c r="F2502" s="2"/>
      <c r="G2502" s="2"/>
      <c r="H2502" s="3">
        <f t="shared" si="499"/>
        <v>0</v>
      </c>
      <c r="I2502" s="63"/>
      <c r="J2502" s="7"/>
      <c r="K2502" s="8"/>
      <c r="M2502" s="397"/>
    </row>
    <row r="2503" spans="1:13">
      <c r="A2503" s="32">
        <f t="shared" si="498"/>
        <v>0</v>
      </c>
      <c r="B2503" s="10"/>
      <c r="C2503" s="2"/>
      <c r="D2503" s="2"/>
      <c r="E2503" s="2"/>
      <c r="F2503" s="2"/>
      <c r="G2503" s="2"/>
      <c r="H2503" s="3">
        <f t="shared" si="499"/>
        <v>0</v>
      </c>
      <c r="I2503" s="63"/>
      <c r="J2503" s="7"/>
      <c r="K2503" s="8"/>
      <c r="M2503" s="397"/>
    </row>
    <row r="2504" spans="1:13">
      <c r="A2504" s="32">
        <f t="shared" si="498"/>
        <v>0</v>
      </c>
      <c r="B2504" s="10"/>
      <c r="C2504" s="2"/>
      <c r="D2504" s="2"/>
      <c r="E2504" s="2"/>
      <c r="F2504" s="2"/>
      <c r="G2504" s="2"/>
      <c r="H2504" s="3">
        <f t="shared" si="499"/>
        <v>0</v>
      </c>
      <c r="I2504" s="63"/>
      <c r="J2504" s="7"/>
      <c r="K2504" s="8"/>
      <c r="M2504" s="397"/>
    </row>
    <row r="2505" spans="1:13">
      <c r="A2505" s="32">
        <f t="shared" si="498"/>
        <v>0</v>
      </c>
      <c r="B2505" s="10"/>
      <c r="C2505" s="2"/>
      <c r="D2505" s="2"/>
      <c r="E2505" s="2"/>
      <c r="F2505" s="2"/>
      <c r="G2505" s="2"/>
      <c r="H2505" s="3">
        <f t="shared" si="499"/>
        <v>0</v>
      </c>
      <c r="I2505" s="63"/>
      <c r="J2505" s="7"/>
      <c r="K2505" s="8"/>
      <c r="M2505" s="397"/>
    </row>
    <row r="2506" spans="1:13">
      <c r="A2506" s="32">
        <f t="shared" si="498"/>
        <v>0</v>
      </c>
      <c r="B2506" s="10"/>
      <c r="C2506" s="2"/>
      <c r="D2506" s="2"/>
      <c r="E2506" s="2"/>
      <c r="F2506" s="2"/>
      <c r="G2506" s="2"/>
      <c r="H2506" s="3">
        <f t="shared" si="499"/>
        <v>0</v>
      </c>
      <c r="I2506" s="63"/>
      <c r="J2506" s="7"/>
      <c r="K2506" s="8"/>
      <c r="M2506" s="397"/>
    </row>
    <row r="2507" spans="1:13">
      <c r="A2507" s="33" t="e">
        <f>VLOOKUP(B2498,O:T,2)</f>
        <v>#N/A</v>
      </c>
      <c r="B2507" s="649" t="s">
        <v>70</v>
      </c>
      <c r="C2507" s="650"/>
      <c r="D2507" s="650"/>
      <c r="E2507" s="650"/>
      <c r="F2507" s="650"/>
      <c r="G2507" s="650"/>
      <c r="H2507" s="6"/>
      <c r="I2507" s="63">
        <f>SUM(H2499:H2507)</f>
        <v>0</v>
      </c>
      <c r="J2507" s="1" t="e">
        <f>VLOOKUP(B2498,O:W,4)</f>
        <v>#N/A</v>
      </c>
      <c r="K2507" s="8"/>
      <c r="M2507" s="397"/>
    </row>
    <row r="2508" spans="1:13" ht="46.5" customHeight="1">
      <c r="A2508" s="32">
        <f>IF(B2508&gt;0,1,0)</f>
        <v>0</v>
      </c>
      <c r="B2508" s="647"/>
      <c r="C2508" s="648"/>
      <c r="D2508" s="648"/>
      <c r="E2508" s="648"/>
      <c r="F2508" s="648"/>
      <c r="G2508" s="648"/>
      <c r="H2508" s="6"/>
      <c r="I2508" s="63"/>
      <c r="J2508" s="7"/>
      <c r="K2508" s="8"/>
      <c r="M2508" s="396" t="s">
        <v>1076</v>
      </c>
    </row>
    <row r="2509" spans="1:13">
      <c r="A2509" s="32">
        <f t="shared" ref="A2509:A2516" si="500">IF(H2509&gt;0,1,0)</f>
        <v>0</v>
      </c>
      <c r="B2509" s="10"/>
      <c r="C2509" s="2"/>
      <c r="D2509" s="2"/>
      <c r="E2509" s="2"/>
      <c r="F2509" s="2"/>
      <c r="G2509" s="2"/>
      <c r="H2509" s="3">
        <f>IF(AND(C2509=0,D2509=0,E2509=0,F2509=0,G2509=0),0,ROUND(IF(C2509=0,1,C2509)*IF(D2509=0,1,D2509)*IF(E2509=0,1,E2509)*IF(F2509=0,1,F2509)*IF(G2509=0,1,G2509),2))</f>
        <v>0</v>
      </c>
      <c r="I2509" s="63"/>
      <c r="J2509" s="7"/>
      <c r="K2509" s="8"/>
      <c r="M2509" s="397"/>
    </row>
    <row r="2510" spans="1:13">
      <c r="A2510" s="32">
        <f t="shared" si="500"/>
        <v>0</v>
      </c>
      <c r="B2510" s="10"/>
      <c r="C2510" s="2"/>
      <c r="D2510" s="2"/>
      <c r="E2510" s="2"/>
      <c r="F2510" s="2"/>
      <c r="G2510" s="2"/>
      <c r="H2510" s="3">
        <f t="shared" ref="H2510:H2516" si="501">IF(AND(C2510=0,D2510=0,E2510=0,F2510=0,G2510=0),0,ROUND(IF(C2510=0,1,C2510)*IF(D2510=0,1,D2510)*IF(E2510=0,1,E2510)*IF(F2510=0,1,F2510)*IF(G2510=0,1,G2510),2))</f>
        <v>0</v>
      </c>
      <c r="I2510" s="63"/>
      <c r="J2510" s="7"/>
      <c r="K2510" s="8"/>
      <c r="M2510" s="397"/>
    </row>
    <row r="2511" spans="1:13">
      <c r="A2511" s="32">
        <f t="shared" si="500"/>
        <v>0</v>
      </c>
      <c r="B2511" s="10"/>
      <c r="C2511" s="2"/>
      <c r="D2511" s="2"/>
      <c r="E2511" s="2"/>
      <c r="F2511" s="2"/>
      <c r="G2511" s="2"/>
      <c r="H2511" s="3">
        <f t="shared" si="501"/>
        <v>0</v>
      </c>
      <c r="I2511" s="63"/>
      <c r="J2511" s="7"/>
      <c r="K2511" s="8"/>
      <c r="M2511" s="397"/>
    </row>
    <row r="2512" spans="1:13">
      <c r="A2512" s="32">
        <f t="shared" si="500"/>
        <v>0</v>
      </c>
      <c r="B2512" s="10"/>
      <c r="C2512" s="2"/>
      <c r="D2512" s="2"/>
      <c r="E2512" s="2"/>
      <c r="F2512" s="2"/>
      <c r="G2512" s="2"/>
      <c r="H2512" s="3">
        <f t="shared" si="501"/>
        <v>0</v>
      </c>
      <c r="I2512" s="63"/>
      <c r="J2512" s="7"/>
      <c r="K2512" s="8"/>
      <c r="M2512" s="397"/>
    </row>
    <row r="2513" spans="1:13">
      <c r="A2513" s="32">
        <f t="shared" si="500"/>
        <v>0</v>
      </c>
      <c r="B2513" s="10"/>
      <c r="C2513" s="2"/>
      <c r="D2513" s="2"/>
      <c r="E2513" s="2"/>
      <c r="F2513" s="2"/>
      <c r="G2513" s="2"/>
      <c r="H2513" s="3">
        <f t="shared" si="501"/>
        <v>0</v>
      </c>
      <c r="I2513" s="63"/>
      <c r="J2513" s="7"/>
      <c r="K2513" s="8"/>
      <c r="M2513" s="397"/>
    </row>
    <row r="2514" spans="1:13">
      <c r="A2514" s="32">
        <f t="shared" si="500"/>
        <v>0</v>
      </c>
      <c r="B2514" s="10"/>
      <c r="C2514" s="2"/>
      <c r="D2514" s="2"/>
      <c r="E2514" s="2"/>
      <c r="F2514" s="2"/>
      <c r="G2514" s="2"/>
      <c r="H2514" s="3">
        <f t="shared" si="501"/>
        <v>0</v>
      </c>
      <c r="I2514" s="63"/>
      <c r="J2514" s="7"/>
      <c r="K2514" s="8"/>
      <c r="M2514" s="397"/>
    </row>
    <row r="2515" spans="1:13">
      <c r="A2515" s="32">
        <f t="shared" si="500"/>
        <v>0</v>
      </c>
      <c r="B2515" s="10"/>
      <c r="C2515" s="2"/>
      <c r="D2515" s="2"/>
      <c r="E2515" s="2"/>
      <c r="F2515" s="2"/>
      <c r="G2515" s="2"/>
      <c r="H2515" s="3">
        <f t="shared" si="501"/>
        <v>0</v>
      </c>
      <c r="I2515" s="63"/>
      <c r="J2515" s="7"/>
      <c r="K2515" s="8"/>
      <c r="M2515" s="397"/>
    </row>
    <row r="2516" spans="1:13">
      <c r="A2516" s="32">
        <f t="shared" si="500"/>
        <v>0</v>
      </c>
      <c r="B2516" s="10"/>
      <c r="C2516" s="2"/>
      <c r="D2516" s="2"/>
      <c r="E2516" s="2"/>
      <c r="F2516" s="2"/>
      <c r="G2516" s="2"/>
      <c r="H2516" s="3">
        <f t="shared" si="501"/>
        <v>0</v>
      </c>
      <c r="I2516" s="63"/>
      <c r="J2516" s="7"/>
      <c r="K2516" s="8"/>
      <c r="M2516" s="397"/>
    </row>
    <row r="2517" spans="1:13">
      <c r="A2517" s="33" t="e">
        <f>VLOOKUP(B2508,O:T,2)</f>
        <v>#N/A</v>
      </c>
      <c r="B2517" s="649" t="s">
        <v>70</v>
      </c>
      <c r="C2517" s="650"/>
      <c r="D2517" s="650"/>
      <c r="E2517" s="650"/>
      <c r="F2517" s="650"/>
      <c r="G2517" s="650"/>
      <c r="H2517" s="6"/>
      <c r="I2517" s="63">
        <f>SUM(H2509:H2517)</f>
        <v>0</v>
      </c>
      <c r="J2517" s="1" t="e">
        <f>VLOOKUP(B2508,O:W,4)</f>
        <v>#N/A</v>
      </c>
      <c r="K2517" s="8"/>
      <c r="M2517" s="397"/>
    </row>
    <row r="2518" spans="1:13" ht="46.5" customHeight="1">
      <c r="A2518" s="32">
        <f>IF(B2518&gt;0,1,0)</f>
        <v>0</v>
      </c>
      <c r="B2518" s="647"/>
      <c r="C2518" s="648"/>
      <c r="D2518" s="648"/>
      <c r="E2518" s="648"/>
      <c r="F2518" s="648"/>
      <c r="G2518" s="648"/>
      <c r="H2518" s="6"/>
      <c r="I2518" s="63"/>
      <c r="J2518" s="7"/>
      <c r="K2518" s="8"/>
      <c r="M2518" s="396" t="s">
        <v>1076</v>
      </c>
    </row>
    <row r="2519" spans="1:13">
      <c r="A2519" s="32">
        <f t="shared" ref="A2519:A2526" si="502">IF(H2519&gt;0,1,0)</f>
        <v>0</v>
      </c>
      <c r="B2519" s="10"/>
      <c r="C2519" s="2"/>
      <c r="D2519" s="2"/>
      <c r="E2519" s="2"/>
      <c r="F2519" s="2"/>
      <c r="G2519" s="2"/>
      <c r="H2519" s="3">
        <f>IF(AND(C2519=0,D2519=0,E2519=0,F2519=0,G2519=0),0,ROUND(IF(C2519=0,1,C2519)*IF(D2519=0,1,D2519)*IF(E2519=0,1,E2519)*IF(F2519=0,1,F2519)*IF(G2519=0,1,G2519),2))</f>
        <v>0</v>
      </c>
      <c r="I2519" s="63"/>
      <c r="J2519" s="7"/>
      <c r="K2519" s="8"/>
      <c r="M2519" s="397" t="s">
        <v>1077</v>
      </c>
    </row>
    <row r="2520" spans="1:13">
      <c r="A2520" s="32">
        <f t="shared" si="502"/>
        <v>0</v>
      </c>
      <c r="B2520" s="10"/>
      <c r="C2520" s="2"/>
      <c r="D2520" s="2"/>
      <c r="E2520" s="2"/>
      <c r="F2520" s="2"/>
      <c r="G2520" s="2"/>
      <c r="H2520" s="3">
        <f t="shared" ref="H2520:H2526" si="503">IF(AND(C2520=0,D2520=0,E2520=0,F2520=0,G2520=0),0,ROUND(IF(C2520=0,1,C2520)*IF(D2520=0,1,D2520)*IF(E2520=0,1,E2520)*IF(F2520=0,1,F2520)*IF(G2520=0,1,G2520),2))</f>
        <v>0</v>
      </c>
      <c r="I2520" s="63"/>
      <c r="J2520" s="7"/>
      <c r="K2520" s="8"/>
      <c r="M2520" s="397"/>
    </row>
    <row r="2521" spans="1:13">
      <c r="A2521" s="32">
        <f t="shared" si="502"/>
        <v>0</v>
      </c>
      <c r="B2521" s="10"/>
      <c r="C2521" s="2"/>
      <c r="D2521" s="2"/>
      <c r="E2521" s="2"/>
      <c r="F2521" s="2"/>
      <c r="G2521" s="2"/>
      <c r="H2521" s="3">
        <f t="shared" si="503"/>
        <v>0</v>
      </c>
      <c r="I2521" s="63"/>
      <c r="J2521" s="7"/>
      <c r="K2521" s="8"/>
      <c r="M2521" s="397"/>
    </row>
    <row r="2522" spans="1:13">
      <c r="A2522" s="32">
        <f t="shared" si="502"/>
        <v>0</v>
      </c>
      <c r="B2522" s="10"/>
      <c r="C2522" s="2"/>
      <c r="D2522" s="2"/>
      <c r="E2522" s="2"/>
      <c r="F2522" s="2"/>
      <c r="G2522" s="2"/>
      <c r="H2522" s="3">
        <f t="shared" si="503"/>
        <v>0</v>
      </c>
      <c r="I2522" s="63"/>
      <c r="J2522" s="7"/>
      <c r="K2522" s="8"/>
      <c r="M2522" s="397"/>
    </row>
    <row r="2523" spans="1:13">
      <c r="A2523" s="32">
        <f t="shared" si="502"/>
        <v>0</v>
      </c>
      <c r="B2523" s="10"/>
      <c r="C2523" s="2"/>
      <c r="D2523" s="2"/>
      <c r="E2523" s="2"/>
      <c r="F2523" s="2"/>
      <c r="G2523" s="2"/>
      <c r="H2523" s="3">
        <f t="shared" si="503"/>
        <v>0</v>
      </c>
      <c r="I2523" s="63"/>
      <c r="J2523" s="7"/>
      <c r="K2523" s="8"/>
      <c r="M2523" s="397"/>
    </row>
    <row r="2524" spans="1:13">
      <c r="A2524" s="32">
        <f t="shared" si="502"/>
        <v>0</v>
      </c>
      <c r="B2524" s="10"/>
      <c r="C2524" s="2"/>
      <c r="D2524" s="2"/>
      <c r="E2524" s="2"/>
      <c r="F2524" s="2"/>
      <c r="G2524" s="2"/>
      <c r="H2524" s="3">
        <f t="shared" si="503"/>
        <v>0</v>
      </c>
      <c r="I2524" s="63"/>
      <c r="J2524" s="7"/>
      <c r="K2524" s="8"/>
      <c r="M2524" s="397"/>
    </row>
    <row r="2525" spans="1:13">
      <c r="A2525" s="32">
        <f t="shared" si="502"/>
        <v>0</v>
      </c>
      <c r="B2525" s="10"/>
      <c r="C2525" s="2"/>
      <c r="D2525" s="2"/>
      <c r="E2525" s="2"/>
      <c r="F2525" s="2"/>
      <c r="G2525" s="2"/>
      <c r="H2525" s="3">
        <f t="shared" si="503"/>
        <v>0</v>
      </c>
      <c r="I2525" s="63"/>
      <c r="J2525" s="7"/>
      <c r="K2525" s="8"/>
      <c r="M2525" s="397"/>
    </row>
    <row r="2526" spans="1:13">
      <c r="A2526" s="32">
        <f t="shared" si="502"/>
        <v>0</v>
      </c>
      <c r="B2526" s="10"/>
      <c r="C2526" s="2"/>
      <c r="D2526" s="2"/>
      <c r="E2526" s="2"/>
      <c r="F2526" s="2"/>
      <c r="G2526" s="2"/>
      <c r="H2526" s="3">
        <f t="shared" si="503"/>
        <v>0</v>
      </c>
      <c r="I2526" s="63"/>
      <c r="J2526" s="7"/>
      <c r="K2526" s="8"/>
      <c r="M2526" s="397"/>
    </row>
    <row r="2527" spans="1:13">
      <c r="A2527" s="33" t="e">
        <f>VLOOKUP(B2518,O:T,2)</f>
        <v>#N/A</v>
      </c>
      <c r="B2527" s="649" t="s">
        <v>70</v>
      </c>
      <c r="C2527" s="650"/>
      <c r="D2527" s="650"/>
      <c r="E2527" s="650"/>
      <c r="F2527" s="650"/>
      <c r="G2527" s="650"/>
      <c r="H2527" s="6"/>
      <c r="I2527" s="63">
        <f>SUM(H2519:H2527)</f>
        <v>0</v>
      </c>
      <c r="J2527" s="1" t="e">
        <f>VLOOKUP(B2518,O:W,4)</f>
        <v>#N/A</v>
      </c>
      <c r="K2527" s="8"/>
      <c r="M2527" s="397"/>
    </row>
    <row r="2528" spans="1:13" ht="47.25" customHeight="1">
      <c r="A2528" s="32">
        <f>IF(B2528&gt;0,1,0)</f>
        <v>1</v>
      </c>
      <c r="B2528" s="647" t="s">
        <v>7258</v>
      </c>
      <c r="C2528" s="648"/>
      <c r="D2528" s="648"/>
      <c r="E2528" s="648"/>
      <c r="F2528" s="648"/>
      <c r="G2528" s="648"/>
      <c r="H2528" s="6"/>
      <c r="I2528" s="63"/>
      <c r="J2528" s="7"/>
      <c r="K2528" s="8"/>
      <c r="M2528" s="394" t="s">
        <v>1078</v>
      </c>
    </row>
    <row r="2529" spans="1:13">
      <c r="A2529" s="32">
        <f t="shared" ref="A2529:A2536" si="504">IF(H2529&gt;0,1,0)</f>
        <v>1</v>
      </c>
      <c r="B2529" s="10"/>
      <c r="C2529" s="2">
        <v>1</v>
      </c>
      <c r="D2529" s="2"/>
      <c r="E2529" s="2"/>
      <c r="F2529" s="2"/>
      <c r="G2529" s="2"/>
      <c r="H2529" s="3">
        <f>IF(AND(C2529=0,D2529=0,E2529=0,F2529=0,G2529=0),0,ROUND(IF(C2529=0,1,C2529)*IF(D2529=0,1,D2529)*IF(E2529=0,1,E2529)*IF(F2529=0,1,F2529)*IF(G2529=0,1,G2529),2))</f>
        <v>1</v>
      </c>
      <c r="I2529" s="63"/>
      <c r="J2529" s="7"/>
      <c r="K2529" s="8"/>
      <c r="M2529" s="395" t="s">
        <v>1079</v>
      </c>
    </row>
    <row r="2530" spans="1:13">
      <c r="A2530" s="32">
        <f t="shared" si="504"/>
        <v>0</v>
      </c>
      <c r="B2530" s="10"/>
      <c r="C2530" s="2"/>
      <c r="D2530" s="2"/>
      <c r="E2530" s="2"/>
      <c r="F2530" s="2"/>
      <c r="G2530" s="2"/>
      <c r="H2530" s="3">
        <f t="shared" ref="H2530:H2536" si="505">IF(AND(C2530=0,D2530=0,E2530=0,F2530=0,G2530=0),0,ROUND(IF(C2530=0,1,C2530)*IF(D2530=0,1,D2530)*IF(E2530=0,1,E2530)*IF(F2530=0,1,F2530)*IF(G2530=0,1,G2530),2))</f>
        <v>0</v>
      </c>
      <c r="I2530" s="63"/>
      <c r="J2530" s="7"/>
      <c r="K2530" s="8"/>
      <c r="M2530" s="395"/>
    </row>
    <row r="2531" spans="1:13">
      <c r="A2531" s="32">
        <f t="shared" si="504"/>
        <v>0</v>
      </c>
      <c r="B2531" s="10"/>
      <c r="C2531" s="2"/>
      <c r="D2531" s="2"/>
      <c r="E2531" s="2"/>
      <c r="F2531" s="2"/>
      <c r="G2531" s="2"/>
      <c r="H2531" s="3">
        <f t="shared" si="505"/>
        <v>0</v>
      </c>
      <c r="I2531" s="63"/>
      <c r="J2531" s="7"/>
      <c r="K2531" s="8"/>
      <c r="M2531" s="395"/>
    </row>
    <row r="2532" spans="1:13">
      <c r="A2532" s="32">
        <f t="shared" si="504"/>
        <v>0</v>
      </c>
      <c r="B2532" s="10"/>
      <c r="C2532" s="2"/>
      <c r="D2532" s="2"/>
      <c r="E2532" s="2"/>
      <c r="F2532" s="2"/>
      <c r="G2532" s="2"/>
      <c r="H2532" s="3">
        <f t="shared" si="505"/>
        <v>0</v>
      </c>
      <c r="I2532" s="63"/>
      <c r="J2532" s="7"/>
      <c r="K2532" s="8"/>
      <c r="M2532" s="395"/>
    </row>
    <row r="2533" spans="1:13">
      <c r="A2533" s="32">
        <f t="shared" si="504"/>
        <v>0</v>
      </c>
      <c r="B2533" s="10"/>
      <c r="C2533" s="2"/>
      <c r="D2533" s="2"/>
      <c r="E2533" s="2"/>
      <c r="F2533" s="2"/>
      <c r="G2533" s="2"/>
      <c r="H2533" s="3">
        <f t="shared" si="505"/>
        <v>0</v>
      </c>
      <c r="I2533" s="63"/>
      <c r="J2533" s="7"/>
      <c r="K2533" s="8"/>
      <c r="M2533" s="395"/>
    </row>
    <row r="2534" spans="1:13">
      <c r="A2534" s="32">
        <f t="shared" si="504"/>
        <v>0</v>
      </c>
      <c r="B2534" s="10"/>
      <c r="C2534" s="2"/>
      <c r="D2534" s="2"/>
      <c r="E2534" s="2"/>
      <c r="F2534" s="2"/>
      <c r="G2534" s="2"/>
      <c r="H2534" s="3">
        <f t="shared" si="505"/>
        <v>0</v>
      </c>
      <c r="I2534" s="63"/>
      <c r="J2534" s="7"/>
      <c r="K2534" s="8"/>
      <c r="M2534" s="395"/>
    </row>
    <row r="2535" spans="1:13">
      <c r="A2535" s="32">
        <f t="shared" si="504"/>
        <v>0</v>
      </c>
      <c r="B2535" s="10"/>
      <c r="C2535" s="2"/>
      <c r="D2535" s="2"/>
      <c r="E2535" s="2"/>
      <c r="F2535" s="2"/>
      <c r="G2535" s="2"/>
      <c r="H2535" s="3">
        <f t="shared" si="505"/>
        <v>0</v>
      </c>
      <c r="I2535" s="63"/>
      <c r="J2535" s="7"/>
      <c r="K2535" s="8"/>
      <c r="M2535" s="395"/>
    </row>
    <row r="2536" spans="1:13">
      <c r="A2536" s="32">
        <f t="shared" si="504"/>
        <v>0</v>
      </c>
      <c r="B2536" s="10"/>
      <c r="C2536" s="2"/>
      <c r="D2536" s="2"/>
      <c r="E2536" s="2"/>
      <c r="F2536" s="2"/>
      <c r="G2536" s="2"/>
      <c r="H2536" s="3">
        <f t="shared" si="505"/>
        <v>0</v>
      </c>
      <c r="I2536" s="63"/>
      <c r="J2536" s="7"/>
      <c r="K2536" s="8"/>
      <c r="M2536" s="395"/>
    </row>
    <row r="2537" spans="1:13">
      <c r="A2537" s="33" t="e">
        <f>VLOOKUP(B2528,O:T,2)</f>
        <v>#VALUE!</v>
      </c>
      <c r="B2537" s="649" t="s">
        <v>70</v>
      </c>
      <c r="C2537" s="650"/>
      <c r="D2537" s="650"/>
      <c r="E2537" s="650"/>
      <c r="F2537" s="650"/>
      <c r="G2537" s="650"/>
      <c r="H2537" s="6"/>
      <c r="I2537" s="63">
        <f>SUM(H2529:H2537)</f>
        <v>1</v>
      </c>
      <c r="J2537" s="1" t="e">
        <f>VLOOKUP(B2528,O:W,4)</f>
        <v>#VALUE!</v>
      </c>
      <c r="K2537" s="8"/>
      <c r="M2537" s="395"/>
    </row>
    <row r="2538" spans="1:13" ht="46.5" customHeight="1">
      <c r="A2538" s="32">
        <f>IF(B2538&gt;0,1,0)</f>
        <v>1</v>
      </c>
      <c r="B2538" s="647" t="s">
        <v>7259</v>
      </c>
      <c r="C2538" s="648"/>
      <c r="D2538" s="648"/>
      <c r="E2538" s="648"/>
      <c r="F2538" s="648"/>
      <c r="G2538" s="648"/>
      <c r="H2538" s="6"/>
      <c r="I2538" s="63"/>
      <c r="J2538" s="7"/>
      <c r="K2538" s="8"/>
      <c r="M2538" s="394" t="s">
        <v>1078</v>
      </c>
    </row>
    <row r="2539" spans="1:13">
      <c r="A2539" s="32">
        <f t="shared" ref="A2539:A2546" si="506">IF(H2539&gt;0,1,0)</f>
        <v>1</v>
      </c>
      <c r="B2539" s="10"/>
      <c r="C2539" s="2">
        <v>1</v>
      </c>
      <c r="D2539" s="2"/>
      <c r="E2539" s="2"/>
      <c r="F2539" s="2"/>
      <c r="G2539" s="2"/>
      <c r="H2539" s="3">
        <f>IF(AND(C2539=0,D2539=0,E2539=0,F2539=0,G2539=0),0,ROUND(IF(C2539=0,1,C2539)*IF(D2539=0,1,D2539)*IF(E2539=0,1,E2539)*IF(F2539=0,1,F2539)*IF(G2539=0,1,G2539),2))</f>
        <v>1</v>
      </c>
      <c r="I2539" s="63"/>
      <c r="J2539" s="7"/>
      <c r="K2539" s="8"/>
      <c r="M2539" s="395" t="s">
        <v>1079</v>
      </c>
    </row>
    <row r="2540" spans="1:13">
      <c r="A2540" s="32">
        <f t="shared" si="506"/>
        <v>0</v>
      </c>
      <c r="B2540" s="10"/>
      <c r="C2540" s="2"/>
      <c r="D2540" s="2"/>
      <c r="E2540" s="2"/>
      <c r="F2540" s="2"/>
      <c r="G2540" s="2"/>
      <c r="H2540" s="3">
        <f t="shared" ref="H2540:H2546" si="507">IF(AND(C2540=0,D2540=0,E2540=0,F2540=0,G2540=0),0,ROUND(IF(C2540=0,1,C2540)*IF(D2540=0,1,D2540)*IF(E2540=0,1,E2540)*IF(F2540=0,1,F2540)*IF(G2540=0,1,G2540),2))</f>
        <v>0</v>
      </c>
      <c r="I2540" s="63"/>
      <c r="J2540" s="7"/>
      <c r="K2540" s="8"/>
      <c r="M2540" s="395"/>
    </row>
    <row r="2541" spans="1:13">
      <c r="A2541" s="32">
        <f t="shared" si="506"/>
        <v>0</v>
      </c>
      <c r="B2541" s="10"/>
      <c r="C2541" s="2"/>
      <c r="D2541" s="2"/>
      <c r="E2541" s="2"/>
      <c r="F2541" s="2"/>
      <c r="G2541" s="2"/>
      <c r="H2541" s="3">
        <f t="shared" si="507"/>
        <v>0</v>
      </c>
      <c r="I2541" s="63"/>
      <c r="J2541" s="7"/>
      <c r="K2541" s="8"/>
      <c r="M2541" s="395"/>
    </row>
    <row r="2542" spans="1:13">
      <c r="A2542" s="32">
        <f t="shared" si="506"/>
        <v>0</v>
      </c>
      <c r="B2542" s="10"/>
      <c r="C2542" s="2"/>
      <c r="D2542" s="2"/>
      <c r="E2542" s="2"/>
      <c r="F2542" s="2"/>
      <c r="G2542" s="2"/>
      <c r="H2542" s="3">
        <f t="shared" si="507"/>
        <v>0</v>
      </c>
      <c r="I2542" s="63"/>
      <c r="J2542" s="7"/>
      <c r="K2542" s="8"/>
      <c r="M2542" s="395"/>
    </row>
    <row r="2543" spans="1:13">
      <c r="A2543" s="32">
        <f t="shared" si="506"/>
        <v>0</v>
      </c>
      <c r="B2543" s="10"/>
      <c r="C2543" s="2"/>
      <c r="D2543" s="2"/>
      <c r="E2543" s="2"/>
      <c r="F2543" s="2"/>
      <c r="G2543" s="2"/>
      <c r="H2543" s="3">
        <f t="shared" si="507"/>
        <v>0</v>
      </c>
      <c r="I2543" s="63"/>
      <c r="J2543" s="7"/>
      <c r="K2543" s="8"/>
      <c r="M2543" s="395"/>
    </row>
    <row r="2544" spans="1:13">
      <c r="A2544" s="32">
        <f t="shared" si="506"/>
        <v>0</v>
      </c>
      <c r="B2544" s="10"/>
      <c r="C2544" s="2"/>
      <c r="D2544" s="2"/>
      <c r="E2544" s="2"/>
      <c r="F2544" s="2"/>
      <c r="G2544" s="2"/>
      <c r="H2544" s="3">
        <f t="shared" si="507"/>
        <v>0</v>
      </c>
      <c r="I2544" s="63"/>
      <c r="J2544" s="7"/>
      <c r="K2544" s="8"/>
      <c r="M2544" s="395"/>
    </row>
    <row r="2545" spans="1:13">
      <c r="A2545" s="32">
        <f t="shared" si="506"/>
        <v>0</v>
      </c>
      <c r="B2545" s="10"/>
      <c r="C2545" s="2"/>
      <c r="D2545" s="2"/>
      <c r="E2545" s="2"/>
      <c r="F2545" s="2"/>
      <c r="G2545" s="2"/>
      <c r="H2545" s="3">
        <f t="shared" si="507"/>
        <v>0</v>
      </c>
      <c r="I2545" s="63"/>
      <c r="J2545" s="7"/>
      <c r="K2545" s="8"/>
      <c r="M2545" s="395"/>
    </row>
    <row r="2546" spans="1:13">
      <c r="A2546" s="32">
        <f t="shared" si="506"/>
        <v>0</v>
      </c>
      <c r="B2546" s="10"/>
      <c r="C2546" s="2"/>
      <c r="D2546" s="2"/>
      <c r="E2546" s="2"/>
      <c r="F2546" s="2"/>
      <c r="G2546" s="2"/>
      <c r="H2546" s="3">
        <f t="shared" si="507"/>
        <v>0</v>
      </c>
      <c r="I2546" s="63"/>
      <c r="J2546" s="7"/>
      <c r="K2546" s="8"/>
      <c r="M2546" s="395"/>
    </row>
    <row r="2547" spans="1:13">
      <c r="A2547" s="33" t="str">
        <f>VLOOKUP(B2538,O:T,2)</f>
        <v>250905</v>
      </c>
      <c r="B2547" s="649" t="s">
        <v>70</v>
      </c>
      <c r="C2547" s="650"/>
      <c r="D2547" s="650"/>
      <c r="E2547" s="650"/>
      <c r="F2547" s="650"/>
      <c r="G2547" s="650"/>
      <c r="H2547" s="6"/>
      <c r="I2547" s="63">
        <f>SUM(H2539:H2547)</f>
        <v>1</v>
      </c>
      <c r="J2547" s="1" t="str">
        <f>VLOOKUP(B2538,O:W,4)</f>
        <v>عدد</v>
      </c>
      <c r="K2547" s="8"/>
      <c r="M2547" s="395"/>
    </row>
    <row r="2548" spans="1:13" ht="46.5" customHeight="1">
      <c r="A2548" s="32">
        <f>IF(B2548&gt;0,1,0)</f>
        <v>0</v>
      </c>
      <c r="B2548" s="647"/>
      <c r="C2548" s="648"/>
      <c r="D2548" s="648"/>
      <c r="E2548" s="648"/>
      <c r="F2548" s="648"/>
      <c r="G2548" s="648"/>
      <c r="H2548" s="6"/>
      <c r="I2548" s="63"/>
      <c r="J2548" s="7"/>
      <c r="K2548" s="8"/>
      <c r="M2548" s="394" t="s">
        <v>1078</v>
      </c>
    </row>
    <row r="2549" spans="1:13">
      <c r="A2549" s="32">
        <f t="shared" ref="A2549:A2556" si="508">IF(H2549&gt;0,1,0)</f>
        <v>0</v>
      </c>
      <c r="B2549" s="10"/>
      <c r="C2549" s="2"/>
      <c r="D2549" s="2"/>
      <c r="E2549" s="2"/>
      <c r="F2549" s="2"/>
      <c r="G2549" s="2"/>
      <c r="H2549" s="3">
        <f>IF(AND(C2549=0,D2549=0,E2549=0,F2549=0,G2549=0),0,ROUND(IF(C2549=0,1,C2549)*IF(D2549=0,1,D2549)*IF(E2549=0,1,E2549)*IF(F2549=0,1,F2549)*IF(G2549=0,1,G2549),2))</f>
        <v>0</v>
      </c>
      <c r="I2549" s="63"/>
      <c r="J2549" s="7"/>
      <c r="K2549" s="8"/>
      <c r="M2549" s="395"/>
    </row>
    <row r="2550" spans="1:13">
      <c r="A2550" s="32">
        <f t="shared" si="508"/>
        <v>0</v>
      </c>
      <c r="B2550" s="10"/>
      <c r="C2550" s="2"/>
      <c r="D2550" s="2"/>
      <c r="E2550" s="2"/>
      <c r="F2550" s="2"/>
      <c r="G2550" s="2"/>
      <c r="H2550" s="3">
        <f t="shared" ref="H2550:H2556" si="509">IF(AND(C2550=0,D2550=0,E2550=0,F2550=0,G2550=0),0,ROUND(IF(C2550=0,1,C2550)*IF(D2550=0,1,D2550)*IF(E2550=0,1,E2550)*IF(F2550=0,1,F2550)*IF(G2550=0,1,G2550),2))</f>
        <v>0</v>
      </c>
      <c r="I2550" s="63"/>
      <c r="J2550" s="7"/>
      <c r="K2550" s="8"/>
      <c r="M2550" s="395"/>
    </row>
    <row r="2551" spans="1:13">
      <c r="A2551" s="32">
        <f t="shared" si="508"/>
        <v>0</v>
      </c>
      <c r="B2551" s="10"/>
      <c r="C2551" s="2"/>
      <c r="D2551" s="2"/>
      <c r="E2551" s="2"/>
      <c r="F2551" s="2"/>
      <c r="G2551" s="2"/>
      <c r="H2551" s="3">
        <f t="shared" si="509"/>
        <v>0</v>
      </c>
      <c r="I2551" s="63"/>
      <c r="J2551" s="7"/>
      <c r="K2551" s="8"/>
      <c r="M2551" s="395"/>
    </row>
    <row r="2552" spans="1:13">
      <c r="A2552" s="32">
        <f t="shared" si="508"/>
        <v>0</v>
      </c>
      <c r="B2552" s="10"/>
      <c r="C2552" s="2"/>
      <c r="D2552" s="2"/>
      <c r="E2552" s="2"/>
      <c r="F2552" s="2"/>
      <c r="G2552" s="2"/>
      <c r="H2552" s="3">
        <f t="shared" si="509"/>
        <v>0</v>
      </c>
      <c r="I2552" s="63"/>
      <c r="J2552" s="7"/>
      <c r="K2552" s="8"/>
      <c r="M2552" s="395"/>
    </row>
    <row r="2553" spans="1:13">
      <c r="A2553" s="32">
        <f t="shared" si="508"/>
        <v>0</v>
      </c>
      <c r="B2553" s="10"/>
      <c r="C2553" s="2"/>
      <c r="D2553" s="2"/>
      <c r="E2553" s="2"/>
      <c r="F2553" s="2"/>
      <c r="G2553" s="2"/>
      <c r="H2553" s="3">
        <f t="shared" si="509"/>
        <v>0</v>
      </c>
      <c r="I2553" s="63"/>
      <c r="J2553" s="7"/>
      <c r="K2553" s="8"/>
      <c r="M2553" s="395"/>
    </row>
    <row r="2554" spans="1:13">
      <c r="A2554" s="32">
        <f t="shared" si="508"/>
        <v>0</v>
      </c>
      <c r="B2554" s="10"/>
      <c r="C2554" s="2"/>
      <c r="D2554" s="2"/>
      <c r="E2554" s="2"/>
      <c r="F2554" s="2"/>
      <c r="G2554" s="2"/>
      <c r="H2554" s="3">
        <f t="shared" si="509"/>
        <v>0</v>
      </c>
      <c r="I2554" s="63"/>
      <c r="J2554" s="7"/>
      <c r="K2554" s="8"/>
      <c r="M2554" s="395"/>
    </row>
    <row r="2555" spans="1:13">
      <c r="A2555" s="32">
        <f t="shared" si="508"/>
        <v>0</v>
      </c>
      <c r="B2555" s="10"/>
      <c r="C2555" s="2"/>
      <c r="D2555" s="2"/>
      <c r="E2555" s="2"/>
      <c r="F2555" s="2"/>
      <c r="G2555" s="2"/>
      <c r="H2555" s="3">
        <f t="shared" si="509"/>
        <v>0</v>
      </c>
      <c r="I2555" s="63"/>
      <c r="J2555" s="7"/>
      <c r="K2555" s="8"/>
      <c r="M2555" s="395"/>
    </row>
    <row r="2556" spans="1:13">
      <c r="A2556" s="32">
        <f t="shared" si="508"/>
        <v>0</v>
      </c>
      <c r="B2556" s="10"/>
      <c r="C2556" s="2"/>
      <c r="D2556" s="2"/>
      <c r="E2556" s="2"/>
      <c r="F2556" s="2"/>
      <c r="G2556" s="2"/>
      <c r="H2556" s="3">
        <f t="shared" si="509"/>
        <v>0</v>
      </c>
      <c r="I2556" s="63"/>
      <c r="J2556" s="7"/>
      <c r="K2556" s="8"/>
      <c r="M2556" s="395"/>
    </row>
    <row r="2557" spans="1:13">
      <c r="A2557" s="33" t="e">
        <f>VLOOKUP(B2548,O:T,2)</f>
        <v>#N/A</v>
      </c>
      <c r="B2557" s="649" t="s">
        <v>70</v>
      </c>
      <c r="C2557" s="650"/>
      <c r="D2557" s="650"/>
      <c r="E2557" s="650"/>
      <c r="F2557" s="650"/>
      <c r="G2557" s="650"/>
      <c r="H2557" s="6"/>
      <c r="I2557" s="63">
        <f>SUM(H2549:H2557)</f>
        <v>0</v>
      </c>
      <c r="J2557" s="1" t="e">
        <f>VLOOKUP(B2548,O:W,4)</f>
        <v>#N/A</v>
      </c>
      <c r="K2557" s="8"/>
      <c r="M2557" s="395"/>
    </row>
    <row r="2558" spans="1:13" ht="46.5" customHeight="1">
      <c r="A2558" s="32">
        <f>IF(B2558&gt;0,1,0)</f>
        <v>0</v>
      </c>
      <c r="B2558" s="647"/>
      <c r="C2558" s="648"/>
      <c r="D2558" s="648"/>
      <c r="E2558" s="648"/>
      <c r="F2558" s="648"/>
      <c r="G2558" s="648"/>
      <c r="H2558" s="6"/>
      <c r="I2558" s="63"/>
      <c r="J2558" s="7"/>
      <c r="K2558" s="8"/>
      <c r="M2558" s="394" t="s">
        <v>1078</v>
      </c>
    </row>
    <row r="2559" spans="1:13">
      <c r="A2559" s="32">
        <f t="shared" ref="A2559:A2566" si="510">IF(H2559&gt;0,1,0)</f>
        <v>0</v>
      </c>
      <c r="B2559" s="10"/>
      <c r="C2559" s="2"/>
      <c r="D2559" s="2"/>
      <c r="E2559" s="2"/>
      <c r="F2559" s="2"/>
      <c r="G2559" s="2"/>
      <c r="H2559" s="3">
        <f>IF(AND(C2559=0,D2559=0,E2559=0,F2559=0,G2559=0),0,ROUND(IF(C2559=0,1,C2559)*IF(D2559=0,1,D2559)*IF(E2559=0,1,E2559)*IF(F2559=0,1,F2559)*IF(G2559=0,1,G2559),2))</f>
        <v>0</v>
      </c>
      <c r="I2559" s="63"/>
      <c r="J2559" s="7"/>
      <c r="K2559" s="8"/>
      <c r="M2559" s="395" t="s">
        <v>1079</v>
      </c>
    </row>
    <row r="2560" spans="1:13">
      <c r="A2560" s="32">
        <f t="shared" si="510"/>
        <v>0</v>
      </c>
      <c r="B2560" s="10"/>
      <c r="C2560" s="2"/>
      <c r="D2560" s="2"/>
      <c r="E2560" s="2"/>
      <c r="F2560" s="2"/>
      <c r="G2560" s="2"/>
      <c r="H2560" s="3">
        <f t="shared" ref="H2560:H2566" si="511">IF(AND(C2560=0,D2560=0,E2560=0,F2560=0,G2560=0),0,ROUND(IF(C2560=0,1,C2560)*IF(D2560=0,1,D2560)*IF(E2560=0,1,E2560)*IF(F2560=0,1,F2560)*IF(G2560=0,1,G2560),2))</f>
        <v>0</v>
      </c>
      <c r="I2560" s="63"/>
      <c r="J2560" s="7"/>
      <c r="K2560" s="8"/>
      <c r="M2560" s="395"/>
    </row>
    <row r="2561" spans="1:13">
      <c r="A2561" s="32">
        <f t="shared" si="510"/>
        <v>0</v>
      </c>
      <c r="B2561" s="10"/>
      <c r="C2561" s="2"/>
      <c r="D2561" s="2"/>
      <c r="E2561" s="2"/>
      <c r="F2561" s="2"/>
      <c r="G2561" s="2"/>
      <c r="H2561" s="3">
        <f t="shared" si="511"/>
        <v>0</v>
      </c>
      <c r="I2561" s="63"/>
      <c r="J2561" s="7"/>
      <c r="K2561" s="8"/>
      <c r="M2561" s="395"/>
    </row>
    <row r="2562" spans="1:13">
      <c r="A2562" s="32">
        <f t="shared" si="510"/>
        <v>0</v>
      </c>
      <c r="B2562" s="10"/>
      <c r="C2562" s="2"/>
      <c r="D2562" s="2"/>
      <c r="E2562" s="2"/>
      <c r="F2562" s="2"/>
      <c r="G2562" s="2"/>
      <c r="H2562" s="3">
        <f t="shared" si="511"/>
        <v>0</v>
      </c>
      <c r="I2562" s="63"/>
      <c r="J2562" s="7"/>
      <c r="K2562" s="8"/>
      <c r="M2562" s="395"/>
    </row>
    <row r="2563" spans="1:13">
      <c r="A2563" s="32">
        <f t="shared" si="510"/>
        <v>0</v>
      </c>
      <c r="B2563" s="10"/>
      <c r="C2563" s="2"/>
      <c r="D2563" s="2"/>
      <c r="E2563" s="2"/>
      <c r="F2563" s="2"/>
      <c r="G2563" s="2"/>
      <c r="H2563" s="3">
        <f t="shared" si="511"/>
        <v>0</v>
      </c>
      <c r="I2563" s="63"/>
      <c r="J2563" s="7"/>
      <c r="K2563" s="8"/>
      <c r="M2563" s="395"/>
    </row>
    <row r="2564" spans="1:13">
      <c r="A2564" s="32">
        <f t="shared" si="510"/>
        <v>0</v>
      </c>
      <c r="B2564" s="10"/>
      <c r="C2564" s="2"/>
      <c r="D2564" s="2"/>
      <c r="E2564" s="2"/>
      <c r="F2564" s="2"/>
      <c r="G2564" s="2"/>
      <c r="H2564" s="3">
        <f t="shared" si="511"/>
        <v>0</v>
      </c>
      <c r="I2564" s="63"/>
      <c r="J2564" s="7"/>
      <c r="K2564" s="8"/>
      <c r="M2564" s="395"/>
    </row>
    <row r="2565" spans="1:13">
      <c r="A2565" s="32">
        <f t="shared" si="510"/>
        <v>0</v>
      </c>
      <c r="B2565" s="10"/>
      <c r="C2565" s="2"/>
      <c r="D2565" s="2"/>
      <c r="E2565" s="2"/>
      <c r="F2565" s="2"/>
      <c r="G2565" s="2"/>
      <c r="H2565" s="3">
        <f t="shared" si="511"/>
        <v>0</v>
      </c>
      <c r="I2565" s="63"/>
      <c r="J2565" s="7"/>
      <c r="K2565" s="8"/>
      <c r="M2565" s="395"/>
    </row>
    <row r="2566" spans="1:13">
      <c r="A2566" s="32">
        <f t="shared" si="510"/>
        <v>0</v>
      </c>
      <c r="B2566" s="10"/>
      <c r="C2566" s="2"/>
      <c r="D2566" s="2"/>
      <c r="E2566" s="2"/>
      <c r="F2566" s="2"/>
      <c r="G2566" s="2"/>
      <c r="H2566" s="3">
        <f t="shared" si="511"/>
        <v>0</v>
      </c>
      <c r="I2566" s="63"/>
      <c r="J2566" s="7"/>
      <c r="K2566" s="8"/>
      <c r="M2566" s="395"/>
    </row>
    <row r="2567" spans="1:13">
      <c r="A2567" s="33" t="e">
        <f>VLOOKUP(B2558,O:T,2)</f>
        <v>#N/A</v>
      </c>
      <c r="B2567" s="649" t="s">
        <v>70</v>
      </c>
      <c r="C2567" s="650"/>
      <c r="D2567" s="650"/>
      <c r="E2567" s="650"/>
      <c r="F2567" s="650"/>
      <c r="G2567" s="650"/>
      <c r="H2567" s="6"/>
      <c r="I2567" s="63">
        <f>SUM(H2559:H2567)</f>
        <v>0</v>
      </c>
      <c r="J2567" s="1" t="e">
        <f>VLOOKUP(B2558,O:W,4)</f>
        <v>#N/A</v>
      </c>
      <c r="K2567" s="8"/>
      <c r="M2567" s="395"/>
    </row>
    <row r="2568" spans="1:13" ht="45.75" customHeight="1">
      <c r="A2568" s="32">
        <f>IF(B2568&gt;0,1,0)</f>
        <v>0</v>
      </c>
      <c r="B2568" s="647"/>
      <c r="C2568" s="648"/>
      <c r="D2568" s="648"/>
      <c r="E2568" s="648"/>
      <c r="F2568" s="648"/>
      <c r="G2568" s="648"/>
      <c r="H2568" s="6"/>
      <c r="I2568" s="63"/>
      <c r="J2568" s="7"/>
      <c r="K2568" s="8"/>
      <c r="M2568" s="394" t="s">
        <v>1078</v>
      </c>
    </row>
    <row r="2569" spans="1:13">
      <c r="A2569" s="32">
        <f t="shared" ref="A2569:A2576" si="512">IF(H2569&gt;0,1,0)</f>
        <v>0</v>
      </c>
      <c r="B2569" s="10"/>
      <c r="C2569" s="2"/>
      <c r="D2569" s="2"/>
      <c r="E2569" s="2"/>
      <c r="F2569" s="2"/>
      <c r="G2569" s="2"/>
      <c r="H2569" s="3">
        <f>IF(AND(C2569=0,D2569=0,E2569=0,F2569=0,G2569=0),0,ROUND(IF(C2569=0,1,C2569)*IF(D2569=0,1,D2569)*IF(E2569=0,1,E2569)*IF(F2569=0,1,F2569)*IF(G2569=0,1,G2569),2))</f>
        <v>0</v>
      </c>
      <c r="I2569" s="63"/>
      <c r="J2569" s="7"/>
      <c r="K2569" s="8"/>
      <c r="M2569" s="395"/>
    </row>
    <row r="2570" spans="1:13">
      <c r="A2570" s="32">
        <f t="shared" si="512"/>
        <v>0</v>
      </c>
      <c r="B2570" s="10"/>
      <c r="C2570" s="2"/>
      <c r="D2570" s="2"/>
      <c r="E2570" s="2"/>
      <c r="F2570" s="2"/>
      <c r="G2570" s="2"/>
      <c r="H2570" s="3">
        <f t="shared" ref="H2570:H2576" si="513">IF(AND(C2570=0,D2570=0,E2570=0,F2570=0,G2570=0),0,ROUND(IF(C2570=0,1,C2570)*IF(D2570=0,1,D2570)*IF(E2570=0,1,E2570)*IF(F2570=0,1,F2570)*IF(G2570=0,1,G2570),2))</f>
        <v>0</v>
      </c>
      <c r="I2570" s="63"/>
      <c r="J2570" s="7"/>
      <c r="K2570" s="8"/>
      <c r="M2570" s="395"/>
    </row>
    <row r="2571" spans="1:13">
      <c r="A2571" s="32">
        <f t="shared" si="512"/>
        <v>0</v>
      </c>
      <c r="B2571" s="10"/>
      <c r="C2571" s="2"/>
      <c r="D2571" s="2"/>
      <c r="E2571" s="2"/>
      <c r="F2571" s="2"/>
      <c r="G2571" s="2"/>
      <c r="H2571" s="3">
        <f t="shared" si="513"/>
        <v>0</v>
      </c>
      <c r="I2571" s="63"/>
      <c r="J2571" s="7"/>
      <c r="K2571" s="8"/>
      <c r="M2571" s="395"/>
    </row>
    <row r="2572" spans="1:13">
      <c r="A2572" s="32">
        <f t="shared" si="512"/>
        <v>0</v>
      </c>
      <c r="B2572" s="10"/>
      <c r="C2572" s="2"/>
      <c r="D2572" s="2"/>
      <c r="E2572" s="2"/>
      <c r="F2572" s="2"/>
      <c r="G2572" s="2"/>
      <c r="H2572" s="3">
        <f t="shared" si="513"/>
        <v>0</v>
      </c>
      <c r="I2572" s="63"/>
      <c r="J2572" s="7"/>
      <c r="K2572" s="8"/>
      <c r="M2572" s="395"/>
    </row>
    <row r="2573" spans="1:13">
      <c r="A2573" s="32">
        <f t="shared" si="512"/>
        <v>0</v>
      </c>
      <c r="B2573" s="10"/>
      <c r="C2573" s="2"/>
      <c r="D2573" s="2"/>
      <c r="E2573" s="2"/>
      <c r="F2573" s="2"/>
      <c r="G2573" s="2"/>
      <c r="H2573" s="3">
        <f t="shared" si="513"/>
        <v>0</v>
      </c>
      <c r="I2573" s="63"/>
      <c r="J2573" s="7"/>
      <c r="K2573" s="8"/>
      <c r="M2573" s="395"/>
    </row>
    <row r="2574" spans="1:13">
      <c r="A2574" s="32">
        <f t="shared" si="512"/>
        <v>0</v>
      </c>
      <c r="B2574" s="10"/>
      <c r="C2574" s="2"/>
      <c r="D2574" s="2"/>
      <c r="E2574" s="2"/>
      <c r="F2574" s="2"/>
      <c r="G2574" s="2"/>
      <c r="H2574" s="3">
        <f t="shared" si="513"/>
        <v>0</v>
      </c>
      <c r="I2574" s="63"/>
      <c r="J2574" s="7"/>
      <c r="K2574" s="8"/>
      <c r="M2574" s="395"/>
    </row>
    <row r="2575" spans="1:13">
      <c r="A2575" s="32">
        <f t="shared" si="512"/>
        <v>0</v>
      </c>
      <c r="B2575" s="10"/>
      <c r="C2575" s="2"/>
      <c r="D2575" s="2"/>
      <c r="E2575" s="2"/>
      <c r="F2575" s="2"/>
      <c r="G2575" s="2"/>
      <c r="H2575" s="3">
        <f t="shared" si="513"/>
        <v>0</v>
      </c>
      <c r="I2575" s="63"/>
      <c r="J2575" s="7"/>
      <c r="K2575" s="8"/>
      <c r="M2575" s="395"/>
    </row>
    <row r="2576" spans="1:13">
      <c r="A2576" s="32">
        <f t="shared" si="512"/>
        <v>0</v>
      </c>
      <c r="B2576" s="10"/>
      <c r="C2576" s="2"/>
      <c r="D2576" s="2"/>
      <c r="E2576" s="2"/>
      <c r="F2576" s="2"/>
      <c r="G2576" s="2"/>
      <c r="H2576" s="3">
        <f t="shared" si="513"/>
        <v>0</v>
      </c>
      <c r="I2576" s="63"/>
      <c r="J2576" s="7"/>
      <c r="K2576" s="8"/>
      <c r="M2576" s="395"/>
    </row>
    <row r="2577" spans="1:13">
      <c r="A2577" s="33" t="e">
        <f>VLOOKUP(B2568,O:T,2)</f>
        <v>#N/A</v>
      </c>
      <c r="B2577" s="649" t="s">
        <v>70</v>
      </c>
      <c r="C2577" s="650"/>
      <c r="D2577" s="650"/>
      <c r="E2577" s="650"/>
      <c r="F2577" s="650"/>
      <c r="G2577" s="650"/>
      <c r="H2577" s="6"/>
      <c r="I2577" s="63">
        <f>SUM(H2569:H2577)</f>
        <v>0</v>
      </c>
      <c r="J2577" s="1" t="e">
        <f>VLOOKUP(B2568,O:W,4)</f>
        <v>#N/A</v>
      </c>
      <c r="K2577" s="8"/>
      <c r="M2577" s="395"/>
    </row>
    <row r="2578" spans="1:13" ht="47.25" customHeight="1">
      <c r="A2578" s="32">
        <f>IF(B2578&gt;0,1,0)</f>
        <v>0</v>
      </c>
      <c r="B2578" s="647"/>
      <c r="C2578" s="648"/>
      <c r="D2578" s="648"/>
      <c r="E2578" s="648"/>
      <c r="F2578" s="648"/>
      <c r="G2578" s="648"/>
      <c r="H2578" s="6"/>
      <c r="I2578" s="63"/>
      <c r="J2578" s="7"/>
      <c r="K2578" s="8"/>
      <c r="M2578" s="394" t="s">
        <v>1078</v>
      </c>
    </row>
    <row r="2579" spans="1:13">
      <c r="A2579" s="32">
        <f t="shared" ref="A2579:A2586" si="514">IF(H2579&gt;0,1,0)</f>
        <v>0</v>
      </c>
      <c r="B2579" s="10"/>
      <c r="C2579" s="2"/>
      <c r="D2579" s="2"/>
      <c r="E2579" s="2"/>
      <c r="F2579" s="2"/>
      <c r="G2579" s="2"/>
      <c r="H2579" s="3">
        <f>IF(AND(C2579=0,D2579=0,E2579=0,F2579=0,G2579=0),0,ROUND(IF(C2579=0,1,C2579)*IF(D2579=0,1,D2579)*IF(E2579=0,1,E2579)*IF(F2579=0,1,F2579)*IF(G2579=0,1,G2579),2))</f>
        <v>0</v>
      </c>
      <c r="I2579" s="63"/>
      <c r="J2579" s="7"/>
      <c r="K2579" s="8"/>
      <c r="M2579" s="395" t="s">
        <v>1079</v>
      </c>
    </row>
    <row r="2580" spans="1:13">
      <c r="A2580" s="32">
        <f t="shared" si="514"/>
        <v>0</v>
      </c>
      <c r="B2580" s="10"/>
      <c r="C2580" s="2"/>
      <c r="D2580" s="2"/>
      <c r="E2580" s="2"/>
      <c r="F2580" s="2"/>
      <c r="G2580" s="2"/>
      <c r="H2580" s="3">
        <f t="shared" ref="H2580:H2586" si="515">IF(AND(C2580=0,D2580=0,E2580=0,F2580=0,G2580=0),0,ROUND(IF(C2580=0,1,C2580)*IF(D2580=0,1,D2580)*IF(E2580=0,1,E2580)*IF(F2580=0,1,F2580)*IF(G2580=0,1,G2580),2))</f>
        <v>0</v>
      </c>
      <c r="I2580" s="63"/>
      <c r="J2580" s="7"/>
      <c r="K2580" s="8"/>
      <c r="M2580" s="395"/>
    </row>
    <row r="2581" spans="1:13">
      <c r="A2581" s="32">
        <f t="shared" si="514"/>
        <v>0</v>
      </c>
      <c r="B2581" s="10"/>
      <c r="C2581" s="2"/>
      <c r="D2581" s="2"/>
      <c r="E2581" s="2"/>
      <c r="F2581" s="2"/>
      <c r="G2581" s="2"/>
      <c r="H2581" s="3">
        <f t="shared" si="515"/>
        <v>0</v>
      </c>
      <c r="I2581" s="63"/>
      <c r="J2581" s="7"/>
      <c r="K2581" s="8"/>
      <c r="M2581" s="395"/>
    </row>
    <row r="2582" spans="1:13">
      <c r="A2582" s="32">
        <f t="shared" si="514"/>
        <v>0</v>
      </c>
      <c r="B2582" s="10"/>
      <c r="C2582" s="2"/>
      <c r="D2582" s="2"/>
      <c r="E2582" s="2"/>
      <c r="F2582" s="2"/>
      <c r="G2582" s="2"/>
      <c r="H2582" s="3">
        <f t="shared" si="515"/>
        <v>0</v>
      </c>
      <c r="I2582" s="63"/>
      <c r="J2582" s="7"/>
      <c r="K2582" s="8"/>
      <c r="M2582" s="395"/>
    </row>
    <row r="2583" spans="1:13">
      <c r="A2583" s="32">
        <f t="shared" si="514"/>
        <v>0</v>
      </c>
      <c r="B2583" s="10"/>
      <c r="C2583" s="2"/>
      <c r="D2583" s="2"/>
      <c r="E2583" s="2"/>
      <c r="F2583" s="2"/>
      <c r="G2583" s="2"/>
      <c r="H2583" s="3">
        <f t="shared" si="515"/>
        <v>0</v>
      </c>
      <c r="I2583" s="63"/>
      <c r="J2583" s="7"/>
      <c r="K2583" s="8"/>
      <c r="M2583" s="395"/>
    </row>
    <row r="2584" spans="1:13">
      <c r="A2584" s="32">
        <f t="shared" si="514"/>
        <v>0</v>
      </c>
      <c r="B2584" s="10"/>
      <c r="C2584" s="2"/>
      <c r="D2584" s="2"/>
      <c r="E2584" s="2"/>
      <c r="F2584" s="2"/>
      <c r="G2584" s="2"/>
      <c r="H2584" s="3">
        <f t="shared" si="515"/>
        <v>0</v>
      </c>
      <c r="I2584" s="63"/>
      <c r="J2584" s="7"/>
      <c r="K2584" s="8"/>
      <c r="M2584" s="395"/>
    </row>
    <row r="2585" spans="1:13">
      <c r="A2585" s="32">
        <f t="shared" si="514"/>
        <v>0</v>
      </c>
      <c r="B2585" s="10"/>
      <c r="C2585" s="2"/>
      <c r="D2585" s="2"/>
      <c r="E2585" s="2"/>
      <c r="F2585" s="2"/>
      <c r="G2585" s="2"/>
      <c r="H2585" s="3">
        <f t="shared" si="515"/>
        <v>0</v>
      </c>
      <c r="I2585" s="63"/>
      <c r="J2585" s="7"/>
      <c r="K2585" s="8"/>
      <c r="M2585" s="395"/>
    </row>
    <row r="2586" spans="1:13">
      <c r="A2586" s="32">
        <f t="shared" si="514"/>
        <v>0</v>
      </c>
      <c r="B2586" s="10"/>
      <c r="C2586" s="2"/>
      <c r="D2586" s="2"/>
      <c r="E2586" s="2"/>
      <c r="F2586" s="2"/>
      <c r="G2586" s="2"/>
      <c r="H2586" s="3">
        <f t="shared" si="515"/>
        <v>0</v>
      </c>
      <c r="I2586" s="63"/>
      <c r="J2586" s="7"/>
      <c r="K2586" s="8"/>
      <c r="M2586" s="395"/>
    </row>
    <row r="2587" spans="1:13">
      <c r="A2587" s="33" t="e">
        <f>VLOOKUP(B2578,O:T,2)</f>
        <v>#N/A</v>
      </c>
      <c r="B2587" s="649" t="s">
        <v>70</v>
      </c>
      <c r="C2587" s="650"/>
      <c r="D2587" s="650"/>
      <c r="E2587" s="650"/>
      <c r="F2587" s="650"/>
      <c r="G2587" s="650"/>
      <c r="H2587" s="6"/>
      <c r="I2587" s="63">
        <f>SUM(H2579:H2587)</f>
        <v>0</v>
      </c>
      <c r="J2587" s="1" t="e">
        <f>VLOOKUP(B2578,O:W,4)</f>
        <v>#N/A</v>
      </c>
      <c r="K2587" s="8"/>
      <c r="M2587" s="395"/>
    </row>
    <row r="2588" spans="1:13" ht="45" customHeight="1">
      <c r="A2588" s="32">
        <f>IF(B2588&gt;0,1,0)</f>
        <v>0</v>
      </c>
      <c r="B2588" s="647"/>
      <c r="C2588" s="648"/>
      <c r="D2588" s="648"/>
      <c r="E2588" s="648"/>
      <c r="F2588" s="648"/>
      <c r="G2588" s="648"/>
      <c r="H2588" s="6"/>
      <c r="I2588" s="63"/>
      <c r="J2588" s="7"/>
      <c r="K2588" s="8"/>
      <c r="M2588" s="394" t="s">
        <v>1078</v>
      </c>
    </row>
    <row r="2589" spans="1:13">
      <c r="A2589" s="32">
        <f t="shared" ref="A2589:A2596" si="516">IF(H2589&gt;0,1,0)</f>
        <v>0</v>
      </c>
      <c r="B2589" s="10"/>
      <c r="C2589" s="2"/>
      <c r="D2589" s="2"/>
      <c r="E2589" s="2"/>
      <c r="F2589" s="2"/>
      <c r="G2589" s="2"/>
      <c r="H2589" s="3">
        <f>IF(AND(C2589=0,D2589=0,E2589=0,F2589=0,G2589=0),0,ROUND(IF(C2589=0,1,C2589)*IF(D2589=0,1,D2589)*IF(E2589=0,1,E2589)*IF(F2589=0,1,F2589)*IF(G2589=0,1,G2589),2))</f>
        <v>0</v>
      </c>
      <c r="I2589" s="63"/>
      <c r="J2589" s="7"/>
      <c r="K2589" s="8"/>
      <c r="M2589" s="395"/>
    </row>
    <row r="2590" spans="1:13">
      <c r="A2590" s="32">
        <f t="shared" si="516"/>
        <v>0</v>
      </c>
      <c r="B2590" s="10"/>
      <c r="C2590" s="2"/>
      <c r="D2590" s="2"/>
      <c r="E2590" s="2"/>
      <c r="F2590" s="2"/>
      <c r="G2590" s="2"/>
      <c r="H2590" s="3">
        <f t="shared" ref="H2590:H2596" si="517">IF(AND(C2590=0,D2590=0,E2590=0,F2590=0,G2590=0),0,ROUND(IF(C2590=0,1,C2590)*IF(D2590=0,1,D2590)*IF(E2590=0,1,E2590)*IF(F2590=0,1,F2590)*IF(G2590=0,1,G2590),2))</f>
        <v>0</v>
      </c>
      <c r="I2590" s="63"/>
      <c r="J2590" s="7"/>
      <c r="K2590" s="8"/>
      <c r="M2590" s="395"/>
    </row>
    <row r="2591" spans="1:13">
      <c r="A2591" s="32">
        <f t="shared" si="516"/>
        <v>0</v>
      </c>
      <c r="B2591" s="10"/>
      <c r="C2591" s="2"/>
      <c r="D2591" s="2"/>
      <c r="E2591" s="2"/>
      <c r="F2591" s="2"/>
      <c r="G2591" s="2"/>
      <c r="H2591" s="3">
        <f t="shared" si="517"/>
        <v>0</v>
      </c>
      <c r="I2591" s="63"/>
      <c r="J2591" s="7"/>
      <c r="K2591" s="8"/>
      <c r="M2591" s="395"/>
    </row>
    <row r="2592" spans="1:13">
      <c r="A2592" s="32">
        <f t="shared" si="516"/>
        <v>0</v>
      </c>
      <c r="B2592" s="10"/>
      <c r="C2592" s="2"/>
      <c r="D2592" s="2"/>
      <c r="E2592" s="2"/>
      <c r="F2592" s="2"/>
      <c r="G2592" s="2"/>
      <c r="H2592" s="3">
        <f t="shared" si="517"/>
        <v>0</v>
      </c>
      <c r="I2592" s="63"/>
      <c r="J2592" s="7"/>
      <c r="K2592" s="8"/>
      <c r="M2592" s="395"/>
    </row>
    <row r="2593" spans="1:13">
      <c r="A2593" s="32">
        <f t="shared" si="516"/>
        <v>0</v>
      </c>
      <c r="B2593" s="10"/>
      <c r="C2593" s="2"/>
      <c r="D2593" s="2"/>
      <c r="E2593" s="2"/>
      <c r="F2593" s="2"/>
      <c r="G2593" s="2"/>
      <c r="H2593" s="3">
        <f t="shared" si="517"/>
        <v>0</v>
      </c>
      <c r="I2593" s="63"/>
      <c r="J2593" s="7"/>
      <c r="K2593" s="8"/>
      <c r="M2593" s="395"/>
    </row>
    <row r="2594" spans="1:13">
      <c r="A2594" s="32">
        <f t="shared" si="516"/>
        <v>0</v>
      </c>
      <c r="B2594" s="10"/>
      <c r="C2594" s="2"/>
      <c r="D2594" s="2"/>
      <c r="E2594" s="2"/>
      <c r="F2594" s="2"/>
      <c r="G2594" s="2"/>
      <c r="H2594" s="3">
        <f t="shared" si="517"/>
        <v>0</v>
      </c>
      <c r="I2594" s="63"/>
      <c r="J2594" s="7"/>
      <c r="K2594" s="8"/>
      <c r="M2594" s="395"/>
    </row>
    <row r="2595" spans="1:13">
      <c r="A2595" s="32">
        <f t="shared" si="516"/>
        <v>0</v>
      </c>
      <c r="B2595" s="10"/>
      <c r="C2595" s="2"/>
      <c r="D2595" s="2"/>
      <c r="E2595" s="2"/>
      <c r="F2595" s="2"/>
      <c r="G2595" s="2"/>
      <c r="H2595" s="3">
        <f t="shared" si="517"/>
        <v>0</v>
      </c>
      <c r="I2595" s="63"/>
      <c r="J2595" s="7"/>
      <c r="K2595" s="8"/>
      <c r="M2595" s="395"/>
    </row>
    <row r="2596" spans="1:13">
      <c r="A2596" s="32">
        <f t="shared" si="516"/>
        <v>0</v>
      </c>
      <c r="B2596" s="10"/>
      <c r="C2596" s="2"/>
      <c r="D2596" s="2"/>
      <c r="E2596" s="2"/>
      <c r="F2596" s="2"/>
      <c r="G2596" s="2"/>
      <c r="H2596" s="3">
        <f t="shared" si="517"/>
        <v>0</v>
      </c>
      <c r="I2596" s="63"/>
      <c r="J2596" s="7"/>
      <c r="K2596" s="8"/>
      <c r="M2596" s="395"/>
    </row>
    <row r="2597" spans="1:13">
      <c r="A2597" s="33" t="e">
        <f>VLOOKUP(B2588,O:T,2)</f>
        <v>#N/A</v>
      </c>
      <c r="B2597" s="649" t="s">
        <v>70</v>
      </c>
      <c r="C2597" s="650"/>
      <c r="D2597" s="650"/>
      <c r="E2597" s="650"/>
      <c r="F2597" s="650"/>
      <c r="G2597" s="650"/>
      <c r="H2597" s="6"/>
      <c r="I2597" s="63">
        <f>SUM(H2589:H2597)</f>
        <v>0</v>
      </c>
      <c r="J2597" s="1" t="e">
        <f>VLOOKUP(B2588,O:W,4)</f>
        <v>#N/A</v>
      </c>
      <c r="K2597" s="8"/>
      <c r="M2597" s="395"/>
    </row>
    <row r="2598" spans="1:13" ht="45" customHeight="1">
      <c r="A2598" s="32">
        <f>IF(B2598&gt;0,1,0)</f>
        <v>0</v>
      </c>
      <c r="B2598" s="647"/>
      <c r="C2598" s="648"/>
      <c r="D2598" s="648"/>
      <c r="E2598" s="648"/>
      <c r="F2598" s="648"/>
      <c r="G2598" s="648"/>
      <c r="H2598" s="6"/>
      <c r="I2598" s="63"/>
      <c r="J2598" s="7"/>
      <c r="K2598" s="8"/>
      <c r="M2598" s="394" t="s">
        <v>1078</v>
      </c>
    </row>
    <row r="2599" spans="1:13">
      <c r="A2599" s="32">
        <f t="shared" ref="A2599:A2606" si="518">IF(H2599&gt;0,1,0)</f>
        <v>0</v>
      </c>
      <c r="B2599" s="10"/>
      <c r="C2599" s="2"/>
      <c r="D2599" s="2"/>
      <c r="E2599" s="2"/>
      <c r="F2599" s="2"/>
      <c r="G2599" s="2"/>
      <c r="H2599" s="3">
        <f>IF(AND(C2599=0,D2599=0,E2599=0,F2599=0,G2599=0),0,ROUND(IF(C2599=0,1,C2599)*IF(D2599=0,1,D2599)*IF(E2599=0,1,E2599)*IF(F2599=0,1,F2599)*IF(G2599=0,1,G2599),2))</f>
        <v>0</v>
      </c>
      <c r="I2599" s="63"/>
      <c r="J2599" s="7"/>
      <c r="K2599" s="8"/>
      <c r="M2599" s="395" t="s">
        <v>1079</v>
      </c>
    </row>
    <row r="2600" spans="1:13">
      <c r="A2600" s="32">
        <f t="shared" si="518"/>
        <v>0</v>
      </c>
      <c r="B2600" s="10"/>
      <c r="C2600" s="2"/>
      <c r="D2600" s="2"/>
      <c r="E2600" s="2"/>
      <c r="F2600" s="2"/>
      <c r="G2600" s="2"/>
      <c r="H2600" s="3">
        <f t="shared" ref="H2600:H2606" si="519">IF(AND(C2600=0,D2600=0,E2600=0,F2600=0,G2600=0),0,ROUND(IF(C2600=0,1,C2600)*IF(D2600=0,1,D2600)*IF(E2600=0,1,E2600)*IF(F2600=0,1,F2600)*IF(G2600=0,1,G2600),2))</f>
        <v>0</v>
      </c>
      <c r="I2600" s="63"/>
      <c r="J2600" s="7"/>
      <c r="K2600" s="8"/>
      <c r="M2600" s="395"/>
    </row>
    <row r="2601" spans="1:13">
      <c r="A2601" s="32">
        <f t="shared" si="518"/>
        <v>0</v>
      </c>
      <c r="B2601" s="10"/>
      <c r="C2601" s="2"/>
      <c r="D2601" s="2"/>
      <c r="E2601" s="2"/>
      <c r="F2601" s="2"/>
      <c r="G2601" s="2"/>
      <c r="H2601" s="3">
        <f t="shared" si="519"/>
        <v>0</v>
      </c>
      <c r="I2601" s="63"/>
      <c r="J2601" s="7"/>
      <c r="K2601" s="8"/>
      <c r="M2601" s="395"/>
    </row>
    <row r="2602" spans="1:13">
      <c r="A2602" s="32">
        <f t="shared" si="518"/>
        <v>0</v>
      </c>
      <c r="B2602" s="10"/>
      <c r="C2602" s="2"/>
      <c r="D2602" s="2"/>
      <c r="E2602" s="2"/>
      <c r="F2602" s="2"/>
      <c r="G2602" s="2"/>
      <c r="H2602" s="3">
        <f t="shared" si="519"/>
        <v>0</v>
      </c>
      <c r="I2602" s="63"/>
      <c r="J2602" s="7"/>
      <c r="K2602" s="8"/>
      <c r="M2602" s="395"/>
    </row>
    <row r="2603" spans="1:13">
      <c r="A2603" s="32">
        <f t="shared" si="518"/>
        <v>0</v>
      </c>
      <c r="B2603" s="10"/>
      <c r="C2603" s="2"/>
      <c r="D2603" s="2"/>
      <c r="E2603" s="2"/>
      <c r="F2603" s="2"/>
      <c r="G2603" s="2"/>
      <c r="H2603" s="3">
        <f t="shared" si="519"/>
        <v>0</v>
      </c>
      <c r="I2603" s="63"/>
      <c r="J2603" s="7"/>
      <c r="K2603" s="8"/>
      <c r="M2603" s="395"/>
    </row>
    <row r="2604" spans="1:13">
      <c r="A2604" s="32">
        <f t="shared" si="518"/>
        <v>0</v>
      </c>
      <c r="B2604" s="10"/>
      <c r="C2604" s="2"/>
      <c r="D2604" s="2"/>
      <c r="E2604" s="2"/>
      <c r="F2604" s="2"/>
      <c r="G2604" s="2"/>
      <c r="H2604" s="3">
        <f t="shared" si="519"/>
        <v>0</v>
      </c>
      <c r="I2604" s="63"/>
      <c r="J2604" s="7"/>
      <c r="K2604" s="8"/>
      <c r="M2604" s="395"/>
    </row>
    <row r="2605" spans="1:13">
      <c r="A2605" s="32">
        <f t="shared" si="518"/>
        <v>0</v>
      </c>
      <c r="B2605" s="10"/>
      <c r="C2605" s="2"/>
      <c r="D2605" s="2"/>
      <c r="E2605" s="2"/>
      <c r="F2605" s="2"/>
      <c r="G2605" s="2"/>
      <c r="H2605" s="3">
        <f t="shared" si="519"/>
        <v>0</v>
      </c>
      <c r="I2605" s="63"/>
      <c r="J2605" s="7"/>
      <c r="K2605" s="8"/>
      <c r="M2605" s="395"/>
    </row>
    <row r="2606" spans="1:13">
      <c r="A2606" s="32">
        <f t="shared" si="518"/>
        <v>0</v>
      </c>
      <c r="B2606" s="10"/>
      <c r="C2606" s="2"/>
      <c r="D2606" s="2"/>
      <c r="E2606" s="2"/>
      <c r="F2606" s="2"/>
      <c r="G2606" s="2"/>
      <c r="H2606" s="3">
        <f t="shared" si="519"/>
        <v>0</v>
      </c>
      <c r="I2606" s="63"/>
      <c r="J2606" s="7"/>
      <c r="K2606" s="8"/>
      <c r="M2606" s="395"/>
    </row>
    <row r="2607" spans="1:13">
      <c r="A2607" s="33" t="e">
        <f>VLOOKUP(B2598,O:T,2)</f>
        <v>#N/A</v>
      </c>
      <c r="B2607" s="649" t="s">
        <v>70</v>
      </c>
      <c r="C2607" s="650"/>
      <c r="D2607" s="650"/>
      <c r="E2607" s="650"/>
      <c r="F2607" s="650"/>
      <c r="G2607" s="650"/>
      <c r="H2607" s="6"/>
      <c r="I2607" s="63">
        <f>SUM(H2599:H2607)</f>
        <v>0</v>
      </c>
      <c r="J2607" s="1" t="e">
        <f>VLOOKUP(B2598,O:W,4)</f>
        <v>#N/A</v>
      </c>
      <c r="K2607" s="8"/>
      <c r="M2607" s="395"/>
    </row>
    <row r="2608" spans="1:13" ht="47.25" customHeight="1">
      <c r="A2608" s="32">
        <f>IF(B2608&gt;0,1,0)</f>
        <v>0</v>
      </c>
      <c r="B2608" s="647"/>
      <c r="C2608" s="648"/>
      <c r="D2608" s="648"/>
      <c r="E2608" s="648"/>
      <c r="F2608" s="648"/>
      <c r="G2608" s="648"/>
      <c r="H2608" s="6"/>
      <c r="I2608" s="63"/>
      <c r="J2608" s="7"/>
      <c r="K2608" s="8"/>
      <c r="M2608" s="394" t="s">
        <v>1078</v>
      </c>
    </row>
    <row r="2609" spans="1:13">
      <c r="A2609" s="32">
        <f t="shared" ref="A2609:A2616" si="520">IF(H2609&gt;0,1,0)</f>
        <v>0</v>
      </c>
      <c r="B2609" s="10"/>
      <c r="C2609" s="2"/>
      <c r="D2609" s="2"/>
      <c r="E2609" s="2"/>
      <c r="F2609" s="2"/>
      <c r="G2609" s="2"/>
      <c r="H2609" s="3">
        <f>IF(AND(C2609=0,D2609=0,E2609=0,F2609=0,G2609=0),0,ROUND(IF(C2609=0,1,C2609)*IF(D2609=0,1,D2609)*IF(E2609=0,1,E2609)*IF(F2609=0,1,F2609)*IF(G2609=0,1,G2609),2))</f>
        <v>0</v>
      </c>
      <c r="I2609" s="63"/>
      <c r="J2609" s="7"/>
      <c r="K2609" s="8"/>
      <c r="M2609" s="395"/>
    </row>
    <row r="2610" spans="1:13">
      <c r="A2610" s="32">
        <f t="shared" si="520"/>
        <v>0</v>
      </c>
      <c r="B2610" s="10"/>
      <c r="C2610" s="2"/>
      <c r="D2610" s="2"/>
      <c r="E2610" s="2"/>
      <c r="F2610" s="2"/>
      <c r="G2610" s="2"/>
      <c r="H2610" s="3">
        <f t="shared" ref="H2610:H2616" si="521">IF(AND(C2610=0,D2610=0,E2610=0,F2610=0,G2610=0),0,ROUND(IF(C2610=0,1,C2610)*IF(D2610=0,1,D2610)*IF(E2610=0,1,E2610)*IF(F2610=0,1,F2610)*IF(G2610=0,1,G2610),2))</f>
        <v>0</v>
      </c>
      <c r="I2610" s="63"/>
      <c r="J2610" s="7"/>
      <c r="K2610" s="8"/>
      <c r="M2610" s="395"/>
    </row>
    <row r="2611" spans="1:13">
      <c r="A2611" s="32">
        <f t="shared" si="520"/>
        <v>0</v>
      </c>
      <c r="B2611" s="10"/>
      <c r="C2611" s="2"/>
      <c r="D2611" s="2"/>
      <c r="E2611" s="2"/>
      <c r="F2611" s="2"/>
      <c r="G2611" s="2"/>
      <c r="H2611" s="3">
        <f t="shared" si="521"/>
        <v>0</v>
      </c>
      <c r="I2611" s="63"/>
      <c r="J2611" s="7"/>
      <c r="K2611" s="8"/>
      <c r="M2611" s="395"/>
    </row>
    <row r="2612" spans="1:13">
      <c r="A2612" s="32">
        <f t="shared" si="520"/>
        <v>0</v>
      </c>
      <c r="B2612" s="10"/>
      <c r="C2612" s="2"/>
      <c r="D2612" s="2"/>
      <c r="E2612" s="2"/>
      <c r="F2612" s="2"/>
      <c r="G2612" s="2"/>
      <c r="H2612" s="3">
        <f t="shared" si="521"/>
        <v>0</v>
      </c>
      <c r="I2612" s="63"/>
      <c r="J2612" s="7"/>
      <c r="K2612" s="8"/>
      <c r="M2612" s="395"/>
    </row>
    <row r="2613" spans="1:13">
      <c r="A2613" s="32">
        <f t="shared" si="520"/>
        <v>0</v>
      </c>
      <c r="B2613" s="10"/>
      <c r="C2613" s="2"/>
      <c r="D2613" s="2"/>
      <c r="E2613" s="2"/>
      <c r="F2613" s="2"/>
      <c r="G2613" s="2"/>
      <c r="H2613" s="3">
        <f t="shared" si="521"/>
        <v>0</v>
      </c>
      <c r="I2613" s="63"/>
      <c r="J2613" s="7"/>
      <c r="K2613" s="8"/>
      <c r="M2613" s="395"/>
    </row>
    <row r="2614" spans="1:13">
      <c r="A2614" s="32">
        <f t="shared" si="520"/>
        <v>0</v>
      </c>
      <c r="B2614" s="10"/>
      <c r="C2614" s="2"/>
      <c r="D2614" s="2"/>
      <c r="E2614" s="2"/>
      <c r="F2614" s="2"/>
      <c r="G2614" s="2"/>
      <c r="H2614" s="3">
        <f t="shared" si="521"/>
        <v>0</v>
      </c>
      <c r="I2614" s="63"/>
      <c r="J2614" s="7"/>
      <c r="K2614" s="8"/>
      <c r="M2614" s="395"/>
    </row>
    <row r="2615" spans="1:13">
      <c r="A2615" s="32">
        <f t="shared" si="520"/>
        <v>0</v>
      </c>
      <c r="B2615" s="10"/>
      <c r="C2615" s="2"/>
      <c r="D2615" s="2"/>
      <c r="E2615" s="2"/>
      <c r="F2615" s="2"/>
      <c r="G2615" s="2"/>
      <c r="H2615" s="3">
        <f t="shared" si="521"/>
        <v>0</v>
      </c>
      <c r="I2615" s="63"/>
      <c r="J2615" s="7"/>
      <c r="K2615" s="8"/>
      <c r="M2615" s="395"/>
    </row>
    <row r="2616" spans="1:13">
      <c r="A2616" s="32">
        <f t="shared" si="520"/>
        <v>0</v>
      </c>
      <c r="B2616" s="10"/>
      <c r="C2616" s="2"/>
      <c r="D2616" s="2"/>
      <c r="E2616" s="2"/>
      <c r="F2616" s="2"/>
      <c r="G2616" s="2"/>
      <c r="H2616" s="3">
        <f t="shared" si="521"/>
        <v>0</v>
      </c>
      <c r="I2616" s="63"/>
      <c r="J2616" s="7"/>
      <c r="K2616" s="8"/>
      <c r="M2616" s="395"/>
    </row>
    <row r="2617" spans="1:13">
      <c r="A2617" s="33" t="e">
        <f>VLOOKUP(B2608,O:T,2)</f>
        <v>#N/A</v>
      </c>
      <c r="B2617" s="649" t="s">
        <v>70</v>
      </c>
      <c r="C2617" s="650"/>
      <c r="D2617" s="650"/>
      <c r="E2617" s="650"/>
      <c r="F2617" s="650"/>
      <c r="G2617" s="650"/>
      <c r="H2617" s="6"/>
      <c r="I2617" s="63">
        <f>SUM(H2609:H2617)</f>
        <v>0</v>
      </c>
      <c r="J2617" s="1" t="e">
        <f>VLOOKUP(B2608,O:W,4)</f>
        <v>#N/A</v>
      </c>
      <c r="K2617" s="8"/>
      <c r="M2617" s="395"/>
    </row>
    <row r="2618" spans="1:13" ht="45.75" customHeight="1">
      <c r="A2618" s="32">
        <f>IF(B2618&gt;0,1,0)</f>
        <v>0</v>
      </c>
      <c r="B2618" s="647"/>
      <c r="C2618" s="648"/>
      <c r="D2618" s="648"/>
      <c r="E2618" s="648"/>
      <c r="F2618" s="648"/>
      <c r="G2618" s="648"/>
      <c r="H2618" s="6"/>
      <c r="I2618" s="63"/>
      <c r="J2618" s="7"/>
      <c r="K2618" s="8"/>
      <c r="M2618" s="394" t="s">
        <v>1078</v>
      </c>
    </row>
    <row r="2619" spans="1:13">
      <c r="A2619" s="32">
        <f t="shared" ref="A2619:A2626" si="522">IF(H2619&gt;0,1,0)</f>
        <v>0</v>
      </c>
      <c r="B2619" s="10"/>
      <c r="C2619" s="2"/>
      <c r="D2619" s="2"/>
      <c r="E2619" s="2"/>
      <c r="F2619" s="2"/>
      <c r="G2619" s="2"/>
      <c r="H2619" s="3">
        <f>IF(AND(C2619=0,D2619=0,E2619=0,F2619=0,G2619=0),0,ROUND(IF(C2619=0,1,C2619)*IF(D2619=0,1,D2619)*IF(E2619=0,1,E2619)*IF(F2619=0,1,F2619)*IF(G2619=0,1,G2619),2))</f>
        <v>0</v>
      </c>
      <c r="I2619" s="63"/>
      <c r="J2619" s="7"/>
      <c r="K2619" s="8"/>
      <c r="M2619" s="395" t="s">
        <v>1079</v>
      </c>
    </row>
    <row r="2620" spans="1:13">
      <c r="A2620" s="32">
        <f t="shared" si="522"/>
        <v>0</v>
      </c>
      <c r="B2620" s="10"/>
      <c r="C2620" s="2"/>
      <c r="D2620" s="2"/>
      <c r="E2620" s="2"/>
      <c r="F2620" s="2"/>
      <c r="G2620" s="2"/>
      <c r="H2620" s="3">
        <f t="shared" ref="H2620:H2626" si="523">IF(AND(C2620=0,D2620=0,E2620=0,F2620=0,G2620=0),0,ROUND(IF(C2620=0,1,C2620)*IF(D2620=0,1,D2620)*IF(E2620=0,1,E2620)*IF(F2620=0,1,F2620)*IF(G2620=0,1,G2620),2))</f>
        <v>0</v>
      </c>
      <c r="I2620" s="63"/>
      <c r="J2620" s="7"/>
      <c r="K2620" s="8"/>
      <c r="M2620" s="395"/>
    </row>
    <row r="2621" spans="1:13">
      <c r="A2621" s="32">
        <f t="shared" si="522"/>
        <v>0</v>
      </c>
      <c r="B2621" s="10"/>
      <c r="C2621" s="2"/>
      <c r="D2621" s="2"/>
      <c r="E2621" s="2"/>
      <c r="F2621" s="2"/>
      <c r="G2621" s="2"/>
      <c r="H2621" s="3">
        <f t="shared" si="523"/>
        <v>0</v>
      </c>
      <c r="I2621" s="63"/>
      <c r="J2621" s="7"/>
      <c r="K2621" s="8"/>
      <c r="M2621" s="395"/>
    </row>
    <row r="2622" spans="1:13">
      <c r="A2622" s="32">
        <f t="shared" si="522"/>
        <v>0</v>
      </c>
      <c r="B2622" s="10"/>
      <c r="C2622" s="2"/>
      <c r="D2622" s="2"/>
      <c r="E2622" s="2"/>
      <c r="F2622" s="2"/>
      <c r="G2622" s="2"/>
      <c r="H2622" s="3">
        <f t="shared" si="523"/>
        <v>0</v>
      </c>
      <c r="I2622" s="63"/>
      <c r="J2622" s="7"/>
      <c r="K2622" s="8"/>
      <c r="M2622" s="395"/>
    </row>
    <row r="2623" spans="1:13">
      <c r="A2623" s="32">
        <f t="shared" si="522"/>
        <v>0</v>
      </c>
      <c r="B2623" s="10"/>
      <c r="C2623" s="2"/>
      <c r="D2623" s="2"/>
      <c r="E2623" s="2"/>
      <c r="F2623" s="2"/>
      <c r="G2623" s="2"/>
      <c r="H2623" s="3">
        <f t="shared" si="523"/>
        <v>0</v>
      </c>
      <c r="I2623" s="63"/>
      <c r="J2623" s="7"/>
      <c r="K2623" s="8"/>
      <c r="M2623" s="395"/>
    </row>
    <row r="2624" spans="1:13">
      <c r="A2624" s="32">
        <f t="shared" si="522"/>
        <v>0</v>
      </c>
      <c r="B2624" s="10"/>
      <c r="C2624" s="2"/>
      <c r="D2624" s="2"/>
      <c r="E2624" s="2"/>
      <c r="F2624" s="2"/>
      <c r="G2624" s="2"/>
      <c r="H2624" s="3">
        <f t="shared" si="523"/>
        <v>0</v>
      </c>
      <c r="I2624" s="63"/>
      <c r="J2624" s="7"/>
      <c r="K2624" s="8"/>
      <c r="M2624" s="395"/>
    </row>
    <row r="2625" spans="1:13">
      <c r="A2625" s="32">
        <f t="shared" si="522"/>
        <v>0</v>
      </c>
      <c r="B2625" s="10"/>
      <c r="C2625" s="2"/>
      <c r="D2625" s="2"/>
      <c r="E2625" s="2"/>
      <c r="F2625" s="2"/>
      <c r="G2625" s="2"/>
      <c r="H2625" s="3">
        <f t="shared" si="523"/>
        <v>0</v>
      </c>
      <c r="I2625" s="63"/>
      <c r="J2625" s="7"/>
      <c r="K2625" s="8"/>
      <c r="M2625" s="395"/>
    </row>
    <row r="2626" spans="1:13">
      <c r="A2626" s="32">
        <f t="shared" si="522"/>
        <v>0</v>
      </c>
      <c r="B2626" s="10"/>
      <c r="C2626" s="2"/>
      <c r="D2626" s="2"/>
      <c r="E2626" s="2"/>
      <c r="F2626" s="2"/>
      <c r="G2626" s="2"/>
      <c r="H2626" s="3">
        <f t="shared" si="523"/>
        <v>0</v>
      </c>
      <c r="I2626" s="63"/>
      <c r="J2626" s="7"/>
      <c r="K2626" s="8"/>
      <c r="M2626" s="395"/>
    </row>
    <row r="2627" spans="1:13">
      <c r="A2627" s="33" t="e">
        <f>VLOOKUP(B2618,O:T,2)</f>
        <v>#N/A</v>
      </c>
      <c r="B2627" s="649" t="s">
        <v>70</v>
      </c>
      <c r="C2627" s="650"/>
      <c r="D2627" s="650"/>
      <c r="E2627" s="650"/>
      <c r="F2627" s="650"/>
      <c r="G2627" s="650"/>
      <c r="H2627" s="6"/>
      <c r="I2627" s="63">
        <f>SUM(H2619:H2627)</f>
        <v>0</v>
      </c>
      <c r="J2627" s="1" t="e">
        <f>VLOOKUP(B2618,O:W,4)</f>
        <v>#N/A</v>
      </c>
      <c r="K2627" s="8"/>
      <c r="M2627" s="395"/>
    </row>
    <row r="2628" spans="1:13" ht="45.75" customHeight="1">
      <c r="A2628" s="32">
        <f>IF(B2628&gt;0,1,0)</f>
        <v>0</v>
      </c>
      <c r="B2628" s="647"/>
      <c r="C2628" s="648"/>
      <c r="D2628" s="648"/>
      <c r="E2628" s="648"/>
      <c r="F2628" s="648"/>
      <c r="G2628" s="648"/>
      <c r="H2628" s="6"/>
      <c r="I2628" s="63"/>
      <c r="J2628" s="7"/>
      <c r="K2628" s="8"/>
      <c r="M2628" s="394" t="s">
        <v>1078</v>
      </c>
    </row>
    <row r="2629" spans="1:13">
      <c r="A2629" s="32">
        <f t="shared" ref="A2629:A2636" si="524">IF(H2629&gt;0,1,0)</f>
        <v>0</v>
      </c>
      <c r="B2629" s="10"/>
      <c r="C2629" s="2"/>
      <c r="D2629" s="2"/>
      <c r="E2629" s="2"/>
      <c r="F2629" s="2"/>
      <c r="G2629" s="2"/>
      <c r="H2629" s="3">
        <f>IF(AND(C2629=0,D2629=0,E2629=0,F2629=0,G2629=0),0,ROUND(IF(C2629=0,1,C2629)*IF(D2629=0,1,D2629)*IF(E2629=0,1,E2629)*IF(F2629=0,1,F2629)*IF(G2629=0,1,G2629),2))</f>
        <v>0</v>
      </c>
      <c r="I2629" s="63"/>
      <c r="J2629" s="7"/>
      <c r="K2629" s="8"/>
      <c r="M2629" s="395" t="s">
        <v>1079</v>
      </c>
    </row>
    <row r="2630" spans="1:13">
      <c r="A2630" s="32">
        <f t="shared" si="524"/>
        <v>0</v>
      </c>
      <c r="B2630" s="10"/>
      <c r="C2630" s="2"/>
      <c r="D2630" s="2"/>
      <c r="E2630" s="2"/>
      <c r="F2630" s="2"/>
      <c r="G2630" s="2"/>
      <c r="H2630" s="3">
        <f t="shared" ref="H2630:H2636" si="525">IF(AND(C2630=0,D2630=0,E2630=0,F2630=0,G2630=0),0,ROUND(IF(C2630=0,1,C2630)*IF(D2630=0,1,D2630)*IF(E2630=0,1,E2630)*IF(F2630=0,1,F2630)*IF(G2630=0,1,G2630),2))</f>
        <v>0</v>
      </c>
      <c r="I2630" s="63"/>
      <c r="J2630" s="7"/>
      <c r="K2630" s="8"/>
      <c r="M2630" s="395"/>
    </row>
    <row r="2631" spans="1:13">
      <c r="A2631" s="32">
        <f t="shared" si="524"/>
        <v>0</v>
      </c>
      <c r="B2631" s="10"/>
      <c r="C2631" s="2"/>
      <c r="D2631" s="2"/>
      <c r="E2631" s="2"/>
      <c r="F2631" s="2"/>
      <c r="G2631" s="2"/>
      <c r="H2631" s="3">
        <f t="shared" si="525"/>
        <v>0</v>
      </c>
      <c r="I2631" s="63"/>
      <c r="J2631" s="7"/>
      <c r="K2631" s="8"/>
      <c r="M2631" s="395"/>
    </row>
    <row r="2632" spans="1:13">
      <c r="A2632" s="32">
        <f t="shared" si="524"/>
        <v>0</v>
      </c>
      <c r="B2632" s="10"/>
      <c r="C2632" s="2"/>
      <c r="D2632" s="2"/>
      <c r="E2632" s="2"/>
      <c r="F2632" s="2"/>
      <c r="G2632" s="2"/>
      <c r="H2632" s="3">
        <f t="shared" si="525"/>
        <v>0</v>
      </c>
      <c r="I2632" s="63"/>
      <c r="J2632" s="7"/>
      <c r="K2632" s="8"/>
      <c r="M2632" s="395"/>
    </row>
    <row r="2633" spans="1:13">
      <c r="A2633" s="32">
        <f t="shared" si="524"/>
        <v>0</v>
      </c>
      <c r="B2633" s="10"/>
      <c r="C2633" s="2"/>
      <c r="D2633" s="2"/>
      <c r="E2633" s="2"/>
      <c r="F2633" s="2"/>
      <c r="G2633" s="2"/>
      <c r="H2633" s="3">
        <f t="shared" si="525"/>
        <v>0</v>
      </c>
      <c r="I2633" s="63"/>
      <c r="J2633" s="7"/>
      <c r="K2633" s="8"/>
      <c r="M2633" s="395"/>
    </row>
    <row r="2634" spans="1:13">
      <c r="A2634" s="32">
        <f t="shared" si="524"/>
        <v>0</v>
      </c>
      <c r="B2634" s="10"/>
      <c r="C2634" s="2"/>
      <c r="D2634" s="2"/>
      <c r="E2634" s="2"/>
      <c r="F2634" s="2"/>
      <c r="G2634" s="2"/>
      <c r="H2634" s="3">
        <f t="shared" si="525"/>
        <v>0</v>
      </c>
      <c r="I2634" s="63"/>
      <c r="J2634" s="7"/>
      <c r="K2634" s="8"/>
      <c r="M2634" s="395"/>
    </row>
    <row r="2635" spans="1:13">
      <c r="A2635" s="32">
        <f t="shared" si="524"/>
        <v>0</v>
      </c>
      <c r="B2635" s="10"/>
      <c r="C2635" s="2"/>
      <c r="D2635" s="2"/>
      <c r="E2635" s="2"/>
      <c r="F2635" s="2"/>
      <c r="G2635" s="2"/>
      <c r="H2635" s="3">
        <f t="shared" si="525"/>
        <v>0</v>
      </c>
      <c r="I2635" s="63"/>
      <c r="J2635" s="7"/>
      <c r="K2635" s="8"/>
      <c r="M2635" s="395"/>
    </row>
    <row r="2636" spans="1:13">
      <c r="A2636" s="32">
        <f t="shared" si="524"/>
        <v>0</v>
      </c>
      <c r="B2636" s="10"/>
      <c r="C2636" s="2"/>
      <c r="D2636" s="2"/>
      <c r="E2636" s="2"/>
      <c r="F2636" s="2"/>
      <c r="G2636" s="2"/>
      <c r="H2636" s="3">
        <f t="shared" si="525"/>
        <v>0</v>
      </c>
      <c r="I2636" s="63"/>
      <c r="J2636" s="7"/>
      <c r="K2636" s="8"/>
      <c r="M2636" s="395"/>
    </row>
    <row r="2637" spans="1:13">
      <c r="A2637" s="33" t="e">
        <f>VLOOKUP(B2628,O:T,2)</f>
        <v>#N/A</v>
      </c>
      <c r="B2637" s="649" t="s">
        <v>70</v>
      </c>
      <c r="C2637" s="650"/>
      <c r="D2637" s="650"/>
      <c r="E2637" s="650"/>
      <c r="F2637" s="650"/>
      <c r="G2637" s="650"/>
      <c r="H2637" s="6"/>
      <c r="I2637" s="63">
        <f>SUM(H2629:H2637)</f>
        <v>0</v>
      </c>
      <c r="J2637" s="1" t="e">
        <f>VLOOKUP(B2628,O:W,4)</f>
        <v>#N/A</v>
      </c>
      <c r="K2637" s="8"/>
      <c r="M2637" s="395"/>
    </row>
    <row r="2638" spans="1:13" ht="48" customHeight="1">
      <c r="A2638" s="32">
        <f>IF(B2638&gt;0,1,0)</f>
        <v>0</v>
      </c>
      <c r="B2638" s="647"/>
      <c r="C2638" s="648"/>
      <c r="D2638" s="648"/>
      <c r="E2638" s="648"/>
      <c r="F2638" s="648"/>
      <c r="G2638" s="648"/>
      <c r="H2638" s="6"/>
      <c r="I2638" s="63"/>
      <c r="J2638" s="7"/>
      <c r="K2638" s="8"/>
      <c r="M2638" s="394" t="s">
        <v>1078</v>
      </c>
    </row>
    <row r="2639" spans="1:13">
      <c r="A2639" s="32">
        <f t="shared" ref="A2639:A2646" si="526">IF(H2639&gt;0,1,0)</f>
        <v>0</v>
      </c>
      <c r="B2639" s="10"/>
      <c r="C2639" s="2"/>
      <c r="D2639" s="2"/>
      <c r="E2639" s="2"/>
      <c r="F2639" s="2"/>
      <c r="G2639" s="2"/>
      <c r="H2639" s="3">
        <f>IF(AND(C2639=0,D2639=0,E2639=0,F2639=0,G2639=0),0,ROUND(IF(C2639=0,1,C2639)*IF(D2639=0,1,D2639)*IF(E2639=0,1,E2639)*IF(F2639=0,1,F2639)*IF(G2639=0,1,G2639),2))</f>
        <v>0</v>
      </c>
      <c r="I2639" s="63"/>
      <c r="J2639" s="7"/>
      <c r="K2639" s="8"/>
      <c r="M2639" s="395" t="s">
        <v>1079</v>
      </c>
    </row>
    <row r="2640" spans="1:13">
      <c r="A2640" s="32">
        <f t="shared" si="526"/>
        <v>0</v>
      </c>
      <c r="B2640" s="10"/>
      <c r="C2640" s="2"/>
      <c r="D2640" s="2"/>
      <c r="E2640" s="2"/>
      <c r="F2640" s="2"/>
      <c r="G2640" s="2"/>
      <c r="H2640" s="3">
        <f t="shared" ref="H2640:H2646" si="527">IF(AND(C2640=0,D2640=0,E2640=0,F2640=0,G2640=0),0,ROUND(IF(C2640=0,1,C2640)*IF(D2640=0,1,D2640)*IF(E2640=0,1,E2640)*IF(F2640=0,1,F2640)*IF(G2640=0,1,G2640),2))</f>
        <v>0</v>
      </c>
      <c r="I2640" s="63"/>
      <c r="J2640" s="7"/>
      <c r="K2640" s="8"/>
      <c r="M2640" s="395"/>
    </row>
    <row r="2641" spans="1:13">
      <c r="A2641" s="32">
        <f t="shared" si="526"/>
        <v>0</v>
      </c>
      <c r="B2641" s="10"/>
      <c r="C2641" s="2"/>
      <c r="D2641" s="2"/>
      <c r="E2641" s="2"/>
      <c r="F2641" s="2"/>
      <c r="G2641" s="2"/>
      <c r="H2641" s="3">
        <f t="shared" si="527"/>
        <v>0</v>
      </c>
      <c r="I2641" s="63"/>
      <c r="J2641" s="7"/>
      <c r="K2641" s="8"/>
      <c r="M2641" s="395"/>
    </row>
    <row r="2642" spans="1:13">
      <c r="A2642" s="32">
        <f t="shared" si="526"/>
        <v>0</v>
      </c>
      <c r="B2642" s="10"/>
      <c r="C2642" s="2"/>
      <c r="D2642" s="2"/>
      <c r="E2642" s="2"/>
      <c r="F2642" s="2"/>
      <c r="G2642" s="2"/>
      <c r="H2642" s="3">
        <f t="shared" si="527"/>
        <v>0</v>
      </c>
      <c r="I2642" s="63"/>
      <c r="J2642" s="7"/>
      <c r="K2642" s="8"/>
      <c r="M2642" s="395"/>
    </row>
    <row r="2643" spans="1:13">
      <c r="A2643" s="32">
        <f t="shared" si="526"/>
        <v>0</v>
      </c>
      <c r="B2643" s="10"/>
      <c r="C2643" s="2"/>
      <c r="D2643" s="2"/>
      <c r="E2643" s="2"/>
      <c r="F2643" s="2"/>
      <c r="G2643" s="2"/>
      <c r="H2643" s="3">
        <f t="shared" si="527"/>
        <v>0</v>
      </c>
      <c r="I2643" s="63"/>
      <c r="J2643" s="7"/>
      <c r="K2643" s="8"/>
      <c r="M2643" s="395"/>
    </row>
    <row r="2644" spans="1:13">
      <c r="A2644" s="32">
        <f t="shared" si="526"/>
        <v>0</v>
      </c>
      <c r="B2644" s="10"/>
      <c r="C2644" s="2"/>
      <c r="D2644" s="2"/>
      <c r="E2644" s="2"/>
      <c r="F2644" s="2"/>
      <c r="G2644" s="2"/>
      <c r="H2644" s="3">
        <f t="shared" si="527"/>
        <v>0</v>
      </c>
      <c r="I2644" s="63"/>
      <c r="J2644" s="7"/>
      <c r="K2644" s="8"/>
      <c r="M2644" s="395"/>
    </row>
    <row r="2645" spans="1:13">
      <c r="A2645" s="32">
        <f t="shared" si="526"/>
        <v>0</v>
      </c>
      <c r="B2645" s="10"/>
      <c r="C2645" s="2"/>
      <c r="D2645" s="2"/>
      <c r="E2645" s="2"/>
      <c r="F2645" s="2"/>
      <c r="G2645" s="2"/>
      <c r="H2645" s="3">
        <f t="shared" si="527"/>
        <v>0</v>
      </c>
      <c r="I2645" s="63"/>
      <c r="J2645" s="7"/>
      <c r="K2645" s="8"/>
      <c r="M2645" s="395"/>
    </row>
    <row r="2646" spans="1:13">
      <c r="A2646" s="32">
        <f t="shared" si="526"/>
        <v>0</v>
      </c>
      <c r="B2646" s="10"/>
      <c r="C2646" s="2"/>
      <c r="D2646" s="2"/>
      <c r="E2646" s="2"/>
      <c r="F2646" s="2"/>
      <c r="G2646" s="2"/>
      <c r="H2646" s="3">
        <f t="shared" si="527"/>
        <v>0</v>
      </c>
      <c r="I2646" s="63"/>
      <c r="J2646" s="7"/>
      <c r="K2646" s="8"/>
      <c r="M2646" s="395"/>
    </row>
    <row r="2647" spans="1:13">
      <c r="A2647" s="33" t="e">
        <f>VLOOKUP(B2638,O:T,2)</f>
        <v>#N/A</v>
      </c>
      <c r="B2647" s="649" t="s">
        <v>70</v>
      </c>
      <c r="C2647" s="650"/>
      <c r="D2647" s="650"/>
      <c r="E2647" s="650"/>
      <c r="F2647" s="650"/>
      <c r="G2647" s="650"/>
      <c r="H2647" s="6"/>
      <c r="I2647" s="63">
        <f>SUM(H2639:H2647)</f>
        <v>0</v>
      </c>
      <c r="J2647" s="1" t="e">
        <f>VLOOKUP(B2638,O:W,4)</f>
        <v>#N/A</v>
      </c>
      <c r="K2647" s="8"/>
      <c r="M2647" s="395"/>
    </row>
    <row r="2648" spans="1:13" ht="46.5" customHeight="1">
      <c r="A2648" s="32">
        <f>IF(B2648&gt;0,1,0)</f>
        <v>1</v>
      </c>
      <c r="B2648" s="647" t="s">
        <v>3911</v>
      </c>
      <c r="C2648" s="648"/>
      <c r="D2648" s="648"/>
      <c r="E2648" s="648"/>
      <c r="F2648" s="648"/>
      <c r="G2648" s="648"/>
      <c r="H2648" s="6"/>
      <c r="I2648" s="63"/>
      <c r="J2648" s="7"/>
      <c r="K2648" s="8"/>
      <c r="M2648" s="388" t="s">
        <v>1080</v>
      </c>
    </row>
    <row r="2649" spans="1:13">
      <c r="A2649" s="32">
        <f t="shared" ref="A2649:A2656" si="528">IF(H2649&gt;0,1,0)</f>
        <v>1</v>
      </c>
      <c r="B2649" s="10"/>
      <c r="C2649" s="2">
        <v>1</v>
      </c>
      <c r="D2649" s="2"/>
      <c r="E2649" s="2"/>
      <c r="F2649" s="2"/>
      <c r="G2649" s="2"/>
      <c r="H2649" s="3">
        <f>IF(AND(C2649=0,D2649=0,E2649=0,F2649=0,G2649=0),0,ROUND(IF(C2649=0,1,C2649)*IF(D2649=0,1,D2649)*IF(E2649=0,1,E2649)*IF(F2649=0,1,F2649)*IF(G2649=0,1,G2649),2))</f>
        <v>1</v>
      </c>
      <c r="I2649" s="63"/>
      <c r="J2649" s="7"/>
      <c r="K2649" s="8"/>
      <c r="M2649" s="389" t="s">
        <v>1081</v>
      </c>
    </row>
    <row r="2650" spans="1:13">
      <c r="A2650" s="32">
        <f t="shared" si="528"/>
        <v>0</v>
      </c>
      <c r="B2650" s="10"/>
      <c r="C2650" s="2"/>
      <c r="D2650" s="2"/>
      <c r="E2650" s="2"/>
      <c r="F2650" s="2"/>
      <c r="G2650" s="2"/>
      <c r="H2650" s="3">
        <f t="shared" ref="H2650:H2656" si="529">IF(AND(C2650=0,D2650=0,E2650=0,F2650=0,G2650=0),0,ROUND(IF(C2650=0,1,C2650)*IF(D2650=0,1,D2650)*IF(E2650=0,1,E2650)*IF(F2650=0,1,F2650)*IF(G2650=0,1,G2650),2))</f>
        <v>0</v>
      </c>
      <c r="I2650" s="63"/>
      <c r="J2650" s="7"/>
      <c r="K2650" s="8"/>
      <c r="M2650" s="389"/>
    </row>
    <row r="2651" spans="1:13">
      <c r="A2651" s="32">
        <f t="shared" si="528"/>
        <v>0</v>
      </c>
      <c r="B2651" s="10"/>
      <c r="C2651" s="2"/>
      <c r="D2651" s="2"/>
      <c r="E2651" s="2"/>
      <c r="F2651" s="2"/>
      <c r="G2651" s="2"/>
      <c r="H2651" s="3">
        <f t="shared" si="529"/>
        <v>0</v>
      </c>
      <c r="I2651" s="63"/>
      <c r="J2651" s="7"/>
      <c r="K2651" s="8"/>
      <c r="M2651" s="389"/>
    </row>
    <row r="2652" spans="1:13">
      <c r="A2652" s="32">
        <f t="shared" si="528"/>
        <v>0</v>
      </c>
      <c r="B2652" s="10"/>
      <c r="C2652" s="2"/>
      <c r="D2652" s="2"/>
      <c r="E2652" s="2"/>
      <c r="F2652" s="2"/>
      <c r="G2652" s="2"/>
      <c r="H2652" s="3">
        <f t="shared" si="529"/>
        <v>0</v>
      </c>
      <c r="I2652" s="63"/>
      <c r="J2652" s="7"/>
      <c r="K2652" s="8"/>
      <c r="M2652" s="389"/>
    </row>
    <row r="2653" spans="1:13">
      <c r="A2653" s="32">
        <f t="shared" si="528"/>
        <v>0</v>
      </c>
      <c r="B2653" s="10"/>
      <c r="C2653" s="2"/>
      <c r="D2653" s="2"/>
      <c r="E2653" s="2"/>
      <c r="F2653" s="2"/>
      <c r="G2653" s="2"/>
      <c r="H2653" s="3">
        <f t="shared" si="529"/>
        <v>0</v>
      </c>
      <c r="I2653" s="63"/>
      <c r="J2653" s="7"/>
      <c r="K2653" s="8"/>
      <c r="M2653" s="389"/>
    </row>
    <row r="2654" spans="1:13">
      <c r="A2654" s="32">
        <f t="shared" si="528"/>
        <v>0</v>
      </c>
      <c r="B2654" s="10"/>
      <c r="C2654" s="2"/>
      <c r="D2654" s="2"/>
      <c r="E2654" s="2"/>
      <c r="F2654" s="2"/>
      <c r="G2654" s="2"/>
      <c r="H2654" s="3">
        <f t="shared" si="529"/>
        <v>0</v>
      </c>
      <c r="I2654" s="63"/>
      <c r="J2654" s="7"/>
      <c r="K2654" s="8"/>
      <c r="M2654" s="389"/>
    </row>
    <row r="2655" spans="1:13">
      <c r="A2655" s="32">
        <f t="shared" si="528"/>
        <v>0</v>
      </c>
      <c r="B2655" s="10"/>
      <c r="C2655" s="2"/>
      <c r="D2655" s="2"/>
      <c r="E2655" s="2"/>
      <c r="F2655" s="2"/>
      <c r="G2655" s="2"/>
      <c r="H2655" s="3">
        <f t="shared" si="529"/>
        <v>0</v>
      </c>
      <c r="I2655" s="63"/>
      <c r="J2655" s="7"/>
      <c r="K2655" s="8"/>
      <c r="M2655" s="389"/>
    </row>
    <row r="2656" spans="1:13">
      <c r="A2656" s="32">
        <f t="shared" si="528"/>
        <v>0</v>
      </c>
      <c r="B2656" s="10"/>
      <c r="C2656" s="2"/>
      <c r="D2656" s="2"/>
      <c r="E2656" s="2"/>
      <c r="F2656" s="2"/>
      <c r="G2656" s="2"/>
      <c r="H2656" s="3">
        <f t="shared" si="529"/>
        <v>0</v>
      </c>
      <c r="I2656" s="63"/>
      <c r="J2656" s="7"/>
      <c r="K2656" s="8"/>
      <c r="M2656" s="389"/>
    </row>
    <row r="2657" spans="1:13">
      <c r="A2657" s="33">
        <f>VLOOKUP(B2648,O:T,2)</f>
        <v>260101</v>
      </c>
      <c r="B2657" s="649" t="s">
        <v>70</v>
      </c>
      <c r="C2657" s="650"/>
      <c r="D2657" s="650"/>
      <c r="E2657" s="650"/>
      <c r="F2657" s="650"/>
      <c r="G2657" s="650"/>
      <c r="H2657" s="6"/>
      <c r="I2657" s="63">
        <f>SUM(H2649:H2657)</f>
        <v>1</v>
      </c>
      <c r="J2657" s="1" t="str">
        <f>VLOOKUP(B2648,O:W,4)</f>
        <v>دستگاه</v>
      </c>
      <c r="K2657" s="8"/>
      <c r="M2657" s="389"/>
    </row>
    <row r="2658" spans="1:13" ht="48" customHeight="1">
      <c r="A2658" s="32">
        <f>IF(B2658&gt;0,1,0)</f>
        <v>1</v>
      </c>
      <c r="B2658" s="647" t="s">
        <v>7260</v>
      </c>
      <c r="C2658" s="648"/>
      <c r="D2658" s="648"/>
      <c r="E2658" s="648"/>
      <c r="F2658" s="648"/>
      <c r="G2658" s="648"/>
      <c r="H2658" s="6"/>
      <c r="I2658" s="63"/>
      <c r="J2658" s="7"/>
      <c r="K2658" s="8"/>
      <c r="M2658" s="388" t="s">
        <v>1080</v>
      </c>
    </row>
    <row r="2659" spans="1:13">
      <c r="A2659" s="32">
        <f t="shared" ref="A2659:A2666" si="530">IF(H2659&gt;0,1,0)</f>
        <v>1</v>
      </c>
      <c r="B2659" s="10"/>
      <c r="C2659" s="2">
        <v>1</v>
      </c>
      <c r="D2659" s="2"/>
      <c r="E2659" s="2"/>
      <c r="F2659" s="2"/>
      <c r="G2659" s="2"/>
      <c r="H2659" s="3">
        <f>IF(AND(C2659=0,D2659=0,E2659=0,F2659=0,G2659=0),0,ROUND(IF(C2659=0,1,C2659)*IF(D2659=0,1,D2659)*IF(E2659=0,1,E2659)*IF(F2659=0,1,F2659)*IF(G2659=0,1,G2659),2))</f>
        <v>1</v>
      </c>
      <c r="I2659" s="63"/>
      <c r="J2659" s="7"/>
      <c r="K2659" s="8"/>
      <c r="M2659" s="389" t="s">
        <v>1081</v>
      </c>
    </row>
    <row r="2660" spans="1:13">
      <c r="A2660" s="32">
        <f t="shared" si="530"/>
        <v>0</v>
      </c>
      <c r="B2660" s="10"/>
      <c r="C2660" s="2"/>
      <c r="D2660" s="2"/>
      <c r="E2660" s="2"/>
      <c r="F2660" s="2"/>
      <c r="G2660" s="2"/>
      <c r="H2660" s="3">
        <f t="shared" ref="H2660:H2666" si="531">IF(AND(C2660=0,D2660=0,E2660=0,F2660=0,G2660=0),0,ROUND(IF(C2660=0,1,C2660)*IF(D2660=0,1,D2660)*IF(E2660=0,1,E2660)*IF(F2660=0,1,F2660)*IF(G2660=0,1,G2660),2))</f>
        <v>0</v>
      </c>
      <c r="I2660" s="63"/>
      <c r="J2660" s="7"/>
      <c r="K2660" s="8"/>
      <c r="M2660" s="389"/>
    </row>
    <row r="2661" spans="1:13">
      <c r="A2661" s="32">
        <f t="shared" si="530"/>
        <v>0</v>
      </c>
      <c r="B2661" s="10"/>
      <c r="C2661" s="2"/>
      <c r="D2661" s="2"/>
      <c r="E2661" s="2"/>
      <c r="F2661" s="2"/>
      <c r="G2661" s="2"/>
      <c r="H2661" s="3">
        <f t="shared" si="531"/>
        <v>0</v>
      </c>
      <c r="I2661" s="63"/>
      <c r="J2661" s="7"/>
      <c r="K2661" s="8"/>
      <c r="M2661" s="389"/>
    </row>
    <row r="2662" spans="1:13">
      <c r="A2662" s="32">
        <f t="shared" si="530"/>
        <v>0</v>
      </c>
      <c r="B2662" s="10"/>
      <c r="C2662" s="2"/>
      <c r="D2662" s="2"/>
      <c r="E2662" s="2"/>
      <c r="F2662" s="2"/>
      <c r="G2662" s="2"/>
      <c r="H2662" s="3">
        <f t="shared" si="531"/>
        <v>0</v>
      </c>
      <c r="I2662" s="63"/>
      <c r="J2662" s="7"/>
      <c r="K2662" s="8"/>
      <c r="M2662" s="389"/>
    </row>
    <row r="2663" spans="1:13">
      <c r="A2663" s="32">
        <f t="shared" si="530"/>
        <v>0</v>
      </c>
      <c r="B2663" s="10"/>
      <c r="C2663" s="2"/>
      <c r="D2663" s="2"/>
      <c r="E2663" s="2"/>
      <c r="F2663" s="2"/>
      <c r="G2663" s="2"/>
      <c r="H2663" s="3">
        <f t="shared" si="531"/>
        <v>0</v>
      </c>
      <c r="I2663" s="63"/>
      <c r="J2663" s="7"/>
      <c r="K2663" s="8"/>
      <c r="M2663" s="389"/>
    </row>
    <row r="2664" spans="1:13">
      <c r="A2664" s="32">
        <f t="shared" si="530"/>
        <v>0</v>
      </c>
      <c r="B2664" s="10"/>
      <c r="C2664" s="2"/>
      <c r="D2664" s="2"/>
      <c r="E2664" s="2"/>
      <c r="F2664" s="2"/>
      <c r="G2664" s="2"/>
      <c r="H2664" s="3">
        <f t="shared" si="531"/>
        <v>0</v>
      </c>
      <c r="I2664" s="63"/>
      <c r="J2664" s="7"/>
      <c r="K2664" s="8"/>
      <c r="M2664" s="389"/>
    </row>
    <row r="2665" spans="1:13">
      <c r="A2665" s="32">
        <f t="shared" si="530"/>
        <v>0</v>
      </c>
      <c r="B2665" s="10"/>
      <c r="C2665" s="2"/>
      <c r="D2665" s="2"/>
      <c r="E2665" s="2"/>
      <c r="F2665" s="2"/>
      <c r="G2665" s="2"/>
      <c r="H2665" s="3">
        <f t="shared" si="531"/>
        <v>0</v>
      </c>
      <c r="I2665" s="63"/>
      <c r="J2665" s="7"/>
      <c r="K2665" s="8"/>
      <c r="M2665" s="389"/>
    </row>
    <row r="2666" spans="1:13">
      <c r="A2666" s="32">
        <f t="shared" si="530"/>
        <v>0</v>
      </c>
      <c r="B2666" s="10"/>
      <c r="C2666" s="2"/>
      <c r="D2666" s="2"/>
      <c r="E2666" s="2"/>
      <c r="F2666" s="2"/>
      <c r="G2666" s="2"/>
      <c r="H2666" s="3">
        <f t="shared" si="531"/>
        <v>0</v>
      </c>
      <c r="I2666" s="63"/>
      <c r="J2666" s="7"/>
      <c r="K2666" s="8"/>
      <c r="M2666" s="389"/>
    </row>
    <row r="2667" spans="1:13">
      <c r="A2667" s="33" t="str">
        <f>VLOOKUP(B2658,O:T,2)</f>
        <v>261111</v>
      </c>
      <c r="B2667" s="649" t="s">
        <v>70</v>
      </c>
      <c r="C2667" s="650"/>
      <c r="D2667" s="650"/>
      <c r="E2667" s="650"/>
      <c r="F2667" s="650"/>
      <c r="G2667" s="650"/>
      <c r="H2667" s="6"/>
      <c r="I2667" s="63">
        <f>SUM(H2659:H2667)</f>
        <v>1</v>
      </c>
      <c r="J2667" s="1" t="str">
        <f>VLOOKUP(B2658,O:W,4)</f>
        <v>دستگاه</v>
      </c>
      <c r="K2667" s="8"/>
      <c r="M2667" s="389"/>
    </row>
    <row r="2668" spans="1:13" ht="45.75" customHeight="1">
      <c r="A2668" s="32">
        <f>IF(B2668&gt;0,1,0)</f>
        <v>0</v>
      </c>
      <c r="B2668" s="647"/>
      <c r="C2668" s="648"/>
      <c r="D2668" s="648"/>
      <c r="E2668" s="648"/>
      <c r="F2668" s="648"/>
      <c r="G2668" s="648"/>
      <c r="H2668" s="6"/>
      <c r="I2668" s="63"/>
      <c r="J2668" s="7"/>
      <c r="K2668" s="8"/>
      <c r="M2668" s="388" t="s">
        <v>1080</v>
      </c>
    </row>
    <row r="2669" spans="1:13">
      <c r="A2669" s="32">
        <f t="shared" ref="A2669:A2676" si="532">IF(H2669&gt;0,1,0)</f>
        <v>0</v>
      </c>
      <c r="B2669" s="10"/>
      <c r="C2669" s="2"/>
      <c r="D2669" s="2"/>
      <c r="E2669" s="2"/>
      <c r="F2669" s="2"/>
      <c r="G2669" s="2"/>
      <c r="H2669" s="3">
        <f t="shared" ref="H2669:H2676" si="533">IF(AND(C2669=0,D2669=0,E2669=0,F2669=0,G2669=0),0,ROUND(IF(C2669=0,1,C2669)*IF(D2669=0,1,D2669)*IF(E2669=0,1,E2669)*IF(F2669=0,1,F2669)*IF(G2669=0,1,G2669),2))</f>
        <v>0</v>
      </c>
      <c r="I2669" s="63"/>
      <c r="J2669" s="7"/>
      <c r="K2669" s="8"/>
      <c r="M2669" s="389"/>
    </row>
    <row r="2670" spans="1:13">
      <c r="A2670" s="32">
        <f t="shared" si="532"/>
        <v>0</v>
      </c>
      <c r="B2670" s="10"/>
      <c r="C2670" s="2"/>
      <c r="D2670" s="2"/>
      <c r="E2670" s="2"/>
      <c r="F2670" s="2"/>
      <c r="G2670" s="2"/>
      <c r="H2670" s="3">
        <f t="shared" si="533"/>
        <v>0</v>
      </c>
      <c r="I2670" s="63"/>
      <c r="J2670" s="7"/>
      <c r="K2670" s="77"/>
      <c r="M2670" s="389"/>
    </row>
    <row r="2671" spans="1:13">
      <c r="A2671" s="32">
        <f t="shared" si="532"/>
        <v>0</v>
      </c>
      <c r="B2671" s="10"/>
      <c r="C2671" s="2"/>
      <c r="D2671" s="2"/>
      <c r="E2671" s="2"/>
      <c r="F2671" s="2"/>
      <c r="G2671" s="2"/>
      <c r="H2671" s="3">
        <f t="shared" si="533"/>
        <v>0</v>
      </c>
      <c r="I2671" s="63"/>
      <c r="J2671" s="7"/>
      <c r="K2671" s="77"/>
      <c r="M2671" s="389"/>
    </row>
    <row r="2672" spans="1:13">
      <c r="A2672" s="32">
        <f t="shared" si="532"/>
        <v>0</v>
      </c>
      <c r="B2672" s="10"/>
      <c r="C2672" s="2"/>
      <c r="D2672" s="2"/>
      <c r="E2672" s="2"/>
      <c r="F2672" s="2"/>
      <c r="G2672" s="2"/>
      <c r="H2672" s="3">
        <f t="shared" si="533"/>
        <v>0</v>
      </c>
      <c r="I2672" s="63"/>
      <c r="J2672" s="7"/>
      <c r="K2672" s="77"/>
      <c r="M2672" s="389"/>
    </row>
    <row r="2673" spans="1:13">
      <c r="A2673" s="32">
        <f t="shared" si="532"/>
        <v>0</v>
      </c>
      <c r="B2673" s="10"/>
      <c r="C2673" s="2"/>
      <c r="D2673" s="2"/>
      <c r="E2673" s="2"/>
      <c r="F2673" s="2"/>
      <c r="G2673" s="2"/>
      <c r="H2673" s="3">
        <f t="shared" si="533"/>
        <v>0</v>
      </c>
      <c r="I2673" s="63"/>
      <c r="J2673" s="7"/>
      <c r="K2673" s="77"/>
      <c r="M2673" s="389"/>
    </row>
    <row r="2674" spans="1:13">
      <c r="A2674" s="32">
        <f t="shared" si="532"/>
        <v>0</v>
      </c>
      <c r="B2674" s="10"/>
      <c r="C2674" s="2"/>
      <c r="D2674" s="2"/>
      <c r="E2674" s="2"/>
      <c r="F2674" s="2"/>
      <c r="G2674" s="2"/>
      <c r="H2674" s="3">
        <f t="shared" si="533"/>
        <v>0</v>
      </c>
      <c r="I2674" s="63"/>
      <c r="J2674" s="7"/>
      <c r="K2674" s="8"/>
      <c r="M2674" s="389"/>
    </row>
    <row r="2675" spans="1:13">
      <c r="A2675" s="32">
        <f t="shared" si="532"/>
        <v>0</v>
      </c>
      <c r="B2675" s="10"/>
      <c r="C2675" s="2"/>
      <c r="D2675" s="2"/>
      <c r="E2675" s="2"/>
      <c r="F2675" s="2"/>
      <c r="G2675" s="2"/>
      <c r="H2675" s="3">
        <f t="shared" si="533"/>
        <v>0</v>
      </c>
      <c r="I2675" s="63"/>
      <c r="J2675" s="7"/>
      <c r="K2675" s="8"/>
      <c r="M2675" s="389"/>
    </row>
    <row r="2676" spans="1:13">
      <c r="A2676" s="32">
        <f t="shared" si="532"/>
        <v>0</v>
      </c>
      <c r="B2676" s="10"/>
      <c r="C2676" s="2"/>
      <c r="D2676" s="2"/>
      <c r="E2676" s="2"/>
      <c r="F2676" s="2"/>
      <c r="G2676" s="2"/>
      <c r="H2676" s="3">
        <f t="shared" si="533"/>
        <v>0</v>
      </c>
      <c r="I2676" s="63"/>
      <c r="J2676" s="7"/>
      <c r="K2676" s="8"/>
      <c r="M2676" s="389"/>
    </row>
    <row r="2677" spans="1:13">
      <c r="A2677" s="33" t="e">
        <f>VLOOKUP(B2668,O:T,2)</f>
        <v>#N/A</v>
      </c>
      <c r="B2677" s="649" t="s">
        <v>70</v>
      </c>
      <c r="C2677" s="650"/>
      <c r="D2677" s="650"/>
      <c r="E2677" s="650"/>
      <c r="F2677" s="650"/>
      <c r="G2677" s="650"/>
      <c r="H2677" s="6"/>
      <c r="I2677" s="63">
        <f>SUM(H2669:H2677)</f>
        <v>0</v>
      </c>
      <c r="J2677" s="1" t="e">
        <f>VLOOKUP(B2668,O:W,4)</f>
        <v>#N/A</v>
      </c>
      <c r="K2677" s="8"/>
      <c r="M2677" s="389"/>
    </row>
    <row r="2678" spans="1:13" ht="45.75" customHeight="1">
      <c r="A2678" s="32">
        <f>IF(B2678&gt;0,1,0)</f>
        <v>0</v>
      </c>
      <c r="B2678" s="647"/>
      <c r="C2678" s="648"/>
      <c r="D2678" s="648"/>
      <c r="E2678" s="648"/>
      <c r="F2678" s="648"/>
      <c r="G2678" s="648"/>
      <c r="H2678" s="6"/>
      <c r="I2678" s="63"/>
      <c r="J2678" s="7"/>
      <c r="K2678" s="8"/>
      <c r="M2678" s="388" t="s">
        <v>1080</v>
      </c>
    </row>
    <row r="2679" spans="1:13">
      <c r="A2679" s="32">
        <f t="shared" ref="A2679:A2686" si="534">IF(H2679&gt;0,1,0)</f>
        <v>0</v>
      </c>
      <c r="B2679" s="10"/>
      <c r="C2679" s="2"/>
      <c r="D2679" s="2"/>
      <c r="E2679" s="2"/>
      <c r="F2679" s="2"/>
      <c r="G2679" s="2"/>
      <c r="H2679" s="3">
        <f t="shared" ref="H2679:H2686" si="535">IF(AND(C2679=0,D2679=0,E2679=0,F2679=0,G2679=0),0,ROUND(IF(C2679=0,1,C2679)*IF(D2679=0,1,D2679)*IF(E2679=0,1,E2679)*IF(F2679=0,1,F2679)*IF(G2679=0,1,G2679),2))</f>
        <v>0</v>
      </c>
      <c r="I2679" s="63"/>
      <c r="J2679" s="7"/>
      <c r="K2679" s="8"/>
      <c r="M2679" s="389" t="s">
        <v>1081</v>
      </c>
    </row>
    <row r="2680" spans="1:13">
      <c r="A2680" s="32">
        <f t="shared" si="534"/>
        <v>0</v>
      </c>
      <c r="B2680" s="10"/>
      <c r="C2680" s="2"/>
      <c r="D2680" s="2"/>
      <c r="E2680" s="2"/>
      <c r="F2680" s="2"/>
      <c r="G2680" s="2"/>
      <c r="H2680" s="3">
        <f t="shared" si="535"/>
        <v>0</v>
      </c>
      <c r="I2680" s="63"/>
      <c r="J2680" s="7"/>
      <c r="K2680" s="8"/>
      <c r="M2680" s="389"/>
    </row>
    <row r="2681" spans="1:13">
      <c r="A2681" s="32">
        <f t="shared" si="534"/>
        <v>0</v>
      </c>
      <c r="B2681" s="10"/>
      <c r="C2681" s="2"/>
      <c r="D2681" s="2"/>
      <c r="E2681" s="2"/>
      <c r="F2681" s="2"/>
      <c r="G2681" s="2"/>
      <c r="H2681" s="3">
        <f t="shared" si="535"/>
        <v>0</v>
      </c>
      <c r="I2681" s="63"/>
      <c r="J2681" s="7"/>
      <c r="K2681" s="8"/>
      <c r="M2681" s="389"/>
    </row>
    <row r="2682" spans="1:13">
      <c r="A2682" s="32">
        <f t="shared" si="534"/>
        <v>0</v>
      </c>
      <c r="B2682" s="10"/>
      <c r="C2682" s="2"/>
      <c r="D2682" s="2"/>
      <c r="E2682" s="2"/>
      <c r="F2682" s="2"/>
      <c r="G2682" s="2"/>
      <c r="H2682" s="3">
        <f t="shared" si="535"/>
        <v>0</v>
      </c>
      <c r="I2682" s="63"/>
      <c r="J2682" s="7"/>
      <c r="K2682" s="8"/>
      <c r="M2682" s="389"/>
    </row>
    <row r="2683" spans="1:13">
      <c r="A2683" s="32">
        <f t="shared" si="534"/>
        <v>0</v>
      </c>
      <c r="B2683" s="10"/>
      <c r="C2683" s="2"/>
      <c r="D2683" s="2"/>
      <c r="E2683" s="2"/>
      <c r="F2683" s="2"/>
      <c r="G2683" s="2"/>
      <c r="H2683" s="3">
        <f t="shared" si="535"/>
        <v>0</v>
      </c>
      <c r="I2683" s="63"/>
      <c r="J2683" s="7"/>
      <c r="K2683" s="8"/>
      <c r="M2683" s="389"/>
    </row>
    <row r="2684" spans="1:13">
      <c r="A2684" s="32">
        <f t="shared" si="534"/>
        <v>0</v>
      </c>
      <c r="B2684" s="10"/>
      <c r="C2684" s="2"/>
      <c r="D2684" s="2"/>
      <c r="E2684" s="2"/>
      <c r="F2684" s="2"/>
      <c r="G2684" s="2"/>
      <c r="H2684" s="3">
        <f t="shared" si="535"/>
        <v>0</v>
      </c>
      <c r="I2684" s="63"/>
      <c r="J2684" s="7"/>
      <c r="K2684" s="8"/>
      <c r="M2684" s="389"/>
    </row>
    <row r="2685" spans="1:13">
      <c r="A2685" s="32">
        <f t="shared" si="534"/>
        <v>0</v>
      </c>
      <c r="B2685" s="10"/>
      <c r="C2685" s="2"/>
      <c r="D2685" s="2"/>
      <c r="E2685" s="2"/>
      <c r="F2685" s="2"/>
      <c r="G2685" s="2"/>
      <c r="H2685" s="3">
        <f t="shared" si="535"/>
        <v>0</v>
      </c>
      <c r="I2685" s="63"/>
      <c r="J2685" s="7"/>
      <c r="K2685" s="8"/>
      <c r="M2685" s="389"/>
    </row>
    <row r="2686" spans="1:13">
      <c r="A2686" s="32">
        <f t="shared" si="534"/>
        <v>0</v>
      </c>
      <c r="B2686" s="10"/>
      <c r="C2686" s="2"/>
      <c r="D2686" s="2"/>
      <c r="E2686" s="2"/>
      <c r="F2686" s="2"/>
      <c r="G2686" s="2"/>
      <c r="H2686" s="3">
        <f t="shared" si="535"/>
        <v>0</v>
      </c>
      <c r="I2686" s="63"/>
      <c r="J2686" s="7"/>
      <c r="K2686" s="8"/>
      <c r="M2686" s="389"/>
    </row>
    <row r="2687" spans="1:13">
      <c r="A2687" s="33" t="e">
        <f>VLOOKUP(B2678,O:T,2)</f>
        <v>#N/A</v>
      </c>
      <c r="B2687" s="649" t="s">
        <v>70</v>
      </c>
      <c r="C2687" s="650"/>
      <c r="D2687" s="650"/>
      <c r="E2687" s="650"/>
      <c r="F2687" s="650"/>
      <c r="G2687" s="650"/>
      <c r="H2687" s="6"/>
      <c r="I2687" s="63">
        <f>SUM(H2679:H2687)</f>
        <v>0</v>
      </c>
      <c r="J2687" s="1" t="e">
        <f>VLOOKUP(B2678,O:W,4)</f>
        <v>#N/A</v>
      </c>
      <c r="K2687" s="8"/>
      <c r="M2687" s="389"/>
    </row>
    <row r="2688" spans="1:13" ht="45" customHeight="1">
      <c r="A2688" s="32">
        <f>IF(B2688&gt;0,1,0)</f>
        <v>0</v>
      </c>
      <c r="B2688" s="647"/>
      <c r="C2688" s="648"/>
      <c r="D2688" s="648"/>
      <c r="E2688" s="648"/>
      <c r="F2688" s="648"/>
      <c r="G2688" s="648"/>
      <c r="H2688" s="6"/>
      <c r="I2688" s="63"/>
      <c r="J2688" s="7"/>
      <c r="K2688" s="8"/>
      <c r="M2688" s="388" t="s">
        <v>1080</v>
      </c>
    </row>
    <row r="2689" spans="1:13">
      <c r="A2689" s="32">
        <f t="shared" ref="A2689:A2696" si="536">IF(H2689&gt;0,1,0)</f>
        <v>0</v>
      </c>
      <c r="B2689" s="10"/>
      <c r="C2689" s="2"/>
      <c r="D2689" s="2"/>
      <c r="E2689" s="2"/>
      <c r="F2689" s="2"/>
      <c r="G2689" s="2"/>
      <c r="H2689" s="3">
        <f>IF(AND(C2689=0,D2689=0,E2689=0,F2689=0,G2689=0),0,ROUND(IF(C2689=0,1,C2689)*IF(D2689=0,1,D2689)*IF(E2689=0,1,E2689)*IF(F2689=0,1,F2689)*IF(G2689=0,1,G2689),2))</f>
        <v>0</v>
      </c>
      <c r="I2689" s="63"/>
      <c r="J2689" s="7"/>
      <c r="K2689" s="8"/>
      <c r="M2689" s="389"/>
    </row>
    <row r="2690" spans="1:13">
      <c r="A2690" s="32">
        <f t="shared" si="536"/>
        <v>0</v>
      </c>
      <c r="B2690" s="10"/>
      <c r="C2690" s="2"/>
      <c r="D2690" s="2"/>
      <c r="E2690" s="2"/>
      <c r="F2690" s="2"/>
      <c r="G2690" s="2"/>
      <c r="H2690" s="3">
        <f t="shared" ref="H2690:H2696" si="537">IF(AND(C2690=0,D2690=0,E2690=0,F2690=0,G2690=0),0,ROUND(IF(C2690=0,1,C2690)*IF(D2690=0,1,D2690)*IF(E2690=0,1,E2690)*IF(F2690=0,1,F2690)*IF(G2690=0,1,G2690),2))</f>
        <v>0</v>
      </c>
      <c r="I2690" s="63"/>
      <c r="J2690" s="7"/>
      <c r="K2690" s="8"/>
      <c r="M2690" s="389"/>
    </row>
    <row r="2691" spans="1:13">
      <c r="A2691" s="32">
        <f t="shared" si="536"/>
        <v>0</v>
      </c>
      <c r="B2691" s="10"/>
      <c r="C2691" s="2"/>
      <c r="D2691" s="2"/>
      <c r="E2691" s="2"/>
      <c r="F2691" s="2"/>
      <c r="G2691" s="2"/>
      <c r="H2691" s="3">
        <f t="shared" si="537"/>
        <v>0</v>
      </c>
      <c r="I2691" s="63"/>
      <c r="J2691" s="7"/>
      <c r="K2691" s="8"/>
      <c r="M2691" s="389"/>
    </row>
    <row r="2692" spans="1:13">
      <c r="A2692" s="32">
        <f t="shared" si="536"/>
        <v>0</v>
      </c>
      <c r="B2692" s="10"/>
      <c r="C2692" s="2"/>
      <c r="D2692" s="2"/>
      <c r="E2692" s="2"/>
      <c r="F2692" s="2"/>
      <c r="G2692" s="2"/>
      <c r="H2692" s="3">
        <f t="shared" si="537"/>
        <v>0</v>
      </c>
      <c r="I2692" s="63"/>
      <c r="J2692" s="7"/>
      <c r="K2692" s="8"/>
      <c r="M2692" s="389"/>
    </row>
    <row r="2693" spans="1:13">
      <c r="A2693" s="32">
        <f t="shared" si="536"/>
        <v>0</v>
      </c>
      <c r="B2693" s="10"/>
      <c r="C2693" s="2"/>
      <c r="D2693" s="2"/>
      <c r="E2693" s="2"/>
      <c r="F2693" s="2"/>
      <c r="G2693" s="2"/>
      <c r="H2693" s="3">
        <f t="shared" si="537"/>
        <v>0</v>
      </c>
      <c r="I2693" s="63"/>
      <c r="J2693" s="7"/>
      <c r="K2693" s="8"/>
      <c r="M2693" s="389"/>
    </row>
    <row r="2694" spans="1:13">
      <c r="A2694" s="32">
        <f t="shared" si="536"/>
        <v>0</v>
      </c>
      <c r="B2694" s="10"/>
      <c r="C2694" s="2"/>
      <c r="D2694" s="2"/>
      <c r="E2694" s="2"/>
      <c r="F2694" s="2"/>
      <c r="G2694" s="2"/>
      <c r="H2694" s="3">
        <f t="shared" si="537"/>
        <v>0</v>
      </c>
      <c r="I2694" s="63"/>
      <c r="J2694" s="7"/>
      <c r="K2694" s="8"/>
      <c r="M2694" s="389"/>
    </row>
    <row r="2695" spans="1:13">
      <c r="A2695" s="32">
        <f t="shared" si="536"/>
        <v>0</v>
      </c>
      <c r="B2695" s="10"/>
      <c r="C2695" s="2"/>
      <c r="D2695" s="2"/>
      <c r="E2695" s="2"/>
      <c r="F2695" s="2"/>
      <c r="G2695" s="2"/>
      <c r="H2695" s="3">
        <f t="shared" si="537"/>
        <v>0</v>
      </c>
      <c r="I2695" s="63"/>
      <c r="J2695" s="7"/>
      <c r="K2695" s="8"/>
      <c r="M2695" s="389"/>
    </row>
    <row r="2696" spans="1:13">
      <c r="A2696" s="32">
        <f t="shared" si="536"/>
        <v>0</v>
      </c>
      <c r="B2696" s="10"/>
      <c r="C2696" s="2"/>
      <c r="D2696" s="2"/>
      <c r="E2696" s="2"/>
      <c r="F2696" s="2"/>
      <c r="G2696" s="2"/>
      <c r="H2696" s="3">
        <f t="shared" si="537"/>
        <v>0</v>
      </c>
      <c r="I2696" s="63"/>
      <c r="J2696" s="7"/>
      <c r="K2696" s="8"/>
      <c r="M2696" s="389"/>
    </row>
    <row r="2697" spans="1:13">
      <c r="A2697" s="33" t="e">
        <f>VLOOKUP(B2688,O:T,2)</f>
        <v>#N/A</v>
      </c>
      <c r="B2697" s="649" t="s">
        <v>70</v>
      </c>
      <c r="C2697" s="650"/>
      <c r="D2697" s="650"/>
      <c r="E2697" s="650"/>
      <c r="F2697" s="650"/>
      <c r="G2697" s="650"/>
      <c r="H2697" s="6"/>
      <c r="I2697" s="63">
        <f>SUM(H2689:H2697)</f>
        <v>0</v>
      </c>
      <c r="J2697" s="1" t="e">
        <f>VLOOKUP(B2688,O:W,4)</f>
        <v>#N/A</v>
      </c>
      <c r="K2697" s="8"/>
      <c r="M2697" s="389"/>
    </row>
    <row r="2698" spans="1:13" ht="47.25" customHeight="1">
      <c r="A2698" s="32">
        <f>IF(B2698&gt;0,1,0)</f>
        <v>0</v>
      </c>
      <c r="B2698" s="647"/>
      <c r="C2698" s="648"/>
      <c r="D2698" s="648"/>
      <c r="E2698" s="648"/>
      <c r="F2698" s="648"/>
      <c r="G2698" s="648"/>
      <c r="H2698" s="6"/>
      <c r="I2698" s="63"/>
      <c r="J2698" s="7"/>
      <c r="K2698" s="8"/>
      <c r="M2698" s="388" t="s">
        <v>1080</v>
      </c>
    </row>
    <row r="2699" spans="1:13">
      <c r="A2699" s="32">
        <f t="shared" ref="A2699:A2706" si="538">IF(H2699&gt;0,1,0)</f>
        <v>0</v>
      </c>
      <c r="B2699" s="10"/>
      <c r="C2699" s="2"/>
      <c r="D2699" s="2"/>
      <c r="E2699" s="2"/>
      <c r="F2699" s="2"/>
      <c r="G2699" s="2"/>
      <c r="H2699" s="3">
        <f>IF(AND(C2699=0,D2699=0,E2699=0,F2699=0,G2699=0),0,ROUND(IF(C2699=0,1,C2699)*IF(D2699=0,1,D2699)*IF(E2699=0,1,E2699)*IF(F2699=0,1,F2699)*IF(G2699=0,1,G2699),2))</f>
        <v>0</v>
      </c>
      <c r="I2699" s="63"/>
      <c r="J2699" s="7"/>
      <c r="K2699" s="8"/>
      <c r="M2699" s="389" t="s">
        <v>1081</v>
      </c>
    </row>
    <row r="2700" spans="1:13">
      <c r="A2700" s="32">
        <f t="shared" si="538"/>
        <v>0</v>
      </c>
      <c r="B2700" s="10"/>
      <c r="C2700" s="2"/>
      <c r="D2700" s="2"/>
      <c r="E2700" s="2"/>
      <c r="F2700" s="2"/>
      <c r="G2700" s="2"/>
      <c r="H2700" s="3">
        <f t="shared" ref="H2700:H2706" si="539">IF(AND(C2700=0,D2700=0,E2700=0,F2700=0,G2700=0),0,ROUND(IF(C2700=0,1,C2700)*IF(D2700=0,1,D2700)*IF(E2700=0,1,E2700)*IF(F2700=0,1,F2700)*IF(G2700=0,1,G2700),2))</f>
        <v>0</v>
      </c>
      <c r="I2700" s="63"/>
      <c r="J2700" s="7"/>
      <c r="K2700" s="8"/>
      <c r="M2700" s="389"/>
    </row>
    <row r="2701" spans="1:13">
      <c r="A2701" s="32">
        <f t="shared" si="538"/>
        <v>0</v>
      </c>
      <c r="B2701" s="10"/>
      <c r="C2701" s="2"/>
      <c r="D2701" s="2"/>
      <c r="E2701" s="2"/>
      <c r="F2701" s="2"/>
      <c r="G2701" s="2"/>
      <c r="H2701" s="3">
        <f t="shared" si="539"/>
        <v>0</v>
      </c>
      <c r="I2701" s="63"/>
      <c r="J2701" s="7"/>
      <c r="K2701" s="8"/>
      <c r="M2701" s="389"/>
    </row>
    <row r="2702" spans="1:13">
      <c r="A2702" s="32">
        <f t="shared" si="538"/>
        <v>0</v>
      </c>
      <c r="B2702" s="10"/>
      <c r="C2702" s="2"/>
      <c r="D2702" s="2"/>
      <c r="E2702" s="2"/>
      <c r="F2702" s="2"/>
      <c r="G2702" s="2"/>
      <c r="H2702" s="3">
        <f t="shared" si="539"/>
        <v>0</v>
      </c>
      <c r="I2702" s="63"/>
      <c r="J2702" s="7"/>
      <c r="K2702" s="8"/>
      <c r="M2702" s="389"/>
    </row>
    <row r="2703" spans="1:13">
      <c r="A2703" s="32">
        <f t="shared" si="538"/>
        <v>0</v>
      </c>
      <c r="B2703" s="10"/>
      <c r="C2703" s="2"/>
      <c r="D2703" s="2"/>
      <c r="E2703" s="2"/>
      <c r="F2703" s="2"/>
      <c r="G2703" s="2"/>
      <c r="H2703" s="3">
        <f t="shared" si="539"/>
        <v>0</v>
      </c>
      <c r="I2703" s="63"/>
      <c r="J2703" s="7"/>
      <c r="K2703" s="8"/>
      <c r="M2703" s="389"/>
    </row>
    <row r="2704" spans="1:13">
      <c r="A2704" s="32">
        <f t="shared" si="538"/>
        <v>0</v>
      </c>
      <c r="B2704" s="10"/>
      <c r="C2704" s="2"/>
      <c r="D2704" s="2"/>
      <c r="E2704" s="2"/>
      <c r="F2704" s="2"/>
      <c r="G2704" s="2"/>
      <c r="H2704" s="3">
        <f t="shared" si="539"/>
        <v>0</v>
      </c>
      <c r="I2704" s="63"/>
      <c r="J2704" s="7"/>
      <c r="K2704" s="8"/>
      <c r="M2704" s="389"/>
    </row>
    <row r="2705" spans="1:13">
      <c r="A2705" s="32">
        <f t="shared" si="538"/>
        <v>0</v>
      </c>
      <c r="B2705" s="10"/>
      <c r="C2705" s="2"/>
      <c r="D2705" s="2"/>
      <c r="E2705" s="2"/>
      <c r="F2705" s="2"/>
      <c r="G2705" s="2"/>
      <c r="H2705" s="3">
        <f t="shared" si="539"/>
        <v>0</v>
      </c>
      <c r="I2705" s="63"/>
      <c r="J2705" s="7"/>
      <c r="K2705" s="8"/>
      <c r="M2705" s="389"/>
    </row>
    <row r="2706" spans="1:13">
      <c r="A2706" s="32">
        <f t="shared" si="538"/>
        <v>0</v>
      </c>
      <c r="B2706" s="10"/>
      <c r="C2706" s="2"/>
      <c r="D2706" s="2"/>
      <c r="E2706" s="2"/>
      <c r="F2706" s="2"/>
      <c r="G2706" s="2"/>
      <c r="H2706" s="3">
        <f t="shared" si="539"/>
        <v>0</v>
      </c>
      <c r="I2706" s="63"/>
      <c r="J2706" s="7"/>
      <c r="K2706" s="8"/>
      <c r="M2706" s="389"/>
    </row>
    <row r="2707" spans="1:13">
      <c r="A2707" s="33" t="e">
        <f>VLOOKUP(B2698,O:T,2)</f>
        <v>#N/A</v>
      </c>
      <c r="B2707" s="649" t="s">
        <v>70</v>
      </c>
      <c r="C2707" s="650"/>
      <c r="D2707" s="650"/>
      <c r="E2707" s="650"/>
      <c r="F2707" s="650"/>
      <c r="G2707" s="650"/>
      <c r="H2707" s="6"/>
      <c r="I2707" s="63">
        <f>SUM(H2699:H2707)</f>
        <v>0</v>
      </c>
      <c r="J2707" s="1" t="e">
        <f>VLOOKUP(B2698,O:W,4)</f>
        <v>#N/A</v>
      </c>
      <c r="K2707" s="8"/>
      <c r="M2707" s="389"/>
    </row>
    <row r="2708" spans="1:13" ht="46.5" customHeight="1">
      <c r="A2708" s="32">
        <f>IF(B2708&gt;0,1,0)</f>
        <v>0</v>
      </c>
      <c r="B2708" s="647"/>
      <c r="C2708" s="648"/>
      <c r="D2708" s="648"/>
      <c r="E2708" s="648"/>
      <c r="F2708" s="648"/>
      <c r="G2708" s="648"/>
      <c r="H2708" s="6"/>
      <c r="I2708" s="63"/>
      <c r="J2708" s="7"/>
      <c r="K2708" s="8"/>
      <c r="M2708" s="388" t="s">
        <v>1080</v>
      </c>
    </row>
    <row r="2709" spans="1:13">
      <c r="A2709" s="32">
        <f t="shared" ref="A2709:A2716" si="540">IF(H2709&gt;0,1,0)</f>
        <v>0</v>
      </c>
      <c r="B2709" s="10"/>
      <c r="C2709" s="2"/>
      <c r="D2709" s="2"/>
      <c r="E2709" s="2"/>
      <c r="F2709" s="2"/>
      <c r="G2709" s="2"/>
      <c r="H2709" s="3">
        <f>IF(AND(C2709=0,D2709=0,E2709=0,F2709=0,G2709=0),0,ROUND(IF(C2709=0,1,C2709)*IF(D2709=0,1,D2709)*IF(E2709=0,1,E2709)*IF(F2709=0,1,F2709)*IF(G2709=0,1,G2709),2))</f>
        <v>0</v>
      </c>
      <c r="I2709" s="63"/>
      <c r="J2709" s="7"/>
      <c r="K2709" s="8"/>
      <c r="M2709" s="389"/>
    </row>
    <row r="2710" spans="1:13">
      <c r="A2710" s="32">
        <f t="shared" si="540"/>
        <v>0</v>
      </c>
      <c r="B2710" s="10"/>
      <c r="C2710" s="2"/>
      <c r="D2710" s="2"/>
      <c r="E2710" s="2"/>
      <c r="F2710" s="2"/>
      <c r="G2710" s="2"/>
      <c r="H2710" s="3">
        <f t="shared" ref="H2710:H2716" si="541">IF(AND(C2710=0,D2710=0,E2710=0,F2710=0,G2710=0),0,ROUND(IF(C2710=0,1,C2710)*IF(D2710=0,1,D2710)*IF(E2710=0,1,E2710)*IF(F2710=0,1,F2710)*IF(G2710=0,1,G2710),2))</f>
        <v>0</v>
      </c>
      <c r="I2710" s="63"/>
      <c r="J2710" s="7"/>
      <c r="K2710" s="8"/>
      <c r="M2710" s="389"/>
    </row>
    <row r="2711" spans="1:13">
      <c r="A2711" s="32">
        <f t="shared" si="540"/>
        <v>0</v>
      </c>
      <c r="B2711" s="10"/>
      <c r="C2711" s="2"/>
      <c r="D2711" s="2"/>
      <c r="E2711" s="2"/>
      <c r="F2711" s="2"/>
      <c r="G2711" s="2"/>
      <c r="H2711" s="3">
        <f t="shared" si="541"/>
        <v>0</v>
      </c>
      <c r="I2711" s="63"/>
      <c r="J2711" s="7"/>
      <c r="K2711" s="8"/>
      <c r="M2711" s="389"/>
    </row>
    <row r="2712" spans="1:13">
      <c r="A2712" s="32">
        <f t="shared" si="540"/>
        <v>0</v>
      </c>
      <c r="B2712" s="10"/>
      <c r="C2712" s="2"/>
      <c r="D2712" s="2"/>
      <c r="E2712" s="2"/>
      <c r="F2712" s="2"/>
      <c r="G2712" s="2"/>
      <c r="H2712" s="3">
        <f t="shared" si="541"/>
        <v>0</v>
      </c>
      <c r="I2712" s="63"/>
      <c r="J2712" s="7"/>
      <c r="K2712" s="8"/>
      <c r="M2712" s="389"/>
    </row>
    <row r="2713" spans="1:13">
      <c r="A2713" s="32">
        <f t="shared" si="540"/>
        <v>0</v>
      </c>
      <c r="B2713" s="10"/>
      <c r="C2713" s="2"/>
      <c r="D2713" s="2"/>
      <c r="E2713" s="2"/>
      <c r="F2713" s="2"/>
      <c r="G2713" s="2"/>
      <c r="H2713" s="3">
        <f t="shared" si="541"/>
        <v>0</v>
      </c>
      <c r="I2713" s="63"/>
      <c r="J2713" s="7"/>
      <c r="K2713" s="8"/>
      <c r="M2713" s="389"/>
    </row>
    <row r="2714" spans="1:13">
      <c r="A2714" s="32">
        <f t="shared" si="540"/>
        <v>0</v>
      </c>
      <c r="B2714" s="10"/>
      <c r="C2714" s="2"/>
      <c r="D2714" s="2"/>
      <c r="E2714" s="2"/>
      <c r="F2714" s="2"/>
      <c r="G2714" s="2"/>
      <c r="H2714" s="3">
        <f t="shared" si="541"/>
        <v>0</v>
      </c>
      <c r="I2714" s="63"/>
      <c r="J2714" s="7"/>
      <c r="K2714" s="8"/>
      <c r="M2714" s="389"/>
    </row>
    <row r="2715" spans="1:13">
      <c r="A2715" s="32">
        <f t="shared" si="540"/>
        <v>0</v>
      </c>
      <c r="B2715" s="10"/>
      <c r="C2715" s="2"/>
      <c r="D2715" s="2"/>
      <c r="E2715" s="2"/>
      <c r="F2715" s="2"/>
      <c r="G2715" s="2"/>
      <c r="H2715" s="3">
        <f t="shared" si="541"/>
        <v>0</v>
      </c>
      <c r="I2715" s="63"/>
      <c r="J2715" s="7"/>
      <c r="K2715" s="8"/>
      <c r="M2715" s="389"/>
    </row>
    <row r="2716" spans="1:13">
      <c r="A2716" s="32">
        <f t="shared" si="540"/>
        <v>0</v>
      </c>
      <c r="B2716" s="10"/>
      <c r="C2716" s="2"/>
      <c r="D2716" s="2"/>
      <c r="E2716" s="2"/>
      <c r="F2716" s="2"/>
      <c r="G2716" s="2"/>
      <c r="H2716" s="3">
        <f t="shared" si="541"/>
        <v>0</v>
      </c>
      <c r="I2716" s="63"/>
      <c r="J2716" s="7"/>
      <c r="K2716" s="8"/>
      <c r="M2716" s="389"/>
    </row>
    <row r="2717" spans="1:13">
      <c r="A2717" s="33" t="e">
        <f>VLOOKUP(B2708,O:T,2)</f>
        <v>#N/A</v>
      </c>
      <c r="B2717" s="649" t="s">
        <v>70</v>
      </c>
      <c r="C2717" s="650"/>
      <c r="D2717" s="650"/>
      <c r="E2717" s="650"/>
      <c r="F2717" s="650"/>
      <c r="G2717" s="650"/>
      <c r="H2717" s="6"/>
      <c r="I2717" s="63">
        <f>SUM(H2709:H2717)</f>
        <v>0</v>
      </c>
      <c r="J2717" s="1" t="e">
        <f>VLOOKUP(B2708,O:W,4)</f>
        <v>#N/A</v>
      </c>
      <c r="K2717" s="8"/>
      <c r="M2717" s="389"/>
    </row>
    <row r="2718" spans="1:13" ht="45.75" customHeight="1">
      <c r="A2718" s="32">
        <f>IF(B2718&gt;0,1,0)</f>
        <v>0</v>
      </c>
      <c r="B2718" s="647"/>
      <c r="C2718" s="648"/>
      <c r="D2718" s="648"/>
      <c r="E2718" s="648"/>
      <c r="F2718" s="648"/>
      <c r="G2718" s="648"/>
      <c r="H2718" s="6"/>
      <c r="I2718" s="63"/>
      <c r="J2718" s="7"/>
      <c r="K2718" s="8"/>
      <c r="M2718" s="388" t="s">
        <v>1080</v>
      </c>
    </row>
    <row r="2719" spans="1:13">
      <c r="A2719" s="32">
        <f t="shared" ref="A2719:A2726" si="542">IF(H2719&gt;0,1,0)</f>
        <v>0</v>
      </c>
      <c r="B2719" s="10"/>
      <c r="C2719" s="2"/>
      <c r="D2719" s="2"/>
      <c r="E2719" s="2"/>
      <c r="F2719" s="2"/>
      <c r="G2719" s="2"/>
      <c r="H2719" s="3">
        <f>IF(AND(C2719=0,D2719=0,E2719=0,F2719=0,G2719=0),0,ROUND(IF(C2719=0,1,C2719)*IF(D2719=0,1,D2719)*IF(E2719=0,1,E2719)*IF(F2719=0,1,F2719)*IF(G2719=0,1,G2719),2))</f>
        <v>0</v>
      </c>
      <c r="I2719" s="63"/>
      <c r="J2719" s="7"/>
      <c r="K2719" s="8"/>
      <c r="M2719" s="389" t="s">
        <v>1081</v>
      </c>
    </row>
    <row r="2720" spans="1:13">
      <c r="A2720" s="32">
        <f t="shared" si="542"/>
        <v>0</v>
      </c>
      <c r="B2720" s="10"/>
      <c r="C2720" s="2"/>
      <c r="D2720" s="2"/>
      <c r="E2720" s="2"/>
      <c r="F2720" s="2"/>
      <c r="G2720" s="2"/>
      <c r="H2720" s="3">
        <f t="shared" ref="H2720:H2726" si="543">IF(AND(C2720=0,D2720=0,E2720=0,F2720=0,G2720=0),0,ROUND(IF(C2720=0,1,C2720)*IF(D2720=0,1,D2720)*IF(E2720=0,1,E2720)*IF(F2720=0,1,F2720)*IF(G2720=0,1,G2720),2))</f>
        <v>0</v>
      </c>
      <c r="I2720" s="63"/>
      <c r="J2720" s="7"/>
      <c r="K2720" s="8"/>
      <c r="M2720" s="389"/>
    </row>
    <row r="2721" spans="1:13">
      <c r="A2721" s="32">
        <f t="shared" si="542"/>
        <v>0</v>
      </c>
      <c r="B2721" s="10"/>
      <c r="C2721" s="2"/>
      <c r="D2721" s="2"/>
      <c r="E2721" s="2"/>
      <c r="F2721" s="2"/>
      <c r="G2721" s="2"/>
      <c r="H2721" s="3">
        <f t="shared" si="543"/>
        <v>0</v>
      </c>
      <c r="I2721" s="63"/>
      <c r="J2721" s="7"/>
      <c r="K2721" s="8"/>
      <c r="M2721" s="389"/>
    </row>
    <row r="2722" spans="1:13">
      <c r="A2722" s="32">
        <f t="shared" si="542"/>
        <v>0</v>
      </c>
      <c r="B2722" s="10"/>
      <c r="C2722" s="2"/>
      <c r="D2722" s="2"/>
      <c r="E2722" s="2"/>
      <c r="F2722" s="2"/>
      <c r="G2722" s="2"/>
      <c r="H2722" s="3">
        <f t="shared" si="543"/>
        <v>0</v>
      </c>
      <c r="I2722" s="63"/>
      <c r="J2722" s="7"/>
      <c r="K2722" s="8"/>
      <c r="M2722" s="389"/>
    </row>
    <row r="2723" spans="1:13">
      <c r="A2723" s="32">
        <f t="shared" si="542"/>
        <v>0</v>
      </c>
      <c r="B2723" s="10"/>
      <c r="C2723" s="2"/>
      <c r="D2723" s="2"/>
      <c r="E2723" s="2"/>
      <c r="F2723" s="2"/>
      <c r="G2723" s="2"/>
      <c r="H2723" s="3">
        <f t="shared" si="543"/>
        <v>0</v>
      </c>
      <c r="I2723" s="63"/>
      <c r="J2723" s="7"/>
      <c r="K2723" s="8"/>
      <c r="M2723" s="389"/>
    </row>
    <row r="2724" spans="1:13">
      <c r="A2724" s="32">
        <f t="shared" si="542"/>
        <v>0</v>
      </c>
      <c r="B2724" s="10"/>
      <c r="C2724" s="2"/>
      <c r="D2724" s="2"/>
      <c r="E2724" s="2"/>
      <c r="F2724" s="2"/>
      <c r="G2724" s="2"/>
      <c r="H2724" s="3">
        <f t="shared" si="543"/>
        <v>0</v>
      </c>
      <c r="I2724" s="63"/>
      <c r="J2724" s="7"/>
      <c r="K2724" s="8"/>
      <c r="M2724" s="389"/>
    </row>
    <row r="2725" spans="1:13">
      <c r="A2725" s="32">
        <f t="shared" si="542"/>
        <v>0</v>
      </c>
      <c r="B2725" s="10"/>
      <c r="C2725" s="2"/>
      <c r="D2725" s="2"/>
      <c r="E2725" s="2"/>
      <c r="F2725" s="2"/>
      <c r="G2725" s="2"/>
      <c r="H2725" s="3">
        <f t="shared" si="543"/>
        <v>0</v>
      </c>
      <c r="I2725" s="63"/>
      <c r="J2725" s="7"/>
      <c r="K2725" s="8"/>
      <c r="M2725" s="389"/>
    </row>
    <row r="2726" spans="1:13">
      <c r="A2726" s="32">
        <f t="shared" si="542"/>
        <v>0</v>
      </c>
      <c r="B2726" s="10"/>
      <c r="C2726" s="2"/>
      <c r="D2726" s="2"/>
      <c r="E2726" s="2"/>
      <c r="F2726" s="2"/>
      <c r="G2726" s="2"/>
      <c r="H2726" s="3">
        <f t="shared" si="543"/>
        <v>0</v>
      </c>
      <c r="I2726" s="63"/>
      <c r="J2726" s="7"/>
      <c r="K2726" s="8"/>
      <c r="M2726" s="389"/>
    </row>
    <row r="2727" spans="1:13">
      <c r="A2727" s="33" t="e">
        <f>VLOOKUP(B2718,O:T,2)</f>
        <v>#N/A</v>
      </c>
      <c r="B2727" s="649" t="s">
        <v>70</v>
      </c>
      <c r="C2727" s="650"/>
      <c r="D2727" s="650"/>
      <c r="E2727" s="650"/>
      <c r="F2727" s="650"/>
      <c r="G2727" s="650"/>
      <c r="H2727" s="6"/>
      <c r="I2727" s="63">
        <f>SUM(H2719:H2727)</f>
        <v>0</v>
      </c>
      <c r="J2727" s="1" t="e">
        <f>VLOOKUP(B2718,O:W,4)</f>
        <v>#N/A</v>
      </c>
      <c r="K2727" s="8"/>
      <c r="M2727" s="389"/>
    </row>
    <row r="2728" spans="1:13" ht="45.75" customHeight="1">
      <c r="A2728" s="32">
        <f>IF(B2728&gt;0,1,0)</f>
        <v>0</v>
      </c>
      <c r="B2728" s="647"/>
      <c r="C2728" s="648"/>
      <c r="D2728" s="648"/>
      <c r="E2728" s="648"/>
      <c r="F2728" s="648"/>
      <c r="G2728" s="648"/>
      <c r="H2728" s="6"/>
      <c r="I2728" s="63"/>
      <c r="J2728" s="7"/>
      <c r="K2728" s="8"/>
      <c r="M2728" s="388" t="s">
        <v>1080</v>
      </c>
    </row>
    <row r="2729" spans="1:13">
      <c r="A2729" s="32">
        <f t="shared" ref="A2729:A2736" si="544">IF(H2729&gt;0,1,0)</f>
        <v>0</v>
      </c>
      <c r="B2729" s="10"/>
      <c r="C2729" s="2"/>
      <c r="D2729" s="2"/>
      <c r="E2729" s="2"/>
      <c r="F2729" s="2"/>
      <c r="G2729" s="2"/>
      <c r="H2729" s="3">
        <f>IF(AND(C2729=0,D2729=0,E2729=0,F2729=0,G2729=0),0,ROUND(IF(C2729=0,1,C2729)*IF(D2729=0,1,D2729)*IF(E2729=0,1,E2729)*IF(F2729=0,1,F2729)*IF(G2729=0,1,G2729),2))</f>
        <v>0</v>
      </c>
      <c r="I2729" s="63"/>
      <c r="J2729" s="7"/>
      <c r="K2729" s="8"/>
      <c r="M2729" s="389"/>
    </row>
    <row r="2730" spans="1:13">
      <c r="A2730" s="32">
        <f t="shared" si="544"/>
        <v>0</v>
      </c>
      <c r="B2730" s="10"/>
      <c r="C2730" s="2"/>
      <c r="D2730" s="2"/>
      <c r="E2730" s="2"/>
      <c r="F2730" s="2"/>
      <c r="G2730" s="2"/>
      <c r="H2730" s="3">
        <f t="shared" ref="H2730:H2736" si="545">IF(AND(C2730=0,D2730=0,E2730=0,F2730=0,G2730=0),0,ROUND(IF(C2730=0,1,C2730)*IF(D2730=0,1,D2730)*IF(E2730=0,1,E2730)*IF(F2730=0,1,F2730)*IF(G2730=0,1,G2730),2))</f>
        <v>0</v>
      </c>
      <c r="I2730" s="63"/>
      <c r="J2730" s="7"/>
      <c r="K2730" s="8"/>
      <c r="M2730" s="389"/>
    </row>
    <row r="2731" spans="1:13">
      <c r="A2731" s="32">
        <f t="shared" si="544"/>
        <v>0</v>
      </c>
      <c r="B2731" s="10"/>
      <c r="C2731" s="2"/>
      <c r="D2731" s="2"/>
      <c r="E2731" s="2"/>
      <c r="F2731" s="2"/>
      <c r="G2731" s="2"/>
      <c r="H2731" s="3">
        <f t="shared" si="545"/>
        <v>0</v>
      </c>
      <c r="I2731" s="63"/>
      <c r="J2731" s="7"/>
      <c r="K2731" s="8"/>
      <c r="M2731" s="389"/>
    </row>
    <row r="2732" spans="1:13">
      <c r="A2732" s="32">
        <f t="shared" si="544"/>
        <v>0</v>
      </c>
      <c r="B2732" s="10"/>
      <c r="C2732" s="2"/>
      <c r="D2732" s="2"/>
      <c r="E2732" s="2"/>
      <c r="F2732" s="2"/>
      <c r="G2732" s="2"/>
      <c r="H2732" s="3">
        <f t="shared" si="545"/>
        <v>0</v>
      </c>
      <c r="I2732" s="63"/>
      <c r="J2732" s="7"/>
      <c r="K2732" s="8"/>
      <c r="M2732" s="389"/>
    </row>
    <row r="2733" spans="1:13">
      <c r="A2733" s="32">
        <f t="shared" si="544"/>
        <v>0</v>
      </c>
      <c r="B2733" s="10"/>
      <c r="C2733" s="2"/>
      <c r="D2733" s="2"/>
      <c r="E2733" s="2"/>
      <c r="F2733" s="2"/>
      <c r="G2733" s="2"/>
      <c r="H2733" s="3">
        <f t="shared" si="545"/>
        <v>0</v>
      </c>
      <c r="I2733" s="63"/>
      <c r="J2733" s="7"/>
      <c r="K2733" s="8"/>
      <c r="M2733" s="389"/>
    </row>
    <row r="2734" spans="1:13">
      <c r="A2734" s="32">
        <f t="shared" si="544"/>
        <v>0</v>
      </c>
      <c r="B2734" s="10"/>
      <c r="C2734" s="2"/>
      <c r="D2734" s="2"/>
      <c r="E2734" s="2"/>
      <c r="F2734" s="2"/>
      <c r="G2734" s="2"/>
      <c r="H2734" s="3">
        <f t="shared" si="545"/>
        <v>0</v>
      </c>
      <c r="I2734" s="63"/>
      <c r="J2734" s="7"/>
      <c r="K2734" s="8"/>
      <c r="M2734" s="389"/>
    </row>
    <row r="2735" spans="1:13">
      <c r="A2735" s="32">
        <f t="shared" si="544"/>
        <v>0</v>
      </c>
      <c r="B2735" s="10"/>
      <c r="C2735" s="2"/>
      <c r="D2735" s="2"/>
      <c r="E2735" s="2"/>
      <c r="F2735" s="2"/>
      <c r="G2735" s="2"/>
      <c r="H2735" s="3">
        <f t="shared" si="545"/>
        <v>0</v>
      </c>
      <c r="I2735" s="63"/>
      <c r="J2735" s="7"/>
      <c r="K2735" s="8"/>
      <c r="M2735" s="389"/>
    </row>
    <row r="2736" spans="1:13">
      <c r="A2736" s="32">
        <f t="shared" si="544"/>
        <v>0</v>
      </c>
      <c r="B2736" s="10"/>
      <c r="C2736" s="2"/>
      <c r="D2736" s="2"/>
      <c r="E2736" s="2"/>
      <c r="F2736" s="2"/>
      <c r="G2736" s="2"/>
      <c r="H2736" s="3">
        <f t="shared" si="545"/>
        <v>0</v>
      </c>
      <c r="I2736" s="63"/>
      <c r="J2736" s="7"/>
      <c r="K2736" s="8"/>
      <c r="M2736" s="389"/>
    </row>
    <row r="2737" spans="1:13">
      <c r="A2737" s="33" t="e">
        <f>VLOOKUP(B2728,O:T,2)</f>
        <v>#N/A</v>
      </c>
      <c r="B2737" s="649" t="s">
        <v>70</v>
      </c>
      <c r="C2737" s="650"/>
      <c r="D2737" s="650"/>
      <c r="E2737" s="650"/>
      <c r="F2737" s="650"/>
      <c r="G2737" s="650"/>
      <c r="H2737" s="6"/>
      <c r="I2737" s="63">
        <f>SUM(H2729:H2737)</f>
        <v>0</v>
      </c>
      <c r="J2737" s="1" t="e">
        <f>VLOOKUP(B2728,O:W,4)</f>
        <v>#N/A</v>
      </c>
      <c r="K2737" s="8"/>
      <c r="M2737" s="389"/>
    </row>
    <row r="2738" spans="1:13" ht="45.75" customHeight="1">
      <c r="A2738" s="32">
        <f>IF(B2738&gt;0,1,0)</f>
        <v>0</v>
      </c>
      <c r="B2738" s="647"/>
      <c r="C2738" s="648"/>
      <c r="D2738" s="648"/>
      <c r="E2738" s="648"/>
      <c r="F2738" s="648"/>
      <c r="G2738" s="648"/>
      <c r="H2738" s="6"/>
      <c r="I2738" s="63"/>
      <c r="J2738" s="7"/>
      <c r="K2738" s="8"/>
      <c r="M2738" s="388" t="s">
        <v>1080</v>
      </c>
    </row>
    <row r="2739" spans="1:13">
      <c r="A2739" s="32">
        <f t="shared" ref="A2739:A2746" si="546">IF(H2739&gt;0,1,0)</f>
        <v>0</v>
      </c>
      <c r="B2739" s="10"/>
      <c r="C2739" s="2"/>
      <c r="D2739" s="2"/>
      <c r="E2739" s="2"/>
      <c r="F2739" s="2"/>
      <c r="G2739" s="2"/>
      <c r="H2739" s="3">
        <f>IF(AND(C2739=0,D2739=0,E2739=0,F2739=0,G2739=0),0,ROUND(IF(C2739=0,1,C2739)*IF(D2739=0,1,D2739)*IF(E2739=0,1,E2739)*IF(F2739=0,1,F2739)*IF(G2739=0,1,G2739),2))</f>
        <v>0</v>
      </c>
      <c r="I2739" s="63"/>
      <c r="J2739" s="7"/>
      <c r="K2739" s="8"/>
      <c r="M2739" s="389" t="s">
        <v>1081</v>
      </c>
    </row>
    <row r="2740" spans="1:13">
      <c r="A2740" s="32">
        <f t="shared" si="546"/>
        <v>0</v>
      </c>
      <c r="B2740" s="10"/>
      <c r="C2740" s="2"/>
      <c r="D2740" s="2"/>
      <c r="E2740" s="2"/>
      <c r="F2740" s="2"/>
      <c r="G2740" s="2"/>
      <c r="H2740" s="3">
        <f t="shared" ref="H2740:H2746" si="547">IF(AND(C2740=0,D2740=0,E2740=0,F2740=0,G2740=0),0,ROUND(IF(C2740=0,1,C2740)*IF(D2740=0,1,D2740)*IF(E2740=0,1,E2740)*IF(F2740=0,1,F2740)*IF(G2740=0,1,G2740),2))</f>
        <v>0</v>
      </c>
      <c r="I2740" s="63"/>
      <c r="J2740" s="7"/>
      <c r="K2740" s="8"/>
      <c r="M2740" s="389"/>
    </row>
    <row r="2741" spans="1:13">
      <c r="A2741" s="32">
        <f t="shared" si="546"/>
        <v>0</v>
      </c>
      <c r="B2741" s="10"/>
      <c r="C2741" s="2"/>
      <c r="D2741" s="2"/>
      <c r="E2741" s="2"/>
      <c r="F2741" s="2"/>
      <c r="G2741" s="2"/>
      <c r="H2741" s="3">
        <f t="shared" si="547"/>
        <v>0</v>
      </c>
      <c r="I2741" s="63"/>
      <c r="J2741" s="7"/>
      <c r="K2741" s="8"/>
      <c r="M2741" s="389"/>
    </row>
    <row r="2742" spans="1:13">
      <c r="A2742" s="32">
        <f t="shared" si="546"/>
        <v>0</v>
      </c>
      <c r="B2742" s="10"/>
      <c r="C2742" s="2"/>
      <c r="D2742" s="2"/>
      <c r="E2742" s="2"/>
      <c r="F2742" s="2"/>
      <c r="G2742" s="2"/>
      <c r="H2742" s="3">
        <f t="shared" si="547"/>
        <v>0</v>
      </c>
      <c r="I2742" s="63"/>
      <c r="J2742" s="7"/>
      <c r="K2742" s="8"/>
      <c r="M2742" s="389"/>
    </row>
    <row r="2743" spans="1:13">
      <c r="A2743" s="32">
        <f t="shared" si="546"/>
        <v>0</v>
      </c>
      <c r="B2743" s="10"/>
      <c r="C2743" s="2"/>
      <c r="D2743" s="2"/>
      <c r="E2743" s="2"/>
      <c r="F2743" s="2"/>
      <c r="G2743" s="2"/>
      <c r="H2743" s="3">
        <f t="shared" si="547"/>
        <v>0</v>
      </c>
      <c r="I2743" s="63"/>
      <c r="J2743" s="7"/>
      <c r="K2743" s="8"/>
      <c r="M2743" s="389"/>
    </row>
    <row r="2744" spans="1:13">
      <c r="A2744" s="32">
        <f t="shared" si="546"/>
        <v>0</v>
      </c>
      <c r="B2744" s="10"/>
      <c r="C2744" s="2"/>
      <c r="D2744" s="2"/>
      <c r="E2744" s="2"/>
      <c r="F2744" s="2"/>
      <c r="G2744" s="2"/>
      <c r="H2744" s="3">
        <f t="shared" si="547"/>
        <v>0</v>
      </c>
      <c r="I2744" s="63"/>
      <c r="J2744" s="7"/>
      <c r="K2744" s="8"/>
      <c r="M2744" s="389"/>
    </row>
    <row r="2745" spans="1:13">
      <c r="A2745" s="32">
        <f t="shared" si="546"/>
        <v>0</v>
      </c>
      <c r="B2745" s="10"/>
      <c r="C2745" s="2"/>
      <c r="D2745" s="2"/>
      <c r="E2745" s="2"/>
      <c r="F2745" s="2"/>
      <c r="G2745" s="2"/>
      <c r="H2745" s="3">
        <f t="shared" si="547"/>
        <v>0</v>
      </c>
      <c r="I2745" s="63"/>
      <c r="J2745" s="7"/>
      <c r="K2745" s="8"/>
      <c r="M2745" s="389"/>
    </row>
    <row r="2746" spans="1:13">
      <c r="A2746" s="32">
        <f t="shared" si="546"/>
        <v>0</v>
      </c>
      <c r="B2746" s="10"/>
      <c r="C2746" s="2"/>
      <c r="D2746" s="2"/>
      <c r="E2746" s="2"/>
      <c r="F2746" s="2"/>
      <c r="G2746" s="2"/>
      <c r="H2746" s="3">
        <f t="shared" si="547"/>
        <v>0</v>
      </c>
      <c r="I2746" s="63"/>
      <c r="J2746" s="7"/>
      <c r="K2746" s="8"/>
      <c r="M2746" s="389"/>
    </row>
    <row r="2747" spans="1:13">
      <c r="A2747" s="33" t="e">
        <f>VLOOKUP(B2738,O:T,2)</f>
        <v>#N/A</v>
      </c>
      <c r="B2747" s="649" t="s">
        <v>70</v>
      </c>
      <c r="C2747" s="650"/>
      <c r="D2747" s="650"/>
      <c r="E2747" s="650"/>
      <c r="F2747" s="650"/>
      <c r="G2747" s="650"/>
      <c r="H2747" s="6"/>
      <c r="I2747" s="63">
        <f>SUM(H2739:H2747)</f>
        <v>0</v>
      </c>
      <c r="J2747" s="1" t="e">
        <f>VLOOKUP(B2738,O:W,4)</f>
        <v>#N/A</v>
      </c>
      <c r="K2747" s="8"/>
      <c r="M2747" s="389"/>
    </row>
    <row r="2748" spans="1:13" ht="45.75" customHeight="1">
      <c r="A2748" s="32">
        <f>IF(B2748&gt;0,1,0)</f>
        <v>0</v>
      </c>
      <c r="B2748" s="647"/>
      <c r="C2748" s="648"/>
      <c r="D2748" s="648"/>
      <c r="E2748" s="648"/>
      <c r="F2748" s="648"/>
      <c r="G2748" s="648"/>
      <c r="H2748" s="6"/>
      <c r="I2748" s="63"/>
      <c r="J2748" s="7"/>
      <c r="K2748" s="8"/>
      <c r="M2748" s="388" t="s">
        <v>1080</v>
      </c>
    </row>
    <row r="2749" spans="1:13">
      <c r="A2749" s="32">
        <f t="shared" ref="A2749:A2756" si="548">IF(H2749&gt;0,1,0)</f>
        <v>0</v>
      </c>
      <c r="B2749" s="10"/>
      <c r="C2749" s="2"/>
      <c r="D2749" s="2"/>
      <c r="E2749" s="2"/>
      <c r="F2749" s="2"/>
      <c r="G2749" s="2"/>
      <c r="H2749" s="3">
        <f>IF(AND(C2749=0,D2749=0,E2749=0,F2749=0,G2749=0),0,ROUND(IF(C2749=0,1,C2749)*IF(D2749=0,1,D2749)*IF(E2749=0,1,E2749)*IF(F2749=0,1,F2749)*IF(G2749=0,1,G2749),2))</f>
        <v>0</v>
      </c>
      <c r="I2749" s="63"/>
      <c r="J2749" s="7"/>
      <c r="K2749" s="8"/>
      <c r="M2749" s="389"/>
    </row>
    <row r="2750" spans="1:13">
      <c r="A2750" s="32">
        <f t="shared" si="548"/>
        <v>0</v>
      </c>
      <c r="B2750" s="10"/>
      <c r="C2750" s="2"/>
      <c r="D2750" s="2"/>
      <c r="E2750" s="2"/>
      <c r="F2750" s="2"/>
      <c r="G2750" s="2"/>
      <c r="H2750" s="3">
        <f t="shared" ref="H2750:H2756" si="549">IF(AND(C2750=0,D2750=0,E2750=0,F2750=0,G2750=0),0,ROUND(IF(C2750=0,1,C2750)*IF(D2750=0,1,D2750)*IF(E2750=0,1,E2750)*IF(F2750=0,1,F2750)*IF(G2750=0,1,G2750),2))</f>
        <v>0</v>
      </c>
      <c r="I2750" s="63"/>
      <c r="J2750" s="7"/>
      <c r="K2750" s="8"/>
      <c r="M2750" s="389"/>
    </row>
    <row r="2751" spans="1:13">
      <c r="A2751" s="32">
        <f t="shared" si="548"/>
        <v>0</v>
      </c>
      <c r="B2751" s="10"/>
      <c r="C2751" s="2"/>
      <c r="D2751" s="2"/>
      <c r="E2751" s="2"/>
      <c r="F2751" s="2"/>
      <c r="G2751" s="2"/>
      <c r="H2751" s="3">
        <f t="shared" si="549"/>
        <v>0</v>
      </c>
      <c r="I2751" s="63"/>
      <c r="J2751" s="7"/>
      <c r="K2751" s="8"/>
      <c r="M2751" s="389"/>
    </row>
    <row r="2752" spans="1:13">
      <c r="A2752" s="32">
        <f t="shared" si="548"/>
        <v>0</v>
      </c>
      <c r="B2752" s="10"/>
      <c r="C2752" s="2"/>
      <c r="D2752" s="2"/>
      <c r="E2752" s="2"/>
      <c r="F2752" s="2"/>
      <c r="G2752" s="2"/>
      <c r="H2752" s="3">
        <f t="shared" si="549"/>
        <v>0</v>
      </c>
      <c r="I2752" s="63"/>
      <c r="J2752" s="7"/>
      <c r="K2752" s="8"/>
      <c r="M2752" s="389"/>
    </row>
    <row r="2753" spans="1:13">
      <c r="A2753" s="32">
        <f t="shared" si="548"/>
        <v>0</v>
      </c>
      <c r="B2753" s="10"/>
      <c r="C2753" s="2"/>
      <c r="D2753" s="2"/>
      <c r="E2753" s="2"/>
      <c r="F2753" s="2"/>
      <c r="G2753" s="2"/>
      <c r="H2753" s="3">
        <f t="shared" si="549"/>
        <v>0</v>
      </c>
      <c r="I2753" s="63"/>
      <c r="J2753" s="7"/>
      <c r="K2753" s="8"/>
      <c r="M2753" s="389"/>
    </row>
    <row r="2754" spans="1:13">
      <c r="A2754" s="32">
        <f t="shared" si="548"/>
        <v>0</v>
      </c>
      <c r="B2754" s="10"/>
      <c r="C2754" s="2"/>
      <c r="D2754" s="2"/>
      <c r="E2754" s="2"/>
      <c r="F2754" s="2"/>
      <c r="G2754" s="2"/>
      <c r="H2754" s="3">
        <f t="shared" si="549"/>
        <v>0</v>
      </c>
      <c r="I2754" s="63"/>
      <c r="J2754" s="7"/>
      <c r="K2754" s="8"/>
      <c r="M2754" s="389"/>
    </row>
    <row r="2755" spans="1:13">
      <c r="A2755" s="32">
        <f t="shared" si="548"/>
        <v>0</v>
      </c>
      <c r="B2755" s="10"/>
      <c r="C2755" s="2"/>
      <c r="D2755" s="2"/>
      <c r="E2755" s="2"/>
      <c r="F2755" s="2"/>
      <c r="G2755" s="2"/>
      <c r="H2755" s="3">
        <f t="shared" si="549"/>
        <v>0</v>
      </c>
      <c r="I2755" s="63"/>
      <c r="J2755" s="7"/>
      <c r="K2755" s="8"/>
      <c r="M2755" s="389"/>
    </row>
    <row r="2756" spans="1:13">
      <c r="A2756" s="32">
        <f t="shared" si="548"/>
        <v>0</v>
      </c>
      <c r="B2756" s="10"/>
      <c r="C2756" s="2"/>
      <c r="D2756" s="2"/>
      <c r="E2756" s="2"/>
      <c r="F2756" s="2"/>
      <c r="G2756" s="2"/>
      <c r="H2756" s="3">
        <f t="shared" si="549"/>
        <v>0</v>
      </c>
      <c r="I2756" s="63"/>
      <c r="J2756" s="7"/>
      <c r="K2756" s="8"/>
      <c r="M2756" s="389"/>
    </row>
    <row r="2757" spans="1:13">
      <c r="A2757" s="33" t="e">
        <f>VLOOKUP(B2748,O:T,2)</f>
        <v>#N/A</v>
      </c>
      <c r="B2757" s="649" t="s">
        <v>70</v>
      </c>
      <c r="C2757" s="650"/>
      <c r="D2757" s="650"/>
      <c r="E2757" s="650"/>
      <c r="F2757" s="650"/>
      <c r="G2757" s="650"/>
      <c r="H2757" s="6"/>
      <c r="I2757" s="63">
        <f>SUM(H2749:H2757)</f>
        <v>0</v>
      </c>
      <c r="J2757" s="1" t="e">
        <f>VLOOKUP(B2748,O:W,4)</f>
        <v>#N/A</v>
      </c>
      <c r="K2757" s="8"/>
      <c r="M2757" s="389"/>
    </row>
    <row r="2758" spans="1:13" ht="45.75" customHeight="1">
      <c r="A2758" s="32">
        <f>IF(B2758&gt;0,1,0)</f>
        <v>0</v>
      </c>
      <c r="B2758" s="647"/>
      <c r="C2758" s="648"/>
      <c r="D2758" s="648"/>
      <c r="E2758" s="648"/>
      <c r="F2758" s="648"/>
      <c r="G2758" s="648"/>
      <c r="H2758" s="6"/>
      <c r="I2758" s="63"/>
      <c r="J2758" s="7"/>
      <c r="K2758" s="8"/>
      <c r="M2758" s="388" t="s">
        <v>1080</v>
      </c>
    </row>
    <row r="2759" spans="1:13">
      <c r="A2759" s="32">
        <f t="shared" ref="A2759:A2766" si="550">IF(H2759&gt;0,1,0)</f>
        <v>0</v>
      </c>
      <c r="B2759" s="10"/>
      <c r="C2759" s="2"/>
      <c r="D2759" s="2"/>
      <c r="E2759" s="2"/>
      <c r="F2759" s="2"/>
      <c r="G2759" s="2"/>
      <c r="H2759" s="3">
        <f>IF(AND(C2759=0,D2759=0,E2759=0,F2759=0,G2759=0),0,ROUND(IF(C2759=0,1,C2759)*IF(D2759=0,1,D2759)*IF(E2759=0,1,E2759)*IF(F2759=0,1,F2759)*IF(G2759=0,1,G2759),2))</f>
        <v>0</v>
      </c>
      <c r="I2759" s="63"/>
      <c r="J2759" s="7"/>
      <c r="K2759" s="8"/>
      <c r="M2759" s="389" t="s">
        <v>1081</v>
      </c>
    </row>
    <row r="2760" spans="1:13">
      <c r="A2760" s="32">
        <f t="shared" si="550"/>
        <v>0</v>
      </c>
      <c r="B2760" s="10"/>
      <c r="C2760" s="2"/>
      <c r="D2760" s="2"/>
      <c r="E2760" s="2"/>
      <c r="F2760" s="2"/>
      <c r="G2760" s="2"/>
      <c r="H2760" s="3">
        <f t="shared" ref="H2760:H2766" si="551">IF(AND(C2760=0,D2760=0,E2760=0,F2760=0,G2760=0),0,ROUND(IF(C2760=0,1,C2760)*IF(D2760=0,1,D2760)*IF(E2760=0,1,E2760)*IF(F2760=0,1,F2760)*IF(G2760=0,1,G2760),2))</f>
        <v>0</v>
      </c>
      <c r="I2760" s="63"/>
      <c r="J2760" s="7"/>
      <c r="K2760" s="8"/>
      <c r="M2760" s="389"/>
    </row>
    <row r="2761" spans="1:13">
      <c r="A2761" s="32">
        <f t="shared" si="550"/>
        <v>0</v>
      </c>
      <c r="B2761" s="10"/>
      <c r="C2761" s="2"/>
      <c r="D2761" s="2"/>
      <c r="E2761" s="2"/>
      <c r="F2761" s="2"/>
      <c r="G2761" s="2"/>
      <c r="H2761" s="3">
        <f t="shared" si="551"/>
        <v>0</v>
      </c>
      <c r="I2761" s="63"/>
      <c r="J2761" s="7"/>
      <c r="K2761" s="8"/>
      <c r="M2761" s="389"/>
    </row>
    <row r="2762" spans="1:13">
      <c r="A2762" s="32">
        <f t="shared" si="550"/>
        <v>0</v>
      </c>
      <c r="B2762" s="10"/>
      <c r="C2762" s="2"/>
      <c r="D2762" s="2"/>
      <c r="E2762" s="2"/>
      <c r="F2762" s="2"/>
      <c r="G2762" s="2"/>
      <c r="H2762" s="3">
        <f t="shared" si="551"/>
        <v>0</v>
      </c>
      <c r="I2762" s="63"/>
      <c r="J2762" s="7"/>
      <c r="K2762" s="8"/>
      <c r="M2762" s="389"/>
    </row>
    <row r="2763" spans="1:13">
      <c r="A2763" s="32">
        <f t="shared" si="550"/>
        <v>0</v>
      </c>
      <c r="B2763" s="10"/>
      <c r="C2763" s="2"/>
      <c r="D2763" s="2"/>
      <c r="E2763" s="2"/>
      <c r="F2763" s="2"/>
      <c r="G2763" s="2"/>
      <c r="H2763" s="3">
        <f t="shared" si="551"/>
        <v>0</v>
      </c>
      <c r="I2763" s="63"/>
      <c r="J2763" s="7"/>
      <c r="K2763" s="8"/>
      <c r="M2763" s="389"/>
    </row>
    <row r="2764" spans="1:13">
      <c r="A2764" s="32">
        <f t="shared" si="550"/>
        <v>0</v>
      </c>
      <c r="B2764" s="10"/>
      <c r="C2764" s="2"/>
      <c r="D2764" s="2"/>
      <c r="E2764" s="2"/>
      <c r="F2764" s="2"/>
      <c r="G2764" s="2"/>
      <c r="H2764" s="3">
        <f t="shared" si="551"/>
        <v>0</v>
      </c>
      <c r="I2764" s="63"/>
      <c r="J2764" s="7"/>
      <c r="K2764" s="8"/>
      <c r="M2764" s="389"/>
    </row>
    <row r="2765" spans="1:13">
      <c r="A2765" s="32">
        <f t="shared" si="550"/>
        <v>0</v>
      </c>
      <c r="B2765" s="10"/>
      <c r="C2765" s="2"/>
      <c r="D2765" s="2"/>
      <c r="E2765" s="2"/>
      <c r="F2765" s="2"/>
      <c r="G2765" s="2"/>
      <c r="H2765" s="3">
        <f t="shared" si="551"/>
        <v>0</v>
      </c>
      <c r="I2765" s="63"/>
      <c r="J2765" s="7"/>
      <c r="K2765" s="8"/>
      <c r="M2765" s="389"/>
    </row>
    <row r="2766" spans="1:13">
      <c r="A2766" s="32">
        <f t="shared" si="550"/>
        <v>0</v>
      </c>
      <c r="B2766" s="10"/>
      <c r="C2766" s="2"/>
      <c r="D2766" s="2"/>
      <c r="E2766" s="2"/>
      <c r="F2766" s="2"/>
      <c r="G2766" s="2"/>
      <c r="H2766" s="3">
        <f t="shared" si="551"/>
        <v>0</v>
      </c>
      <c r="I2766" s="63"/>
      <c r="J2766" s="7"/>
      <c r="K2766" s="8"/>
      <c r="M2766" s="389"/>
    </row>
    <row r="2767" spans="1:13">
      <c r="A2767" s="33" t="e">
        <f>VLOOKUP(B2758,O:T,2)</f>
        <v>#N/A</v>
      </c>
      <c r="B2767" s="649" t="s">
        <v>70</v>
      </c>
      <c r="C2767" s="650"/>
      <c r="D2767" s="650"/>
      <c r="E2767" s="650"/>
      <c r="F2767" s="650"/>
      <c r="G2767" s="650"/>
      <c r="H2767" s="6"/>
      <c r="I2767" s="63">
        <f>SUM(H2759:H2767)</f>
        <v>0</v>
      </c>
      <c r="J2767" s="1" t="e">
        <f>VLOOKUP(B2758,O:W,4)</f>
        <v>#N/A</v>
      </c>
      <c r="K2767" s="8"/>
      <c r="M2767" s="389"/>
    </row>
    <row r="2768" spans="1:13" ht="46.5" customHeight="1">
      <c r="A2768" s="32">
        <f>IF(B2768&gt;0,1,0)</f>
        <v>1</v>
      </c>
      <c r="B2768" s="647" t="s">
        <v>7267</v>
      </c>
      <c r="C2768" s="648"/>
      <c r="D2768" s="648"/>
      <c r="E2768" s="648"/>
      <c r="F2768" s="648"/>
      <c r="G2768" s="648"/>
      <c r="H2768" s="6"/>
      <c r="I2768" s="63"/>
      <c r="J2768" s="7"/>
      <c r="K2768" s="8"/>
      <c r="M2768" s="390" t="s">
        <v>1082</v>
      </c>
    </row>
    <row r="2769" spans="1:13">
      <c r="A2769" s="32">
        <f t="shared" ref="A2769:A2776" si="552">IF(H2769&gt;0,1,0)</f>
        <v>1</v>
      </c>
      <c r="B2769" s="10"/>
      <c r="C2769" s="2">
        <v>1</v>
      </c>
      <c r="D2769" s="2"/>
      <c r="E2769" s="2"/>
      <c r="F2769" s="2"/>
      <c r="G2769" s="2"/>
      <c r="H2769" s="3">
        <f>IF(AND(C2769=0,D2769=0,E2769=0,F2769=0,G2769=0),0,ROUND(IF(C2769=0,1,C2769)*IF(D2769=0,1,D2769)*IF(E2769=0,1,E2769)*IF(F2769=0,1,F2769)*IF(G2769=0,1,G2769),2))</f>
        <v>1</v>
      </c>
      <c r="I2769" s="63"/>
      <c r="J2769" s="7"/>
      <c r="K2769" s="8"/>
      <c r="M2769" s="391" t="s">
        <v>1083</v>
      </c>
    </row>
    <row r="2770" spans="1:13">
      <c r="A2770" s="32">
        <f t="shared" si="552"/>
        <v>0</v>
      </c>
      <c r="B2770" s="10"/>
      <c r="C2770" s="2"/>
      <c r="D2770" s="2"/>
      <c r="E2770" s="2"/>
      <c r="F2770" s="2"/>
      <c r="G2770" s="2"/>
      <c r="H2770" s="3">
        <f t="shared" ref="H2770:H2776" si="553">IF(AND(C2770=0,D2770=0,E2770=0,F2770=0,G2770=0),0,ROUND(IF(C2770=0,1,C2770)*IF(D2770=0,1,D2770)*IF(E2770=0,1,E2770)*IF(F2770=0,1,F2770)*IF(G2770=0,1,G2770),2))</f>
        <v>0</v>
      </c>
      <c r="I2770" s="63"/>
      <c r="J2770" s="7"/>
      <c r="K2770" s="8"/>
      <c r="M2770" s="391"/>
    </row>
    <row r="2771" spans="1:13">
      <c r="A2771" s="32">
        <f t="shared" si="552"/>
        <v>0</v>
      </c>
      <c r="B2771" s="10"/>
      <c r="C2771" s="2"/>
      <c r="D2771" s="2"/>
      <c r="E2771" s="2"/>
      <c r="F2771" s="2"/>
      <c r="G2771" s="2"/>
      <c r="H2771" s="3">
        <f t="shared" si="553"/>
        <v>0</v>
      </c>
      <c r="I2771" s="63"/>
      <c r="J2771" s="7"/>
      <c r="K2771" s="8"/>
      <c r="M2771" s="391"/>
    </row>
    <row r="2772" spans="1:13">
      <c r="A2772" s="32">
        <f t="shared" si="552"/>
        <v>0</v>
      </c>
      <c r="B2772" s="10"/>
      <c r="C2772" s="2"/>
      <c r="D2772" s="2"/>
      <c r="E2772" s="2"/>
      <c r="F2772" s="2"/>
      <c r="G2772" s="2"/>
      <c r="H2772" s="3">
        <f t="shared" si="553"/>
        <v>0</v>
      </c>
      <c r="I2772" s="63"/>
      <c r="J2772" s="7"/>
      <c r="K2772" s="8"/>
      <c r="M2772" s="391"/>
    </row>
    <row r="2773" spans="1:13">
      <c r="A2773" s="32">
        <f t="shared" si="552"/>
        <v>0</v>
      </c>
      <c r="B2773" s="10"/>
      <c r="C2773" s="2"/>
      <c r="D2773" s="2"/>
      <c r="E2773" s="2"/>
      <c r="F2773" s="2"/>
      <c r="G2773" s="2"/>
      <c r="H2773" s="3">
        <f t="shared" si="553"/>
        <v>0</v>
      </c>
      <c r="I2773" s="63"/>
      <c r="J2773" s="7"/>
      <c r="K2773" s="8"/>
      <c r="M2773" s="391"/>
    </row>
    <row r="2774" spans="1:13">
      <c r="A2774" s="32">
        <f t="shared" si="552"/>
        <v>0</v>
      </c>
      <c r="B2774" s="10"/>
      <c r="C2774" s="2"/>
      <c r="D2774" s="2"/>
      <c r="E2774" s="2"/>
      <c r="F2774" s="2"/>
      <c r="G2774" s="2"/>
      <c r="H2774" s="3">
        <f t="shared" si="553"/>
        <v>0</v>
      </c>
      <c r="I2774" s="63"/>
      <c r="J2774" s="7"/>
      <c r="K2774" s="8"/>
      <c r="M2774" s="391"/>
    </row>
    <row r="2775" spans="1:13">
      <c r="A2775" s="32">
        <f t="shared" si="552"/>
        <v>0</v>
      </c>
      <c r="B2775" s="10"/>
      <c r="C2775" s="2"/>
      <c r="D2775" s="2"/>
      <c r="E2775" s="2"/>
      <c r="F2775" s="2"/>
      <c r="G2775" s="2"/>
      <c r="H2775" s="3">
        <f t="shared" si="553"/>
        <v>0</v>
      </c>
      <c r="I2775" s="63"/>
      <c r="J2775" s="7"/>
      <c r="K2775" s="8"/>
      <c r="M2775" s="391"/>
    </row>
    <row r="2776" spans="1:13">
      <c r="A2776" s="32">
        <f t="shared" si="552"/>
        <v>0</v>
      </c>
      <c r="B2776" s="10"/>
      <c r="C2776" s="2"/>
      <c r="D2776" s="2"/>
      <c r="E2776" s="2"/>
      <c r="F2776" s="2"/>
      <c r="G2776" s="2"/>
      <c r="H2776" s="3">
        <f t="shared" si="553"/>
        <v>0</v>
      </c>
      <c r="I2776" s="63"/>
      <c r="J2776" s="7"/>
      <c r="K2776" s="8"/>
      <c r="M2776" s="391"/>
    </row>
    <row r="2777" spans="1:13">
      <c r="A2777" s="33">
        <f>VLOOKUP(B2768,O:T,2)</f>
        <v>270101</v>
      </c>
      <c r="B2777" s="649" t="s">
        <v>70</v>
      </c>
      <c r="C2777" s="650"/>
      <c r="D2777" s="650"/>
      <c r="E2777" s="650"/>
      <c r="F2777" s="650"/>
      <c r="G2777" s="650"/>
      <c r="H2777" s="6"/>
      <c r="I2777" s="63">
        <f>SUM(H2769:H2777)</f>
        <v>1</v>
      </c>
      <c r="J2777" s="1" t="str">
        <f>VLOOKUP(B2768,O:W,4)</f>
        <v>دستگاه</v>
      </c>
      <c r="K2777" s="8"/>
      <c r="M2777" s="391"/>
    </row>
    <row r="2778" spans="1:13" ht="46.5" customHeight="1">
      <c r="A2778" s="32">
        <f>IF(B2778&gt;0,1,0)</f>
        <v>1</v>
      </c>
      <c r="B2778" s="647" t="s">
        <v>7262</v>
      </c>
      <c r="C2778" s="648"/>
      <c r="D2778" s="648"/>
      <c r="E2778" s="648"/>
      <c r="F2778" s="648"/>
      <c r="G2778" s="648"/>
      <c r="H2778" s="6"/>
      <c r="I2778" s="63"/>
      <c r="J2778" s="7"/>
      <c r="K2778" s="8"/>
      <c r="M2778" s="390" t="s">
        <v>1082</v>
      </c>
    </row>
    <row r="2779" spans="1:13">
      <c r="A2779" s="32">
        <f t="shared" ref="A2779:A2786" si="554">IF(H2779&gt;0,1,0)</f>
        <v>1</v>
      </c>
      <c r="B2779" s="10"/>
      <c r="C2779" s="2">
        <v>1</v>
      </c>
      <c r="D2779" s="2"/>
      <c r="E2779" s="2"/>
      <c r="F2779" s="2"/>
      <c r="G2779" s="2"/>
      <c r="H2779" s="3">
        <f>IF(AND(C2779=0,D2779=0,E2779=0,F2779=0,G2779=0),0,ROUND(IF(C2779=0,1,C2779)*IF(D2779=0,1,D2779)*IF(E2779=0,1,E2779)*IF(F2779=0,1,F2779)*IF(G2779=0,1,G2779),2))</f>
        <v>1</v>
      </c>
      <c r="I2779" s="63"/>
      <c r="J2779" s="7"/>
      <c r="K2779" s="8"/>
      <c r="M2779" s="391" t="s">
        <v>1083</v>
      </c>
    </row>
    <row r="2780" spans="1:13">
      <c r="A2780" s="32">
        <f t="shared" si="554"/>
        <v>0</v>
      </c>
      <c r="B2780" s="10"/>
      <c r="C2780" s="2"/>
      <c r="D2780" s="2"/>
      <c r="E2780" s="2"/>
      <c r="F2780" s="2"/>
      <c r="G2780" s="2"/>
      <c r="H2780" s="3">
        <f t="shared" ref="H2780:H2786" si="555">IF(AND(C2780=0,D2780=0,E2780=0,F2780=0,G2780=0),0,ROUND(IF(C2780=0,1,C2780)*IF(D2780=0,1,D2780)*IF(E2780=0,1,E2780)*IF(F2780=0,1,F2780)*IF(G2780=0,1,G2780),2))</f>
        <v>0</v>
      </c>
      <c r="I2780" s="63"/>
      <c r="J2780" s="7"/>
      <c r="K2780" s="8"/>
      <c r="M2780" s="391"/>
    </row>
    <row r="2781" spans="1:13">
      <c r="A2781" s="32">
        <f t="shared" si="554"/>
        <v>0</v>
      </c>
      <c r="B2781" s="10"/>
      <c r="C2781" s="2"/>
      <c r="D2781" s="2"/>
      <c r="E2781" s="2"/>
      <c r="F2781" s="2"/>
      <c r="G2781" s="2"/>
      <c r="H2781" s="3">
        <f t="shared" si="555"/>
        <v>0</v>
      </c>
      <c r="I2781" s="63"/>
      <c r="J2781" s="7"/>
      <c r="K2781" s="8"/>
      <c r="M2781" s="391"/>
    </row>
    <row r="2782" spans="1:13">
      <c r="A2782" s="32">
        <f t="shared" si="554"/>
        <v>0</v>
      </c>
      <c r="B2782" s="10"/>
      <c r="C2782" s="2"/>
      <c r="D2782" s="2"/>
      <c r="E2782" s="2"/>
      <c r="F2782" s="2"/>
      <c r="G2782" s="2"/>
      <c r="H2782" s="3">
        <f t="shared" si="555"/>
        <v>0</v>
      </c>
      <c r="I2782" s="63"/>
      <c r="J2782" s="7"/>
      <c r="K2782" s="8"/>
      <c r="M2782" s="391"/>
    </row>
    <row r="2783" spans="1:13">
      <c r="A2783" s="32">
        <f t="shared" si="554"/>
        <v>0</v>
      </c>
      <c r="B2783" s="10"/>
      <c r="C2783" s="2"/>
      <c r="D2783" s="2"/>
      <c r="E2783" s="2"/>
      <c r="F2783" s="2"/>
      <c r="G2783" s="2"/>
      <c r="H2783" s="3">
        <f t="shared" si="555"/>
        <v>0</v>
      </c>
      <c r="I2783" s="63"/>
      <c r="J2783" s="7"/>
      <c r="K2783" s="8"/>
      <c r="M2783" s="391"/>
    </row>
    <row r="2784" spans="1:13">
      <c r="A2784" s="32">
        <f t="shared" si="554"/>
        <v>0</v>
      </c>
      <c r="B2784" s="10"/>
      <c r="C2784" s="2"/>
      <c r="D2784" s="2"/>
      <c r="E2784" s="2"/>
      <c r="F2784" s="2"/>
      <c r="G2784" s="2"/>
      <c r="H2784" s="3">
        <f t="shared" si="555"/>
        <v>0</v>
      </c>
      <c r="I2784" s="63"/>
      <c r="J2784" s="7"/>
      <c r="K2784" s="8"/>
      <c r="M2784" s="391"/>
    </row>
    <row r="2785" spans="1:13">
      <c r="A2785" s="32">
        <f t="shared" si="554"/>
        <v>0</v>
      </c>
      <c r="B2785" s="10"/>
      <c r="C2785" s="2"/>
      <c r="D2785" s="2"/>
      <c r="E2785" s="2"/>
      <c r="F2785" s="2"/>
      <c r="G2785" s="2"/>
      <c r="H2785" s="3">
        <f t="shared" si="555"/>
        <v>0</v>
      </c>
      <c r="I2785" s="63"/>
      <c r="J2785" s="7"/>
      <c r="K2785" s="8"/>
      <c r="M2785" s="391"/>
    </row>
    <row r="2786" spans="1:13">
      <c r="A2786" s="32">
        <f t="shared" si="554"/>
        <v>0</v>
      </c>
      <c r="B2786" s="10"/>
      <c r="C2786" s="2"/>
      <c r="D2786" s="2"/>
      <c r="E2786" s="2"/>
      <c r="F2786" s="2"/>
      <c r="G2786" s="2"/>
      <c r="H2786" s="3">
        <f t="shared" si="555"/>
        <v>0</v>
      </c>
      <c r="I2786" s="63"/>
      <c r="J2786" s="7"/>
      <c r="K2786" s="8"/>
      <c r="M2786" s="391"/>
    </row>
    <row r="2787" spans="1:13">
      <c r="A2787" s="33" t="str">
        <f>VLOOKUP(B2778,O:T,2)</f>
        <v>272208</v>
      </c>
      <c r="B2787" s="649" t="s">
        <v>70</v>
      </c>
      <c r="C2787" s="650"/>
      <c r="D2787" s="650"/>
      <c r="E2787" s="650"/>
      <c r="F2787" s="650"/>
      <c r="G2787" s="650"/>
      <c r="H2787" s="6"/>
      <c r="I2787" s="63">
        <f>SUM(H2779:H2787)</f>
        <v>1</v>
      </c>
      <c r="J2787" s="1" t="str">
        <f>VLOOKUP(B2778,O:W,4)</f>
        <v>دستگاه</v>
      </c>
      <c r="K2787" s="8"/>
      <c r="M2787" s="391"/>
    </row>
    <row r="2788" spans="1:13" ht="45" customHeight="1">
      <c r="A2788" s="32">
        <f>IF(B2788&gt;0,1,0)</f>
        <v>0</v>
      </c>
      <c r="B2788" s="647"/>
      <c r="C2788" s="648"/>
      <c r="D2788" s="648"/>
      <c r="E2788" s="648"/>
      <c r="F2788" s="648"/>
      <c r="G2788" s="648"/>
      <c r="H2788" s="6"/>
      <c r="I2788" s="63"/>
      <c r="J2788" s="7"/>
      <c r="K2788" s="8"/>
      <c r="M2788" s="390" t="s">
        <v>1082</v>
      </c>
    </row>
    <row r="2789" spans="1:13">
      <c r="A2789" s="32">
        <f t="shared" ref="A2789:A2796" si="556">IF(H2789&gt;0,1,0)</f>
        <v>0</v>
      </c>
      <c r="B2789" s="10"/>
      <c r="C2789" s="2"/>
      <c r="D2789" s="2"/>
      <c r="E2789" s="2"/>
      <c r="F2789" s="2"/>
      <c r="G2789" s="2"/>
      <c r="H2789" s="3">
        <f>IF(AND(C2789=0,D2789=0,E2789=0,F2789=0,G2789=0),0,ROUND(IF(C2789=0,1,C2789)*IF(D2789=0,1,D2789)*IF(E2789=0,1,E2789)*IF(F2789=0,1,F2789)*IF(G2789=0,1,G2789),2))</f>
        <v>0</v>
      </c>
      <c r="I2789" s="63"/>
      <c r="J2789" s="7"/>
      <c r="K2789" s="8"/>
      <c r="M2789" s="391"/>
    </row>
    <row r="2790" spans="1:13">
      <c r="A2790" s="32">
        <f t="shared" si="556"/>
        <v>0</v>
      </c>
      <c r="B2790" s="10"/>
      <c r="C2790" s="2"/>
      <c r="D2790" s="2"/>
      <c r="E2790" s="2"/>
      <c r="F2790" s="2"/>
      <c r="G2790" s="2"/>
      <c r="H2790" s="3">
        <f t="shared" ref="H2790:H2796" si="557">IF(AND(C2790=0,D2790=0,E2790=0,F2790=0,G2790=0),0,ROUND(IF(C2790=0,1,C2790)*IF(D2790=0,1,D2790)*IF(E2790=0,1,E2790)*IF(F2790=0,1,F2790)*IF(G2790=0,1,G2790),2))</f>
        <v>0</v>
      </c>
      <c r="I2790" s="63"/>
      <c r="J2790" s="7"/>
      <c r="K2790" s="8"/>
      <c r="M2790" s="391"/>
    </row>
    <row r="2791" spans="1:13">
      <c r="A2791" s="32">
        <f t="shared" si="556"/>
        <v>0</v>
      </c>
      <c r="B2791" s="10"/>
      <c r="C2791" s="2"/>
      <c r="D2791" s="2"/>
      <c r="E2791" s="2"/>
      <c r="F2791" s="2"/>
      <c r="G2791" s="2"/>
      <c r="H2791" s="3">
        <f t="shared" si="557"/>
        <v>0</v>
      </c>
      <c r="I2791" s="63"/>
      <c r="J2791" s="7"/>
      <c r="K2791" s="8"/>
      <c r="M2791" s="391"/>
    </row>
    <row r="2792" spans="1:13">
      <c r="A2792" s="32">
        <f t="shared" si="556"/>
        <v>0</v>
      </c>
      <c r="B2792" s="10"/>
      <c r="C2792" s="2"/>
      <c r="D2792" s="2"/>
      <c r="E2792" s="2"/>
      <c r="F2792" s="2"/>
      <c r="G2792" s="2"/>
      <c r="H2792" s="3">
        <f t="shared" si="557"/>
        <v>0</v>
      </c>
      <c r="I2792" s="63"/>
      <c r="J2792" s="7"/>
      <c r="K2792" s="8"/>
      <c r="M2792" s="391"/>
    </row>
    <row r="2793" spans="1:13">
      <c r="A2793" s="32">
        <f t="shared" si="556"/>
        <v>0</v>
      </c>
      <c r="B2793" s="10"/>
      <c r="C2793" s="2"/>
      <c r="D2793" s="2"/>
      <c r="E2793" s="2"/>
      <c r="F2793" s="2"/>
      <c r="G2793" s="2"/>
      <c r="H2793" s="3">
        <f t="shared" si="557"/>
        <v>0</v>
      </c>
      <c r="I2793" s="63"/>
      <c r="J2793" s="7"/>
      <c r="K2793" s="8"/>
      <c r="M2793" s="391"/>
    </row>
    <row r="2794" spans="1:13">
      <c r="A2794" s="32">
        <f t="shared" si="556"/>
        <v>0</v>
      </c>
      <c r="B2794" s="10"/>
      <c r="C2794" s="2"/>
      <c r="D2794" s="2"/>
      <c r="E2794" s="2"/>
      <c r="F2794" s="2"/>
      <c r="G2794" s="2"/>
      <c r="H2794" s="3">
        <f t="shared" si="557"/>
        <v>0</v>
      </c>
      <c r="I2794" s="63"/>
      <c r="J2794" s="7"/>
      <c r="K2794" s="8"/>
      <c r="M2794" s="391"/>
    </row>
    <row r="2795" spans="1:13">
      <c r="A2795" s="32">
        <f t="shared" si="556"/>
        <v>0</v>
      </c>
      <c r="B2795" s="10"/>
      <c r="C2795" s="2"/>
      <c r="D2795" s="2"/>
      <c r="E2795" s="2"/>
      <c r="F2795" s="2"/>
      <c r="G2795" s="2"/>
      <c r="H2795" s="3">
        <f t="shared" si="557"/>
        <v>0</v>
      </c>
      <c r="I2795" s="63"/>
      <c r="J2795" s="7"/>
      <c r="K2795" s="8"/>
      <c r="M2795" s="391"/>
    </row>
    <row r="2796" spans="1:13">
      <c r="A2796" s="32">
        <f t="shared" si="556"/>
        <v>0</v>
      </c>
      <c r="B2796" s="10"/>
      <c r="C2796" s="2"/>
      <c r="D2796" s="2"/>
      <c r="E2796" s="2"/>
      <c r="F2796" s="2"/>
      <c r="G2796" s="2"/>
      <c r="H2796" s="3">
        <f t="shared" si="557"/>
        <v>0</v>
      </c>
      <c r="I2796" s="63"/>
      <c r="J2796" s="7"/>
      <c r="K2796" s="8"/>
      <c r="M2796" s="391"/>
    </row>
    <row r="2797" spans="1:13">
      <c r="A2797" s="33" t="e">
        <f>VLOOKUP(B2788,O:T,2)</f>
        <v>#N/A</v>
      </c>
      <c r="B2797" s="649" t="s">
        <v>70</v>
      </c>
      <c r="C2797" s="650"/>
      <c r="D2797" s="650"/>
      <c r="E2797" s="650"/>
      <c r="F2797" s="650"/>
      <c r="G2797" s="650"/>
      <c r="H2797" s="6"/>
      <c r="I2797" s="63">
        <f>SUM(H2789:H2797)</f>
        <v>0</v>
      </c>
      <c r="J2797" s="1" t="e">
        <f>VLOOKUP(B2788,O:W,4)</f>
        <v>#N/A</v>
      </c>
      <c r="K2797" s="8"/>
      <c r="M2797" s="391"/>
    </row>
    <row r="2798" spans="1:13" ht="45" customHeight="1">
      <c r="A2798" s="32">
        <f>IF(B2798&gt;0,1,0)</f>
        <v>0</v>
      </c>
      <c r="B2798" s="647"/>
      <c r="C2798" s="648"/>
      <c r="D2798" s="648"/>
      <c r="E2798" s="648"/>
      <c r="F2798" s="648"/>
      <c r="G2798" s="648"/>
      <c r="H2798" s="6"/>
      <c r="I2798" s="63"/>
      <c r="J2798" s="7"/>
      <c r="K2798" s="8"/>
      <c r="M2798" s="390" t="s">
        <v>1082</v>
      </c>
    </row>
    <row r="2799" spans="1:13">
      <c r="A2799" s="32">
        <f t="shared" ref="A2799:A2806" si="558">IF(H2799&gt;0,1,0)</f>
        <v>0</v>
      </c>
      <c r="B2799" s="10"/>
      <c r="C2799" s="2"/>
      <c r="D2799" s="2"/>
      <c r="E2799" s="2"/>
      <c r="F2799" s="2"/>
      <c r="G2799" s="2"/>
      <c r="H2799" s="3">
        <f>IF(AND(C2799=0,D2799=0,E2799=0,F2799=0,G2799=0),0,ROUND(IF(C2799=0,1,C2799)*IF(D2799=0,1,D2799)*IF(E2799=0,1,E2799)*IF(F2799=0,1,F2799)*IF(G2799=0,1,G2799),2))</f>
        <v>0</v>
      </c>
      <c r="I2799" s="63"/>
      <c r="J2799" s="7"/>
      <c r="K2799" s="8"/>
      <c r="M2799" s="391" t="s">
        <v>1083</v>
      </c>
    </row>
    <row r="2800" spans="1:13">
      <c r="A2800" s="32">
        <f t="shared" si="558"/>
        <v>0</v>
      </c>
      <c r="B2800" s="10"/>
      <c r="C2800" s="2"/>
      <c r="D2800" s="2"/>
      <c r="E2800" s="2"/>
      <c r="F2800" s="2"/>
      <c r="G2800" s="2"/>
      <c r="H2800" s="3">
        <f t="shared" ref="H2800:H2806" si="559">IF(AND(C2800=0,D2800=0,E2800=0,F2800=0,G2800=0),0,ROUND(IF(C2800=0,1,C2800)*IF(D2800=0,1,D2800)*IF(E2800=0,1,E2800)*IF(F2800=0,1,F2800)*IF(G2800=0,1,G2800),2))</f>
        <v>0</v>
      </c>
      <c r="I2800" s="63"/>
      <c r="J2800" s="7"/>
      <c r="K2800" s="8"/>
      <c r="M2800" s="391"/>
    </row>
    <row r="2801" spans="1:13">
      <c r="A2801" s="32">
        <f t="shared" si="558"/>
        <v>0</v>
      </c>
      <c r="B2801" s="10"/>
      <c r="C2801" s="2"/>
      <c r="D2801" s="2"/>
      <c r="E2801" s="2"/>
      <c r="F2801" s="2"/>
      <c r="G2801" s="2"/>
      <c r="H2801" s="3">
        <f t="shared" si="559"/>
        <v>0</v>
      </c>
      <c r="I2801" s="63"/>
      <c r="J2801" s="7"/>
      <c r="K2801" s="8"/>
      <c r="M2801" s="391"/>
    </row>
    <row r="2802" spans="1:13">
      <c r="A2802" s="32">
        <f t="shared" si="558"/>
        <v>0</v>
      </c>
      <c r="B2802" s="10"/>
      <c r="C2802" s="2"/>
      <c r="D2802" s="2"/>
      <c r="E2802" s="2"/>
      <c r="F2802" s="2"/>
      <c r="G2802" s="2"/>
      <c r="H2802" s="3">
        <f t="shared" si="559"/>
        <v>0</v>
      </c>
      <c r="I2802" s="63"/>
      <c r="J2802" s="7"/>
      <c r="K2802" s="8"/>
      <c r="M2802" s="391"/>
    </row>
    <row r="2803" spans="1:13">
      <c r="A2803" s="32">
        <f t="shared" si="558"/>
        <v>0</v>
      </c>
      <c r="B2803" s="10"/>
      <c r="C2803" s="2"/>
      <c r="D2803" s="2"/>
      <c r="E2803" s="2"/>
      <c r="F2803" s="2"/>
      <c r="G2803" s="2"/>
      <c r="H2803" s="3">
        <f t="shared" si="559"/>
        <v>0</v>
      </c>
      <c r="I2803" s="63"/>
      <c r="J2803" s="7"/>
      <c r="K2803" s="8"/>
      <c r="M2803" s="391"/>
    </row>
    <row r="2804" spans="1:13">
      <c r="A2804" s="32">
        <f t="shared" si="558"/>
        <v>0</v>
      </c>
      <c r="B2804" s="10"/>
      <c r="C2804" s="2"/>
      <c r="D2804" s="2"/>
      <c r="E2804" s="2"/>
      <c r="F2804" s="2"/>
      <c r="G2804" s="2"/>
      <c r="H2804" s="3">
        <f t="shared" si="559"/>
        <v>0</v>
      </c>
      <c r="I2804" s="63"/>
      <c r="J2804" s="7"/>
      <c r="K2804" s="8"/>
      <c r="M2804" s="391"/>
    </row>
    <row r="2805" spans="1:13">
      <c r="A2805" s="32">
        <f t="shared" si="558"/>
        <v>0</v>
      </c>
      <c r="B2805" s="10"/>
      <c r="C2805" s="2"/>
      <c r="D2805" s="2"/>
      <c r="E2805" s="2"/>
      <c r="F2805" s="2"/>
      <c r="G2805" s="2"/>
      <c r="H2805" s="3">
        <f t="shared" si="559"/>
        <v>0</v>
      </c>
      <c r="I2805" s="63"/>
      <c r="J2805" s="7"/>
      <c r="K2805" s="8"/>
      <c r="M2805" s="391"/>
    </row>
    <row r="2806" spans="1:13">
      <c r="A2806" s="32">
        <f t="shared" si="558"/>
        <v>0</v>
      </c>
      <c r="B2806" s="10"/>
      <c r="C2806" s="2"/>
      <c r="D2806" s="2"/>
      <c r="E2806" s="2"/>
      <c r="F2806" s="2"/>
      <c r="G2806" s="2"/>
      <c r="H2806" s="3">
        <f t="shared" si="559"/>
        <v>0</v>
      </c>
      <c r="I2806" s="63"/>
      <c r="J2806" s="7"/>
      <c r="K2806" s="8"/>
      <c r="M2806" s="391"/>
    </row>
    <row r="2807" spans="1:13">
      <c r="A2807" s="33" t="e">
        <f>VLOOKUP(B2798,O:T,2)</f>
        <v>#N/A</v>
      </c>
      <c r="B2807" s="649" t="s">
        <v>70</v>
      </c>
      <c r="C2807" s="650"/>
      <c r="D2807" s="650"/>
      <c r="E2807" s="650"/>
      <c r="F2807" s="650"/>
      <c r="G2807" s="650"/>
      <c r="H2807" s="6"/>
      <c r="I2807" s="63">
        <f>SUM(H2799:H2807)</f>
        <v>0</v>
      </c>
      <c r="J2807" s="1" t="e">
        <f>VLOOKUP(B2798,O:W,4)</f>
        <v>#N/A</v>
      </c>
      <c r="K2807" s="8"/>
      <c r="M2807" s="391"/>
    </row>
    <row r="2808" spans="1:13" ht="46.5" customHeight="1">
      <c r="A2808" s="32">
        <f>IF(B2808&gt;0,1,0)</f>
        <v>0</v>
      </c>
      <c r="B2808" s="647"/>
      <c r="C2808" s="648"/>
      <c r="D2808" s="648"/>
      <c r="E2808" s="648"/>
      <c r="F2808" s="648"/>
      <c r="G2808" s="648"/>
      <c r="H2808" s="6"/>
      <c r="I2808" s="63"/>
      <c r="J2808" s="7"/>
      <c r="K2808" s="8"/>
      <c r="M2808" s="390" t="s">
        <v>1082</v>
      </c>
    </row>
    <row r="2809" spans="1:13">
      <c r="A2809" s="32">
        <f t="shared" ref="A2809:A2816" si="560">IF(H2809&gt;0,1,0)</f>
        <v>0</v>
      </c>
      <c r="B2809" s="10"/>
      <c r="C2809" s="2"/>
      <c r="D2809" s="2"/>
      <c r="E2809" s="2"/>
      <c r="F2809" s="2"/>
      <c r="G2809" s="2"/>
      <c r="H2809" s="3">
        <f>IF(AND(C2809=0,D2809=0,E2809=0,F2809=0,G2809=0),0,ROUND(IF(C2809=0,1,C2809)*IF(D2809=0,1,D2809)*IF(E2809=0,1,E2809)*IF(F2809=0,1,F2809)*IF(G2809=0,1,G2809),2))</f>
        <v>0</v>
      </c>
      <c r="I2809" s="63"/>
      <c r="J2809" s="7"/>
      <c r="K2809" s="8"/>
      <c r="M2809" s="391"/>
    </row>
    <row r="2810" spans="1:13">
      <c r="A2810" s="32">
        <f t="shared" si="560"/>
        <v>0</v>
      </c>
      <c r="B2810" s="10"/>
      <c r="C2810" s="2"/>
      <c r="D2810" s="2"/>
      <c r="E2810" s="2"/>
      <c r="F2810" s="2"/>
      <c r="G2810" s="2"/>
      <c r="H2810" s="3">
        <f t="shared" ref="H2810:H2816" si="561">IF(AND(C2810=0,D2810=0,E2810=0,F2810=0,G2810=0),0,ROUND(IF(C2810=0,1,C2810)*IF(D2810=0,1,D2810)*IF(E2810=0,1,E2810)*IF(F2810=0,1,F2810)*IF(G2810=0,1,G2810),2))</f>
        <v>0</v>
      </c>
      <c r="I2810" s="63"/>
      <c r="J2810" s="7"/>
      <c r="K2810" s="8"/>
      <c r="M2810" s="391"/>
    </row>
    <row r="2811" spans="1:13">
      <c r="A2811" s="32">
        <f t="shared" si="560"/>
        <v>0</v>
      </c>
      <c r="B2811" s="10"/>
      <c r="C2811" s="2"/>
      <c r="D2811" s="2"/>
      <c r="E2811" s="2"/>
      <c r="F2811" s="2"/>
      <c r="G2811" s="2"/>
      <c r="H2811" s="3">
        <f t="shared" si="561"/>
        <v>0</v>
      </c>
      <c r="I2811" s="63"/>
      <c r="J2811" s="7"/>
      <c r="K2811" s="8"/>
      <c r="M2811" s="391"/>
    </row>
    <row r="2812" spans="1:13">
      <c r="A2812" s="32">
        <f t="shared" si="560"/>
        <v>0</v>
      </c>
      <c r="B2812" s="10"/>
      <c r="C2812" s="2"/>
      <c r="D2812" s="2"/>
      <c r="E2812" s="2"/>
      <c r="F2812" s="2"/>
      <c r="G2812" s="2"/>
      <c r="H2812" s="3">
        <f t="shared" si="561"/>
        <v>0</v>
      </c>
      <c r="I2812" s="63"/>
      <c r="J2812" s="7"/>
      <c r="K2812" s="8"/>
      <c r="M2812" s="391"/>
    </row>
    <row r="2813" spans="1:13">
      <c r="A2813" s="32">
        <f t="shared" si="560"/>
        <v>0</v>
      </c>
      <c r="B2813" s="10"/>
      <c r="C2813" s="2"/>
      <c r="D2813" s="2"/>
      <c r="E2813" s="2"/>
      <c r="F2813" s="2"/>
      <c r="G2813" s="2"/>
      <c r="H2813" s="3">
        <f t="shared" si="561"/>
        <v>0</v>
      </c>
      <c r="I2813" s="63"/>
      <c r="J2813" s="7"/>
      <c r="K2813" s="8"/>
      <c r="M2813" s="391"/>
    </row>
    <row r="2814" spans="1:13">
      <c r="A2814" s="32">
        <f t="shared" si="560"/>
        <v>0</v>
      </c>
      <c r="B2814" s="10"/>
      <c r="C2814" s="2"/>
      <c r="D2814" s="2"/>
      <c r="E2814" s="2"/>
      <c r="F2814" s="2"/>
      <c r="G2814" s="2"/>
      <c r="H2814" s="3">
        <f t="shared" si="561"/>
        <v>0</v>
      </c>
      <c r="I2814" s="63"/>
      <c r="J2814" s="7"/>
      <c r="K2814" s="8"/>
      <c r="M2814" s="391"/>
    </row>
    <row r="2815" spans="1:13">
      <c r="A2815" s="32">
        <f t="shared" si="560"/>
        <v>0</v>
      </c>
      <c r="B2815" s="10"/>
      <c r="C2815" s="2"/>
      <c r="D2815" s="2"/>
      <c r="E2815" s="2"/>
      <c r="F2815" s="2"/>
      <c r="G2815" s="2"/>
      <c r="H2815" s="3">
        <f t="shared" si="561"/>
        <v>0</v>
      </c>
      <c r="I2815" s="63"/>
      <c r="J2815" s="7"/>
      <c r="K2815" s="8"/>
      <c r="M2815" s="391"/>
    </row>
    <row r="2816" spans="1:13">
      <c r="A2816" s="32">
        <f t="shared" si="560"/>
        <v>0</v>
      </c>
      <c r="B2816" s="10"/>
      <c r="C2816" s="2"/>
      <c r="D2816" s="2"/>
      <c r="E2816" s="2"/>
      <c r="F2816" s="2"/>
      <c r="G2816" s="2"/>
      <c r="H2816" s="3">
        <f t="shared" si="561"/>
        <v>0</v>
      </c>
      <c r="I2816" s="63"/>
      <c r="J2816" s="7"/>
      <c r="K2816" s="8"/>
      <c r="M2816" s="391"/>
    </row>
    <row r="2817" spans="1:13">
      <c r="A2817" s="33" t="e">
        <f>VLOOKUP(B2808,O:T,2)</f>
        <v>#N/A</v>
      </c>
      <c r="B2817" s="649" t="s">
        <v>70</v>
      </c>
      <c r="C2817" s="650"/>
      <c r="D2817" s="650"/>
      <c r="E2817" s="650"/>
      <c r="F2817" s="650"/>
      <c r="G2817" s="650"/>
      <c r="H2817" s="6"/>
      <c r="I2817" s="63">
        <f>SUM(H2809:H2817)</f>
        <v>0</v>
      </c>
      <c r="J2817" s="1" t="e">
        <f>VLOOKUP(B2808,O:W,4)</f>
        <v>#N/A</v>
      </c>
      <c r="K2817" s="8"/>
      <c r="M2817" s="391"/>
    </row>
    <row r="2818" spans="1:13" ht="46.5" customHeight="1">
      <c r="A2818" s="32">
        <f>IF(B2818&gt;0,1,0)</f>
        <v>0</v>
      </c>
      <c r="B2818" s="647"/>
      <c r="C2818" s="648"/>
      <c r="D2818" s="648"/>
      <c r="E2818" s="648"/>
      <c r="F2818" s="648"/>
      <c r="G2818" s="648"/>
      <c r="H2818" s="6"/>
      <c r="I2818" s="63"/>
      <c r="J2818" s="7"/>
      <c r="K2818" s="8"/>
      <c r="M2818" s="390" t="s">
        <v>1082</v>
      </c>
    </row>
    <row r="2819" spans="1:13">
      <c r="A2819" s="32">
        <f t="shared" ref="A2819:A2826" si="562">IF(H2819&gt;0,1,0)</f>
        <v>0</v>
      </c>
      <c r="B2819" s="10"/>
      <c r="C2819" s="2"/>
      <c r="D2819" s="2"/>
      <c r="E2819" s="2"/>
      <c r="F2819" s="2"/>
      <c r="G2819" s="2"/>
      <c r="H2819" s="3">
        <f>IF(AND(C2819=0,D2819=0,E2819=0,F2819=0,G2819=0),0,ROUND(IF(C2819=0,1,C2819)*IF(D2819=0,1,D2819)*IF(E2819=0,1,E2819)*IF(F2819=0,1,F2819)*IF(G2819=0,1,G2819),2))</f>
        <v>0</v>
      </c>
      <c r="I2819" s="63"/>
      <c r="J2819" s="7"/>
      <c r="K2819" s="8"/>
      <c r="M2819" s="391" t="s">
        <v>1083</v>
      </c>
    </row>
    <row r="2820" spans="1:13">
      <c r="A2820" s="32">
        <f t="shared" si="562"/>
        <v>0</v>
      </c>
      <c r="B2820" s="10"/>
      <c r="C2820" s="2"/>
      <c r="D2820" s="2"/>
      <c r="E2820" s="2"/>
      <c r="F2820" s="2"/>
      <c r="G2820" s="2"/>
      <c r="H2820" s="3">
        <f t="shared" ref="H2820:H2826" si="563">IF(AND(C2820=0,D2820=0,E2820=0,F2820=0,G2820=0),0,ROUND(IF(C2820=0,1,C2820)*IF(D2820=0,1,D2820)*IF(E2820=0,1,E2820)*IF(F2820=0,1,F2820)*IF(G2820=0,1,G2820),2))</f>
        <v>0</v>
      </c>
      <c r="I2820" s="63"/>
      <c r="J2820" s="7"/>
      <c r="K2820" s="8"/>
      <c r="M2820" s="391"/>
    </row>
    <row r="2821" spans="1:13">
      <c r="A2821" s="32">
        <f t="shared" si="562"/>
        <v>0</v>
      </c>
      <c r="B2821" s="10"/>
      <c r="C2821" s="2"/>
      <c r="D2821" s="2"/>
      <c r="E2821" s="2"/>
      <c r="F2821" s="2"/>
      <c r="G2821" s="2"/>
      <c r="H2821" s="3">
        <f t="shared" si="563"/>
        <v>0</v>
      </c>
      <c r="I2821" s="63"/>
      <c r="J2821" s="7"/>
      <c r="K2821" s="8"/>
      <c r="M2821" s="391"/>
    </row>
    <row r="2822" spans="1:13">
      <c r="A2822" s="32">
        <f t="shared" si="562"/>
        <v>0</v>
      </c>
      <c r="B2822" s="10"/>
      <c r="C2822" s="2"/>
      <c r="D2822" s="2"/>
      <c r="E2822" s="2"/>
      <c r="F2822" s="2"/>
      <c r="G2822" s="2"/>
      <c r="H2822" s="3">
        <f t="shared" si="563"/>
        <v>0</v>
      </c>
      <c r="I2822" s="63"/>
      <c r="J2822" s="7"/>
      <c r="K2822" s="8"/>
      <c r="M2822" s="391"/>
    </row>
    <row r="2823" spans="1:13">
      <c r="A2823" s="32">
        <f t="shared" si="562"/>
        <v>0</v>
      </c>
      <c r="B2823" s="10"/>
      <c r="C2823" s="2"/>
      <c r="D2823" s="2"/>
      <c r="E2823" s="2"/>
      <c r="F2823" s="2"/>
      <c r="G2823" s="2"/>
      <c r="H2823" s="3">
        <f t="shared" si="563"/>
        <v>0</v>
      </c>
      <c r="I2823" s="63"/>
      <c r="J2823" s="7"/>
      <c r="K2823" s="8"/>
      <c r="M2823" s="391"/>
    </row>
    <row r="2824" spans="1:13">
      <c r="A2824" s="32">
        <f t="shared" si="562"/>
        <v>0</v>
      </c>
      <c r="B2824" s="10"/>
      <c r="C2824" s="2"/>
      <c r="D2824" s="2"/>
      <c r="E2824" s="2"/>
      <c r="F2824" s="2"/>
      <c r="G2824" s="2"/>
      <c r="H2824" s="3">
        <f t="shared" si="563"/>
        <v>0</v>
      </c>
      <c r="I2824" s="63"/>
      <c r="J2824" s="7"/>
      <c r="K2824" s="8"/>
      <c r="M2824" s="391"/>
    </row>
    <row r="2825" spans="1:13">
      <c r="A2825" s="32">
        <f t="shared" si="562"/>
        <v>0</v>
      </c>
      <c r="B2825" s="10"/>
      <c r="C2825" s="2"/>
      <c r="D2825" s="2"/>
      <c r="E2825" s="2"/>
      <c r="F2825" s="2"/>
      <c r="G2825" s="2"/>
      <c r="H2825" s="3">
        <f t="shared" si="563"/>
        <v>0</v>
      </c>
      <c r="I2825" s="63"/>
      <c r="J2825" s="7"/>
      <c r="K2825" s="8"/>
      <c r="M2825" s="391"/>
    </row>
    <row r="2826" spans="1:13">
      <c r="A2826" s="32">
        <f t="shared" si="562"/>
        <v>0</v>
      </c>
      <c r="B2826" s="10"/>
      <c r="C2826" s="2"/>
      <c r="D2826" s="2"/>
      <c r="E2826" s="2"/>
      <c r="F2826" s="2"/>
      <c r="G2826" s="2"/>
      <c r="H2826" s="3">
        <f t="shared" si="563"/>
        <v>0</v>
      </c>
      <c r="I2826" s="63"/>
      <c r="J2826" s="7"/>
      <c r="K2826" s="8"/>
      <c r="M2826" s="391"/>
    </row>
    <row r="2827" spans="1:13">
      <c r="A2827" s="33" t="e">
        <f>VLOOKUP(B2818,O:T,2)</f>
        <v>#N/A</v>
      </c>
      <c r="B2827" s="649" t="s">
        <v>70</v>
      </c>
      <c r="C2827" s="650"/>
      <c r="D2827" s="650"/>
      <c r="E2827" s="650"/>
      <c r="F2827" s="650"/>
      <c r="G2827" s="650"/>
      <c r="H2827" s="6"/>
      <c r="I2827" s="63">
        <f>SUM(H2819:H2827)</f>
        <v>0</v>
      </c>
      <c r="J2827" s="1" t="e">
        <f>VLOOKUP(B2818,O:W,4)</f>
        <v>#N/A</v>
      </c>
      <c r="K2827" s="8"/>
      <c r="M2827" s="391"/>
    </row>
    <row r="2828" spans="1:13" ht="46.5" customHeight="1">
      <c r="A2828" s="32">
        <f>IF(B2828&gt;0,1,0)</f>
        <v>0</v>
      </c>
      <c r="B2828" s="647"/>
      <c r="C2828" s="648"/>
      <c r="D2828" s="648"/>
      <c r="E2828" s="648"/>
      <c r="F2828" s="648"/>
      <c r="G2828" s="648"/>
      <c r="H2828" s="6"/>
      <c r="I2828" s="63"/>
      <c r="J2828" s="7"/>
      <c r="K2828" s="8"/>
      <c r="M2828" s="390" t="s">
        <v>1082</v>
      </c>
    </row>
    <row r="2829" spans="1:13">
      <c r="A2829" s="32">
        <f t="shared" ref="A2829:A2836" si="564">IF(H2829&gt;0,1,0)</f>
        <v>0</v>
      </c>
      <c r="B2829" s="10"/>
      <c r="C2829" s="2"/>
      <c r="D2829" s="2"/>
      <c r="E2829" s="2"/>
      <c r="F2829" s="2"/>
      <c r="G2829" s="2"/>
      <c r="H2829" s="3">
        <f>IF(AND(C2829=0,D2829=0,E2829=0,F2829=0,G2829=0),0,ROUND(IF(C2829=0,1,C2829)*IF(D2829=0,1,D2829)*IF(E2829=0,1,E2829)*IF(F2829=0,1,F2829)*IF(G2829=0,1,G2829),2))</f>
        <v>0</v>
      </c>
      <c r="I2829" s="63"/>
      <c r="J2829" s="7"/>
      <c r="K2829" s="8"/>
      <c r="M2829" s="391"/>
    </row>
    <row r="2830" spans="1:13">
      <c r="A2830" s="32">
        <f t="shared" si="564"/>
        <v>0</v>
      </c>
      <c r="B2830" s="10"/>
      <c r="C2830" s="2"/>
      <c r="D2830" s="2"/>
      <c r="E2830" s="2"/>
      <c r="F2830" s="2"/>
      <c r="G2830" s="2"/>
      <c r="H2830" s="3">
        <f t="shared" ref="H2830:H2836" si="565">IF(AND(C2830=0,D2830=0,E2830=0,F2830=0,G2830=0),0,ROUND(IF(C2830=0,1,C2830)*IF(D2830=0,1,D2830)*IF(E2830=0,1,E2830)*IF(F2830=0,1,F2830)*IF(G2830=0,1,G2830),2))</f>
        <v>0</v>
      </c>
      <c r="I2830" s="63"/>
      <c r="J2830" s="7"/>
      <c r="K2830" s="8"/>
      <c r="M2830" s="391"/>
    </row>
    <row r="2831" spans="1:13">
      <c r="A2831" s="32">
        <f t="shared" si="564"/>
        <v>0</v>
      </c>
      <c r="B2831" s="10"/>
      <c r="C2831" s="2"/>
      <c r="D2831" s="2"/>
      <c r="E2831" s="2"/>
      <c r="F2831" s="2"/>
      <c r="G2831" s="2"/>
      <c r="H2831" s="3">
        <f t="shared" si="565"/>
        <v>0</v>
      </c>
      <c r="I2831" s="63"/>
      <c r="J2831" s="7"/>
      <c r="K2831" s="8"/>
      <c r="M2831" s="391"/>
    </row>
    <row r="2832" spans="1:13">
      <c r="A2832" s="32">
        <f t="shared" si="564"/>
        <v>0</v>
      </c>
      <c r="B2832" s="10"/>
      <c r="C2832" s="2"/>
      <c r="D2832" s="2"/>
      <c r="E2832" s="2"/>
      <c r="F2832" s="2"/>
      <c r="G2832" s="2"/>
      <c r="H2832" s="3">
        <f t="shared" si="565"/>
        <v>0</v>
      </c>
      <c r="I2832" s="63"/>
      <c r="J2832" s="7"/>
      <c r="K2832" s="8"/>
      <c r="M2832" s="391"/>
    </row>
    <row r="2833" spans="1:13">
      <c r="A2833" s="32">
        <f t="shared" si="564"/>
        <v>0</v>
      </c>
      <c r="B2833" s="10"/>
      <c r="C2833" s="2"/>
      <c r="D2833" s="2"/>
      <c r="E2833" s="2"/>
      <c r="F2833" s="2"/>
      <c r="G2833" s="2"/>
      <c r="H2833" s="3">
        <f t="shared" si="565"/>
        <v>0</v>
      </c>
      <c r="I2833" s="63"/>
      <c r="J2833" s="7"/>
      <c r="K2833" s="8"/>
      <c r="M2833" s="391"/>
    </row>
    <row r="2834" spans="1:13">
      <c r="A2834" s="32">
        <f t="shared" si="564"/>
        <v>0</v>
      </c>
      <c r="B2834" s="10"/>
      <c r="C2834" s="2"/>
      <c r="D2834" s="2"/>
      <c r="E2834" s="2"/>
      <c r="F2834" s="2"/>
      <c r="G2834" s="2"/>
      <c r="H2834" s="3">
        <f t="shared" si="565"/>
        <v>0</v>
      </c>
      <c r="I2834" s="63"/>
      <c r="J2834" s="7"/>
      <c r="K2834" s="8"/>
      <c r="M2834" s="391"/>
    </row>
    <row r="2835" spans="1:13">
      <c r="A2835" s="32">
        <f t="shared" si="564"/>
        <v>0</v>
      </c>
      <c r="B2835" s="10"/>
      <c r="C2835" s="2"/>
      <c r="D2835" s="2"/>
      <c r="E2835" s="2"/>
      <c r="F2835" s="2"/>
      <c r="G2835" s="2"/>
      <c r="H2835" s="3">
        <f t="shared" si="565"/>
        <v>0</v>
      </c>
      <c r="I2835" s="63"/>
      <c r="J2835" s="7"/>
      <c r="K2835" s="8"/>
      <c r="M2835" s="391"/>
    </row>
    <row r="2836" spans="1:13">
      <c r="A2836" s="32">
        <f t="shared" si="564"/>
        <v>0</v>
      </c>
      <c r="B2836" s="10"/>
      <c r="C2836" s="2"/>
      <c r="D2836" s="2"/>
      <c r="E2836" s="2"/>
      <c r="F2836" s="2"/>
      <c r="G2836" s="2"/>
      <c r="H2836" s="3">
        <f t="shared" si="565"/>
        <v>0</v>
      </c>
      <c r="I2836" s="63"/>
      <c r="J2836" s="7"/>
      <c r="K2836" s="8"/>
      <c r="M2836" s="391"/>
    </row>
    <row r="2837" spans="1:13">
      <c r="A2837" s="33" t="e">
        <f>VLOOKUP(B2828,O:T,2)</f>
        <v>#N/A</v>
      </c>
      <c r="B2837" s="649" t="s">
        <v>70</v>
      </c>
      <c r="C2837" s="650"/>
      <c r="D2837" s="650"/>
      <c r="E2837" s="650"/>
      <c r="F2837" s="650"/>
      <c r="G2837" s="650"/>
      <c r="H2837" s="6"/>
      <c r="I2837" s="63">
        <f>SUM(H2829:H2837)</f>
        <v>0</v>
      </c>
      <c r="J2837" s="1" t="e">
        <f>VLOOKUP(B2828,O:W,4)</f>
        <v>#N/A</v>
      </c>
      <c r="K2837" s="8"/>
      <c r="M2837" s="391"/>
    </row>
    <row r="2838" spans="1:13" ht="45.75" customHeight="1">
      <c r="A2838" s="32">
        <f>IF(B2838&gt;0,1,0)</f>
        <v>0</v>
      </c>
      <c r="B2838" s="647"/>
      <c r="C2838" s="648"/>
      <c r="D2838" s="648"/>
      <c r="E2838" s="648"/>
      <c r="F2838" s="648"/>
      <c r="G2838" s="648"/>
      <c r="H2838" s="6"/>
      <c r="I2838" s="63"/>
      <c r="J2838" s="7"/>
      <c r="K2838" s="8"/>
      <c r="M2838" s="390" t="s">
        <v>1082</v>
      </c>
    </row>
    <row r="2839" spans="1:13">
      <c r="A2839" s="32">
        <f t="shared" ref="A2839:A2846" si="566">IF(H2839&gt;0,1,0)</f>
        <v>0</v>
      </c>
      <c r="B2839" s="10"/>
      <c r="C2839" s="2"/>
      <c r="D2839" s="2"/>
      <c r="E2839" s="2"/>
      <c r="F2839" s="2"/>
      <c r="G2839" s="2"/>
      <c r="H2839" s="3">
        <f>IF(AND(C2839=0,D2839=0,E2839=0,F2839=0,G2839=0),0,ROUND(IF(C2839=0,1,C2839)*IF(D2839=0,1,D2839)*IF(E2839=0,1,E2839)*IF(F2839=0,1,F2839)*IF(G2839=0,1,G2839),2))</f>
        <v>0</v>
      </c>
      <c r="I2839" s="63"/>
      <c r="J2839" s="7"/>
      <c r="K2839" s="8"/>
      <c r="M2839" s="391" t="s">
        <v>1083</v>
      </c>
    </row>
    <row r="2840" spans="1:13">
      <c r="A2840" s="32">
        <f t="shared" si="566"/>
        <v>0</v>
      </c>
      <c r="B2840" s="10"/>
      <c r="C2840" s="2"/>
      <c r="D2840" s="2"/>
      <c r="E2840" s="2"/>
      <c r="F2840" s="2"/>
      <c r="G2840" s="2"/>
      <c r="H2840" s="3">
        <f t="shared" ref="H2840:H2846" si="567">IF(AND(C2840=0,D2840=0,E2840=0,F2840=0,G2840=0),0,ROUND(IF(C2840=0,1,C2840)*IF(D2840=0,1,D2840)*IF(E2840=0,1,E2840)*IF(F2840=0,1,F2840)*IF(G2840=0,1,G2840),2))</f>
        <v>0</v>
      </c>
      <c r="I2840" s="63"/>
      <c r="J2840" s="7"/>
      <c r="K2840" s="8"/>
      <c r="M2840" s="391"/>
    </row>
    <row r="2841" spans="1:13">
      <c r="A2841" s="32">
        <f t="shared" si="566"/>
        <v>0</v>
      </c>
      <c r="B2841" s="10"/>
      <c r="C2841" s="2"/>
      <c r="D2841" s="2"/>
      <c r="E2841" s="2"/>
      <c r="F2841" s="2"/>
      <c r="G2841" s="2"/>
      <c r="H2841" s="3">
        <f t="shared" si="567"/>
        <v>0</v>
      </c>
      <c r="I2841" s="63"/>
      <c r="J2841" s="7"/>
      <c r="K2841" s="8"/>
      <c r="M2841" s="391"/>
    </row>
    <row r="2842" spans="1:13">
      <c r="A2842" s="32">
        <f t="shared" si="566"/>
        <v>0</v>
      </c>
      <c r="B2842" s="10"/>
      <c r="C2842" s="2"/>
      <c r="D2842" s="2"/>
      <c r="E2842" s="2"/>
      <c r="F2842" s="2"/>
      <c r="G2842" s="2"/>
      <c r="H2842" s="3">
        <f t="shared" si="567"/>
        <v>0</v>
      </c>
      <c r="I2842" s="63"/>
      <c r="J2842" s="7"/>
      <c r="K2842" s="8"/>
      <c r="M2842" s="391"/>
    </row>
    <row r="2843" spans="1:13">
      <c r="A2843" s="32">
        <f t="shared" si="566"/>
        <v>0</v>
      </c>
      <c r="B2843" s="10"/>
      <c r="C2843" s="2"/>
      <c r="D2843" s="2"/>
      <c r="E2843" s="2"/>
      <c r="F2843" s="2"/>
      <c r="G2843" s="2"/>
      <c r="H2843" s="3">
        <f t="shared" si="567"/>
        <v>0</v>
      </c>
      <c r="I2843" s="63"/>
      <c r="J2843" s="7"/>
      <c r="K2843" s="8"/>
      <c r="M2843" s="391"/>
    </row>
    <row r="2844" spans="1:13">
      <c r="A2844" s="32">
        <f t="shared" si="566"/>
        <v>0</v>
      </c>
      <c r="B2844" s="10"/>
      <c r="C2844" s="2"/>
      <c r="D2844" s="2"/>
      <c r="E2844" s="2"/>
      <c r="F2844" s="2"/>
      <c r="G2844" s="2"/>
      <c r="H2844" s="3">
        <f t="shared" si="567"/>
        <v>0</v>
      </c>
      <c r="I2844" s="63"/>
      <c r="J2844" s="7"/>
      <c r="K2844" s="8"/>
      <c r="M2844" s="391"/>
    </row>
    <row r="2845" spans="1:13">
      <c r="A2845" s="32">
        <f t="shared" si="566"/>
        <v>0</v>
      </c>
      <c r="B2845" s="10"/>
      <c r="C2845" s="2"/>
      <c r="D2845" s="2"/>
      <c r="E2845" s="2"/>
      <c r="F2845" s="2"/>
      <c r="G2845" s="2"/>
      <c r="H2845" s="3">
        <f t="shared" si="567"/>
        <v>0</v>
      </c>
      <c r="I2845" s="63"/>
      <c r="J2845" s="7"/>
      <c r="K2845" s="8"/>
      <c r="M2845" s="391"/>
    </row>
    <row r="2846" spans="1:13">
      <c r="A2846" s="32">
        <f t="shared" si="566"/>
        <v>0</v>
      </c>
      <c r="B2846" s="10"/>
      <c r="C2846" s="2"/>
      <c r="D2846" s="2"/>
      <c r="E2846" s="2"/>
      <c r="F2846" s="2"/>
      <c r="G2846" s="2"/>
      <c r="H2846" s="3">
        <f t="shared" si="567"/>
        <v>0</v>
      </c>
      <c r="I2846" s="63"/>
      <c r="J2846" s="7"/>
      <c r="K2846" s="8"/>
      <c r="M2846" s="391"/>
    </row>
    <row r="2847" spans="1:13">
      <c r="A2847" s="33" t="e">
        <f>VLOOKUP(B2838,O:T,2)</f>
        <v>#N/A</v>
      </c>
      <c r="B2847" s="649" t="s">
        <v>70</v>
      </c>
      <c r="C2847" s="650"/>
      <c r="D2847" s="650"/>
      <c r="E2847" s="650"/>
      <c r="F2847" s="650"/>
      <c r="G2847" s="650"/>
      <c r="H2847" s="6"/>
      <c r="I2847" s="63">
        <f>SUM(H2839:H2847)</f>
        <v>0</v>
      </c>
      <c r="J2847" s="1" t="e">
        <f>VLOOKUP(B2838,O:W,4)</f>
        <v>#N/A</v>
      </c>
      <c r="K2847" s="8"/>
      <c r="M2847" s="391"/>
    </row>
    <row r="2848" spans="1:13" ht="46.5" customHeight="1">
      <c r="A2848" s="32">
        <f>IF(B2848&gt;0,1,0)</f>
        <v>0</v>
      </c>
      <c r="B2848" s="647"/>
      <c r="C2848" s="648"/>
      <c r="D2848" s="648"/>
      <c r="E2848" s="648"/>
      <c r="F2848" s="648"/>
      <c r="G2848" s="648"/>
      <c r="H2848" s="6"/>
      <c r="I2848" s="63"/>
      <c r="J2848" s="7"/>
      <c r="K2848" s="8"/>
      <c r="M2848" s="390" t="s">
        <v>1082</v>
      </c>
    </row>
    <row r="2849" spans="1:13">
      <c r="A2849" s="32">
        <f t="shared" ref="A2849:A2856" si="568">IF(H2849&gt;0,1,0)</f>
        <v>0</v>
      </c>
      <c r="B2849" s="10"/>
      <c r="C2849" s="2"/>
      <c r="D2849" s="2"/>
      <c r="E2849" s="2"/>
      <c r="F2849" s="2"/>
      <c r="G2849" s="2"/>
      <c r="H2849" s="3">
        <f>IF(AND(C2849=0,D2849=0,E2849=0,F2849=0,G2849=0),0,ROUND(IF(C2849=0,1,C2849)*IF(D2849=0,1,D2849)*IF(E2849=0,1,E2849)*IF(F2849=0,1,F2849)*IF(G2849=0,1,G2849),2))</f>
        <v>0</v>
      </c>
      <c r="I2849" s="63"/>
      <c r="J2849" s="7"/>
      <c r="K2849" s="8"/>
      <c r="M2849" s="391"/>
    </row>
    <row r="2850" spans="1:13">
      <c r="A2850" s="32">
        <f t="shared" si="568"/>
        <v>0</v>
      </c>
      <c r="B2850" s="10"/>
      <c r="C2850" s="2"/>
      <c r="D2850" s="2"/>
      <c r="E2850" s="2"/>
      <c r="F2850" s="2"/>
      <c r="G2850" s="2"/>
      <c r="H2850" s="3">
        <f t="shared" ref="H2850:H2856" si="569">IF(AND(C2850=0,D2850=0,E2850=0,F2850=0,G2850=0),0,ROUND(IF(C2850=0,1,C2850)*IF(D2850=0,1,D2850)*IF(E2850=0,1,E2850)*IF(F2850=0,1,F2850)*IF(G2850=0,1,G2850),2))</f>
        <v>0</v>
      </c>
      <c r="I2850" s="63"/>
      <c r="J2850" s="7"/>
      <c r="K2850" s="8"/>
      <c r="M2850" s="391"/>
    </row>
    <row r="2851" spans="1:13">
      <c r="A2851" s="32">
        <f t="shared" si="568"/>
        <v>0</v>
      </c>
      <c r="B2851" s="10"/>
      <c r="C2851" s="2"/>
      <c r="D2851" s="2"/>
      <c r="E2851" s="2"/>
      <c r="F2851" s="2"/>
      <c r="G2851" s="2"/>
      <c r="H2851" s="3">
        <f t="shared" si="569"/>
        <v>0</v>
      </c>
      <c r="I2851" s="63"/>
      <c r="J2851" s="7"/>
      <c r="K2851" s="8"/>
      <c r="M2851" s="391"/>
    </row>
    <row r="2852" spans="1:13">
      <c r="A2852" s="32">
        <f t="shared" si="568"/>
        <v>0</v>
      </c>
      <c r="B2852" s="10"/>
      <c r="C2852" s="2"/>
      <c r="D2852" s="2"/>
      <c r="E2852" s="2"/>
      <c r="F2852" s="2"/>
      <c r="G2852" s="2"/>
      <c r="H2852" s="3">
        <f t="shared" si="569"/>
        <v>0</v>
      </c>
      <c r="I2852" s="63"/>
      <c r="J2852" s="7"/>
      <c r="K2852" s="8"/>
      <c r="M2852" s="391"/>
    </row>
    <row r="2853" spans="1:13">
      <c r="A2853" s="32">
        <f t="shared" si="568"/>
        <v>0</v>
      </c>
      <c r="B2853" s="10"/>
      <c r="C2853" s="2"/>
      <c r="D2853" s="2"/>
      <c r="E2853" s="2"/>
      <c r="F2853" s="2"/>
      <c r="G2853" s="2"/>
      <c r="H2853" s="3">
        <f t="shared" si="569"/>
        <v>0</v>
      </c>
      <c r="I2853" s="63"/>
      <c r="J2853" s="7"/>
      <c r="K2853" s="8"/>
      <c r="M2853" s="391"/>
    </row>
    <row r="2854" spans="1:13">
      <c r="A2854" s="32">
        <f t="shared" si="568"/>
        <v>0</v>
      </c>
      <c r="B2854" s="10"/>
      <c r="C2854" s="2"/>
      <c r="D2854" s="2"/>
      <c r="E2854" s="2"/>
      <c r="F2854" s="2"/>
      <c r="G2854" s="2"/>
      <c r="H2854" s="3">
        <f t="shared" si="569"/>
        <v>0</v>
      </c>
      <c r="I2854" s="63"/>
      <c r="J2854" s="7"/>
      <c r="K2854" s="8"/>
      <c r="M2854" s="391"/>
    </row>
    <row r="2855" spans="1:13">
      <c r="A2855" s="32">
        <f t="shared" si="568"/>
        <v>0</v>
      </c>
      <c r="B2855" s="10"/>
      <c r="C2855" s="2"/>
      <c r="D2855" s="2"/>
      <c r="E2855" s="2"/>
      <c r="F2855" s="2"/>
      <c r="G2855" s="2"/>
      <c r="H2855" s="3">
        <f t="shared" si="569"/>
        <v>0</v>
      </c>
      <c r="I2855" s="63"/>
      <c r="J2855" s="7"/>
      <c r="K2855" s="8"/>
      <c r="M2855" s="391"/>
    </row>
    <row r="2856" spans="1:13">
      <c r="A2856" s="32">
        <f t="shared" si="568"/>
        <v>0</v>
      </c>
      <c r="B2856" s="10"/>
      <c r="C2856" s="2"/>
      <c r="D2856" s="2"/>
      <c r="E2856" s="2"/>
      <c r="F2856" s="2"/>
      <c r="G2856" s="2"/>
      <c r="H2856" s="3">
        <f t="shared" si="569"/>
        <v>0</v>
      </c>
      <c r="I2856" s="63"/>
      <c r="J2856" s="7"/>
      <c r="K2856" s="8"/>
      <c r="M2856" s="391"/>
    </row>
    <row r="2857" spans="1:13">
      <c r="A2857" s="33" t="e">
        <f>VLOOKUP(B2848,O:T,2)</f>
        <v>#N/A</v>
      </c>
      <c r="B2857" s="649" t="s">
        <v>70</v>
      </c>
      <c r="C2857" s="650"/>
      <c r="D2857" s="650"/>
      <c r="E2857" s="650"/>
      <c r="F2857" s="650"/>
      <c r="G2857" s="650"/>
      <c r="H2857" s="6"/>
      <c r="I2857" s="63">
        <f>SUM(H2849:H2857)</f>
        <v>0</v>
      </c>
      <c r="J2857" s="1" t="e">
        <f>VLOOKUP(B2848,O:W,4)</f>
        <v>#N/A</v>
      </c>
      <c r="K2857" s="8"/>
      <c r="M2857" s="391"/>
    </row>
    <row r="2858" spans="1:13" ht="45" customHeight="1">
      <c r="A2858" s="32">
        <f>IF(B2858&gt;0,1,0)</f>
        <v>0</v>
      </c>
      <c r="B2858" s="647"/>
      <c r="C2858" s="648"/>
      <c r="D2858" s="648"/>
      <c r="E2858" s="648"/>
      <c r="F2858" s="648"/>
      <c r="G2858" s="648"/>
      <c r="H2858" s="6"/>
      <c r="I2858" s="63"/>
      <c r="J2858" s="7"/>
      <c r="K2858" s="8"/>
      <c r="M2858" s="390" t="s">
        <v>1082</v>
      </c>
    </row>
    <row r="2859" spans="1:13">
      <c r="A2859" s="32">
        <f t="shared" ref="A2859:A2866" si="570">IF(H2859&gt;0,1,0)</f>
        <v>0</v>
      </c>
      <c r="B2859" s="10"/>
      <c r="C2859" s="2"/>
      <c r="D2859" s="2"/>
      <c r="E2859" s="2"/>
      <c r="F2859" s="2"/>
      <c r="G2859" s="2"/>
      <c r="H2859" s="3">
        <f>IF(AND(C2859=0,D2859=0,E2859=0,F2859=0,G2859=0),0,ROUND(IF(C2859=0,1,C2859)*IF(D2859=0,1,D2859)*IF(E2859=0,1,E2859)*IF(F2859=0,1,F2859)*IF(G2859=0,1,G2859),2))</f>
        <v>0</v>
      </c>
      <c r="I2859" s="63"/>
      <c r="J2859" s="7"/>
      <c r="K2859" s="8"/>
      <c r="M2859" s="391" t="s">
        <v>1083</v>
      </c>
    </row>
    <row r="2860" spans="1:13">
      <c r="A2860" s="32">
        <f t="shared" si="570"/>
        <v>0</v>
      </c>
      <c r="B2860" s="10"/>
      <c r="C2860" s="2"/>
      <c r="D2860" s="2"/>
      <c r="E2860" s="2"/>
      <c r="F2860" s="2"/>
      <c r="G2860" s="2"/>
      <c r="H2860" s="3">
        <f t="shared" ref="H2860:H2866" si="571">IF(AND(C2860=0,D2860=0,E2860=0,F2860=0,G2860=0),0,ROUND(IF(C2860=0,1,C2860)*IF(D2860=0,1,D2860)*IF(E2860=0,1,E2860)*IF(F2860=0,1,F2860)*IF(G2860=0,1,G2860),2))</f>
        <v>0</v>
      </c>
      <c r="I2860" s="63"/>
      <c r="J2860" s="7"/>
      <c r="K2860" s="8"/>
      <c r="M2860" s="391"/>
    </row>
    <row r="2861" spans="1:13">
      <c r="A2861" s="32">
        <f t="shared" si="570"/>
        <v>0</v>
      </c>
      <c r="B2861" s="10"/>
      <c r="C2861" s="2"/>
      <c r="D2861" s="2"/>
      <c r="E2861" s="2"/>
      <c r="F2861" s="2"/>
      <c r="G2861" s="2"/>
      <c r="H2861" s="3">
        <f t="shared" si="571"/>
        <v>0</v>
      </c>
      <c r="I2861" s="63"/>
      <c r="J2861" s="7"/>
      <c r="K2861" s="8"/>
      <c r="M2861" s="391"/>
    </row>
    <row r="2862" spans="1:13">
      <c r="A2862" s="32">
        <f t="shared" si="570"/>
        <v>0</v>
      </c>
      <c r="B2862" s="10"/>
      <c r="C2862" s="2"/>
      <c r="D2862" s="2"/>
      <c r="E2862" s="2"/>
      <c r="F2862" s="2"/>
      <c r="G2862" s="2"/>
      <c r="H2862" s="3">
        <f t="shared" si="571"/>
        <v>0</v>
      </c>
      <c r="I2862" s="63"/>
      <c r="J2862" s="7"/>
      <c r="K2862" s="8"/>
      <c r="M2862" s="391"/>
    </row>
    <row r="2863" spans="1:13">
      <c r="A2863" s="32">
        <f t="shared" si="570"/>
        <v>0</v>
      </c>
      <c r="B2863" s="10"/>
      <c r="C2863" s="2"/>
      <c r="D2863" s="2"/>
      <c r="E2863" s="2"/>
      <c r="F2863" s="2"/>
      <c r="G2863" s="2"/>
      <c r="H2863" s="3">
        <f t="shared" si="571"/>
        <v>0</v>
      </c>
      <c r="I2863" s="63"/>
      <c r="J2863" s="7"/>
      <c r="K2863" s="8"/>
      <c r="M2863" s="391"/>
    </row>
    <row r="2864" spans="1:13">
      <c r="A2864" s="32">
        <f t="shared" si="570"/>
        <v>0</v>
      </c>
      <c r="B2864" s="10"/>
      <c r="C2864" s="2"/>
      <c r="D2864" s="2"/>
      <c r="E2864" s="2"/>
      <c r="F2864" s="2"/>
      <c r="G2864" s="2"/>
      <c r="H2864" s="3">
        <f t="shared" si="571"/>
        <v>0</v>
      </c>
      <c r="I2864" s="63"/>
      <c r="J2864" s="7"/>
      <c r="K2864" s="8"/>
      <c r="M2864" s="391"/>
    </row>
    <row r="2865" spans="1:13">
      <c r="A2865" s="32">
        <f t="shared" si="570"/>
        <v>0</v>
      </c>
      <c r="B2865" s="10"/>
      <c r="C2865" s="2"/>
      <c r="D2865" s="2"/>
      <c r="E2865" s="2"/>
      <c r="F2865" s="2"/>
      <c r="G2865" s="2"/>
      <c r="H2865" s="3">
        <f t="shared" si="571"/>
        <v>0</v>
      </c>
      <c r="I2865" s="63"/>
      <c r="J2865" s="7"/>
      <c r="K2865" s="8"/>
      <c r="M2865" s="391"/>
    </row>
    <row r="2866" spans="1:13">
      <c r="A2866" s="32">
        <f t="shared" si="570"/>
        <v>0</v>
      </c>
      <c r="B2866" s="10"/>
      <c r="C2866" s="2"/>
      <c r="D2866" s="2"/>
      <c r="E2866" s="2"/>
      <c r="F2866" s="2"/>
      <c r="G2866" s="2"/>
      <c r="H2866" s="3">
        <f t="shared" si="571"/>
        <v>0</v>
      </c>
      <c r="I2866" s="63"/>
      <c r="J2866" s="7"/>
      <c r="K2866" s="8"/>
      <c r="M2866" s="391"/>
    </row>
    <row r="2867" spans="1:13">
      <c r="A2867" s="33" t="e">
        <f>VLOOKUP(B2858,O:T,2)</f>
        <v>#N/A</v>
      </c>
      <c r="B2867" s="649" t="s">
        <v>70</v>
      </c>
      <c r="C2867" s="650"/>
      <c r="D2867" s="650"/>
      <c r="E2867" s="650"/>
      <c r="F2867" s="650"/>
      <c r="G2867" s="650"/>
      <c r="H2867" s="6"/>
      <c r="I2867" s="63">
        <f>SUM(H2859:H2867)</f>
        <v>0</v>
      </c>
      <c r="J2867" s="1" t="e">
        <f>VLOOKUP(B2858,O:W,4)</f>
        <v>#N/A</v>
      </c>
      <c r="K2867" s="8"/>
      <c r="M2867" s="391"/>
    </row>
    <row r="2868" spans="1:13" ht="45.75" customHeight="1">
      <c r="A2868" s="32">
        <f>IF(B2868&gt;0,1,0)</f>
        <v>0</v>
      </c>
      <c r="B2868" s="647"/>
      <c r="C2868" s="648"/>
      <c r="D2868" s="648"/>
      <c r="E2868" s="648"/>
      <c r="F2868" s="648"/>
      <c r="G2868" s="648"/>
      <c r="H2868" s="6"/>
      <c r="I2868" s="63"/>
      <c r="J2868" s="7"/>
      <c r="K2868" s="8"/>
      <c r="M2868" s="390" t="s">
        <v>1082</v>
      </c>
    </row>
    <row r="2869" spans="1:13">
      <c r="A2869" s="32">
        <f t="shared" ref="A2869:A2876" si="572">IF(H2869&gt;0,1,0)</f>
        <v>0</v>
      </c>
      <c r="B2869" s="10"/>
      <c r="C2869" s="2"/>
      <c r="D2869" s="2"/>
      <c r="E2869" s="2"/>
      <c r="F2869" s="2"/>
      <c r="G2869" s="2"/>
      <c r="H2869" s="3">
        <f>IF(AND(C2869=0,D2869=0,E2869=0,F2869=0,G2869=0),0,ROUND(IF(C2869=0,1,C2869)*IF(D2869=0,1,D2869)*IF(E2869=0,1,E2869)*IF(F2869=0,1,F2869)*IF(G2869=0,1,G2869),2))</f>
        <v>0</v>
      </c>
      <c r="I2869" s="63"/>
      <c r="J2869" s="7"/>
      <c r="K2869" s="8"/>
      <c r="M2869" s="391"/>
    </row>
    <row r="2870" spans="1:13">
      <c r="A2870" s="32">
        <f t="shared" si="572"/>
        <v>0</v>
      </c>
      <c r="B2870" s="10"/>
      <c r="C2870" s="2"/>
      <c r="D2870" s="2"/>
      <c r="E2870" s="2"/>
      <c r="F2870" s="2"/>
      <c r="G2870" s="2"/>
      <c r="H2870" s="3">
        <f t="shared" ref="H2870:H2876" si="573">IF(AND(C2870=0,D2870=0,E2870=0,F2870=0,G2870=0),0,ROUND(IF(C2870=0,1,C2870)*IF(D2870=0,1,D2870)*IF(E2870=0,1,E2870)*IF(F2870=0,1,F2870)*IF(G2870=0,1,G2870),2))</f>
        <v>0</v>
      </c>
      <c r="I2870" s="63"/>
      <c r="J2870" s="7"/>
      <c r="K2870" s="8"/>
      <c r="M2870" s="391"/>
    </row>
    <row r="2871" spans="1:13">
      <c r="A2871" s="32">
        <f t="shared" si="572"/>
        <v>0</v>
      </c>
      <c r="B2871" s="10"/>
      <c r="C2871" s="2"/>
      <c r="D2871" s="2"/>
      <c r="E2871" s="2"/>
      <c r="F2871" s="2"/>
      <c r="G2871" s="2"/>
      <c r="H2871" s="3">
        <f t="shared" si="573"/>
        <v>0</v>
      </c>
      <c r="I2871" s="63"/>
      <c r="J2871" s="7"/>
      <c r="K2871" s="8"/>
      <c r="M2871" s="391"/>
    </row>
    <row r="2872" spans="1:13">
      <c r="A2872" s="32">
        <f t="shared" si="572"/>
        <v>0</v>
      </c>
      <c r="B2872" s="10"/>
      <c r="C2872" s="2"/>
      <c r="D2872" s="2"/>
      <c r="E2872" s="2"/>
      <c r="F2872" s="2"/>
      <c r="G2872" s="2"/>
      <c r="H2872" s="3">
        <f t="shared" si="573"/>
        <v>0</v>
      </c>
      <c r="I2872" s="63"/>
      <c r="J2872" s="7"/>
      <c r="K2872" s="8"/>
      <c r="M2872" s="391"/>
    </row>
    <row r="2873" spans="1:13">
      <c r="A2873" s="32">
        <f t="shared" si="572"/>
        <v>0</v>
      </c>
      <c r="B2873" s="10"/>
      <c r="C2873" s="2"/>
      <c r="D2873" s="2"/>
      <c r="E2873" s="2"/>
      <c r="F2873" s="2"/>
      <c r="G2873" s="2"/>
      <c r="H2873" s="3">
        <f t="shared" si="573"/>
        <v>0</v>
      </c>
      <c r="I2873" s="63"/>
      <c r="J2873" s="7"/>
      <c r="K2873" s="8"/>
      <c r="M2873" s="391"/>
    </row>
    <row r="2874" spans="1:13">
      <c r="A2874" s="32">
        <f t="shared" si="572"/>
        <v>0</v>
      </c>
      <c r="B2874" s="10"/>
      <c r="C2874" s="2"/>
      <c r="D2874" s="2"/>
      <c r="E2874" s="2"/>
      <c r="F2874" s="2"/>
      <c r="G2874" s="2"/>
      <c r="H2874" s="3">
        <f t="shared" si="573"/>
        <v>0</v>
      </c>
      <c r="I2874" s="63"/>
      <c r="J2874" s="7"/>
      <c r="K2874" s="8"/>
      <c r="M2874" s="391"/>
    </row>
    <row r="2875" spans="1:13">
      <c r="A2875" s="32">
        <f t="shared" si="572"/>
        <v>0</v>
      </c>
      <c r="B2875" s="10"/>
      <c r="C2875" s="2"/>
      <c r="D2875" s="2"/>
      <c r="E2875" s="2"/>
      <c r="F2875" s="2"/>
      <c r="G2875" s="2"/>
      <c r="H2875" s="3">
        <f t="shared" si="573"/>
        <v>0</v>
      </c>
      <c r="I2875" s="63"/>
      <c r="J2875" s="7"/>
      <c r="K2875" s="8"/>
      <c r="M2875" s="391"/>
    </row>
    <row r="2876" spans="1:13">
      <c r="A2876" s="32">
        <f t="shared" si="572"/>
        <v>0</v>
      </c>
      <c r="B2876" s="10"/>
      <c r="C2876" s="2"/>
      <c r="D2876" s="2"/>
      <c r="E2876" s="2"/>
      <c r="F2876" s="2"/>
      <c r="G2876" s="2"/>
      <c r="H2876" s="3">
        <f t="shared" si="573"/>
        <v>0</v>
      </c>
      <c r="I2876" s="63"/>
      <c r="J2876" s="7"/>
      <c r="K2876" s="8"/>
      <c r="M2876" s="391"/>
    </row>
    <row r="2877" spans="1:13">
      <c r="A2877" s="33" t="e">
        <f>VLOOKUP(B2868,O:T,2)</f>
        <v>#N/A</v>
      </c>
      <c r="B2877" s="649" t="s">
        <v>70</v>
      </c>
      <c r="C2877" s="650"/>
      <c r="D2877" s="650"/>
      <c r="E2877" s="650"/>
      <c r="F2877" s="650"/>
      <c r="G2877" s="650"/>
      <c r="H2877" s="6"/>
      <c r="I2877" s="63">
        <f>SUM(H2869:H2877)</f>
        <v>0</v>
      </c>
      <c r="J2877" s="1" t="e">
        <f>VLOOKUP(B2868,O:W,4)</f>
        <v>#N/A</v>
      </c>
      <c r="K2877" s="8"/>
      <c r="M2877" s="391"/>
    </row>
    <row r="2878" spans="1:13" ht="45.75" customHeight="1">
      <c r="A2878" s="32">
        <f>IF(B2878&gt;0,1,0)</f>
        <v>0</v>
      </c>
      <c r="B2878" s="647"/>
      <c r="C2878" s="648"/>
      <c r="D2878" s="648"/>
      <c r="E2878" s="648"/>
      <c r="F2878" s="648"/>
      <c r="G2878" s="648"/>
      <c r="H2878" s="6"/>
      <c r="I2878" s="63"/>
      <c r="J2878" s="7"/>
      <c r="K2878" s="8"/>
      <c r="M2878" s="390" t="s">
        <v>1082</v>
      </c>
    </row>
    <row r="2879" spans="1:13">
      <c r="A2879" s="32">
        <f t="shared" ref="A2879:A2886" si="574">IF(H2879&gt;0,1,0)</f>
        <v>0</v>
      </c>
      <c r="B2879" s="10"/>
      <c r="C2879" s="2"/>
      <c r="D2879" s="2"/>
      <c r="E2879" s="2"/>
      <c r="F2879" s="2"/>
      <c r="G2879" s="2"/>
      <c r="H2879" s="3">
        <f>IF(AND(C2879=0,D2879=0,E2879=0,F2879=0,G2879=0),0,ROUND(IF(C2879=0,1,C2879)*IF(D2879=0,1,D2879)*IF(E2879=0,1,E2879)*IF(F2879=0,1,F2879)*IF(G2879=0,1,G2879),2))</f>
        <v>0</v>
      </c>
      <c r="I2879" s="63"/>
      <c r="J2879" s="7"/>
      <c r="K2879" s="8"/>
      <c r="M2879" s="391" t="s">
        <v>1083</v>
      </c>
    </row>
    <row r="2880" spans="1:13">
      <c r="A2880" s="32">
        <f t="shared" si="574"/>
        <v>0</v>
      </c>
      <c r="B2880" s="10"/>
      <c r="C2880" s="2"/>
      <c r="D2880" s="2"/>
      <c r="E2880" s="2"/>
      <c r="F2880" s="2"/>
      <c r="G2880" s="2"/>
      <c r="H2880" s="3">
        <f t="shared" ref="H2880:H2886" si="575">IF(AND(C2880=0,D2880=0,E2880=0,F2880=0,G2880=0),0,ROUND(IF(C2880=0,1,C2880)*IF(D2880=0,1,D2880)*IF(E2880=0,1,E2880)*IF(F2880=0,1,F2880)*IF(G2880=0,1,G2880),2))</f>
        <v>0</v>
      </c>
      <c r="I2880" s="63"/>
      <c r="J2880" s="7"/>
      <c r="K2880" s="8"/>
      <c r="M2880" s="391"/>
    </row>
    <row r="2881" spans="1:13">
      <c r="A2881" s="32">
        <f t="shared" si="574"/>
        <v>0</v>
      </c>
      <c r="B2881" s="10"/>
      <c r="C2881" s="2"/>
      <c r="D2881" s="2"/>
      <c r="E2881" s="2"/>
      <c r="F2881" s="2"/>
      <c r="G2881" s="2"/>
      <c r="H2881" s="3">
        <f t="shared" si="575"/>
        <v>0</v>
      </c>
      <c r="I2881" s="63"/>
      <c r="J2881" s="7"/>
      <c r="K2881" s="8"/>
      <c r="M2881" s="391"/>
    </row>
    <row r="2882" spans="1:13">
      <c r="A2882" s="32">
        <f t="shared" si="574"/>
        <v>0</v>
      </c>
      <c r="B2882" s="10"/>
      <c r="C2882" s="2"/>
      <c r="D2882" s="2"/>
      <c r="E2882" s="2"/>
      <c r="F2882" s="2"/>
      <c r="G2882" s="2"/>
      <c r="H2882" s="3">
        <f t="shared" si="575"/>
        <v>0</v>
      </c>
      <c r="I2882" s="63"/>
      <c r="J2882" s="7"/>
      <c r="K2882" s="8"/>
      <c r="M2882" s="391"/>
    </row>
    <row r="2883" spans="1:13">
      <c r="A2883" s="32">
        <f t="shared" si="574"/>
        <v>0</v>
      </c>
      <c r="B2883" s="10"/>
      <c r="C2883" s="2"/>
      <c r="D2883" s="2"/>
      <c r="E2883" s="2"/>
      <c r="F2883" s="2"/>
      <c r="G2883" s="2"/>
      <c r="H2883" s="3">
        <f t="shared" si="575"/>
        <v>0</v>
      </c>
      <c r="I2883" s="63"/>
      <c r="J2883" s="7"/>
      <c r="K2883" s="8"/>
      <c r="M2883" s="391"/>
    </row>
    <row r="2884" spans="1:13">
      <c r="A2884" s="32">
        <f t="shared" si="574"/>
        <v>0</v>
      </c>
      <c r="B2884" s="10"/>
      <c r="C2884" s="2"/>
      <c r="D2884" s="2"/>
      <c r="E2884" s="2"/>
      <c r="F2884" s="2"/>
      <c r="G2884" s="2"/>
      <c r="H2884" s="3">
        <f t="shared" si="575"/>
        <v>0</v>
      </c>
      <c r="I2884" s="63"/>
      <c r="J2884" s="7"/>
      <c r="K2884" s="8"/>
      <c r="M2884" s="391"/>
    </row>
    <row r="2885" spans="1:13">
      <c r="A2885" s="32">
        <f t="shared" si="574"/>
        <v>0</v>
      </c>
      <c r="B2885" s="10"/>
      <c r="C2885" s="2"/>
      <c r="D2885" s="2"/>
      <c r="E2885" s="2"/>
      <c r="F2885" s="2"/>
      <c r="G2885" s="2"/>
      <c r="H2885" s="3">
        <f t="shared" si="575"/>
        <v>0</v>
      </c>
      <c r="I2885" s="63"/>
      <c r="J2885" s="7"/>
      <c r="K2885" s="8"/>
      <c r="M2885" s="391"/>
    </row>
    <row r="2886" spans="1:13">
      <c r="A2886" s="32">
        <f t="shared" si="574"/>
        <v>0</v>
      </c>
      <c r="B2886" s="10"/>
      <c r="C2886" s="2"/>
      <c r="D2886" s="2"/>
      <c r="E2886" s="2"/>
      <c r="F2886" s="2"/>
      <c r="G2886" s="2"/>
      <c r="H2886" s="3">
        <f t="shared" si="575"/>
        <v>0</v>
      </c>
      <c r="I2886" s="63"/>
      <c r="J2886" s="7"/>
      <c r="K2886" s="8"/>
      <c r="M2886" s="391"/>
    </row>
    <row r="2887" spans="1:13">
      <c r="A2887" s="33" t="e">
        <f>VLOOKUP(B2878,O:T,2)</f>
        <v>#N/A</v>
      </c>
      <c r="B2887" s="649" t="s">
        <v>70</v>
      </c>
      <c r="C2887" s="650"/>
      <c r="D2887" s="650"/>
      <c r="E2887" s="650"/>
      <c r="F2887" s="650"/>
      <c r="G2887" s="650"/>
      <c r="H2887" s="6"/>
      <c r="I2887" s="63">
        <f>SUM(H2879:H2887)</f>
        <v>0</v>
      </c>
      <c r="J2887" s="1" t="e">
        <f>VLOOKUP(B2878,O:W,4)</f>
        <v>#N/A</v>
      </c>
      <c r="K2887" s="8"/>
      <c r="M2887" s="391"/>
    </row>
    <row r="2888" spans="1:13" ht="45.75" customHeight="1">
      <c r="A2888" s="32">
        <f>IF(B2888&gt;0,1,0)</f>
        <v>0</v>
      </c>
      <c r="B2888" s="647"/>
      <c r="C2888" s="648"/>
      <c r="D2888" s="648"/>
      <c r="E2888" s="648"/>
      <c r="F2888" s="648"/>
      <c r="G2888" s="648"/>
      <c r="H2888" s="6"/>
      <c r="I2888" s="63"/>
      <c r="J2888" s="7"/>
      <c r="K2888" s="8"/>
      <c r="M2888" s="390" t="s">
        <v>1082</v>
      </c>
    </row>
    <row r="2889" spans="1:13">
      <c r="A2889" s="32">
        <f t="shared" ref="A2889:A2896" si="576">IF(H2889&gt;0,1,0)</f>
        <v>0</v>
      </c>
      <c r="B2889" s="10"/>
      <c r="C2889" s="2"/>
      <c r="D2889" s="2"/>
      <c r="E2889" s="2"/>
      <c r="F2889" s="2"/>
      <c r="G2889" s="2"/>
      <c r="H2889" s="3">
        <f>IF(AND(C2889=0,D2889=0,E2889=0,F2889=0,G2889=0),0,ROUND(IF(C2889=0,1,C2889)*IF(D2889=0,1,D2889)*IF(E2889=0,1,E2889)*IF(F2889=0,1,F2889)*IF(G2889=0,1,G2889),2))</f>
        <v>0</v>
      </c>
      <c r="I2889" s="63"/>
      <c r="J2889" s="7"/>
      <c r="K2889" s="8"/>
      <c r="M2889" s="391"/>
    </row>
    <row r="2890" spans="1:13">
      <c r="A2890" s="32">
        <f t="shared" si="576"/>
        <v>0</v>
      </c>
      <c r="B2890" s="10"/>
      <c r="C2890" s="2"/>
      <c r="D2890" s="2"/>
      <c r="E2890" s="2"/>
      <c r="F2890" s="2"/>
      <c r="G2890" s="2"/>
      <c r="H2890" s="3">
        <f t="shared" ref="H2890:H2896" si="577">IF(AND(C2890=0,D2890=0,E2890=0,F2890=0,G2890=0),0,ROUND(IF(C2890=0,1,C2890)*IF(D2890=0,1,D2890)*IF(E2890=0,1,E2890)*IF(F2890=0,1,F2890)*IF(G2890=0,1,G2890),2))</f>
        <v>0</v>
      </c>
      <c r="I2890" s="63"/>
      <c r="J2890" s="7"/>
      <c r="K2890" s="8"/>
      <c r="M2890" s="391"/>
    </row>
    <row r="2891" spans="1:13">
      <c r="A2891" s="32">
        <f t="shared" si="576"/>
        <v>0</v>
      </c>
      <c r="B2891" s="10"/>
      <c r="C2891" s="2"/>
      <c r="D2891" s="2"/>
      <c r="E2891" s="2"/>
      <c r="F2891" s="2"/>
      <c r="G2891" s="2"/>
      <c r="H2891" s="3">
        <f t="shared" si="577"/>
        <v>0</v>
      </c>
      <c r="I2891" s="63"/>
      <c r="J2891" s="7"/>
      <c r="K2891" s="8"/>
      <c r="M2891" s="391"/>
    </row>
    <row r="2892" spans="1:13">
      <c r="A2892" s="32">
        <f t="shared" si="576"/>
        <v>0</v>
      </c>
      <c r="B2892" s="10"/>
      <c r="C2892" s="2"/>
      <c r="D2892" s="2"/>
      <c r="E2892" s="2"/>
      <c r="F2892" s="2"/>
      <c r="G2892" s="2"/>
      <c r="H2892" s="3">
        <f t="shared" si="577"/>
        <v>0</v>
      </c>
      <c r="I2892" s="63"/>
      <c r="J2892" s="7"/>
      <c r="K2892" s="8"/>
      <c r="M2892" s="391"/>
    </row>
    <row r="2893" spans="1:13">
      <c r="A2893" s="32">
        <f t="shared" si="576"/>
        <v>0</v>
      </c>
      <c r="B2893" s="10"/>
      <c r="C2893" s="2"/>
      <c r="D2893" s="2"/>
      <c r="E2893" s="2"/>
      <c r="F2893" s="2"/>
      <c r="G2893" s="2"/>
      <c r="H2893" s="3">
        <f t="shared" si="577"/>
        <v>0</v>
      </c>
      <c r="I2893" s="63"/>
      <c r="J2893" s="7"/>
      <c r="K2893" s="8"/>
      <c r="M2893" s="391"/>
    </row>
    <row r="2894" spans="1:13">
      <c r="A2894" s="32">
        <f t="shared" si="576"/>
        <v>0</v>
      </c>
      <c r="B2894" s="10"/>
      <c r="C2894" s="2"/>
      <c r="D2894" s="2"/>
      <c r="E2894" s="2"/>
      <c r="F2894" s="2"/>
      <c r="G2894" s="2"/>
      <c r="H2894" s="3">
        <f t="shared" si="577"/>
        <v>0</v>
      </c>
      <c r="I2894" s="63"/>
      <c r="J2894" s="7"/>
      <c r="K2894" s="8"/>
      <c r="M2894" s="391"/>
    </row>
    <row r="2895" spans="1:13">
      <c r="A2895" s="32">
        <f t="shared" si="576"/>
        <v>0</v>
      </c>
      <c r="B2895" s="10"/>
      <c r="C2895" s="2"/>
      <c r="D2895" s="2"/>
      <c r="E2895" s="2"/>
      <c r="F2895" s="2"/>
      <c r="G2895" s="2"/>
      <c r="H2895" s="3">
        <f t="shared" si="577"/>
        <v>0</v>
      </c>
      <c r="I2895" s="63"/>
      <c r="J2895" s="7"/>
      <c r="K2895" s="8"/>
      <c r="M2895" s="391"/>
    </row>
    <row r="2896" spans="1:13">
      <c r="A2896" s="32">
        <f t="shared" si="576"/>
        <v>0</v>
      </c>
      <c r="B2896" s="10"/>
      <c r="C2896" s="2"/>
      <c r="D2896" s="2"/>
      <c r="E2896" s="2"/>
      <c r="F2896" s="2"/>
      <c r="G2896" s="2"/>
      <c r="H2896" s="3">
        <f t="shared" si="577"/>
        <v>0</v>
      </c>
      <c r="I2896" s="63"/>
      <c r="J2896" s="7"/>
      <c r="K2896" s="8"/>
      <c r="M2896" s="391"/>
    </row>
    <row r="2897" spans="1:13">
      <c r="A2897" s="33" t="e">
        <f>VLOOKUP(B2888,O:T,2)</f>
        <v>#N/A</v>
      </c>
      <c r="B2897" s="649" t="s">
        <v>70</v>
      </c>
      <c r="C2897" s="650"/>
      <c r="D2897" s="650"/>
      <c r="E2897" s="650"/>
      <c r="F2897" s="650"/>
      <c r="G2897" s="650"/>
      <c r="H2897" s="6"/>
      <c r="I2897" s="63">
        <f>SUM(H2889:H2897)</f>
        <v>0</v>
      </c>
      <c r="J2897" s="1" t="e">
        <f>VLOOKUP(B2888,O:W,4)</f>
        <v>#N/A</v>
      </c>
      <c r="K2897" s="8"/>
      <c r="M2897" s="391"/>
    </row>
    <row r="2898" spans="1:13" ht="46.5" customHeight="1">
      <c r="A2898" s="32">
        <f>IF(B2898&gt;0,1,0)</f>
        <v>0</v>
      </c>
      <c r="B2898" s="647"/>
      <c r="C2898" s="648"/>
      <c r="D2898" s="648"/>
      <c r="E2898" s="648"/>
      <c r="F2898" s="648"/>
      <c r="G2898" s="648"/>
      <c r="H2898" s="6"/>
      <c r="I2898" s="63"/>
      <c r="J2898" s="7"/>
      <c r="K2898" s="8"/>
      <c r="M2898" s="390" t="s">
        <v>1082</v>
      </c>
    </row>
    <row r="2899" spans="1:13">
      <c r="A2899" s="32">
        <f t="shared" ref="A2899:A2906" si="578">IF(H2899&gt;0,1,0)</f>
        <v>0</v>
      </c>
      <c r="B2899" s="10"/>
      <c r="C2899" s="2"/>
      <c r="D2899" s="2"/>
      <c r="E2899" s="2"/>
      <c r="F2899" s="2"/>
      <c r="G2899" s="2"/>
      <c r="H2899" s="3">
        <f>IF(AND(C2899=0,D2899=0,E2899=0,F2899=0,G2899=0),0,ROUND(IF(C2899=0,1,C2899)*IF(D2899=0,1,D2899)*IF(E2899=0,1,E2899)*IF(F2899=0,1,F2899)*IF(G2899=0,1,G2899),2))</f>
        <v>0</v>
      </c>
      <c r="I2899" s="63"/>
      <c r="J2899" s="7"/>
      <c r="K2899" s="8"/>
      <c r="M2899" s="391" t="s">
        <v>1083</v>
      </c>
    </row>
    <row r="2900" spans="1:13">
      <c r="A2900" s="32">
        <f t="shared" si="578"/>
        <v>0</v>
      </c>
      <c r="B2900" s="10"/>
      <c r="C2900" s="2"/>
      <c r="D2900" s="2"/>
      <c r="E2900" s="2"/>
      <c r="F2900" s="2"/>
      <c r="G2900" s="2"/>
      <c r="H2900" s="3">
        <f t="shared" ref="H2900:H2906" si="579">IF(AND(C2900=0,D2900=0,E2900=0,F2900=0,G2900=0),0,ROUND(IF(C2900=0,1,C2900)*IF(D2900=0,1,D2900)*IF(E2900=0,1,E2900)*IF(F2900=0,1,F2900)*IF(G2900=0,1,G2900),2))</f>
        <v>0</v>
      </c>
      <c r="I2900" s="63"/>
      <c r="J2900" s="7"/>
      <c r="K2900" s="8"/>
      <c r="M2900" s="391"/>
    </row>
    <row r="2901" spans="1:13">
      <c r="A2901" s="32">
        <f t="shared" si="578"/>
        <v>0</v>
      </c>
      <c r="B2901" s="10"/>
      <c r="C2901" s="2"/>
      <c r="D2901" s="2"/>
      <c r="E2901" s="2"/>
      <c r="F2901" s="2"/>
      <c r="G2901" s="2"/>
      <c r="H2901" s="3">
        <f t="shared" si="579"/>
        <v>0</v>
      </c>
      <c r="I2901" s="63"/>
      <c r="J2901" s="7"/>
      <c r="K2901" s="8"/>
      <c r="M2901" s="391"/>
    </row>
    <row r="2902" spans="1:13">
      <c r="A2902" s="32">
        <f t="shared" si="578"/>
        <v>0</v>
      </c>
      <c r="B2902" s="10"/>
      <c r="C2902" s="2"/>
      <c r="D2902" s="2"/>
      <c r="E2902" s="2"/>
      <c r="F2902" s="2"/>
      <c r="G2902" s="2"/>
      <c r="H2902" s="3">
        <f t="shared" si="579"/>
        <v>0</v>
      </c>
      <c r="I2902" s="63"/>
      <c r="J2902" s="7"/>
      <c r="K2902" s="8"/>
      <c r="M2902" s="391"/>
    </row>
    <row r="2903" spans="1:13">
      <c r="A2903" s="32">
        <f t="shared" si="578"/>
        <v>0</v>
      </c>
      <c r="B2903" s="10"/>
      <c r="C2903" s="2"/>
      <c r="D2903" s="2"/>
      <c r="E2903" s="2"/>
      <c r="F2903" s="2"/>
      <c r="G2903" s="2"/>
      <c r="H2903" s="3">
        <f t="shared" si="579"/>
        <v>0</v>
      </c>
      <c r="I2903" s="63"/>
      <c r="J2903" s="7"/>
      <c r="K2903" s="8"/>
      <c r="M2903" s="391"/>
    </row>
    <row r="2904" spans="1:13">
      <c r="A2904" s="32">
        <f t="shared" si="578"/>
        <v>0</v>
      </c>
      <c r="B2904" s="10"/>
      <c r="C2904" s="2"/>
      <c r="D2904" s="2"/>
      <c r="E2904" s="2"/>
      <c r="F2904" s="2"/>
      <c r="G2904" s="2"/>
      <c r="H2904" s="3">
        <f t="shared" si="579"/>
        <v>0</v>
      </c>
      <c r="I2904" s="63"/>
      <c r="J2904" s="7"/>
      <c r="K2904" s="8"/>
      <c r="M2904" s="391"/>
    </row>
    <row r="2905" spans="1:13">
      <c r="A2905" s="32">
        <f t="shared" si="578"/>
        <v>0</v>
      </c>
      <c r="B2905" s="10"/>
      <c r="C2905" s="2"/>
      <c r="D2905" s="2"/>
      <c r="E2905" s="2"/>
      <c r="F2905" s="2"/>
      <c r="G2905" s="2"/>
      <c r="H2905" s="3">
        <f t="shared" si="579"/>
        <v>0</v>
      </c>
      <c r="I2905" s="63"/>
      <c r="J2905" s="7"/>
      <c r="K2905" s="8"/>
      <c r="M2905" s="391"/>
    </row>
    <row r="2906" spans="1:13">
      <c r="A2906" s="32">
        <f t="shared" si="578"/>
        <v>0</v>
      </c>
      <c r="B2906" s="10"/>
      <c r="C2906" s="2"/>
      <c r="D2906" s="2"/>
      <c r="E2906" s="2"/>
      <c r="F2906" s="2"/>
      <c r="G2906" s="2"/>
      <c r="H2906" s="3">
        <f t="shared" si="579"/>
        <v>0</v>
      </c>
      <c r="I2906" s="63"/>
      <c r="J2906" s="7"/>
      <c r="K2906" s="8"/>
      <c r="M2906" s="391"/>
    </row>
    <row r="2907" spans="1:13">
      <c r="A2907" s="33" t="e">
        <f>VLOOKUP(B2898,O:T,2)</f>
        <v>#N/A</v>
      </c>
      <c r="B2907" s="649" t="s">
        <v>70</v>
      </c>
      <c r="C2907" s="650"/>
      <c r="D2907" s="650"/>
      <c r="E2907" s="650"/>
      <c r="F2907" s="650"/>
      <c r="G2907" s="650"/>
      <c r="H2907" s="6"/>
      <c r="I2907" s="63">
        <f>SUM(H2899:H2907)</f>
        <v>0</v>
      </c>
      <c r="J2907" s="1" t="e">
        <f>VLOOKUP(B2898,O:W,4)</f>
        <v>#N/A</v>
      </c>
      <c r="K2907" s="8"/>
      <c r="M2907" s="391"/>
    </row>
    <row r="2908" spans="1:13" ht="47.25" customHeight="1">
      <c r="A2908" s="32">
        <f>IF(B2908&gt;0,1,0)</f>
        <v>1</v>
      </c>
      <c r="B2908" s="647" t="s">
        <v>7263</v>
      </c>
      <c r="C2908" s="648"/>
      <c r="D2908" s="648"/>
      <c r="E2908" s="648"/>
      <c r="F2908" s="648"/>
      <c r="G2908" s="648"/>
      <c r="H2908" s="6"/>
      <c r="I2908" s="63"/>
      <c r="J2908" s="7"/>
      <c r="K2908" s="8"/>
      <c r="M2908" s="388" t="s">
        <v>1084</v>
      </c>
    </row>
    <row r="2909" spans="1:13">
      <c r="A2909" s="32">
        <f t="shared" ref="A2909:A2916" si="580">IF(H2909&gt;0,1,0)</f>
        <v>1</v>
      </c>
      <c r="B2909" s="10"/>
      <c r="C2909" s="2">
        <v>1</v>
      </c>
      <c r="D2909" s="2"/>
      <c r="E2909" s="2"/>
      <c r="F2909" s="2"/>
      <c r="G2909" s="2"/>
      <c r="H2909" s="3">
        <f>IF(AND(C2909=0,D2909=0,E2909=0,F2909=0,G2909=0),0,ROUND(IF(C2909=0,1,C2909)*IF(D2909=0,1,D2909)*IF(E2909=0,1,E2909)*IF(F2909=0,1,F2909)*IF(G2909=0,1,G2909),2))</f>
        <v>1</v>
      </c>
      <c r="I2909" s="63"/>
      <c r="J2909" s="7"/>
      <c r="K2909" s="8"/>
      <c r="M2909" s="389" t="s">
        <v>1085</v>
      </c>
    </row>
    <row r="2910" spans="1:13">
      <c r="A2910" s="32">
        <f t="shared" si="580"/>
        <v>0</v>
      </c>
      <c r="B2910" s="10"/>
      <c r="C2910" s="2"/>
      <c r="D2910" s="2"/>
      <c r="E2910" s="2"/>
      <c r="F2910" s="2"/>
      <c r="G2910" s="2"/>
      <c r="H2910" s="3">
        <f t="shared" ref="H2910:H2916" si="581">IF(AND(C2910=0,D2910=0,E2910=0,F2910=0,G2910=0),0,ROUND(IF(C2910=0,1,C2910)*IF(D2910=0,1,D2910)*IF(E2910=0,1,E2910)*IF(F2910=0,1,F2910)*IF(G2910=0,1,G2910),2))</f>
        <v>0</v>
      </c>
      <c r="I2910" s="63"/>
      <c r="J2910" s="7"/>
      <c r="K2910" s="8"/>
      <c r="M2910" s="389"/>
    </row>
    <row r="2911" spans="1:13">
      <c r="A2911" s="32">
        <f t="shared" si="580"/>
        <v>0</v>
      </c>
      <c r="B2911" s="10"/>
      <c r="C2911" s="2"/>
      <c r="D2911" s="2"/>
      <c r="E2911" s="2"/>
      <c r="F2911" s="2"/>
      <c r="G2911" s="2"/>
      <c r="H2911" s="3">
        <f t="shared" si="581"/>
        <v>0</v>
      </c>
      <c r="I2911" s="63"/>
      <c r="J2911" s="7"/>
      <c r="K2911" s="8"/>
      <c r="M2911" s="389"/>
    </row>
    <row r="2912" spans="1:13">
      <c r="A2912" s="32">
        <f t="shared" si="580"/>
        <v>0</v>
      </c>
      <c r="B2912" s="10"/>
      <c r="C2912" s="2"/>
      <c r="D2912" s="2"/>
      <c r="E2912" s="2"/>
      <c r="F2912" s="2"/>
      <c r="G2912" s="2"/>
      <c r="H2912" s="3">
        <f t="shared" si="581"/>
        <v>0</v>
      </c>
      <c r="I2912" s="63"/>
      <c r="J2912" s="7"/>
      <c r="K2912" s="8"/>
      <c r="M2912" s="389"/>
    </row>
    <row r="2913" spans="1:13">
      <c r="A2913" s="32">
        <f t="shared" si="580"/>
        <v>0</v>
      </c>
      <c r="B2913" s="10"/>
      <c r="C2913" s="2"/>
      <c r="D2913" s="2"/>
      <c r="E2913" s="2"/>
      <c r="F2913" s="2"/>
      <c r="G2913" s="2"/>
      <c r="H2913" s="3">
        <f t="shared" si="581"/>
        <v>0</v>
      </c>
      <c r="I2913" s="63"/>
      <c r="J2913" s="7"/>
      <c r="K2913" s="8"/>
      <c r="M2913" s="389"/>
    </row>
    <row r="2914" spans="1:13">
      <c r="A2914" s="32">
        <f t="shared" si="580"/>
        <v>0</v>
      </c>
      <c r="B2914" s="10"/>
      <c r="C2914" s="2"/>
      <c r="D2914" s="2"/>
      <c r="E2914" s="2"/>
      <c r="F2914" s="2"/>
      <c r="G2914" s="2"/>
      <c r="H2914" s="3">
        <f t="shared" si="581"/>
        <v>0</v>
      </c>
      <c r="I2914" s="63"/>
      <c r="J2914" s="7"/>
      <c r="K2914" s="8"/>
      <c r="M2914" s="389"/>
    </row>
    <row r="2915" spans="1:13">
      <c r="A2915" s="32">
        <f t="shared" si="580"/>
        <v>0</v>
      </c>
      <c r="B2915" s="10"/>
      <c r="C2915" s="2"/>
      <c r="D2915" s="2"/>
      <c r="E2915" s="2"/>
      <c r="F2915" s="2"/>
      <c r="G2915" s="2"/>
      <c r="H2915" s="3">
        <f t="shared" si="581"/>
        <v>0</v>
      </c>
      <c r="I2915" s="63"/>
      <c r="J2915" s="7"/>
      <c r="K2915" s="8"/>
      <c r="M2915" s="389"/>
    </row>
    <row r="2916" spans="1:13">
      <c r="A2916" s="32">
        <f t="shared" si="580"/>
        <v>0</v>
      </c>
      <c r="B2916" s="10"/>
      <c r="C2916" s="2"/>
      <c r="D2916" s="2"/>
      <c r="E2916" s="2"/>
      <c r="F2916" s="2"/>
      <c r="G2916" s="2"/>
      <c r="H2916" s="3">
        <f t="shared" si="581"/>
        <v>0</v>
      </c>
      <c r="I2916" s="63"/>
      <c r="J2916" s="7"/>
      <c r="K2916" s="8"/>
      <c r="M2916" s="389"/>
    </row>
    <row r="2917" spans="1:13">
      <c r="A2917" s="33">
        <f>VLOOKUP(B2908,O:T,2)</f>
        <v>280101</v>
      </c>
      <c r="B2917" s="649" t="s">
        <v>70</v>
      </c>
      <c r="C2917" s="650"/>
      <c r="D2917" s="650"/>
      <c r="E2917" s="650"/>
      <c r="F2917" s="650"/>
      <c r="G2917" s="650"/>
      <c r="H2917" s="6"/>
      <c r="I2917" s="63">
        <f>SUM(H2909:H2917)</f>
        <v>1</v>
      </c>
      <c r="J2917" s="1" t="str">
        <f>VLOOKUP(B2908,O:W,4)</f>
        <v>مترطول</v>
      </c>
      <c r="K2917" s="8"/>
      <c r="M2917" s="389"/>
    </row>
    <row r="2918" spans="1:13" ht="46.5" customHeight="1">
      <c r="A2918" s="32">
        <f>IF(B2918&gt;0,1,0)</f>
        <v>1</v>
      </c>
      <c r="B2918" s="647" t="s">
        <v>7264</v>
      </c>
      <c r="C2918" s="648"/>
      <c r="D2918" s="648"/>
      <c r="E2918" s="648"/>
      <c r="F2918" s="648"/>
      <c r="G2918" s="648"/>
      <c r="H2918" s="6"/>
      <c r="I2918" s="63"/>
      <c r="J2918" s="7"/>
      <c r="K2918" s="8"/>
      <c r="M2918" s="388" t="s">
        <v>1084</v>
      </c>
    </row>
    <row r="2919" spans="1:13">
      <c r="A2919" s="32">
        <f t="shared" ref="A2919:A2926" si="582">IF(H2919&gt;0,1,0)</f>
        <v>1</v>
      </c>
      <c r="B2919" s="10"/>
      <c r="C2919" s="2">
        <v>1</v>
      </c>
      <c r="D2919" s="2"/>
      <c r="E2919" s="2"/>
      <c r="F2919" s="2"/>
      <c r="G2919" s="2"/>
      <c r="H2919" s="3">
        <f>IF(AND(C2919=0,D2919=0,E2919=0,F2919=0,G2919=0),0,ROUND(IF(C2919=0,1,C2919)*IF(D2919=0,1,D2919)*IF(E2919=0,1,E2919)*IF(F2919=0,1,F2919)*IF(G2919=0,1,G2919),2))</f>
        <v>1</v>
      </c>
      <c r="I2919" s="63"/>
      <c r="J2919" s="7"/>
      <c r="K2919" s="8"/>
      <c r="M2919" s="389" t="s">
        <v>1085</v>
      </c>
    </row>
    <row r="2920" spans="1:13">
      <c r="A2920" s="32">
        <f t="shared" si="582"/>
        <v>0</v>
      </c>
      <c r="B2920" s="10"/>
      <c r="C2920" s="2"/>
      <c r="D2920" s="2"/>
      <c r="E2920" s="2"/>
      <c r="F2920" s="2"/>
      <c r="G2920" s="2"/>
      <c r="H2920" s="3">
        <f t="shared" ref="H2920:H2927" si="583">IF(AND(C2920=0,D2920=0,E2920=0,F2920=0,G2920=0),0,ROUND(IF(C2920=0,1,C2920)*IF(D2920=0,1,D2920)*IF(E2920=0,1,E2920)*IF(F2920=0,1,F2920)*IF(G2920=0,1,G2920),2))</f>
        <v>0</v>
      </c>
      <c r="I2920" s="63"/>
      <c r="J2920" s="7"/>
      <c r="K2920" s="8"/>
      <c r="M2920" s="389"/>
    </row>
    <row r="2921" spans="1:13">
      <c r="A2921" s="32">
        <f t="shared" si="582"/>
        <v>0</v>
      </c>
      <c r="B2921" s="10"/>
      <c r="C2921" s="2"/>
      <c r="D2921" s="2"/>
      <c r="E2921" s="2"/>
      <c r="F2921" s="2"/>
      <c r="G2921" s="2"/>
      <c r="H2921" s="3">
        <f t="shared" si="583"/>
        <v>0</v>
      </c>
      <c r="I2921" s="63"/>
      <c r="J2921" s="7"/>
      <c r="K2921" s="8"/>
      <c r="M2921" s="389"/>
    </row>
    <row r="2922" spans="1:13">
      <c r="A2922" s="32">
        <f t="shared" si="582"/>
        <v>0</v>
      </c>
      <c r="B2922" s="10"/>
      <c r="C2922" s="2"/>
      <c r="D2922" s="2"/>
      <c r="E2922" s="2"/>
      <c r="F2922" s="2"/>
      <c r="G2922" s="2"/>
      <c r="H2922" s="3">
        <f t="shared" si="583"/>
        <v>0</v>
      </c>
      <c r="I2922" s="63"/>
      <c r="J2922" s="7"/>
      <c r="K2922" s="8"/>
      <c r="M2922" s="389"/>
    </row>
    <row r="2923" spans="1:13">
      <c r="A2923" s="32">
        <f t="shared" si="582"/>
        <v>0</v>
      </c>
      <c r="B2923" s="10"/>
      <c r="C2923" s="2"/>
      <c r="D2923" s="2"/>
      <c r="E2923" s="2"/>
      <c r="F2923" s="2"/>
      <c r="G2923" s="2"/>
      <c r="H2923" s="3">
        <f t="shared" si="583"/>
        <v>0</v>
      </c>
      <c r="I2923" s="63"/>
      <c r="J2923" s="7"/>
      <c r="K2923" s="8"/>
      <c r="M2923" s="389"/>
    </row>
    <row r="2924" spans="1:13">
      <c r="A2924" s="32">
        <f t="shared" si="582"/>
        <v>0</v>
      </c>
      <c r="B2924" s="10"/>
      <c r="C2924" s="2"/>
      <c r="D2924" s="2"/>
      <c r="E2924" s="2"/>
      <c r="F2924" s="2"/>
      <c r="G2924" s="2"/>
      <c r="H2924" s="3">
        <f t="shared" si="583"/>
        <v>0</v>
      </c>
      <c r="I2924" s="63"/>
      <c r="J2924" s="7"/>
      <c r="K2924" s="8"/>
      <c r="M2924" s="389"/>
    </row>
    <row r="2925" spans="1:13">
      <c r="A2925" s="32">
        <f t="shared" si="582"/>
        <v>0</v>
      </c>
      <c r="B2925" s="10"/>
      <c r="C2925" s="2"/>
      <c r="D2925" s="2"/>
      <c r="E2925" s="2"/>
      <c r="F2925" s="2"/>
      <c r="G2925" s="2"/>
      <c r="H2925" s="3">
        <f t="shared" si="583"/>
        <v>0</v>
      </c>
      <c r="I2925" s="63"/>
      <c r="J2925" s="7"/>
      <c r="K2925" s="8"/>
      <c r="M2925" s="389"/>
    </row>
    <row r="2926" spans="1:13">
      <c r="A2926" s="32">
        <f t="shared" si="582"/>
        <v>0</v>
      </c>
      <c r="B2926" s="10"/>
      <c r="C2926" s="2"/>
      <c r="D2926" s="2"/>
      <c r="E2926" s="2"/>
      <c r="F2926" s="2"/>
      <c r="G2926" s="2"/>
      <c r="H2926" s="3">
        <f t="shared" si="583"/>
        <v>0</v>
      </c>
      <c r="I2926" s="63"/>
      <c r="J2926" s="7"/>
      <c r="K2926" s="8"/>
      <c r="M2926" s="389"/>
    </row>
    <row r="2927" spans="1:13">
      <c r="A2927" s="32"/>
      <c r="B2927" s="10"/>
      <c r="C2927" s="2"/>
      <c r="D2927" s="2"/>
      <c r="E2927" s="2"/>
      <c r="F2927" s="2"/>
      <c r="G2927" s="2"/>
      <c r="H2927" s="3">
        <f t="shared" si="583"/>
        <v>0</v>
      </c>
      <c r="I2927" s="63"/>
      <c r="J2927" s="7"/>
      <c r="K2927" s="8"/>
      <c r="M2927" s="389"/>
    </row>
    <row r="2928" spans="1:13">
      <c r="A2928" s="33" t="str">
        <f>VLOOKUP(B2918,O:T,2)</f>
        <v>283504</v>
      </c>
      <c r="B2928" s="649" t="s">
        <v>70</v>
      </c>
      <c r="C2928" s="650"/>
      <c r="D2928" s="650"/>
      <c r="E2928" s="650"/>
      <c r="F2928" s="650"/>
      <c r="G2928" s="650"/>
      <c r="H2928" s="6"/>
      <c r="I2928" s="63">
        <f>SUM(H2919:H2928)</f>
        <v>1</v>
      </c>
      <c r="J2928" s="1" t="str">
        <f>VLOOKUP(B2918,O:W,4)</f>
        <v>عدد</v>
      </c>
      <c r="K2928" s="8"/>
      <c r="M2928" s="389"/>
    </row>
    <row r="2929" spans="1:13" ht="45.75" customHeight="1">
      <c r="A2929" s="32">
        <f>IF(B2929&gt;0,1,0)</f>
        <v>0</v>
      </c>
      <c r="B2929" s="647"/>
      <c r="C2929" s="648"/>
      <c r="D2929" s="648"/>
      <c r="E2929" s="648"/>
      <c r="F2929" s="648"/>
      <c r="G2929" s="648"/>
      <c r="H2929" s="6"/>
      <c r="I2929" s="63"/>
      <c r="J2929" s="7"/>
      <c r="K2929" s="8"/>
      <c r="M2929" s="388" t="s">
        <v>1084</v>
      </c>
    </row>
    <row r="2930" spans="1:13">
      <c r="A2930" s="32">
        <f t="shared" ref="A2930:A2937" si="584">IF(H2930&gt;0,1,0)</f>
        <v>0</v>
      </c>
      <c r="B2930" s="10"/>
      <c r="C2930" s="2"/>
      <c r="D2930" s="2"/>
      <c r="E2930" s="2"/>
      <c r="F2930" s="2"/>
      <c r="G2930" s="2"/>
      <c r="H2930" s="3">
        <f t="shared" ref="H2930:H2937" si="585">IF(AND(C2930=0,D2930=0,E2930=0,F2930=0,G2930=0),0,ROUND(IF(C2930=0,1,C2930)*IF(D2930=0,1,D2930)*IF(E2930=0,1,E2930)*IF(F2930=0,1,F2930)*IF(G2930=0,1,G2930),2))</f>
        <v>0</v>
      </c>
      <c r="I2930" s="63"/>
      <c r="J2930" s="7"/>
      <c r="K2930" s="8"/>
      <c r="M2930" s="389"/>
    </row>
    <row r="2931" spans="1:13">
      <c r="A2931" s="32">
        <f t="shared" si="584"/>
        <v>0</v>
      </c>
      <c r="B2931" s="10"/>
      <c r="C2931" s="2"/>
      <c r="D2931" s="2"/>
      <c r="E2931" s="2"/>
      <c r="F2931" s="2"/>
      <c r="G2931" s="2"/>
      <c r="H2931" s="3">
        <f t="shared" si="585"/>
        <v>0</v>
      </c>
      <c r="I2931" s="63"/>
      <c r="J2931" s="7"/>
      <c r="K2931" s="8"/>
      <c r="M2931" s="389"/>
    </row>
    <row r="2932" spans="1:13">
      <c r="A2932" s="32">
        <f t="shared" si="584"/>
        <v>0</v>
      </c>
      <c r="B2932" s="10"/>
      <c r="C2932" s="2"/>
      <c r="D2932" s="2"/>
      <c r="E2932" s="2"/>
      <c r="F2932" s="2"/>
      <c r="G2932" s="2"/>
      <c r="H2932" s="3">
        <f t="shared" si="585"/>
        <v>0</v>
      </c>
      <c r="I2932" s="63"/>
      <c r="J2932" s="7"/>
      <c r="K2932" s="8"/>
      <c r="M2932" s="389"/>
    </row>
    <row r="2933" spans="1:13">
      <c r="A2933" s="32">
        <f t="shared" si="584"/>
        <v>0</v>
      </c>
      <c r="B2933" s="10"/>
      <c r="C2933" s="2"/>
      <c r="D2933" s="2"/>
      <c r="E2933" s="2"/>
      <c r="F2933" s="2"/>
      <c r="G2933" s="2"/>
      <c r="H2933" s="3">
        <f t="shared" si="585"/>
        <v>0</v>
      </c>
      <c r="I2933" s="63"/>
      <c r="J2933" s="7"/>
      <c r="K2933" s="8"/>
      <c r="M2933" s="389"/>
    </row>
    <row r="2934" spans="1:13">
      <c r="A2934" s="32">
        <f t="shared" si="584"/>
        <v>0</v>
      </c>
      <c r="B2934" s="10"/>
      <c r="C2934" s="2"/>
      <c r="D2934" s="2"/>
      <c r="E2934" s="2"/>
      <c r="F2934" s="2"/>
      <c r="G2934" s="2"/>
      <c r="H2934" s="3">
        <f t="shared" si="585"/>
        <v>0</v>
      </c>
      <c r="I2934" s="63"/>
      <c r="J2934" s="7"/>
      <c r="K2934" s="8"/>
      <c r="M2934" s="389"/>
    </row>
    <row r="2935" spans="1:13">
      <c r="A2935" s="32">
        <f t="shared" si="584"/>
        <v>0</v>
      </c>
      <c r="B2935" s="10"/>
      <c r="C2935" s="2"/>
      <c r="D2935" s="2"/>
      <c r="E2935" s="2"/>
      <c r="F2935" s="2"/>
      <c r="G2935" s="2"/>
      <c r="H2935" s="3">
        <f t="shared" si="585"/>
        <v>0</v>
      </c>
      <c r="I2935" s="63"/>
      <c r="J2935" s="7"/>
      <c r="K2935" s="8"/>
      <c r="M2935" s="389"/>
    </row>
    <row r="2936" spans="1:13">
      <c r="A2936" s="32">
        <f t="shared" si="584"/>
        <v>0</v>
      </c>
      <c r="B2936" s="10"/>
      <c r="C2936" s="2"/>
      <c r="D2936" s="2"/>
      <c r="E2936" s="2"/>
      <c r="F2936" s="2"/>
      <c r="G2936" s="2"/>
      <c r="H2936" s="3">
        <f t="shared" si="585"/>
        <v>0</v>
      </c>
      <c r="I2936" s="63"/>
      <c r="J2936" s="7"/>
      <c r="K2936" s="8"/>
      <c r="M2936" s="389"/>
    </row>
    <row r="2937" spans="1:13">
      <c r="A2937" s="32">
        <f t="shared" si="584"/>
        <v>0</v>
      </c>
      <c r="B2937" s="10"/>
      <c r="C2937" s="2"/>
      <c r="D2937" s="2"/>
      <c r="E2937" s="2"/>
      <c r="F2937" s="2"/>
      <c r="G2937" s="2"/>
      <c r="H2937" s="3">
        <f t="shared" si="585"/>
        <v>0</v>
      </c>
      <c r="I2937" s="63"/>
      <c r="J2937" s="7"/>
      <c r="K2937" s="8"/>
      <c r="M2937" s="389"/>
    </row>
    <row r="2938" spans="1:13">
      <c r="A2938" s="33" t="e">
        <f>VLOOKUP(B2929,O:T,2)</f>
        <v>#N/A</v>
      </c>
      <c r="B2938" s="649" t="s">
        <v>70</v>
      </c>
      <c r="C2938" s="650"/>
      <c r="D2938" s="650"/>
      <c r="E2938" s="650"/>
      <c r="F2938" s="650"/>
      <c r="G2938" s="650"/>
      <c r="H2938" s="6"/>
      <c r="I2938" s="63">
        <f>SUM(H2930:H2938)</f>
        <v>0</v>
      </c>
      <c r="J2938" s="1" t="e">
        <f>VLOOKUP(B2929,O:W,4)</f>
        <v>#N/A</v>
      </c>
      <c r="K2938" s="8"/>
      <c r="M2938" s="389"/>
    </row>
    <row r="2939" spans="1:13" ht="48" customHeight="1">
      <c r="A2939" s="32">
        <f>IF(B2939&gt;0,1,0)</f>
        <v>0</v>
      </c>
      <c r="B2939" s="647"/>
      <c r="C2939" s="648"/>
      <c r="D2939" s="648"/>
      <c r="E2939" s="648"/>
      <c r="F2939" s="648"/>
      <c r="G2939" s="648"/>
      <c r="H2939" s="6"/>
      <c r="I2939" s="63"/>
      <c r="J2939" s="7"/>
      <c r="K2939" s="8"/>
      <c r="M2939" s="388" t="s">
        <v>1084</v>
      </c>
    </row>
    <row r="2940" spans="1:13">
      <c r="A2940" s="32">
        <f t="shared" ref="A2940:A2947" si="586">IF(H2940&gt;0,1,0)</f>
        <v>0</v>
      </c>
      <c r="B2940" s="10"/>
      <c r="C2940" s="2"/>
      <c r="D2940" s="2"/>
      <c r="E2940" s="2"/>
      <c r="F2940" s="2"/>
      <c r="G2940" s="2"/>
      <c r="H2940" s="3">
        <f t="shared" ref="H2940:H2947" si="587">IF(AND(C2940=0,D2940=0,E2940=0,F2940=0,G2940=0),0,ROUND(IF(C2940=0,1,C2940)*IF(D2940=0,1,D2940)*IF(E2940=0,1,E2940)*IF(F2940=0,1,F2940)*IF(G2940=0,1,G2940),2))</f>
        <v>0</v>
      </c>
      <c r="I2940" s="63"/>
      <c r="J2940" s="7"/>
      <c r="K2940" s="8"/>
      <c r="M2940" s="389" t="s">
        <v>1085</v>
      </c>
    </row>
    <row r="2941" spans="1:13">
      <c r="A2941" s="32">
        <f t="shared" si="586"/>
        <v>0</v>
      </c>
      <c r="B2941" s="10"/>
      <c r="C2941" s="2"/>
      <c r="D2941" s="2"/>
      <c r="E2941" s="2"/>
      <c r="F2941" s="2"/>
      <c r="G2941" s="2"/>
      <c r="H2941" s="3">
        <f t="shared" si="587"/>
        <v>0</v>
      </c>
      <c r="I2941" s="63"/>
      <c r="J2941" s="7"/>
      <c r="K2941" s="8"/>
      <c r="M2941" s="389"/>
    </row>
    <row r="2942" spans="1:13">
      <c r="A2942" s="32">
        <f t="shared" si="586"/>
        <v>0</v>
      </c>
      <c r="B2942" s="10"/>
      <c r="C2942" s="2"/>
      <c r="D2942" s="2"/>
      <c r="E2942" s="2"/>
      <c r="F2942" s="2"/>
      <c r="G2942" s="2"/>
      <c r="H2942" s="3">
        <f t="shared" si="587"/>
        <v>0</v>
      </c>
      <c r="I2942" s="63"/>
      <c r="J2942" s="7"/>
      <c r="K2942" s="8"/>
      <c r="M2942" s="389"/>
    </row>
    <row r="2943" spans="1:13">
      <c r="A2943" s="32">
        <f t="shared" si="586"/>
        <v>0</v>
      </c>
      <c r="B2943" s="10"/>
      <c r="C2943" s="2"/>
      <c r="D2943" s="2"/>
      <c r="E2943" s="2"/>
      <c r="F2943" s="2"/>
      <c r="G2943" s="2"/>
      <c r="H2943" s="3">
        <f t="shared" si="587"/>
        <v>0</v>
      </c>
      <c r="I2943" s="63"/>
      <c r="J2943" s="7"/>
      <c r="K2943" s="8"/>
      <c r="M2943" s="389"/>
    </row>
    <row r="2944" spans="1:13">
      <c r="A2944" s="32">
        <f t="shared" si="586"/>
        <v>0</v>
      </c>
      <c r="B2944" s="10"/>
      <c r="C2944" s="2"/>
      <c r="D2944" s="2"/>
      <c r="E2944" s="2"/>
      <c r="F2944" s="2"/>
      <c r="G2944" s="2"/>
      <c r="H2944" s="3">
        <f t="shared" si="587"/>
        <v>0</v>
      </c>
      <c r="I2944" s="63"/>
      <c r="J2944" s="7"/>
      <c r="K2944" s="8"/>
      <c r="M2944" s="389"/>
    </row>
    <row r="2945" spans="1:13">
      <c r="A2945" s="32">
        <f t="shared" si="586"/>
        <v>0</v>
      </c>
      <c r="B2945" s="10"/>
      <c r="C2945" s="2"/>
      <c r="D2945" s="2"/>
      <c r="E2945" s="2"/>
      <c r="F2945" s="2"/>
      <c r="G2945" s="2"/>
      <c r="H2945" s="3">
        <f t="shared" si="587"/>
        <v>0</v>
      </c>
      <c r="I2945" s="63"/>
      <c r="J2945" s="7"/>
      <c r="K2945" s="8"/>
      <c r="M2945" s="389"/>
    </row>
    <row r="2946" spans="1:13">
      <c r="A2946" s="32">
        <f t="shared" si="586"/>
        <v>0</v>
      </c>
      <c r="B2946" s="10"/>
      <c r="C2946" s="2"/>
      <c r="D2946" s="2"/>
      <c r="E2946" s="2"/>
      <c r="F2946" s="2"/>
      <c r="G2946" s="2"/>
      <c r="H2946" s="3">
        <f t="shared" si="587"/>
        <v>0</v>
      </c>
      <c r="I2946" s="63"/>
      <c r="J2946" s="7"/>
      <c r="K2946" s="8"/>
      <c r="M2946" s="389"/>
    </row>
    <row r="2947" spans="1:13">
      <c r="A2947" s="32">
        <f t="shared" si="586"/>
        <v>0</v>
      </c>
      <c r="B2947" s="10"/>
      <c r="C2947" s="2"/>
      <c r="D2947" s="2"/>
      <c r="E2947" s="2"/>
      <c r="F2947" s="2"/>
      <c r="G2947" s="2"/>
      <c r="H2947" s="3">
        <f t="shared" si="587"/>
        <v>0</v>
      </c>
      <c r="I2947" s="63"/>
      <c r="J2947" s="7"/>
      <c r="K2947" s="8"/>
      <c r="M2947" s="389"/>
    </row>
    <row r="2948" spans="1:13">
      <c r="A2948" s="33" t="e">
        <f>VLOOKUP(B2939,O:T,2)</f>
        <v>#N/A</v>
      </c>
      <c r="B2948" s="649" t="s">
        <v>70</v>
      </c>
      <c r="C2948" s="650"/>
      <c r="D2948" s="650"/>
      <c r="E2948" s="650"/>
      <c r="F2948" s="650"/>
      <c r="G2948" s="650"/>
      <c r="H2948" s="6"/>
      <c r="I2948" s="63">
        <f>SUM(H2940:H2948)</f>
        <v>0</v>
      </c>
      <c r="J2948" s="1" t="e">
        <f>VLOOKUP(B2939,O:W,4)</f>
        <v>#N/A</v>
      </c>
      <c r="K2948" s="8"/>
      <c r="M2948" s="389"/>
    </row>
    <row r="2949" spans="1:13" ht="46.5" customHeight="1">
      <c r="A2949" s="32">
        <f>IF(B2949&gt;0,1,0)</f>
        <v>0</v>
      </c>
      <c r="B2949" s="647"/>
      <c r="C2949" s="648"/>
      <c r="D2949" s="648"/>
      <c r="E2949" s="648"/>
      <c r="F2949" s="648"/>
      <c r="G2949" s="648"/>
      <c r="H2949" s="6"/>
      <c r="I2949" s="63"/>
      <c r="J2949" s="7"/>
      <c r="K2949" s="8"/>
      <c r="M2949" s="388" t="s">
        <v>1084</v>
      </c>
    </row>
    <row r="2950" spans="1:13">
      <c r="A2950" s="32">
        <f t="shared" ref="A2950:A2957" si="588">IF(H2950&gt;0,1,0)</f>
        <v>0</v>
      </c>
      <c r="B2950" s="10"/>
      <c r="C2950" s="2"/>
      <c r="D2950" s="2"/>
      <c r="E2950" s="2"/>
      <c r="F2950" s="2"/>
      <c r="G2950" s="2"/>
      <c r="H2950" s="3">
        <f>IF(AND(C2950=0,D2950=0,E2950=0,F2950=0,G2950=0),0,ROUND(IF(C2950=0,1,C2950)*IF(D2950=0,1,D2950)*IF(E2950=0,1,E2950)*IF(F2950=0,1,F2950)*IF(G2950=0,1,G2950),2))</f>
        <v>0</v>
      </c>
      <c r="I2950" s="63"/>
      <c r="J2950" s="7"/>
      <c r="K2950" s="8"/>
      <c r="M2950" s="389"/>
    </row>
    <row r="2951" spans="1:13">
      <c r="A2951" s="32">
        <f t="shared" si="588"/>
        <v>0</v>
      </c>
      <c r="B2951" s="10"/>
      <c r="C2951" s="2"/>
      <c r="D2951" s="2"/>
      <c r="E2951" s="2"/>
      <c r="F2951" s="2"/>
      <c r="G2951" s="2"/>
      <c r="H2951" s="3">
        <f t="shared" ref="H2951:H2958" si="589">IF(AND(C2951=0,D2951=0,E2951=0,F2951=0,G2951=0),0,ROUND(IF(C2951=0,1,C2951)*IF(D2951=0,1,D2951)*IF(E2951=0,1,E2951)*IF(F2951=0,1,F2951)*IF(G2951=0,1,G2951),2))</f>
        <v>0</v>
      </c>
      <c r="I2951" s="63"/>
      <c r="J2951" s="7"/>
      <c r="K2951" s="8"/>
      <c r="M2951" s="389"/>
    </row>
    <row r="2952" spans="1:13">
      <c r="A2952" s="32">
        <f t="shared" si="588"/>
        <v>0</v>
      </c>
      <c r="B2952" s="10"/>
      <c r="C2952" s="2"/>
      <c r="D2952" s="2"/>
      <c r="E2952" s="2"/>
      <c r="F2952" s="2"/>
      <c r="G2952" s="2"/>
      <c r="H2952" s="3">
        <f t="shared" si="589"/>
        <v>0</v>
      </c>
      <c r="I2952" s="63"/>
      <c r="J2952" s="7"/>
      <c r="K2952" s="8"/>
      <c r="M2952" s="389"/>
    </row>
    <row r="2953" spans="1:13">
      <c r="A2953" s="32">
        <f t="shared" si="588"/>
        <v>0</v>
      </c>
      <c r="B2953" s="10"/>
      <c r="C2953" s="2"/>
      <c r="D2953" s="2"/>
      <c r="E2953" s="2"/>
      <c r="F2953" s="2"/>
      <c r="G2953" s="2"/>
      <c r="H2953" s="3">
        <f t="shared" si="589"/>
        <v>0</v>
      </c>
      <c r="I2953" s="63"/>
      <c r="J2953" s="7"/>
      <c r="K2953" s="8"/>
      <c r="M2953" s="389"/>
    </row>
    <row r="2954" spans="1:13">
      <c r="A2954" s="32">
        <f t="shared" si="588"/>
        <v>0</v>
      </c>
      <c r="B2954" s="10"/>
      <c r="C2954" s="2"/>
      <c r="D2954" s="2"/>
      <c r="E2954" s="2"/>
      <c r="F2954" s="2"/>
      <c r="G2954" s="2"/>
      <c r="H2954" s="3">
        <f t="shared" si="589"/>
        <v>0</v>
      </c>
      <c r="I2954" s="63"/>
      <c r="J2954" s="7"/>
      <c r="K2954" s="8"/>
      <c r="M2954" s="389"/>
    </row>
    <row r="2955" spans="1:13">
      <c r="A2955" s="32">
        <f t="shared" si="588"/>
        <v>0</v>
      </c>
      <c r="B2955" s="10"/>
      <c r="C2955" s="2"/>
      <c r="D2955" s="2"/>
      <c r="E2955" s="2"/>
      <c r="F2955" s="2"/>
      <c r="G2955" s="2"/>
      <c r="H2955" s="3">
        <f t="shared" si="589"/>
        <v>0</v>
      </c>
      <c r="I2955" s="63"/>
      <c r="J2955" s="7"/>
      <c r="K2955" s="8"/>
      <c r="M2955" s="389"/>
    </row>
    <row r="2956" spans="1:13">
      <c r="A2956" s="32">
        <f t="shared" si="588"/>
        <v>0</v>
      </c>
      <c r="B2956" s="10"/>
      <c r="C2956" s="2"/>
      <c r="D2956" s="2"/>
      <c r="E2956" s="2"/>
      <c r="F2956" s="2"/>
      <c r="G2956" s="2"/>
      <c r="H2956" s="3">
        <f t="shared" si="589"/>
        <v>0</v>
      </c>
      <c r="I2956" s="63"/>
      <c r="J2956" s="7"/>
      <c r="K2956" s="8"/>
      <c r="M2956" s="389"/>
    </row>
    <row r="2957" spans="1:13">
      <c r="A2957" s="32">
        <f t="shared" si="588"/>
        <v>0</v>
      </c>
      <c r="B2957" s="10"/>
      <c r="C2957" s="2"/>
      <c r="D2957" s="2"/>
      <c r="E2957" s="2"/>
      <c r="F2957" s="2"/>
      <c r="G2957" s="2"/>
      <c r="H2957" s="3">
        <f t="shared" si="589"/>
        <v>0</v>
      </c>
      <c r="I2957" s="63"/>
      <c r="J2957" s="7"/>
      <c r="K2957" s="8"/>
      <c r="M2957" s="389"/>
    </row>
    <row r="2958" spans="1:13">
      <c r="A2958" s="32"/>
      <c r="B2958" s="10"/>
      <c r="C2958" s="2"/>
      <c r="D2958" s="2"/>
      <c r="E2958" s="2"/>
      <c r="F2958" s="2"/>
      <c r="G2958" s="2"/>
      <c r="H2958" s="3">
        <f t="shared" si="589"/>
        <v>0</v>
      </c>
      <c r="I2958" s="63"/>
      <c r="J2958" s="7"/>
      <c r="K2958" s="8"/>
      <c r="M2958" s="389"/>
    </row>
    <row r="2959" spans="1:13">
      <c r="A2959" s="33" t="e">
        <f>VLOOKUP(B2949,O:T,2)</f>
        <v>#N/A</v>
      </c>
      <c r="B2959" s="649" t="s">
        <v>70</v>
      </c>
      <c r="C2959" s="650"/>
      <c r="D2959" s="650"/>
      <c r="E2959" s="650"/>
      <c r="F2959" s="650"/>
      <c r="G2959" s="650"/>
      <c r="H2959" s="6"/>
      <c r="I2959" s="63">
        <f>SUM(H2950:H2959)</f>
        <v>0</v>
      </c>
      <c r="J2959" s="1" t="e">
        <f>VLOOKUP(B2949,O:W,4)</f>
        <v>#N/A</v>
      </c>
      <c r="K2959" s="8"/>
      <c r="M2959" s="389"/>
    </row>
    <row r="2960" spans="1:13" ht="48.75" customHeight="1">
      <c r="A2960" s="32">
        <f>IF(B2960&gt;0,1,0)</f>
        <v>0</v>
      </c>
      <c r="B2960" s="647"/>
      <c r="C2960" s="648"/>
      <c r="D2960" s="648"/>
      <c r="E2960" s="648"/>
      <c r="F2960" s="648"/>
      <c r="G2960" s="648"/>
      <c r="H2960" s="6"/>
      <c r="I2960" s="63"/>
      <c r="J2960" s="7"/>
      <c r="K2960" s="8"/>
      <c r="M2960" s="388" t="s">
        <v>1084</v>
      </c>
    </row>
    <row r="2961" spans="1:13">
      <c r="A2961" s="32">
        <f t="shared" ref="A2961:A2968" si="590">IF(H2961&gt;0,1,0)</f>
        <v>0</v>
      </c>
      <c r="B2961" s="10"/>
      <c r="C2961" s="2"/>
      <c r="D2961" s="2"/>
      <c r="E2961" s="2"/>
      <c r="F2961" s="2"/>
      <c r="G2961" s="2"/>
      <c r="H2961" s="3">
        <f>IF(AND(C2961=0,D2961=0,E2961=0,F2961=0,G2961=0),0,ROUND(IF(C2961=0,1,C2961)*IF(D2961=0,1,D2961)*IF(E2961=0,1,E2961)*IF(F2961=0,1,F2961)*IF(G2961=0,1,G2961),2))</f>
        <v>0</v>
      </c>
      <c r="I2961" s="63"/>
      <c r="J2961" s="7"/>
      <c r="K2961" s="8"/>
      <c r="M2961" s="389" t="s">
        <v>1085</v>
      </c>
    </row>
    <row r="2962" spans="1:13">
      <c r="A2962" s="32">
        <f t="shared" si="590"/>
        <v>0</v>
      </c>
      <c r="B2962" s="10"/>
      <c r="C2962" s="2"/>
      <c r="D2962" s="2"/>
      <c r="E2962" s="2"/>
      <c r="F2962" s="2"/>
      <c r="G2962" s="2"/>
      <c r="H2962" s="3">
        <f t="shared" ref="H2962:H2968" si="591">IF(AND(C2962=0,D2962=0,E2962=0,F2962=0,G2962=0),0,ROUND(IF(C2962=0,1,C2962)*IF(D2962=0,1,D2962)*IF(E2962=0,1,E2962)*IF(F2962=0,1,F2962)*IF(G2962=0,1,G2962),2))</f>
        <v>0</v>
      </c>
      <c r="I2962" s="63"/>
      <c r="J2962" s="7"/>
      <c r="K2962" s="8"/>
      <c r="M2962" s="389"/>
    </row>
    <row r="2963" spans="1:13">
      <c r="A2963" s="32">
        <f t="shared" si="590"/>
        <v>0</v>
      </c>
      <c r="B2963" s="10"/>
      <c r="C2963" s="2"/>
      <c r="D2963" s="2"/>
      <c r="E2963" s="2"/>
      <c r="F2963" s="2"/>
      <c r="G2963" s="2"/>
      <c r="H2963" s="3">
        <f t="shared" si="591"/>
        <v>0</v>
      </c>
      <c r="I2963" s="63"/>
      <c r="J2963" s="7"/>
      <c r="K2963" s="8"/>
      <c r="M2963" s="389"/>
    </row>
    <row r="2964" spans="1:13">
      <c r="A2964" s="32">
        <f t="shared" si="590"/>
        <v>0</v>
      </c>
      <c r="B2964" s="10"/>
      <c r="C2964" s="2"/>
      <c r="D2964" s="2"/>
      <c r="E2964" s="2"/>
      <c r="F2964" s="2"/>
      <c r="G2964" s="2"/>
      <c r="H2964" s="3">
        <f t="shared" si="591"/>
        <v>0</v>
      </c>
      <c r="I2964" s="63"/>
      <c r="J2964" s="7"/>
      <c r="K2964" s="8"/>
      <c r="M2964" s="389"/>
    </row>
    <row r="2965" spans="1:13">
      <c r="A2965" s="32">
        <f t="shared" si="590"/>
        <v>0</v>
      </c>
      <c r="B2965" s="10"/>
      <c r="C2965" s="2"/>
      <c r="D2965" s="2"/>
      <c r="E2965" s="2"/>
      <c r="F2965" s="2"/>
      <c r="G2965" s="2"/>
      <c r="H2965" s="3">
        <f t="shared" si="591"/>
        <v>0</v>
      </c>
      <c r="I2965" s="63"/>
      <c r="J2965" s="7"/>
      <c r="K2965" s="8"/>
      <c r="M2965" s="389"/>
    </row>
    <row r="2966" spans="1:13">
      <c r="A2966" s="32">
        <f t="shared" si="590"/>
        <v>0</v>
      </c>
      <c r="B2966" s="10"/>
      <c r="C2966" s="2"/>
      <c r="D2966" s="2"/>
      <c r="E2966" s="2"/>
      <c r="F2966" s="2"/>
      <c r="G2966" s="2"/>
      <c r="H2966" s="3">
        <f t="shared" si="591"/>
        <v>0</v>
      </c>
      <c r="I2966" s="63"/>
      <c r="J2966" s="7"/>
      <c r="K2966" s="8"/>
      <c r="M2966" s="389"/>
    </row>
    <row r="2967" spans="1:13">
      <c r="A2967" s="32">
        <f t="shared" si="590"/>
        <v>0</v>
      </c>
      <c r="B2967" s="10"/>
      <c r="C2967" s="2"/>
      <c r="D2967" s="2"/>
      <c r="E2967" s="2"/>
      <c r="F2967" s="2"/>
      <c r="G2967" s="2"/>
      <c r="H2967" s="3">
        <f t="shared" si="591"/>
        <v>0</v>
      </c>
      <c r="I2967" s="63"/>
      <c r="J2967" s="7"/>
      <c r="K2967" s="8"/>
      <c r="M2967" s="389"/>
    </row>
    <row r="2968" spans="1:13">
      <c r="A2968" s="32">
        <f t="shared" si="590"/>
        <v>0</v>
      </c>
      <c r="B2968" s="10"/>
      <c r="C2968" s="2"/>
      <c r="D2968" s="2"/>
      <c r="E2968" s="2"/>
      <c r="F2968" s="2"/>
      <c r="G2968" s="2"/>
      <c r="H2968" s="3">
        <f t="shared" si="591"/>
        <v>0</v>
      </c>
      <c r="I2968" s="63"/>
      <c r="J2968" s="7"/>
      <c r="K2968" s="8"/>
      <c r="M2968" s="389"/>
    </row>
    <row r="2969" spans="1:13">
      <c r="A2969" s="33" t="e">
        <f>VLOOKUP(B2960,O:T,2)</f>
        <v>#N/A</v>
      </c>
      <c r="B2969" s="649" t="s">
        <v>70</v>
      </c>
      <c r="C2969" s="650"/>
      <c r="D2969" s="650"/>
      <c r="E2969" s="650"/>
      <c r="F2969" s="650"/>
      <c r="G2969" s="650"/>
      <c r="H2969" s="6"/>
      <c r="I2969" s="63">
        <f>SUM(H2961:H2969)</f>
        <v>0</v>
      </c>
      <c r="J2969" s="1" t="e">
        <f>VLOOKUP(B2960,O:W,4)</f>
        <v>#N/A</v>
      </c>
      <c r="K2969" s="8"/>
      <c r="M2969" s="389"/>
    </row>
    <row r="2970" spans="1:13" ht="45" customHeight="1">
      <c r="A2970" s="32">
        <f>IF(B2970&gt;0,1,0)</f>
        <v>0</v>
      </c>
      <c r="B2970" s="647"/>
      <c r="C2970" s="648"/>
      <c r="D2970" s="648"/>
      <c r="E2970" s="648"/>
      <c r="F2970" s="648"/>
      <c r="G2970" s="648"/>
      <c r="H2970" s="6"/>
      <c r="I2970" s="63"/>
      <c r="J2970" s="7"/>
      <c r="K2970" s="8"/>
      <c r="M2970" s="388" t="s">
        <v>1084</v>
      </c>
    </row>
    <row r="2971" spans="1:13">
      <c r="A2971" s="32">
        <f t="shared" ref="A2971:A2978" si="592">IF(H2971&gt;0,1,0)</f>
        <v>0</v>
      </c>
      <c r="B2971" s="10"/>
      <c r="C2971" s="2"/>
      <c r="D2971" s="2"/>
      <c r="E2971" s="2"/>
      <c r="F2971" s="2"/>
      <c r="G2971" s="2"/>
      <c r="H2971" s="3">
        <f>IF(AND(C2971=0,D2971=0,E2971=0,F2971=0,G2971=0),0,ROUND(IF(C2971=0,1,C2971)*IF(D2971=0,1,D2971)*IF(E2971=0,1,E2971)*IF(F2971=0,1,F2971)*IF(G2971=0,1,G2971),2))</f>
        <v>0</v>
      </c>
      <c r="I2971" s="63"/>
      <c r="J2971" s="7"/>
      <c r="K2971" s="8"/>
      <c r="M2971" s="389"/>
    </row>
    <row r="2972" spans="1:13">
      <c r="A2972" s="32">
        <f t="shared" si="592"/>
        <v>0</v>
      </c>
      <c r="B2972" s="10"/>
      <c r="C2972" s="2"/>
      <c r="D2972" s="2"/>
      <c r="E2972" s="2"/>
      <c r="F2972" s="2"/>
      <c r="G2972" s="2"/>
      <c r="H2972" s="3">
        <f t="shared" ref="H2972:H2978" si="593">IF(AND(C2972=0,D2972=0,E2972=0,F2972=0,G2972=0),0,ROUND(IF(C2972=0,1,C2972)*IF(D2972=0,1,D2972)*IF(E2972=0,1,E2972)*IF(F2972=0,1,F2972)*IF(G2972=0,1,G2972),2))</f>
        <v>0</v>
      </c>
      <c r="I2972" s="63"/>
      <c r="J2972" s="7"/>
      <c r="K2972" s="8"/>
      <c r="M2972" s="389"/>
    </row>
    <row r="2973" spans="1:13">
      <c r="A2973" s="32">
        <f t="shared" si="592"/>
        <v>0</v>
      </c>
      <c r="B2973" s="10"/>
      <c r="C2973" s="2"/>
      <c r="D2973" s="2"/>
      <c r="E2973" s="2"/>
      <c r="F2973" s="2"/>
      <c r="G2973" s="2"/>
      <c r="H2973" s="3">
        <f t="shared" si="593"/>
        <v>0</v>
      </c>
      <c r="I2973" s="63"/>
      <c r="J2973" s="7"/>
      <c r="K2973" s="8"/>
      <c r="M2973" s="389"/>
    </row>
    <row r="2974" spans="1:13">
      <c r="A2974" s="32">
        <f t="shared" si="592"/>
        <v>0</v>
      </c>
      <c r="B2974" s="10"/>
      <c r="C2974" s="2"/>
      <c r="D2974" s="2"/>
      <c r="E2974" s="2"/>
      <c r="F2974" s="2"/>
      <c r="G2974" s="2"/>
      <c r="H2974" s="3">
        <f t="shared" si="593"/>
        <v>0</v>
      </c>
      <c r="I2974" s="63"/>
      <c r="J2974" s="7"/>
      <c r="K2974" s="8"/>
      <c r="M2974" s="389"/>
    </row>
    <row r="2975" spans="1:13">
      <c r="A2975" s="32">
        <f t="shared" si="592"/>
        <v>0</v>
      </c>
      <c r="B2975" s="10"/>
      <c r="C2975" s="2"/>
      <c r="D2975" s="2"/>
      <c r="E2975" s="2"/>
      <c r="F2975" s="2"/>
      <c r="G2975" s="2"/>
      <c r="H2975" s="3">
        <f t="shared" si="593"/>
        <v>0</v>
      </c>
      <c r="I2975" s="63"/>
      <c r="J2975" s="7"/>
      <c r="K2975" s="8"/>
      <c r="M2975" s="389"/>
    </row>
    <row r="2976" spans="1:13">
      <c r="A2976" s="32">
        <f t="shared" si="592"/>
        <v>0</v>
      </c>
      <c r="B2976" s="10"/>
      <c r="C2976" s="2"/>
      <c r="D2976" s="2"/>
      <c r="E2976" s="2"/>
      <c r="F2976" s="2"/>
      <c r="G2976" s="2"/>
      <c r="H2976" s="3">
        <f t="shared" si="593"/>
        <v>0</v>
      </c>
      <c r="I2976" s="63"/>
      <c r="J2976" s="7"/>
      <c r="K2976" s="8"/>
      <c r="M2976" s="389"/>
    </row>
    <row r="2977" spans="1:13">
      <c r="A2977" s="32">
        <f t="shared" si="592"/>
        <v>0</v>
      </c>
      <c r="B2977" s="10"/>
      <c r="C2977" s="2"/>
      <c r="D2977" s="2"/>
      <c r="E2977" s="2"/>
      <c r="F2977" s="2"/>
      <c r="G2977" s="2"/>
      <c r="H2977" s="3">
        <f t="shared" si="593"/>
        <v>0</v>
      </c>
      <c r="I2977" s="63"/>
      <c r="J2977" s="7"/>
      <c r="K2977" s="8"/>
      <c r="M2977" s="389"/>
    </row>
    <row r="2978" spans="1:13">
      <c r="A2978" s="32">
        <f t="shared" si="592"/>
        <v>0</v>
      </c>
      <c r="B2978" s="10"/>
      <c r="C2978" s="2"/>
      <c r="D2978" s="2"/>
      <c r="E2978" s="2"/>
      <c r="F2978" s="2"/>
      <c r="G2978" s="2"/>
      <c r="H2978" s="3">
        <f t="shared" si="593"/>
        <v>0</v>
      </c>
      <c r="I2978" s="63"/>
      <c r="J2978" s="7"/>
      <c r="K2978" s="8"/>
      <c r="M2978" s="389"/>
    </row>
    <row r="2979" spans="1:13">
      <c r="A2979" s="33" t="e">
        <f>VLOOKUP(B2970,O:T,2)</f>
        <v>#N/A</v>
      </c>
      <c r="B2979" s="649" t="s">
        <v>70</v>
      </c>
      <c r="C2979" s="650"/>
      <c r="D2979" s="650"/>
      <c r="E2979" s="650"/>
      <c r="F2979" s="650"/>
      <c r="G2979" s="650"/>
      <c r="H2979" s="6"/>
      <c r="I2979" s="63">
        <f>SUM(H2971:H2979)</f>
        <v>0</v>
      </c>
      <c r="J2979" s="1" t="e">
        <f>VLOOKUP(B2970,O:W,4)</f>
        <v>#N/A</v>
      </c>
      <c r="K2979" s="8"/>
      <c r="M2979" s="389"/>
    </row>
    <row r="2980" spans="1:13" ht="47.25" customHeight="1">
      <c r="A2980" s="32">
        <f>IF(B2980&gt;0,1,0)</f>
        <v>0</v>
      </c>
      <c r="B2980" s="647"/>
      <c r="C2980" s="648"/>
      <c r="D2980" s="648"/>
      <c r="E2980" s="648"/>
      <c r="F2980" s="648"/>
      <c r="G2980" s="648"/>
      <c r="H2980" s="6"/>
      <c r="I2980" s="63"/>
      <c r="J2980" s="7"/>
      <c r="K2980" s="8"/>
      <c r="M2980" s="388" t="s">
        <v>1084</v>
      </c>
    </row>
    <row r="2981" spans="1:13">
      <c r="A2981" s="32">
        <f t="shared" ref="A2981:A2988" si="594">IF(H2981&gt;0,1,0)</f>
        <v>0</v>
      </c>
      <c r="B2981" s="10"/>
      <c r="C2981" s="2"/>
      <c r="D2981" s="2"/>
      <c r="E2981" s="2"/>
      <c r="F2981" s="2"/>
      <c r="G2981" s="2"/>
      <c r="H2981" s="3">
        <f>IF(AND(C2981=0,D2981=0,E2981=0,F2981=0,G2981=0),0,ROUND(IF(C2981=0,1,C2981)*IF(D2981=0,1,D2981)*IF(E2981=0,1,E2981)*IF(F2981=0,1,F2981)*IF(G2981=0,1,G2981),2))</f>
        <v>0</v>
      </c>
      <c r="I2981" s="63"/>
      <c r="J2981" s="7"/>
      <c r="K2981" s="8"/>
      <c r="M2981" s="389" t="s">
        <v>1085</v>
      </c>
    </row>
    <row r="2982" spans="1:13">
      <c r="A2982" s="32">
        <f t="shared" si="594"/>
        <v>0</v>
      </c>
      <c r="B2982" s="10"/>
      <c r="C2982" s="2"/>
      <c r="D2982" s="2"/>
      <c r="E2982" s="2"/>
      <c r="F2982" s="2"/>
      <c r="G2982" s="2"/>
      <c r="H2982" s="3">
        <f t="shared" ref="H2982:H2988" si="595">IF(AND(C2982=0,D2982=0,E2982=0,F2982=0,G2982=0),0,ROUND(IF(C2982=0,1,C2982)*IF(D2982=0,1,D2982)*IF(E2982=0,1,E2982)*IF(F2982=0,1,F2982)*IF(G2982=0,1,G2982),2))</f>
        <v>0</v>
      </c>
      <c r="I2982" s="63"/>
      <c r="J2982" s="7"/>
      <c r="K2982" s="8"/>
      <c r="M2982" s="389"/>
    </row>
    <row r="2983" spans="1:13">
      <c r="A2983" s="32">
        <f t="shared" si="594"/>
        <v>0</v>
      </c>
      <c r="B2983" s="10"/>
      <c r="C2983" s="2"/>
      <c r="D2983" s="2"/>
      <c r="E2983" s="2"/>
      <c r="F2983" s="2"/>
      <c r="G2983" s="2"/>
      <c r="H2983" s="3">
        <f t="shared" si="595"/>
        <v>0</v>
      </c>
      <c r="I2983" s="63"/>
      <c r="J2983" s="7"/>
      <c r="K2983" s="8"/>
      <c r="M2983" s="389"/>
    </row>
    <row r="2984" spans="1:13">
      <c r="A2984" s="32">
        <f t="shared" si="594"/>
        <v>0</v>
      </c>
      <c r="B2984" s="10"/>
      <c r="C2984" s="2"/>
      <c r="D2984" s="2"/>
      <c r="E2984" s="2"/>
      <c r="F2984" s="2"/>
      <c r="G2984" s="2"/>
      <c r="H2984" s="3">
        <f t="shared" si="595"/>
        <v>0</v>
      </c>
      <c r="I2984" s="63"/>
      <c r="J2984" s="7"/>
      <c r="K2984" s="8"/>
      <c r="M2984" s="389"/>
    </row>
    <row r="2985" spans="1:13">
      <c r="A2985" s="32">
        <f t="shared" si="594"/>
        <v>0</v>
      </c>
      <c r="B2985" s="10"/>
      <c r="C2985" s="2"/>
      <c r="D2985" s="2"/>
      <c r="E2985" s="2"/>
      <c r="F2985" s="2"/>
      <c r="G2985" s="2"/>
      <c r="H2985" s="3">
        <f t="shared" si="595"/>
        <v>0</v>
      </c>
      <c r="I2985" s="63"/>
      <c r="J2985" s="7"/>
      <c r="K2985" s="8"/>
      <c r="M2985" s="389"/>
    </row>
    <row r="2986" spans="1:13">
      <c r="A2986" s="32">
        <f t="shared" si="594"/>
        <v>0</v>
      </c>
      <c r="B2986" s="10"/>
      <c r="C2986" s="2"/>
      <c r="D2986" s="2"/>
      <c r="E2986" s="2"/>
      <c r="F2986" s="2"/>
      <c r="G2986" s="2"/>
      <c r="H2986" s="3">
        <f t="shared" si="595"/>
        <v>0</v>
      </c>
      <c r="I2986" s="63"/>
      <c r="J2986" s="7"/>
      <c r="K2986" s="8"/>
      <c r="M2986" s="389"/>
    </row>
    <row r="2987" spans="1:13">
      <c r="A2987" s="32">
        <f t="shared" si="594"/>
        <v>0</v>
      </c>
      <c r="B2987" s="10"/>
      <c r="C2987" s="2"/>
      <c r="D2987" s="2"/>
      <c r="E2987" s="2"/>
      <c r="F2987" s="2"/>
      <c r="G2987" s="2"/>
      <c r="H2987" s="3">
        <f t="shared" si="595"/>
        <v>0</v>
      </c>
      <c r="I2987" s="63"/>
      <c r="J2987" s="7"/>
      <c r="K2987" s="8"/>
      <c r="M2987" s="389"/>
    </row>
    <row r="2988" spans="1:13">
      <c r="A2988" s="32">
        <f t="shared" si="594"/>
        <v>0</v>
      </c>
      <c r="B2988" s="10"/>
      <c r="C2988" s="2"/>
      <c r="D2988" s="2"/>
      <c r="E2988" s="2"/>
      <c r="F2988" s="2"/>
      <c r="G2988" s="2"/>
      <c r="H2988" s="3">
        <f t="shared" si="595"/>
        <v>0</v>
      </c>
      <c r="I2988" s="63"/>
      <c r="J2988" s="7"/>
      <c r="K2988" s="8"/>
      <c r="M2988" s="389"/>
    </row>
    <row r="2989" spans="1:13">
      <c r="A2989" s="33" t="e">
        <f>VLOOKUP(B2980,O:T,2)</f>
        <v>#N/A</v>
      </c>
      <c r="B2989" s="649" t="s">
        <v>70</v>
      </c>
      <c r="C2989" s="650"/>
      <c r="D2989" s="650"/>
      <c r="E2989" s="650"/>
      <c r="F2989" s="650"/>
      <c r="G2989" s="650"/>
      <c r="H2989" s="6"/>
      <c r="I2989" s="63">
        <f>SUM(H2981:H2989)</f>
        <v>0</v>
      </c>
      <c r="J2989" s="1" t="e">
        <f>VLOOKUP(B2980,O:W,4)</f>
        <v>#N/A</v>
      </c>
      <c r="K2989" s="8"/>
      <c r="M2989" s="389"/>
    </row>
    <row r="2990" spans="1:13" ht="46.5" customHeight="1">
      <c r="A2990" s="32">
        <f>IF(B2990&gt;0,1,0)</f>
        <v>0</v>
      </c>
      <c r="B2990" s="647"/>
      <c r="C2990" s="648"/>
      <c r="D2990" s="648"/>
      <c r="E2990" s="648"/>
      <c r="F2990" s="648"/>
      <c r="G2990" s="648"/>
      <c r="H2990" s="6"/>
      <c r="I2990" s="63"/>
      <c r="J2990" s="7"/>
      <c r="K2990" s="8"/>
      <c r="M2990" s="388" t="s">
        <v>1084</v>
      </c>
    </row>
    <row r="2991" spans="1:13">
      <c r="A2991" s="32">
        <f t="shared" ref="A2991:A2998" si="596">IF(H2991&gt;0,1,0)</f>
        <v>0</v>
      </c>
      <c r="B2991" s="10"/>
      <c r="C2991" s="2"/>
      <c r="D2991" s="2"/>
      <c r="E2991" s="2"/>
      <c r="F2991" s="2"/>
      <c r="G2991" s="2"/>
      <c r="H2991" s="3">
        <f>IF(AND(C2991=0,D2991=0,E2991=0,F2991=0,G2991=0),0,ROUND(IF(C2991=0,1,C2991)*IF(D2991=0,1,D2991)*IF(E2991=0,1,E2991)*IF(F2991=0,1,F2991)*IF(G2991=0,1,G2991),2))</f>
        <v>0</v>
      </c>
      <c r="I2991" s="63"/>
      <c r="J2991" s="7"/>
      <c r="K2991" s="8"/>
      <c r="M2991" s="389"/>
    </row>
    <row r="2992" spans="1:13">
      <c r="A2992" s="32">
        <f t="shared" si="596"/>
        <v>0</v>
      </c>
      <c r="B2992" s="10"/>
      <c r="C2992" s="2"/>
      <c r="D2992" s="2"/>
      <c r="E2992" s="2"/>
      <c r="F2992" s="2"/>
      <c r="G2992" s="2"/>
      <c r="H2992" s="3">
        <f t="shared" ref="H2992:H2998" si="597">IF(AND(C2992=0,D2992=0,E2992=0,F2992=0,G2992=0),0,ROUND(IF(C2992=0,1,C2992)*IF(D2992=0,1,D2992)*IF(E2992=0,1,E2992)*IF(F2992=0,1,F2992)*IF(G2992=0,1,G2992),2))</f>
        <v>0</v>
      </c>
      <c r="I2992" s="63"/>
      <c r="J2992" s="7"/>
      <c r="K2992" s="8"/>
      <c r="M2992" s="389"/>
    </row>
    <row r="2993" spans="1:13">
      <c r="A2993" s="32">
        <f t="shared" si="596"/>
        <v>0</v>
      </c>
      <c r="B2993" s="10"/>
      <c r="C2993" s="2"/>
      <c r="D2993" s="2"/>
      <c r="E2993" s="2"/>
      <c r="F2993" s="2"/>
      <c r="G2993" s="2"/>
      <c r="H2993" s="3">
        <f t="shared" si="597"/>
        <v>0</v>
      </c>
      <c r="I2993" s="63"/>
      <c r="J2993" s="7"/>
      <c r="K2993" s="8"/>
      <c r="M2993" s="389"/>
    </row>
    <row r="2994" spans="1:13">
      <c r="A2994" s="32">
        <f t="shared" si="596"/>
        <v>0</v>
      </c>
      <c r="B2994" s="10"/>
      <c r="C2994" s="2"/>
      <c r="D2994" s="2"/>
      <c r="E2994" s="2"/>
      <c r="F2994" s="2"/>
      <c r="G2994" s="2"/>
      <c r="H2994" s="3">
        <f t="shared" si="597"/>
        <v>0</v>
      </c>
      <c r="I2994" s="63"/>
      <c r="J2994" s="7"/>
      <c r="K2994" s="8"/>
      <c r="M2994" s="389"/>
    </row>
    <row r="2995" spans="1:13">
      <c r="A2995" s="32">
        <f t="shared" si="596"/>
        <v>0</v>
      </c>
      <c r="B2995" s="10"/>
      <c r="C2995" s="2"/>
      <c r="D2995" s="2"/>
      <c r="E2995" s="2"/>
      <c r="F2995" s="2"/>
      <c r="G2995" s="2"/>
      <c r="H2995" s="3">
        <f t="shared" si="597"/>
        <v>0</v>
      </c>
      <c r="I2995" s="63"/>
      <c r="J2995" s="7"/>
      <c r="K2995" s="8"/>
      <c r="M2995" s="389"/>
    </row>
    <row r="2996" spans="1:13">
      <c r="A2996" s="32">
        <f t="shared" si="596"/>
        <v>0</v>
      </c>
      <c r="B2996" s="10"/>
      <c r="C2996" s="2"/>
      <c r="D2996" s="2"/>
      <c r="E2996" s="2"/>
      <c r="F2996" s="2"/>
      <c r="G2996" s="2"/>
      <c r="H2996" s="3">
        <f t="shared" si="597"/>
        <v>0</v>
      </c>
      <c r="I2996" s="63"/>
      <c r="J2996" s="7"/>
      <c r="K2996" s="8"/>
      <c r="M2996" s="389"/>
    </row>
    <row r="2997" spans="1:13">
      <c r="A2997" s="32">
        <f t="shared" si="596"/>
        <v>0</v>
      </c>
      <c r="B2997" s="10"/>
      <c r="C2997" s="2"/>
      <c r="D2997" s="2"/>
      <c r="E2997" s="2"/>
      <c r="F2997" s="2"/>
      <c r="G2997" s="2"/>
      <c r="H2997" s="3">
        <f t="shared" si="597"/>
        <v>0</v>
      </c>
      <c r="I2997" s="63"/>
      <c r="J2997" s="7"/>
      <c r="K2997" s="8"/>
      <c r="M2997" s="389"/>
    </row>
    <row r="2998" spans="1:13">
      <c r="A2998" s="32">
        <f t="shared" si="596"/>
        <v>0</v>
      </c>
      <c r="B2998" s="10"/>
      <c r="C2998" s="2"/>
      <c r="D2998" s="2"/>
      <c r="E2998" s="2"/>
      <c r="F2998" s="2"/>
      <c r="G2998" s="2"/>
      <c r="H2998" s="3">
        <f t="shared" si="597"/>
        <v>0</v>
      </c>
      <c r="I2998" s="63"/>
      <c r="J2998" s="7"/>
      <c r="K2998" s="8"/>
      <c r="M2998" s="389"/>
    </row>
    <row r="2999" spans="1:13">
      <c r="A2999" s="33" t="e">
        <f>VLOOKUP(B2990,O:T,2)</f>
        <v>#N/A</v>
      </c>
      <c r="B2999" s="649" t="s">
        <v>70</v>
      </c>
      <c r="C2999" s="650"/>
      <c r="D2999" s="650"/>
      <c r="E2999" s="650"/>
      <c r="F2999" s="650"/>
      <c r="G2999" s="650"/>
      <c r="H2999" s="6"/>
      <c r="I2999" s="63">
        <f>SUM(H2991:H2999)</f>
        <v>0</v>
      </c>
      <c r="J2999" s="1" t="e">
        <f>VLOOKUP(B2990,O:W,4)</f>
        <v>#N/A</v>
      </c>
      <c r="K2999" s="8"/>
      <c r="M2999" s="389"/>
    </row>
    <row r="3000" spans="1:13" ht="45.75" customHeight="1">
      <c r="A3000" s="32">
        <f>IF(B3000&gt;0,1,0)</f>
        <v>0</v>
      </c>
      <c r="B3000" s="647"/>
      <c r="C3000" s="648"/>
      <c r="D3000" s="648"/>
      <c r="E3000" s="648"/>
      <c r="F3000" s="648"/>
      <c r="G3000" s="648"/>
      <c r="H3000" s="6"/>
      <c r="I3000" s="63"/>
      <c r="J3000" s="7"/>
      <c r="K3000" s="8"/>
      <c r="M3000" s="388" t="s">
        <v>1084</v>
      </c>
    </row>
    <row r="3001" spans="1:13">
      <c r="A3001" s="32">
        <f t="shared" ref="A3001:A3008" si="598">IF(H3001&gt;0,1,0)</f>
        <v>0</v>
      </c>
      <c r="B3001" s="10"/>
      <c r="C3001" s="2"/>
      <c r="D3001" s="2"/>
      <c r="E3001" s="2"/>
      <c r="F3001" s="2"/>
      <c r="G3001" s="2"/>
      <c r="H3001" s="3">
        <f>IF(AND(C3001=0,D3001=0,E3001=0,F3001=0,G3001=0),0,ROUND(IF(C3001=0,1,C3001)*IF(D3001=0,1,D3001)*IF(E3001=0,1,E3001)*IF(F3001=0,1,F3001)*IF(G3001=0,1,G3001),2))</f>
        <v>0</v>
      </c>
      <c r="I3001" s="63"/>
      <c r="J3001" s="7"/>
      <c r="K3001" s="8"/>
      <c r="M3001" s="389" t="s">
        <v>1085</v>
      </c>
    </row>
    <row r="3002" spans="1:13">
      <c r="A3002" s="32">
        <f t="shared" si="598"/>
        <v>0</v>
      </c>
      <c r="B3002" s="10"/>
      <c r="C3002" s="2"/>
      <c r="D3002" s="2"/>
      <c r="E3002" s="2"/>
      <c r="F3002" s="2"/>
      <c r="G3002" s="2"/>
      <c r="H3002" s="3">
        <f t="shared" ref="H3002:H3008" si="599">IF(AND(C3002=0,D3002=0,E3002=0,F3002=0,G3002=0),0,ROUND(IF(C3002=0,1,C3002)*IF(D3002=0,1,D3002)*IF(E3002=0,1,E3002)*IF(F3002=0,1,F3002)*IF(G3002=0,1,G3002),2))</f>
        <v>0</v>
      </c>
      <c r="I3002" s="63"/>
      <c r="J3002" s="7"/>
      <c r="K3002" s="8"/>
      <c r="M3002" s="389"/>
    </row>
    <row r="3003" spans="1:13">
      <c r="A3003" s="32">
        <f t="shared" si="598"/>
        <v>0</v>
      </c>
      <c r="B3003" s="10"/>
      <c r="C3003" s="2"/>
      <c r="D3003" s="2"/>
      <c r="E3003" s="2"/>
      <c r="F3003" s="2"/>
      <c r="G3003" s="2"/>
      <c r="H3003" s="3">
        <f t="shared" si="599"/>
        <v>0</v>
      </c>
      <c r="I3003" s="63"/>
      <c r="J3003" s="7"/>
      <c r="K3003" s="8"/>
      <c r="M3003" s="389"/>
    </row>
    <row r="3004" spans="1:13">
      <c r="A3004" s="32">
        <f t="shared" si="598"/>
        <v>0</v>
      </c>
      <c r="B3004" s="10"/>
      <c r="C3004" s="2"/>
      <c r="D3004" s="2"/>
      <c r="E3004" s="2"/>
      <c r="F3004" s="2"/>
      <c r="G3004" s="2"/>
      <c r="H3004" s="3">
        <f t="shared" si="599"/>
        <v>0</v>
      </c>
      <c r="I3004" s="63"/>
      <c r="J3004" s="7"/>
      <c r="K3004" s="8"/>
      <c r="M3004" s="389"/>
    </row>
    <row r="3005" spans="1:13">
      <c r="A3005" s="32">
        <f t="shared" si="598"/>
        <v>0</v>
      </c>
      <c r="B3005" s="10"/>
      <c r="C3005" s="2"/>
      <c r="D3005" s="2"/>
      <c r="E3005" s="2"/>
      <c r="F3005" s="2"/>
      <c r="G3005" s="2"/>
      <c r="H3005" s="3">
        <f t="shared" si="599"/>
        <v>0</v>
      </c>
      <c r="I3005" s="63"/>
      <c r="J3005" s="7"/>
      <c r="K3005" s="8"/>
      <c r="M3005" s="389"/>
    </row>
    <row r="3006" spans="1:13">
      <c r="A3006" s="32">
        <f t="shared" si="598"/>
        <v>0</v>
      </c>
      <c r="B3006" s="10"/>
      <c r="C3006" s="2"/>
      <c r="D3006" s="2"/>
      <c r="E3006" s="2"/>
      <c r="F3006" s="2"/>
      <c r="G3006" s="2"/>
      <c r="H3006" s="3">
        <f t="shared" si="599"/>
        <v>0</v>
      </c>
      <c r="I3006" s="63"/>
      <c r="J3006" s="7"/>
      <c r="K3006" s="8"/>
      <c r="M3006" s="389"/>
    </row>
    <row r="3007" spans="1:13">
      <c r="A3007" s="32">
        <f t="shared" si="598"/>
        <v>0</v>
      </c>
      <c r="B3007" s="10"/>
      <c r="C3007" s="2"/>
      <c r="D3007" s="2"/>
      <c r="E3007" s="2"/>
      <c r="F3007" s="2"/>
      <c r="G3007" s="2"/>
      <c r="H3007" s="3">
        <f t="shared" si="599"/>
        <v>0</v>
      </c>
      <c r="I3007" s="63"/>
      <c r="J3007" s="7"/>
      <c r="K3007" s="8"/>
      <c r="M3007" s="389"/>
    </row>
    <row r="3008" spans="1:13">
      <c r="A3008" s="32">
        <f t="shared" si="598"/>
        <v>0</v>
      </c>
      <c r="B3008" s="10"/>
      <c r="C3008" s="2"/>
      <c r="D3008" s="2"/>
      <c r="E3008" s="2"/>
      <c r="F3008" s="2"/>
      <c r="G3008" s="2"/>
      <c r="H3008" s="3">
        <f t="shared" si="599"/>
        <v>0</v>
      </c>
      <c r="I3008" s="63"/>
      <c r="J3008" s="7"/>
      <c r="K3008" s="8"/>
      <c r="M3008" s="389"/>
    </row>
    <row r="3009" spans="1:13">
      <c r="A3009" s="33" t="e">
        <f>VLOOKUP(B3000,O:T,2)</f>
        <v>#N/A</v>
      </c>
      <c r="B3009" s="649" t="s">
        <v>70</v>
      </c>
      <c r="C3009" s="650"/>
      <c r="D3009" s="650"/>
      <c r="E3009" s="650"/>
      <c r="F3009" s="650"/>
      <c r="G3009" s="650"/>
      <c r="H3009" s="6"/>
      <c r="I3009" s="63">
        <f>SUM(H3001:H3009)</f>
        <v>0</v>
      </c>
      <c r="J3009" s="1" t="e">
        <f>VLOOKUP(B3000,O:W,4)</f>
        <v>#N/A</v>
      </c>
      <c r="K3009" s="8"/>
      <c r="M3009" s="389"/>
    </row>
    <row r="3010" spans="1:13" ht="45.75" customHeight="1">
      <c r="A3010" s="32">
        <f>IF(B3010&gt;0,1,0)</f>
        <v>0</v>
      </c>
      <c r="B3010" s="647"/>
      <c r="C3010" s="648"/>
      <c r="D3010" s="648"/>
      <c r="E3010" s="648"/>
      <c r="F3010" s="648"/>
      <c r="G3010" s="648"/>
      <c r="H3010" s="6"/>
      <c r="I3010" s="63"/>
      <c r="J3010" s="7"/>
      <c r="K3010" s="8"/>
      <c r="M3010" s="388" t="s">
        <v>1084</v>
      </c>
    </row>
    <row r="3011" spans="1:13">
      <c r="A3011" s="32">
        <f t="shared" ref="A3011:A3018" si="600">IF(H3011&gt;0,1,0)</f>
        <v>0</v>
      </c>
      <c r="B3011" s="10"/>
      <c r="C3011" s="2"/>
      <c r="D3011" s="2"/>
      <c r="E3011" s="2"/>
      <c r="F3011" s="2"/>
      <c r="G3011" s="2"/>
      <c r="H3011" s="3">
        <f>IF(AND(C3011=0,D3011=0,E3011=0,F3011=0,G3011=0),0,ROUND(IF(C3011=0,1,C3011)*IF(D3011=0,1,D3011)*IF(E3011=0,1,E3011)*IF(F3011=0,1,F3011)*IF(G3011=0,1,G3011),2))</f>
        <v>0</v>
      </c>
      <c r="I3011" s="63"/>
      <c r="J3011" s="7"/>
      <c r="K3011" s="8"/>
      <c r="M3011" s="389"/>
    </row>
    <row r="3012" spans="1:13">
      <c r="A3012" s="32">
        <f t="shared" si="600"/>
        <v>0</v>
      </c>
      <c r="B3012" s="10"/>
      <c r="C3012" s="2"/>
      <c r="D3012" s="2"/>
      <c r="E3012" s="2"/>
      <c r="F3012" s="2"/>
      <c r="G3012" s="2"/>
      <c r="H3012" s="3">
        <f t="shared" ref="H3012:H3018" si="601">IF(AND(C3012=0,D3012=0,E3012=0,F3012=0,G3012=0),0,ROUND(IF(C3012=0,1,C3012)*IF(D3012=0,1,D3012)*IF(E3012=0,1,E3012)*IF(F3012=0,1,F3012)*IF(G3012=0,1,G3012),2))</f>
        <v>0</v>
      </c>
      <c r="I3012" s="63"/>
      <c r="J3012" s="7"/>
      <c r="K3012" s="8"/>
      <c r="M3012" s="389"/>
    </row>
    <row r="3013" spans="1:13">
      <c r="A3013" s="32">
        <f t="shared" si="600"/>
        <v>0</v>
      </c>
      <c r="B3013" s="10"/>
      <c r="C3013" s="2"/>
      <c r="D3013" s="2"/>
      <c r="E3013" s="2"/>
      <c r="F3013" s="2"/>
      <c r="G3013" s="2"/>
      <c r="H3013" s="3">
        <f t="shared" si="601"/>
        <v>0</v>
      </c>
      <c r="I3013" s="63"/>
      <c r="J3013" s="7"/>
      <c r="K3013" s="8"/>
      <c r="M3013" s="389"/>
    </row>
    <row r="3014" spans="1:13">
      <c r="A3014" s="32">
        <f t="shared" si="600"/>
        <v>0</v>
      </c>
      <c r="B3014" s="10"/>
      <c r="C3014" s="2"/>
      <c r="D3014" s="2"/>
      <c r="E3014" s="2"/>
      <c r="F3014" s="2"/>
      <c r="G3014" s="2"/>
      <c r="H3014" s="3">
        <f t="shared" si="601"/>
        <v>0</v>
      </c>
      <c r="I3014" s="63"/>
      <c r="J3014" s="7"/>
      <c r="K3014" s="8"/>
      <c r="M3014" s="389"/>
    </row>
    <row r="3015" spans="1:13">
      <c r="A3015" s="32">
        <f t="shared" si="600"/>
        <v>0</v>
      </c>
      <c r="B3015" s="10"/>
      <c r="C3015" s="2"/>
      <c r="D3015" s="2"/>
      <c r="E3015" s="2"/>
      <c r="F3015" s="2"/>
      <c r="G3015" s="2"/>
      <c r="H3015" s="3">
        <f t="shared" si="601"/>
        <v>0</v>
      </c>
      <c r="I3015" s="63"/>
      <c r="J3015" s="7"/>
      <c r="K3015" s="8"/>
      <c r="M3015" s="389"/>
    </row>
    <row r="3016" spans="1:13">
      <c r="A3016" s="32">
        <f t="shared" si="600"/>
        <v>0</v>
      </c>
      <c r="B3016" s="10"/>
      <c r="C3016" s="2"/>
      <c r="D3016" s="2"/>
      <c r="E3016" s="2"/>
      <c r="F3016" s="2"/>
      <c r="G3016" s="2"/>
      <c r="H3016" s="3">
        <f t="shared" si="601"/>
        <v>0</v>
      </c>
      <c r="I3016" s="63"/>
      <c r="J3016" s="7"/>
      <c r="K3016" s="8"/>
      <c r="M3016" s="389"/>
    </row>
    <row r="3017" spans="1:13">
      <c r="A3017" s="32">
        <f t="shared" si="600"/>
        <v>0</v>
      </c>
      <c r="B3017" s="10"/>
      <c r="C3017" s="2"/>
      <c r="D3017" s="2"/>
      <c r="E3017" s="2"/>
      <c r="F3017" s="2"/>
      <c r="G3017" s="2"/>
      <c r="H3017" s="3">
        <f t="shared" si="601"/>
        <v>0</v>
      </c>
      <c r="I3017" s="63"/>
      <c r="J3017" s="7"/>
      <c r="K3017" s="8"/>
      <c r="M3017" s="389"/>
    </row>
    <row r="3018" spans="1:13">
      <c r="A3018" s="32">
        <f t="shared" si="600"/>
        <v>0</v>
      </c>
      <c r="B3018" s="10"/>
      <c r="C3018" s="2"/>
      <c r="D3018" s="2"/>
      <c r="E3018" s="2"/>
      <c r="F3018" s="2"/>
      <c r="G3018" s="2"/>
      <c r="H3018" s="3">
        <f t="shared" si="601"/>
        <v>0</v>
      </c>
      <c r="I3018" s="63"/>
      <c r="J3018" s="7"/>
      <c r="K3018" s="8"/>
      <c r="M3018" s="389"/>
    </row>
    <row r="3019" spans="1:13">
      <c r="A3019" s="33" t="e">
        <f>VLOOKUP(B3010,O:T,2)</f>
        <v>#N/A</v>
      </c>
      <c r="B3019" s="649" t="s">
        <v>70</v>
      </c>
      <c r="C3019" s="650"/>
      <c r="D3019" s="650"/>
      <c r="E3019" s="650"/>
      <c r="F3019" s="650"/>
      <c r="G3019" s="650"/>
      <c r="H3019" s="6"/>
      <c r="I3019" s="63">
        <f>SUM(H3011:H3019)</f>
        <v>0</v>
      </c>
      <c r="J3019" s="1" t="e">
        <f>VLOOKUP(B3010,O:W,4)</f>
        <v>#N/A</v>
      </c>
      <c r="K3019" s="8"/>
      <c r="M3019" s="389"/>
    </row>
    <row r="3020" spans="1:13" ht="45.75" customHeight="1">
      <c r="A3020" s="32">
        <f>IF(B3020&gt;0,1,0)</f>
        <v>0</v>
      </c>
      <c r="B3020" s="647"/>
      <c r="C3020" s="648"/>
      <c r="D3020" s="648"/>
      <c r="E3020" s="648"/>
      <c r="F3020" s="648"/>
      <c r="G3020" s="648"/>
      <c r="H3020" s="6"/>
      <c r="I3020" s="63"/>
      <c r="J3020" s="7"/>
      <c r="K3020" s="8"/>
      <c r="M3020" s="388" t="s">
        <v>1084</v>
      </c>
    </row>
    <row r="3021" spans="1:13">
      <c r="A3021" s="32">
        <f t="shared" ref="A3021:A3028" si="602">IF(H3021&gt;0,1,0)</f>
        <v>0</v>
      </c>
      <c r="B3021" s="10"/>
      <c r="C3021" s="2"/>
      <c r="D3021" s="2"/>
      <c r="E3021" s="2"/>
      <c r="F3021" s="2"/>
      <c r="G3021" s="2"/>
      <c r="H3021" s="3">
        <f>IF(AND(C3021=0,D3021=0,E3021=0,F3021=0,G3021=0),0,ROUND(IF(C3021=0,1,C3021)*IF(D3021=0,1,D3021)*IF(E3021=0,1,E3021)*IF(F3021=0,1,F3021)*IF(G3021=0,1,G3021),2))</f>
        <v>0</v>
      </c>
      <c r="I3021" s="63"/>
      <c r="J3021" s="7"/>
      <c r="K3021" s="8"/>
      <c r="M3021" s="389" t="s">
        <v>1085</v>
      </c>
    </row>
    <row r="3022" spans="1:13">
      <c r="A3022" s="32">
        <f t="shared" si="602"/>
        <v>0</v>
      </c>
      <c r="B3022" s="10"/>
      <c r="C3022" s="2"/>
      <c r="D3022" s="2"/>
      <c r="E3022" s="2"/>
      <c r="F3022" s="2"/>
      <c r="G3022" s="2"/>
      <c r="H3022" s="3">
        <f t="shared" ref="H3022:H3028" si="603">IF(AND(C3022=0,D3022=0,E3022=0,F3022=0,G3022=0),0,ROUND(IF(C3022=0,1,C3022)*IF(D3022=0,1,D3022)*IF(E3022=0,1,E3022)*IF(F3022=0,1,F3022)*IF(G3022=0,1,G3022),2))</f>
        <v>0</v>
      </c>
      <c r="I3022" s="63"/>
      <c r="J3022" s="7"/>
      <c r="K3022" s="8"/>
      <c r="M3022" s="389"/>
    </row>
    <row r="3023" spans="1:13">
      <c r="A3023" s="32">
        <f t="shared" si="602"/>
        <v>0</v>
      </c>
      <c r="B3023" s="10"/>
      <c r="C3023" s="2"/>
      <c r="D3023" s="2"/>
      <c r="E3023" s="2"/>
      <c r="F3023" s="2"/>
      <c r="G3023" s="2"/>
      <c r="H3023" s="3">
        <f t="shared" si="603"/>
        <v>0</v>
      </c>
      <c r="I3023" s="63"/>
      <c r="J3023" s="7"/>
      <c r="K3023" s="8"/>
      <c r="M3023" s="389"/>
    </row>
    <row r="3024" spans="1:13">
      <c r="A3024" s="32">
        <f t="shared" si="602"/>
        <v>0</v>
      </c>
      <c r="B3024" s="10"/>
      <c r="C3024" s="2"/>
      <c r="D3024" s="2"/>
      <c r="E3024" s="2"/>
      <c r="F3024" s="2"/>
      <c r="G3024" s="2"/>
      <c r="H3024" s="3">
        <f t="shared" si="603"/>
        <v>0</v>
      </c>
      <c r="I3024" s="63"/>
      <c r="J3024" s="7"/>
      <c r="K3024" s="8"/>
      <c r="M3024" s="389"/>
    </row>
    <row r="3025" spans="1:13">
      <c r="A3025" s="32">
        <f t="shared" si="602"/>
        <v>0</v>
      </c>
      <c r="B3025" s="10"/>
      <c r="C3025" s="2"/>
      <c r="D3025" s="2"/>
      <c r="E3025" s="2"/>
      <c r="F3025" s="2"/>
      <c r="G3025" s="2"/>
      <c r="H3025" s="3">
        <f t="shared" si="603"/>
        <v>0</v>
      </c>
      <c r="I3025" s="63"/>
      <c r="J3025" s="7"/>
      <c r="K3025" s="8"/>
      <c r="M3025" s="389"/>
    </row>
    <row r="3026" spans="1:13">
      <c r="A3026" s="32">
        <f t="shared" si="602"/>
        <v>0</v>
      </c>
      <c r="B3026" s="10"/>
      <c r="C3026" s="2"/>
      <c r="D3026" s="2"/>
      <c r="E3026" s="2"/>
      <c r="F3026" s="2"/>
      <c r="G3026" s="2"/>
      <c r="H3026" s="3">
        <f t="shared" si="603"/>
        <v>0</v>
      </c>
      <c r="I3026" s="63"/>
      <c r="J3026" s="7"/>
      <c r="K3026" s="8"/>
      <c r="M3026" s="389"/>
    </row>
    <row r="3027" spans="1:13">
      <c r="A3027" s="32">
        <f t="shared" si="602"/>
        <v>0</v>
      </c>
      <c r="B3027" s="10"/>
      <c r="C3027" s="2"/>
      <c r="D3027" s="2"/>
      <c r="E3027" s="2"/>
      <c r="F3027" s="2"/>
      <c r="G3027" s="2"/>
      <c r="H3027" s="3">
        <f t="shared" si="603"/>
        <v>0</v>
      </c>
      <c r="I3027" s="63"/>
      <c r="J3027" s="7"/>
      <c r="K3027" s="8"/>
      <c r="M3027" s="389"/>
    </row>
    <row r="3028" spans="1:13">
      <c r="A3028" s="32">
        <f t="shared" si="602"/>
        <v>0</v>
      </c>
      <c r="B3028" s="10"/>
      <c r="C3028" s="2"/>
      <c r="D3028" s="2"/>
      <c r="E3028" s="2"/>
      <c r="F3028" s="2"/>
      <c r="G3028" s="2"/>
      <c r="H3028" s="3">
        <f t="shared" si="603"/>
        <v>0</v>
      </c>
      <c r="I3028" s="63"/>
      <c r="J3028" s="7"/>
      <c r="K3028" s="8"/>
      <c r="M3028" s="389"/>
    </row>
    <row r="3029" spans="1:13">
      <c r="A3029" s="33" t="e">
        <f>VLOOKUP(B3020,O:T,2)</f>
        <v>#N/A</v>
      </c>
      <c r="B3029" s="649" t="s">
        <v>70</v>
      </c>
      <c r="C3029" s="650"/>
      <c r="D3029" s="650"/>
      <c r="E3029" s="650"/>
      <c r="F3029" s="650"/>
      <c r="G3029" s="650"/>
      <c r="H3029" s="6"/>
      <c r="I3029" s="63">
        <f>SUM(H3021:H3029)</f>
        <v>0</v>
      </c>
      <c r="J3029" s="1" t="e">
        <f>VLOOKUP(B3020,O:W,4)</f>
        <v>#N/A</v>
      </c>
      <c r="K3029" s="8"/>
      <c r="M3029" s="389"/>
    </row>
    <row r="3030" spans="1:13" ht="45" customHeight="1">
      <c r="A3030" s="32">
        <f>IF(B3030&gt;0,1,0)</f>
        <v>0</v>
      </c>
      <c r="B3030" s="647"/>
      <c r="C3030" s="648"/>
      <c r="D3030" s="648"/>
      <c r="E3030" s="648"/>
      <c r="F3030" s="648"/>
      <c r="G3030" s="648"/>
      <c r="H3030" s="6"/>
      <c r="I3030" s="63"/>
      <c r="J3030" s="7"/>
      <c r="K3030" s="8"/>
      <c r="M3030" s="388" t="s">
        <v>1084</v>
      </c>
    </row>
    <row r="3031" spans="1:13">
      <c r="A3031" s="32">
        <f t="shared" ref="A3031:A3038" si="604">IF(H3031&gt;0,1,0)</f>
        <v>0</v>
      </c>
      <c r="B3031" s="10"/>
      <c r="C3031" s="2"/>
      <c r="D3031" s="2"/>
      <c r="E3031" s="2"/>
      <c r="F3031" s="2"/>
      <c r="G3031" s="2"/>
      <c r="H3031" s="3">
        <f>IF(AND(C3031=0,D3031=0,E3031=0,F3031=0,G3031=0),0,ROUND(IF(C3031=0,1,C3031)*IF(D3031=0,1,D3031)*IF(E3031=0,1,E3031)*IF(F3031=0,1,F3031)*IF(G3031=0,1,G3031),2))</f>
        <v>0</v>
      </c>
      <c r="I3031" s="63"/>
      <c r="J3031" s="7"/>
      <c r="K3031" s="8"/>
      <c r="M3031" s="389"/>
    </row>
    <row r="3032" spans="1:13">
      <c r="A3032" s="32">
        <f t="shared" si="604"/>
        <v>0</v>
      </c>
      <c r="B3032" s="10"/>
      <c r="C3032" s="2"/>
      <c r="D3032" s="2"/>
      <c r="E3032" s="2"/>
      <c r="F3032" s="2"/>
      <c r="G3032" s="2"/>
      <c r="H3032" s="3">
        <f t="shared" ref="H3032:H3038" si="605">IF(AND(C3032=0,D3032=0,E3032=0,F3032=0,G3032=0),0,ROUND(IF(C3032=0,1,C3032)*IF(D3032=0,1,D3032)*IF(E3032=0,1,E3032)*IF(F3032=0,1,F3032)*IF(G3032=0,1,G3032),2))</f>
        <v>0</v>
      </c>
      <c r="I3032" s="63"/>
      <c r="J3032" s="7"/>
      <c r="K3032" s="8"/>
      <c r="M3032" s="389"/>
    </row>
    <row r="3033" spans="1:13">
      <c r="A3033" s="32">
        <f t="shared" si="604"/>
        <v>0</v>
      </c>
      <c r="B3033" s="10"/>
      <c r="C3033" s="2"/>
      <c r="D3033" s="2"/>
      <c r="E3033" s="2"/>
      <c r="F3033" s="2"/>
      <c r="G3033" s="2"/>
      <c r="H3033" s="3">
        <f t="shared" si="605"/>
        <v>0</v>
      </c>
      <c r="I3033" s="63"/>
      <c r="J3033" s="7"/>
      <c r="K3033" s="8"/>
      <c r="M3033" s="389"/>
    </row>
    <row r="3034" spans="1:13">
      <c r="A3034" s="32">
        <f t="shared" si="604"/>
        <v>0</v>
      </c>
      <c r="B3034" s="10"/>
      <c r="C3034" s="2"/>
      <c r="D3034" s="2"/>
      <c r="E3034" s="2"/>
      <c r="F3034" s="2"/>
      <c r="G3034" s="2"/>
      <c r="H3034" s="3">
        <f t="shared" si="605"/>
        <v>0</v>
      </c>
      <c r="I3034" s="63"/>
      <c r="J3034" s="7"/>
      <c r="K3034" s="8"/>
      <c r="M3034" s="389"/>
    </row>
    <row r="3035" spans="1:13">
      <c r="A3035" s="32">
        <f t="shared" si="604"/>
        <v>0</v>
      </c>
      <c r="B3035" s="10"/>
      <c r="C3035" s="2"/>
      <c r="D3035" s="2"/>
      <c r="E3035" s="2"/>
      <c r="F3035" s="2"/>
      <c r="G3035" s="2"/>
      <c r="H3035" s="3">
        <f t="shared" si="605"/>
        <v>0</v>
      </c>
      <c r="I3035" s="63"/>
      <c r="J3035" s="7"/>
      <c r="K3035" s="8"/>
      <c r="M3035" s="389"/>
    </row>
    <row r="3036" spans="1:13">
      <c r="A3036" s="32">
        <f t="shared" si="604"/>
        <v>0</v>
      </c>
      <c r="B3036" s="10"/>
      <c r="C3036" s="2"/>
      <c r="D3036" s="2"/>
      <c r="E3036" s="2"/>
      <c r="F3036" s="2"/>
      <c r="G3036" s="2"/>
      <c r="H3036" s="3">
        <f t="shared" si="605"/>
        <v>0</v>
      </c>
      <c r="I3036" s="63"/>
      <c r="J3036" s="7"/>
      <c r="K3036" s="8"/>
      <c r="M3036" s="389"/>
    </row>
    <row r="3037" spans="1:13">
      <c r="A3037" s="32">
        <f t="shared" si="604"/>
        <v>0</v>
      </c>
      <c r="B3037" s="10"/>
      <c r="C3037" s="2"/>
      <c r="D3037" s="2"/>
      <c r="E3037" s="2"/>
      <c r="F3037" s="2"/>
      <c r="G3037" s="2"/>
      <c r="H3037" s="3">
        <f t="shared" si="605"/>
        <v>0</v>
      </c>
      <c r="I3037" s="63"/>
      <c r="J3037" s="7"/>
      <c r="K3037" s="8"/>
      <c r="M3037" s="389"/>
    </row>
    <row r="3038" spans="1:13">
      <c r="A3038" s="32">
        <f t="shared" si="604"/>
        <v>0</v>
      </c>
      <c r="B3038" s="10"/>
      <c r="C3038" s="2"/>
      <c r="D3038" s="2"/>
      <c r="E3038" s="2"/>
      <c r="F3038" s="2"/>
      <c r="G3038" s="2"/>
      <c r="H3038" s="3">
        <f t="shared" si="605"/>
        <v>0</v>
      </c>
      <c r="I3038" s="63"/>
      <c r="J3038" s="7"/>
      <c r="K3038" s="8"/>
      <c r="M3038" s="389"/>
    </row>
    <row r="3039" spans="1:13">
      <c r="A3039" s="33" t="e">
        <f>VLOOKUP(B3030,O:T,2)</f>
        <v>#N/A</v>
      </c>
      <c r="B3039" s="649" t="s">
        <v>70</v>
      </c>
      <c r="C3039" s="650"/>
      <c r="D3039" s="650"/>
      <c r="E3039" s="650"/>
      <c r="F3039" s="650"/>
      <c r="G3039" s="650"/>
      <c r="H3039" s="6"/>
      <c r="I3039" s="63">
        <f>SUM(H3031:H3039)</f>
        <v>0</v>
      </c>
      <c r="J3039" s="1" t="e">
        <f>VLOOKUP(B3030,O:W,4)</f>
        <v>#N/A</v>
      </c>
      <c r="K3039" s="8"/>
      <c r="M3039" s="389"/>
    </row>
    <row r="3040" spans="1:13" ht="44.25" customHeight="1">
      <c r="A3040" s="32">
        <f>IF(B3040&gt;0,1,0)</f>
        <v>0</v>
      </c>
      <c r="B3040" s="647"/>
      <c r="C3040" s="648"/>
      <c r="D3040" s="648"/>
      <c r="E3040" s="648"/>
      <c r="F3040" s="648"/>
      <c r="G3040" s="648"/>
      <c r="H3040" s="6"/>
      <c r="I3040" s="63"/>
      <c r="J3040" s="7"/>
      <c r="K3040" s="8"/>
      <c r="M3040" s="388" t="s">
        <v>1084</v>
      </c>
    </row>
    <row r="3041" spans="1:13">
      <c r="A3041" s="32">
        <f t="shared" ref="A3041:A3048" si="606">IF(H3041&gt;0,1,0)</f>
        <v>0</v>
      </c>
      <c r="B3041" s="10"/>
      <c r="C3041" s="2"/>
      <c r="D3041" s="2"/>
      <c r="E3041" s="2"/>
      <c r="F3041" s="2"/>
      <c r="G3041" s="2"/>
      <c r="H3041" s="3">
        <f>IF(AND(C3041=0,D3041=0,E3041=0,F3041=0,G3041=0),0,ROUND(IF(C3041=0,1,C3041)*IF(D3041=0,1,D3041)*IF(E3041=0,1,E3041)*IF(F3041=0,1,F3041)*IF(G3041=0,1,G3041),2))</f>
        <v>0</v>
      </c>
      <c r="I3041" s="63"/>
      <c r="J3041" s="7"/>
      <c r="K3041" s="8"/>
      <c r="M3041" s="389" t="s">
        <v>1085</v>
      </c>
    </row>
    <row r="3042" spans="1:13">
      <c r="A3042" s="32">
        <f t="shared" si="606"/>
        <v>0</v>
      </c>
      <c r="B3042" s="10"/>
      <c r="C3042" s="2"/>
      <c r="D3042" s="2"/>
      <c r="E3042" s="2"/>
      <c r="F3042" s="2"/>
      <c r="G3042" s="2"/>
      <c r="H3042" s="3">
        <f t="shared" ref="H3042:H3048" si="607">IF(AND(C3042=0,D3042=0,E3042=0,F3042=0,G3042=0),0,ROUND(IF(C3042=0,1,C3042)*IF(D3042=0,1,D3042)*IF(E3042=0,1,E3042)*IF(F3042=0,1,F3042)*IF(G3042=0,1,G3042),2))</f>
        <v>0</v>
      </c>
      <c r="I3042" s="63"/>
      <c r="J3042" s="7"/>
      <c r="K3042" s="8"/>
      <c r="M3042" s="389"/>
    </row>
    <row r="3043" spans="1:13">
      <c r="A3043" s="32">
        <f t="shared" si="606"/>
        <v>0</v>
      </c>
      <c r="B3043" s="10"/>
      <c r="C3043" s="2"/>
      <c r="D3043" s="2"/>
      <c r="E3043" s="2"/>
      <c r="F3043" s="2"/>
      <c r="G3043" s="2"/>
      <c r="H3043" s="3">
        <f t="shared" si="607"/>
        <v>0</v>
      </c>
      <c r="I3043" s="63"/>
      <c r="J3043" s="7"/>
      <c r="K3043" s="8"/>
      <c r="M3043" s="389"/>
    </row>
    <row r="3044" spans="1:13">
      <c r="A3044" s="32">
        <f t="shared" si="606"/>
        <v>0</v>
      </c>
      <c r="B3044" s="10"/>
      <c r="C3044" s="2"/>
      <c r="D3044" s="2"/>
      <c r="E3044" s="2"/>
      <c r="F3044" s="2"/>
      <c r="G3044" s="2"/>
      <c r="H3044" s="3">
        <f t="shared" si="607"/>
        <v>0</v>
      </c>
      <c r="I3044" s="63"/>
      <c r="J3044" s="7"/>
      <c r="K3044" s="8"/>
      <c r="M3044" s="389"/>
    </row>
    <row r="3045" spans="1:13">
      <c r="A3045" s="32">
        <f t="shared" si="606"/>
        <v>0</v>
      </c>
      <c r="B3045" s="10"/>
      <c r="C3045" s="2"/>
      <c r="D3045" s="2"/>
      <c r="E3045" s="2"/>
      <c r="F3045" s="2"/>
      <c r="G3045" s="2"/>
      <c r="H3045" s="3">
        <f t="shared" si="607"/>
        <v>0</v>
      </c>
      <c r="I3045" s="63"/>
      <c r="J3045" s="7"/>
      <c r="K3045" s="8"/>
      <c r="M3045" s="389"/>
    </row>
    <row r="3046" spans="1:13">
      <c r="A3046" s="32">
        <f t="shared" si="606"/>
        <v>0</v>
      </c>
      <c r="B3046" s="10"/>
      <c r="C3046" s="2"/>
      <c r="D3046" s="2"/>
      <c r="E3046" s="2"/>
      <c r="F3046" s="2"/>
      <c r="G3046" s="2"/>
      <c r="H3046" s="3">
        <f t="shared" si="607"/>
        <v>0</v>
      </c>
      <c r="I3046" s="63"/>
      <c r="J3046" s="7"/>
      <c r="K3046" s="8"/>
      <c r="M3046" s="389"/>
    </row>
    <row r="3047" spans="1:13">
      <c r="A3047" s="32">
        <f t="shared" si="606"/>
        <v>0</v>
      </c>
      <c r="B3047" s="10"/>
      <c r="C3047" s="2"/>
      <c r="D3047" s="2"/>
      <c r="E3047" s="2"/>
      <c r="F3047" s="2"/>
      <c r="G3047" s="2"/>
      <c r="H3047" s="3">
        <f t="shared" si="607"/>
        <v>0</v>
      </c>
      <c r="I3047" s="63"/>
      <c r="J3047" s="7"/>
      <c r="K3047" s="8"/>
      <c r="M3047" s="389"/>
    </row>
    <row r="3048" spans="1:13">
      <c r="A3048" s="32">
        <f t="shared" si="606"/>
        <v>0</v>
      </c>
      <c r="B3048" s="10"/>
      <c r="C3048" s="2"/>
      <c r="D3048" s="2"/>
      <c r="E3048" s="2"/>
      <c r="F3048" s="2"/>
      <c r="G3048" s="2"/>
      <c r="H3048" s="3">
        <f t="shared" si="607"/>
        <v>0</v>
      </c>
      <c r="I3048" s="63"/>
      <c r="J3048" s="7"/>
      <c r="K3048" s="8"/>
      <c r="M3048" s="389"/>
    </row>
    <row r="3049" spans="1:13">
      <c r="A3049" s="33" t="e">
        <f>VLOOKUP(B3040,O:T,2)</f>
        <v>#N/A</v>
      </c>
      <c r="B3049" s="649" t="s">
        <v>70</v>
      </c>
      <c r="C3049" s="650"/>
      <c r="D3049" s="650"/>
      <c r="E3049" s="650"/>
      <c r="F3049" s="650"/>
      <c r="G3049" s="650"/>
      <c r="H3049" s="6"/>
      <c r="I3049" s="63">
        <f>SUM(H3041:H3049)</f>
        <v>0</v>
      </c>
      <c r="J3049" s="1" t="e">
        <f>VLOOKUP(B3040,O:W,4)</f>
        <v>#N/A</v>
      </c>
      <c r="K3049" s="8"/>
      <c r="M3049" s="389"/>
    </row>
    <row r="3050" spans="1:13" ht="45.75" customHeight="1">
      <c r="A3050" s="32">
        <f>IF(B3050&gt;0,1,0)</f>
        <v>1</v>
      </c>
      <c r="B3050" s="647" t="s">
        <v>7265</v>
      </c>
      <c r="C3050" s="648"/>
      <c r="D3050" s="648"/>
      <c r="E3050" s="648"/>
      <c r="F3050" s="648"/>
      <c r="G3050" s="648"/>
      <c r="H3050" s="6"/>
      <c r="I3050" s="63"/>
      <c r="J3050" s="7"/>
      <c r="K3050" s="8"/>
      <c r="M3050" s="394" t="s">
        <v>1086</v>
      </c>
    </row>
    <row r="3051" spans="1:13">
      <c r="A3051" s="32">
        <f t="shared" ref="A3051:A3058" si="608">IF(H3051&gt;0,1,0)</f>
        <v>1</v>
      </c>
      <c r="B3051" s="10"/>
      <c r="C3051" s="2">
        <v>1</v>
      </c>
      <c r="D3051" s="2">
        <v>1</v>
      </c>
      <c r="E3051" s="2"/>
      <c r="F3051" s="2"/>
      <c r="G3051" s="2"/>
      <c r="H3051" s="3">
        <f t="shared" ref="H3051:H3058" si="609">IF(AND(C3051=0,D3051=0,E3051=0,F3051=0,G3051=0),0,ROUND(IF(C3051=0,1,C3051)*IF(D3051=0,1,D3051)*IF(E3051=0,1,E3051)*IF(F3051=0,1,F3051)*IF(G3051=0,1,G3051),2))</f>
        <v>1</v>
      </c>
      <c r="I3051" s="63"/>
      <c r="J3051" s="7"/>
      <c r="K3051" s="8"/>
      <c r="M3051" s="395" t="s">
        <v>1087</v>
      </c>
    </row>
    <row r="3052" spans="1:13">
      <c r="A3052" s="32">
        <f t="shared" si="608"/>
        <v>0</v>
      </c>
      <c r="B3052" s="10"/>
      <c r="C3052" s="2"/>
      <c r="D3052" s="2"/>
      <c r="E3052" s="2"/>
      <c r="F3052" s="2"/>
      <c r="G3052" s="2"/>
      <c r="H3052" s="3">
        <f t="shared" si="609"/>
        <v>0</v>
      </c>
      <c r="I3052" s="63"/>
      <c r="J3052" s="7"/>
      <c r="K3052" s="8"/>
      <c r="M3052" s="395"/>
    </row>
    <row r="3053" spans="1:13">
      <c r="A3053" s="32">
        <f t="shared" si="608"/>
        <v>0</v>
      </c>
      <c r="B3053" s="10"/>
      <c r="C3053" s="2"/>
      <c r="D3053" s="2"/>
      <c r="E3053" s="2"/>
      <c r="F3053" s="2"/>
      <c r="G3053" s="2"/>
      <c r="H3053" s="3">
        <f t="shared" si="609"/>
        <v>0</v>
      </c>
      <c r="I3053" s="63"/>
      <c r="J3053" s="7"/>
      <c r="K3053" s="8"/>
      <c r="M3053" s="395"/>
    </row>
    <row r="3054" spans="1:13">
      <c r="A3054" s="32">
        <f t="shared" si="608"/>
        <v>0</v>
      </c>
      <c r="B3054" s="10"/>
      <c r="C3054" s="2"/>
      <c r="D3054" s="2"/>
      <c r="E3054" s="2"/>
      <c r="F3054" s="2"/>
      <c r="G3054" s="2"/>
      <c r="H3054" s="3">
        <f t="shared" si="609"/>
        <v>0</v>
      </c>
      <c r="I3054" s="63"/>
      <c r="J3054" s="7"/>
      <c r="K3054" s="8"/>
      <c r="M3054" s="395"/>
    </row>
    <row r="3055" spans="1:13">
      <c r="A3055" s="32">
        <f t="shared" si="608"/>
        <v>0</v>
      </c>
      <c r="B3055" s="10"/>
      <c r="C3055" s="2"/>
      <c r="D3055" s="2"/>
      <c r="E3055" s="2"/>
      <c r="F3055" s="2"/>
      <c r="G3055" s="2"/>
      <c r="H3055" s="3">
        <f t="shared" si="609"/>
        <v>0</v>
      </c>
      <c r="I3055" s="63"/>
      <c r="J3055" s="7"/>
      <c r="K3055" s="8"/>
      <c r="M3055" s="395"/>
    </row>
    <row r="3056" spans="1:13">
      <c r="A3056" s="32">
        <f t="shared" si="608"/>
        <v>0</v>
      </c>
      <c r="B3056" s="10"/>
      <c r="C3056" s="2"/>
      <c r="D3056" s="2"/>
      <c r="E3056" s="2"/>
      <c r="F3056" s="2"/>
      <c r="G3056" s="2"/>
      <c r="H3056" s="3">
        <f t="shared" si="609"/>
        <v>0</v>
      </c>
      <c r="I3056" s="63"/>
      <c r="J3056" s="7"/>
      <c r="K3056" s="8"/>
      <c r="M3056" s="395"/>
    </row>
    <row r="3057" spans="1:13">
      <c r="A3057" s="32">
        <f t="shared" si="608"/>
        <v>0</v>
      </c>
      <c r="B3057" s="10"/>
      <c r="C3057" s="2"/>
      <c r="D3057" s="2"/>
      <c r="E3057" s="2"/>
      <c r="F3057" s="2"/>
      <c r="G3057" s="2"/>
      <c r="H3057" s="3">
        <f t="shared" si="609"/>
        <v>0</v>
      </c>
      <c r="I3057" s="63"/>
      <c r="J3057" s="7"/>
      <c r="K3057" s="8"/>
      <c r="M3057" s="395"/>
    </row>
    <row r="3058" spans="1:13">
      <c r="A3058" s="32">
        <f t="shared" si="608"/>
        <v>0</v>
      </c>
      <c r="B3058" s="10"/>
      <c r="C3058" s="2"/>
      <c r="D3058" s="2"/>
      <c r="E3058" s="2"/>
      <c r="F3058" s="2"/>
      <c r="G3058" s="2"/>
      <c r="H3058" s="3">
        <f t="shared" si="609"/>
        <v>0</v>
      </c>
      <c r="I3058" s="63"/>
      <c r="J3058" s="7"/>
      <c r="K3058" s="8"/>
      <c r="M3058" s="395"/>
    </row>
    <row r="3059" spans="1:13">
      <c r="A3059" s="33">
        <f>VLOOKUP(B3050,O:T,2)</f>
        <v>290101</v>
      </c>
      <c r="B3059" s="649" t="s">
        <v>70</v>
      </c>
      <c r="C3059" s="650"/>
      <c r="D3059" s="650"/>
      <c r="E3059" s="650"/>
      <c r="F3059" s="650"/>
      <c r="G3059" s="650"/>
      <c r="H3059" s="6"/>
      <c r="I3059" s="63">
        <f>SUM(H3051:H3059)</f>
        <v>1</v>
      </c>
      <c r="J3059" s="1" t="str">
        <f>VLOOKUP(B3050,O:W,4)</f>
        <v>مترطول</v>
      </c>
      <c r="K3059" s="8"/>
      <c r="M3059" s="395"/>
    </row>
    <row r="3060" spans="1:13" ht="45" customHeight="1">
      <c r="A3060" s="32">
        <f>IF(B3060&gt;0,1,0)</f>
        <v>1</v>
      </c>
      <c r="B3060" s="647" t="s">
        <v>7266</v>
      </c>
      <c r="C3060" s="648"/>
      <c r="D3060" s="648"/>
      <c r="E3060" s="648"/>
      <c r="F3060" s="648"/>
      <c r="G3060" s="648"/>
      <c r="H3060" s="6"/>
      <c r="I3060" s="63"/>
      <c r="J3060" s="7"/>
      <c r="K3060" s="8"/>
      <c r="M3060" s="394" t="s">
        <v>1086</v>
      </c>
    </row>
    <row r="3061" spans="1:13">
      <c r="A3061" s="32">
        <f t="shared" ref="A3061:A3068" si="610">IF(H3061&gt;0,1,0)</f>
        <v>1</v>
      </c>
      <c r="B3061" s="10"/>
      <c r="C3061" s="2">
        <v>1</v>
      </c>
      <c r="D3061" s="2"/>
      <c r="E3061" s="2"/>
      <c r="F3061" s="2"/>
      <c r="G3061" s="2"/>
      <c r="H3061" s="3">
        <f>IF(AND(C3061=0,D3061=0,E3061=0,F3061=0,G3061=0),0,ROUND(IF(C3061=0,1,C3061)*IF(D3061=0,1,D3061)*IF(E3061=0,1,E3061)*IF(F3061=0,1,F3061)*IF(G3061=0,1,G3061),2))</f>
        <v>1</v>
      </c>
      <c r="I3061" s="63"/>
      <c r="J3061" s="7"/>
      <c r="K3061" s="8"/>
      <c r="M3061" s="395" t="s">
        <v>1087</v>
      </c>
    </row>
    <row r="3062" spans="1:13">
      <c r="A3062" s="32">
        <f t="shared" si="610"/>
        <v>0</v>
      </c>
      <c r="B3062" s="10"/>
      <c r="C3062" s="2"/>
      <c r="D3062" s="2"/>
      <c r="E3062" s="2"/>
      <c r="F3062" s="2"/>
      <c r="G3062" s="2"/>
      <c r="H3062" s="3">
        <f t="shared" ref="H3062:H3068" si="611">IF(AND(C3062=0,D3062=0,E3062=0,F3062=0,G3062=0),0,ROUND(IF(C3062=0,1,C3062)*IF(D3062=0,1,D3062)*IF(E3062=0,1,E3062)*IF(F3062=0,1,F3062)*IF(G3062=0,1,G3062),2))</f>
        <v>0</v>
      </c>
      <c r="I3062" s="63"/>
      <c r="J3062" s="7"/>
      <c r="K3062" s="8"/>
      <c r="M3062" s="395"/>
    </row>
    <row r="3063" spans="1:13">
      <c r="A3063" s="32">
        <f t="shared" si="610"/>
        <v>0</v>
      </c>
      <c r="B3063" s="10"/>
      <c r="C3063" s="2"/>
      <c r="D3063" s="2"/>
      <c r="E3063" s="2"/>
      <c r="F3063" s="2"/>
      <c r="G3063" s="2"/>
      <c r="H3063" s="3">
        <f t="shared" si="611"/>
        <v>0</v>
      </c>
      <c r="I3063" s="63"/>
      <c r="J3063" s="7"/>
      <c r="K3063" s="8"/>
      <c r="M3063" s="395"/>
    </row>
    <row r="3064" spans="1:13">
      <c r="A3064" s="32">
        <f t="shared" si="610"/>
        <v>0</v>
      </c>
      <c r="B3064" s="10"/>
      <c r="C3064" s="2"/>
      <c r="D3064" s="2"/>
      <c r="E3064" s="2"/>
      <c r="F3064" s="2"/>
      <c r="G3064" s="2"/>
      <c r="H3064" s="3">
        <f t="shared" si="611"/>
        <v>0</v>
      </c>
      <c r="I3064" s="63"/>
      <c r="J3064" s="7"/>
      <c r="K3064" s="8"/>
      <c r="M3064" s="395"/>
    </row>
    <row r="3065" spans="1:13">
      <c r="A3065" s="32">
        <f t="shared" si="610"/>
        <v>0</v>
      </c>
      <c r="B3065" s="10"/>
      <c r="C3065" s="2"/>
      <c r="D3065" s="2"/>
      <c r="E3065" s="2"/>
      <c r="F3065" s="2"/>
      <c r="G3065" s="2"/>
      <c r="H3065" s="3">
        <f t="shared" si="611"/>
        <v>0</v>
      </c>
      <c r="I3065" s="63"/>
      <c r="J3065" s="7"/>
      <c r="K3065" s="8"/>
      <c r="M3065" s="395"/>
    </row>
    <row r="3066" spans="1:13">
      <c r="A3066" s="32">
        <f t="shared" si="610"/>
        <v>0</v>
      </c>
      <c r="B3066" s="10"/>
      <c r="C3066" s="2"/>
      <c r="D3066" s="2"/>
      <c r="E3066" s="2"/>
      <c r="F3066" s="2"/>
      <c r="G3066" s="2"/>
      <c r="H3066" s="3">
        <f t="shared" si="611"/>
        <v>0</v>
      </c>
      <c r="I3066" s="63"/>
      <c r="J3066" s="7"/>
      <c r="K3066" s="8"/>
      <c r="M3066" s="395"/>
    </row>
    <row r="3067" spans="1:13">
      <c r="A3067" s="32">
        <f t="shared" si="610"/>
        <v>0</v>
      </c>
      <c r="B3067" s="10"/>
      <c r="C3067" s="2"/>
      <c r="D3067" s="2"/>
      <c r="E3067" s="2"/>
      <c r="F3067" s="2"/>
      <c r="G3067" s="2"/>
      <c r="H3067" s="3">
        <f t="shared" si="611"/>
        <v>0</v>
      </c>
      <c r="I3067" s="63"/>
      <c r="J3067" s="7"/>
      <c r="K3067" s="8"/>
      <c r="M3067" s="395"/>
    </row>
    <row r="3068" spans="1:13">
      <c r="A3068" s="32">
        <f t="shared" si="610"/>
        <v>0</v>
      </c>
      <c r="B3068" s="10"/>
      <c r="C3068" s="2"/>
      <c r="D3068" s="2"/>
      <c r="E3068" s="2"/>
      <c r="F3068" s="2"/>
      <c r="G3068" s="2"/>
      <c r="H3068" s="3">
        <f t="shared" si="611"/>
        <v>0</v>
      </c>
      <c r="I3068" s="63"/>
      <c r="J3068" s="7"/>
      <c r="K3068" s="8"/>
      <c r="M3068" s="395"/>
    </row>
    <row r="3069" spans="1:13">
      <c r="A3069" s="33" t="str">
        <f>VLOOKUP(B3060,O:T,2)</f>
        <v>290223</v>
      </c>
      <c r="B3069" s="649" t="s">
        <v>70</v>
      </c>
      <c r="C3069" s="650"/>
      <c r="D3069" s="650"/>
      <c r="E3069" s="650"/>
      <c r="F3069" s="650"/>
      <c r="G3069" s="650"/>
      <c r="H3069" s="6"/>
      <c r="I3069" s="63">
        <f>SUM(H3061:H3069)</f>
        <v>1</v>
      </c>
      <c r="J3069" s="1" t="str">
        <f>VLOOKUP(B3060,O:W,4)</f>
        <v>عدد</v>
      </c>
      <c r="K3069" s="8"/>
      <c r="M3069" s="395"/>
    </row>
    <row r="3070" spans="1:13" ht="45" customHeight="1">
      <c r="A3070" s="32">
        <f>IF(B3070&gt;0,1,0)</f>
        <v>1</v>
      </c>
      <c r="B3070" s="647" t="s">
        <v>7266</v>
      </c>
      <c r="C3070" s="648"/>
      <c r="D3070" s="648"/>
      <c r="E3070" s="648"/>
      <c r="F3070" s="648"/>
      <c r="G3070" s="648"/>
      <c r="H3070" s="6"/>
      <c r="I3070" s="63"/>
      <c r="J3070" s="7"/>
      <c r="K3070" s="8"/>
      <c r="M3070" s="394" t="s">
        <v>1086</v>
      </c>
    </row>
    <row r="3071" spans="1:13">
      <c r="A3071" s="32">
        <f t="shared" ref="A3071:A3078" si="612">IF(H3071&gt;0,1,0)</f>
        <v>0</v>
      </c>
      <c r="B3071" s="10"/>
      <c r="C3071" s="2"/>
      <c r="D3071" s="2"/>
      <c r="E3071" s="2"/>
      <c r="F3071" s="2"/>
      <c r="G3071" s="2"/>
      <c r="H3071" s="3">
        <f>IF(AND(C3071=0,D3071=0,E3071=0,F3071=0,G3071=0),0,ROUND(IF(C3071=0,1,C3071)*IF(D3071=0,1,D3071)*IF(E3071=0,1,E3071)*IF(F3071=0,1,F3071)*IF(G3071=0,1,G3071),2))</f>
        <v>0</v>
      </c>
      <c r="I3071" s="63"/>
      <c r="J3071" s="7"/>
      <c r="K3071" s="8"/>
      <c r="M3071" s="395"/>
    </row>
    <row r="3072" spans="1:13">
      <c r="A3072" s="32">
        <f t="shared" si="612"/>
        <v>0</v>
      </c>
      <c r="B3072" s="10"/>
      <c r="C3072" s="2"/>
      <c r="D3072" s="2"/>
      <c r="E3072" s="2"/>
      <c r="F3072" s="2"/>
      <c r="G3072" s="2"/>
      <c r="H3072" s="3">
        <f t="shared" ref="H3072:H3078" si="613">IF(AND(C3072=0,D3072=0,E3072=0,F3072=0,G3072=0),0,ROUND(IF(C3072=0,1,C3072)*IF(D3072=0,1,D3072)*IF(E3072=0,1,E3072)*IF(F3072=0,1,F3072)*IF(G3072=0,1,G3072),2))</f>
        <v>0</v>
      </c>
      <c r="I3072" s="63"/>
      <c r="J3072" s="7"/>
      <c r="K3072" s="8"/>
      <c r="M3072" s="395"/>
    </row>
    <row r="3073" spans="1:13">
      <c r="A3073" s="32">
        <f t="shared" si="612"/>
        <v>0</v>
      </c>
      <c r="B3073" s="10"/>
      <c r="C3073" s="2"/>
      <c r="D3073" s="2"/>
      <c r="E3073" s="2"/>
      <c r="F3073" s="2"/>
      <c r="G3073" s="2"/>
      <c r="H3073" s="3">
        <f t="shared" si="613"/>
        <v>0</v>
      </c>
      <c r="I3073" s="63"/>
      <c r="J3073" s="7"/>
      <c r="K3073" s="8"/>
      <c r="M3073" s="395"/>
    </row>
    <row r="3074" spans="1:13">
      <c r="A3074" s="32">
        <f t="shared" si="612"/>
        <v>0</v>
      </c>
      <c r="B3074" s="10"/>
      <c r="C3074" s="2"/>
      <c r="D3074" s="2"/>
      <c r="E3074" s="2"/>
      <c r="F3074" s="2"/>
      <c r="G3074" s="2"/>
      <c r="H3074" s="3">
        <f t="shared" si="613"/>
        <v>0</v>
      </c>
      <c r="I3074" s="63"/>
      <c r="J3074" s="7"/>
      <c r="K3074" s="8"/>
      <c r="M3074" s="395"/>
    </row>
    <row r="3075" spans="1:13">
      <c r="A3075" s="32">
        <f t="shared" si="612"/>
        <v>0</v>
      </c>
      <c r="B3075" s="10"/>
      <c r="C3075" s="2"/>
      <c r="D3075" s="2"/>
      <c r="E3075" s="2"/>
      <c r="F3075" s="2"/>
      <c r="G3075" s="2"/>
      <c r="H3075" s="3">
        <f t="shared" si="613"/>
        <v>0</v>
      </c>
      <c r="I3075" s="63"/>
      <c r="J3075" s="7"/>
      <c r="K3075" s="8"/>
      <c r="M3075" s="395"/>
    </row>
    <row r="3076" spans="1:13">
      <c r="A3076" s="32">
        <f t="shared" si="612"/>
        <v>0</v>
      </c>
      <c r="B3076" s="10"/>
      <c r="C3076" s="2"/>
      <c r="D3076" s="2"/>
      <c r="E3076" s="2"/>
      <c r="F3076" s="2"/>
      <c r="G3076" s="2"/>
      <c r="H3076" s="3">
        <f t="shared" si="613"/>
        <v>0</v>
      </c>
      <c r="I3076" s="63"/>
      <c r="J3076" s="7"/>
      <c r="K3076" s="8"/>
      <c r="M3076" s="395"/>
    </row>
    <row r="3077" spans="1:13">
      <c r="A3077" s="32">
        <f t="shared" si="612"/>
        <v>0</v>
      </c>
      <c r="B3077" s="10"/>
      <c r="C3077" s="2"/>
      <c r="D3077" s="2"/>
      <c r="E3077" s="2"/>
      <c r="F3077" s="2"/>
      <c r="G3077" s="2"/>
      <c r="H3077" s="3">
        <f t="shared" si="613"/>
        <v>0</v>
      </c>
      <c r="I3077" s="63"/>
      <c r="J3077" s="7"/>
      <c r="K3077" s="8"/>
      <c r="M3077" s="395"/>
    </row>
    <row r="3078" spans="1:13">
      <c r="A3078" s="32">
        <f t="shared" si="612"/>
        <v>0</v>
      </c>
      <c r="B3078" s="10"/>
      <c r="C3078" s="2"/>
      <c r="D3078" s="2"/>
      <c r="E3078" s="2"/>
      <c r="F3078" s="2"/>
      <c r="G3078" s="2"/>
      <c r="H3078" s="3">
        <f t="shared" si="613"/>
        <v>0</v>
      </c>
      <c r="I3078" s="63"/>
      <c r="J3078" s="7"/>
      <c r="K3078" s="8"/>
      <c r="M3078" s="395"/>
    </row>
    <row r="3079" spans="1:13">
      <c r="A3079" s="33" t="str">
        <f>VLOOKUP(B3070,O:T,2)</f>
        <v>290223</v>
      </c>
      <c r="B3079" s="649" t="s">
        <v>70</v>
      </c>
      <c r="C3079" s="650"/>
      <c r="D3079" s="650"/>
      <c r="E3079" s="650"/>
      <c r="F3079" s="650"/>
      <c r="G3079" s="650"/>
      <c r="H3079" s="6"/>
      <c r="I3079" s="63">
        <f>SUM(H3071:H3079)</f>
        <v>0</v>
      </c>
      <c r="J3079" s="1" t="str">
        <f>VLOOKUP(B3070,O:W,4)</f>
        <v>عدد</v>
      </c>
      <c r="K3079" s="8"/>
      <c r="M3079" s="395"/>
    </row>
    <row r="3080" spans="1:13" ht="48" customHeight="1">
      <c r="A3080" s="32">
        <f>IF(B3080&gt;0,1,0)</f>
        <v>0</v>
      </c>
      <c r="B3080" s="647"/>
      <c r="C3080" s="648"/>
      <c r="D3080" s="648"/>
      <c r="E3080" s="648"/>
      <c r="F3080" s="648"/>
      <c r="G3080" s="648"/>
      <c r="H3080" s="6"/>
      <c r="I3080" s="63"/>
      <c r="J3080" s="7"/>
      <c r="K3080" s="8"/>
      <c r="M3080" s="394" t="s">
        <v>1086</v>
      </c>
    </row>
    <row r="3081" spans="1:13">
      <c r="A3081" s="32">
        <f t="shared" ref="A3081:A3088" si="614">IF(H3081&gt;0,1,0)</f>
        <v>0</v>
      </c>
      <c r="B3081" s="10"/>
      <c r="C3081" s="2"/>
      <c r="D3081" s="2"/>
      <c r="E3081" s="2"/>
      <c r="F3081" s="2"/>
      <c r="G3081" s="2"/>
      <c r="H3081" s="3">
        <f>IF(AND(C3081=0,D3081=0,E3081=0,F3081=0,G3081=0),0,ROUND(IF(C3081=0,1,C3081)*IF(D3081=0,1,D3081)*IF(E3081=0,1,E3081)*IF(F3081=0,1,F3081)*IF(G3081=0,1,G3081),2))</f>
        <v>0</v>
      </c>
      <c r="I3081" s="63"/>
      <c r="J3081" s="7"/>
      <c r="K3081" s="8"/>
      <c r="M3081" s="395" t="s">
        <v>1087</v>
      </c>
    </row>
    <row r="3082" spans="1:13">
      <c r="A3082" s="32">
        <f t="shared" si="614"/>
        <v>0</v>
      </c>
      <c r="B3082" s="10"/>
      <c r="C3082" s="2"/>
      <c r="D3082" s="2"/>
      <c r="E3082" s="2"/>
      <c r="F3082" s="2"/>
      <c r="G3082" s="2"/>
      <c r="H3082" s="3">
        <f t="shared" ref="H3082:H3088" si="615">IF(AND(C3082=0,D3082=0,E3082=0,F3082=0,G3082=0),0,ROUND(IF(C3082=0,1,C3082)*IF(D3082=0,1,D3082)*IF(E3082=0,1,E3082)*IF(F3082=0,1,F3082)*IF(G3082=0,1,G3082),2))</f>
        <v>0</v>
      </c>
      <c r="I3082" s="63"/>
      <c r="J3082" s="7"/>
      <c r="K3082" s="8"/>
      <c r="M3082" s="395"/>
    </row>
    <row r="3083" spans="1:13">
      <c r="A3083" s="32">
        <f t="shared" si="614"/>
        <v>0</v>
      </c>
      <c r="B3083" s="10"/>
      <c r="C3083" s="2"/>
      <c r="D3083" s="2"/>
      <c r="E3083" s="2"/>
      <c r="F3083" s="2"/>
      <c r="G3083" s="2"/>
      <c r="H3083" s="3">
        <f t="shared" si="615"/>
        <v>0</v>
      </c>
      <c r="I3083" s="63"/>
      <c r="J3083" s="7"/>
      <c r="K3083" s="8"/>
      <c r="M3083" s="395"/>
    </row>
    <row r="3084" spans="1:13">
      <c r="A3084" s="32">
        <f t="shared" si="614"/>
        <v>0</v>
      </c>
      <c r="B3084" s="10"/>
      <c r="C3084" s="2"/>
      <c r="D3084" s="2"/>
      <c r="E3084" s="2"/>
      <c r="F3084" s="2"/>
      <c r="G3084" s="2"/>
      <c r="H3084" s="3">
        <f t="shared" si="615"/>
        <v>0</v>
      </c>
      <c r="I3084" s="63"/>
      <c r="J3084" s="7"/>
      <c r="K3084" s="8"/>
      <c r="M3084" s="395"/>
    </row>
    <row r="3085" spans="1:13">
      <c r="A3085" s="32">
        <f t="shared" si="614"/>
        <v>0</v>
      </c>
      <c r="B3085" s="10"/>
      <c r="C3085" s="2"/>
      <c r="D3085" s="2"/>
      <c r="E3085" s="2"/>
      <c r="F3085" s="2"/>
      <c r="G3085" s="2"/>
      <c r="H3085" s="3">
        <f t="shared" si="615"/>
        <v>0</v>
      </c>
      <c r="I3085" s="63"/>
      <c r="J3085" s="7"/>
      <c r="K3085" s="8"/>
      <c r="M3085" s="395"/>
    </row>
    <row r="3086" spans="1:13">
      <c r="A3086" s="32">
        <f t="shared" si="614"/>
        <v>0</v>
      </c>
      <c r="B3086" s="10"/>
      <c r="C3086" s="2"/>
      <c r="D3086" s="2"/>
      <c r="E3086" s="2"/>
      <c r="F3086" s="2"/>
      <c r="G3086" s="2"/>
      <c r="H3086" s="3">
        <f t="shared" si="615"/>
        <v>0</v>
      </c>
      <c r="I3086" s="63"/>
      <c r="J3086" s="7"/>
      <c r="K3086" s="8"/>
      <c r="M3086" s="395"/>
    </row>
    <row r="3087" spans="1:13">
      <c r="A3087" s="32">
        <f t="shared" si="614"/>
        <v>0</v>
      </c>
      <c r="B3087" s="10"/>
      <c r="C3087" s="2"/>
      <c r="D3087" s="2"/>
      <c r="E3087" s="2"/>
      <c r="F3087" s="2"/>
      <c r="G3087" s="2"/>
      <c r="H3087" s="3">
        <f t="shared" si="615"/>
        <v>0</v>
      </c>
      <c r="I3087" s="63"/>
      <c r="J3087" s="7"/>
      <c r="K3087" s="8"/>
      <c r="M3087" s="395"/>
    </row>
    <row r="3088" spans="1:13">
      <c r="A3088" s="32">
        <f t="shared" si="614"/>
        <v>0</v>
      </c>
      <c r="B3088" s="10"/>
      <c r="C3088" s="2"/>
      <c r="D3088" s="2"/>
      <c r="E3088" s="2"/>
      <c r="F3088" s="2"/>
      <c r="G3088" s="2"/>
      <c r="H3088" s="3">
        <f t="shared" si="615"/>
        <v>0</v>
      </c>
      <c r="I3088" s="63"/>
      <c r="J3088" s="7"/>
      <c r="K3088" s="8"/>
      <c r="M3088" s="395"/>
    </row>
    <row r="3089" spans="1:13">
      <c r="A3089" s="33" t="e">
        <f>VLOOKUP(B3080,O:T,2)</f>
        <v>#N/A</v>
      </c>
      <c r="B3089" s="649" t="s">
        <v>70</v>
      </c>
      <c r="C3089" s="650"/>
      <c r="D3089" s="650"/>
      <c r="E3089" s="650"/>
      <c r="F3089" s="650"/>
      <c r="G3089" s="650"/>
      <c r="H3089" s="6"/>
      <c r="I3089" s="63">
        <f>SUM(H3081:H3089)</f>
        <v>0</v>
      </c>
      <c r="J3089" s="1" t="e">
        <f>VLOOKUP(B3080,O:W,4)</f>
        <v>#N/A</v>
      </c>
      <c r="K3089" s="8"/>
      <c r="M3089" s="395"/>
    </row>
    <row r="3090" spans="1:13" ht="45" customHeight="1">
      <c r="A3090" s="32">
        <f>IF(B3090&gt;0,1,0)</f>
        <v>0</v>
      </c>
      <c r="B3090" s="647"/>
      <c r="C3090" s="648"/>
      <c r="D3090" s="648"/>
      <c r="E3090" s="648"/>
      <c r="F3090" s="648"/>
      <c r="G3090" s="648"/>
      <c r="H3090" s="6"/>
      <c r="I3090" s="63"/>
      <c r="J3090" s="7"/>
      <c r="K3090" s="8"/>
      <c r="M3090" s="394" t="s">
        <v>1086</v>
      </c>
    </row>
    <row r="3091" spans="1:13">
      <c r="A3091" s="32">
        <f t="shared" ref="A3091:A3098" si="616">IF(H3091&gt;0,1,0)</f>
        <v>0</v>
      </c>
      <c r="B3091" s="10"/>
      <c r="C3091" s="2"/>
      <c r="D3091" s="2"/>
      <c r="E3091" s="2"/>
      <c r="F3091" s="2"/>
      <c r="G3091" s="2"/>
      <c r="H3091" s="3">
        <f>IF(AND(C3091=0,D3091=0,E3091=0,F3091=0,G3091=0),0,ROUND(IF(C3091=0,1,C3091)*IF(D3091=0,1,D3091)*IF(E3091=0,1,E3091)*IF(F3091=0,1,F3091)*IF(G3091=0,1,G3091),2))</f>
        <v>0</v>
      </c>
      <c r="I3091" s="63"/>
      <c r="J3091" s="7"/>
      <c r="K3091" s="8"/>
      <c r="M3091" s="395"/>
    </row>
    <row r="3092" spans="1:13">
      <c r="A3092" s="32">
        <f t="shared" si="616"/>
        <v>0</v>
      </c>
      <c r="B3092" s="10"/>
      <c r="C3092" s="2"/>
      <c r="D3092" s="2"/>
      <c r="E3092" s="2"/>
      <c r="F3092" s="2"/>
      <c r="G3092" s="2"/>
      <c r="H3092" s="3">
        <f t="shared" ref="H3092:H3098" si="617">IF(AND(C3092=0,D3092=0,E3092=0,F3092=0,G3092=0),0,ROUND(IF(C3092=0,1,C3092)*IF(D3092=0,1,D3092)*IF(E3092=0,1,E3092)*IF(F3092=0,1,F3092)*IF(G3092=0,1,G3092),2))</f>
        <v>0</v>
      </c>
      <c r="I3092" s="63"/>
      <c r="J3092" s="7"/>
      <c r="K3092" s="8"/>
      <c r="M3092" s="395"/>
    </row>
    <row r="3093" spans="1:13">
      <c r="A3093" s="32">
        <f t="shared" si="616"/>
        <v>0</v>
      </c>
      <c r="B3093" s="10"/>
      <c r="C3093" s="2"/>
      <c r="D3093" s="2"/>
      <c r="E3093" s="2"/>
      <c r="F3093" s="2"/>
      <c r="G3093" s="2"/>
      <c r="H3093" s="3">
        <f t="shared" si="617"/>
        <v>0</v>
      </c>
      <c r="I3093" s="63"/>
      <c r="J3093" s="7"/>
      <c r="K3093" s="8"/>
      <c r="M3093" s="395"/>
    </row>
    <row r="3094" spans="1:13">
      <c r="A3094" s="32">
        <f t="shared" si="616"/>
        <v>0</v>
      </c>
      <c r="B3094" s="10"/>
      <c r="C3094" s="2"/>
      <c r="D3094" s="2"/>
      <c r="E3094" s="2"/>
      <c r="F3094" s="2"/>
      <c r="G3094" s="2"/>
      <c r="H3094" s="3">
        <f t="shared" si="617"/>
        <v>0</v>
      </c>
      <c r="I3094" s="63"/>
      <c r="J3094" s="7"/>
      <c r="K3094" s="8"/>
      <c r="M3094" s="395"/>
    </row>
    <row r="3095" spans="1:13">
      <c r="A3095" s="32">
        <f t="shared" si="616"/>
        <v>0</v>
      </c>
      <c r="B3095" s="10"/>
      <c r="C3095" s="2"/>
      <c r="D3095" s="2"/>
      <c r="E3095" s="2"/>
      <c r="F3095" s="2"/>
      <c r="G3095" s="2"/>
      <c r="H3095" s="3">
        <f t="shared" si="617"/>
        <v>0</v>
      </c>
      <c r="I3095" s="63"/>
      <c r="J3095" s="7"/>
      <c r="K3095" s="8"/>
      <c r="M3095" s="395"/>
    </row>
    <row r="3096" spans="1:13">
      <c r="A3096" s="32">
        <f t="shared" si="616"/>
        <v>0</v>
      </c>
      <c r="B3096" s="10"/>
      <c r="C3096" s="2"/>
      <c r="D3096" s="2"/>
      <c r="E3096" s="2"/>
      <c r="F3096" s="2"/>
      <c r="G3096" s="2"/>
      <c r="H3096" s="3">
        <f t="shared" si="617"/>
        <v>0</v>
      </c>
      <c r="I3096" s="63"/>
      <c r="J3096" s="7"/>
      <c r="K3096" s="8"/>
      <c r="M3096" s="395"/>
    </row>
    <row r="3097" spans="1:13">
      <c r="A3097" s="32">
        <f t="shared" si="616"/>
        <v>0</v>
      </c>
      <c r="B3097" s="10"/>
      <c r="C3097" s="2"/>
      <c r="D3097" s="2"/>
      <c r="E3097" s="2"/>
      <c r="F3097" s="2"/>
      <c r="G3097" s="2"/>
      <c r="H3097" s="3">
        <f t="shared" si="617"/>
        <v>0</v>
      </c>
      <c r="I3097" s="63"/>
      <c r="J3097" s="7"/>
      <c r="K3097" s="8"/>
      <c r="M3097" s="395"/>
    </row>
    <row r="3098" spans="1:13">
      <c r="A3098" s="32">
        <f t="shared" si="616"/>
        <v>0</v>
      </c>
      <c r="B3098" s="10"/>
      <c r="C3098" s="2"/>
      <c r="D3098" s="2"/>
      <c r="E3098" s="2"/>
      <c r="F3098" s="2"/>
      <c r="G3098" s="2"/>
      <c r="H3098" s="3">
        <f t="shared" si="617"/>
        <v>0</v>
      </c>
      <c r="I3098" s="63"/>
      <c r="J3098" s="7"/>
      <c r="K3098" s="8"/>
      <c r="M3098" s="395"/>
    </row>
    <row r="3099" spans="1:13">
      <c r="A3099" s="33" t="e">
        <f>VLOOKUP(B3090,O:T,2)</f>
        <v>#N/A</v>
      </c>
      <c r="B3099" s="649" t="s">
        <v>70</v>
      </c>
      <c r="C3099" s="650"/>
      <c r="D3099" s="650"/>
      <c r="E3099" s="650"/>
      <c r="F3099" s="650"/>
      <c r="G3099" s="650"/>
      <c r="H3099" s="6"/>
      <c r="I3099" s="63">
        <f>SUM(H3091:H3099)</f>
        <v>0</v>
      </c>
      <c r="J3099" s="1" t="e">
        <f>VLOOKUP(B3090,O:W,4)</f>
        <v>#N/A</v>
      </c>
      <c r="K3099" s="8"/>
      <c r="M3099" s="395"/>
    </row>
    <row r="3100" spans="1:13" ht="47.25" customHeight="1">
      <c r="A3100" s="32">
        <f>IF(B3100&gt;0,1,0)</f>
        <v>0</v>
      </c>
      <c r="B3100" s="647"/>
      <c r="C3100" s="648"/>
      <c r="D3100" s="648"/>
      <c r="E3100" s="648"/>
      <c r="F3100" s="648"/>
      <c r="G3100" s="648"/>
      <c r="H3100" s="6"/>
      <c r="I3100" s="63"/>
      <c r="J3100" s="7"/>
      <c r="K3100" s="8"/>
      <c r="M3100" s="394" t="s">
        <v>1086</v>
      </c>
    </row>
    <row r="3101" spans="1:13">
      <c r="A3101" s="32">
        <f t="shared" ref="A3101:A3108" si="618">IF(H3101&gt;0,1,0)</f>
        <v>0</v>
      </c>
      <c r="B3101" s="10"/>
      <c r="C3101" s="2"/>
      <c r="D3101" s="2"/>
      <c r="E3101" s="2"/>
      <c r="F3101" s="2"/>
      <c r="G3101" s="2"/>
      <c r="H3101" s="3">
        <f>IF(AND(C3101=0,D3101=0,E3101=0,F3101=0,G3101=0),0,ROUND(IF(C3101=0,1,C3101)*IF(D3101=0,1,D3101)*IF(E3101=0,1,E3101)*IF(F3101=0,1,F3101)*IF(G3101=0,1,G3101),2))</f>
        <v>0</v>
      </c>
      <c r="I3101" s="63"/>
      <c r="J3101" s="7"/>
      <c r="K3101" s="8"/>
      <c r="M3101" s="395" t="s">
        <v>1087</v>
      </c>
    </row>
    <row r="3102" spans="1:13">
      <c r="A3102" s="32">
        <f t="shared" si="618"/>
        <v>0</v>
      </c>
      <c r="B3102" s="10"/>
      <c r="C3102" s="2"/>
      <c r="D3102" s="2"/>
      <c r="E3102" s="2"/>
      <c r="F3102" s="2"/>
      <c r="G3102" s="2"/>
      <c r="H3102" s="3">
        <f t="shared" ref="H3102:H3108" si="619">IF(AND(C3102=0,D3102=0,E3102=0,F3102=0,G3102=0),0,ROUND(IF(C3102=0,1,C3102)*IF(D3102=0,1,D3102)*IF(E3102=0,1,E3102)*IF(F3102=0,1,F3102)*IF(G3102=0,1,G3102),2))</f>
        <v>0</v>
      </c>
      <c r="I3102" s="63"/>
      <c r="J3102" s="7"/>
      <c r="K3102" s="8"/>
      <c r="M3102" s="395"/>
    </row>
    <row r="3103" spans="1:13">
      <c r="A3103" s="32">
        <f t="shared" si="618"/>
        <v>0</v>
      </c>
      <c r="B3103" s="10"/>
      <c r="C3103" s="2"/>
      <c r="D3103" s="2"/>
      <c r="E3103" s="2"/>
      <c r="F3103" s="2"/>
      <c r="G3103" s="2"/>
      <c r="H3103" s="3">
        <f t="shared" si="619"/>
        <v>0</v>
      </c>
      <c r="I3103" s="63"/>
      <c r="J3103" s="7"/>
      <c r="K3103" s="8"/>
      <c r="M3103" s="395"/>
    </row>
    <row r="3104" spans="1:13">
      <c r="A3104" s="32">
        <f t="shared" si="618"/>
        <v>0</v>
      </c>
      <c r="B3104" s="10"/>
      <c r="C3104" s="2"/>
      <c r="D3104" s="2"/>
      <c r="E3104" s="2"/>
      <c r="F3104" s="2"/>
      <c r="G3104" s="2"/>
      <c r="H3104" s="3">
        <f t="shared" si="619"/>
        <v>0</v>
      </c>
      <c r="I3104" s="63"/>
      <c r="J3104" s="7"/>
      <c r="K3104" s="8"/>
      <c r="M3104" s="395"/>
    </row>
    <row r="3105" spans="1:13">
      <c r="A3105" s="32">
        <f t="shared" si="618"/>
        <v>0</v>
      </c>
      <c r="B3105" s="10"/>
      <c r="C3105" s="2"/>
      <c r="D3105" s="2"/>
      <c r="E3105" s="2"/>
      <c r="F3105" s="2"/>
      <c r="G3105" s="2"/>
      <c r="H3105" s="3">
        <f t="shared" si="619"/>
        <v>0</v>
      </c>
      <c r="I3105" s="63"/>
      <c r="J3105" s="7"/>
      <c r="K3105" s="8"/>
      <c r="M3105" s="395"/>
    </row>
    <row r="3106" spans="1:13">
      <c r="A3106" s="32">
        <f t="shared" si="618"/>
        <v>0</v>
      </c>
      <c r="B3106" s="10"/>
      <c r="C3106" s="2"/>
      <c r="D3106" s="2"/>
      <c r="E3106" s="2"/>
      <c r="F3106" s="2"/>
      <c r="G3106" s="2"/>
      <c r="H3106" s="3">
        <f t="shared" si="619"/>
        <v>0</v>
      </c>
      <c r="I3106" s="63"/>
      <c r="J3106" s="7"/>
      <c r="K3106" s="8"/>
      <c r="M3106" s="395"/>
    </row>
    <row r="3107" spans="1:13">
      <c r="A3107" s="32">
        <f t="shared" si="618"/>
        <v>0</v>
      </c>
      <c r="B3107" s="10"/>
      <c r="C3107" s="2"/>
      <c r="D3107" s="2"/>
      <c r="E3107" s="2"/>
      <c r="F3107" s="2"/>
      <c r="G3107" s="2"/>
      <c r="H3107" s="3">
        <f t="shared" si="619"/>
        <v>0</v>
      </c>
      <c r="I3107" s="63"/>
      <c r="J3107" s="7"/>
      <c r="K3107" s="8"/>
      <c r="M3107" s="395"/>
    </row>
    <row r="3108" spans="1:13">
      <c r="A3108" s="32">
        <f t="shared" si="618"/>
        <v>0</v>
      </c>
      <c r="B3108" s="10"/>
      <c r="C3108" s="2"/>
      <c r="D3108" s="2"/>
      <c r="E3108" s="2"/>
      <c r="F3108" s="2"/>
      <c r="G3108" s="2"/>
      <c r="H3108" s="3">
        <f t="shared" si="619"/>
        <v>0</v>
      </c>
      <c r="I3108" s="63"/>
      <c r="J3108" s="7"/>
      <c r="K3108" s="8"/>
      <c r="M3108" s="395"/>
    </row>
    <row r="3109" spans="1:13">
      <c r="A3109" s="33" t="e">
        <f>VLOOKUP(B3100,O:T,2)</f>
        <v>#N/A</v>
      </c>
      <c r="B3109" s="649" t="s">
        <v>70</v>
      </c>
      <c r="C3109" s="650"/>
      <c r="D3109" s="650"/>
      <c r="E3109" s="650"/>
      <c r="F3109" s="650"/>
      <c r="G3109" s="650"/>
      <c r="H3109" s="6"/>
      <c r="I3109" s="63">
        <f>SUM(H3101:H3109)</f>
        <v>0</v>
      </c>
      <c r="J3109" s="1" t="e">
        <f>VLOOKUP(B3100,O:W,4)</f>
        <v>#N/A</v>
      </c>
      <c r="K3109" s="8"/>
      <c r="M3109" s="395"/>
    </row>
    <row r="3110" spans="1:13" ht="48" customHeight="1">
      <c r="A3110" s="32">
        <f>IF(B3110&gt;0,1,0)</f>
        <v>0</v>
      </c>
      <c r="B3110" s="647"/>
      <c r="C3110" s="648"/>
      <c r="D3110" s="648"/>
      <c r="E3110" s="648"/>
      <c r="F3110" s="648"/>
      <c r="G3110" s="648"/>
      <c r="H3110" s="6"/>
      <c r="I3110" s="63"/>
      <c r="J3110" s="7"/>
      <c r="K3110" s="8"/>
      <c r="M3110" s="394" t="s">
        <v>1086</v>
      </c>
    </row>
    <row r="3111" spans="1:13">
      <c r="A3111" s="32">
        <f t="shared" ref="A3111:A3118" si="620">IF(H3111&gt;0,1,0)</f>
        <v>0</v>
      </c>
      <c r="B3111" s="10"/>
      <c r="C3111" s="2"/>
      <c r="D3111" s="2"/>
      <c r="E3111" s="2"/>
      <c r="F3111" s="2"/>
      <c r="G3111" s="2"/>
      <c r="H3111" s="3">
        <f>IF(AND(C3111=0,D3111=0,E3111=0,F3111=0,G3111=0),0,ROUND(IF(C3111=0,1,C3111)*IF(D3111=0,1,D3111)*IF(E3111=0,1,E3111)*IF(F3111=0,1,F3111)*IF(G3111=0,1,G3111),2))</f>
        <v>0</v>
      </c>
      <c r="I3111" s="63"/>
      <c r="J3111" s="7"/>
      <c r="K3111" s="8"/>
      <c r="M3111" s="395"/>
    </row>
    <row r="3112" spans="1:13">
      <c r="A3112" s="32">
        <f t="shared" si="620"/>
        <v>0</v>
      </c>
      <c r="B3112" s="10"/>
      <c r="C3112" s="2"/>
      <c r="D3112" s="2"/>
      <c r="E3112" s="2"/>
      <c r="F3112" s="2"/>
      <c r="G3112" s="2"/>
      <c r="H3112" s="3">
        <f t="shared" ref="H3112:H3118" si="621">IF(AND(C3112=0,D3112=0,E3112=0,F3112=0,G3112=0),0,ROUND(IF(C3112=0,1,C3112)*IF(D3112=0,1,D3112)*IF(E3112=0,1,E3112)*IF(F3112=0,1,F3112)*IF(G3112=0,1,G3112),2))</f>
        <v>0</v>
      </c>
      <c r="I3112" s="63"/>
      <c r="J3112" s="7"/>
      <c r="K3112" s="8"/>
      <c r="M3112" s="395"/>
    </row>
    <row r="3113" spans="1:13">
      <c r="A3113" s="32">
        <f t="shared" si="620"/>
        <v>0</v>
      </c>
      <c r="B3113" s="10"/>
      <c r="C3113" s="2"/>
      <c r="D3113" s="2"/>
      <c r="E3113" s="2"/>
      <c r="F3113" s="2"/>
      <c r="G3113" s="2"/>
      <c r="H3113" s="3">
        <f t="shared" si="621"/>
        <v>0</v>
      </c>
      <c r="I3113" s="63"/>
      <c r="J3113" s="7"/>
      <c r="K3113" s="8"/>
      <c r="M3113" s="395"/>
    </row>
    <row r="3114" spans="1:13">
      <c r="A3114" s="32">
        <f t="shared" si="620"/>
        <v>0</v>
      </c>
      <c r="B3114" s="10"/>
      <c r="C3114" s="2"/>
      <c r="D3114" s="2"/>
      <c r="E3114" s="2"/>
      <c r="F3114" s="2"/>
      <c r="G3114" s="2"/>
      <c r="H3114" s="3">
        <f t="shared" si="621"/>
        <v>0</v>
      </c>
      <c r="I3114" s="63"/>
      <c r="J3114" s="7"/>
      <c r="K3114" s="8"/>
      <c r="M3114" s="395"/>
    </row>
    <row r="3115" spans="1:13">
      <c r="A3115" s="32">
        <f t="shared" si="620"/>
        <v>0</v>
      </c>
      <c r="B3115" s="10"/>
      <c r="C3115" s="2"/>
      <c r="D3115" s="2"/>
      <c r="E3115" s="2"/>
      <c r="F3115" s="2"/>
      <c r="G3115" s="2"/>
      <c r="H3115" s="3">
        <f t="shared" si="621"/>
        <v>0</v>
      </c>
      <c r="I3115" s="63"/>
      <c r="J3115" s="7"/>
      <c r="K3115" s="8"/>
      <c r="M3115" s="395"/>
    </row>
    <row r="3116" spans="1:13">
      <c r="A3116" s="32">
        <f t="shared" si="620"/>
        <v>0</v>
      </c>
      <c r="B3116" s="10"/>
      <c r="C3116" s="2"/>
      <c r="D3116" s="2"/>
      <c r="E3116" s="2"/>
      <c r="F3116" s="2"/>
      <c r="G3116" s="2"/>
      <c r="H3116" s="3">
        <f t="shared" si="621"/>
        <v>0</v>
      </c>
      <c r="I3116" s="63"/>
      <c r="J3116" s="7"/>
      <c r="K3116" s="8"/>
      <c r="M3116" s="395"/>
    </row>
    <row r="3117" spans="1:13">
      <c r="A3117" s="32">
        <f t="shared" si="620"/>
        <v>0</v>
      </c>
      <c r="B3117" s="10"/>
      <c r="C3117" s="2"/>
      <c r="D3117" s="2"/>
      <c r="E3117" s="2"/>
      <c r="F3117" s="2"/>
      <c r="G3117" s="2"/>
      <c r="H3117" s="3">
        <f t="shared" si="621"/>
        <v>0</v>
      </c>
      <c r="I3117" s="63"/>
      <c r="J3117" s="7"/>
      <c r="K3117" s="8"/>
      <c r="M3117" s="395"/>
    </row>
    <row r="3118" spans="1:13">
      <c r="A3118" s="32">
        <f t="shared" si="620"/>
        <v>0</v>
      </c>
      <c r="B3118" s="10"/>
      <c r="C3118" s="2"/>
      <c r="D3118" s="2"/>
      <c r="E3118" s="2"/>
      <c r="F3118" s="2"/>
      <c r="G3118" s="2"/>
      <c r="H3118" s="3">
        <f t="shared" si="621"/>
        <v>0</v>
      </c>
      <c r="I3118" s="63"/>
      <c r="J3118" s="7"/>
      <c r="K3118" s="8"/>
      <c r="M3118" s="395"/>
    </row>
    <row r="3119" spans="1:13">
      <c r="A3119" s="33" t="e">
        <f>VLOOKUP(B3110,O:T,2)</f>
        <v>#N/A</v>
      </c>
      <c r="B3119" s="649" t="s">
        <v>70</v>
      </c>
      <c r="C3119" s="650"/>
      <c r="D3119" s="650"/>
      <c r="E3119" s="650"/>
      <c r="F3119" s="650"/>
      <c r="G3119" s="650"/>
      <c r="H3119" s="6"/>
      <c r="I3119" s="63">
        <f>SUM(H3111:H3119)</f>
        <v>0</v>
      </c>
      <c r="J3119" s="1" t="e">
        <f>VLOOKUP(B3110,O:W,4)</f>
        <v>#N/A</v>
      </c>
      <c r="K3119" s="8"/>
      <c r="M3119" s="395"/>
    </row>
    <row r="3120" spans="1:13" ht="45.75" customHeight="1">
      <c r="A3120" s="32">
        <f>IF(B3120&gt;0,1,0)</f>
        <v>0</v>
      </c>
      <c r="B3120" s="647"/>
      <c r="C3120" s="648"/>
      <c r="D3120" s="648"/>
      <c r="E3120" s="648"/>
      <c r="F3120" s="648"/>
      <c r="G3120" s="648"/>
      <c r="H3120" s="6"/>
      <c r="I3120" s="63"/>
      <c r="J3120" s="7"/>
      <c r="K3120" s="8"/>
      <c r="M3120" s="394" t="s">
        <v>1086</v>
      </c>
    </row>
    <row r="3121" spans="1:13">
      <c r="A3121" s="32">
        <f t="shared" ref="A3121:A3128" si="622">IF(H3121&gt;0,1,0)</f>
        <v>0</v>
      </c>
      <c r="B3121" s="10"/>
      <c r="C3121" s="2"/>
      <c r="D3121" s="2"/>
      <c r="E3121" s="2"/>
      <c r="F3121" s="2"/>
      <c r="G3121" s="2"/>
      <c r="H3121" s="3">
        <f>IF(AND(C3121=0,D3121=0,E3121=0,F3121=0,G3121=0),0,ROUND(IF(C3121=0,1,C3121)*IF(D3121=0,1,D3121)*IF(E3121=0,1,E3121)*IF(F3121=0,1,F3121)*IF(G3121=0,1,G3121),2))</f>
        <v>0</v>
      </c>
      <c r="I3121" s="63"/>
      <c r="J3121" s="7"/>
      <c r="K3121" s="8"/>
      <c r="M3121" s="395" t="s">
        <v>1087</v>
      </c>
    </row>
    <row r="3122" spans="1:13">
      <c r="A3122" s="32">
        <f t="shared" si="622"/>
        <v>0</v>
      </c>
      <c r="B3122" s="10"/>
      <c r="C3122" s="2"/>
      <c r="D3122" s="2"/>
      <c r="E3122" s="2"/>
      <c r="F3122" s="2"/>
      <c r="G3122" s="2"/>
      <c r="H3122" s="3">
        <f t="shared" ref="H3122:H3128" si="623">IF(AND(C3122=0,D3122=0,E3122=0,F3122=0,G3122=0),0,ROUND(IF(C3122=0,1,C3122)*IF(D3122=0,1,D3122)*IF(E3122=0,1,E3122)*IF(F3122=0,1,F3122)*IF(G3122=0,1,G3122),2))</f>
        <v>0</v>
      </c>
      <c r="I3122" s="63"/>
      <c r="J3122" s="7"/>
      <c r="K3122" s="8"/>
      <c r="M3122" s="395"/>
    </row>
    <row r="3123" spans="1:13">
      <c r="A3123" s="32">
        <f t="shared" si="622"/>
        <v>0</v>
      </c>
      <c r="B3123" s="10"/>
      <c r="C3123" s="2"/>
      <c r="D3123" s="2"/>
      <c r="E3123" s="2"/>
      <c r="F3123" s="2"/>
      <c r="G3123" s="2"/>
      <c r="H3123" s="3">
        <f t="shared" si="623"/>
        <v>0</v>
      </c>
      <c r="I3123" s="63"/>
      <c r="J3123" s="7"/>
      <c r="K3123" s="8"/>
      <c r="M3123" s="395"/>
    </row>
    <row r="3124" spans="1:13">
      <c r="A3124" s="32">
        <f t="shared" si="622"/>
        <v>0</v>
      </c>
      <c r="B3124" s="10"/>
      <c r="C3124" s="2"/>
      <c r="D3124" s="2"/>
      <c r="E3124" s="2"/>
      <c r="F3124" s="2"/>
      <c r="G3124" s="2"/>
      <c r="H3124" s="3">
        <f t="shared" si="623"/>
        <v>0</v>
      </c>
      <c r="I3124" s="63"/>
      <c r="J3124" s="7"/>
      <c r="K3124" s="8"/>
      <c r="M3124" s="395"/>
    </row>
    <row r="3125" spans="1:13">
      <c r="A3125" s="32">
        <f t="shared" si="622"/>
        <v>0</v>
      </c>
      <c r="B3125" s="10"/>
      <c r="C3125" s="2"/>
      <c r="D3125" s="2"/>
      <c r="E3125" s="2"/>
      <c r="F3125" s="2"/>
      <c r="G3125" s="2"/>
      <c r="H3125" s="3">
        <f t="shared" si="623"/>
        <v>0</v>
      </c>
      <c r="I3125" s="63"/>
      <c r="J3125" s="7"/>
      <c r="K3125" s="8"/>
      <c r="M3125" s="395"/>
    </row>
    <row r="3126" spans="1:13">
      <c r="A3126" s="32">
        <f t="shared" si="622"/>
        <v>0</v>
      </c>
      <c r="B3126" s="10"/>
      <c r="C3126" s="2"/>
      <c r="D3126" s="2"/>
      <c r="E3126" s="2"/>
      <c r="F3126" s="2"/>
      <c r="G3126" s="2"/>
      <c r="H3126" s="3">
        <f t="shared" si="623"/>
        <v>0</v>
      </c>
      <c r="I3126" s="63"/>
      <c r="J3126" s="7"/>
      <c r="K3126" s="8"/>
      <c r="M3126" s="395"/>
    </row>
    <row r="3127" spans="1:13">
      <c r="A3127" s="32">
        <f t="shared" si="622"/>
        <v>0</v>
      </c>
      <c r="B3127" s="10"/>
      <c r="C3127" s="2"/>
      <c r="D3127" s="2"/>
      <c r="E3127" s="2"/>
      <c r="F3127" s="2"/>
      <c r="G3127" s="2"/>
      <c r="H3127" s="3">
        <f t="shared" si="623"/>
        <v>0</v>
      </c>
      <c r="I3127" s="63"/>
      <c r="J3127" s="7"/>
      <c r="K3127" s="8"/>
      <c r="M3127" s="395"/>
    </row>
    <row r="3128" spans="1:13">
      <c r="A3128" s="32">
        <f t="shared" si="622"/>
        <v>0</v>
      </c>
      <c r="B3128" s="10"/>
      <c r="C3128" s="2"/>
      <c r="D3128" s="2"/>
      <c r="E3128" s="2"/>
      <c r="F3128" s="2"/>
      <c r="G3128" s="2"/>
      <c r="H3128" s="3">
        <f t="shared" si="623"/>
        <v>0</v>
      </c>
      <c r="I3128" s="63"/>
      <c r="J3128" s="7"/>
      <c r="K3128" s="8"/>
      <c r="M3128" s="395"/>
    </row>
    <row r="3129" spans="1:13">
      <c r="A3129" s="33" t="e">
        <f>VLOOKUP(B3120,O:T,2)</f>
        <v>#N/A</v>
      </c>
      <c r="B3129" s="649" t="s">
        <v>70</v>
      </c>
      <c r="C3129" s="650"/>
      <c r="D3129" s="650"/>
      <c r="E3129" s="650"/>
      <c r="F3129" s="650"/>
      <c r="G3129" s="650"/>
      <c r="H3129" s="6"/>
      <c r="I3129" s="63">
        <f>SUM(H3121:H3129)</f>
        <v>0</v>
      </c>
      <c r="J3129" s="1" t="e">
        <f>VLOOKUP(B3120,O:W,4)</f>
        <v>#N/A</v>
      </c>
      <c r="K3129" s="8"/>
      <c r="M3129" s="395"/>
    </row>
    <row r="3130" spans="1:13" ht="46.5" customHeight="1">
      <c r="A3130" s="32">
        <f>IF(B3130&gt;0,1,0)</f>
        <v>0</v>
      </c>
      <c r="B3130" s="647"/>
      <c r="C3130" s="648"/>
      <c r="D3130" s="648"/>
      <c r="E3130" s="648"/>
      <c r="F3130" s="648"/>
      <c r="G3130" s="648"/>
      <c r="H3130" s="6"/>
      <c r="I3130" s="63"/>
      <c r="J3130" s="7"/>
      <c r="K3130" s="8"/>
      <c r="M3130" s="394" t="s">
        <v>1086</v>
      </c>
    </row>
    <row r="3131" spans="1:13">
      <c r="A3131" s="32">
        <f t="shared" ref="A3131:A3138" si="624">IF(H3131&gt;0,1,0)</f>
        <v>0</v>
      </c>
      <c r="B3131" s="10"/>
      <c r="C3131" s="2"/>
      <c r="D3131" s="2"/>
      <c r="E3131" s="2"/>
      <c r="F3131" s="2"/>
      <c r="G3131" s="2"/>
      <c r="H3131" s="3">
        <f>IF(AND(C3131=0,D3131=0,E3131=0,F3131=0,G3131=0),0,ROUND(IF(C3131=0,1,C3131)*IF(D3131=0,1,D3131)*IF(E3131=0,1,E3131)*IF(F3131=0,1,F3131)*IF(G3131=0,1,G3131),2))</f>
        <v>0</v>
      </c>
      <c r="I3131" s="63"/>
      <c r="J3131" s="7"/>
      <c r="K3131" s="8"/>
      <c r="M3131" s="395"/>
    </row>
    <row r="3132" spans="1:13">
      <c r="A3132" s="32">
        <f t="shared" si="624"/>
        <v>0</v>
      </c>
      <c r="B3132" s="10"/>
      <c r="C3132" s="2"/>
      <c r="D3132" s="2"/>
      <c r="E3132" s="2"/>
      <c r="F3132" s="2"/>
      <c r="G3132" s="2"/>
      <c r="H3132" s="3">
        <f t="shared" ref="H3132:H3138" si="625">IF(AND(C3132=0,D3132=0,E3132=0,F3132=0,G3132=0),0,ROUND(IF(C3132=0,1,C3132)*IF(D3132=0,1,D3132)*IF(E3132=0,1,E3132)*IF(F3132=0,1,F3132)*IF(G3132=0,1,G3132),2))</f>
        <v>0</v>
      </c>
      <c r="I3132" s="63"/>
      <c r="J3132" s="7"/>
      <c r="K3132" s="8"/>
      <c r="M3132" s="395"/>
    </row>
    <row r="3133" spans="1:13">
      <c r="A3133" s="32">
        <f t="shared" si="624"/>
        <v>0</v>
      </c>
      <c r="B3133" s="10"/>
      <c r="C3133" s="2"/>
      <c r="D3133" s="2"/>
      <c r="E3133" s="2"/>
      <c r="F3133" s="2"/>
      <c r="G3133" s="2"/>
      <c r="H3133" s="3">
        <f t="shared" si="625"/>
        <v>0</v>
      </c>
      <c r="I3133" s="63"/>
      <c r="J3133" s="7"/>
      <c r="K3133" s="8"/>
      <c r="M3133" s="395"/>
    </row>
    <row r="3134" spans="1:13">
      <c r="A3134" s="32">
        <f t="shared" si="624"/>
        <v>0</v>
      </c>
      <c r="B3134" s="10"/>
      <c r="C3134" s="2"/>
      <c r="D3134" s="2"/>
      <c r="E3134" s="2"/>
      <c r="F3134" s="2"/>
      <c r="G3134" s="2"/>
      <c r="H3134" s="3">
        <f t="shared" si="625"/>
        <v>0</v>
      </c>
      <c r="I3134" s="63"/>
      <c r="J3134" s="7"/>
      <c r="K3134" s="8"/>
      <c r="M3134" s="395"/>
    </row>
    <row r="3135" spans="1:13">
      <c r="A3135" s="32">
        <f t="shared" si="624"/>
        <v>0</v>
      </c>
      <c r="B3135" s="10"/>
      <c r="C3135" s="2"/>
      <c r="D3135" s="2"/>
      <c r="E3135" s="2"/>
      <c r="F3135" s="2"/>
      <c r="G3135" s="2"/>
      <c r="H3135" s="3">
        <f t="shared" si="625"/>
        <v>0</v>
      </c>
      <c r="I3135" s="63"/>
      <c r="J3135" s="7"/>
      <c r="K3135" s="8"/>
      <c r="M3135" s="395"/>
    </row>
    <row r="3136" spans="1:13">
      <c r="A3136" s="32">
        <f t="shared" si="624"/>
        <v>0</v>
      </c>
      <c r="B3136" s="10"/>
      <c r="C3136" s="2"/>
      <c r="D3136" s="2"/>
      <c r="E3136" s="2"/>
      <c r="F3136" s="2"/>
      <c r="G3136" s="2"/>
      <c r="H3136" s="3">
        <f t="shared" si="625"/>
        <v>0</v>
      </c>
      <c r="I3136" s="63"/>
      <c r="J3136" s="7"/>
      <c r="K3136" s="8"/>
      <c r="M3136" s="395"/>
    </row>
    <row r="3137" spans="1:13">
      <c r="A3137" s="32">
        <f t="shared" si="624"/>
        <v>0</v>
      </c>
      <c r="B3137" s="10"/>
      <c r="C3137" s="2"/>
      <c r="D3137" s="2"/>
      <c r="E3137" s="2"/>
      <c r="F3137" s="2"/>
      <c r="G3137" s="2"/>
      <c r="H3137" s="3">
        <f t="shared" si="625"/>
        <v>0</v>
      </c>
      <c r="I3137" s="63"/>
      <c r="J3137" s="7"/>
      <c r="K3137" s="8"/>
      <c r="M3137" s="395"/>
    </row>
    <row r="3138" spans="1:13">
      <c r="A3138" s="32">
        <f t="shared" si="624"/>
        <v>0</v>
      </c>
      <c r="B3138" s="10"/>
      <c r="C3138" s="2"/>
      <c r="D3138" s="2"/>
      <c r="E3138" s="2"/>
      <c r="F3138" s="2"/>
      <c r="G3138" s="2"/>
      <c r="H3138" s="3">
        <f t="shared" si="625"/>
        <v>0</v>
      </c>
      <c r="I3138" s="63"/>
      <c r="J3138" s="7"/>
      <c r="K3138" s="8"/>
      <c r="M3138" s="395"/>
    </row>
    <row r="3139" spans="1:13">
      <c r="A3139" s="33" t="e">
        <f>VLOOKUP(B3130,O:T,2)</f>
        <v>#N/A</v>
      </c>
      <c r="B3139" s="649" t="s">
        <v>70</v>
      </c>
      <c r="C3139" s="650"/>
      <c r="D3139" s="650"/>
      <c r="E3139" s="650"/>
      <c r="F3139" s="650"/>
      <c r="G3139" s="650"/>
      <c r="H3139" s="6"/>
      <c r="I3139" s="63">
        <f>SUM(H3131:H3139)</f>
        <v>0</v>
      </c>
      <c r="J3139" s="1" t="e">
        <f>VLOOKUP(B3130,O:W,4)</f>
        <v>#N/A</v>
      </c>
      <c r="K3139" s="8"/>
      <c r="M3139" s="395"/>
    </row>
    <row r="3140" spans="1:13" ht="45.75" customHeight="1">
      <c r="A3140" s="32">
        <f>IF(B3140&gt;0,1,0)</f>
        <v>0</v>
      </c>
      <c r="B3140" s="647"/>
      <c r="C3140" s="648"/>
      <c r="D3140" s="648"/>
      <c r="E3140" s="648"/>
      <c r="F3140" s="648"/>
      <c r="G3140" s="648"/>
      <c r="H3140" s="6"/>
      <c r="I3140" s="63"/>
      <c r="J3140" s="7"/>
      <c r="K3140" s="8"/>
      <c r="M3140" s="394" t="s">
        <v>1086</v>
      </c>
    </row>
    <row r="3141" spans="1:13">
      <c r="A3141" s="32">
        <f t="shared" ref="A3141:A3148" si="626">IF(H3141&gt;0,1,0)</f>
        <v>0</v>
      </c>
      <c r="B3141" s="10"/>
      <c r="C3141" s="2"/>
      <c r="D3141" s="2"/>
      <c r="E3141" s="2"/>
      <c r="F3141" s="2"/>
      <c r="G3141" s="2"/>
      <c r="H3141" s="3">
        <f>IF(AND(C3141=0,D3141=0,E3141=0,F3141=0,G3141=0),0,ROUND(IF(C3141=0,1,C3141)*IF(D3141=0,1,D3141)*IF(E3141=0,1,E3141)*IF(F3141=0,1,F3141)*IF(G3141=0,1,G3141),2))</f>
        <v>0</v>
      </c>
      <c r="I3141" s="63"/>
      <c r="J3141" s="7"/>
      <c r="K3141" s="8"/>
      <c r="M3141" s="395" t="s">
        <v>1087</v>
      </c>
    </row>
    <row r="3142" spans="1:13">
      <c r="A3142" s="32">
        <f t="shared" si="626"/>
        <v>0</v>
      </c>
      <c r="B3142" s="10"/>
      <c r="C3142" s="2"/>
      <c r="D3142" s="2"/>
      <c r="E3142" s="2"/>
      <c r="F3142" s="2"/>
      <c r="G3142" s="2"/>
      <c r="H3142" s="3">
        <f t="shared" ref="H3142:H3148" si="627">IF(AND(C3142=0,D3142=0,E3142=0,F3142=0,G3142=0),0,ROUND(IF(C3142=0,1,C3142)*IF(D3142=0,1,D3142)*IF(E3142=0,1,E3142)*IF(F3142=0,1,F3142)*IF(G3142=0,1,G3142),2))</f>
        <v>0</v>
      </c>
      <c r="I3142" s="63"/>
      <c r="J3142" s="7"/>
      <c r="K3142" s="8"/>
      <c r="M3142" s="395"/>
    </row>
    <row r="3143" spans="1:13">
      <c r="A3143" s="32">
        <f t="shared" si="626"/>
        <v>0</v>
      </c>
      <c r="B3143" s="10"/>
      <c r="C3143" s="2"/>
      <c r="D3143" s="2"/>
      <c r="E3143" s="2"/>
      <c r="F3143" s="2"/>
      <c r="G3143" s="2"/>
      <c r="H3143" s="3">
        <f t="shared" si="627"/>
        <v>0</v>
      </c>
      <c r="I3143" s="63"/>
      <c r="J3143" s="7"/>
      <c r="K3143" s="8"/>
      <c r="M3143" s="395"/>
    </row>
    <row r="3144" spans="1:13">
      <c r="A3144" s="32">
        <f t="shared" si="626"/>
        <v>0</v>
      </c>
      <c r="B3144" s="10"/>
      <c r="C3144" s="2"/>
      <c r="D3144" s="2"/>
      <c r="E3144" s="2"/>
      <c r="F3144" s="2"/>
      <c r="G3144" s="2"/>
      <c r="H3144" s="3">
        <f t="shared" si="627"/>
        <v>0</v>
      </c>
      <c r="I3144" s="63"/>
      <c r="J3144" s="7"/>
      <c r="K3144" s="8"/>
      <c r="M3144" s="395"/>
    </row>
    <row r="3145" spans="1:13">
      <c r="A3145" s="32">
        <f t="shared" si="626"/>
        <v>0</v>
      </c>
      <c r="B3145" s="10"/>
      <c r="C3145" s="2"/>
      <c r="D3145" s="2"/>
      <c r="E3145" s="2"/>
      <c r="F3145" s="2"/>
      <c r="G3145" s="2"/>
      <c r="H3145" s="3">
        <f t="shared" si="627"/>
        <v>0</v>
      </c>
      <c r="I3145" s="63"/>
      <c r="J3145" s="7"/>
      <c r="K3145" s="8"/>
      <c r="M3145" s="395"/>
    </row>
    <row r="3146" spans="1:13">
      <c r="A3146" s="32">
        <f t="shared" si="626"/>
        <v>0</v>
      </c>
      <c r="B3146" s="10"/>
      <c r="C3146" s="2"/>
      <c r="D3146" s="2"/>
      <c r="E3146" s="2"/>
      <c r="F3146" s="2"/>
      <c r="G3146" s="2"/>
      <c r="H3146" s="3">
        <f t="shared" si="627"/>
        <v>0</v>
      </c>
      <c r="I3146" s="63"/>
      <c r="J3146" s="7"/>
      <c r="K3146" s="8"/>
      <c r="M3146" s="395"/>
    </row>
    <row r="3147" spans="1:13">
      <c r="A3147" s="32">
        <f t="shared" si="626"/>
        <v>0</v>
      </c>
      <c r="B3147" s="10"/>
      <c r="C3147" s="2"/>
      <c r="D3147" s="2"/>
      <c r="E3147" s="2"/>
      <c r="F3147" s="2"/>
      <c r="G3147" s="2"/>
      <c r="H3147" s="3">
        <f t="shared" si="627"/>
        <v>0</v>
      </c>
      <c r="I3147" s="63"/>
      <c r="J3147" s="7"/>
      <c r="K3147" s="8"/>
      <c r="M3147" s="395"/>
    </row>
    <row r="3148" spans="1:13">
      <c r="A3148" s="32">
        <f t="shared" si="626"/>
        <v>0</v>
      </c>
      <c r="B3148" s="10"/>
      <c r="C3148" s="2"/>
      <c r="D3148" s="2"/>
      <c r="E3148" s="2"/>
      <c r="F3148" s="2"/>
      <c r="G3148" s="2"/>
      <c r="H3148" s="3">
        <f t="shared" si="627"/>
        <v>0</v>
      </c>
      <c r="I3148" s="63"/>
      <c r="J3148" s="7"/>
      <c r="K3148" s="8"/>
      <c r="M3148" s="395"/>
    </row>
    <row r="3149" spans="1:13">
      <c r="A3149" s="33" t="e">
        <f>VLOOKUP(B3140,O:T,2)</f>
        <v>#N/A</v>
      </c>
      <c r="B3149" s="649" t="s">
        <v>70</v>
      </c>
      <c r="C3149" s="650"/>
      <c r="D3149" s="650"/>
      <c r="E3149" s="650"/>
      <c r="F3149" s="650"/>
      <c r="G3149" s="650"/>
      <c r="H3149" s="6"/>
      <c r="I3149" s="63">
        <f>SUM(H3141:H3149)</f>
        <v>0</v>
      </c>
      <c r="J3149" s="1" t="e">
        <f>VLOOKUP(B3140,O:W,4)</f>
        <v>#N/A</v>
      </c>
      <c r="K3149" s="8"/>
      <c r="M3149" s="395"/>
    </row>
    <row r="3150" spans="1:13" ht="47.25" customHeight="1">
      <c r="A3150" s="32">
        <f>IF(B3150&gt;0,1,0)</f>
        <v>0</v>
      </c>
      <c r="B3150" s="647"/>
      <c r="C3150" s="648"/>
      <c r="D3150" s="648"/>
      <c r="E3150" s="648"/>
      <c r="F3150" s="648"/>
      <c r="G3150" s="648"/>
      <c r="H3150" s="6"/>
      <c r="I3150" s="63"/>
      <c r="J3150" s="7"/>
      <c r="K3150" s="8"/>
      <c r="M3150" s="394" t="s">
        <v>1086</v>
      </c>
    </row>
    <row r="3151" spans="1:13">
      <c r="A3151" s="32">
        <f t="shared" ref="A3151:A3158" si="628">IF(H3151&gt;0,1,0)</f>
        <v>0</v>
      </c>
      <c r="B3151" s="10"/>
      <c r="C3151" s="2"/>
      <c r="D3151" s="2"/>
      <c r="E3151" s="2"/>
      <c r="F3151" s="2"/>
      <c r="G3151" s="2"/>
      <c r="H3151" s="3">
        <f>IF(AND(C3151=0,D3151=0,E3151=0,F3151=0,G3151=0),0,ROUND(IF(C3151=0,1,C3151)*IF(D3151=0,1,D3151)*IF(E3151=0,1,E3151)*IF(F3151=0,1,F3151)*IF(G3151=0,1,G3151),2))</f>
        <v>0</v>
      </c>
      <c r="I3151" s="63"/>
      <c r="J3151" s="7"/>
      <c r="K3151" s="8"/>
      <c r="M3151" s="395"/>
    </row>
    <row r="3152" spans="1:13">
      <c r="A3152" s="32">
        <f t="shared" si="628"/>
        <v>0</v>
      </c>
      <c r="B3152" s="10"/>
      <c r="C3152" s="2"/>
      <c r="D3152" s="2"/>
      <c r="E3152" s="2"/>
      <c r="F3152" s="2"/>
      <c r="G3152" s="2"/>
      <c r="H3152" s="3">
        <f t="shared" ref="H3152:H3158" si="629">IF(AND(C3152=0,D3152=0,E3152=0,F3152=0,G3152=0),0,ROUND(IF(C3152=0,1,C3152)*IF(D3152=0,1,D3152)*IF(E3152=0,1,E3152)*IF(F3152=0,1,F3152)*IF(G3152=0,1,G3152),2))</f>
        <v>0</v>
      </c>
      <c r="I3152" s="63"/>
      <c r="J3152" s="7"/>
      <c r="K3152" s="8"/>
      <c r="M3152" s="395"/>
    </row>
    <row r="3153" spans="1:13">
      <c r="A3153" s="32">
        <f t="shared" si="628"/>
        <v>0</v>
      </c>
      <c r="B3153" s="10"/>
      <c r="C3153" s="2"/>
      <c r="D3153" s="2"/>
      <c r="E3153" s="2"/>
      <c r="F3153" s="2"/>
      <c r="G3153" s="2"/>
      <c r="H3153" s="3">
        <f t="shared" si="629"/>
        <v>0</v>
      </c>
      <c r="I3153" s="63"/>
      <c r="J3153" s="7"/>
      <c r="K3153" s="8"/>
      <c r="M3153" s="395"/>
    </row>
    <row r="3154" spans="1:13">
      <c r="A3154" s="32">
        <f t="shared" si="628"/>
        <v>0</v>
      </c>
      <c r="B3154" s="10"/>
      <c r="C3154" s="2"/>
      <c r="D3154" s="2"/>
      <c r="E3154" s="2"/>
      <c r="F3154" s="2"/>
      <c r="G3154" s="2"/>
      <c r="H3154" s="3">
        <f t="shared" si="629"/>
        <v>0</v>
      </c>
      <c r="I3154" s="63"/>
      <c r="J3154" s="7"/>
      <c r="K3154" s="8"/>
      <c r="M3154" s="395"/>
    </row>
    <row r="3155" spans="1:13">
      <c r="A3155" s="32">
        <f t="shared" si="628"/>
        <v>0</v>
      </c>
      <c r="B3155" s="10"/>
      <c r="C3155" s="2"/>
      <c r="D3155" s="2"/>
      <c r="E3155" s="2"/>
      <c r="F3155" s="2"/>
      <c r="G3155" s="2"/>
      <c r="H3155" s="3">
        <f t="shared" si="629"/>
        <v>0</v>
      </c>
      <c r="I3155" s="63"/>
      <c r="J3155" s="7"/>
      <c r="K3155" s="8"/>
      <c r="M3155" s="395"/>
    </row>
    <row r="3156" spans="1:13">
      <c r="A3156" s="32">
        <f t="shared" si="628"/>
        <v>0</v>
      </c>
      <c r="B3156" s="10"/>
      <c r="C3156" s="2"/>
      <c r="D3156" s="2"/>
      <c r="E3156" s="2"/>
      <c r="F3156" s="2"/>
      <c r="G3156" s="2"/>
      <c r="H3156" s="3">
        <f t="shared" si="629"/>
        <v>0</v>
      </c>
      <c r="I3156" s="63"/>
      <c r="J3156" s="7"/>
      <c r="K3156" s="8"/>
      <c r="M3156" s="395"/>
    </row>
    <row r="3157" spans="1:13">
      <c r="A3157" s="32">
        <f t="shared" si="628"/>
        <v>0</v>
      </c>
      <c r="B3157" s="10"/>
      <c r="C3157" s="2"/>
      <c r="D3157" s="2"/>
      <c r="E3157" s="2"/>
      <c r="F3157" s="2"/>
      <c r="G3157" s="2"/>
      <c r="H3157" s="3">
        <f t="shared" si="629"/>
        <v>0</v>
      </c>
      <c r="I3157" s="63"/>
      <c r="J3157" s="7"/>
      <c r="K3157" s="8"/>
      <c r="M3157" s="395"/>
    </row>
    <row r="3158" spans="1:13">
      <c r="A3158" s="32">
        <f t="shared" si="628"/>
        <v>0</v>
      </c>
      <c r="B3158" s="10"/>
      <c r="C3158" s="2"/>
      <c r="D3158" s="2"/>
      <c r="E3158" s="2"/>
      <c r="F3158" s="2"/>
      <c r="G3158" s="2"/>
      <c r="H3158" s="3">
        <f t="shared" si="629"/>
        <v>0</v>
      </c>
      <c r="I3158" s="63"/>
      <c r="J3158" s="7"/>
      <c r="K3158" s="8"/>
      <c r="M3158" s="395"/>
    </row>
    <row r="3159" spans="1:13">
      <c r="A3159" s="33" t="e">
        <f>VLOOKUP(B3150,O:T,2)</f>
        <v>#N/A</v>
      </c>
      <c r="B3159" s="649" t="s">
        <v>70</v>
      </c>
      <c r="C3159" s="650"/>
      <c r="D3159" s="650"/>
      <c r="E3159" s="650"/>
      <c r="F3159" s="650"/>
      <c r="G3159" s="650"/>
      <c r="H3159" s="6"/>
      <c r="I3159" s="63">
        <f>SUM(H3151:H3159)</f>
        <v>0</v>
      </c>
      <c r="J3159" s="1" t="e">
        <f>VLOOKUP(B3150,O:W,4)</f>
        <v>#N/A</v>
      </c>
      <c r="K3159" s="8"/>
      <c r="M3159" s="395"/>
    </row>
    <row r="3160" spans="1:13" ht="45.75" customHeight="1">
      <c r="A3160" s="32">
        <f>IF(B3160&gt;0,1,0)</f>
        <v>0</v>
      </c>
      <c r="B3160" s="647"/>
      <c r="C3160" s="648"/>
      <c r="D3160" s="648"/>
      <c r="E3160" s="648"/>
      <c r="F3160" s="648"/>
      <c r="G3160" s="648"/>
      <c r="H3160" s="6"/>
      <c r="I3160" s="63"/>
      <c r="J3160" s="7"/>
      <c r="K3160" s="8"/>
      <c r="M3160" s="394" t="s">
        <v>1086</v>
      </c>
    </row>
    <row r="3161" spans="1:13">
      <c r="A3161" s="32">
        <f t="shared" ref="A3161:A3168" si="630">IF(H3161&gt;0,1,0)</f>
        <v>0</v>
      </c>
      <c r="B3161" s="10"/>
      <c r="C3161" s="2"/>
      <c r="D3161" s="2"/>
      <c r="E3161" s="2"/>
      <c r="F3161" s="2"/>
      <c r="G3161" s="2"/>
      <c r="H3161" s="3">
        <f>IF(AND(C3161=0,D3161=0,E3161=0,F3161=0,G3161=0),0,ROUND(IF(C3161=0,1,C3161)*IF(D3161=0,1,D3161)*IF(E3161=0,1,E3161)*IF(F3161=0,1,F3161)*IF(G3161=0,1,G3161),2))</f>
        <v>0</v>
      </c>
      <c r="I3161" s="63"/>
      <c r="J3161" s="7"/>
      <c r="K3161" s="8"/>
      <c r="M3161" s="395" t="s">
        <v>1087</v>
      </c>
    </row>
    <row r="3162" spans="1:13">
      <c r="A3162" s="32">
        <f t="shared" si="630"/>
        <v>0</v>
      </c>
      <c r="B3162" s="10"/>
      <c r="C3162" s="2"/>
      <c r="D3162" s="2"/>
      <c r="E3162" s="2"/>
      <c r="F3162" s="2"/>
      <c r="G3162" s="2"/>
      <c r="H3162" s="3">
        <f t="shared" ref="H3162:H3168" si="631">IF(AND(C3162=0,D3162=0,E3162=0,F3162=0,G3162=0),0,ROUND(IF(C3162=0,1,C3162)*IF(D3162=0,1,D3162)*IF(E3162=0,1,E3162)*IF(F3162=0,1,F3162)*IF(G3162=0,1,G3162),2))</f>
        <v>0</v>
      </c>
      <c r="I3162" s="63"/>
      <c r="J3162" s="7"/>
      <c r="K3162" s="8"/>
      <c r="M3162" s="395"/>
    </row>
    <row r="3163" spans="1:13">
      <c r="A3163" s="32">
        <f t="shared" si="630"/>
        <v>0</v>
      </c>
      <c r="B3163" s="10"/>
      <c r="C3163" s="2"/>
      <c r="D3163" s="2"/>
      <c r="E3163" s="2"/>
      <c r="F3163" s="2"/>
      <c r="G3163" s="2"/>
      <c r="H3163" s="3">
        <f t="shared" si="631"/>
        <v>0</v>
      </c>
      <c r="I3163" s="63"/>
      <c r="J3163" s="7"/>
      <c r="K3163" s="8"/>
      <c r="M3163" s="395"/>
    </row>
    <row r="3164" spans="1:13">
      <c r="A3164" s="32">
        <f t="shared" si="630"/>
        <v>0</v>
      </c>
      <c r="B3164" s="10"/>
      <c r="C3164" s="2"/>
      <c r="D3164" s="2"/>
      <c r="E3164" s="2"/>
      <c r="F3164" s="2"/>
      <c r="G3164" s="2"/>
      <c r="H3164" s="3">
        <f t="shared" si="631"/>
        <v>0</v>
      </c>
      <c r="I3164" s="63"/>
      <c r="J3164" s="7"/>
      <c r="K3164" s="8"/>
      <c r="M3164" s="395"/>
    </row>
    <row r="3165" spans="1:13">
      <c r="A3165" s="32">
        <f t="shared" si="630"/>
        <v>0</v>
      </c>
      <c r="B3165" s="10"/>
      <c r="C3165" s="2"/>
      <c r="D3165" s="2"/>
      <c r="E3165" s="2"/>
      <c r="F3165" s="2"/>
      <c r="G3165" s="2"/>
      <c r="H3165" s="3">
        <f t="shared" si="631"/>
        <v>0</v>
      </c>
      <c r="I3165" s="63"/>
      <c r="J3165" s="7"/>
      <c r="K3165" s="8"/>
      <c r="M3165" s="395"/>
    </row>
    <row r="3166" spans="1:13">
      <c r="A3166" s="32">
        <f t="shared" si="630"/>
        <v>0</v>
      </c>
      <c r="B3166" s="10"/>
      <c r="C3166" s="2"/>
      <c r="D3166" s="2"/>
      <c r="E3166" s="2"/>
      <c r="F3166" s="2"/>
      <c r="G3166" s="2"/>
      <c r="H3166" s="3">
        <f t="shared" si="631"/>
        <v>0</v>
      </c>
      <c r="I3166" s="63"/>
      <c r="J3166" s="7"/>
      <c r="K3166" s="8"/>
      <c r="M3166" s="395"/>
    </row>
    <row r="3167" spans="1:13">
      <c r="A3167" s="32">
        <f t="shared" si="630"/>
        <v>0</v>
      </c>
      <c r="B3167" s="10"/>
      <c r="C3167" s="2"/>
      <c r="D3167" s="2"/>
      <c r="E3167" s="2"/>
      <c r="F3167" s="2"/>
      <c r="G3167" s="2"/>
      <c r="H3167" s="3">
        <f t="shared" si="631"/>
        <v>0</v>
      </c>
      <c r="I3167" s="63"/>
      <c r="J3167" s="7"/>
      <c r="K3167" s="8"/>
      <c r="M3167" s="395"/>
    </row>
    <row r="3168" spans="1:13">
      <c r="A3168" s="32">
        <f t="shared" si="630"/>
        <v>0</v>
      </c>
      <c r="B3168" s="10"/>
      <c r="C3168" s="2"/>
      <c r="D3168" s="2"/>
      <c r="E3168" s="2"/>
      <c r="F3168" s="2"/>
      <c r="G3168" s="2"/>
      <c r="H3168" s="3">
        <f t="shared" si="631"/>
        <v>0</v>
      </c>
      <c r="I3168" s="63"/>
      <c r="J3168" s="7"/>
      <c r="K3168" s="8"/>
      <c r="M3168" s="395"/>
    </row>
    <row r="3169" spans="1:13">
      <c r="A3169" s="33" t="e">
        <f>VLOOKUP(B3160,O:T,2)</f>
        <v>#N/A</v>
      </c>
      <c r="B3169" s="649" t="s">
        <v>70</v>
      </c>
      <c r="C3169" s="650"/>
      <c r="D3169" s="650"/>
      <c r="E3169" s="650"/>
      <c r="F3169" s="650"/>
      <c r="G3169" s="650"/>
      <c r="H3169" s="6"/>
      <c r="I3169" s="63">
        <f>SUM(H3161:H3169)</f>
        <v>0</v>
      </c>
      <c r="J3169" s="1" t="e">
        <f>VLOOKUP(B3160,O:W,4)</f>
        <v>#N/A</v>
      </c>
      <c r="K3169" s="8"/>
      <c r="M3169" s="395"/>
    </row>
    <row r="3170" spans="1:13" ht="46.5" customHeight="1">
      <c r="A3170" s="32">
        <f>IF(B3170&gt;0,1,0)</f>
        <v>0</v>
      </c>
      <c r="B3170" s="647"/>
      <c r="C3170" s="648"/>
      <c r="D3170" s="648"/>
      <c r="E3170" s="648"/>
      <c r="F3170" s="648"/>
      <c r="G3170" s="648"/>
      <c r="H3170" s="6"/>
      <c r="I3170" s="63"/>
      <c r="J3170" s="7"/>
      <c r="K3170" s="8"/>
      <c r="M3170" s="394" t="s">
        <v>1086</v>
      </c>
    </row>
    <row r="3171" spans="1:13">
      <c r="A3171" s="32">
        <f t="shared" ref="A3171:A3178" si="632">IF(H3171&gt;0,1,0)</f>
        <v>0</v>
      </c>
      <c r="B3171" s="10"/>
      <c r="C3171" s="2"/>
      <c r="D3171" s="2"/>
      <c r="E3171" s="2"/>
      <c r="F3171" s="2"/>
      <c r="G3171" s="2"/>
      <c r="H3171" s="3">
        <f>IF(AND(C3171=0,D3171=0,E3171=0,F3171=0,G3171=0),0,ROUND(IF(C3171=0,1,C3171)*IF(D3171=0,1,D3171)*IF(E3171=0,1,E3171)*IF(F3171=0,1,F3171)*IF(G3171=0,1,G3171),2))</f>
        <v>0</v>
      </c>
      <c r="I3171" s="63"/>
      <c r="J3171" s="7"/>
      <c r="K3171" s="8"/>
      <c r="M3171" s="395"/>
    </row>
    <row r="3172" spans="1:13">
      <c r="A3172" s="32">
        <f t="shared" si="632"/>
        <v>0</v>
      </c>
      <c r="B3172" s="10"/>
      <c r="C3172" s="2"/>
      <c r="D3172" s="2"/>
      <c r="E3172" s="2"/>
      <c r="F3172" s="2"/>
      <c r="G3172" s="2"/>
      <c r="H3172" s="3">
        <f t="shared" ref="H3172:H3178" si="633">IF(AND(C3172=0,D3172=0,E3172=0,F3172=0,G3172=0),0,ROUND(IF(C3172=0,1,C3172)*IF(D3172=0,1,D3172)*IF(E3172=0,1,E3172)*IF(F3172=0,1,F3172)*IF(G3172=0,1,G3172),2))</f>
        <v>0</v>
      </c>
      <c r="I3172" s="63"/>
      <c r="J3172" s="7"/>
      <c r="K3172" s="8"/>
      <c r="M3172" s="395"/>
    </row>
    <row r="3173" spans="1:13">
      <c r="A3173" s="32">
        <f t="shared" si="632"/>
        <v>0</v>
      </c>
      <c r="B3173" s="10"/>
      <c r="C3173" s="2"/>
      <c r="D3173" s="2"/>
      <c r="E3173" s="2"/>
      <c r="F3173" s="2"/>
      <c r="G3173" s="2"/>
      <c r="H3173" s="3">
        <f t="shared" si="633"/>
        <v>0</v>
      </c>
      <c r="I3173" s="63"/>
      <c r="J3173" s="7"/>
      <c r="K3173" s="8"/>
      <c r="M3173" s="395"/>
    </row>
    <row r="3174" spans="1:13">
      <c r="A3174" s="32">
        <f t="shared" si="632"/>
        <v>0</v>
      </c>
      <c r="B3174" s="10"/>
      <c r="C3174" s="2"/>
      <c r="D3174" s="2"/>
      <c r="E3174" s="2"/>
      <c r="F3174" s="2"/>
      <c r="G3174" s="2"/>
      <c r="H3174" s="3">
        <f t="shared" si="633"/>
        <v>0</v>
      </c>
      <c r="I3174" s="63"/>
      <c r="J3174" s="7"/>
      <c r="K3174" s="8"/>
      <c r="M3174" s="395"/>
    </row>
    <row r="3175" spans="1:13">
      <c r="A3175" s="32">
        <f t="shared" si="632"/>
        <v>0</v>
      </c>
      <c r="B3175" s="10"/>
      <c r="C3175" s="2"/>
      <c r="D3175" s="2"/>
      <c r="E3175" s="2"/>
      <c r="F3175" s="2"/>
      <c r="G3175" s="2"/>
      <c r="H3175" s="3">
        <f t="shared" si="633"/>
        <v>0</v>
      </c>
      <c r="I3175" s="63"/>
      <c r="J3175" s="7"/>
      <c r="K3175" s="8"/>
      <c r="M3175" s="395"/>
    </row>
    <row r="3176" spans="1:13">
      <c r="A3176" s="32">
        <f t="shared" si="632"/>
        <v>0</v>
      </c>
      <c r="B3176" s="10"/>
      <c r="C3176" s="2"/>
      <c r="D3176" s="2"/>
      <c r="E3176" s="2"/>
      <c r="F3176" s="2"/>
      <c r="G3176" s="2"/>
      <c r="H3176" s="3">
        <f t="shared" si="633"/>
        <v>0</v>
      </c>
      <c r="I3176" s="63"/>
      <c r="J3176" s="7"/>
      <c r="K3176" s="8"/>
      <c r="M3176" s="395"/>
    </row>
    <row r="3177" spans="1:13">
      <c r="A3177" s="32">
        <f t="shared" si="632"/>
        <v>0</v>
      </c>
      <c r="B3177" s="10"/>
      <c r="C3177" s="2"/>
      <c r="D3177" s="2"/>
      <c r="E3177" s="2"/>
      <c r="F3177" s="2"/>
      <c r="G3177" s="2"/>
      <c r="H3177" s="3">
        <f t="shared" si="633"/>
        <v>0</v>
      </c>
      <c r="I3177" s="63"/>
      <c r="J3177" s="7"/>
      <c r="K3177" s="8"/>
      <c r="M3177" s="395"/>
    </row>
    <row r="3178" spans="1:13">
      <c r="A3178" s="32">
        <f t="shared" si="632"/>
        <v>0</v>
      </c>
      <c r="B3178" s="10"/>
      <c r="C3178" s="2"/>
      <c r="D3178" s="2"/>
      <c r="E3178" s="2"/>
      <c r="F3178" s="2"/>
      <c r="G3178" s="2"/>
      <c r="H3178" s="3">
        <f t="shared" si="633"/>
        <v>0</v>
      </c>
      <c r="I3178" s="63"/>
      <c r="J3178" s="7"/>
      <c r="K3178" s="8"/>
      <c r="M3178" s="395"/>
    </row>
    <row r="3179" spans="1:13">
      <c r="A3179" s="33" t="e">
        <f>VLOOKUP(B3170,O:T,2)</f>
        <v>#N/A</v>
      </c>
      <c r="B3179" s="649" t="s">
        <v>70</v>
      </c>
      <c r="C3179" s="650"/>
      <c r="D3179" s="650"/>
      <c r="E3179" s="650"/>
      <c r="F3179" s="650"/>
      <c r="G3179" s="650"/>
      <c r="H3179" s="6"/>
      <c r="I3179" s="63">
        <f>SUM(H3171:H3179)</f>
        <v>0</v>
      </c>
      <c r="J3179" s="1" t="e">
        <f>VLOOKUP(B3170,O:W,4)</f>
        <v>#N/A</v>
      </c>
      <c r="K3179" s="8"/>
      <c r="M3179" s="395"/>
    </row>
    <row r="3180" spans="1:13" ht="45" customHeight="1">
      <c r="A3180" s="32">
        <f>IF(B3180&gt;0,1,0)</f>
        <v>0</v>
      </c>
      <c r="B3180" s="647"/>
      <c r="C3180" s="648"/>
      <c r="D3180" s="648"/>
      <c r="E3180" s="648"/>
      <c r="F3180" s="648"/>
      <c r="G3180" s="648"/>
      <c r="H3180" s="6"/>
      <c r="I3180" s="63"/>
      <c r="J3180" s="7"/>
      <c r="K3180" s="8"/>
      <c r="M3180" s="394" t="s">
        <v>1086</v>
      </c>
    </row>
    <row r="3181" spans="1:13">
      <c r="A3181" s="32">
        <f t="shared" ref="A3181:A3188" si="634">IF(H3181&gt;0,1,0)</f>
        <v>0</v>
      </c>
      <c r="B3181" s="10"/>
      <c r="C3181" s="2"/>
      <c r="D3181" s="2"/>
      <c r="E3181" s="2"/>
      <c r="F3181" s="2"/>
      <c r="G3181" s="2"/>
      <c r="H3181" s="3">
        <f>IF(AND(C3181=0,D3181=0,E3181=0,F3181=0,G3181=0),0,ROUND(IF(C3181=0,1,C3181)*IF(D3181=0,1,D3181)*IF(E3181=0,1,E3181)*IF(F3181=0,1,F3181)*IF(G3181=0,1,G3181),2))</f>
        <v>0</v>
      </c>
      <c r="I3181" s="63"/>
      <c r="J3181" s="7"/>
      <c r="K3181" s="8"/>
      <c r="M3181" s="395" t="s">
        <v>1087</v>
      </c>
    </row>
    <row r="3182" spans="1:13">
      <c r="A3182" s="32">
        <f t="shared" si="634"/>
        <v>0</v>
      </c>
      <c r="B3182" s="10"/>
      <c r="C3182" s="2"/>
      <c r="D3182" s="2"/>
      <c r="E3182" s="2"/>
      <c r="F3182" s="2"/>
      <c r="G3182" s="2"/>
      <c r="H3182" s="3">
        <f t="shared" ref="H3182:H3188" si="635">IF(AND(C3182=0,D3182=0,E3182=0,F3182=0,G3182=0),0,ROUND(IF(C3182=0,1,C3182)*IF(D3182=0,1,D3182)*IF(E3182=0,1,E3182)*IF(F3182=0,1,F3182)*IF(G3182=0,1,G3182),2))</f>
        <v>0</v>
      </c>
      <c r="I3182" s="63"/>
      <c r="J3182" s="7"/>
      <c r="K3182" s="8"/>
      <c r="M3182" s="395"/>
    </row>
    <row r="3183" spans="1:13">
      <c r="A3183" s="32">
        <f t="shared" si="634"/>
        <v>0</v>
      </c>
      <c r="B3183" s="10"/>
      <c r="C3183" s="2"/>
      <c r="D3183" s="2"/>
      <c r="E3183" s="2"/>
      <c r="F3183" s="2"/>
      <c r="G3183" s="2"/>
      <c r="H3183" s="3">
        <f t="shared" si="635"/>
        <v>0</v>
      </c>
      <c r="I3183" s="63"/>
      <c r="J3183" s="7"/>
      <c r="K3183" s="8"/>
      <c r="M3183" s="395"/>
    </row>
    <row r="3184" spans="1:13">
      <c r="A3184" s="32">
        <f t="shared" si="634"/>
        <v>0</v>
      </c>
      <c r="B3184" s="10"/>
      <c r="C3184" s="2"/>
      <c r="D3184" s="2"/>
      <c r="E3184" s="2"/>
      <c r="F3184" s="2"/>
      <c r="G3184" s="2"/>
      <c r="H3184" s="3">
        <f t="shared" si="635"/>
        <v>0</v>
      </c>
      <c r="I3184" s="63"/>
      <c r="J3184" s="7"/>
      <c r="K3184" s="8"/>
      <c r="M3184" s="395"/>
    </row>
    <row r="3185" spans="1:13">
      <c r="A3185" s="32">
        <f t="shared" si="634"/>
        <v>0</v>
      </c>
      <c r="B3185" s="10"/>
      <c r="C3185" s="2"/>
      <c r="D3185" s="2"/>
      <c r="E3185" s="2"/>
      <c r="F3185" s="2"/>
      <c r="G3185" s="2"/>
      <c r="H3185" s="3">
        <f t="shared" si="635"/>
        <v>0</v>
      </c>
      <c r="I3185" s="63"/>
      <c r="J3185" s="7"/>
      <c r="K3185" s="8"/>
      <c r="M3185" s="395"/>
    </row>
    <row r="3186" spans="1:13">
      <c r="A3186" s="32">
        <f t="shared" si="634"/>
        <v>0</v>
      </c>
      <c r="B3186" s="10"/>
      <c r="C3186" s="2"/>
      <c r="D3186" s="2"/>
      <c r="E3186" s="2"/>
      <c r="F3186" s="2"/>
      <c r="G3186" s="2"/>
      <c r="H3186" s="3">
        <f t="shared" si="635"/>
        <v>0</v>
      </c>
      <c r="I3186" s="63"/>
      <c r="J3186" s="7"/>
      <c r="K3186" s="8"/>
      <c r="M3186" s="395"/>
    </row>
    <row r="3187" spans="1:13">
      <c r="A3187" s="32">
        <f t="shared" si="634"/>
        <v>0</v>
      </c>
      <c r="B3187" s="10"/>
      <c r="C3187" s="2"/>
      <c r="D3187" s="2"/>
      <c r="E3187" s="2"/>
      <c r="F3187" s="2"/>
      <c r="G3187" s="2"/>
      <c r="H3187" s="3">
        <f t="shared" si="635"/>
        <v>0</v>
      </c>
      <c r="I3187" s="63"/>
      <c r="J3187" s="7"/>
      <c r="K3187" s="8"/>
      <c r="M3187" s="395"/>
    </row>
    <row r="3188" spans="1:13">
      <c r="A3188" s="32">
        <f t="shared" si="634"/>
        <v>0</v>
      </c>
      <c r="B3188" s="10"/>
      <c r="C3188" s="2"/>
      <c r="D3188" s="2"/>
      <c r="E3188" s="2"/>
      <c r="F3188" s="2"/>
      <c r="G3188" s="2"/>
      <c r="H3188" s="3">
        <f t="shared" si="635"/>
        <v>0</v>
      </c>
      <c r="I3188" s="63"/>
      <c r="J3188" s="7"/>
      <c r="K3188" s="8"/>
      <c r="M3188" s="395"/>
    </row>
    <row r="3189" spans="1:13">
      <c r="A3189" s="33" t="e">
        <f>VLOOKUP(B3180,O:T,2)</f>
        <v>#N/A</v>
      </c>
      <c r="B3189" s="649" t="s">
        <v>70</v>
      </c>
      <c r="C3189" s="650"/>
      <c r="D3189" s="650"/>
      <c r="E3189" s="650"/>
      <c r="F3189" s="650"/>
      <c r="G3189" s="650"/>
      <c r="H3189" s="6"/>
      <c r="I3189" s="63">
        <f>SUM(H3181:H3189)</f>
        <v>0</v>
      </c>
      <c r="J3189" s="1" t="e">
        <f>VLOOKUP(B3180,O:W,4)</f>
        <v>#N/A</v>
      </c>
      <c r="K3189" s="8"/>
      <c r="M3189" s="395"/>
    </row>
    <row r="3190" spans="1:13" ht="45.75" customHeight="1">
      <c r="A3190" s="32">
        <f>IF(B3190&gt;0,1,0)</f>
        <v>1</v>
      </c>
      <c r="B3190" s="647" t="s">
        <v>3912</v>
      </c>
      <c r="C3190" s="648"/>
      <c r="D3190" s="648"/>
      <c r="E3190" s="648"/>
      <c r="F3190" s="648"/>
      <c r="G3190" s="648"/>
      <c r="H3190" s="6"/>
      <c r="I3190" s="63"/>
      <c r="J3190" s="7"/>
      <c r="K3190" s="8"/>
      <c r="M3190" s="396" t="s">
        <v>1088</v>
      </c>
    </row>
    <row r="3191" spans="1:13">
      <c r="A3191" s="32">
        <f t="shared" ref="A3191:A3198" si="636">IF(H3191&gt;0,1,0)</f>
        <v>1</v>
      </c>
      <c r="B3191" s="10"/>
      <c r="C3191" s="2">
        <v>1</v>
      </c>
      <c r="D3191" s="2">
        <v>1</v>
      </c>
      <c r="E3191" s="2"/>
      <c r="F3191" s="2"/>
      <c r="G3191" s="2"/>
      <c r="H3191" s="3">
        <f>IF(AND(C3191=0,D3191=0,E3191=0,F3191=0,G3191=0),0,ROUND(IF(C3191=0,1,C3191)*IF(D3191=0,1,D3191)*IF(E3191=0,1,E3191)*IF(F3191=0,1,F3191)*IF(G3191=0,1,G3191),2))</f>
        <v>1</v>
      </c>
      <c r="I3191" s="63"/>
      <c r="J3191" s="7"/>
      <c r="K3191" s="8"/>
      <c r="M3191" s="397" t="s">
        <v>949</v>
      </c>
    </row>
    <row r="3192" spans="1:13">
      <c r="A3192" s="32">
        <f t="shared" si="636"/>
        <v>0</v>
      </c>
      <c r="B3192" s="10"/>
      <c r="C3192" s="2"/>
      <c r="D3192" s="2"/>
      <c r="E3192" s="2"/>
      <c r="F3192" s="2"/>
      <c r="G3192" s="2"/>
      <c r="H3192" s="3">
        <f t="shared" ref="H3192:H3198" si="637">IF(AND(C3192=0,D3192=0,E3192=0,F3192=0,G3192=0),0,ROUND(IF(C3192=0,1,C3192)*IF(D3192=0,1,D3192)*IF(E3192=0,1,E3192)*IF(F3192=0,1,F3192)*IF(G3192=0,1,G3192),2))</f>
        <v>0</v>
      </c>
      <c r="I3192" s="63"/>
      <c r="J3192" s="7"/>
      <c r="K3192" s="8"/>
      <c r="M3192" s="397"/>
    </row>
    <row r="3193" spans="1:13">
      <c r="A3193" s="32">
        <f t="shared" si="636"/>
        <v>0</v>
      </c>
      <c r="B3193" s="10"/>
      <c r="C3193" s="2"/>
      <c r="D3193" s="2"/>
      <c r="E3193" s="2"/>
      <c r="F3193" s="2"/>
      <c r="G3193" s="2"/>
      <c r="H3193" s="3">
        <f t="shared" si="637"/>
        <v>0</v>
      </c>
      <c r="I3193" s="63"/>
      <c r="J3193" s="7"/>
      <c r="K3193" s="8"/>
      <c r="M3193" s="397"/>
    </row>
    <row r="3194" spans="1:13">
      <c r="A3194" s="32">
        <f t="shared" si="636"/>
        <v>0</v>
      </c>
      <c r="B3194" s="10"/>
      <c r="C3194" s="2"/>
      <c r="D3194" s="2"/>
      <c r="E3194" s="2"/>
      <c r="F3194" s="2"/>
      <c r="G3194" s="2"/>
      <c r="H3194" s="3">
        <f t="shared" si="637"/>
        <v>0</v>
      </c>
      <c r="I3194" s="63"/>
      <c r="J3194" s="7"/>
      <c r="K3194" s="8"/>
      <c r="M3194" s="397"/>
    </row>
    <row r="3195" spans="1:13">
      <c r="A3195" s="32">
        <f t="shared" si="636"/>
        <v>0</v>
      </c>
      <c r="B3195" s="10"/>
      <c r="C3195" s="2"/>
      <c r="D3195" s="2"/>
      <c r="E3195" s="2"/>
      <c r="F3195" s="2"/>
      <c r="G3195" s="2"/>
      <c r="H3195" s="3">
        <f t="shared" si="637"/>
        <v>0</v>
      </c>
      <c r="I3195" s="63"/>
      <c r="J3195" s="7"/>
      <c r="K3195" s="8"/>
      <c r="M3195" s="397"/>
    </row>
    <row r="3196" spans="1:13">
      <c r="A3196" s="32">
        <f t="shared" si="636"/>
        <v>0</v>
      </c>
      <c r="B3196" s="10"/>
      <c r="C3196" s="2"/>
      <c r="D3196" s="2"/>
      <c r="E3196" s="2"/>
      <c r="F3196" s="2"/>
      <c r="G3196" s="2"/>
      <c r="H3196" s="3">
        <f t="shared" si="637"/>
        <v>0</v>
      </c>
      <c r="I3196" s="63"/>
      <c r="J3196" s="7"/>
      <c r="K3196" s="8"/>
      <c r="M3196" s="397"/>
    </row>
    <row r="3197" spans="1:13">
      <c r="A3197" s="32">
        <f t="shared" si="636"/>
        <v>0</v>
      </c>
      <c r="B3197" s="10"/>
      <c r="C3197" s="2"/>
      <c r="D3197" s="2"/>
      <c r="E3197" s="2"/>
      <c r="F3197" s="2"/>
      <c r="G3197" s="2"/>
      <c r="H3197" s="3">
        <f t="shared" si="637"/>
        <v>0</v>
      </c>
      <c r="I3197" s="63"/>
      <c r="J3197" s="7"/>
      <c r="K3197" s="8"/>
      <c r="M3197" s="397"/>
    </row>
    <row r="3198" spans="1:13">
      <c r="A3198" s="32">
        <f t="shared" si="636"/>
        <v>0</v>
      </c>
      <c r="B3198" s="10"/>
      <c r="C3198" s="2"/>
      <c r="D3198" s="2"/>
      <c r="E3198" s="2"/>
      <c r="F3198" s="2"/>
      <c r="G3198" s="2"/>
      <c r="H3198" s="3">
        <f t="shared" si="637"/>
        <v>0</v>
      </c>
      <c r="I3198" s="63"/>
      <c r="J3198" s="7"/>
      <c r="K3198" s="8"/>
      <c r="M3198" s="397"/>
    </row>
    <row r="3199" spans="1:13">
      <c r="A3199" s="33" t="str">
        <f>VLOOKUP(B3190,O:T,2)</f>
        <v>410101</v>
      </c>
      <c r="B3199" s="649" t="s">
        <v>70</v>
      </c>
      <c r="C3199" s="650"/>
      <c r="D3199" s="650"/>
      <c r="E3199" s="650"/>
      <c r="F3199" s="650"/>
      <c r="G3199" s="650"/>
      <c r="H3199" s="6"/>
      <c r="I3199" s="63">
        <f>SUM(H3191:H3199)</f>
        <v>1</v>
      </c>
      <c r="J3199" s="1" t="str">
        <f>VLOOKUP(B3190,O:W,4)</f>
        <v>مترمکعب</v>
      </c>
      <c r="K3199" s="8"/>
      <c r="M3199" s="397"/>
    </row>
    <row r="3200" spans="1:13" ht="46.5" customHeight="1">
      <c r="A3200" s="32">
        <f>IF(B3200&gt;0,1,0)</f>
        <v>1</v>
      </c>
      <c r="B3200" s="647" t="s">
        <v>7344</v>
      </c>
      <c r="C3200" s="648"/>
      <c r="D3200" s="648"/>
      <c r="E3200" s="648"/>
      <c r="F3200" s="648"/>
      <c r="G3200" s="648"/>
      <c r="H3200" s="6"/>
      <c r="I3200" s="63"/>
      <c r="J3200" s="7"/>
      <c r="K3200" s="8"/>
      <c r="M3200" s="396" t="s">
        <v>1088</v>
      </c>
    </row>
    <row r="3201" spans="1:13">
      <c r="A3201" s="32">
        <f t="shared" ref="A3201:A3208" si="638">IF(H3201&gt;0,1,0)</f>
        <v>1</v>
      </c>
      <c r="B3201" s="10"/>
      <c r="C3201" s="2">
        <v>1</v>
      </c>
      <c r="D3201" s="2"/>
      <c r="E3201" s="2"/>
      <c r="F3201" s="2"/>
      <c r="G3201" s="2"/>
      <c r="H3201" s="3">
        <f>IF(AND(C3201=0,D3201=0,E3201=0,F3201=0,G3201=0),0,ROUND(IF(C3201=0,1,C3201)*IF(D3201=0,1,D3201)*IF(E3201=0,1,E3201)*IF(F3201=0,1,F3201)*IF(G3201=0,1,G3201),2))</f>
        <v>1</v>
      </c>
      <c r="I3201" s="63"/>
      <c r="J3201" s="7"/>
      <c r="K3201" s="8"/>
      <c r="M3201" s="397" t="s">
        <v>949</v>
      </c>
    </row>
    <row r="3202" spans="1:13">
      <c r="A3202" s="32">
        <f t="shared" si="638"/>
        <v>0</v>
      </c>
      <c r="B3202" s="10"/>
      <c r="C3202" s="2"/>
      <c r="D3202" s="2"/>
      <c r="E3202" s="2"/>
      <c r="F3202" s="2"/>
      <c r="G3202" s="2"/>
      <c r="H3202" s="3">
        <f t="shared" ref="H3202:H3208" si="639">IF(AND(C3202=0,D3202=0,E3202=0,F3202=0,G3202=0),0,ROUND(IF(C3202=0,1,C3202)*IF(D3202=0,1,D3202)*IF(E3202=0,1,E3202)*IF(F3202=0,1,F3202)*IF(G3202=0,1,G3202),2))</f>
        <v>0</v>
      </c>
      <c r="I3202" s="63"/>
      <c r="J3202" s="7"/>
      <c r="K3202" s="8"/>
      <c r="M3202" s="397"/>
    </row>
    <row r="3203" spans="1:13">
      <c r="A3203" s="32">
        <f t="shared" si="638"/>
        <v>0</v>
      </c>
      <c r="B3203" s="10"/>
      <c r="C3203" s="2"/>
      <c r="D3203" s="2"/>
      <c r="E3203" s="2"/>
      <c r="F3203" s="2"/>
      <c r="G3203" s="2"/>
      <c r="H3203" s="3">
        <f t="shared" si="639"/>
        <v>0</v>
      </c>
      <c r="I3203" s="63"/>
      <c r="J3203" s="7"/>
      <c r="K3203" s="8"/>
      <c r="M3203" s="397"/>
    </row>
    <row r="3204" spans="1:13">
      <c r="A3204" s="32">
        <f t="shared" si="638"/>
        <v>0</v>
      </c>
      <c r="B3204" s="10"/>
      <c r="C3204" s="2"/>
      <c r="D3204" s="2"/>
      <c r="E3204" s="2"/>
      <c r="F3204" s="2"/>
      <c r="G3204" s="2"/>
      <c r="H3204" s="3">
        <f t="shared" si="639"/>
        <v>0</v>
      </c>
      <c r="I3204" s="63"/>
      <c r="J3204" s="7"/>
      <c r="K3204" s="8"/>
      <c r="M3204" s="397"/>
    </row>
    <row r="3205" spans="1:13">
      <c r="A3205" s="32">
        <f t="shared" si="638"/>
        <v>0</v>
      </c>
      <c r="B3205" s="10"/>
      <c r="C3205" s="2"/>
      <c r="D3205" s="2"/>
      <c r="E3205" s="2"/>
      <c r="F3205" s="2"/>
      <c r="G3205" s="2"/>
      <c r="H3205" s="3">
        <f t="shared" si="639"/>
        <v>0</v>
      </c>
      <c r="I3205" s="63"/>
      <c r="J3205" s="7"/>
      <c r="K3205" s="8"/>
      <c r="M3205" s="397"/>
    </row>
    <row r="3206" spans="1:13">
      <c r="A3206" s="32">
        <f t="shared" si="638"/>
        <v>0</v>
      </c>
      <c r="B3206" s="10"/>
      <c r="C3206" s="2"/>
      <c r="D3206" s="2"/>
      <c r="E3206" s="2"/>
      <c r="F3206" s="2"/>
      <c r="G3206" s="2"/>
      <c r="H3206" s="3">
        <f t="shared" si="639"/>
        <v>0</v>
      </c>
      <c r="I3206" s="63"/>
      <c r="J3206" s="7"/>
      <c r="K3206" s="8"/>
      <c r="M3206" s="397"/>
    </row>
    <row r="3207" spans="1:13">
      <c r="A3207" s="32">
        <f t="shared" si="638"/>
        <v>0</v>
      </c>
      <c r="B3207" s="10"/>
      <c r="C3207" s="2"/>
      <c r="D3207" s="2"/>
      <c r="E3207" s="2"/>
      <c r="F3207" s="2"/>
      <c r="G3207" s="2"/>
      <c r="H3207" s="3">
        <f t="shared" si="639"/>
        <v>0</v>
      </c>
      <c r="I3207" s="63"/>
      <c r="J3207" s="7"/>
      <c r="K3207" s="8"/>
      <c r="M3207" s="397"/>
    </row>
    <row r="3208" spans="1:13">
      <c r="A3208" s="32">
        <f t="shared" si="638"/>
        <v>0</v>
      </c>
      <c r="B3208" s="10"/>
      <c r="C3208" s="2"/>
      <c r="D3208" s="2"/>
      <c r="E3208" s="2"/>
      <c r="F3208" s="2"/>
      <c r="G3208" s="2"/>
      <c r="H3208" s="3">
        <f t="shared" si="639"/>
        <v>0</v>
      </c>
      <c r="I3208" s="63"/>
      <c r="J3208" s="7"/>
      <c r="K3208" s="8"/>
      <c r="M3208" s="397"/>
    </row>
    <row r="3209" spans="1:13">
      <c r="A3209" s="33" t="str">
        <f>VLOOKUP(B3200,O:T,2)</f>
        <v>410301</v>
      </c>
      <c r="B3209" s="649" t="s">
        <v>70</v>
      </c>
      <c r="C3209" s="650"/>
      <c r="D3209" s="650"/>
      <c r="E3209" s="650"/>
      <c r="F3209" s="650"/>
      <c r="G3209" s="650"/>
      <c r="H3209" s="6"/>
      <c r="I3209" s="63">
        <f>SUM(H3201:H3209)</f>
        <v>1</v>
      </c>
      <c r="J3209" s="1" t="str">
        <f>VLOOKUP(B3200,O:W,4)</f>
        <v>قالب</v>
      </c>
      <c r="K3209" s="8"/>
      <c r="M3209" s="397"/>
    </row>
    <row r="3210" spans="1:13" ht="46.5" customHeight="1">
      <c r="A3210" s="32">
        <f>IF(B3210&gt;0,1,0)</f>
        <v>0</v>
      </c>
      <c r="B3210" s="647"/>
      <c r="C3210" s="648"/>
      <c r="D3210" s="648"/>
      <c r="E3210" s="648"/>
      <c r="F3210" s="648"/>
      <c r="G3210" s="648"/>
      <c r="H3210" s="6"/>
      <c r="I3210" s="63"/>
      <c r="J3210" s="7"/>
      <c r="K3210" s="8"/>
      <c r="M3210" s="396" t="s">
        <v>1088</v>
      </c>
    </row>
    <row r="3211" spans="1:13">
      <c r="A3211" s="32">
        <f t="shared" ref="A3211:A3218" si="640">IF(H3211&gt;0,1,0)</f>
        <v>0</v>
      </c>
      <c r="B3211" s="10"/>
      <c r="C3211" s="2"/>
      <c r="D3211" s="2"/>
      <c r="E3211" s="2"/>
      <c r="F3211" s="2"/>
      <c r="G3211" s="2"/>
      <c r="H3211" s="3">
        <f>IF(AND(C3211=0,D3211=0,E3211=0,F3211=0,G3211=0),0,ROUND(IF(C3211=0,1,C3211)*IF(D3211=0,1,D3211)*IF(E3211=0,1,E3211)*IF(F3211=0,1,F3211)*IF(G3211=0,1,G3211),2))</f>
        <v>0</v>
      </c>
      <c r="I3211" s="63"/>
      <c r="J3211" s="7"/>
      <c r="K3211" s="8"/>
      <c r="M3211" s="397" t="s">
        <v>949</v>
      </c>
    </row>
    <row r="3212" spans="1:13">
      <c r="A3212" s="32">
        <f t="shared" si="640"/>
        <v>0</v>
      </c>
      <c r="B3212" s="10"/>
      <c r="C3212" s="2"/>
      <c r="D3212" s="2"/>
      <c r="E3212" s="2"/>
      <c r="F3212" s="2"/>
      <c r="G3212" s="2"/>
      <c r="H3212" s="3">
        <f t="shared" ref="H3212:H3218" si="641">IF(AND(C3212=0,D3212=0,E3212=0,F3212=0,G3212=0),0,ROUND(IF(C3212=0,1,C3212)*IF(D3212=0,1,D3212)*IF(E3212=0,1,E3212)*IF(F3212=0,1,F3212)*IF(G3212=0,1,G3212),2))</f>
        <v>0</v>
      </c>
      <c r="I3212" s="63"/>
      <c r="J3212" s="7"/>
      <c r="K3212" s="8"/>
      <c r="M3212" s="397"/>
    </row>
    <row r="3213" spans="1:13">
      <c r="A3213" s="32">
        <f t="shared" si="640"/>
        <v>0</v>
      </c>
      <c r="B3213" s="10"/>
      <c r="C3213" s="2"/>
      <c r="D3213" s="2"/>
      <c r="E3213" s="2"/>
      <c r="F3213" s="2"/>
      <c r="G3213" s="2"/>
      <c r="H3213" s="3">
        <f t="shared" si="641"/>
        <v>0</v>
      </c>
      <c r="I3213" s="63"/>
      <c r="J3213" s="7"/>
      <c r="K3213" s="8"/>
      <c r="M3213" s="397"/>
    </row>
    <row r="3214" spans="1:13">
      <c r="A3214" s="32">
        <f t="shared" si="640"/>
        <v>0</v>
      </c>
      <c r="B3214" s="10"/>
      <c r="C3214" s="2"/>
      <c r="D3214" s="2"/>
      <c r="E3214" s="2"/>
      <c r="F3214" s="2"/>
      <c r="G3214" s="2"/>
      <c r="H3214" s="3">
        <f t="shared" si="641"/>
        <v>0</v>
      </c>
      <c r="I3214" s="63"/>
      <c r="J3214" s="7"/>
      <c r="K3214" s="8"/>
      <c r="M3214" s="397"/>
    </row>
    <row r="3215" spans="1:13">
      <c r="A3215" s="32">
        <f t="shared" si="640"/>
        <v>0</v>
      </c>
      <c r="B3215" s="10"/>
      <c r="C3215" s="2"/>
      <c r="D3215" s="2"/>
      <c r="E3215" s="2"/>
      <c r="F3215" s="2"/>
      <c r="G3215" s="2"/>
      <c r="H3215" s="3">
        <f t="shared" si="641"/>
        <v>0</v>
      </c>
      <c r="I3215" s="63"/>
      <c r="J3215" s="7"/>
      <c r="K3215" s="8"/>
      <c r="M3215" s="397"/>
    </row>
    <row r="3216" spans="1:13">
      <c r="A3216" s="32">
        <f t="shared" si="640"/>
        <v>0</v>
      </c>
      <c r="B3216" s="10"/>
      <c r="C3216" s="2"/>
      <c r="D3216" s="2"/>
      <c r="E3216" s="2"/>
      <c r="F3216" s="2"/>
      <c r="G3216" s="2"/>
      <c r="H3216" s="3">
        <f t="shared" si="641"/>
        <v>0</v>
      </c>
      <c r="I3216" s="63"/>
      <c r="J3216" s="7"/>
      <c r="K3216" s="8"/>
      <c r="M3216" s="397"/>
    </row>
    <row r="3217" spans="1:13">
      <c r="A3217" s="32">
        <f t="shared" si="640"/>
        <v>0</v>
      </c>
      <c r="B3217" s="10"/>
      <c r="C3217" s="2"/>
      <c r="D3217" s="2"/>
      <c r="E3217" s="2"/>
      <c r="F3217" s="2"/>
      <c r="G3217" s="2"/>
      <c r="H3217" s="3">
        <f t="shared" si="641"/>
        <v>0</v>
      </c>
      <c r="I3217" s="63"/>
      <c r="J3217" s="7"/>
      <c r="K3217" s="8"/>
      <c r="M3217" s="397"/>
    </row>
    <row r="3218" spans="1:13">
      <c r="A3218" s="32">
        <f t="shared" si="640"/>
        <v>0</v>
      </c>
      <c r="B3218" s="10"/>
      <c r="C3218" s="2"/>
      <c r="D3218" s="2"/>
      <c r="E3218" s="2"/>
      <c r="F3218" s="2"/>
      <c r="G3218" s="2"/>
      <c r="H3218" s="3">
        <f t="shared" si="641"/>
        <v>0</v>
      </c>
      <c r="I3218" s="63"/>
      <c r="J3218" s="7"/>
      <c r="K3218" s="8"/>
      <c r="M3218" s="397"/>
    </row>
    <row r="3219" spans="1:13">
      <c r="A3219" s="33" t="e">
        <f>VLOOKUP(B3210,O:T,2)</f>
        <v>#N/A</v>
      </c>
      <c r="B3219" s="649" t="s">
        <v>70</v>
      </c>
      <c r="C3219" s="650"/>
      <c r="D3219" s="650"/>
      <c r="E3219" s="650"/>
      <c r="F3219" s="650"/>
      <c r="G3219" s="650"/>
      <c r="H3219" s="6"/>
      <c r="I3219" s="63">
        <f>SUM(H3211:H3219)</f>
        <v>0</v>
      </c>
      <c r="J3219" s="1" t="e">
        <f>VLOOKUP(B3210,O:W,4)</f>
        <v>#N/A</v>
      </c>
      <c r="K3219" s="8"/>
      <c r="M3219" s="397"/>
    </row>
    <row r="3220" spans="1:13">
      <c r="A3220" s="32">
        <f>IF(B3220&gt;0,1,0)</f>
        <v>0</v>
      </c>
      <c r="B3220" s="647"/>
      <c r="C3220" s="648"/>
      <c r="D3220" s="648"/>
      <c r="E3220" s="648"/>
      <c r="F3220" s="648"/>
      <c r="G3220" s="648"/>
      <c r="H3220" s="6"/>
      <c r="I3220" s="63"/>
      <c r="J3220" s="7"/>
      <c r="K3220" s="8"/>
      <c r="M3220" s="406"/>
    </row>
    <row r="3221" spans="1:13">
      <c r="A3221" s="32">
        <f t="shared" ref="A3221:A3228" si="642">IF(H3221&gt;0,1,0)</f>
        <v>0</v>
      </c>
      <c r="B3221" s="10"/>
      <c r="C3221" s="2"/>
      <c r="D3221" s="2"/>
      <c r="E3221" s="2"/>
      <c r="F3221" s="2"/>
      <c r="G3221" s="2"/>
      <c r="H3221" s="3">
        <f>IF(AND(C3221=0,D3221=0,E3221=0,F3221=0,G3221=0),0,ROUND(IF(C3221=0,1,C3221)*IF(D3221=0,1,D3221)*IF(E3221=0,1,E3221)*IF(F3221=0,1,F3221)*IF(G3221=0,1,G3221),2))</f>
        <v>0</v>
      </c>
      <c r="I3221" s="63"/>
      <c r="J3221" s="7"/>
      <c r="K3221" s="8"/>
      <c r="M3221" s="407"/>
    </row>
    <row r="3222" spans="1:13">
      <c r="A3222" s="32">
        <f t="shared" si="642"/>
        <v>0</v>
      </c>
      <c r="B3222" s="10"/>
      <c r="C3222" s="2"/>
      <c r="D3222" s="2"/>
      <c r="E3222" s="2"/>
      <c r="F3222" s="2"/>
      <c r="G3222" s="2"/>
      <c r="H3222" s="3">
        <f t="shared" ref="H3222:H3228" si="643">IF(AND(C3222=0,D3222=0,E3222=0,F3222=0,G3222=0),0,ROUND(IF(C3222=0,1,C3222)*IF(D3222=0,1,D3222)*IF(E3222=0,1,E3222)*IF(F3222=0,1,F3222)*IF(G3222=0,1,G3222),2))</f>
        <v>0</v>
      </c>
      <c r="I3222" s="63"/>
      <c r="J3222" s="7"/>
      <c r="K3222" s="8"/>
      <c r="M3222" s="407"/>
    </row>
    <row r="3223" spans="1:13">
      <c r="A3223" s="32">
        <f t="shared" si="642"/>
        <v>0</v>
      </c>
      <c r="B3223" s="10"/>
      <c r="C3223" s="2"/>
      <c r="D3223" s="2"/>
      <c r="E3223" s="2"/>
      <c r="F3223" s="2"/>
      <c r="G3223" s="2"/>
      <c r="H3223" s="3">
        <f t="shared" si="643"/>
        <v>0</v>
      </c>
      <c r="I3223" s="63"/>
      <c r="J3223" s="7"/>
      <c r="K3223" s="8"/>
      <c r="M3223" s="407"/>
    </row>
    <row r="3224" spans="1:13">
      <c r="A3224" s="32">
        <f t="shared" si="642"/>
        <v>0</v>
      </c>
      <c r="B3224" s="10"/>
      <c r="C3224" s="2"/>
      <c r="D3224" s="2"/>
      <c r="E3224" s="2"/>
      <c r="F3224" s="2"/>
      <c r="G3224" s="2"/>
      <c r="H3224" s="3">
        <f t="shared" si="643"/>
        <v>0</v>
      </c>
      <c r="I3224" s="63"/>
      <c r="J3224" s="7"/>
      <c r="K3224" s="8"/>
      <c r="M3224" s="407"/>
    </row>
    <row r="3225" spans="1:13">
      <c r="A3225" s="32">
        <f t="shared" si="642"/>
        <v>0</v>
      </c>
      <c r="B3225" s="10"/>
      <c r="C3225" s="2"/>
      <c r="D3225" s="2"/>
      <c r="E3225" s="2"/>
      <c r="F3225" s="2"/>
      <c r="G3225" s="2"/>
      <c r="H3225" s="3">
        <f t="shared" si="643"/>
        <v>0</v>
      </c>
      <c r="I3225" s="63"/>
      <c r="J3225" s="7"/>
      <c r="K3225" s="8"/>
      <c r="M3225" s="407"/>
    </row>
    <row r="3226" spans="1:13">
      <c r="A3226" s="32">
        <f t="shared" si="642"/>
        <v>0</v>
      </c>
      <c r="B3226" s="10"/>
      <c r="C3226" s="2"/>
      <c r="D3226" s="2"/>
      <c r="E3226" s="2"/>
      <c r="F3226" s="2"/>
      <c r="G3226" s="2"/>
      <c r="H3226" s="3">
        <f t="shared" si="643"/>
        <v>0</v>
      </c>
      <c r="I3226" s="63"/>
      <c r="J3226" s="7"/>
      <c r="K3226" s="8"/>
      <c r="M3226" s="407"/>
    </row>
    <row r="3227" spans="1:13">
      <c r="A3227" s="32">
        <f t="shared" si="642"/>
        <v>0</v>
      </c>
      <c r="B3227" s="10"/>
      <c r="C3227" s="2"/>
      <c r="D3227" s="2"/>
      <c r="E3227" s="2"/>
      <c r="F3227" s="2"/>
      <c r="G3227" s="2"/>
      <c r="H3227" s="3">
        <f t="shared" si="643"/>
        <v>0</v>
      </c>
      <c r="I3227" s="63"/>
      <c r="J3227" s="7"/>
      <c r="K3227" s="8"/>
      <c r="M3227" s="407"/>
    </row>
    <row r="3228" spans="1:13">
      <c r="A3228" s="32">
        <f t="shared" si="642"/>
        <v>0</v>
      </c>
      <c r="B3228" s="10"/>
      <c r="C3228" s="2"/>
      <c r="D3228" s="2"/>
      <c r="E3228" s="2"/>
      <c r="F3228" s="2"/>
      <c r="G3228" s="2"/>
      <c r="H3228" s="3">
        <f t="shared" si="643"/>
        <v>0</v>
      </c>
      <c r="I3228" s="63"/>
      <c r="J3228" s="7"/>
      <c r="K3228" s="8"/>
      <c r="M3228" s="407"/>
    </row>
    <row r="3229" spans="1:13">
      <c r="A3229" s="33" t="e">
        <f>VLOOKUP(B3220,O:T,2)</f>
        <v>#N/A</v>
      </c>
      <c r="B3229" s="649" t="s">
        <v>70</v>
      </c>
      <c r="C3229" s="650"/>
      <c r="D3229" s="650"/>
      <c r="E3229" s="650"/>
      <c r="F3229" s="650"/>
      <c r="G3229" s="650"/>
      <c r="H3229" s="6"/>
      <c r="I3229" s="63">
        <f>SUM(H3221:H3229)</f>
        <v>0</v>
      </c>
      <c r="J3229" s="1" t="e">
        <f>VLOOKUP(B3220,O:W,4)</f>
        <v>#N/A</v>
      </c>
      <c r="K3229" s="8"/>
      <c r="M3229" s="407"/>
    </row>
    <row r="3230" spans="1:13">
      <c r="A3230" s="32">
        <f>IF(B3230&gt;0,1,0)</f>
        <v>0</v>
      </c>
      <c r="B3230" s="647"/>
      <c r="C3230" s="648"/>
      <c r="D3230" s="648"/>
      <c r="E3230" s="648"/>
      <c r="F3230" s="648"/>
      <c r="G3230" s="648"/>
      <c r="H3230" s="6"/>
      <c r="I3230" s="63"/>
      <c r="J3230" s="7"/>
      <c r="K3230" s="8"/>
      <c r="M3230" s="406"/>
    </row>
    <row r="3231" spans="1:13">
      <c r="A3231" s="32">
        <f t="shared" ref="A3231:A3238" si="644">IF(H3231&gt;0,1,0)</f>
        <v>0</v>
      </c>
      <c r="B3231" s="10"/>
      <c r="C3231" s="2"/>
      <c r="D3231" s="2"/>
      <c r="E3231" s="2"/>
      <c r="F3231" s="2"/>
      <c r="G3231" s="2"/>
      <c r="H3231" s="3">
        <f>IF(AND(C3231=0,D3231=0,E3231=0,F3231=0,G3231=0),0,ROUND(IF(C3231=0,1,C3231)*IF(D3231=0,1,D3231)*IF(E3231=0,1,E3231)*IF(F3231=0,1,F3231)*IF(G3231=0,1,G3231),2))</f>
        <v>0</v>
      </c>
      <c r="I3231" s="63"/>
      <c r="J3231" s="7"/>
      <c r="K3231" s="8"/>
      <c r="M3231" s="407"/>
    </row>
    <row r="3232" spans="1:13">
      <c r="A3232" s="32">
        <f t="shared" si="644"/>
        <v>0</v>
      </c>
      <c r="B3232" s="10"/>
      <c r="C3232" s="2"/>
      <c r="D3232" s="2"/>
      <c r="E3232" s="2"/>
      <c r="F3232" s="2"/>
      <c r="G3232" s="2"/>
      <c r="H3232" s="3">
        <f t="shared" ref="H3232:H3238" si="645">IF(AND(C3232=0,D3232=0,E3232=0,F3232=0,G3232=0),0,ROUND(IF(C3232=0,1,C3232)*IF(D3232=0,1,D3232)*IF(E3232=0,1,E3232)*IF(F3232=0,1,F3232)*IF(G3232=0,1,G3232),2))</f>
        <v>0</v>
      </c>
      <c r="I3232" s="63"/>
      <c r="J3232" s="7"/>
      <c r="K3232" s="8"/>
      <c r="M3232" s="407"/>
    </row>
    <row r="3233" spans="1:13">
      <c r="A3233" s="32">
        <f t="shared" si="644"/>
        <v>0</v>
      </c>
      <c r="B3233" s="10"/>
      <c r="C3233" s="2"/>
      <c r="D3233" s="2"/>
      <c r="E3233" s="2"/>
      <c r="F3233" s="2"/>
      <c r="G3233" s="2"/>
      <c r="H3233" s="3">
        <f t="shared" si="645"/>
        <v>0</v>
      </c>
      <c r="I3233" s="63"/>
      <c r="J3233" s="7"/>
      <c r="K3233" s="8"/>
      <c r="M3233" s="407"/>
    </row>
    <row r="3234" spans="1:13">
      <c r="A3234" s="32">
        <f t="shared" si="644"/>
        <v>0</v>
      </c>
      <c r="B3234" s="10"/>
      <c r="C3234" s="2"/>
      <c r="D3234" s="2"/>
      <c r="E3234" s="2"/>
      <c r="F3234" s="2"/>
      <c r="G3234" s="2"/>
      <c r="H3234" s="3">
        <f t="shared" si="645"/>
        <v>0</v>
      </c>
      <c r="I3234" s="63"/>
      <c r="J3234" s="7"/>
      <c r="K3234" s="8"/>
      <c r="M3234" s="407"/>
    </row>
    <row r="3235" spans="1:13">
      <c r="A3235" s="32">
        <f t="shared" si="644"/>
        <v>0</v>
      </c>
      <c r="B3235" s="10"/>
      <c r="C3235" s="2"/>
      <c r="D3235" s="2"/>
      <c r="E3235" s="2"/>
      <c r="F3235" s="2"/>
      <c r="G3235" s="2"/>
      <c r="H3235" s="3">
        <f t="shared" si="645"/>
        <v>0</v>
      </c>
      <c r="I3235" s="63"/>
      <c r="J3235" s="7"/>
      <c r="K3235" s="8"/>
      <c r="M3235" s="407"/>
    </row>
    <row r="3236" spans="1:13">
      <c r="A3236" s="32">
        <f t="shared" si="644"/>
        <v>0</v>
      </c>
      <c r="B3236" s="10"/>
      <c r="C3236" s="2"/>
      <c r="D3236" s="2"/>
      <c r="E3236" s="2"/>
      <c r="F3236" s="2"/>
      <c r="G3236" s="2"/>
      <c r="H3236" s="3">
        <f t="shared" si="645"/>
        <v>0</v>
      </c>
      <c r="I3236" s="63"/>
      <c r="J3236" s="7"/>
      <c r="K3236" s="8"/>
      <c r="M3236" s="407"/>
    </row>
    <row r="3237" spans="1:13">
      <c r="A3237" s="32">
        <f t="shared" si="644"/>
        <v>0</v>
      </c>
      <c r="B3237" s="10"/>
      <c r="C3237" s="2"/>
      <c r="D3237" s="2"/>
      <c r="E3237" s="2"/>
      <c r="F3237" s="2"/>
      <c r="G3237" s="2"/>
      <c r="H3237" s="3">
        <f t="shared" si="645"/>
        <v>0</v>
      </c>
      <c r="I3237" s="63"/>
      <c r="J3237" s="7"/>
      <c r="K3237" s="8"/>
      <c r="M3237" s="407"/>
    </row>
    <row r="3238" spans="1:13">
      <c r="A3238" s="32">
        <f t="shared" si="644"/>
        <v>0</v>
      </c>
      <c r="B3238" s="10"/>
      <c r="C3238" s="2"/>
      <c r="D3238" s="2"/>
      <c r="E3238" s="2"/>
      <c r="F3238" s="2"/>
      <c r="G3238" s="2"/>
      <c r="H3238" s="3">
        <f t="shared" si="645"/>
        <v>0</v>
      </c>
      <c r="I3238" s="63"/>
      <c r="J3238" s="7"/>
      <c r="K3238" s="8"/>
      <c r="M3238" s="407"/>
    </row>
    <row r="3239" spans="1:13">
      <c r="A3239" s="33" t="e">
        <f>VLOOKUP(B3230,O:T,2)</f>
        <v>#N/A</v>
      </c>
      <c r="B3239" s="649" t="s">
        <v>70</v>
      </c>
      <c r="C3239" s="650"/>
      <c r="D3239" s="650"/>
      <c r="E3239" s="650"/>
      <c r="F3239" s="650"/>
      <c r="G3239" s="650"/>
      <c r="H3239" s="6"/>
      <c r="I3239" s="63">
        <f>SUM(H3231:H3239)</f>
        <v>0</v>
      </c>
      <c r="J3239" s="1" t="e">
        <f>VLOOKUP(B3230,O:W,4)</f>
        <v>#N/A</v>
      </c>
      <c r="K3239" s="8"/>
      <c r="M3239" s="407"/>
    </row>
    <row r="3240" spans="1:13">
      <c r="A3240" s="32">
        <f>IF(B3240&gt;0,1,0)</f>
        <v>0</v>
      </c>
      <c r="B3240" s="647"/>
      <c r="C3240" s="648"/>
      <c r="D3240" s="648"/>
      <c r="E3240" s="648"/>
      <c r="F3240" s="648"/>
      <c r="G3240" s="648"/>
      <c r="H3240" s="6"/>
      <c r="I3240" s="63"/>
      <c r="J3240" s="7"/>
      <c r="K3240" s="8"/>
      <c r="M3240" s="406"/>
    </row>
    <row r="3241" spans="1:13">
      <c r="A3241" s="32">
        <f t="shared" ref="A3241:A3248" si="646">IF(H3241&gt;0,1,0)</f>
        <v>0</v>
      </c>
      <c r="B3241" s="10"/>
      <c r="C3241" s="2"/>
      <c r="D3241" s="2"/>
      <c r="E3241" s="2"/>
      <c r="F3241" s="2"/>
      <c r="G3241" s="2"/>
      <c r="H3241" s="3">
        <f>IF(AND(C3241=0,D3241=0,E3241=0,F3241=0,G3241=0),0,ROUND(IF(C3241=0,1,C3241)*IF(D3241=0,1,D3241)*IF(E3241=0,1,E3241)*IF(F3241=0,1,F3241)*IF(G3241=0,1,G3241),2))</f>
        <v>0</v>
      </c>
      <c r="I3241" s="63"/>
      <c r="J3241" s="7"/>
      <c r="K3241" s="8"/>
      <c r="M3241" s="407"/>
    </row>
    <row r="3242" spans="1:13">
      <c r="A3242" s="32">
        <f t="shared" si="646"/>
        <v>0</v>
      </c>
      <c r="B3242" s="10"/>
      <c r="C3242" s="2"/>
      <c r="D3242" s="2"/>
      <c r="E3242" s="2"/>
      <c r="F3242" s="2"/>
      <c r="G3242" s="2"/>
      <c r="H3242" s="3">
        <f t="shared" ref="H3242:H3248" si="647">IF(AND(C3242=0,D3242=0,E3242=0,F3242=0,G3242=0),0,ROUND(IF(C3242=0,1,C3242)*IF(D3242=0,1,D3242)*IF(E3242=0,1,E3242)*IF(F3242=0,1,F3242)*IF(G3242=0,1,G3242),2))</f>
        <v>0</v>
      </c>
      <c r="I3242" s="63"/>
      <c r="J3242" s="7"/>
      <c r="K3242" s="8"/>
      <c r="M3242" s="407"/>
    </row>
    <row r="3243" spans="1:13">
      <c r="A3243" s="32">
        <f t="shared" si="646"/>
        <v>0</v>
      </c>
      <c r="B3243" s="10"/>
      <c r="C3243" s="2"/>
      <c r="D3243" s="2"/>
      <c r="E3243" s="2"/>
      <c r="F3243" s="2"/>
      <c r="G3243" s="2"/>
      <c r="H3243" s="3">
        <f t="shared" si="647"/>
        <v>0</v>
      </c>
      <c r="I3243" s="63"/>
      <c r="J3243" s="7"/>
      <c r="K3243" s="8"/>
      <c r="M3243" s="407"/>
    </row>
    <row r="3244" spans="1:13">
      <c r="A3244" s="32">
        <f t="shared" si="646"/>
        <v>0</v>
      </c>
      <c r="B3244" s="10"/>
      <c r="C3244" s="2"/>
      <c r="D3244" s="2"/>
      <c r="E3244" s="2"/>
      <c r="F3244" s="2"/>
      <c r="G3244" s="2"/>
      <c r="H3244" s="3">
        <f t="shared" si="647"/>
        <v>0</v>
      </c>
      <c r="I3244" s="63"/>
      <c r="J3244" s="7"/>
      <c r="K3244" s="8"/>
      <c r="M3244" s="407"/>
    </row>
    <row r="3245" spans="1:13">
      <c r="A3245" s="32">
        <f t="shared" si="646"/>
        <v>0</v>
      </c>
      <c r="B3245" s="10"/>
      <c r="C3245" s="2"/>
      <c r="D3245" s="2"/>
      <c r="E3245" s="2"/>
      <c r="F3245" s="2"/>
      <c r="G3245" s="2"/>
      <c r="H3245" s="3">
        <f t="shared" si="647"/>
        <v>0</v>
      </c>
      <c r="I3245" s="63"/>
      <c r="J3245" s="7"/>
      <c r="K3245" s="8"/>
      <c r="M3245" s="407"/>
    </row>
    <row r="3246" spans="1:13">
      <c r="A3246" s="32">
        <f t="shared" si="646"/>
        <v>0</v>
      </c>
      <c r="B3246" s="10"/>
      <c r="C3246" s="2"/>
      <c r="D3246" s="2"/>
      <c r="E3246" s="2"/>
      <c r="F3246" s="2"/>
      <c r="G3246" s="2"/>
      <c r="H3246" s="3">
        <f t="shared" si="647"/>
        <v>0</v>
      </c>
      <c r="I3246" s="63"/>
      <c r="J3246" s="7"/>
      <c r="K3246" s="8"/>
      <c r="M3246" s="407"/>
    </row>
    <row r="3247" spans="1:13">
      <c r="A3247" s="32">
        <f t="shared" si="646"/>
        <v>0</v>
      </c>
      <c r="B3247" s="10"/>
      <c r="C3247" s="2"/>
      <c r="D3247" s="2"/>
      <c r="E3247" s="2"/>
      <c r="F3247" s="2"/>
      <c r="G3247" s="2"/>
      <c r="H3247" s="3">
        <f t="shared" si="647"/>
        <v>0</v>
      </c>
      <c r="I3247" s="63"/>
      <c r="J3247" s="7"/>
      <c r="K3247" s="8"/>
      <c r="M3247" s="407"/>
    </row>
    <row r="3248" spans="1:13">
      <c r="A3248" s="32">
        <f t="shared" si="646"/>
        <v>0</v>
      </c>
      <c r="B3248" s="10"/>
      <c r="C3248" s="2"/>
      <c r="D3248" s="2"/>
      <c r="E3248" s="2"/>
      <c r="F3248" s="2"/>
      <c r="G3248" s="2"/>
      <c r="H3248" s="3">
        <f t="shared" si="647"/>
        <v>0</v>
      </c>
      <c r="I3248" s="63"/>
      <c r="J3248" s="7"/>
      <c r="K3248" s="8"/>
      <c r="M3248" s="407"/>
    </row>
    <row r="3249" spans="1:13">
      <c r="A3249" s="33" t="e">
        <f>VLOOKUP(B3240,O:T,2)</f>
        <v>#N/A</v>
      </c>
      <c r="B3249" s="649" t="s">
        <v>70</v>
      </c>
      <c r="C3249" s="650"/>
      <c r="D3249" s="650"/>
      <c r="E3249" s="650"/>
      <c r="F3249" s="650"/>
      <c r="G3249" s="650"/>
      <c r="H3249" s="6"/>
      <c r="I3249" s="63">
        <f>SUM(H3241:H3249)</f>
        <v>0</v>
      </c>
      <c r="J3249" s="1" t="e">
        <f>VLOOKUP(B3240,O:W,4)</f>
        <v>#N/A</v>
      </c>
      <c r="K3249" s="8"/>
      <c r="M3249" s="407"/>
    </row>
    <row r="3250" spans="1:13">
      <c r="A3250" s="32">
        <f>IF(B3250&gt;0,1,0)</f>
        <v>0</v>
      </c>
      <c r="B3250" s="647"/>
      <c r="C3250" s="648"/>
      <c r="D3250" s="648"/>
      <c r="E3250" s="648"/>
      <c r="F3250" s="648"/>
      <c r="G3250" s="648"/>
      <c r="H3250" s="6"/>
      <c r="I3250" s="63"/>
      <c r="J3250" s="7"/>
      <c r="K3250" s="8"/>
      <c r="M3250" s="406"/>
    </row>
    <row r="3251" spans="1:13">
      <c r="A3251" s="32">
        <f t="shared" ref="A3251:A3258" si="648">IF(H3251&gt;0,1,0)</f>
        <v>0</v>
      </c>
      <c r="B3251" s="10"/>
      <c r="C3251" s="2"/>
      <c r="D3251" s="2"/>
      <c r="E3251" s="2"/>
      <c r="F3251" s="2"/>
      <c r="G3251" s="2"/>
      <c r="H3251" s="3">
        <f>IF(AND(C3251=0,D3251=0,E3251=0,F3251=0,G3251=0),0,ROUND(IF(C3251=0,1,C3251)*IF(D3251=0,1,D3251)*IF(E3251=0,1,E3251)*IF(F3251=0,1,F3251)*IF(G3251=0,1,G3251),2))</f>
        <v>0</v>
      </c>
      <c r="I3251" s="63"/>
      <c r="J3251" s="7"/>
      <c r="K3251" s="8"/>
      <c r="M3251" s="407"/>
    </row>
    <row r="3252" spans="1:13">
      <c r="A3252" s="32">
        <f t="shared" si="648"/>
        <v>0</v>
      </c>
      <c r="B3252" s="10"/>
      <c r="C3252" s="2"/>
      <c r="D3252" s="2"/>
      <c r="E3252" s="2"/>
      <c r="F3252" s="2"/>
      <c r="G3252" s="2"/>
      <c r="H3252" s="3">
        <f t="shared" ref="H3252:H3258" si="649">IF(AND(C3252=0,D3252=0,E3252=0,F3252=0,G3252=0),0,ROUND(IF(C3252=0,1,C3252)*IF(D3252=0,1,D3252)*IF(E3252=0,1,E3252)*IF(F3252=0,1,F3252)*IF(G3252=0,1,G3252),2))</f>
        <v>0</v>
      </c>
      <c r="I3252" s="63"/>
      <c r="J3252" s="7"/>
      <c r="K3252" s="8"/>
      <c r="M3252" s="407"/>
    </row>
    <row r="3253" spans="1:13">
      <c r="A3253" s="32">
        <f t="shared" si="648"/>
        <v>0</v>
      </c>
      <c r="B3253" s="10"/>
      <c r="C3253" s="2"/>
      <c r="D3253" s="2"/>
      <c r="E3253" s="2"/>
      <c r="F3253" s="2"/>
      <c r="G3253" s="2"/>
      <c r="H3253" s="3">
        <f t="shared" si="649"/>
        <v>0</v>
      </c>
      <c r="I3253" s="63"/>
      <c r="J3253" s="7"/>
      <c r="K3253" s="8"/>
      <c r="M3253" s="407"/>
    </row>
    <row r="3254" spans="1:13">
      <c r="A3254" s="32">
        <f t="shared" si="648"/>
        <v>0</v>
      </c>
      <c r="B3254" s="10"/>
      <c r="C3254" s="2"/>
      <c r="D3254" s="2"/>
      <c r="E3254" s="2"/>
      <c r="F3254" s="2"/>
      <c r="G3254" s="2"/>
      <c r="H3254" s="3">
        <f t="shared" si="649"/>
        <v>0</v>
      </c>
      <c r="I3254" s="63"/>
      <c r="J3254" s="7"/>
      <c r="K3254" s="8"/>
      <c r="M3254" s="407"/>
    </row>
    <row r="3255" spans="1:13">
      <c r="A3255" s="32">
        <f t="shared" si="648"/>
        <v>0</v>
      </c>
      <c r="B3255" s="10"/>
      <c r="C3255" s="2"/>
      <c r="D3255" s="2"/>
      <c r="E3255" s="2"/>
      <c r="F3255" s="2"/>
      <c r="G3255" s="2"/>
      <c r="H3255" s="3">
        <f t="shared" si="649"/>
        <v>0</v>
      </c>
      <c r="I3255" s="63"/>
      <c r="J3255" s="7"/>
      <c r="K3255" s="8"/>
      <c r="M3255" s="407"/>
    </row>
    <row r="3256" spans="1:13">
      <c r="A3256" s="32">
        <f t="shared" si="648"/>
        <v>0</v>
      </c>
      <c r="B3256" s="10"/>
      <c r="C3256" s="2"/>
      <c r="D3256" s="2"/>
      <c r="E3256" s="2"/>
      <c r="F3256" s="2"/>
      <c r="G3256" s="2"/>
      <c r="H3256" s="3">
        <f t="shared" si="649"/>
        <v>0</v>
      </c>
      <c r="I3256" s="63"/>
      <c r="J3256" s="7"/>
      <c r="K3256" s="8"/>
      <c r="M3256" s="407"/>
    </row>
    <row r="3257" spans="1:13">
      <c r="A3257" s="32">
        <f t="shared" si="648"/>
        <v>0</v>
      </c>
      <c r="B3257" s="10"/>
      <c r="C3257" s="2"/>
      <c r="D3257" s="2"/>
      <c r="E3257" s="2"/>
      <c r="F3257" s="2"/>
      <c r="G3257" s="2"/>
      <c r="H3257" s="3">
        <f t="shared" si="649"/>
        <v>0</v>
      </c>
      <c r="I3257" s="63"/>
      <c r="J3257" s="7"/>
      <c r="K3257" s="8"/>
      <c r="M3257" s="407"/>
    </row>
    <row r="3258" spans="1:13">
      <c r="A3258" s="32">
        <f t="shared" si="648"/>
        <v>0</v>
      </c>
      <c r="B3258" s="10"/>
      <c r="C3258" s="2"/>
      <c r="D3258" s="2"/>
      <c r="E3258" s="2"/>
      <c r="F3258" s="2"/>
      <c r="G3258" s="2"/>
      <c r="H3258" s="3">
        <f t="shared" si="649"/>
        <v>0</v>
      </c>
      <c r="I3258" s="63"/>
      <c r="J3258" s="7"/>
      <c r="K3258" s="8"/>
      <c r="M3258" s="407"/>
    </row>
    <row r="3259" spans="1:13">
      <c r="A3259" s="33" t="e">
        <f>VLOOKUP(B3250,O:T,2)</f>
        <v>#N/A</v>
      </c>
      <c r="B3259" s="649" t="s">
        <v>70</v>
      </c>
      <c r="C3259" s="650"/>
      <c r="D3259" s="650"/>
      <c r="E3259" s="650"/>
      <c r="F3259" s="650"/>
      <c r="G3259" s="650"/>
      <c r="H3259" s="6"/>
      <c r="I3259" s="63">
        <f>SUM(H3251:H3259)</f>
        <v>0</v>
      </c>
      <c r="J3259" s="1" t="e">
        <f>VLOOKUP(B3250,O:W,4)</f>
        <v>#N/A</v>
      </c>
      <c r="K3259" s="8"/>
      <c r="M3259" s="407"/>
    </row>
    <row r="3260" spans="1:13">
      <c r="A3260" s="32">
        <f>IF(B3260&gt;0,1,0)</f>
        <v>0</v>
      </c>
      <c r="B3260" s="647"/>
      <c r="C3260" s="648"/>
      <c r="D3260" s="648"/>
      <c r="E3260" s="648"/>
      <c r="F3260" s="648"/>
      <c r="G3260" s="648"/>
      <c r="H3260" s="6"/>
      <c r="I3260" s="63"/>
      <c r="J3260" s="7"/>
      <c r="K3260" s="8"/>
      <c r="M3260" s="406"/>
    </row>
    <row r="3261" spans="1:13">
      <c r="A3261" s="32">
        <f t="shared" ref="A3261:A3268" si="650">IF(H3261&gt;0,1,0)</f>
        <v>0</v>
      </c>
      <c r="B3261" s="10"/>
      <c r="C3261" s="2"/>
      <c r="D3261" s="2"/>
      <c r="E3261" s="2"/>
      <c r="F3261" s="2"/>
      <c r="G3261" s="2"/>
      <c r="H3261" s="3">
        <f>IF(AND(C3261=0,D3261=0,E3261=0,F3261=0,G3261=0),0,ROUND(IF(C3261=0,1,C3261)*IF(D3261=0,1,D3261)*IF(E3261=0,1,E3261)*IF(F3261=0,1,F3261)*IF(G3261=0,1,G3261),2))</f>
        <v>0</v>
      </c>
      <c r="I3261" s="63"/>
      <c r="J3261" s="7"/>
      <c r="K3261" s="8"/>
      <c r="M3261" s="407"/>
    </row>
    <row r="3262" spans="1:13">
      <c r="A3262" s="32">
        <f t="shared" si="650"/>
        <v>0</v>
      </c>
      <c r="B3262" s="10"/>
      <c r="C3262" s="2"/>
      <c r="D3262" s="2"/>
      <c r="E3262" s="2"/>
      <c r="F3262" s="2"/>
      <c r="G3262" s="2"/>
      <c r="H3262" s="3">
        <f t="shared" ref="H3262:H3268" si="651">IF(AND(C3262=0,D3262=0,E3262=0,F3262=0,G3262=0),0,ROUND(IF(C3262=0,1,C3262)*IF(D3262=0,1,D3262)*IF(E3262=0,1,E3262)*IF(F3262=0,1,F3262)*IF(G3262=0,1,G3262),2))</f>
        <v>0</v>
      </c>
      <c r="I3262" s="63"/>
      <c r="J3262" s="7"/>
      <c r="K3262" s="8"/>
      <c r="M3262" s="407"/>
    </row>
    <row r="3263" spans="1:13">
      <c r="A3263" s="32">
        <f t="shared" si="650"/>
        <v>0</v>
      </c>
      <c r="B3263" s="10"/>
      <c r="C3263" s="2"/>
      <c r="D3263" s="2"/>
      <c r="E3263" s="2"/>
      <c r="F3263" s="2"/>
      <c r="G3263" s="2"/>
      <c r="H3263" s="3">
        <f t="shared" si="651"/>
        <v>0</v>
      </c>
      <c r="I3263" s="63"/>
      <c r="J3263" s="7"/>
      <c r="K3263" s="8"/>
      <c r="M3263" s="407"/>
    </row>
    <row r="3264" spans="1:13">
      <c r="A3264" s="32">
        <f t="shared" si="650"/>
        <v>0</v>
      </c>
      <c r="B3264" s="10"/>
      <c r="C3264" s="2"/>
      <c r="D3264" s="2"/>
      <c r="E3264" s="2"/>
      <c r="F3264" s="2"/>
      <c r="G3264" s="2"/>
      <c r="H3264" s="3">
        <f t="shared" si="651"/>
        <v>0</v>
      </c>
      <c r="I3264" s="63"/>
      <c r="J3264" s="7"/>
      <c r="K3264" s="8"/>
      <c r="M3264" s="407"/>
    </row>
    <row r="3265" spans="1:13">
      <c r="A3265" s="32">
        <f t="shared" si="650"/>
        <v>0</v>
      </c>
      <c r="B3265" s="10"/>
      <c r="C3265" s="2"/>
      <c r="D3265" s="2"/>
      <c r="E3265" s="2"/>
      <c r="F3265" s="2"/>
      <c r="G3265" s="2"/>
      <c r="H3265" s="3">
        <f t="shared" si="651"/>
        <v>0</v>
      </c>
      <c r="I3265" s="63"/>
      <c r="J3265" s="7"/>
      <c r="K3265" s="8"/>
      <c r="M3265" s="407"/>
    </row>
    <row r="3266" spans="1:13">
      <c r="A3266" s="32">
        <f t="shared" si="650"/>
        <v>0</v>
      </c>
      <c r="B3266" s="10"/>
      <c r="C3266" s="2"/>
      <c r="D3266" s="2"/>
      <c r="E3266" s="2"/>
      <c r="F3266" s="2"/>
      <c r="G3266" s="2"/>
      <c r="H3266" s="3">
        <f t="shared" si="651"/>
        <v>0</v>
      </c>
      <c r="I3266" s="63"/>
      <c r="J3266" s="7"/>
      <c r="K3266" s="8"/>
      <c r="M3266" s="407"/>
    </row>
    <row r="3267" spans="1:13">
      <c r="A3267" s="32">
        <f t="shared" si="650"/>
        <v>0</v>
      </c>
      <c r="B3267" s="10"/>
      <c r="C3267" s="2"/>
      <c r="D3267" s="2"/>
      <c r="E3267" s="2"/>
      <c r="F3267" s="2"/>
      <c r="G3267" s="2"/>
      <c r="H3267" s="3">
        <f t="shared" si="651"/>
        <v>0</v>
      </c>
      <c r="I3267" s="63"/>
      <c r="J3267" s="7"/>
      <c r="K3267" s="8"/>
      <c r="M3267" s="407"/>
    </row>
    <row r="3268" spans="1:13">
      <c r="A3268" s="32">
        <f t="shared" si="650"/>
        <v>0</v>
      </c>
      <c r="B3268" s="10"/>
      <c r="C3268" s="2"/>
      <c r="D3268" s="2"/>
      <c r="E3268" s="2"/>
      <c r="F3268" s="2"/>
      <c r="G3268" s="2"/>
      <c r="H3268" s="3">
        <f t="shared" si="651"/>
        <v>0</v>
      </c>
      <c r="I3268" s="63"/>
      <c r="J3268" s="7"/>
      <c r="K3268" s="8"/>
      <c r="M3268" s="407"/>
    </row>
    <row r="3269" spans="1:13">
      <c r="A3269" s="33" t="e">
        <f>VLOOKUP(B3260,O:T,2)</f>
        <v>#N/A</v>
      </c>
      <c r="B3269" s="649" t="s">
        <v>70</v>
      </c>
      <c r="C3269" s="650"/>
      <c r="D3269" s="650"/>
      <c r="E3269" s="650"/>
      <c r="F3269" s="650"/>
      <c r="G3269" s="650"/>
      <c r="H3269" s="6"/>
      <c r="I3269" s="63">
        <f>SUM(H3261:H3269)</f>
        <v>0</v>
      </c>
      <c r="J3269" s="1" t="e">
        <f>VLOOKUP(B3260,O:W,4)</f>
        <v>#N/A</v>
      </c>
      <c r="K3269" s="8"/>
      <c r="M3269" s="407"/>
    </row>
    <row r="3270" spans="1:13">
      <c r="A3270" s="32">
        <f>IF(B3270&gt;0,1,0)</f>
        <v>0</v>
      </c>
      <c r="B3270" s="647"/>
      <c r="C3270" s="648"/>
      <c r="D3270" s="648"/>
      <c r="E3270" s="648"/>
      <c r="F3270" s="648"/>
      <c r="G3270" s="648"/>
      <c r="H3270" s="6"/>
      <c r="I3270" s="63"/>
      <c r="J3270" s="7"/>
      <c r="K3270" s="8"/>
      <c r="M3270" s="406"/>
    </row>
    <row r="3271" spans="1:13">
      <c r="A3271" s="32">
        <f t="shared" ref="A3271:A3278" si="652">IF(H3271&gt;0,1,0)</f>
        <v>0</v>
      </c>
      <c r="B3271" s="10"/>
      <c r="C3271" s="2"/>
      <c r="D3271" s="2"/>
      <c r="E3271" s="2"/>
      <c r="F3271" s="2"/>
      <c r="G3271" s="2"/>
      <c r="H3271" s="3">
        <f>IF(AND(C3271=0,D3271=0,E3271=0,F3271=0,G3271=0),0,ROUND(IF(C3271=0,1,C3271)*IF(D3271=0,1,D3271)*IF(E3271=0,1,E3271)*IF(F3271=0,1,F3271)*IF(G3271=0,1,G3271),2))</f>
        <v>0</v>
      </c>
      <c r="I3271" s="63"/>
      <c r="J3271" s="7"/>
      <c r="K3271" s="8"/>
      <c r="M3271" s="407"/>
    </row>
    <row r="3272" spans="1:13">
      <c r="A3272" s="32">
        <f t="shared" si="652"/>
        <v>0</v>
      </c>
      <c r="B3272" s="10"/>
      <c r="C3272" s="2"/>
      <c r="D3272" s="2"/>
      <c r="E3272" s="2"/>
      <c r="F3272" s="2"/>
      <c r="G3272" s="2"/>
      <c r="H3272" s="3">
        <f t="shared" ref="H3272:H3278" si="653">IF(AND(C3272=0,D3272=0,E3272=0,F3272=0,G3272=0),0,ROUND(IF(C3272=0,1,C3272)*IF(D3272=0,1,D3272)*IF(E3272=0,1,E3272)*IF(F3272=0,1,F3272)*IF(G3272=0,1,G3272),2))</f>
        <v>0</v>
      </c>
      <c r="I3272" s="63"/>
      <c r="J3272" s="7"/>
      <c r="K3272" s="8"/>
      <c r="M3272" s="407"/>
    </row>
    <row r="3273" spans="1:13">
      <c r="A3273" s="32">
        <f t="shared" si="652"/>
        <v>0</v>
      </c>
      <c r="B3273" s="10"/>
      <c r="C3273" s="2"/>
      <c r="D3273" s="2"/>
      <c r="E3273" s="2"/>
      <c r="F3273" s="2"/>
      <c r="G3273" s="2"/>
      <c r="H3273" s="3">
        <f t="shared" si="653"/>
        <v>0</v>
      </c>
      <c r="I3273" s="63"/>
      <c r="J3273" s="7"/>
      <c r="K3273" s="8"/>
      <c r="M3273" s="407"/>
    </row>
    <row r="3274" spans="1:13">
      <c r="A3274" s="32">
        <f t="shared" si="652"/>
        <v>0</v>
      </c>
      <c r="B3274" s="10"/>
      <c r="C3274" s="2"/>
      <c r="D3274" s="2"/>
      <c r="E3274" s="2"/>
      <c r="F3274" s="2"/>
      <c r="G3274" s="2"/>
      <c r="H3274" s="3">
        <f t="shared" si="653"/>
        <v>0</v>
      </c>
      <c r="I3274" s="63"/>
      <c r="J3274" s="7"/>
      <c r="K3274" s="8"/>
      <c r="M3274" s="407"/>
    </row>
    <row r="3275" spans="1:13">
      <c r="A3275" s="32">
        <f t="shared" si="652"/>
        <v>0</v>
      </c>
      <c r="B3275" s="10"/>
      <c r="C3275" s="2"/>
      <c r="D3275" s="2"/>
      <c r="E3275" s="2"/>
      <c r="F3275" s="2"/>
      <c r="G3275" s="2"/>
      <c r="H3275" s="3">
        <f t="shared" si="653"/>
        <v>0</v>
      </c>
      <c r="I3275" s="63"/>
      <c r="J3275" s="7"/>
      <c r="K3275" s="8"/>
      <c r="M3275" s="407"/>
    </row>
    <row r="3276" spans="1:13">
      <c r="A3276" s="32">
        <f t="shared" si="652"/>
        <v>0</v>
      </c>
      <c r="B3276" s="10"/>
      <c r="C3276" s="2"/>
      <c r="D3276" s="2"/>
      <c r="E3276" s="2"/>
      <c r="F3276" s="2"/>
      <c r="G3276" s="2"/>
      <c r="H3276" s="3">
        <f t="shared" si="653"/>
        <v>0</v>
      </c>
      <c r="I3276" s="63"/>
      <c r="J3276" s="7"/>
      <c r="K3276" s="8"/>
      <c r="M3276" s="407"/>
    </row>
    <row r="3277" spans="1:13">
      <c r="A3277" s="32">
        <f t="shared" si="652"/>
        <v>0</v>
      </c>
      <c r="B3277" s="10"/>
      <c r="C3277" s="2"/>
      <c r="D3277" s="2"/>
      <c r="E3277" s="2"/>
      <c r="F3277" s="2"/>
      <c r="G3277" s="2"/>
      <c r="H3277" s="3">
        <f t="shared" si="653"/>
        <v>0</v>
      </c>
      <c r="I3277" s="63"/>
      <c r="J3277" s="7"/>
      <c r="K3277" s="8"/>
      <c r="M3277" s="407"/>
    </row>
    <row r="3278" spans="1:13">
      <c r="A3278" s="32">
        <f t="shared" si="652"/>
        <v>0</v>
      </c>
      <c r="B3278" s="10"/>
      <c r="C3278" s="2"/>
      <c r="D3278" s="2"/>
      <c r="E3278" s="2"/>
      <c r="F3278" s="2"/>
      <c r="G3278" s="2"/>
      <c r="H3278" s="3">
        <f t="shared" si="653"/>
        <v>0</v>
      </c>
      <c r="I3278" s="63"/>
      <c r="J3278" s="7"/>
      <c r="K3278" s="8"/>
      <c r="M3278" s="407"/>
    </row>
    <row r="3279" spans="1:13">
      <c r="A3279" s="33" t="e">
        <f>VLOOKUP(B3270,O:T,2)</f>
        <v>#N/A</v>
      </c>
      <c r="B3279" s="649" t="s">
        <v>70</v>
      </c>
      <c r="C3279" s="650"/>
      <c r="D3279" s="650"/>
      <c r="E3279" s="650"/>
      <c r="F3279" s="650"/>
      <c r="G3279" s="650"/>
      <c r="H3279" s="6"/>
      <c r="I3279" s="63">
        <f>SUM(H3271:H3279)</f>
        <v>0</v>
      </c>
      <c r="J3279" s="1" t="e">
        <f>VLOOKUP(B3270,O:W,4)</f>
        <v>#N/A</v>
      </c>
      <c r="K3279" s="8"/>
      <c r="M3279" s="407"/>
    </row>
    <row r="3280" spans="1:13">
      <c r="A3280" s="32">
        <f>IF(B3280&gt;0,1,0)</f>
        <v>0</v>
      </c>
      <c r="B3280" s="647"/>
      <c r="C3280" s="648"/>
      <c r="D3280" s="648"/>
      <c r="E3280" s="648"/>
      <c r="F3280" s="648"/>
      <c r="G3280" s="648"/>
      <c r="H3280" s="6"/>
      <c r="I3280" s="63"/>
      <c r="J3280" s="7"/>
      <c r="K3280" s="8"/>
      <c r="M3280" s="406"/>
    </row>
    <row r="3281" spans="1:13">
      <c r="A3281" s="32">
        <f t="shared" ref="A3281:A3288" si="654">IF(H3281&gt;0,1,0)</f>
        <v>0</v>
      </c>
      <c r="B3281" s="10"/>
      <c r="C3281" s="2"/>
      <c r="D3281" s="2"/>
      <c r="E3281" s="2"/>
      <c r="F3281" s="2"/>
      <c r="G3281" s="2"/>
      <c r="H3281" s="3">
        <f>IF(AND(C3281=0,D3281=0,E3281=0,F3281=0,G3281=0),0,ROUND(IF(C3281=0,1,C3281)*IF(D3281=0,1,D3281)*IF(E3281=0,1,E3281)*IF(F3281=0,1,F3281)*IF(G3281=0,1,G3281),2))</f>
        <v>0</v>
      </c>
      <c r="I3281" s="63"/>
      <c r="J3281" s="7"/>
      <c r="K3281" s="8"/>
      <c r="M3281" s="407"/>
    </row>
    <row r="3282" spans="1:13">
      <c r="A3282" s="32">
        <f t="shared" si="654"/>
        <v>0</v>
      </c>
      <c r="B3282" s="10"/>
      <c r="C3282" s="2"/>
      <c r="D3282" s="2"/>
      <c r="E3282" s="2"/>
      <c r="F3282" s="2"/>
      <c r="G3282" s="2"/>
      <c r="H3282" s="3">
        <f t="shared" ref="H3282:H3288" si="655">IF(AND(C3282=0,D3282=0,E3282=0,F3282=0,G3282=0),0,ROUND(IF(C3282=0,1,C3282)*IF(D3282=0,1,D3282)*IF(E3282=0,1,E3282)*IF(F3282=0,1,F3282)*IF(G3282=0,1,G3282),2))</f>
        <v>0</v>
      </c>
      <c r="I3282" s="63"/>
      <c r="J3282" s="7"/>
      <c r="K3282" s="8"/>
      <c r="M3282" s="407"/>
    </row>
    <row r="3283" spans="1:13">
      <c r="A3283" s="32">
        <f t="shared" si="654"/>
        <v>0</v>
      </c>
      <c r="B3283" s="10"/>
      <c r="C3283" s="2"/>
      <c r="D3283" s="2"/>
      <c r="E3283" s="2"/>
      <c r="F3283" s="2"/>
      <c r="G3283" s="2"/>
      <c r="H3283" s="3">
        <f t="shared" si="655"/>
        <v>0</v>
      </c>
      <c r="I3283" s="63"/>
      <c r="J3283" s="7"/>
      <c r="K3283" s="8"/>
      <c r="M3283" s="407"/>
    </row>
    <row r="3284" spans="1:13">
      <c r="A3284" s="32">
        <f t="shared" si="654"/>
        <v>0</v>
      </c>
      <c r="B3284" s="10"/>
      <c r="C3284" s="2"/>
      <c r="D3284" s="2"/>
      <c r="E3284" s="2"/>
      <c r="F3284" s="2"/>
      <c r="G3284" s="2"/>
      <c r="H3284" s="3">
        <f t="shared" si="655"/>
        <v>0</v>
      </c>
      <c r="I3284" s="63"/>
      <c r="J3284" s="7"/>
      <c r="K3284" s="8"/>
      <c r="M3284" s="407"/>
    </row>
    <row r="3285" spans="1:13">
      <c r="A3285" s="32">
        <f t="shared" si="654"/>
        <v>0</v>
      </c>
      <c r="B3285" s="10"/>
      <c r="C3285" s="2"/>
      <c r="D3285" s="2"/>
      <c r="E3285" s="2"/>
      <c r="F3285" s="2"/>
      <c r="G3285" s="2"/>
      <c r="H3285" s="3">
        <f t="shared" si="655"/>
        <v>0</v>
      </c>
      <c r="I3285" s="63"/>
      <c r="J3285" s="7"/>
      <c r="K3285" s="8"/>
      <c r="M3285" s="407"/>
    </row>
    <row r="3286" spans="1:13">
      <c r="A3286" s="32">
        <f t="shared" si="654"/>
        <v>0</v>
      </c>
      <c r="B3286" s="10"/>
      <c r="C3286" s="2"/>
      <c r="D3286" s="2"/>
      <c r="E3286" s="2"/>
      <c r="F3286" s="2"/>
      <c r="G3286" s="2"/>
      <c r="H3286" s="3">
        <f t="shared" si="655"/>
        <v>0</v>
      </c>
      <c r="I3286" s="63"/>
      <c r="J3286" s="7"/>
      <c r="K3286" s="8"/>
      <c r="M3286" s="407"/>
    </row>
    <row r="3287" spans="1:13">
      <c r="A3287" s="32">
        <f t="shared" si="654"/>
        <v>0</v>
      </c>
      <c r="B3287" s="10"/>
      <c r="C3287" s="2"/>
      <c r="D3287" s="2"/>
      <c r="E3287" s="2"/>
      <c r="F3287" s="2"/>
      <c r="G3287" s="2"/>
      <c r="H3287" s="3">
        <f t="shared" si="655"/>
        <v>0</v>
      </c>
      <c r="I3287" s="63"/>
      <c r="J3287" s="7"/>
      <c r="K3287" s="8"/>
      <c r="M3287" s="407"/>
    </row>
    <row r="3288" spans="1:13">
      <c r="A3288" s="32">
        <f t="shared" si="654"/>
        <v>0</v>
      </c>
      <c r="B3288" s="10"/>
      <c r="C3288" s="2"/>
      <c r="D3288" s="2"/>
      <c r="E3288" s="2"/>
      <c r="F3288" s="2"/>
      <c r="G3288" s="2"/>
      <c r="H3288" s="3">
        <f t="shared" si="655"/>
        <v>0</v>
      </c>
      <c r="I3288" s="63"/>
      <c r="J3288" s="7"/>
      <c r="K3288" s="8"/>
      <c r="M3288" s="407"/>
    </row>
    <row r="3289" spans="1:13">
      <c r="A3289" s="246" t="e">
        <f>VLOOKUP(B3280,O:T,2)</f>
        <v>#N/A</v>
      </c>
      <c r="B3289" s="747" t="s">
        <v>70</v>
      </c>
      <c r="C3289" s="748"/>
      <c r="D3289" s="748"/>
      <c r="E3289" s="748"/>
      <c r="F3289" s="748"/>
      <c r="G3289" s="748"/>
      <c r="H3289" s="6"/>
      <c r="I3289" s="63">
        <f>SUM(H3281:H3289)</f>
        <v>0</v>
      </c>
      <c r="J3289" s="1" t="e">
        <f>VLOOKUP(B3280,O:W,4)</f>
        <v>#N/A</v>
      </c>
      <c r="K3289" s="77"/>
      <c r="M3289" s="407"/>
    </row>
    <row r="3290" spans="1:13">
      <c r="A3290" s="247"/>
      <c r="B3290" s="743"/>
      <c r="C3290" s="744"/>
      <c r="D3290" s="744"/>
      <c r="E3290" s="744"/>
      <c r="F3290" s="744"/>
      <c r="G3290" s="744"/>
      <c r="H3290" s="248"/>
      <c r="I3290" s="249"/>
      <c r="J3290" s="250"/>
      <c r="K3290" s="251"/>
      <c r="M3290" s="414"/>
    </row>
    <row r="3291" spans="1:13">
      <c r="A3291" s="247"/>
      <c r="B3291" s="252"/>
      <c r="C3291" s="253"/>
      <c r="D3291" s="253"/>
      <c r="E3291" s="253"/>
      <c r="F3291" s="253"/>
      <c r="G3291" s="253"/>
      <c r="H3291" s="254"/>
      <c r="I3291" s="249"/>
      <c r="J3291" s="250"/>
      <c r="K3291" s="251"/>
      <c r="M3291" s="415"/>
    </row>
    <row r="3292" spans="1:13">
      <c r="A3292" s="247"/>
      <c r="B3292" s="252"/>
      <c r="C3292" s="253"/>
      <c r="D3292" s="253"/>
      <c r="E3292" s="253"/>
      <c r="F3292" s="253"/>
      <c r="G3292" s="253"/>
      <c r="H3292" s="254"/>
      <c r="I3292" s="249"/>
      <c r="J3292" s="250"/>
      <c r="K3292" s="251"/>
      <c r="M3292" s="415"/>
    </row>
    <row r="3293" spans="1:13">
      <c r="A3293" s="247"/>
      <c r="B3293" s="252"/>
      <c r="C3293" s="253"/>
      <c r="D3293" s="253"/>
      <c r="E3293" s="253"/>
      <c r="F3293" s="253"/>
      <c r="G3293" s="253"/>
      <c r="H3293" s="254"/>
      <c r="I3293" s="249"/>
      <c r="J3293" s="250"/>
      <c r="K3293" s="251"/>
      <c r="M3293" s="415"/>
    </row>
    <row r="3294" spans="1:13">
      <c r="A3294" s="247"/>
      <c r="B3294" s="252"/>
      <c r="C3294" s="253"/>
      <c r="D3294" s="253"/>
      <c r="E3294" s="253"/>
      <c r="F3294" s="253"/>
      <c r="G3294" s="253"/>
      <c r="H3294" s="254"/>
      <c r="I3294" s="249"/>
      <c r="J3294" s="250"/>
      <c r="K3294" s="251"/>
      <c r="M3294" s="415"/>
    </row>
    <row r="3295" spans="1:13">
      <c r="A3295" s="247"/>
      <c r="B3295" s="252"/>
      <c r="C3295" s="253"/>
      <c r="D3295" s="253"/>
      <c r="E3295" s="253"/>
      <c r="F3295" s="253"/>
      <c r="G3295" s="253"/>
      <c r="H3295" s="254"/>
      <c r="I3295" s="249"/>
      <c r="J3295" s="250"/>
      <c r="K3295" s="251"/>
      <c r="M3295" s="415"/>
    </row>
    <row r="3296" spans="1:13">
      <c r="A3296" s="255"/>
      <c r="B3296" s="745"/>
      <c r="C3296" s="746"/>
      <c r="D3296" s="746"/>
      <c r="E3296" s="746"/>
      <c r="F3296" s="746"/>
      <c r="G3296" s="746"/>
      <c r="H3296" s="248"/>
      <c r="I3296" s="249"/>
      <c r="J3296" s="256"/>
      <c r="K3296" s="251"/>
      <c r="M3296" s="415"/>
    </row>
    <row r="3297" spans="1:13">
      <c r="A3297" s="247"/>
      <c r="B3297" s="252"/>
      <c r="C3297" s="253"/>
      <c r="D3297" s="253"/>
      <c r="E3297" s="253"/>
      <c r="F3297" s="253"/>
      <c r="G3297" s="253"/>
      <c r="H3297" s="254"/>
      <c r="I3297" s="249"/>
      <c r="J3297" s="250"/>
      <c r="K3297" s="251"/>
      <c r="M3297" s="415"/>
    </row>
    <row r="3298" spans="1:13">
      <c r="A3298" s="255"/>
      <c r="B3298" s="745"/>
      <c r="C3298" s="746"/>
      <c r="D3298" s="746"/>
      <c r="E3298" s="746"/>
      <c r="F3298" s="746"/>
      <c r="G3298" s="746"/>
      <c r="H3298" s="248"/>
      <c r="I3298" s="249"/>
      <c r="J3298" s="256"/>
      <c r="K3298" s="251"/>
      <c r="M3298" s="415"/>
    </row>
    <row r="3299" spans="1:13">
      <c r="A3299" s="247"/>
      <c r="B3299" s="743"/>
      <c r="C3299" s="744"/>
      <c r="D3299" s="744"/>
      <c r="E3299" s="744"/>
      <c r="F3299" s="744"/>
      <c r="G3299" s="744"/>
      <c r="H3299" s="248"/>
      <c r="I3299" s="249"/>
      <c r="J3299" s="250"/>
      <c r="K3299" s="251"/>
      <c r="M3299" s="414"/>
    </row>
    <row r="3300" spans="1:13">
      <c r="A3300" s="247"/>
      <c r="B3300" s="252"/>
      <c r="C3300" s="253"/>
      <c r="D3300" s="253"/>
      <c r="E3300" s="253"/>
      <c r="F3300" s="253"/>
      <c r="G3300" s="253"/>
      <c r="H3300" s="254"/>
      <c r="I3300" s="249"/>
      <c r="J3300" s="250"/>
      <c r="K3300" s="251"/>
      <c r="M3300" s="415"/>
    </row>
    <row r="3301" spans="1:13">
      <c r="A3301" s="247"/>
      <c r="B3301" s="252"/>
      <c r="C3301" s="253"/>
      <c r="D3301" s="253"/>
      <c r="E3301" s="253"/>
      <c r="F3301" s="253"/>
      <c r="G3301" s="253"/>
      <c r="H3301" s="254"/>
      <c r="I3301" s="249"/>
      <c r="J3301" s="250"/>
      <c r="K3301" s="251"/>
      <c r="M3301" s="415"/>
    </row>
    <row r="3302" spans="1:13">
      <c r="A3302" s="247"/>
      <c r="B3302" s="252"/>
      <c r="C3302" s="253"/>
      <c r="D3302" s="253"/>
      <c r="E3302" s="253"/>
      <c r="F3302" s="253"/>
      <c r="G3302" s="253"/>
      <c r="H3302" s="254"/>
      <c r="I3302" s="249"/>
      <c r="J3302" s="250"/>
      <c r="K3302" s="251"/>
      <c r="M3302" s="415"/>
    </row>
    <row r="3303" spans="1:13">
      <c r="A3303" s="247"/>
      <c r="B3303" s="252"/>
      <c r="C3303" s="253"/>
      <c r="D3303" s="253"/>
      <c r="E3303" s="253"/>
      <c r="F3303" s="253"/>
      <c r="G3303" s="253"/>
      <c r="H3303" s="254"/>
      <c r="I3303" s="249"/>
      <c r="J3303" s="250"/>
      <c r="K3303" s="251"/>
      <c r="M3303" s="415"/>
    </row>
    <row r="3304" spans="1:13">
      <c r="A3304" s="247"/>
      <c r="B3304" s="252"/>
      <c r="C3304" s="253"/>
      <c r="D3304" s="253"/>
      <c r="E3304" s="253"/>
      <c r="F3304" s="253"/>
      <c r="G3304" s="253"/>
      <c r="H3304" s="254"/>
      <c r="I3304" s="249"/>
      <c r="J3304" s="250"/>
      <c r="K3304" s="251"/>
      <c r="M3304" s="415"/>
    </row>
    <row r="3305" spans="1:13">
      <c r="A3305" s="247"/>
      <c r="B3305" s="252"/>
      <c r="C3305" s="253"/>
      <c r="D3305" s="253"/>
      <c r="E3305" s="253"/>
      <c r="F3305" s="253"/>
      <c r="G3305" s="253"/>
      <c r="H3305" s="254"/>
      <c r="I3305" s="249"/>
      <c r="J3305" s="250"/>
      <c r="K3305" s="251"/>
      <c r="M3305" s="415"/>
    </row>
    <row r="3306" spans="1:13">
      <c r="A3306" s="247"/>
      <c r="B3306" s="252"/>
      <c r="C3306" s="253"/>
      <c r="D3306" s="253"/>
      <c r="E3306" s="253"/>
      <c r="F3306" s="253"/>
      <c r="G3306" s="253"/>
      <c r="H3306" s="254"/>
      <c r="I3306" s="249"/>
      <c r="J3306" s="250"/>
      <c r="K3306" s="251"/>
      <c r="M3306" s="415"/>
    </row>
    <row r="3307" spans="1:13">
      <c r="A3307" s="247"/>
      <c r="B3307" s="252"/>
      <c r="C3307" s="253"/>
      <c r="D3307" s="253"/>
      <c r="E3307" s="253"/>
      <c r="F3307" s="253"/>
      <c r="G3307" s="253"/>
      <c r="H3307" s="254"/>
      <c r="I3307" s="249"/>
      <c r="J3307" s="250"/>
      <c r="K3307" s="251"/>
      <c r="M3307" s="415"/>
    </row>
    <row r="3308" spans="1:13">
      <c r="A3308" s="255"/>
      <c r="B3308" s="745"/>
      <c r="C3308" s="745"/>
      <c r="D3308" s="745"/>
      <c r="E3308" s="745"/>
      <c r="F3308" s="745"/>
      <c r="G3308" s="745"/>
      <c r="H3308" s="248"/>
      <c r="I3308" s="249"/>
      <c r="J3308" s="256"/>
      <c r="K3308" s="251"/>
      <c r="M3308" s="415"/>
    </row>
    <row r="3309" spans="1:13">
      <c r="A3309" s="247"/>
      <c r="B3309" s="743"/>
      <c r="C3309" s="743"/>
      <c r="D3309" s="743"/>
      <c r="E3309" s="743"/>
      <c r="F3309" s="743"/>
      <c r="G3309" s="743"/>
      <c r="H3309" s="248"/>
      <c r="I3309" s="249"/>
      <c r="J3309" s="250"/>
      <c r="K3309" s="251"/>
      <c r="M3309" s="414"/>
    </row>
    <row r="3310" spans="1:13">
      <c r="A3310" s="247"/>
      <c r="B3310" s="252"/>
      <c r="C3310" s="253"/>
      <c r="D3310" s="253"/>
      <c r="E3310" s="253"/>
      <c r="F3310" s="253"/>
      <c r="G3310" s="253"/>
      <c r="H3310" s="254"/>
      <c r="I3310" s="249"/>
      <c r="J3310" s="250"/>
      <c r="K3310" s="251"/>
      <c r="M3310" s="415"/>
    </row>
    <row r="3311" spans="1:13">
      <c r="A3311" s="247"/>
      <c r="B3311" s="252"/>
      <c r="C3311" s="253"/>
      <c r="D3311" s="253"/>
      <c r="E3311" s="253"/>
      <c r="F3311" s="253"/>
      <c r="G3311" s="253"/>
      <c r="H3311" s="254"/>
      <c r="I3311" s="249"/>
      <c r="J3311" s="250"/>
      <c r="K3311" s="251"/>
      <c r="M3311" s="415"/>
    </row>
    <row r="3312" spans="1:13">
      <c r="A3312" s="247"/>
      <c r="B3312" s="252"/>
      <c r="C3312" s="253"/>
      <c r="D3312" s="253"/>
      <c r="E3312" s="253"/>
      <c r="F3312" s="253"/>
      <c r="G3312" s="253"/>
      <c r="H3312" s="254"/>
      <c r="I3312" s="249"/>
      <c r="J3312" s="250"/>
      <c r="K3312" s="251"/>
      <c r="M3312" s="415"/>
    </row>
    <row r="3313" spans="1:13">
      <c r="A3313" s="247"/>
      <c r="B3313" s="252"/>
      <c r="C3313" s="253"/>
      <c r="D3313" s="253"/>
      <c r="E3313" s="253"/>
      <c r="F3313" s="253"/>
      <c r="G3313" s="253"/>
      <c r="H3313" s="254"/>
      <c r="I3313" s="249"/>
      <c r="J3313" s="250"/>
      <c r="K3313" s="251"/>
      <c r="M3313" s="415"/>
    </row>
    <row r="3314" spans="1:13">
      <c r="A3314" s="247"/>
      <c r="B3314" s="252"/>
      <c r="C3314" s="253"/>
      <c r="D3314" s="253"/>
      <c r="E3314" s="253"/>
      <c r="F3314" s="253"/>
      <c r="G3314" s="253"/>
      <c r="H3314" s="254"/>
      <c r="I3314" s="249"/>
      <c r="J3314" s="250"/>
      <c r="K3314" s="251"/>
      <c r="M3314" s="415"/>
    </row>
    <row r="3315" spans="1:13">
      <c r="A3315" s="247"/>
      <c r="B3315" s="252"/>
      <c r="C3315" s="253"/>
      <c r="D3315" s="253"/>
      <c r="E3315" s="253"/>
      <c r="F3315" s="253"/>
      <c r="G3315" s="253"/>
      <c r="H3315" s="254"/>
      <c r="I3315" s="249"/>
      <c r="J3315" s="250"/>
      <c r="K3315" s="251"/>
      <c r="M3315" s="415"/>
    </row>
    <row r="3316" spans="1:13">
      <c r="A3316" s="247"/>
      <c r="B3316" s="252"/>
      <c r="C3316" s="253"/>
      <c r="D3316" s="253"/>
      <c r="E3316" s="253"/>
      <c r="F3316" s="253"/>
      <c r="G3316" s="253"/>
      <c r="H3316" s="254"/>
      <c r="I3316" s="249"/>
      <c r="J3316" s="250"/>
      <c r="K3316" s="251"/>
      <c r="M3316" s="415"/>
    </row>
    <row r="3317" spans="1:13">
      <c r="A3317" s="247"/>
      <c r="B3317" s="252"/>
      <c r="C3317" s="253"/>
      <c r="D3317" s="253"/>
      <c r="E3317" s="253"/>
      <c r="F3317" s="253"/>
      <c r="G3317" s="253"/>
      <c r="H3317" s="254"/>
      <c r="I3317" s="249"/>
      <c r="J3317" s="250"/>
      <c r="K3317" s="251"/>
      <c r="M3317" s="415"/>
    </row>
    <row r="3318" spans="1:13">
      <c r="A3318" s="255"/>
      <c r="B3318" s="745"/>
      <c r="C3318" s="746"/>
      <c r="D3318" s="746"/>
      <c r="E3318" s="746"/>
      <c r="F3318" s="746"/>
      <c r="G3318" s="746"/>
      <c r="H3318" s="248"/>
      <c r="I3318" s="249"/>
      <c r="J3318" s="256"/>
      <c r="K3318" s="251"/>
      <c r="M3318" s="415"/>
    </row>
    <row r="3319" spans="1:13">
      <c r="A3319" s="247"/>
      <c r="B3319" s="743"/>
      <c r="C3319" s="744"/>
      <c r="D3319" s="744"/>
      <c r="E3319" s="744"/>
      <c r="F3319" s="744"/>
      <c r="G3319" s="744"/>
      <c r="H3319" s="248"/>
      <c r="I3319" s="249"/>
      <c r="J3319" s="250"/>
      <c r="K3319" s="251"/>
      <c r="M3319" s="414"/>
    </row>
    <row r="3320" spans="1:13">
      <c r="A3320" s="247"/>
      <c r="B3320" s="252"/>
      <c r="C3320" s="253"/>
      <c r="D3320" s="253"/>
      <c r="E3320" s="253"/>
      <c r="F3320" s="253"/>
      <c r="G3320" s="253"/>
      <c r="H3320" s="254"/>
      <c r="I3320" s="249"/>
      <c r="J3320" s="250"/>
      <c r="K3320" s="251"/>
      <c r="M3320" s="415"/>
    </row>
    <row r="3321" spans="1:13">
      <c r="A3321" s="247"/>
      <c r="B3321" s="252"/>
      <c r="C3321" s="253"/>
      <c r="D3321" s="253"/>
      <c r="E3321" s="253"/>
      <c r="F3321" s="253"/>
      <c r="G3321" s="253"/>
      <c r="H3321" s="254"/>
      <c r="I3321" s="249"/>
      <c r="J3321" s="250"/>
      <c r="K3321" s="251"/>
      <c r="M3321" s="415"/>
    </row>
    <row r="3322" spans="1:13">
      <c r="A3322" s="247"/>
      <c r="B3322" s="252"/>
      <c r="C3322" s="253"/>
      <c r="D3322" s="253"/>
      <c r="E3322" s="253"/>
      <c r="F3322" s="253"/>
      <c r="G3322" s="253"/>
      <c r="H3322" s="254"/>
      <c r="I3322" s="249"/>
      <c r="J3322" s="250"/>
      <c r="K3322" s="251"/>
      <c r="M3322" s="415"/>
    </row>
    <row r="3323" spans="1:13">
      <c r="A3323" s="247"/>
      <c r="B3323" s="252"/>
      <c r="C3323" s="253"/>
      <c r="D3323" s="253"/>
      <c r="E3323" s="253"/>
      <c r="F3323" s="253"/>
      <c r="G3323" s="253"/>
      <c r="H3323" s="254"/>
      <c r="I3323" s="249"/>
      <c r="J3323" s="250"/>
      <c r="K3323" s="251"/>
      <c r="M3323" s="415"/>
    </row>
    <row r="3324" spans="1:13">
      <c r="A3324" s="247"/>
      <c r="B3324" s="252"/>
      <c r="C3324" s="253"/>
      <c r="D3324" s="253"/>
      <c r="E3324" s="253"/>
      <c r="F3324" s="253"/>
      <c r="G3324" s="253"/>
      <c r="H3324" s="254"/>
      <c r="I3324" s="249"/>
      <c r="J3324" s="250"/>
      <c r="K3324" s="251"/>
      <c r="M3324" s="415"/>
    </row>
    <row r="3325" spans="1:13">
      <c r="A3325" s="247"/>
      <c r="B3325" s="252"/>
      <c r="C3325" s="253"/>
      <c r="D3325" s="253"/>
      <c r="E3325" s="253"/>
      <c r="F3325" s="253"/>
      <c r="G3325" s="253"/>
      <c r="H3325" s="254"/>
      <c r="I3325" s="249"/>
      <c r="J3325" s="250"/>
      <c r="K3325" s="251"/>
      <c r="M3325" s="415"/>
    </row>
    <row r="3326" spans="1:13">
      <c r="A3326" s="247"/>
      <c r="B3326" s="252"/>
      <c r="C3326" s="253"/>
      <c r="D3326" s="253"/>
      <c r="E3326" s="253"/>
      <c r="F3326" s="253"/>
      <c r="G3326" s="253"/>
      <c r="H3326" s="254"/>
      <c r="I3326" s="249"/>
      <c r="J3326" s="250"/>
      <c r="K3326" s="251"/>
      <c r="M3326" s="415"/>
    </row>
    <row r="3327" spans="1:13">
      <c r="A3327" s="247"/>
      <c r="B3327" s="252"/>
      <c r="C3327" s="253"/>
      <c r="D3327" s="253"/>
      <c r="E3327" s="253"/>
      <c r="F3327" s="253"/>
      <c r="G3327" s="253"/>
      <c r="H3327" s="254"/>
      <c r="I3327" s="249"/>
      <c r="J3327" s="250"/>
      <c r="K3327" s="251"/>
      <c r="M3327" s="415"/>
    </row>
    <row r="3328" spans="1:13">
      <c r="A3328" s="255"/>
      <c r="B3328" s="745"/>
      <c r="C3328" s="746"/>
      <c r="D3328" s="746"/>
      <c r="E3328" s="746"/>
      <c r="F3328" s="746"/>
      <c r="G3328" s="746"/>
      <c r="H3328" s="248"/>
      <c r="I3328" s="249"/>
      <c r="J3328" s="256"/>
      <c r="K3328" s="251"/>
      <c r="M3328" s="415"/>
    </row>
    <row r="3329" spans="1:13">
      <c r="A3329" s="247"/>
      <c r="B3329" s="743"/>
      <c r="C3329" s="744"/>
      <c r="D3329" s="744"/>
      <c r="E3329" s="744"/>
      <c r="F3329" s="744"/>
      <c r="G3329" s="744"/>
      <c r="H3329" s="248"/>
      <c r="I3329" s="249"/>
      <c r="J3329" s="250"/>
      <c r="K3329" s="251"/>
      <c r="M3329" s="414"/>
    </row>
    <row r="3330" spans="1:13">
      <c r="A3330" s="247"/>
      <c r="B3330" s="252"/>
      <c r="C3330" s="253"/>
      <c r="D3330" s="253"/>
      <c r="E3330" s="253"/>
      <c r="F3330" s="253"/>
      <c r="G3330" s="253"/>
      <c r="H3330" s="254"/>
      <c r="I3330" s="249"/>
      <c r="J3330" s="250"/>
      <c r="K3330" s="251"/>
      <c r="M3330" s="415"/>
    </row>
    <row r="3331" spans="1:13">
      <c r="A3331" s="247"/>
      <c r="B3331" s="252"/>
      <c r="C3331" s="253"/>
      <c r="D3331" s="253"/>
      <c r="E3331" s="253"/>
      <c r="F3331" s="253"/>
      <c r="G3331" s="253"/>
      <c r="H3331" s="254"/>
      <c r="I3331" s="249"/>
      <c r="J3331" s="250"/>
      <c r="K3331" s="251"/>
      <c r="M3331" s="415"/>
    </row>
    <row r="3332" spans="1:13">
      <c r="A3332" s="247"/>
      <c r="B3332" s="252"/>
      <c r="C3332" s="253"/>
      <c r="D3332" s="253"/>
      <c r="E3332" s="253"/>
      <c r="F3332" s="253"/>
      <c r="G3332" s="253"/>
      <c r="H3332" s="254"/>
      <c r="I3332" s="249"/>
      <c r="J3332" s="250"/>
      <c r="K3332" s="251"/>
      <c r="M3332" s="415"/>
    </row>
    <row r="3333" spans="1:13">
      <c r="A3333" s="247"/>
      <c r="B3333" s="252"/>
      <c r="C3333" s="253"/>
      <c r="D3333" s="253"/>
      <c r="E3333" s="253"/>
      <c r="F3333" s="253"/>
      <c r="G3333" s="253"/>
      <c r="H3333" s="254"/>
      <c r="I3333" s="249"/>
      <c r="J3333" s="250"/>
      <c r="K3333" s="251"/>
      <c r="M3333" s="415"/>
    </row>
    <row r="3334" spans="1:13">
      <c r="A3334" s="247"/>
      <c r="B3334" s="252"/>
      <c r="C3334" s="253"/>
      <c r="D3334" s="253"/>
      <c r="E3334" s="253"/>
      <c r="F3334" s="253"/>
      <c r="G3334" s="253"/>
      <c r="H3334" s="254"/>
      <c r="I3334" s="249"/>
      <c r="J3334" s="250"/>
      <c r="K3334" s="251"/>
      <c r="M3334" s="415"/>
    </row>
    <row r="3335" spans="1:13">
      <c r="A3335" s="247"/>
      <c r="B3335" s="252"/>
      <c r="C3335" s="253"/>
      <c r="D3335" s="253"/>
      <c r="E3335" s="253"/>
      <c r="F3335" s="253"/>
      <c r="G3335" s="253"/>
      <c r="H3335" s="254"/>
      <c r="I3335" s="249"/>
      <c r="J3335" s="250"/>
      <c r="K3335" s="251"/>
      <c r="M3335" s="415"/>
    </row>
    <row r="3336" spans="1:13">
      <c r="A3336" s="247"/>
      <c r="B3336" s="252"/>
      <c r="C3336" s="253"/>
      <c r="D3336" s="253"/>
      <c r="E3336" s="253"/>
      <c r="F3336" s="253"/>
      <c r="G3336" s="253"/>
      <c r="H3336" s="254"/>
      <c r="I3336" s="249"/>
      <c r="J3336" s="250"/>
      <c r="K3336" s="251"/>
      <c r="M3336" s="415"/>
    </row>
    <row r="3337" spans="1:13">
      <c r="A3337" s="247"/>
      <c r="B3337" s="252"/>
      <c r="C3337" s="253"/>
      <c r="D3337" s="253"/>
      <c r="E3337" s="253"/>
      <c r="F3337" s="253"/>
      <c r="G3337" s="253"/>
      <c r="H3337" s="254"/>
      <c r="I3337" s="249"/>
      <c r="J3337" s="250"/>
      <c r="K3337" s="251"/>
      <c r="M3337" s="415"/>
    </row>
    <row r="3338" spans="1:13">
      <c r="A3338" s="255"/>
      <c r="B3338" s="745"/>
      <c r="C3338" s="746"/>
      <c r="D3338" s="746"/>
      <c r="E3338" s="746"/>
      <c r="F3338" s="746"/>
      <c r="G3338" s="746"/>
      <c r="H3338" s="248"/>
      <c r="I3338" s="249"/>
      <c r="J3338" s="256"/>
      <c r="K3338" s="251"/>
      <c r="M3338" s="415"/>
    </row>
    <row r="3339" spans="1:13">
      <c r="A3339" s="247"/>
      <c r="B3339" s="743"/>
      <c r="C3339" s="744"/>
      <c r="D3339" s="744"/>
      <c r="E3339" s="744"/>
      <c r="F3339" s="744"/>
      <c r="G3339" s="744"/>
      <c r="H3339" s="248"/>
      <c r="I3339" s="249"/>
      <c r="J3339" s="250"/>
      <c r="K3339" s="251"/>
      <c r="M3339" s="414"/>
    </row>
    <row r="3340" spans="1:13">
      <c r="A3340" s="247"/>
      <c r="B3340" s="252"/>
      <c r="C3340" s="253"/>
      <c r="D3340" s="253"/>
      <c r="E3340" s="253"/>
      <c r="F3340" s="253"/>
      <c r="G3340" s="253"/>
      <c r="H3340" s="254"/>
      <c r="I3340" s="249"/>
      <c r="J3340" s="250"/>
      <c r="K3340" s="251"/>
      <c r="M3340" s="415"/>
    </row>
    <row r="3341" spans="1:13">
      <c r="A3341" s="247"/>
      <c r="B3341" s="252"/>
      <c r="C3341" s="253"/>
      <c r="D3341" s="253"/>
      <c r="E3341" s="253"/>
      <c r="F3341" s="253"/>
      <c r="G3341" s="253"/>
      <c r="H3341" s="254"/>
      <c r="I3341" s="249"/>
      <c r="J3341" s="250"/>
      <c r="K3341" s="251"/>
      <c r="M3341" s="415"/>
    </row>
    <row r="3342" spans="1:13">
      <c r="A3342" s="247"/>
      <c r="B3342" s="252"/>
      <c r="C3342" s="253"/>
      <c r="D3342" s="253"/>
      <c r="E3342" s="253"/>
      <c r="F3342" s="253"/>
      <c r="G3342" s="253"/>
      <c r="H3342" s="254"/>
      <c r="I3342" s="249"/>
      <c r="J3342" s="250"/>
      <c r="K3342" s="251"/>
      <c r="M3342" s="415"/>
    </row>
    <row r="3343" spans="1:13">
      <c r="A3343" s="247"/>
      <c r="B3343" s="252"/>
      <c r="C3343" s="253"/>
      <c r="D3343" s="253"/>
      <c r="E3343" s="253"/>
      <c r="F3343" s="253"/>
      <c r="G3343" s="253"/>
      <c r="H3343" s="254"/>
      <c r="I3343" s="249"/>
      <c r="J3343" s="250"/>
      <c r="K3343" s="251"/>
      <c r="M3343" s="415"/>
    </row>
    <row r="3344" spans="1:13">
      <c r="A3344" s="247"/>
      <c r="B3344" s="252"/>
      <c r="C3344" s="253"/>
      <c r="D3344" s="253"/>
      <c r="E3344" s="253"/>
      <c r="F3344" s="253"/>
      <c r="G3344" s="253"/>
      <c r="H3344" s="254"/>
      <c r="I3344" s="249"/>
      <c r="J3344" s="250"/>
      <c r="K3344" s="251"/>
      <c r="M3344" s="415"/>
    </row>
    <row r="3345" spans="1:13">
      <c r="A3345" s="247"/>
      <c r="B3345" s="252"/>
      <c r="C3345" s="253"/>
      <c r="D3345" s="253"/>
      <c r="E3345" s="253"/>
      <c r="F3345" s="253"/>
      <c r="G3345" s="253"/>
      <c r="H3345" s="254"/>
      <c r="I3345" s="249"/>
      <c r="J3345" s="250"/>
      <c r="K3345" s="251"/>
      <c r="M3345" s="415"/>
    </row>
    <row r="3346" spans="1:13">
      <c r="A3346" s="247"/>
      <c r="B3346" s="252"/>
      <c r="C3346" s="253"/>
      <c r="D3346" s="253"/>
      <c r="E3346" s="253"/>
      <c r="F3346" s="253"/>
      <c r="G3346" s="253"/>
      <c r="H3346" s="254"/>
      <c r="I3346" s="249"/>
      <c r="J3346" s="250"/>
      <c r="K3346" s="251"/>
      <c r="M3346" s="415"/>
    </row>
    <row r="3347" spans="1:13">
      <c r="A3347" s="247"/>
      <c r="B3347" s="252"/>
      <c r="C3347" s="253"/>
      <c r="D3347" s="253"/>
      <c r="E3347" s="253"/>
      <c r="F3347" s="253"/>
      <c r="G3347" s="253"/>
      <c r="H3347" s="254"/>
      <c r="I3347" s="249"/>
      <c r="J3347" s="250"/>
      <c r="K3347" s="251"/>
      <c r="M3347" s="415"/>
    </row>
    <row r="3348" spans="1:13">
      <c r="A3348" s="255"/>
      <c r="B3348" s="745"/>
      <c r="C3348" s="746"/>
      <c r="D3348" s="746"/>
      <c r="E3348" s="746"/>
      <c r="F3348" s="746"/>
      <c r="G3348" s="746"/>
      <c r="H3348" s="248"/>
      <c r="I3348" s="249"/>
      <c r="J3348" s="256"/>
      <c r="K3348" s="251"/>
      <c r="M3348" s="415"/>
    </row>
    <row r="3349" spans="1:13">
      <c r="A3349" s="247"/>
      <c r="B3349" s="743"/>
      <c r="C3349" s="744"/>
      <c r="D3349" s="744"/>
      <c r="E3349" s="744"/>
      <c r="F3349" s="744"/>
      <c r="G3349" s="744"/>
      <c r="H3349" s="248"/>
      <c r="I3349" s="249"/>
      <c r="J3349" s="250"/>
      <c r="K3349" s="251"/>
      <c r="M3349" s="414"/>
    </row>
    <row r="3350" spans="1:13">
      <c r="A3350" s="247"/>
      <c r="B3350" s="252"/>
      <c r="C3350" s="253"/>
      <c r="D3350" s="253"/>
      <c r="E3350" s="253"/>
      <c r="F3350" s="253"/>
      <c r="G3350" s="253"/>
      <c r="H3350" s="254"/>
      <c r="I3350" s="249"/>
      <c r="J3350" s="250"/>
      <c r="K3350" s="251"/>
      <c r="M3350" s="415"/>
    </row>
    <row r="3351" spans="1:13">
      <c r="A3351" s="247"/>
      <c r="B3351" s="252"/>
      <c r="C3351" s="253"/>
      <c r="D3351" s="253"/>
      <c r="E3351" s="253"/>
      <c r="F3351" s="253"/>
      <c r="G3351" s="253"/>
      <c r="H3351" s="254"/>
      <c r="I3351" s="249"/>
      <c r="J3351" s="250"/>
      <c r="K3351" s="251"/>
      <c r="M3351" s="415"/>
    </row>
    <row r="3352" spans="1:13">
      <c r="A3352" s="247"/>
      <c r="B3352" s="252"/>
      <c r="C3352" s="253"/>
      <c r="D3352" s="253"/>
      <c r="E3352" s="253"/>
      <c r="F3352" s="253"/>
      <c r="G3352" s="253"/>
      <c r="H3352" s="254"/>
      <c r="I3352" s="249"/>
      <c r="J3352" s="250"/>
      <c r="K3352" s="251"/>
      <c r="M3352" s="415"/>
    </row>
    <row r="3353" spans="1:13">
      <c r="A3353" s="247"/>
      <c r="B3353" s="252"/>
      <c r="C3353" s="253"/>
      <c r="D3353" s="253"/>
      <c r="E3353" s="253"/>
      <c r="F3353" s="253"/>
      <c r="G3353" s="253"/>
      <c r="H3353" s="254"/>
      <c r="I3353" s="249"/>
      <c r="J3353" s="250"/>
      <c r="K3353" s="251"/>
      <c r="M3353" s="415"/>
    </row>
    <row r="3354" spans="1:13">
      <c r="A3354" s="247"/>
      <c r="B3354" s="252"/>
      <c r="C3354" s="253"/>
      <c r="D3354" s="253"/>
      <c r="E3354" s="253"/>
      <c r="F3354" s="253"/>
      <c r="G3354" s="253"/>
      <c r="H3354" s="254"/>
      <c r="I3354" s="249"/>
      <c r="J3354" s="250"/>
      <c r="K3354" s="251"/>
      <c r="M3354" s="415"/>
    </row>
    <row r="3355" spans="1:13">
      <c r="A3355" s="247"/>
      <c r="B3355" s="252"/>
      <c r="C3355" s="253"/>
      <c r="D3355" s="253"/>
      <c r="E3355" s="253"/>
      <c r="F3355" s="253"/>
      <c r="G3355" s="253"/>
      <c r="H3355" s="254"/>
      <c r="I3355" s="249"/>
      <c r="J3355" s="250"/>
      <c r="K3355" s="251"/>
      <c r="M3355" s="415"/>
    </row>
    <row r="3356" spans="1:13">
      <c r="A3356" s="247"/>
      <c r="B3356" s="252"/>
      <c r="C3356" s="253"/>
      <c r="D3356" s="253"/>
      <c r="E3356" s="253"/>
      <c r="F3356" s="253"/>
      <c r="G3356" s="253"/>
      <c r="H3356" s="254"/>
      <c r="I3356" s="249"/>
      <c r="J3356" s="250"/>
      <c r="K3356" s="251"/>
      <c r="M3356" s="415"/>
    </row>
    <row r="3357" spans="1:13">
      <c r="A3357" s="247"/>
      <c r="B3357" s="252"/>
      <c r="C3357" s="253"/>
      <c r="D3357" s="253"/>
      <c r="E3357" s="253"/>
      <c r="F3357" s="253"/>
      <c r="G3357" s="253"/>
      <c r="H3357" s="254"/>
      <c r="I3357" s="249"/>
      <c r="J3357" s="250"/>
      <c r="K3357" s="251"/>
      <c r="M3357" s="415"/>
    </row>
    <row r="3358" spans="1:13">
      <c r="A3358" s="255"/>
      <c r="B3358" s="745"/>
      <c r="C3358" s="746"/>
      <c r="D3358" s="746"/>
      <c r="E3358" s="746"/>
      <c r="F3358" s="746"/>
      <c r="G3358" s="746"/>
      <c r="H3358" s="248"/>
      <c r="I3358" s="249"/>
      <c r="J3358" s="256"/>
      <c r="K3358" s="251"/>
      <c r="M3358" s="415"/>
    </row>
    <row r="3359" spans="1:13">
      <c r="A3359" s="247"/>
      <c r="B3359" s="743"/>
      <c r="C3359" s="744"/>
      <c r="D3359" s="744"/>
      <c r="E3359" s="744"/>
      <c r="F3359" s="744"/>
      <c r="G3359" s="744"/>
      <c r="H3359" s="248"/>
      <c r="I3359" s="249"/>
      <c r="J3359" s="250"/>
      <c r="K3359" s="251"/>
      <c r="M3359" s="414"/>
    </row>
    <row r="3360" spans="1:13">
      <c r="A3360" s="247"/>
      <c r="B3360" s="252"/>
      <c r="C3360" s="253"/>
      <c r="D3360" s="253"/>
      <c r="E3360" s="253"/>
      <c r="F3360" s="253"/>
      <c r="G3360" s="253"/>
      <c r="H3360" s="254"/>
      <c r="I3360" s="249"/>
      <c r="J3360" s="250"/>
      <c r="K3360" s="251"/>
      <c r="M3360" s="415"/>
    </row>
    <row r="3361" spans="1:13">
      <c r="A3361" s="247"/>
      <c r="B3361" s="252"/>
      <c r="C3361" s="253"/>
      <c r="D3361" s="253"/>
      <c r="E3361" s="253"/>
      <c r="F3361" s="253"/>
      <c r="G3361" s="253"/>
      <c r="H3361" s="254"/>
      <c r="I3361" s="249"/>
      <c r="J3361" s="250"/>
      <c r="K3361" s="251"/>
      <c r="M3361" s="415"/>
    </row>
    <row r="3362" spans="1:13">
      <c r="A3362" s="247"/>
      <c r="B3362" s="252"/>
      <c r="C3362" s="253"/>
      <c r="D3362" s="253"/>
      <c r="E3362" s="253"/>
      <c r="F3362" s="253"/>
      <c r="G3362" s="253"/>
      <c r="H3362" s="254"/>
      <c r="I3362" s="249"/>
      <c r="J3362" s="250"/>
      <c r="K3362" s="251"/>
      <c r="M3362" s="415"/>
    </row>
    <row r="3363" spans="1:13">
      <c r="A3363" s="247"/>
      <c r="B3363" s="252"/>
      <c r="C3363" s="253"/>
      <c r="D3363" s="253"/>
      <c r="E3363" s="253"/>
      <c r="F3363" s="253"/>
      <c r="G3363" s="253"/>
      <c r="H3363" s="254"/>
      <c r="I3363" s="249"/>
      <c r="J3363" s="250"/>
      <c r="K3363" s="251"/>
      <c r="M3363" s="415"/>
    </row>
    <row r="3364" spans="1:13">
      <c r="A3364" s="247"/>
      <c r="B3364" s="252"/>
      <c r="C3364" s="253"/>
      <c r="D3364" s="253"/>
      <c r="E3364" s="253"/>
      <c r="F3364" s="253"/>
      <c r="G3364" s="253"/>
      <c r="H3364" s="254"/>
      <c r="I3364" s="249"/>
      <c r="J3364" s="250"/>
      <c r="K3364" s="251"/>
      <c r="M3364" s="415"/>
    </row>
    <row r="3365" spans="1:13">
      <c r="A3365" s="247"/>
      <c r="B3365" s="252"/>
      <c r="C3365" s="253"/>
      <c r="D3365" s="253"/>
      <c r="E3365" s="253"/>
      <c r="F3365" s="253"/>
      <c r="G3365" s="253"/>
      <c r="H3365" s="254"/>
      <c r="I3365" s="249"/>
      <c r="J3365" s="250"/>
      <c r="K3365" s="251"/>
      <c r="M3365" s="415"/>
    </row>
    <row r="3366" spans="1:13">
      <c r="A3366" s="247"/>
      <c r="B3366" s="252"/>
      <c r="C3366" s="253"/>
      <c r="D3366" s="253"/>
      <c r="E3366" s="253"/>
      <c r="F3366" s="253"/>
      <c r="G3366" s="253"/>
      <c r="H3366" s="254"/>
      <c r="I3366" s="249"/>
      <c r="J3366" s="250"/>
      <c r="K3366" s="251"/>
      <c r="M3366" s="415"/>
    </row>
    <row r="3367" spans="1:13">
      <c r="A3367" s="247"/>
      <c r="B3367" s="252"/>
      <c r="C3367" s="253"/>
      <c r="D3367" s="253"/>
      <c r="E3367" s="253"/>
      <c r="F3367" s="253"/>
      <c r="G3367" s="253"/>
      <c r="H3367" s="254"/>
      <c r="I3367" s="249"/>
      <c r="J3367" s="250"/>
      <c r="K3367" s="251"/>
      <c r="M3367" s="415"/>
    </row>
    <row r="3368" spans="1:13">
      <c r="A3368" s="255"/>
      <c r="B3368" s="745"/>
      <c r="C3368" s="746"/>
      <c r="D3368" s="746"/>
      <c r="E3368" s="746"/>
      <c r="F3368" s="746"/>
      <c r="G3368" s="746"/>
      <c r="H3368" s="248"/>
      <c r="I3368" s="249"/>
      <c r="J3368" s="256"/>
      <c r="K3368" s="251"/>
      <c r="M3368" s="415"/>
    </row>
    <row r="3369" spans="1:13">
      <c r="A3369" s="247"/>
      <c r="B3369" s="743"/>
      <c r="C3369" s="744"/>
      <c r="D3369" s="744"/>
      <c r="E3369" s="744"/>
      <c r="F3369" s="744"/>
      <c r="G3369" s="744"/>
      <c r="H3369" s="248"/>
      <c r="I3369" s="249"/>
      <c r="J3369" s="250"/>
      <c r="K3369" s="251"/>
      <c r="M3369" s="414"/>
    </row>
    <row r="3370" spans="1:13">
      <c r="A3370" s="247"/>
      <c r="B3370" s="252"/>
      <c r="C3370" s="253"/>
      <c r="D3370" s="253"/>
      <c r="E3370" s="253"/>
      <c r="F3370" s="253"/>
      <c r="G3370" s="253"/>
      <c r="H3370" s="254"/>
      <c r="I3370" s="249"/>
      <c r="J3370" s="250"/>
      <c r="K3370" s="251"/>
      <c r="M3370" s="415"/>
    </row>
    <row r="3371" spans="1:13">
      <c r="A3371" s="247"/>
      <c r="B3371" s="252"/>
      <c r="C3371" s="253"/>
      <c r="D3371" s="253"/>
      <c r="E3371" s="253"/>
      <c r="F3371" s="253"/>
      <c r="G3371" s="253"/>
      <c r="H3371" s="254"/>
      <c r="I3371" s="249"/>
      <c r="J3371" s="250"/>
      <c r="K3371" s="251"/>
      <c r="M3371" s="415"/>
    </row>
    <row r="3372" spans="1:13">
      <c r="A3372" s="247"/>
      <c r="B3372" s="252"/>
      <c r="C3372" s="253"/>
      <c r="D3372" s="253"/>
      <c r="E3372" s="253"/>
      <c r="F3372" s="253"/>
      <c r="G3372" s="253"/>
      <c r="H3372" s="254"/>
      <c r="I3372" s="249"/>
      <c r="J3372" s="250"/>
      <c r="K3372" s="251"/>
      <c r="M3372" s="415"/>
    </row>
    <row r="3373" spans="1:13">
      <c r="A3373" s="247"/>
      <c r="B3373" s="252"/>
      <c r="C3373" s="253"/>
      <c r="D3373" s="253"/>
      <c r="E3373" s="253"/>
      <c r="F3373" s="253"/>
      <c r="G3373" s="253"/>
      <c r="H3373" s="254"/>
      <c r="I3373" s="249"/>
      <c r="J3373" s="250"/>
      <c r="K3373" s="251"/>
      <c r="M3373" s="415"/>
    </row>
    <row r="3374" spans="1:13">
      <c r="A3374" s="247"/>
      <c r="B3374" s="252"/>
      <c r="C3374" s="253"/>
      <c r="D3374" s="253"/>
      <c r="E3374" s="253"/>
      <c r="F3374" s="253"/>
      <c r="G3374" s="253"/>
      <c r="H3374" s="254"/>
      <c r="I3374" s="249"/>
      <c r="J3374" s="250"/>
      <c r="K3374" s="251"/>
      <c r="M3374" s="415"/>
    </row>
    <row r="3375" spans="1:13">
      <c r="A3375" s="247"/>
      <c r="B3375" s="252"/>
      <c r="C3375" s="253"/>
      <c r="D3375" s="253"/>
      <c r="E3375" s="253"/>
      <c r="F3375" s="253"/>
      <c r="G3375" s="253"/>
      <c r="H3375" s="254"/>
      <c r="I3375" s="249"/>
      <c r="J3375" s="250"/>
      <c r="K3375" s="251"/>
      <c r="M3375" s="415"/>
    </row>
    <row r="3376" spans="1:13">
      <c r="A3376" s="247"/>
      <c r="B3376" s="252"/>
      <c r="C3376" s="253"/>
      <c r="D3376" s="253"/>
      <c r="E3376" s="253"/>
      <c r="F3376" s="253"/>
      <c r="G3376" s="253"/>
      <c r="H3376" s="254"/>
      <c r="I3376" s="249"/>
      <c r="J3376" s="250"/>
      <c r="K3376" s="251"/>
      <c r="M3376" s="415"/>
    </row>
    <row r="3377" spans="1:13">
      <c r="A3377" s="247"/>
      <c r="B3377" s="252"/>
      <c r="C3377" s="253"/>
      <c r="D3377" s="253"/>
      <c r="E3377" s="253"/>
      <c r="F3377" s="253"/>
      <c r="G3377" s="253"/>
      <c r="H3377" s="254"/>
      <c r="I3377" s="249"/>
      <c r="J3377" s="250"/>
      <c r="K3377" s="251"/>
      <c r="M3377" s="415"/>
    </row>
    <row r="3378" spans="1:13">
      <c r="A3378" s="255"/>
      <c r="B3378" s="745"/>
      <c r="C3378" s="746"/>
      <c r="D3378" s="746"/>
      <c r="E3378" s="746"/>
      <c r="F3378" s="746"/>
      <c r="G3378" s="746"/>
      <c r="H3378" s="248"/>
      <c r="I3378" s="249"/>
      <c r="J3378" s="256"/>
      <c r="K3378" s="251"/>
      <c r="M3378" s="415"/>
    </row>
    <row r="3379" spans="1:13">
      <c r="A3379" s="247"/>
      <c r="B3379" s="743"/>
      <c r="C3379" s="744"/>
      <c r="D3379" s="744"/>
      <c r="E3379" s="744"/>
      <c r="F3379" s="744"/>
      <c r="G3379" s="744"/>
      <c r="H3379" s="248"/>
      <c r="I3379" s="249"/>
      <c r="J3379" s="250"/>
      <c r="K3379" s="251"/>
      <c r="M3379" s="414"/>
    </row>
    <row r="3380" spans="1:13">
      <c r="A3380" s="247"/>
      <c r="B3380" s="252"/>
      <c r="C3380" s="253"/>
      <c r="D3380" s="253"/>
      <c r="E3380" s="253"/>
      <c r="F3380" s="253"/>
      <c r="G3380" s="253"/>
      <c r="H3380" s="254"/>
      <c r="I3380" s="249"/>
      <c r="J3380" s="250"/>
      <c r="K3380" s="251"/>
      <c r="M3380" s="415"/>
    </row>
    <row r="3381" spans="1:13">
      <c r="A3381" s="247"/>
      <c r="B3381" s="252"/>
      <c r="C3381" s="253"/>
      <c r="D3381" s="253"/>
      <c r="E3381" s="253"/>
      <c r="F3381" s="253"/>
      <c r="G3381" s="253"/>
      <c r="H3381" s="254"/>
      <c r="I3381" s="249"/>
      <c r="J3381" s="250"/>
      <c r="K3381" s="251"/>
      <c r="M3381" s="415"/>
    </row>
    <row r="3382" spans="1:13">
      <c r="A3382" s="247"/>
      <c r="B3382" s="252"/>
      <c r="C3382" s="253"/>
      <c r="D3382" s="253"/>
      <c r="E3382" s="253"/>
      <c r="F3382" s="253"/>
      <c r="G3382" s="253"/>
      <c r="H3382" s="254"/>
      <c r="I3382" s="249"/>
      <c r="J3382" s="250"/>
      <c r="K3382" s="251"/>
      <c r="M3382" s="415"/>
    </row>
    <row r="3383" spans="1:13">
      <c r="A3383" s="247"/>
      <c r="B3383" s="252"/>
      <c r="C3383" s="253"/>
      <c r="D3383" s="253"/>
      <c r="E3383" s="253"/>
      <c r="F3383" s="253"/>
      <c r="G3383" s="253"/>
      <c r="H3383" s="254"/>
      <c r="I3383" s="249"/>
      <c r="J3383" s="250"/>
      <c r="K3383" s="251"/>
      <c r="M3383" s="415"/>
    </row>
    <row r="3384" spans="1:13">
      <c r="A3384" s="247"/>
      <c r="B3384" s="252"/>
      <c r="C3384" s="253"/>
      <c r="D3384" s="253"/>
      <c r="E3384" s="253"/>
      <c r="F3384" s="253"/>
      <c r="G3384" s="253"/>
      <c r="H3384" s="254"/>
      <c r="I3384" s="249"/>
      <c r="J3384" s="250"/>
      <c r="K3384" s="251"/>
      <c r="M3384" s="415"/>
    </row>
    <row r="3385" spans="1:13">
      <c r="A3385" s="247"/>
      <c r="B3385" s="252"/>
      <c r="C3385" s="253"/>
      <c r="D3385" s="253"/>
      <c r="E3385" s="253"/>
      <c r="F3385" s="253"/>
      <c r="G3385" s="253"/>
      <c r="H3385" s="254"/>
      <c r="I3385" s="249"/>
      <c r="J3385" s="250"/>
      <c r="K3385" s="251"/>
      <c r="M3385" s="415"/>
    </row>
    <row r="3386" spans="1:13">
      <c r="A3386" s="247"/>
      <c r="B3386" s="252"/>
      <c r="C3386" s="253"/>
      <c r="D3386" s="253"/>
      <c r="E3386" s="253"/>
      <c r="F3386" s="253"/>
      <c r="G3386" s="253"/>
      <c r="H3386" s="254"/>
      <c r="I3386" s="249"/>
      <c r="J3386" s="250"/>
      <c r="K3386" s="251"/>
      <c r="M3386" s="415"/>
    </row>
    <row r="3387" spans="1:13">
      <c r="A3387" s="247"/>
      <c r="B3387" s="252"/>
      <c r="C3387" s="253"/>
      <c r="D3387" s="253"/>
      <c r="E3387" s="253"/>
      <c r="F3387" s="253"/>
      <c r="G3387" s="253"/>
      <c r="H3387" s="254"/>
      <c r="I3387" s="249"/>
      <c r="J3387" s="250"/>
      <c r="K3387" s="251"/>
      <c r="M3387" s="415"/>
    </row>
    <row r="3388" spans="1:13">
      <c r="A3388" s="255"/>
      <c r="B3388" s="745"/>
      <c r="C3388" s="746"/>
      <c r="D3388" s="746"/>
      <c r="E3388" s="746"/>
      <c r="F3388" s="746"/>
      <c r="G3388" s="746"/>
      <c r="H3388" s="248"/>
      <c r="I3388" s="249"/>
      <c r="J3388" s="256"/>
      <c r="K3388" s="251"/>
      <c r="M3388" s="415"/>
    </row>
    <row r="3389" spans="1:13">
      <c r="A3389" s="247"/>
      <c r="B3389" s="743"/>
      <c r="C3389" s="744"/>
      <c r="D3389" s="744"/>
      <c r="E3389" s="744"/>
      <c r="F3389" s="744"/>
      <c r="G3389" s="744"/>
      <c r="H3389" s="248"/>
      <c r="I3389" s="249"/>
      <c r="J3389" s="250"/>
      <c r="K3389" s="251"/>
      <c r="M3389" s="414"/>
    </row>
    <row r="3390" spans="1:13">
      <c r="A3390" s="247"/>
      <c r="B3390" s="252"/>
      <c r="C3390" s="253"/>
      <c r="D3390" s="253"/>
      <c r="E3390" s="253"/>
      <c r="F3390" s="253"/>
      <c r="G3390" s="253"/>
      <c r="H3390" s="254"/>
      <c r="I3390" s="249"/>
      <c r="J3390" s="250"/>
      <c r="K3390" s="251"/>
      <c r="M3390" s="415"/>
    </row>
    <row r="3391" spans="1:13">
      <c r="A3391" s="247"/>
      <c r="B3391" s="252"/>
      <c r="C3391" s="253"/>
      <c r="D3391" s="253"/>
      <c r="E3391" s="253"/>
      <c r="F3391" s="253"/>
      <c r="G3391" s="253"/>
      <c r="H3391" s="254"/>
      <c r="I3391" s="249"/>
      <c r="J3391" s="250"/>
      <c r="K3391" s="251"/>
      <c r="M3391" s="415"/>
    </row>
    <row r="3392" spans="1:13">
      <c r="A3392" s="247"/>
      <c r="B3392" s="252"/>
      <c r="C3392" s="253"/>
      <c r="D3392" s="253"/>
      <c r="E3392" s="253"/>
      <c r="F3392" s="253"/>
      <c r="G3392" s="253"/>
      <c r="H3392" s="254"/>
      <c r="I3392" s="249"/>
      <c r="J3392" s="250"/>
      <c r="K3392" s="251"/>
      <c r="M3392" s="415"/>
    </row>
    <row r="3393" spans="1:13">
      <c r="A3393" s="247"/>
      <c r="B3393" s="252"/>
      <c r="C3393" s="253"/>
      <c r="D3393" s="253"/>
      <c r="E3393" s="253"/>
      <c r="F3393" s="253"/>
      <c r="G3393" s="253"/>
      <c r="H3393" s="254"/>
      <c r="I3393" s="249"/>
      <c r="J3393" s="250"/>
      <c r="K3393" s="251"/>
      <c r="M3393" s="415"/>
    </row>
    <row r="3394" spans="1:13">
      <c r="A3394" s="247"/>
      <c r="B3394" s="252"/>
      <c r="C3394" s="253"/>
      <c r="D3394" s="253"/>
      <c r="E3394" s="253"/>
      <c r="F3394" s="253"/>
      <c r="G3394" s="253"/>
      <c r="H3394" s="254"/>
      <c r="I3394" s="249"/>
      <c r="J3394" s="250"/>
      <c r="K3394" s="251"/>
      <c r="M3394" s="415"/>
    </row>
    <row r="3395" spans="1:13">
      <c r="A3395" s="247"/>
      <c r="B3395" s="252"/>
      <c r="C3395" s="253"/>
      <c r="D3395" s="253"/>
      <c r="E3395" s="253"/>
      <c r="F3395" s="253"/>
      <c r="G3395" s="253"/>
      <c r="H3395" s="254"/>
      <c r="I3395" s="249"/>
      <c r="J3395" s="250"/>
      <c r="K3395" s="251"/>
      <c r="M3395" s="415"/>
    </row>
    <row r="3396" spans="1:13">
      <c r="A3396" s="247"/>
      <c r="B3396" s="252"/>
      <c r="C3396" s="253"/>
      <c r="D3396" s="253"/>
      <c r="E3396" s="253"/>
      <c r="F3396" s="253"/>
      <c r="G3396" s="253"/>
      <c r="H3396" s="254"/>
      <c r="I3396" s="249"/>
      <c r="J3396" s="250"/>
      <c r="K3396" s="251"/>
      <c r="M3396" s="415"/>
    </row>
    <row r="3397" spans="1:13">
      <c r="A3397" s="247"/>
      <c r="B3397" s="252"/>
      <c r="C3397" s="253"/>
      <c r="D3397" s="253"/>
      <c r="E3397" s="253"/>
      <c r="F3397" s="253"/>
      <c r="G3397" s="253"/>
      <c r="H3397" s="254"/>
      <c r="I3397" s="249"/>
      <c r="J3397" s="250"/>
      <c r="K3397" s="251"/>
      <c r="M3397" s="415"/>
    </row>
    <row r="3398" spans="1:13">
      <c r="A3398" s="255"/>
      <c r="B3398" s="745"/>
      <c r="C3398" s="746"/>
      <c r="D3398" s="746"/>
      <c r="E3398" s="746"/>
      <c r="F3398" s="746"/>
      <c r="G3398" s="746"/>
      <c r="H3398" s="248"/>
      <c r="I3398" s="249"/>
      <c r="J3398" s="256"/>
      <c r="K3398" s="251"/>
      <c r="M3398" s="415"/>
    </row>
    <row r="3399" spans="1:13">
      <c r="A3399" s="247"/>
      <c r="B3399" s="743"/>
      <c r="C3399" s="744"/>
      <c r="D3399" s="744"/>
      <c r="E3399" s="744"/>
      <c r="F3399" s="744"/>
      <c r="G3399" s="744"/>
      <c r="H3399" s="248"/>
      <c r="I3399" s="249"/>
      <c r="J3399" s="250"/>
      <c r="K3399" s="251"/>
      <c r="M3399" s="414"/>
    </row>
    <row r="3400" spans="1:13">
      <c r="A3400" s="247"/>
      <c r="B3400" s="252"/>
      <c r="C3400" s="253"/>
      <c r="D3400" s="253"/>
      <c r="E3400" s="253"/>
      <c r="F3400" s="253"/>
      <c r="G3400" s="253"/>
      <c r="H3400" s="254"/>
      <c r="I3400" s="249"/>
      <c r="J3400" s="250"/>
      <c r="K3400" s="251"/>
      <c r="M3400" s="415"/>
    </row>
    <row r="3401" spans="1:13">
      <c r="A3401" s="247"/>
      <c r="B3401" s="252"/>
      <c r="C3401" s="253"/>
      <c r="D3401" s="253"/>
      <c r="E3401" s="253"/>
      <c r="F3401" s="253"/>
      <c r="G3401" s="253"/>
      <c r="H3401" s="254"/>
      <c r="I3401" s="249"/>
      <c r="J3401" s="250"/>
      <c r="K3401" s="251"/>
      <c r="M3401" s="415"/>
    </row>
    <row r="3402" spans="1:13">
      <c r="A3402" s="247"/>
      <c r="B3402" s="252"/>
      <c r="C3402" s="253"/>
      <c r="D3402" s="253"/>
      <c r="E3402" s="253"/>
      <c r="F3402" s="253"/>
      <c r="G3402" s="253"/>
      <c r="H3402" s="254"/>
      <c r="I3402" s="249"/>
      <c r="J3402" s="250"/>
      <c r="K3402" s="251"/>
      <c r="M3402" s="415"/>
    </row>
    <row r="3403" spans="1:13">
      <c r="A3403" s="247"/>
      <c r="B3403" s="252"/>
      <c r="C3403" s="253"/>
      <c r="D3403" s="253"/>
      <c r="E3403" s="253"/>
      <c r="F3403" s="253"/>
      <c r="G3403" s="253"/>
      <c r="H3403" s="254"/>
      <c r="I3403" s="249"/>
      <c r="J3403" s="250"/>
      <c r="K3403" s="251"/>
      <c r="M3403" s="415"/>
    </row>
    <row r="3404" spans="1:13">
      <c r="A3404" s="247"/>
      <c r="B3404" s="252"/>
      <c r="C3404" s="253"/>
      <c r="D3404" s="253"/>
      <c r="E3404" s="253"/>
      <c r="F3404" s="253"/>
      <c r="G3404" s="253"/>
      <c r="H3404" s="254"/>
      <c r="I3404" s="249"/>
      <c r="J3404" s="250"/>
      <c r="K3404" s="251"/>
      <c r="M3404" s="415"/>
    </row>
    <row r="3405" spans="1:13">
      <c r="A3405" s="247"/>
      <c r="B3405" s="252"/>
      <c r="C3405" s="253"/>
      <c r="D3405" s="253"/>
      <c r="E3405" s="253"/>
      <c r="F3405" s="253"/>
      <c r="G3405" s="253"/>
      <c r="H3405" s="254"/>
      <c r="I3405" s="249"/>
      <c r="J3405" s="250"/>
      <c r="K3405" s="251"/>
      <c r="M3405" s="415"/>
    </row>
    <row r="3406" spans="1:13">
      <c r="A3406" s="247"/>
      <c r="B3406" s="252"/>
      <c r="C3406" s="253"/>
      <c r="D3406" s="253"/>
      <c r="E3406" s="253"/>
      <c r="F3406" s="253"/>
      <c r="G3406" s="253"/>
      <c r="H3406" s="254"/>
      <c r="I3406" s="249"/>
      <c r="J3406" s="250"/>
      <c r="K3406" s="251"/>
      <c r="M3406" s="415"/>
    </row>
    <row r="3407" spans="1:13">
      <c r="A3407" s="247"/>
      <c r="B3407" s="252"/>
      <c r="C3407" s="253"/>
      <c r="D3407" s="253"/>
      <c r="E3407" s="253"/>
      <c r="F3407" s="253"/>
      <c r="G3407" s="253"/>
      <c r="H3407" s="254"/>
      <c r="I3407" s="249"/>
      <c r="J3407" s="250"/>
      <c r="K3407" s="251"/>
      <c r="M3407" s="415"/>
    </row>
    <row r="3408" spans="1:13">
      <c r="A3408" s="255"/>
      <c r="B3408" s="745"/>
      <c r="C3408" s="746"/>
      <c r="D3408" s="746"/>
      <c r="E3408" s="746"/>
      <c r="F3408" s="746"/>
      <c r="G3408" s="746"/>
      <c r="H3408" s="248"/>
      <c r="I3408" s="249"/>
      <c r="J3408" s="256"/>
      <c r="K3408" s="251"/>
      <c r="M3408" s="415"/>
    </row>
    <row r="3409" spans="1:13">
      <c r="A3409" s="247"/>
      <c r="B3409" s="743"/>
      <c r="C3409" s="744"/>
      <c r="D3409" s="744"/>
      <c r="E3409" s="744"/>
      <c r="F3409" s="744"/>
      <c r="G3409" s="744"/>
      <c r="H3409" s="248"/>
      <c r="I3409" s="249"/>
      <c r="J3409" s="250"/>
      <c r="K3409" s="251"/>
      <c r="M3409" s="414"/>
    </row>
    <row r="3410" spans="1:13">
      <c r="A3410" s="247"/>
      <c r="B3410" s="252"/>
      <c r="C3410" s="253"/>
      <c r="D3410" s="253"/>
      <c r="E3410" s="253"/>
      <c r="F3410" s="253"/>
      <c r="G3410" s="253"/>
      <c r="H3410" s="254"/>
      <c r="I3410" s="249"/>
      <c r="J3410" s="250"/>
      <c r="K3410" s="251"/>
      <c r="M3410" s="415"/>
    </row>
    <row r="3411" spans="1:13">
      <c r="A3411" s="247"/>
      <c r="B3411" s="252"/>
      <c r="C3411" s="253"/>
      <c r="D3411" s="253"/>
      <c r="E3411" s="253"/>
      <c r="F3411" s="253"/>
      <c r="G3411" s="253"/>
      <c r="H3411" s="254"/>
      <c r="I3411" s="249"/>
      <c r="J3411" s="250"/>
      <c r="K3411" s="251"/>
      <c r="M3411" s="415"/>
    </row>
    <row r="3412" spans="1:13">
      <c r="A3412" s="247"/>
      <c r="B3412" s="252"/>
      <c r="C3412" s="253"/>
      <c r="D3412" s="253"/>
      <c r="E3412" s="253"/>
      <c r="F3412" s="253"/>
      <c r="G3412" s="253"/>
      <c r="H3412" s="254"/>
      <c r="I3412" s="249"/>
      <c r="J3412" s="250"/>
      <c r="K3412" s="251"/>
      <c r="M3412" s="415"/>
    </row>
    <row r="3413" spans="1:13">
      <c r="A3413" s="247"/>
      <c r="B3413" s="252"/>
      <c r="C3413" s="253"/>
      <c r="D3413" s="253"/>
      <c r="E3413" s="253"/>
      <c r="F3413" s="253"/>
      <c r="G3413" s="253"/>
      <c r="H3413" s="254"/>
      <c r="I3413" s="249"/>
      <c r="J3413" s="250"/>
      <c r="K3413" s="251"/>
      <c r="M3413" s="415"/>
    </row>
    <row r="3414" spans="1:13">
      <c r="A3414" s="247"/>
      <c r="B3414" s="252"/>
      <c r="C3414" s="253"/>
      <c r="D3414" s="253"/>
      <c r="E3414" s="253"/>
      <c r="F3414" s="253"/>
      <c r="G3414" s="253"/>
      <c r="H3414" s="254"/>
      <c r="I3414" s="249"/>
      <c r="J3414" s="250"/>
      <c r="K3414" s="251"/>
      <c r="M3414" s="415"/>
    </row>
    <row r="3415" spans="1:13">
      <c r="A3415" s="247"/>
      <c r="B3415" s="252"/>
      <c r="C3415" s="253"/>
      <c r="D3415" s="253"/>
      <c r="E3415" s="253"/>
      <c r="F3415" s="253"/>
      <c r="G3415" s="253"/>
      <c r="H3415" s="254"/>
      <c r="I3415" s="249"/>
      <c r="J3415" s="250"/>
      <c r="K3415" s="251"/>
      <c r="M3415" s="415"/>
    </row>
    <row r="3416" spans="1:13">
      <c r="A3416" s="247"/>
      <c r="B3416" s="252"/>
      <c r="C3416" s="253"/>
      <c r="D3416" s="253"/>
      <c r="E3416" s="253"/>
      <c r="F3416" s="253"/>
      <c r="G3416" s="253"/>
      <c r="H3416" s="254"/>
      <c r="I3416" s="249"/>
      <c r="J3416" s="250"/>
      <c r="K3416" s="251"/>
      <c r="M3416" s="415"/>
    </row>
    <row r="3417" spans="1:13">
      <c r="A3417" s="247"/>
      <c r="B3417" s="252"/>
      <c r="C3417" s="253"/>
      <c r="D3417" s="253"/>
      <c r="E3417" s="253"/>
      <c r="F3417" s="253"/>
      <c r="G3417" s="253"/>
      <c r="H3417" s="254"/>
      <c r="I3417" s="249"/>
      <c r="J3417" s="250"/>
      <c r="K3417" s="251"/>
      <c r="M3417" s="415"/>
    </row>
    <row r="3418" spans="1:13">
      <c r="A3418" s="255"/>
      <c r="B3418" s="745"/>
      <c r="C3418" s="746"/>
      <c r="D3418" s="746"/>
      <c r="E3418" s="746"/>
      <c r="F3418" s="746"/>
      <c r="G3418" s="746"/>
      <c r="H3418" s="248"/>
      <c r="I3418" s="249"/>
      <c r="J3418" s="256"/>
      <c r="K3418" s="251"/>
      <c r="M3418" s="415"/>
    </row>
    <row r="3419" spans="1:13">
      <c r="A3419" s="247"/>
      <c r="B3419" s="743"/>
      <c r="C3419" s="744"/>
      <c r="D3419" s="744"/>
      <c r="E3419" s="744"/>
      <c r="F3419" s="744"/>
      <c r="G3419" s="744"/>
      <c r="H3419" s="248"/>
      <c r="I3419" s="249"/>
      <c r="J3419" s="250"/>
      <c r="K3419" s="251"/>
      <c r="M3419" s="414"/>
    </row>
    <row r="3420" spans="1:13">
      <c r="A3420" s="247"/>
      <c r="B3420" s="252"/>
      <c r="C3420" s="253"/>
      <c r="D3420" s="253"/>
      <c r="E3420" s="253"/>
      <c r="F3420" s="253"/>
      <c r="G3420" s="253"/>
      <c r="H3420" s="254"/>
      <c r="I3420" s="249"/>
      <c r="J3420" s="250"/>
      <c r="K3420" s="251"/>
      <c r="M3420" s="415"/>
    </row>
    <row r="3421" spans="1:13">
      <c r="A3421" s="247"/>
      <c r="B3421" s="252"/>
      <c r="C3421" s="253"/>
      <c r="D3421" s="253"/>
      <c r="E3421" s="253"/>
      <c r="F3421" s="253"/>
      <c r="G3421" s="253"/>
      <c r="H3421" s="254"/>
      <c r="I3421" s="249"/>
      <c r="J3421" s="250"/>
      <c r="K3421" s="251"/>
      <c r="M3421" s="415"/>
    </row>
    <row r="3422" spans="1:13">
      <c r="A3422" s="247"/>
      <c r="B3422" s="252"/>
      <c r="C3422" s="253"/>
      <c r="D3422" s="253"/>
      <c r="E3422" s="253"/>
      <c r="F3422" s="253"/>
      <c r="G3422" s="253"/>
      <c r="H3422" s="254"/>
      <c r="I3422" s="249"/>
      <c r="J3422" s="250"/>
      <c r="K3422" s="251"/>
      <c r="M3422" s="415"/>
    </row>
    <row r="3423" spans="1:13">
      <c r="A3423" s="247"/>
      <c r="B3423" s="252"/>
      <c r="C3423" s="253"/>
      <c r="D3423" s="253"/>
      <c r="E3423" s="253"/>
      <c r="F3423" s="253"/>
      <c r="G3423" s="253"/>
      <c r="H3423" s="254"/>
      <c r="I3423" s="249"/>
      <c r="J3423" s="250"/>
      <c r="K3423" s="251"/>
      <c r="M3423" s="415"/>
    </row>
    <row r="3424" spans="1:13">
      <c r="A3424" s="247"/>
      <c r="B3424" s="252"/>
      <c r="C3424" s="253"/>
      <c r="D3424" s="253"/>
      <c r="E3424" s="253"/>
      <c r="F3424" s="253"/>
      <c r="G3424" s="253"/>
      <c r="H3424" s="254"/>
      <c r="I3424" s="249"/>
      <c r="J3424" s="250"/>
      <c r="K3424" s="251"/>
      <c r="M3424" s="415"/>
    </row>
    <row r="3425" spans="1:13">
      <c r="A3425" s="247"/>
      <c r="B3425" s="252"/>
      <c r="C3425" s="253"/>
      <c r="D3425" s="253"/>
      <c r="E3425" s="253"/>
      <c r="F3425" s="253"/>
      <c r="G3425" s="253"/>
      <c r="H3425" s="254"/>
      <c r="I3425" s="249"/>
      <c r="J3425" s="250"/>
      <c r="K3425" s="251"/>
      <c r="M3425" s="415"/>
    </row>
    <row r="3426" spans="1:13">
      <c r="A3426" s="247"/>
      <c r="B3426" s="252"/>
      <c r="C3426" s="253"/>
      <c r="D3426" s="253"/>
      <c r="E3426" s="253"/>
      <c r="F3426" s="253"/>
      <c r="G3426" s="253"/>
      <c r="H3426" s="254"/>
      <c r="I3426" s="249"/>
      <c r="J3426" s="250"/>
      <c r="K3426" s="251"/>
      <c r="M3426" s="415"/>
    </row>
    <row r="3427" spans="1:13">
      <c r="A3427" s="247"/>
      <c r="B3427" s="252"/>
      <c r="C3427" s="253"/>
      <c r="D3427" s="253"/>
      <c r="E3427" s="253"/>
      <c r="F3427" s="253"/>
      <c r="G3427" s="253"/>
      <c r="H3427" s="254"/>
      <c r="I3427" s="249"/>
      <c r="J3427" s="250"/>
      <c r="K3427" s="251"/>
      <c r="M3427" s="415"/>
    </row>
    <row r="3428" spans="1:13">
      <c r="A3428" s="255"/>
      <c r="B3428" s="745"/>
      <c r="C3428" s="746"/>
      <c r="D3428" s="746"/>
      <c r="E3428" s="746"/>
      <c r="F3428" s="746"/>
      <c r="G3428" s="746"/>
      <c r="H3428" s="248"/>
      <c r="I3428" s="249"/>
      <c r="J3428" s="256"/>
      <c r="K3428" s="251"/>
      <c r="M3428" s="415"/>
    </row>
    <row r="3429" spans="1:13">
      <c r="A3429" s="247"/>
      <c r="B3429" s="743"/>
      <c r="C3429" s="744"/>
      <c r="D3429" s="744"/>
      <c r="E3429" s="744"/>
      <c r="F3429" s="744"/>
      <c r="G3429" s="744"/>
      <c r="H3429" s="248"/>
      <c r="I3429" s="249"/>
      <c r="J3429" s="250"/>
      <c r="K3429" s="251"/>
      <c r="M3429" s="414"/>
    </row>
    <row r="3430" spans="1:13">
      <c r="A3430" s="247"/>
      <c r="B3430" s="252"/>
      <c r="C3430" s="253"/>
      <c r="D3430" s="253"/>
      <c r="E3430" s="253"/>
      <c r="F3430" s="253"/>
      <c r="G3430" s="253"/>
      <c r="H3430" s="254"/>
      <c r="I3430" s="249"/>
      <c r="J3430" s="250"/>
      <c r="K3430" s="251"/>
      <c r="M3430" s="415"/>
    </row>
    <row r="3431" spans="1:13">
      <c r="A3431" s="247"/>
      <c r="B3431" s="252"/>
      <c r="C3431" s="253"/>
      <c r="D3431" s="253"/>
      <c r="E3431" s="253"/>
      <c r="F3431" s="253"/>
      <c r="G3431" s="253"/>
      <c r="H3431" s="254"/>
      <c r="I3431" s="249"/>
      <c r="J3431" s="250"/>
      <c r="K3431" s="251"/>
      <c r="M3431" s="415"/>
    </row>
    <row r="3432" spans="1:13">
      <c r="A3432" s="247"/>
      <c r="B3432" s="252"/>
      <c r="C3432" s="253"/>
      <c r="D3432" s="253"/>
      <c r="E3432" s="253"/>
      <c r="F3432" s="253"/>
      <c r="G3432" s="253"/>
      <c r="H3432" s="254"/>
      <c r="I3432" s="249"/>
      <c r="J3432" s="250"/>
      <c r="K3432" s="251"/>
      <c r="M3432" s="415"/>
    </row>
    <row r="3433" spans="1:13">
      <c r="A3433" s="247"/>
      <c r="B3433" s="252"/>
      <c r="C3433" s="253"/>
      <c r="D3433" s="253"/>
      <c r="E3433" s="253"/>
      <c r="F3433" s="253"/>
      <c r="G3433" s="253"/>
      <c r="H3433" s="254"/>
      <c r="I3433" s="249"/>
      <c r="J3433" s="250"/>
      <c r="K3433" s="251"/>
      <c r="M3433" s="415"/>
    </row>
    <row r="3434" spans="1:13">
      <c r="A3434" s="247"/>
      <c r="B3434" s="252"/>
      <c r="C3434" s="253"/>
      <c r="D3434" s="253"/>
      <c r="E3434" s="253"/>
      <c r="F3434" s="253"/>
      <c r="G3434" s="253"/>
      <c r="H3434" s="254"/>
      <c r="I3434" s="249"/>
      <c r="J3434" s="250"/>
      <c r="K3434" s="251"/>
      <c r="M3434" s="415"/>
    </row>
    <row r="3435" spans="1:13">
      <c r="A3435" s="247"/>
      <c r="B3435" s="252"/>
      <c r="C3435" s="253"/>
      <c r="D3435" s="253"/>
      <c r="E3435" s="253"/>
      <c r="F3435" s="253"/>
      <c r="G3435" s="253"/>
      <c r="H3435" s="254"/>
      <c r="I3435" s="249"/>
      <c r="J3435" s="250"/>
      <c r="K3435" s="251"/>
      <c r="M3435" s="415"/>
    </row>
    <row r="3436" spans="1:13">
      <c r="A3436" s="247"/>
      <c r="B3436" s="252"/>
      <c r="C3436" s="253"/>
      <c r="D3436" s="253"/>
      <c r="E3436" s="253"/>
      <c r="F3436" s="253"/>
      <c r="G3436" s="253"/>
      <c r="H3436" s="254"/>
      <c r="I3436" s="249"/>
      <c r="J3436" s="250"/>
      <c r="K3436" s="251"/>
      <c r="M3436" s="415"/>
    </row>
    <row r="3437" spans="1:13">
      <c r="A3437" s="247"/>
      <c r="B3437" s="252"/>
      <c r="C3437" s="253"/>
      <c r="D3437" s="253"/>
      <c r="E3437" s="253"/>
      <c r="F3437" s="253"/>
      <c r="G3437" s="253"/>
      <c r="H3437" s="254"/>
      <c r="I3437" s="249"/>
      <c r="J3437" s="250"/>
      <c r="K3437" s="251"/>
      <c r="M3437" s="415"/>
    </row>
    <row r="3438" spans="1:13">
      <c r="A3438" s="255"/>
      <c r="B3438" s="745"/>
      <c r="C3438" s="746"/>
      <c r="D3438" s="746"/>
      <c r="E3438" s="746"/>
      <c r="F3438" s="746"/>
      <c r="G3438" s="746"/>
      <c r="H3438" s="248"/>
      <c r="I3438" s="249"/>
      <c r="J3438" s="256"/>
      <c r="K3438" s="251"/>
      <c r="M3438" s="415"/>
    </row>
    <row r="3439" spans="1:13">
      <c r="A3439" s="247"/>
      <c r="B3439" s="743"/>
      <c r="C3439" s="744"/>
      <c r="D3439" s="744"/>
      <c r="E3439" s="744"/>
      <c r="F3439" s="744"/>
      <c r="G3439" s="744"/>
      <c r="H3439" s="248"/>
      <c r="I3439" s="249"/>
      <c r="J3439" s="250"/>
      <c r="K3439" s="251"/>
      <c r="M3439" s="414"/>
    </row>
    <row r="3440" spans="1:13">
      <c r="A3440" s="247"/>
      <c r="B3440" s="252"/>
      <c r="C3440" s="253"/>
      <c r="D3440" s="253"/>
      <c r="E3440" s="253"/>
      <c r="F3440" s="253"/>
      <c r="G3440" s="253"/>
      <c r="H3440" s="254"/>
      <c r="I3440" s="249"/>
      <c r="J3440" s="250"/>
      <c r="K3440" s="251"/>
      <c r="M3440" s="415"/>
    </row>
    <row r="3441" spans="1:13">
      <c r="A3441" s="247"/>
      <c r="B3441" s="252"/>
      <c r="C3441" s="253"/>
      <c r="D3441" s="253"/>
      <c r="E3441" s="253"/>
      <c r="F3441" s="253"/>
      <c r="G3441" s="253"/>
      <c r="H3441" s="254"/>
      <c r="I3441" s="249"/>
      <c r="J3441" s="250"/>
      <c r="K3441" s="251"/>
      <c r="M3441" s="415"/>
    </row>
    <row r="3442" spans="1:13">
      <c r="A3442" s="247"/>
      <c r="B3442" s="252"/>
      <c r="C3442" s="253"/>
      <c r="D3442" s="253"/>
      <c r="E3442" s="253"/>
      <c r="F3442" s="253"/>
      <c r="G3442" s="253"/>
      <c r="H3442" s="254"/>
      <c r="I3442" s="249"/>
      <c r="J3442" s="250"/>
      <c r="K3442" s="251"/>
      <c r="M3442" s="415"/>
    </row>
    <row r="3443" spans="1:13">
      <c r="A3443" s="247"/>
      <c r="B3443" s="252"/>
      <c r="C3443" s="253"/>
      <c r="D3443" s="253"/>
      <c r="E3443" s="253"/>
      <c r="F3443" s="253"/>
      <c r="G3443" s="253"/>
      <c r="H3443" s="254"/>
      <c r="I3443" s="249"/>
      <c r="J3443" s="250"/>
      <c r="K3443" s="251"/>
      <c r="M3443" s="415"/>
    </row>
    <row r="3444" spans="1:13">
      <c r="A3444" s="247"/>
      <c r="B3444" s="252"/>
      <c r="C3444" s="253"/>
      <c r="D3444" s="253"/>
      <c r="E3444" s="253"/>
      <c r="F3444" s="253"/>
      <c r="G3444" s="253"/>
      <c r="H3444" s="254"/>
      <c r="I3444" s="249"/>
      <c r="J3444" s="250"/>
      <c r="K3444" s="251"/>
      <c r="M3444" s="415"/>
    </row>
    <row r="3445" spans="1:13">
      <c r="A3445" s="247"/>
      <c r="B3445" s="252"/>
      <c r="C3445" s="253"/>
      <c r="D3445" s="253"/>
      <c r="E3445" s="253"/>
      <c r="F3445" s="253"/>
      <c r="G3445" s="253"/>
      <c r="H3445" s="254"/>
      <c r="I3445" s="249"/>
      <c r="J3445" s="250"/>
      <c r="K3445" s="251"/>
      <c r="M3445" s="415"/>
    </row>
    <row r="3446" spans="1:13">
      <c r="A3446" s="247"/>
      <c r="B3446" s="252"/>
      <c r="C3446" s="253"/>
      <c r="D3446" s="253"/>
      <c r="E3446" s="253"/>
      <c r="F3446" s="253"/>
      <c r="G3446" s="253"/>
      <c r="H3446" s="254"/>
      <c r="I3446" s="249"/>
      <c r="J3446" s="250"/>
      <c r="K3446" s="251"/>
      <c r="M3446" s="415"/>
    </row>
    <row r="3447" spans="1:13">
      <c r="A3447" s="247"/>
      <c r="B3447" s="252"/>
      <c r="C3447" s="253"/>
      <c r="D3447" s="253"/>
      <c r="E3447" s="253"/>
      <c r="F3447" s="253"/>
      <c r="G3447" s="253"/>
      <c r="H3447" s="254"/>
      <c r="I3447" s="249"/>
      <c r="J3447" s="250"/>
      <c r="K3447" s="251"/>
      <c r="M3447" s="415"/>
    </row>
    <row r="3448" spans="1:13">
      <c r="A3448" s="255"/>
      <c r="B3448" s="745"/>
      <c r="C3448" s="746"/>
      <c r="D3448" s="746"/>
      <c r="E3448" s="746"/>
      <c r="F3448" s="746"/>
      <c r="G3448" s="746"/>
      <c r="H3448" s="248"/>
      <c r="I3448" s="249"/>
      <c r="J3448" s="256"/>
      <c r="K3448" s="251"/>
      <c r="M3448" s="415"/>
    </row>
    <row r="3449" spans="1:13">
      <c r="A3449" s="247"/>
      <c r="B3449" s="743"/>
      <c r="C3449" s="744"/>
      <c r="D3449" s="744"/>
      <c r="E3449" s="744"/>
      <c r="F3449" s="744"/>
      <c r="G3449" s="744"/>
      <c r="H3449" s="248"/>
      <c r="I3449" s="249"/>
      <c r="J3449" s="250"/>
      <c r="K3449" s="251"/>
      <c r="M3449" s="414"/>
    </row>
    <row r="3450" spans="1:13">
      <c r="A3450" s="247"/>
      <c r="B3450" s="252"/>
      <c r="C3450" s="253"/>
      <c r="D3450" s="253"/>
      <c r="E3450" s="253"/>
      <c r="F3450" s="253"/>
      <c r="G3450" s="253"/>
      <c r="H3450" s="254"/>
      <c r="I3450" s="249"/>
      <c r="J3450" s="250"/>
      <c r="K3450" s="251"/>
      <c r="M3450" s="415"/>
    </row>
    <row r="3451" spans="1:13">
      <c r="A3451" s="247"/>
      <c r="B3451" s="252"/>
      <c r="C3451" s="253"/>
      <c r="D3451" s="253"/>
      <c r="E3451" s="253"/>
      <c r="F3451" s="253"/>
      <c r="G3451" s="253"/>
      <c r="H3451" s="254"/>
      <c r="I3451" s="249"/>
      <c r="J3451" s="250"/>
      <c r="K3451" s="251"/>
      <c r="M3451" s="415"/>
    </row>
    <row r="3452" spans="1:13">
      <c r="A3452" s="247"/>
      <c r="B3452" s="252"/>
      <c r="C3452" s="253"/>
      <c r="D3452" s="253"/>
      <c r="E3452" s="253"/>
      <c r="F3452" s="253"/>
      <c r="G3452" s="253"/>
      <c r="H3452" s="254"/>
      <c r="I3452" s="249"/>
      <c r="J3452" s="250"/>
      <c r="K3452" s="251"/>
      <c r="M3452" s="415"/>
    </row>
    <row r="3453" spans="1:13">
      <c r="A3453" s="247"/>
      <c r="B3453" s="252"/>
      <c r="C3453" s="253"/>
      <c r="D3453" s="253"/>
      <c r="E3453" s="253"/>
      <c r="F3453" s="253"/>
      <c r="G3453" s="253"/>
      <c r="H3453" s="254"/>
      <c r="I3453" s="249"/>
      <c r="J3453" s="250"/>
      <c r="K3453" s="251"/>
      <c r="M3453" s="415"/>
    </row>
    <row r="3454" spans="1:13">
      <c r="A3454" s="247"/>
      <c r="B3454" s="252"/>
      <c r="C3454" s="253"/>
      <c r="D3454" s="253"/>
      <c r="E3454" s="253"/>
      <c r="F3454" s="253"/>
      <c r="G3454" s="253"/>
      <c r="H3454" s="254"/>
      <c r="I3454" s="249"/>
      <c r="J3454" s="250"/>
      <c r="K3454" s="251"/>
      <c r="M3454" s="415"/>
    </row>
    <row r="3455" spans="1:13">
      <c r="A3455" s="247"/>
      <c r="B3455" s="252"/>
      <c r="C3455" s="253"/>
      <c r="D3455" s="253"/>
      <c r="E3455" s="253"/>
      <c r="F3455" s="253"/>
      <c r="G3455" s="253"/>
      <c r="H3455" s="254"/>
      <c r="I3455" s="249"/>
      <c r="J3455" s="250"/>
      <c r="K3455" s="251"/>
      <c r="M3455" s="415"/>
    </row>
    <row r="3456" spans="1:13">
      <c r="A3456" s="247"/>
      <c r="B3456" s="252"/>
      <c r="C3456" s="253"/>
      <c r="D3456" s="253"/>
      <c r="E3456" s="253"/>
      <c r="F3456" s="253"/>
      <c r="G3456" s="253"/>
      <c r="H3456" s="254"/>
      <c r="I3456" s="249"/>
      <c r="J3456" s="250"/>
      <c r="K3456" s="251"/>
      <c r="M3456" s="415"/>
    </row>
    <row r="3457" spans="1:13">
      <c r="A3457" s="247"/>
      <c r="B3457" s="252"/>
      <c r="C3457" s="253"/>
      <c r="D3457" s="253"/>
      <c r="E3457" s="253"/>
      <c r="F3457" s="253"/>
      <c r="G3457" s="253"/>
      <c r="H3457" s="254"/>
      <c r="I3457" s="249"/>
      <c r="J3457" s="250"/>
      <c r="K3457" s="251"/>
      <c r="M3457" s="415"/>
    </row>
    <row r="3458" spans="1:13">
      <c r="A3458" s="255"/>
      <c r="B3458" s="745"/>
      <c r="C3458" s="746"/>
      <c r="D3458" s="746"/>
      <c r="E3458" s="746"/>
      <c r="F3458" s="746"/>
      <c r="G3458" s="746"/>
      <c r="H3458" s="248"/>
      <c r="I3458" s="249"/>
      <c r="J3458" s="256"/>
      <c r="K3458" s="251"/>
      <c r="M3458" s="415"/>
    </row>
    <row r="3459" spans="1:13">
      <c r="A3459" s="247"/>
      <c r="B3459" s="743"/>
      <c r="C3459" s="744"/>
      <c r="D3459" s="744"/>
      <c r="E3459" s="744"/>
      <c r="F3459" s="744"/>
      <c r="G3459" s="744"/>
      <c r="H3459" s="248"/>
      <c r="I3459" s="249"/>
      <c r="J3459" s="250"/>
      <c r="K3459" s="251"/>
      <c r="M3459" s="414"/>
    </row>
    <row r="3460" spans="1:13">
      <c r="A3460" s="247"/>
      <c r="B3460" s="252"/>
      <c r="C3460" s="253"/>
      <c r="D3460" s="253"/>
      <c r="E3460" s="253"/>
      <c r="F3460" s="253"/>
      <c r="G3460" s="253"/>
      <c r="H3460" s="254"/>
      <c r="I3460" s="249"/>
      <c r="J3460" s="250"/>
      <c r="K3460" s="251"/>
      <c r="M3460" s="415"/>
    </row>
    <row r="3461" spans="1:13">
      <c r="A3461" s="247"/>
      <c r="B3461" s="252"/>
      <c r="C3461" s="253"/>
      <c r="D3461" s="253"/>
      <c r="E3461" s="253"/>
      <c r="F3461" s="253"/>
      <c r="G3461" s="253"/>
      <c r="H3461" s="254"/>
      <c r="I3461" s="249"/>
      <c r="J3461" s="250"/>
      <c r="K3461" s="251"/>
      <c r="M3461" s="415"/>
    </row>
    <row r="3462" spans="1:13">
      <c r="A3462" s="247"/>
      <c r="B3462" s="252"/>
      <c r="C3462" s="253"/>
      <c r="D3462" s="253"/>
      <c r="E3462" s="253"/>
      <c r="F3462" s="253"/>
      <c r="G3462" s="253"/>
      <c r="H3462" s="254"/>
      <c r="I3462" s="249"/>
      <c r="J3462" s="250"/>
      <c r="K3462" s="251"/>
      <c r="M3462" s="415"/>
    </row>
    <row r="3463" spans="1:13">
      <c r="A3463" s="247"/>
      <c r="B3463" s="252"/>
      <c r="C3463" s="253"/>
      <c r="D3463" s="253"/>
      <c r="E3463" s="253"/>
      <c r="F3463" s="253"/>
      <c r="G3463" s="253"/>
      <c r="H3463" s="254"/>
      <c r="I3463" s="249"/>
      <c r="J3463" s="250"/>
      <c r="K3463" s="251"/>
      <c r="M3463" s="415"/>
    </row>
    <row r="3464" spans="1:13">
      <c r="A3464" s="247"/>
      <c r="B3464" s="252"/>
      <c r="C3464" s="253"/>
      <c r="D3464" s="253"/>
      <c r="E3464" s="253"/>
      <c r="F3464" s="253"/>
      <c r="G3464" s="253"/>
      <c r="H3464" s="254"/>
      <c r="I3464" s="249"/>
      <c r="J3464" s="250"/>
      <c r="K3464" s="251"/>
      <c r="M3464" s="415"/>
    </row>
    <row r="3465" spans="1:13">
      <c r="A3465" s="247"/>
      <c r="B3465" s="252"/>
      <c r="C3465" s="253"/>
      <c r="D3465" s="253"/>
      <c r="E3465" s="253"/>
      <c r="F3465" s="253"/>
      <c r="G3465" s="253"/>
      <c r="H3465" s="254"/>
      <c r="I3465" s="249"/>
      <c r="J3465" s="250"/>
      <c r="K3465" s="251"/>
      <c r="M3465" s="415"/>
    </row>
    <row r="3466" spans="1:13">
      <c r="A3466" s="247"/>
      <c r="B3466" s="252"/>
      <c r="C3466" s="253"/>
      <c r="D3466" s="253"/>
      <c r="E3466" s="253"/>
      <c r="F3466" s="253"/>
      <c r="G3466" s="253"/>
      <c r="H3466" s="254"/>
      <c r="I3466" s="249"/>
      <c r="J3466" s="250"/>
      <c r="K3466" s="251"/>
      <c r="M3466" s="415"/>
    </row>
    <row r="3467" spans="1:13">
      <c r="A3467" s="247"/>
      <c r="B3467" s="252"/>
      <c r="C3467" s="253"/>
      <c r="D3467" s="253"/>
      <c r="E3467" s="253"/>
      <c r="F3467" s="253"/>
      <c r="G3467" s="253"/>
      <c r="H3467" s="254"/>
      <c r="I3467" s="249"/>
      <c r="J3467" s="250"/>
      <c r="K3467" s="251"/>
      <c r="M3467" s="415"/>
    </row>
    <row r="3468" spans="1:13">
      <c r="A3468" s="255"/>
      <c r="B3468" s="745"/>
      <c r="C3468" s="746"/>
      <c r="D3468" s="746"/>
      <c r="E3468" s="746"/>
      <c r="F3468" s="746"/>
      <c r="G3468" s="746"/>
      <c r="H3468" s="248"/>
      <c r="I3468" s="249"/>
      <c r="J3468" s="256"/>
      <c r="K3468" s="251"/>
      <c r="M3468" s="415"/>
    </row>
    <row r="3469" spans="1:13">
      <c r="A3469" s="247"/>
      <c r="B3469" s="743"/>
      <c r="C3469" s="744"/>
      <c r="D3469" s="744"/>
      <c r="E3469" s="744"/>
      <c r="F3469" s="744"/>
      <c r="G3469" s="744"/>
      <c r="H3469" s="248"/>
      <c r="I3469" s="249"/>
      <c r="J3469" s="250"/>
      <c r="K3469" s="251"/>
      <c r="M3469" s="414"/>
    </row>
    <row r="3470" spans="1:13">
      <c r="A3470" s="247"/>
      <c r="B3470" s="252"/>
      <c r="C3470" s="253"/>
      <c r="D3470" s="253"/>
      <c r="E3470" s="253"/>
      <c r="F3470" s="253"/>
      <c r="G3470" s="253"/>
      <c r="H3470" s="254"/>
      <c r="I3470" s="249"/>
      <c r="J3470" s="250"/>
      <c r="K3470" s="251"/>
      <c r="M3470" s="415"/>
    </row>
    <row r="3471" spans="1:13">
      <c r="A3471" s="247"/>
      <c r="B3471" s="252"/>
      <c r="C3471" s="253"/>
      <c r="D3471" s="253"/>
      <c r="E3471" s="253"/>
      <c r="F3471" s="253"/>
      <c r="G3471" s="253"/>
      <c r="H3471" s="254"/>
      <c r="I3471" s="249"/>
      <c r="J3471" s="250"/>
      <c r="K3471" s="251"/>
      <c r="M3471" s="415"/>
    </row>
    <row r="3472" spans="1:13">
      <c r="A3472" s="247"/>
      <c r="B3472" s="252"/>
      <c r="C3472" s="253"/>
      <c r="D3472" s="253"/>
      <c r="E3472" s="253"/>
      <c r="F3472" s="253"/>
      <c r="G3472" s="253"/>
      <c r="H3472" s="254"/>
      <c r="I3472" s="249"/>
      <c r="J3472" s="250"/>
      <c r="K3472" s="251"/>
      <c r="M3472" s="415"/>
    </row>
    <row r="3473" spans="1:13">
      <c r="A3473" s="247"/>
      <c r="B3473" s="252"/>
      <c r="C3473" s="253"/>
      <c r="D3473" s="253"/>
      <c r="E3473" s="253"/>
      <c r="F3473" s="253"/>
      <c r="G3473" s="253"/>
      <c r="H3473" s="254"/>
      <c r="I3473" s="249"/>
      <c r="J3473" s="250"/>
      <c r="K3473" s="251"/>
      <c r="M3473" s="415"/>
    </row>
    <row r="3474" spans="1:13">
      <c r="A3474" s="247"/>
      <c r="B3474" s="252"/>
      <c r="C3474" s="253"/>
      <c r="D3474" s="253"/>
      <c r="E3474" s="253"/>
      <c r="F3474" s="253"/>
      <c r="G3474" s="253"/>
      <c r="H3474" s="254"/>
      <c r="I3474" s="249"/>
      <c r="J3474" s="250"/>
      <c r="K3474" s="251"/>
      <c r="M3474" s="415"/>
    </row>
    <row r="3475" spans="1:13">
      <c r="A3475" s="247"/>
      <c r="B3475" s="252"/>
      <c r="C3475" s="253"/>
      <c r="D3475" s="253"/>
      <c r="E3475" s="253"/>
      <c r="F3475" s="253"/>
      <c r="G3475" s="253"/>
      <c r="H3475" s="254"/>
      <c r="I3475" s="249"/>
      <c r="J3475" s="250"/>
      <c r="K3475" s="251"/>
      <c r="M3475" s="415"/>
    </row>
    <row r="3476" spans="1:13">
      <c r="A3476" s="247"/>
      <c r="B3476" s="252"/>
      <c r="C3476" s="253"/>
      <c r="D3476" s="253"/>
      <c r="E3476" s="253"/>
      <c r="F3476" s="253"/>
      <c r="G3476" s="253"/>
      <c r="H3476" s="254"/>
      <c r="I3476" s="249"/>
      <c r="J3476" s="250"/>
      <c r="K3476" s="251"/>
      <c r="M3476" s="415"/>
    </row>
    <row r="3477" spans="1:13">
      <c r="A3477" s="247"/>
      <c r="B3477" s="252"/>
      <c r="C3477" s="253"/>
      <c r="D3477" s="253"/>
      <c r="E3477" s="253"/>
      <c r="F3477" s="253"/>
      <c r="G3477" s="253"/>
      <c r="H3477" s="254"/>
      <c r="I3477" s="249"/>
      <c r="J3477" s="250"/>
      <c r="K3477" s="251"/>
      <c r="M3477" s="415"/>
    </row>
    <row r="3478" spans="1:13">
      <c r="A3478" s="255"/>
      <c r="B3478" s="745"/>
      <c r="C3478" s="746"/>
      <c r="D3478" s="746"/>
      <c r="E3478" s="746"/>
      <c r="F3478" s="746"/>
      <c r="G3478" s="746"/>
      <c r="H3478" s="248"/>
      <c r="I3478" s="249"/>
      <c r="J3478" s="256"/>
      <c r="K3478" s="251"/>
      <c r="M3478" s="415"/>
    </row>
    <row r="3479" spans="1:13">
      <c r="A3479" s="247"/>
      <c r="B3479" s="743"/>
      <c r="C3479" s="744"/>
      <c r="D3479" s="744"/>
      <c r="E3479" s="744"/>
      <c r="F3479" s="744"/>
      <c r="G3479" s="744"/>
      <c r="H3479" s="248"/>
      <c r="I3479" s="249"/>
      <c r="J3479" s="250"/>
      <c r="K3479" s="251"/>
      <c r="M3479" s="414"/>
    </row>
    <row r="3480" spans="1:13">
      <c r="A3480" s="247"/>
      <c r="B3480" s="252"/>
      <c r="C3480" s="253"/>
      <c r="D3480" s="253"/>
      <c r="E3480" s="253"/>
      <c r="F3480" s="253"/>
      <c r="G3480" s="253"/>
      <c r="H3480" s="254"/>
      <c r="I3480" s="249"/>
      <c r="J3480" s="250"/>
      <c r="K3480" s="251"/>
      <c r="M3480" s="415"/>
    </row>
    <row r="3481" spans="1:13">
      <c r="A3481" s="247"/>
      <c r="B3481" s="252"/>
      <c r="C3481" s="253"/>
      <c r="D3481" s="253"/>
      <c r="E3481" s="253"/>
      <c r="F3481" s="253"/>
      <c r="G3481" s="253"/>
      <c r="H3481" s="254"/>
      <c r="I3481" s="249"/>
      <c r="J3481" s="250"/>
      <c r="K3481" s="251"/>
      <c r="M3481" s="415"/>
    </row>
    <row r="3482" spans="1:13">
      <c r="A3482" s="247"/>
      <c r="B3482" s="252"/>
      <c r="C3482" s="253"/>
      <c r="D3482" s="253"/>
      <c r="E3482" s="253"/>
      <c r="F3482" s="253"/>
      <c r="G3482" s="253"/>
      <c r="H3482" s="254"/>
      <c r="I3482" s="249"/>
      <c r="J3482" s="250"/>
      <c r="K3482" s="251"/>
      <c r="M3482" s="415"/>
    </row>
    <row r="3483" spans="1:13">
      <c r="A3483" s="247"/>
      <c r="B3483" s="252"/>
      <c r="C3483" s="253"/>
      <c r="D3483" s="253"/>
      <c r="E3483" s="253"/>
      <c r="F3483" s="253"/>
      <c r="G3483" s="253"/>
      <c r="H3483" s="254"/>
      <c r="I3483" s="249"/>
      <c r="J3483" s="250"/>
      <c r="K3483" s="251"/>
      <c r="M3483" s="415"/>
    </row>
    <row r="3484" spans="1:13">
      <c r="A3484" s="247"/>
      <c r="B3484" s="252"/>
      <c r="C3484" s="253"/>
      <c r="D3484" s="253"/>
      <c r="E3484" s="253"/>
      <c r="F3484" s="253"/>
      <c r="G3484" s="253"/>
      <c r="H3484" s="254"/>
      <c r="I3484" s="249"/>
      <c r="J3484" s="250"/>
      <c r="K3484" s="251"/>
      <c r="M3484" s="415"/>
    </row>
    <row r="3485" spans="1:13">
      <c r="A3485" s="247"/>
      <c r="B3485" s="252"/>
      <c r="C3485" s="253"/>
      <c r="D3485" s="253"/>
      <c r="E3485" s="253"/>
      <c r="F3485" s="253"/>
      <c r="G3485" s="253"/>
      <c r="H3485" s="254"/>
      <c r="I3485" s="249"/>
      <c r="J3485" s="250"/>
      <c r="K3485" s="251"/>
      <c r="M3485" s="415"/>
    </row>
    <row r="3486" spans="1:13">
      <c r="A3486" s="247"/>
      <c r="B3486" s="252"/>
      <c r="C3486" s="253"/>
      <c r="D3486" s="253"/>
      <c r="E3486" s="253"/>
      <c r="F3486" s="253"/>
      <c r="G3486" s="253"/>
      <c r="H3486" s="254"/>
      <c r="I3486" s="249"/>
      <c r="J3486" s="250"/>
      <c r="K3486" s="251"/>
      <c r="M3486" s="415"/>
    </row>
    <row r="3487" spans="1:13">
      <c r="A3487" s="247"/>
      <c r="B3487" s="252"/>
      <c r="C3487" s="253"/>
      <c r="D3487" s="253"/>
      <c r="E3487" s="253"/>
      <c r="F3487" s="253"/>
      <c r="G3487" s="253"/>
      <c r="H3487" s="254"/>
      <c r="I3487" s="249"/>
      <c r="J3487" s="250"/>
      <c r="K3487" s="251"/>
      <c r="M3487" s="415"/>
    </row>
    <row r="3488" spans="1:13">
      <c r="A3488" s="255"/>
      <c r="B3488" s="745"/>
      <c r="C3488" s="746"/>
      <c r="D3488" s="746"/>
      <c r="E3488" s="746"/>
      <c r="F3488" s="746"/>
      <c r="G3488" s="746"/>
      <c r="H3488" s="248"/>
      <c r="I3488" s="249"/>
      <c r="J3488" s="256"/>
      <c r="K3488" s="251"/>
      <c r="M3488" s="415"/>
    </row>
    <row r="3489" spans="1:13">
      <c r="A3489" s="247"/>
      <c r="B3489" s="743"/>
      <c r="C3489" s="744"/>
      <c r="D3489" s="744"/>
      <c r="E3489" s="744"/>
      <c r="F3489" s="744"/>
      <c r="G3489" s="744"/>
      <c r="H3489" s="248"/>
      <c r="I3489" s="249"/>
      <c r="J3489" s="250"/>
      <c r="K3489" s="251"/>
      <c r="M3489" s="414"/>
    </row>
    <row r="3490" spans="1:13">
      <c r="A3490" s="247"/>
      <c r="B3490" s="252"/>
      <c r="C3490" s="253"/>
      <c r="D3490" s="253"/>
      <c r="E3490" s="253"/>
      <c r="F3490" s="253"/>
      <c r="G3490" s="253"/>
      <c r="H3490" s="254"/>
      <c r="I3490" s="249"/>
      <c r="J3490" s="250"/>
      <c r="K3490" s="251"/>
      <c r="M3490" s="415"/>
    </row>
    <row r="3491" spans="1:13">
      <c r="A3491" s="247"/>
      <c r="B3491" s="252"/>
      <c r="C3491" s="253"/>
      <c r="D3491" s="253"/>
      <c r="E3491" s="253"/>
      <c r="F3491" s="253"/>
      <c r="G3491" s="253"/>
      <c r="H3491" s="254"/>
      <c r="I3491" s="249"/>
      <c r="J3491" s="250"/>
      <c r="K3491" s="251"/>
      <c r="M3491" s="415"/>
    </row>
    <row r="3492" spans="1:13">
      <c r="A3492" s="247"/>
      <c r="B3492" s="252"/>
      <c r="C3492" s="253"/>
      <c r="D3492" s="253"/>
      <c r="E3492" s="253"/>
      <c r="F3492" s="253"/>
      <c r="G3492" s="253"/>
      <c r="H3492" s="254"/>
      <c r="I3492" s="249"/>
      <c r="J3492" s="250"/>
      <c r="K3492" s="251"/>
      <c r="M3492" s="415"/>
    </row>
    <row r="3493" spans="1:13">
      <c r="A3493" s="247"/>
      <c r="B3493" s="252"/>
      <c r="C3493" s="253"/>
      <c r="D3493" s="253"/>
      <c r="E3493" s="253"/>
      <c r="F3493" s="253"/>
      <c r="G3493" s="253"/>
      <c r="H3493" s="254"/>
      <c r="I3493" s="249"/>
      <c r="J3493" s="250"/>
      <c r="K3493" s="251"/>
      <c r="M3493" s="415"/>
    </row>
    <row r="3494" spans="1:13">
      <c r="A3494" s="247"/>
      <c r="B3494" s="252"/>
      <c r="C3494" s="253"/>
      <c r="D3494" s="253"/>
      <c r="E3494" s="253"/>
      <c r="F3494" s="253"/>
      <c r="G3494" s="253"/>
      <c r="H3494" s="254"/>
      <c r="I3494" s="249"/>
      <c r="J3494" s="250"/>
      <c r="K3494" s="251"/>
      <c r="M3494" s="415"/>
    </row>
    <row r="3495" spans="1:13">
      <c r="A3495" s="247"/>
      <c r="B3495" s="252"/>
      <c r="C3495" s="253"/>
      <c r="D3495" s="253"/>
      <c r="E3495" s="253"/>
      <c r="F3495" s="253"/>
      <c r="G3495" s="253"/>
      <c r="H3495" s="254"/>
      <c r="I3495" s="249"/>
      <c r="J3495" s="250"/>
      <c r="K3495" s="251"/>
      <c r="M3495" s="415"/>
    </row>
    <row r="3496" spans="1:13">
      <c r="A3496" s="247"/>
      <c r="B3496" s="252"/>
      <c r="C3496" s="253"/>
      <c r="D3496" s="253"/>
      <c r="E3496" s="253"/>
      <c r="F3496" s="253"/>
      <c r="G3496" s="253"/>
      <c r="H3496" s="254"/>
      <c r="I3496" s="249"/>
      <c r="J3496" s="250"/>
      <c r="K3496" s="251"/>
      <c r="M3496" s="415"/>
    </row>
    <row r="3497" spans="1:13">
      <c r="A3497" s="247"/>
      <c r="B3497" s="252"/>
      <c r="C3497" s="253"/>
      <c r="D3497" s="253"/>
      <c r="E3497" s="253"/>
      <c r="F3497" s="253"/>
      <c r="G3497" s="253"/>
      <c r="H3497" s="254"/>
      <c r="I3497" s="249"/>
      <c r="J3497" s="250"/>
      <c r="K3497" s="251"/>
      <c r="M3497" s="415"/>
    </row>
    <row r="3498" spans="1:13">
      <c r="A3498" s="255"/>
      <c r="B3498" s="745"/>
      <c r="C3498" s="746"/>
      <c r="D3498" s="746"/>
      <c r="E3498" s="746"/>
      <c r="F3498" s="746"/>
      <c r="G3498" s="746"/>
      <c r="H3498" s="248"/>
      <c r="I3498" s="249"/>
      <c r="J3498" s="256"/>
      <c r="K3498" s="251"/>
      <c r="M3498" s="415"/>
    </row>
    <row r="3499" spans="1:13">
      <c r="A3499" s="247"/>
      <c r="B3499" s="743"/>
      <c r="C3499" s="744"/>
      <c r="D3499" s="744"/>
      <c r="E3499" s="744"/>
      <c r="F3499" s="744"/>
      <c r="G3499" s="744"/>
      <c r="H3499" s="248"/>
      <c r="I3499" s="249"/>
      <c r="J3499" s="250"/>
      <c r="K3499" s="251"/>
      <c r="M3499" s="414"/>
    </row>
    <row r="3500" spans="1:13">
      <c r="A3500" s="247"/>
      <c r="B3500" s="252"/>
      <c r="C3500" s="253"/>
      <c r="D3500" s="253"/>
      <c r="E3500" s="253"/>
      <c r="F3500" s="253"/>
      <c r="G3500" s="253"/>
      <c r="H3500" s="254"/>
      <c r="I3500" s="249"/>
      <c r="J3500" s="250"/>
      <c r="K3500" s="251"/>
      <c r="M3500" s="415"/>
    </row>
    <row r="3501" spans="1:13">
      <c r="A3501" s="247"/>
      <c r="B3501" s="252"/>
      <c r="C3501" s="253"/>
      <c r="D3501" s="253"/>
      <c r="E3501" s="253"/>
      <c r="F3501" s="253"/>
      <c r="G3501" s="253"/>
      <c r="H3501" s="254"/>
      <c r="I3501" s="249"/>
      <c r="J3501" s="250"/>
      <c r="K3501" s="251"/>
      <c r="M3501" s="415"/>
    </row>
    <row r="3502" spans="1:13">
      <c r="A3502" s="247"/>
      <c r="B3502" s="252"/>
      <c r="C3502" s="253"/>
      <c r="D3502" s="253"/>
      <c r="E3502" s="253"/>
      <c r="F3502" s="253"/>
      <c r="G3502" s="253"/>
      <c r="H3502" s="254"/>
      <c r="I3502" s="249"/>
      <c r="J3502" s="250"/>
      <c r="K3502" s="251"/>
      <c r="M3502" s="415"/>
    </row>
    <row r="3503" spans="1:13">
      <c r="A3503" s="247"/>
      <c r="B3503" s="252"/>
      <c r="C3503" s="253"/>
      <c r="D3503" s="253"/>
      <c r="E3503" s="253"/>
      <c r="F3503" s="253"/>
      <c r="G3503" s="253"/>
      <c r="H3503" s="254"/>
      <c r="I3503" s="249"/>
      <c r="J3503" s="250"/>
      <c r="K3503" s="251"/>
      <c r="M3503" s="415"/>
    </row>
    <row r="3504" spans="1:13">
      <c r="A3504" s="247"/>
      <c r="B3504" s="252"/>
      <c r="C3504" s="253"/>
      <c r="D3504" s="253"/>
      <c r="E3504" s="253"/>
      <c r="F3504" s="253"/>
      <c r="G3504" s="253"/>
      <c r="H3504" s="254"/>
      <c r="I3504" s="249"/>
      <c r="J3504" s="250"/>
      <c r="K3504" s="251"/>
      <c r="M3504" s="415"/>
    </row>
    <row r="3505" spans="1:13">
      <c r="A3505" s="247"/>
      <c r="B3505" s="252"/>
      <c r="C3505" s="253"/>
      <c r="D3505" s="253"/>
      <c r="E3505" s="253"/>
      <c r="F3505" s="253"/>
      <c r="G3505" s="253"/>
      <c r="H3505" s="254"/>
      <c r="I3505" s="249"/>
      <c r="J3505" s="250"/>
      <c r="K3505" s="251"/>
      <c r="M3505" s="415"/>
    </row>
    <row r="3506" spans="1:13">
      <c r="A3506" s="247"/>
      <c r="B3506" s="252"/>
      <c r="C3506" s="253"/>
      <c r="D3506" s="253"/>
      <c r="E3506" s="253"/>
      <c r="F3506" s="253"/>
      <c r="G3506" s="253"/>
      <c r="H3506" s="254"/>
      <c r="I3506" s="249"/>
      <c r="J3506" s="250"/>
      <c r="K3506" s="251"/>
      <c r="M3506" s="415"/>
    </row>
    <row r="3507" spans="1:13">
      <c r="A3507" s="247"/>
      <c r="B3507" s="252"/>
      <c r="C3507" s="253"/>
      <c r="D3507" s="253"/>
      <c r="E3507" s="253"/>
      <c r="F3507" s="253"/>
      <c r="G3507" s="253"/>
      <c r="H3507" s="254"/>
      <c r="I3507" s="249"/>
      <c r="J3507" s="250"/>
      <c r="K3507" s="251"/>
      <c r="M3507" s="415"/>
    </row>
    <row r="3508" spans="1:13">
      <c r="A3508" s="255"/>
      <c r="B3508" s="745"/>
      <c r="C3508" s="746"/>
      <c r="D3508" s="746"/>
      <c r="E3508" s="746"/>
      <c r="F3508" s="746"/>
      <c r="G3508" s="746"/>
      <c r="H3508" s="248"/>
      <c r="I3508" s="249"/>
      <c r="J3508" s="256"/>
      <c r="K3508" s="251"/>
      <c r="M3508" s="415"/>
    </row>
    <row r="3509" spans="1:13">
      <c r="A3509" s="247"/>
      <c r="B3509" s="743"/>
      <c r="C3509" s="744"/>
      <c r="D3509" s="744"/>
      <c r="E3509" s="744"/>
      <c r="F3509" s="744"/>
      <c r="G3509" s="744"/>
      <c r="H3509" s="248"/>
      <c r="I3509" s="249"/>
      <c r="J3509" s="250"/>
      <c r="K3509" s="251"/>
      <c r="M3509" s="414"/>
    </row>
    <row r="3510" spans="1:13">
      <c r="A3510" s="247"/>
      <c r="B3510" s="252"/>
      <c r="C3510" s="253"/>
      <c r="D3510" s="253"/>
      <c r="E3510" s="253"/>
      <c r="F3510" s="253"/>
      <c r="G3510" s="253"/>
      <c r="H3510" s="254"/>
      <c r="I3510" s="249"/>
      <c r="J3510" s="250"/>
      <c r="K3510" s="251"/>
      <c r="M3510" s="415"/>
    </row>
    <row r="3511" spans="1:13">
      <c r="A3511" s="247"/>
      <c r="B3511" s="252"/>
      <c r="C3511" s="253"/>
      <c r="D3511" s="253"/>
      <c r="E3511" s="253"/>
      <c r="F3511" s="253"/>
      <c r="G3511" s="253"/>
      <c r="H3511" s="254"/>
      <c r="I3511" s="249"/>
      <c r="J3511" s="250"/>
      <c r="K3511" s="251"/>
      <c r="M3511" s="415"/>
    </row>
    <row r="3512" spans="1:13">
      <c r="A3512" s="247"/>
      <c r="B3512" s="252"/>
      <c r="C3512" s="253"/>
      <c r="D3512" s="253"/>
      <c r="E3512" s="253"/>
      <c r="F3512" s="253"/>
      <c r="G3512" s="253"/>
      <c r="H3512" s="254"/>
      <c r="I3512" s="249"/>
      <c r="J3512" s="250"/>
      <c r="K3512" s="251"/>
      <c r="M3512" s="415"/>
    </row>
    <row r="3513" spans="1:13">
      <c r="A3513" s="247"/>
      <c r="B3513" s="252"/>
      <c r="C3513" s="253"/>
      <c r="D3513" s="253"/>
      <c r="E3513" s="253"/>
      <c r="F3513" s="253"/>
      <c r="G3513" s="253"/>
      <c r="H3513" s="254"/>
      <c r="I3513" s="249"/>
      <c r="J3513" s="250"/>
      <c r="K3513" s="251"/>
      <c r="M3513" s="415"/>
    </row>
    <row r="3514" spans="1:13">
      <c r="A3514" s="247"/>
      <c r="B3514" s="252"/>
      <c r="C3514" s="253"/>
      <c r="D3514" s="253"/>
      <c r="E3514" s="253"/>
      <c r="F3514" s="253"/>
      <c r="G3514" s="253"/>
      <c r="H3514" s="254"/>
      <c r="I3514" s="249"/>
      <c r="J3514" s="250"/>
      <c r="K3514" s="251"/>
      <c r="M3514" s="415"/>
    </row>
    <row r="3515" spans="1:13">
      <c r="A3515" s="247"/>
      <c r="B3515" s="252"/>
      <c r="C3515" s="253"/>
      <c r="D3515" s="253"/>
      <c r="E3515" s="253"/>
      <c r="F3515" s="253"/>
      <c r="G3515" s="253"/>
      <c r="H3515" s="254"/>
      <c r="I3515" s="249"/>
      <c r="J3515" s="250"/>
      <c r="K3515" s="251"/>
      <c r="M3515" s="415"/>
    </row>
    <row r="3516" spans="1:13">
      <c r="A3516" s="247"/>
      <c r="B3516" s="252"/>
      <c r="C3516" s="253"/>
      <c r="D3516" s="253"/>
      <c r="E3516" s="253"/>
      <c r="F3516" s="253"/>
      <c r="G3516" s="253"/>
      <c r="H3516" s="254"/>
      <c r="I3516" s="249"/>
      <c r="J3516" s="250"/>
      <c r="K3516" s="251"/>
      <c r="M3516" s="415"/>
    </row>
    <row r="3517" spans="1:13">
      <c r="A3517" s="247"/>
      <c r="B3517" s="252"/>
      <c r="C3517" s="253"/>
      <c r="D3517" s="253"/>
      <c r="E3517" s="253"/>
      <c r="F3517" s="253"/>
      <c r="G3517" s="253"/>
      <c r="H3517" s="254"/>
      <c r="I3517" s="249"/>
      <c r="J3517" s="250"/>
      <c r="K3517" s="251"/>
      <c r="M3517" s="415"/>
    </row>
    <row r="3518" spans="1:13">
      <c r="A3518" s="255"/>
      <c r="B3518" s="745"/>
      <c r="C3518" s="746"/>
      <c r="D3518" s="746"/>
      <c r="E3518" s="746"/>
      <c r="F3518" s="746"/>
      <c r="G3518" s="746"/>
      <c r="H3518" s="248"/>
      <c r="I3518" s="249"/>
      <c r="J3518" s="256"/>
      <c r="K3518" s="251"/>
      <c r="M3518" s="415"/>
    </row>
    <row r="3519" spans="1:13">
      <c r="A3519" s="247"/>
      <c r="B3519" s="743"/>
      <c r="C3519" s="744"/>
      <c r="D3519" s="744"/>
      <c r="E3519" s="744"/>
      <c r="F3519" s="744"/>
      <c r="G3519" s="744"/>
      <c r="H3519" s="248"/>
      <c r="I3519" s="249"/>
      <c r="J3519" s="250"/>
      <c r="K3519" s="251"/>
      <c r="M3519" s="414"/>
    </row>
    <row r="3520" spans="1:13">
      <c r="A3520" s="247"/>
      <c r="B3520" s="252"/>
      <c r="C3520" s="253"/>
      <c r="D3520" s="253"/>
      <c r="E3520" s="253"/>
      <c r="F3520" s="253"/>
      <c r="G3520" s="253"/>
      <c r="H3520" s="254"/>
      <c r="I3520" s="249"/>
      <c r="J3520" s="250"/>
      <c r="K3520" s="251"/>
      <c r="M3520" s="415"/>
    </row>
    <row r="3521" spans="1:13">
      <c r="A3521" s="247"/>
      <c r="B3521" s="252"/>
      <c r="C3521" s="253"/>
      <c r="D3521" s="253"/>
      <c r="E3521" s="253"/>
      <c r="F3521" s="253"/>
      <c r="G3521" s="253"/>
      <c r="H3521" s="254"/>
      <c r="I3521" s="249"/>
      <c r="J3521" s="250"/>
      <c r="K3521" s="251"/>
      <c r="M3521" s="415"/>
    </row>
    <row r="3522" spans="1:13">
      <c r="A3522" s="247"/>
      <c r="B3522" s="252"/>
      <c r="C3522" s="253"/>
      <c r="D3522" s="253"/>
      <c r="E3522" s="253"/>
      <c r="F3522" s="253"/>
      <c r="G3522" s="253"/>
      <c r="H3522" s="254"/>
      <c r="I3522" s="249"/>
      <c r="J3522" s="250"/>
      <c r="K3522" s="251"/>
      <c r="M3522" s="415"/>
    </row>
    <row r="3523" spans="1:13">
      <c r="A3523" s="247"/>
      <c r="B3523" s="252"/>
      <c r="C3523" s="253"/>
      <c r="D3523" s="253"/>
      <c r="E3523" s="253"/>
      <c r="F3523" s="253"/>
      <c r="G3523" s="253"/>
      <c r="H3523" s="254"/>
      <c r="I3523" s="249"/>
      <c r="J3523" s="250"/>
      <c r="K3523" s="251"/>
      <c r="M3523" s="415"/>
    </row>
    <row r="3524" spans="1:13">
      <c r="A3524" s="247"/>
      <c r="B3524" s="252"/>
      <c r="C3524" s="253"/>
      <c r="D3524" s="253"/>
      <c r="E3524" s="253"/>
      <c r="F3524" s="253"/>
      <c r="G3524" s="253"/>
      <c r="H3524" s="254"/>
      <c r="I3524" s="249"/>
      <c r="J3524" s="250"/>
      <c r="K3524" s="251"/>
      <c r="M3524" s="415"/>
    </row>
    <row r="3525" spans="1:13">
      <c r="A3525" s="247"/>
      <c r="B3525" s="252"/>
      <c r="C3525" s="253"/>
      <c r="D3525" s="253"/>
      <c r="E3525" s="253"/>
      <c r="F3525" s="253"/>
      <c r="G3525" s="253"/>
      <c r="H3525" s="254"/>
      <c r="I3525" s="249"/>
      <c r="J3525" s="250"/>
      <c r="K3525" s="251"/>
      <c r="M3525" s="415"/>
    </row>
    <row r="3526" spans="1:13">
      <c r="A3526" s="247"/>
      <c r="B3526" s="252"/>
      <c r="C3526" s="253"/>
      <c r="D3526" s="253"/>
      <c r="E3526" s="253"/>
      <c r="F3526" s="253"/>
      <c r="G3526" s="253"/>
      <c r="H3526" s="254"/>
      <c r="I3526" s="249"/>
      <c r="J3526" s="250"/>
      <c r="K3526" s="251"/>
      <c r="M3526" s="415"/>
    </row>
    <row r="3527" spans="1:13">
      <c r="A3527" s="247"/>
      <c r="B3527" s="252"/>
      <c r="C3527" s="253"/>
      <c r="D3527" s="253"/>
      <c r="E3527" s="253"/>
      <c r="F3527" s="253"/>
      <c r="G3527" s="253"/>
      <c r="H3527" s="254"/>
      <c r="I3527" s="249"/>
      <c r="J3527" s="250"/>
      <c r="K3527" s="251"/>
      <c r="M3527" s="415"/>
    </row>
    <row r="3528" spans="1:13">
      <c r="A3528" s="255"/>
      <c r="B3528" s="745"/>
      <c r="C3528" s="746"/>
      <c r="D3528" s="746"/>
      <c r="E3528" s="746"/>
      <c r="F3528" s="746"/>
      <c r="G3528" s="746"/>
      <c r="H3528" s="248"/>
      <c r="I3528" s="249"/>
      <c r="J3528" s="256"/>
      <c r="K3528" s="251"/>
      <c r="M3528" s="415"/>
    </row>
    <row r="3529" spans="1:13">
      <c r="A3529" s="247"/>
      <c r="B3529" s="743"/>
      <c r="C3529" s="744"/>
      <c r="D3529" s="744"/>
      <c r="E3529" s="744"/>
      <c r="F3529" s="744"/>
      <c r="G3529" s="744"/>
      <c r="H3529" s="248"/>
      <c r="I3529" s="249"/>
      <c r="J3529" s="250"/>
      <c r="K3529" s="251"/>
      <c r="M3529" s="414"/>
    </row>
    <row r="3530" spans="1:13">
      <c r="A3530" s="247"/>
      <c r="B3530" s="252"/>
      <c r="C3530" s="253"/>
      <c r="D3530" s="253"/>
      <c r="E3530" s="253"/>
      <c r="F3530" s="253"/>
      <c r="G3530" s="253"/>
      <c r="H3530" s="254"/>
      <c r="I3530" s="249"/>
      <c r="J3530" s="250"/>
      <c r="K3530" s="251"/>
      <c r="M3530" s="415"/>
    </row>
    <row r="3531" spans="1:13">
      <c r="A3531" s="247"/>
      <c r="B3531" s="252"/>
      <c r="C3531" s="253"/>
      <c r="D3531" s="253"/>
      <c r="E3531" s="253"/>
      <c r="F3531" s="253"/>
      <c r="G3531" s="253"/>
      <c r="H3531" s="254"/>
      <c r="I3531" s="249"/>
      <c r="J3531" s="250"/>
      <c r="K3531" s="251"/>
      <c r="M3531" s="415"/>
    </row>
    <row r="3532" spans="1:13">
      <c r="A3532" s="247"/>
      <c r="B3532" s="252"/>
      <c r="C3532" s="253"/>
      <c r="D3532" s="253"/>
      <c r="E3532" s="253"/>
      <c r="F3532" s="253"/>
      <c r="G3532" s="253"/>
      <c r="H3532" s="254"/>
      <c r="I3532" s="249"/>
      <c r="J3532" s="250"/>
      <c r="K3532" s="251"/>
      <c r="M3532" s="415"/>
    </row>
    <row r="3533" spans="1:13">
      <c r="A3533" s="247"/>
      <c r="B3533" s="252"/>
      <c r="C3533" s="253"/>
      <c r="D3533" s="253"/>
      <c r="E3533" s="253"/>
      <c r="F3533" s="253"/>
      <c r="G3533" s="253"/>
      <c r="H3533" s="254"/>
      <c r="I3533" s="249"/>
      <c r="J3533" s="250"/>
      <c r="K3533" s="251"/>
      <c r="M3533" s="415"/>
    </row>
    <row r="3534" spans="1:13">
      <c r="A3534" s="247"/>
      <c r="B3534" s="252"/>
      <c r="C3534" s="253"/>
      <c r="D3534" s="253"/>
      <c r="E3534" s="253"/>
      <c r="F3534" s="253"/>
      <c r="G3534" s="253"/>
      <c r="H3534" s="254"/>
      <c r="I3534" s="249"/>
      <c r="J3534" s="250"/>
      <c r="K3534" s="251"/>
      <c r="M3534" s="415"/>
    </row>
    <row r="3535" spans="1:13">
      <c r="A3535" s="247"/>
      <c r="B3535" s="252"/>
      <c r="C3535" s="253"/>
      <c r="D3535" s="253"/>
      <c r="E3535" s="253"/>
      <c r="F3535" s="253"/>
      <c r="G3535" s="253"/>
      <c r="H3535" s="254"/>
      <c r="I3535" s="249"/>
      <c r="J3535" s="250"/>
      <c r="K3535" s="251"/>
      <c r="M3535" s="415"/>
    </row>
    <row r="3536" spans="1:13">
      <c r="A3536" s="247"/>
      <c r="B3536" s="252"/>
      <c r="C3536" s="253"/>
      <c r="D3536" s="253"/>
      <c r="E3536" s="253"/>
      <c r="F3536" s="253"/>
      <c r="G3536" s="253"/>
      <c r="H3536" s="254"/>
      <c r="I3536" s="249"/>
      <c r="J3536" s="250"/>
      <c r="K3536" s="251"/>
      <c r="M3536" s="415"/>
    </row>
    <row r="3537" spans="1:13">
      <c r="A3537" s="247"/>
      <c r="B3537" s="252"/>
      <c r="C3537" s="253"/>
      <c r="D3537" s="253"/>
      <c r="E3537" s="253"/>
      <c r="F3537" s="253"/>
      <c r="G3537" s="253"/>
      <c r="H3537" s="254"/>
      <c r="I3537" s="249"/>
      <c r="J3537" s="250"/>
      <c r="K3537" s="251"/>
      <c r="M3537" s="415"/>
    </row>
    <row r="3538" spans="1:13">
      <c r="A3538" s="255"/>
      <c r="B3538" s="745"/>
      <c r="C3538" s="746"/>
      <c r="D3538" s="746"/>
      <c r="E3538" s="746"/>
      <c r="F3538" s="746"/>
      <c r="G3538" s="746"/>
      <c r="H3538" s="248"/>
      <c r="I3538" s="249"/>
      <c r="J3538" s="256"/>
      <c r="K3538" s="251"/>
      <c r="M3538" s="415"/>
    </row>
    <row r="3539" spans="1:13">
      <c r="A3539" s="247"/>
      <c r="B3539" s="743"/>
      <c r="C3539" s="744"/>
      <c r="D3539" s="744"/>
      <c r="E3539" s="744"/>
      <c r="F3539" s="744"/>
      <c r="G3539" s="744"/>
      <c r="H3539" s="248"/>
      <c r="I3539" s="249"/>
      <c r="J3539" s="250"/>
      <c r="K3539" s="251"/>
      <c r="M3539" s="414"/>
    </row>
    <row r="3540" spans="1:13">
      <c r="A3540" s="247"/>
      <c r="B3540" s="252"/>
      <c r="C3540" s="253"/>
      <c r="D3540" s="253"/>
      <c r="E3540" s="253"/>
      <c r="F3540" s="253"/>
      <c r="G3540" s="253"/>
      <c r="H3540" s="254"/>
      <c r="I3540" s="249"/>
      <c r="J3540" s="250"/>
      <c r="K3540" s="251"/>
      <c r="M3540" s="415"/>
    </row>
    <row r="3541" spans="1:13">
      <c r="A3541" s="247"/>
      <c r="B3541" s="252"/>
      <c r="C3541" s="253"/>
      <c r="D3541" s="253"/>
      <c r="E3541" s="253"/>
      <c r="F3541" s="253"/>
      <c r="G3541" s="253"/>
      <c r="H3541" s="254"/>
      <c r="I3541" s="249"/>
      <c r="J3541" s="250"/>
      <c r="K3541" s="251"/>
      <c r="M3541" s="415"/>
    </row>
    <row r="3542" spans="1:13">
      <c r="A3542" s="247"/>
      <c r="B3542" s="252"/>
      <c r="C3542" s="253"/>
      <c r="D3542" s="253"/>
      <c r="E3542" s="253"/>
      <c r="F3542" s="253"/>
      <c r="G3542" s="253"/>
      <c r="H3542" s="254"/>
      <c r="I3542" s="249"/>
      <c r="J3542" s="250"/>
      <c r="K3542" s="251"/>
      <c r="M3542" s="415"/>
    </row>
    <row r="3543" spans="1:13">
      <c r="A3543" s="247"/>
      <c r="B3543" s="252"/>
      <c r="C3543" s="253"/>
      <c r="D3543" s="253"/>
      <c r="E3543" s="253"/>
      <c r="F3543" s="253"/>
      <c r="G3543" s="253"/>
      <c r="H3543" s="254"/>
      <c r="I3543" s="249"/>
      <c r="J3543" s="250"/>
      <c r="K3543" s="251"/>
      <c r="M3543" s="415"/>
    </row>
    <row r="3544" spans="1:13">
      <c r="A3544" s="247"/>
      <c r="B3544" s="252"/>
      <c r="C3544" s="253"/>
      <c r="D3544" s="253"/>
      <c r="E3544" s="253"/>
      <c r="F3544" s="253"/>
      <c r="G3544" s="253"/>
      <c r="H3544" s="254"/>
      <c r="I3544" s="249"/>
      <c r="J3544" s="250"/>
      <c r="K3544" s="251"/>
      <c r="M3544" s="415"/>
    </row>
    <row r="3545" spans="1:13">
      <c r="A3545" s="247"/>
      <c r="B3545" s="252"/>
      <c r="C3545" s="253"/>
      <c r="D3545" s="253"/>
      <c r="E3545" s="253"/>
      <c r="F3545" s="253"/>
      <c r="G3545" s="253"/>
      <c r="H3545" s="254"/>
      <c r="I3545" s="249"/>
      <c r="J3545" s="250"/>
      <c r="K3545" s="251"/>
      <c r="M3545" s="415"/>
    </row>
    <row r="3546" spans="1:13">
      <c r="A3546" s="247"/>
      <c r="B3546" s="252"/>
      <c r="C3546" s="253"/>
      <c r="D3546" s="253"/>
      <c r="E3546" s="253"/>
      <c r="F3546" s="253"/>
      <c r="G3546" s="253"/>
      <c r="H3546" s="254"/>
      <c r="I3546" s="249"/>
      <c r="J3546" s="250"/>
      <c r="K3546" s="251"/>
      <c r="M3546" s="415"/>
    </row>
    <row r="3547" spans="1:13">
      <c r="A3547" s="247"/>
      <c r="B3547" s="252"/>
      <c r="C3547" s="253"/>
      <c r="D3547" s="253"/>
      <c r="E3547" s="253"/>
      <c r="F3547" s="253"/>
      <c r="G3547" s="253"/>
      <c r="H3547" s="254"/>
      <c r="I3547" s="249"/>
      <c r="J3547" s="250"/>
      <c r="K3547" s="251"/>
      <c r="M3547" s="415"/>
    </row>
    <row r="3548" spans="1:13">
      <c r="A3548" s="255"/>
      <c r="B3548" s="745"/>
      <c r="C3548" s="746"/>
      <c r="D3548" s="746"/>
      <c r="E3548" s="746"/>
      <c r="F3548" s="746"/>
      <c r="G3548" s="746"/>
      <c r="H3548" s="248"/>
      <c r="I3548" s="249"/>
      <c r="J3548" s="256"/>
      <c r="K3548" s="251"/>
      <c r="M3548" s="415"/>
    </row>
    <row r="3549" spans="1:13">
      <c r="A3549" s="247"/>
      <c r="B3549" s="743"/>
      <c r="C3549" s="744"/>
      <c r="D3549" s="744"/>
      <c r="E3549" s="744"/>
      <c r="F3549" s="744"/>
      <c r="G3549" s="744"/>
      <c r="H3549" s="248"/>
      <c r="I3549" s="249"/>
      <c r="J3549" s="250"/>
      <c r="K3549" s="251"/>
      <c r="M3549" s="414"/>
    </row>
    <row r="3550" spans="1:13">
      <c r="A3550" s="247"/>
      <c r="B3550" s="252"/>
      <c r="C3550" s="253"/>
      <c r="D3550" s="253"/>
      <c r="E3550" s="253"/>
      <c r="F3550" s="253"/>
      <c r="G3550" s="253"/>
      <c r="H3550" s="254"/>
      <c r="I3550" s="249"/>
      <c r="J3550" s="250"/>
      <c r="K3550" s="251"/>
      <c r="M3550" s="415"/>
    </row>
    <row r="3551" spans="1:13">
      <c r="A3551" s="247"/>
      <c r="B3551" s="252"/>
      <c r="C3551" s="253"/>
      <c r="D3551" s="253"/>
      <c r="E3551" s="253"/>
      <c r="F3551" s="253"/>
      <c r="G3551" s="253"/>
      <c r="H3551" s="254"/>
      <c r="I3551" s="249"/>
      <c r="J3551" s="250"/>
      <c r="K3551" s="251"/>
      <c r="M3551" s="415"/>
    </row>
    <row r="3552" spans="1:13">
      <c r="A3552" s="247"/>
      <c r="B3552" s="252"/>
      <c r="C3552" s="253"/>
      <c r="D3552" s="253"/>
      <c r="E3552" s="253"/>
      <c r="F3552" s="253"/>
      <c r="G3552" s="253"/>
      <c r="H3552" s="254"/>
      <c r="I3552" s="249"/>
      <c r="J3552" s="250"/>
      <c r="K3552" s="251"/>
      <c r="M3552" s="415"/>
    </row>
    <row r="3553" spans="1:13">
      <c r="A3553" s="247"/>
      <c r="B3553" s="252"/>
      <c r="C3553" s="253"/>
      <c r="D3553" s="253"/>
      <c r="E3553" s="253"/>
      <c r="F3553" s="253"/>
      <c r="G3553" s="253"/>
      <c r="H3553" s="254"/>
      <c r="I3553" s="249"/>
      <c r="J3553" s="250"/>
      <c r="K3553" s="251"/>
      <c r="M3553" s="415"/>
    </row>
    <row r="3554" spans="1:13">
      <c r="A3554" s="247"/>
      <c r="B3554" s="252"/>
      <c r="C3554" s="253"/>
      <c r="D3554" s="253"/>
      <c r="E3554" s="253"/>
      <c r="F3554" s="253"/>
      <c r="G3554" s="253"/>
      <c r="H3554" s="254"/>
      <c r="I3554" s="249"/>
      <c r="J3554" s="250"/>
      <c r="K3554" s="251"/>
      <c r="M3554" s="415"/>
    </row>
    <row r="3555" spans="1:13">
      <c r="A3555" s="247"/>
      <c r="B3555" s="252"/>
      <c r="C3555" s="253"/>
      <c r="D3555" s="253"/>
      <c r="E3555" s="253"/>
      <c r="F3555" s="253"/>
      <c r="G3555" s="253"/>
      <c r="H3555" s="254"/>
      <c r="I3555" s="249"/>
      <c r="J3555" s="250"/>
      <c r="K3555" s="251"/>
      <c r="M3555" s="415"/>
    </row>
    <row r="3556" spans="1:13">
      <c r="A3556" s="247"/>
      <c r="B3556" s="252"/>
      <c r="C3556" s="253"/>
      <c r="D3556" s="253"/>
      <c r="E3556" s="253"/>
      <c r="F3556" s="253"/>
      <c r="G3556" s="253"/>
      <c r="H3556" s="254"/>
      <c r="I3556" s="249"/>
      <c r="J3556" s="250"/>
      <c r="K3556" s="251"/>
      <c r="M3556" s="415"/>
    </row>
    <row r="3557" spans="1:13">
      <c r="A3557" s="247"/>
      <c r="B3557" s="252"/>
      <c r="C3557" s="253"/>
      <c r="D3557" s="253"/>
      <c r="E3557" s="253"/>
      <c r="F3557" s="253"/>
      <c r="G3557" s="253"/>
      <c r="H3557" s="254"/>
      <c r="I3557" s="249"/>
      <c r="J3557" s="250"/>
      <c r="K3557" s="251"/>
      <c r="M3557" s="415"/>
    </row>
    <row r="3558" spans="1:13">
      <c r="A3558" s="255"/>
      <c r="B3558" s="745"/>
      <c r="C3558" s="746"/>
      <c r="D3558" s="746"/>
      <c r="E3558" s="746"/>
      <c r="F3558" s="746"/>
      <c r="G3558" s="746"/>
      <c r="H3558" s="248"/>
      <c r="I3558" s="249"/>
      <c r="J3558" s="256"/>
      <c r="K3558" s="251"/>
      <c r="M3558" s="415"/>
    </row>
    <row r="3559" spans="1:13">
      <c r="A3559" s="247"/>
      <c r="B3559" s="743"/>
      <c r="C3559" s="744"/>
      <c r="D3559" s="744"/>
      <c r="E3559" s="744"/>
      <c r="F3559" s="744"/>
      <c r="G3559" s="744"/>
      <c r="H3559" s="248"/>
      <c r="I3559" s="249"/>
      <c r="J3559" s="250"/>
      <c r="K3559" s="251"/>
      <c r="M3559" s="414"/>
    </row>
    <row r="3560" spans="1:13">
      <c r="A3560" s="247"/>
      <c r="B3560" s="252"/>
      <c r="C3560" s="253"/>
      <c r="D3560" s="253"/>
      <c r="E3560" s="253"/>
      <c r="F3560" s="253"/>
      <c r="G3560" s="253"/>
      <c r="H3560" s="254"/>
      <c r="I3560" s="249"/>
      <c r="J3560" s="250"/>
      <c r="K3560" s="251"/>
      <c r="M3560" s="415"/>
    </row>
    <row r="3561" spans="1:13">
      <c r="A3561" s="247"/>
      <c r="B3561" s="252"/>
      <c r="C3561" s="253"/>
      <c r="D3561" s="253"/>
      <c r="E3561" s="253"/>
      <c r="F3561" s="253"/>
      <c r="G3561" s="253"/>
      <c r="H3561" s="254"/>
      <c r="I3561" s="249"/>
      <c r="J3561" s="250"/>
      <c r="K3561" s="251"/>
      <c r="M3561" s="415"/>
    </row>
    <row r="3562" spans="1:13">
      <c r="A3562" s="247"/>
      <c r="B3562" s="252"/>
      <c r="C3562" s="253"/>
      <c r="D3562" s="253"/>
      <c r="E3562" s="253"/>
      <c r="F3562" s="253"/>
      <c r="G3562" s="253"/>
      <c r="H3562" s="254"/>
      <c r="I3562" s="249"/>
      <c r="J3562" s="250"/>
      <c r="K3562" s="251"/>
      <c r="M3562" s="415"/>
    </row>
    <row r="3563" spans="1:13">
      <c r="A3563" s="247"/>
      <c r="B3563" s="252"/>
      <c r="C3563" s="253"/>
      <c r="D3563" s="253"/>
      <c r="E3563" s="253"/>
      <c r="F3563" s="253"/>
      <c r="G3563" s="253"/>
      <c r="H3563" s="254"/>
      <c r="I3563" s="249"/>
      <c r="J3563" s="250"/>
      <c r="K3563" s="251"/>
      <c r="M3563" s="415"/>
    </row>
    <row r="3564" spans="1:13">
      <c r="A3564" s="247"/>
      <c r="B3564" s="252"/>
      <c r="C3564" s="253"/>
      <c r="D3564" s="253"/>
      <c r="E3564" s="253"/>
      <c r="F3564" s="253"/>
      <c r="G3564" s="253"/>
      <c r="H3564" s="254"/>
      <c r="I3564" s="249"/>
      <c r="J3564" s="250"/>
      <c r="K3564" s="251"/>
      <c r="M3564" s="415"/>
    </row>
    <row r="3565" spans="1:13">
      <c r="A3565" s="247"/>
      <c r="B3565" s="252"/>
      <c r="C3565" s="253"/>
      <c r="D3565" s="253"/>
      <c r="E3565" s="253"/>
      <c r="F3565" s="253"/>
      <c r="G3565" s="253"/>
      <c r="H3565" s="254"/>
      <c r="I3565" s="249"/>
      <c r="J3565" s="250"/>
      <c r="K3565" s="251"/>
      <c r="M3565" s="415"/>
    </row>
    <row r="3566" spans="1:13">
      <c r="A3566" s="247"/>
      <c r="B3566" s="252"/>
      <c r="C3566" s="253"/>
      <c r="D3566" s="253"/>
      <c r="E3566" s="253"/>
      <c r="F3566" s="253"/>
      <c r="G3566" s="253"/>
      <c r="H3566" s="254"/>
      <c r="I3566" s="249"/>
      <c r="J3566" s="250"/>
      <c r="K3566" s="251"/>
      <c r="M3566" s="415"/>
    </row>
    <row r="3567" spans="1:13">
      <c r="A3567" s="247"/>
      <c r="B3567" s="252"/>
      <c r="C3567" s="253"/>
      <c r="D3567" s="253"/>
      <c r="E3567" s="253"/>
      <c r="F3567" s="253"/>
      <c r="G3567" s="253"/>
      <c r="H3567" s="254"/>
      <c r="I3567" s="249"/>
      <c r="J3567" s="250"/>
      <c r="K3567" s="251"/>
      <c r="M3567" s="415"/>
    </row>
    <row r="3568" spans="1:13">
      <c r="A3568" s="255"/>
      <c r="B3568" s="745"/>
      <c r="C3568" s="746"/>
      <c r="D3568" s="746"/>
      <c r="E3568" s="746"/>
      <c r="F3568" s="746"/>
      <c r="G3568" s="746"/>
      <c r="H3568" s="248"/>
      <c r="I3568" s="249"/>
      <c r="J3568" s="256"/>
      <c r="K3568" s="251"/>
      <c r="M3568" s="415"/>
    </row>
    <row r="3569" spans="1:13">
      <c r="A3569" s="247"/>
      <c r="B3569" s="743"/>
      <c r="C3569" s="744"/>
      <c r="D3569" s="744"/>
      <c r="E3569" s="744"/>
      <c r="F3569" s="744"/>
      <c r="G3569" s="744"/>
      <c r="H3569" s="248"/>
      <c r="I3569" s="249"/>
      <c r="J3569" s="250"/>
      <c r="K3569" s="251"/>
      <c r="M3569" s="414"/>
    </row>
    <row r="3570" spans="1:13">
      <c r="A3570" s="247"/>
      <c r="B3570" s="252"/>
      <c r="C3570" s="253"/>
      <c r="D3570" s="253"/>
      <c r="E3570" s="253"/>
      <c r="F3570" s="253"/>
      <c r="G3570" s="253"/>
      <c r="H3570" s="254"/>
      <c r="I3570" s="249"/>
      <c r="J3570" s="250"/>
      <c r="K3570" s="251"/>
      <c r="M3570" s="415"/>
    </row>
    <row r="3571" spans="1:13">
      <c r="A3571" s="247"/>
      <c r="B3571" s="252"/>
      <c r="C3571" s="253"/>
      <c r="D3571" s="253"/>
      <c r="E3571" s="253"/>
      <c r="F3571" s="253"/>
      <c r="G3571" s="253"/>
      <c r="H3571" s="254"/>
      <c r="I3571" s="249"/>
      <c r="J3571" s="250"/>
      <c r="K3571" s="251"/>
      <c r="M3571" s="415"/>
    </row>
    <row r="3572" spans="1:13">
      <c r="A3572" s="247"/>
      <c r="B3572" s="252"/>
      <c r="C3572" s="253"/>
      <c r="D3572" s="253"/>
      <c r="E3572" s="253"/>
      <c r="F3572" s="253"/>
      <c r="G3572" s="253"/>
      <c r="H3572" s="254"/>
      <c r="I3572" s="249"/>
      <c r="J3572" s="250"/>
      <c r="K3572" s="251"/>
      <c r="M3572" s="415"/>
    </row>
    <row r="3573" spans="1:13">
      <c r="A3573" s="247"/>
      <c r="B3573" s="252"/>
      <c r="C3573" s="253"/>
      <c r="D3573" s="253"/>
      <c r="E3573" s="253"/>
      <c r="F3573" s="253"/>
      <c r="G3573" s="253"/>
      <c r="H3573" s="254"/>
      <c r="I3573" s="249"/>
      <c r="J3573" s="250"/>
      <c r="K3573" s="251"/>
      <c r="M3573" s="415"/>
    </row>
    <row r="3574" spans="1:13">
      <c r="A3574" s="247"/>
      <c r="B3574" s="252"/>
      <c r="C3574" s="253"/>
      <c r="D3574" s="253"/>
      <c r="E3574" s="253"/>
      <c r="F3574" s="253"/>
      <c r="G3574" s="253"/>
      <c r="H3574" s="254"/>
      <c r="I3574" s="249"/>
      <c r="J3574" s="250"/>
      <c r="K3574" s="251"/>
      <c r="M3574" s="415"/>
    </row>
    <row r="3575" spans="1:13">
      <c r="A3575" s="247"/>
      <c r="B3575" s="252"/>
      <c r="C3575" s="253"/>
      <c r="D3575" s="253"/>
      <c r="E3575" s="253"/>
      <c r="F3575" s="253"/>
      <c r="G3575" s="253"/>
      <c r="H3575" s="254"/>
      <c r="I3575" s="249"/>
      <c r="J3575" s="250"/>
      <c r="K3575" s="251"/>
      <c r="M3575" s="415"/>
    </row>
    <row r="3576" spans="1:13">
      <c r="A3576" s="247"/>
      <c r="B3576" s="252"/>
      <c r="C3576" s="253"/>
      <c r="D3576" s="253"/>
      <c r="E3576" s="253"/>
      <c r="F3576" s="253"/>
      <c r="G3576" s="253"/>
      <c r="H3576" s="254"/>
      <c r="I3576" s="249"/>
      <c r="J3576" s="250"/>
      <c r="K3576" s="251"/>
      <c r="M3576" s="415"/>
    </row>
    <row r="3577" spans="1:13">
      <c r="A3577" s="247"/>
      <c r="B3577" s="252"/>
      <c r="C3577" s="253"/>
      <c r="D3577" s="253"/>
      <c r="E3577" s="253"/>
      <c r="F3577" s="253"/>
      <c r="G3577" s="253"/>
      <c r="H3577" s="254"/>
      <c r="I3577" s="249"/>
      <c r="J3577" s="250"/>
      <c r="K3577" s="251"/>
      <c r="M3577" s="415"/>
    </row>
    <row r="3578" spans="1:13">
      <c r="A3578" s="255"/>
      <c r="B3578" s="745"/>
      <c r="C3578" s="746"/>
      <c r="D3578" s="746"/>
      <c r="E3578" s="746"/>
      <c r="F3578" s="746"/>
      <c r="G3578" s="746"/>
      <c r="H3578" s="248"/>
      <c r="I3578" s="249"/>
      <c r="J3578" s="256"/>
      <c r="K3578" s="251"/>
      <c r="M3578" s="415"/>
    </row>
    <row r="3579" spans="1:13">
      <c r="A3579" s="247"/>
      <c r="B3579" s="743"/>
      <c r="C3579" s="744"/>
      <c r="D3579" s="744"/>
      <c r="E3579" s="744"/>
      <c r="F3579" s="744"/>
      <c r="G3579" s="744"/>
      <c r="H3579" s="248"/>
      <c r="I3579" s="249"/>
      <c r="J3579" s="250"/>
      <c r="K3579" s="251"/>
      <c r="M3579" s="414"/>
    </row>
    <row r="3580" spans="1:13">
      <c r="A3580" s="247"/>
      <c r="B3580" s="252"/>
      <c r="C3580" s="253"/>
      <c r="D3580" s="253"/>
      <c r="E3580" s="253"/>
      <c r="F3580" s="253"/>
      <c r="G3580" s="253"/>
      <c r="H3580" s="254"/>
      <c r="I3580" s="249"/>
      <c r="J3580" s="250"/>
      <c r="K3580" s="251"/>
      <c r="M3580" s="415"/>
    </row>
    <row r="3581" spans="1:13">
      <c r="A3581" s="247"/>
      <c r="B3581" s="252"/>
      <c r="C3581" s="253"/>
      <c r="D3581" s="253"/>
      <c r="E3581" s="253"/>
      <c r="F3581" s="253"/>
      <c r="G3581" s="253"/>
      <c r="H3581" s="254"/>
      <c r="I3581" s="249"/>
      <c r="J3581" s="250"/>
      <c r="K3581" s="251"/>
      <c r="M3581" s="415"/>
    </row>
    <row r="3582" spans="1:13">
      <c r="A3582" s="247"/>
      <c r="B3582" s="252"/>
      <c r="C3582" s="253"/>
      <c r="D3582" s="253"/>
      <c r="E3582" s="253"/>
      <c r="F3582" s="253"/>
      <c r="G3582" s="253"/>
      <c r="H3582" s="254"/>
      <c r="I3582" s="249"/>
      <c r="J3582" s="250"/>
      <c r="K3582" s="251"/>
      <c r="M3582" s="415"/>
    </row>
    <row r="3583" spans="1:13">
      <c r="A3583" s="247"/>
      <c r="B3583" s="252"/>
      <c r="C3583" s="253"/>
      <c r="D3583" s="253"/>
      <c r="E3583" s="253"/>
      <c r="F3583" s="253"/>
      <c r="G3583" s="253"/>
      <c r="H3583" s="254"/>
      <c r="I3583" s="249"/>
      <c r="J3583" s="250"/>
      <c r="K3583" s="251"/>
      <c r="M3583" s="415"/>
    </row>
    <row r="3584" spans="1:13">
      <c r="A3584" s="247"/>
      <c r="B3584" s="252"/>
      <c r="C3584" s="253"/>
      <c r="D3584" s="253"/>
      <c r="E3584" s="253"/>
      <c r="F3584" s="253"/>
      <c r="G3584" s="253"/>
      <c r="H3584" s="254"/>
      <c r="I3584" s="249"/>
      <c r="J3584" s="250"/>
      <c r="K3584" s="251"/>
      <c r="M3584" s="415"/>
    </row>
    <row r="3585" spans="1:13">
      <c r="A3585" s="247"/>
      <c r="B3585" s="252"/>
      <c r="C3585" s="253"/>
      <c r="D3585" s="253"/>
      <c r="E3585" s="253"/>
      <c r="F3585" s="253"/>
      <c r="G3585" s="253"/>
      <c r="H3585" s="254"/>
      <c r="I3585" s="249"/>
      <c r="J3585" s="250"/>
      <c r="K3585" s="251"/>
      <c r="M3585" s="415"/>
    </row>
    <row r="3586" spans="1:13">
      <c r="A3586" s="247"/>
      <c r="B3586" s="252"/>
      <c r="C3586" s="253"/>
      <c r="D3586" s="253"/>
      <c r="E3586" s="253"/>
      <c r="F3586" s="253"/>
      <c r="G3586" s="253"/>
      <c r="H3586" s="254"/>
      <c r="I3586" s="249"/>
      <c r="J3586" s="250"/>
      <c r="K3586" s="251"/>
      <c r="M3586" s="415"/>
    </row>
    <row r="3587" spans="1:13">
      <c r="A3587" s="247"/>
      <c r="B3587" s="252"/>
      <c r="C3587" s="253"/>
      <c r="D3587" s="253"/>
      <c r="E3587" s="253"/>
      <c r="F3587" s="253"/>
      <c r="G3587" s="253"/>
      <c r="H3587" s="254"/>
      <c r="I3587" s="249"/>
      <c r="J3587" s="250"/>
      <c r="K3587" s="251"/>
      <c r="M3587" s="415"/>
    </row>
    <row r="3588" spans="1:13">
      <c r="A3588" s="255"/>
      <c r="B3588" s="745"/>
      <c r="C3588" s="746"/>
      <c r="D3588" s="746"/>
      <c r="E3588" s="746"/>
      <c r="F3588" s="746"/>
      <c r="G3588" s="746"/>
      <c r="H3588" s="248"/>
      <c r="I3588" s="249"/>
      <c r="J3588" s="256"/>
      <c r="K3588" s="251"/>
      <c r="M3588" s="415"/>
    </row>
    <row r="3589" spans="1:13">
      <c r="A3589" s="247"/>
      <c r="B3589" s="743"/>
      <c r="C3589" s="744"/>
      <c r="D3589" s="744"/>
      <c r="E3589" s="744"/>
      <c r="F3589" s="744"/>
      <c r="G3589" s="744"/>
      <c r="H3589" s="248"/>
      <c r="I3589" s="249"/>
      <c r="J3589" s="250"/>
      <c r="K3589" s="251"/>
      <c r="M3589" s="414"/>
    </row>
    <row r="3590" spans="1:13">
      <c r="A3590" s="247"/>
      <c r="B3590" s="252"/>
      <c r="C3590" s="253"/>
      <c r="D3590" s="253"/>
      <c r="E3590" s="253"/>
      <c r="F3590" s="253"/>
      <c r="G3590" s="253"/>
      <c r="H3590" s="254"/>
      <c r="I3590" s="249"/>
      <c r="J3590" s="250"/>
      <c r="K3590" s="251"/>
      <c r="M3590" s="415"/>
    </row>
    <row r="3591" spans="1:13">
      <c r="A3591" s="247"/>
      <c r="B3591" s="252"/>
      <c r="C3591" s="253"/>
      <c r="D3591" s="253"/>
      <c r="E3591" s="253"/>
      <c r="F3591" s="253"/>
      <c r="G3591" s="253"/>
      <c r="H3591" s="254"/>
      <c r="I3591" s="249"/>
      <c r="J3591" s="250"/>
      <c r="K3591" s="251"/>
      <c r="M3591" s="415"/>
    </row>
    <row r="3592" spans="1:13">
      <c r="A3592" s="247"/>
      <c r="B3592" s="252"/>
      <c r="C3592" s="253"/>
      <c r="D3592" s="253"/>
      <c r="E3592" s="253"/>
      <c r="F3592" s="253"/>
      <c r="G3592" s="253"/>
      <c r="H3592" s="254"/>
      <c r="I3592" s="249"/>
      <c r="J3592" s="250"/>
      <c r="K3592" s="251"/>
      <c r="M3592" s="415"/>
    </row>
    <row r="3593" spans="1:13">
      <c r="A3593" s="247"/>
      <c r="B3593" s="252"/>
      <c r="C3593" s="253"/>
      <c r="D3593" s="253"/>
      <c r="E3593" s="253"/>
      <c r="F3593" s="253"/>
      <c r="G3593" s="253"/>
      <c r="H3593" s="254"/>
      <c r="I3593" s="249"/>
      <c r="J3593" s="250"/>
      <c r="K3593" s="251"/>
      <c r="M3593" s="415"/>
    </row>
    <row r="3594" spans="1:13">
      <c r="A3594" s="247"/>
      <c r="B3594" s="252"/>
      <c r="C3594" s="253"/>
      <c r="D3594" s="253"/>
      <c r="E3594" s="253"/>
      <c r="F3594" s="253"/>
      <c r="G3594" s="253"/>
      <c r="H3594" s="254"/>
      <c r="I3594" s="249"/>
      <c r="J3594" s="250"/>
      <c r="K3594" s="251"/>
      <c r="M3594" s="415"/>
    </row>
    <row r="3595" spans="1:13">
      <c r="A3595" s="247"/>
      <c r="B3595" s="252"/>
      <c r="C3595" s="253"/>
      <c r="D3595" s="253"/>
      <c r="E3595" s="253"/>
      <c r="F3595" s="253"/>
      <c r="G3595" s="253"/>
      <c r="H3595" s="254"/>
      <c r="I3595" s="249"/>
      <c r="J3595" s="250"/>
      <c r="K3595" s="251"/>
      <c r="M3595" s="415"/>
    </row>
    <row r="3596" spans="1:13">
      <c r="A3596" s="247"/>
      <c r="B3596" s="252"/>
      <c r="C3596" s="253"/>
      <c r="D3596" s="253"/>
      <c r="E3596" s="253"/>
      <c r="F3596" s="253"/>
      <c r="G3596" s="253"/>
      <c r="H3596" s="254"/>
      <c r="I3596" s="249"/>
      <c r="J3596" s="250"/>
      <c r="K3596" s="251"/>
      <c r="M3596" s="415"/>
    </row>
    <row r="3597" spans="1:13">
      <c r="A3597" s="247"/>
      <c r="B3597" s="252"/>
      <c r="C3597" s="253"/>
      <c r="D3597" s="253"/>
      <c r="E3597" s="253"/>
      <c r="F3597" s="253"/>
      <c r="G3597" s="253"/>
      <c r="H3597" s="254"/>
      <c r="I3597" s="249"/>
      <c r="J3597" s="250"/>
      <c r="K3597" s="251"/>
      <c r="M3597" s="415"/>
    </row>
    <row r="3598" spans="1:13">
      <c r="A3598" s="255"/>
      <c r="B3598" s="745"/>
      <c r="C3598" s="746"/>
      <c r="D3598" s="746"/>
      <c r="E3598" s="746"/>
      <c r="F3598" s="746"/>
      <c r="G3598" s="746"/>
      <c r="H3598" s="248"/>
      <c r="I3598" s="249"/>
      <c r="J3598" s="256"/>
      <c r="K3598" s="251"/>
      <c r="M3598" s="415"/>
    </row>
    <row r="3599" spans="1:13">
      <c r="A3599" s="247"/>
      <c r="B3599" s="743"/>
      <c r="C3599" s="744"/>
      <c r="D3599" s="744"/>
      <c r="E3599" s="744"/>
      <c r="F3599" s="744"/>
      <c r="G3599" s="744"/>
      <c r="H3599" s="248"/>
      <c r="I3599" s="249"/>
      <c r="J3599" s="250"/>
      <c r="K3599" s="251"/>
      <c r="M3599" s="414"/>
    </row>
    <row r="3600" spans="1:13">
      <c r="A3600" s="247"/>
      <c r="B3600" s="252"/>
      <c r="C3600" s="253"/>
      <c r="D3600" s="253"/>
      <c r="E3600" s="253"/>
      <c r="F3600" s="253"/>
      <c r="G3600" s="253"/>
      <c r="H3600" s="254"/>
      <c r="I3600" s="249"/>
      <c r="J3600" s="250"/>
      <c r="K3600" s="251"/>
      <c r="M3600" s="415"/>
    </row>
    <row r="3601" spans="1:13">
      <c r="A3601" s="247"/>
      <c r="B3601" s="252"/>
      <c r="C3601" s="253"/>
      <c r="D3601" s="253"/>
      <c r="E3601" s="253"/>
      <c r="F3601" s="253"/>
      <c r="G3601" s="253"/>
      <c r="H3601" s="254"/>
      <c r="I3601" s="249"/>
      <c r="J3601" s="250"/>
      <c r="K3601" s="251"/>
      <c r="M3601" s="415"/>
    </row>
    <row r="3602" spans="1:13">
      <c r="A3602" s="247"/>
      <c r="B3602" s="252"/>
      <c r="C3602" s="253"/>
      <c r="D3602" s="253"/>
      <c r="E3602" s="253"/>
      <c r="F3602" s="253"/>
      <c r="G3602" s="253"/>
      <c r="H3602" s="254"/>
      <c r="I3602" s="249"/>
      <c r="J3602" s="250"/>
      <c r="K3602" s="251"/>
      <c r="M3602" s="415"/>
    </row>
    <row r="3603" spans="1:13">
      <c r="A3603" s="247"/>
      <c r="B3603" s="252"/>
      <c r="C3603" s="253"/>
      <c r="D3603" s="253"/>
      <c r="E3603" s="253"/>
      <c r="F3603" s="253"/>
      <c r="G3603" s="253"/>
      <c r="H3603" s="254"/>
      <c r="I3603" s="249"/>
      <c r="J3603" s="250"/>
      <c r="K3603" s="251"/>
      <c r="M3603" s="415"/>
    </row>
    <row r="3604" spans="1:13">
      <c r="A3604" s="247"/>
      <c r="B3604" s="252"/>
      <c r="C3604" s="253"/>
      <c r="D3604" s="253"/>
      <c r="E3604" s="253"/>
      <c r="F3604" s="253"/>
      <c r="G3604" s="253"/>
      <c r="H3604" s="254"/>
      <c r="I3604" s="249"/>
      <c r="J3604" s="250"/>
      <c r="K3604" s="251"/>
      <c r="M3604" s="415"/>
    </row>
    <row r="3605" spans="1:13">
      <c r="A3605" s="247"/>
      <c r="B3605" s="252"/>
      <c r="C3605" s="253"/>
      <c r="D3605" s="253"/>
      <c r="E3605" s="253"/>
      <c r="F3605" s="253"/>
      <c r="G3605" s="253"/>
      <c r="H3605" s="254"/>
      <c r="I3605" s="249"/>
      <c r="J3605" s="250"/>
      <c r="K3605" s="251"/>
      <c r="M3605" s="415"/>
    </row>
    <row r="3606" spans="1:13">
      <c r="A3606" s="247"/>
      <c r="B3606" s="252"/>
      <c r="C3606" s="253"/>
      <c r="D3606" s="253"/>
      <c r="E3606" s="253"/>
      <c r="F3606" s="253"/>
      <c r="G3606" s="253"/>
      <c r="H3606" s="254"/>
      <c r="I3606" s="249"/>
      <c r="J3606" s="250"/>
      <c r="K3606" s="251"/>
      <c r="M3606" s="415"/>
    </row>
    <row r="3607" spans="1:13">
      <c r="A3607" s="247"/>
      <c r="B3607" s="252"/>
      <c r="C3607" s="253"/>
      <c r="D3607" s="253"/>
      <c r="E3607" s="253"/>
      <c r="F3607" s="253"/>
      <c r="G3607" s="253"/>
      <c r="H3607" s="254"/>
      <c r="I3607" s="249"/>
      <c r="J3607" s="250"/>
      <c r="K3607" s="251"/>
      <c r="M3607" s="415"/>
    </row>
    <row r="3608" spans="1:13">
      <c r="A3608" s="255"/>
      <c r="B3608" s="745"/>
      <c r="C3608" s="746"/>
      <c r="D3608" s="746"/>
      <c r="E3608" s="746"/>
      <c r="F3608" s="746"/>
      <c r="G3608" s="746"/>
      <c r="H3608" s="248"/>
      <c r="I3608" s="249"/>
      <c r="J3608" s="256"/>
      <c r="K3608" s="251"/>
      <c r="M3608" s="415"/>
    </row>
    <row r="3609" spans="1:13">
      <c r="A3609" s="247"/>
      <c r="B3609" s="743"/>
      <c r="C3609" s="744"/>
      <c r="D3609" s="744"/>
      <c r="E3609" s="744"/>
      <c r="F3609" s="744"/>
      <c r="G3609" s="744"/>
      <c r="H3609" s="248"/>
      <c r="I3609" s="249"/>
      <c r="J3609" s="250"/>
      <c r="K3609" s="251"/>
      <c r="M3609" s="414"/>
    </row>
    <row r="3610" spans="1:13">
      <c r="A3610" s="247"/>
      <c r="B3610" s="252"/>
      <c r="C3610" s="253"/>
      <c r="D3610" s="253"/>
      <c r="E3610" s="253"/>
      <c r="F3610" s="253"/>
      <c r="G3610" s="253"/>
      <c r="H3610" s="254"/>
      <c r="I3610" s="249"/>
      <c r="J3610" s="250"/>
      <c r="K3610" s="251"/>
      <c r="M3610" s="415"/>
    </row>
    <row r="3611" spans="1:13">
      <c r="A3611" s="247"/>
      <c r="B3611" s="252"/>
      <c r="C3611" s="253"/>
      <c r="D3611" s="253"/>
      <c r="E3611" s="253"/>
      <c r="F3611" s="253"/>
      <c r="G3611" s="253"/>
      <c r="H3611" s="254"/>
      <c r="I3611" s="249"/>
      <c r="J3611" s="250"/>
      <c r="K3611" s="251"/>
      <c r="M3611" s="415"/>
    </row>
    <row r="3612" spans="1:13">
      <c r="A3612" s="247"/>
      <c r="B3612" s="252"/>
      <c r="C3612" s="253"/>
      <c r="D3612" s="253"/>
      <c r="E3612" s="253"/>
      <c r="F3612" s="253"/>
      <c r="G3612" s="253"/>
      <c r="H3612" s="254"/>
      <c r="I3612" s="249"/>
      <c r="J3612" s="250"/>
      <c r="K3612" s="251"/>
      <c r="M3612" s="415"/>
    </row>
    <row r="3613" spans="1:13">
      <c r="A3613" s="247"/>
      <c r="B3613" s="252"/>
      <c r="C3613" s="253"/>
      <c r="D3613" s="253"/>
      <c r="E3613" s="253"/>
      <c r="F3613" s="253"/>
      <c r="G3613" s="253"/>
      <c r="H3613" s="254"/>
      <c r="I3613" s="249"/>
      <c r="J3613" s="250"/>
      <c r="K3613" s="251"/>
      <c r="M3613" s="415"/>
    </row>
    <row r="3614" spans="1:13">
      <c r="A3614" s="247"/>
      <c r="B3614" s="252"/>
      <c r="C3614" s="253"/>
      <c r="D3614" s="253"/>
      <c r="E3614" s="253"/>
      <c r="F3614" s="253"/>
      <c r="G3614" s="253"/>
      <c r="H3614" s="254"/>
      <c r="I3614" s="249"/>
      <c r="J3614" s="250"/>
      <c r="K3614" s="251"/>
      <c r="M3614" s="415"/>
    </row>
    <row r="3615" spans="1:13">
      <c r="A3615" s="247"/>
      <c r="B3615" s="252"/>
      <c r="C3615" s="253"/>
      <c r="D3615" s="253"/>
      <c r="E3615" s="253"/>
      <c r="F3615" s="253"/>
      <c r="G3615" s="253"/>
      <c r="H3615" s="254"/>
      <c r="I3615" s="249"/>
      <c r="J3615" s="250"/>
      <c r="K3615" s="251"/>
      <c r="M3615" s="415"/>
    </row>
    <row r="3616" spans="1:13">
      <c r="A3616" s="247"/>
      <c r="B3616" s="252"/>
      <c r="C3616" s="253"/>
      <c r="D3616" s="253"/>
      <c r="E3616" s="253"/>
      <c r="F3616" s="253"/>
      <c r="G3616" s="253"/>
      <c r="H3616" s="254"/>
      <c r="I3616" s="249"/>
      <c r="J3616" s="250"/>
      <c r="K3616" s="251"/>
      <c r="M3616" s="415"/>
    </row>
    <row r="3617" spans="1:13">
      <c r="A3617" s="247"/>
      <c r="B3617" s="252"/>
      <c r="C3617" s="253"/>
      <c r="D3617" s="253"/>
      <c r="E3617" s="253"/>
      <c r="F3617" s="253"/>
      <c r="G3617" s="253"/>
      <c r="H3617" s="254"/>
      <c r="I3617" s="249"/>
      <c r="J3617" s="250"/>
      <c r="K3617" s="251"/>
      <c r="M3617" s="415"/>
    </row>
    <row r="3618" spans="1:13">
      <c r="A3618" s="255"/>
      <c r="B3618" s="745"/>
      <c r="C3618" s="746"/>
      <c r="D3618" s="746"/>
      <c r="E3618" s="746"/>
      <c r="F3618" s="746"/>
      <c r="G3618" s="746"/>
      <c r="H3618" s="248"/>
      <c r="I3618" s="249"/>
      <c r="J3618" s="256"/>
      <c r="K3618" s="251"/>
      <c r="M3618" s="415"/>
    </row>
    <row r="3619" spans="1:13">
      <c r="A3619" s="247"/>
      <c r="B3619" s="743"/>
      <c r="C3619" s="744"/>
      <c r="D3619" s="744"/>
      <c r="E3619" s="744"/>
      <c r="F3619" s="744"/>
      <c r="G3619" s="744"/>
      <c r="H3619" s="248"/>
      <c r="I3619" s="249"/>
      <c r="J3619" s="250"/>
      <c r="K3619" s="251"/>
      <c r="M3619" s="414"/>
    </row>
    <row r="3620" spans="1:13">
      <c r="A3620" s="247"/>
      <c r="B3620" s="252"/>
      <c r="C3620" s="253"/>
      <c r="D3620" s="253"/>
      <c r="E3620" s="253"/>
      <c r="F3620" s="253"/>
      <c r="G3620" s="253"/>
      <c r="H3620" s="254"/>
      <c r="I3620" s="249"/>
      <c r="J3620" s="250"/>
      <c r="K3620" s="251"/>
      <c r="M3620" s="415"/>
    </row>
    <row r="3621" spans="1:13">
      <c r="A3621" s="247"/>
      <c r="B3621" s="252"/>
      <c r="C3621" s="253"/>
      <c r="D3621" s="253"/>
      <c r="E3621" s="253"/>
      <c r="F3621" s="253"/>
      <c r="G3621" s="253"/>
      <c r="H3621" s="254"/>
      <c r="I3621" s="249"/>
      <c r="J3621" s="250"/>
      <c r="K3621" s="251"/>
      <c r="M3621" s="415"/>
    </row>
    <row r="3622" spans="1:13">
      <c r="A3622" s="247"/>
      <c r="B3622" s="252"/>
      <c r="C3622" s="253"/>
      <c r="D3622" s="253"/>
      <c r="E3622" s="253"/>
      <c r="F3622" s="253"/>
      <c r="G3622" s="253"/>
      <c r="H3622" s="254"/>
      <c r="I3622" s="249"/>
      <c r="J3622" s="250"/>
      <c r="K3622" s="251"/>
      <c r="M3622" s="415"/>
    </row>
    <row r="3623" spans="1:13">
      <c r="A3623" s="247"/>
      <c r="B3623" s="252"/>
      <c r="C3623" s="253"/>
      <c r="D3623" s="253"/>
      <c r="E3623" s="253"/>
      <c r="F3623" s="253"/>
      <c r="G3623" s="253"/>
      <c r="H3623" s="254"/>
      <c r="I3623" s="249"/>
      <c r="J3623" s="250"/>
      <c r="K3623" s="251"/>
      <c r="M3623" s="415"/>
    </row>
    <row r="3624" spans="1:13">
      <c r="A3624" s="247"/>
      <c r="B3624" s="252"/>
      <c r="C3624" s="253"/>
      <c r="D3624" s="253"/>
      <c r="E3624" s="253"/>
      <c r="F3624" s="253"/>
      <c r="G3624" s="253"/>
      <c r="H3624" s="254"/>
      <c r="I3624" s="249"/>
      <c r="J3624" s="250"/>
      <c r="K3624" s="251"/>
      <c r="M3624" s="415"/>
    </row>
    <row r="3625" spans="1:13">
      <c r="A3625" s="247"/>
      <c r="B3625" s="252"/>
      <c r="C3625" s="253"/>
      <c r="D3625" s="253"/>
      <c r="E3625" s="253"/>
      <c r="F3625" s="253"/>
      <c r="G3625" s="253"/>
      <c r="H3625" s="254"/>
      <c r="I3625" s="249"/>
      <c r="J3625" s="250"/>
      <c r="K3625" s="251"/>
      <c r="M3625" s="415"/>
    </row>
    <row r="3626" spans="1:13">
      <c r="A3626" s="247"/>
      <c r="B3626" s="252"/>
      <c r="C3626" s="253"/>
      <c r="D3626" s="253"/>
      <c r="E3626" s="253"/>
      <c r="F3626" s="253"/>
      <c r="G3626" s="253"/>
      <c r="H3626" s="254"/>
      <c r="I3626" s="249"/>
      <c r="J3626" s="250"/>
      <c r="K3626" s="251"/>
      <c r="M3626" s="415"/>
    </row>
    <row r="3627" spans="1:13">
      <c r="A3627" s="247"/>
      <c r="B3627" s="252"/>
      <c r="C3627" s="253"/>
      <c r="D3627" s="253"/>
      <c r="E3627" s="253"/>
      <c r="F3627" s="253"/>
      <c r="G3627" s="253"/>
      <c r="H3627" s="254"/>
      <c r="I3627" s="249"/>
      <c r="J3627" s="250"/>
      <c r="K3627" s="251"/>
      <c r="M3627" s="415"/>
    </row>
    <row r="3628" spans="1:13">
      <c r="A3628" s="255"/>
      <c r="B3628" s="745"/>
      <c r="C3628" s="746"/>
      <c r="D3628" s="746"/>
      <c r="E3628" s="746"/>
      <c r="F3628" s="746"/>
      <c r="G3628" s="746"/>
      <c r="H3628" s="248"/>
      <c r="I3628" s="249"/>
      <c r="J3628" s="256"/>
      <c r="K3628" s="251"/>
      <c r="M3628" s="415"/>
    </row>
    <row r="3629" spans="1:13">
      <c r="A3629" s="255"/>
      <c r="B3629" s="745"/>
      <c r="C3629" s="746"/>
      <c r="D3629" s="746"/>
      <c r="E3629" s="746"/>
      <c r="F3629" s="746"/>
      <c r="G3629" s="746"/>
      <c r="H3629" s="248"/>
      <c r="I3629" s="249"/>
      <c r="J3629" s="256"/>
      <c r="K3629" s="251"/>
      <c r="M3629" s="415"/>
    </row>
    <row r="3630" spans="1:13">
      <c r="A3630" s="247"/>
      <c r="B3630" s="743"/>
      <c r="C3630" s="744"/>
      <c r="D3630" s="744"/>
      <c r="E3630" s="744"/>
      <c r="F3630" s="744"/>
      <c r="G3630" s="744"/>
      <c r="H3630" s="248"/>
      <c r="I3630" s="249"/>
      <c r="J3630" s="250"/>
      <c r="K3630" s="251"/>
      <c r="M3630" s="414"/>
    </row>
    <row r="3631" spans="1:13">
      <c r="A3631" s="247"/>
      <c r="B3631" s="252"/>
      <c r="C3631" s="253"/>
      <c r="D3631" s="253"/>
      <c r="E3631" s="253"/>
      <c r="F3631" s="253"/>
      <c r="G3631" s="253"/>
      <c r="H3631" s="254"/>
      <c r="I3631" s="249"/>
      <c r="J3631" s="250"/>
      <c r="K3631" s="251"/>
      <c r="M3631" s="415"/>
    </row>
    <row r="3632" spans="1:13">
      <c r="A3632" s="247"/>
      <c r="B3632" s="252"/>
      <c r="C3632" s="253"/>
      <c r="D3632" s="253"/>
      <c r="E3632" s="253"/>
      <c r="F3632" s="253"/>
      <c r="G3632" s="253"/>
      <c r="H3632" s="254"/>
      <c r="I3632" s="249"/>
      <c r="J3632" s="250"/>
      <c r="K3632" s="251"/>
      <c r="M3632" s="415"/>
    </row>
    <row r="3633" spans="1:13">
      <c r="A3633" s="247"/>
      <c r="B3633" s="252"/>
      <c r="C3633" s="253"/>
      <c r="D3633" s="253"/>
      <c r="E3633" s="253"/>
      <c r="F3633" s="253"/>
      <c r="G3633" s="253"/>
      <c r="H3633" s="254"/>
      <c r="I3633" s="249"/>
      <c r="J3633" s="250"/>
      <c r="K3633" s="251"/>
      <c r="M3633" s="415"/>
    </row>
    <row r="3634" spans="1:13">
      <c r="A3634" s="247"/>
      <c r="B3634" s="252"/>
      <c r="C3634" s="253"/>
      <c r="D3634" s="253"/>
      <c r="E3634" s="253"/>
      <c r="F3634" s="253"/>
      <c r="G3634" s="253"/>
      <c r="H3634" s="254"/>
      <c r="I3634" s="249"/>
      <c r="J3634" s="250"/>
      <c r="K3634" s="251"/>
      <c r="M3634" s="415"/>
    </row>
    <row r="3635" spans="1:13">
      <c r="A3635" s="247"/>
      <c r="B3635" s="252"/>
      <c r="C3635" s="253"/>
      <c r="D3635" s="253"/>
      <c r="E3635" s="253"/>
      <c r="F3635" s="253"/>
      <c r="G3635" s="253"/>
      <c r="H3635" s="254"/>
      <c r="I3635" s="249"/>
      <c r="J3635" s="250"/>
      <c r="K3635" s="251"/>
      <c r="M3635" s="415"/>
    </row>
    <row r="3636" spans="1:13">
      <c r="A3636" s="247"/>
      <c r="B3636" s="252"/>
      <c r="C3636" s="253"/>
      <c r="D3636" s="253"/>
      <c r="E3636" s="253"/>
      <c r="F3636" s="253"/>
      <c r="G3636" s="253"/>
      <c r="H3636" s="254"/>
      <c r="I3636" s="249"/>
      <c r="J3636" s="250"/>
      <c r="K3636" s="251"/>
      <c r="M3636" s="415"/>
    </row>
    <row r="3637" spans="1:13">
      <c r="A3637" s="247"/>
      <c r="B3637" s="252"/>
      <c r="C3637" s="253"/>
      <c r="D3637" s="253"/>
      <c r="E3637" s="253"/>
      <c r="F3637" s="253"/>
      <c r="G3637" s="253"/>
      <c r="H3637" s="254"/>
      <c r="I3637" s="249"/>
      <c r="J3637" s="250"/>
      <c r="K3637" s="251"/>
      <c r="M3637" s="415"/>
    </row>
    <row r="3638" spans="1:13">
      <c r="A3638" s="247"/>
      <c r="B3638" s="252"/>
      <c r="C3638" s="253"/>
      <c r="D3638" s="253"/>
      <c r="E3638" s="253"/>
      <c r="F3638" s="253"/>
      <c r="G3638" s="253"/>
      <c r="H3638" s="254"/>
      <c r="I3638" s="249"/>
      <c r="J3638" s="250"/>
      <c r="K3638" s="251"/>
      <c r="M3638" s="415"/>
    </row>
    <row r="3639" spans="1:13">
      <c r="A3639" s="255"/>
      <c r="B3639" s="745"/>
      <c r="C3639" s="746"/>
      <c r="D3639" s="746"/>
      <c r="E3639" s="746"/>
      <c r="F3639" s="746"/>
      <c r="G3639" s="746"/>
      <c r="H3639" s="248"/>
      <c r="I3639" s="249"/>
      <c r="J3639" s="256"/>
      <c r="K3639" s="251"/>
      <c r="M3639" s="415"/>
    </row>
    <row r="3640" spans="1:13">
      <c r="A3640" s="247"/>
      <c r="B3640" s="743"/>
      <c r="C3640" s="744"/>
      <c r="D3640" s="744"/>
      <c r="E3640" s="744"/>
      <c r="F3640" s="744"/>
      <c r="G3640" s="744"/>
      <c r="H3640" s="248"/>
      <c r="I3640" s="249"/>
      <c r="J3640" s="250"/>
      <c r="K3640" s="251"/>
      <c r="M3640" s="414"/>
    </row>
    <row r="3641" spans="1:13">
      <c r="A3641" s="247"/>
      <c r="B3641" s="252"/>
      <c r="C3641" s="253"/>
      <c r="D3641" s="253"/>
      <c r="E3641" s="253"/>
      <c r="F3641" s="253"/>
      <c r="G3641" s="253"/>
      <c r="H3641" s="254"/>
      <c r="I3641" s="249"/>
      <c r="J3641" s="250"/>
      <c r="K3641" s="251"/>
      <c r="M3641" s="415"/>
    </row>
    <row r="3642" spans="1:13">
      <c r="A3642" s="247"/>
      <c r="B3642" s="252"/>
      <c r="C3642" s="253"/>
      <c r="D3642" s="253"/>
      <c r="E3642" s="253"/>
      <c r="F3642" s="253"/>
      <c r="G3642" s="253"/>
      <c r="H3642" s="254"/>
      <c r="I3642" s="249"/>
      <c r="J3642" s="250"/>
      <c r="K3642" s="251"/>
      <c r="M3642" s="415"/>
    </row>
    <row r="3643" spans="1:13">
      <c r="A3643" s="247"/>
      <c r="B3643" s="252"/>
      <c r="C3643" s="253"/>
      <c r="D3643" s="253"/>
      <c r="E3643" s="253"/>
      <c r="F3643" s="253"/>
      <c r="G3643" s="253"/>
      <c r="H3643" s="254"/>
      <c r="I3643" s="249"/>
      <c r="J3643" s="250"/>
      <c r="K3643" s="251"/>
      <c r="M3643" s="415"/>
    </row>
    <row r="3644" spans="1:13">
      <c r="A3644" s="247"/>
      <c r="B3644" s="252"/>
      <c r="C3644" s="253"/>
      <c r="D3644" s="253"/>
      <c r="E3644" s="253"/>
      <c r="F3644" s="253"/>
      <c r="G3644" s="253"/>
      <c r="H3644" s="254"/>
      <c r="I3644" s="249"/>
      <c r="J3644" s="250"/>
      <c r="K3644" s="251"/>
      <c r="M3644" s="415"/>
    </row>
    <row r="3645" spans="1:13">
      <c r="A3645" s="247"/>
      <c r="B3645" s="252"/>
      <c r="C3645" s="253"/>
      <c r="D3645" s="253"/>
      <c r="E3645" s="253"/>
      <c r="F3645" s="253"/>
      <c r="G3645" s="253"/>
      <c r="H3645" s="254"/>
      <c r="I3645" s="249"/>
      <c r="J3645" s="250"/>
      <c r="K3645" s="251"/>
      <c r="M3645" s="415"/>
    </row>
    <row r="3646" spans="1:13">
      <c r="A3646" s="247"/>
      <c r="B3646" s="252"/>
      <c r="C3646" s="253"/>
      <c r="D3646" s="253"/>
      <c r="E3646" s="253"/>
      <c r="F3646" s="253"/>
      <c r="G3646" s="253"/>
      <c r="H3646" s="254"/>
      <c r="I3646" s="249"/>
      <c r="J3646" s="250"/>
      <c r="K3646" s="251"/>
      <c r="M3646" s="415"/>
    </row>
    <row r="3647" spans="1:13">
      <c r="A3647" s="247"/>
      <c r="B3647" s="252"/>
      <c r="C3647" s="253"/>
      <c r="D3647" s="253"/>
      <c r="E3647" s="253"/>
      <c r="F3647" s="253"/>
      <c r="G3647" s="253"/>
      <c r="H3647" s="254"/>
      <c r="I3647" s="249"/>
      <c r="J3647" s="250"/>
      <c r="K3647" s="251"/>
      <c r="M3647" s="415"/>
    </row>
    <row r="3648" spans="1:13">
      <c r="A3648" s="247"/>
      <c r="B3648" s="252"/>
      <c r="C3648" s="253"/>
      <c r="D3648" s="253"/>
      <c r="E3648" s="253"/>
      <c r="F3648" s="253"/>
      <c r="G3648" s="253"/>
      <c r="H3648" s="254"/>
      <c r="I3648" s="249"/>
      <c r="J3648" s="250"/>
      <c r="K3648" s="251"/>
      <c r="M3648" s="415"/>
    </row>
    <row r="3649" spans="1:13">
      <c r="A3649" s="247"/>
      <c r="B3649" s="252"/>
      <c r="C3649" s="253"/>
      <c r="D3649" s="253"/>
      <c r="E3649" s="253"/>
      <c r="F3649" s="253"/>
      <c r="G3649" s="253"/>
      <c r="H3649" s="254"/>
      <c r="I3649" s="249"/>
      <c r="J3649" s="250"/>
      <c r="K3649" s="251"/>
      <c r="M3649" s="415"/>
    </row>
    <row r="3650" spans="1:13">
      <c r="A3650" s="255"/>
      <c r="B3650" s="745"/>
      <c r="C3650" s="746"/>
      <c r="D3650" s="746"/>
      <c r="E3650" s="746"/>
      <c r="F3650" s="746"/>
      <c r="G3650" s="746"/>
      <c r="H3650" s="248"/>
      <c r="I3650" s="249"/>
      <c r="J3650" s="256"/>
      <c r="K3650" s="251"/>
      <c r="M3650" s="415"/>
    </row>
    <row r="3651" spans="1:13">
      <c r="A3651" s="247"/>
      <c r="B3651" s="743"/>
      <c r="C3651" s="744"/>
      <c r="D3651" s="744"/>
      <c r="E3651" s="744"/>
      <c r="F3651" s="744"/>
      <c r="G3651" s="744"/>
      <c r="H3651" s="248"/>
      <c r="I3651" s="249"/>
      <c r="J3651" s="250"/>
      <c r="K3651" s="251"/>
      <c r="M3651" s="414"/>
    </row>
    <row r="3652" spans="1:13">
      <c r="A3652" s="247"/>
      <c r="B3652" s="252"/>
      <c r="C3652" s="253"/>
      <c r="D3652" s="253"/>
      <c r="E3652" s="253"/>
      <c r="F3652" s="253"/>
      <c r="G3652" s="253"/>
      <c r="H3652" s="254"/>
      <c r="I3652" s="249"/>
      <c r="J3652" s="250"/>
      <c r="K3652" s="251"/>
      <c r="M3652" s="415"/>
    </row>
    <row r="3653" spans="1:13">
      <c r="A3653" s="247"/>
      <c r="B3653" s="252"/>
      <c r="C3653" s="253"/>
      <c r="D3653" s="253"/>
      <c r="E3653" s="253"/>
      <c r="F3653" s="253"/>
      <c r="G3653" s="253"/>
      <c r="H3653" s="254"/>
      <c r="I3653" s="249"/>
      <c r="J3653" s="250"/>
      <c r="K3653" s="251"/>
      <c r="M3653" s="415"/>
    </row>
    <row r="3654" spans="1:13">
      <c r="A3654" s="247"/>
      <c r="B3654" s="252"/>
      <c r="C3654" s="253"/>
      <c r="D3654" s="253"/>
      <c r="E3654" s="253"/>
      <c r="F3654" s="253"/>
      <c r="G3654" s="253"/>
      <c r="H3654" s="254"/>
      <c r="I3654" s="249"/>
      <c r="J3654" s="250"/>
      <c r="K3654" s="251"/>
      <c r="M3654" s="415"/>
    </row>
    <row r="3655" spans="1:13">
      <c r="A3655" s="247"/>
      <c r="B3655" s="252"/>
      <c r="C3655" s="253"/>
      <c r="D3655" s="253"/>
      <c r="E3655" s="253"/>
      <c r="F3655" s="253"/>
      <c r="G3655" s="253"/>
      <c r="H3655" s="254"/>
      <c r="I3655" s="249"/>
      <c r="J3655" s="250"/>
      <c r="K3655" s="251"/>
      <c r="M3655" s="415"/>
    </row>
    <row r="3656" spans="1:13">
      <c r="A3656" s="247"/>
      <c r="B3656" s="252"/>
      <c r="C3656" s="253"/>
      <c r="D3656" s="253"/>
      <c r="E3656" s="253"/>
      <c r="F3656" s="253"/>
      <c r="G3656" s="253"/>
      <c r="H3656" s="254"/>
      <c r="I3656" s="249"/>
      <c r="J3656" s="250"/>
      <c r="K3656" s="251"/>
      <c r="M3656" s="415"/>
    </row>
    <row r="3657" spans="1:13">
      <c r="A3657" s="247"/>
      <c r="B3657" s="252"/>
      <c r="C3657" s="253"/>
      <c r="D3657" s="253"/>
      <c r="E3657" s="253"/>
      <c r="F3657" s="253"/>
      <c r="G3657" s="253"/>
      <c r="H3657" s="254"/>
      <c r="I3657" s="249"/>
      <c r="J3657" s="250"/>
      <c r="K3657" s="251"/>
      <c r="M3657" s="415"/>
    </row>
    <row r="3658" spans="1:13">
      <c r="A3658" s="247"/>
      <c r="B3658" s="252"/>
      <c r="C3658" s="253"/>
      <c r="D3658" s="253"/>
      <c r="E3658" s="253"/>
      <c r="F3658" s="253"/>
      <c r="G3658" s="253"/>
      <c r="H3658" s="254"/>
      <c r="I3658" s="249"/>
      <c r="J3658" s="250"/>
      <c r="K3658" s="251"/>
      <c r="M3658" s="415"/>
    </row>
    <row r="3659" spans="1:13">
      <c r="A3659" s="247"/>
      <c r="B3659" s="252"/>
      <c r="C3659" s="253"/>
      <c r="D3659" s="253"/>
      <c r="E3659" s="253"/>
      <c r="F3659" s="253"/>
      <c r="G3659" s="253"/>
      <c r="H3659" s="254"/>
      <c r="I3659" s="249"/>
      <c r="J3659" s="250"/>
      <c r="K3659" s="251"/>
      <c r="M3659" s="415"/>
    </row>
    <row r="3660" spans="1:13">
      <c r="A3660" s="255"/>
      <c r="B3660" s="745"/>
      <c r="C3660" s="746"/>
      <c r="D3660" s="746"/>
      <c r="E3660" s="746"/>
      <c r="F3660" s="746"/>
      <c r="G3660" s="746"/>
      <c r="H3660" s="248"/>
      <c r="I3660" s="249"/>
      <c r="J3660" s="256"/>
      <c r="K3660" s="251"/>
      <c r="M3660" s="415"/>
    </row>
    <row r="3661" spans="1:13">
      <c r="A3661" s="247"/>
      <c r="B3661" s="743"/>
      <c r="C3661" s="744"/>
      <c r="D3661" s="744"/>
      <c r="E3661" s="744"/>
      <c r="F3661" s="744"/>
      <c r="G3661" s="744"/>
      <c r="H3661" s="248"/>
      <c r="I3661" s="249"/>
      <c r="J3661" s="250"/>
      <c r="K3661" s="251"/>
      <c r="M3661" s="414"/>
    </row>
    <row r="3662" spans="1:13">
      <c r="A3662" s="247"/>
      <c r="B3662" s="252"/>
      <c r="C3662" s="253"/>
      <c r="D3662" s="253"/>
      <c r="E3662" s="253"/>
      <c r="F3662" s="253"/>
      <c r="G3662" s="253"/>
      <c r="H3662" s="254"/>
      <c r="I3662" s="249"/>
      <c r="J3662" s="250"/>
      <c r="K3662" s="251"/>
      <c r="M3662" s="415"/>
    </row>
    <row r="3663" spans="1:13">
      <c r="A3663" s="247"/>
      <c r="B3663" s="252"/>
      <c r="C3663" s="253"/>
      <c r="D3663" s="253"/>
      <c r="E3663" s="253"/>
      <c r="F3663" s="253"/>
      <c r="G3663" s="253"/>
      <c r="H3663" s="254"/>
      <c r="I3663" s="249"/>
      <c r="J3663" s="250"/>
      <c r="K3663" s="251"/>
      <c r="M3663" s="415"/>
    </row>
    <row r="3664" spans="1:13">
      <c r="A3664" s="247"/>
      <c r="B3664" s="252"/>
      <c r="C3664" s="253"/>
      <c r="D3664" s="253"/>
      <c r="E3664" s="253"/>
      <c r="F3664" s="253"/>
      <c r="G3664" s="253"/>
      <c r="H3664" s="254"/>
      <c r="I3664" s="249"/>
      <c r="J3664" s="250"/>
      <c r="K3664" s="251"/>
      <c r="M3664" s="415"/>
    </row>
    <row r="3665" spans="1:13">
      <c r="A3665" s="247"/>
      <c r="B3665" s="252"/>
      <c r="C3665" s="253"/>
      <c r="D3665" s="253"/>
      <c r="E3665" s="253"/>
      <c r="F3665" s="253"/>
      <c r="G3665" s="253"/>
      <c r="H3665" s="254"/>
      <c r="I3665" s="249"/>
      <c r="J3665" s="250"/>
      <c r="K3665" s="251"/>
      <c r="M3665" s="415"/>
    </row>
    <row r="3666" spans="1:13">
      <c r="A3666" s="247"/>
      <c r="B3666" s="252"/>
      <c r="C3666" s="253"/>
      <c r="D3666" s="253"/>
      <c r="E3666" s="253"/>
      <c r="F3666" s="253"/>
      <c r="G3666" s="253"/>
      <c r="H3666" s="254"/>
      <c r="I3666" s="249"/>
      <c r="J3666" s="250"/>
      <c r="K3666" s="251"/>
      <c r="M3666" s="415"/>
    </row>
    <row r="3667" spans="1:13">
      <c r="A3667" s="247"/>
      <c r="B3667" s="252"/>
      <c r="C3667" s="253"/>
      <c r="D3667" s="253"/>
      <c r="E3667" s="253"/>
      <c r="F3667" s="253"/>
      <c r="G3667" s="253"/>
      <c r="H3667" s="254"/>
      <c r="I3667" s="249"/>
      <c r="J3667" s="250"/>
      <c r="K3667" s="251"/>
      <c r="M3667" s="415"/>
    </row>
    <row r="3668" spans="1:13">
      <c r="A3668" s="247"/>
      <c r="B3668" s="252"/>
      <c r="C3668" s="253"/>
      <c r="D3668" s="253"/>
      <c r="E3668" s="253"/>
      <c r="F3668" s="253"/>
      <c r="G3668" s="253"/>
      <c r="H3668" s="254"/>
      <c r="I3668" s="249"/>
      <c r="J3668" s="250"/>
      <c r="K3668" s="251"/>
      <c r="M3668" s="415"/>
    </row>
    <row r="3669" spans="1:13">
      <c r="A3669" s="247"/>
      <c r="B3669" s="252"/>
      <c r="C3669" s="253"/>
      <c r="D3669" s="253"/>
      <c r="E3669" s="253"/>
      <c r="F3669" s="253"/>
      <c r="G3669" s="253"/>
      <c r="H3669" s="254"/>
      <c r="I3669" s="249"/>
      <c r="J3669" s="250"/>
      <c r="K3669" s="251"/>
      <c r="M3669" s="415"/>
    </row>
    <row r="3670" spans="1:13">
      <c r="A3670" s="255"/>
      <c r="B3670" s="745"/>
      <c r="C3670" s="746"/>
      <c r="D3670" s="746"/>
      <c r="E3670" s="746"/>
      <c r="F3670" s="746"/>
      <c r="G3670" s="746"/>
      <c r="H3670" s="248"/>
      <c r="I3670" s="249"/>
      <c r="J3670" s="256"/>
      <c r="K3670" s="251"/>
      <c r="M3670" s="415"/>
    </row>
    <row r="3671" spans="1:13">
      <c r="A3671" s="247"/>
      <c r="B3671" s="743"/>
      <c r="C3671" s="744"/>
      <c r="D3671" s="744"/>
      <c r="E3671" s="744"/>
      <c r="F3671" s="744"/>
      <c r="G3671" s="744"/>
      <c r="H3671" s="248"/>
      <c r="I3671" s="249"/>
      <c r="J3671" s="250"/>
      <c r="K3671" s="251"/>
      <c r="M3671" s="414"/>
    </row>
    <row r="3672" spans="1:13">
      <c r="A3672" s="247"/>
      <c r="B3672" s="252"/>
      <c r="C3672" s="253"/>
      <c r="D3672" s="253"/>
      <c r="E3672" s="253"/>
      <c r="F3672" s="253"/>
      <c r="G3672" s="253"/>
      <c r="H3672" s="254"/>
      <c r="I3672" s="249"/>
      <c r="J3672" s="250"/>
      <c r="K3672" s="251"/>
      <c r="M3672" s="415"/>
    </row>
    <row r="3673" spans="1:13">
      <c r="A3673" s="247"/>
      <c r="B3673" s="252"/>
      <c r="C3673" s="253"/>
      <c r="D3673" s="253"/>
      <c r="E3673" s="253"/>
      <c r="F3673" s="253"/>
      <c r="G3673" s="253"/>
      <c r="H3673" s="254"/>
      <c r="I3673" s="249"/>
      <c r="J3673" s="250"/>
      <c r="K3673" s="251"/>
      <c r="M3673" s="415"/>
    </row>
    <row r="3674" spans="1:13">
      <c r="A3674" s="247"/>
      <c r="B3674" s="252"/>
      <c r="C3674" s="253"/>
      <c r="D3674" s="253"/>
      <c r="E3674" s="253"/>
      <c r="F3674" s="253"/>
      <c r="G3674" s="253"/>
      <c r="H3674" s="254"/>
      <c r="I3674" s="249"/>
      <c r="J3674" s="250"/>
      <c r="K3674" s="251"/>
      <c r="M3674" s="415"/>
    </row>
    <row r="3675" spans="1:13">
      <c r="A3675" s="247"/>
      <c r="B3675" s="252"/>
      <c r="C3675" s="253"/>
      <c r="D3675" s="253"/>
      <c r="E3675" s="253"/>
      <c r="F3675" s="253"/>
      <c r="G3675" s="253"/>
      <c r="H3675" s="254"/>
      <c r="I3675" s="249"/>
      <c r="J3675" s="250"/>
      <c r="K3675" s="251"/>
      <c r="M3675" s="415"/>
    </row>
    <row r="3676" spans="1:13">
      <c r="A3676" s="247"/>
      <c r="B3676" s="252"/>
      <c r="C3676" s="253"/>
      <c r="D3676" s="253"/>
      <c r="E3676" s="253"/>
      <c r="F3676" s="253"/>
      <c r="G3676" s="253"/>
      <c r="H3676" s="254"/>
      <c r="I3676" s="249"/>
      <c r="J3676" s="250"/>
      <c r="K3676" s="251"/>
      <c r="M3676" s="415"/>
    </row>
    <row r="3677" spans="1:13">
      <c r="A3677" s="247"/>
      <c r="B3677" s="252"/>
      <c r="C3677" s="253"/>
      <c r="D3677" s="253"/>
      <c r="E3677" s="253"/>
      <c r="F3677" s="253"/>
      <c r="G3677" s="253"/>
      <c r="H3677" s="254"/>
      <c r="I3677" s="249"/>
      <c r="J3677" s="250"/>
      <c r="K3677" s="251"/>
      <c r="M3677" s="415"/>
    </row>
    <row r="3678" spans="1:13">
      <c r="A3678" s="247"/>
      <c r="B3678" s="252"/>
      <c r="C3678" s="253"/>
      <c r="D3678" s="253"/>
      <c r="E3678" s="253"/>
      <c r="F3678" s="253"/>
      <c r="G3678" s="253"/>
      <c r="H3678" s="254"/>
      <c r="I3678" s="249"/>
      <c r="J3678" s="250"/>
      <c r="K3678" s="251"/>
      <c r="M3678" s="415"/>
    </row>
    <row r="3679" spans="1:13">
      <c r="A3679" s="247"/>
      <c r="B3679" s="252"/>
      <c r="C3679" s="253"/>
      <c r="D3679" s="253"/>
      <c r="E3679" s="253"/>
      <c r="F3679" s="253"/>
      <c r="G3679" s="253"/>
      <c r="H3679" s="254"/>
      <c r="I3679" s="249"/>
      <c r="J3679" s="250"/>
      <c r="K3679" s="251"/>
      <c r="M3679" s="415"/>
    </row>
    <row r="3680" spans="1:13">
      <c r="A3680" s="255"/>
      <c r="B3680" s="745"/>
      <c r="C3680" s="746"/>
      <c r="D3680" s="746"/>
      <c r="E3680" s="746"/>
      <c r="F3680" s="746"/>
      <c r="G3680" s="746"/>
      <c r="H3680" s="248"/>
      <c r="I3680" s="249"/>
      <c r="J3680" s="256"/>
      <c r="K3680" s="251"/>
      <c r="M3680" s="415"/>
    </row>
    <row r="3681" spans="1:13">
      <c r="A3681" s="247"/>
      <c r="B3681" s="743"/>
      <c r="C3681" s="744"/>
      <c r="D3681" s="744"/>
      <c r="E3681" s="744"/>
      <c r="F3681" s="744"/>
      <c r="G3681" s="744"/>
      <c r="H3681" s="248"/>
      <c r="I3681" s="249"/>
      <c r="J3681" s="250"/>
      <c r="K3681" s="251"/>
      <c r="M3681" s="414"/>
    </row>
    <row r="3682" spans="1:13">
      <c r="A3682" s="247"/>
      <c r="B3682" s="252"/>
      <c r="C3682" s="253"/>
      <c r="D3682" s="253"/>
      <c r="E3682" s="253"/>
      <c r="F3682" s="253"/>
      <c r="G3682" s="253"/>
      <c r="H3682" s="254"/>
      <c r="I3682" s="249"/>
      <c r="J3682" s="250"/>
      <c r="K3682" s="251"/>
      <c r="M3682" s="415"/>
    </row>
    <row r="3683" spans="1:13">
      <c r="A3683" s="247"/>
      <c r="B3683" s="252"/>
      <c r="C3683" s="253"/>
      <c r="D3683" s="253"/>
      <c r="E3683" s="253"/>
      <c r="F3683" s="253"/>
      <c r="G3683" s="253"/>
      <c r="H3683" s="254"/>
      <c r="I3683" s="249"/>
      <c r="J3683" s="250"/>
      <c r="K3683" s="251"/>
      <c r="M3683" s="415"/>
    </row>
    <row r="3684" spans="1:13">
      <c r="A3684" s="247"/>
      <c r="B3684" s="252"/>
      <c r="C3684" s="253"/>
      <c r="D3684" s="253"/>
      <c r="E3684" s="253"/>
      <c r="F3684" s="253"/>
      <c r="G3684" s="253"/>
      <c r="H3684" s="254"/>
      <c r="I3684" s="249"/>
      <c r="J3684" s="250"/>
      <c r="K3684" s="251"/>
      <c r="M3684" s="415"/>
    </row>
    <row r="3685" spans="1:13">
      <c r="A3685" s="247"/>
      <c r="B3685" s="252"/>
      <c r="C3685" s="253"/>
      <c r="D3685" s="253"/>
      <c r="E3685" s="253"/>
      <c r="F3685" s="253"/>
      <c r="G3685" s="253"/>
      <c r="H3685" s="254"/>
      <c r="I3685" s="249"/>
      <c r="J3685" s="250"/>
      <c r="K3685" s="251"/>
      <c r="M3685" s="415"/>
    </row>
    <row r="3686" spans="1:13">
      <c r="A3686" s="247"/>
      <c r="B3686" s="252"/>
      <c r="C3686" s="253"/>
      <c r="D3686" s="253"/>
      <c r="E3686" s="253"/>
      <c r="F3686" s="253"/>
      <c r="G3686" s="253"/>
      <c r="H3686" s="254"/>
      <c r="I3686" s="249"/>
      <c r="J3686" s="250"/>
      <c r="K3686" s="251"/>
      <c r="M3686" s="415"/>
    </row>
    <row r="3687" spans="1:13">
      <c r="A3687" s="247"/>
      <c r="B3687" s="252"/>
      <c r="C3687" s="253"/>
      <c r="D3687" s="253"/>
      <c r="E3687" s="253"/>
      <c r="F3687" s="253"/>
      <c r="G3687" s="253"/>
      <c r="H3687" s="254"/>
      <c r="I3687" s="249"/>
      <c r="J3687" s="250"/>
      <c r="K3687" s="251"/>
      <c r="M3687" s="415"/>
    </row>
    <row r="3688" spans="1:13">
      <c r="A3688" s="247"/>
      <c r="B3688" s="252"/>
      <c r="C3688" s="253"/>
      <c r="D3688" s="253"/>
      <c r="E3688" s="253"/>
      <c r="F3688" s="253"/>
      <c r="G3688" s="253"/>
      <c r="H3688" s="254"/>
      <c r="I3688" s="249"/>
      <c r="J3688" s="250"/>
      <c r="K3688" s="251"/>
      <c r="M3688" s="415"/>
    </row>
    <row r="3689" spans="1:13">
      <c r="A3689" s="247"/>
      <c r="B3689" s="252"/>
      <c r="C3689" s="253"/>
      <c r="D3689" s="253"/>
      <c r="E3689" s="253"/>
      <c r="F3689" s="253"/>
      <c r="G3689" s="253"/>
      <c r="H3689" s="254"/>
      <c r="I3689" s="249"/>
      <c r="J3689" s="250"/>
      <c r="K3689" s="251"/>
      <c r="M3689" s="415"/>
    </row>
    <row r="3690" spans="1:13">
      <c r="A3690" s="255"/>
      <c r="B3690" s="745"/>
      <c r="C3690" s="746"/>
      <c r="D3690" s="746"/>
      <c r="E3690" s="746"/>
      <c r="F3690" s="746"/>
      <c r="G3690" s="746"/>
      <c r="H3690" s="248"/>
      <c r="I3690" s="249"/>
      <c r="J3690" s="256"/>
      <c r="K3690" s="251"/>
      <c r="M3690" s="415"/>
    </row>
    <row r="3691" spans="1:13">
      <c r="A3691" s="247"/>
      <c r="B3691" s="743"/>
      <c r="C3691" s="744"/>
      <c r="D3691" s="744"/>
      <c r="E3691" s="744"/>
      <c r="F3691" s="744"/>
      <c r="G3691" s="744"/>
      <c r="H3691" s="248"/>
      <c r="I3691" s="249"/>
      <c r="J3691" s="250"/>
      <c r="K3691" s="251"/>
      <c r="M3691" s="414"/>
    </row>
    <row r="3692" spans="1:13">
      <c r="A3692" s="247"/>
      <c r="B3692" s="252"/>
      <c r="C3692" s="253"/>
      <c r="D3692" s="253"/>
      <c r="E3692" s="253"/>
      <c r="F3692" s="253"/>
      <c r="G3692" s="253"/>
      <c r="H3692" s="254"/>
      <c r="I3692" s="249"/>
      <c r="J3692" s="250"/>
      <c r="K3692" s="251"/>
      <c r="M3692" s="415"/>
    </row>
    <row r="3693" spans="1:13">
      <c r="A3693" s="247"/>
      <c r="B3693" s="252"/>
      <c r="C3693" s="253"/>
      <c r="D3693" s="253"/>
      <c r="E3693" s="253"/>
      <c r="F3693" s="253"/>
      <c r="G3693" s="253"/>
      <c r="H3693" s="254"/>
      <c r="I3693" s="249"/>
      <c r="J3693" s="250"/>
      <c r="K3693" s="251"/>
      <c r="M3693" s="415"/>
    </row>
    <row r="3694" spans="1:13">
      <c r="A3694" s="247"/>
      <c r="B3694" s="252"/>
      <c r="C3694" s="253"/>
      <c r="D3694" s="253"/>
      <c r="E3694" s="253"/>
      <c r="F3694" s="253"/>
      <c r="G3694" s="253"/>
      <c r="H3694" s="254"/>
      <c r="I3694" s="249"/>
      <c r="J3694" s="250"/>
      <c r="K3694" s="251"/>
      <c r="M3694" s="415"/>
    </row>
    <row r="3695" spans="1:13">
      <c r="A3695" s="247"/>
      <c r="B3695" s="252"/>
      <c r="C3695" s="253"/>
      <c r="D3695" s="253"/>
      <c r="E3695" s="253"/>
      <c r="F3695" s="253"/>
      <c r="G3695" s="253"/>
      <c r="H3695" s="254"/>
      <c r="I3695" s="249"/>
      <c r="J3695" s="250"/>
      <c r="K3695" s="251"/>
      <c r="M3695" s="415"/>
    </row>
    <row r="3696" spans="1:13">
      <c r="A3696" s="247"/>
      <c r="B3696" s="252"/>
      <c r="C3696" s="253"/>
      <c r="D3696" s="253"/>
      <c r="E3696" s="253"/>
      <c r="F3696" s="253"/>
      <c r="G3696" s="253"/>
      <c r="H3696" s="254"/>
      <c r="I3696" s="249"/>
      <c r="J3696" s="250"/>
      <c r="K3696" s="251"/>
      <c r="M3696" s="415"/>
    </row>
    <row r="3697" spans="1:13">
      <c r="A3697" s="247"/>
      <c r="B3697" s="252"/>
      <c r="C3697" s="253"/>
      <c r="D3697" s="253"/>
      <c r="E3697" s="253"/>
      <c r="F3697" s="253"/>
      <c r="G3697" s="253"/>
      <c r="H3697" s="254"/>
      <c r="I3697" s="249"/>
      <c r="J3697" s="250"/>
      <c r="K3697" s="251"/>
      <c r="M3697" s="415"/>
    </row>
    <row r="3698" spans="1:13">
      <c r="A3698" s="247"/>
      <c r="B3698" s="252"/>
      <c r="C3698" s="253"/>
      <c r="D3698" s="253"/>
      <c r="E3698" s="253"/>
      <c r="F3698" s="253"/>
      <c r="G3698" s="253"/>
      <c r="H3698" s="254"/>
      <c r="I3698" s="249"/>
      <c r="J3698" s="250"/>
      <c r="K3698" s="251"/>
      <c r="M3698" s="415"/>
    </row>
    <row r="3699" spans="1:13">
      <c r="A3699" s="247"/>
      <c r="B3699" s="252"/>
      <c r="C3699" s="253"/>
      <c r="D3699" s="253"/>
      <c r="E3699" s="253"/>
      <c r="F3699" s="253"/>
      <c r="G3699" s="253"/>
      <c r="H3699" s="254"/>
      <c r="I3699" s="249"/>
      <c r="J3699" s="250"/>
      <c r="K3699" s="251"/>
      <c r="M3699" s="415"/>
    </row>
    <row r="3700" spans="1:13">
      <c r="A3700" s="255"/>
      <c r="B3700" s="745"/>
      <c r="C3700" s="746"/>
      <c r="D3700" s="746"/>
      <c r="E3700" s="746"/>
      <c r="F3700" s="746"/>
      <c r="G3700" s="746"/>
      <c r="H3700" s="248"/>
      <c r="I3700" s="249"/>
      <c r="J3700" s="256"/>
      <c r="K3700" s="251"/>
      <c r="M3700" s="415"/>
    </row>
    <row r="3701" spans="1:13">
      <c r="A3701" s="257"/>
      <c r="B3701" s="252"/>
      <c r="C3701" s="185"/>
      <c r="D3701" s="185"/>
      <c r="E3701" s="185"/>
      <c r="F3701" s="185"/>
      <c r="G3701" s="185"/>
      <c r="H3701" s="185"/>
      <c r="I3701" s="249"/>
      <c r="J3701" s="250"/>
      <c r="K3701" s="251"/>
    </row>
    <row r="3702" spans="1:13">
      <c r="A3702" s="257"/>
      <c r="B3702" s="252"/>
      <c r="C3702" s="185"/>
      <c r="D3702" s="185"/>
      <c r="E3702" s="185"/>
      <c r="F3702" s="185"/>
      <c r="G3702" s="185"/>
      <c r="H3702" s="185"/>
      <c r="I3702" s="249"/>
      <c r="J3702" s="250"/>
      <c r="K3702" s="251"/>
    </row>
    <row r="3703" spans="1:13">
      <c r="A3703" s="257"/>
      <c r="B3703" s="252"/>
      <c r="C3703" s="185"/>
      <c r="D3703" s="185"/>
      <c r="E3703" s="185"/>
      <c r="F3703" s="185"/>
      <c r="G3703" s="185"/>
      <c r="H3703" s="185"/>
      <c r="I3703" s="249"/>
      <c r="J3703" s="250"/>
      <c r="K3703" s="251"/>
    </row>
    <row r="3704" spans="1:13">
      <c r="A3704" s="257"/>
      <c r="B3704" s="252"/>
      <c r="C3704" s="185"/>
      <c r="D3704" s="185"/>
      <c r="E3704" s="185"/>
      <c r="F3704" s="185"/>
      <c r="G3704" s="185"/>
      <c r="H3704" s="185"/>
      <c r="I3704" s="249"/>
      <c r="J3704" s="250"/>
      <c r="K3704" s="251"/>
    </row>
    <row r="3705" spans="1:13">
      <c r="A3705" s="257"/>
      <c r="B3705" s="252"/>
      <c r="C3705" s="185"/>
      <c r="D3705" s="185"/>
      <c r="E3705" s="185"/>
      <c r="F3705" s="185"/>
      <c r="G3705" s="185"/>
      <c r="H3705" s="185"/>
      <c r="I3705" s="249"/>
      <c r="J3705" s="250"/>
      <c r="K3705" s="251"/>
    </row>
    <row r="3877" spans="1:21">
      <c r="A3877" s="5"/>
      <c r="B3877" s="5"/>
      <c r="I3877" s="5"/>
      <c r="J3877" s="5"/>
      <c r="K3877" s="5"/>
      <c r="M3877" s="411"/>
      <c r="N3877" s="14"/>
      <c r="O3877" s="14" t="s">
        <v>17</v>
      </c>
      <c r="P3877" s="14" t="s">
        <v>16</v>
      </c>
      <c r="Q3877" s="14" t="s">
        <v>17</v>
      </c>
      <c r="R3877" s="14" t="s">
        <v>18</v>
      </c>
      <c r="S3877" s="14" t="s">
        <v>6157</v>
      </c>
      <c r="T3877" s="15"/>
    </row>
    <row r="3878" spans="1:21" ht="34.5">
      <c r="A3878" s="5"/>
      <c r="B3878" s="5"/>
      <c r="I3878" s="5"/>
      <c r="J3878" s="5"/>
      <c r="K3878" s="5"/>
      <c r="M3878" s="411"/>
      <c r="N3878" s="9"/>
      <c r="O3878" s="16" t="str">
        <f>LEFT(CONCATENATE(P3878,Q3878),252)</f>
        <v>013101چراغ فلورسنت روكار قاب ساده، با یک عدد لامپ فلورسنت 18 واتT8</v>
      </c>
      <c r="P3878" s="617" t="s">
        <v>1089</v>
      </c>
      <c r="Q3878" s="555" t="s">
        <v>1090</v>
      </c>
      <c r="R3878" s="555" t="s">
        <v>30</v>
      </c>
      <c r="S3878" s="614">
        <v>366500</v>
      </c>
      <c r="T3878" s="17"/>
      <c r="U3878" s="583"/>
    </row>
    <row r="3879" spans="1:21" ht="34.5">
      <c r="A3879" s="5"/>
      <c r="B3879" s="5"/>
      <c r="I3879" s="5"/>
      <c r="J3879" s="5"/>
      <c r="K3879" s="5"/>
      <c r="M3879" s="411"/>
      <c r="N3879" s="9"/>
      <c r="O3879" s="16" t="str">
        <f t="shared" ref="O3879:O3942" si="656">LEFT(CONCATENATE(P3879,Q3879),252)</f>
        <v>013102چراغ فلورسنت روكار قاب ساده، با دوعدد لامپ فلورسنت 18 واتT8</v>
      </c>
      <c r="P3879" s="596" t="s">
        <v>1091</v>
      </c>
      <c r="Q3879" s="555" t="s">
        <v>6156</v>
      </c>
      <c r="R3879" s="555" t="s">
        <v>30</v>
      </c>
      <c r="S3879" s="614">
        <v>455000</v>
      </c>
      <c r="T3879" s="17"/>
      <c r="U3879" s="583"/>
    </row>
    <row r="3880" spans="1:21" ht="34.5">
      <c r="A3880" s="5"/>
      <c r="B3880" s="5"/>
      <c r="I3880" s="5"/>
      <c r="J3880" s="5"/>
      <c r="K3880" s="5"/>
      <c r="M3880" s="411"/>
      <c r="N3880" s="9"/>
      <c r="O3880" s="16" t="str">
        <f t="shared" si="656"/>
        <v>013103چراغ فلورسنت روكار قاب ساده، با یک عدد لامپ فلورسنت 36 واتT8</v>
      </c>
      <c r="P3880" s="596" t="s">
        <v>1092</v>
      </c>
      <c r="Q3880" s="555" t="s">
        <v>1093</v>
      </c>
      <c r="R3880" s="555" t="s">
        <v>30</v>
      </c>
      <c r="S3880" s="614">
        <v>395500</v>
      </c>
      <c r="T3880" s="17"/>
      <c r="U3880" s="583"/>
    </row>
    <row r="3881" spans="1:21" ht="34.5">
      <c r="A3881" s="5"/>
      <c r="B3881" s="5"/>
      <c r="I3881" s="5"/>
      <c r="J3881" s="5"/>
      <c r="K3881" s="5"/>
      <c r="M3881" s="411"/>
      <c r="N3881" s="9"/>
      <c r="O3881" s="16" t="str">
        <f t="shared" si="656"/>
        <v>013104چراغ فلورسنت روكار قاب ساده، با دو عدد لامپ فلورسنت 36 واتT8</v>
      </c>
      <c r="P3881" s="596" t="s">
        <v>1094</v>
      </c>
      <c r="Q3881" s="555" t="s">
        <v>1095</v>
      </c>
      <c r="R3881" s="555" t="s">
        <v>30</v>
      </c>
      <c r="S3881" s="614">
        <v>562500</v>
      </c>
      <c r="T3881" s="17"/>
      <c r="U3881" s="583"/>
    </row>
    <row r="3882" spans="1:21" ht="34.5">
      <c r="A3882" s="5"/>
      <c r="B3882" s="5"/>
      <c r="I3882" s="5"/>
      <c r="J3882" s="5"/>
      <c r="K3882" s="5"/>
      <c r="M3882" s="411"/>
      <c r="N3882" s="9"/>
      <c r="O3882" s="16" t="str">
        <f t="shared" si="656"/>
        <v>013201چراغ فلورسنت روكار رفلکتوری، با یک عدد لامپ فلورسنت 18 واتT8</v>
      </c>
      <c r="P3882" s="596" t="s">
        <v>1096</v>
      </c>
      <c r="Q3882" s="555" t="s">
        <v>1097</v>
      </c>
      <c r="R3882" s="555" t="s">
        <v>30</v>
      </c>
      <c r="S3882" s="614">
        <v>384500</v>
      </c>
      <c r="T3882" s="17"/>
      <c r="U3882" s="583"/>
    </row>
    <row r="3883" spans="1:21" ht="34.5">
      <c r="A3883" s="5"/>
      <c r="B3883" s="5"/>
      <c r="I3883" s="5"/>
      <c r="J3883" s="5"/>
      <c r="K3883" s="5"/>
      <c r="M3883" s="411"/>
      <c r="N3883" s="9"/>
      <c r="O3883" s="16" t="str">
        <f t="shared" si="656"/>
        <v>013202چراغ فلورسنت روكار رفلکتوری، با دو عدد لامپ فلورسنت 18 واتT8</v>
      </c>
      <c r="P3883" s="596" t="s">
        <v>1098</v>
      </c>
      <c r="Q3883" s="555" t="s">
        <v>1099</v>
      </c>
      <c r="R3883" s="555" t="s">
        <v>30</v>
      </c>
      <c r="S3883" s="614">
        <v>457000</v>
      </c>
      <c r="T3883" s="17"/>
      <c r="U3883" s="583"/>
    </row>
    <row r="3884" spans="1:21" ht="34.5">
      <c r="A3884" s="5"/>
      <c r="B3884" s="5"/>
      <c r="I3884" s="5"/>
      <c r="J3884" s="5"/>
      <c r="K3884" s="5"/>
      <c r="M3884" s="411"/>
      <c r="N3884" s="9"/>
      <c r="O3884" s="16" t="str">
        <f t="shared" si="656"/>
        <v>013203چراغ فلورسنت روكار رفلکتوری، با یک عدد لامپ فلورسنت 36 واتT8</v>
      </c>
      <c r="P3884" s="596" t="s">
        <v>1100</v>
      </c>
      <c r="Q3884" s="555" t="s">
        <v>1101</v>
      </c>
      <c r="R3884" s="555" t="s">
        <v>30</v>
      </c>
      <c r="S3884" s="614">
        <v>423000</v>
      </c>
      <c r="T3884" s="17"/>
      <c r="U3884" s="583"/>
    </row>
    <row r="3885" spans="1:21" ht="34.5">
      <c r="A3885" s="5"/>
      <c r="B3885" s="5"/>
      <c r="I3885" s="5"/>
      <c r="J3885" s="5"/>
      <c r="K3885" s="5"/>
      <c r="M3885" s="411"/>
      <c r="N3885" s="9"/>
      <c r="O3885" s="16" t="str">
        <f t="shared" si="656"/>
        <v>013204چراغ فلورسنت روكار رفلکتوری، با دو عدد لامپ فلورسنت 36 واتT8</v>
      </c>
      <c r="P3885" s="596" t="s">
        <v>1102</v>
      </c>
      <c r="Q3885" s="555" t="s">
        <v>1103</v>
      </c>
      <c r="R3885" s="555" t="s">
        <v>30</v>
      </c>
      <c r="S3885" s="614">
        <v>614000</v>
      </c>
      <c r="T3885" s="17"/>
      <c r="U3885" s="583"/>
    </row>
    <row r="3886" spans="1:21" ht="34.5">
      <c r="A3886" s="5"/>
      <c r="B3886" s="5"/>
      <c r="I3886" s="5"/>
      <c r="J3886" s="5"/>
      <c r="K3886" s="5"/>
      <c r="M3886" s="411"/>
      <c r="N3886" s="9"/>
      <c r="O3886" s="16" t="str">
        <f t="shared" si="656"/>
        <v>013205چراغ فلورسنت روكار رفلکتوری، با سه عدد لامپ فلورسنت 36 واتT8</v>
      </c>
      <c r="P3886" s="596" t="s">
        <v>1104</v>
      </c>
      <c r="Q3886" s="555" t="s">
        <v>1105</v>
      </c>
      <c r="R3886" s="555" t="s">
        <v>30</v>
      </c>
      <c r="S3886" s="614">
        <v>856000</v>
      </c>
      <c r="T3886" s="17"/>
      <c r="U3886" s="583"/>
    </row>
    <row r="3887" spans="1:21" ht="34.5">
      <c r="A3887" s="5"/>
      <c r="B3887" s="5"/>
      <c r="I3887" s="5"/>
      <c r="J3887" s="5"/>
      <c r="K3887" s="5"/>
      <c r="M3887" s="411"/>
      <c r="N3887" s="9"/>
      <c r="O3887" s="16" t="str">
        <f t="shared" si="656"/>
        <v>013301چراغ فلورسنت روكار شبکه پره ای، با دو عدد لامپ فلورسنت 18 واتT8</v>
      </c>
      <c r="P3887" s="596" t="s">
        <v>1106</v>
      </c>
      <c r="Q3887" s="555" t="s">
        <v>1107</v>
      </c>
      <c r="R3887" s="555" t="s">
        <v>30</v>
      </c>
      <c r="S3887" s="614">
        <v>529500</v>
      </c>
      <c r="T3887" s="17"/>
      <c r="U3887" s="583"/>
    </row>
    <row r="3888" spans="1:21" ht="34.5">
      <c r="A3888" s="5"/>
      <c r="B3888" s="5"/>
      <c r="I3888" s="5"/>
      <c r="J3888" s="5"/>
      <c r="K3888" s="5"/>
      <c r="M3888" s="411"/>
      <c r="N3888" s="9"/>
      <c r="O3888" s="16" t="str">
        <f t="shared" si="656"/>
        <v>013302چراغ فلورسنت روكار شبکه پره ای، با چهار عدد لامپ فلورسنت 18 واتT8</v>
      </c>
      <c r="P3888" s="596" t="s">
        <v>1108</v>
      </c>
      <c r="Q3888" s="555" t="s">
        <v>1109</v>
      </c>
      <c r="R3888" s="555" t="s">
        <v>30</v>
      </c>
      <c r="S3888" s="614">
        <v>1097000</v>
      </c>
      <c r="T3888" s="17"/>
      <c r="U3888" s="583"/>
    </row>
    <row r="3889" spans="1:21" ht="34.5">
      <c r="A3889" s="5"/>
      <c r="B3889" s="5"/>
      <c r="I3889" s="5"/>
      <c r="J3889" s="5"/>
      <c r="K3889" s="5"/>
      <c r="M3889" s="411"/>
      <c r="N3889" s="9"/>
      <c r="O3889" s="16" t="str">
        <f t="shared" si="656"/>
        <v>013303چراغ فلورسنت روكار شبکه پره ای، با یک عدد لامپ فلورسنت 36 واتT8</v>
      </c>
      <c r="P3889" s="596" t="s">
        <v>1110</v>
      </c>
      <c r="Q3889" s="555" t="s">
        <v>1111</v>
      </c>
      <c r="R3889" s="555" t="s">
        <v>30</v>
      </c>
      <c r="S3889" s="614">
        <v>512000</v>
      </c>
      <c r="T3889" s="17"/>
      <c r="U3889" s="583"/>
    </row>
    <row r="3890" spans="1:21" ht="34.5">
      <c r="A3890" s="5"/>
      <c r="B3890" s="5"/>
      <c r="I3890" s="5"/>
      <c r="J3890" s="5"/>
      <c r="K3890" s="5"/>
      <c r="M3890" s="411"/>
      <c r="N3890" s="9"/>
      <c r="O3890" s="16" t="str">
        <f t="shared" si="656"/>
        <v>013304چراغ فلورسنت روكار شبکه پره ای، با دو عدد لامپ فلورسنت 36 واتT8</v>
      </c>
      <c r="P3890" s="596" t="s">
        <v>1112</v>
      </c>
      <c r="Q3890" s="555" t="s">
        <v>1113</v>
      </c>
      <c r="R3890" s="555" t="s">
        <v>30</v>
      </c>
      <c r="S3890" s="614">
        <v>692000</v>
      </c>
      <c r="T3890" s="17"/>
      <c r="U3890" s="583"/>
    </row>
    <row r="3891" spans="1:21" ht="34.5">
      <c r="A3891" s="5"/>
      <c r="B3891" s="5"/>
      <c r="I3891" s="5"/>
      <c r="J3891" s="5"/>
      <c r="K3891" s="5"/>
      <c r="M3891" s="411"/>
      <c r="N3891" s="9"/>
      <c r="O3891" s="16" t="str">
        <f t="shared" si="656"/>
        <v>013305چراغ فلورسنت روكار شبکه پره ای، با سه عدد لامپ فلورسنت 36 واتT8</v>
      </c>
      <c r="P3891" s="596" t="s">
        <v>1114</v>
      </c>
      <c r="Q3891" s="555" t="s">
        <v>1115</v>
      </c>
      <c r="R3891" s="555" t="s">
        <v>30</v>
      </c>
      <c r="S3891" s="614">
        <v>1067000</v>
      </c>
      <c r="T3891" s="17"/>
      <c r="U3891" s="583"/>
    </row>
    <row r="3892" spans="1:21" ht="34.5">
      <c r="A3892" s="5"/>
      <c r="B3892" s="5"/>
      <c r="I3892" s="5"/>
      <c r="J3892" s="5"/>
      <c r="K3892" s="5"/>
      <c r="M3892" s="411"/>
      <c r="N3892" s="9"/>
      <c r="O3892" s="16" t="str">
        <f t="shared" si="656"/>
        <v>013401چراغ فلورسنت روکار لوور فلزی رنگ شده (V شکل)، با دو عدد لامپ فلورسنت 18 واتT8</v>
      </c>
      <c r="P3892" s="596" t="s">
        <v>1116</v>
      </c>
      <c r="Q3892" s="555" t="s">
        <v>1117</v>
      </c>
      <c r="R3892" s="555" t="s">
        <v>30</v>
      </c>
      <c r="S3892" s="614">
        <v>615000</v>
      </c>
      <c r="T3892" s="17"/>
      <c r="U3892" s="583"/>
    </row>
    <row r="3893" spans="1:21" ht="34.5">
      <c r="A3893" s="5"/>
      <c r="B3893" s="5"/>
      <c r="I3893" s="5"/>
      <c r="J3893" s="5"/>
      <c r="K3893" s="5"/>
      <c r="M3893" s="411"/>
      <c r="N3893" s="9"/>
      <c r="O3893" s="16" t="str">
        <f t="shared" si="656"/>
        <v>013402چراغ فلورسنت روکار لوور فلزی رنگ شده (V شکل)، با سه عدد لامپ فلورسنت 18 واتT8</v>
      </c>
      <c r="P3893" s="596" t="s">
        <v>1118</v>
      </c>
      <c r="Q3893" s="555" t="s">
        <v>1119</v>
      </c>
      <c r="R3893" s="555" t="s">
        <v>30</v>
      </c>
      <c r="S3893" s="614">
        <v>963500</v>
      </c>
      <c r="T3893" s="17"/>
      <c r="U3893" s="583"/>
    </row>
    <row r="3894" spans="1:21" ht="34.5">
      <c r="A3894" s="5"/>
      <c r="B3894" s="5"/>
      <c r="I3894" s="5"/>
      <c r="J3894" s="5"/>
      <c r="K3894" s="5"/>
      <c r="M3894" s="411"/>
      <c r="N3894" s="9"/>
      <c r="O3894" s="16" t="str">
        <f t="shared" si="656"/>
        <v>013403چراغ فلورسنت روکار لوور فلزی رنگ شده (V شکل)، با چهار عدد لامپ فلورسنت 18 واتT8</v>
      </c>
      <c r="P3894" s="596" t="s">
        <v>1120</v>
      </c>
      <c r="Q3894" s="555" t="s">
        <v>1121</v>
      </c>
      <c r="R3894" s="555" t="s">
        <v>30</v>
      </c>
      <c r="S3894" s="614">
        <v>1284000</v>
      </c>
      <c r="T3894" s="17"/>
      <c r="U3894" s="583"/>
    </row>
    <row r="3895" spans="1:21" ht="34.5">
      <c r="A3895" s="5"/>
      <c r="B3895" s="5"/>
      <c r="I3895" s="5"/>
      <c r="J3895" s="5"/>
      <c r="K3895" s="5"/>
      <c r="M3895" s="411"/>
      <c r="N3895" s="9"/>
      <c r="O3895" s="16" t="str">
        <f t="shared" si="656"/>
        <v>013404چراغ فلورسنت روکار لوور فلزی رنگ شده (V شکل)، با دو عدد لامپ فلورسنت 36 واتT8</v>
      </c>
      <c r="P3895" s="596" t="s">
        <v>1122</v>
      </c>
      <c r="Q3895" s="555" t="s">
        <v>1123</v>
      </c>
      <c r="R3895" s="555" t="s">
        <v>30</v>
      </c>
      <c r="S3895" s="614">
        <v>808500</v>
      </c>
      <c r="T3895" s="17"/>
      <c r="U3895" s="583"/>
    </row>
    <row r="3896" spans="1:21" ht="34.5">
      <c r="A3896" s="5"/>
      <c r="B3896" s="5"/>
      <c r="I3896" s="5"/>
      <c r="J3896" s="5"/>
      <c r="K3896" s="5"/>
      <c r="M3896" s="411"/>
      <c r="N3896" s="9"/>
      <c r="O3896" s="16" t="str">
        <f t="shared" si="656"/>
        <v>013405چراغ فلورسنت روکار لوور فلزی رنگ شده (V شکل)، با سه عدد لامپ فلورسنت 36 واتT8</v>
      </c>
      <c r="P3896" s="596" t="s">
        <v>1124</v>
      </c>
      <c r="Q3896" s="555" t="s">
        <v>1125</v>
      </c>
      <c r="R3896" s="555" t="s">
        <v>30</v>
      </c>
      <c r="S3896" s="614">
        <v>1255000</v>
      </c>
      <c r="T3896" s="17"/>
      <c r="U3896" s="583"/>
    </row>
    <row r="3897" spans="1:21" ht="34.5">
      <c r="A3897" s="5"/>
      <c r="B3897" s="5"/>
      <c r="I3897" s="5"/>
      <c r="J3897" s="5"/>
      <c r="K3897" s="5"/>
      <c r="M3897" s="411"/>
      <c r="N3897" s="9"/>
      <c r="O3897" s="16" t="str">
        <f t="shared" si="656"/>
        <v>013406چراغ فلورسنت روکار لوور فلزی رنگ شده (V شکل)، با چهار عدد لامپ فلورسنت 36 واتT8</v>
      </c>
      <c r="P3897" s="596" t="s">
        <v>1126</v>
      </c>
      <c r="Q3897" s="555" t="s">
        <v>1127</v>
      </c>
      <c r="R3897" s="555" t="s">
        <v>30</v>
      </c>
      <c r="S3897" s="614">
        <v>2177000</v>
      </c>
      <c r="T3897" s="17"/>
      <c r="U3897" s="583"/>
    </row>
    <row r="3898" spans="1:21" ht="34.5">
      <c r="A3898" s="5"/>
      <c r="B3898" s="5"/>
      <c r="I3898" s="5"/>
      <c r="J3898" s="5"/>
      <c r="K3898" s="5"/>
      <c r="M3898" s="411"/>
      <c r="N3898" s="9"/>
      <c r="O3898" s="16" t="str">
        <f t="shared" si="656"/>
        <v>013501چراغ فلورسنت روکار لوور آلومینیوم آنودایز شده با یک عدد لامپ فلورسنت 18 واتT8</v>
      </c>
      <c r="P3898" s="596" t="s">
        <v>1128</v>
      </c>
      <c r="Q3898" s="555" t="s">
        <v>1129</v>
      </c>
      <c r="R3898" s="555" t="s">
        <v>30</v>
      </c>
      <c r="S3898" s="614">
        <v>645500</v>
      </c>
      <c r="T3898" s="17"/>
      <c r="U3898" s="583"/>
    </row>
    <row r="3899" spans="1:21" ht="34.5">
      <c r="A3899" s="5"/>
      <c r="B3899" s="5"/>
      <c r="I3899" s="5"/>
      <c r="J3899" s="5"/>
      <c r="K3899" s="5"/>
      <c r="M3899" s="411"/>
      <c r="N3899" s="9"/>
      <c r="O3899" s="16" t="str">
        <f t="shared" si="656"/>
        <v>013502چراغ فلورسنت روکار لوور آلومینیوم آنودایز شده با دو عدد لامپ فلورسنت 18 واتT8</v>
      </c>
      <c r="P3899" s="596" t="s">
        <v>1130</v>
      </c>
      <c r="Q3899" s="555" t="s">
        <v>1131</v>
      </c>
      <c r="R3899" s="555" t="s">
        <v>30</v>
      </c>
      <c r="S3899" s="614">
        <v>925500</v>
      </c>
      <c r="T3899" s="17"/>
      <c r="U3899" s="583"/>
    </row>
    <row r="3900" spans="1:21" ht="34.5">
      <c r="A3900" s="5"/>
      <c r="B3900" s="5"/>
      <c r="I3900" s="5"/>
      <c r="J3900" s="5"/>
      <c r="K3900" s="5"/>
      <c r="M3900" s="411"/>
      <c r="N3900" s="9"/>
      <c r="O3900" s="16" t="str">
        <f t="shared" si="656"/>
        <v>013503چراغ فلورسنت روکار لوور آلومینیوم آنودایز شده با سه عدد لامپ فلورسنت 18 واتT8</v>
      </c>
      <c r="P3900" s="596" t="s">
        <v>1132</v>
      </c>
      <c r="Q3900" s="555" t="s">
        <v>1133</v>
      </c>
      <c r="R3900" s="555" t="s">
        <v>30</v>
      </c>
      <c r="S3900" s="614">
        <v>1266000</v>
      </c>
      <c r="T3900" s="17"/>
      <c r="U3900" s="583"/>
    </row>
    <row r="3901" spans="1:21" ht="34.5">
      <c r="A3901" s="5"/>
      <c r="B3901" s="5"/>
      <c r="I3901" s="5"/>
      <c r="J3901" s="5"/>
      <c r="K3901" s="5"/>
      <c r="M3901" s="411"/>
      <c r="N3901" s="9"/>
      <c r="O3901" s="16" t="str">
        <f t="shared" si="656"/>
        <v>013504چراغ فلورسنت روکار لوور آلومینیوم آنودایز شده با چهار عدد لامپ فلورسنت 18 واتT8</v>
      </c>
      <c r="P3901" s="596" t="s">
        <v>1134</v>
      </c>
      <c r="Q3901" s="555" t="s">
        <v>1135</v>
      </c>
      <c r="R3901" s="555" t="s">
        <v>30</v>
      </c>
      <c r="S3901" s="614">
        <v>1442000</v>
      </c>
      <c r="T3901" s="17"/>
      <c r="U3901" s="583"/>
    </row>
    <row r="3902" spans="1:21" ht="34.5">
      <c r="A3902" s="5"/>
      <c r="B3902" s="5"/>
      <c r="I3902" s="5"/>
      <c r="J3902" s="5"/>
      <c r="K3902" s="5"/>
      <c r="M3902" s="411"/>
      <c r="N3902" s="9"/>
      <c r="O3902" s="16" t="str">
        <f t="shared" si="656"/>
        <v>013505چراغ فلورسنت روکار لوور آلومینیوم آنودایز شده با یک عدد لامپ فلورسنت 36 واتT8</v>
      </c>
      <c r="P3902" s="596" t="s">
        <v>1136</v>
      </c>
      <c r="Q3902" s="555" t="s">
        <v>1137</v>
      </c>
      <c r="R3902" s="555" t="s">
        <v>30</v>
      </c>
      <c r="S3902" s="614">
        <v>964000</v>
      </c>
      <c r="T3902" s="17"/>
      <c r="U3902" s="583"/>
    </row>
    <row r="3903" spans="1:21" ht="34.5">
      <c r="A3903" s="5"/>
      <c r="B3903" s="5"/>
      <c r="I3903" s="5"/>
      <c r="J3903" s="5"/>
      <c r="K3903" s="5"/>
      <c r="M3903" s="411"/>
      <c r="N3903" s="9"/>
      <c r="O3903" s="16" t="str">
        <f t="shared" si="656"/>
        <v>013506چراغ فلورسنت روکار لوور آلومینیوم آنودایز شده با دو عدد لامپ فلورسنت 36 واتT8</v>
      </c>
      <c r="P3903" s="596" t="s">
        <v>1138</v>
      </c>
      <c r="Q3903" s="555" t="s">
        <v>1139</v>
      </c>
      <c r="R3903" s="555" t="s">
        <v>30</v>
      </c>
      <c r="S3903" s="614">
        <v>1250000</v>
      </c>
      <c r="T3903" s="17"/>
      <c r="U3903" s="583"/>
    </row>
    <row r="3904" spans="1:21" ht="34.5">
      <c r="A3904" s="5"/>
      <c r="B3904" s="5"/>
      <c r="I3904" s="5"/>
      <c r="J3904" s="5"/>
      <c r="K3904" s="5"/>
      <c r="M3904" s="411"/>
      <c r="N3904" s="9"/>
      <c r="O3904" s="16" t="str">
        <f t="shared" si="656"/>
        <v>013507چراغ فلورسنت روکار لوور آلومینیوم آنودایز شده با سه عدد لامپ فلورسنت 36 واتT8</v>
      </c>
      <c r="P3904" s="596" t="s">
        <v>1140</v>
      </c>
      <c r="Q3904" s="555" t="s">
        <v>1141</v>
      </c>
      <c r="R3904" s="555" t="s">
        <v>30</v>
      </c>
      <c r="S3904" s="614">
        <v>1781000</v>
      </c>
      <c r="T3904" s="17"/>
      <c r="U3904" s="583"/>
    </row>
    <row r="3905" spans="1:21" ht="34.5">
      <c r="A3905" s="5"/>
      <c r="B3905" s="5"/>
      <c r="I3905" s="5"/>
      <c r="J3905" s="5"/>
      <c r="K3905" s="5"/>
      <c r="M3905" s="411"/>
      <c r="N3905" s="9"/>
      <c r="O3905" s="16" t="str">
        <f t="shared" si="656"/>
        <v>013508چراغ فلورسنت روکار لوور آلومینیوم آنودایز شده با چهار عدد لامپ فلورسنت 36 واتT8</v>
      </c>
      <c r="P3905" s="596" t="s">
        <v>1142</v>
      </c>
      <c r="Q3905" s="555" t="s">
        <v>1143</v>
      </c>
      <c r="R3905" s="555" t="s">
        <v>30</v>
      </c>
      <c r="S3905" s="614">
        <v>2691000</v>
      </c>
      <c r="T3905" s="17"/>
      <c r="U3905" s="583"/>
    </row>
    <row r="3906" spans="1:21" ht="34.5">
      <c r="A3906" s="5"/>
      <c r="B3906" s="5"/>
      <c r="I3906" s="5"/>
      <c r="J3906" s="5"/>
      <c r="K3906" s="5"/>
      <c r="M3906" s="411"/>
      <c r="N3906" s="9"/>
      <c r="O3906" s="16" t="str">
        <f t="shared" si="656"/>
        <v>013601چراغ فلورسنت روکار لوور آلومینیوم آنودایز دابل پارابولیک با یک عدد لامپ فلورسنت 18 واتT8</v>
      </c>
      <c r="P3906" s="596" t="s">
        <v>1144</v>
      </c>
      <c r="Q3906" s="555" t="s">
        <v>1145</v>
      </c>
      <c r="R3906" s="555" t="s">
        <v>30</v>
      </c>
      <c r="S3906" s="614">
        <v>925500</v>
      </c>
      <c r="T3906" s="17"/>
      <c r="U3906" s="583"/>
    </row>
    <row r="3907" spans="1:21" ht="34.5">
      <c r="A3907" s="5"/>
      <c r="B3907" s="5"/>
      <c r="I3907" s="5"/>
      <c r="J3907" s="5"/>
      <c r="K3907" s="5"/>
      <c r="M3907" s="411"/>
      <c r="N3907" s="9"/>
      <c r="O3907" s="16" t="str">
        <f t="shared" si="656"/>
        <v>013602چراغ فلورسنت روکار لوور آلومینیوم آنودایز دابل پارابولیک با دو عدد لامپ فلورسنت 18 واتT8</v>
      </c>
      <c r="P3907" s="596" t="s">
        <v>1146</v>
      </c>
      <c r="Q3907" s="555" t="s">
        <v>1147</v>
      </c>
      <c r="R3907" s="555" t="s">
        <v>30</v>
      </c>
      <c r="S3907" s="614">
        <v>1050000</v>
      </c>
      <c r="T3907" s="17"/>
      <c r="U3907" s="583"/>
    </row>
    <row r="3908" spans="1:21" ht="34.5">
      <c r="A3908" s="5"/>
      <c r="B3908" s="5"/>
      <c r="I3908" s="5"/>
      <c r="J3908" s="5"/>
      <c r="K3908" s="5"/>
      <c r="M3908" s="411"/>
      <c r="N3908" s="9"/>
      <c r="O3908" s="16" t="str">
        <f t="shared" si="656"/>
        <v>013603چراغ فلورسنت روکار لوور آلومینیوم آنودایز دابل پارابولیک با سه عدد لامپ فلورسنت 18 واتT8</v>
      </c>
      <c r="P3908" s="596" t="s">
        <v>1148</v>
      </c>
      <c r="Q3908" s="555" t="s">
        <v>1149</v>
      </c>
      <c r="R3908" s="555" t="s">
        <v>30</v>
      </c>
      <c r="S3908" s="583">
        <v>0</v>
      </c>
      <c r="T3908" s="17"/>
      <c r="U3908" s="583"/>
    </row>
    <row r="3909" spans="1:21" ht="34.5">
      <c r="A3909" s="5"/>
      <c r="B3909" s="5"/>
      <c r="I3909" s="5"/>
      <c r="J3909" s="5"/>
      <c r="K3909" s="5"/>
      <c r="M3909" s="411"/>
      <c r="N3909" s="9"/>
      <c r="O3909" s="16" t="str">
        <f t="shared" si="656"/>
        <v>013604چراغ فلورسنت روکار لوور آلومینیوم آنودایز دابل پارابولیک با چهار عدد لامپ فلورسنت 18 واتT8</v>
      </c>
      <c r="P3909" s="596" t="s">
        <v>1150</v>
      </c>
      <c r="Q3909" s="555" t="s">
        <v>1151</v>
      </c>
      <c r="R3909" s="555" t="s">
        <v>30</v>
      </c>
      <c r="S3909" s="614">
        <v>1656000</v>
      </c>
      <c r="T3909" s="17"/>
      <c r="U3909" s="583"/>
    </row>
    <row r="3910" spans="1:21" ht="34.5">
      <c r="A3910" s="5"/>
      <c r="B3910" s="5"/>
      <c r="I3910" s="5"/>
      <c r="J3910" s="5"/>
      <c r="K3910" s="5"/>
      <c r="M3910" s="411"/>
      <c r="N3910" s="9"/>
      <c r="O3910" s="16" t="str">
        <f t="shared" si="656"/>
        <v>013605چراغ فلورسنت روکار لوور آلومینیوم آنودایز دابل پارابولیک با یک عدد لامپ فلورسنت 36 واتT8</v>
      </c>
      <c r="P3910" s="596" t="s">
        <v>1152</v>
      </c>
      <c r="Q3910" s="555" t="s">
        <v>1153</v>
      </c>
      <c r="R3910" s="555" t="s">
        <v>30</v>
      </c>
      <c r="S3910" s="614">
        <v>1192000</v>
      </c>
      <c r="T3910" s="17"/>
      <c r="U3910" s="583"/>
    </row>
    <row r="3911" spans="1:21" ht="34.5">
      <c r="A3911" s="5"/>
      <c r="B3911" s="5"/>
      <c r="I3911" s="5"/>
      <c r="J3911" s="5"/>
      <c r="K3911" s="5"/>
      <c r="M3911" s="411"/>
      <c r="N3911" s="9"/>
      <c r="O3911" s="16" t="str">
        <f t="shared" si="656"/>
        <v>013606چراغ فلورسنت روکار لوور آلومینیوم آنودایز دابل پارابولیک با دو عدد لامپ فلورسنت 36 واتT8</v>
      </c>
      <c r="P3911" s="596" t="s">
        <v>1154</v>
      </c>
      <c r="Q3911" s="555" t="s">
        <v>1155</v>
      </c>
      <c r="R3911" s="555" t="s">
        <v>30</v>
      </c>
      <c r="S3911" s="614">
        <v>1510000</v>
      </c>
      <c r="T3911" s="17"/>
      <c r="U3911" s="583"/>
    </row>
    <row r="3912" spans="1:21" ht="34.5">
      <c r="A3912" s="5"/>
      <c r="B3912" s="5"/>
      <c r="I3912" s="5"/>
      <c r="J3912" s="5"/>
      <c r="K3912" s="5"/>
      <c r="M3912" s="411"/>
      <c r="N3912" s="9"/>
      <c r="O3912" s="16" t="str">
        <f t="shared" si="656"/>
        <v>013607چراغ فلورسنت روکار لوور آلومینیوم آنودایز دابل پارابولیک با سه عدد لامپ فلورسنت 36 واتT8</v>
      </c>
      <c r="P3912" s="596" t="s">
        <v>1156</v>
      </c>
      <c r="Q3912" s="555" t="s">
        <v>1157</v>
      </c>
      <c r="R3912" s="555" t="s">
        <v>30</v>
      </c>
      <c r="S3912" s="614">
        <v>2050000</v>
      </c>
      <c r="T3912" s="17"/>
      <c r="U3912" s="583"/>
    </row>
    <row r="3913" spans="1:21" ht="34.5">
      <c r="A3913" s="5"/>
      <c r="B3913" s="5"/>
      <c r="I3913" s="5"/>
      <c r="J3913" s="5"/>
      <c r="K3913" s="5"/>
      <c r="M3913" s="411"/>
      <c r="N3913" s="9"/>
      <c r="O3913" s="16" t="str">
        <f t="shared" si="656"/>
        <v>013608چراغ فلورسنت روکار لوور آلومینیوم آنودایز دابل پارابولیک با چهار عدد لامپ فلورسنت 36 واتT8</v>
      </c>
      <c r="P3913" s="596" t="s">
        <v>1158</v>
      </c>
      <c r="Q3913" s="555" t="s">
        <v>1159</v>
      </c>
      <c r="R3913" s="555" t="s">
        <v>30</v>
      </c>
      <c r="S3913" s="614">
        <v>2666000</v>
      </c>
      <c r="T3913" s="17"/>
      <c r="U3913" s="583"/>
    </row>
    <row r="3914" spans="1:21" ht="34.5">
      <c r="A3914" s="5"/>
      <c r="B3914" s="5"/>
      <c r="I3914" s="5"/>
      <c r="J3914" s="5"/>
      <c r="K3914" s="5"/>
      <c r="M3914" s="411"/>
      <c r="N3914" s="9"/>
      <c r="O3914" s="16" t="str">
        <f t="shared" si="656"/>
        <v>013701چراغ فلورسنت روكار  با صفحه آکریلیک با دو عدد لامپ فلورسنت 18 واتT8</v>
      </c>
      <c r="P3914" s="596" t="s">
        <v>1160</v>
      </c>
      <c r="Q3914" s="555" t="s">
        <v>1161</v>
      </c>
      <c r="R3914" s="555" t="s">
        <v>30</v>
      </c>
      <c r="S3914" s="614">
        <v>955000</v>
      </c>
      <c r="T3914" s="17"/>
      <c r="U3914" s="583"/>
    </row>
    <row r="3915" spans="1:21" ht="34.5">
      <c r="A3915" s="5"/>
      <c r="B3915" s="5"/>
      <c r="I3915" s="5"/>
      <c r="J3915" s="5"/>
      <c r="K3915" s="5"/>
      <c r="M3915" s="411"/>
      <c r="N3915" s="9"/>
      <c r="O3915" s="16" t="str">
        <f t="shared" si="656"/>
        <v>013702چراغ فلورسنت روكار  با صفحه آکریلیک با سه عدد لامپ فلورسنت 18 واتT8</v>
      </c>
      <c r="P3915" s="596" t="s">
        <v>1162</v>
      </c>
      <c r="Q3915" s="555" t="s">
        <v>1163</v>
      </c>
      <c r="R3915" s="555" t="s">
        <v>30</v>
      </c>
      <c r="S3915" s="614">
        <v>1114000</v>
      </c>
      <c r="T3915" s="17"/>
      <c r="U3915" s="583"/>
    </row>
    <row r="3916" spans="1:21" ht="34.5">
      <c r="A3916" s="5"/>
      <c r="B3916" s="5"/>
      <c r="I3916" s="5"/>
      <c r="J3916" s="5"/>
      <c r="K3916" s="5"/>
      <c r="M3916" s="411"/>
      <c r="N3916" s="9"/>
      <c r="O3916" s="16" t="str">
        <f t="shared" si="656"/>
        <v>013703چراغ فلورسنت روكار  با صفحه آکریلیک با چهار عدد لامپ فلورسنت 18 واتT8</v>
      </c>
      <c r="P3916" s="596" t="s">
        <v>1164</v>
      </c>
      <c r="Q3916" s="555" t="s">
        <v>1165</v>
      </c>
      <c r="R3916" s="555" t="s">
        <v>30</v>
      </c>
      <c r="S3916" s="614">
        <v>1359000</v>
      </c>
      <c r="T3916" s="17"/>
      <c r="U3916" s="583"/>
    </row>
    <row r="3917" spans="1:21" ht="34.5">
      <c r="A3917" s="5"/>
      <c r="B3917" s="5"/>
      <c r="I3917" s="5"/>
      <c r="J3917" s="5"/>
      <c r="K3917" s="5"/>
      <c r="M3917" s="411"/>
      <c r="N3917" s="9"/>
      <c r="O3917" s="16" t="str">
        <f t="shared" si="656"/>
        <v>013704چراغ فلورسنت روكار با صفحه آکریلیک با دو عدد لامپ فلورسنت 36 واتT8</v>
      </c>
      <c r="P3917" s="596" t="s">
        <v>1166</v>
      </c>
      <c r="Q3917" s="555" t="s">
        <v>1167</v>
      </c>
      <c r="R3917" s="555" t="s">
        <v>30</v>
      </c>
      <c r="S3917" s="614">
        <v>1315000</v>
      </c>
      <c r="T3917" s="17"/>
      <c r="U3917" s="583"/>
    </row>
    <row r="3918" spans="1:21" ht="34.5">
      <c r="A3918" s="5"/>
      <c r="B3918" s="5"/>
      <c r="I3918" s="5"/>
      <c r="J3918" s="5"/>
      <c r="K3918" s="5"/>
      <c r="M3918" s="411"/>
      <c r="N3918" s="9"/>
      <c r="O3918" s="16" t="str">
        <f t="shared" si="656"/>
        <v>013705چراغ فلورسنت روكار با صفحه آکریلیک با سه عدد لامپ فلورسنت 36 واتT8</v>
      </c>
      <c r="P3918" s="596" t="s">
        <v>1168</v>
      </c>
      <c r="Q3918" s="555" t="s">
        <v>1169</v>
      </c>
      <c r="R3918" s="555" t="s">
        <v>30</v>
      </c>
      <c r="S3918" s="614">
        <v>1729000</v>
      </c>
      <c r="T3918" s="17"/>
      <c r="U3918" s="583"/>
    </row>
    <row r="3919" spans="1:21" ht="34.5">
      <c r="A3919" s="5"/>
      <c r="B3919" s="5"/>
      <c r="I3919" s="5"/>
      <c r="J3919" s="5"/>
      <c r="K3919" s="5"/>
      <c r="M3919" s="411"/>
      <c r="N3919" s="9"/>
      <c r="O3919" s="16" t="str">
        <f t="shared" si="656"/>
        <v>013801چراغ فلورسنت توکار شبکه پره ای، با دو عدد لامپ فلورسنت 18 واتT8</v>
      </c>
      <c r="P3919" s="596" t="s">
        <v>1170</v>
      </c>
      <c r="Q3919" s="555" t="s">
        <v>1171</v>
      </c>
      <c r="R3919" s="555" t="s">
        <v>30</v>
      </c>
      <c r="S3919" s="614">
        <v>579500</v>
      </c>
      <c r="T3919" s="17"/>
      <c r="U3919" s="583"/>
    </row>
    <row r="3920" spans="1:21" ht="34.5">
      <c r="A3920" s="5"/>
      <c r="B3920" s="5"/>
      <c r="I3920" s="5"/>
      <c r="J3920" s="5"/>
      <c r="K3920" s="5"/>
      <c r="M3920" s="411"/>
      <c r="N3920" s="9"/>
      <c r="O3920" s="16" t="str">
        <f t="shared" si="656"/>
        <v>013802چراغ فلورسنت توکار شبکه پره ای، با چهار عدد لامپ فلورسنت 18 واتT8</v>
      </c>
      <c r="P3920" s="596" t="s">
        <v>1172</v>
      </c>
      <c r="Q3920" s="555" t="s">
        <v>1173</v>
      </c>
      <c r="R3920" s="555" t="s">
        <v>30</v>
      </c>
      <c r="S3920" s="614">
        <v>980000</v>
      </c>
      <c r="T3920" s="17"/>
      <c r="U3920" s="583"/>
    </row>
    <row r="3921" spans="1:21" ht="34.5">
      <c r="A3921" s="5"/>
      <c r="B3921" s="5"/>
      <c r="I3921" s="5"/>
      <c r="J3921" s="5"/>
      <c r="K3921" s="5"/>
      <c r="M3921" s="411"/>
      <c r="N3921" s="9"/>
      <c r="O3921" s="16" t="str">
        <f t="shared" si="656"/>
        <v>013803چراغ فلورسنت توکار شبکه پره ای، با یک عدد لامپ فلورسنت 36 واتT8</v>
      </c>
      <c r="P3921" s="596" t="s">
        <v>1174</v>
      </c>
      <c r="Q3921" s="555" t="s">
        <v>1175</v>
      </c>
      <c r="R3921" s="555" t="s">
        <v>30</v>
      </c>
      <c r="S3921" s="614">
        <v>571000</v>
      </c>
      <c r="T3921" s="17"/>
      <c r="U3921" s="583"/>
    </row>
    <row r="3922" spans="1:21" ht="34.5">
      <c r="A3922" s="5"/>
      <c r="B3922" s="5"/>
      <c r="I3922" s="5"/>
      <c r="J3922" s="5"/>
      <c r="K3922" s="5"/>
      <c r="M3922" s="411"/>
      <c r="N3922" s="9"/>
      <c r="O3922" s="16" t="str">
        <f t="shared" si="656"/>
        <v>013804چراغ فلورسنت توکار شبکه پره ای، با دو عدد لامپ فلورسنت 36 واتT8</v>
      </c>
      <c r="P3922" s="596" t="s">
        <v>1176</v>
      </c>
      <c r="Q3922" s="555" t="s">
        <v>1177</v>
      </c>
      <c r="R3922" s="555" t="s">
        <v>30</v>
      </c>
      <c r="S3922" s="614">
        <v>804000</v>
      </c>
      <c r="T3922" s="17"/>
      <c r="U3922" s="583"/>
    </row>
    <row r="3923" spans="1:21" ht="34.5">
      <c r="A3923" s="5"/>
      <c r="B3923" s="5"/>
      <c r="I3923" s="5"/>
      <c r="J3923" s="5"/>
      <c r="K3923" s="5"/>
      <c r="M3923" s="411"/>
      <c r="N3923" s="9"/>
      <c r="O3923" s="16" t="str">
        <f t="shared" si="656"/>
        <v>013805چراغ فلورسنت توکار شبکه پره ای، با سه عدد لامپ فلورسنت 36 واتT8</v>
      </c>
      <c r="P3923" s="596" t="s">
        <v>1178</v>
      </c>
      <c r="Q3923" s="555" t="s">
        <v>1179</v>
      </c>
      <c r="R3923" s="555" t="s">
        <v>30</v>
      </c>
      <c r="S3923" s="614">
        <v>1161000</v>
      </c>
      <c r="T3923" s="17"/>
      <c r="U3923" s="583"/>
    </row>
    <row r="3924" spans="1:21" ht="34.5">
      <c r="A3924" s="5"/>
      <c r="B3924" s="5"/>
      <c r="I3924" s="5"/>
      <c r="J3924" s="5"/>
      <c r="K3924" s="5"/>
      <c r="M3924" s="411"/>
      <c r="N3924" s="9"/>
      <c r="O3924" s="16" t="str">
        <f t="shared" si="656"/>
        <v>013901چراغ فلورسنت توکار لوور فلزی رنگ شده (V شکل)، با دو عدد لامپ فلورسنت 18 واتT8</v>
      </c>
      <c r="P3924" s="596" t="s">
        <v>1180</v>
      </c>
      <c r="Q3924" s="555" t="s">
        <v>1181</v>
      </c>
      <c r="R3924" s="555" t="s">
        <v>30</v>
      </c>
      <c r="S3924" s="614">
        <v>666000</v>
      </c>
      <c r="T3924" s="17"/>
      <c r="U3924" s="583"/>
    </row>
    <row r="3925" spans="1:21" ht="34.5">
      <c r="A3925" s="5"/>
      <c r="B3925" s="5"/>
      <c r="I3925" s="5"/>
      <c r="J3925" s="5"/>
      <c r="K3925" s="5"/>
      <c r="M3925" s="411"/>
      <c r="N3925" s="9"/>
      <c r="O3925" s="16" t="str">
        <f t="shared" si="656"/>
        <v>013902چراغ فلورسنت توکار لوور فلزی رنگ شده (V شکل)، با چهار عدد لامپ فلورسنت 18 واتT8</v>
      </c>
      <c r="P3925" s="596" t="s">
        <v>1182</v>
      </c>
      <c r="Q3925" s="555" t="s">
        <v>1183</v>
      </c>
      <c r="R3925" s="555" t="s">
        <v>30</v>
      </c>
      <c r="S3925" s="614">
        <v>1144000</v>
      </c>
      <c r="T3925" s="17"/>
      <c r="U3925" s="583"/>
    </row>
    <row r="3926" spans="1:21" ht="34.5">
      <c r="A3926" s="5"/>
      <c r="B3926" s="5"/>
      <c r="I3926" s="5"/>
      <c r="J3926" s="5"/>
      <c r="K3926" s="5"/>
      <c r="M3926" s="411"/>
      <c r="N3926" s="9"/>
      <c r="O3926" s="16" t="str">
        <f t="shared" si="656"/>
        <v>013903چراغ فلورسنت توکار لوور فلزی رنگ شده (V شکل)، با یک عدد لامپ فلورسنت 36 واتT8</v>
      </c>
      <c r="P3926" s="596" t="s">
        <v>1184</v>
      </c>
      <c r="Q3926" s="555" t="s">
        <v>1185</v>
      </c>
      <c r="R3926" s="555" t="s">
        <v>30</v>
      </c>
      <c r="S3926" s="614">
        <v>670000</v>
      </c>
      <c r="T3926" s="17"/>
      <c r="U3926" s="583"/>
    </row>
    <row r="3927" spans="1:21" ht="34.5">
      <c r="A3927" s="5"/>
      <c r="B3927" s="5"/>
      <c r="I3927" s="5"/>
      <c r="J3927" s="5"/>
      <c r="K3927" s="5"/>
      <c r="M3927" s="411"/>
      <c r="N3927" s="9"/>
      <c r="O3927" s="16" t="str">
        <f t="shared" si="656"/>
        <v>013904چراغ فلورسنت توکار لوور فلزی رنگ شده (V شکل)، با دو عدد لامپ فلورسنت 36 واتT8</v>
      </c>
      <c r="P3927" s="596" t="s">
        <v>1186</v>
      </c>
      <c r="Q3927" s="555" t="s">
        <v>1187</v>
      </c>
      <c r="R3927" s="555" t="s">
        <v>30</v>
      </c>
      <c r="S3927" s="614">
        <v>830000</v>
      </c>
      <c r="T3927" s="17"/>
      <c r="U3927" s="583"/>
    </row>
    <row r="3928" spans="1:21" ht="34.5">
      <c r="A3928" s="5"/>
      <c r="B3928" s="5"/>
      <c r="I3928" s="5"/>
      <c r="J3928" s="5"/>
      <c r="K3928" s="5"/>
      <c r="M3928" s="411"/>
      <c r="N3928" s="9"/>
      <c r="O3928" s="16" t="str">
        <f t="shared" si="656"/>
        <v>013905چراغ فلورسنت توکار لوور فلزی رنگ شده (V شکل)، با سه عدد لامپ فلورسنت 36 واتT8</v>
      </c>
      <c r="P3928" s="596" t="s">
        <v>1188</v>
      </c>
      <c r="Q3928" s="555" t="s">
        <v>1189</v>
      </c>
      <c r="R3928" s="555" t="s">
        <v>30</v>
      </c>
      <c r="S3928" s="614">
        <v>1357000</v>
      </c>
      <c r="T3928" s="17"/>
      <c r="U3928" s="583"/>
    </row>
    <row r="3929" spans="1:21" ht="34.5">
      <c r="A3929" s="5"/>
      <c r="B3929" s="5"/>
      <c r="I3929" s="5"/>
      <c r="J3929" s="5"/>
      <c r="K3929" s="5"/>
      <c r="M3929" s="411"/>
      <c r="N3929" s="9"/>
      <c r="O3929" s="16" t="str">
        <f t="shared" si="656"/>
        <v>014001چراغ فلورسنت توکار لوور آلومینیوم آنودایز شده با دو عدد لامپ فلورسنت 18 واتT8</v>
      </c>
      <c r="P3929" s="596" t="s">
        <v>1190</v>
      </c>
      <c r="Q3929" s="555" t="s">
        <v>1191</v>
      </c>
      <c r="R3929" s="555" t="s">
        <v>30</v>
      </c>
      <c r="S3929" s="614">
        <v>841500</v>
      </c>
      <c r="T3929" s="17"/>
      <c r="U3929" s="583"/>
    </row>
    <row r="3930" spans="1:21" ht="34.5">
      <c r="A3930" s="5"/>
      <c r="B3930" s="5"/>
      <c r="I3930" s="5"/>
      <c r="J3930" s="5"/>
      <c r="K3930" s="5"/>
      <c r="M3930" s="411"/>
      <c r="N3930" s="9"/>
      <c r="O3930" s="16" t="str">
        <f t="shared" si="656"/>
        <v>014002چراغ فلورسنت توکار لوور آلومینیوم آنودایز شده با چهار عدد لامپ فلورسنت 18 واتT8</v>
      </c>
      <c r="P3930" s="596" t="s">
        <v>1192</v>
      </c>
      <c r="Q3930" s="555" t="s">
        <v>1193</v>
      </c>
      <c r="R3930" s="555" t="s">
        <v>30</v>
      </c>
      <c r="S3930" s="614">
        <v>1298000</v>
      </c>
      <c r="T3930" s="17"/>
      <c r="U3930" s="583"/>
    </row>
    <row r="3931" spans="1:21" ht="34.5">
      <c r="A3931" s="5"/>
      <c r="B3931" s="5"/>
      <c r="I3931" s="5"/>
      <c r="J3931" s="5"/>
      <c r="K3931" s="5"/>
      <c r="M3931" s="411"/>
      <c r="N3931" s="9"/>
      <c r="O3931" s="16" t="str">
        <f t="shared" si="656"/>
        <v>014003چراغ فلورسنت توکار لوور آلومینیوم آنودایز شده با یک عدد لامپ فلورسنت 36 واتT8</v>
      </c>
      <c r="P3931" s="596" t="s">
        <v>1194</v>
      </c>
      <c r="Q3931" s="555" t="s">
        <v>1195</v>
      </c>
      <c r="R3931" s="555" t="s">
        <v>30</v>
      </c>
      <c r="S3931" s="614">
        <v>857500</v>
      </c>
      <c r="T3931" s="17"/>
      <c r="U3931" s="583"/>
    </row>
    <row r="3932" spans="1:21" ht="34.5">
      <c r="A3932" s="5"/>
      <c r="B3932" s="5"/>
      <c r="I3932" s="5"/>
      <c r="J3932" s="5"/>
      <c r="K3932" s="5"/>
      <c r="M3932" s="411"/>
      <c r="N3932" s="9"/>
      <c r="O3932" s="16" t="str">
        <f t="shared" si="656"/>
        <v>014004چراغ فلورسنت توکار لوور آلومینیوم آنودایز شده با دو عدد لامپ فلورسنت 36 واتT8</v>
      </c>
      <c r="P3932" s="596" t="s">
        <v>1196</v>
      </c>
      <c r="Q3932" s="555" t="s">
        <v>1197</v>
      </c>
      <c r="R3932" s="555" t="s">
        <v>30</v>
      </c>
      <c r="S3932" s="614">
        <v>1227000</v>
      </c>
      <c r="T3932" s="17"/>
      <c r="U3932" s="583"/>
    </row>
    <row r="3933" spans="1:21" ht="34.5">
      <c r="A3933" s="5"/>
      <c r="B3933" s="5"/>
      <c r="I3933" s="5"/>
      <c r="J3933" s="5"/>
      <c r="K3933" s="5"/>
      <c r="M3933" s="411"/>
      <c r="N3933" s="9"/>
      <c r="O3933" s="16" t="str">
        <f t="shared" si="656"/>
        <v>014005چراغ فلورسنت توکار لوور آلومینیوم آنودایز شده با سه عدد لامپ فلورسنت 36 واتT8</v>
      </c>
      <c r="P3933" s="596" t="s">
        <v>1198</v>
      </c>
      <c r="Q3933" s="555" t="s">
        <v>1199</v>
      </c>
      <c r="R3933" s="555" t="s">
        <v>30</v>
      </c>
      <c r="S3933" s="614">
        <v>1877000</v>
      </c>
      <c r="T3933" s="17"/>
      <c r="U3933" s="583"/>
    </row>
    <row r="3934" spans="1:21" ht="34.5">
      <c r="A3934" s="5"/>
      <c r="B3934" s="5"/>
      <c r="I3934" s="5"/>
      <c r="J3934" s="5"/>
      <c r="K3934" s="5"/>
      <c r="M3934" s="411"/>
      <c r="N3934" s="9"/>
      <c r="O3934" s="16" t="str">
        <f t="shared" si="656"/>
        <v>014006چراغ فلورسنت توکار لوور آلومینیوم آنودایز شده با چهار عدد لامپ فلورسنت 36 واتT8</v>
      </c>
      <c r="P3934" s="596" t="s">
        <v>1200</v>
      </c>
      <c r="Q3934" s="555" t="s">
        <v>1201</v>
      </c>
      <c r="R3934" s="555" t="s">
        <v>30</v>
      </c>
      <c r="S3934" s="614">
        <v>2407000</v>
      </c>
      <c r="T3934" s="17"/>
      <c r="U3934" s="583"/>
    </row>
    <row r="3935" spans="1:21" ht="34.5">
      <c r="A3935" s="5"/>
      <c r="B3935" s="5"/>
      <c r="I3935" s="5"/>
      <c r="J3935" s="5"/>
      <c r="K3935" s="5"/>
      <c r="M3935" s="411"/>
      <c r="N3935" s="9"/>
      <c r="O3935" s="16" t="str">
        <f t="shared" si="656"/>
        <v>014101چراغ فلورسنت توکار لوور آلومینیوم آنودایز دابل پارابولیک با یک عدد لامپ فلورسنت 18 واتT8</v>
      </c>
      <c r="P3935" s="596" t="s">
        <v>1202</v>
      </c>
      <c r="Q3935" s="555" t="s">
        <v>1203</v>
      </c>
      <c r="R3935" s="555" t="s">
        <v>30</v>
      </c>
      <c r="S3935" s="614">
        <v>925500</v>
      </c>
      <c r="T3935" s="17"/>
      <c r="U3935" s="583"/>
    </row>
    <row r="3936" spans="1:21" ht="34.5">
      <c r="A3936" s="5"/>
      <c r="B3936" s="5"/>
      <c r="I3936" s="5"/>
      <c r="J3936" s="5"/>
      <c r="K3936" s="5"/>
      <c r="M3936" s="411"/>
      <c r="N3936" s="9"/>
      <c r="O3936" s="16" t="str">
        <f t="shared" si="656"/>
        <v>014102چراغ فلورسنت توکار لوور آلومینیوم آنودایز دابل پارابولیک با دو عدد لامپ فلورسنت 18 واتT8</v>
      </c>
      <c r="P3936" s="596" t="s">
        <v>1204</v>
      </c>
      <c r="Q3936" s="555" t="s">
        <v>1205</v>
      </c>
      <c r="R3936" s="555" t="s">
        <v>30</v>
      </c>
      <c r="S3936" s="614">
        <v>1050000</v>
      </c>
      <c r="T3936" s="17"/>
      <c r="U3936" s="583"/>
    </row>
    <row r="3937" spans="1:21" ht="34.5">
      <c r="A3937" s="5"/>
      <c r="B3937" s="5"/>
      <c r="I3937" s="5"/>
      <c r="J3937" s="5"/>
      <c r="K3937" s="5"/>
      <c r="M3937" s="411"/>
      <c r="N3937" s="9"/>
      <c r="O3937" s="16" t="str">
        <f t="shared" si="656"/>
        <v>014103چراغ فلورسنت توکار لوور آلومینیوم آنودایز دابل پارابولیک با سه عدد لامپ فلورسنت 18 واتT8</v>
      </c>
      <c r="P3937" s="596" t="s">
        <v>1206</v>
      </c>
      <c r="Q3937" s="555" t="s">
        <v>1207</v>
      </c>
      <c r="R3937" s="555" t="s">
        <v>30</v>
      </c>
      <c r="S3937" s="583">
        <v>0</v>
      </c>
      <c r="T3937" s="17"/>
      <c r="U3937" s="583"/>
    </row>
    <row r="3938" spans="1:21" ht="34.5">
      <c r="A3938" s="5"/>
      <c r="B3938" s="5"/>
      <c r="I3938" s="5"/>
      <c r="J3938" s="5"/>
      <c r="K3938" s="5"/>
      <c r="M3938" s="411"/>
      <c r="N3938" s="9"/>
      <c r="O3938" s="16" t="str">
        <f t="shared" si="656"/>
        <v>014104چراغ فلورسنت توکار لوور آلومینیوم آنودایز دابل پارابولیک با چهار عدد لامپ فلورسنت 18 واتT8</v>
      </c>
      <c r="P3938" s="596" t="s">
        <v>1208</v>
      </c>
      <c r="Q3938" s="555" t="s">
        <v>1209</v>
      </c>
      <c r="R3938" s="555" t="s">
        <v>30</v>
      </c>
      <c r="S3938" s="614">
        <v>1298000</v>
      </c>
      <c r="T3938" s="17"/>
      <c r="U3938" s="583"/>
    </row>
    <row r="3939" spans="1:21" ht="34.5">
      <c r="A3939" s="5"/>
      <c r="B3939" s="5"/>
      <c r="I3939" s="5"/>
      <c r="J3939" s="5"/>
      <c r="K3939" s="5"/>
      <c r="M3939" s="411"/>
      <c r="N3939" s="9"/>
      <c r="O3939" s="16" t="str">
        <f t="shared" si="656"/>
        <v>014105چراغ فلورسنت توکار لوور آلومینیوم آنودایز دابل پارابولیک با یک عدد لامپ فلورسنت 36 واتT8</v>
      </c>
      <c r="P3939" s="596" t="s">
        <v>1210</v>
      </c>
      <c r="Q3939" s="555" t="s">
        <v>1211</v>
      </c>
      <c r="R3939" s="555" t="s">
        <v>30</v>
      </c>
      <c r="S3939" s="614">
        <v>1131000</v>
      </c>
      <c r="T3939" s="17"/>
      <c r="U3939" s="583"/>
    </row>
    <row r="3940" spans="1:21" ht="34.5">
      <c r="A3940" s="5"/>
      <c r="B3940" s="5"/>
      <c r="I3940" s="5"/>
      <c r="J3940" s="5"/>
      <c r="K3940" s="5"/>
      <c r="M3940" s="411"/>
      <c r="N3940" s="9"/>
      <c r="O3940" s="16" t="str">
        <f t="shared" si="656"/>
        <v>014106چراغ فلورسنت توکار لوور آلومینیوم آنودایز دابل پارابولیک با دو عدد لامپ فلورسنت 36 واتT8</v>
      </c>
      <c r="P3940" s="596" t="s">
        <v>1212</v>
      </c>
      <c r="Q3940" s="555" t="s">
        <v>1213</v>
      </c>
      <c r="R3940" s="555" t="s">
        <v>30</v>
      </c>
      <c r="S3940" s="614">
        <v>1183000</v>
      </c>
      <c r="T3940" s="17"/>
      <c r="U3940" s="583"/>
    </row>
    <row r="3941" spans="1:21" ht="34.5">
      <c r="A3941" s="5"/>
      <c r="B3941" s="5"/>
      <c r="I3941" s="5"/>
      <c r="J3941" s="5"/>
      <c r="K3941" s="5"/>
      <c r="M3941" s="411"/>
      <c r="N3941" s="9"/>
      <c r="O3941" s="16" t="str">
        <f t="shared" si="656"/>
        <v>014107چراغ فلورسنت توکار لوور آلومینیوم آنودایز دابل پارابولیک با سه عدد لامپ فلورسنت 36 واتT8</v>
      </c>
      <c r="P3941" s="596" t="s">
        <v>1214</v>
      </c>
      <c r="Q3941" s="555" t="s">
        <v>1215</v>
      </c>
      <c r="R3941" s="555" t="s">
        <v>30</v>
      </c>
      <c r="S3941" s="614">
        <v>1271000</v>
      </c>
      <c r="T3941" s="17"/>
      <c r="U3941" s="583"/>
    </row>
    <row r="3942" spans="1:21" ht="34.5">
      <c r="A3942" s="5"/>
      <c r="B3942" s="5"/>
      <c r="I3942" s="5"/>
      <c r="J3942" s="5"/>
      <c r="K3942" s="5"/>
      <c r="M3942" s="411"/>
      <c r="N3942" s="9"/>
      <c r="O3942" s="16" t="str">
        <f t="shared" si="656"/>
        <v>014201چراغ فلورسنت توکار  با صفحه آکریلیک با دو عدد لامپ فلورسنت 18 واتT8</v>
      </c>
      <c r="P3942" s="596" t="s">
        <v>1216</v>
      </c>
      <c r="Q3942" s="555" t="s">
        <v>1217</v>
      </c>
      <c r="R3942" s="555" t="s">
        <v>30</v>
      </c>
      <c r="S3942" s="614">
        <v>881500</v>
      </c>
      <c r="T3942" s="17"/>
      <c r="U3942" s="583"/>
    </row>
    <row r="3943" spans="1:21" ht="34.5">
      <c r="A3943" s="5"/>
      <c r="B3943" s="5"/>
      <c r="I3943" s="5"/>
      <c r="J3943" s="5"/>
      <c r="K3943" s="5"/>
      <c r="M3943" s="411"/>
      <c r="N3943" s="9"/>
      <c r="O3943" s="16" t="str">
        <f t="shared" ref="O3943:O4006" si="657">LEFT(CONCATENATE(P3943,Q3943),252)</f>
        <v>014202چراغ فلورسنت توکار  با صفحه آکریلیک با چهار عدد لامپ فلورسنت 18 واتT8</v>
      </c>
      <c r="P3943" s="596" t="s">
        <v>1218</v>
      </c>
      <c r="Q3943" s="555" t="s">
        <v>1219</v>
      </c>
      <c r="R3943" s="555" t="s">
        <v>30</v>
      </c>
      <c r="S3943" s="614">
        <v>1276000</v>
      </c>
      <c r="T3943" s="17"/>
      <c r="U3943" s="583"/>
    </row>
    <row r="3944" spans="1:21" ht="34.5">
      <c r="A3944" s="5"/>
      <c r="B3944" s="5"/>
      <c r="I3944" s="5"/>
      <c r="J3944" s="5"/>
      <c r="K3944" s="5"/>
      <c r="M3944" s="411"/>
      <c r="N3944" s="9"/>
      <c r="O3944" s="16" t="str">
        <f t="shared" si="657"/>
        <v>014203چراغ فلورسنت توکار  با صفحه آکریلیک با یک عدد لامپ فلورسنت 36 واتT8</v>
      </c>
      <c r="P3944" s="596" t="s">
        <v>1220</v>
      </c>
      <c r="Q3944" s="555" t="s">
        <v>1221</v>
      </c>
      <c r="R3944" s="555" t="s">
        <v>30</v>
      </c>
      <c r="S3944" s="614">
        <v>1111000</v>
      </c>
      <c r="T3944" s="17"/>
      <c r="U3944" s="583"/>
    </row>
    <row r="3945" spans="1:21" ht="34.5">
      <c r="A3945" s="5"/>
      <c r="B3945" s="5"/>
      <c r="I3945" s="5"/>
      <c r="J3945" s="5"/>
      <c r="K3945" s="5"/>
      <c r="M3945" s="411"/>
      <c r="N3945" s="9"/>
      <c r="O3945" s="16" t="str">
        <f t="shared" si="657"/>
        <v>014204چراغ فلورسنت توکار با صفحه آکریلیک با دو عدد لامپ فلورسنت 36 واتT8</v>
      </c>
      <c r="P3945" s="596" t="s">
        <v>1222</v>
      </c>
      <c r="Q3945" s="555" t="s">
        <v>1223</v>
      </c>
      <c r="R3945" s="555" t="s">
        <v>30</v>
      </c>
      <c r="S3945" s="614">
        <v>1210000</v>
      </c>
      <c r="T3945" s="17"/>
      <c r="U3945" s="583"/>
    </row>
    <row r="3946" spans="1:21" ht="34.5">
      <c r="A3946" s="5"/>
      <c r="B3946" s="5"/>
      <c r="I3946" s="5"/>
      <c r="J3946" s="5"/>
      <c r="K3946" s="5"/>
      <c r="M3946" s="411"/>
      <c r="N3946" s="9"/>
      <c r="O3946" s="16" t="str">
        <f t="shared" si="657"/>
        <v>014205چراغ فلورسنت توکار با صفحه آکریلیک با سه عدد لامپ فلورسنت 36 واتT8</v>
      </c>
      <c r="P3946" s="596" t="s">
        <v>1224</v>
      </c>
      <c r="Q3946" s="555" t="s">
        <v>1225</v>
      </c>
      <c r="R3946" s="555" t="s">
        <v>30</v>
      </c>
      <c r="S3946" s="614">
        <v>1405000</v>
      </c>
      <c r="T3946" s="17"/>
      <c r="U3946" s="583"/>
    </row>
    <row r="3947" spans="1:21" ht="34.5">
      <c r="A3947" s="5"/>
      <c r="B3947" s="5"/>
      <c r="I3947" s="5"/>
      <c r="J3947" s="5"/>
      <c r="K3947" s="5"/>
      <c r="M3947" s="411"/>
      <c r="N3947" s="9"/>
      <c r="O3947" s="16" t="str">
        <f t="shared" si="657"/>
        <v xml:space="preserve">014301چراغ فلورسنت روکار قاب ساده با يک عدد لامپ فلورسنت 36 وات TCL   </v>
      </c>
      <c r="P3947" s="596" t="s">
        <v>1226</v>
      </c>
      <c r="Q3947" s="555" t="s">
        <v>1227</v>
      </c>
      <c r="R3947" s="555" t="s">
        <v>30</v>
      </c>
      <c r="S3947" s="614">
        <v>281000</v>
      </c>
      <c r="T3947" s="17"/>
      <c r="U3947" s="583"/>
    </row>
    <row r="3948" spans="1:21" ht="34.5">
      <c r="A3948" s="5"/>
      <c r="B3948" s="5"/>
      <c r="I3948" s="5"/>
      <c r="J3948" s="5"/>
      <c r="K3948" s="5"/>
      <c r="M3948" s="411"/>
      <c r="N3948" s="9"/>
      <c r="O3948" s="16" t="str">
        <f t="shared" si="657"/>
        <v xml:space="preserve">014302چراغ فلورسنت روکار قاب ساده با دو عدد لامپ فلورسنت 36 وات TCL   </v>
      </c>
      <c r="P3948" s="596" t="s">
        <v>1228</v>
      </c>
      <c r="Q3948" s="555" t="s">
        <v>1229</v>
      </c>
      <c r="R3948" s="555" t="s">
        <v>30</v>
      </c>
      <c r="S3948" s="614">
        <v>395500</v>
      </c>
      <c r="T3948" s="17"/>
      <c r="U3948" s="583"/>
    </row>
    <row r="3949" spans="1:21" ht="34.5">
      <c r="A3949" s="5"/>
      <c r="B3949" s="5"/>
      <c r="I3949" s="5"/>
      <c r="J3949" s="5"/>
      <c r="K3949" s="5"/>
      <c r="M3949" s="411"/>
      <c r="N3949" s="9"/>
      <c r="O3949" s="16" t="str">
        <f t="shared" si="657"/>
        <v xml:space="preserve">014401چراغ فلورسنت روکار رفلکتوری با دو عدد لامپ فلورسنت 36 وات TCL   </v>
      </c>
      <c r="P3949" s="596" t="s">
        <v>1230</v>
      </c>
      <c r="Q3949" s="555" t="s">
        <v>1231</v>
      </c>
      <c r="R3949" s="555" t="s">
        <v>30</v>
      </c>
      <c r="S3949" s="614">
        <v>511000</v>
      </c>
      <c r="T3949" s="17"/>
      <c r="U3949" s="583"/>
    </row>
    <row r="3950" spans="1:21" ht="34.5">
      <c r="A3950" s="5"/>
      <c r="B3950" s="5"/>
      <c r="I3950" s="5"/>
      <c r="J3950" s="5"/>
      <c r="K3950" s="5"/>
      <c r="M3950" s="411"/>
      <c r="N3950" s="9"/>
      <c r="O3950" s="16" t="str">
        <f t="shared" si="657"/>
        <v xml:space="preserve">014501چراغ فلورسنت روکار با لوور آلومینیوم آنودایز شده با يک عدد لامپ فلورسنت 18 وات TCL   </v>
      </c>
      <c r="P3950" s="596" t="s">
        <v>1232</v>
      </c>
      <c r="Q3950" s="555" t="s">
        <v>1233</v>
      </c>
      <c r="R3950" s="555" t="s">
        <v>30</v>
      </c>
      <c r="S3950" s="614">
        <v>401500</v>
      </c>
      <c r="T3950" s="17"/>
      <c r="U3950" s="583"/>
    </row>
    <row r="3951" spans="1:21" ht="34.5">
      <c r="A3951" s="5"/>
      <c r="B3951" s="5"/>
      <c r="I3951" s="5"/>
      <c r="J3951" s="5"/>
      <c r="K3951" s="5"/>
      <c r="M3951" s="411"/>
      <c r="N3951" s="9"/>
      <c r="O3951" s="16" t="str">
        <f t="shared" si="657"/>
        <v xml:space="preserve">014502چراغ فلورسنت روکار با لوور آلومینیوم آنودایز شده با دو عدد لامپ فلورسنت 18 وات TCL   </v>
      </c>
      <c r="P3951" s="596" t="s">
        <v>1234</v>
      </c>
      <c r="Q3951" s="555" t="s">
        <v>1235</v>
      </c>
      <c r="R3951" s="555" t="s">
        <v>30</v>
      </c>
      <c r="S3951" s="614">
        <v>676500</v>
      </c>
      <c r="T3951" s="17"/>
      <c r="U3951" s="583"/>
    </row>
    <row r="3952" spans="1:21" ht="34.5">
      <c r="A3952" s="5"/>
      <c r="B3952" s="5"/>
      <c r="I3952" s="5"/>
      <c r="J3952" s="5"/>
      <c r="K3952" s="5"/>
      <c r="M3952" s="411"/>
      <c r="N3952" s="9"/>
      <c r="O3952" s="16" t="str">
        <f t="shared" si="657"/>
        <v xml:space="preserve">014503چراغ فلورسنت روکار با لوور آلومینیوم آنودایز شده با يک عدد لامپ فلورسنت 36 وات TCL   </v>
      </c>
      <c r="P3952" s="596" t="s">
        <v>1236</v>
      </c>
      <c r="Q3952" s="555" t="s">
        <v>1237</v>
      </c>
      <c r="R3952" s="555" t="s">
        <v>30</v>
      </c>
      <c r="S3952" s="614">
        <v>878000</v>
      </c>
      <c r="T3952" s="17"/>
      <c r="U3952" s="583"/>
    </row>
    <row r="3953" spans="1:21" ht="34.5">
      <c r="A3953" s="5"/>
      <c r="B3953" s="5"/>
      <c r="I3953" s="5"/>
      <c r="J3953" s="5"/>
      <c r="K3953" s="5"/>
      <c r="M3953" s="411"/>
      <c r="N3953" s="9"/>
      <c r="O3953" s="16" t="str">
        <f t="shared" si="657"/>
        <v xml:space="preserve">014504چراغ فلورسنت روکار با لوور آلومینیوم آنودایز شده با دو عدد لامپ فلورسنت 36 وات TCL   </v>
      </c>
      <c r="P3953" s="596" t="s">
        <v>1238</v>
      </c>
      <c r="Q3953" s="555" t="s">
        <v>1239</v>
      </c>
      <c r="R3953" s="555" t="s">
        <v>30</v>
      </c>
      <c r="S3953" s="614">
        <v>1014000</v>
      </c>
      <c r="T3953" s="17"/>
      <c r="U3953" s="583"/>
    </row>
    <row r="3954" spans="1:21" ht="34.5">
      <c r="A3954" s="5"/>
      <c r="B3954" s="5"/>
      <c r="I3954" s="5"/>
      <c r="J3954" s="5"/>
      <c r="K3954" s="5"/>
      <c r="M3954" s="411"/>
      <c r="N3954" s="9"/>
      <c r="O3954" s="16" t="str">
        <f t="shared" si="657"/>
        <v xml:space="preserve">014505چراغ فلورسنت روکار با لوور آلومینیوم آنودایز شده با سه عدد لامپ فلورسنت 36 وات TCL   </v>
      </c>
      <c r="P3954" s="596" t="s">
        <v>1240</v>
      </c>
      <c r="Q3954" s="555" t="s">
        <v>1241</v>
      </c>
      <c r="R3954" s="555" t="s">
        <v>30</v>
      </c>
      <c r="S3954" s="614">
        <v>1374000</v>
      </c>
      <c r="T3954" s="17"/>
      <c r="U3954" s="583"/>
    </row>
    <row r="3955" spans="1:21" ht="34.5">
      <c r="A3955" s="5"/>
      <c r="B3955" s="5"/>
      <c r="I3955" s="5"/>
      <c r="J3955" s="5"/>
      <c r="K3955" s="5"/>
      <c r="M3955" s="411"/>
      <c r="N3955" s="9"/>
      <c r="O3955" s="16" t="str">
        <f t="shared" si="657"/>
        <v xml:space="preserve">014506چراغ فلورسنت روکار با لوور آلومینیوم آنودایز شده با چهار عدد لامپ فلورسنت 36 وات TCL   </v>
      </c>
      <c r="P3955" s="596" t="s">
        <v>1242</v>
      </c>
      <c r="Q3955" s="555" t="s">
        <v>1243</v>
      </c>
      <c r="R3955" s="555" t="s">
        <v>30</v>
      </c>
      <c r="S3955" s="614">
        <v>1530000</v>
      </c>
      <c r="T3955" s="17"/>
      <c r="U3955" s="583"/>
    </row>
    <row r="3956" spans="1:21" ht="34.5">
      <c r="A3956" s="5"/>
      <c r="B3956" s="5"/>
      <c r="I3956" s="5"/>
      <c r="J3956" s="5"/>
      <c r="K3956" s="5"/>
      <c r="M3956" s="411"/>
      <c r="N3956" s="9"/>
      <c r="O3956" s="16" t="str">
        <f t="shared" si="657"/>
        <v xml:space="preserve">014601چراغ فلورسنت روکار با لوور آلومینیوم آنودایز شده دابل پارابولیک با يک عدد لامپ فلورسنت 18 وات TCL   </v>
      </c>
      <c r="P3956" s="596" t="s">
        <v>1244</v>
      </c>
      <c r="Q3956" s="555" t="s">
        <v>1245</v>
      </c>
      <c r="R3956" s="555" t="s">
        <v>30</v>
      </c>
      <c r="S3956" s="583">
        <v>0</v>
      </c>
      <c r="T3956" s="17"/>
      <c r="U3956" s="583"/>
    </row>
    <row r="3957" spans="1:21" ht="34.5">
      <c r="A3957" s="5"/>
      <c r="B3957" s="5"/>
      <c r="I3957" s="5"/>
      <c r="J3957" s="5"/>
      <c r="K3957" s="5"/>
      <c r="M3957" s="411"/>
      <c r="N3957" s="9"/>
      <c r="O3957" s="16" t="str">
        <f t="shared" si="657"/>
        <v xml:space="preserve">014602چراغ فلورسنت روکار با لوور آلومینیوم آنودایز شده دابل پارابولیک با دو عدد لامپ فلورسنت 18 وات TCL   </v>
      </c>
      <c r="P3957" s="596" t="s">
        <v>1246</v>
      </c>
      <c r="Q3957" s="555" t="s">
        <v>1247</v>
      </c>
      <c r="R3957" s="555" t="s">
        <v>30</v>
      </c>
      <c r="S3957" s="614">
        <v>762500</v>
      </c>
      <c r="T3957" s="17"/>
      <c r="U3957" s="583"/>
    </row>
    <row r="3958" spans="1:21" ht="34.5">
      <c r="A3958" s="5"/>
      <c r="B3958" s="5"/>
      <c r="I3958" s="5"/>
      <c r="J3958" s="5"/>
      <c r="K3958" s="5"/>
      <c r="M3958" s="411"/>
      <c r="N3958" s="9"/>
      <c r="O3958" s="16" t="str">
        <f t="shared" si="657"/>
        <v xml:space="preserve">014603چراغ فلورسنت روکار با لوور آلومینیوم آنودایز شده دابل پارابولیک با يک عدد لامپ فلورسنت 36 وات TCL   </v>
      </c>
      <c r="P3958" s="596" t="s">
        <v>1248</v>
      </c>
      <c r="Q3958" s="555" t="s">
        <v>1249</v>
      </c>
      <c r="R3958" s="555" t="s">
        <v>30</v>
      </c>
      <c r="S3958" s="614">
        <v>829500</v>
      </c>
      <c r="T3958" s="17"/>
      <c r="U3958" s="583"/>
    </row>
    <row r="3959" spans="1:21" ht="34.5">
      <c r="A3959" s="5"/>
      <c r="B3959" s="5"/>
      <c r="I3959" s="5"/>
      <c r="J3959" s="5"/>
      <c r="K3959" s="5"/>
      <c r="M3959" s="411"/>
      <c r="N3959" s="9"/>
      <c r="O3959" s="16" t="str">
        <f t="shared" si="657"/>
        <v xml:space="preserve">014604چراغ فلورسنت روکار با لوور آلومینیوم آنودایز شده دابل پارابولیک با دو عدد لامپ فلورسنت 36 وات TCL   </v>
      </c>
      <c r="P3959" s="596" t="s">
        <v>1250</v>
      </c>
      <c r="Q3959" s="555" t="s">
        <v>1251</v>
      </c>
      <c r="R3959" s="555" t="s">
        <v>30</v>
      </c>
      <c r="S3959" s="614">
        <v>1184000</v>
      </c>
      <c r="T3959" s="17"/>
      <c r="U3959" s="583"/>
    </row>
    <row r="3960" spans="1:21" ht="34.5">
      <c r="A3960" s="5"/>
      <c r="B3960" s="5"/>
      <c r="I3960" s="5"/>
      <c r="J3960" s="5"/>
      <c r="K3960" s="5"/>
      <c r="M3960" s="411"/>
      <c r="N3960" s="9"/>
      <c r="O3960" s="16" t="str">
        <f t="shared" si="657"/>
        <v xml:space="preserve">014605چراغ فلورسنت روکار با لوور آلومینیوم آنودایز شده دابل پارابولیک با سه عدد لامپ فلورسنت 36 وات TCL   </v>
      </c>
      <c r="P3960" s="596" t="s">
        <v>1252</v>
      </c>
      <c r="Q3960" s="555" t="s">
        <v>1253</v>
      </c>
      <c r="R3960" s="555" t="s">
        <v>30</v>
      </c>
      <c r="S3960" s="614">
        <v>1462000</v>
      </c>
      <c r="T3960" s="17"/>
      <c r="U3960" s="583"/>
    </row>
    <row r="3961" spans="1:21" ht="34.5">
      <c r="A3961" s="5"/>
      <c r="B3961" s="5"/>
      <c r="I3961" s="5"/>
      <c r="J3961" s="5"/>
      <c r="K3961" s="5"/>
      <c r="M3961" s="411"/>
      <c r="N3961" s="9"/>
      <c r="O3961" s="16" t="str">
        <f t="shared" si="657"/>
        <v xml:space="preserve">014606چراغ فلورسنت روکار با لوور آلومینیوم آنودایز شده دابل پارابولیک با چهار عدد لامپ فلورسنت 36 وات TCL   </v>
      </c>
      <c r="P3961" s="596" t="s">
        <v>1254</v>
      </c>
      <c r="Q3961" s="555" t="s">
        <v>1255</v>
      </c>
      <c r="R3961" s="555" t="s">
        <v>30</v>
      </c>
      <c r="S3961" s="614">
        <v>1769000</v>
      </c>
      <c r="T3961" s="17"/>
      <c r="U3961" s="583"/>
    </row>
    <row r="3962" spans="1:21" ht="34.5">
      <c r="A3962" s="5"/>
      <c r="B3962" s="5"/>
      <c r="I3962" s="5"/>
      <c r="J3962" s="5"/>
      <c r="K3962" s="5"/>
      <c r="M3962" s="411"/>
      <c r="N3962" s="9"/>
      <c r="O3962" s="16" t="str">
        <f t="shared" si="657"/>
        <v xml:space="preserve">014701چراغ فلورسنت روکار باصفحه اکریلیک با يک عدد لامپ فلورسنت 18 وات TCL   </v>
      </c>
      <c r="P3962" s="596" t="s">
        <v>1256</v>
      </c>
      <c r="Q3962" s="555" t="s">
        <v>1257</v>
      </c>
      <c r="R3962" s="555" t="s">
        <v>30</v>
      </c>
      <c r="S3962" s="614">
        <v>545000</v>
      </c>
      <c r="T3962" s="17"/>
      <c r="U3962" s="583"/>
    </row>
    <row r="3963" spans="1:21" ht="34.5">
      <c r="A3963" s="5"/>
      <c r="B3963" s="5"/>
      <c r="I3963" s="5"/>
      <c r="J3963" s="5"/>
      <c r="K3963" s="5"/>
      <c r="M3963" s="411"/>
      <c r="N3963" s="9"/>
      <c r="O3963" s="16" t="str">
        <f t="shared" si="657"/>
        <v xml:space="preserve">014702چراغ فلورسنت روکار باصفحه اکریلیک با دو عدد لامپ فلورسنت 18 وات TCL   </v>
      </c>
      <c r="P3963" s="596" t="s">
        <v>1258</v>
      </c>
      <c r="Q3963" s="555" t="s">
        <v>1259</v>
      </c>
      <c r="R3963" s="555" t="s">
        <v>30</v>
      </c>
      <c r="S3963" s="614">
        <v>812500</v>
      </c>
      <c r="T3963" s="17"/>
      <c r="U3963" s="583"/>
    </row>
    <row r="3964" spans="1:21" ht="34.5">
      <c r="A3964" s="5"/>
      <c r="B3964" s="5"/>
      <c r="I3964" s="5"/>
      <c r="J3964" s="5"/>
      <c r="K3964" s="5"/>
      <c r="M3964" s="411"/>
      <c r="N3964" s="9"/>
      <c r="O3964" s="16" t="str">
        <f t="shared" si="657"/>
        <v xml:space="preserve">014703چراغ فلورسنت روکار باصفحه اکریلیک با يک عدد لامپ فلورسنت 36 وات TCL   </v>
      </c>
      <c r="P3964" s="596" t="s">
        <v>1260</v>
      </c>
      <c r="Q3964" s="555" t="s">
        <v>1261</v>
      </c>
      <c r="R3964" s="555" t="s">
        <v>30</v>
      </c>
      <c r="S3964" s="614">
        <v>855500</v>
      </c>
      <c r="T3964" s="17"/>
      <c r="U3964" s="583"/>
    </row>
    <row r="3965" spans="1:21" ht="34.5">
      <c r="A3965" s="5"/>
      <c r="B3965" s="5"/>
      <c r="I3965" s="5"/>
      <c r="J3965" s="5"/>
      <c r="K3965" s="5"/>
      <c r="M3965" s="411"/>
      <c r="N3965" s="9"/>
      <c r="O3965" s="16" t="str">
        <f t="shared" si="657"/>
        <v xml:space="preserve">014704چراغ فلورسنت روکار باصفحه اکریلیک با دو عدد لامپ فلورسنت 36 وات TCL   </v>
      </c>
      <c r="P3965" s="596" t="s">
        <v>1262</v>
      </c>
      <c r="Q3965" s="555" t="s">
        <v>1263</v>
      </c>
      <c r="R3965" s="555" t="s">
        <v>30</v>
      </c>
      <c r="S3965" s="614">
        <v>989500</v>
      </c>
      <c r="T3965" s="17"/>
      <c r="U3965" s="583"/>
    </row>
    <row r="3966" spans="1:21" ht="34.5">
      <c r="A3966" s="5"/>
      <c r="B3966" s="5"/>
      <c r="I3966" s="5"/>
      <c r="J3966" s="5"/>
      <c r="K3966" s="5"/>
      <c r="M3966" s="411"/>
      <c r="N3966" s="9"/>
      <c r="O3966" s="16" t="str">
        <f t="shared" si="657"/>
        <v xml:space="preserve">014705چراغ فلورسنت روکار باصفحه اکریلیک با سه عدد لامپ فلورسنت 36 وات TCL   </v>
      </c>
      <c r="P3966" s="596" t="s">
        <v>1264</v>
      </c>
      <c r="Q3966" s="555" t="s">
        <v>1265</v>
      </c>
      <c r="R3966" s="555" t="s">
        <v>30</v>
      </c>
      <c r="S3966" s="614">
        <v>1374000</v>
      </c>
      <c r="T3966" s="17"/>
      <c r="U3966" s="583"/>
    </row>
    <row r="3967" spans="1:21" ht="34.5">
      <c r="A3967" s="5"/>
      <c r="B3967" s="5"/>
      <c r="I3967" s="5"/>
      <c r="J3967" s="5"/>
      <c r="K3967" s="5"/>
      <c r="M3967" s="411"/>
      <c r="N3967" s="9"/>
      <c r="O3967" s="16" t="str">
        <f t="shared" si="657"/>
        <v xml:space="preserve">014706چراغ فلورسنت روکار باصفحه اکریلیک با چهار عدد لامپ فلورسنت 36 وات TCL   </v>
      </c>
      <c r="P3967" s="596" t="s">
        <v>1266</v>
      </c>
      <c r="Q3967" s="555" t="s">
        <v>1267</v>
      </c>
      <c r="R3967" s="555" t="s">
        <v>30</v>
      </c>
      <c r="S3967" s="614">
        <v>1659000</v>
      </c>
      <c r="T3967" s="17"/>
      <c r="U3967" s="583"/>
    </row>
    <row r="3968" spans="1:21" ht="34.5">
      <c r="A3968" s="5"/>
      <c r="B3968" s="5"/>
      <c r="I3968" s="5"/>
      <c r="J3968" s="5"/>
      <c r="K3968" s="5"/>
      <c r="M3968" s="411"/>
      <c r="N3968" s="9"/>
      <c r="O3968" s="16" t="str">
        <f t="shared" si="657"/>
        <v xml:space="preserve">014801چراغ فلورسنت توکار بالوور آلومینیوم با يک عدد لامپ فلورسنت 18 وات TCL   </v>
      </c>
      <c r="P3968" s="596" t="s">
        <v>1268</v>
      </c>
      <c r="Q3968" s="555" t="s">
        <v>1269</v>
      </c>
      <c r="R3968" s="555" t="s">
        <v>30</v>
      </c>
      <c r="S3968" s="614">
        <v>474000</v>
      </c>
      <c r="T3968" s="17"/>
      <c r="U3968" s="583"/>
    </row>
    <row r="3969" spans="1:21" ht="34.5">
      <c r="A3969" s="5"/>
      <c r="B3969" s="5"/>
      <c r="I3969" s="5"/>
      <c r="J3969" s="5"/>
      <c r="K3969" s="5"/>
      <c r="M3969" s="411"/>
      <c r="N3969" s="9"/>
      <c r="O3969" s="16" t="str">
        <f t="shared" si="657"/>
        <v xml:space="preserve">014802چراغ فلورسنت توکار بالوور آلومینیوم با دو عدد لامپ فلورسنت 18 وات TCL   </v>
      </c>
      <c r="P3969" s="596" t="s">
        <v>1270</v>
      </c>
      <c r="Q3969" s="555" t="s">
        <v>1271</v>
      </c>
      <c r="R3969" s="555" t="s">
        <v>30</v>
      </c>
      <c r="S3969" s="614">
        <v>786500</v>
      </c>
      <c r="T3969" s="17"/>
      <c r="U3969" s="583"/>
    </row>
    <row r="3970" spans="1:21" ht="34.5">
      <c r="A3970" s="5"/>
      <c r="B3970" s="5"/>
      <c r="I3970" s="5"/>
      <c r="J3970" s="5"/>
      <c r="K3970" s="5"/>
      <c r="M3970" s="411"/>
      <c r="N3970" s="9"/>
      <c r="O3970" s="16" t="str">
        <f t="shared" si="657"/>
        <v xml:space="preserve">014803چراغ فلورسنت توکار بالوور آلومینیوم با يک عدد لامپ فلورسنت 36 وات TCL   </v>
      </c>
      <c r="P3970" s="596" t="s">
        <v>1272</v>
      </c>
      <c r="Q3970" s="555" t="s">
        <v>1273</v>
      </c>
      <c r="R3970" s="555" t="s">
        <v>30</v>
      </c>
      <c r="S3970" s="614">
        <v>812500</v>
      </c>
      <c r="T3970" s="17"/>
      <c r="U3970" s="583"/>
    </row>
    <row r="3971" spans="1:21" ht="34.5">
      <c r="A3971" s="5"/>
      <c r="B3971" s="5"/>
      <c r="I3971" s="5"/>
      <c r="J3971" s="5"/>
      <c r="K3971" s="5"/>
      <c r="M3971" s="411"/>
      <c r="N3971" s="9"/>
      <c r="O3971" s="16" t="str">
        <f t="shared" si="657"/>
        <v xml:space="preserve">014804چراغ فلورسنت توکار بالوور آلومینیوم با دو عدد لامپ فلورسنت 36 وات TCL   </v>
      </c>
      <c r="P3971" s="596" t="s">
        <v>1274</v>
      </c>
      <c r="Q3971" s="555" t="s">
        <v>1275</v>
      </c>
      <c r="R3971" s="555" t="s">
        <v>30</v>
      </c>
      <c r="S3971" s="614">
        <v>978000</v>
      </c>
      <c r="T3971" s="17"/>
      <c r="U3971" s="583"/>
    </row>
    <row r="3972" spans="1:21" ht="34.5">
      <c r="A3972" s="5"/>
      <c r="B3972" s="5"/>
      <c r="I3972" s="5"/>
      <c r="J3972" s="5"/>
      <c r="K3972" s="5"/>
      <c r="M3972" s="411"/>
      <c r="N3972" s="9"/>
      <c r="O3972" s="16" t="str">
        <f t="shared" si="657"/>
        <v xml:space="preserve">014805چراغ فلورسنت توکار بالوور آلومینیوم با سه عدد لامپ فلورسنت 36 وات TCL   </v>
      </c>
      <c r="P3972" s="596" t="s">
        <v>1276</v>
      </c>
      <c r="Q3972" s="555" t="s">
        <v>1277</v>
      </c>
      <c r="R3972" s="555" t="s">
        <v>30</v>
      </c>
      <c r="S3972" s="614">
        <v>1246000</v>
      </c>
      <c r="T3972" s="17"/>
      <c r="U3972" s="583"/>
    </row>
    <row r="3973" spans="1:21" ht="34.5">
      <c r="A3973" s="5"/>
      <c r="B3973" s="5"/>
      <c r="I3973" s="5"/>
      <c r="J3973" s="5"/>
      <c r="K3973" s="5"/>
      <c r="M3973" s="411"/>
      <c r="N3973" s="9"/>
      <c r="O3973" s="16" t="str">
        <f t="shared" si="657"/>
        <v xml:space="preserve">014806چراغ فلورسنت توکار بالوور آلومینیوم با چهار عدد لامپ فلورسنت 36 وات TCL   </v>
      </c>
      <c r="P3973" s="596" t="s">
        <v>1278</v>
      </c>
      <c r="Q3973" s="555" t="s">
        <v>1279</v>
      </c>
      <c r="R3973" s="555" t="s">
        <v>30</v>
      </c>
      <c r="S3973" s="614">
        <v>1540000</v>
      </c>
      <c r="T3973" s="17"/>
      <c r="U3973" s="583"/>
    </row>
    <row r="3974" spans="1:21" ht="34.5">
      <c r="A3974" s="5"/>
      <c r="B3974" s="5"/>
      <c r="I3974" s="5"/>
      <c r="J3974" s="5"/>
      <c r="K3974" s="5"/>
      <c r="M3974" s="411"/>
      <c r="N3974" s="9"/>
      <c r="O3974" s="16" t="str">
        <f t="shared" si="657"/>
        <v xml:space="preserve">014901چراغ فلورسنت توکار باصفحه اکریلیک  با يک عدد لامپ فلورسنت 36 وات TCL   </v>
      </c>
      <c r="P3974" s="596" t="s">
        <v>1280</v>
      </c>
      <c r="Q3974" s="555" t="s">
        <v>1281</v>
      </c>
      <c r="R3974" s="555" t="s">
        <v>30</v>
      </c>
      <c r="S3974" s="614">
        <v>901000</v>
      </c>
      <c r="T3974" s="17"/>
      <c r="U3974" s="583"/>
    </row>
    <row r="3975" spans="1:21" ht="34.5">
      <c r="A3975" s="5"/>
      <c r="B3975" s="5"/>
      <c r="I3975" s="5"/>
      <c r="J3975" s="5"/>
      <c r="K3975" s="5"/>
      <c r="M3975" s="411"/>
      <c r="N3975" s="9"/>
      <c r="O3975" s="16" t="str">
        <f t="shared" si="657"/>
        <v xml:space="preserve">014902چراغ فلورسنت توکار باصفحه اکریلیک  با دو عدد لامپ فلورسنت 36 وات TCL   </v>
      </c>
      <c r="P3975" s="596" t="s">
        <v>1282</v>
      </c>
      <c r="Q3975" s="555" t="s">
        <v>1283</v>
      </c>
      <c r="R3975" s="555" t="s">
        <v>30</v>
      </c>
      <c r="S3975" s="614">
        <v>978000</v>
      </c>
      <c r="T3975" s="17"/>
      <c r="U3975" s="583"/>
    </row>
    <row r="3976" spans="1:21" ht="34.5">
      <c r="A3976" s="5"/>
      <c r="B3976" s="5"/>
      <c r="I3976" s="5"/>
      <c r="J3976" s="5"/>
      <c r="K3976" s="5"/>
      <c r="M3976" s="411"/>
      <c r="N3976" s="9"/>
      <c r="O3976" s="16" t="str">
        <f t="shared" si="657"/>
        <v xml:space="preserve">014903چراغ فلورسنت توکار باصفحه اکریلیک  با سه عدد لامپ فلورسنت 36 وات TCL   </v>
      </c>
      <c r="P3976" s="596" t="s">
        <v>1284</v>
      </c>
      <c r="Q3976" s="555" t="s">
        <v>1285</v>
      </c>
      <c r="R3976" s="555" t="s">
        <v>30</v>
      </c>
      <c r="S3976" s="614">
        <v>1246000</v>
      </c>
      <c r="T3976" s="17"/>
      <c r="U3976" s="583"/>
    </row>
    <row r="3977" spans="1:21" ht="34.5">
      <c r="A3977" s="5"/>
      <c r="B3977" s="5"/>
      <c r="I3977" s="5"/>
      <c r="J3977" s="5"/>
      <c r="K3977" s="5"/>
      <c r="M3977" s="411"/>
      <c r="N3977" s="9"/>
      <c r="O3977" s="16" t="str">
        <f t="shared" si="657"/>
        <v xml:space="preserve">015001چراغ فلورسنت توکار نور مخفی با رفلکتور فلزی رنگ شده  با یک عدد لامپ فلورسنت 36 وات TCL   </v>
      </c>
      <c r="P3977" s="596" t="s">
        <v>1286</v>
      </c>
      <c r="Q3977" s="555" t="s">
        <v>1287</v>
      </c>
      <c r="R3977" s="555" t="s">
        <v>30</v>
      </c>
      <c r="S3977" s="583">
        <v>0</v>
      </c>
      <c r="T3977" s="17"/>
      <c r="U3977" s="583"/>
    </row>
    <row r="3978" spans="1:21" ht="34.5">
      <c r="A3978" s="5"/>
      <c r="B3978" s="5"/>
      <c r="I3978" s="5"/>
      <c r="J3978" s="5"/>
      <c r="K3978" s="5"/>
      <c r="M3978" s="411"/>
      <c r="N3978" s="9"/>
      <c r="O3978" s="16" t="str">
        <f t="shared" si="657"/>
        <v xml:space="preserve">015002چراغ فلورسنت توکار نور مخفی با رفلکتور فلزی رنگ شده  با دو عدد لامپ فلورسنت 36 وات TCL   </v>
      </c>
      <c r="P3978" s="596" t="s">
        <v>1288</v>
      </c>
      <c r="Q3978" s="555" t="s">
        <v>1289</v>
      </c>
      <c r="R3978" s="555" t="s">
        <v>30</v>
      </c>
      <c r="S3978" s="614">
        <v>1081000</v>
      </c>
      <c r="T3978" s="17"/>
      <c r="U3978" s="583"/>
    </row>
    <row r="3979" spans="1:21" ht="34.5">
      <c r="A3979" s="5"/>
      <c r="B3979" s="5"/>
      <c r="I3979" s="5"/>
      <c r="J3979" s="5"/>
      <c r="K3979" s="5"/>
      <c r="M3979" s="411"/>
      <c r="N3979" s="9"/>
      <c r="O3979" s="16" t="str">
        <f t="shared" si="657"/>
        <v xml:space="preserve">015003چراغ فلورسنت توکار نور مخفی با رفلکتور فلزی رنگ شده  با سه عدد لامپ فلورسنت 36 وات TCL   </v>
      </c>
      <c r="P3979" s="596" t="s">
        <v>1290</v>
      </c>
      <c r="Q3979" s="555" t="s">
        <v>1291</v>
      </c>
      <c r="R3979" s="555" t="s">
        <v>30</v>
      </c>
      <c r="S3979" s="614">
        <v>1240000</v>
      </c>
      <c r="T3979" s="17"/>
      <c r="U3979" s="583"/>
    </row>
    <row r="3980" spans="1:21" ht="34.5">
      <c r="A3980" s="5"/>
      <c r="B3980" s="5"/>
      <c r="I3980" s="5"/>
      <c r="J3980" s="5"/>
      <c r="K3980" s="5"/>
      <c r="M3980" s="411"/>
      <c r="N3980" s="9"/>
      <c r="O3980" s="16" t="str">
        <f t="shared" si="657"/>
        <v xml:space="preserve">015101چراغ فلورسنت توکار نور مخفی با رفلکتور آلومینیوم آنودایز شده با یک عدد لامپ فلورسنت 36 وات TCL   </v>
      </c>
      <c r="P3980" s="596" t="s">
        <v>1292</v>
      </c>
      <c r="Q3980" s="555" t="s">
        <v>1293</v>
      </c>
      <c r="R3980" s="555" t="s">
        <v>30</v>
      </c>
      <c r="S3980" s="583">
        <v>0</v>
      </c>
      <c r="T3980" s="17"/>
      <c r="U3980" s="583"/>
    </row>
    <row r="3981" spans="1:21" ht="34.5">
      <c r="A3981" s="5"/>
      <c r="B3981" s="5"/>
      <c r="I3981" s="5"/>
      <c r="J3981" s="5"/>
      <c r="K3981" s="5"/>
      <c r="M3981" s="411"/>
      <c r="N3981" s="9"/>
      <c r="O3981" s="16" t="str">
        <f t="shared" si="657"/>
        <v xml:space="preserve">015102چراغ فلورسنت توکار نور مخفی با رفلکتور آلومینیوم آنودایز شده با دو عدد لامپ فلورسنت 36 وات TCL   </v>
      </c>
      <c r="P3981" s="596" t="s">
        <v>1294</v>
      </c>
      <c r="Q3981" s="555" t="s">
        <v>1295</v>
      </c>
      <c r="R3981" s="555" t="s">
        <v>30</v>
      </c>
      <c r="S3981" s="614">
        <v>1376000</v>
      </c>
      <c r="T3981" s="17"/>
      <c r="U3981" s="583"/>
    </row>
    <row r="3982" spans="1:21" ht="34.5">
      <c r="A3982" s="5"/>
      <c r="B3982" s="5"/>
      <c r="I3982" s="5"/>
      <c r="J3982" s="5"/>
      <c r="K3982" s="5"/>
      <c r="M3982" s="411"/>
      <c r="N3982" s="9"/>
      <c r="O3982" s="16" t="str">
        <f t="shared" si="657"/>
        <v xml:space="preserve">015103چراغ فلورسنت توکار نور مخفی با رفلکتور آلومینیوم آنودایز شده با سه عدد لامپ فلورسنت 36 وات TCL   </v>
      </c>
      <c r="P3982" s="596" t="s">
        <v>1296</v>
      </c>
      <c r="Q3982" s="555" t="s">
        <v>1297</v>
      </c>
      <c r="R3982" s="555" t="s">
        <v>30</v>
      </c>
      <c r="S3982" s="614">
        <v>1448000</v>
      </c>
      <c r="T3982" s="17"/>
      <c r="U3982" s="583"/>
    </row>
    <row r="3983" spans="1:21" ht="51.75">
      <c r="A3983" s="5"/>
      <c r="B3983" s="5"/>
      <c r="I3983" s="5"/>
      <c r="J3983" s="5"/>
      <c r="K3983" s="5"/>
      <c r="M3983" s="411"/>
      <c r="N3983" s="9"/>
      <c r="O3983" s="16" t="str">
        <f t="shared" si="657"/>
        <v xml:space="preserve">015201چراغ فلورسنت توکار نور مخفی با رفلکتور آلومینیوم آنودایز شده دابل پارابولیک با یک عدد لامپ فلورسنت 36 وات TCL   </v>
      </c>
      <c r="P3983" s="596" t="s">
        <v>1298</v>
      </c>
      <c r="Q3983" s="555" t="s">
        <v>1299</v>
      </c>
      <c r="R3983" s="555" t="s">
        <v>30</v>
      </c>
      <c r="S3983" s="583">
        <v>0</v>
      </c>
      <c r="T3983" s="17"/>
      <c r="U3983" s="583"/>
    </row>
    <row r="3984" spans="1:21" ht="34.5">
      <c r="A3984" s="5"/>
      <c r="B3984" s="5"/>
      <c r="I3984" s="5"/>
      <c r="J3984" s="5"/>
      <c r="K3984" s="5"/>
      <c r="M3984" s="411"/>
      <c r="N3984" s="9"/>
      <c r="O3984" s="16" t="str">
        <f t="shared" si="657"/>
        <v xml:space="preserve">015202چراغ فلورسنت توکار نور مخفی با رفلکتور آلومینیوم آنودایز شده دابل پارابولیک با سه عدد لامپ فلورسنت 36 وات TCL   </v>
      </c>
      <c r="P3984" s="596" t="s">
        <v>1300</v>
      </c>
      <c r="Q3984" s="555" t="s">
        <v>1301</v>
      </c>
      <c r="R3984" s="555" t="s">
        <v>30</v>
      </c>
      <c r="S3984" s="614">
        <v>1656000</v>
      </c>
      <c r="T3984" s="17"/>
      <c r="U3984" s="583"/>
    </row>
    <row r="3985" spans="1:21" ht="34.5">
      <c r="A3985" s="5"/>
      <c r="B3985" s="5"/>
      <c r="I3985" s="5"/>
      <c r="J3985" s="5"/>
      <c r="K3985" s="5"/>
      <c r="M3985" s="411"/>
      <c r="N3985" s="9"/>
      <c r="O3985" s="16" t="str">
        <f t="shared" si="657"/>
        <v xml:space="preserve">015301چراغ فلورسنت روکار رفلکتوری با یک عدد لامپ فلورسنت 28 وات T5   </v>
      </c>
      <c r="P3985" s="596" t="s">
        <v>1302</v>
      </c>
      <c r="Q3985" s="555" t="s">
        <v>1303</v>
      </c>
      <c r="R3985" s="555" t="s">
        <v>30</v>
      </c>
      <c r="S3985" s="614">
        <v>793000</v>
      </c>
      <c r="T3985" s="17"/>
      <c r="U3985" s="583"/>
    </row>
    <row r="3986" spans="1:21" ht="34.5">
      <c r="A3986" s="5"/>
      <c r="B3986" s="5"/>
      <c r="I3986" s="5"/>
      <c r="J3986" s="5"/>
      <c r="K3986" s="5"/>
      <c r="M3986" s="411"/>
      <c r="N3986" s="9"/>
      <c r="O3986" s="16" t="str">
        <f t="shared" si="657"/>
        <v>015302چراغ فلورسنت روکار رفلکتوری با دو عدد لامپ فلورسنت 28 وات T5</v>
      </c>
      <c r="P3986" s="596" t="s">
        <v>1304</v>
      </c>
      <c r="Q3986" s="555" t="s">
        <v>1305</v>
      </c>
      <c r="R3986" s="555" t="s">
        <v>30</v>
      </c>
      <c r="S3986" s="614">
        <v>924000</v>
      </c>
      <c r="T3986" s="17"/>
      <c r="U3986" s="583"/>
    </row>
    <row r="3987" spans="1:21" ht="34.5">
      <c r="A3987" s="5"/>
      <c r="B3987" s="5"/>
      <c r="I3987" s="5"/>
      <c r="J3987" s="5"/>
      <c r="K3987" s="5"/>
      <c r="M3987" s="411"/>
      <c r="N3987" s="9"/>
      <c r="O3987" s="16" t="str">
        <f t="shared" si="657"/>
        <v>015303چراغ فلورسنت روکار رفلکتوری با یک عدد لامپ فلورسنت 54 وات T5</v>
      </c>
      <c r="P3987" s="596" t="s">
        <v>1306</v>
      </c>
      <c r="Q3987" s="555" t="s">
        <v>1307</v>
      </c>
      <c r="R3987" s="555" t="s">
        <v>30</v>
      </c>
      <c r="S3987" s="614">
        <v>913000</v>
      </c>
      <c r="T3987" s="17"/>
      <c r="U3987" s="583"/>
    </row>
    <row r="3988" spans="1:21" ht="34.5">
      <c r="A3988" s="5"/>
      <c r="B3988" s="5"/>
      <c r="I3988" s="5"/>
      <c r="J3988" s="5"/>
      <c r="K3988" s="5"/>
      <c r="M3988" s="411"/>
      <c r="N3988" s="9"/>
      <c r="O3988" s="16" t="str">
        <f t="shared" si="657"/>
        <v>015304چراغ فلورسنت روکار رفلکتوری با دو عدد لامپ فلورسنت 54 وات T5</v>
      </c>
      <c r="P3988" s="596" t="s">
        <v>1308</v>
      </c>
      <c r="Q3988" s="555" t="s">
        <v>1309</v>
      </c>
      <c r="R3988" s="555" t="s">
        <v>30</v>
      </c>
      <c r="S3988" s="614">
        <v>1155000</v>
      </c>
      <c r="T3988" s="17"/>
      <c r="U3988" s="583"/>
    </row>
    <row r="3989" spans="1:21" ht="34.5">
      <c r="A3989" s="5"/>
      <c r="B3989" s="5"/>
      <c r="I3989" s="5"/>
      <c r="J3989" s="5"/>
      <c r="K3989" s="5"/>
      <c r="M3989" s="411"/>
      <c r="N3989" s="9"/>
      <c r="O3989" s="16" t="str">
        <f t="shared" si="657"/>
        <v xml:space="preserve">015401چراغ فلورسنت روکار با لوور آلومینیوم آنودایز شده با یک عدد لامپ فلورسنت 14 وات T5   </v>
      </c>
      <c r="P3989" s="596" t="s">
        <v>1310</v>
      </c>
      <c r="Q3989" s="555" t="s">
        <v>1311</v>
      </c>
      <c r="R3989" s="555" t="s">
        <v>30</v>
      </c>
      <c r="S3989" s="614">
        <v>938500</v>
      </c>
      <c r="T3989" s="17"/>
      <c r="U3989" s="583"/>
    </row>
    <row r="3990" spans="1:21" ht="34.5">
      <c r="A3990" s="5"/>
      <c r="B3990" s="5"/>
      <c r="I3990" s="5"/>
      <c r="J3990" s="5"/>
      <c r="K3990" s="5"/>
      <c r="M3990" s="411"/>
      <c r="N3990" s="9"/>
      <c r="O3990" s="16" t="str">
        <f t="shared" si="657"/>
        <v xml:space="preserve">015402چراغ فلورسنت روکار با لوور آلومینیوم آنودایز شده با دو عدد لامپ فلورسنت 14 وات T5   </v>
      </c>
      <c r="P3990" s="596" t="s">
        <v>1312</v>
      </c>
      <c r="Q3990" s="555" t="s">
        <v>1313</v>
      </c>
      <c r="R3990" s="555" t="s">
        <v>30</v>
      </c>
      <c r="S3990" s="614">
        <v>1178000</v>
      </c>
      <c r="T3990" s="17"/>
      <c r="U3990" s="583"/>
    </row>
    <row r="3991" spans="1:21" ht="34.5">
      <c r="A3991" s="5"/>
      <c r="B3991" s="5"/>
      <c r="I3991" s="5"/>
      <c r="J3991" s="5"/>
      <c r="K3991" s="5"/>
      <c r="M3991" s="411"/>
      <c r="N3991" s="9"/>
      <c r="O3991" s="16" t="str">
        <f t="shared" si="657"/>
        <v xml:space="preserve">015403چراغ فلورسنت روکار با لوور آلومینیوم آنودایز شده با سه عدد لامپ فلورسنت 14 وات T5   </v>
      </c>
      <c r="P3991" s="596" t="s">
        <v>1314</v>
      </c>
      <c r="Q3991" s="555" t="s">
        <v>1315</v>
      </c>
      <c r="R3991" s="555" t="s">
        <v>30</v>
      </c>
      <c r="S3991" s="614">
        <v>1446000</v>
      </c>
      <c r="T3991" s="17"/>
      <c r="U3991" s="583"/>
    </row>
    <row r="3992" spans="1:21" ht="34.5">
      <c r="A3992" s="5"/>
      <c r="B3992" s="5"/>
      <c r="I3992" s="5"/>
      <c r="J3992" s="5"/>
      <c r="K3992" s="5"/>
      <c r="M3992" s="411"/>
      <c r="N3992" s="9"/>
      <c r="O3992" s="16" t="str">
        <f t="shared" si="657"/>
        <v xml:space="preserve">015404چراغ فلورسنت روکار با لوور آلومینیوم آنودایز شده با چهار عدد لامپ فلورسنت 14 وات T5   </v>
      </c>
      <c r="P3992" s="596" t="s">
        <v>1316</v>
      </c>
      <c r="Q3992" s="555" t="s">
        <v>1317</v>
      </c>
      <c r="R3992" s="555" t="s">
        <v>30</v>
      </c>
      <c r="S3992" s="614">
        <v>1600000</v>
      </c>
      <c r="T3992" s="17"/>
      <c r="U3992" s="583"/>
    </row>
    <row r="3993" spans="1:21" ht="34.5">
      <c r="A3993" s="5"/>
      <c r="B3993" s="5"/>
      <c r="I3993" s="5"/>
      <c r="J3993" s="5"/>
      <c r="K3993" s="5"/>
      <c r="M3993" s="411"/>
      <c r="N3993" s="9"/>
      <c r="O3993" s="16" t="str">
        <f t="shared" si="657"/>
        <v xml:space="preserve">015405چراغ فلورسنت روکار با لوور آلومینیوم آنودایز شده با یک عدد لامپ فلورسنت 24 وات T5   </v>
      </c>
      <c r="P3993" s="596" t="s">
        <v>1318</v>
      </c>
      <c r="Q3993" s="555" t="s">
        <v>1319</v>
      </c>
      <c r="R3993" s="555" t="s">
        <v>30</v>
      </c>
      <c r="S3993" s="614">
        <v>1014000</v>
      </c>
      <c r="T3993" s="17"/>
      <c r="U3993" s="583"/>
    </row>
    <row r="3994" spans="1:21" ht="34.5">
      <c r="A3994" s="5"/>
      <c r="B3994" s="5"/>
      <c r="I3994" s="5"/>
      <c r="J3994" s="5"/>
      <c r="K3994" s="5"/>
      <c r="M3994" s="411"/>
      <c r="N3994" s="9"/>
      <c r="O3994" s="16" t="str">
        <f t="shared" si="657"/>
        <v xml:space="preserve">015406چراغ فلورسنت روکار با لوور آلومینیوم آنودایز شده با دو عدد لامپ فلورسنت 24 وات T5   </v>
      </c>
      <c r="P3994" s="596" t="s">
        <v>1320</v>
      </c>
      <c r="Q3994" s="555" t="s">
        <v>1321</v>
      </c>
      <c r="R3994" s="555" t="s">
        <v>30</v>
      </c>
      <c r="S3994" s="614">
        <v>1190000</v>
      </c>
      <c r="T3994" s="17"/>
      <c r="U3994" s="583"/>
    </row>
    <row r="3995" spans="1:21" ht="34.5">
      <c r="A3995" s="5"/>
      <c r="B3995" s="5"/>
      <c r="I3995" s="5"/>
      <c r="J3995" s="5"/>
      <c r="K3995" s="5"/>
      <c r="M3995" s="411"/>
      <c r="N3995" s="9"/>
      <c r="O3995" s="16" t="str">
        <f t="shared" si="657"/>
        <v xml:space="preserve">015407چراغ فلورسنت روکار با لوور آلومینیوم آنودایز شده با سه عدد لامپ فلورسنت 24 وات T5   </v>
      </c>
      <c r="P3995" s="596" t="s">
        <v>1322</v>
      </c>
      <c r="Q3995" s="555" t="s">
        <v>1323</v>
      </c>
      <c r="R3995" s="555" t="s">
        <v>30</v>
      </c>
      <c r="S3995" s="614">
        <v>1621000</v>
      </c>
      <c r="T3995" s="17"/>
      <c r="U3995" s="583"/>
    </row>
    <row r="3996" spans="1:21" ht="34.5">
      <c r="A3996" s="5"/>
      <c r="B3996" s="5"/>
      <c r="I3996" s="5"/>
      <c r="J3996" s="5"/>
      <c r="K3996" s="5"/>
      <c r="M3996" s="411"/>
      <c r="N3996" s="9"/>
      <c r="O3996" s="16" t="str">
        <f t="shared" si="657"/>
        <v xml:space="preserve">015408چراغ فلورسنت روکار با لوور آلومینیوم آنودایز شده با چهار عدد لامپ فلورسنت 24 وات T5   </v>
      </c>
      <c r="P3996" s="596" t="s">
        <v>1324</v>
      </c>
      <c r="Q3996" s="555" t="s">
        <v>1325</v>
      </c>
      <c r="R3996" s="555" t="s">
        <v>30</v>
      </c>
      <c r="S3996" s="614">
        <v>1781000</v>
      </c>
      <c r="T3996" s="17"/>
      <c r="U3996" s="583"/>
    </row>
    <row r="3997" spans="1:21" ht="34.5">
      <c r="A3997" s="5"/>
      <c r="B3997" s="5"/>
      <c r="I3997" s="5"/>
      <c r="J3997" s="5"/>
      <c r="K3997" s="5"/>
      <c r="M3997" s="411"/>
      <c r="N3997" s="9"/>
      <c r="O3997" s="16" t="str">
        <f t="shared" si="657"/>
        <v xml:space="preserve">015409چراغ فلورسنت روکار با لوور آلومینیوم آنودایز شده با یک عدد لامپ فلورسنت 28 وات T5   </v>
      </c>
      <c r="P3997" s="596" t="s">
        <v>1326</v>
      </c>
      <c r="Q3997" s="555" t="s">
        <v>1327</v>
      </c>
      <c r="R3997" s="555" t="s">
        <v>30</v>
      </c>
      <c r="S3997" s="614">
        <v>1156000</v>
      </c>
      <c r="T3997" s="17"/>
      <c r="U3997" s="583"/>
    </row>
    <row r="3998" spans="1:21" ht="34.5">
      <c r="A3998" s="5"/>
      <c r="B3998" s="5"/>
      <c r="I3998" s="5"/>
      <c r="J3998" s="5"/>
      <c r="K3998" s="5"/>
      <c r="M3998" s="411"/>
      <c r="N3998" s="9"/>
      <c r="O3998" s="16" t="str">
        <f t="shared" si="657"/>
        <v xml:space="preserve">015410چراغ فلورسنت روکار با لوور آلومینیوم آنودایز شده با دو عدد لامپ فلورسنت 28 وات T5   </v>
      </c>
      <c r="P3998" s="596" t="s">
        <v>1328</v>
      </c>
      <c r="Q3998" s="555" t="s">
        <v>1329</v>
      </c>
      <c r="R3998" s="555" t="s">
        <v>30</v>
      </c>
      <c r="S3998" s="614">
        <v>1454000</v>
      </c>
      <c r="T3998" s="17"/>
      <c r="U3998" s="583"/>
    </row>
    <row r="3999" spans="1:21" ht="34.5">
      <c r="A3999" s="5"/>
      <c r="B3999" s="5"/>
      <c r="I3999" s="5"/>
      <c r="J3999" s="5"/>
      <c r="K3999" s="5"/>
      <c r="M3999" s="411"/>
      <c r="N3999" s="9"/>
      <c r="O3999" s="16" t="str">
        <f t="shared" si="657"/>
        <v xml:space="preserve">015411چراغ فلورسنت روکار با لوور آلومینیوم آنودایز شده با یک عدد لامپ فلورسنت 54 وات T5   </v>
      </c>
      <c r="P3999" s="596" t="s">
        <v>1330</v>
      </c>
      <c r="Q3999" s="555" t="s">
        <v>1331</v>
      </c>
      <c r="R3999" s="555" t="s">
        <v>30</v>
      </c>
      <c r="S3999" s="614">
        <v>1265000</v>
      </c>
      <c r="T3999" s="17"/>
      <c r="U3999" s="583"/>
    </row>
    <row r="4000" spans="1:21" ht="34.5">
      <c r="A4000" s="5"/>
      <c r="B4000" s="5"/>
      <c r="I4000" s="5"/>
      <c r="J4000" s="5"/>
      <c r="K4000" s="5"/>
      <c r="M4000" s="411"/>
      <c r="N4000" s="9"/>
      <c r="O4000" s="16" t="str">
        <f t="shared" si="657"/>
        <v xml:space="preserve">015412چراغ فلورسنت روکار با لوور آلومینیوم آنودایز شده با دو عدد لامپ فلورسنت 54 وات T5   </v>
      </c>
      <c r="P4000" s="596" t="s">
        <v>1332</v>
      </c>
      <c r="Q4000" s="555" t="s">
        <v>1333</v>
      </c>
      <c r="R4000" s="555" t="s">
        <v>30</v>
      </c>
      <c r="S4000" s="614">
        <v>1559000</v>
      </c>
      <c r="T4000" s="17"/>
      <c r="U4000" s="583"/>
    </row>
    <row r="4001" spans="1:21" ht="34.5">
      <c r="A4001" s="5"/>
      <c r="B4001" s="5"/>
      <c r="I4001" s="5"/>
      <c r="J4001" s="5"/>
      <c r="K4001" s="5"/>
      <c r="M4001" s="411"/>
      <c r="N4001" s="9"/>
      <c r="O4001" s="16" t="str">
        <f t="shared" si="657"/>
        <v xml:space="preserve">015501چراغ فلورسنت روکار با لوور آلومینیوم آنودایز شده دابل پارابولیک با یک عدد لامپ فلورسنت 14 وات T5   </v>
      </c>
      <c r="P4001" s="596" t="s">
        <v>1334</v>
      </c>
      <c r="Q4001" s="555" t="s">
        <v>1335</v>
      </c>
      <c r="R4001" s="555" t="s">
        <v>30</v>
      </c>
      <c r="S4001" s="614">
        <v>1025000</v>
      </c>
      <c r="T4001" s="17"/>
      <c r="U4001" s="583"/>
    </row>
    <row r="4002" spans="1:21" ht="34.5">
      <c r="A4002" s="5"/>
      <c r="B4002" s="5"/>
      <c r="I4002" s="5"/>
      <c r="J4002" s="5"/>
      <c r="K4002" s="5"/>
      <c r="M4002" s="411"/>
      <c r="N4002" s="9"/>
      <c r="O4002" s="16" t="str">
        <f t="shared" si="657"/>
        <v xml:space="preserve">015502چراغ فلورسنت روکار با لوور آلومینیوم آنودایز شده دابل پارابولیک با دو عدد لامپ فلورسنت 14 وات T5   </v>
      </c>
      <c r="P4002" s="596" t="s">
        <v>1336</v>
      </c>
      <c r="Q4002" s="555" t="s">
        <v>1337</v>
      </c>
      <c r="R4002" s="555" t="s">
        <v>30</v>
      </c>
      <c r="S4002" s="614">
        <v>1289000</v>
      </c>
      <c r="T4002" s="17"/>
      <c r="U4002" s="583"/>
    </row>
    <row r="4003" spans="1:21" ht="34.5">
      <c r="A4003" s="5"/>
      <c r="B4003" s="5"/>
      <c r="I4003" s="5"/>
      <c r="J4003" s="5"/>
      <c r="K4003" s="5"/>
      <c r="M4003" s="411"/>
      <c r="N4003" s="9"/>
      <c r="O4003" s="16" t="str">
        <f t="shared" si="657"/>
        <v xml:space="preserve">015503چراغ فلورسنت روکار با لوور آلومینیوم آنودایز شده دابل پارابولیک با سه عدد لامپ فلورسنت 14 وات T5   </v>
      </c>
      <c r="P4003" s="596" t="s">
        <v>1338</v>
      </c>
      <c r="Q4003" s="555" t="s">
        <v>1339</v>
      </c>
      <c r="R4003" s="555" t="s">
        <v>30</v>
      </c>
      <c r="S4003" s="614">
        <v>1601000</v>
      </c>
      <c r="T4003" s="17"/>
      <c r="U4003" s="583"/>
    </row>
    <row r="4004" spans="1:21" ht="34.5">
      <c r="A4004" s="5"/>
      <c r="B4004" s="5"/>
      <c r="I4004" s="5"/>
      <c r="J4004" s="5"/>
      <c r="K4004" s="5"/>
      <c r="M4004" s="411"/>
      <c r="N4004" s="9"/>
      <c r="O4004" s="16" t="str">
        <f t="shared" si="657"/>
        <v xml:space="preserve">015504چراغ فلورسنت روکار با لوور آلومینیوم آنودایز شده دابل پارابولیک با چهار عدد لامپ فلورسنت 14 وات T5   </v>
      </c>
      <c r="P4004" s="596" t="s">
        <v>1340</v>
      </c>
      <c r="Q4004" s="555" t="s">
        <v>1341</v>
      </c>
      <c r="R4004" s="555" t="s">
        <v>30</v>
      </c>
      <c r="S4004" s="614">
        <v>1711000</v>
      </c>
      <c r="T4004" s="17"/>
      <c r="U4004" s="583"/>
    </row>
    <row r="4005" spans="1:21" ht="34.5">
      <c r="A4005" s="5"/>
      <c r="B4005" s="5"/>
      <c r="I4005" s="5"/>
      <c r="J4005" s="5"/>
      <c r="K4005" s="5"/>
      <c r="M4005" s="411"/>
      <c r="N4005" s="9"/>
      <c r="O4005" s="16" t="str">
        <f t="shared" si="657"/>
        <v xml:space="preserve">015505چراغ فلورسنت روکار با لوور آلومینیوم آنودایز شده دابل پارابولیک با یک عدد لامپ فلورسنت 24 وات T5   </v>
      </c>
      <c r="P4005" s="596" t="s">
        <v>1342</v>
      </c>
      <c r="Q4005" s="555" t="s">
        <v>1343</v>
      </c>
      <c r="R4005" s="555" t="s">
        <v>30</v>
      </c>
      <c r="S4005" s="614">
        <v>1109000</v>
      </c>
      <c r="T4005" s="17"/>
      <c r="U4005" s="583"/>
    </row>
    <row r="4006" spans="1:21" ht="34.5">
      <c r="A4006" s="5"/>
      <c r="B4006" s="5"/>
      <c r="I4006" s="5"/>
      <c r="J4006" s="5"/>
      <c r="K4006" s="5"/>
      <c r="M4006" s="411"/>
      <c r="N4006" s="9"/>
      <c r="O4006" s="16" t="str">
        <f t="shared" si="657"/>
        <v xml:space="preserve">015506چراغ فلورسنت روکار با لوور آلومینیوم آنودایز شده دابل پارابولیک با دو عدد لامپ فلورسنت 24 وات T5   </v>
      </c>
      <c r="P4006" s="596" t="s">
        <v>1344</v>
      </c>
      <c r="Q4006" s="555" t="s">
        <v>1345</v>
      </c>
      <c r="R4006" s="555" t="s">
        <v>30</v>
      </c>
      <c r="S4006" s="614">
        <v>1303000</v>
      </c>
      <c r="T4006" s="17"/>
      <c r="U4006" s="583"/>
    </row>
    <row r="4007" spans="1:21" ht="34.5">
      <c r="A4007" s="5"/>
      <c r="B4007" s="5"/>
      <c r="I4007" s="5"/>
      <c r="J4007" s="5"/>
      <c r="K4007" s="5"/>
      <c r="M4007" s="411"/>
      <c r="N4007" s="9"/>
      <c r="O4007" s="16" t="str">
        <f t="shared" ref="O4007:O4070" si="658">LEFT(CONCATENATE(P4007,Q4007),252)</f>
        <v xml:space="preserve">015507چراغ فلورسنت روکار با لوور آلومینیوم آنودایز شده دابل پارابولیک با سه عدد لامپ فلورسنت 24 وات T5   </v>
      </c>
      <c r="P4007" s="596" t="s">
        <v>1346</v>
      </c>
      <c r="Q4007" s="555" t="s">
        <v>1347</v>
      </c>
      <c r="R4007" s="555" t="s">
        <v>30</v>
      </c>
      <c r="S4007" s="614">
        <v>1663000</v>
      </c>
      <c r="T4007" s="17"/>
      <c r="U4007" s="583"/>
    </row>
    <row r="4008" spans="1:21" ht="34.5">
      <c r="A4008" s="5"/>
      <c r="B4008" s="5"/>
      <c r="I4008" s="5"/>
      <c r="J4008" s="5"/>
      <c r="K4008" s="5"/>
      <c r="M4008" s="411"/>
      <c r="N4008" s="9"/>
      <c r="O4008" s="16" t="str">
        <f t="shared" si="658"/>
        <v xml:space="preserve">015508چراغ فلورسنت روکار با لوور آلومینیوم آنودایز شده دابل پارابولیک با چهار عدد لامپ فلورسنت 24 وات T5   </v>
      </c>
      <c r="P4008" s="596" t="s">
        <v>1348</v>
      </c>
      <c r="Q4008" s="555" t="s">
        <v>1349</v>
      </c>
      <c r="R4008" s="555" t="s">
        <v>30</v>
      </c>
      <c r="S4008" s="614">
        <v>1777000</v>
      </c>
      <c r="T4008" s="17"/>
      <c r="U4008" s="583"/>
    </row>
    <row r="4009" spans="1:21" ht="34.5">
      <c r="A4009" s="5"/>
      <c r="B4009" s="5"/>
      <c r="I4009" s="5"/>
      <c r="J4009" s="5"/>
      <c r="K4009" s="5"/>
      <c r="M4009" s="411"/>
      <c r="N4009" s="9"/>
      <c r="O4009" s="16" t="str">
        <f t="shared" si="658"/>
        <v xml:space="preserve">015509چراغ فلورسنت روکار با لوور آلومینیوم آنودایز شده دابل پارابولیک با یک عدد لامپ فلورسنت 28 وات T5   </v>
      </c>
      <c r="P4009" s="596" t="s">
        <v>1350</v>
      </c>
      <c r="Q4009" s="555" t="s">
        <v>1351</v>
      </c>
      <c r="R4009" s="555" t="s">
        <v>30</v>
      </c>
      <c r="S4009" s="614">
        <v>1285000</v>
      </c>
      <c r="T4009" s="17"/>
      <c r="U4009" s="583"/>
    </row>
    <row r="4010" spans="1:21" ht="34.5">
      <c r="A4010" s="5"/>
      <c r="B4010" s="5"/>
      <c r="I4010" s="5"/>
      <c r="J4010" s="5"/>
      <c r="K4010" s="5"/>
      <c r="M4010" s="411"/>
      <c r="N4010" s="9"/>
      <c r="O4010" s="16" t="str">
        <f t="shared" si="658"/>
        <v xml:space="preserve">015510چراغ فلورسنت روکار با لوور آلومینیوم آنودایز شده دابل پارابولیک با دو عدد لامپ فلورسنت 28 وات T5   </v>
      </c>
      <c r="P4010" s="596" t="s">
        <v>1352</v>
      </c>
      <c r="Q4010" s="555" t="s">
        <v>1353</v>
      </c>
      <c r="R4010" s="555" t="s">
        <v>30</v>
      </c>
      <c r="S4010" s="614">
        <v>1615000</v>
      </c>
      <c r="T4010" s="17"/>
      <c r="U4010" s="583"/>
    </row>
    <row r="4011" spans="1:21" ht="34.5">
      <c r="A4011" s="5"/>
      <c r="B4011" s="5"/>
      <c r="I4011" s="5"/>
      <c r="J4011" s="5"/>
      <c r="K4011" s="5"/>
      <c r="M4011" s="411"/>
      <c r="N4011" s="9"/>
      <c r="O4011" s="16" t="str">
        <f t="shared" si="658"/>
        <v xml:space="preserve">015511چراغ فلورسنت روکار با لوور آلومینیوم آنودایز شده دابل پارابولیک با یک عدد لامپ فلورسنت 54 وات T5   </v>
      </c>
      <c r="P4011" s="596" t="s">
        <v>1354</v>
      </c>
      <c r="Q4011" s="555" t="s">
        <v>1355</v>
      </c>
      <c r="R4011" s="555" t="s">
        <v>30</v>
      </c>
      <c r="S4011" s="614">
        <v>1172000</v>
      </c>
      <c r="T4011" s="17"/>
      <c r="U4011" s="583"/>
    </row>
    <row r="4012" spans="1:21" ht="34.5">
      <c r="A4012" s="5"/>
      <c r="B4012" s="5"/>
      <c r="I4012" s="5"/>
      <c r="J4012" s="5"/>
      <c r="K4012" s="5"/>
      <c r="M4012" s="411"/>
      <c r="N4012" s="9"/>
      <c r="O4012" s="16" t="str">
        <f t="shared" si="658"/>
        <v xml:space="preserve">015512چراغ فلورسنت روکار با لوور آلومینیوم آنودایز شده دابل پارابولیک با دو عدد لامپ فلورسنت 54 وات T5   </v>
      </c>
      <c r="P4012" s="596" t="s">
        <v>1356</v>
      </c>
      <c r="Q4012" s="555" t="s">
        <v>1357</v>
      </c>
      <c r="R4012" s="555" t="s">
        <v>30</v>
      </c>
      <c r="S4012" s="614">
        <v>1709000</v>
      </c>
      <c r="T4012" s="17"/>
      <c r="U4012" s="583"/>
    </row>
    <row r="4013" spans="1:21" ht="34.5">
      <c r="A4013" s="5"/>
      <c r="B4013" s="5"/>
      <c r="I4013" s="5"/>
      <c r="J4013" s="5"/>
      <c r="K4013" s="5"/>
      <c r="M4013" s="411"/>
      <c r="N4013" s="9"/>
      <c r="O4013" s="16" t="str">
        <f t="shared" si="658"/>
        <v>015601چراغ فلورسنت روکار با صفحه اکریلیک با سه عدد لامپ فلورسنت 14 وات T5</v>
      </c>
      <c r="P4013" s="596" t="s">
        <v>1358</v>
      </c>
      <c r="Q4013" s="555" t="s">
        <v>1359</v>
      </c>
      <c r="R4013" s="555" t="s">
        <v>30</v>
      </c>
      <c r="S4013" s="614">
        <v>1632000</v>
      </c>
      <c r="T4013" s="17"/>
      <c r="U4013" s="583"/>
    </row>
    <row r="4014" spans="1:21" ht="34.5">
      <c r="A4014" s="5"/>
      <c r="B4014" s="5"/>
      <c r="I4014" s="5"/>
      <c r="J4014" s="5"/>
      <c r="K4014" s="5"/>
      <c r="M4014" s="411"/>
      <c r="N4014" s="9"/>
      <c r="O4014" s="16" t="str">
        <f t="shared" si="658"/>
        <v>015602چراغ فلورسنت روکار با صفحه اکریلیک با چهار عدد لامپ فلورسنت 14 وات T5</v>
      </c>
      <c r="P4014" s="596" t="s">
        <v>1360</v>
      </c>
      <c r="Q4014" s="555" t="s">
        <v>1361</v>
      </c>
      <c r="R4014" s="555" t="s">
        <v>30</v>
      </c>
      <c r="S4014" s="614">
        <v>1790000</v>
      </c>
      <c r="T4014" s="17"/>
      <c r="U4014" s="583"/>
    </row>
    <row r="4015" spans="1:21" ht="34.5">
      <c r="A4015" s="5"/>
      <c r="B4015" s="5"/>
      <c r="I4015" s="5"/>
      <c r="J4015" s="5"/>
      <c r="K4015" s="5"/>
      <c r="M4015" s="411"/>
      <c r="N4015" s="9"/>
      <c r="O4015" s="16" t="str">
        <f t="shared" si="658"/>
        <v>015603چراغ فلورسنت روکار با صفحه اکریلیک با سه عدد لامپ فلورسنت 24 وات T5</v>
      </c>
      <c r="P4015" s="596" t="s">
        <v>1362</v>
      </c>
      <c r="Q4015" s="555" t="s">
        <v>1363</v>
      </c>
      <c r="R4015" s="555" t="s">
        <v>30</v>
      </c>
      <c r="S4015" s="614">
        <v>1829000</v>
      </c>
      <c r="T4015" s="17"/>
      <c r="U4015" s="583"/>
    </row>
    <row r="4016" spans="1:21" ht="34.5">
      <c r="A4016" s="5"/>
      <c r="B4016" s="5"/>
      <c r="I4016" s="5"/>
      <c r="J4016" s="5"/>
      <c r="K4016" s="5"/>
      <c r="M4016" s="411"/>
      <c r="N4016" s="9"/>
      <c r="O4016" s="16" t="str">
        <f t="shared" si="658"/>
        <v>015604چراغ فلورسنت روکار با صفحه اکریلیک با چهار عدد لامپ فلورسنت 24 وات T5</v>
      </c>
      <c r="P4016" s="596" t="s">
        <v>1364</v>
      </c>
      <c r="Q4016" s="555" t="s">
        <v>1365</v>
      </c>
      <c r="R4016" s="555" t="s">
        <v>30</v>
      </c>
      <c r="S4016" s="614">
        <v>1943000</v>
      </c>
      <c r="T4016" s="17"/>
      <c r="U4016" s="583"/>
    </row>
    <row r="4017" spans="1:21" ht="34.5">
      <c r="A4017" s="5"/>
      <c r="B4017" s="5"/>
      <c r="I4017" s="5"/>
      <c r="J4017" s="5"/>
      <c r="K4017" s="5"/>
      <c r="M4017" s="411"/>
      <c r="N4017" s="9"/>
      <c r="O4017" s="16" t="str">
        <f t="shared" si="658"/>
        <v>015605چراغ فلورسنت روکار با صفحه اکریلیک با دو عدد لامپ فلورسنت 28 وات T5</v>
      </c>
      <c r="P4017" s="596" t="s">
        <v>1366</v>
      </c>
      <c r="Q4017" s="555" t="s">
        <v>1367</v>
      </c>
      <c r="R4017" s="555" t="s">
        <v>30</v>
      </c>
      <c r="S4017" s="614">
        <v>1499000</v>
      </c>
      <c r="T4017" s="17"/>
      <c r="U4017" s="583"/>
    </row>
    <row r="4018" spans="1:21" ht="34.5">
      <c r="A4018" s="5"/>
      <c r="B4018" s="5"/>
      <c r="I4018" s="5"/>
      <c r="J4018" s="5"/>
      <c r="K4018" s="5"/>
      <c r="M4018" s="411"/>
      <c r="N4018" s="9"/>
      <c r="O4018" s="16" t="str">
        <f t="shared" si="658"/>
        <v xml:space="preserve">015606چراغ فلورسنت توکار با لوور آلومینیوم آنودایز شده با دو عدد لامپ فلورسنت 14 وات T5   </v>
      </c>
      <c r="P4018" s="596" t="s">
        <v>1368</v>
      </c>
      <c r="Q4018" s="555" t="s">
        <v>1369</v>
      </c>
      <c r="R4018" s="555" t="s">
        <v>30</v>
      </c>
      <c r="S4018" s="614">
        <v>1614000</v>
      </c>
      <c r="T4018" s="17"/>
      <c r="U4018" s="583"/>
    </row>
    <row r="4019" spans="1:21" ht="34.5">
      <c r="A4019" s="5"/>
      <c r="B4019" s="5"/>
      <c r="I4019" s="5"/>
      <c r="J4019" s="5"/>
      <c r="K4019" s="5"/>
      <c r="M4019" s="411"/>
      <c r="N4019" s="9"/>
      <c r="O4019" s="16" t="str">
        <f t="shared" si="658"/>
        <v xml:space="preserve">015701چراغ فلورسنت توکار با لوور آلومینیوم آنودایز شده با دو عدد لامپ فلورسنت 14 وات T5   </v>
      </c>
      <c r="P4019" s="596" t="s">
        <v>1370</v>
      </c>
      <c r="Q4019" s="555" t="s">
        <v>1369</v>
      </c>
      <c r="R4019" s="555" t="s">
        <v>30</v>
      </c>
      <c r="S4019" s="614">
        <v>1115000</v>
      </c>
      <c r="T4019" s="17"/>
      <c r="U4019" s="583"/>
    </row>
    <row r="4020" spans="1:21" ht="34.5">
      <c r="A4020" s="5"/>
      <c r="B4020" s="5"/>
      <c r="I4020" s="5"/>
      <c r="J4020" s="5"/>
      <c r="K4020" s="5"/>
      <c r="M4020" s="411"/>
      <c r="N4020" s="9"/>
      <c r="O4020" s="16" t="str">
        <f t="shared" si="658"/>
        <v>015702چراغ فلورسنت توکار با لوور آلومینیوم آنودایز شده با سه عدد لامپ فلورسنت 14 وات T5</v>
      </c>
      <c r="P4020" s="596" t="s">
        <v>1371</v>
      </c>
      <c r="Q4020" s="555" t="s">
        <v>1372</v>
      </c>
      <c r="R4020" s="555" t="s">
        <v>30</v>
      </c>
      <c r="S4020" s="614">
        <v>1454000</v>
      </c>
      <c r="T4020" s="17"/>
      <c r="U4020" s="583"/>
    </row>
    <row r="4021" spans="1:21" ht="34.5">
      <c r="A4021" s="5"/>
      <c r="B4021" s="5"/>
      <c r="I4021" s="5"/>
      <c r="J4021" s="5"/>
      <c r="K4021" s="5"/>
      <c r="M4021" s="411"/>
      <c r="N4021" s="9"/>
      <c r="O4021" s="16" t="str">
        <f t="shared" si="658"/>
        <v>015703چراغ فلورسنت توکار با لوور آلومینیوم آنودایز شده با چهار عدد لامپ فلورسنت 14 وات T5</v>
      </c>
      <c r="P4021" s="596" t="s">
        <v>1373</v>
      </c>
      <c r="Q4021" s="555" t="s">
        <v>1374</v>
      </c>
      <c r="R4021" s="555" t="s">
        <v>30</v>
      </c>
      <c r="S4021" s="614">
        <v>1624000</v>
      </c>
      <c r="T4021" s="17"/>
      <c r="U4021" s="583"/>
    </row>
    <row r="4022" spans="1:21" ht="34.5">
      <c r="A4022" s="5"/>
      <c r="B4022" s="5"/>
      <c r="I4022" s="5"/>
      <c r="J4022" s="5"/>
      <c r="K4022" s="5"/>
      <c r="M4022" s="411"/>
      <c r="N4022" s="9"/>
      <c r="O4022" s="16" t="str">
        <f t="shared" si="658"/>
        <v xml:space="preserve">015704چراغ فلورسنت توکار با لوور آلومینیوم آنودایز شده با دو عدد لامپ فلورسنت 24 وات T5   </v>
      </c>
      <c r="P4022" s="596" t="s">
        <v>1375</v>
      </c>
      <c r="Q4022" s="555" t="s">
        <v>1376</v>
      </c>
      <c r="R4022" s="555" t="s">
        <v>30</v>
      </c>
      <c r="S4022" s="614">
        <v>1128000</v>
      </c>
      <c r="T4022" s="17"/>
      <c r="U4022" s="583"/>
    </row>
    <row r="4023" spans="1:21" ht="34.5">
      <c r="A4023" s="5"/>
      <c r="B4023" s="5"/>
      <c r="I4023" s="5"/>
      <c r="J4023" s="5"/>
      <c r="K4023" s="5"/>
      <c r="M4023" s="411"/>
      <c r="N4023" s="9"/>
      <c r="O4023" s="16" t="str">
        <f t="shared" si="658"/>
        <v>015705چراغ فلورسنت توکار با لوور آلومینیوم آنودایز شده با سه عدد لامپ فلورسنت 24 وات T5</v>
      </c>
      <c r="P4023" s="596" t="s">
        <v>1377</v>
      </c>
      <c r="Q4023" s="555" t="s">
        <v>1378</v>
      </c>
      <c r="R4023" s="555" t="s">
        <v>30</v>
      </c>
      <c r="S4023" s="614">
        <v>1735000</v>
      </c>
      <c r="T4023" s="17"/>
      <c r="U4023" s="583"/>
    </row>
    <row r="4024" spans="1:21" ht="34.5">
      <c r="A4024" s="5"/>
      <c r="B4024" s="5"/>
      <c r="I4024" s="5"/>
      <c r="J4024" s="5"/>
      <c r="K4024" s="5"/>
      <c r="M4024" s="411"/>
      <c r="N4024" s="9"/>
      <c r="O4024" s="16" t="str">
        <f t="shared" si="658"/>
        <v>015706چراغ فلورسنت توکار با لوور آلومینیوم آنودایز شده با چهار عدد لامپ فلورسنت 24 وات T5</v>
      </c>
      <c r="P4024" s="596" t="s">
        <v>1379</v>
      </c>
      <c r="Q4024" s="555" t="s">
        <v>1380</v>
      </c>
      <c r="R4024" s="555" t="s">
        <v>30</v>
      </c>
      <c r="S4024" s="614">
        <v>1804000</v>
      </c>
      <c r="T4024" s="17"/>
      <c r="U4024" s="583"/>
    </row>
    <row r="4025" spans="1:21" ht="34.5">
      <c r="A4025" s="5"/>
      <c r="B4025" s="5"/>
      <c r="I4025" s="5"/>
      <c r="J4025" s="5"/>
      <c r="K4025" s="5"/>
      <c r="M4025" s="411"/>
      <c r="N4025" s="9"/>
      <c r="O4025" s="16" t="str">
        <f t="shared" si="658"/>
        <v>015707چراغ فلورسنت توکار با لوور آلومینیوم آنودایز شده با یک عدد لامپ فلورسنت 28 وات T5</v>
      </c>
      <c r="P4025" s="596" t="s">
        <v>1381</v>
      </c>
      <c r="Q4025" s="555" t="s">
        <v>1382</v>
      </c>
      <c r="R4025" s="555" t="s">
        <v>30</v>
      </c>
      <c r="S4025" s="614">
        <v>1086000</v>
      </c>
      <c r="T4025" s="17"/>
      <c r="U4025" s="583"/>
    </row>
    <row r="4026" spans="1:21" ht="34.5">
      <c r="A4026" s="5"/>
      <c r="B4026" s="5"/>
      <c r="I4026" s="5"/>
      <c r="J4026" s="5"/>
      <c r="K4026" s="5"/>
      <c r="M4026" s="411"/>
      <c r="N4026" s="9"/>
      <c r="O4026" s="16" t="str">
        <f t="shared" si="658"/>
        <v>015708چراغ فلورسنت توکار با لوور آلومینیوم آنودایز شده با دو عدد لامپ فلورسنت 28 وات T5</v>
      </c>
      <c r="P4026" s="596" t="s">
        <v>1383</v>
      </c>
      <c r="Q4026" s="555" t="s">
        <v>1384</v>
      </c>
      <c r="R4026" s="555" t="s">
        <v>30</v>
      </c>
      <c r="S4026" s="614">
        <v>1400000</v>
      </c>
      <c r="T4026" s="17"/>
      <c r="U4026" s="583"/>
    </row>
    <row r="4027" spans="1:21" ht="34.5">
      <c r="A4027" s="5"/>
      <c r="B4027" s="5"/>
      <c r="I4027" s="5"/>
      <c r="J4027" s="5"/>
      <c r="K4027" s="5"/>
      <c r="M4027" s="411"/>
      <c r="N4027" s="9"/>
      <c r="O4027" s="16" t="str">
        <f t="shared" si="658"/>
        <v>015709چراغ فلورسنت توکار با لوور آلومینیوم آنودایز شده با یک عدد لامپ فلورسنت 54 وات T5</v>
      </c>
      <c r="P4027" s="596" t="s">
        <v>1385</v>
      </c>
      <c r="Q4027" s="555" t="s">
        <v>1386</v>
      </c>
      <c r="R4027" s="555" t="s">
        <v>30</v>
      </c>
      <c r="S4027" s="614">
        <v>1191000</v>
      </c>
      <c r="T4027" s="17"/>
      <c r="U4027" s="583"/>
    </row>
    <row r="4028" spans="1:21" ht="34.5">
      <c r="A4028" s="5"/>
      <c r="B4028" s="5"/>
      <c r="I4028" s="5"/>
      <c r="J4028" s="5"/>
      <c r="K4028" s="5"/>
      <c r="M4028" s="411"/>
      <c r="N4028" s="9"/>
      <c r="O4028" s="16" t="str">
        <f t="shared" si="658"/>
        <v>015710چراغ فلورسنت توکار با لوور آلومینیوم آنودایز شده با دو عدد لامپ فلورسنت 54 وات T5</v>
      </c>
      <c r="P4028" s="596" t="s">
        <v>1387</v>
      </c>
      <c r="Q4028" s="555" t="s">
        <v>1388</v>
      </c>
      <c r="R4028" s="555" t="s">
        <v>30</v>
      </c>
      <c r="S4028" s="614">
        <v>1501000</v>
      </c>
      <c r="T4028" s="17"/>
      <c r="U4028" s="583"/>
    </row>
    <row r="4029" spans="1:21" ht="34.5">
      <c r="A4029" s="5"/>
      <c r="B4029" s="5"/>
      <c r="I4029" s="5"/>
      <c r="J4029" s="5"/>
      <c r="K4029" s="5"/>
      <c r="M4029" s="411"/>
      <c r="N4029" s="9"/>
      <c r="O4029" s="16" t="str">
        <f t="shared" si="658"/>
        <v xml:space="preserve">015801چراغ فلورسنت توکار با لوور آلومینیوم آنودایز شده دابل پارابولیک با دو عدد لامپ فلورسنت 14 وات T5   </v>
      </c>
      <c r="P4029" s="596" t="s">
        <v>1389</v>
      </c>
      <c r="Q4029" s="555" t="s">
        <v>1390</v>
      </c>
      <c r="R4029" s="555" t="s">
        <v>30</v>
      </c>
      <c r="S4029" s="614">
        <v>1221000</v>
      </c>
      <c r="T4029" s="17"/>
      <c r="U4029" s="583"/>
    </row>
    <row r="4030" spans="1:21" ht="34.5">
      <c r="A4030" s="5"/>
      <c r="B4030" s="5"/>
      <c r="I4030" s="5"/>
      <c r="J4030" s="5"/>
      <c r="K4030" s="5"/>
      <c r="M4030" s="411"/>
      <c r="N4030" s="9"/>
      <c r="O4030" s="16" t="str">
        <f t="shared" si="658"/>
        <v xml:space="preserve">015802چراغ فلورسنت توکار با لوور آلومینیوم آنودایز شده دابل پارابولیک با سه عدد لامپ فلورسنت 14 وات T5   </v>
      </c>
      <c r="P4030" s="596" t="s">
        <v>1391</v>
      </c>
      <c r="Q4030" s="555" t="s">
        <v>1392</v>
      </c>
      <c r="R4030" s="555" t="s">
        <v>30</v>
      </c>
      <c r="S4030" s="614">
        <v>1650000</v>
      </c>
      <c r="T4030" s="17"/>
      <c r="U4030" s="583"/>
    </row>
    <row r="4031" spans="1:21" ht="34.5">
      <c r="A4031" s="5"/>
      <c r="B4031" s="5"/>
      <c r="I4031" s="5"/>
      <c r="J4031" s="5"/>
      <c r="K4031" s="5"/>
      <c r="M4031" s="411"/>
      <c r="N4031" s="9"/>
      <c r="O4031" s="16" t="str">
        <f t="shared" si="658"/>
        <v xml:space="preserve">015803چراغ فلورسنت توکار با لوور آلومینیوم آنودایز شده دابل پارابولیک با چهار عدد لامپ فلورسنت 14 وات T5   </v>
      </c>
      <c r="P4031" s="596" t="s">
        <v>1393</v>
      </c>
      <c r="Q4031" s="555" t="s">
        <v>1394</v>
      </c>
      <c r="R4031" s="555" t="s">
        <v>30</v>
      </c>
      <c r="S4031" s="614">
        <v>1779000</v>
      </c>
      <c r="T4031" s="17"/>
      <c r="U4031" s="583"/>
    </row>
    <row r="4032" spans="1:21" ht="34.5">
      <c r="A4032" s="5"/>
      <c r="B4032" s="5"/>
      <c r="I4032" s="5"/>
      <c r="J4032" s="5"/>
      <c r="K4032" s="5"/>
      <c r="M4032" s="411"/>
      <c r="N4032" s="9"/>
      <c r="O4032" s="16" t="str">
        <f t="shared" si="658"/>
        <v xml:space="preserve">015804چراغ فلورسنت توکار با لوور آلومینیوم آنودایز شده دابل پارابولیک با دو عدد لامپ فلورسنت 24 وات T5   </v>
      </c>
      <c r="P4032" s="596" t="s">
        <v>1395</v>
      </c>
      <c r="Q4032" s="555" t="s">
        <v>1396</v>
      </c>
      <c r="R4032" s="555" t="s">
        <v>30</v>
      </c>
      <c r="S4032" s="614">
        <v>1234000</v>
      </c>
      <c r="T4032" s="17"/>
      <c r="U4032" s="583"/>
    </row>
    <row r="4033" spans="1:21" ht="34.5">
      <c r="A4033" s="5"/>
      <c r="B4033" s="5"/>
      <c r="I4033" s="5"/>
      <c r="J4033" s="5"/>
      <c r="K4033" s="5"/>
      <c r="M4033" s="411"/>
      <c r="N4033" s="9"/>
      <c r="O4033" s="16" t="str">
        <f t="shared" si="658"/>
        <v xml:space="preserve">015805چراغ فلورسنت توکار با لوور آلومینیوم آنودایز شده دابل پارابولیک با سه عدد لامپ فلورسنت 24 وات T5   </v>
      </c>
      <c r="P4033" s="596" t="s">
        <v>1397</v>
      </c>
      <c r="Q4033" s="555" t="s">
        <v>1398</v>
      </c>
      <c r="R4033" s="555" t="s">
        <v>30</v>
      </c>
      <c r="S4033" s="614">
        <v>1714000</v>
      </c>
      <c r="T4033" s="17"/>
      <c r="U4033" s="583"/>
    </row>
    <row r="4034" spans="1:21" ht="34.5">
      <c r="A4034" s="5"/>
      <c r="B4034" s="5"/>
      <c r="I4034" s="5"/>
      <c r="J4034" s="5"/>
      <c r="K4034" s="5"/>
      <c r="M4034" s="411"/>
      <c r="N4034" s="9"/>
      <c r="O4034" s="16" t="str">
        <f t="shared" si="658"/>
        <v xml:space="preserve">015806چراغ فلورسنت توکار با لوور آلومینیوم آنودایز شده دابل پارابولیک با چهار عدد لامپ فلورسنت 24 وات T5   </v>
      </c>
      <c r="P4034" s="596" t="s">
        <v>1399</v>
      </c>
      <c r="Q4034" s="555" t="s">
        <v>1400</v>
      </c>
      <c r="R4034" s="555" t="s">
        <v>30</v>
      </c>
      <c r="S4034" s="614">
        <v>1857000</v>
      </c>
      <c r="T4034" s="17"/>
      <c r="U4034" s="583"/>
    </row>
    <row r="4035" spans="1:21" ht="34.5">
      <c r="A4035" s="5"/>
      <c r="B4035" s="5"/>
      <c r="I4035" s="5"/>
      <c r="J4035" s="5"/>
      <c r="K4035" s="5"/>
      <c r="M4035" s="411"/>
      <c r="N4035" s="9"/>
      <c r="O4035" s="16" t="str">
        <f t="shared" si="658"/>
        <v xml:space="preserve">015807چراغ فلورسنت توکار با لوور آلومینیوم آنودایز شده دابل پارابولیک با یک عدد لامپ فلورسنت 28 وات T5   </v>
      </c>
      <c r="P4035" s="596" t="s">
        <v>1401</v>
      </c>
      <c r="Q4035" s="555" t="s">
        <v>1402</v>
      </c>
      <c r="R4035" s="555" t="s">
        <v>30</v>
      </c>
      <c r="S4035" s="614">
        <v>1316000</v>
      </c>
      <c r="T4035" s="17"/>
      <c r="U4035" s="583"/>
    </row>
    <row r="4036" spans="1:21" ht="34.5">
      <c r="A4036" s="5"/>
      <c r="B4036" s="5"/>
      <c r="I4036" s="5"/>
      <c r="J4036" s="5"/>
      <c r="K4036" s="5"/>
      <c r="M4036" s="411"/>
      <c r="N4036" s="9"/>
      <c r="O4036" s="16" t="str">
        <f t="shared" si="658"/>
        <v xml:space="preserve">015808چراغ فلورسنت توکار با لوور آلومینیوم آنودایز شده دابل پارابولیک با دو عدد لامپ فلورسنت 28 وات T5   </v>
      </c>
      <c r="P4036" s="596" t="s">
        <v>1403</v>
      </c>
      <c r="Q4036" s="555" t="s">
        <v>1404</v>
      </c>
      <c r="R4036" s="555" t="s">
        <v>30</v>
      </c>
      <c r="S4036" s="614">
        <v>1615000</v>
      </c>
      <c r="T4036" s="17"/>
      <c r="U4036" s="583"/>
    </row>
    <row r="4037" spans="1:21" ht="34.5">
      <c r="A4037" s="5"/>
      <c r="B4037" s="5"/>
      <c r="I4037" s="5"/>
      <c r="J4037" s="5"/>
      <c r="K4037" s="5"/>
      <c r="M4037" s="411"/>
      <c r="N4037" s="9"/>
      <c r="O4037" s="16" t="str">
        <f t="shared" si="658"/>
        <v xml:space="preserve">015809چراغ فلورسنت توکار با لوور آلومینیوم آنودایز شده دابل پارابولیک با یک عدد لامپ فلورسنت 54 وات T5   </v>
      </c>
      <c r="P4037" s="596" t="s">
        <v>1405</v>
      </c>
      <c r="Q4037" s="555" t="s">
        <v>1406</v>
      </c>
      <c r="R4037" s="555" t="s">
        <v>30</v>
      </c>
      <c r="S4037" s="614">
        <v>1510000</v>
      </c>
      <c r="T4037" s="17"/>
      <c r="U4037" s="583"/>
    </row>
    <row r="4038" spans="1:21" ht="34.5">
      <c r="A4038" s="5"/>
      <c r="B4038" s="5"/>
      <c r="I4038" s="5"/>
      <c r="J4038" s="5"/>
      <c r="K4038" s="5"/>
      <c r="M4038" s="411"/>
      <c r="N4038" s="9"/>
      <c r="O4038" s="16" t="str">
        <f t="shared" si="658"/>
        <v xml:space="preserve">015810چراغ فلورسنت توکار با لوور آلومینیوم آنودایز شده دابل پارابولیک با دو عدد لامپ فلورسنت 54 وات T5   </v>
      </c>
      <c r="P4038" s="596" t="s">
        <v>1407</v>
      </c>
      <c r="Q4038" s="555" t="s">
        <v>1408</v>
      </c>
      <c r="R4038" s="555" t="s">
        <v>30</v>
      </c>
      <c r="S4038" s="614">
        <v>1645000</v>
      </c>
      <c r="T4038" s="17"/>
      <c r="U4038" s="583"/>
    </row>
    <row r="4039" spans="1:21" ht="34.5">
      <c r="A4039" s="5"/>
      <c r="B4039" s="5"/>
      <c r="I4039" s="5"/>
      <c r="J4039" s="5"/>
      <c r="K4039" s="5"/>
      <c r="M4039" s="411"/>
      <c r="N4039" s="9"/>
      <c r="O4039" s="16" t="str">
        <f t="shared" si="658"/>
        <v xml:space="preserve">015901چراغ فلورسنت توکار با صفحه آکریلیک با دو عدد لامپ فلورسنت 14 وات T5   </v>
      </c>
      <c r="P4039" s="596" t="s">
        <v>1409</v>
      </c>
      <c r="Q4039" s="555" t="s">
        <v>1410</v>
      </c>
      <c r="R4039" s="555" t="s">
        <v>30</v>
      </c>
      <c r="S4039" s="614">
        <v>1181000</v>
      </c>
      <c r="T4039" s="17"/>
      <c r="U4039" s="583"/>
    </row>
    <row r="4040" spans="1:21" ht="34.5">
      <c r="A4040" s="5"/>
      <c r="B4040" s="5"/>
      <c r="I4040" s="5"/>
      <c r="J4040" s="5"/>
      <c r="K4040" s="5"/>
      <c r="M4040" s="411"/>
      <c r="N4040" s="9"/>
      <c r="O4040" s="16" t="str">
        <f t="shared" si="658"/>
        <v>015902چراغ فلورسنت توکار با صفحه آکریلیک با سه عدد لامپ فلورسنت 14 وات T5</v>
      </c>
      <c r="P4040" s="596" t="s">
        <v>1411</v>
      </c>
      <c r="Q4040" s="555" t="s">
        <v>1412</v>
      </c>
      <c r="R4040" s="555" t="s">
        <v>30</v>
      </c>
      <c r="S4040" s="614">
        <v>1201000</v>
      </c>
      <c r="T4040" s="17"/>
      <c r="U4040" s="583"/>
    </row>
    <row r="4041" spans="1:21" ht="34.5">
      <c r="A4041" s="5"/>
      <c r="B4041" s="5"/>
      <c r="I4041" s="5"/>
      <c r="J4041" s="5"/>
      <c r="K4041" s="5"/>
      <c r="M4041" s="411"/>
      <c r="N4041" s="9"/>
      <c r="O4041" s="16" t="str">
        <f t="shared" si="658"/>
        <v>015903چراغ فلورسنت توکار با صفحه آکریلیک با چهار عدد لامپ فلورسنت 14 وات T5</v>
      </c>
      <c r="P4041" s="596" t="s">
        <v>1413</v>
      </c>
      <c r="Q4041" s="555" t="s">
        <v>1414</v>
      </c>
      <c r="R4041" s="555" t="s">
        <v>30</v>
      </c>
      <c r="S4041" s="614">
        <v>1696000</v>
      </c>
      <c r="T4041" s="17"/>
      <c r="U4041" s="583"/>
    </row>
    <row r="4042" spans="1:21" ht="34.5">
      <c r="A4042" s="5"/>
      <c r="B4042" s="5"/>
      <c r="I4042" s="5"/>
      <c r="J4042" s="5"/>
      <c r="K4042" s="5"/>
      <c r="M4042" s="411"/>
      <c r="N4042" s="9"/>
      <c r="O4042" s="16" t="str">
        <f t="shared" si="658"/>
        <v xml:space="preserve">015904چراغ فلورسنت توکار با صفحه آکریلیک با دو عدد لامپ فلورسنت 24 وات T5   </v>
      </c>
      <c r="P4042" s="596" t="s">
        <v>1415</v>
      </c>
      <c r="Q4042" s="555" t="s">
        <v>1416</v>
      </c>
      <c r="R4042" s="555" t="s">
        <v>30</v>
      </c>
      <c r="S4042" s="614">
        <v>1156000</v>
      </c>
      <c r="T4042" s="17"/>
      <c r="U4042" s="583"/>
    </row>
    <row r="4043" spans="1:21" ht="34.5">
      <c r="A4043" s="5"/>
      <c r="B4043" s="5"/>
      <c r="I4043" s="5"/>
      <c r="J4043" s="5"/>
      <c r="K4043" s="5"/>
      <c r="M4043" s="411"/>
      <c r="N4043" s="9"/>
      <c r="O4043" s="16" t="str">
        <f t="shared" si="658"/>
        <v>015905چراغ فلورسنت توکار با صفحه آکریلیک با سه عدد لامپ فلورسنت 24 وات T5</v>
      </c>
      <c r="P4043" s="596" t="s">
        <v>1417</v>
      </c>
      <c r="Q4043" s="555" t="s">
        <v>1418</v>
      </c>
      <c r="R4043" s="555" t="s">
        <v>30</v>
      </c>
      <c r="S4043" s="614">
        <v>1673000</v>
      </c>
      <c r="T4043" s="17"/>
      <c r="U4043" s="583"/>
    </row>
    <row r="4044" spans="1:21" ht="34.5">
      <c r="A4044" s="5"/>
      <c r="B4044" s="5"/>
      <c r="I4044" s="5"/>
      <c r="J4044" s="5"/>
      <c r="K4044" s="5"/>
      <c r="M4044" s="411"/>
      <c r="N4044" s="9"/>
      <c r="O4044" s="16" t="str">
        <f t="shared" si="658"/>
        <v>015906چراغ فلورسنت توکار با صفحه آکریلیک با چهار عدد لامپ فلورسنت 24 وات T5</v>
      </c>
      <c r="P4044" s="596" t="s">
        <v>1419</v>
      </c>
      <c r="Q4044" s="555" t="s">
        <v>1420</v>
      </c>
      <c r="R4044" s="555" t="s">
        <v>30</v>
      </c>
      <c r="S4044" s="614">
        <v>1747000</v>
      </c>
      <c r="T4044" s="17"/>
      <c r="U4044" s="583"/>
    </row>
    <row r="4045" spans="1:21" ht="34.5">
      <c r="A4045" s="5"/>
      <c r="B4045" s="5"/>
      <c r="I4045" s="5"/>
      <c r="J4045" s="5"/>
      <c r="K4045" s="5"/>
      <c r="M4045" s="411"/>
      <c r="N4045" s="9"/>
      <c r="O4045" s="16" t="str">
        <f t="shared" si="658"/>
        <v xml:space="preserve">015907چراغ فلورسنت توکار با صفحه آکریلیک با یک عدد لامپ فلورسنت 28 وات T5   </v>
      </c>
      <c r="P4045" s="596" t="s">
        <v>1421</v>
      </c>
      <c r="Q4045" s="555" t="s">
        <v>1422</v>
      </c>
      <c r="R4045" s="555" t="s">
        <v>30</v>
      </c>
      <c r="S4045" s="614">
        <v>1181000</v>
      </c>
      <c r="T4045" s="17"/>
      <c r="U4045" s="583"/>
    </row>
    <row r="4046" spans="1:21" ht="34.5">
      <c r="A4046" s="5"/>
      <c r="B4046" s="5"/>
      <c r="I4046" s="5"/>
      <c r="J4046" s="5"/>
      <c r="K4046" s="5"/>
      <c r="M4046" s="411"/>
      <c r="N4046" s="9"/>
      <c r="O4046" s="16" t="str">
        <f t="shared" si="658"/>
        <v xml:space="preserve">015908چراغ فلورسنت توکار با صفحه آکریلیک با دو عدد لامپ فلورسنت 28 وات T5   </v>
      </c>
      <c r="P4046" s="596" t="s">
        <v>1423</v>
      </c>
      <c r="Q4046" s="555" t="s">
        <v>1424</v>
      </c>
      <c r="R4046" s="555" t="s">
        <v>30</v>
      </c>
      <c r="S4046" s="614">
        <v>1438000</v>
      </c>
      <c r="T4046" s="17"/>
      <c r="U4046" s="583"/>
    </row>
    <row r="4047" spans="1:21" ht="34.5">
      <c r="A4047" s="5"/>
      <c r="B4047" s="5"/>
      <c r="I4047" s="5"/>
      <c r="J4047" s="5"/>
      <c r="K4047" s="5"/>
      <c r="M4047" s="411"/>
      <c r="N4047" s="9"/>
      <c r="O4047" s="16" t="str">
        <f t="shared" si="658"/>
        <v xml:space="preserve">015909چراغ فلورسنت توکار با صفحه آکریلیک با یک عدد لامپ فلورسنت 54 وات T5   </v>
      </c>
      <c r="P4047" s="596" t="s">
        <v>1425</v>
      </c>
      <c r="Q4047" s="555" t="s">
        <v>1426</v>
      </c>
      <c r="R4047" s="555" t="s">
        <v>30</v>
      </c>
      <c r="S4047" s="614">
        <v>1299000</v>
      </c>
      <c r="T4047" s="17"/>
      <c r="U4047" s="583"/>
    </row>
    <row r="4048" spans="1:21" ht="34.5">
      <c r="A4048" s="5"/>
      <c r="B4048" s="5"/>
      <c r="I4048" s="5"/>
      <c r="J4048" s="5"/>
      <c r="K4048" s="5"/>
      <c r="M4048" s="411"/>
      <c r="N4048" s="9"/>
      <c r="O4048" s="16" t="str">
        <f t="shared" si="658"/>
        <v xml:space="preserve">015910چراغ فلورسنت توکار با صفحه آکریلیک با دو عدد لامپ فلورسنت 54 وات T5   </v>
      </c>
      <c r="P4048" s="596" t="s">
        <v>1427</v>
      </c>
      <c r="Q4048" s="555" t="s">
        <v>1428</v>
      </c>
      <c r="R4048" s="555" t="s">
        <v>30</v>
      </c>
      <c r="S4048" s="614">
        <v>1502000</v>
      </c>
      <c r="T4048" s="17"/>
      <c r="U4048" s="583"/>
    </row>
    <row r="4049" spans="1:21" ht="34.5">
      <c r="A4049" s="5"/>
      <c r="B4049" s="5"/>
      <c r="I4049" s="5"/>
      <c r="J4049" s="5"/>
      <c r="K4049" s="5"/>
      <c r="M4049" s="411"/>
      <c r="N4049" s="9"/>
      <c r="O4049" s="16" t="str">
        <f t="shared" si="658"/>
        <v xml:space="preserve">016001چراغ فلورسنت توکار نور مخفی با رفلکتور آهن رنگ شده با یک عدد لامپ فلورسنت 14 وات T5   </v>
      </c>
      <c r="P4049" s="596" t="s">
        <v>1429</v>
      </c>
      <c r="Q4049" s="555" t="s">
        <v>1430</v>
      </c>
      <c r="R4049" s="555" t="s">
        <v>30</v>
      </c>
      <c r="S4049" s="583">
        <v>0</v>
      </c>
      <c r="T4049" s="17"/>
      <c r="U4049" s="583"/>
    </row>
    <row r="4050" spans="1:21" ht="34.5">
      <c r="A4050" s="5"/>
      <c r="B4050" s="5"/>
      <c r="I4050" s="5"/>
      <c r="J4050" s="5"/>
      <c r="K4050" s="5"/>
      <c r="M4050" s="411"/>
      <c r="N4050" s="9"/>
      <c r="O4050" s="16" t="str">
        <f t="shared" si="658"/>
        <v xml:space="preserve">016002چراغ فلورسنت توکار نور مخفی با رفلکتور آهن رنگ شده با دو عدد لامپ فلورسنت 14 وات T5   </v>
      </c>
      <c r="P4050" s="596" t="s">
        <v>1431</v>
      </c>
      <c r="Q4050" s="555" t="s">
        <v>1432</v>
      </c>
      <c r="R4050" s="555" t="s">
        <v>30</v>
      </c>
      <c r="S4050" s="614">
        <v>1232000</v>
      </c>
      <c r="T4050" s="17"/>
      <c r="U4050" s="583"/>
    </row>
    <row r="4051" spans="1:21" ht="34.5">
      <c r="A4051" s="5"/>
      <c r="B4051" s="5"/>
      <c r="I4051" s="5"/>
      <c r="J4051" s="5"/>
      <c r="K4051" s="5"/>
      <c r="M4051" s="411"/>
      <c r="N4051" s="9"/>
      <c r="O4051" s="16" t="str">
        <f t="shared" si="658"/>
        <v xml:space="preserve">016003چراغ فلورسنت توکار نور مخفی با رفلکتور آهن رنگ شده با یک عدد لامپ فلورسنت 24 وات T5   </v>
      </c>
      <c r="P4051" s="596" t="s">
        <v>1433</v>
      </c>
      <c r="Q4051" s="555" t="s">
        <v>1434</v>
      </c>
      <c r="R4051" s="555" t="s">
        <v>30</v>
      </c>
      <c r="S4051" s="583">
        <v>0</v>
      </c>
      <c r="T4051" s="17"/>
      <c r="U4051" s="583"/>
    </row>
    <row r="4052" spans="1:21" ht="34.5">
      <c r="A4052" s="5"/>
      <c r="B4052" s="5"/>
      <c r="I4052" s="5"/>
      <c r="J4052" s="5"/>
      <c r="K4052" s="5"/>
      <c r="M4052" s="411"/>
      <c r="N4052" s="9"/>
      <c r="O4052" s="16" t="str">
        <f t="shared" si="658"/>
        <v xml:space="preserve">016004چراغ فلورسنت توکار نور مخفی با رفلکتور آهن رنگ شده با دو عدد لامپ فلورسنت 24 وات T5   </v>
      </c>
      <c r="P4052" s="596" t="s">
        <v>1435</v>
      </c>
      <c r="Q4052" s="555" t="s">
        <v>1436</v>
      </c>
      <c r="R4052" s="555" t="s">
        <v>30</v>
      </c>
      <c r="S4052" s="614">
        <v>1380000</v>
      </c>
      <c r="T4052" s="17"/>
      <c r="U4052" s="583"/>
    </row>
    <row r="4053" spans="1:21" ht="34.5">
      <c r="A4053" s="5"/>
      <c r="B4053" s="5"/>
      <c r="I4053" s="5"/>
      <c r="J4053" s="5"/>
      <c r="K4053" s="5"/>
      <c r="M4053" s="411"/>
      <c r="N4053" s="9"/>
      <c r="O4053" s="16" t="str">
        <f t="shared" si="658"/>
        <v xml:space="preserve">016005چراغ فلورسنت توکار نور مخفی با رفلکتور آهن رنگ شده با یک عدد لامپ فلورسنت 28 وات T5   </v>
      </c>
      <c r="P4053" s="596" t="s">
        <v>1437</v>
      </c>
      <c r="Q4053" s="555" t="s">
        <v>1438</v>
      </c>
      <c r="R4053" s="555" t="s">
        <v>30</v>
      </c>
      <c r="S4053" s="583">
        <v>0</v>
      </c>
      <c r="T4053" s="17"/>
      <c r="U4053" s="583"/>
    </row>
    <row r="4054" spans="1:21" ht="34.5">
      <c r="A4054" s="5"/>
      <c r="B4054" s="5"/>
      <c r="I4054" s="5"/>
      <c r="J4054" s="5"/>
      <c r="K4054" s="5"/>
      <c r="M4054" s="411"/>
      <c r="N4054" s="9"/>
      <c r="O4054" s="16" t="str">
        <f t="shared" si="658"/>
        <v xml:space="preserve">016006چراغ فلورسنت توکار نور مخفی با رفلکتور آهن رنگ شده با دو عدد لامپ فلورسنت 28 وات T5   </v>
      </c>
      <c r="P4054" s="596" t="s">
        <v>1439</v>
      </c>
      <c r="Q4054" s="555" t="s">
        <v>1440</v>
      </c>
      <c r="R4054" s="555" t="s">
        <v>30</v>
      </c>
      <c r="S4054" s="614">
        <v>1700000</v>
      </c>
      <c r="T4054" s="17"/>
      <c r="U4054" s="583"/>
    </row>
    <row r="4055" spans="1:21" ht="34.5">
      <c r="A4055" s="5"/>
      <c r="B4055" s="5"/>
      <c r="I4055" s="5"/>
      <c r="J4055" s="5"/>
      <c r="K4055" s="5"/>
      <c r="M4055" s="411"/>
      <c r="N4055" s="9"/>
      <c r="O4055" s="16" t="str">
        <f t="shared" si="658"/>
        <v xml:space="preserve">016007چراغ فلورسنت توکار نور مخفی با رفلکتور آهن رنگ شده با یک عدد لامپ فلورسنت 54 وات T5   </v>
      </c>
      <c r="P4055" s="596" t="s">
        <v>1441</v>
      </c>
      <c r="Q4055" s="555" t="s">
        <v>1442</v>
      </c>
      <c r="R4055" s="555" t="s">
        <v>30</v>
      </c>
      <c r="S4055" s="583">
        <v>0</v>
      </c>
      <c r="T4055" s="17"/>
      <c r="U4055" s="583"/>
    </row>
    <row r="4056" spans="1:21" ht="34.5">
      <c r="A4056" s="5"/>
      <c r="B4056" s="5"/>
      <c r="I4056" s="5"/>
      <c r="J4056" s="5"/>
      <c r="K4056" s="5"/>
      <c r="M4056" s="411"/>
      <c r="N4056" s="9"/>
      <c r="O4056" s="16" t="str">
        <f t="shared" si="658"/>
        <v xml:space="preserve">016008چراغ فلورسنت توکار نور مخفی با رفلکتور آهن رنگ شده با دو عدد لامپ فلورسنت 54 وات T5   </v>
      </c>
      <c r="P4056" s="596" t="s">
        <v>1443</v>
      </c>
      <c r="Q4056" s="555" t="s">
        <v>1444</v>
      </c>
      <c r="R4056" s="555" t="s">
        <v>30</v>
      </c>
      <c r="S4056" s="614">
        <v>2011000</v>
      </c>
      <c r="T4056" s="17"/>
      <c r="U4056" s="583"/>
    </row>
    <row r="4057" spans="1:21" ht="34.5">
      <c r="A4057" s="5"/>
      <c r="B4057" s="5"/>
      <c r="I4057" s="5"/>
      <c r="J4057" s="5"/>
      <c r="K4057" s="5"/>
      <c r="M4057" s="411"/>
      <c r="N4057" s="9"/>
      <c r="O4057" s="16" t="str">
        <f t="shared" si="658"/>
        <v xml:space="preserve">016101چراغ فلورسنت توکار نور مخفی با رفلکتور آلومینیوم با یک عدد لامپ فلورسنت 14 وات T5   </v>
      </c>
      <c r="P4057" s="596" t="s">
        <v>1445</v>
      </c>
      <c r="Q4057" s="555" t="s">
        <v>1446</v>
      </c>
      <c r="R4057" s="555" t="s">
        <v>30</v>
      </c>
      <c r="S4057" s="583">
        <v>0</v>
      </c>
      <c r="T4057" s="17"/>
      <c r="U4057" s="583"/>
    </row>
    <row r="4058" spans="1:21" ht="34.5">
      <c r="A4058" s="5"/>
      <c r="B4058" s="5"/>
      <c r="I4058" s="5"/>
      <c r="J4058" s="5"/>
      <c r="K4058" s="5"/>
      <c r="M4058" s="411"/>
      <c r="N4058" s="9"/>
      <c r="O4058" s="16" t="str">
        <f t="shared" si="658"/>
        <v xml:space="preserve">016102چراغ فلورسنت توکار نور مخفی با رفلکتور آلومینیوم با دو عدد لامپ فلورسنت 14 وات T5   </v>
      </c>
      <c r="P4058" s="596" t="s">
        <v>1447</v>
      </c>
      <c r="Q4058" s="555" t="s">
        <v>1448</v>
      </c>
      <c r="R4058" s="555" t="s">
        <v>30</v>
      </c>
      <c r="S4058" s="614">
        <v>1388000</v>
      </c>
      <c r="T4058" s="17"/>
      <c r="U4058" s="583"/>
    </row>
    <row r="4059" spans="1:21" ht="34.5">
      <c r="A4059" s="5"/>
      <c r="B4059" s="5"/>
      <c r="I4059" s="5"/>
      <c r="J4059" s="5"/>
      <c r="K4059" s="5"/>
      <c r="M4059" s="411"/>
      <c r="N4059" s="9"/>
      <c r="O4059" s="16" t="str">
        <f t="shared" si="658"/>
        <v xml:space="preserve">016103چراغ فلورسنت توکار نور مخفی با رفلکتور آلومینیوم با یک عدد لامپ فلورسنت 24 وات T5   </v>
      </c>
      <c r="P4059" s="596" t="s">
        <v>1449</v>
      </c>
      <c r="Q4059" s="555" t="s">
        <v>1450</v>
      </c>
      <c r="R4059" s="555" t="s">
        <v>30</v>
      </c>
      <c r="S4059" s="583">
        <v>0</v>
      </c>
      <c r="T4059" s="17"/>
      <c r="U4059" s="583"/>
    </row>
    <row r="4060" spans="1:21" ht="34.5">
      <c r="A4060" s="5"/>
      <c r="B4060" s="5"/>
      <c r="I4060" s="5"/>
      <c r="J4060" s="5"/>
      <c r="K4060" s="5"/>
      <c r="M4060" s="411"/>
      <c r="N4060" s="9"/>
      <c r="O4060" s="16" t="str">
        <f t="shared" si="658"/>
        <v xml:space="preserve">016104چراغ فلورسنت توکار نور مخفی با رفلکتور آلومینیوم با دو عدد لامپ فلورسنت 24 وات T5   </v>
      </c>
      <c r="P4060" s="596" t="s">
        <v>1451</v>
      </c>
      <c r="Q4060" s="555" t="s">
        <v>1452</v>
      </c>
      <c r="R4060" s="555" t="s">
        <v>30</v>
      </c>
      <c r="S4060" s="614">
        <v>1623000</v>
      </c>
      <c r="T4060" s="17"/>
      <c r="U4060" s="583"/>
    </row>
    <row r="4061" spans="1:21" ht="34.5">
      <c r="A4061" s="5"/>
      <c r="B4061" s="5"/>
      <c r="I4061" s="5"/>
      <c r="J4061" s="5"/>
      <c r="K4061" s="5"/>
      <c r="M4061" s="411"/>
      <c r="N4061" s="9"/>
      <c r="O4061" s="16" t="str">
        <f t="shared" si="658"/>
        <v xml:space="preserve">016105چراغ فلورسنت توکار نور مخفی با رفلکتور آلومینیوم با یک عدد لامپ فلورسنت 28 وات T5   </v>
      </c>
      <c r="P4061" s="596" t="s">
        <v>1453</v>
      </c>
      <c r="Q4061" s="555" t="s">
        <v>1454</v>
      </c>
      <c r="R4061" s="555" t="s">
        <v>30</v>
      </c>
      <c r="S4061" s="583">
        <v>0</v>
      </c>
      <c r="T4061" s="17"/>
      <c r="U4061" s="583"/>
    </row>
    <row r="4062" spans="1:21" ht="34.5">
      <c r="A4062" s="5"/>
      <c r="B4062" s="5"/>
      <c r="I4062" s="5"/>
      <c r="J4062" s="5"/>
      <c r="K4062" s="5"/>
      <c r="M4062" s="411"/>
      <c r="N4062" s="9"/>
      <c r="O4062" s="16" t="str">
        <f t="shared" si="658"/>
        <v xml:space="preserve">016106چراغ فلورسنت توکار نور مخفی با رفلکتور آلومینیوم با دو عدد لامپ فلورسنت 28 وات T5   </v>
      </c>
      <c r="P4062" s="596" t="s">
        <v>1455</v>
      </c>
      <c r="Q4062" s="555" t="s">
        <v>1456</v>
      </c>
      <c r="R4062" s="555" t="s">
        <v>30</v>
      </c>
      <c r="S4062" s="614">
        <v>1933000</v>
      </c>
      <c r="T4062" s="17"/>
      <c r="U4062" s="583"/>
    </row>
    <row r="4063" spans="1:21" ht="34.5">
      <c r="A4063" s="5"/>
      <c r="B4063" s="5"/>
      <c r="I4063" s="5"/>
      <c r="J4063" s="5"/>
      <c r="K4063" s="5"/>
      <c r="M4063" s="411"/>
      <c r="N4063" s="9"/>
      <c r="O4063" s="16" t="str">
        <f t="shared" si="658"/>
        <v xml:space="preserve">016107چراغ فلورسنت توکار نور مخفی با رفلکتور آلومینیوم با یک عدد لامپ فلورسنت 54 وات T5   </v>
      </c>
      <c r="P4063" s="596" t="s">
        <v>1457</v>
      </c>
      <c r="Q4063" s="555" t="s">
        <v>1458</v>
      </c>
      <c r="R4063" s="555" t="s">
        <v>30</v>
      </c>
      <c r="S4063" s="583">
        <v>0</v>
      </c>
      <c r="T4063" s="17"/>
      <c r="U4063" s="583"/>
    </row>
    <row r="4064" spans="1:21" ht="34.5">
      <c r="A4064" s="5"/>
      <c r="B4064" s="5"/>
      <c r="I4064" s="5"/>
      <c r="J4064" s="5"/>
      <c r="K4064" s="5"/>
      <c r="M4064" s="411"/>
      <c r="N4064" s="9"/>
      <c r="O4064" s="16" t="str">
        <f t="shared" si="658"/>
        <v xml:space="preserve">016108چراغ فلورسنت توکار نور مخفی با رفلکتور آلومینیوم با دو عدد لامپ فلورسنت 54 وات T5   </v>
      </c>
      <c r="P4064" s="596" t="s">
        <v>1459</v>
      </c>
      <c r="Q4064" s="555" t="s">
        <v>1460</v>
      </c>
      <c r="R4064" s="555" t="s">
        <v>30</v>
      </c>
      <c r="S4064" s="614">
        <v>2167000</v>
      </c>
      <c r="T4064" s="17"/>
      <c r="U4064" s="583"/>
    </row>
    <row r="4065" spans="1:21" ht="51.75">
      <c r="A4065" s="5"/>
      <c r="B4065" s="5"/>
      <c r="I4065" s="5"/>
      <c r="J4065" s="5"/>
      <c r="K4065" s="5"/>
      <c r="M4065" s="411"/>
      <c r="N4065" s="9"/>
      <c r="O4065" s="16" t="str">
        <f t="shared" si="658"/>
        <v xml:space="preserve">016201چراغ فلورسنت توکار نور مخفی با رفلکتور لوور آلومینیوم آنودایز شده دابل پارابولیک با یک عدد لامپ فلورسنت 14 وات T5   </v>
      </c>
      <c r="P4065" s="596" t="s">
        <v>1461</v>
      </c>
      <c r="Q4065" s="555" t="s">
        <v>1462</v>
      </c>
      <c r="R4065" s="555" t="s">
        <v>30</v>
      </c>
      <c r="S4065" s="583">
        <v>0</v>
      </c>
      <c r="T4065" s="17"/>
      <c r="U4065" s="583"/>
    </row>
    <row r="4066" spans="1:21" ht="51.75">
      <c r="A4066" s="5"/>
      <c r="B4066" s="5"/>
      <c r="I4066" s="5"/>
      <c r="J4066" s="5"/>
      <c r="K4066" s="5"/>
      <c r="M4066" s="411"/>
      <c r="N4066" s="9"/>
      <c r="O4066" s="16" t="str">
        <f t="shared" si="658"/>
        <v xml:space="preserve">016202چراغ فلورسنت توکار نور مخفی با رفلکتور لوور آلومینیوم آنودایز شده دابل پارابولیک با دو عدد لامپ فلورسنت 14 وات T5   </v>
      </c>
      <c r="P4066" s="596" t="s">
        <v>1463</v>
      </c>
      <c r="Q4066" s="555" t="s">
        <v>1464</v>
      </c>
      <c r="R4066" s="555" t="s">
        <v>30</v>
      </c>
      <c r="S4066" s="614">
        <v>1520000</v>
      </c>
      <c r="T4066" s="17"/>
      <c r="U4066" s="583"/>
    </row>
    <row r="4067" spans="1:21" ht="51.75">
      <c r="A4067" s="5"/>
      <c r="B4067" s="5"/>
      <c r="I4067" s="5"/>
      <c r="J4067" s="5"/>
      <c r="K4067" s="5"/>
      <c r="M4067" s="411"/>
      <c r="N4067" s="9"/>
      <c r="O4067" s="16" t="str">
        <f t="shared" si="658"/>
        <v xml:space="preserve">016203چراغ فلورسنت توکار نور مخفی با رفلکتور لوور آلومینیوم آنودایز شده دابل پارابولیک با یک عدد لامپ فلورسنت 24 وات T5   </v>
      </c>
      <c r="P4067" s="596" t="s">
        <v>1465</v>
      </c>
      <c r="Q4067" s="555" t="s">
        <v>1466</v>
      </c>
      <c r="R4067" s="555" t="s">
        <v>30</v>
      </c>
      <c r="S4067" s="583">
        <v>0</v>
      </c>
      <c r="T4067" s="17"/>
      <c r="U4067" s="583"/>
    </row>
    <row r="4068" spans="1:21" ht="51.75">
      <c r="A4068" s="5"/>
      <c r="B4068" s="5"/>
      <c r="I4068" s="5"/>
      <c r="J4068" s="5"/>
      <c r="K4068" s="5"/>
      <c r="M4068" s="411"/>
      <c r="N4068" s="9"/>
      <c r="O4068" s="16" t="str">
        <f t="shared" si="658"/>
        <v xml:space="preserve">016204چراغ فلورسنت توکار نور مخفی با رفلکتور لوور آلومینیوم آنودایز شده دابل پارابولیک با دو عدد لامپ فلورسنت 24 وات T5   </v>
      </c>
      <c r="P4068" s="596" t="s">
        <v>1467</v>
      </c>
      <c r="Q4068" s="555" t="s">
        <v>1468</v>
      </c>
      <c r="R4068" s="555" t="s">
        <v>30</v>
      </c>
      <c r="S4068" s="614">
        <v>1606000</v>
      </c>
      <c r="T4068" s="17"/>
      <c r="U4068" s="583"/>
    </row>
    <row r="4069" spans="1:21" ht="51.75">
      <c r="A4069" s="5"/>
      <c r="B4069" s="5"/>
      <c r="I4069" s="5"/>
      <c r="J4069" s="5"/>
      <c r="K4069" s="5"/>
      <c r="M4069" s="411"/>
      <c r="N4069" s="9"/>
      <c r="O4069" s="16" t="str">
        <f t="shared" si="658"/>
        <v xml:space="preserve">016205چراغ فلورسنت توکار نور مخفی با رفلکتور لوور آلومینیوم آنودایز شده دابل پارابولیک با یک عدد لامپ فلورسنت 28 وات T5   </v>
      </c>
      <c r="P4069" s="596" t="s">
        <v>1469</v>
      </c>
      <c r="Q4069" s="555" t="s">
        <v>1470</v>
      </c>
      <c r="R4069" s="555" t="s">
        <v>30</v>
      </c>
      <c r="S4069" s="583">
        <v>0</v>
      </c>
      <c r="T4069" s="17"/>
      <c r="U4069" s="583"/>
    </row>
    <row r="4070" spans="1:21" ht="51.75">
      <c r="A4070" s="5"/>
      <c r="B4070" s="5"/>
      <c r="I4070" s="5"/>
      <c r="J4070" s="5"/>
      <c r="K4070" s="5"/>
      <c r="M4070" s="411"/>
      <c r="N4070" s="9"/>
      <c r="O4070" s="16" t="str">
        <f t="shared" si="658"/>
        <v xml:space="preserve">016206چراغ فلورسنت توکار نور مخفی با رفلکتور لوور آلومینیوم آنودایز شده دابل پارابولیک با دو عدد لامپ فلورسنت 28 وات T5   </v>
      </c>
      <c r="P4070" s="596" t="s">
        <v>1471</v>
      </c>
      <c r="Q4070" s="555" t="s">
        <v>1472</v>
      </c>
      <c r="R4070" s="555" t="s">
        <v>30</v>
      </c>
      <c r="S4070" s="614">
        <v>2167000</v>
      </c>
      <c r="T4070" s="17"/>
      <c r="U4070" s="583"/>
    </row>
    <row r="4071" spans="1:21" ht="51.75">
      <c r="A4071" s="5"/>
      <c r="B4071" s="5"/>
      <c r="I4071" s="5"/>
      <c r="J4071" s="5"/>
      <c r="K4071" s="5"/>
      <c r="M4071" s="411"/>
      <c r="N4071" s="9"/>
      <c r="O4071" s="16" t="str">
        <f t="shared" ref="O4071:O4134" si="659">LEFT(CONCATENATE(P4071,Q4071),252)</f>
        <v xml:space="preserve">016207چراغ فلورسنت توکار نور مخفی با رفلکتور لوور آلومینیوم آنودایز شده دابل پارابولیک با یک عدد لامپ فلورسنت 54 وات T5   </v>
      </c>
      <c r="P4071" s="596" t="s">
        <v>1473</v>
      </c>
      <c r="Q4071" s="555" t="s">
        <v>1474</v>
      </c>
      <c r="R4071" s="555" t="s">
        <v>30</v>
      </c>
      <c r="S4071" s="583">
        <v>0</v>
      </c>
      <c r="T4071" s="17"/>
      <c r="U4071" s="583"/>
    </row>
    <row r="4072" spans="1:21" ht="51.75">
      <c r="A4072" s="5"/>
      <c r="B4072" s="5"/>
      <c r="I4072" s="5"/>
      <c r="J4072" s="5"/>
      <c r="K4072" s="5"/>
      <c r="M4072" s="411"/>
      <c r="N4072" s="9"/>
      <c r="O4072" s="16" t="str">
        <f t="shared" si="659"/>
        <v xml:space="preserve">016208چراغ فلورسنت توکار نور مخفی با رفلکتور لوور آلومینیوم آنودایز شده دابل پارابولیک با دو عدد لامپ فلورسنت 54 وات T5   </v>
      </c>
      <c r="P4072" s="596" t="s">
        <v>1475</v>
      </c>
      <c r="Q4072" s="555" t="s">
        <v>1476</v>
      </c>
      <c r="R4072" s="555" t="s">
        <v>30</v>
      </c>
      <c r="S4072" s="614">
        <v>1855000</v>
      </c>
      <c r="T4072" s="17"/>
      <c r="U4072" s="583"/>
    </row>
    <row r="4073" spans="1:21" ht="34.5">
      <c r="A4073" s="5"/>
      <c r="B4073" s="5"/>
      <c r="I4073" s="5"/>
      <c r="J4073" s="5"/>
      <c r="K4073" s="5"/>
      <c r="M4073" s="411"/>
      <c r="N4073" s="9"/>
      <c r="O4073" s="16" t="str">
        <f t="shared" si="659"/>
        <v>016301چراغ فلورسنت دیوار بالای روشویی با یک عدد لامپ فلورسنت 18 وات T8</v>
      </c>
      <c r="P4073" s="596" t="s">
        <v>1477</v>
      </c>
      <c r="Q4073" s="555" t="s">
        <v>1478</v>
      </c>
      <c r="R4073" s="555" t="s">
        <v>30</v>
      </c>
      <c r="S4073" s="614">
        <v>751000</v>
      </c>
      <c r="T4073" s="17"/>
      <c r="U4073" s="583"/>
    </row>
    <row r="4074" spans="1:21" ht="51.75">
      <c r="A4074" s="5"/>
      <c r="B4074" s="5"/>
      <c r="I4074" s="5"/>
      <c r="J4074" s="5"/>
      <c r="K4074" s="5"/>
      <c r="M4074" s="411"/>
      <c r="N4074" s="9"/>
      <c r="O4074" s="16" t="str">
        <f t="shared" si="659"/>
        <v>017001اضافه بها در صورتی که در چراغ های فلورسنت با یک لامپ 18 وات T8 از بالاست الکترنیکی با کلاس انرژی A3 استفاده شود.</v>
      </c>
      <c r="P4074" s="596" t="s">
        <v>1479</v>
      </c>
      <c r="Q4074" s="555" t="s">
        <v>1480</v>
      </c>
      <c r="R4074" s="555" t="s">
        <v>30</v>
      </c>
      <c r="S4074" s="614">
        <v>152000</v>
      </c>
      <c r="T4074" s="17"/>
      <c r="U4074" s="583"/>
    </row>
    <row r="4075" spans="1:21" ht="51.75">
      <c r="A4075" s="5"/>
      <c r="B4075" s="5"/>
      <c r="I4075" s="5"/>
      <c r="J4075" s="5"/>
      <c r="K4075" s="5"/>
      <c r="M4075" s="411"/>
      <c r="N4075" s="9"/>
      <c r="O4075" s="16" t="str">
        <f t="shared" si="659"/>
        <v>017002اضافه بها در صورتی که در چراغ های فلورسنت با دو لامپ 18 وات T8 از بالاست الکترنیکی با کلاس انرژی A3 استفاده شود.</v>
      </c>
      <c r="P4075" s="596" t="s">
        <v>1481</v>
      </c>
      <c r="Q4075" s="555" t="s">
        <v>1482</v>
      </c>
      <c r="R4075" s="555" t="s">
        <v>30</v>
      </c>
      <c r="S4075" s="614">
        <v>143200</v>
      </c>
      <c r="T4075" s="17"/>
      <c r="U4075" s="583"/>
    </row>
    <row r="4076" spans="1:21" ht="51.75">
      <c r="A4076" s="5"/>
      <c r="B4076" s="5"/>
      <c r="I4076" s="5"/>
      <c r="J4076" s="5"/>
      <c r="K4076" s="5"/>
      <c r="M4076" s="411"/>
      <c r="N4076" s="9"/>
      <c r="O4076" s="16" t="str">
        <f t="shared" si="659"/>
        <v>017003اضافه بها در صورتی که در چراغ های فلورسنت با سه لامپ 18 وات T8 از بالاست الکترنیکی با کلاس انرژی A3 استفاده شود.</v>
      </c>
      <c r="P4076" s="596" t="s">
        <v>1483</v>
      </c>
      <c r="Q4076" s="555" t="s">
        <v>1484</v>
      </c>
      <c r="R4076" s="555" t="s">
        <v>30</v>
      </c>
      <c r="S4076" s="614">
        <v>77300</v>
      </c>
      <c r="T4076" s="17"/>
      <c r="U4076" s="583"/>
    </row>
    <row r="4077" spans="1:21" ht="51.75">
      <c r="A4077" s="5"/>
      <c r="B4077" s="5"/>
      <c r="I4077" s="5"/>
      <c r="J4077" s="5"/>
      <c r="K4077" s="5"/>
      <c r="M4077" s="411"/>
      <c r="N4077" s="9"/>
      <c r="O4077" s="16" t="str">
        <f t="shared" si="659"/>
        <v>017004اضافه بها در صورتی که در چراغ های فلورسنت با چهار لامپ 18 وات T8 از بالاست الکترنیکی با کلاس انرژی A3 استفاده شود.</v>
      </c>
      <c r="P4077" s="596" t="s">
        <v>1485</v>
      </c>
      <c r="Q4077" s="555" t="s">
        <v>1486</v>
      </c>
      <c r="R4077" s="555" t="s">
        <v>30</v>
      </c>
      <c r="S4077" s="614">
        <v>265500</v>
      </c>
      <c r="T4077" s="17"/>
      <c r="U4077" s="583"/>
    </row>
    <row r="4078" spans="1:21" ht="51.75">
      <c r="A4078" s="5"/>
      <c r="B4078" s="5"/>
      <c r="I4078" s="5"/>
      <c r="J4078" s="5"/>
      <c r="K4078" s="5"/>
      <c r="M4078" s="411"/>
      <c r="N4078" s="9"/>
      <c r="O4078" s="16" t="str">
        <f t="shared" si="659"/>
        <v>017005اضافه بها در صورتی که در چراغ های فلورسنت با یک لامپ 36 وات T8 از بالاست الکترنیکی با کلاس انرژی A3 استفاده شود.</v>
      </c>
      <c r="P4078" s="596" t="s">
        <v>1487</v>
      </c>
      <c r="Q4078" s="555" t="s">
        <v>1488</v>
      </c>
      <c r="R4078" s="555" t="s">
        <v>30</v>
      </c>
      <c r="S4078" s="614">
        <v>157500</v>
      </c>
      <c r="T4078" s="17"/>
      <c r="U4078" s="583"/>
    </row>
    <row r="4079" spans="1:21" ht="51.75">
      <c r="A4079" s="5"/>
      <c r="B4079" s="5"/>
      <c r="I4079" s="5"/>
      <c r="J4079" s="5"/>
      <c r="K4079" s="5"/>
      <c r="M4079" s="411"/>
      <c r="N4079" s="9"/>
      <c r="O4079" s="16" t="str">
        <f t="shared" si="659"/>
        <v>017006اضافه بها در صورتی که در چراغ های فلورسنت با دو لامپ 36 وات T8 از بالاست الکترنیکی با کلاس انرژی A3 استفاده شود.</v>
      </c>
      <c r="P4079" s="596" t="s">
        <v>1489</v>
      </c>
      <c r="Q4079" s="555" t="s">
        <v>1490</v>
      </c>
      <c r="R4079" s="555" t="s">
        <v>30</v>
      </c>
      <c r="S4079" s="614">
        <v>122640</v>
      </c>
      <c r="T4079" s="17"/>
      <c r="U4079" s="583"/>
    </row>
    <row r="4080" spans="1:21" ht="51.75">
      <c r="A4080" s="5"/>
      <c r="B4080" s="5"/>
      <c r="I4080" s="5"/>
      <c r="J4080" s="5"/>
      <c r="K4080" s="5"/>
      <c r="M4080" s="411"/>
      <c r="N4080" s="9"/>
      <c r="O4080" s="16" t="str">
        <f t="shared" si="659"/>
        <v>017007اضافه بها در صورتی که در چراغ های فلورسنت با سه لامپ 36 وات T8 از بالاست الکترنیکی با کلاس انرژی A3 استفاده شود.</v>
      </c>
      <c r="P4080" s="596" t="s">
        <v>1491</v>
      </c>
      <c r="Q4080" s="555" t="s">
        <v>1492</v>
      </c>
      <c r="R4080" s="555" t="s">
        <v>30</v>
      </c>
      <c r="S4080" s="614">
        <v>52100</v>
      </c>
      <c r="T4080" s="17"/>
      <c r="U4080" s="583"/>
    </row>
    <row r="4081" spans="1:22" ht="51.75">
      <c r="A4081" s="5"/>
      <c r="B4081" s="5"/>
      <c r="I4081" s="5"/>
      <c r="J4081" s="5"/>
      <c r="K4081" s="5"/>
      <c r="M4081" s="411"/>
      <c r="N4081" s="9"/>
      <c r="O4081" s="16" t="str">
        <f t="shared" si="659"/>
        <v>017008اضافه بها در صورتی که در چراغ های فلورسنت با چهار لامپ 36 وات T8 از بالاست الکترنیکی با کلاس انرژی A3 استفاده شود.</v>
      </c>
      <c r="P4081" s="596" t="s">
        <v>1493</v>
      </c>
      <c r="Q4081" s="555" t="s">
        <v>1494</v>
      </c>
      <c r="R4081" s="555" t="s">
        <v>30</v>
      </c>
      <c r="S4081" s="614">
        <v>129000</v>
      </c>
      <c r="T4081" s="17"/>
      <c r="U4081" s="583"/>
    </row>
    <row r="4082" spans="1:22">
      <c r="A4082" s="5"/>
      <c r="B4082" s="5"/>
      <c r="I4082" s="5"/>
      <c r="J4082" s="5"/>
      <c r="K4082" s="5"/>
      <c r="M4082" s="411"/>
      <c r="N4082" s="9"/>
      <c r="O4082" s="16" t="str">
        <f t="shared" si="659"/>
        <v>017009چراغ</v>
      </c>
      <c r="P4082" s="615" t="s">
        <v>3639</v>
      </c>
      <c r="Q4082" s="258" t="s">
        <v>3638</v>
      </c>
      <c r="R4082" s="259" t="s">
        <v>30</v>
      </c>
      <c r="S4082" s="87">
        <v>10000</v>
      </c>
      <c r="T4082" s="17" t="s">
        <v>511</v>
      </c>
    </row>
    <row r="4083" spans="1:22">
      <c r="A4083" s="5"/>
      <c r="B4083" s="5"/>
      <c r="I4083" s="5"/>
      <c r="J4083" s="5"/>
      <c r="K4083" s="5"/>
      <c r="M4083" s="411"/>
      <c r="N4083" s="9"/>
      <c r="O4083" s="16" t="str">
        <f t="shared" si="659"/>
        <v>017010چراغ1</v>
      </c>
      <c r="P4083" s="615" t="s">
        <v>3640</v>
      </c>
      <c r="Q4083" s="258" t="s">
        <v>7211</v>
      </c>
      <c r="R4083" s="259" t="s">
        <v>30</v>
      </c>
      <c r="S4083" s="87">
        <v>10001</v>
      </c>
      <c r="T4083" s="17" t="s">
        <v>511</v>
      </c>
    </row>
    <row r="4084" spans="1:22">
      <c r="A4084" s="5"/>
      <c r="B4084" s="5"/>
      <c r="I4084" s="5"/>
      <c r="J4084" s="5"/>
      <c r="K4084" s="5"/>
      <c r="M4084" s="411"/>
      <c r="N4084" s="9"/>
      <c r="O4084" s="16" t="str">
        <f t="shared" si="659"/>
        <v>017011چراغ2</v>
      </c>
      <c r="P4084" s="615" t="s">
        <v>3641</v>
      </c>
      <c r="Q4084" s="258" t="s">
        <v>7212</v>
      </c>
      <c r="R4084" s="259" t="s">
        <v>30</v>
      </c>
      <c r="S4084" s="87">
        <v>10002</v>
      </c>
      <c r="T4084" s="17" t="s">
        <v>511</v>
      </c>
    </row>
    <row r="4085" spans="1:22" ht="51.75">
      <c r="A4085" s="5"/>
      <c r="B4085" s="5"/>
      <c r="I4085" s="5"/>
      <c r="J4085" s="5"/>
      <c r="K4085" s="5"/>
      <c r="M4085" s="411"/>
      <c r="N4085" s="9"/>
      <c r="O4085" s="16" t="str">
        <f t="shared" si="659"/>
        <v>022101چراغ های سقفی روکار،با حباب شیشه ای یا پلی کربنات مقاوم در مقابل اشعه ماورای بنفش،گرد یا چهارگوش به قطر حدود 30 سانتیمتر</v>
      </c>
      <c r="P4085" s="617" t="s">
        <v>1495</v>
      </c>
      <c r="Q4085" s="555" t="s">
        <v>1496</v>
      </c>
      <c r="R4085" s="555" t="s">
        <v>30</v>
      </c>
      <c r="S4085" s="614">
        <v>381000</v>
      </c>
      <c r="T4085" s="17"/>
      <c r="V4085" s="583"/>
    </row>
    <row r="4086" spans="1:22" ht="51.75">
      <c r="A4086" s="5"/>
      <c r="B4086" s="5"/>
      <c r="I4086" s="5"/>
      <c r="J4086" s="5"/>
      <c r="K4086" s="5"/>
      <c r="M4086" s="411"/>
      <c r="N4086" s="9"/>
      <c r="O4086" s="16" t="str">
        <f t="shared" si="659"/>
        <v>022102چراغ های سقفی روکار،با حباب شیشه ای یا پلی کربنات مقاوم در مقابل اشعه ماورای بنفش،گرد یا چهارگوش به قطر حدود 25 سانتیمتر</v>
      </c>
      <c r="P4086" s="596" t="s">
        <v>1497</v>
      </c>
      <c r="Q4086" s="555" t="s">
        <v>1498</v>
      </c>
      <c r="R4086" s="555" t="s">
        <v>30</v>
      </c>
      <c r="S4086" s="614">
        <v>327500</v>
      </c>
      <c r="T4086" s="17"/>
      <c r="V4086" s="583"/>
    </row>
    <row r="4087" spans="1:22" ht="51.75">
      <c r="A4087" s="5"/>
      <c r="B4087" s="5"/>
      <c r="I4087" s="5"/>
      <c r="J4087" s="5"/>
      <c r="K4087" s="5"/>
      <c r="M4087" s="411"/>
      <c r="N4087" s="9"/>
      <c r="O4087" s="16" t="str">
        <f t="shared" si="659"/>
        <v>022201چراغ های سقفی روکار،با حباب شیشه ای یا پلی کربنات مقاوم در مقابل اشعه ماورای بنفش،گرد یا چهارگوش به قطر حدود 18 سانتیمتر</v>
      </c>
      <c r="P4087" s="596" t="s">
        <v>1499</v>
      </c>
      <c r="Q4087" s="555" t="s">
        <v>1500</v>
      </c>
      <c r="R4087" s="555" t="s">
        <v>30</v>
      </c>
      <c r="S4087" s="614">
        <v>381000</v>
      </c>
      <c r="T4087" s="17"/>
      <c r="V4087" s="583"/>
    </row>
    <row r="4088" spans="1:22" ht="51.75">
      <c r="A4088" s="5"/>
      <c r="B4088" s="5"/>
      <c r="I4088" s="5"/>
      <c r="J4088" s="5"/>
      <c r="K4088" s="5"/>
      <c r="M4088" s="411"/>
      <c r="N4088" s="9"/>
      <c r="O4088" s="16" t="str">
        <f t="shared" si="659"/>
        <v>022202چراغ های سقفی روکار،با حباب شیشه ای یا پلی کربنات مقاوم در مقابل اشعه ماورای بنفش،گرد یا چهارگوش به قطر حدود 14 سانتیمتر</v>
      </c>
      <c r="P4088" s="596" t="s">
        <v>1501</v>
      </c>
      <c r="Q4088" s="555" t="s">
        <v>1502</v>
      </c>
      <c r="R4088" s="555" t="s">
        <v>30</v>
      </c>
      <c r="S4088" s="614">
        <v>381000</v>
      </c>
      <c r="T4088" s="17"/>
      <c r="V4088" s="583"/>
    </row>
    <row r="4089" spans="1:22" ht="51.75">
      <c r="A4089" s="5"/>
      <c r="B4089" s="5"/>
      <c r="I4089" s="5"/>
      <c r="J4089" s="5"/>
      <c r="K4089" s="5"/>
      <c r="M4089" s="411"/>
      <c r="N4089" s="9"/>
      <c r="O4089" s="16" t="str">
        <f t="shared" si="659"/>
        <v>022301چراغ دیوار روکار،با پایه چینی،حباب شیشه ای با پلی کربنات مقاوم در مقابل اشعه ماورای بنفش،کروی به قطر حدود 18 سانتیمتر</v>
      </c>
      <c r="P4089" s="596" t="s">
        <v>1503</v>
      </c>
      <c r="Q4089" s="555" t="s">
        <v>1504</v>
      </c>
      <c r="R4089" s="555" t="s">
        <v>30</v>
      </c>
      <c r="S4089" s="614">
        <v>381000</v>
      </c>
      <c r="T4089" s="17"/>
      <c r="V4089" s="583"/>
    </row>
    <row r="4090" spans="1:22" ht="51.75">
      <c r="A4090" s="5"/>
      <c r="B4090" s="5"/>
      <c r="I4090" s="5"/>
      <c r="J4090" s="5"/>
      <c r="K4090" s="5"/>
      <c r="M4090" s="411"/>
      <c r="N4090" s="9"/>
      <c r="O4090" s="16" t="str">
        <f t="shared" si="659"/>
        <v>022302چراغ دیوار روکار،با پایه چینی،حباب شیشه ای با پلی کربنات مقاوم در مقابل اشعه ماورای بنفش،کروی به قطر حدود 14 سانتیمتر</v>
      </c>
      <c r="P4090" s="596" t="s">
        <v>1505</v>
      </c>
      <c r="Q4090" s="555" t="s">
        <v>1506</v>
      </c>
      <c r="R4090" s="555" t="s">
        <v>30</v>
      </c>
      <c r="S4090" s="614">
        <v>381000</v>
      </c>
      <c r="T4090" s="17"/>
      <c r="V4090" s="583"/>
    </row>
    <row r="4091" spans="1:22" ht="34.5">
      <c r="A4091" s="5"/>
      <c r="B4091" s="5"/>
      <c r="I4091" s="5"/>
      <c r="J4091" s="5"/>
      <c r="K4091" s="5"/>
      <c r="M4091" s="411"/>
      <c r="N4091" s="9"/>
      <c r="O4091" s="16" t="str">
        <f t="shared" si="659"/>
        <v>022401سرپیچ پلی آمید یا چینی 27E با حداکثر نیم متر سیم دولا،با ترمینال مربوطه</v>
      </c>
      <c r="P4091" s="596" t="s">
        <v>1507</v>
      </c>
      <c r="Q4091" s="555" t="s">
        <v>1508</v>
      </c>
      <c r="R4091" s="555" t="s">
        <v>30</v>
      </c>
      <c r="S4091" s="614">
        <v>58900</v>
      </c>
      <c r="T4091" s="17"/>
      <c r="V4091" s="583"/>
    </row>
    <row r="4092" spans="1:22" ht="34.5">
      <c r="A4092" s="5"/>
      <c r="B4092" s="5"/>
      <c r="I4092" s="5"/>
      <c r="J4092" s="5"/>
      <c r="K4092" s="5"/>
      <c r="M4092" s="411"/>
      <c r="N4092" s="9"/>
      <c r="O4092" s="16" t="str">
        <f t="shared" si="659"/>
        <v>022501چراغ های سقفی روکار استوانه ای با رفلکتور از نوع آلومینیوم آندایز شده،بدون حباب به قطر 14-12 سانتیمتر</v>
      </c>
      <c r="P4092" s="596" t="s">
        <v>1509</v>
      </c>
      <c r="Q4092" s="555" t="s">
        <v>1510</v>
      </c>
      <c r="R4092" s="555" t="s">
        <v>30</v>
      </c>
      <c r="S4092" s="614">
        <v>327500</v>
      </c>
      <c r="T4092" s="17"/>
      <c r="V4092" s="583"/>
    </row>
    <row r="4093" spans="1:22" ht="34.5">
      <c r="A4093" s="5"/>
      <c r="B4093" s="5"/>
      <c r="I4093" s="5"/>
      <c r="J4093" s="5"/>
      <c r="K4093" s="5"/>
      <c r="M4093" s="411"/>
      <c r="N4093" s="9"/>
      <c r="O4093" s="16" t="str">
        <f t="shared" si="659"/>
        <v>022502چراغ های سقفی روکار استوانه ای با رفلکتور از نوع آلومینیوم آندایز شده،بدون حباب به قطر 18-15 سانتیمتر</v>
      </c>
      <c r="P4093" s="596" t="s">
        <v>1511</v>
      </c>
      <c r="Q4093" s="555" t="s">
        <v>1512</v>
      </c>
      <c r="R4093" s="555" t="s">
        <v>30</v>
      </c>
      <c r="S4093" s="614">
        <v>386500</v>
      </c>
      <c r="T4093" s="17"/>
      <c r="V4093" s="583"/>
    </row>
    <row r="4094" spans="1:22" ht="34.5">
      <c r="A4094" s="5"/>
      <c r="B4094" s="5"/>
      <c r="I4094" s="5"/>
      <c r="J4094" s="5"/>
      <c r="K4094" s="5"/>
      <c r="M4094" s="411"/>
      <c r="N4094" s="9"/>
      <c r="O4094" s="16" t="str">
        <f t="shared" si="659"/>
        <v>022503چراغ های سقفی روکار استوانه ای با رفلکتور از نوع آلومینیوم آندایز شده،بدون حباب به قطر 25-20 سانتیمتر</v>
      </c>
      <c r="P4094" s="596" t="s">
        <v>1513</v>
      </c>
      <c r="Q4094" s="555" t="s">
        <v>1514</v>
      </c>
      <c r="R4094" s="555" t="s">
        <v>30</v>
      </c>
      <c r="S4094" s="614">
        <v>470500</v>
      </c>
      <c r="T4094" s="17"/>
      <c r="V4094" s="583"/>
    </row>
    <row r="4095" spans="1:22" ht="34.5">
      <c r="A4095" s="5"/>
      <c r="B4095" s="5"/>
      <c r="I4095" s="5"/>
      <c r="J4095" s="5"/>
      <c r="K4095" s="5"/>
      <c r="M4095" s="411"/>
      <c r="N4095" s="9"/>
      <c r="O4095" s="16" t="str">
        <f t="shared" si="659"/>
        <v>022601چراغ های سقفی توکار استوانه ای با رفلکتور از نوع آلومینیوم آندایز شده،برای حفره نصب به قطر 8 سانتیمتر</v>
      </c>
      <c r="P4095" s="596" t="s">
        <v>1515</v>
      </c>
      <c r="Q4095" s="555" t="s">
        <v>1516</v>
      </c>
      <c r="R4095" s="555" t="s">
        <v>30</v>
      </c>
      <c r="S4095" s="614">
        <v>167000</v>
      </c>
      <c r="T4095" s="17"/>
      <c r="V4095" s="583"/>
    </row>
    <row r="4096" spans="1:22" ht="34.5">
      <c r="A4096" s="5"/>
      <c r="B4096" s="5"/>
      <c r="I4096" s="5"/>
      <c r="J4096" s="5"/>
      <c r="K4096" s="5"/>
      <c r="M4096" s="411"/>
      <c r="N4096" s="9"/>
      <c r="O4096" s="16" t="str">
        <f t="shared" si="659"/>
        <v>022602چراغ های سقفی توکار استوانه ای با رفلکتور از نوع آلومینیوم آندایز شده،برای حفره نصب به قطر 10 سانتیمتر</v>
      </c>
      <c r="P4096" s="596" t="s">
        <v>1517</v>
      </c>
      <c r="Q4096" s="555" t="s">
        <v>1518</v>
      </c>
      <c r="R4096" s="555" t="s">
        <v>30</v>
      </c>
      <c r="S4096" s="614">
        <v>159500</v>
      </c>
      <c r="T4096" s="17"/>
      <c r="V4096" s="583"/>
    </row>
    <row r="4097" spans="1:22" ht="34.5">
      <c r="A4097" s="5"/>
      <c r="B4097" s="5"/>
      <c r="I4097" s="5"/>
      <c r="J4097" s="5"/>
      <c r="K4097" s="5"/>
      <c r="M4097" s="411"/>
      <c r="N4097" s="9"/>
      <c r="O4097" s="16" t="str">
        <f t="shared" si="659"/>
        <v>022603چراغ های سقفی توکار استوانه ای با رفلکتور از نوع آلومینیوم آندایز شده،برای حفره نصب به قطر 12 سانتیمتر</v>
      </c>
      <c r="P4097" s="596" t="s">
        <v>1519</v>
      </c>
      <c r="Q4097" s="555" t="s">
        <v>1520</v>
      </c>
      <c r="R4097" s="555" t="s">
        <v>30</v>
      </c>
      <c r="S4097" s="614">
        <v>186500</v>
      </c>
      <c r="T4097" s="17"/>
      <c r="V4097" s="583"/>
    </row>
    <row r="4098" spans="1:22" ht="34.5">
      <c r="A4098" s="5"/>
      <c r="B4098" s="5"/>
      <c r="I4098" s="5"/>
      <c r="J4098" s="5"/>
      <c r="K4098" s="5"/>
      <c r="M4098" s="411"/>
      <c r="N4098" s="9"/>
      <c r="O4098" s="16" t="str">
        <f t="shared" si="659"/>
        <v>022604چراغ های سقفی توکار استوانه ای با رفلکتور از نوع آلومینیوم آندایز شده،برای حفره نصب به قطر 15 سانتیمتر</v>
      </c>
      <c r="P4098" s="596" t="s">
        <v>1521</v>
      </c>
      <c r="Q4098" s="555" t="s">
        <v>1522</v>
      </c>
      <c r="R4098" s="555" t="s">
        <v>30</v>
      </c>
      <c r="S4098" s="614">
        <v>197000</v>
      </c>
      <c r="T4098" s="17"/>
      <c r="V4098" s="583"/>
    </row>
    <row r="4099" spans="1:22" ht="34.5">
      <c r="A4099" s="5"/>
      <c r="B4099" s="5"/>
      <c r="I4099" s="5"/>
      <c r="J4099" s="5"/>
      <c r="K4099" s="5"/>
      <c r="M4099" s="411"/>
      <c r="N4099" s="9"/>
      <c r="O4099" s="16" t="str">
        <f t="shared" si="659"/>
        <v>022605چراغ های سقفی توکار استوانه ای با رفلکتور از نوع آلومینیوم آندایز شده،برای حفره نصب به قطر 20 سانتیمتر</v>
      </c>
      <c r="P4099" s="596" t="s">
        <v>1523</v>
      </c>
      <c r="Q4099" s="555" t="s">
        <v>1524</v>
      </c>
      <c r="R4099" s="555" t="s">
        <v>30</v>
      </c>
      <c r="S4099" s="614">
        <v>315000</v>
      </c>
      <c r="T4099" s="17"/>
      <c r="V4099" s="583"/>
    </row>
    <row r="4100" spans="1:22" ht="51.75">
      <c r="A4100" s="5"/>
      <c r="B4100" s="5"/>
      <c r="I4100" s="5"/>
      <c r="J4100" s="5"/>
      <c r="K4100" s="5"/>
      <c r="M4100" s="411"/>
      <c r="N4100" s="9"/>
      <c r="O4100" s="16" t="str">
        <f t="shared" si="659"/>
        <v>022701چراغ سقفی روکار استوانه ای از نوع LED BASE با مدول و درایور مربوطه ،بدون حباب به قطر 14-12 سانتیمتر،دارای شارژ نوری 650-550 لومن و بهره 80-75 لومن بر وات</v>
      </c>
      <c r="P4100" s="596" t="s">
        <v>1525</v>
      </c>
      <c r="Q4100" s="555" t="s">
        <v>1526</v>
      </c>
      <c r="R4100" s="555" t="s">
        <v>30</v>
      </c>
      <c r="S4100" s="614">
        <v>517500</v>
      </c>
      <c r="T4100" s="17"/>
      <c r="V4100" s="583"/>
    </row>
    <row r="4101" spans="1:22" ht="51.75">
      <c r="A4101" s="5"/>
      <c r="B4101" s="5"/>
      <c r="I4101" s="5"/>
      <c r="J4101" s="5"/>
      <c r="K4101" s="5"/>
      <c r="M4101" s="411"/>
      <c r="N4101" s="9"/>
      <c r="O4101" s="16" t="str">
        <f t="shared" si="659"/>
        <v>022702چراغ سقفی روکار استوانه ای از نوع LED BASE با مدول و درایور مربوطه ،بدون حباب به قطر 18-15 سانتیمتر،دارای شارژ نوری 950-800 لومن و بهره 80-75 لومن بر وات</v>
      </c>
      <c r="P4101" s="596" t="s">
        <v>1527</v>
      </c>
      <c r="Q4101" s="555" t="s">
        <v>1528</v>
      </c>
      <c r="R4101" s="555" t="s">
        <v>30</v>
      </c>
      <c r="S4101" s="614">
        <v>615000</v>
      </c>
      <c r="T4101" s="17"/>
      <c r="V4101" s="583"/>
    </row>
    <row r="4102" spans="1:22" ht="51.75">
      <c r="A4102" s="5"/>
      <c r="B4102" s="5"/>
      <c r="I4102" s="5"/>
      <c r="J4102" s="5"/>
      <c r="K4102" s="5"/>
      <c r="M4102" s="411"/>
      <c r="N4102" s="9"/>
      <c r="O4102" s="16" t="str">
        <f t="shared" si="659"/>
        <v>022703چراغ سقفی روکار استوانه ای از نوع LED BASE با مدول و درایور مربوطه ،بدون حباب به قطر 25-20 سانتیمتر،دارای شارژ نوری 1500-1200 لومن و بهره 80-75 لومن بر وات</v>
      </c>
      <c r="P4102" s="596" t="s">
        <v>1529</v>
      </c>
      <c r="Q4102" s="555" t="s">
        <v>1530</v>
      </c>
      <c r="R4102" s="555" t="s">
        <v>30</v>
      </c>
      <c r="S4102" s="596">
        <v>0</v>
      </c>
      <c r="T4102" s="17"/>
      <c r="V4102" s="596"/>
    </row>
    <row r="4103" spans="1:22" ht="69">
      <c r="A4103" s="5"/>
      <c r="B4103" s="5"/>
      <c r="I4103" s="5"/>
      <c r="J4103" s="5"/>
      <c r="K4103" s="5"/>
      <c r="M4103" s="411"/>
      <c r="N4103" s="9"/>
      <c r="O4103" s="16" t="str">
        <f t="shared" si="659"/>
        <v>022801چراغ سقفی توکار استوانه ای از نوع LED BASE با مدول و درایور مربوطه ،بدون حباب برای حفره نصب به قطر 8 سانتیمتر،دارای شارژ نوری 180-150 لومن وبهره 80-75 لومن بر وات</v>
      </c>
      <c r="P4103" s="596" t="s">
        <v>1531</v>
      </c>
      <c r="Q4103" s="555" t="s">
        <v>1532</v>
      </c>
      <c r="R4103" s="555" t="s">
        <v>30</v>
      </c>
      <c r="S4103" s="614">
        <v>293500</v>
      </c>
      <c r="T4103" s="17"/>
      <c r="V4103" s="583"/>
    </row>
    <row r="4104" spans="1:22" ht="69">
      <c r="A4104" s="5"/>
      <c r="B4104" s="5"/>
      <c r="I4104" s="5"/>
      <c r="J4104" s="5"/>
      <c r="K4104" s="5"/>
      <c r="M4104" s="411"/>
      <c r="N4104" s="9"/>
      <c r="O4104" s="16" t="str">
        <f t="shared" si="659"/>
        <v>022802چراغ سقفی توکار استوانه ای از نوع LED BASE با مدول و درایور مربوطه ،بدون حباب برای حفره نصب به قطر 10 سانتیمتر،دارای شارژ نوری 350-300 لومن وبهره 80-75 لومن بر وات</v>
      </c>
      <c r="P4104" s="596" t="s">
        <v>1533</v>
      </c>
      <c r="Q4104" s="555" t="s">
        <v>1534</v>
      </c>
      <c r="R4104" s="555" t="s">
        <v>30</v>
      </c>
      <c r="S4104" s="614">
        <v>456000</v>
      </c>
      <c r="T4104" s="17"/>
      <c r="V4104" s="583"/>
    </row>
    <row r="4105" spans="1:22" ht="69">
      <c r="A4105" s="5"/>
      <c r="B4105" s="5"/>
      <c r="I4105" s="5"/>
      <c r="J4105" s="5"/>
      <c r="K4105" s="5"/>
      <c r="M4105" s="411"/>
      <c r="N4105" s="9"/>
      <c r="O4105" s="16" t="str">
        <f t="shared" si="659"/>
        <v>022803چراغ سقفی توکار استوانه ای از نوع LED BASE با مدول و درایور مربوطه ،بدون حباب برای حفره نصب به قطر 12 سانتیمتر،دارای شارژ نوری 650-550 لومن و وبهره 80-75 لومن بر وات</v>
      </c>
      <c r="P4105" s="596" t="s">
        <v>1535</v>
      </c>
      <c r="Q4105" s="555" t="s">
        <v>1536</v>
      </c>
      <c r="R4105" s="555" t="s">
        <v>30</v>
      </c>
      <c r="S4105" s="614">
        <v>1133000</v>
      </c>
      <c r="T4105" s="17"/>
      <c r="V4105" s="583"/>
    </row>
    <row r="4106" spans="1:22" ht="69">
      <c r="A4106" s="5"/>
      <c r="B4106" s="5"/>
      <c r="I4106" s="5"/>
      <c r="J4106" s="5"/>
      <c r="K4106" s="5"/>
      <c r="M4106" s="411"/>
      <c r="N4106" s="9"/>
      <c r="O4106" s="16" t="str">
        <f t="shared" si="659"/>
        <v>022804چراغ سقفی توکار استوانه ای از نوع LED BASE با مدول و درایور مربوطه ،بدون حباب برای حفره نصب به قطر 15 سانتیمتر،دارای شارژ نوری 950-800 لومن وبهره 80-75 لومن بر وات</v>
      </c>
      <c r="P4106" s="596" t="s">
        <v>1537</v>
      </c>
      <c r="Q4106" s="555" t="s">
        <v>1538</v>
      </c>
      <c r="R4106" s="555" t="s">
        <v>30</v>
      </c>
      <c r="S4106" s="614">
        <v>1776000</v>
      </c>
      <c r="T4106" s="17"/>
      <c r="V4106" s="583"/>
    </row>
    <row r="4107" spans="1:22" ht="69">
      <c r="A4107" s="5"/>
      <c r="B4107" s="5"/>
      <c r="I4107" s="5"/>
      <c r="J4107" s="5"/>
      <c r="K4107" s="5"/>
      <c r="M4107" s="411"/>
      <c r="N4107" s="9"/>
      <c r="O4107" s="16" t="str">
        <f t="shared" si="659"/>
        <v>022805چراغ سقفی توکار استوانه ای از نوع LED BASE با مدول و درایور مربوطه ،بدون حباب برای حفره نصب به قطر 20 سانتیمتر،دارای شارژ نوری 1500-1200 لومن  وبهره 80-75 لومن بر وات</v>
      </c>
      <c r="P4107" s="596" t="s">
        <v>1539</v>
      </c>
      <c r="Q4107" s="555" t="s">
        <v>1540</v>
      </c>
      <c r="R4107" s="555" t="s">
        <v>30</v>
      </c>
      <c r="S4107" s="614">
        <v>2042000</v>
      </c>
      <c r="T4107" s="17"/>
      <c r="V4107" s="583"/>
    </row>
    <row r="4108" spans="1:22" ht="34.5">
      <c r="A4108" s="5"/>
      <c r="B4108" s="5"/>
      <c r="I4108" s="5"/>
      <c r="J4108" s="5"/>
      <c r="K4108" s="5"/>
      <c r="M4108" s="411"/>
      <c r="N4108" s="9"/>
      <c r="O4108" s="16" t="str">
        <f t="shared" si="659"/>
        <v>022901چراغ توکار برای استفاده از لامپ های هالوژن یا LED با بدنه فلزی ومحفظه ثابت یا متحرک</v>
      </c>
      <c r="P4108" s="596" t="s">
        <v>1541</v>
      </c>
      <c r="Q4108" s="555" t="s">
        <v>1542</v>
      </c>
      <c r="R4108" s="555" t="s">
        <v>30</v>
      </c>
      <c r="S4108" s="614">
        <v>173250</v>
      </c>
      <c r="T4108" s="17"/>
      <c r="V4108" s="583"/>
    </row>
    <row r="4109" spans="1:22">
      <c r="A4109" s="5"/>
      <c r="B4109" s="5"/>
      <c r="I4109" s="5"/>
      <c r="J4109" s="5"/>
      <c r="K4109" s="5"/>
      <c r="M4109" s="411"/>
      <c r="N4109" s="9"/>
      <c r="O4109" s="16" t="str">
        <f t="shared" si="659"/>
        <v>023001لامپ کم مصرف پیچی،3U یا کلاهک E14 11 وات</v>
      </c>
      <c r="P4109" s="596" t="s">
        <v>1543</v>
      </c>
      <c r="Q4109" s="555" t="s">
        <v>1544</v>
      </c>
      <c r="R4109" s="555" t="s">
        <v>30</v>
      </c>
      <c r="S4109" s="614">
        <v>85000</v>
      </c>
      <c r="T4109" s="17"/>
      <c r="V4109" s="583"/>
    </row>
    <row r="4110" spans="1:22">
      <c r="A4110" s="5"/>
      <c r="B4110" s="5"/>
      <c r="I4110" s="5"/>
      <c r="J4110" s="5"/>
      <c r="K4110" s="5"/>
      <c r="M4110" s="411"/>
      <c r="N4110" s="9"/>
      <c r="O4110" s="16" t="str">
        <f t="shared" si="659"/>
        <v>023002لامپ کم مصرف پیچی،3U یا کلاهک E14 13 وات</v>
      </c>
      <c r="P4110" s="596" t="s">
        <v>1545</v>
      </c>
      <c r="Q4110" s="555" t="s">
        <v>1546</v>
      </c>
      <c r="R4110" s="555" t="s">
        <v>30</v>
      </c>
      <c r="S4110" s="614">
        <v>90000</v>
      </c>
      <c r="T4110" s="17"/>
      <c r="V4110" s="583"/>
    </row>
    <row r="4111" spans="1:22">
      <c r="A4111" s="5"/>
      <c r="B4111" s="5"/>
      <c r="I4111" s="5"/>
      <c r="J4111" s="5"/>
      <c r="K4111" s="5"/>
      <c r="M4111" s="411"/>
      <c r="N4111" s="9"/>
      <c r="O4111" s="16" t="str">
        <f t="shared" si="659"/>
        <v>023101لامپ کم مصرف پیچی،  یا کلاهک E27 15 وات</v>
      </c>
      <c r="P4111" s="596" t="s">
        <v>1547</v>
      </c>
      <c r="Q4111" s="555" t="s">
        <v>1548</v>
      </c>
      <c r="R4111" s="555" t="s">
        <v>30</v>
      </c>
      <c r="S4111" s="614">
        <v>95000</v>
      </c>
      <c r="T4111" s="17"/>
      <c r="V4111" s="583"/>
    </row>
    <row r="4112" spans="1:22">
      <c r="A4112" s="5"/>
      <c r="B4112" s="5"/>
      <c r="I4112" s="5"/>
      <c r="J4112" s="5"/>
      <c r="K4112" s="5"/>
      <c r="M4112" s="411"/>
      <c r="N4112" s="9"/>
      <c r="O4112" s="16" t="str">
        <f t="shared" si="659"/>
        <v>023102لامپ کم مصرف پیچی،  یا کلاهک E27 18 وات</v>
      </c>
      <c r="P4112" s="596" t="s">
        <v>1549</v>
      </c>
      <c r="Q4112" s="555" t="s">
        <v>1550</v>
      </c>
      <c r="R4112" s="555" t="s">
        <v>30</v>
      </c>
      <c r="S4112" s="614">
        <v>100000</v>
      </c>
      <c r="T4112" s="17"/>
      <c r="V4112" s="583"/>
    </row>
    <row r="4113" spans="1:22">
      <c r="A4113" s="5"/>
      <c r="B4113" s="5"/>
      <c r="I4113" s="5"/>
      <c r="J4113" s="5"/>
      <c r="K4113" s="5"/>
      <c r="M4113" s="411"/>
      <c r="N4113" s="9"/>
      <c r="O4113" s="16" t="str">
        <f t="shared" si="659"/>
        <v>023103لامپ کم مصرف پیچی،  یا کلاهک E27 23 وات</v>
      </c>
      <c r="P4113" s="596" t="s">
        <v>1551</v>
      </c>
      <c r="Q4113" s="555" t="s">
        <v>1552</v>
      </c>
      <c r="R4113" s="555" t="s">
        <v>30</v>
      </c>
      <c r="S4113" s="614">
        <v>105000</v>
      </c>
      <c r="T4113" s="17"/>
      <c r="V4113" s="583"/>
    </row>
    <row r="4114" spans="1:22">
      <c r="A4114" s="5"/>
      <c r="B4114" s="5"/>
      <c r="I4114" s="5"/>
      <c r="J4114" s="5"/>
      <c r="K4114" s="5"/>
      <c r="M4114" s="411"/>
      <c r="N4114" s="9"/>
      <c r="O4114" s="16" t="str">
        <f t="shared" si="659"/>
        <v>023104لامپ کم مصرف پیچی،  یا کلاهک E27 26 وات</v>
      </c>
      <c r="P4114" s="596" t="s">
        <v>1553</v>
      </c>
      <c r="Q4114" s="555" t="s">
        <v>1554</v>
      </c>
      <c r="R4114" s="555" t="s">
        <v>30</v>
      </c>
      <c r="S4114" s="614">
        <v>131250</v>
      </c>
      <c r="T4114" s="17"/>
      <c r="V4114" s="583"/>
    </row>
    <row r="4115" spans="1:22">
      <c r="A4115" s="5"/>
      <c r="B4115" s="5"/>
      <c r="I4115" s="5"/>
      <c r="J4115" s="5"/>
      <c r="K4115" s="5"/>
      <c r="M4115" s="411"/>
      <c r="N4115" s="9"/>
      <c r="O4115" s="16" t="str">
        <f t="shared" si="659"/>
        <v>023201لامپ LED 3وات</v>
      </c>
      <c r="P4115" s="596" t="s">
        <v>1555</v>
      </c>
      <c r="Q4115" s="555" t="s">
        <v>1556</v>
      </c>
      <c r="R4115" s="555" t="s">
        <v>30</v>
      </c>
      <c r="S4115" s="614">
        <v>179500</v>
      </c>
      <c r="T4115" s="17"/>
      <c r="V4115" s="583"/>
    </row>
    <row r="4116" spans="1:22">
      <c r="A4116" s="5"/>
      <c r="B4116" s="5"/>
      <c r="I4116" s="5"/>
      <c r="J4116" s="5"/>
      <c r="K4116" s="5"/>
      <c r="M4116" s="411"/>
      <c r="N4116" s="9"/>
      <c r="O4116" s="16" t="str">
        <f t="shared" si="659"/>
        <v>023202لامپ LED 5وات</v>
      </c>
      <c r="P4116" s="596" t="s">
        <v>1557</v>
      </c>
      <c r="Q4116" s="555" t="s">
        <v>1558</v>
      </c>
      <c r="R4116" s="555" t="s">
        <v>30</v>
      </c>
      <c r="S4116" s="614">
        <v>215000</v>
      </c>
      <c r="T4116" s="17"/>
      <c r="V4116" s="583"/>
    </row>
    <row r="4117" spans="1:22">
      <c r="A4117" s="5"/>
      <c r="B4117" s="5"/>
      <c r="I4117" s="5"/>
      <c r="J4117" s="5"/>
      <c r="K4117" s="5"/>
      <c r="M4117" s="411"/>
      <c r="N4117" s="9"/>
      <c r="O4117" s="16" t="str">
        <f t="shared" si="659"/>
        <v>023203لامپ LED 7وات</v>
      </c>
      <c r="P4117" s="596" t="s">
        <v>1559</v>
      </c>
      <c r="Q4117" s="555" t="s">
        <v>1560</v>
      </c>
      <c r="R4117" s="555" t="s">
        <v>30</v>
      </c>
      <c r="S4117" s="596">
        <v>0</v>
      </c>
      <c r="T4117" s="17"/>
      <c r="V4117" s="583"/>
    </row>
    <row r="4118" spans="1:22">
      <c r="A4118" s="5"/>
      <c r="B4118" s="5"/>
      <c r="I4118" s="5"/>
      <c r="J4118" s="5"/>
      <c r="K4118" s="5"/>
      <c r="M4118" s="411"/>
      <c r="N4118" s="9"/>
      <c r="O4118" s="16" t="str">
        <f t="shared" si="659"/>
        <v>023204لامپ LED 10وات</v>
      </c>
      <c r="P4118" s="596" t="s">
        <v>1561</v>
      </c>
      <c r="Q4118" s="555" t="s">
        <v>1562</v>
      </c>
      <c r="R4118" s="555" t="s">
        <v>30</v>
      </c>
      <c r="S4118" s="614">
        <v>290000</v>
      </c>
      <c r="T4118" s="17"/>
      <c r="V4118" s="583"/>
    </row>
    <row r="4119" spans="1:22">
      <c r="A4119" s="5"/>
      <c r="B4119" s="5"/>
      <c r="I4119" s="5"/>
      <c r="J4119" s="5"/>
      <c r="K4119" s="5"/>
      <c r="M4119" s="411"/>
      <c r="N4119" s="9"/>
      <c r="O4119" s="16" t="str">
        <f t="shared" si="659"/>
        <v>023205لامپ</v>
      </c>
      <c r="P4119" s="615" t="s">
        <v>3643</v>
      </c>
      <c r="Q4119" s="258" t="s">
        <v>3642</v>
      </c>
      <c r="R4119" s="259" t="s">
        <v>30</v>
      </c>
      <c r="S4119" s="87">
        <v>10000</v>
      </c>
      <c r="T4119" s="17" t="s">
        <v>511</v>
      </c>
    </row>
    <row r="4120" spans="1:22">
      <c r="A4120" s="5"/>
      <c r="B4120" s="5"/>
      <c r="I4120" s="5"/>
      <c r="J4120" s="5"/>
      <c r="K4120" s="5"/>
      <c r="M4120" s="411"/>
      <c r="N4120" s="9"/>
      <c r="O4120" s="16" t="str">
        <f t="shared" si="659"/>
        <v>023206لامپ1</v>
      </c>
      <c r="P4120" s="615" t="s">
        <v>3644</v>
      </c>
      <c r="Q4120" s="258" t="s">
        <v>7235</v>
      </c>
      <c r="R4120" s="259" t="s">
        <v>30</v>
      </c>
      <c r="S4120" s="87">
        <v>10001</v>
      </c>
      <c r="T4120" s="17" t="s">
        <v>511</v>
      </c>
    </row>
    <row r="4121" spans="1:22">
      <c r="A4121" s="5"/>
      <c r="B4121" s="5"/>
      <c r="I4121" s="5"/>
      <c r="J4121" s="5"/>
      <c r="K4121" s="5"/>
      <c r="M4121" s="411"/>
      <c r="N4121" s="9"/>
      <c r="O4121" s="16" t="str">
        <f t="shared" si="659"/>
        <v>023207لامپ2</v>
      </c>
      <c r="P4121" s="615" t="s">
        <v>3645</v>
      </c>
      <c r="Q4121" s="258" t="s">
        <v>7236</v>
      </c>
      <c r="R4121" s="259" t="s">
        <v>30</v>
      </c>
      <c r="S4121" s="87">
        <v>10002</v>
      </c>
      <c r="T4121" s="17" t="s">
        <v>511</v>
      </c>
    </row>
    <row r="4122" spans="1:22" ht="34.5">
      <c r="A4122" s="5"/>
      <c r="B4122" s="5"/>
      <c r="I4122" s="5"/>
      <c r="J4122" s="5"/>
      <c r="K4122" s="5"/>
      <c r="M4122" s="411"/>
      <c r="N4122" s="9"/>
      <c r="O4122" s="16" t="str">
        <f t="shared" si="659"/>
        <v>031101چراغ فلورسنت سقفی روکار ،با قاب ساده ،سرپیچ های ضد رطوبت و گرد وغبار ،با دو عدد لامپ فلورسنت 36 وات T8</v>
      </c>
      <c r="P4122" s="617" t="s">
        <v>242</v>
      </c>
      <c r="Q4122" s="555" t="s">
        <v>1563</v>
      </c>
      <c r="R4122" s="555" t="s">
        <v>30</v>
      </c>
      <c r="S4122" s="614">
        <v>884000</v>
      </c>
      <c r="T4122" s="17"/>
      <c r="V4122" s="583"/>
    </row>
    <row r="4123" spans="1:22" ht="34.5">
      <c r="A4123" s="5"/>
      <c r="B4123" s="5"/>
      <c r="I4123" s="5"/>
      <c r="J4123" s="5"/>
      <c r="K4123" s="5"/>
      <c r="M4123" s="411"/>
      <c r="N4123" s="9"/>
      <c r="O4123" s="16" t="str">
        <f t="shared" si="659"/>
        <v>031102چراغ فلورسنت سقفی روکار ،با قاب ساده ،سرپیچ های ضد رطوبت و گرد وغبار ،با یک عدد لامپ فلورسنت 36 وات T8</v>
      </c>
      <c r="P4123" s="596" t="s">
        <v>243</v>
      </c>
      <c r="Q4123" s="555" t="s">
        <v>1564</v>
      </c>
      <c r="R4123" s="555" t="s">
        <v>30</v>
      </c>
      <c r="S4123" s="614">
        <v>706000</v>
      </c>
      <c r="T4123" s="17"/>
      <c r="V4123" s="583"/>
    </row>
    <row r="4124" spans="1:22" ht="34.5">
      <c r="A4124" s="5"/>
      <c r="B4124" s="5"/>
      <c r="I4124" s="5"/>
      <c r="J4124" s="5"/>
      <c r="K4124" s="5"/>
      <c r="M4124" s="411"/>
      <c r="N4124" s="9"/>
      <c r="O4124" s="16" t="str">
        <f t="shared" si="659"/>
        <v>031103چراغ فلورسنت سقفی روکار ،با قاب ساده ،سرپیچ های ضد رطوبت و گرد وغبار ،با دو عدد لامپ فلورسنت 28 واتT8</v>
      </c>
      <c r="P4124" s="596" t="s">
        <v>244</v>
      </c>
      <c r="Q4124" s="555" t="s">
        <v>1565</v>
      </c>
      <c r="R4124" s="555" t="s">
        <v>30</v>
      </c>
      <c r="S4124" s="596">
        <v>0</v>
      </c>
      <c r="T4124" s="17"/>
      <c r="V4124" s="583"/>
    </row>
    <row r="4125" spans="1:22" ht="34.5">
      <c r="A4125" s="5"/>
      <c r="B4125" s="5"/>
      <c r="I4125" s="5"/>
      <c r="J4125" s="5"/>
      <c r="K4125" s="5"/>
      <c r="M4125" s="411"/>
      <c r="N4125" s="9"/>
      <c r="O4125" s="16" t="str">
        <f t="shared" si="659"/>
        <v>031104چراغ فلورسنت سقفی روکار ،با قاب ساده ،سرپیچ های ضد رطوبت و گرد وغبار ،با یک عدد لامپ فلورسنت 28 واتT8</v>
      </c>
      <c r="P4125" s="596" t="s">
        <v>1566</v>
      </c>
      <c r="Q4125" s="555" t="s">
        <v>1567</v>
      </c>
      <c r="R4125" s="555" t="s">
        <v>30</v>
      </c>
      <c r="S4125" s="614">
        <v>1376000</v>
      </c>
      <c r="T4125" s="17"/>
      <c r="V4125" s="583"/>
    </row>
    <row r="4126" spans="1:22" ht="34.5">
      <c r="A4126" s="5"/>
      <c r="B4126" s="5"/>
      <c r="I4126" s="5"/>
      <c r="J4126" s="5"/>
      <c r="K4126" s="5"/>
      <c r="M4126" s="411"/>
      <c r="N4126" s="9"/>
      <c r="O4126" s="16" t="str">
        <f t="shared" si="659"/>
        <v>031105چراغ فلورسنت سقفی روکار ،با قاب ساده ،سرپیچ های ضد رطوبت و گرد وغبار ،با دو عدد لامپ فلورسنت 54 واتT8</v>
      </c>
      <c r="P4126" s="596" t="s">
        <v>1568</v>
      </c>
      <c r="Q4126" s="555" t="s">
        <v>1569</v>
      </c>
      <c r="R4126" s="555" t="s">
        <v>30</v>
      </c>
      <c r="S4126" s="614">
        <v>1469000</v>
      </c>
      <c r="T4126" s="17"/>
      <c r="V4126" s="583"/>
    </row>
    <row r="4127" spans="1:22" ht="34.5">
      <c r="A4127" s="5"/>
      <c r="B4127" s="5"/>
      <c r="I4127" s="5"/>
      <c r="J4127" s="5"/>
      <c r="K4127" s="5"/>
      <c r="M4127" s="411"/>
      <c r="N4127" s="9"/>
      <c r="O4127" s="16" t="str">
        <f t="shared" si="659"/>
        <v>031106چراغ فلورسنت سقفی روکار ،با قاب ساده ،سرپیچ های ضد رطوبت و گرد وغبار ،با یک عدد لامپ فلورسنت 54 واتT8</v>
      </c>
      <c r="P4127" s="596" t="s">
        <v>1570</v>
      </c>
      <c r="Q4127" s="555" t="s">
        <v>1571</v>
      </c>
      <c r="R4127" s="555" t="s">
        <v>30</v>
      </c>
      <c r="S4127" s="614">
        <v>1245000</v>
      </c>
      <c r="T4127" s="17"/>
      <c r="V4127" s="583"/>
    </row>
    <row r="4128" spans="1:22" ht="51.75">
      <c r="A4128" s="5"/>
      <c r="B4128" s="5"/>
      <c r="I4128" s="5"/>
      <c r="J4128" s="5"/>
      <c r="K4128" s="5"/>
      <c r="M4128" s="411"/>
      <c r="N4128" s="9"/>
      <c r="O4128" s="16" t="str">
        <f t="shared" si="659"/>
        <v>031201چراغ فلورسنت سقفی روکار ،با قاب ساده ،ضد رطوبت و گرد وغبار با IP54،حباب پلی کربنات یا اکرولیک،بدنه آلومینیومی اکسترود شده وبا دو عدد لامپ فلورسنت 36 واتT8</v>
      </c>
      <c r="P4128" s="596" t="s">
        <v>518</v>
      </c>
      <c r="Q4128" s="555" t="s">
        <v>1572</v>
      </c>
      <c r="R4128" s="555" t="s">
        <v>30</v>
      </c>
      <c r="S4128" s="614">
        <v>1863000</v>
      </c>
      <c r="T4128" s="17"/>
      <c r="V4128" s="583"/>
    </row>
    <row r="4129" spans="1:22" ht="51.75">
      <c r="A4129" s="5"/>
      <c r="B4129" s="5"/>
      <c r="I4129" s="5"/>
      <c r="J4129" s="5"/>
      <c r="K4129" s="5"/>
      <c r="M4129" s="411"/>
      <c r="N4129" s="9"/>
      <c r="O4129" s="16" t="str">
        <f t="shared" si="659"/>
        <v>031202چراغ فلورسنت سقفی روکار ،با قاب ساده ،ضد رطوبت و گرد وغبار با IP54،حباب پلی کربنات یا اکرولیک،بدنه آلومینیومی اکسترود شده وبا یک عدد لامپ فلورسنت 36 واتT8</v>
      </c>
      <c r="P4129" s="596" t="s">
        <v>519</v>
      </c>
      <c r="Q4129" s="555" t="s">
        <v>1573</v>
      </c>
      <c r="R4129" s="555" t="s">
        <v>30</v>
      </c>
      <c r="S4129" s="614">
        <v>1661000</v>
      </c>
      <c r="T4129" s="17"/>
      <c r="V4129" s="583"/>
    </row>
    <row r="4130" spans="1:22" ht="51.75">
      <c r="A4130" s="5"/>
      <c r="B4130" s="5"/>
      <c r="I4130" s="5"/>
      <c r="J4130" s="5"/>
      <c r="K4130" s="5"/>
      <c r="M4130" s="411"/>
      <c r="N4130" s="9"/>
      <c r="O4130" s="16" t="str">
        <f t="shared" si="659"/>
        <v>031203چراغ فلورسنت سقفی روکار ،با قاب ساده ،ضد رطوبت و گرد وغبار با IP54،حباب پلی کربنات یا اکرولیک،بدنه آلومینیومی اکسترود شده وبا دو عدد لامپ فلورسنت 28 واتT5</v>
      </c>
      <c r="P4130" s="596" t="s">
        <v>520</v>
      </c>
      <c r="Q4130" s="555" t="s">
        <v>1574</v>
      </c>
      <c r="R4130" s="555" t="s">
        <v>30</v>
      </c>
      <c r="S4130" s="614">
        <v>2038000</v>
      </c>
      <c r="T4130" s="17"/>
      <c r="V4130" s="583"/>
    </row>
    <row r="4131" spans="1:22" ht="51.75">
      <c r="A4131" s="5"/>
      <c r="B4131" s="5"/>
      <c r="I4131" s="5"/>
      <c r="J4131" s="5"/>
      <c r="K4131" s="5"/>
      <c r="M4131" s="411"/>
      <c r="N4131" s="9"/>
      <c r="O4131" s="16" t="str">
        <f t="shared" si="659"/>
        <v>031204چراغ فلورسنت سقفی روکار ،با قاب ساده ،ضد رطوبت و گرد وغبار با IP54،حباب پلی کربنات یا اکرولیک،بدنه آلومینیومی اکسترود شده وبا یک عدد لامپ فلورسنت 28 واتT5</v>
      </c>
      <c r="P4131" s="596" t="s">
        <v>546</v>
      </c>
      <c r="Q4131" s="555" t="s">
        <v>1575</v>
      </c>
      <c r="R4131" s="555" t="s">
        <v>30</v>
      </c>
      <c r="S4131" s="614">
        <v>1245000</v>
      </c>
      <c r="T4131" s="17"/>
      <c r="V4131" s="583"/>
    </row>
    <row r="4132" spans="1:22" ht="51.75">
      <c r="A4132" s="5"/>
      <c r="B4132" s="5"/>
      <c r="I4132" s="5"/>
      <c r="J4132" s="5"/>
      <c r="K4132" s="5"/>
      <c r="M4132" s="411"/>
      <c r="N4132" s="9"/>
      <c r="O4132" s="16" t="str">
        <f t="shared" si="659"/>
        <v>031205چراغ فلورسنت سقفی روکار ،با قاب ساده ،ضد رطوبت و گرد وغبار با IP54،حباب پلی کربنات یا اکرولیک،بدنه آلومینیومی اکسترود شده وبا دو عدد لامپ فلورسنت 54 واتT5</v>
      </c>
      <c r="P4132" s="596" t="s">
        <v>547</v>
      </c>
      <c r="Q4132" s="555" t="s">
        <v>1576</v>
      </c>
      <c r="R4132" s="555" t="s">
        <v>30</v>
      </c>
      <c r="S4132" s="614">
        <v>1600000</v>
      </c>
      <c r="T4132" s="17"/>
      <c r="V4132" s="583"/>
    </row>
    <row r="4133" spans="1:22" ht="51.75">
      <c r="A4133" s="5"/>
      <c r="B4133" s="5"/>
      <c r="I4133" s="5"/>
      <c r="J4133" s="5"/>
      <c r="K4133" s="5"/>
      <c r="M4133" s="411"/>
      <c r="N4133" s="9"/>
      <c r="O4133" s="16" t="str">
        <f t="shared" si="659"/>
        <v>031206چراغ فلورسنت سقفی روکار ،با قاب ساده ،ضد رطوبت و گرد وغبار با IP54،حباب پلی کربنات یا اکرولیک،بدنه آلومینیومی اکسترود شده وبا یک عدد لامپ فلورسنت 54 واتT5</v>
      </c>
      <c r="P4133" s="596" t="s">
        <v>548</v>
      </c>
      <c r="Q4133" s="555" t="s">
        <v>1577</v>
      </c>
      <c r="R4133" s="555" t="s">
        <v>30</v>
      </c>
      <c r="S4133" s="614">
        <v>1245000</v>
      </c>
      <c r="T4133" s="17"/>
      <c r="V4133" s="583"/>
    </row>
    <row r="4134" spans="1:22" ht="51.75">
      <c r="A4134" s="5"/>
      <c r="B4134" s="5"/>
      <c r="I4134" s="5"/>
      <c r="J4134" s="5"/>
      <c r="K4134" s="5"/>
      <c r="M4134" s="411"/>
      <c r="N4134" s="9"/>
      <c r="O4134" s="16" t="str">
        <f t="shared" si="659"/>
        <v>031207چراغ فلورسنت سقفی روکار ،با قاب ساده ،ضد رطوبت و گرد وغبار با IP54،حباب پلی کربنات یا اکرولیک،بدنه آلومینیومی اکسترود شده وبا دو عدد لامپ فلورسنت 36 واتT8</v>
      </c>
      <c r="P4134" s="596" t="s">
        <v>1578</v>
      </c>
      <c r="Q4134" s="555" t="s">
        <v>1572</v>
      </c>
      <c r="R4134" s="555" t="s">
        <v>30</v>
      </c>
      <c r="S4134" s="614">
        <v>1269000</v>
      </c>
      <c r="T4134" s="17"/>
      <c r="V4134" s="583"/>
    </row>
    <row r="4135" spans="1:22" ht="51.75">
      <c r="A4135" s="5"/>
      <c r="B4135" s="5"/>
      <c r="I4135" s="5"/>
      <c r="J4135" s="5"/>
      <c r="K4135" s="5"/>
      <c r="M4135" s="411"/>
      <c r="N4135" s="9"/>
      <c r="O4135" s="16" t="str">
        <f t="shared" ref="O4135:O4198" si="660">LEFT(CONCATENATE(P4135,Q4135),252)</f>
        <v>031208چراغ فلورسنت سقفی روکار ،با قاب ساده ،ضد رطوبت و گرد وغبار با IP54،حباب پلی کربنات یا اکرولیک،بدنه آلومینیومی اکسترود شده وبا یک عدد لامپ فلورسنت 36 واتT8</v>
      </c>
      <c r="P4135" s="596" t="s">
        <v>1579</v>
      </c>
      <c r="Q4135" s="555" t="s">
        <v>1573</v>
      </c>
      <c r="R4135" s="555" t="s">
        <v>30</v>
      </c>
      <c r="S4135" s="614">
        <v>924000</v>
      </c>
      <c r="T4135" s="17"/>
      <c r="V4135" s="583"/>
    </row>
    <row r="4136" spans="1:22" ht="51.75">
      <c r="A4136" s="5"/>
      <c r="B4136" s="5"/>
      <c r="I4136" s="5"/>
      <c r="J4136" s="5"/>
      <c r="K4136" s="5"/>
      <c r="M4136" s="411"/>
      <c r="N4136" s="9"/>
      <c r="O4136" s="16" t="str">
        <f t="shared" si="660"/>
        <v>031209چراغ فلورسنت سقفی روکار ،با قاب ساده ،ضد رطوبت و گرد وغبار با IP54،حباب پلی کربنات یا اکرولیک،بدنه آلومینیومی اکسترود شده وبا دو عدد لامپ فلورسنت 28 واتT5</v>
      </c>
      <c r="P4136" s="596" t="s">
        <v>1580</v>
      </c>
      <c r="Q4136" s="555" t="s">
        <v>1574</v>
      </c>
      <c r="R4136" s="555" t="s">
        <v>30</v>
      </c>
      <c r="S4136" s="614">
        <v>1381000</v>
      </c>
      <c r="T4136" s="17"/>
      <c r="V4136" s="583"/>
    </row>
    <row r="4137" spans="1:22" ht="51.75">
      <c r="A4137" s="5"/>
      <c r="B4137" s="5"/>
      <c r="I4137" s="5"/>
      <c r="J4137" s="5"/>
      <c r="K4137" s="5"/>
      <c r="M4137" s="411"/>
      <c r="N4137" s="9"/>
      <c r="O4137" s="16" t="str">
        <f t="shared" si="660"/>
        <v>031210چراغ فلورسنت سقفی روکار ،با قاب ساده ،ضد رطوبت و گرد وغبار با IP54،حباب پلی کربنات یا اکرولیک،بدنه آلومینیومی اکسترود شده وبا یک عدد لامپ فلورسنت 28 واتT5</v>
      </c>
      <c r="P4137" s="596" t="s">
        <v>1581</v>
      </c>
      <c r="Q4137" s="555" t="s">
        <v>1575</v>
      </c>
      <c r="R4137" s="555" t="s">
        <v>30</v>
      </c>
      <c r="S4137" s="614">
        <v>1103000</v>
      </c>
      <c r="T4137" s="17"/>
      <c r="V4137" s="583"/>
    </row>
    <row r="4138" spans="1:22" ht="51.75">
      <c r="A4138" s="5"/>
      <c r="B4138" s="5"/>
      <c r="I4138" s="5"/>
      <c r="J4138" s="5"/>
      <c r="K4138" s="5"/>
      <c r="M4138" s="411"/>
      <c r="N4138" s="9"/>
      <c r="O4138" s="16" t="str">
        <f t="shared" si="660"/>
        <v>031211چراغ فلورسنت سقفی روکار ،با قاب ساده ،ضد رطوبت و گرد وغبار با IP54،حباب پلی کربنات یا اکرولیک،بدنه آلومینیومی اکسترود شده وبا دو عدد لامپ فلورسنت 54 واتT5</v>
      </c>
      <c r="P4138" s="596" t="s">
        <v>1582</v>
      </c>
      <c r="Q4138" s="555" t="s">
        <v>1576</v>
      </c>
      <c r="R4138" s="555" t="s">
        <v>30</v>
      </c>
      <c r="S4138" s="614">
        <v>1522000</v>
      </c>
      <c r="T4138" s="17"/>
      <c r="V4138" s="583"/>
    </row>
    <row r="4139" spans="1:22" ht="51.75">
      <c r="A4139" s="5"/>
      <c r="B4139" s="5"/>
      <c r="I4139" s="5"/>
      <c r="J4139" s="5"/>
      <c r="K4139" s="5"/>
      <c r="M4139" s="411"/>
      <c r="N4139" s="9"/>
      <c r="O4139" s="16" t="str">
        <f t="shared" si="660"/>
        <v>031212چراغ فلورسنت سقفی روکار ،با قاب ساده ،ضد رطوبت و گرد وغبار با IP54،حباب پلی کربنات یا اکرولیک،بدنه آلومینیومی اکسترود شده وبا یک عدد لامپ فلورسنت 54 واتT5</v>
      </c>
      <c r="P4139" s="596" t="s">
        <v>1583</v>
      </c>
      <c r="Q4139" s="555" t="s">
        <v>1577</v>
      </c>
      <c r="R4139" s="555" t="s">
        <v>30</v>
      </c>
      <c r="S4139" s="614">
        <v>1333000</v>
      </c>
      <c r="T4139" s="17"/>
      <c r="V4139" s="583"/>
    </row>
    <row r="4140" spans="1:22" ht="51.75">
      <c r="A4140" s="5"/>
      <c r="B4140" s="5"/>
      <c r="I4140" s="5"/>
      <c r="J4140" s="5"/>
      <c r="K4140" s="5"/>
      <c r="M4140" s="411"/>
      <c r="N4140" s="9"/>
      <c r="O4140" s="16" t="str">
        <f t="shared" si="660"/>
        <v>031213چراغ فلورسنت سقفی روکار ،با قاب ساده ،ضد رطوبت و گرد وغبار با IP54،حباب پلی کربنات یا اکرولیک،بدنه پلی استر الیاف دار(GRP) وبا دو عدد لامپ فلورسنت 36 واتT8</v>
      </c>
      <c r="P4140" s="596" t="s">
        <v>1584</v>
      </c>
      <c r="Q4140" s="555" t="s">
        <v>1585</v>
      </c>
      <c r="R4140" s="555" t="s">
        <v>30</v>
      </c>
      <c r="S4140" s="614">
        <v>1551000</v>
      </c>
      <c r="T4140" s="17"/>
      <c r="V4140" s="583"/>
    </row>
    <row r="4141" spans="1:22" ht="51.75">
      <c r="A4141" s="5"/>
      <c r="B4141" s="5"/>
      <c r="I4141" s="5"/>
      <c r="J4141" s="5"/>
      <c r="K4141" s="5"/>
      <c r="M4141" s="411"/>
      <c r="N4141" s="9"/>
      <c r="O4141" s="16" t="str">
        <f t="shared" si="660"/>
        <v>031214چراغ فلورسنت سقفی روکار ،با قاب ساده ،ضد رطوبت و گرد وغبار با IP54،حباب پلی کربنات یا اکرولیک،بدنه پلی استر الیاف دار(GRP) وبا یک عدد لامپ فلورسنت 36 واتT8</v>
      </c>
      <c r="P4141" s="596" t="s">
        <v>1586</v>
      </c>
      <c r="Q4141" s="555" t="s">
        <v>1587</v>
      </c>
      <c r="R4141" s="555" t="s">
        <v>30</v>
      </c>
      <c r="S4141" s="614">
        <v>1174000</v>
      </c>
      <c r="T4141" s="17"/>
      <c r="V4141" s="583"/>
    </row>
    <row r="4142" spans="1:22" ht="51.75">
      <c r="A4142" s="5"/>
      <c r="B4142" s="5"/>
      <c r="I4142" s="5"/>
      <c r="J4142" s="5"/>
      <c r="K4142" s="5"/>
      <c r="M4142" s="411"/>
      <c r="N4142" s="9"/>
      <c r="O4142" s="16" t="str">
        <f t="shared" si="660"/>
        <v>031215چراغ فلورسنت سقفی روکار ،با قاب ساده ،ضد رطوبت و گرد وغبار با IP54،حباب پلی کربنات یا اکرولیک،بدنه پلی استر الیاف دار(GRP) وبا دو عدد لامپ فلورسنت 28 واتT5</v>
      </c>
      <c r="P4142" s="596" t="s">
        <v>1588</v>
      </c>
      <c r="Q4142" s="555" t="s">
        <v>1589</v>
      </c>
      <c r="R4142" s="555" t="s">
        <v>30</v>
      </c>
      <c r="S4142" s="614">
        <v>1830000</v>
      </c>
      <c r="T4142" s="17"/>
      <c r="V4142" s="583"/>
    </row>
    <row r="4143" spans="1:22" ht="51.75">
      <c r="A4143" s="5"/>
      <c r="B4143" s="5"/>
      <c r="I4143" s="5"/>
      <c r="J4143" s="5"/>
      <c r="K4143" s="5"/>
      <c r="M4143" s="411"/>
      <c r="N4143" s="9"/>
      <c r="O4143" s="16" t="str">
        <f t="shared" si="660"/>
        <v>031216چراغ فلورسنت سقفی روکار ،با قاب ساده ،ضد رطوبت و گرد وغبار با IP54،حباب پلی کربنات یا اکرولیک،بدنه پلی استر الیاف دار(GRP) وبا یک عدد لامپ فلورسنت 28 واتT5</v>
      </c>
      <c r="P4143" s="596" t="s">
        <v>1590</v>
      </c>
      <c r="Q4143" s="555" t="s">
        <v>1591</v>
      </c>
      <c r="R4143" s="555" t="s">
        <v>30</v>
      </c>
      <c r="S4143" s="614">
        <v>1726000</v>
      </c>
      <c r="T4143" s="17"/>
      <c r="V4143" s="583"/>
    </row>
    <row r="4144" spans="1:22" ht="51.75">
      <c r="A4144" s="5"/>
      <c r="B4144" s="5"/>
      <c r="I4144" s="5"/>
      <c r="J4144" s="5"/>
      <c r="K4144" s="5"/>
      <c r="M4144" s="411"/>
      <c r="N4144" s="9"/>
      <c r="O4144" s="16" t="str">
        <f t="shared" si="660"/>
        <v>031217چراغ فلورسنت سقفی روکار ،با قاب ساده ،ضد رطوبت و گرد وغبار با IP54،حباب پلی کربنات یا اکرولیک،بدنه پلی استر الیاف دار(GRP) وبا دو عدد لامپ فلورسنت 54 واتT5</v>
      </c>
      <c r="P4144" s="596" t="s">
        <v>1592</v>
      </c>
      <c r="Q4144" s="555" t="s">
        <v>1593</v>
      </c>
      <c r="R4144" s="555" t="s">
        <v>30</v>
      </c>
      <c r="S4144" s="614">
        <v>2034000</v>
      </c>
      <c r="T4144" s="17"/>
      <c r="V4144" s="583"/>
    </row>
    <row r="4145" spans="1:22" ht="51.75">
      <c r="A4145" s="5"/>
      <c r="B4145" s="5"/>
      <c r="I4145" s="5"/>
      <c r="J4145" s="5"/>
      <c r="K4145" s="5"/>
      <c r="M4145" s="411"/>
      <c r="N4145" s="9"/>
      <c r="O4145" s="16" t="str">
        <f t="shared" si="660"/>
        <v>031218چراغ فلورسنت سقفی روکار ،با قاب ساده ،ضد رطوبت و گرد وغبار با IP54،حباب پلی کربنات یا اکرولیک،بدنه پلی استر الیاف دار(GRP) وبا یک عدد لامپ فلورسنت 54 واتT5</v>
      </c>
      <c r="P4145" s="596" t="s">
        <v>1594</v>
      </c>
      <c r="Q4145" s="555" t="s">
        <v>1595</v>
      </c>
      <c r="R4145" s="555" t="s">
        <v>30</v>
      </c>
      <c r="S4145" s="614">
        <v>1906000</v>
      </c>
      <c r="T4145" s="17"/>
      <c r="V4145" s="583"/>
    </row>
    <row r="4146" spans="1:22" ht="34.5">
      <c r="A4146" s="5"/>
      <c r="B4146" s="5"/>
      <c r="I4146" s="5"/>
      <c r="J4146" s="5"/>
      <c r="K4146" s="5"/>
      <c r="M4146" s="411"/>
      <c r="N4146" s="9"/>
      <c r="O4146" s="16" t="str">
        <f t="shared" si="660"/>
        <v>031301چراغ فلورسنت سقفی روکار رفلکتوری با سرپیچ های ضد رطوبت و گرد وغبار با دو عدد لامپ فلورسنت 36 واتT8</v>
      </c>
      <c r="P4146" s="596" t="s">
        <v>1596</v>
      </c>
      <c r="Q4146" s="555" t="s">
        <v>1597</v>
      </c>
      <c r="R4146" s="555" t="s">
        <v>30</v>
      </c>
      <c r="S4146" s="614">
        <v>1116000</v>
      </c>
      <c r="T4146" s="17"/>
      <c r="V4146" s="583"/>
    </row>
    <row r="4147" spans="1:22" ht="34.5">
      <c r="A4147" s="5"/>
      <c r="B4147" s="5"/>
      <c r="I4147" s="5"/>
      <c r="J4147" s="5"/>
      <c r="K4147" s="5"/>
      <c r="M4147" s="411"/>
      <c r="N4147" s="9"/>
      <c r="O4147" s="16" t="str">
        <f t="shared" si="660"/>
        <v>031302چراغ فلورسنت سقفی روکار رفلکتوری با سرپیچ های ضد رطوبت و گرد وغبار با یک عدد لامپ فلورسنت 36 واتT8</v>
      </c>
      <c r="P4147" s="596" t="s">
        <v>1598</v>
      </c>
      <c r="Q4147" s="555" t="s">
        <v>1599</v>
      </c>
      <c r="R4147" s="555" t="s">
        <v>30</v>
      </c>
      <c r="S4147" s="614">
        <v>775000</v>
      </c>
      <c r="T4147" s="17"/>
      <c r="V4147" s="583"/>
    </row>
    <row r="4148" spans="1:22" ht="34.5">
      <c r="A4148" s="5"/>
      <c r="B4148" s="5"/>
      <c r="I4148" s="5"/>
      <c r="J4148" s="5"/>
      <c r="K4148" s="5"/>
      <c r="M4148" s="411"/>
      <c r="N4148" s="9"/>
      <c r="O4148" s="16" t="str">
        <f t="shared" si="660"/>
        <v>031303چراغ فلورسنت سقفی روکار رفلکتوری با سرپیچ های ضد رطوبت و گرد وغبار با دو عدد لامپ فلورسنت 28 واتT5</v>
      </c>
      <c r="P4148" s="596" t="s">
        <v>1600</v>
      </c>
      <c r="Q4148" s="555" t="s">
        <v>1601</v>
      </c>
      <c r="R4148" s="555" t="s">
        <v>30</v>
      </c>
      <c r="S4148" s="614">
        <v>1481000</v>
      </c>
      <c r="T4148" s="17"/>
      <c r="V4148" s="583"/>
    </row>
    <row r="4149" spans="1:22" ht="34.5">
      <c r="A4149" s="5"/>
      <c r="B4149" s="5"/>
      <c r="I4149" s="5"/>
      <c r="J4149" s="5"/>
      <c r="K4149" s="5"/>
      <c r="M4149" s="411"/>
      <c r="N4149" s="9"/>
      <c r="O4149" s="16" t="str">
        <f t="shared" si="660"/>
        <v>031304چراغ فلورسنت سقفی روکار رفلکتوری با سرپیچ های ضد رطوبت و گرد وغبار با یک عدد لامپ فلورسنت 28 واتT5</v>
      </c>
      <c r="P4149" s="596" t="s">
        <v>1602</v>
      </c>
      <c r="Q4149" s="555" t="s">
        <v>1603</v>
      </c>
      <c r="R4149" s="555" t="s">
        <v>30</v>
      </c>
      <c r="S4149" s="614">
        <v>1217000</v>
      </c>
      <c r="T4149" s="17"/>
      <c r="V4149" s="583"/>
    </row>
    <row r="4150" spans="1:22" ht="34.5">
      <c r="A4150" s="5"/>
      <c r="B4150" s="5"/>
      <c r="I4150" s="5"/>
      <c r="J4150" s="5"/>
      <c r="K4150" s="5"/>
      <c r="M4150" s="411"/>
      <c r="N4150" s="9"/>
      <c r="O4150" s="16" t="str">
        <f t="shared" si="660"/>
        <v>031305چراغ فلورسنت سقفی روکار رفلکتوری با سرپیچ های ضد رطوبت و گرد وغبار با دو عدد لامپ فلورسنت 54 واتT5</v>
      </c>
      <c r="P4150" s="596" t="s">
        <v>1604</v>
      </c>
      <c r="Q4150" s="555" t="s">
        <v>1605</v>
      </c>
      <c r="R4150" s="555" t="s">
        <v>30</v>
      </c>
      <c r="S4150" s="614">
        <v>1736000</v>
      </c>
      <c r="T4150" s="17"/>
      <c r="V4150" s="583"/>
    </row>
    <row r="4151" spans="1:22" ht="34.5">
      <c r="A4151" s="5"/>
      <c r="B4151" s="5"/>
      <c r="I4151" s="5"/>
      <c r="J4151" s="5"/>
      <c r="K4151" s="5"/>
      <c r="M4151" s="411"/>
      <c r="N4151" s="9"/>
      <c r="O4151" s="16" t="str">
        <f t="shared" si="660"/>
        <v>031306چراغ فلورسنت سقفی روکار رفلکتوری با سرپیچ های ضد رطوبت و گرد وغبار با یک عدد لامپ فلورسنت 54 واتT5</v>
      </c>
      <c r="P4151" s="596" t="s">
        <v>1606</v>
      </c>
      <c r="Q4151" s="555" t="s">
        <v>1607</v>
      </c>
      <c r="R4151" s="555" t="s">
        <v>30</v>
      </c>
      <c r="S4151" s="614">
        <v>1421000</v>
      </c>
      <c r="T4151" s="17"/>
      <c r="V4151" s="583"/>
    </row>
    <row r="4152" spans="1:22" ht="51.75">
      <c r="A4152" s="5"/>
      <c r="B4152" s="5"/>
      <c r="I4152" s="5"/>
      <c r="J4152" s="5"/>
      <c r="K4152" s="5"/>
      <c r="M4152" s="411"/>
      <c r="N4152" s="9"/>
      <c r="O4152" s="16" t="str">
        <f t="shared" si="660"/>
        <v>031401چراغ ضد رطوبت و گرد وغبار LED یا IP54 یا مدول و درایور مربوطه و طول حدود 1.2متر دارای شار نوری حداقل 2000 لومن و بهره حداقل 80 لومن بر وات</v>
      </c>
      <c r="P4152" s="596" t="s">
        <v>1608</v>
      </c>
      <c r="Q4152" s="555" t="s">
        <v>1609</v>
      </c>
      <c r="R4152" s="555" t="s">
        <v>30</v>
      </c>
      <c r="S4152" s="614">
        <v>2754000</v>
      </c>
      <c r="T4152" s="17"/>
      <c r="V4152" s="583"/>
    </row>
    <row r="4153" spans="1:22" ht="34.5">
      <c r="A4153" s="5"/>
      <c r="B4153" s="5"/>
      <c r="I4153" s="5"/>
      <c r="J4153" s="5"/>
      <c r="K4153" s="5"/>
      <c r="M4153" s="411"/>
      <c r="N4153" s="9"/>
      <c r="O4153" s="16" t="str">
        <f t="shared" si="660"/>
        <v>031501چراغ های صنعتی با رفلکتور آلومینیومی آبکاری شده،محفظه جداگانه قطعات لکتریکی،با یک عدد لامپ 250 بخار جیوه</v>
      </c>
      <c r="P4153" s="596" t="s">
        <v>1610</v>
      </c>
      <c r="Q4153" s="555" t="s">
        <v>1611</v>
      </c>
      <c r="R4153" s="555" t="s">
        <v>30</v>
      </c>
      <c r="S4153" s="614">
        <v>1863000</v>
      </c>
      <c r="T4153" s="17"/>
      <c r="V4153" s="583"/>
    </row>
    <row r="4154" spans="1:22" ht="34.5">
      <c r="A4154" s="5"/>
      <c r="B4154" s="5"/>
      <c r="I4154" s="5"/>
      <c r="J4154" s="5"/>
      <c r="K4154" s="5"/>
      <c r="M4154" s="411"/>
      <c r="N4154" s="9"/>
      <c r="O4154" s="16" t="str">
        <f t="shared" si="660"/>
        <v>031502چراغ های صنعتی با رفلکتور آلومینیومی آبکاری شده،محفظه جداگانه قطعات لکتریکی،با یک عدد لامپ 400 بخار جیوه</v>
      </c>
      <c r="P4154" s="596" t="s">
        <v>1612</v>
      </c>
      <c r="Q4154" s="555" t="s">
        <v>1613</v>
      </c>
      <c r="R4154" s="555" t="s">
        <v>30</v>
      </c>
      <c r="S4154" s="614">
        <v>2036000</v>
      </c>
      <c r="T4154" s="17"/>
      <c r="V4154" s="583"/>
    </row>
    <row r="4155" spans="1:22" ht="51.75">
      <c r="A4155" s="5"/>
      <c r="B4155" s="5"/>
      <c r="I4155" s="5"/>
      <c r="J4155" s="5"/>
      <c r="K4155" s="5"/>
      <c r="M4155" s="411"/>
      <c r="N4155" s="9"/>
      <c r="O4155" s="16" t="str">
        <f t="shared" si="660"/>
        <v>031503چراغ های صنعتی با رفلکتور آلومینیومی آبکاری شده،محفظه جداگانه قطعات لکتریکی،با یک عدد لامپ 150 وات متال هالاید و ایگناتور سه سیمه</v>
      </c>
      <c r="P4155" s="596" t="s">
        <v>1614</v>
      </c>
      <c r="Q4155" s="555" t="s">
        <v>1615</v>
      </c>
      <c r="R4155" s="555" t="s">
        <v>30</v>
      </c>
      <c r="S4155" s="614">
        <v>1940000</v>
      </c>
      <c r="T4155" s="17"/>
      <c r="V4155" s="583"/>
    </row>
    <row r="4156" spans="1:22" ht="51.75">
      <c r="A4156" s="5"/>
      <c r="B4156" s="5"/>
      <c r="I4156" s="5"/>
      <c r="J4156" s="5"/>
      <c r="K4156" s="5"/>
      <c r="M4156" s="411"/>
      <c r="N4156" s="9"/>
      <c r="O4156" s="16" t="str">
        <f t="shared" si="660"/>
        <v>031504چراغ های صنعتی با رفلکتور آلومینیومی آبکاری شده،محفظه جداگانه قطعات لکتریکی،با یک عدد لامپ 250 وات متال هالاید و ایگناتور سه سیمه</v>
      </c>
      <c r="P4156" s="596" t="s">
        <v>1616</v>
      </c>
      <c r="Q4156" s="555" t="s">
        <v>1617</v>
      </c>
      <c r="R4156" s="555" t="s">
        <v>30</v>
      </c>
      <c r="S4156" s="614">
        <v>2406000</v>
      </c>
      <c r="T4156" s="17"/>
      <c r="V4156" s="583"/>
    </row>
    <row r="4157" spans="1:22" ht="51.75">
      <c r="A4157" s="5"/>
      <c r="B4157" s="5"/>
      <c r="I4157" s="5"/>
      <c r="J4157" s="5"/>
      <c r="K4157" s="5"/>
      <c r="M4157" s="411"/>
      <c r="N4157" s="9"/>
      <c r="O4157" s="16" t="str">
        <f t="shared" si="660"/>
        <v>031505چراغ های صنعتی با رفلکتور آلومینیومی آبکاری شده،محفظه جداگانه قطعات لکتریکی،با یک عدد لامپ 400 وات متال هالاید و ایگناتور سه سیمه</v>
      </c>
      <c r="P4157" s="596" t="s">
        <v>1618</v>
      </c>
      <c r="Q4157" s="555" t="s">
        <v>1619</v>
      </c>
      <c r="R4157" s="555" t="s">
        <v>30</v>
      </c>
      <c r="S4157" s="614">
        <v>2688000</v>
      </c>
      <c r="T4157" s="17"/>
      <c r="V4157" s="583"/>
    </row>
    <row r="4158" spans="1:22" ht="34.5">
      <c r="A4158" s="5"/>
      <c r="B4158" s="5"/>
      <c r="I4158" s="5"/>
      <c r="J4158" s="5"/>
      <c r="K4158" s="5"/>
      <c r="M4158" s="411"/>
      <c r="N4158" s="9"/>
      <c r="O4158" s="16" t="str">
        <f t="shared" si="660"/>
        <v>031516اضافه بها جهت چراغ های صنعتی در صورت استفاده از شیشه سکوریت با بست های لازم</v>
      </c>
      <c r="P4158" s="596" t="s">
        <v>1620</v>
      </c>
      <c r="Q4158" s="555" t="s">
        <v>1621</v>
      </c>
      <c r="R4158" s="555" t="s">
        <v>30</v>
      </c>
      <c r="S4158" s="614">
        <v>269325</v>
      </c>
      <c r="T4158" s="17"/>
      <c r="V4158" s="583"/>
    </row>
    <row r="4159" spans="1:22" ht="34.5">
      <c r="A4159" s="5"/>
      <c r="B4159" s="5"/>
      <c r="I4159" s="5"/>
      <c r="J4159" s="5"/>
      <c r="K4159" s="5"/>
      <c r="M4159" s="411"/>
      <c r="N4159" s="9"/>
      <c r="O4159" s="16" t="str">
        <f t="shared" si="660"/>
        <v>031517اضافه بها جهت چراغ های صنعتی در صورت استفاده از حفاظ فلزی آبکاری شده با بست های مربوطه</v>
      </c>
      <c r="P4159" s="596" t="s">
        <v>1622</v>
      </c>
      <c r="Q4159" s="555" t="s">
        <v>1623</v>
      </c>
      <c r="R4159" s="555" t="s">
        <v>30</v>
      </c>
      <c r="S4159" s="614">
        <v>203175</v>
      </c>
      <c r="T4159" s="17"/>
      <c r="V4159" s="583"/>
    </row>
    <row r="4160" spans="1:22" ht="51.75">
      <c r="A4160" s="5"/>
      <c r="B4160" s="5"/>
      <c r="I4160" s="5"/>
      <c r="J4160" s="5"/>
      <c r="K4160" s="5"/>
      <c r="M4160" s="411"/>
      <c r="N4160" s="9"/>
      <c r="O4160" s="16" t="str">
        <f t="shared" si="660"/>
        <v>031601چراغ صنعتی LED  با بدنه آلومینیومی با مدول و درایور مربوطه دارای شار نوری حداقل 1000 لومن وبهره حداقل 80 لومن بر وات</v>
      </c>
      <c r="P4160" s="596" t="s">
        <v>1624</v>
      </c>
      <c r="Q4160" s="555" t="s">
        <v>1625</v>
      </c>
      <c r="R4160" s="555" t="s">
        <v>30</v>
      </c>
      <c r="S4160" s="614">
        <v>11000000</v>
      </c>
      <c r="T4160" s="17"/>
      <c r="V4160" s="583"/>
    </row>
    <row r="4161" spans="1:22" ht="51.75">
      <c r="A4161" s="5"/>
      <c r="B4161" s="5"/>
      <c r="I4161" s="5"/>
      <c r="J4161" s="5"/>
      <c r="K4161" s="5"/>
      <c r="M4161" s="411"/>
      <c r="N4161" s="9"/>
      <c r="O4161" s="16" t="str">
        <f t="shared" si="660"/>
        <v>031602چراغ صنعتی LED  با بدنه آلومینیومی با مدول و درایور مربوطه دارای شار نوری حداقل 2000 لومن وبهره حداقل 80 لومن بر وات</v>
      </c>
      <c r="P4161" s="596" t="s">
        <v>1626</v>
      </c>
      <c r="Q4161" s="555" t="s">
        <v>1627</v>
      </c>
      <c r="R4161" s="555" t="s">
        <v>30</v>
      </c>
      <c r="S4161" s="596">
        <v>0</v>
      </c>
      <c r="T4161" s="17"/>
      <c r="V4161" s="583"/>
    </row>
    <row r="4162" spans="1:22" ht="69">
      <c r="A4162" s="5"/>
      <c r="B4162" s="5"/>
      <c r="I4162" s="5"/>
      <c r="J4162" s="5"/>
      <c r="K4162" s="5"/>
      <c r="M4162" s="411"/>
      <c r="N4162" s="9"/>
      <c r="O4162" s="16" t="str">
        <f t="shared" si="660"/>
        <v>031701چراغ تونلی گرد ،با حباب شیشه ای یا پلی کربنات مقاوم در مقابل اشعه ماورای بنفش با بدنه و سبد محافظ آلومینیومی تحت فشار (دایکاست)،با یک عدد لامپ 18 وات کم مصرف و یک عدد گلند</v>
      </c>
      <c r="P4162" s="596" t="s">
        <v>1628</v>
      </c>
      <c r="Q4162" s="555" t="s">
        <v>1629</v>
      </c>
      <c r="R4162" s="555" t="s">
        <v>30</v>
      </c>
      <c r="S4162" s="614">
        <v>461500</v>
      </c>
      <c r="T4162" s="17"/>
      <c r="V4162" s="583"/>
    </row>
    <row r="4163" spans="1:22" ht="69">
      <c r="A4163" s="5"/>
      <c r="B4163" s="5"/>
      <c r="I4163" s="5"/>
      <c r="J4163" s="5"/>
      <c r="K4163" s="5"/>
      <c r="M4163" s="411"/>
      <c r="N4163" s="9"/>
      <c r="O4163" s="16" t="str">
        <f t="shared" si="660"/>
        <v>031702چراغ تونلی بیضی ،با حباب شیشه ای یا پلی کربنات مقاوم در مقابل اشعه ماورای بنفش با بدنه و سبد محافظ آلومینیومی تحت فشار (دایکاست)،با یک عدد لامپ 18 وات کم مصرف و یک عدد گلند</v>
      </c>
      <c r="P4163" s="596" t="s">
        <v>1630</v>
      </c>
      <c r="Q4163" s="555" t="s">
        <v>1631</v>
      </c>
      <c r="R4163" s="555" t="s">
        <v>30</v>
      </c>
      <c r="S4163" s="614">
        <v>413000</v>
      </c>
      <c r="T4163" s="82"/>
      <c r="V4163" s="583"/>
    </row>
    <row r="4164" spans="1:22">
      <c r="A4164" s="5"/>
      <c r="B4164" s="5"/>
      <c r="I4164" s="5"/>
      <c r="J4164" s="5"/>
      <c r="K4164" s="5"/>
      <c r="M4164" s="411"/>
      <c r="N4164" s="9"/>
      <c r="O4164" s="16" t="str">
        <f t="shared" si="660"/>
        <v>031703چراغ</v>
      </c>
      <c r="P4164" s="615" t="s">
        <v>3646</v>
      </c>
      <c r="Q4164" s="258" t="s">
        <v>3638</v>
      </c>
      <c r="R4164" s="259" t="s">
        <v>30</v>
      </c>
      <c r="S4164" s="87">
        <v>10000</v>
      </c>
      <c r="T4164" s="82" t="s">
        <v>511</v>
      </c>
    </row>
    <row r="4165" spans="1:22">
      <c r="A4165" s="5"/>
      <c r="B4165" s="5"/>
      <c r="I4165" s="5"/>
      <c r="J4165" s="5"/>
      <c r="K4165" s="5"/>
      <c r="M4165" s="411"/>
      <c r="N4165" s="9"/>
      <c r="O4165" s="16" t="str">
        <f t="shared" si="660"/>
        <v>031704چراغ1</v>
      </c>
      <c r="P4165" s="615" t="s">
        <v>3647</v>
      </c>
      <c r="Q4165" s="258" t="s">
        <v>7211</v>
      </c>
      <c r="R4165" s="259" t="s">
        <v>30</v>
      </c>
      <c r="S4165" s="87">
        <v>10001</v>
      </c>
      <c r="T4165" s="82" t="s">
        <v>511</v>
      </c>
    </row>
    <row r="4166" spans="1:22">
      <c r="A4166" s="5"/>
      <c r="B4166" s="5"/>
      <c r="I4166" s="5"/>
      <c r="J4166" s="5"/>
      <c r="K4166" s="5"/>
      <c r="M4166" s="411"/>
      <c r="N4166" s="9"/>
      <c r="O4166" s="16" t="str">
        <f t="shared" si="660"/>
        <v>031705چراغ2</v>
      </c>
      <c r="P4166" s="615" t="s">
        <v>3648</v>
      </c>
      <c r="Q4166" s="258" t="s">
        <v>7212</v>
      </c>
      <c r="R4166" s="259" t="s">
        <v>30</v>
      </c>
      <c r="S4166" s="87">
        <v>10002</v>
      </c>
      <c r="T4166" s="82" t="s">
        <v>511</v>
      </c>
    </row>
    <row r="4167" spans="1:22" ht="51.75">
      <c r="A4167" s="5"/>
      <c r="B4167" s="5"/>
      <c r="I4167" s="5"/>
      <c r="J4167" s="5"/>
      <c r="K4167" s="5"/>
      <c r="M4167" s="411"/>
      <c r="N4167" s="9"/>
      <c r="O4167" s="16" t="str">
        <f t="shared" si="660"/>
        <v>041101چراع خیابانی با بدنه و درب آلومینیومی ریخته شده تحت فشار (دایکاست) و رفلکتور آبکاری شده،با حباب شیشه ای سکوریت با یک عدد لامپ 125 وات بخار جیوه</v>
      </c>
      <c r="P4167" s="617" t="s">
        <v>1632</v>
      </c>
      <c r="Q4167" s="555" t="s">
        <v>1633</v>
      </c>
      <c r="R4167" s="555" t="s">
        <v>30</v>
      </c>
      <c r="S4167" s="614">
        <v>1247000</v>
      </c>
      <c r="T4167" s="82"/>
      <c r="V4167" s="583"/>
    </row>
    <row r="4168" spans="1:22" ht="51.75">
      <c r="A4168" s="5"/>
      <c r="B4168" s="5"/>
      <c r="I4168" s="5"/>
      <c r="J4168" s="5"/>
      <c r="K4168" s="5"/>
      <c r="M4168" s="411"/>
      <c r="N4168" s="9"/>
      <c r="O4168" s="16" t="str">
        <f t="shared" si="660"/>
        <v>041102چراع خیابانی با بدنه و درب آلومینیومی ریخته شده تحت فشار (دایکاست) و رفلکتور آبکاری شده،با حباب شیشه ای سکوریت با یک عدد لامپ 250 وات بخار جیوه</v>
      </c>
      <c r="P4168" s="596" t="s">
        <v>1634</v>
      </c>
      <c r="Q4168" s="555" t="s">
        <v>1635</v>
      </c>
      <c r="R4168" s="555" t="s">
        <v>30</v>
      </c>
      <c r="S4168" s="614">
        <v>1836000</v>
      </c>
      <c r="T4168" s="82"/>
      <c r="V4168" s="583"/>
    </row>
    <row r="4169" spans="1:22" ht="51.75">
      <c r="A4169" s="5"/>
      <c r="B4169" s="5"/>
      <c r="I4169" s="5"/>
      <c r="J4169" s="5"/>
      <c r="K4169" s="5"/>
      <c r="M4169" s="411"/>
      <c r="N4169" s="9"/>
      <c r="O4169" s="16" t="str">
        <f t="shared" si="660"/>
        <v>041103چراع خیابانی با بدنه و درب آلومینیومی ریخته شده تحت فشار (دایکاست) و رفلکتور آبکاری شده،با حباب شیشه ای سکوریت با یک عدد لامپ 400 وات بخار جیوه</v>
      </c>
      <c r="P4169" s="596" t="s">
        <v>1636</v>
      </c>
      <c r="Q4169" s="555" t="s">
        <v>1637</v>
      </c>
      <c r="R4169" s="555" t="s">
        <v>30</v>
      </c>
      <c r="S4169" s="614">
        <v>1928000</v>
      </c>
      <c r="T4169" s="82"/>
      <c r="V4169" s="583"/>
    </row>
    <row r="4170" spans="1:22" ht="51.75">
      <c r="A4170" s="5"/>
      <c r="B4170" s="5"/>
      <c r="I4170" s="5"/>
      <c r="J4170" s="5"/>
      <c r="K4170" s="5"/>
      <c r="M4170" s="411"/>
      <c r="N4170" s="9"/>
      <c r="O4170" s="16" t="str">
        <f t="shared" si="660"/>
        <v>041104چراع خیابانی با بدنه و درب آلومینیومی ریخته شده تحت فشار (دایکاست) و رفلکتور آبکاری شده،با حباب شیشه ای سکوریت با یک عدد لامپ 150 وات بخار سدیم</v>
      </c>
      <c r="P4170" s="596" t="s">
        <v>1638</v>
      </c>
      <c r="Q4170" s="555" t="s">
        <v>1639</v>
      </c>
      <c r="R4170" s="555" t="s">
        <v>30</v>
      </c>
      <c r="S4170" s="614">
        <v>2236000</v>
      </c>
      <c r="T4170" s="82"/>
      <c r="V4170" s="583"/>
    </row>
    <row r="4171" spans="1:22" ht="51.75">
      <c r="A4171" s="5"/>
      <c r="B4171" s="5"/>
      <c r="I4171" s="5"/>
      <c r="J4171" s="5"/>
      <c r="K4171" s="5"/>
      <c r="M4171" s="411"/>
      <c r="N4171" s="9"/>
      <c r="O4171" s="16" t="str">
        <f t="shared" si="660"/>
        <v>041105چراع خیابانی با بدنه و درب آلومینیومی ریخته شده تحت فشار (دایکاست) و رفلکتور آبکاری شده،با حباب شیشه ای سکوریت با یک عدد لامپ 250 وات بخار سدیم</v>
      </c>
      <c r="P4171" s="596" t="s">
        <v>1640</v>
      </c>
      <c r="Q4171" s="555" t="s">
        <v>1641</v>
      </c>
      <c r="R4171" s="555" t="s">
        <v>30</v>
      </c>
      <c r="S4171" s="614">
        <v>2087000</v>
      </c>
      <c r="T4171" s="17"/>
      <c r="V4171" s="583"/>
    </row>
    <row r="4172" spans="1:22" ht="51.75">
      <c r="A4172" s="5"/>
      <c r="B4172" s="5"/>
      <c r="I4172" s="5"/>
      <c r="J4172" s="5"/>
      <c r="K4172" s="5"/>
      <c r="M4172" s="411"/>
      <c r="N4172" s="9"/>
      <c r="O4172" s="16" t="str">
        <f t="shared" si="660"/>
        <v>041106چراع خیابانی با بدنه و درب آلومینیومی ریخته شده تحت فشار (دایکاست) و رفلکتور آبکاری شده،با حباب شیشه ای سکوریت با یک عدد لامپ 400 وات بخار سدیم</v>
      </c>
      <c r="P4172" s="596" t="s">
        <v>1642</v>
      </c>
      <c r="Q4172" s="555" t="s">
        <v>1643</v>
      </c>
      <c r="R4172" s="555" t="s">
        <v>30</v>
      </c>
      <c r="S4172" s="614">
        <v>2558000</v>
      </c>
      <c r="T4172" s="17"/>
      <c r="V4172" s="583"/>
    </row>
    <row r="4173" spans="1:22" ht="51.75">
      <c r="A4173" s="5"/>
      <c r="B4173" s="5"/>
      <c r="I4173" s="5"/>
      <c r="J4173" s="5"/>
      <c r="K4173" s="5"/>
      <c r="M4173" s="411"/>
      <c r="N4173" s="9"/>
      <c r="O4173" s="16" t="str">
        <f t="shared" si="660"/>
        <v>041107چراع خیابانی با بدنه و درب آلومینیومی ریخته شده تحت فشار (دایکاست) و رفلکتور آبکاری شده،با حباب شیشه ای سکوریت با یک عدد لامپ 150 وات متال هالاید</v>
      </c>
      <c r="P4173" s="596" t="s">
        <v>1644</v>
      </c>
      <c r="Q4173" s="555" t="s">
        <v>1645</v>
      </c>
      <c r="R4173" s="555" t="s">
        <v>30</v>
      </c>
      <c r="S4173" s="614">
        <v>2688000</v>
      </c>
      <c r="T4173" s="17"/>
      <c r="V4173" s="583"/>
    </row>
    <row r="4174" spans="1:22" ht="51.75">
      <c r="A4174" s="5"/>
      <c r="B4174" s="5"/>
      <c r="I4174" s="5"/>
      <c r="J4174" s="5"/>
      <c r="K4174" s="5"/>
      <c r="M4174" s="411"/>
      <c r="N4174" s="9"/>
      <c r="O4174" s="16" t="str">
        <f t="shared" si="660"/>
        <v>041108چراع خیابانی با بدنه و درب آلومینیومی ریخته شده تحت فشار (دایکاست) و رفلکتور آبکاری شده،با حباب شیشه ای سکوریت با یک عدد لامپ 250 وات متال هالاید</v>
      </c>
      <c r="P4174" s="596" t="s">
        <v>1646</v>
      </c>
      <c r="Q4174" s="555" t="s">
        <v>1647</v>
      </c>
      <c r="R4174" s="555" t="s">
        <v>30</v>
      </c>
      <c r="S4174" s="614">
        <v>3004000</v>
      </c>
      <c r="T4174" s="17"/>
      <c r="V4174" s="583"/>
    </row>
    <row r="4175" spans="1:22" ht="51.75">
      <c r="A4175" s="5"/>
      <c r="B4175" s="5"/>
      <c r="I4175" s="5"/>
      <c r="J4175" s="5"/>
      <c r="K4175" s="5"/>
      <c r="M4175" s="411"/>
      <c r="N4175" s="9"/>
      <c r="O4175" s="16" t="str">
        <f t="shared" si="660"/>
        <v>041109چراع خیابانی با بدنه و درب آلومینیومی ریخته شده تحت فشار (دایکاست) و رفلکتور آبکاری شده،با حباب شیشه ای سکوریت با یک عدد لامپ 400 وات متال هالاید</v>
      </c>
      <c r="P4175" s="596" t="s">
        <v>1648</v>
      </c>
      <c r="Q4175" s="555" t="s">
        <v>1649</v>
      </c>
      <c r="R4175" s="555" t="s">
        <v>30</v>
      </c>
      <c r="S4175" s="614">
        <v>2569000</v>
      </c>
      <c r="T4175" s="17"/>
      <c r="V4175" s="583"/>
    </row>
    <row r="4176" spans="1:22" ht="69">
      <c r="A4176" s="5"/>
      <c r="B4176" s="5"/>
      <c r="I4176" s="5"/>
      <c r="J4176" s="5"/>
      <c r="K4176" s="5"/>
      <c r="M4176" s="411"/>
      <c r="N4176" s="9"/>
      <c r="O4176" s="16" t="str">
        <f t="shared" si="660"/>
        <v>041110چراع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35 وات بخار سدیم</v>
      </c>
      <c r="P4176" s="596" t="s">
        <v>1650</v>
      </c>
      <c r="Q4176" s="555" t="s">
        <v>1651</v>
      </c>
      <c r="R4176" s="555" t="s">
        <v>30</v>
      </c>
      <c r="S4176" s="614">
        <v>1328000</v>
      </c>
      <c r="T4176" s="17"/>
      <c r="V4176" s="583"/>
    </row>
    <row r="4177" spans="1:22" ht="69">
      <c r="A4177" s="5"/>
      <c r="B4177" s="5"/>
      <c r="I4177" s="5"/>
      <c r="J4177" s="5"/>
      <c r="K4177" s="5"/>
      <c r="M4177" s="411"/>
      <c r="N4177" s="9"/>
      <c r="O4177" s="16" t="str">
        <f t="shared" si="660"/>
        <v>041111چراع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50 وات بخار سدیم</v>
      </c>
      <c r="P4177" s="596" t="s">
        <v>1652</v>
      </c>
      <c r="Q4177" s="555" t="s">
        <v>1653</v>
      </c>
      <c r="R4177" s="555" t="s">
        <v>30</v>
      </c>
      <c r="S4177" s="614">
        <v>1341000</v>
      </c>
      <c r="T4177" s="17"/>
      <c r="V4177" s="583"/>
    </row>
    <row r="4178" spans="1:22" ht="69">
      <c r="A4178" s="5"/>
      <c r="B4178" s="5"/>
      <c r="I4178" s="5"/>
      <c r="J4178" s="5"/>
      <c r="K4178" s="5"/>
      <c r="M4178" s="411"/>
      <c r="N4178" s="9"/>
      <c r="O4178" s="16" t="str">
        <f t="shared" si="660"/>
        <v>041112چراع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70 وات بخار سدیم</v>
      </c>
      <c r="P4178" s="596" t="s">
        <v>1654</v>
      </c>
      <c r="Q4178" s="555" t="s">
        <v>1655</v>
      </c>
      <c r="R4178" s="555" t="s">
        <v>30</v>
      </c>
      <c r="S4178" s="614">
        <v>1361000</v>
      </c>
      <c r="T4178" s="17"/>
      <c r="V4178" s="583"/>
    </row>
    <row r="4179" spans="1:22" ht="34.5">
      <c r="A4179" s="5"/>
      <c r="B4179" s="5"/>
      <c r="I4179" s="5"/>
      <c r="J4179" s="5"/>
      <c r="K4179" s="5"/>
      <c r="M4179" s="411"/>
      <c r="N4179" s="9"/>
      <c r="O4179" s="16" t="str">
        <f t="shared" si="660"/>
        <v>041201چراغ خیابانی LED با مدول و درایور مربوطه با شار نوری 6000لومن و بهره نوری 80 لومن بر وات</v>
      </c>
      <c r="P4179" s="596" t="s">
        <v>1656</v>
      </c>
      <c r="Q4179" s="555" t="s">
        <v>1657</v>
      </c>
      <c r="R4179" s="555" t="s">
        <v>30</v>
      </c>
      <c r="S4179" s="614">
        <v>6029100</v>
      </c>
      <c r="T4179" s="17"/>
      <c r="V4179" s="583"/>
    </row>
    <row r="4180" spans="1:22" ht="34.5">
      <c r="A4180" s="5"/>
      <c r="B4180" s="5"/>
      <c r="I4180" s="5"/>
      <c r="J4180" s="5"/>
      <c r="K4180" s="5"/>
      <c r="M4180" s="411"/>
      <c r="N4180" s="9"/>
      <c r="O4180" s="16" t="str">
        <f t="shared" si="660"/>
        <v>041202چراغ خیابانی LED با مدول و درایور مربوطه با شار نوری 3000 لومن و بهره نوری 80 لومن بر وات</v>
      </c>
      <c r="P4180" s="596" t="s">
        <v>1658</v>
      </c>
      <c r="Q4180" s="555" t="s">
        <v>1659</v>
      </c>
      <c r="R4180" s="555" t="s">
        <v>30</v>
      </c>
      <c r="S4180" s="614">
        <v>3638250</v>
      </c>
      <c r="T4180" s="17"/>
      <c r="V4180" s="583"/>
    </row>
    <row r="4181" spans="1:22" ht="69">
      <c r="A4181" s="5"/>
      <c r="B4181" s="5"/>
      <c r="I4181" s="5"/>
      <c r="J4181" s="5"/>
      <c r="K4181" s="5"/>
      <c r="M4181" s="411"/>
      <c r="N4181" s="9"/>
      <c r="O4181" s="16" t="str">
        <f t="shared" si="660"/>
        <v>041301چراغ پارکی با حباب کروی پلی کربنات تزریقی نشکن مقاوم در مقابل اشعه ماورای بنفش به قطر تا 25 سانتیمتر و سبد محافظ از نوع آلومینیوم ریختگی تحت فشار (دایکاست) با یک عدد لامپ کم مصرف پیچی 18 وات</v>
      </c>
      <c r="P4181" s="596" t="s">
        <v>1660</v>
      </c>
      <c r="Q4181" s="555" t="s">
        <v>1661</v>
      </c>
      <c r="R4181" s="555" t="s">
        <v>30</v>
      </c>
      <c r="S4181" s="614">
        <v>1150000</v>
      </c>
      <c r="T4181" s="17"/>
      <c r="V4181" s="583"/>
    </row>
    <row r="4182" spans="1:22" ht="24.95" customHeight="1">
      <c r="A4182" s="5"/>
      <c r="B4182" s="5"/>
      <c r="I4182" s="5"/>
      <c r="J4182" s="5"/>
      <c r="K4182" s="5"/>
      <c r="M4182" s="411"/>
      <c r="N4182" s="9"/>
      <c r="O4182" s="16" t="str">
        <f t="shared" si="660"/>
        <v>041302چراغ پارکی با حباب کروی پلی کربنات تزریقی نشکن مقاوم در مقابل اشعه ماورای بنفش به قطر 30 سانتیمتر و سبد محافظ از نوع آلومینیوم ریختگی تحت فشار (دایکاست) با یک عدد لامپ کم مصرف پیچی 23 وات</v>
      </c>
      <c r="P4182" s="596" t="s">
        <v>1662</v>
      </c>
      <c r="Q4182" s="555" t="s">
        <v>1663</v>
      </c>
      <c r="R4182" s="555" t="s">
        <v>30</v>
      </c>
      <c r="S4182" s="614">
        <v>1569000</v>
      </c>
      <c r="T4182" s="17"/>
      <c r="V4182" s="583"/>
    </row>
    <row r="4183" spans="1:22" ht="24.95" customHeight="1">
      <c r="A4183" s="5"/>
      <c r="B4183" s="5"/>
      <c r="I4183" s="5"/>
      <c r="J4183" s="5"/>
      <c r="K4183" s="5"/>
      <c r="M4183" s="411"/>
      <c r="N4183" s="9"/>
      <c r="O4183" s="16" t="str">
        <f t="shared" si="660"/>
        <v>041303چراغ پارکی با حباب کروی پلی کربنات تزریقی نشکن مقاوم در مقابل اشعه ماورای بنفش به قطر 40 سانتیمتر و سبد محافظ از نوع آلومینیوم ریختگی تحت فشار (دایکاست) با یک عدد لامپ کم مصرف پیچی 26 وات</v>
      </c>
      <c r="P4183" s="596" t="s">
        <v>1664</v>
      </c>
      <c r="Q4183" s="555" t="s">
        <v>1665</v>
      </c>
      <c r="R4183" s="555" t="s">
        <v>30</v>
      </c>
      <c r="S4183" s="614">
        <v>1904000</v>
      </c>
      <c r="T4183" s="17"/>
      <c r="V4183" s="583"/>
    </row>
    <row r="4184" spans="1:22" ht="24.95" customHeight="1">
      <c r="A4184" s="5"/>
      <c r="B4184" s="5"/>
      <c r="I4184" s="5"/>
      <c r="J4184" s="5"/>
      <c r="K4184" s="5"/>
      <c r="M4184" s="411"/>
      <c r="N4184" s="9"/>
      <c r="O4184" s="16" t="str">
        <f t="shared" si="660"/>
        <v>041314چراغ پارکی با حباب مخروطی پلی کربنات تزریقی نشکن مقاوم در مقابل اشعه ماورای بنفش به قطر تا 25 سانتیمتر و ارتفاع تا 25 سانتیمتر و طبق آلومینیومی یا پلی کربنات با یک عدد لامپ کم مصرف پیچی 18 وات</v>
      </c>
      <c r="P4184" s="596" t="s">
        <v>1666</v>
      </c>
      <c r="Q4184" s="555" t="s">
        <v>1667</v>
      </c>
      <c r="R4184" s="555" t="s">
        <v>30</v>
      </c>
      <c r="S4184" s="614">
        <v>1215000</v>
      </c>
      <c r="T4184" s="17"/>
      <c r="V4184" s="583"/>
    </row>
    <row r="4185" spans="1:22" ht="24.95" customHeight="1">
      <c r="A4185" s="5"/>
      <c r="B4185" s="5"/>
      <c r="I4185" s="5"/>
      <c r="J4185" s="5"/>
      <c r="K4185" s="5"/>
      <c r="M4185" s="411"/>
      <c r="N4185" s="9"/>
      <c r="O4185" s="16" t="str">
        <f t="shared" si="660"/>
        <v>041315چراغ پارکی با حباب مخروطی پلی کربنات تزریقی نشکن مقاوم در مقابل اشعه ماورای بنفش به قطر30 سانتیمتر و ارتفاع 30 سانتیمتر و طبق آلومینیومی یا پلی کربنات با یک عدد لامپ کم مصرف پیچی 23 وات</v>
      </c>
      <c r="P4185" s="596" t="s">
        <v>1668</v>
      </c>
      <c r="Q4185" s="555" t="s">
        <v>1669</v>
      </c>
      <c r="R4185" s="555" t="s">
        <v>30</v>
      </c>
      <c r="S4185" s="614">
        <v>1457000</v>
      </c>
      <c r="T4185" s="17"/>
      <c r="V4185" s="583"/>
    </row>
    <row r="4186" spans="1:22" ht="24.95" customHeight="1">
      <c r="A4186" s="5"/>
      <c r="B4186" s="5"/>
      <c r="I4186" s="5"/>
      <c r="J4186" s="5"/>
      <c r="K4186" s="5"/>
      <c r="M4186" s="411"/>
      <c r="N4186" s="9"/>
      <c r="O4186" s="16" t="str">
        <f t="shared" si="660"/>
        <v>041316چراغ پارکی با حباب مخروطی پلی کربنات تزریقی نشکن مقاوم در مقابل اشعه ماورای بنفش به قطر35 سانتیمتر و ارتفاع 30 سانتیمتر و طبق آلومینیومی یا پلی کربنات با یک عدد لامپ کم مصرف پیچی 23 وات</v>
      </c>
      <c r="P4186" s="596" t="s">
        <v>1670</v>
      </c>
      <c r="Q4186" s="555" t="s">
        <v>1671</v>
      </c>
      <c r="R4186" s="555" t="s">
        <v>30</v>
      </c>
      <c r="S4186" s="614">
        <v>1540000</v>
      </c>
      <c r="T4186" s="17"/>
      <c r="V4186" s="583"/>
    </row>
    <row r="4187" spans="1:22" ht="24.95" customHeight="1">
      <c r="A4187" s="5"/>
      <c r="B4187" s="5"/>
      <c r="I4187" s="5"/>
      <c r="J4187" s="5"/>
      <c r="K4187" s="5"/>
      <c r="M4187" s="411"/>
      <c r="N4187" s="9"/>
      <c r="O4187" s="16" t="str">
        <f t="shared" si="660"/>
        <v>041401چراغ پارکی LED با مدول و درایور مربوطه با شار نوری حداقل 1500 لومن و بهره نوری 80 لومن بر وات</v>
      </c>
      <c r="P4187" s="596" t="s">
        <v>1672</v>
      </c>
      <c r="Q4187" s="555" t="s">
        <v>1673</v>
      </c>
      <c r="R4187" s="555" t="s">
        <v>30</v>
      </c>
      <c r="S4187" s="614">
        <v>3391025</v>
      </c>
      <c r="T4187" s="17"/>
      <c r="V4187" s="583"/>
    </row>
    <row r="4188" spans="1:22" ht="24.95" customHeight="1">
      <c r="A4188" s="5"/>
      <c r="B4188" s="5"/>
      <c r="I4188" s="5"/>
      <c r="J4188" s="5"/>
      <c r="K4188" s="5"/>
      <c r="M4188" s="411"/>
      <c r="N4188" s="9"/>
      <c r="O4188" s="16" t="str">
        <f t="shared" si="660"/>
        <v>041501چراغ چمنی پایه کوتاه استوانه ای،با حباب پلاستیکی و یک عدد لامپ کم مصرف پیچی 18 وات</v>
      </c>
      <c r="P4188" s="596" t="s">
        <v>1674</v>
      </c>
      <c r="Q4188" s="555" t="s">
        <v>1675</v>
      </c>
      <c r="R4188" s="555" t="s">
        <v>30</v>
      </c>
      <c r="S4188" s="614">
        <v>1167000</v>
      </c>
      <c r="T4188" s="17"/>
      <c r="V4188" s="583"/>
    </row>
    <row r="4189" spans="1:22" ht="24.95" customHeight="1">
      <c r="A4189" s="5"/>
      <c r="B4189" s="5"/>
      <c r="I4189" s="5"/>
      <c r="J4189" s="5"/>
      <c r="K4189" s="5"/>
      <c r="M4189" s="411"/>
      <c r="N4189" s="9"/>
      <c r="O4189" s="16" t="str">
        <f t="shared" si="660"/>
        <v>041502چراغ چمنی با حباب کروی پلی کربنات تزریقی نشکن مقاوم در مقابل اشعه ماورای بنفش به قطر25 سانتیمتر و نگهدارنده حباب آلومینیومی،بدون سبد محافظ و با یک عدد لامپ کم مصرف پیچی 18 وات</v>
      </c>
      <c r="P4189" s="596" t="s">
        <v>1676</v>
      </c>
      <c r="Q4189" s="555" t="s">
        <v>1677</v>
      </c>
      <c r="R4189" s="555" t="s">
        <v>30</v>
      </c>
      <c r="S4189" s="614">
        <v>1656000</v>
      </c>
      <c r="T4189" s="17"/>
      <c r="V4189" s="583"/>
    </row>
    <row r="4190" spans="1:22" ht="24.95" customHeight="1">
      <c r="A4190" s="5"/>
      <c r="B4190" s="5"/>
      <c r="I4190" s="5"/>
      <c r="J4190" s="5"/>
      <c r="K4190" s="5"/>
      <c r="M4190" s="411"/>
      <c r="N4190" s="9"/>
      <c r="O4190" s="16" t="str">
        <f t="shared" si="660"/>
        <v>041503چراغ</v>
      </c>
      <c r="P4190" s="615" t="s">
        <v>3649</v>
      </c>
      <c r="Q4190" s="258" t="s">
        <v>3638</v>
      </c>
      <c r="R4190" s="259" t="s">
        <v>30</v>
      </c>
      <c r="S4190" s="87">
        <v>10000</v>
      </c>
      <c r="T4190" s="17" t="s">
        <v>511</v>
      </c>
    </row>
    <row r="4191" spans="1:22" ht="24.95" customHeight="1">
      <c r="A4191" s="5"/>
      <c r="B4191" s="5"/>
      <c r="I4191" s="5"/>
      <c r="J4191" s="5"/>
      <c r="K4191" s="5"/>
      <c r="M4191" s="411"/>
      <c r="N4191" s="9"/>
      <c r="O4191" s="16" t="str">
        <f t="shared" si="660"/>
        <v>041504چراغ1</v>
      </c>
      <c r="P4191" s="615" t="s">
        <v>3650</v>
      </c>
      <c r="Q4191" s="258" t="s">
        <v>7211</v>
      </c>
      <c r="R4191" s="259" t="s">
        <v>30</v>
      </c>
      <c r="S4191" s="87">
        <v>10001</v>
      </c>
      <c r="T4191" s="17" t="s">
        <v>511</v>
      </c>
    </row>
    <row r="4192" spans="1:22" ht="24.95" customHeight="1">
      <c r="A4192" s="5"/>
      <c r="B4192" s="5"/>
      <c r="I4192" s="5"/>
      <c r="J4192" s="5"/>
      <c r="K4192" s="5"/>
      <c r="M4192" s="411"/>
      <c r="N4192" s="9"/>
      <c r="O4192" s="16" t="str">
        <f t="shared" si="660"/>
        <v>041505چراغ2</v>
      </c>
      <c r="P4192" s="615" t="s">
        <v>3651</v>
      </c>
      <c r="Q4192" s="258" t="s">
        <v>7212</v>
      </c>
      <c r="R4192" s="259" t="s">
        <v>30</v>
      </c>
      <c r="S4192" s="87">
        <v>10002</v>
      </c>
      <c r="T4192" s="17" t="s">
        <v>511</v>
      </c>
    </row>
    <row r="4193" spans="1:21" ht="24.95" customHeight="1">
      <c r="A4193" s="5"/>
      <c r="B4193" s="5"/>
      <c r="I4193" s="5"/>
      <c r="J4193" s="5"/>
      <c r="K4193" s="5"/>
      <c r="M4193" s="411"/>
      <c r="N4193" s="9"/>
      <c r="O4193" s="16" t="str">
        <f t="shared" si="660"/>
        <v xml:space="preserve">052101چراغ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v>
      </c>
      <c r="P4193" s="617" t="s">
        <v>1678</v>
      </c>
      <c r="Q4193" s="555" t="s">
        <v>1679</v>
      </c>
      <c r="R4193" s="555" t="s">
        <v>30</v>
      </c>
      <c r="S4193" s="583">
        <v>0</v>
      </c>
      <c r="T4193" s="17"/>
      <c r="U4193" s="583"/>
    </row>
    <row r="4194" spans="1:21" ht="24.95" customHeight="1">
      <c r="A4194" s="5"/>
      <c r="B4194" s="5"/>
      <c r="I4194" s="5"/>
      <c r="J4194" s="5"/>
      <c r="K4194" s="5"/>
      <c r="M4194" s="411"/>
      <c r="N4194" s="9"/>
      <c r="O4194" s="16" t="str">
        <f t="shared" si="660"/>
        <v>052102چراغ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ولی دوب</v>
      </c>
      <c r="P4194" s="596" t="s">
        <v>1680</v>
      </c>
      <c r="Q4194" s="555" t="s">
        <v>1681</v>
      </c>
      <c r="R4194" s="555" t="s">
        <v>30</v>
      </c>
      <c r="S4194" s="583">
        <v>0</v>
      </c>
      <c r="T4194" s="17"/>
      <c r="U4194" s="583"/>
    </row>
    <row r="4195" spans="1:21" ht="24.95" customHeight="1">
      <c r="A4195" s="5"/>
      <c r="B4195" s="5"/>
      <c r="I4195" s="5"/>
      <c r="J4195" s="5"/>
      <c r="K4195" s="5"/>
      <c r="M4195" s="411"/>
      <c r="N4195" s="9"/>
      <c r="O4195" s="16" t="str">
        <f t="shared" si="660"/>
        <v>052201چراغ فلورسنت قاب فلزی بیمارستانی تخت بستری(کنسول) با دو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v>
      </c>
      <c r="P4195" s="596" t="s">
        <v>1682</v>
      </c>
      <c r="Q4195" s="555" t="s">
        <v>1683</v>
      </c>
      <c r="R4195" s="555" t="s">
        <v>30</v>
      </c>
      <c r="S4195" s="614">
        <v>3425000</v>
      </c>
      <c r="T4195" s="17"/>
      <c r="U4195" s="583"/>
    </row>
    <row r="4196" spans="1:21" ht="24.95" customHeight="1">
      <c r="A4196" s="5"/>
      <c r="B4196" s="5"/>
      <c r="I4196" s="5"/>
      <c r="J4196" s="5"/>
      <c r="K4196" s="5"/>
      <c r="M4196" s="411"/>
      <c r="N4196" s="9"/>
      <c r="O4196" s="16" t="str">
        <f t="shared" si="660"/>
        <v>052202چراغ فلورسنت قاب فلزی بیمارستانی تخت بستری(کنسول) با یک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v>
      </c>
      <c r="P4196" s="596" t="s">
        <v>1684</v>
      </c>
      <c r="Q4196" s="555" t="s">
        <v>1685</v>
      </c>
      <c r="R4196" s="555" t="s">
        <v>30</v>
      </c>
      <c r="S4196" s="614">
        <v>3322000</v>
      </c>
      <c r="T4196" s="17"/>
      <c r="U4196" s="583"/>
    </row>
    <row r="4197" spans="1:21" ht="24.95" customHeight="1">
      <c r="A4197" s="5"/>
      <c r="B4197" s="5"/>
      <c r="I4197" s="5"/>
      <c r="J4197" s="5"/>
      <c r="K4197" s="5"/>
      <c r="M4197" s="411"/>
      <c r="N4197" s="9"/>
      <c r="O4197" s="16" t="str">
        <f t="shared" si="660"/>
        <v>052301چراغ راه پله ویژه روشن کردن کف،افقی یا عمودی،از نوع دیواری توکار با بدنه آلومینیوم دایکاست و یک عدد لامپ کم مصرف 8 وات</v>
      </c>
      <c r="P4197" s="596" t="s">
        <v>1686</v>
      </c>
      <c r="Q4197" s="555" t="s">
        <v>1687</v>
      </c>
      <c r="R4197" s="555" t="s">
        <v>30</v>
      </c>
      <c r="S4197" s="614">
        <v>367500</v>
      </c>
      <c r="T4197" s="17"/>
      <c r="U4197" s="583"/>
    </row>
    <row r="4198" spans="1:21" ht="24.95" customHeight="1">
      <c r="A4198" s="5"/>
      <c r="B4198" s="5"/>
      <c r="I4198" s="5"/>
      <c r="J4198" s="5"/>
      <c r="K4198" s="5"/>
      <c r="M4198" s="411"/>
      <c r="N4198" s="9"/>
      <c r="O4198" s="16" t="str">
        <f t="shared" si="660"/>
        <v>052302چراغ راهنما (خروج) روکار با بدنه فلزی و صفحه روی چراغ از ورق اکریلیک و یک عدد لامپ کامپکت 18 وات</v>
      </c>
      <c r="P4198" s="596" t="s">
        <v>1688</v>
      </c>
      <c r="Q4198" s="555" t="s">
        <v>1689</v>
      </c>
      <c r="R4198" s="555" t="s">
        <v>30</v>
      </c>
      <c r="S4198" s="614">
        <v>935000</v>
      </c>
      <c r="T4198" s="17"/>
      <c r="U4198" s="583"/>
    </row>
    <row r="4199" spans="1:21" ht="24.95" customHeight="1">
      <c r="A4199" s="5"/>
      <c r="B4199" s="5"/>
      <c r="I4199" s="5"/>
      <c r="J4199" s="5"/>
      <c r="K4199" s="5"/>
      <c r="M4199" s="411"/>
      <c r="N4199" s="9"/>
      <c r="O4199" s="16" t="str">
        <f t="shared" ref="O4199:O4262" si="661">LEFT(CONCATENATE(P4199,Q4199),252)</f>
        <v>052303چراغ راهنما (خروج) روکار با بدنه فلزی و صفحه روی چراغ از ورق اکریلیک و یک عدد لامپ 8 وات T5</v>
      </c>
      <c r="P4199" s="596" t="s">
        <v>1690</v>
      </c>
      <c r="Q4199" s="555" t="s">
        <v>1691</v>
      </c>
      <c r="R4199" s="555" t="s">
        <v>30</v>
      </c>
      <c r="S4199" s="614">
        <v>799000</v>
      </c>
      <c r="T4199" s="17"/>
      <c r="U4199" s="583"/>
    </row>
    <row r="4200" spans="1:21" ht="24.95" customHeight="1">
      <c r="A4200" s="5"/>
      <c r="B4200" s="5"/>
      <c r="I4200" s="5"/>
      <c r="J4200" s="5"/>
      <c r="K4200" s="5"/>
      <c r="M4200" s="411"/>
      <c r="N4200" s="9"/>
      <c r="O4200" s="16" t="str">
        <f t="shared" si="661"/>
        <v>052401چراغ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36 وات T8</v>
      </c>
      <c r="P4200" s="596" t="s">
        <v>1692</v>
      </c>
      <c r="Q4200" s="555" t="s">
        <v>1693</v>
      </c>
      <c r="R4200" s="555" t="s">
        <v>30</v>
      </c>
      <c r="S4200" s="614">
        <v>3821000</v>
      </c>
      <c r="T4200" s="17"/>
      <c r="U4200" s="583"/>
    </row>
    <row r="4201" spans="1:21" ht="69">
      <c r="A4201" s="5"/>
      <c r="B4201" s="5"/>
      <c r="I4201" s="5"/>
      <c r="J4201" s="5"/>
      <c r="K4201" s="5"/>
      <c r="M4201" s="411"/>
      <c r="N4201" s="9"/>
      <c r="O4201" s="16" t="str">
        <f t="shared" si="661"/>
        <v>052402چراغ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36 وات T8</v>
      </c>
      <c r="P4201" s="596" t="s">
        <v>1694</v>
      </c>
      <c r="Q4201" s="555" t="s">
        <v>1695</v>
      </c>
      <c r="R4201" s="555" t="s">
        <v>30</v>
      </c>
      <c r="S4201" s="614">
        <v>2575000</v>
      </c>
      <c r="T4201" s="17"/>
      <c r="U4201" s="583"/>
    </row>
    <row r="4202" spans="1:21" ht="69">
      <c r="A4202" s="5"/>
      <c r="B4202" s="5"/>
      <c r="I4202" s="5"/>
      <c r="J4202" s="5"/>
      <c r="K4202" s="5"/>
      <c r="M4202" s="411"/>
      <c r="N4202" s="9"/>
      <c r="O4202" s="16" t="str">
        <f t="shared" si="661"/>
        <v>052403چراغ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36 وات T8</v>
      </c>
      <c r="P4202" s="596" t="s">
        <v>1696</v>
      </c>
      <c r="Q4202" s="555" t="s">
        <v>1697</v>
      </c>
      <c r="R4202" s="555" t="s">
        <v>30</v>
      </c>
      <c r="S4202" s="614">
        <v>2040000</v>
      </c>
      <c r="T4202" s="17"/>
      <c r="U4202" s="583"/>
    </row>
    <row r="4203" spans="1:21" ht="69">
      <c r="A4203" s="5"/>
      <c r="B4203" s="5"/>
      <c r="I4203" s="5"/>
      <c r="J4203" s="5"/>
      <c r="K4203" s="5"/>
      <c r="M4203" s="411"/>
      <c r="N4203" s="9"/>
      <c r="O4203" s="16" t="str">
        <f t="shared" si="661"/>
        <v>052404چراغ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28 وات T5</v>
      </c>
      <c r="P4203" s="596" t="s">
        <v>1698</v>
      </c>
      <c r="Q4203" s="555" t="s">
        <v>1699</v>
      </c>
      <c r="R4203" s="555" t="s">
        <v>30</v>
      </c>
      <c r="S4203" s="614">
        <v>2784000</v>
      </c>
      <c r="T4203" s="17"/>
      <c r="U4203" s="583"/>
    </row>
    <row r="4204" spans="1:21" ht="69">
      <c r="A4204" s="5"/>
      <c r="B4204" s="5"/>
      <c r="I4204" s="5"/>
      <c r="J4204" s="5"/>
      <c r="K4204" s="5"/>
      <c r="M4204" s="411"/>
      <c r="N4204" s="9"/>
      <c r="O4204" s="16" t="str">
        <f t="shared" si="661"/>
        <v>052405چراغ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28 وات T5</v>
      </c>
      <c r="P4204" s="596" t="s">
        <v>1700</v>
      </c>
      <c r="Q4204" s="555" t="s">
        <v>1701</v>
      </c>
      <c r="R4204" s="555" t="s">
        <v>30</v>
      </c>
      <c r="S4204" s="614">
        <v>2423000</v>
      </c>
      <c r="T4204" s="17"/>
      <c r="U4204" s="583"/>
    </row>
    <row r="4205" spans="1:21" ht="69">
      <c r="A4205" s="5"/>
      <c r="B4205" s="5"/>
      <c r="I4205" s="5"/>
      <c r="J4205" s="5"/>
      <c r="K4205" s="5"/>
      <c r="M4205" s="411"/>
      <c r="N4205" s="9"/>
      <c r="O4205" s="16" t="str">
        <f t="shared" si="661"/>
        <v>052406چراغ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28 وات T5</v>
      </c>
      <c r="P4205" s="596" t="s">
        <v>1702</v>
      </c>
      <c r="Q4205" s="555" t="s">
        <v>1703</v>
      </c>
      <c r="R4205" s="555" t="s">
        <v>30</v>
      </c>
      <c r="S4205" s="614">
        <v>2036000</v>
      </c>
      <c r="T4205" s="17"/>
      <c r="U4205" s="583"/>
    </row>
    <row r="4206" spans="1:21" ht="69">
      <c r="A4206" s="5"/>
      <c r="B4206" s="5"/>
      <c r="I4206" s="5"/>
      <c r="J4206" s="5"/>
      <c r="K4206" s="5"/>
      <c r="M4206" s="411"/>
      <c r="N4206" s="9"/>
      <c r="O4206" s="16" t="str">
        <f t="shared" si="661"/>
        <v>052501چراغ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36 وات T8</v>
      </c>
      <c r="P4206" s="596" t="s">
        <v>1704</v>
      </c>
      <c r="Q4206" s="555" t="s">
        <v>1693</v>
      </c>
      <c r="R4206" s="555" t="s">
        <v>30</v>
      </c>
      <c r="S4206" s="583">
        <v>0</v>
      </c>
      <c r="T4206" s="17"/>
      <c r="U4206" s="583"/>
    </row>
    <row r="4207" spans="1:21" ht="69">
      <c r="A4207" s="5"/>
      <c r="B4207" s="5"/>
      <c r="I4207" s="5"/>
      <c r="J4207" s="5"/>
      <c r="K4207" s="5"/>
      <c r="M4207" s="411"/>
      <c r="N4207" s="9"/>
      <c r="O4207" s="16" t="str">
        <f t="shared" si="661"/>
        <v>052502چراغ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36 وات T8</v>
      </c>
      <c r="P4207" s="596" t="s">
        <v>1705</v>
      </c>
      <c r="Q4207" s="555" t="s">
        <v>1695</v>
      </c>
      <c r="R4207" s="555" t="s">
        <v>30</v>
      </c>
      <c r="S4207" s="614">
        <v>2082000</v>
      </c>
      <c r="T4207" s="17"/>
      <c r="U4207" s="583"/>
    </row>
    <row r="4208" spans="1:21" ht="69">
      <c r="A4208" s="5"/>
      <c r="B4208" s="5"/>
      <c r="I4208" s="5"/>
      <c r="J4208" s="5"/>
      <c r="K4208" s="5"/>
      <c r="M4208" s="411"/>
      <c r="N4208" s="9"/>
      <c r="O4208" s="16" t="str">
        <f t="shared" si="661"/>
        <v>052503چراغ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36 وات T8</v>
      </c>
      <c r="P4208" s="596" t="s">
        <v>1706</v>
      </c>
      <c r="Q4208" s="555" t="s">
        <v>1697</v>
      </c>
      <c r="R4208" s="555" t="s">
        <v>30</v>
      </c>
      <c r="S4208" s="614">
        <v>1832000</v>
      </c>
      <c r="T4208" s="17"/>
      <c r="U4208" s="583"/>
    </row>
    <row r="4209" spans="1:21" ht="69">
      <c r="A4209" s="5"/>
      <c r="B4209" s="5"/>
      <c r="I4209" s="5"/>
      <c r="J4209" s="5"/>
      <c r="K4209" s="5"/>
      <c r="M4209" s="411"/>
      <c r="N4209" s="9"/>
      <c r="O4209" s="16" t="str">
        <f t="shared" si="661"/>
        <v>052504چراغ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28 وات T5</v>
      </c>
      <c r="P4209" s="596" t="s">
        <v>1707</v>
      </c>
      <c r="Q4209" s="555" t="s">
        <v>1699</v>
      </c>
      <c r="R4209" s="555" t="s">
        <v>30</v>
      </c>
      <c r="S4209" s="614">
        <v>2922000</v>
      </c>
      <c r="T4209" s="17"/>
      <c r="U4209" s="583"/>
    </row>
    <row r="4210" spans="1:21" ht="69">
      <c r="A4210" s="5"/>
      <c r="B4210" s="5"/>
      <c r="I4210" s="5"/>
      <c r="J4210" s="5"/>
      <c r="K4210" s="5"/>
      <c r="M4210" s="411"/>
      <c r="N4210" s="9"/>
      <c r="O4210" s="16" t="str">
        <f t="shared" si="661"/>
        <v>052505چراغ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28 وات T5</v>
      </c>
      <c r="P4210" s="596" t="s">
        <v>1708</v>
      </c>
      <c r="Q4210" s="555" t="s">
        <v>1701</v>
      </c>
      <c r="R4210" s="555" t="s">
        <v>30</v>
      </c>
      <c r="S4210" s="614">
        <v>2610000</v>
      </c>
      <c r="T4210" s="17"/>
      <c r="U4210" s="583"/>
    </row>
    <row r="4211" spans="1:21" ht="69">
      <c r="A4211" s="5"/>
      <c r="B4211" s="5"/>
      <c r="I4211" s="5"/>
      <c r="J4211" s="5"/>
      <c r="K4211" s="5"/>
      <c r="M4211" s="411"/>
      <c r="N4211" s="9"/>
      <c r="O4211" s="16" t="str">
        <f t="shared" si="661"/>
        <v>052506چراغ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28 وات T5</v>
      </c>
      <c r="P4211" s="596" t="s">
        <v>1709</v>
      </c>
      <c r="Q4211" s="555" t="s">
        <v>1703</v>
      </c>
      <c r="R4211" s="555" t="s">
        <v>30</v>
      </c>
      <c r="S4211" s="614">
        <v>2274000</v>
      </c>
      <c r="T4211" s="17"/>
      <c r="U4211" s="583"/>
    </row>
    <row r="4212" spans="1:21" ht="69">
      <c r="A4212" s="5"/>
      <c r="B4212" s="5"/>
      <c r="I4212" s="5"/>
      <c r="J4212" s="5"/>
      <c r="K4212" s="5"/>
      <c r="M4212" s="411"/>
      <c r="N4212" s="9"/>
      <c r="O4212" s="16" t="str">
        <f t="shared" si="661"/>
        <v>052601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بطور کامل از نوع یک خانه</v>
      </c>
      <c r="P4212" s="596" t="s">
        <v>1710</v>
      </c>
      <c r="Q4212" s="555" t="s">
        <v>1711</v>
      </c>
      <c r="R4212" s="555" t="s">
        <v>30</v>
      </c>
      <c r="S4212" s="614">
        <v>1491000</v>
      </c>
      <c r="T4212" s="17"/>
      <c r="U4212" s="583"/>
    </row>
    <row r="4213" spans="1:21" ht="86.25">
      <c r="A4213" s="5"/>
      <c r="B4213" s="5"/>
      <c r="I4213" s="5"/>
      <c r="J4213" s="5"/>
      <c r="K4213" s="5"/>
      <c r="M4213" s="411"/>
      <c r="N4213" s="9"/>
      <c r="O4213" s="16" t="str">
        <f t="shared" si="661"/>
        <v>052602 چراغ ویژه فیلم رادیو لوژی(نگاتوسکوپ)دیواری روکار با بدنه فلزی و حباب آکریلیک شیری با دو عددکلید قطع و وصل و نگهدارنده فیلم، با قاب رویی استنلس استیل،  با دو عدد لامپ فلورسنت 18 وات T8 برای هر خانه بطور کامل از نوع دو خانه یک واحدی</v>
      </c>
      <c r="P4213" s="596" t="s">
        <v>1712</v>
      </c>
      <c r="Q4213" s="555" t="s">
        <v>1713</v>
      </c>
      <c r="R4213" s="555" t="s">
        <v>30</v>
      </c>
      <c r="S4213" s="614">
        <v>1933000</v>
      </c>
      <c r="T4213" s="17"/>
      <c r="U4213" s="583"/>
    </row>
    <row r="4214" spans="1:21" ht="86.25">
      <c r="A4214" s="5"/>
      <c r="B4214" s="5"/>
      <c r="I4214" s="5"/>
      <c r="J4214" s="5"/>
      <c r="K4214" s="5"/>
      <c r="M4214" s="411"/>
      <c r="N4214" s="9"/>
      <c r="O4214" s="16" t="str">
        <f t="shared" si="661"/>
        <v>052603 چراغ ویژه فیلم رادیو لوژی(نگاتوسکوپ)دیواری روکار با بدنه فلزی و حباب آکریلیک شیری با سه عدد کلید قطع و وصل و نگهدارنده فیلم، با قاب رویی استنلس استیل،  با دو عدد لامپ فلورسنت 18 وات T8 برای هر خانه بطور کامل از نوع سه خانه یک واحدی</v>
      </c>
      <c r="P4214" s="596" t="s">
        <v>1714</v>
      </c>
      <c r="Q4214" s="555" t="s">
        <v>1715</v>
      </c>
      <c r="R4214" s="555" t="s">
        <v>30</v>
      </c>
      <c r="S4214" s="614">
        <v>2852000</v>
      </c>
      <c r="T4214" s="17"/>
      <c r="U4214" s="583"/>
    </row>
    <row r="4215" spans="1:21" ht="86.25">
      <c r="A4215" s="5"/>
      <c r="B4215" s="5"/>
      <c r="I4215" s="5"/>
      <c r="J4215" s="5"/>
      <c r="K4215" s="5"/>
      <c r="M4215" s="411"/>
      <c r="N4215" s="9"/>
      <c r="O4215" s="16" t="str">
        <f t="shared" si="661"/>
        <v>052604 چراغ ویژه فیلم رادیو لوژی(نگاتوسکوپ)دیواری روکار با بدنه فلزی و حباب آکریلیک شیری با چهار عدد کلید قطع و وصل و نگهدارنده فیلم، با قاب رویی استنلس استیل،  با دو عدد لامپ فلورسنت 18 وات T8 برای هر خانه بطور کامل از نوع چهار خانه یک واحدی</v>
      </c>
      <c r="P4215" s="596" t="s">
        <v>1716</v>
      </c>
      <c r="Q4215" s="555" t="s">
        <v>1717</v>
      </c>
      <c r="R4215" s="555" t="s">
        <v>30</v>
      </c>
      <c r="S4215" s="614">
        <v>3625000</v>
      </c>
      <c r="T4215" s="17"/>
      <c r="U4215" s="583"/>
    </row>
    <row r="4216" spans="1:21" ht="69">
      <c r="A4216" s="5"/>
      <c r="B4216" s="5"/>
      <c r="I4216" s="5"/>
      <c r="J4216" s="5"/>
      <c r="K4216" s="5"/>
      <c r="M4216" s="411"/>
      <c r="N4216" s="9"/>
      <c r="O4216" s="16" t="str">
        <f t="shared" si="661"/>
        <v>052701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برای هر خانه بطور کامل از نوع یک خانه</v>
      </c>
      <c r="P4216" s="596" t="s">
        <v>1718</v>
      </c>
      <c r="Q4216" s="555" t="s">
        <v>1719</v>
      </c>
      <c r="R4216" s="555" t="s">
        <v>30</v>
      </c>
      <c r="S4216" s="614">
        <v>1570000</v>
      </c>
      <c r="T4216" s="17"/>
      <c r="U4216" s="583"/>
    </row>
    <row r="4217" spans="1:21" ht="86.25">
      <c r="A4217" s="5"/>
      <c r="B4217" s="5"/>
      <c r="I4217" s="5"/>
      <c r="J4217" s="5"/>
      <c r="K4217" s="5"/>
      <c r="M4217" s="411"/>
      <c r="N4217" s="9"/>
      <c r="O4217" s="16" t="str">
        <f t="shared" si="661"/>
        <v>052702 چراغ ویژه فیلم رادیو لوژی(نگاتوسکوپ)دیواری روکار با بدنه فلزی و حباب آکریلیک شیری با دو عدد کلید قطع و وصل و نگهدارنده فیلم، با قاب رویی استنلس استیل،  با دو عدد لامپ فلورسنت 18 وات T8 برای هر خانه بطور کامل از نوع دو خانه یک واحدی</v>
      </c>
      <c r="P4217" s="596" t="s">
        <v>1720</v>
      </c>
      <c r="Q4217" s="555" t="s">
        <v>1721</v>
      </c>
      <c r="R4217" s="555" t="s">
        <v>30</v>
      </c>
      <c r="S4217" s="614">
        <v>2028000</v>
      </c>
      <c r="T4217" s="17"/>
      <c r="U4217" s="583"/>
    </row>
    <row r="4218" spans="1:21" ht="86.25">
      <c r="A4218" s="5"/>
      <c r="B4218" s="5"/>
      <c r="I4218" s="5"/>
      <c r="J4218" s="5"/>
      <c r="K4218" s="5"/>
      <c r="M4218" s="411"/>
      <c r="N4218" s="9"/>
      <c r="O4218" s="16" t="str">
        <f t="shared" si="661"/>
        <v>052703 چراغ ویژه فیلم رادیو لوژی(نگاتوسکوپ)دیواری روکار با بدنه فلزی و حباب آکریلیک شیری با سه عدد کلید قطع و وصل و نگهدارنده فیلم، با قاب رویی استنلس استیل،  با دو عدد لامپ فلورسنت 18 وات T8 برای هر خانه بطور کامل از نوع سه خانه یک واحدی</v>
      </c>
      <c r="P4218" s="596" t="s">
        <v>1722</v>
      </c>
      <c r="Q4218" s="555" t="s">
        <v>1715</v>
      </c>
      <c r="R4218" s="555" t="s">
        <v>30</v>
      </c>
      <c r="S4218" s="614">
        <v>2975000</v>
      </c>
      <c r="T4218" s="17"/>
      <c r="U4218" s="583"/>
    </row>
    <row r="4219" spans="1:21" ht="86.25">
      <c r="A4219" s="5"/>
      <c r="B4219" s="5"/>
      <c r="I4219" s="5"/>
      <c r="J4219" s="5"/>
      <c r="K4219" s="5"/>
      <c r="M4219" s="411"/>
      <c r="N4219" s="9"/>
      <c r="O4219" s="16" t="str">
        <f t="shared" si="661"/>
        <v>052704 چراغ ویژه فیلم رادیو لوژی(نگاتوسکوپ)دیواری روکار با بدنه فلزی و حباب آکریلیک شیری با چهار عدد کلید قطع و وصل و نگهدارنده فیلم، با قاب رویی استنلس استیل،  با دو عدد لامپ فلورسنت 18 وات T8 برای هر خانه بطور کامل از نوع چهار خانه یک واحدی</v>
      </c>
      <c r="P4219" s="596" t="s">
        <v>1723</v>
      </c>
      <c r="Q4219" s="555" t="s">
        <v>1717</v>
      </c>
      <c r="R4219" s="555" t="s">
        <v>30</v>
      </c>
      <c r="S4219" s="614">
        <v>3779000</v>
      </c>
      <c r="T4219" s="17"/>
      <c r="U4219" s="583"/>
    </row>
    <row r="4220" spans="1:21" ht="51.75">
      <c r="A4220" s="5"/>
      <c r="B4220" s="5"/>
      <c r="I4220" s="5"/>
      <c r="J4220" s="5"/>
      <c r="K4220" s="5"/>
      <c r="M4220" s="411"/>
      <c r="N4220" s="9"/>
      <c r="O4220" s="16" t="str">
        <f t="shared" si="661"/>
        <v>052801نورافکن با بدنه آلومینیوم دایکاست شده،رفلکتور آلومینیوم آنودایز شده،شیشه سکوریت،با ایگناتور سه سیمه و یک عدد لامپ 70 وات بخار سدیم و با درجه حفاظت IP54</v>
      </c>
      <c r="P4220" s="596" t="s">
        <v>1724</v>
      </c>
      <c r="Q4220" s="555" t="s">
        <v>1725</v>
      </c>
      <c r="R4220" s="555" t="s">
        <v>30</v>
      </c>
      <c r="S4220" s="614">
        <v>2008000</v>
      </c>
      <c r="T4220" s="17"/>
      <c r="U4220" s="583"/>
    </row>
    <row r="4221" spans="1:21" ht="51.75">
      <c r="A4221" s="5"/>
      <c r="B4221" s="5"/>
      <c r="I4221" s="5"/>
      <c r="J4221" s="5"/>
      <c r="K4221" s="5"/>
      <c r="M4221" s="411"/>
      <c r="N4221" s="9"/>
      <c r="O4221" s="16" t="str">
        <f t="shared" si="661"/>
        <v>052802نورافکن با بدنه آلومینیوم دایکاست شده،رفلکتور آلومینیوم آنودایز شده،شیشه سکوریت،با ایگناتور سه سیمه و یک عدد لامپ 150 وات بخار سدیم و با درجه حفاظت IP54</v>
      </c>
      <c r="P4221" s="596" t="s">
        <v>1726</v>
      </c>
      <c r="Q4221" s="555" t="s">
        <v>1727</v>
      </c>
      <c r="R4221" s="555" t="s">
        <v>30</v>
      </c>
      <c r="S4221" s="614">
        <v>2212000</v>
      </c>
      <c r="T4221" s="17"/>
      <c r="U4221" s="583"/>
    </row>
    <row r="4222" spans="1:21" ht="51.75">
      <c r="A4222" s="5"/>
      <c r="B4222" s="5"/>
      <c r="I4222" s="5"/>
      <c r="J4222" s="5"/>
      <c r="K4222" s="5"/>
      <c r="M4222" s="411"/>
      <c r="N4222" s="9"/>
      <c r="O4222" s="16" t="str">
        <f t="shared" si="661"/>
        <v>052803نورافکن با بدنه آلومینیوم دایکاست شده،رفلکتور آلومینیوم آنودایز شده،شیشه سکوریت،با ایگناتور سه سیمه و یک عدد لامپ 250 وات بخار سدیم و با درجه حفاظت IP54</v>
      </c>
      <c r="P4222" s="596" t="s">
        <v>1728</v>
      </c>
      <c r="Q4222" s="555" t="s">
        <v>1729</v>
      </c>
      <c r="R4222" s="555" t="s">
        <v>30</v>
      </c>
      <c r="S4222" s="614">
        <v>3166000</v>
      </c>
      <c r="T4222" s="17"/>
      <c r="U4222" s="583"/>
    </row>
    <row r="4223" spans="1:21" ht="51.75">
      <c r="A4223" s="5"/>
      <c r="B4223" s="5"/>
      <c r="I4223" s="5"/>
      <c r="J4223" s="5"/>
      <c r="K4223" s="5"/>
      <c r="M4223" s="411"/>
      <c r="N4223" s="9"/>
      <c r="O4223" s="16" t="str">
        <f t="shared" si="661"/>
        <v>052804نورافکن با بدنه آلومینیوم دایکاست شده،رفلکتور آلومینیوم آنودایز شده،شیشه سکوریت،با ایگناتور سه سیمه و یک عدد لامپ 400 وات بخار سدیم و با درجه حفاظت IP54</v>
      </c>
      <c r="P4223" s="596" t="s">
        <v>1730</v>
      </c>
      <c r="Q4223" s="555" t="s">
        <v>1731</v>
      </c>
      <c r="R4223" s="555" t="s">
        <v>30</v>
      </c>
      <c r="S4223" s="614">
        <v>3538000</v>
      </c>
      <c r="T4223" s="17"/>
      <c r="U4223" s="583"/>
    </row>
    <row r="4224" spans="1:21" ht="51.75">
      <c r="A4224" s="5"/>
      <c r="B4224" s="5"/>
      <c r="I4224" s="5"/>
      <c r="J4224" s="5"/>
      <c r="K4224" s="5"/>
      <c r="M4224" s="411"/>
      <c r="N4224" s="9"/>
      <c r="O4224" s="16" t="str">
        <f t="shared" si="661"/>
        <v>052805نورافکن با بدنه آلومینیوم اکسترود شده،رفلکتور آلومینیوم آنودایز شده،شیشه سکوریت،با ایگناتور سه سیمه و دو عدد لامپ 400 وات بخار سدیم و با درجه حفاظت IP54</v>
      </c>
      <c r="P4224" s="596" t="s">
        <v>1732</v>
      </c>
      <c r="Q4224" s="555" t="s">
        <v>1733</v>
      </c>
      <c r="R4224" s="555" t="s">
        <v>30</v>
      </c>
      <c r="S4224" s="614">
        <v>4119000</v>
      </c>
      <c r="T4224" s="17"/>
      <c r="U4224" s="583"/>
    </row>
    <row r="4225" spans="1:21" ht="51.75">
      <c r="A4225" s="5"/>
      <c r="B4225" s="5"/>
      <c r="I4225" s="5"/>
      <c r="J4225" s="5"/>
      <c r="K4225" s="5"/>
      <c r="M4225" s="411"/>
      <c r="N4225" s="9"/>
      <c r="O4225" s="16" t="str">
        <f t="shared" si="661"/>
        <v>052806نورافکن با بدنه آلومینیوم اکسترود شده،رفلکتور آلومینیوم آنودایز شده،شیشه سکوریت،با ایگناتور سه سیمه و یک عدد لامپ 1000 وات بخار سدیم و با درجه حفاظت IP65</v>
      </c>
      <c r="P4225" s="596" t="s">
        <v>1734</v>
      </c>
      <c r="Q4225" s="555" t="s">
        <v>1735</v>
      </c>
      <c r="R4225" s="555" t="s">
        <v>30</v>
      </c>
      <c r="S4225" s="614">
        <v>7534000</v>
      </c>
      <c r="T4225" s="17"/>
      <c r="U4225" s="583"/>
    </row>
    <row r="4226" spans="1:21" ht="51.75">
      <c r="A4226" s="5"/>
      <c r="B4226" s="5"/>
      <c r="I4226" s="5"/>
      <c r="J4226" s="5"/>
      <c r="K4226" s="5"/>
      <c r="M4226" s="411"/>
      <c r="N4226" s="9"/>
      <c r="O4226" s="16" t="str">
        <f t="shared" si="661"/>
        <v>052807نورافکن با بدنه آلومینیوم اکسترود شده،رفلکتور آلومینیوم آنودایز شده،شیشه سکوریت،با ایگناتور سه سیمه و یک عدد لامپ 2000 وات بخار سدیم و با درجه حفاظت IP65</v>
      </c>
      <c r="P4226" s="596" t="s">
        <v>1736</v>
      </c>
      <c r="Q4226" s="555" t="s">
        <v>1737</v>
      </c>
      <c r="R4226" s="555" t="s">
        <v>30</v>
      </c>
      <c r="S4226" s="614">
        <v>9939000</v>
      </c>
      <c r="T4226" s="17"/>
      <c r="U4226" s="583"/>
    </row>
    <row r="4227" spans="1:21" ht="34.5">
      <c r="A4227" s="5"/>
      <c r="B4227" s="5"/>
      <c r="I4227" s="5"/>
      <c r="J4227" s="5"/>
      <c r="K4227" s="5"/>
      <c r="M4227" s="411"/>
      <c r="N4227" s="9"/>
      <c r="O4227" s="16" t="str">
        <f t="shared" si="661"/>
        <v>052808لوور فلزی برای نصب روی نورافکن های گروه 09 به منظور جلوگیری از تابش مستقیم نور</v>
      </c>
      <c r="P4227" s="596" t="s">
        <v>1738</v>
      </c>
      <c r="Q4227" s="555" t="s">
        <v>1739</v>
      </c>
      <c r="R4227" s="555" t="s">
        <v>30</v>
      </c>
      <c r="S4227" s="583">
        <v>0</v>
      </c>
      <c r="T4227" s="17"/>
      <c r="U4227" s="583"/>
    </row>
    <row r="4228" spans="1:21" ht="51.75">
      <c r="A4228" s="5"/>
      <c r="B4228" s="5"/>
      <c r="I4228" s="5"/>
      <c r="J4228" s="5"/>
      <c r="K4228" s="5"/>
      <c r="M4228" s="411"/>
      <c r="N4228" s="9"/>
      <c r="O4228" s="16" t="str">
        <f t="shared" si="661"/>
        <v>052901چراغ استخر یا آبنما،12 ولتی LED با مدول و درایور مربوطه با درجه حفاظت IP68 به قطر 6سانتیمتر و شار نوری 250 لومن و بهره نوری 80 لومن بر وات</v>
      </c>
      <c r="P4228" s="596" t="s">
        <v>1740</v>
      </c>
      <c r="Q4228" s="555" t="s">
        <v>1741</v>
      </c>
      <c r="R4228" s="555" t="s">
        <v>30</v>
      </c>
      <c r="S4228" s="583">
        <v>0</v>
      </c>
      <c r="T4228" s="17"/>
      <c r="U4228" s="583"/>
    </row>
    <row r="4229" spans="1:21" ht="51.75">
      <c r="A4229" s="5"/>
      <c r="B4229" s="5"/>
      <c r="I4229" s="5"/>
      <c r="J4229" s="5"/>
      <c r="K4229" s="5"/>
      <c r="M4229" s="411"/>
      <c r="N4229" s="9"/>
      <c r="O4229" s="16" t="str">
        <f t="shared" si="661"/>
        <v>052902چراغ استخر یا آبنما،12 ولتی LED با مدول و درایور مربوطه با درجه حفاظت IP68 به قطر 12سانتیمتر و شار نوری 350 لومن و بهره نوری 80 لومن بر وات</v>
      </c>
      <c r="P4229" s="596" t="s">
        <v>1742</v>
      </c>
      <c r="Q4229" s="555" t="s">
        <v>1743</v>
      </c>
      <c r="R4229" s="555" t="s">
        <v>30</v>
      </c>
      <c r="S4229" s="583">
        <v>0</v>
      </c>
      <c r="T4229" s="17"/>
      <c r="U4229" s="583"/>
    </row>
    <row r="4230" spans="1:21" ht="51.75">
      <c r="A4230" s="5"/>
      <c r="B4230" s="5"/>
      <c r="I4230" s="5"/>
      <c r="J4230" s="5"/>
      <c r="K4230" s="5"/>
      <c r="M4230" s="411"/>
      <c r="N4230" s="9"/>
      <c r="O4230" s="16" t="str">
        <f t="shared" si="661"/>
        <v>052903چراغ استخر یا آبنما،12 ولتی LED با مدول و درایور مربوطه با درجه حفاظت IP68 به قطر 18 سانتیمتر و شار نوری 1200 لومن و بهره نوری 80 لومن بر وات</v>
      </c>
      <c r="P4230" s="596" t="s">
        <v>1744</v>
      </c>
      <c r="Q4230" s="555" t="s">
        <v>1745</v>
      </c>
      <c r="R4230" s="555" t="s">
        <v>30</v>
      </c>
      <c r="S4230" s="583">
        <v>0</v>
      </c>
      <c r="T4230" s="17"/>
      <c r="U4230" s="583"/>
    </row>
    <row r="4231" spans="1:21" ht="103.5">
      <c r="A4231" s="5"/>
      <c r="B4231" s="5"/>
      <c r="I4231" s="5"/>
      <c r="J4231" s="5"/>
      <c r="K4231" s="5"/>
      <c r="M4231" s="411"/>
      <c r="N4231" s="9"/>
      <c r="O4231" s="16" t="str">
        <f t="shared" si="661"/>
        <v>053001چراغ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v>
      </c>
      <c r="P4231" s="596" t="s">
        <v>1746</v>
      </c>
      <c r="Q4231" s="555" t="s">
        <v>1747</v>
      </c>
      <c r="R4231" s="555" t="s">
        <v>30</v>
      </c>
      <c r="S4231" s="614">
        <v>8791000</v>
      </c>
      <c r="T4231" s="17"/>
      <c r="U4231" s="583"/>
    </row>
    <row r="4232" spans="1:21" ht="103.5">
      <c r="A4232" s="5"/>
      <c r="B4232" s="5"/>
      <c r="I4232" s="5"/>
      <c r="J4232" s="5"/>
      <c r="K4232" s="5"/>
      <c r="M4232" s="411"/>
      <c r="N4232" s="9"/>
      <c r="O4232" s="16" t="str">
        <f t="shared" si="661"/>
        <v>053002چراغ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v>
      </c>
      <c r="P4232" s="596" t="s">
        <v>1748</v>
      </c>
      <c r="Q4232" s="555" t="s">
        <v>1749</v>
      </c>
      <c r="R4232" s="555" t="s">
        <v>30</v>
      </c>
      <c r="S4232" s="614">
        <v>10520000</v>
      </c>
      <c r="T4232" s="17"/>
      <c r="U4232" s="583"/>
    </row>
    <row r="4233" spans="1:21" ht="103.5">
      <c r="A4233" s="5"/>
      <c r="B4233" s="5"/>
      <c r="I4233" s="5"/>
      <c r="J4233" s="5"/>
      <c r="K4233" s="5"/>
      <c r="M4233" s="411"/>
      <c r="N4233" s="9"/>
      <c r="O4233" s="16" t="str">
        <f t="shared" si="661"/>
        <v>053003چراغ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v>
      </c>
      <c r="P4233" s="596" t="s">
        <v>1750</v>
      </c>
      <c r="Q4233" s="555" t="s">
        <v>1751</v>
      </c>
      <c r="R4233" s="555" t="s">
        <v>30</v>
      </c>
      <c r="S4233" s="614">
        <v>8638000</v>
      </c>
      <c r="T4233" s="17"/>
      <c r="U4233" s="583"/>
    </row>
    <row r="4234" spans="1:21" ht="86.25">
      <c r="A4234" s="5"/>
      <c r="B4234" s="5"/>
      <c r="I4234" s="5"/>
      <c r="J4234" s="5"/>
      <c r="K4234" s="5"/>
      <c r="M4234" s="411"/>
      <c r="N4234" s="9"/>
      <c r="O4234" s="16" t="str">
        <f t="shared" si="661"/>
        <v>053004چراغ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18 وات T8</v>
      </c>
      <c r="P4234" s="596" t="s">
        <v>1752</v>
      </c>
      <c r="Q4234" s="555" t="s">
        <v>1753</v>
      </c>
      <c r="R4234" s="555" t="s">
        <v>30</v>
      </c>
      <c r="S4234" s="614">
        <v>7047000</v>
      </c>
      <c r="T4234" s="17"/>
      <c r="U4234" s="583"/>
    </row>
    <row r="4235" spans="1:21" ht="86.25">
      <c r="A4235" s="5"/>
      <c r="B4235" s="5"/>
      <c r="I4235" s="5"/>
      <c r="J4235" s="5"/>
      <c r="K4235" s="5"/>
      <c r="M4235" s="411"/>
      <c r="N4235" s="9"/>
      <c r="O4235" s="16" t="str">
        <f t="shared" si="661"/>
        <v>053005چراغ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36 وات T8</v>
      </c>
      <c r="P4235" s="596" t="s">
        <v>1754</v>
      </c>
      <c r="Q4235" s="555" t="s">
        <v>1755</v>
      </c>
      <c r="R4235" s="555" t="s">
        <v>30</v>
      </c>
      <c r="S4235" s="614">
        <v>8020000</v>
      </c>
      <c r="T4235" s="17"/>
      <c r="U4235" s="583"/>
    </row>
    <row r="4236" spans="1:21" ht="86.25">
      <c r="A4236" s="5"/>
      <c r="B4236" s="5"/>
      <c r="I4236" s="5"/>
      <c r="J4236" s="5"/>
      <c r="K4236" s="5"/>
      <c r="M4236" s="411"/>
      <c r="N4236" s="9"/>
      <c r="O4236" s="16" t="str">
        <f t="shared" si="661"/>
        <v>053006چراغ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یک عدد لامپ 36 وات T8</v>
      </c>
      <c r="P4236" s="596" t="s">
        <v>1756</v>
      </c>
      <c r="Q4236" s="555" t="s">
        <v>1757</v>
      </c>
      <c r="R4236" s="555" t="s">
        <v>30</v>
      </c>
      <c r="S4236" s="614">
        <v>8304000</v>
      </c>
      <c r="T4236" s="17"/>
      <c r="U4236" s="583"/>
    </row>
    <row r="4237" spans="1:21" ht="103.5">
      <c r="A4237" s="5"/>
      <c r="B4237" s="5"/>
      <c r="I4237" s="5"/>
      <c r="J4237" s="5"/>
      <c r="K4237" s="5"/>
      <c r="M4237" s="411"/>
      <c r="N4237" s="9"/>
      <c r="O4237" s="16" t="str">
        <f t="shared" si="661"/>
        <v>053007چراغ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v>
      </c>
      <c r="P4237" s="596" t="s">
        <v>1758</v>
      </c>
      <c r="Q4237" s="555" t="s">
        <v>1759</v>
      </c>
      <c r="R4237" s="555" t="s">
        <v>30</v>
      </c>
      <c r="S4237" s="614">
        <v>4111000</v>
      </c>
      <c r="T4237" s="17"/>
      <c r="U4237" s="583"/>
    </row>
    <row r="4238" spans="1:21" ht="103.5">
      <c r="A4238" s="5"/>
      <c r="B4238" s="5"/>
      <c r="I4238" s="5"/>
      <c r="J4238" s="5"/>
      <c r="K4238" s="5"/>
      <c r="M4238" s="411"/>
      <c r="N4238" s="9"/>
      <c r="O4238" s="16" t="str">
        <f t="shared" si="661"/>
        <v>053008چراغ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v>
      </c>
      <c r="P4238" s="596" t="s">
        <v>1760</v>
      </c>
      <c r="Q4238" s="555" t="s">
        <v>1761</v>
      </c>
      <c r="R4238" s="555" t="s">
        <v>30</v>
      </c>
      <c r="S4238" s="614">
        <v>4738000</v>
      </c>
      <c r="T4238" s="17"/>
      <c r="U4238" s="583"/>
    </row>
    <row r="4239" spans="1:21" ht="103.5">
      <c r="A4239" s="5"/>
      <c r="B4239" s="5"/>
      <c r="I4239" s="5"/>
      <c r="J4239" s="5"/>
      <c r="K4239" s="5"/>
      <c r="M4239" s="411"/>
      <c r="N4239" s="9"/>
      <c r="O4239" s="16" t="str">
        <f t="shared" si="661"/>
        <v>053009چراغ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v>
      </c>
      <c r="P4239" s="596" t="s">
        <v>1762</v>
      </c>
      <c r="Q4239" s="555" t="s">
        <v>1763</v>
      </c>
      <c r="R4239" s="555" t="s">
        <v>30</v>
      </c>
      <c r="S4239" s="614">
        <v>3738000</v>
      </c>
      <c r="T4239" s="17"/>
      <c r="U4239" s="583"/>
    </row>
    <row r="4240" spans="1:21" ht="51.75">
      <c r="A4240" s="5"/>
      <c r="B4240" s="5"/>
      <c r="I4240" s="5"/>
      <c r="J4240" s="5"/>
      <c r="K4240" s="5"/>
      <c r="M4240" s="411"/>
      <c r="N4240" s="9"/>
      <c r="O4240" s="16" t="str">
        <f t="shared" si="661"/>
        <v>053101چراغ LED بطول حدود 1.2متر با مدول و درایور مربوطه دارای شار نوری حداقل 3500 لومن و بهره نوری 80 لومن بر وات</v>
      </c>
      <c r="P4240" s="596" t="s">
        <v>1764</v>
      </c>
      <c r="Q4240" s="555" t="s">
        <v>1765</v>
      </c>
      <c r="R4240" s="555" t="s">
        <v>30</v>
      </c>
      <c r="S4240" s="614">
        <v>6144600</v>
      </c>
      <c r="T4240" s="17"/>
      <c r="U4240" s="583"/>
    </row>
    <row r="4241" spans="1:21" ht="51.75">
      <c r="A4241" s="5"/>
      <c r="B4241" s="5"/>
      <c r="I4241" s="5"/>
      <c r="J4241" s="5"/>
      <c r="K4241" s="5"/>
      <c r="M4241" s="411"/>
      <c r="N4241" s="9"/>
      <c r="O4241" s="16" t="str">
        <f t="shared" si="661"/>
        <v>053102چراغ LED به ابعاد 30x30سانتیمتر با مدول و درایور مربوطه دارای شار نوری حداقل 1500 لومن و بهره نوری 80 لومن بر وات</v>
      </c>
      <c r="P4241" s="596" t="s">
        <v>1766</v>
      </c>
      <c r="Q4241" s="555" t="s">
        <v>1767</v>
      </c>
      <c r="R4241" s="555" t="s">
        <v>30</v>
      </c>
      <c r="S4241" s="614">
        <v>2898500</v>
      </c>
      <c r="T4241" s="17"/>
      <c r="U4241" s="583"/>
    </row>
    <row r="4242" spans="1:21" ht="51.75">
      <c r="A4242" s="5"/>
      <c r="B4242" s="5"/>
      <c r="I4242" s="5"/>
      <c r="J4242" s="5"/>
      <c r="K4242" s="5"/>
      <c r="M4242" s="411"/>
      <c r="N4242" s="9"/>
      <c r="O4242" s="16" t="str">
        <f t="shared" si="661"/>
        <v>053103چراغ LED به ابعاد 60x60سانتیمتر با مدول و درایور مربوطه دارای شار نوری حداقل 3500 لومن و بهره نوری 80 لومن بر وات</v>
      </c>
      <c r="P4242" s="596" t="s">
        <v>1768</v>
      </c>
      <c r="Q4242" s="555" t="s">
        <v>1769</v>
      </c>
      <c r="R4242" s="555" t="s">
        <v>30</v>
      </c>
      <c r="S4242" s="614">
        <v>3118500</v>
      </c>
      <c r="T4242" s="17"/>
      <c r="U4242" s="583"/>
    </row>
    <row r="4243" spans="1:21" ht="34.5">
      <c r="A4243" s="5"/>
      <c r="B4243" s="5"/>
      <c r="I4243" s="5"/>
      <c r="J4243" s="5"/>
      <c r="K4243" s="5"/>
      <c r="M4243" s="411"/>
      <c r="N4243" s="9"/>
      <c r="O4243" s="16" t="str">
        <f t="shared" si="661"/>
        <v>053104نورافکن LED  با مدول و درایور مربوطه دارای شار نوری حداقل 3000 لومن و بهره نوری 80 لومن بر وات</v>
      </c>
      <c r="P4243" s="596" t="s">
        <v>1770</v>
      </c>
      <c r="Q4243" s="555" t="s">
        <v>1771</v>
      </c>
      <c r="R4243" s="555" t="s">
        <v>30</v>
      </c>
      <c r="S4243" s="614">
        <v>6247500</v>
      </c>
      <c r="T4243" s="17"/>
      <c r="U4243" s="583"/>
    </row>
    <row r="4244" spans="1:21">
      <c r="A4244" s="5"/>
      <c r="B4244" s="5"/>
      <c r="I4244" s="5"/>
      <c r="J4244" s="5"/>
      <c r="K4244" s="5"/>
      <c r="M4244" s="411"/>
      <c r="N4244" s="9"/>
      <c r="O4244" s="16" t="str">
        <f t="shared" si="661"/>
        <v>053105چراغ</v>
      </c>
      <c r="P4244" s="615" t="s">
        <v>3652</v>
      </c>
      <c r="Q4244" s="258" t="s">
        <v>3638</v>
      </c>
      <c r="R4244" s="259" t="s">
        <v>30</v>
      </c>
      <c r="S4244" s="87">
        <v>10000</v>
      </c>
      <c r="T4244" s="17" t="s">
        <v>511</v>
      </c>
    </row>
    <row r="4245" spans="1:21">
      <c r="A4245" s="5"/>
      <c r="B4245" s="5"/>
      <c r="I4245" s="5"/>
      <c r="J4245" s="5"/>
      <c r="K4245" s="5"/>
      <c r="M4245" s="411"/>
      <c r="N4245" s="9"/>
      <c r="O4245" s="16" t="str">
        <f t="shared" si="661"/>
        <v>053106چراغ1</v>
      </c>
      <c r="P4245" s="615" t="s">
        <v>3653</v>
      </c>
      <c r="Q4245" s="258" t="s">
        <v>7211</v>
      </c>
      <c r="R4245" s="259" t="s">
        <v>30</v>
      </c>
      <c r="S4245" s="87">
        <v>10001</v>
      </c>
      <c r="T4245" s="17" t="s">
        <v>511</v>
      </c>
    </row>
    <row r="4246" spans="1:21">
      <c r="A4246" s="5"/>
      <c r="B4246" s="5"/>
      <c r="I4246" s="5"/>
      <c r="J4246" s="5"/>
      <c r="K4246" s="5"/>
      <c r="M4246" s="411"/>
      <c r="N4246" s="9"/>
      <c r="O4246" s="16" t="str">
        <f t="shared" si="661"/>
        <v>053107چراغ2</v>
      </c>
      <c r="P4246" s="615" t="s">
        <v>3654</v>
      </c>
      <c r="Q4246" s="258" t="s">
        <v>7212</v>
      </c>
      <c r="R4246" s="259" t="s">
        <v>30</v>
      </c>
      <c r="S4246" s="87">
        <v>10002</v>
      </c>
      <c r="T4246" s="17" t="s">
        <v>511</v>
      </c>
    </row>
    <row r="4247" spans="1:21" ht="34.5">
      <c r="A4247" s="5"/>
      <c r="B4247" s="5"/>
      <c r="I4247" s="5"/>
      <c r="J4247" s="5"/>
      <c r="K4247" s="5"/>
      <c r="M4247" s="411"/>
      <c r="N4247" s="9"/>
      <c r="O4247" s="16" t="str">
        <f t="shared" si="661"/>
        <v>060101سيم مسي تك لا، با روكش ترمو پلاستيك از نوع NYA به ‌مقطع 5 /0 ميليمتر مربع.</v>
      </c>
      <c r="P4247" s="617" t="s">
        <v>309</v>
      </c>
      <c r="Q4247" s="555" t="s">
        <v>1772</v>
      </c>
      <c r="R4247" s="555" t="s">
        <v>28</v>
      </c>
      <c r="S4247" s="583">
        <v>0</v>
      </c>
      <c r="T4247" s="82"/>
      <c r="U4247" s="583"/>
    </row>
    <row r="4248" spans="1:21" ht="34.5">
      <c r="A4248" s="5"/>
      <c r="B4248" s="5"/>
      <c r="I4248" s="5"/>
      <c r="J4248" s="5"/>
      <c r="K4248" s="5"/>
      <c r="M4248" s="411"/>
      <c r="N4248" s="9"/>
      <c r="O4248" s="16" t="str">
        <f t="shared" si="661"/>
        <v>060102سيم مسي تك لا، با روكش ترمو پلاستيك از نوع NYA به ‌مقطع 0/75 ميليمتر مربع.</v>
      </c>
      <c r="P4248" s="596" t="s">
        <v>310</v>
      </c>
      <c r="Q4248" s="555" t="s">
        <v>6158</v>
      </c>
      <c r="R4248" s="555" t="s">
        <v>28</v>
      </c>
      <c r="S4248" s="583">
        <v>0</v>
      </c>
      <c r="T4248" s="82"/>
      <c r="U4248" s="583"/>
    </row>
    <row r="4249" spans="1:21" ht="34.5">
      <c r="A4249" s="5"/>
      <c r="B4249" s="5"/>
      <c r="I4249" s="5"/>
      <c r="J4249" s="5"/>
      <c r="K4249" s="5"/>
      <c r="M4249" s="411"/>
      <c r="N4249" s="9"/>
      <c r="O4249" s="16" t="str">
        <f t="shared" si="661"/>
        <v>060103سيم مسي تك لا، با روكش ترمو پلاستيك از نوع NYA به  مقطع 1 ميليمتر مربع.</v>
      </c>
      <c r="P4249" s="596" t="s">
        <v>764</v>
      </c>
      <c r="Q4249" s="555" t="s">
        <v>1773</v>
      </c>
      <c r="R4249" s="555" t="s">
        <v>28</v>
      </c>
      <c r="S4249" s="614">
        <v>5710</v>
      </c>
      <c r="T4249" s="17"/>
      <c r="U4249" s="583"/>
    </row>
    <row r="4250" spans="1:21" ht="34.5">
      <c r="A4250" s="5"/>
      <c r="B4250" s="5"/>
      <c r="I4250" s="5"/>
      <c r="J4250" s="5"/>
      <c r="K4250" s="5"/>
      <c r="M4250" s="411"/>
      <c r="N4250" s="9"/>
      <c r="O4250" s="16" t="str">
        <f t="shared" si="661"/>
        <v>060104سيم مسي تك لا، با روكش ترمو پلاستيك از نوع NYA به ‌مقطع 1/5 ميليمتر مربع.</v>
      </c>
      <c r="P4250" s="596" t="s">
        <v>765</v>
      </c>
      <c r="Q4250" s="555" t="s">
        <v>6159</v>
      </c>
      <c r="R4250" s="555" t="s">
        <v>28</v>
      </c>
      <c r="S4250" s="614">
        <v>6900</v>
      </c>
      <c r="T4250" s="17"/>
      <c r="U4250" s="583"/>
    </row>
    <row r="4251" spans="1:21" ht="34.5">
      <c r="A4251" s="5"/>
      <c r="B4251" s="5"/>
      <c r="I4251" s="5"/>
      <c r="J4251" s="5"/>
      <c r="K4251" s="5"/>
      <c r="M4251" s="411"/>
      <c r="N4251" s="9"/>
      <c r="O4251" s="16" t="str">
        <f t="shared" si="661"/>
        <v>060105سيم مسي تك لا، با روكش ترمو پلاستيك از نوع NYA به ‌مقطع 2/5 ميليمتر مربع.</v>
      </c>
      <c r="P4251" s="596" t="s">
        <v>766</v>
      </c>
      <c r="Q4251" s="555" t="s">
        <v>6160</v>
      </c>
      <c r="R4251" s="555" t="s">
        <v>28</v>
      </c>
      <c r="S4251" s="614">
        <v>8810</v>
      </c>
      <c r="T4251" s="17"/>
      <c r="U4251" s="583"/>
    </row>
    <row r="4252" spans="1:21" ht="34.5">
      <c r="A4252" s="5"/>
      <c r="B4252" s="5"/>
      <c r="I4252" s="5"/>
      <c r="J4252" s="5"/>
      <c r="K4252" s="5"/>
      <c r="M4252" s="411"/>
      <c r="N4252" s="9"/>
      <c r="O4252" s="16" t="str">
        <f t="shared" si="661"/>
        <v>060106سيم مسي تك لا، با روكش ترمو پلاستيك از نوع NYA به ‌مقطع 4 ميليمتر مربع.</v>
      </c>
      <c r="P4252" s="596" t="s">
        <v>767</v>
      </c>
      <c r="Q4252" s="555" t="s">
        <v>1774</v>
      </c>
      <c r="R4252" s="555" t="s">
        <v>28</v>
      </c>
      <c r="S4252" s="614">
        <v>11800</v>
      </c>
      <c r="T4252" s="17"/>
      <c r="U4252" s="583"/>
    </row>
    <row r="4253" spans="1:21" ht="34.5">
      <c r="A4253" s="5"/>
      <c r="B4253" s="5"/>
      <c r="I4253" s="5"/>
      <c r="J4253" s="5"/>
      <c r="K4253" s="5"/>
      <c r="M4253" s="411"/>
      <c r="N4253" s="9"/>
      <c r="O4253" s="16" t="str">
        <f t="shared" si="661"/>
        <v>060107سيم مسي تك لا، با روكش ترمو پلاستيك از نوع NYA به ‌مقطع 6 ميليمتر مربع.</v>
      </c>
      <c r="P4253" s="596" t="s">
        <v>768</v>
      </c>
      <c r="Q4253" s="555" t="s">
        <v>1775</v>
      </c>
      <c r="R4253" s="555" t="s">
        <v>28</v>
      </c>
      <c r="S4253" s="614">
        <v>15800</v>
      </c>
      <c r="T4253" s="17"/>
      <c r="U4253" s="583"/>
    </row>
    <row r="4254" spans="1:21" ht="34.5">
      <c r="A4254" s="5"/>
      <c r="B4254" s="5"/>
      <c r="I4254" s="5"/>
      <c r="J4254" s="5"/>
      <c r="K4254" s="5"/>
      <c r="M4254" s="411"/>
      <c r="N4254" s="9"/>
      <c r="O4254" s="16" t="str">
        <f t="shared" si="661"/>
        <v>060108سيم مسي تك لا، با روكش ترمو پلاستيك از نوع NYA به ‌مقطع 10 ميليمتر مربع.</v>
      </c>
      <c r="P4254" s="596" t="s">
        <v>769</v>
      </c>
      <c r="Q4254" s="555" t="s">
        <v>1776</v>
      </c>
      <c r="R4254" s="555" t="s">
        <v>28</v>
      </c>
      <c r="S4254" s="614">
        <v>23700</v>
      </c>
      <c r="T4254" s="17"/>
      <c r="U4254" s="583"/>
    </row>
    <row r="4255" spans="1:21" ht="34.5">
      <c r="A4255" s="5"/>
      <c r="B4255" s="5"/>
      <c r="I4255" s="5"/>
      <c r="J4255" s="5"/>
      <c r="K4255" s="5"/>
      <c r="M4255" s="411"/>
      <c r="N4255" s="9"/>
      <c r="O4255" s="16" t="str">
        <f t="shared" si="661"/>
        <v>060109سيم مسي تک‌لا، با روكش ترمو پلاستيك از نوع NYA به ‌مقطع 16 ميليمتر مربع.</v>
      </c>
      <c r="P4255" s="596" t="s">
        <v>770</v>
      </c>
      <c r="Q4255" s="555" t="s">
        <v>1777</v>
      </c>
      <c r="R4255" s="555" t="s">
        <v>28</v>
      </c>
      <c r="S4255" s="614">
        <v>44300</v>
      </c>
      <c r="T4255" s="17"/>
      <c r="U4255" s="583"/>
    </row>
    <row r="4256" spans="1:21" ht="34.5">
      <c r="A4256" s="5"/>
      <c r="B4256" s="5"/>
      <c r="I4256" s="5"/>
      <c r="J4256" s="5"/>
      <c r="K4256" s="5"/>
      <c r="M4256" s="411"/>
      <c r="N4256" s="9"/>
      <c r="O4256" s="16" t="str">
        <f t="shared" si="661"/>
        <v>060110سيم مسي تک‌لا، با روكش ترمو پلاستيك از نوع NYA به ‌مقطع 25 ميليمتر مربع.</v>
      </c>
      <c r="P4256" s="596" t="s">
        <v>771</v>
      </c>
      <c r="Q4256" s="555" t="s">
        <v>1778</v>
      </c>
      <c r="R4256" s="555" t="s">
        <v>28</v>
      </c>
      <c r="S4256" s="614">
        <v>61900</v>
      </c>
      <c r="T4256" s="17"/>
      <c r="U4256" s="583"/>
    </row>
    <row r="4257" spans="1:21" ht="34.5">
      <c r="A4257" s="5"/>
      <c r="B4257" s="5"/>
      <c r="I4257" s="5"/>
      <c r="J4257" s="5"/>
      <c r="K4257" s="5"/>
      <c r="M4257" s="411"/>
      <c r="N4257" s="9"/>
      <c r="O4257" s="16" t="str">
        <f t="shared" si="661"/>
        <v>060111سيم مسي تک‌لا، با روكش ترمو پلاستيك از نوع NYA به ‌مقطع 35 ميليمتر مربع.</v>
      </c>
      <c r="P4257" s="596" t="s">
        <v>961</v>
      </c>
      <c r="Q4257" s="555" t="s">
        <v>1779</v>
      </c>
      <c r="R4257" s="555" t="s">
        <v>28</v>
      </c>
      <c r="S4257" s="614">
        <v>85100</v>
      </c>
      <c r="T4257" s="17"/>
      <c r="U4257" s="583"/>
    </row>
    <row r="4258" spans="1:21" ht="34.5">
      <c r="A4258" s="5"/>
      <c r="B4258" s="5"/>
      <c r="I4258" s="5"/>
      <c r="J4258" s="5"/>
      <c r="K4258" s="5"/>
      <c r="M4258" s="411"/>
      <c r="N4258" s="9"/>
      <c r="O4258" s="16" t="str">
        <f t="shared" si="661"/>
        <v>060112سيم مسي تک‌لا، با روكش ترمو پلاستيك از نوع NYA به ‌مقطع 50 ميليمتر مربع.</v>
      </c>
      <c r="P4258" s="596" t="s">
        <v>962</v>
      </c>
      <c r="Q4258" s="555" t="s">
        <v>1780</v>
      </c>
      <c r="R4258" s="555" t="s">
        <v>28</v>
      </c>
      <c r="S4258" s="583">
        <v>0</v>
      </c>
      <c r="T4258" s="17"/>
      <c r="U4258" s="583"/>
    </row>
    <row r="4259" spans="1:21" ht="34.5">
      <c r="A4259" s="5"/>
      <c r="B4259" s="5"/>
      <c r="I4259" s="5"/>
      <c r="J4259" s="5"/>
      <c r="K4259" s="5"/>
      <c r="M4259" s="411"/>
      <c r="N4259" s="9"/>
      <c r="O4259" s="16" t="str">
        <f t="shared" si="661"/>
        <v>060113سيم مسي تک‌لا، با روكش ترمو پلاستيك از نوع NYA به ‌مقطع 70 ميليمتر مربع.</v>
      </c>
      <c r="P4259" s="596" t="s">
        <v>963</v>
      </c>
      <c r="Q4259" s="555" t="s">
        <v>1781</v>
      </c>
      <c r="R4259" s="555" t="s">
        <v>28</v>
      </c>
      <c r="S4259" s="583">
        <v>0</v>
      </c>
      <c r="T4259" s="17"/>
      <c r="U4259" s="583"/>
    </row>
    <row r="4260" spans="1:21" ht="34.5">
      <c r="A4260" s="5"/>
      <c r="B4260" s="5"/>
      <c r="I4260" s="5"/>
      <c r="J4260" s="5"/>
      <c r="K4260" s="5"/>
      <c r="M4260" s="411"/>
      <c r="N4260" s="9"/>
      <c r="O4260" s="16" t="str">
        <f t="shared" si="661"/>
        <v>060114سيم مسي تک‌لا، با روكش ترمو پلاستيك از نوع NYA به ‌مقطع 95 ميليمتر مربع.</v>
      </c>
      <c r="P4260" s="596" t="s">
        <v>1782</v>
      </c>
      <c r="Q4260" s="555" t="s">
        <v>1783</v>
      </c>
      <c r="R4260" s="555" t="s">
        <v>28</v>
      </c>
      <c r="S4260" s="583">
        <v>0</v>
      </c>
      <c r="T4260" s="17"/>
      <c r="U4260" s="583"/>
    </row>
    <row r="4261" spans="1:21" ht="34.5">
      <c r="A4261" s="5"/>
      <c r="B4261" s="5"/>
      <c r="I4261" s="5"/>
      <c r="J4261" s="5"/>
      <c r="K4261" s="5"/>
      <c r="M4261" s="411"/>
      <c r="N4261" s="9"/>
      <c r="O4261" s="16" t="str">
        <f t="shared" si="661"/>
        <v>060115سيم مسي تک‌لا، با روكش ترمو پلاستيك از نوع NYA به ‌مقطع 120 ميليمتر مربع.</v>
      </c>
      <c r="P4261" s="596" t="s">
        <v>1784</v>
      </c>
      <c r="Q4261" s="555" t="s">
        <v>1785</v>
      </c>
      <c r="R4261" s="555" t="s">
        <v>28</v>
      </c>
      <c r="S4261" s="583">
        <v>0</v>
      </c>
      <c r="T4261" s="17"/>
      <c r="U4261" s="583"/>
    </row>
    <row r="4262" spans="1:21" ht="34.5">
      <c r="A4262" s="5"/>
      <c r="B4262" s="5"/>
      <c r="I4262" s="5"/>
      <c r="J4262" s="5"/>
      <c r="K4262" s="5"/>
      <c r="M4262" s="411"/>
      <c r="N4262" s="9"/>
      <c r="O4262" s="16" t="str">
        <f t="shared" si="661"/>
        <v>060401سيم مسي قابل انعطاف (افشان)، با روكش ترمو پلاستيك از نوع NYAF به ‌مقطع 0/5 ميليمتر مربع.</v>
      </c>
      <c r="P4262" s="596" t="s">
        <v>319</v>
      </c>
      <c r="Q4262" s="555" t="s">
        <v>6161</v>
      </c>
      <c r="R4262" s="555" t="s">
        <v>28</v>
      </c>
      <c r="S4262" s="583">
        <v>0</v>
      </c>
      <c r="T4262" s="17"/>
      <c r="U4262" s="583"/>
    </row>
    <row r="4263" spans="1:21" ht="34.5">
      <c r="A4263" s="5"/>
      <c r="B4263" s="5"/>
      <c r="I4263" s="5"/>
      <c r="J4263" s="5"/>
      <c r="K4263" s="5"/>
      <c r="M4263" s="411"/>
      <c r="N4263" s="9"/>
      <c r="O4263" s="16" t="str">
        <f t="shared" ref="O4263:O4326" si="662">LEFT(CONCATENATE(P4263,Q4263),252)</f>
        <v>060402سيم مسي قابل انعطاف (افشان)، با روكش ترمو پلاستيك از نوع NYAF به ‌مقطع 0/75 ميليمتر مربع.</v>
      </c>
      <c r="P4263" s="596" t="s">
        <v>320</v>
      </c>
      <c r="Q4263" s="555" t="s">
        <v>6162</v>
      </c>
      <c r="R4263" s="555" t="s">
        <v>28</v>
      </c>
      <c r="S4263" s="583">
        <v>0</v>
      </c>
      <c r="T4263" s="17"/>
      <c r="U4263" s="583"/>
    </row>
    <row r="4264" spans="1:21" ht="34.5">
      <c r="A4264" s="5"/>
      <c r="B4264" s="5"/>
      <c r="I4264" s="5"/>
      <c r="J4264" s="5"/>
      <c r="K4264" s="5"/>
      <c r="M4264" s="411"/>
      <c r="N4264" s="9"/>
      <c r="O4264" s="16" t="str">
        <f t="shared" si="662"/>
        <v>060403سيم مسي قابل انعطاف (افشان)، با روكش ترمو پلاستيك از نوع NYAF به ‌مقطع 1 ميليمتر مربع.</v>
      </c>
      <c r="P4264" s="596" t="s">
        <v>321</v>
      </c>
      <c r="Q4264" s="555" t="s">
        <v>1786</v>
      </c>
      <c r="R4264" s="555" t="s">
        <v>28</v>
      </c>
      <c r="S4264" s="614">
        <v>5850</v>
      </c>
      <c r="T4264" s="17"/>
      <c r="U4264" s="583"/>
    </row>
    <row r="4265" spans="1:21" ht="34.5">
      <c r="A4265" s="5"/>
      <c r="B4265" s="5"/>
      <c r="I4265" s="5"/>
      <c r="J4265" s="5"/>
      <c r="K4265" s="5"/>
      <c r="M4265" s="411"/>
      <c r="N4265" s="9"/>
      <c r="O4265" s="16" t="str">
        <f t="shared" si="662"/>
        <v>060404سيم مسي قابل انعطاف (افشان)، با روكش ترمو پلاستيك از نوع NYAF به ‌مقطع 1/5 ميليمتر مربع.</v>
      </c>
      <c r="P4265" s="596" t="s">
        <v>322</v>
      </c>
      <c r="Q4265" s="555" t="s">
        <v>6163</v>
      </c>
      <c r="R4265" s="555" t="s">
        <v>28</v>
      </c>
      <c r="S4265" s="614">
        <v>7030</v>
      </c>
      <c r="T4265" s="17"/>
      <c r="U4265" s="583"/>
    </row>
    <row r="4266" spans="1:21" ht="34.5">
      <c r="A4266" s="5"/>
      <c r="B4266" s="5"/>
      <c r="I4266" s="5"/>
      <c r="J4266" s="5"/>
      <c r="K4266" s="5"/>
      <c r="M4266" s="411"/>
      <c r="N4266" s="9"/>
      <c r="O4266" s="16" t="str">
        <f t="shared" si="662"/>
        <v>060405سيم مسي قابل انعطاف (افشان)، با روكش ترمو پلاستيك از نوع NYAF به ‌مقطع 2/5 ميليمتر مربع.</v>
      </c>
      <c r="P4266" s="596" t="s">
        <v>323</v>
      </c>
      <c r="Q4266" s="555" t="s">
        <v>6164</v>
      </c>
      <c r="R4266" s="555" t="s">
        <v>28</v>
      </c>
      <c r="S4266" s="614">
        <v>9070</v>
      </c>
      <c r="T4266" s="17"/>
      <c r="U4266" s="583"/>
    </row>
    <row r="4267" spans="1:21" ht="34.5">
      <c r="A4267" s="5"/>
      <c r="B4267" s="5"/>
      <c r="I4267" s="5"/>
      <c r="J4267" s="5"/>
      <c r="K4267" s="5"/>
      <c r="M4267" s="411"/>
      <c r="N4267" s="9"/>
      <c r="O4267" s="16" t="str">
        <f t="shared" si="662"/>
        <v>060406سيم مسي قابل انعطاف (افشان)، با روكش ترمو پلاستيك از نوع NYAF به ‌مقطع 4 ميليمتر مربع.</v>
      </c>
      <c r="P4267" s="596" t="s">
        <v>1787</v>
      </c>
      <c r="Q4267" s="555" t="s">
        <v>1788</v>
      </c>
      <c r="R4267" s="555" t="s">
        <v>28</v>
      </c>
      <c r="S4267" s="614">
        <v>11800</v>
      </c>
      <c r="T4267" s="17"/>
      <c r="U4267" s="583"/>
    </row>
    <row r="4268" spans="1:21" ht="34.5">
      <c r="A4268" s="5"/>
      <c r="B4268" s="5"/>
      <c r="I4268" s="5"/>
      <c r="J4268" s="5"/>
      <c r="K4268" s="5"/>
      <c r="M4268" s="411"/>
      <c r="N4268" s="9"/>
      <c r="O4268" s="16" t="str">
        <f t="shared" si="662"/>
        <v>060407سيم مسي قابل انعطاف (افشان)، با روكش ترمو پلاستيك از نوع NYAF به ‌مقطع 6 ميليمتر مربع.</v>
      </c>
      <c r="P4268" s="596" t="s">
        <v>1789</v>
      </c>
      <c r="Q4268" s="555" t="s">
        <v>1790</v>
      </c>
      <c r="R4268" s="555" t="s">
        <v>28</v>
      </c>
      <c r="S4268" s="614">
        <v>16200</v>
      </c>
      <c r="T4268" s="17"/>
      <c r="U4268" s="583"/>
    </row>
    <row r="4269" spans="1:21" ht="34.5">
      <c r="A4269" s="5"/>
      <c r="B4269" s="5"/>
      <c r="I4269" s="5"/>
      <c r="J4269" s="5"/>
      <c r="K4269" s="5"/>
      <c r="M4269" s="411"/>
      <c r="N4269" s="9"/>
      <c r="O4269" s="16" t="str">
        <f t="shared" si="662"/>
        <v>060408سيم مسي قابل انعطاف (افشان)، با روكش ترمو پلاستيك از نوع NYAF به ‌مقطع 10 ميليمتر مربع.</v>
      </c>
      <c r="P4269" s="596" t="s">
        <v>1791</v>
      </c>
      <c r="Q4269" s="555" t="s">
        <v>1792</v>
      </c>
      <c r="R4269" s="555" t="s">
        <v>28</v>
      </c>
      <c r="S4269" s="614">
        <v>25400</v>
      </c>
      <c r="T4269" s="17"/>
      <c r="U4269" s="583"/>
    </row>
    <row r="4270" spans="1:21" ht="34.5">
      <c r="A4270" s="5"/>
      <c r="B4270" s="5"/>
      <c r="I4270" s="5"/>
      <c r="J4270" s="5"/>
      <c r="K4270" s="5"/>
      <c r="M4270" s="411"/>
      <c r="N4270" s="9"/>
      <c r="O4270" s="16" t="str">
        <f t="shared" si="662"/>
        <v>060409سيم مسي قابل انعطاف (افشان)، با روكش ترمو پلاستيك از نوع NYAF به ‌مقطع 16 ميليمتر مربع.</v>
      </c>
      <c r="P4270" s="596" t="s">
        <v>1793</v>
      </c>
      <c r="Q4270" s="555" t="s">
        <v>1794</v>
      </c>
      <c r="R4270" s="555" t="s">
        <v>28</v>
      </c>
      <c r="S4270" s="614">
        <v>37600</v>
      </c>
      <c r="T4270" s="17"/>
      <c r="U4270" s="583"/>
    </row>
    <row r="4271" spans="1:21" ht="34.5">
      <c r="A4271" s="5"/>
      <c r="B4271" s="5"/>
      <c r="I4271" s="5"/>
      <c r="J4271" s="5"/>
      <c r="K4271" s="5"/>
      <c r="M4271" s="411"/>
      <c r="N4271" s="9"/>
      <c r="O4271" s="16" t="str">
        <f t="shared" si="662"/>
        <v>060410سيم مسي قابل انعطاف (افشان)، با روكش ترمو پلاستيك از نوع NYAF به ‌مقطع 25 ميليمتر مربع.</v>
      </c>
      <c r="P4271" s="596" t="s">
        <v>1795</v>
      </c>
      <c r="Q4271" s="555" t="s">
        <v>1796</v>
      </c>
      <c r="R4271" s="555" t="s">
        <v>28</v>
      </c>
      <c r="S4271" s="614">
        <v>67100</v>
      </c>
      <c r="T4271" s="17"/>
      <c r="U4271" s="583"/>
    </row>
    <row r="4272" spans="1:21" ht="34.5">
      <c r="A4272" s="5"/>
      <c r="B4272" s="5"/>
      <c r="I4272" s="5"/>
      <c r="J4272" s="5"/>
      <c r="K4272" s="5"/>
      <c r="M4272" s="411"/>
      <c r="N4272" s="9"/>
      <c r="O4272" s="16" t="str">
        <f t="shared" si="662"/>
        <v>060411سيم مسي قابل انعطاف (افشان)، با روكش ترمو پلاستيك از نوع NYAF به ‌مقطع 35 ميليمتر مربع.</v>
      </c>
      <c r="P4272" s="596" t="s">
        <v>1797</v>
      </c>
      <c r="Q4272" s="555" t="s">
        <v>1798</v>
      </c>
      <c r="R4272" s="555" t="s">
        <v>28</v>
      </c>
      <c r="S4272" s="614">
        <v>87800</v>
      </c>
      <c r="T4272" s="17"/>
      <c r="U4272" s="583"/>
    </row>
    <row r="4273" spans="1:21" ht="34.5">
      <c r="A4273" s="5"/>
      <c r="B4273" s="5"/>
      <c r="I4273" s="5"/>
      <c r="J4273" s="5"/>
      <c r="K4273" s="5"/>
      <c r="M4273" s="411"/>
      <c r="N4273" s="9"/>
      <c r="O4273" s="16" t="str">
        <f t="shared" si="662"/>
        <v>060412سيم مسي قابل انعطاف (افشان)، با روكش ترمو پلاستيك از نوع NYAF به ‌مقطع 50 ميليمتر مربع.</v>
      </c>
      <c r="P4273" s="596" t="s">
        <v>1799</v>
      </c>
      <c r="Q4273" s="555" t="s">
        <v>1800</v>
      </c>
      <c r="R4273" s="555" t="s">
        <v>28</v>
      </c>
      <c r="S4273" s="583">
        <v>0</v>
      </c>
      <c r="T4273" s="17"/>
      <c r="U4273" s="583"/>
    </row>
    <row r="4274" spans="1:21" ht="51.75">
      <c r="A4274" s="5"/>
      <c r="B4274" s="5"/>
      <c r="I4274" s="5"/>
      <c r="J4274" s="5"/>
      <c r="K4274" s="5"/>
      <c r="M4274" s="411"/>
      <c r="N4274" s="9"/>
      <c r="O4274" s="16" t="str">
        <f t="shared" si="662"/>
        <v>060501سيم مسي نسوز (مقاوم در مقابل حرارت) با عايق سيليکون رابر و روکش فايبرگلاس اشباع شده به مقطع 0/5 ميليمتر مربع.</v>
      </c>
      <c r="P4274" s="596" t="s">
        <v>324</v>
      </c>
      <c r="Q4274" s="555" t="s">
        <v>6165</v>
      </c>
      <c r="R4274" s="555" t="s">
        <v>28</v>
      </c>
      <c r="S4274" s="583">
        <v>0</v>
      </c>
      <c r="T4274" s="17"/>
      <c r="U4274" s="583"/>
    </row>
    <row r="4275" spans="1:21" ht="51.75">
      <c r="A4275" s="5"/>
      <c r="B4275" s="5"/>
      <c r="I4275" s="5"/>
      <c r="J4275" s="5"/>
      <c r="K4275" s="5"/>
      <c r="M4275" s="411"/>
      <c r="N4275" s="9"/>
      <c r="O4275" s="16" t="str">
        <f t="shared" si="662"/>
        <v>060502سيم مسي نسوز (مقاوم در مقابل حرارت) با عايق سيليکون رابر و روکش فايبرگلاس اشباع شده به مقطع 0/75 ميليمتر مربع.</v>
      </c>
      <c r="P4275" s="596" t="s">
        <v>325</v>
      </c>
      <c r="Q4275" s="555" t="s">
        <v>6166</v>
      </c>
      <c r="R4275" s="555" t="s">
        <v>28</v>
      </c>
      <c r="S4275" s="583">
        <v>0</v>
      </c>
      <c r="T4275" s="17"/>
      <c r="U4275" s="583"/>
    </row>
    <row r="4276" spans="1:21" ht="51.75">
      <c r="A4276" s="5"/>
      <c r="B4276" s="5"/>
      <c r="I4276" s="5"/>
      <c r="J4276" s="5"/>
      <c r="K4276" s="5"/>
      <c r="M4276" s="411"/>
      <c r="N4276" s="9"/>
      <c r="O4276" s="16" t="str">
        <f t="shared" si="662"/>
        <v>060503سيم مسي نسوز (مقاوم در مقابل حرارت) با نوار میکا وعايق پلیمر مخصوص خود خاموش کن ، بدون دود و بدون گاز کلر (هالوژن فری LSHF) به مقطع 1 میلی متر مربع .</v>
      </c>
      <c r="P4276" s="596" t="s">
        <v>326</v>
      </c>
      <c r="Q4276" s="555" t="s">
        <v>6167</v>
      </c>
      <c r="R4276" s="555" t="s">
        <v>28</v>
      </c>
      <c r="S4276" s="614">
        <v>10400</v>
      </c>
      <c r="T4276" s="17"/>
      <c r="U4276" s="583"/>
    </row>
    <row r="4277" spans="1:21" ht="51.75">
      <c r="A4277" s="5"/>
      <c r="B4277" s="5"/>
      <c r="I4277" s="5"/>
      <c r="J4277" s="5"/>
      <c r="K4277" s="5"/>
      <c r="M4277" s="411"/>
      <c r="N4277" s="9"/>
      <c r="O4277" s="16" t="str">
        <f t="shared" si="662"/>
        <v>060504سيم مسي نسوز (مقاوم در مقابل حرارت) با نوار میکا وعايق پلیمر مخصوص خود خاموش کن ، بدون دود و بدون گاز کلر (هالوژن فری LSHF) به مقطع 1/5 میلی متر مربع .</v>
      </c>
      <c r="P4277" s="596" t="s">
        <v>327</v>
      </c>
      <c r="Q4277" s="555" t="s">
        <v>6168</v>
      </c>
      <c r="R4277" s="555" t="s">
        <v>28</v>
      </c>
      <c r="S4277" s="614">
        <v>14300</v>
      </c>
      <c r="T4277" s="17"/>
      <c r="U4277" s="583"/>
    </row>
    <row r="4278" spans="1:21" ht="51.75">
      <c r="A4278" s="5"/>
      <c r="B4278" s="5"/>
      <c r="I4278" s="5"/>
      <c r="J4278" s="5"/>
      <c r="K4278" s="5"/>
      <c r="M4278" s="411"/>
      <c r="N4278" s="9"/>
      <c r="O4278" s="16" t="str">
        <f t="shared" si="662"/>
        <v>060505سيم مسي نسوز (مقاوم در مقابل حرارت) با نوار میکا وعايق پلیمر مخصوص خود خاموش کن ، بدون دود و بدون گاز کلر (هالوژن فری LSHF) به مقطع 2/5 میلی متر مربع .</v>
      </c>
      <c r="P4278" s="596" t="s">
        <v>1801</v>
      </c>
      <c r="Q4278" s="555" t="s">
        <v>6169</v>
      </c>
      <c r="R4278" s="555" t="s">
        <v>28</v>
      </c>
      <c r="S4278" s="614">
        <v>19900</v>
      </c>
      <c r="T4278" s="17"/>
      <c r="U4278" s="583"/>
    </row>
    <row r="4279" spans="1:21" ht="51.75">
      <c r="A4279" s="5"/>
      <c r="B4279" s="5"/>
      <c r="I4279" s="5"/>
      <c r="J4279" s="5"/>
      <c r="K4279" s="5"/>
      <c r="M4279" s="411"/>
      <c r="N4279" s="9"/>
      <c r="O4279" s="16" t="str">
        <f t="shared" si="662"/>
        <v>060506سيم مسي نسوز (مقاوم در مقابل حرارت) با نوار میکا وعايق پلیمر مخصوص خود خاموش کن ، بدون دود و بدون گاز کلر (هالوژن فری LSHF) به مقطع 4 میلی متر مربع .</v>
      </c>
      <c r="P4279" s="596" t="s">
        <v>1802</v>
      </c>
      <c r="Q4279" s="555" t="s">
        <v>6170</v>
      </c>
      <c r="R4279" s="555" t="s">
        <v>28</v>
      </c>
      <c r="S4279" s="614">
        <v>26800</v>
      </c>
      <c r="T4279" s="17"/>
      <c r="U4279" s="583"/>
    </row>
    <row r="4280" spans="1:21" ht="51.75">
      <c r="A4280" s="5"/>
      <c r="B4280" s="5"/>
      <c r="I4280" s="5"/>
      <c r="J4280" s="5"/>
      <c r="K4280" s="5"/>
      <c r="M4280" s="411"/>
      <c r="N4280" s="9"/>
      <c r="O4280" s="16" t="str">
        <f t="shared" si="662"/>
        <v>060507سيم مسي نسوز (مقاوم در مقابل حرارت) با نوار میکا وعايق پلیمر مخصوص خود خاموش کن ، بدون دود و بدون گاز کلر (هالوژن فری LSHF) به مقطع 6 میلی متر مربع .</v>
      </c>
      <c r="P4280" s="596" t="s">
        <v>1803</v>
      </c>
      <c r="Q4280" s="555" t="s">
        <v>6171</v>
      </c>
      <c r="R4280" s="555" t="s">
        <v>28</v>
      </c>
      <c r="S4280" s="614">
        <v>46900</v>
      </c>
      <c r="T4280" s="17"/>
      <c r="U4280" s="583"/>
    </row>
    <row r="4281" spans="1:21" ht="51.75">
      <c r="A4281" s="5"/>
      <c r="B4281" s="5"/>
      <c r="I4281" s="5"/>
      <c r="J4281" s="5"/>
      <c r="K4281" s="5"/>
      <c r="M4281" s="411"/>
      <c r="N4281" s="9"/>
      <c r="O4281" s="16" t="str">
        <f t="shared" si="662"/>
        <v>060508سيم مسي نسوز (مقاوم در مقابل حرارت) با نوار میکا وعايق پلیمر مخصوص خود خاموش کن ، بدون دود و بدون گاز کلر (هالوژن فری LSHF) به مقطع 10 میلی متر مربع .</v>
      </c>
      <c r="P4281" s="596" t="s">
        <v>1804</v>
      </c>
      <c r="Q4281" s="555" t="s">
        <v>6172</v>
      </c>
      <c r="R4281" s="555" t="s">
        <v>28</v>
      </c>
      <c r="S4281" s="614">
        <v>72600</v>
      </c>
      <c r="T4281" s="17"/>
      <c r="U4281" s="583"/>
    </row>
    <row r="4282" spans="1:21" ht="51.75">
      <c r="A4282" s="5"/>
      <c r="B4282" s="5"/>
      <c r="I4282" s="5"/>
      <c r="J4282" s="5"/>
      <c r="K4282" s="5"/>
      <c r="M4282" s="411"/>
      <c r="N4282" s="9"/>
      <c r="O4282" s="16" t="str">
        <f t="shared" si="662"/>
        <v>060509سيم مسي نسوز (مقاوم در مقابل حرارت) با نوار میکا وعايق پلیمر مخصوص خود خاموش کن ، بدون دود و بدون گاز کلر (هالوژن فری LSHF) به مقطع 16 میلی متر مربع .</v>
      </c>
      <c r="P4282" s="596" t="s">
        <v>1805</v>
      </c>
      <c r="Q4282" s="555" t="s">
        <v>6173</v>
      </c>
      <c r="R4282" s="555" t="s">
        <v>28</v>
      </c>
      <c r="S4282" s="614">
        <v>118000</v>
      </c>
      <c r="T4282" s="17"/>
      <c r="U4282" s="583"/>
    </row>
    <row r="4283" spans="1:21">
      <c r="A4283" s="5"/>
      <c r="B4283" s="5"/>
      <c r="I4283" s="5"/>
      <c r="J4283" s="5"/>
      <c r="K4283" s="5"/>
      <c r="M4283" s="411"/>
      <c r="N4283" s="9"/>
      <c r="O4283" s="16" t="str">
        <f t="shared" si="662"/>
        <v>060510سیم</v>
      </c>
      <c r="P4283" s="615" t="s">
        <v>3656</v>
      </c>
      <c r="Q4283" s="258" t="s">
        <v>3655</v>
      </c>
      <c r="R4283" s="259" t="s">
        <v>28</v>
      </c>
      <c r="S4283" s="87">
        <v>10000</v>
      </c>
      <c r="T4283" s="17" t="s">
        <v>511</v>
      </c>
    </row>
    <row r="4284" spans="1:21">
      <c r="A4284" s="5"/>
      <c r="B4284" s="5"/>
      <c r="I4284" s="5"/>
      <c r="J4284" s="5"/>
      <c r="K4284" s="5"/>
      <c r="M4284" s="411"/>
      <c r="N4284" s="9"/>
      <c r="O4284" s="16" t="str">
        <f t="shared" si="662"/>
        <v>060511سیم1</v>
      </c>
      <c r="P4284" s="615" t="s">
        <v>3657</v>
      </c>
      <c r="Q4284" s="258" t="s">
        <v>7233</v>
      </c>
      <c r="R4284" s="259" t="s">
        <v>28</v>
      </c>
      <c r="S4284" s="87">
        <v>10001</v>
      </c>
      <c r="T4284" s="17" t="s">
        <v>511</v>
      </c>
    </row>
    <row r="4285" spans="1:21">
      <c r="A4285" s="5"/>
      <c r="B4285" s="5"/>
      <c r="I4285" s="5"/>
      <c r="J4285" s="5"/>
      <c r="K4285" s="5"/>
      <c r="M4285" s="411"/>
      <c r="N4285" s="9"/>
      <c r="O4285" s="16" t="str">
        <f t="shared" si="662"/>
        <v>060512سیم2</v>
      </c>
      <c r="P4285" s="615" t="s">
        <v>3658</v>
      </c>
      <c r="Q4285" s="258" t="s">
        <v>7234</v>
      </c>
      <c r="R4285" s="259" t="s">
        <v>28</v>
      </c>
      <c r="S4285" s="87">
        <v>10002</v>
      </c>
      <c r="T4285" s="17" t="s">
        <v>511</v>
      </c>
    </row>
    <row r="4286" spans="1:21" ht="51.75">
      <c r="A4286" s="5"/>
      <c r="B4286" s="5"/>
      <c r="I4286" s="5"/>
      <c r="J4286" s="5"/>
      <c r="K4286" s="5"/>
      <c r="M4286" s="411"/>
      <c r="N4286" s="9"/>
      <c r="O4286" s="16" t="str">
        <f t="shared" si="662"/>
        <v>070101كابل زميني تك سيمه با عايق و روكش ترمو پلاستيك از نوع NYY و به ‌مقطع 1/5×1 ميليمتر مربع، براي نصب در داخل ترانشه.</v>
      </c>
      <c r="P4286" s="617" t="s">
        <v>343</v>
      </c>
      <c r="Q4286" s="555" t="s">
        <v>6188</v>
      </c>
      <c r="R4286" s="555" t="s">
        <v>28</v>
      </c>
      <c r="S4286" s="5">
        <v>0</v>
      </c>
      <c r="T4286" s="17"/>
      <c r="U4286" s="583"/>
    </row>
    <row r="4287" spans="1:21" ht="51.75">
      <c r="A4287" s="5"/>
      <c r="B4287" s="5"/>
      <c r="I4287" s="5"/>
      <c r="J4287" s="5"/>
      <c r="K4287" s="5"/>
      <c r="M4287" s="411"/>
      <c r="N4287" s="9"/>
      <c r="O4287" s="16" t="str">
        <f t="shared" si="662"/>
        <v>070102كابل زميني تك سيمه با عايق و روكش ترمو پلاستيك از نوع NYY و به ‌مقطع 2/5×1 ميليمتر مربع، براي نصب در داخل ترانشه.</v>
      </c>
      <c r="P4287" s="596" t="s">
        <v>344</v>
      </c>
      <c r="Q4287" s="555" t="s">
        <v>6189</v>
      </c>
      <c r="R4287" s="555" t="s">
        <v>28</v>
      </c>
      <c r="S4287" s="5">
        <v>0</v>
      </c>
      <c r="T4287" s="17"/>
      <c r="U4287" s="583"/>
    </row>
    <row r="4288" spans="1:21" ht="51.75">
      <c r="A4288" s="5"/>
      <c r="B4288" s="5"/>
      <c r="I4288" s="5"/>
      <c r="J4288" s="5"/>
      <c r="K4288" s="5"/>
      <c r="M4288" s="411"/>
      <c r="N4288" s="9"/>
      <c r="O4288" s="16" t="str">
        <f t="shared" si="662"/>
        <v>070103كابل زميني تك سيمه با عايق و روكش ترمو پلاستيك از نوع NYY و به ‌مقطع 4×1 ميليمتر مربع، براي نصب در داخل ترانشه.</v>
      </c>
      <c r="P4288" s="596" t="s">
        <v>345</v>
      </c>
      <c r="Q4288" s="555" t="s">
        <v>1806</v>
      </c>
      <c r="R4288" s="555" t="s">
        <v>28</v>
      </c>
      <c r="S4288" s="5">
        <v>0</v>
      </c>
      <c r="T4288" s="17"/>
      <c r="U4288" s="583"/>
    </row>
    <row r="4289" spans="1:21" ht="51.75">
      <c r="A4289" s="5"/>
      <c r="B4289" s="5"/>
      <c r="I4289" s="5"/>
      <c r="J4289" s="5"/>
      <c r="K4289" s="5"/>
      <c r="M4289" s="411"/>
      <c r="N4289" s="9"/>
      <c r="O4289" s="16" t="str">
        <f t="shared" si="662"/>
        <v>070104كابل زميني تك سيمه با عايق و روكش ترمو پلاستيك از نوع NYY و به ‌مقطع 6×1 ميليمتر مربع، براي نصب در داخل ترانشه.</v>
      </c>
      <c r="P4289" s="596" t="s">
        <v>772</v>
      </c>
      <c r="Q4289" s="555" t="s">
        <v>1807</v>
      </c>
      <c r="R4289" s="555" t="s">
        <v>28</v>
      </c>
      <c r="S4289" s="5">
        <v>0</v>
      </c>
      <c r="T4289" s="17"/>
      <c r="U4289" s="583"/>
    </row>
    <row r="4290" spans="1:21" ht="51.75">
      <c r="A4290" s="5"/>
      <c r="B4290" s="5"/>
      <c r="I4290" s="5"/>
      <c r="J4290" s="5"/>
      <c r="K4290" s="5"/>
      <c r="M4290" s="411"/>
      <c r="N4290" s="9"/>
      <c r="O4290" s="16" t="str">
        <f t="shared" si="662"/>
        <v>070105كابل زميني تك سيمه با عايق و روكش ترمو پلاستيك از نوع NYY و به ‌مقطع 10×1 ميليمتر مربع، براي نصب در داخل ترانشه.</v>
      </c>
      <c r="P4290" s="596" t="s">
        <v>773</v>
      </c>
      <c r="Q4290" s="555" t="s">
        <v>1808</v>
      </c>
      <c r="R4290" s="555" t="s">
        <v>28</v>
      </c>
      <c r="S4290" s="614">
        <v>32400</v>
      </c>
      <c r="T4290" s="17"/>
      <c r="U4290" s="583"/>
    </row>
    <row r="4291" spans="1:21" ht="51.75">
      <c r="A4291" s="5"/>
      <c r="B4291" s="5"/>
      <c r="I4291" s="5"/>
      <c r="J4291" s="5"/>
      <c r="K4291" s="5"/>
      <c r="M4291" s="411"/>
      <c r="N4291" s="9"/>
      <c r="O4291" s="16" t="str">
        <f t="shared" si="662"/>
        <v>070106كابل زميني تك سيمه با عايق و روكش ترمو پلاستيك از نوع NYY و به ‌مقطع 16×1 ميليمتر مربع، براي نصب در داخل ترانشه.</v>
      </c>
      <c r="P4291" s="596" t="s">
        <v>774</v>
      </c>
      <c r="Q4291" s="555" t="s">
        <v>1809</v>
      </c>
      <c r="R4291" s="555" t="s">
        <v>28</v>
      </c>
      <c r="S4291" s="614">
        <v>41600</v>
      </c>
      <c r="T4291" s="17"/>
      <c r="U4291" s="583"/>
    </row>
    <row r="4292" spans="1:21" ht="51.75">
      <c r="A4292" s="5"/>
      <c r="B4292" s="5"/>
      <c r="I4292" s="5"/>
      <c r="J4292" s="5"/>
      <c r="K4292" s="5"/>
      <c r="M4292" s="411"/>
      <c r="N4292" s="9"/>
      <c r="O4292" s="16" t="str">
        <f t="shared" si="662"/>
        <v>070107كابل زميني تك سيمه با عايق و روكش ترمو پلاستيك از نوع NYY و به ‌مقطع 25×1 ميليمتر مربع، براي نصب در داخل ترانشه.</v>
      </c>
      <c r="P4292" s="596" t="s">
        <v>775</v>
      </c>
      <c r="Q4292" s="555" t="s">
        <v>1810</v>
      </c>
      <c r="R4292" s="555" t="s">
        <v>28</v>
      </c>
      <c r="S4292" s="614">
        <v>63400</v>
      </c>
      <c r="T4292" s="17"/>
      <c r="U4292" s="583"/>
    </row>
    <row r="4293" spans="1:21" ht="51.75">
      <c r="A4293" s="5"/>
      <c r="B4293" s="5"/>
      <c r="I4293" s="5"/>
      <c r="J4293" s="5"/>
      <c r="K4293" s="5"/>
      <c r="M4293" s="411"/>
      <c r="N4293" s="9"/>
      <c r="O4293" s="16" t="str">
        <f t="shared" si="662"/>
        <v>070108كابل زميني تك سيمه با عايق و روكش ترمو پلاستيك از نوع NYY و به ‌مقطع 35×1 ميليمتر مربع، براي نصب در داخل ترانشه.</v>
      </c>
      <c r="P4293" s="596" t="s">
        <v>776</v>
      </c>
      <c r="Q4293" s="555" t="s">
        <v>1811</v>
      </c>
      <c r="R4293" s="555" t="s">
        <v>28</v>
      </c>
      <c r="S4293" s="614">
        <v>81900</v>
      </c>
      <c r="T4293" s="17"/>
      <c r="U4293" s="583"/>
    </row>
    <row r="4294" spans="1:21" ht="51.75">
      <c r="A4294" s="5"/>
      <c r="B4294" s="5"/>
      <c r="I4294" s="5"/>
      <c r="J4294" s="5"/>
      <c r="K4294" s="5"/>
      <c r="M4294" s="411"/>
      <c r="N4294" s="9"/>
      <c r="O4294" s="16" t="str">
        <f t="shared" si="662"/>
        <v>070109كابل زميني تك سيمه با عايق و روكش ترمو پلاستيك از نوع NYY و به ‌مقطع 50×1 ميليمتر مربع، براي نصب در داخل ترانشه.</v>
      </c>
      <c r="P4294" s="596" t="s">
        <v>777</v>
      </c>
      <c r="Q4294" s="555" t="s">
        <v>1812</v>
      </c>
      <c r="R4294" s="555" t="s">
        <v>28</v>
      </c>
      <c r="S4294" s="614">
        <v>114500</v>
      </c>
      <c r="T4294" s="17"/>
      <c r="U4294" s="583"/>
    </row>
    <row r="4295" spans="1:21" ht="51.75">
      <c r="A4295" s="5"/>
      <c r="B4295" s="5"/>
      <c r="I4295" s="5"/>
      <c r="J4295" s="5"/>
      <c r="K4295" s="5"/>
      <c r="M4295" s="411"/>
      <c r="N4295" s="9"/>
      <c r="O4295" s="16" t="str">
        <f t="shared" si="662"/>
        <v>070110كابل زميني تك سيمه با عايق و روكش ترمو پلاستيك از نوع NYY و به ‌مقطع 70×1 ميليمتر مربع، براي نصب در داخل ترانشه.</v>
      </c>
      <c r="P4295" s="596" t="s">
        <v>1813</v>
      </c>
      <c r="Q4295" s="555" t="s">
        <v>1814</v>
      </c>
      <c r="R4295" s="555" t="s">
        <v>28</v>
      </c>
      <c r="S4295" s="614">
        <v>154500</v>
      </c>
      <c r="T4295" s="17"/>
      <c r="U4295" s="583"/>
    </row>
    <row r="4296" spans="1:21" ht="51.75">
      <c r="A4296" s="5"/>
      <c r="B4296" s="5"/>
      <c r="I4296" s="5"/>
      <c r="J4296" s="5"/>
      <c r="K4296" s="5"/>
      <c r="M4296" s="411"/>
      <c r="N4296" s="9"/>
      <c r="O4296" s="16" t="str">
        <f t="shared" si="662"/>
        <v>070111كابل زميني تك سيمه با عايق و روكش ترمو پلاستيك از نوع NYY و به ‌مقطع 95×1 ميليمتر مربع، براي نصب در داخل ترانشه.</v>
      </c>
      <c r="P4296" s="596" t="s">
        <v>1815</v>
      </c>
      <c r="Q4296" s="555" t="s">
        <v>1816</v>
      </c>
      <c r="R4296" s="555" t="s">
        <v>28</v>
      </c>
      <c r="S4296" s="614">
        <v>200500</v>
      </c>
      <c r="T4296" s="17"/>
      <c r="U4296" s="583"/>
    </row>
    <row r="4297" spans="1:21" ht="51.75">
      <c r="A4297" s="5"/>
      <c r="B4297" s="5"/>
      <c r="I4297" s="5"/>
      <c r="J4297" s="5"/>
      <c r="K4297" s="5"/>
      <c r="M4297" s="411"/>
      <c r="N4297" s="9"/>
      <c r="O4297" s="16" t="str">
        <f t="shared" si="662"/>
        <v>070112كابل زميني تك سيمه با عايق و روكش ترمو پلاستيك از نوع NYY و به ‌مقطع 120×1 ميليمتر مربع، براي نصب در داخل ترانشه.</v>
      </c>
      <c r="P4297" s="596" t="s">
        <v>1817</v>
      </c>
      <c r="Q4297" s="555" t="s">
        <v>1818</v>
      </c>
      <c r="R4297" s="555" t="s">
        <v>28</v>
      </c>
      <c r="S4297" s="614">
        <v>257500</v>
      </c>
      <c r="T4297" s="17"/>
      <c r="U4297" s="583"/>
    </row>
    <row r="4298" spans="1:21" ht="51.75">
      <c r="A4298" s="5"/>
      <c r="B4298" s="5"/>
      <c r="I4298" s="5"/>
      <c r="J4298" s="5"/>
      <c r="K4298" s="5"/>
      <c r="M4298" s="411"/>
      <c r="N4298" s="9"/>
      <c r="O4298" s="16" t="str">
        <f t="shared" si="662"/>
        <v>070113كابل زميني تك سيمه با عايق و روكش ترمو پلاستيك از نوع NYY و به ‌مقطع 150×1 ميليمتر مربع، براي نصب در داخل ترانشه.</v>
      </c>
      <c r="P4298" s="596" t="s">
        <v>1819</v>
      </c>
      <c r="Q4298" s="555" t="s">
        <v>1820</v>
      </c>
      <c r="R4298" s="555" t="s">
        <v>28</v>
      </c>
      <c r="S4298" s="614">
        <v>311500</v>
      </c>
      <c r="T4298" s="17"/>
      <c r="U4298" s="583"/>
    </row>
    <row r="4299" spans="1:21" ht="51.75">
      <c r="A4299" s="5"/>
      <c r="B4299" s="5"/>
      <c r="I4299" s="5"/>
      <c r="J4299" s="5"/>
      <c r="K4299" s="5"/>
      <c r="M4299" s="411"/>
      <c r="N4299" s="9"/>
      <c r="O4299" s="16" t="str">
        <f t="shared" si="662"/>
        <v>070114كابل زميني تك سيمه با عايق و روكش ترمو پلاستيك از نوع NYY و به ‌مقطع 185×1 ميليمتر مربع، براي نصب در داخل ترانشه.</v>
      </c>
      <c r="P4299" s="596" t="s">
        <v>1821</v>
      </c>
      <c r="Q4299" s="555" t="s">
        <v>1822</v>
      </c>
      <c r="R4299" s="555" t="s">
        <v>28</v>
      </c>
      <c r="S4299" s="614">
        <v>390000</v>
      </c>
      <c r="T4299" s="17"/>
      <c r="U4299" s="583"/>
    </row>
    <row r="4300" spans="1:21" ht="51.75">
      <c r="A4300" s="5"/>
      <c r="B4300" s="5"/>
      <c r="I4300" s="5"/>
      <c r="J4300" s="5"/>
      <c r="K4300" s="5"/>
      <c r="M4300" s="411"/>
      <c r="N4300" s="9"/>
      <c r="O4300" s="16" t="str">
        <f t="shared" si="662"/>
        <v>070115كابل زميني تك سيمه با عايق و روكش ترمو پلاستيك از نوع NYY و به ‌مقطع 240×1 ميليمتر مربع، براي نصب در داخل ترانشه.</v>
      </c>
      <c r="P4300" s="596" t="s">
        <v>1823</v>
      </c>
      <c r="Q4300" s="555" t="s">
        <v>1824</v>
      </c>
      <c r="R4300" s="555" t="s">
        <v>28</v>
      </c>
      <c r="S4300" s="614">
        <v>501000</v>
      </c>
      <c r="T4300" s="17"/>
      <c r="U4300" s="583"/>
    </row>
    <row r="4301" spans="1:21" ht="51.75">
      <c r="A4301" s="5"/>
      <c r="B4301" s="5"/>
      <c r="I4301" s="5"/>
      <c r="J4301" s="5"/>
      <c r="K4301" s="5"/>
      <c r="M4301" s="411"/>
      <c r="N4301" s="9"/>
      <c r="O4301" s="16" t="str">
        <f t="shared" si="662"/>
        <v>070116كابل زميني تك سيمه با عايق و روكش ترمو پلاستيك از نوع NYY و به ‌مقطع 300×1 ميليمتر مربع، براي نصب در داخل ترانشه.</v>
      </c>
      <c r="P4301" s="596" t="s">
        <v>1825</v>
      </c>
      <c r="Q4301" s="555" t="s">
        <v>1826</v>
      </c>
      <c r="R4301" s="555" t="s">
        <v>28</v>
      </c>
      <c r="S4301" s="614">
        <v>637000</v>
      </c>
      <c r="T4301" s="17"/>
      <c r="U4301" s="583"/>
    </row>
    <row r="4302" spans="1:21" ht="51.75">
      <c r="A4302" s="5"/>
      <c r="B4302" s="5"/>
      <c r="I4302" s="5"/>
      <c r="J4302" s="5"/>
      <c r="K4302" s="5"/>
      <c r="M4302" s="411"/>
      <c r="N4302" s="9"/>
      <c r="O4302" s="16" t="str">
        <f t="shared" si="662"/>
        <v>070117كابل زميني تك سيمه با عايق و روكش ترمو پلاستيك از نوع NYY و به ‌مقطع 400×1 ميليمتر مربع، براي نصب در داخل ترانشه.</v>
      </c>
      <c r="P4302" s="596" t="s">
        <v>1827</v>
      </c>
      <c r="Q4302" s="555" t="s">
        <v>1828</v>
      </c>
      <c r="R4302" s="555" t="s">
        <v>28</v>
      </c>
      <c r="S4302" s="614">
        <v>803500</v>
      </c>
      <c r="T4302" s="17"/>
      <c r="U4302" s="583"/>
    </row>
    <row r="4303" spans="1:21" ht="51.75">
      <c r="A4303" s="5"/>
      <c r="B4303" s="5"/>
      <c r="I4303" s="5"/>
      <c r="J4303" s="5"/>
      <c r="K4303" s="5"/>
      <c r="M4303" s="411"/>
      <c r="N4303" s="9"/>
      <c r="O4303" s="16" t="str">
        <f t="shared" si="662"/>
        <v>070201كابل زميني دو سيمه با عايق و روكش ترمو پلاستيك از نوع NYY و به ‌مقطع 1/5×2 ميليمتر مربع، براي نصب در داخل ترانشه.</v>
      </c>
      <c r="P4303" s="596" t="s">
        <v>346</v>
      </c>
      <c r="Q4303" s="555" t="s">
        <v>6190</v>
      </c>
      <c r="R4303" s="555" t="s">
        <v>28</v>
      </c>
      <c r="S4303" s="614">
        <v>24500</v>
      </c>
      <c r="T4303" s="17"/>
      <c r="U4303" s="583"/>
    </row>
    <row r="4304" spans="1:21" ht="51.75">
      <c r="A4304" s="5"/>
      <c r="B4304" s="5"/>
      <c r="I4304" s="5"/>
      <c r="J4304" s="5"/>
      <c r="K4304" s="5"/>
      <c r="M4304" s="411"/>
      <c r="N4304" s="9"/>
      <c r="O4304" s="16" t="str">
        <f t="shared" si="662"/>
        <v>070202كابل زميني دو سيمه با عايق و روكش ترمو پلاستيك از نوع NYY و به ‌مقطع 2/5×2 ميليمتر مربع، براي نصب در داخل ترانشه.</v>
      </c>
      <c r="P4304" s="596" t="s">
        <v>347</v>
      </c>
      <c r="Q4304" s="555" t="s">
        <v>6191</v>
      </c>
      <c r="R4304" s="555" t="s">
        <v>28</v>
      </c>
      <c r="S4304" s="614">
        <v>29500</v>
      </c>
      <c r="T4304" s="17"/>
      <c r="U4304" s="583"/>
    </row>
    <row r="4305" spans="1:21" ht="51.75">
      <c r="A4305" s="5"/>
      <c r="B4305" s="5"/>
      <c r="I4305" s="5"/>
      <c r="J4305" s="5"/>
      <c r="K4305" s="5"/>
      <c r="M4305" s="411"/>
      <c r="N4305" s="9"/>
      <c r="O4305" s="16" t="str">
        <f t="shared" si="662"/>
        <v>070203كابل زميني دو سيمه با عايق و روكش ترمو پلاستيك از نوع NYY و به ‌مقطع 4×2 ميليمتر مربع، براي نصب در داخل ترانشه.</v>
      </c>
      <c r="P4305" s="596" t="s">
        <v>348</v>
      </c>
      <c r="Q4305" s="555" t="s">
        <v>1829</v>
      </c>
      <c r="R4305" s="555" t="s">
        <v>28</v>
      </c>
      <c r="S4305" s="614">
        <v>38400</v>
      </c>
      <c r="T4305" s="17"/>
      <c r="U4305" s="583"/>
    </row>
    <row r="4306" spans="1:21" ht="51.75">
      <c r="A4306" s="5"/>
      <c r="B4306" s="5"/>
      <c r="I4306" s="5"/>
      <c r="J4306" s="5"/>
      <c r="K4306" s="5"/>
      <c r="M4306" s="411"/>
      <c r="N4306" s="9"/>
      <c r="O4306" s="16" t="str">
        <f t="shared" si="662"/>
        <v>070204كابل زميني دو سيمه با عايق و روكش ترمو پلاستيك از نوع NYY و به ‌مقطع 6×2 ميليمتر مربع، براي نصب در داخل ترانشه.</v>
      </c>
      <c r="P4306" s="596" t="s">
        <v>349</v>
      </c>
      <c r="Q4306" s="555" t="s">
        <v>1830</v>
      </c>
      <c r="R4306" s="555" t="s">
        <v>28</v>
      </c>
      <c r="S4306" s="614">
        <v>42300</v>
      </c>
      <c r="T4306" s="17"/>
      <c r="U4306" s="583"/>
    </row>
    <row r="4307" spans="1:21" ht="51.75">
      <c r="A4307" s="5"/>
      <c r="B4307" s="5"/>
      <c r="I4307" s="5"/>
      <c r="J4307" s="5"/>
      <c r="K4307" s="5"/>
      <c r="M4307" s="411"/>
      <c r="N4307" s="9"/>
      <c r="O4307" s="16" t="str">
        <f t="shared" si="662"/>
        <v>070205كابل زميني دو سيمه با عايق و روكش ترمو پلاستيك از نوع NYY و به ‌مقطع 10×2 ميليمتر مربع، براي نصب در داخل ترانشه.</v>
      </c>
      <c r="P4307" s="596" t="s">
        <v>350</v>
      </c>
      <c r="Q4307" s="555" t="s">
        <v>1831</v>
      </c>
      <c r="R4307" s="555" t="s">
        <v>28</v>
      </c>
      <c r="S4307" s="614">
        <v>61500</v>
      </c>
      <c r="T4307" s="17"/>
      <c r="U4307" s="583"/>
    </row>
    <row r="4308" spans="1:21" ht="51.75">
      <c r="A4308" s="5"/>
      <c r="B4308" s="5"/>
      <c r="I4308" s="5"/>
      <c r="J4308" s="5"/>
      <c r="K4308" s="5"/>
      <c r="M4308" s="411"/>
      <c r="N4308" s="9"/>
      <c r="O4308" s="16" t="str">
        <f t="shared" si="662"/>
        <v>070206كابل زميني دو سيمه با عايق و روكش ترمو پلاستيك از نوع NYY و به ‌مقطع 16×2 ميليمتر مربع، براي نصب در داخل ترانشه.</v>
      </c>
      <c r="P4308" s="596" t="s">
        <v>351</v>
      </c>
      <c r="Q4308" s="555" t="s">
        <v>1832</v>
      </c>
      <c r="R4308" s="555" t="s">
        <v>28</v>
      </c>
      <c r="S4308" s="614">
        <v>86500</v>
      </c>
      <c r="T4308" s="17"/>
      <c r="U4308" s="583"/>
    </row>
    <row r="4309" spans="1:21" ht="51.75">
      <c r="A4309" s="5"/>
      <c r="B4309" s="5"/>
      <c r="I4309" s="5"/>
      <c r="J4309" s="5"/>
      <c r="K4309" s="5"/>
      <c r="M4309" s="411"/>
      <c r="N4309" s="9"/>
      <c r="O4309" s="16" t="str">
        <f t="shared" si="662"/>
        <v>070207كابل زميني دو سيمه با عايق و روكش ترمو پلاستيك از نوع NYY و به ‌مقطع 25×2 ميليمتر مربع، براي نصب در داخل ترانشه.</v>
      </c>
      <c r="P4309" s="596" t="s">
        <v>778</v>
      </c>
      <c r="Q4309" s="555" t="s">
        <v>1833</v>
      </c>
      <c r="R4309" s="555" t="s">
        <v>28</v>
      </c>
      <c r="S4309" s="614">
        <v>129000</v>
      </c>
      <c r="T4309" s="17"/>
      <c r="U4309" s="583"/>
    </row>
    <row r="4310" spans="1:21" ht="51.75">
      <c r="A4310" s="5"/>
      <c r="B4310" s="5"/>
      <c r="I4310" s="5"/>
      <c r="J4310" s="5"/>
      <c r="K4310" s="5"/>
      <c r="M4310" s="411"/>
      <c r="N4310" s="9"/>
      <c r="O4310" s="16" t="str">
        <f t="shared" si="662"/>
        <v>070208كابل زميني دو سيمه با عايق و روكش ترمو پلاستيك از نوع NYY و به ‌مقطع 35×2 ميليمتر مربع، براي نصب در داخل ترانشه.</v>
      </c>
      <c r="P4310" s="596" t="s">
        <v>779</v>
      </c>
      <c r="Q4310" s="555" t="s">
        <v>1834</v>
      </c>
      <c r="R4310" s="555" t="s">
        <v>28</v>
      </c>
      <c r="S4310" s="614">
        <v>171000</v>
      </c>
      <c r="T4310" s="17"/>
      <c r="U4310" s="583"/>
    </row>
    <row r="4311" spans="1:21" ht="51.75">
      <c r="A4311" s="5"/>
      <c r="B4311" s="5"/>
      <c r="I4311" s="5"/>
      <c r="J4311" s="5"/>
      <c r="K4311" s="5"/>
      <c r="M4311" s="411"/>
      <c r="N4311" s="9"/>
      <c r="O4311" s="16" t="str">
        <f t="shared" si="662"/>
        <v>070209كابل زميني دو سيمه با عايق و روكش ترمو پلاستيك از نوع NYY و به ‌مقطع 50×2 ميليمتر مربع، براي نصب در داخل ترانشه.</v>
      </c>
      <c r="P4311" s="596" t="s">
        <v>780</v>
      </c>
      <c r="Q4311" s="555" t="s">
        <v>1835</v>
      </c>
      <c r="R4311" s="555" t="s">
        <v>28</v>
      </c>
      <c r="S4311" s="614">
        <v>282500</v>
      </c>
      <c r="T4311" s="17"/>
      <c r="U4311" s="583"/>
    </row>
    <row r="4312" spans="1:21" ht="51.75">
      <c r="A4312" s="5"/>
      <c r="B4312" s="5"/>
      <c r="I4312" s="5"/>
      <c r="J4312" s="5"/>
      <c r="K4312" s="5"/>
      <c r="M4312" s="411"/>
      <c r="N4312" s="9"/>
      <c r="O4312" s="16" t="str">
        <f t="shared" si="662"/>
        <v>070301كابل زميني سه سيمه با عايق و روكش ترمو پلاستيك از نوع NYY و به ‌مقطع 1/5×3 ميليمتر مربع، براي نصب در داخل ترانشه.</v>
      </c>
      <c r="P4312" s="596" t="s">
        <v>352</v>
      </c>
      <c r="Q4312" s="555" t="s">
        <v>6192</v>
      </c>
      <c r="R4312" s="555" t="s">
        <v>28</v>
      </c>
      <c r="S4312" s="614">
        <v>28700</v>
      </c>
      <c r="T4312" s="17"/>
      <c r="U4312" s="583"/>
    </row>
    <row r="4313" spans="1:21" ht="51.75">
      <c r="A4313" s="5"/>
      <c r="B4313" s="5"/>
      <c r="I4313" s="5"/>
      <c r="J4313" s="5"/>
      <c r="K4313" s="5"/>
      <c r="M4313" s="411"/>
      <c r="N4313" s="9"/>
      <c r="O4313" s="16" t="str">
        <f t="shared" si="662"/>
        <v>070302كابل زميني سه سيمه با عايق و روكش ترمو پلاستيك از نوع NYY و به ‌مقطع 2/5×3 ميليمتر مربع، براي نصب در داخل ترانشه.</v>
      </c>
      <c r="P4313" s="596" t="s">
        <v>353</v>
      </c>
      <c r="Q4313" s="555" t="s">
        <v>6193</v>
      </c>
      <c r="R4313" s="555" t="s">
        <v>28</v>
      </c>
      <c r="S4313" s="614">
        <v>36200</v>
      </c>
      <c r="T4313" s="17"/>
      <c r="U4313" s="583"/>
    </row>
    <row r="4314" spans="1:21" ht="51.75">
      <c r="A4314" s="5"/>
      <c r="B4314" s="5"/>
      <c r="I4314" s="5"/>
      <c r="J4314" s="5"/>
      <c r="K4314" s="5"/>
      <c r="M4314" s="411"/>
      <c r="N4314" s="9"/>
      <c r="O4314" s="16" t="str">
        <f t="shared" si="662"/>
        <v>070303كابل زميني سه سيمه با عايق و روكش ترمو پلاستيك از نوع NYY و به ‌مقطع 4×3 ميليمتر مربع، براي نصب در داخل ترانشه.</v>
      </c>
      <c r="P4314" s="596" t="s">
        <v>781</v>
      </c>
      <c r="Q4314" s="555" t="s">
        <v>1836</v>
      </c>
      <c r="R4314" s="555" t="s">
        <v>28</v>
      </c>
      <c r="S4314" s="614">
        <v>41500</v>
      </c>
      <c r="T4314" s="17"/>
      <c r="U4314" s="583"/>
    </row>
    <row r="4315" spans="1:21" ht="51.75">
      <c r="A4315" s="5"/>
      <c r="B4315" s="5"/>
      <c r="I4315" s="5"/>
      <c r="J4315" s="5"/>
      <c r="K4315" s="5"/>
      <c r="M4315" s="411"/>
      <c r="N4315" s="9"/>
      <c r="O4315" s="16" t="str">
        <f t="shared" si="662"/>
        <v>070304كابل زميني سه سيمه با عايق و روكش ترمو پلاستيك از نوع NYY و به ‌مقطع 6×3 ميليمتر مربع، براي نصب در داخل ترانشه.</v>
      </c>
      <c r="P4315" s="596" t="s">
        <v>782</v>
      </c>
      <c r="Q4315" s="555" t="s">
        <v>1837</v>
      </c>
      <c r="R4315" s="555" t="s">
        <v>28</v>
      </c>
      <c r="S4315" s="614">
        <v>53700</v>
      </c>
      <c r="T4315" s="17"/>
      <c r="U4315" s="583"/>
    </row>
    <row r="4316" spans="1:21" ht="51.75">
      <c r="A4316" s="5"/>
      <c r="B4316" s="5"/>
      <c r="I4316" s="5"/>
      <c r="J4316" s="5"/>
      <c r="K4316" s="5"/>
      <c r="M4316" s="411"/>
      <c r="N4316" s="9"/>
      <c r="O4316" s="16" t="str">
        <f t="shared" si="662"/>
        <v>070305كابل زميني سه سيمه با عايق و روكش ترمو پلاستيك از نوع NYY و به ‌مقطع 10×3 ميليمتر مربع، براي نصب در داخل ترانشه.</v>
      </c>
      <c r="P4316" s="596" t="s">
        <v>783</v>
      </c>
      <c r="Q4316" s="555" t="s">
        <v>1838</v>
      </c>
      <c r="R4316" s="555" t="s">
        <v>28</v>
      </c>
      <c r="S4316" s="614">
        <v>79600</v>
      </c>
      <c r="T4316" s="17"/>
      <c r="U4316" s="583"/>
    </row>
    <row r="4317" spans="1:21" ht="51.75">
      <c r="A4317" s="5"/>
      <c r="B4317" s="5"/>
      <c r="I4317" s="5"/>
      <c r="J4317" s="5"/>
      <c r="K4317" s="5"/>
      <c r="M4317" s="411"/>
      <c r="N4317" s="9"/>
      <c r="O4317" s="16" t="str">
        <f t="shared" si="662"/>
        <v>070306كابل زميني سه سيمه با عايق و روكش ترمو پلاستيك از نوع NYY و به ‌مقطع 16×3 ميليمتر مربع، براي نصب در داخل ترانشه.</v>
      </c>
      <c r="P4317" s="596" t="s">
        <v>784</v>
      </c>
      <c r="Q4317" s="555" t="s">
        <v>1839</v>
      </c>
      <c r="R4317" s="555" t="s">
        <v>28</v>
      </c>
      <c r="S4317" s="614">
        <v>121500</v>
      </c>
      <c r="T4317" s="17"/>
      <c r="U4317" s="583"/>
    </row>
    <row r="4318" spans="1:21" ht="51.75">
      <c r="A4318" s="5"/>
      <c r="B4318" s="5"/>
      <c r="I4318" s="5"/>
      <c r="J4318" s="5"/>
      <c r="K4318" s="5"/>
      <c r="M4318" s="411"/>
      <c r="N4318" s="9"/>
      <c r="O4318" s="16" t="str">
        <f t="shared" si="662"/>
        <v>070307كابل زميني سه سيمه با عايق و روكش ترمو پلاستيك از نوع NYY و به ‌مقطع 25×3 ميليمتر مربع، براي نصب در داخل ترانشه.</v>
      </c>
      <c r="P4318" s="596" t="s">
        <v>785</v>
      </c>
      <c r="Q4318" s="555" t="s">
        <v>1840</v>
      </c>
      <c r="R4318" s="555" t="s">
        <v>28</v>
      </c>
      <c r="S4318" s="614">
        <v>180000</v>
      </c>
      <c r="T4318" s="17"/>
      <c r="U4318" s="583"/>
    </row>
    <row r="4319" spans="1:21" ht="51.75">
      <c r="A4319" s="5"/>
      <c r="B4319" s="5"/>
      <c r="I4319" s="5"/>
      <c r="J4319" s="5"/>
      <c r="K4319" s="5"/>
      <c r="M4319" s="411"/>
      <c r="N4319" s="9"/>
      <c r="O4319" s="16" t="str">
        <f t="shared" si="662"/>
        <v>070308كابل زميني سه سيمه با عايق و روكش ترمو پلاستيك از نوع NYY و به ‌مقطع 35×3 ميليمتر مربع، براي نصب در داخل ترانشه.</v>
      </c>
      <c r="P4319" s="596" t="s">
        <v>786</v>
      </c>
      <c r="Q4319" s="555" t="s">
        <v>1841</v>
      </c>
      <c r="R4319" s="555" t="s">
        <v>28</v>
      </c>
      <c r="S4319" s="614">
        <v>240000</v>
      </c>
      <c r="T4319" s="17"/>
      <c r="U4319" s="583"/>
    </row>
    <row r="4320" spans="1:21" ht="51.75">
      <c r="A4320" s="5"/>
      <c r="B4320" s="5"/>
      <c r="I4320" s="5"/>
      <c r="J4320" s="5"/>
      <c r="K4320" s="5"/>
      <c r="M4320" s="411"/>
      <c r="N4320" s="9"/>
      <c r="O4320" s="16" t="str">
        <f t="shared" si="662"/>
        <v>070309كابل زميني سه سيمه با عايق و روكش ترمو پلاستيك از نوع NYY و به ‌مقطع 50×3 ميليمتر مربع، براي نصب در داخل ترانشه.</v>
      </c>
      <c r="P4320" s="596" t="s">
        <v>787</v>
      </c>
      <c r="Q4320" s="555" t="s">
        <v>1842</v>
      </c>
      <c r="R4320" s="555" t="s">
        <v>28</v>
      </c>
      <c r="S4320" s="614">
        <v>324000</v>
      </c>
      <c r="T4320" s="17"/>
      <c r="U4320" s="583"/>
    </row>
    <row r="4321" spans="1:21" ht="51.75">
      <c r="A4321" s="5"/>
      <c r="B4321" s="5"/>
      <c r="I4321" s="5"/>
      <c r="J4321" s="5"/>
      <c r="K4321" s="5"/>
      <c r="M4321" s="411"/>
      <c r="N4321" s="9"/>
      <c r="O4321" s="16" t="str">
        <f t="shared" si="662"/>
        <v>070310كابل زميني سه سيمه با عايق و روكش ترمو پلاستيك از نوع NYY و به ‌مقطع 70×3 ميليمتر مربع، براي نصب در داخل ترانشه.</v>
      </c>
      <c r="P4321" s="596" t="s">
        <v>1843</v>
      </c>
      <c r="Q4321" s="555" t="s">
        <v>1844</v>
      </c>
      <c r="R4321" s="555" t="s">
        <v>28</v>
      </c>
      <c r="S4321" s="614">
        <v>448000</v>
      </c>
      <c r="T4321" s="17"/>
      <c r="U4321" s="583"/>
    </row>
    <row r="4322" spans="1:21" ht="51.75">
      <c r="A4322" s="5"/>
      <c r="B4322" s="5"/>
      <c r="I4322" s="5"/>
      <c r="J4322" s="5"/>
      <c r="K4322" s="5"/>
      <c r="M4322" s="411"/>
      <c r="N4322" s="9"/>
      <c r="O4322" s="16" t="str">
        <f t="shared" si="662"/>
        <v>070311كابل زميني سه سيمه با عايق و روكش ترمو پلاستيك از نوع NYY و به ‌مقطع 95×3 ميليمتر مربع، براي نصب در داخل ترانشه.</v>
      </c>
      <c r="P4322" s="596" t="s">
        <v>1845</v>
      </c>
      <c r="Q4322" s="555" t="s">
        <v>1846</v>
      </c>
      <c r="R4322" s="555" t="s">
        <v>28</v>
      </c>
      <c r="S4322" s="614">
        <v>618500</v>
      </c>
      <c r="T4322" s="17"/>
      <c r="U4322" s="583"/>
    </row>
    <row r="4323" spans="1:21" ht="51.75">
      <c r="A4323" s="5"/>
      <c r="B4323" s="5"/>
      <c r="I4323" s="5"/>
      <c r="J4323" s="5"/>
      <c r="K4323" s="5"/>
      <c r="M4323" s="411"/>
      <c r="N4323" s="9"/>
      <c r="O4323" s="16" t="str">
        <f t="shared" si="662"/>
        <v>070312كابل زميني سه سيمه با عايق و روكش ترمو پلاستيك از نوع NYY و به ‌مقطع 120×3 ميليمتر مربع، براي نصب در داخل ترانشه.</v>
      </c>
      <c r="P4323" s="596" t="s">
        <v>1847</v>
      </c>
      <c r="Q4323" s="555" t="s">
        <v>1848</v>
      </c>
      <c r="R4323" s="555" t="s">
        <v>28</v>
      </c>
      <c r="S4323" s="614">
        <v>772000</v>
      </c>
      <c r="T4323" s="17"/>
      <c r="U4323" s="583"/>
    </row>
    <row r="4324" spans="1:21" ht="51.75">
      <c r="A4324" s="5"/>
      <c r="B4324" s="5"/>
      <c r="I4324" s="5"/>
      <c r="J4324" s="5"/>
      <c r="K4324" s="5"/>
      <c r="M4324" s="411"/>
      <c r="N4324" s="9"/>
      <c r="O4324" s="16" t="str">
        <f t="shared" si="662"/>
        <v>070313كابل زميني سه سيمه با عايق و روكش ترمو پلاستيك از نوع NYY و به ‌مقطع 150×3 ميليمتر مربع، براي نصب در داخل ترانشه.</v>
      </c>
      <c r="P4324" s="596" t="s">
        <v>1849</v>
      </c>
      <c r="Q4324" s="555" t="s">
        <v>1850</v>
      </c>
      <c r="R4324" s="555" t="s">
        <v>28</v>
      </c>
      <c r="S4324" s="614">
        <v>931500</v>
      </c>
      <c r="T4324" s="17"/>
      <c r="U4324" s="583"/>
    </row>
    <row r="4325" spans="1:21" ht="51.75">
      <c r="A4325" s="5"/>
      <c r="B4325" s="5"/>
      <c r="I4325" s="5"/>
      <c r="J4325" s="5"/>
      <c r="K4325" s="5"/>
      <c r="M4325" s="411"/>
      <c r="N4325" s="9"/>
      <c r="O4325" s="16" t="str">
        <f t="shared" si="662"/>
        <v>070314كابل زميني سه سيمه با عايق و روكش ترمو پلاستيك از نوع NYY و به ‌مقطع 185×3 ميليمتر مربع، براي نصب در داخل ترانشه.</v>
      </c>
      <c r="P4325" s="596" t="s">
        <v>1851</v>
      </c>
      <c r="Q4325" s="555" t="s">
        <v>1852</v>
      </c>
      <c r="R4325" s="555" t="s">
        <v>28</v>
      </c>
      <c r="S4325" s="614">
        <v>1175000</v>
      </c>
      <c r="T4325" s="17"/>
      <c r="U4325" s="583"/>
    </row>
    <row r="4326" spans="1:21" ht="51.75">
      <c r="A4326" s="5"/>
      <c r="B4326" s="5"/>
      <c r="I4326" s="5"/>
      <c r="J4326" s="5"/>
      <c r="K4326" s="5"/>
      <c r="M4326" s="411"/>
      <c r="N4326" s="9"/>
      <c r="O4326" s="16" t="str">
        <f t="shared" si="662"/>
        <v>070315كابل زميني سه سيمه با عايق و روكش ترمو پلاستيك از نوع NYY و به ‌مقطع 240×3 ميليمتر مربع، براي نصب در داخل ترانشه.</v>
      </c>
      <c r="P4326" s="596" t="s">
        <v>1853</v>
      </c>
      <c r="Q4326" s="555" t="s">
        <v>1854</v>
      </c>
      <c r="R4326" s="555" t="s">
        <v>28</v>
      </c>
      <c r="S4326" s="614">
        <v>1544000</v>
      </c>
      <c r="T4326" s="17"/>
      <c r="U4326" s="583"/>
    </row>
    <row r="4327" spans="1:21" ht="51.75">
      <c r="A4327" s="5"/>
      <c r="B4327" s="5"/>
      <c r="I4327" s="5"/>
      <c r="J4327" s="5"/>
      <c r="K4327" s="5"/>
      <c r="M4327" s="411"/>
      <c r="N4327" s="9"/>
      <c r="O4327" s="16" t="str">
        <f t="shared" ref="O4327:O4390" si="663">LEFT(CONCATENATE(P4327,Q4327),252)</f>
        <v>070316كابل زميني سه سيمه با عايق و روكش ترمو پلاستيك از نوع NYY و به ‌مقطع 300×3 ميليمتر مربع، براي نصب در داخل ترانشه.</v>
      </c>
      <c r="P4327" s="596" t="s">
        <v>1855</v>
      </c>
      <c r="Q4327" s="555" t="s">
        <v>1856</v>
      </c>
      <c r="R4327" s="555" t="s">
        <v>28</v>
      </c>
      <c r="S4327" s="614">
        <v>1917000</v>
      </c>
      <c r="T4327" s="17"/>
      <c r="U4327" s="583"/>
    </row>
    <row r="4328" spans="1:21" ht="51.75">
      <c r="A4328" s="5"/>
      <c r="B4328" s="5"/>
      <c r="I4328" s="5"/>
      <c r="J4328" s="5"/>
      <c r="K4328" s="5"/>
      <c r="M4328" s="411"/>
      <c r="N4328" s="9"/>
      <c r="O4328" s="16" t="str">
        <f t="shared" si="663"/>
        <v>070401كابل زميني سه‌ونيم سيمه با عايق و روكش ترمو پلاستيك از نوع NYY و به ‌مقطع 16+25×3 ميليمتر مربع براي نصب در داخل ترانشه.</v>
      </c>
      <c r="P4328" s="596" t="s">
        <v>1857</v>
      </c>
      <c r="Q4328" s="555" t="s">
        <v>1858</v>
      </c>
      <c r="R4328" s="555" t="s">
        <v>28</v>
      </c>
      <c r="S4328" s="614">
        <v>216000</v>
      </c>
      <c r="T4328" s="17"/>
      <c r="U4328" s="583"/>
    </row>
    <row r="4329" spans="1:21" ht="51.75">
      <c r="A4329" s="5"/>
      <c r="B4329" s="5"/>
      <c r="I4329" s="5"/>
      <c r="J4329" s="5"/>
      <c r="K4329" s="5"/>
      <c r="M4329" s="411"/>
      <c r="N4329" s="9"/>
      <c r="O4329" s="16" t="str">
        <f t="shared" si="663"/>
        <v>070402كابل زميني سه‌ونيم سيمه با عايق و روكش ترمو پلاستيك از نوع NYY و به ‌مقطع 16+35×3 ميليمتر مربع براي نصب در داخل ترانشه.</v>
      </c>
      <c r="P4329" s="596" t="s">
        <v>1859</v>
      </c>
      <c r="Q4329" s="555" t="s">
        <v>1860</v>
      </c>
      <c r="R4329" s="555" t="s">
        <v>28</v>
      </c>
      <c r="S4329" s="614">
        <v>275500</v>
      </c>
      <c r="T4329" s="17"/>
      <c r="U4329" s="583"/>
    </row>
    <row r="4330" spans="1:21" ht="51.75">
      <c r="A4330" s="5"/>
      <c r="B4330" s="5"/>
      <c r="I4330" s="5"/>
      <c r="J4330" s="5"/>
      <c r="K4330" s="5"/>
      <c r="M4330" s="411"/>
      <c r="N4330" s="9"/>
      <c r="O4330" s="16" t="str">
        <f t="shared" si="663"/>
        <v>070403كابل زميني سه‌ونيم سيمه با عايق و روكش ترمو پلاستيك از نوع NYY و به ‌مقطع 25+50×3 ميليمتر مربع براي نصب در داخل ترانشه.</v>
      </c>
      <c r="P4330" s="596" t="s">
        <v>1861</v>
      </c>
      <c r="Q4330" s="555" t="s">
        <v>1862</v>
      </c>
      <c r="R4330" s="555" t="s">
        <v>28</v>
      </c>
      <c r="S4330" s="614">
        <v>367000</v>
      </c>
      <c r="T4330" s="17"/>
      <c r="U4330" s="583"/>
    </row>
    <row r="4331" spans="1:21" ht="51.75">
      <c r="A4331" s="5"/>
      <c r="B4331" s="5"/>
      <c r="I4331" s="5"/>
      <c r="J4331" s="5"/>
      <c r="K4331" s="5"/>
      <c r="M4331" s="411"/>
      <c r="N4331" s="9"/>
      <c r="O4331" s="16" t="str">
        <f t="shared" si="663"/>
        <v>070404كابل زميني سه‌ونيم سيمه با عايق و روكش ترمو پلاستيك از نوع NYY و به ‌مقطع 35+70×3 ميليمتر مربع براي نصب در داخل ترانشه.</v>
      </c>
      <c r="P4331" s="596" t="s">
        <v>1863</v>
      </c>
      <c r="Q4331" s="555" t="s">
        <v>1864</v>
      </c>
      <c r="R4331" s="555" t="s">
        <v>28</v>
      </c>
      <c r="S4331" s="614">
        <v>549500</v>
      </c>
      <c r="T4331" s="17"/>
      <c r="U4331" s="583"/>
    </row>
    <row r="4332" spans="1:21" ht="51.75">
      <c r="A4332" s="5"/>
      <c r="B4332" s="5"/>
      <c r="I4332" s="5"/>
      <c r="J4332" s="5"/>
      <c r="K4332" s="5"/>
      <c r="M4332" s="411"/>
      <c r="N4332" s="9"/>
      <c r="O4332" s="16" t="str">
        <f t="shared" si="663"/>
        <v>070405كابل زميني سه‌ونيم سيمه با عايق و روكش ترمو پلاستيك از نوع NYY و به ‌مقطع 50+95×3 ميليمتر مربع براي نصب در داخل ترانشه.</v>
      </c>
      <c r="P4332" s="596" t="s">
        <v>1865</v>
      </c>
      <c r="Q4332" s="555" t="s">
        <v>1866</v>
      </c>
      <c r="R4332" s="555" t="s">
        <v>28</v>
      </c>
      <c r="S4332" s="614">
        <v>753500</v>
      </c>
      <c r="T4332" s="17"/>
      <c r="U4332" s="583"/>
    </row>
    <row r="4333" spans="1:21" ht="51.75">
      <c r="A4333" s="5"/>
      <c r="B4333" s="5"/>
      <c r="I4333" s="5"/>
      <c r="J4333" s="5"/>
      <c r="K4333" s="5"/>
      <c r="M4333" s="411"/>
      <c r="N4333" s="9"/>
      <c r="O4333" s="16" t="str">
        <f t="shared" si="663"/>
        <v>070406كابل زميني سه‌ونيم سيمه با عايق و روكش ترمو پلاستيك از نوع NYY و به ‌مقطع 70+120×3 ميليمتر مربع براي نصب در داخل ترانشه.</v>
      </c>
      <c r="P4333" s="596" t="s">
        <v>1867</v>
      </c>
      <c r="Q4333" s="555" t="s">
        <v>1868</v>
      </c>
      <c r="R4333" s="555" t="s">
        <v>28</v>
      </c>
      <c r="S4333" s="614">
        <v>905000</v>
      </c>
      <c r="T4333" s="17"/>
      <c r="U4333" s="583"/>
    </row>
    <row r="4334" spans="1:21" ht="51.75">
      <c r="A4334" s="5"/>
      <c r="B4334" s="5"/>
      <c r="I4334" s="5"/>
      <c r="J4334" s="5"/>
      <c r="K4334" s="5"/>
      <c r="M4334" s="411"/>
      <c r="N4334" s="9"/>
      <c r="O4334" s="16" t="str">
        <f t="shared" si="663"/>
        <v>070407كابل زميني سه‌ونيم سيمه با عايق و روكش ترمو پلاستيك از نوع NYY و به ‌مقطع 70+150×3 ميليمتر مربع براي نصب در داخل ترانشه.</v>
      </c>
      <c r="P4334" s="596" t="s">
        <v>1869</v>
      </c>
      <c r="Q4334" s="555" t="s">
        <v>1870</v>
      </c>
      <c r="R4334" s="555" t="s">
        <v>28</v>
      </c>
      <c r="S4334" s="614">
        <v>1070000</v>
      </c>
      <c r="T4334" s="17"/>
      <c r="U4334" s="583"/>
    </row>
    <row r="4335" spans="1:21" ht="51.75">
      <c r="A4335" s="5"/>
      <c r="B4335" s="5"/>
      <c r="I4335" s="5"/>
      <c r="J4335" s="5"/>
      <c r="K4335" s="5"/>
      <c r="M4335" s="411"/>
      <c r="N4335" s="9"/>
      <c r="O4335" s="16" t="str">
        <f t="shared" si="663"/>
        <v>070408كابل زميني سه‌ونيم سيمه با عايق و روكش ترمو پلاستيك از نوع NYY و به ‌مقطع 95+185×3 ميليمتر مربع براي نصب در داخل ترانشه.</v>
      </c>
      <c r="P4335" s="596" t="s">
        <v>1871</v>
      </c>
      <c r="Q4335" s="555" t="s">
        <v>1872</v>
      </c>
      <c r="R4335" s="555" t="s">
        <v>28</v>
      </c>
      <c r="S4335" s="614">
        <v>1358000</v>
      </c>
      <c r="T4335" s="17"/>
      <c r="U4335" s="583"/>
    </row>
    <row r="4336" spans="1:21" ht="51.75">
      <c r="A4336" s="5"/>
      <c r="B4336" s="5"/>
      <c r="I4336" s="5"/>
      <c r="J4336" s="5"/>
      <c r="K4336" s="5"/>
      <c r="M4336" s="411"/>
      <c r="N4336" s="9"/>
      <c r="O4336" s="16" t="str">
        <f t="shared" si="663"/>
        <v>070409كابل زميني سه‌ونيم سيمه با عايق و روكش ترمو پلاستيك از نوع NYY و به ‌مقطع 120+240×3 ميليمتر مربع براي نصب در داخل ترانشه.</v>
      </c>
      <c r="P4336" s="596" t="s">
        <v>1873</v>
      </c>
      <c r="Q4336" s="555" t="s">
        <v>1874</v>
      </c>
      <c r="R4336" s="555" t="s">
        <v>28</v>
      </c>
      <c r="S4336" s="614">
        <v>1766000</v>
      </c>
      <c r="T4336" s="17"/>
      <c r="U4336" s="583"/>
    </row>
    <row r="4337" spans="1:21" ht="51.75">
      <c r="A4337" s="5"/>
      <c r="B4337" s="5"/>
      <c r="I4337" s="5"/>
      <c r="J4337" s="5"/>
      <c r="K4337" s="5"/>
      <c r="M4337" s="411"/>
      <c r="N4337" s="9"/>
      <c r="O4337" s="16" t="str">
        <f t="shared" si="663"/>
        <v>070410كابل زميني سه‌ونيم سيمه با عايق و روكش ترمو پلاستيك از نوع NYY و به ‌مقطع 150+300×3 ميليمتر مربع براي نصب در داخل ترانشه.</v>
      </c>
      <c r="P4337" s="596" t="s">
        <v>1875</v>
      </c>
      <c r="Q4337" s="555" t="s">
        <v>1876</v>
      </c>
      <c r="R4337" s="555" t="s">
        <v>28</v>
      </c>
      <c r="S4337" s="614">
        <v>2176000</v>
      </c>
      <c r="T4337" s="17"/>
      <c r="U4337" s="583"/>
    </row>
    <row r="4338" spans="1:21" ht="51.75">
      <c r="A4338" s="5"/>
      <c r="B4338" s="5"/>
      <c r="I4338" s="5"/>
      <c r="J4338" s="5"/>
      <c r="K4338" s="5"/>
      <c r="M4338" s="411"/>
      <c r="N4338" s="9"/>
      <c r="O4338" s="16" t="str">
        <f t="shared" si="663"/>
        <v>070501كابل زميني چهار سيمه با عايق و روكش ترمو پلاستيك از نوع NYY و به ‌مقطع 1/5×4 ميليمتر مربع، براي نصب در داخل ترانشه.</v>
      </c>
      <c r="P4338" s="596" t="s">
        <v>354</v>
      </c>
      <c r="Q4338" s="555" t="s">
        <v>6194</v>
      </c>
      <c r="R4338" s="555" t="s">
        <v>28</v>
      </c>
      <c r="S4338" s="614">
        <v>34800</v>
      </c>
      <c r="T4338" s="17"/>
      <c r="U4338" s="583"/>
    </row>
    <row r="4339" spans="1:21" ht="51.75">
      <c r="A4339" s="5"/>
      <c r="B4339" s="5"/>
      <c r="I4339" s="5"/>
      <c r="J4339" s="5"/>
      <c r="K4339" s="5"/>
      <c r="M4339" s="411"/>
      <c r="N4339" s="9"/>
      <c r="O4339" s="16" t="str">
        <f t="shared" si="663"/>
        <v>070502كابل زميني چهار سيمه با عايق و روكش ترمو پلاستيك از نوع NYY و به ‌مقطع 2/5×4 ميليمتر مربع، براي نصب در داخل ترانشه.</v>
      </c>
      <c r="P4339" s="596" t="s">
        <v>788</v>
      </c>
      <c r="Q4339" s="555" t="s">
        <v>6195</v>
      </c>
      <c r="R4339" s="555" t="s">
        <v>28</v>
      </c>
      <c r="S4339" s="614">
        <v>43700</v>
      </c>
      <c r="T4339" s="17"/>
      <c r="U4339" s="583"/>
    </row>
    <row r="4340" spans="1:21" ht="51.75">
      <c r="A4340" s="5"/>
      <c r="B4340" s="5"/>
      <c r="I4340" s="5"/>
      <c r="J4340" s="5"/>
      <c r="K4340" s="5"/>
      <c r="M4340" s="411"/>
      <c r="N4340" s="9"/>
      <c r="O4340" s="16" t="str">
        <f t="shared" si="663"/>
        <v>070503كابل زميني چهار سيمه با عايق و روكش ترمو پلاستيك از نوع NYY و به ‌مقطع 4×4 ميليمتر مربع، براي نصب در داخل ترانشه.</v>
      </c>
      <c r="P4340" s="596" t="s">
        <v>789</v>
      </c>
      <c r="Q4340" s="555" t="s">
        <v>1877</v>
      </c>
      <c r="R4340" s="555" t="s">
        <v>28</v>
      </c>
      <c r="S4340" s="614">
        <v>56200</v>
      </c>
      <c r="T4340" s="17"/>
      <c r="U4340" s="583"/>
    </row>
    <row r="4341" spans="1:21" ht="51.75">
      <c r="A4341" s="5"/>
      <c r="B4341" s="5"/>
      <c r="I4341" s="5"/>
      <c r="J4341" s="5"/>
      <c r="K4341" s="5"/>
      <c r="M4341" s="411"/>
      <c r="N4341" s="9"/>
      <c r="O4341" s="16" t="str">
        <f t="shared" si="663"/>
        <v>070504كابل زميني چهار سيمه با عايق و روكش ترمو پلاستيك از نوع NYY و به ‌مقطع 6×4 ميليمتر مربع، براي نصب در داخل ترانشه.</v>
      </c>
      <c r="P4341" s="596" t="s">
        <v>790</v>
      </c>
      <c r="Q4341" s="555" t="s">
        <v>1878</v>
      </c>
      <c r="R4341" s="555" t="s">
        <v>28</v>
      </c>
      <c r="S4341" s="614">
        <v>72200</v>
      </c>
      <c r="T4341" s="17"/>
      <c r="U4341" s="583"/>
    </row>
    <row r="4342" spans="1:21" ht="51.75">
      <c r="A4342" s="5"/>
      <c r="B4342" s="5"/>
      <c r="I4342" s="5"/>
      <c r="J4342" s="5"/>
      <c r="K4342" s="5"/>
      <c r="M4342" s="411"/>
      <c r="N4342" s="9"/>
      <c r="O4342" s="16" t="str">
        <f t="shared" si="663"/>
        <v>070505كابل زميني چهار سيمه با عايق و روكش ترمو پلاستيك از نوع NYY و به ‌مقطع 10×4 ميليمتر مربع، براي نصب در داخل ترانشه.</v>
      </c>
      <c r="P4342" s="596" t="s">
        <v>791</v>
      </c>
      <c r="Q4342" s="555" t="s">
        <v>1879</v>
      </c>
      <c r="R4342" s="555" t="s">
        <v>28</v>
      </c>
      <c r="S4342" s="614">
        <v>107000</v>
      </c>
      <c r="T4342" s="17"/>
      <c r="U4342" s="583"/>
    </row>
    <row r="4343" spans="1:21" ht="51.75">
      <c r="A4343" s="5"/>
      <c r="B4343" s="5"/>
      <c r="I4343" s="5"/>
      <c r="J4343" s="5"/>
      <c r="K4343" s="5"/>
      <c r="M4343" s="411"/>
      <c r="N4343" s="9"/>
      <c r="O4343" s="16" t="str">
        <f t="shared" si="663"/>
        <v>070506كابل زميني چهار سيمه با عايق و روكش ترمو پلاستيك از نوع NYY و به ‌مقطع 16×4 ميليمتر مربع، براي نصب در داخل ترانشه.</v>
      </c>
      <c r="P4343" s="596" t="s">
        <v>792</v>
      </c>
      <c r="Q4343" s="555" t="s">
        <v>1880</v>
      </c>
      <c r="R4343" s="555" t="s">
        <v>28</v>
      </c>
      <c r="S4343" s="614">
        <v>165500</v>
      </c>
      <c r="T4343" s="17"/>
      <c r="U4343" s="583"/>
    </row>
    <row r="4344" spans="1:21" ht="51.75">
      <c r="A4344" s="5"/>
      <c r="B4344" s="5"/>
      <c r="I4344" s="5"/>
      <c r="J4344" s="5"/>
      <c r="K4344" s="5"/>
      <c r="M4344" s="411"/>
      <c r="N4344" s="9"/>
      <c r="O4344" s="16" t="str">
        <f t="shared" si="663"/>
        <v>070507كابل زميني چهار سيمه با عايق و روكش ترمو پلاستيك از نوع NYY و به ‌مقطع 25×4 ميليمتر مربع، براي نصب در داخل ترانشه.</v>
      </c>
      <c r="P4344" s="596" t="s">
        <v>793</v>
      </c>
      <c r="Q4344" s="555" t="s">
        <v>1881</v>
      </c>
      <c r="R4344" s="555" t="s">
        <v>28</v>
      </c>
      <c r="S4344" s="614">
        <v>243500</v>
      </c>
      <c r="T4344" s="17"/>
      <c r="U4344" s="583"/>
    </row>
    <row r="4345" spans="1:21" ht="51.75">
      <c r="A4345" s="5"/>
      <c r="B4345" s="5"/>
      <c r="I4345" s="5"/>
      <c r="J4345" s="5"/>
      <c r="K4345" s="5"/>
      <c r="M4345" s="411"/>
      <c r="N4345" s="9"/>
      <c r="O4345" s="16" t="str">
        <f t="shared" si="663"/>
        <v>070508كابل زميني چهار سيمه با عايق و روكش ترمو پلاستيك از نوع NYY و به ‌مقطع 35×4 ميليمتر مربع، براي نصب در داخل ترانشه.</v>
      </c>
      <c r="P4345" s="596" t="s">
        <v>794</v>
      </c>
      <c r="Q4345" s="555" t="s">
        <v>1882</v>
      </c>
      <c r="R4345" s="555" t="s">
        <v>28</v>
      </c>
      <c r="S4345" s="614">
        <v>306500</v>
      </c>
      <c r="T4345" s="17"/>
      <c r="U4345" s="583"/>
    </row>
    <row r="4346" spans="1:21" ht="51.75">
      <c r="A4346" s="5"/>
      <c r="B4346" s="5"/>
      <c r="I4346" s="5"/>
      <c r="J4346" s="5"/>
      <c r="K4346" s="5"/>
      <c r="M4346" s="411"/>
      <c r="N4346" s="9"/>
      <c r="O4346" s="16" t="str">
        <f t="shared" si="663"/>
        <v>070509كابل زميني چهار سيمه با عايق و روكش ترمو پلاستيك از نوع NYY و به ‌مقطع 50×4 ميليمتر مربع، براي نصب در داخل ترانشه.</v>
      </c>
      <c r="P4346" s="596" t="s">
        <v>795</v>
      </c>
      <c r="Q4346" s="555" t="s">
        <v>1883</v>
      </c>
      <c r="R4346" s="555" t="s">
        <v>28</v>
      </c>
      <c r="S4346" s="614">
        <v>427000</v>
      </c>
      <c r="T4346" s="17"/>
      <c r="U4346" s="583"/>
    </row>
    <row r="4347" spans="1:21" ht="51.75">
      <c r="A4347" s="5"/>
      <c r="B4347" s="5"/>
      <c r="I4347" s="5"/>
      <c r="J4347" s="5"/>
      <c r="K4347" s="5"/>
      <c r="M4347" s="411"/>
      <c r="N4347" s="9"/>
      <c r="O4347" s="16" t="str">
        <f t="shared" si="663"/>
        <v>070510كابل زميني چهار سيمه با عايق و روكش ترمو پلاستيك از نوع NYY و به ‌مقطع 70×4 ميليمتر مربع، براي نصب در داخل ترانشه.</v>
      </c>
      <c r="P4347" s="596" t="s">
        <v>796</v>
      </c>
      <c r="Q4347" s="555" t="s">
        <v>1884</v>
      </c>
      <c r="R4347" s="555" t="s">
        <v>28</v>
      </c>
      <c r="S4347" s="614">
        <v>596000</v>
      </c>
      <c r="T4347" s="17"/>
      <c r="U4347" s="583"/>
    </row>
    <row r="4348" spans="1:21" ht="51.75">
      <c r="A4348" s="5"/>
      <c r="B4348" s="5"/>
      <c r="I4348" s="5"/>
      <c r="J4348" s="5"/>
      <c r="K4348" s="5"/>
      <c r="M4348" s="411"/>
      <c r="N4348" s="9"/>
      <c r="O4348" s="16" t="str">
        <f t="shared" si="663"/>
        <v>070511كابل زميني چهار سيمه با عايق و روكش ترمو پلاستيك از نوع NYY و به ‌مقطع 95×4 ميليمتر مربع، براي نصب در داخل ترانشه.</v>
      </c>
      <c r="P4348" s="596" t="s">
        <v>797</v>
      </c>
      <c r="Q4348" s="555" t="s">
        <v>1885</v>
      </c>
      <c r="R4348" s="555" t="s">
        <v>28</v>
      </c>
      <c r="S4348" s="614">
        <v>952000</v>
      </c>
      <c r="T4348" s="17"/>
      <c r="U4348" s="583"/>
    </row>
    <row r="4349" spans="1:21" ht="51.75">
      <c r="A4349" s="5"/>
      <c r="B4349" s="5"/>
      <c r="I4349" s="5"/>
      <c r="J4349" s="5"/>
      <c r="K4349" s="5"/>
      <c r="M4349" s="411"/>
      <c r="N4349" s="9"/>
      <c r="O4349" s="16" t="str">
        <f t="shared" si="663"/>
        <v>070512كابل زميني چهار سيمه با عايق و روكش ترمو پلاستيك از نوع NYY و به ‌مقطع 120×4 ميليمتر مربع، براي نصب در داخل ترانشه.</v>
      </c>
      <c r="P4349" s="596" t="s">
        <v>1886</v>
      </c>
      <c r="Q4349" s="555" t="s">
        <v>1887</v>
      </c>
      <c r="R4349" s="555" t="s">
        <v>28</v>
      </c>
      <c r="S4349" s="614">
        <v>1022000</v>
      </c>
      <c r="T4349" s="17"/>
      <c r="U4349" s="583"/>
    </row>
    <row r="4350" spans="1:21" ht="51.75">
      <c r="A4350" s="5"/>
      <c r="B4350" s="5"/>
      <c r="I4350" s="5"/>
      <c r="J4350" s="5"/>
      <c r="K4350" s="5"/>
      <c r="M4350" s="411"/>
      <c r="N4350" s="9"/>
      <c r="O4350" s="16" t="str">
        <f t="shared" si="663"/>
        <v>070513كابل زميني چهار سيمه با عايق و روكش ترمو پلاستيك از نوع NYY و به ‌مقطع 150×4 ميليمتر مربع، براي نصب در داخل ترانشه.</v>
      </c>
      <c r="P4350" s="596" t="s">
        <v>1888</v>
      </c>
      <c r="Q4350" s="555" t="s">
        <v>1889</v>
      </c>
      <c r="R4350" s="555" t="s">
        <v>28</v>
      </c>
      <c r="S4350" s="614">
        <v>1238000</v>
      </c>
      <c r="T4350" s="17"/>
      <c r="U4350" s="583"/>
    </row>
    <row r="4351" spans="1:21" ht="51.75">
      <c r="A4351" s="5"/>
      <c r="B4351" s="5"/>
      <c r="I4351" s="5"/>
      <c r="J4351" s="5"/>
      <c r="K4351" s="5"/>
      <c r="M4351" s="411"/>
      <c r="N4351" s="9"/>
      <c r="O4351" s="16" t="str">
        <f t="shared" si="663"/>
        <v>070514كابل زميني چهار سيمه با عايق و روكش ترمو پلاستيك از نوع NYY و به ‌مقطع 185×4 ميليمتر مربع، براي نصب در داخل ترانشه.</v>
      </c>
      <c r="P4351" s="596" t="s">
        <v>1890</v>
      </c>
      <c r="Q4351" s="555" t="s">
        <v>1891</v>
      </c>
      <c r="R4351" s="555" t="s">
        <v>28</v>
      </c>
      <c r="S4351" s="614">
        <v>1530000</v>
      </c>
      <c r="T4351" s="17"/>
      <c r="U4351" s="583"/>
    </row>
    <row r="4352" spans="1:21" ht="51.75">
      <c r="A4352" s="5"/>
      <c r="B4352" s="5"/>
      <c r="I4352" s="5"/>
      <c r="J4352" s="5"/>
      <c r="K4352" s="5"/>
      <c r="M4352" s="411"/>
      <c r="N4352" s="9"/>
      <c r="O4352" s="16" t="str">
        <f t="shared" si="663"/>
        <v>070515كابل زميني چهار سيمه با عايق و روكش ترمو پلاستيك از نوع NYY و به ‌مقطع 240×4 ميليمتر مربع، براي نصب در داخل ترانشه.</v>
      </c>
      <c r="P4352" s="596" t="s">
        <v>1892</v>
      </c>
      <c r="Q4352" s="555" t="s">
        <v>1893</v>
      </c>
      <c r="R4352" s="555" t="s">
        <v>28</v>
      </c>
      <c r="S4352" s="614">
        <v>2004000</v>
      </c>
      <c r="T4352" s="17"/>
      <c r="U4352" s="583"/>
    </row>
    <row r="4353" spans="1:21" ht="51.75">
      <c r="A4353" s="5"/>
      <c r="B4353" s="5"/>
      <c r="I4353" s="5"/>
      <c r="J4353" s="5"/>
      <c r="K4353" s="5"/>
      <c r="M4353" s="411"/>
      <c r="N4353" s="9"/>
      <c r="O4353" s="16" t="str">
        <f t="shared" si="663"/>
        <v>070516كابل زميني چهار سيمه با عايق و روكش ترمو پلاستيك از نوع NYY و به ‌مقطع 300×4 ميليمتر مربع، براي نصب در داخل ترانشه.</v>
      </c>
      <c r="P4353" s="596" t="s">
        <v>1894</v>
      </c>
      <c r="Q4353" s="555" t="s">
        <v>1895</v>
      </c>
      <c r="R4353" s="555" t="s">
        <v>28</v>
      </c>
      <c r="S4353" s="614">
        <v>2543000</v>
      </c>
      <c r="T4353" s="17"/>
      <c r="U4353" s="583"/>
    </row>
    <row r="4354" spans="1:21" ht="51.75">
      <c r="A4354" s="5"/>
      <c r="B4354" s="5"/>
      <c r="I4354" s="5"/>
      <c r="J4354" s="5"/>
      <c r="K4354" s="5"/>
      <c r="M4354" s="411"/>
      <c r="N4354" s="9"/>
      <c r="O4354" s="16" t="str">
        <f t="shared" si="663"/>
        <v>070601كابل زميني پنج سيمه با عايق و روكش ترمو پلاستيك از نوع NYY و به ‌مقطع 1/5×5 ميليمتر مربع، براي نصب در داخل ترانشه.</v>
      </c>
      <c r="P4354" s="596" t="s">
        <v>355</v>
      </c>
      <c r="Q4354" s="555" t="s">
        <v>6196</v>
      </c>
      <c r="R4354" s="555" t="s">
        <v>28</v>
      </c>
      <c r="S4354" s="614">
        <v>33000</v>
      </c>
      <c r="T4354" s="17"/>
      <c r="U4354" s="583"/>
    </row>
    <row r="4355" spans="1:21" ht="51.75">
      <c r="A4355" s="5"/>
      <c r="B4355" s="5"/>
      <c r="I4355" s="5"/>
      <c r="J4355" s="5"/>
      <c r="K4355" s="5"/>
      <c r="M4355" s="411"/>
      <c r="N4355" s="9"/>
      <c r="O4355" s="16" t="str">
        <f t="shared" si="663"/>
        <v>070602كابل زميني پنج سيمه با عايق و روكش ترمو پلاستيك از نوع NYY و به ‌مقطع 2/5×5 ميليمتر مربع، براي نصب در داخل ترانشه.</v>
      </c>
      <c r="P4355" s="596" t="s">
        <v>356</v>
      </c>
      <c r="Q4355" s="555" t="s">
        <v>6197</v>
      </c>
      <c r="R4355" s="555" t="s">
        <v>28</v>
      </c>
      <c r="S4355" s="614">
        <v>50300</v>
      </c>
      <c r="T4355" s="17"/>
      <c r="U4355" s="583"/>
    </row>
    <row r="4356" spans="1:21" ht="51.75">
      <c r="A4356" s="5"/>
      <c r="B4356" s="5"/>
      <c r="I4356" s="5"/>
      <c r="J4356" s="5"/>
      <c r="K4356" s="5"/>
      <c r="M4356" s="411"/>
      <c r="N4356" s="9"/>
      <c r="O4356" s="16" t="str">
        <f t="shared" si="663"/>
        <v>070603كابل زميني پنج سيمه با عايق و روكش ترمو پلاستيك از نوع NYY و به ‌مقطع 4×5 ميليمتر مربع، براي نصب در داخل ترانشه.</v>
      </c>
      <c r="P4356" s="596" t="s">
        <v>357</v>
      </c>
      <c r="Q4356" s="555" t="s">
        <v>1896</v>
      </c>
      <c r="R4356" s="555" t="s">
        <v>28</v>
      </c>
      <c r="S4356" s="614">
        <v>63300</v>
      </c>
      <c r="T4356" s="17"/>
      <c r="U4356" s="583"/>
    </row>
    <row r="4357" spans="1:21" ht="51.75">
      <c r="A4357" s="5"/>
      <c r="B4357" s="5"/>
      <c r="I4357" s="5"/>
      <c r="J4357" s="5"/>
      <c r="K4357" s="5"/>
      <c r="M4357" s="411"/>
      <c r="N4357" s="9"/>
      <c r="O4357" s="16" t="str">
        <f t="shared" si="663"/>
        <v>070604كابل زميني پنج سيمه با عايق و روكش ترمو پلاستيك از نوع NYY و به ‌مقطع 6×5 ميليمتر مربع، براي نصب در داخل ترانشه.</v>
      </c>
      <c r="P4357" s="596" t="s">
        <v>358</v>
      </c>
      <c r="Q4357" s="555" t="s">
        <v>1897</v>
      </c>
      <c r="R4357" s="555" t="s">
        <v>28</v>
      </c>
      <c r="S4357" s="614">
        <v>81900</v>
      </c>
      <c r="T4357" s="17"/>
      <c r="U4357" s="583"/>
    </row>
    <row r="4358" spans="1:21" ht="51.75">
      <c r="A4358" s="5"/>
      <c r="B4358" s="5"/>
      <c r="I4358" s="5"/>
      <c r="J4358" s="5"/>
      <c r="K4358" s="5"/>
      <c r="M4358" s="411"/>
      <c r="N4358" s="9"/>
      <c r="O4358" s="16" t="str">
        <f t="shared" si="663"/>
        <v>070605كابل زميني پنج سيمه با عايق و روكش ترمو پلاستيك از نوع NYY و به ‌مقطع 10×5 ميليمتر مربع، براي نصب در داخل ترانشه.</v>
      </c>
      <c r="P4358" s="596" t="s">
        <v>359</v>
      </c>
      <c r="Q4358" s="555" t="s">
        <v>1898</v>
      </c>
      <c r="R4358" s="555" t="s">
        <v>28</v>
      </c>
      <c r="S4358" s="614">
        <v>133000</v>
      </c>
      <c r="T4358" s="17"/>
      <c r="U4358" s="583"/>
    </row>
    <row r="4359" spans="1:21" ht="51.75">
      <c r="A4359" s="5"/>
      <c r="B4359" s="5"/>
      <c r="I4359" s="5"/>
      <c r="J4359" s="5"/>
      <c r="K4359" s="5"/>
      <c r="M4359" s="411"/>
      <c r="N4359" s="9"/>
      <c r="O4359" s="16" t="str">
        <f t="shared" si="663"/>
        <v>070606كابل زميني پنج سيمه با عايق و روكش ترمو پلاستيك از نوع NYY و به ‌مقطع 16×5 ميليمتر مربع، براي نصب در داخل ترانشه.</v>
      </c>
      <c r="P4359" s="596" t="s">
        <v>360</v>
      </c>
      <c r="Q4359" s="555" t="s">
        <v>1899</v>
      </c>
      <c r="R4359" s="555" t="s">
        <v>28</v>
      </c>
      <c r="S4359" s="614">
        <v>207000</v>
      </c>
      <c r="T4359" s="17"/>
      <c r="U4359" s="583"/>
    </row>
    <row r="4360" spans="1:21" ht="51.75">
      <c r="A4360" s="5"/>
      <c r="B4360" s="5"/>
      <c r="I4360" s="5"/>
      <c r="J4360" s="5"/>
      <c r="K4360" s="5"/>
      <c r="M4360" s="411"/>
      <c r="N4360" s="9"/>
      <c r="O4360" s="16" t="str">
        <f t="shared" si="663"/>
        <v>070607كابل زميني پنج سيمه با عايق و روكش ترمو پلاستيك از نوع NYY و به ‌مقطع 25×5 ميليمتر مربع، براي نصب در داخل ترانشه.</v>
      </c>
      <c r="P4360" s="596" t="s">
        <v>361</v>
      </c>
      <c r="Q4360" s="555" t="s">
        <v>1900</v>
      </c>
      <c r="R4360" s="555" t="s">
        <v>28</v>
      </c>
      <c r="S4360" s="614">
        <v>287000</v>
      </c>
      <c r="T4360" s="17"/>
      <c r="U4360" s="583"/>
    </row>
    <row r="4361" spans="1:21" ht="51.75">
      <c r="A4361" s="5"/>
      <c r="B4361" s="5"/>
      <c r="I4361" s="5"/>
      <c r="J4361" s="5"/>
      <c r="K4361" s="5"/>
      <c r="M4361" s="411"/>
      <c r="N4361" s="9"/>
      <c r="O4361" s="16" t="str">
        <f t="shared" si="663"/>
        <v>070608كابل زميني پنج سيمه با عايق و روكش ترمو پلاستيك از نوع NYY و به ‌مقطع 35×5 ميليمتر مربع، براي نصب در داخل ترانشه.</v>
      </c>
      <c r="P4361" s="596" t="s">
        <v>798</v>
      </c>
      <c r="Q4361" s="555" t="s">
        <v>1901</v>
      </c>
      <c r="R4361" s="555" t="s">
        <v>28</v>
      </c>
      <c r="S4361" s="614">
        <v>390000</v>
      </c>
      <c r="T4361" s="17"/>
      <c r="U4361" s="583"/>
    </row>
    <row r="4362" spans="1:21" ht="51.75">
      <c r="A4362" s="5"/>
      <c r="B4362" s="5"/>
      <c r="I4362" s="5"/>
      <c r="J4362" s="5"/>
      <c r="K4362" s="5"/>
      <c r="M4362" s="411"/>
      <c r="N4362" s="9"/>
      <c r="O4362" s="16" t="str">
        <f t="shared" si="663"/>
        <v>071101كابل كنترل زميني چند سيمه، با عايق و روكش ترمو پلاستيك از نوع NYY و به ‌مقطع 1/5×7 ميليمتر مربع، براي نصب در داخل ترانشه.</v>
      </c>
      <c r="P4362" s="596" t="s">
        <v>837</v>
      </c>
      <c r="Q4362" s="555" t="s">
        <v>6198</v>
      </c>
      <c r="R4362" s="555" t="s">
        <v>28</v>
      </c>
      <c r="S4362" s="614">
        <v>49300</v>
      </c>
      <c r="T4362" s="17"/>
      <c r="U4362" s="583"/>
    </row>
    <row r="4363" spans="1:21" ht="51.75">
      <c r="A4363" s="5"/>
      <c r="B4363" s="5"/>
      <c r="I4363" s="5"/>
      <c r="J4363" s="5"/>
      <c r="K4363" s="5"/>
      <c r="M4363" s="411"/>
      <c r="N4363" s="9"/>
      <c r="O4363" s="16" t="str">
        <f t="shared" si="663"/>
        <v>071102كابل كنترل زميني چند سيمه، با عايق و روكش ترمو پلاستيك از نوع NYY و به ‌مقطع 1/5×8 ميليمتر مربع، براي نصب در داخل ترانشه.</v>
      </c>
      <c r="P4363" s="596" t="s">
        <v>838</v>
      </c>
      <c r="Q4363" s="555" t="s">
        <v>6199</v>
      </c>
      <c r="R4363" s="555" t="s">
        <v>28</v>
      </c>
      <c r="S4363" s="614">
        <v>57100</v>
      </c>
      <c r="T4363" s="17"/>
      <c r="U4363" s="583"/>
    </row>
    <row r="4364" spans="1:21" ht="51.75">
      <c r="A4364" s="5"/>
      <c r="B4364" s="5"/>
      <c r="I4364" s="5"/>
      <c r="J4364" s="5"/>
      <c r="K4364" s="5"/>
      <c r="M4364" s="411"/>
      <c r="N4364" s="9"/>
      <c r="O4364" s="16" t="str">
        <f t="shared" si="663"/>
        <v>071103كابل كنترل زميني چند سيمه، با عايق و روكش ترمو پلاستيك از نوع NYY و به ‌مقطع 1/5×10 ميليمتر مربع، براي نصب در داخل ترانشه.</v>
      </c>
      <c r="P4364" s="596" t="s">
        <v>839</v>
      </c>
      <c r="Q4364" s="555" t="s">
        <v>6200</v>
      </c>
      <c r="R4364" s="555" t="s">
        <v>28</v>
      </c>
      <c r="S4364" s="614">
        <v>65400</v>
      </c>
      <c r="T4364" s="17"/>
      <c r="U4364" s="583"/>
    </row>
    <row r="4365" spans="1:21" ht="51.75">
      <c r="A4365" s="5"/>
      <c r="B4365" s="5"/>
      <c r="I4365" s="5"/>
      <c r="J4365" s="5"/>
      <c r="K4365" s="5"/>
      <c r="M4365" s="411"/>
      <c r="N4365" s="9"/>
      <c r="O4365" s="16" t="str">
        <f t="shared" si="663"/>
        <v>071104كابل كنترل زميني چند سيمه، با عايق و روكش ترمو پلاستيك از نوع NYY و به ‌مقطع 1/5×12 ميليمتر مربع، براي نصب در داخل ترانشه.</v>
      </c>
      <c r="P4365" s="596" t="s">
        <v>840</v>
      </c>
      <c r="Q4365" s="555" t="s">
        <v>6201</v>
      </c>
      <c r="R4365" s="555" t="s">
        <v>28</v>
      </c>
      <c r="S4365" s="614">
        <v>73800</v>
      </c>
      <c r="T4365" s="17"/>
      <c r="U4365" s="583"/>
    </row>
    <row r="4366" spans="1:21" ht="51.75">
      <c r="A4366" s="5"/>
      <c r="B4366" s="5"/>
      <c r="I4366" s="5"/>
      <c r="J4366" s="5"/>
      <c r="K4366" s="5"/>
      <c r="M4366" s="411"/>
      <c r="N4366" s="9"/>
      <c r="O4366" s="16" t="str">
        <f t="shared" si="663"/>
        <v>071105كابل كنترل زميني چند سيمه، با عايق و روكش ترمو پلاستيك از نوع NYY و به ‌مقطع 1/5×14 ميليمتر مربع، براي نصب در داخل ترانشه.</v>
      </c>
      <c r="P4366" s="596" t="s">
        <v>841</v>
      </c>
      <c r="Q4366" s="555" t="s">
        <v>6202</v>
      </c>
      <c r="R4366" s="555" t="s">
        <v>28</v>
      </c>
      <c r="S4366" s="614">
        <v>84100</v>
      </c>
      <c r="T4366" s="17"/>
      <c r="U4366" s="583"/>
    </row>
    <row r="4367" spans="1:21" ht="51.75">
      <c r="A4367" s="5"/>
      <c r="B4367" s="5"/>
      <c r="I4367" s="5"/>
      <c r="J4367" s="5"/>
      <c r="K4367" s="5"/>
      <c r="M4367" s="411"/>
      <c r="N4367" s="9"/>
      <c r="O4367" s="16" t="str">
        <f t="shared" si="663"/>
        <v>071106كابل كنترل زميني چند سيمه، با عايق و روكش ترمو پلاستيك از نوع NYY و به ‌مقطع 1/5×16 ميليمتر مربع، براي نصب در داخل ترانشه.</v>
      </c>
      <c r="P4367" s="596" t="s">
        <v>842</v>
      </c>
      <c r="Q4367" s="555" t="s">
        <v>6203</v>
      </c>
      <c r="R4367" s="555" t="s">
        <v>28</v>
      </c>
      <c r="S4367" s="614">
        <v>95600</v>
      </c>
      <c r="T4367" s="17"/>
      <c r="U4367" s="583"/>
    </row>
    <row r="4368" spans="1:21" ht="51.75">
      <c r="A4368" s="5"/>
      <c r="B4368" s="5"/>
      <c r="I4368" s="5"/>
      <c r="J4368" s="5"/>
      <c r="K4368" s="5"/>
      <c r="M4368" s="411"/>
      <c r="N4368" s="9"/>
      <c r="O4368" s="16" t="str">
        <f t="shared" si="663"/>
        <v>071107كابل كنترل زميني چند سيمه، با عايق و روكش ترمو پلاستيك از نوع NYY و به ‌مقطع 1/5×19 ميليمتر مربع، براي نصب در داخل ترانشه.</v>
      </c>
      <c r="P4368" s="596" t="s">
        <v>843</v>
      </c>
      <c r="Q4368" s="555" t="s">
        <v>6204</v>
      </c>
      <c r="R4368" s="555" t="s">
        <v>28</v>
      </c>
      <c r="S4368" s="614">
        <v>109000</v>
      </c>
      <c r="T4368" s="17"/>
      <c r="U4368" s="583"/>
    </row>
    <row r="4369" spans="1:21" ht="51.75">
      <c r="A4369" s="5"/>
      <c r="B4369" s="5"/>
      <c r="I4369" s="5"/>
      <c r="J4369" s="5"/>
      <c r="K4369" s="5"/>
      <c r="M4369" s="411"/>
      <c r="N4369" s="9"/>
      <c r="O4369" s="16" t="str">
        <f t="shared" si="663"/>
        <v>071108كابل كنترل زميني چند سيمه، با عايق و روكش ترمو پلاستيك از نوع NYY و به ‌مقطع 1/5×21 ميليمتر مربع، براي نصب در داخل ترانشه.</v>
      </c>
      <c r="P4369" s="596" t="s">
        <v>844</v>
      </c>
      <c r="Q4369" s="555" t="s">
        <v>6205</v>
      </c>
      <c r="R4369" s="555" t="s">
        <v>28</v>
      </c>
      <c r="S4369" s="614">
        <v>126500</v>
      </c>
      <c r="T4369" s="17"/>
      <c r="U4369" s="583"/>
    </row>
    <row r="4370" spans="1:21" ht="51.75">
      <c r="A4370" s="5"/>
      <c r="B4370" s="5"/>
      <c r="I4370" s="5"/>
      <c r="J4370" s="5"/>
      <c r="K4370" s="5"/>
      <c r="M4370" s="411"/>
      <c r="N4370" s="9"/>
      <c r="O4370" s="16" t="str">
        <f t="shared" si="663"/>
        <v>071109كابل كنترل زميني چند سيمه، با عايق و روكش ترمو پلاستيك از نوع NYY و به ‌مقطع 1/5×24 ميليمتر مربع، براي نصب در داخل ترانشه.</v>
      </c>
      <c r="P4370" s="596" t="s">
        <v>845</v>
      </c>
      <c r="Q4370" s="555" t="s">
        <v>6206</v>
      </c>
      <c r="R4370" s="555" t="s">
        <v>28</v>
      </c>
      <c r="S4370" s="614">
        <v>133000</v>
      </c>
      <c r="T4370" s="17"/>
      <c r="U4370" s="583"/>
    </row>
    <row r="4371" spans="1:21" ht="51.75">
      <c r="A4371" s="5"/>
      <c r="B4371" s="5"/>
      <c r="I4371" s="5"/>
      <c r="J4371" s="5"/>
      <c r="K4371" s="5"/>
      <c r="M4371" s="411"/>
      <c r="N4371" s="9"/>
      <c r="O4371" s="16" t="str">
        <f t="shared" si="663"/>
        <v>071110كابل كنترل زميني چند سيمه، با عايق و روكش ترمو پلاستيك از نوع NYY و به ‌مقطع 1/5×30 ميليمتر مربع، براي نصب در داخل ترانشه.</v>
      </c>
      <c r="P4371" s="596" t="s">
        <v>846</v>
      </c>
      <c r="Q4371" s="555" t="s">
        <v>6207</v>
      </c>
      <c r="R4371" s="555" t="s">
        <v>28</v>
      </c>
      <c r="S4371" s="5">
        <v>0</v>
      </c>
      <c r="T4371" s="17"/>
      <c r="U4371" s="583"/>
    </row>
    <row r="4372" spans="1:21" ht="51.75">
      <c r="A4372" s="5"/>
      <c r="B4372" s="5"/>
      <c r="I4372" s="5"/>
      <c r="J4372" s="5"/>
      <c r="K4372" s="5"/>
      <c r="M4372" s="411"/>
      <c r="N4372" s="9"/>
      <c r="O4372" s="16" t="str">
        <f t="shared" si="663"/>
        <v>071111كابل كنترل زميني چند سيمه، با عايق و روكش ترمو پلاستيك از نوع NYY و به ‌مقطع 1/5×40 ميليمتر مربع، براي نصب در داخل ترانشه.</v>
      </c>
      <c r="P4372" s="596" t="s">
        <v>847</v>
      </c>
      <c r="Q4372" s="555" t="s">
        <v>6208</v>
      </c>
      <c r="R4372" s="555" t="s">
        <v>28</v>
      </c>
      <c r="S4372" s="614">
        <v>226500</v>
      </c>
      <c r="T4372" s="17"/>
      <c r="U4372" s="583"/>
    </row>
    <row r="4373" spans="1:21" ht="51.75">
      <c r="A4373" s="5"/>
      <c r="B4373" s="5"/>
      <c r="I4373" s="5"/>
      <c r="J4373" s="5"/>
      <c r="K4373" s="5"/>
      <c r="M4373" s="411"/>
      <c r="N4373" s="9"/>
      <c r="O4373" s="16" t="str">
        <f t="shared" si="663"/>
        <v>071112كابل كنترل زميني چند سيمه، با عايق و روكش ترمو پلاستيك از نوع NYY و به ‌مقطع 1/5×52 ميليمتر مربع، براي نصب در داخل ترانشه.</v>
      </c>
      <c r="P4373" s="596" t="s">
        <v>1902</v>
      </c>
      <c r="Q4373" s="555" t="s">
        <v>6209</v>
      </c>
      <c r="R4373" s="555" t="s">
        <v>28</v>
      </c>
      <c r="S4373" s="5">
        <v>0</v>
      </c>
      <c r="T4373" s="17"/>
      <c r="U4373" s="583"/>
    </row>
    <row r="4374" spans="1:21" ht="51.75">
      <c r="A4374" s="5"/>
      <c r="B4374" s="5"/>
      <c r="I4374" s="5"/>
      <c r="J4374" s="5"/>
      <c r="K4374" s="5"/>
      <c r="M4374" s="411"/>
      <c r="N4374" s="9"/>
      <c r="O4374" s="16" t="str">
        <f t="shared" si="663"/>
        <v>071113كابل كنترل زميني چند سيمه، با عايق و روكش ترمو پلاستيك از نوع NYY و به ‌مقطع 1/5×61 ميليمتر مربع، براي نصب در داخل ترانشه.</v>
      </c>
      <c r="P4374" s="596" t="s">
        <v>1903</v>
      </c>
      <c r="Q4374" s="555" t="s">
        <v>6210</v>
      </c>
      <c r="R4374" s="555" t="s">
        <v>28</v>
      </c>
      <c r="S4374" s="5">
        <v>0</v>
      </c>
      <c r="T4374" s="17"/>
      <c r="U4374" s="583"/>
    </row>
    <row r="4375" spans="1:21" ht="51.75">
      <c r="A4375" s="5"/>
      <c r="B4375" s="5"/>
      <c r="I4375" s="5"/>
      <c r="J4375" s="5"/>
      <c r="K4375" s="5"/>
      <c r="M4375" s="411"/>
      <c r="N4375" s="9"/>
      <c r="O4375" s="16" t="str">
        <f t="shared" si="663"/>
        <v>071201كابل كنترل زميني چند سيمه، با عايق و روكش ترمو پلاستيك از نوع NYY و به ‌مقطع 2/5×5 ميليمتر مربع، براي نصب در داخل ترانشه.</v>
      </c>
      <c r="P4375" s="596" t="s">
        <v>848</v>
      </c>
      <c r="Q4375" s="555" t="s">
        <v>6211</v>
      </c>
      <c r="R4375" s="555" t="s">
        <v>28</v>
      </c>
      <c r="S4375" s="614">
        <v>58900</v>
      </c>
      <c r="T4375" s="17"/>
      <c r="U4375" s="583"/>
    </row>
    <row r="4376" spans="1:21" ht="51.75">
      <c r="A4376" s="5"/>
      <c r="B4376" s="5"/>
      <c r="I4376" s="5"/>
      <c r="J4376" s="5"/>
      <c r="K4376" s="5"/>
      <c r="M4376" s="411"/>
      <c r="N4376" s="9"/>
      <c r="O4376" s="16" t="str">
        <f t="shared" si="663"/>
        <v>071202كابل كنترل زميني چند سيمه، با عايق و روكش ترمو پلاستيك از نوع NYY و به ‌مقطع 2/5×7 ميليمتر مربع، براي نصب در داخل ترانشه.</v>
      </c>
      <c r="P4376" s="596" t="s">
        <v>849</v>
      </c>
      <c r="Q4376" s="555" t="s">
        <v>6212</v>
      </c>
      <c r="R4376" s="555" t="s">
        <v>28</v>
      </c>
      <c r="S4376" s="614">
        <v>78800</v>
      </c>
      <c r="T4376" s="17"/>
      <c r="U4376" s="583"/>
    </row>
    <row r="4377" spans="1:21" ht="51.75">
      <c r="A4377" s="5"/>
      <c r="B4377" s="5"/>
      <c r="I4377" s="5"/>
      <c r="J4377" s="5"/>
      <c r="K4377" s="5"/>
      <c r="M4377" s="411"/>
      <c r="N4377" s="9"/>
      <c r="O4377" s="16" t="str">
        <f t="shared" si="663"/>
        <v>071203كابل كنترل زميني چند سيمه، با عايق و روكش ترمو پلاستيك از نوع NYY و به ‌مقطع 2/5×10 ميليمتر مربع، براي نصب در داخل ترانشه.</v>
      </c>
      <c r="P4377" s="596" t="s">
        <v>850</v>
      </c>
      <c r="Q4377" s="555" t="s">
        <v>6213</v>
      </c>
      <c r="R4377" s="555" t="s">
        <v>28</v>
      </c>
      <c r="S4377" s="614">
        <v>85700</v>
      </c>
      <c r="T4377" s="17"/>
      <c r="U4377" s="583"/>
    </row>
    <row r="4378" spans="1:21" ht="51.75">
      <c r="A4378" s="5"/>
      <c r="B4378" s="5"/>
      <c r="I4378" s="5"/>
      <c r="J4378" s="5"/>
      <c r="K4378" s="5"/>
      <c r="M4378" s="411"/>
      <c r="N4378" s="9"/>
      <c r="O4378" s="16" t="str">
        <f t="shared" si="663"/>
        <v>071204كابل كنترل زميني چند سيمه، با عايق و روكش ترمو پلاستيك از نوع NYY و به ‌مقطع 2/5×12 ميليمتر مربع، براي نصب در داخل ترانشه.</v>
      </c>
      <c r="P4378" s="596" t="s">
        <v>851</v>
      </c>
      <c r="Q4378" s="555" t="s">
        <v>6214</v>
      </c>
      <c r="R4378" s="555" t="s">
        <v>28</v>
      </c>
      <c r="S4378" s="614">
        <v>98700</v>
      </c>
      <c r="T4378" s="17"/>
      <c r="U4378" s="583"/>
    </row>
    <row r="4379" spans="1:21" ht="51.75">
      <c r="A4379" s="5"/>
      <c r="B4379" s="5"/>
      <c r="I4379" s="5"/>
      <c r="J4379" s="5"/>
      <c r="K4379" s="5"/>
      <c r="M4379" s="411"/>
      <c r="N4379" s="9"/>
      <c r="O4379" s="16" t="str">
        <f t="shared" si="663"/>
        <v>071205كابل كنترل زميني چند سيمه، با عايق و روكش ترمو پلاستيك از نوع NYY و به ‌مقطع 2/5×14 ميليمتر مربع، براي نصب در داخل ترانشه.</v>
      </c>
      <c r="P4379" s="596" t="s">
        <v>852</v>
      </c>
      <c r="Q4379" s="555" t="s">
        <v>6215</v>
      </c>
      <c r="R4379" s="555" t="s">
        <v>28</v>
      </c>
      <c r="S4379" s="614">
        <v>113000</v>
      </c>
      <c r="T4379" s="17"/>
      <c r="U4379" s="583"/>
    </row>
    <row r="4380" spans="1:21" ht="51.75">
      <c r="A4380" s="5"/>
      <c r="B4380" s="5"/>
      <c r="I4380" s="5"/>
      <c r="J4380" s="5"/>
      <c r="K4380" s="5"/>
      <c r="M4380" s="411"/>
      <c r="N4380" s="9"/>
      <c r="O4380" s="16" t="str">
        <f t="shared" si="663"/>
        <v>071206كابل كنترل زميني چند سيمه، با عايق و روكش ترمو پلاستيك از نوع NYY و به ‌مقطع 2/5×16 ميليمتر مربع، براي نصب در داخل ترانشه.</v>
      </c>
      <c r="P4380" s="596" t="s">
        <v>853</v>
      </c>
      <c r="Q4380" s="555" t="s">
        <v>6216</v>
      </c>
      <c r="R4380" s="555" t="s">
        <v>28</v>
      </c>
      <c r="S4380" s="614">
        <v>128500</v>
      </c>
      <c r="T4380" s="17"/>
      <c r="U4380" s="583"/>
    </row>
    <row r="4381" spans="1:21" ht="51.75">
      <c r="A4381" s="5"/>
      <c r="B4381" s="5"/>
      <c r="I4381" s="5"/>
      <c r="J4381" s="5"/>
      <c r="K4381" s="5"/>
      <c r="M4381" s="411"/>
      <c r="N4381" s="9"/>
      <c r="O4381" s="16" t="str">
        <f t="shared" si="663"/>
        <v>071207كابل كنترل زميني چند سيمه، با عايق و روكش ترمو پلاستيك از نوع NYY و به ‌مقطع 2/5×19 ميليمتر مربع، براي نصب در داخل ترانشه.</v>
      </c>
      <c r="P4381" s="596" t="s">
        <v>854</v>
      </c>
      <c r="Q4381" s="555" t="s">
        <v>6217</v>
      </c>
      <c r="R4381" s="555" t="s">
        <v>28</v>
      </c>
      <c r="S4381" s="614">
        <v>147500</v>
      </c>
      <c r="T4381" s="17"/>
      <c r="U4381" s="583"/>
    </row>
    <row r="4382" spans="1:21" ht="51.75">
      <c r="A4382" s="5"/>
      <c r="B4382" s="5"/>
      <c r="I4382" s="5"/>
      <c r="J4382" s="5"/>
      <c r="K4382" s="5"/>
      <c r="M4382" s="411"/>
      <c r="N4382" s="9"/>
      <c r="O4382" s="16" t="str">
        <f t="shared" si="663"/>
        <v>071208كابل كنترل زميني چند سيمه، با عايق و روكش ترمو پلاستيك از نوع NYY و به ‌مقطع 2/5×24 ميليمتر مربع، براي نصب در داخل ترانشه.</v>
      </c>
      <c r="P4382" s="596" t="s">
        <v>855</v>
      </c>
      <c r="Q4382" s="555" t="s">
        <v>6218</v>
      </c>
      <c r="R4382" s="555" t="s">
        <v>28</v>
      </c>
      <c r="S4382" s="614">
        <v>178000</v>
      </c>
      <c r="T4382" s="17"/>
      <c r="U4382" s="583"/>
    </row>
    <row r="4383" spans="1:21" ht="51.75">
      <c r="A4383" s="5"/>
      <c r="B4383" s="5"/>
      <c r="I4383" s="5"/>
      <c r="J4383" s="5"/>
      <c r="K4383" s="5"/>
      <c r="M4383" s="411"/>
      <c r="N4383" s="9"/>
      <c r="O4383" s="16" t="str">
        <f t="shared" si="663"/>
        <v>071209كابل كنترل زميني چند سيمه، با عايق و روكش ترمو پلاستيك از نوع NYY و به ‌مقطع 2/5×30 ميليمتر مربع، براي نصب در داخل ترانشه.</v>
      </c>
      <c r="P4383" s="596" t="s">
        <v>856</v>
      </c>
      <c r="Q4383" s="555" t="s">
        <v>6219</v>
      </c>
      <c r="R4383" s="555" t="s">
        <v>28</v>
      </c>
      <c r="S4383" s="614">
        <v>265000</v>
      </c>
      <c r="T4383" s="17"/>
      <c r="U4383" s="583"/>
    </row>
    <row r="4384" spans="1:21" ht="51.75">
      <c r="A4384" s="5"/>
      <c r="B4384" s="5"/>
      <c r="I4384" s="5"/>
      <c r="J4384" s="5"/>
      <c r="K4384" s="5"/>
      <c r="M4384" s="411"/>
      <c r="N4384" s="9"/>
      <c r="O4384" s="16" t="str">
        <f t="shared" si="663"/>
        <v>071210كابل كنترل زميني چند سيمه، با عايق و روكش ترمو پلاستيك از نوع NYY و به ‌مقطع 2/5×37 ميليمتر مربع، براي نصب در داخل ترانشه.</v>
      </c>
      <c r="P4384" s="596" t="s">
        <v>857</v>
      </c>
      <c r="Q4384" s="555" t="s">
        <v>6220</v>
      </c>
      <c r="R4384" s="555" t="s">
        <v>28</v>
      </c>
      <c r="S4384" s="5">
        <v>0</v>
      </c>
      <c r="T4384" s="17"/>
      <c r="U4384" s="583"/>
    </row>
    <row r="4385" spans="1:21" ht="51.75">
      <c r="A4385" s="5"/>
      <c r="B4385" s="5"/>
      <c r="I4385" s="5"/>
      <c r="J4385" s="5"/>
      <c r="K4385" s="5"/>
      <c r="M4385" s="411"/>
      <c r="N4385" s="9"/>
      <c r="O4385" s="16" t="str">
        <f t="shared" si="663"/>
        <v>071211كابل كنترل زميني چند سيمه، با عايق و روكش ترمو پلاستيك از نوع NYY و به ‌مقطع 2/5×40 ميليمتر مربع، براي نصب در داخل ترانشه.</v>
      </c>
      <c r="P4385" s="596" t="s">
        <v>858</v>
      </c>
      <c r="Q4385" s="555" t="s">
        <v>6221</v>
      </c>
      <c r="R4385" s="555" t="s">
        <v>28</v>
      </c>
      <c r="S4385" s="614">
        <v>369500</v>
      </c>
      <c r="T4385" s="17"/>
      <c r="U4385" s="583"/>
    </row>
    <row r="4386" spans="1:21" ht="51.75">
      <c r="A4386" s="5"/>
      <c r="B4386" s="5"/>
      <c r="I4386" s="5"/>
      <c r="J4386" s="5"/>
      <c r="K4386" s="5"/>
      <c r="M4386" s="411"/>
      <c r="N4386" s="9"/>
      <c r="O4386" s="16" t="str">
        <f t="shared" si="663"/>
        <v>071212كابل كنترل زميني چند سيمه، با عايق و روكش ترمو پلاستيك از نوع NYY و به ‌مقطع 2/5×52 ميليمتر مربع، براي نصب در داخل ترانشه.</v>
      </c>
      <c r="P4386" s="596" t="s">
        <v>1904</v>
      </c>
      <c r="Q4386" s="555" t="s">
        <v>6222</v>
      </c>
      <c r="R4386" s="555" t="s">
        <v>28</v>
      </c>
      <c r="S4386" s="5">
        <v>0</v>
      </c>
      <c r="T4386" s="17"/>
      <c r="U4386" s="583"/>
    </row>
    <row r="4387" spans="1:21" ht="51.75">
      <c r="A4387" s="5"/>
      <c r="B4387" s="5"/>
      <c r="I4387" s="5"/>
      <c r="J4387" s="5"/>
      <c r="K4387" s="5"/>
      <c r="M4387" s="411"/>
      <c r="N4387" s="9"/>
      <c r="O4387" s="16" t="str">
        <f t="shared" si="663"/>
        <v>071301كابل كنترل زميني چند سيمه، با عايق و روكش ترمو پلاستيك از نوع NYY و به ‌مقطع 4×5 ميليمتر مربع، براي نصب در داخل ترانشه.</v>
      </c>
      <c r="P4387" s="596" t="s">
        <v>859</v>
      </c>
      <c r="Q4387" s="555" t="s">
        <v>1905</v>
      </c>
      <c r="R4387" s="555" t="s">
        <v>28</v>
      </c>
      <c r="S4387" s="5">
        <v>0</v>
      </c>
      <c r="T4387" s="17"/>
      <c r="U4387" s="583"/>
    </row>
    <row r="4388" spans="1:21" ht="51.75">
      <c r="A4388" s="5"/>
      <c r="B4388" s="5"/>
      <c r="I4388" s="5"/>
      <c r="J4388" s="5"/>
      <c r="K4388" s="5"/>
      <c r="M4388" s="411"/>
      <c r="N4388" s="9"/>
      <c r="O4388" s="16" t="str">
        <f t="shared" si="663"/>
        <v>071302كابل كنترل زميني چند سيمه، با عايق و روكش ترمو پلاستيك از نوع NYY و به ‌مقطع 4×7 ميليمتر مربع، براي نصب در داخل ترانشه.</v>
      </c>
      <c r="P4388" s="596" t="s">
        <v>860</v>
      </c>
      <c r="Q4388" s="555" t="s">
        <v>1906</v>
      </c>
      <c r="R4388" s="555" t="s">
        <v>28</v>
      </c>
      <c r="S4388" s="5">
        <v>0</v>
      </c>
      <c r="T4388" s="17"/>
      <c r="U4388" s="583"/>
    </row>
    <row r="4389" spans="1:21" ht="51.75">
      <c r="A4389" s="5"/>
      <c r="B4389" s="5"/>
      <c r="I4389" s="5"/>
      <c r="J4389" s="5"/>
      <c r="K4389" s="5"/>
      <c r="M4389" s="411"/>
      <c r="N4389" s="9"/>
      <c r="O4389" s="16" t="str">
        <f t="shared" si="663"/>
        <v>071303كابل كنترل زميني چند سيمه، با عايق و روكش ترمو پلاستيك از نوع NYY و به ‌مقطع 4×10 ميليمتر مربع، براي نصب در داخل ترانشه.</v>
      </c>
      <c r="P4389" s="596" t="s">
        <v>861</v>
      </c>
      <c r="Q4389" s="555" t="s">
        <v>1907</v>
      </c>
      <c r="R4389" s="555" t="s">
        <v>28</v>
      </c>
      <c r="S4389" s="5">
        <v>0</v>
      </c>
      <c r="T4389" s="17"/>
      <c r="U4389" s="583"/>
    </row>
    <row r="4390" spans="1:21" ht="51.75">
      <c r="A4390" s="5"/>
      <c r="B4390" s="5"/>
      <c r="I4390" s="5"/>
      <c r="J4390" s="5"/>
      <c r="K4390" s="5"/>
      <c r="M4390" s="411"/>
      <c r="N4390" s="9"/>
      <c r="O4390" s="16" t="str">
        <f t="shared" si="663"/>
        <v>071304كابل كنترل زميني چند سيمه، با عايق و روكش ترمو پلاستيك از نوع NYY و به ‌مقطع 4×12 ميليمتر مربع، براي نصب در داخل ترانشه.</v>
      </c>
      <c r="P4390" s="596" t="s">
        <v>862</v>
      </c>
      <c r="Q4390" s="555" t="s">
        <v>1908</v>
      </c>
      <c r="R4390" s="555" t="s">
        <v>28</v>
      </c>
      <c r="S4390" s="5">
        <v>0</v>
      </c>
      <c r="T4390" s="17"/>
      <c r="U4390" s="583"/>
    </row>
    <row r="4391" spans="1:21" ht="51.75">
      <c r="A4391" s="5"/>
      <c r="B4391" s="5"/>
      <c r="I4391" s="5"/>
      <c r="J4391" s="5"/>
      <c r="K4391" s="5"/>
      <c r="M4391" s="411"/>
      <c r="N4391" s="9"/>
      <c r="O4391" s="16" t="str">
        <f t="shared" ref="O4391:O4454" si="664">LEFT(CONCATENATE(P4391,Q4391),252)</f>
        <v>071305كابل كنترل زميني چند سيمه، با عايق و روكش ترمو پلاستيك از نوع NYY و به ‌مقطع 4×14 ميليمتر مربع، براي نصب در داخل ترانشه.</v>
      </c>
      <c r="P4391" s="596" t="s">
        <v>863</v>
      </c>
      <c r="Q4391" s="555" t="s">
        <v>1909</v>
      </c>
      <c r="R4391" s="555" t="s">
        <v>28</v>
      </c>
      <c r="S4391" s="5">
        <v>0</v>
      </c>
      <c r="T4391" s="17"/>
      <c r="U4391" s="583"/>
    </row>
    <row r="4392" spans="1:21" ht="51.75">
      <c r="A4392" s="5"/>
      <c r="B4392" s="5"/>
      <c r="I4392" s="5"/>
      <c r="J4392" s="5"/>
      <c r="K4392" s="5"/>
      <c r="M4392" s="411"/>
      <c r="N4392" s="9"/>
      <c r="O4392" s="16" t="str">
        <f t="shared" si="664"/>
        <v>071306كابل كنترل زميني چند سيمه، با عايق و روكش ترمو پلاستيك از نوع NYY و به ‌مقطع 4×16 ميليمتر مربع، براي نصب در داخل ترانشه.</v>
      </c>
      <c r="P4392" s="596" t="s">
        <v>864</v>
      </c>
      <c r="Q4392" s="555" t="s">
        <v>1910</v>
      </c>
      <c r="R4392" s="555" t="s">
        <v>28</v>
      </c>
      <c r="S4392" s="5">
        <v>0</v>
      </c>
      <c r="T4392" s="17"/>
      <c r="U4392" s="583"/>
    </row>
    <row r="4393" spans="1:21" ht="51.75">
      <c r="A4393" s="5"/>
      <c r="B4393" s="5"/>
      <c r="I4393" s="5"/>
      <c r="J4393" s="5"/>
      <c r="K4393" s="5"/>
      <c r="M4393" s="411"/>
      <c r="N4393" s="9"/>
      <c r="O4393" s="16" t="str">
        <f t="shared" si="664"/>
        <v>071307كابل كنترل زميني چند سيمه، با عايق و روكش ترمو پلاستيك از نوع NYY و به ‌مقطع 4×19 ميليمتر مربع، براي نصب در داخل ترانشه.</v>
      </c>
      <c r="P4393" s="596" t="s">
        <v>865</v>
      </c>
      <c r="Q4393" s="555" t="s">
        <v>1911</v>
      </c>
      <c r="R4393" s="555" t="s">
        <v>28</v>
      </c>
      <c r="S4393" s="5">
        <v>0</v>
      </c>
      <c r="T4393" s="17"/>
      <c r="U4393" s="583"/>
    </row>
    <row r="4394" spans="1:21" ht="51.75">
      <c r="A4394" s="5"/>
      <c r="B4394" s="5"/>
      <c r="I4394" s="5"/>
      <c r="J4394" s="5"/>
      <c r="K4394" s="5"/>
      <c r="M4394" s="411"/>
      <c r="N4394" s="9"/>
      <c r="O4394" s="16" t="str">
        <f t="shared" si="664"/>
        <v>071308كابل كنترل زميني چند سيمه، با عايق و روكش ترمو پلاستيك از نوع NYY و به ‌مقطع 4×24 ميليمتر مربع، براي نصب در داخل ترانشه.</v>
      </c>
      <c r="P4394" s="596" t="s">
        <v>866</v>
      </c>
      <c r="Q4394" s="555" t="s">
        <v>1912</v>
      </c>
      <c r="R4394" s="555" t="s">
        <v>28</v>
      </c>
      <c r="S4394" s="5">
        <v>0</v>
      </c>
      <c r="T4394" s="17"/>
      <c r="U4394" s="583"/>
    </row>
    <row r="4395" spans="1:21" ht="51.75">
      <c r="A4395" s="5"/>
      <c r="B4395" s="5"/>
      <c r="I4395" s="5"/>
      <c r="J4395" s="5"/>
      <c r="K4395" s="5"/>
      <c r="M4395" s="411"/>
      <c r="N4395" s="9"/>
      <c r="O4395" s="16" t="str">
        <f t="shared" si="664"/>
        <v>071309كابل كنترل زميني چند سيمه، با عايق و روكش ترمو پلاستيك از نوع NYY و به ‌مقطع 4×30 ميليمتر مربع، براي نصب در داخل ترانشه.</v>
      </c>
      <c r="P4395" s="596" t="s">
        <v>867</v>
      </c>
      <c r="Q4395" s="555" t="s">
        <v>1913</v>
      </c>
      <c r="R4395" s="555" t="s">
        <v>28</v>
      </c>
      <c r="S4395" s="5">
        <v>0</v>
      </c>
      <c r="T4395" s="17"/>
      <c r="U4395" s="583"/>
    </row>
    <row r="4396" spans="1:21" ht="51.75">
      <c r="A4396" s="5"/>
      <c r="B4396" s="5"/>
      <c r="I4396" s="5"/>
      <c r="J4396" s="5"/>
      <c r="K4396" s="5"/>
      <c r="M4396" s="411"/>
      <c r="N4396" s="9"/>
      <c r="O4396" s="16" t="str">
        <f t="shared" si="664"/>
        <v>071310كابل كنترل زميني چند سيمه، با عايق و روكش ترمو پلاستيك از نوع NYY و به ‌مقطع 4×37 ميليمتر مربع، براي نصب در داخل ترانشه.</v>
      </c>
      <c r="P4396" s="596" t="s">
        <v>868</v>
      </c>
      <c r="Q4396" s="555" t="s">
        <v>1914</v>
      </c>
      <c r="R4396" s="555" t="s">
        <v>28</v>
      </c>
      <c r="S4396" s="5">
        <v>0</v>
      </c>
      <c r="T4396" s="17"/>
      <c r="U4396" s="583"/>
    </row>
    <row r="4397" spans="1:21" ht="69">
      <c r="A4397" s="5"/>
      <c r="B4397" s="5"/>
      <c r="I4397" s="5"/>
      <c r="J4397" s="5"/>
      <c r="K4397" s="5"/>
      <c r="M4397" s="411"/>
      <c r="N4397" s="9"/>
      <c r="O4397" s="16" t="str">
        <f t="shared" si="664"/>
        <v>071501كابل  چند سيمه با عايق و روكش PVC، با سيم‌هاي زوجي تابيده شده در لايه‌هاي هم محور و با شيلد خارجي از نوع NY(St)Y و به مقطع 1/5×2 ميليمتر مربع براي نصب در داخل ترانشه.</v>
      </c>
      <c r="P4397" s="596" t="s">
        <v>1915</v>
      </c>
      <c r="Q4397" s="555" t="s">
        <v>6223</v>
      </c>
      <c r="R4397" s="555" t="s">
        <v>28</v>
      </c>
      <c r="S4397" s="614">
        <v>33900</v>
      </c>
      <c r="T4397" s="17"/>
      <c r="U4397" s="583"/>
    </row>
    <row r="4398" spans="1:21" ht="69">
      <c r="A4398" s="5"/>
      <c r="B4398" s="5"/>
      <c r="I4398" s="5"/>
      <c r="J4398" s="5"/>
      <c r="K4398" s="5"/>
      <c r="M4398" s="411"/>
      <c r="N4398" s="9"/>
      <c r="O4398" s="16" t="str">
        <f t="shared" si="664"/>
        <v>071502كابل  چند سيمه با عايق و روكش PVC، با سيم‌هاي زوجي تابيده شده در لايه‌هاي هم محور و با شيلد خارجي از نوع NY(St)Y و به مقطع 1/5×2×2 ميليمتر مربع براي نصب در داخل ترانشه.</v>
      </c>
      <c r="P4398" s="596" t="s">
        <v>1916</v>
      </c>
      <c r="Q4398" s="555" t="s">
        <v>6224</v>
      </c>
      <c r="R4398" s="555" t="s">
        <v>28</v>
      </c>
      <c r="S4398" s="614">
        <v>49700</v>
      </c>
      <c r="T4398" s="17"/>
      <c r="U4398" s="583"/>
    </row>
    <row r="4399" spans="1:21" ht="69">
      <c r="A4399" s="5"/>
      <c r="B4399" s="5"/>
      <c r="I4399" s="5"/>
      <c r="J4399" s="5"/>
      <c r="K4399" s="5"/>
      <c r="M4399" s="411"/>
      <c r="N4399" s="9"/>
      <c r="O4399" s="16" t="str">
        <f t="shared" si="664"/>
        <v>071503كابل  چند سيمه با عايق و روكش PVC، با سيم‌هاي زوجي تابيده شده در لايه‌هاي هم محور و با شيلد خارجي از نوع NY(St)Y و به مقطع 1/5×2×3 ميليمتر مربع براي نصب در داخل ترانشه.</v>
      </c>
      <c r="P4399" s="596" t="s">
        <v>1917</v>
      </c>
      <c r="Q4399" s="555" t="s">
        <v>6225</v>
      </c>
      <c r="R4399" s="555" t="s">
        <v>28</v>
      </c>
      <c r="S4399" s="614">
        <v>73500</v>
      </c>
      <c r="T4399" s="17"/>
      <c r="U4399" s="583"/>
    </row>
    <row r="4400" spans="1:21" ht="69">
      <c r="A4400" s="5"/>
      <c r="B4400" s="5"/>
      <c r="I4400" s="5"/>
      <c r="J4400" s="5"/>
      <c r="K4400" s="5"/>
      <c r="M4400" s="411"/>
      <c r="N4400" s="9"/>
      <c r="O4400" s="16" t="str">
        <f t="shared" si="664"/>
        <v>071504كابل چند سيمه با عايق و روكش PVC، با سيم‌هاي زوجي تابيده شده در لايه‌هاي هم محور و با شيلد خارجي از نوع NY(St)Y و به مقطع 1/5×2×4 ميليمتر مربع براي نصب در داخل ترانشه.</v>
      </c>
      <c r="P4400" s="596" t="s">
        <v>1918</v>
      </c>
      <c r="Q4400" s="555" t="s">
        <v>6226</v>
      </c>
      <c r="R4400" s="555" t="s">
        <v>28</v>
      </c>
      <c r="S4400" s="614">
        <v>87900</v>
      </c>
      <c r="T4400" s="17"/>
      <c r="U4400" s="583"/>
    </row>
    <row r="4401" spans="1:21" ht="69">
      <c r="A4401" s="5"/>
      <c r="B4401" s="5"/>
      <c r="I4401" s="5"/>
      <c r="J4401" s="5"/>
      <c r="K4401" s="5"/>
      <c r="M4401" s="411"/>
      <c r="N4401" s="9"/>
      <c r="O4401" s="16" t="str">
        <f t="shared" si="664"/>
        <v>073101كابل شيلددار زيرزميني تك سيمه، با نول يا ارت به ‌صورت غلاف مسي، با عايق و روكش ترمو پلاستيك از نوع NYCY به ‌مقطع 1/5+1/5×1 ميليمتر مربع، براي نصب درون ترانشه.</v>
      </c>
      <c r="P4401" s="596" t="s">
        <v>1919</v>
      </c>
      <c r="Q4401" s="555" t="s">
        <v>6227</v>
      </c>
      <c r="R4401" s="555" t="s">
        <v>28</v>
      </c>
      <c r="S4401" s="614">
        <v>21900</v>
      </c>
      <c r="T4401" s="17"/>
      <c r="U4401" s="583"/>
    </row>
    <row r="4402" spans="1:21" ht="69">
      <c r="A4402" s="5"/>
      <c r="B4402" s="5"/>
      <c r="I4402" s="5"/>
      <c r="J4402" s="5"/>
      <c r="K4402" s="5"/>
      <c r="M4402" s="411"/>
      <c r="N4402" s="9"/>
      <c r="O4402" s="16" t="str">
        <f t="shared" si="664"/>
        <v>073102كابل شيلددار زيرزميني تك سيمه، با نول يا ارت به ‌صورت غلاف مسي، با عايق و روكش ترمو پلاستيك از نوع NYCY به ‌مقطع 2/5+2/5×1 ميليمتر مربع، براي نصب درون ترانشه.</v>
      </c>
      <c r="P4402" s="596" t="s">
        <v>1920</v>
      </c>
      <c r="Q4402" s="555" t="s">
        <v>6228</v>
      </c>
      <c r="R4402" s="555" t="s">
        <v>28</v>
      </c>
      <c r="S4402" s="614">
        <v>22900</v>
      </c>
      <c r="T4402" s="17"/>
      <c r="U4402" s="583"/>
    </row>
    <row r="4403" spans="1:21" ht="69">
      <c r="A4403" s="5"/>
      <c r="B4403" s="5"/>
      <c r="I4403" s="5"/>
      <c r="J4403" s="5"/>
      <c r="K4403" s="5"/>
      <c r="M4403" s="411"/>
      <c r="N4403" s="9"/>
      <c r="O4403" s="16" t="str">
        <f t="shared" si="664"/>
        <v>073103كابل شيلددار زيرزميني تك سيمه، با نول يا ارت به ‌صورت غلاف مسي، با عايق و روكش ترمو پلاستيك از نوع NYCY به ‌مقطع 4+4×1 ميليمتر مربع، براي نصب درون ترانشه.</v>
      </c>
      <c r="P4403" s="596" t="s">
        <v>1921</v>
      </c>
      <c r="Q4403" s="555" t="s">
        <v>1922</v>
      </c>
      <c r="R4403" s="555" t="s">
        <v>28</v>
      </c>
      <c r="S4403" s="614">
        <v>26700</v>
      </c>
      <c r="T4403" s="17"/>
      <c r="U4403" s="583"/>
    </row>
    <row r="4404" spans="1:21" ht="69">
      <c r="A4404" s="5"/>
      <c r="B4404" s="5"/>
      <c r="I4404" s="5"/>
      <c r="J4404" s="5"/>
      <c r="K4404" s="5"/>
      <c r="M4404" s="411"/>
      <c r="N4404" s="9"/>
      <c r="O4404" s="16" t="str">
        <f t="shared" si="664"/>
        <v>073104كابل شيلددار زيرزميني تك سيمه، با نول يا ارت به ‌صورت غلاف مسي، با عايق و روكش ترمو پلاستيك از نوع NYCY به ‌مقطع 6+6×1 ميليمتر مربع، براي نصب درون ترانشه.</v>
      </c>
      <c r="P4404" s="596" t="s">
        <v>1923</v>
      </c>
      <c r="Q4404" s="555" t="s">
        <v>1924</v>
      </c>
      <c r="R4404" s="555" t="s">
        <v>28</v>
      </c>
      <c r="S4404" s="614">
        <v>39100</v>
      </c>
      <c r="T4404" s="17"/>
      <c r="U4404" s="583"/>
    </row>
    <row r="4405" spans="1:21" ht="69">
      <c r="A4405" s="5"/>
      <c r="B4405" s="5"/>
      <c r="I4405" s="5"/>
      <c r="J4405" s="5"/>
      <c r="K4405" s="5"/>
      <c r="M4405" s="411"/>
      <c r="N4405" s="9"/>
      <c r="O4405" s="16" t="str">
        <f t="shared" si="664"/>
        <v>073105كابل شيلددار زيرزميني تك سيمه، با نول يا ارت به ‌صورت غلاف مسي، با عايق و روكش ترمو پلاستيك از نوع NYCY به ‌مقطع 10+10×1 ميليمتر مربع، براي نصب درون ترانشه.</v>
      </c>
      <c r="P4405" s="596" t="s">
        <v>1925</v>
      </c>
      <c r="Q4405" s="555" t="s">
        <v>1926</v>
      </c>
      <c r="R4405" s="555" t="s">
        <v>28</v>
      </c>
      <c r="S4405" s="614">
        <v>57500</v>
      </c>
      <c r="T4405" s="17"/>
      <c r="U4405" s="583"/>
    </row>
    <row r="4406" spans="1:21" ht="69">
      <c r="A4406" s="5"/>
      <c r="B4406" s="5"/>
      <c r="I4406" s="5"/>
      <c r="J4406" s="5"/>
      <c r="K4406" s="5"/>
      <c r="M4406" s="411"/>
      <c r="N4406" s="9"/>
      <c r="O4406" s="16" t="str">
        <f t="shared" si="664"/>
        <v>073106كابل شيلددار زيرزميني تك سيمه، با نول يا ارت به ‌صورت غلاف مسي، با عايق و روكش ترمو پلاستيك از نوع NYCY به ‌مقطع 16+16×1 ميليمتر مربع، براي نصب درون ترانشه.</v>
      </c>
      <c r="P4406" s="596" t="s">
        <v>1927</v>
      </c>
      <c r="Q4406" s="555" t="s">
        <v>1928</v>
      </c>
      <c r="R4406" s="555" t="s">
        <v>28</v>
      </c>
      <c r="S4406" s="614">
        <v>86600</v>
      </c>
      <c r="T4406" s="17"/>
      <c r="U4406" s="583"/>
    </row>
    <row r="4407" spans="1:21" ht="69">
      <c r="A4407" s="5"/>
      <c r="B4407" s="5"/>
      <c r="I4407" s="5"/>
      <c r="J4407" s="5"/>
      <c r="K4407" s="5"/>
      <c r="M4407" s="411"/>
      <c r="N4407" s="9"/>
      <c r="O4407" s="16" t="str">
        <f t="shared" si="664"/>
        <v>073107كابل شيلددار زيرزميني تك سيمه، با نول يا ارت به ‌صورت غلاف مسي، با عايق و روكش ترمو پلاستيك از نوع NYCY به ‌مقطع 16+25×1 ميليمتر مربع، براي نصب درون ترانشه.</v>
      </c>
      <c r="P4407" s="596" t="s">
        <v>1929</v>
      </c>
      <c r="Q4407" s="555" t="s">
        <v>1930</v>
      </c>
      <c r="R4407" s="555" t="s">
        <v>28</v>
      </c>
      <c r="S4407" s="614">
        <v>108500</v>
      </c>
      <c r="T4407" s="17"/>
      <c r="U4407" s="583"/>
    </row>
    <row r="4408" spans="1:21" ht="69">
      <c r="A4408" s="5"/>
      <c r="B4408" s="5"/>
      <c r="I4408" s="5"/>
      <c r="J4408" s="5"/>
      <c r="K4408" s="5"/>
      <c r="M4408" s="411"/>
      <c r="N4408" s="9"/>
      <c r="O4408" s="16" t="str">
        <f t="shared" si="664"/>
        <v>073108كابل شيلددار زيرزميني تك سيمه، با نول يا ارت به ‌صورت غلاف مسي، با عايق و روكش ترمو پلاستيك از نوع NYCY به ‌مقطع 16+35×1 ميليمتر مربع، براي نصب درون ترانشه.</v>
      </c>
      <c r="P4408" s="596" t="s">
        <v>1931</v>
      </c>
      <c r="Q4408" s="555" t="s">
        <v>1932</v>
      </c>
      <c r="R4408" s="555" t="s">
        <v>28</v>
      </c>
      <c r="S4408" s="614">
        <v>130500</v>
      </c>
      <c r="T4408" s="17"/>
      <c r="U4408" s="583"/>
    </row>
    <row r="4409" spans="1:21" ht="69">
      <c r="A4409" s="5"/>
      <c r="B4409" s="5"/>
      <c r="I4409" s="5"/>
      <c r="J4409" s="5"/>
      <c r="K4409" s="5"/>
      <c r="M4409" s="411"/>
      <c r="N4409" s="9"/>
      <c r="O4409" s="16" t="str">
        <f t="shared" si="664"/>
        <v>073201كابل شيلددار زيرزميني دو سيمه، با نول يا ارت به ‌صورت غلاف مسي، با عايق و روكش ترمو پلاستيك از نوع NYCY به ‌مقطع 1/5+1/5×2 ميليمتر مربع، براي نصب درون ترانشه.</v>
      </c>
      <c r="P4409" s="596" t="s">
        <v>1933</v>
      </c>
      <c r="Q4409" s="555" t="s">
        <v>6229</v>
      </c>
      <c r="R4409" s="555" t="s">
        <v>28</v>
      </c>
      <c r="S4409" s="614">
        <v>31200</v>
      </c>
      <c r="T4409" s="17"/>
      <c r="U4409" s="583"/>
    </row>
    <row r="4410" spans="1:21" ht="69">
      <c r="A4410" s="5"/>
      <c r="B4410" s="5"/>
      <c r="I4410" s="5"/>
      <c r="J4410" s="5"/>
      <c r="K4410" s="5"/>
      <c r="M4410" s="411"/>
      <c r="N4410" s="9"/>
      <c r="O4410" s="16" t="str">
        <f t="shared" si="664"/>
        <v>073202كابل شيلد دار زيرزميني دو سيمه، با نول يا ارت به ‌صورت غلاف مسي، با عايق و روكش ترمو پلاستيك از نوع NYCY به ‌مقطع 2/5+2/5×2 ميليمتر مربع، براي نصب درون ترانشه.</v>
      </c>
      <c r="P4410" s="596" t="s">
        <v>1934</v>
      </c>
      <c r="Q4410" s="555" t="s">
        <v>6230</v>
      </c>
      <c r="R4410" s="555" t="s">
        <v>28</v>
      </c>
      <c r="S4410" s="614">
        <v>38800</v>
      </c>
      <c r="T4410" s="17"/>
      <c r="U4410" s="583"/>
    </row>
    <row r="4411" spans="1:21" ht="69">
      <c r="A4411" s="5"/>
      <c r="B4411" s="5"/>
      <c r="I4411" s="5"/>
      <c r="J4411" s="5"/>
      <c r="K4411" s="5"/>
      <c r="M4411" s="411"/>
      <c r="N4411" s="9"/>
      <c r="O4411" s="16" t="str">
        <f t="shared" si="664"/>
        <v>073203كابل شيلد دار زيرزميني دو سيمه، با نول يا ارت به ‌صورت غلاف مسي، با عايق و روكش ترمو پلاستيك از نوع NYCY به ‌مقطع 4+4×2 ميليمتر مربع، براي نصب درون ترانشه.</v>
      </c>
      <c r="P4411" s="596" t="s">
        <v>1935</v>
      </c>
      <c r="Q4411" s="555" t="s">
        <v>1936</v>
      </c>
      <c r="R4411" s="555" t="s">
        <v>28</v>
      </c>
      <c r="S4411" s="614">
        <v>53400</v>
      </c>
      <c r="T4411" s="17"/>
      <c r="U4411" s="583"/>
    </row>
    <row r="4412" spans="1:21" ht="69">
      <c r="A4412" s="5"/>
      <c r="B4412" s="5"/>
      <c r="I4412" s="5"/>
      <c r="J4412" s="5"/>
      <c r="K4412" s="5"/>
      <c r="M4412" s="411"/>
      <c r="N4412" s="9"/>
      <c r="O4412" s="16" t="str">
        <f t="shared" si="664"/>
        <v>073204كابل شيلد دار زيرزميني دو سيمه، با نول يا ارت به ‌صورت غلاف مسي، با عايق و روكش ترمو پلاستيك از نوع NYCY به ‌مقطع 6+6×2 ميليمتر مربع، براي نصب درون ترانشه.</v>
      </c>
      <c r="P4412" s="596" t="s">
        <v>1937</v>
      </c>
      <c r="Q4412" s="555" t="s">
        <v>1938</v>
      </c>
      <c r="R4412" s="555" t="s">
        <v>28</v>
      </c>
      <c r="S4412" s="614">
        <v>63600</v>
      </c>
      <c r="T4412" s="17"/>
      <c r="U4412" s="583"/>
    </row>
    <row r="4413" spans="1:21" ht="69">
      <c r="A4413" s="5"/>
      <c r="B4413" s="5"/>
      <c r="I4413" s="5"/>
      <c r="J4413" s="5"/>
      <c r="K4413" s="5"/>
      <c r="M4413" s="411"/>
      <c r="N4413" s="9"/>
      <c r="O4413" s="16" t="str">
        <f t="shared" si="664"/>
        <v>073205كابل شيلد دار زيرزميني دو سيمه، با نول يا ارت به ‌صورت غلاف مسي، با عايق و روكش ترمو پلاستيك از نوع NYCY به ‌مقطع 10+10×2 ميليمتر مربع، براي نصب درون ترانشه.</v>
      </c>
      <c r="P4413" s="596" t="s">
        <v>1939</v>
      </c>
      <c r="Q4413" s="555" t="s">
        <v>1940</v>
      </c>
      <c r="R4413" s="555" t="s">
        <v>28</v>
      </c>
      <c r="S4413" s="614">
        <v>105500</v>
      </c>
      <c r="T4413" s="17"/>
      <c r="U4413" s="583"/>
    </row>
    <row r="4414" spans="1:21" ht="69">
      <c r="A4414" s="5"/>
      <c r="B4414" s="5"/>
      <c r="I4414" s="5"/>
      <c r="J4414" s="5"/>
      <c r="K4414" s="5"/>
      <c r="M4414" s="411"/>
      <c r="N4414" s="9"/>
      <c r="O4414" s="16" t="str">
        <f t="shared" si="664"/>
        <v>073206كابل شيلد دار زيرزميني دو سيمه، با نول يا ارت به ‌صورت غلاف مسي، با عايق و روكش ترمو پلاستيك از نوع NYCY به ‌مقطع 16+16×2 ميليمتر مربع، براي نصب درون ترانشه.</v>
      </c>
      <c r="P4414" s="596" t="s">
        <v>1941</v>
      </c>
      <c r="Q4414" s="555" t="s">
        <v>1942</v>
      </c>
      <c r="R4414" s="555" t="s">
        <v>28</v>
      </c>
      <c r="S4414" s="614">
        <v>146500</v>
      </c>
      <c r="T4414" s="17"/>
      <c r="U4414" s="583"/>
    </row>
    <row r="4415" spans="1:21" ht="69">
      <c r="A4415" s="5"/>
      <c r="B4415" s="5"/>
      <c r="I4415" s="5"/>
      <c r="J4415" s="5"/>
      <c r="K4415" s="5"/>
      <c r="M4415" s="411"/>
      <c r="N4415" s="9"/>
      <c r="O4415" s="16" t="str">
        <f t="shared" si="664"/>
        <v>073207كابل شيلد دار زيرزميني دو سيمه، با نول يا ارت به ‌صورت غلاف مسي، با عايق و روكش ترمو پلاستيك از نوع NYCY به ‌مقطع 16+25×2 ميليمتر مربع، براي نصب درون ترانشه.</v>
      </c>
      <c r="P4415" s="596" t="s">
        <v>1943</v>
      </c>
      <c r="Q4415" s="555" t="s">
        <v>1944</v>
      </c>
      <c r="R4415" s="555" t="s">
        <v>28</v>
      </c>
      <c r="S4415" s="614">
        <v>191000</v>
      </c>
      <c r="T4415" s="17"/>
      <c r="U4415" s="583"/>
    </row>
    <row r="4416" spans="1:21" ht="69">
      <c r="A4416" s="5"/>
      <c r="B4416" s="5"/>
      <c r="I4416" s="5"/>
      <c r="J4416" s="5"/>
      <c r="K4416" s="5"/>
      <c r="M4416" s="411"/>
      <c r="N4416" s="9"/>
      <c r="O4416" s="16" t="str">
        <f t="shared" si="664"/>
        <v>073208كابل شيلد دار زيرزميني دو سيمه، با نول يا ارت به ‌صورت غلاف مسي، با عايق و روكش ترمو پلاستيك از نوع NYCY به ‌مقطع 16+35×2 ميليمتر مربع، براي نصب درون ترانشه.</v>
      </c>
      <c r="P4416" s="596" t="s">
        <v>1945</v>
      </c>
      <c r="Q4416" s="555" t="s">
        <v>1946</v>
      </c>
      <c r="R4416" s="555" t="s">
        <v>28</v>
      </c>
      <c r="S4416" s="614">
        <v>239500</v>
      </c>
      <c r="T4416" s="17"/>
      <c r="U4416" s="583"/>
    </row>
    <row r="4417" spans="1:21" ht="69">
      <c r="A4417" s="5"/>
      <c r="B4417" s="5"/>
      <c r="I4417" s="5"/>
      <c r="J4417" s="5"/>
      <c r="K4417" s="5"/>
      <c r="M4417" s="411"/>
      <c r="N4417" s="9"/>
      <c r="O4417" s="16" t="str">
        <f t="shared" si="664"/>
        <v>073301كابل شيلد دار زيرزميني سه سيمه، با نول يا ارت به ‌صورت غلاف مسي، با عايق و روكش ترمو پلاستيك از نوع NYCY به ‌مقطع 1/5+1/5×3 ميليمتر مربع، براي نصب درون ترانشه.</v>
      </c>
      <c r="P4417" s="596" t="s">
        <v>1947</v>
      </c>
      <c r="Q4417" s="555" t="s">
        <v>6231</v>
      </c>
      <c r="R4417" s="555" t="s">
        <v>28</v>
      </c>
      <c r="S4417" s="614">
        <v>34400</v>
      </c>
      <c r="T4417" s="17"/>
      <c r="U4417" s="583"/>
    </row>
    <row r="4418" spans="1:21" ht="69">
      <c r="A4418" s="5"/>
      <c r="B4418" s="5"/>
      <c r="I4418" s="5"/>
      <c r="J4418" s="5"/>
      <c r="K4418" s="5"/>
      <c r="M4418" s="411"/>
      <c r="N4418" s="9"/>
      <c r="O4418" s="16" t="str">
        <f t="shared" si="664"/>
        <v>073302كابل شيلد دار زيرزميني سه سيمه، با نول يا ارت به ‌صورت غلاف مسي، با عايق و روكش ترمو پلاستيك از نوع NYCY به ‌مقطع 2/5+2/5×3 ميليمتر مربع، براي نصب درون ترانشه.</v>
      </c>
      <c r="P4418" s="596" t="s">
        <v>1948</v>
      </c>
      <c r="Q4418" s="555" t="s">
        <v>6232</v>
      </c>
      <c r="R4418" s="555" t="s">
        <v>28</v>
      </c>
      <c r="S4418" s="614">
        <v>48200</v>
      </c>
      <c r="T4418" s="17"/>
      <c r="U4418" s="583"/>
    </row>
    <row r="4419" spans="1:21" ht="69">
      <c r="A4419" s="5"/>
      <c r="B4419" s="5"/>
      <c r="I4419" s="5"/>
      <c r="J4419" s="5"/>
      <c r="K4419" s="5"/>
      <c r="M4419" s="411"/>
      <c r="N4419" s="9"/>
      <c r="O4419" s="16" t="str">
        <f t="shared" si="664"/>
        <v>073303كابل شيلد دار زيرزميني سه سيمه، با نول يا ارت به ‌صورت غلاف مسي، با عايق و روكش ترمو پلاستيك از نوع NYCY به ‌مقطع 4+4×3 ميليمتر مربع، براي نصب درون ترانشه.</v>
      </c>
      <c r="P4419" s="596" t="s">
        <v>1949</v>
      </c>
      <c r="Q4419" s="555" t="s">
        <v>1950</v>
      </c>
      <c r="R4419" s="555" t="s">
        <v>28</v>
      </c>
      <c r="S4419" s="614">
        <v>57600</v>
      </c>
      <c r="T4419" s="17"/>
      <c r="U4419" s="583"/>
    </row>
    <row r="4420" spans="1:21" ht="69">
      <c r="A4420" s="5"/>
      <c r="B4420" s="5"/>
      <c r="I4420" s="5"/>
      <c r="J4420" s="5"/>
      <c r="K4420" s="5"/>
      <c r="M4420" s="411"/>
      <c r="N4420" s="9"/>
      <c r="O4420" s="16" t="str">
        <f t="shared" si="664"/>
        <v>073304كابل شيلد دار زيرزميني سه سيمه، با نول يا ارت به ‌صورت غلاف مسي، با عايق و روكش ترمو پلاستيك از نوع NYCY به ‌مقطع 6+6×3 ميليمتر مربع، براي نصب درون ترانشه.</v>
      </c>
      <c r="P4420" s="596" t="s">
        <v>1951</v>
      </c>
      <c r="Q4420" s="555" t="s">
        <v>1952</v>
      </c>
      <c r="R4420" s="555" t="s">
        <v>28</v>
      </c>
      <c r="S4420" s="614">
        <v>90100</v>
      </c>
      <c r="T4420" s="17"/>
      <c r="U4420" s="583"/>
    </row>
    <row r="4421" spans="1:21" ht="69">
      <c r="A4421" s="5"/>
      <c r="B4421" s="5"/>
      <c r="I4421" s="5"/>
      <c r="J4421" s="5"/>
      <c r="K4421" s="5"/>
      <c r="M4421" s="411"/>
      <c r="N4421" s="9"/>
      <c r="O4421" s="16" t="str">
        <f t="shared" si="664"/>
        <v>073305كابل شيلد دار زيرزميني سه سيمه، با نول يا ارت به ‌صورت غلاف مسي، با عايق و روكش ترمو پلاستيك از نوع NYCY به ‌مقطع 10+10×3 ميليمتر مربع، براي نصب درون ترانشه.</v>
      </c>
      <c r="P4421" s="596" t="s">
        <v>1953</v>
      </c>
      <c r="Q4421" s="555" t="s">
        <v>1954</v>
      </c>
      <c r="R4421" s="555" t="s">
        <v>28</v>
      </c>
      <c r="S4421" s="614">
        <v>131000</v>
      </c>
      <c r="T4421" s="17"/>
      <c r="U4421" s="583"/>
    </row>
    <row r="4422" spans="1:21" ht="69">
      <c r="A4422" s="5"/>
      <c r="B4422" s="5"/>
      <c r="I4422" s="5"/>
      <c r="J4422" s="5"/>
      <c r="K4422" s="5"/>
      <c r="M4422" s="411"/>
      <c r="N4422" s="9"/>
      <c r="O4422" s="16" t="str">
        <f t="shared" si="664"/>
        <v>073306كابل شيلد دار زيرزميني سه سيمه، با نول يا ارت به ‌صورت غلاف مسي، با عايق و روكش ترمو پلاستيك از نوع NYCY به ‌مقطع 16+16×3 ميليمتر مربع، براي نصب درون ترانشه.</v>
      </c>
      <c r="P4422" s="596" t="s">
        <v>1955</v>
      </c>
      <c r="Q4422" s="555" t="s">
        <v>1956</v>
      </c>
      <c r="R4422" s="555" t="s">
        <v>28</v>
      </c>
      <c r="S4422" s="614">
        <v>187000</v>
      </c>
      <c r="T4422" s="17"/>
      <c r="U4422" s="583"/>
    </row>
    <row r="4423" spans="1:21" ht="69">
      <c r="A4423" s="5"/>
      <c r="B4423" s="5"/>
      <c r="I4423" s="5"/>
      <c r="J4423" s="5"/>
      <c r="K4423" s="5"/>
      <c r="M4423" s="411"/>
      <c r="N4423" s="9"/>
      <c r="O4423" s="16" t="str">
        <f t="shared" si="664"/>
        <v>073307كابل شيلد دار زيرزميني سه سيمه، با نول يا ارت به ‌صورت غلاف مسي، با عايق و روكش ترمو پلاستيك از نوع NYCY به ‌مقطع 16+25×3 ميليمتر مربع، براي نصب درون ترانشه.</v>
      </c>
      <c r="P4423" s="596" t="s">
        <v>1957</v>
      </c>
      <c r="Q4423" s="555" t="s">
        <v>1958</v>
      </c>
      <c r="R4423" s="555" t="s">
        <v>28</v>
      </c>
      <c r="S4423" s="614">
        <v>262000</v>
      </c>
      <c r="T4423" s="17"/>
      <c r="U4423" s="583"/>
    </row>
    <row r="4424" spans="1:21" ht="69">
      <c r="A4424" s="5"/>
      <c r="B4424" s="5"/>
      <c r="I4424" s="5"/>
      <c r="J4424" s="5"/>
      <c r="K4424" s="5"/>
      <c r="M4424" s="411"/>
      <c r="N4424" s="9"/>
      <c r="O4424" s="16" t="str">
        <f t="shared" si="664"/>
        <v>073308كابل شيلد دار زيرزميني سه سيمه، با نول يا ارت به ‌صورت غلاف مسي، با عايق و روكش ترمو پلاستيك از نوع NYCY به ‌مقطع 16+35×3 ميليمتر مربع، براي نصب درون ترانشه.</v>
      </c>
      <c r="P4424" s="596" t="s">
        <v>1959</v>
      </c>
      <c r="Q4424" s="555" t="s">
        <v>1960</v>
      </c>
      <c r="R4424" s="555" t="s">
        <v>28</v>
      </c>
      <c r="S4424" s="614">
        <v>333500</v>
      </c>
      <c r="T4424" s="17"/>
      <c r="U4424" s="583"/>
    </row>
    <row r="4425" spans="1:21" ht="69">
      <c r="A4425" s="5"/>
      <c r="B4425" s="5"/>
      <c r="I4425" s="5"/>
      <c r="J4425" s="5"/>
      <c r="K4425" s="5"/>
      <c r="M4425" s="411"/>
      <c r="N4425" s="9"/>
      <c r="O4425" s="16" t="str">
        <f t="shared" si="664"/>
        <v>073401كابل شيلد دار زيرزميني چهار سيمه، با نول يا ارت به ‌صورت غلاف مسي، با عايق و روكش ترمو پلاستيك از نوع NYCY به ‌مقطع 1/5+1/5×4 ميليمتر مربع، براي نصب درون ترانشه.</v>
      </c>
      <c r="P4425" s="596" t="s">
        <v>1961</v>
      </c>
      <c r="Q4425" s="555" t="s">
        <v>6233</v>
      </c>
      <c r="R4425" s="555" t="s">
        <v>28</v>
      </c>
      <c r="S4425" s="614">
        <v>42800</v>
      </c>
      <c r="T4425" s="17"/>
      <c r="U4425" s="583"/>
    </row>
    <row r="4426" spans="1:21" ht="69">
      <c r="A4426" s="5"/>
      <c r="B4426" s="5"/>
      <c r="I4426" s="5"/>
      <c r="J4426" s="5"/>
      <c r="K4426" s="5"/>
      <c r="M4426" s="411"/>
      <c r="N4426" s="9"/>
      <c r="O4426" s="16" t="str">
        <f t="shared" si="664"/>
        <v>073402كابل شيلد دار زيرزميني چهار سيمه، با نول يا ارت به ‌صورت غلاف مسي، با عايق و روكش ترمو پلاستيك از نوع NYCY به ‌مقطع 2/5+2/5×4 ميليمتر مربع، براي نصب درون ترانشه.</v>
      </c>
      <c r="P4426" s="596" t="s">
        <v>1962</v>
      </c>
      <c r="Q4426" s="555" t="s">
        <v>6234</v>
      </c>
      <c r="R4426" s="555" t="s">
        <v>28</v>
      </c>
      <c r="S4426" s="614">
        <v>59900</v>
      </c>
      <c r="T4426" s="17"/>
      <c r="U4426" s="583"/>
    </row>
    <row r="4427" spans="1:21" ht="69">
      <c r="A4427" s="5"/>
      <c r="B4427" s="5"/>
      <c r="I4427" s="5"/>
      <c r="J4427" s="5"/>
      <c r="K4427" s="5"/>
      <c r="M4427" s="411"/>
      <c r="N4427" s="9"/>
      <c r="O4427" s="16" t="str">
        <f t="shared" si="664"/>
        <v>073403كابل شيلد دار زيرزميني چهار سيمه، با نول يا ارت به ‌صورت غلاف مسي، با عايق و روكش ترمو پلاستيك از نوع NYCY به ‌مقطع 4+4×4 ميليمتر مربع، براي نصب درون ترانشه.</v>
      </c>
      <c r="P4427" s="596" t="s">
        <v>1963</v>
      </c>
      <c r="Q4427" s="555" t="s">
        <v>1964</v>
      </c>
      <c r="R4427" s="555" t="s">
        <v>28</v>
      </c>
      <c r="S4427" s="614">
        <v>77400</v>
      </c>
      <c r="T4427" s="17"/>
      <c r="U4427" s="583"/>
    </row>
    <row r="4428" spans="1:21" ht="69">
      <c r="A4428" s="5"/>
      <c r="B4428" s="5"/>
      <c r="I4428" s="5"/>
      <c r="J4428" s="5"/>
      <c r="K4428" s="5"/>
      <c r="M4428" s="411"/>
      <c r="N4428" s="9"/>
      <c r="O4428" s="16" t="str">
        <f t="shared" si="664"/>
        <v>073404كابل شيلد دار زيرزميني چهار سيمه، با نول يا ارت به ‌صورت غلاف مسي، با عايق و روكش ترمو پلاستيك از نوع NYCY به ‌مقطع 6+6×4 ميليمتر مربع، براي نصب درون ترانشه.</v>
      </c>
      <c r="P4428" s="596" t="s">
        <v>1965</v>
      </c>
      <c r="Q4428" s="555" t="s">
        <v>1966</v>
      </c>
      <c r="R4428" s="555" t="s">
        <v>28</v>
      </c>
      <c r="S4428" s="614">
        <v>105500</v>
      </c>
      <c r="T4428" s="17"/>
      <c r="U4428" s="583"/>
    </row>
    <row r="4429" spans="1:21" ht="69">
      <c r="A4429" s="5"/>
      <c r="B4429" s="5"/>
      <c r="I4429" s="5"/>
      <c r="J4429" s="5"/>
      <c r="K4429" s="5"/>
      <c r="M4429" s="411"/>
      <c r="N4429" s="9"/>
      <c r="O4429" s="16" t="str">
        <f t="shared" si="664"/>
        <v>073405كابل شيلد دار زيرزميني چهار سيمه، با نول يا ارت به ‌صورت غلاف مسي، با عايق و روكش ترمو پلاستيك از نوع NYCY به ‌مقطع 10+10×4 ميليمتر مربع، براي نصب درون ترانشه.</v>
      </c>
      <c r="P4429" s="596" t="s">
        <v>1967</v>
      </c>
      <c r="Q4429" s="555" t="s">
        <v>1968</v>
      </c>
      <c r="R4429" s="555" t="s">
        <v>28</v>
      </c>
      <c r="S4429" s="614">
        <v>159000</v>
      </c>
      <c r="T4429" s="17"/>
      <c r="U4429" s="583"/>
    </row>
    <row r="4430" spans="1:21" ht="69">
      <c r="A4430" s="5"/>
      <c r="B4430" s="5"/>
      <c r="I4430" s="5"/>
      <c r="J4430" s="5"/>
      <c r="K4430" s="5"/>
      <c r="M4430" s="411"/>
      <c r="N4430" s="9"/>
      <c r="O4430" s="16" t="str">
        <f t="shared" si="664"/>
        <v>073406كابل شيلد دار زيرزميني چهار سيمه، با نول يا ارت به ‌صورت غلاف مسي، با عايق و روكش ترمو پلاستيك از نوع NYCY به ‌مقطع 16+16×4 ميليمتر مربع، براي نصب درون ترانشه.</v>
      </c>
      <c r="P4430" s="596" t="s">
        <v>1969</v>
      </c>
      <c r="Q4430" s="555" t="s">
        <v>1970</v>
      </c>
      <c r="R4430" s="555" t="s">
        <v>28</v>
      </c>
      <c r="S4430" s="614">
        <v>228500</v>
      </c>
      <c r="T4430" s="17"/>
      <c r="U4430" s="583"/>
    </row>
    <row r="4431" spans="1:21" ht="69">
      <c r="A4431" s="5"/>
      <c r="B4431" s="5"/>
      <c r="I4431" s="5"/>
      <c r="J4431" s="5"/>
      <c r="K4431" s="5"/>
      <c r="M4431" s="411"/>
      <c r="N4431" s="9"/>
      <c r="O4431" s="16" t="str">
        <f t="shared" si="664"/>
        <v>073407كابل شيلد دار زيرزميني چهار سيمه، با نول يا ارت به ‌صورت غلاف مسي، با عايق و روكش ترمو پلاستيك از نوع NYCY به ‌مقطع 16+25×4 ميليمتر مربع، براي نصب درون ترانشه.</v>
      </c>
      <c r="P4431" s="596" t="s">
        <v>1971</v>
      </c>
      <c r="Q4431" s="555" t="s">
        <v>1972</v>
      </c>
      <c r="R4431" s="555" t="s">
        <v>28</v>
      </c>
      <c r="S4431" s="614">
        <v>326000</v>
      </c>
      <c r="T4431" s="17"/>
      <c r="U4431" s="583"/>
    </row>
    <row r="4432" spans="1:21" ht="69">
      <c r="A4432" s="5"/>
      <c r="B4432" s="5"/>
      <c r="I4432" s="5"/>
      <c r="J4432" s="5"/>
      <c r="K4432" s="5"/>
      <c r="M4432" s="411"/>
      <c r="N4432" s="9"/>
      <c r="O4432" s="16" t="str">
        <f t="shared" si="664"/>
        <v>073408كابل شيلد دار زيرزميني چهار سيمه، با نول يا ارت به ‌صورت غلاف مسي، با عايق و روكش ترمو پلاستيك از نوع NYCY به ‌مقطع 16+35×4 ميليمتر مربع، براي نصب درون ترانشه.</v>
      </c>
      <c r="P4432" s="596" t="s">
        <v>1973</v>
      </c>
      <c r="Q4432" s="555" t="s">
        <v>1974</v>
      </c>
      <c r="R4432" s="555" t="s">
        <v>28</v>
      </c>
      <c r="S4432" s="614">
        <v>420500</v>
      </c>
      <c r="T4432" s="17"/>
      <c r="U4432" s="583"/>
    </row>
    <row r="4433" spans="1:21" ht="51.75">
      <c r="A4433" s="5"/>
      <c r="B4433" s="5"/>
      <c r="I4433" s="5"/>
      <c r="J4433" s="5"/>
      <c r="K4433" s="5"/>
      <c r="M4433" s="411"/>
      <c r="N4433" s="9"/>
      <c r="O4433" s="16" t="str">
        <f t="shared" si="664"/>
        <v>074101كابل شيلد دار، زره‌دار زيرزميني تک سيمه، با نول يا ارت، با عايق و روكش ترمو پلاستيك از نوع NYCYRY به ‌مقطع 1/5+1/5×1 ميليمتر مربع، براي نصب درون ترانشه.</v>
      </c>
      <c r="P4433" s="596" t="s">
        <v>1975</v>
      </c>
      <c r="Q4433" s="555" t="s">
        <v>6235</v>
      </c>
      <c r="R4433" s="555" t="s">
        <v>28</v>
      </c>
      <c r="S4433" s="614">
        <v>34500</v>
      </c>
      <c r="T4433" s="17"/>
      <c r="U4433" s="583"/>
    </row>
    <row r="4434" spans="1:21" ht="51.75">
      <c r="A4434" s="5"/>
      <c r="B4434" s="5"/>
      <c r="I4434" s="5"/>
      <c r="J4434" s="5"/>
      <c r="K4434" s="5"/>
      <c r="M4434" s="411"/>
      <c r="N4434" s="9"/>
      <c r="O4434" s="16" t="str">
        <f t="shared" si="664"/>
        <v>074102كابل شيلد دار، زره‌دار زيرزميني تک سيمه، با نول يا ارت، با عايق و روكش ترمو پلاستيك از نوع NYCYRY به ‌مقطع 2/5+2/5×1 ميليمتر مربع، براي نصب درون ترانشه.</v>
      </c>
      <c r="P4434" s="596" t="s">
        <v>1976</v>
      </c>
      <c r="Q4434" s="555" t="s">
        <v>6236</v>
      </c>
      <c r="R4434" s="555" t="s">
        <v>28</v>
      </c>
      <c r="S4434" s="614">
        <v>37900</v>
      </c>
      <c r="T4434" s="17"/>
      <c r="U4434" s="583"/>
    </row>
    <row r="4435" spans="1:21" ht="51.75">
      <c r="A4435" s="5"/>
      <c r="B4435" s="5"/>
      <c r="I4435" s="5"/>
      <c r="J4435" s="5"/>
      <c r="K4435" s="5"/>
      <c r="M4435" s="411"/>
      <c r="N4435" s="9"/>
      <c r="O4435" s="16" t="str">
        <f t="shared" si="664"/>
        <v>074103كابل شيلد دار، زره‌دار زيرزميني تک سيمه، با نول يا ارت، با عايق و روكش ترمو پلاستيك از نوع NYCYRY به ‌مقطع 4+4×1 ميليمتر مربع، براي نصب درون ترانشه.</v>
      </c>
      <c r="P4435" s="596" t="s">
        <v>1977</v>
      </c>
      <c r="Q4435" s="555" t="s">
        <v>1978</v>
      </c>
      <c r="R4435" s="555" t="s">
        <v>28</v>
      </c>
      <c r="S4435" s="614">
        <v>47200</v>
      </c>
      <c r="T4435" s="17"/>
      <c r="U4435" s="583"/>
    </row>
    <row r="4436" spans="1:21" ht="51.75">
      <c r="A4436" s="5"/>
      <c r="B4436" s="5"/>
      <c r="I4436" s="5"/>
      <c r="J4436" s="5"/>
      <c r="K4436" s="5"/>
      <c r="M4436" s="411"/>
      <c r="N4436" s="9"/>
      <c r="O4436" s="16" t="str">
        <f t="shared" si="664"/>
        <v>074104كابل شيلد دار، زره‌دار زيرزميني تک سيمه، با نول يا ارت، با عايق و روكش ترمو پلاستيك از نوع NYCYRY به ‌مقطع 6+6×1 ميليمتر مربع، براي نصب درون ترانشه.</v>
      </c>
      <c r="P4436" s="596" t="s">
        <v>1979</v>
      </c>
      <c r="Q4436" s="555" t="s">
        <v>1980</v>
      </c>
      <c r="R4436" s="555" t="s">
        <v>28</v>
      </c>
      <c r="S4436" s="614">
        <v>58400</v>
      </c>
      <c r="T4436" s="17"/>
      <c r="U4436" s="583"/>
    </row>
    <row r="4437" spans="1:21" ht="51.75">
      <c r="A4437" s="5"/>
      <c r="B4437" s="5"/>
      <c r="I4437" s="5"/>
      <c r="J4437" s="5"/>
      <c r="K4437" s="5"/>
      <c r="M4437" s="411"/>
      <c r="N4437" s="9"/>
      <c r="O4437" s="16" t="str">
        <f t="shared" si="664"/>
        <v>074105كابل شيلد دار، زره‌دار زيرزميني تک سيمه، با نول يا ارت، با عايق و روكش ترمو پلاستيك از نوع NYCYRY به ‌مقطع 10+10×1 ميليمتر مربع، براي نصب درون ترانشه.</v>
      </c>
      <c r="P4437" s="596" t="s">
        <v>1981</v>
      </c>
      <c r="Q4437" s="555" t="s">
        <v>1982</v>
      </c>
      <c r="R4437" s="555" t="s">
        <v>28</v>
      </c>
      <c r="S4437" s="614">
        <v>79000</v>
      </c>
      <c r="T4437" s="17"/>
      <c r="U4437" s="583"/>
    </row>
    <row r="4438" spans="1:21" ht="51.75">
      <c r="A4438" s="5"/>
      <c r="B4438" s="5"/>
      <c r="I4438" s="5"/>
      <c r="J4438" s="5"/>
      <c r="K4438" s="5"/>
      <c r="M4438" s="411"/>
      <c r="N4438" s="9"/>
      <c r="O4438" s="16" t="str">
        <f t="shared" si="664"/>
        <v>074106كابل شيلد دار، زره‌دار زيرزميني تک سيمه، با نول يا ارت، با عايق و روكش ترمو پلاستيك از نوع NYCYRY به ‌مقطع 16+16×1 ميليمتر مربع، براي نصب درون ترانشه.</v>
      </c>
      <c r="P4438" s="596" t="s">
        <v>1983</v>
      </c>
      <c r="Q4438" s="555" t="s">
        <v>1984</v>
      </c>
      <c r="R4438" s="555" t="s">
        <v>28</v>
      </c>
      <c r="S4438" s="614">
        <v>105000</v>
      </c>
      <c r="T4438" s="17"/>
      <c r="U4438" s="583"/>
    </row>
    <row r="4439" spans="1:21" ht="51.75">
      <c r="A4439" s="5"/>
      <c r="B4439" s="5"/>
      <c r="I4439" s="5"/>
      <c r="J4439" s="5"/>
      <c r="K4439" s="5"/>
      <c r="M4439" s="411"/>
      <c r="N4439" s="9"/>
      <c r="O4439" s="16" t="str">
        <f t="shared" si="664"/>
        <v>074107كابل شيلد دار، زره‌دار زيرزميني تک سيمه، با نول يا ارت، با عايق و روكش ترمو پلاستيك از نوع NYCYRY به ‌مقطع 16+25×1 ميليمتر مربع، براي نصب درون ترانشه.</v>
      </c>
      <c r="P4439" s="596" t="s">
        <v>1985</v>
      </c>
      <c r="Q4439" s="555" t="s">
        <v>1986</v>
      </c>
      <c r="R4439" s="555" t="s">
        <v>28</v>
      </c>
      <c r="S4439" s="614">
        <v>133000</v>
      </c>
      <c r="T4439" s="17"/>
      <c r="U4439" s="583"/>
    </row>
    <row r="4440" spans="1:21" ht="51.75">
      <c r="A4440" s="5"/>
      <c r="B4440" s="5"/>
      <c r="I4440" s="5"/>
      <c r="J4440" s="5"/>
      <c r="K4440" s="5"/>
      <c r="M4440" s="411"/>
      <c r="N4440" s="9"/>
      <c r="O4440" s="16" t="str">
        <f t="shared" si="664"/>
        <v>074108كابل شيلد دار، زره‌دار زيرزميني تک سيمه، با نول يا ارت، با عايق و روكش ترمو پلاستيك از نوع NYCYRY به ‌مقطع 16+35×1 ميليمتر مربع، براي نصب درون ترانشه.</v>
      </c>
      <c r="P4440" s="596" t="s">
        <v>1987</v>
      </c>
      <c r="Q4440" s="555" t="s">
        <v>1988</v>
      </c>
      <c r="R4440" s="555" t="s">
        <v>28</v>
      </c>
      <c r="S4440" s="614">
        <v>156000</v>
      </c>
      <c r="T4440" s="17"/>
      <c r="U4440" s="583"/>
    </row>
    <row r="4441" spans="1:21" ht="51.75">
      <c r="A4441" s="5"/>
      <c r="B4441" s="5"/>
      <c r="I4441" s="5"/>
      <c r="J4441" s="5"/>
      <c r="K4441" s="5"/>
      <c r="M4441" s="411"/>
      <c r="N4441" s="9"/>
      <c r="O4441" s="16" t="str">
        <f t="shared" si="664"/>
        <v>074201كابل شيلدار، زره دار زيرزميني دو سيمه، با نول يا ارت، با عايق و روكش ترمو پلاستيك از نوع NYCYRY به ‌مقطع 1/5+1/5×2 ميليمتر مربع، براي نصب درون ترانشه.</v>
      </c>
      <c r="P4441" s="596" t="s">
        <v>1989</v>
      </c>
      <c r="Q4441" s="555" t="s">
        <v>6237</v>
      </c>
      <c r="R4441" s="555" t="s">
        <v>28</v>
      </c>
      <c r="S4441" s="614">
        <v>49600</v>
      </c>
      <c r="T4441" s="17"/>
      <c r="U4441" s="583"/>
    </row>
    <row r="4442" spans="1:21" ht="51.75">
      <c r="A4442" s="5"/>
      <c r="B4442" s="5"/>
      <c r="I4442" s="5"/>
      <c r="J4442" s="5"/>
      <c r="K4442" s="5"/>
      <c r="M4442" s="411"/>
      <c r="N4442" s="9"/>
      <c r="O4442" s="16" t="str">
        <f t="shared" si="664"/>
        <v>074202كابل شيلدار، زره دار زيرزميني دو سيمه، با نول يا ارت، با عايق و روكش ترمو پلاستيك از نوع NYCYRY به ‌مقطع 2/5+2/5×2 ميليمتر مربع، براي نصب درون ترانشه.</v>
      </c>
      <c r="P4442" s="596" t="s">
        <v>1990</v>
      </c>
      <c r="Q4442" s="555" t="s">
        <v>6238</v>
      </c>
      <c r="R4442" s="555" t="s">
        <v>28</v>
      </c>
      <c r="S4442" s="614">
        <v>63900</v>
      </c>
      <c r="T4442" s="17"/>
      <c r="U4442" s="583"/>
    </row>
    <row r="4443" spans="1:21" ht="51.75">
      <c r="A4443" s="5"/>
      <c r="B4443" s="5"/>
      <c r="I4443" s="5"/>
      <c r="J4443" s="5"/>
      <c r="K4443" s="5"/>
      <c r="M4443" s="411"/>
      <c r="N4443" s="9"/>
      <c r="O4443" s="16" t="str">
        <f t="shared" si="664"/>
        <v>074203كابل شيلدار، زره دار زيرزميني دو سيمه، با نول يا ارت، با عايق و روكش ترمو پلاستيك از نوع NYCYRY به ‌مقطع 4+4×2 ميليمتر مربع، براي نصب درون ترانشه.</v>
      </c>
      <c r="P4443" s="596" t="s">
        <v>1991</v>
      </c>
      <c r="Q4443" s="555" t="s">
        <v>1992</v>
      </c>
      <c r="R4443" s="555" t="s">
        <v>28</v>
      </c>
      <c r="S4443" s="614">
        <v>82800</v>
      </c>
      <c r="T4443" s="17"/>
      <c r="U4443" s="583"/>
    </row>
    <row r="4444" spans="1:21" ht="51.75">
      <c r="A4444" s="5"/>
      <c r="B4444" s="5"/>
      <c r="I4444" s="5"/>
      <c r="J4444" s="5"/>
      <c r="K4444" s="5"/>
      <c r="M4444" s="411"/>
      <c r="N4444" s="9"/>
      <c r="O4444" s="16" t="str">
        <f t="shared" si="664"/>
        <v>074204كابل شيلدار، زره دار زيرزميني دو سيمه، با نول يا ارت، با عايق و روكش ترمو پلاستيك از نوع NYCYRY به ‌مقطع 6+6×2 ميليمتر مربع، براي نصب درون ترانشه.</v>
      </c>
      <c r="P4444" s="596" t="s">
        <v>1993</v>
      </c>
      <c r="Q4444" s="555" t="s">
        <v>1994</v>
      </c>
      <c r="R4444" s="555" t="s">
        <v>28</v>
      </c>
      <c r="S4444" s="614">
        <v>101500</v>
      </c>
      <c r="T4444" s="17"/>
      <c r="U4444" s="583"/>
    </row>
    <row r="4445" spans="1:21" ht="51.75">
      <c r="A4445" s="5"/>
      <c r="B4445" s="5"/>
      <c r="I4445" s="5"/>
      <c r="J4445" s="5"/>
      <c r="K4445" s="5"/>
      <c r="M4445" s="411"/>
      <c r="N4445" s="9"/>
      <c r="O4445" s="16" t="str">
        <f t="shared" si="664"/>
        <v>074205كابل شيلدار، زره دار زيرزميني دو سيمه، با نول يا ارت، با عايق و روكش ترمو پلاستيك از نوع NYCYRY به ‌مقطع 10+10×2 ميليمتر مربع، براي نصب درون ترانشه.</v>
      </c>
      <c r="P4445" s="596" t="s">
        <v>1995</v>
      </c>
      <c r="Q4445" s="555" t="s">
        <v>1996</v>
      </c>
      <c r="R4445" s="555" t="s">
        <v>28</v>
      </c>
      <c r="S4445" s="614">
        <v>141500</v>
      </c>
      <c r="T4445" s="17"/>
      <c r="U4445" s="583"/>
    </row>
    <row r="4446" spans="1:21" ht="51.75">
      <c r="A4446" s="5"/>
      <c r="B4446" s="5"/>
      <c r="I4446" s="5"/>
      <c r="J4446" s="5"/>
      <c r="K4446" s="5"/>
      <c r="M4446" s="411"/>
      <c r="N4446" s="9"/>
      <c r="O4446" s="16" t="str">
        <f t="shared" si="664"/>
        <v>074206كابل شيلدار، زره دار زيرزميني دو سيمه، با نول يا ارت، با عايق و روكش ترمو پلاستيك از نوع NYCYRY به ‌مقطع 16+16×2 ميليمتر مربع، براي نصب درون ترانشه.</v>
      </c>
      <c r="P4446" s="596" t="s">
        <v>1997</v>
      </c>
      <c r="Q4446" s="555" t="s">
        <v>1998</v>
      </c>
      <c r="R4446" s="555" t="s">
        <v>28</v>
      </c>
      <c r="S4446" s="614">
        <v>186000</v>
      </c>
      <c r="T4446" s="17"/>
      <c r="U4446" s="583"/>
    </row>
    <row r="4447" spans="1:21" ht="51.75">
      <c r="A4447" s="5"/>
      <c r="B4447" s="5"/>
      <c r="I4447" s="5"/>
      <c r="J4447" s="5"/>
      <c r="K4447" s="5"/>
      <c r="M4447" s="411"/>
      <c r="N4447" s="9"/>
      <c r="O4447" s="16" t="str">
        <f t="shared" si="664"/>
        <v>074207كابل شيلدار، زره دار زيرزميني دو سيمه، با نول يا ارت، با عايق و روكش ترمو پلاستيك از نوع NYCYRY به ‌مقطع 16+25×2 ميليمتر مربع، براي نصب درون ترانشه.</v>
      </c>
      <c r="P4447" s="596" t="s">
        <v>1999</v>
      </c>
      <c r="Q4447" s="555" t="s">
        <v>2000</v>
      </c>
      <c r="R4447" s="555" t="s">
        <v>28</v>
      </c>
      <c r="S4447" s="614">
        <v>243000</v>
      </c>
      <c r="T4447" s="17"/>
      <c r="U4447" s="583"/>
    </row>
    <row r="4448" spans="1:21" ht="51.75">
      <c r="A4448" s="5"/>
      <c r="B4448" s="5"/>
      <c r="I4448" s="5"/>
      <c r="J4448" s="5"/>
      <c r="K4448" s="5"/>
      <c r="M4448" s="411"/>
      <c r="N4448" s="9"/>
      <c r="O4448" s="16" t="str">
        <f t="shared" si="664"/>
        <v>074208كابل شيلدار، زره دار زيرزميني دو سيمه، با نول يا ارت، با عايق و روكش ترمو پلاستيك از نوع NYCYRY به ‌مقطع 16+35×2 ميليمتر مربع، براي نصب درون ترانشه.</v>
      </c>
      <c r="P4448" s="596" t="s">
        <v>2001</v>
      </c>
      <c r="Q4448" s="555" t="s">
        <v>2002</v>
      </c>
      <c r="R4448" s="555" t="s">
        <v>28</v>
      </c>
      <c r="S4448" s="614">
        <v>292500</v>
      </c>
      <c r="T4448" s="17"/>
      <c r="U4448" s="583"/>
    </row>
    <row r="4449" spans="1:21" ht="51.75">
      <c r="A4449" s="5"/>
      <c r="B4449" s="5"/>
      <c r="I4449" s="5"/>
      <c r="J4449" s="5"/>
      <c r="K4449" s="5"/>
      <c r="M4449" s="411"/>
      <c r="N4449" s="9"/>
      <c r="O4449" s="16" t="str">
        <f t="shared" si="664"/>
        <v>074301كابل شيلدار، زره دار زيرزميني سه سيمه، با نول يا ارت، با عايق و روكش ترمو پلاستيك از نوع NYCYRY به ‌مقطع 1/5+1/5×3 ميليمتر مربع، براي نصب درون ترانشه.</v>
      </c>
      <c r="P4449" s="596" t="s">
        <v>2003</v>
      </c>
      <c r="Q4449" s="555" t="s">
        <v>6239</v>
      </c>
      <c r="R4449" s="555" t="s">
        <v>28</v>
      </c>
      <c r="S4449" s="614">
        <v>58700</v>
      </c>
      <c r="T4449" s="17"/>
      <c r="U4449" s="583"/>
    </row>
    <row r="4450" spans="1:21" ht="51.75">
      <c r="A4450" s="5"/>
      <c r="B4450" s="5"/>
      <c r="I4450" s="5"/>
      <c r="J4450" s="5"/>
      <c r="K4450" s="5"/>
      <c r="M4450" s="411"/>
      <c r="N4450" s="9"/>
      <c r="O4450" s="16" t="str">
        <f t="shared" si="664"/>
        <v>074302كابل شيلدار، زره دار زيرزميني سه سيمه، با نول يا ارت، با عايق و روكش ترمو پلاستيك از نوع NYCYRY به ‌مقطع 2/5+2/5×3 ميليمتر مربع، براي نصب درون ترانشه.</v>
      </c>
      <c r="P4450" s="596" t="s">
        <v>2004</v>
      </c>
      <c r="Q4450" s="555" t="s">
        <v>6240</v>
      </c>
      <c r="R4450" s="555" t="s">
        <v>28</v>
      </c>
      <c r="S4450" s="614">
        <v>77800</v>
      </c>
      <c r="T4450" s="17"/>
      <c r="U4450" s="583"/>
    </row>
    <row r="4451" spans="1:21" ht="51.75">
      <c r="A4451" s="5"/>
      <c r="B4451" s="5"/>
      <c r="I4451" s="5"/>
      <c r="J4451" s="5"/>
      <c r="K4451" s="5"/>
      <c r="M4451" s="411"/>
      <c r="N4451" s="9"/>
      <c r="O4451" s="16" t="str">
        <f t="shared" si="664"/>
        <v>074303كابل شيلدار، زره دار زيرزميني سه سيمه، با نول يا ارت، با عايق و روكش ترمو پلاستيك از نوع NYCYRY به ‌مقطع 4+4×3 ميليمتر مربع، براي نصب درون ترانشه.</v>
      </c>
      <c r="P4451" s="596" t="s">
        <v>2005</v>
      </c>
      <c r="Q4451" s="555" t="s">
        <v>2006</v>
      </c>
      <c r="R4451" s="555" t="s">
        <v>28</v>
      </c>
      <c r="S4451" s="614">
        <v>95300</v>
      </c>
      <c r="T4451" s="17"/>
      <c r="U4451" s="583"/>
    </row>
    <row r="4452" spans="1:21" ht="51.75">
      <c r="A4452" s="5"/>
      <c r="B4452" s="5"/>
      <c r="I4452" s="5"/>
      <c r="J4452" s="5"/>
      <c r="K4452" s="5"/>
      <c r="M4452" s="411"/>
      <c r="N4452" s="9"/>
      <c r="O4452" s="16" t="str">
        <f t="shared" si="664"/>
        <v>074304كابل شيلدار، زره دار زيرزميني سه سيمه، با نول يا ارت، با عايق و روكش ترمو پلاستيك از نوع NYCYRY به ‌مقطع 6+6×3 ميليمتر مربع، براي نصب درون ترانشه.</v>
      </c>
      <c r="P4452" s="596" t="s">
        <v>2007</v>
      </c>
      <c r="Q4452" s="555" t="s">
        <v>2008</v>
      </c>
      <c r="R4452" s="555" t="s">
        <v>28</v>
      </c>
      <c r="S4452" s="614">
        <v>117500</v>
      </c>
      <c r="T4452" s="17"/>
      <c r="U4452" s="583"/>
    </row>
    <row r="4453" spans="1:21" ht="51.75">
      <c r="A4453" s="5"/>
      <c r="B4453" s="5"/>
      <c r="I4453" s="5"/>
      <c r="J4453" s="5"/>
      <c r="K4453" s="5"/>
      <c r="M4453" s="411"/>
      <c r="N4453" s="9"/>
      <c r="O4453" s="16" t="str">
        <f t="shared" si="664"/>
        <v>074305كابل شيلدار، زره دار زيرزميني سه سيمه، با نول يا ارت، با عايق و روكش ترمو پلاستيك از نوع NYCYRY به ‌مقطع 10+10×3 ميليمتر مربع، براي نصب درون ترانشه.</v>
      </c>
      <c r="P4453" s="596" t="s">
        <v>2009</v>
      </c>
      <c r="Q4453" s="555" t="s">
        <v>2010</v>
      </c>
      <c r="R4453" s="555" t="s">
        <v>28</v>
      </c>
      <c r="S4453" s="614">
        <v>166000</v>
      </c>
      <c r="T4453" s="17"/>
      <c r="U4453" s="583"/>
    </row>
    <row r="4454" spans="1:21" ht="51.75">
      <c r="A4454" s="5"/>
      <c r="B4454" s="5"/>
      <c r="I4454" s="5"/>
      <c r="J4454" s="5"/>
      <c r="K4454" s="5"/>
      <c r="M4454" s="411"/>
      <c r="N4454" s="9"/>
      <c r="O4454" s="16" t="str">
        <f t="shared" si="664"/>
        <v>074306كابل شيلدار، زره دار زيرزميني سه سيمه، با نول يا ارت، با عايق و روكش ترمو پلاستيك از نوع NYCYRY به ‌مقطع 16+16×3 ميليمتر مربع، براي نصب درون ترانشه.</v>
      </c>
      <c r="P4454" s="596" t="s">
        <v>2011</v>
      </c>
      <c r="Q4454" s="555" t="s">
        <v>2012</v>
      </c>
      <c r="R4454" s="555" t="s">
        <v>28</v>
      </c>
      <c r="S4454" s="614">
        <v>226500</v>
      </c>
      <c r="T4454" s="17"/>
      <c r="U4454" s="583"/>
    </row>
    <row r="4455" spans="1:21" ht="51.75">
      <c r="A4455" s="5"/>
      <c r="B4455" s="5"/>
      <c r="I4455" s="5"/>
      <c r="J4455" s="5"/>
      <c r="K4455" s="5"/>
      <c r="M4455" s="411"/>
      <c r="N4455" s="9"/>
      <c r="O4455" s="16" t="str">
        <f t="shared" ref="O4455:O4518" si="665">LEFT(CONCATENATE(P4455,Q4455),252)</f>
        <v>074307كابل شيلدار، زره دار زيرزميني سه سيمه، با نول يا ارت، با عايق و روكش ترمو پلاستيك از نوع NYCYRY به ‌مقطع 16+25×3 ميليمتر مربع، براي نصب درون ترانشه.</v>
      </c>
      <c r="P4455" s="596" t="s">
        <v>2013</v>
      </c>
      <c r="Q4455" s="555" t="s">
        <v>2014</v>
      </c>
      <c r="R4455" s="555" t="s">
        <v>28</v>
      </c>
      <c r="S4455" s="614">
        <v>305500</v>
      </c>
      <c r="T4455" s="17"/>
      <c r="U4455" s="583"/>
    </row>
    <row r="4456" spans="1:21" ht="51.75">
      <c r="A4456" s="5"/>
      <c r="B4456" s="5"/>
      <c r="I4456" s="5"/>
      <c r="J4456" s="5"/>
      <c r="K4456" s="5"/>
      <c r="M4456" s="411"/>
      <c r="N4456" s="9"/>
      <c r="O4456" s="16" t="str">
        <f t="shared" si="665"/>
        <v>074308كابل شيلدار، زره دار زيرزميني سه سيمه، با نول يا ارت، با عايق و روكش ترمو پلاستيك از نوع NYCYRY به ‌مقطع 16+35×3 ميليمتر مربع، براي نصب درون ترانشه.</v>
      </c>
      <c r="P4456" s="596" t="s">
        <v>2015</v>
      </c>
      <c r="Q4456" s="555" t="s">
        <v>2016</v>
      </c>
      <c r="R4456" s="555" t="s">
        <v>28</v>
      </c>
      <c r="S4456" s="614">
        <v>381000</v>
      </c>
      <c r="T4456" s="17"/>
      <c r="U4456" s="583"/>
    </row>
    <row r="4457" spans="1:21" ht="51.75">
      <c r="A4457" s="5"/>
      <c r="B4457" s="5"/>
      <c r="I4457" s="5"/>
      <c r="J4457" s="5"/>
      <c r="K4457" s="5"/>
      <c r="M4457" s="411"/>
      <c r="N4457" s="9"/>
      <c r="O4457" s="16" t="str">
        <f t="shared" si="665"/>
        <v>074401كابل شيلدار، زره دار زيرزميني چهار سيمه، با نول يا ارت، با عايق و روكش ترمو پلاستيك از نوع NYCYRY به ‌مقطع 1/5+1/5×4 ميليمتر مربع، براي نصب درون ترانشه.</v>
      </c>
      <c r="P4457" s="596" t="s">
        <v>2017</v>
      </c>
      <c r="Q4457" s="555" t="s">
        <v>6241</v>
      </c>
      <c r="R4457" s="555" t="s">
        <v>28</v>
      </c>
      <c r="S4457" s="614">
        <v>74600</v>
      </c>
      <c r="T4457" s="17"/>
      <c r="U4457" s="583"/>
    </row>
    <row r="4458" spans="1:21" ht="51.75">
      <c r="A4458" s="5"/>
      <c r="B4458" s="5"/>
      <c r="I4458" s="5"/>
      <c r="J4458" s="5"/>
      <c r="K4458" s="5"/>
      <c r="M4458" s="411"/>
      <c r="N4458" s="9"/>
      <c r="O4458" s="16" t="str">
        <f t="shared" si="665"/>
        <v>074402كابل شيلدار، زره دار زيرزميني چهار سيمه، با نول يا ارت، با عايق و روكش ترمو پلاستيك از نوع NYCYRY به ‌مقطع 2/5+2/5×4 ميليمتر مربع، براي نصب درون ترانشه.</v>
      </c>
      <c r="P4458" s="596" t="s">
        <v>2018</v>
      </c>
      <c r="Q4458" s="555" t="s">
        <v>6242</v>
      </c>
      <c r="R4458" s="555" t="s">
        <v>28</v>
      </c>
      <c r="S4458" s="614">
        <v>82100</v>
      </c>
      <c r="T4458" s="17"/>
      <c r="U4458" s="583"/>
    </row>
    <row r="4459" spans="1:21" ht="51.75">
      <c r="A4459" s="5"/>
      <c r="B4459" s="5"/>
      <c r="I4459" s="5"/>
      <c r="J4459" s="5"/>
      <c r="K4459" s="5"/>
      <c r="M4459" s="411"/>
      <c r="N4459" s="9"/>
      <c r="O4459" s="16" t="str">
        <f t="shared" si="665"/>
        <v>074403كابل شيلدار، زره دار زيرزميني چهار سيمه، با نول يا ارت، با عايق و روكش ترمو پلاستيك از نوع NYCYRY به ‌مقطع 4+4×4 ميليمتر مربع، براي نصب درون ترانشه.</v>
      </c>
      <c r="P4459" s="596" t="s">
        <v>2019</v>
      </c>
      <c r="Q4459" s="555" t="s">
        <v>2020</v>
      </c>
      <c r="R4459" s="555" t="s">
        <v>28</v>
      </c>
      <c r="S4459" s="614">
        <v>107000</v>
      </c>
      <c r="T4459" s="17"/>
      <c r="U4459" s="583"/>
    </row>
    <row r="4460" spans="1:21" ht="51.75">
      <c r="A4460" s="5"/>
      <c r="B4460" s="5"/>
      <c r="I4460" s="5"/>
      <c r="J4460" s="5"/>
      <c r="K4460" s="5"/>
      <c r="M4460" s="411"/>
      <c r="N4460" s="9"/>
      <c r="O4460" s="16" t="str">
        <f t="shared" si="665"/>
        <v>074404كابل شيلدار، زره دار زيرزميني چهار سيمه، با نول يا ارت، با عايق و روكش ترمو پلاستيك از نوع NYCYRY به ‌مقطع 6+6×4 ميليمتر مربع، براي نصب درون ترانشه.</v>
      </c>
      <c r="P4460" s="596" t="s">
        <v>2021</v>
      </c>
      <c r="Q4460" s="555" t="s">
        <v>2022</v>
      </c>
      <c r="R4460" s="555" t="s">
        <v>28</v>
      </c>
      <c r="S4460" s="614">
        <v>140500</v>
      </c>
      <c r="T4460" s="17"/>
      <c r="U4460" s="583"/>
    </row>
    <row r="4461" spans="1:21" ht="51.75">
      <c r="A4461" s="5"/>
      <c r="B4461" s="5"/>
      <c r="I4461" s="5"/>
      <c r="J4461" s="5"/>
      <c r="K4461" s="5"/>
      <c r="M4461" s="411"/>
      <c r="N4461" s="9"/>
      <c r="O4461" s="16" t="str">
        <f t="shared" si="665"/>
        <v>074405كابل شيلدار، زره دار زيرزميني چهار سيمه، با نول يا ارت، با عايق و روكش ترمو پلاستيك از نوع NYCYRY به ‌مقطع 10+10×4 ميليمتر مربع، براي نصب درون ترانشه.</v>
      </c>
      <c r="P4461" s="596" t="s">
        <v>2023</v>
      </c>
      <c r="Q4461" s="555" t="s">
        <v>2024</v>
      </c>
      <c r="R4461" s="555" t="s">
        <v>28</v>
      </c>
      <c r="S4461" s="614">
        <v>190000</v>
      </c>
      <c r="T4461" s="17"/>
      <c r="U4461" s="583"/>
    </row>
    <row r="4462" spans="1:21" ht="51.75">
      <c r="A4462" s="5"/>
      <c r="B4462" s="5"/>
      <c r="I4462" s="5"/>
      <c r="J4462" s="5"/>
      <c r="K4462" s="5"/>
      <c r="M4462" s="411"/>
      <c r="N4462" s="9"/>
      <c r="O4462" s="16" t="str">
        <f t="shared" si="665"/>
        <v>074406كابل شيلدار، زره دار زيرزميني چهار سيمه، با نول يا ارت، با عايق و روكش ترمو پلاستيك از نوع NYCYRY به ‌مقطع 16+16×4 ميليمتر مربع، براي نصب درون ترانشه.</v>
      </c>
      <c r="P4462" s="596" t="s">
        <v>2025</v>
      </c>
      <c r="Q4462" s="555" t="s">
        <v>2026</v>
      </c>
      <c r="R4462" s="555" t="s">
        <v>28</v>
      </c>
      <c r="S4462" s="614">
        <v>270000</v>
      </c>
      <c r="T4462" s="17"/>
      <c r="U4462" s="583"/>
    </row>
    <row r="4463" spans="1:21" ht="51.75">
      <c r="A4463" s="5"/>
      <c r="B4463" s="5"/>
      <c r="I4463" s="5"/>
      <c r="J4463" s="5"/>
      <c r="K4463" s="5"/>
      <c r="M4463" s="411"/>
      <c r="N4463" s="9"/>
      <c r="O4463" s="16" t="str">
        <f t="shared" si="665"/>
        <v>074407كابل شيلدار، زره دار زيرزميني چهار سيمه، با نول يا ارت، با عايق و روكش ترمو پلاستيك از نوع NYCYRY به ‌مقطع 16+25×4 ميليمتر مربع، براي نصب درون ترانشه.</v>
      </c>
      <c r="P4463" s="596" t="s">
        <v>2027</v>
      </c>
      <c r="Q4463" s="555" t="s">
        <v>2028</v>
      </c>
      <c r="R4463" s="555" t="s">
        <v>28</v>
      </c>
      <c r="S4463" s="614">
        <v>354500</v>
      </c>
      <c r="T4463" s="17"/>
      <c r="U4463" s="583"/>
    </row>
    <row r="4464" spans="1:21" ht="51.75">
      <c r="A4464" s="5"/>
      <c r="B4464" s="5"/>
      <c r="I4464" s="5"/>
      <c r="J4464" s="5"/>
      <c r="K4464" s="5"/>
      <c r="M4464" s="411"/>
      <c r="N4464" s="9"/>
      <c r="O4464" s="16" t="str">
        <f t="shared" si="665"/>
        <v>074408كابل شيلدار، زره دار زيرزميني چهار سيمه، با نول يا ارت، با عايق و روكش ترمو پلاستيك از نوع NYCYRY به ‌مقطع 16+35×4 ميليمتر مربع، براي نصب درون ترانشه.</v>
      </c>
      <c r="P4464" s="596" t="s">
        <v>2029</v>
      </c>
      <c r="Q4464" s="555" t="s">
        <v>2030</v>
      </c>
      <c r="R4464" s="555" t="s">
        <v>28</v>
      </c>
      <c r="S4464" s="614">
        <v>478000</v>
      </c>
      <c r="T4464" s="17"/>
      <c r="U4464" s="583"/>
    </row>
    <row r="4465" spans="1:21" ht="51.75">
      <c r="A4465" s="5"/>
      <c r="B4465" s="5"/>
      <c r="I4465" s="5"/>
      <c r="J4465" s="5"/>
      <c r="K4465" s="5"/>
      <c r="M4465" s="411"/>
      <c r="N4465" s="9"/>
      <c r="O4465" s="16" t="str">
        <f t="shared" si="665"/>
        <v>075101كابل زره دار زيرزميني تک سيمه، با عايق و روكش ترمو پلاستيك از نوع NYRY به ‌مقطع 1/5×1 ميليمتر مربع، براي نصب درون ترانشه.</v>
      </c>
      <c r="P4465" s="596" t="s">
        <v>2031</v>
      </c>
      <c r="Q4465" s="555" t="s">
        <v>6243</v>
      </c>
      <c r="R4465" s="555" t="s">
        <v>28</v>
      </c>
      <c r="S4465" s="614">
        <v>22500</v>
      </c>
      <c r="T4465" s="17"/>
      <c r="U4465" s="583"/>
    </row>
    <row r="4466" spans="1:21" ht="51.75">
      <c r="A4466" s="5"/>
      <c r="B4466" s="5"/>
      <c r="I4466" s="5"/>
      <c r="J4466" s="5"/>
      <c r="K4466" s="5"/>
      <c r="M4466" s="411"/>
      <c r="N4466" s="9"/>
      <c r="O4466" s="16" t="str">
        <f t="shared" si="665"/>
        <v>075102كابل زره دار زيرزميني تک سيمه، با عايق و روكش ترمو پلاستيك از نوع NYRY به ‌مقطع 2/5×1 ميليمتر مربع، براي نصب درون ترانشه.</v>
      </c>
      <c r="P4466" s="596" t="s">
        <v>2032</v>
      </c>
      <c r="Q4466" s="555" t="s">
        <v>6244</v>
      </c>
      <c r="R4466" s="555" t="s">
        <v>28</v>
      </c>
      <c r="S4466" s="614">
        <v>25500</v>
      </c>
      <c r="T4466" s="17"/>
      <c r="U4466" s="583"/>
    </row>
    <row r="4467" spans="1:21" ht="51.75">
      <c r="A4467" s="5"/>
      <c r="B4467" s="5"/>
      <c r="I4467" s="5"/>
      <c r="J4467" s="5"/>
      <c r="K4467" s="5"/>
      <c r="M4467" s="411"/>
      <c r="N4467" s="9"/>
      <c r="O4467" s="16" t="str">
        <f t="shared" si="665"/>
        <v>075103كابل زره دار زيرزميني تک سيمه، با عايق و روكش ترمو پلاستيك از نوع NYRY به ‌مقطع 4×1 ميليمتر مربع، براي نصب درون ترانشه.</v>
      </c>
      <c r="P4467" s="596" t="s">
        <v>2033</v>
      </c>
      <c r="Q4467" s="555" t="s">
        <v>2034</v>
      </c>
      <c r="R4467" s="555" t="s">
        <v>28</v>
      </c>
      <c r="S4467" s="614">
        <v>25700</v>
      </c>
      <c r="T4467" s="17"/>
      <c r="U4467" s="583"/>
    </row>
    <row r="4468" spans="1:21" ht="51.75">
      <c r="A4468" s="5"/>
      <c r="B4468" s="5"/>
      <c r="I4468" s="5"/>
      <c r="J4468" s="5"/>
      <c r="K4468" s="5"/>
      <c r="M4468" s="411"/>
      <c r="N4468" s="9"/>
      <c r="O4468" s="16" t="str">
        <f t="shared" si="665"/>
        <v>075104كابل زره دار زيرزميني تک سيمه، با عايق و روكش ترمو پلاستيك از نوع NYRY به ‌مقطع 6×1 ميليمتر مربع، براي نصب درون ترانشه.</v>
      </c>
      <c r="P4468" s="596" t="s">
        <v>2035</v>
      </c>
      <c r="Q4468" s="555" t="s">
        <v>2036</v>
      </c>
      <c r="R4468" s="555" t="s">
        <v>28</v>
      </c>
      <c r="S4468" s="614">
        <v>30900</v>
      </c>
      <c r="T4468" s="17"/>
      <c r="U4468" s="583"/>
    </row>
    <row r="4469" spans="1:21" ht="51.75">
      <c r="A4469" s="5"/>
      <c r="B4469" s="5"/>
      <c r="I4469" s="5"/>
      <c r="J4469" s="5"/>
      <c r="K4469" s="5"/>
      <c r="M4469" s="411"/>
      <c r="N4469" s="9"/>
      <c r="O4469" s="16" t="str">
        <f t="shared" si="665"/>
        <v>075105كابل زره دار زيرزميني تک سيمه، با عايق و روكش ترمو پلاستيك از نوع NYRY به ‌مقطع 10×1 ميليمتر مربع، براي نصب درون ترانشه.</v>
      </c>
      <c r="P4469" s="596" t="s">
        <v>2037</v>
      </c>
      <c r="Q4469" s="555" t="s">
        <v>2038</v>
      </c>
      <c r="R4469" s="555" t="s">
        <v>28</v>
      </c>
      <c r="S4469" s="614">
        <v>41600</v>
      </c>
      <c r="T4469" s="17"/>
      <c r="U4469" s="583"/>
    </row>
    <row r="4470" spans="1:21" ht="51.75">
      <c r="A4470" s="5"/>
      <c r="B4470" s="5"/>
      <c r="I4470" s="5"/>
      <c r="J4470" s="5"/>
      <c r="K4470" s="5"/>
      <c r="M4470" s="411"/>
      <c r="N4470" s="9"/>
      <c r="O4470" s="16" t="str">
        <f t="shared" si="665"/>
        <v>075106كابل زره دار زيرزميني تک سيمه، با عايق و روكش ترمو پلاستيك از نوع NYRY به ‌مقطع 16×1 ميليمتر مربع، براي نصب درون ترانشه.</v>
      </c>
      <c r="P4470" s="596" t="s">
        <v>2039</v>
      </c>
      <c r="Q4470" s="555" t="s">
        <v>2040</v>
      </c>
      <c r="R4470" s="555" t="s">
        <v>28</v>
      </c>
      <c r="S4470" s="614">
        <v>57600</v>
      </c>
      <c r="T4470" s="17"/>
      <c r="U4470" s="583"/>
    </row>
    <row r="4471" spans="1:21" ht="51.75">
      <c r="A4471" s="5"/>
      <c r="B4471" s="5"/>
      <c r="I4471" s="5"/>
      <c r="J4471" s="5"/>
      <c r="K4471" s="5"/>
      <c r="M4471" s="411"/>
      <c r="N4471" s="9"/>
      <c r="O4471" s="16" t="str">
        <f t="shared" si="665"/>
        <v>075107كابل زره دار زيرزميني تک سيمه، با عايق و روكش ترمو پلاستيك از نوع NYRY به ‌مقطع 25×1 ميليمتر مربع، براي نصب درون ترانشه.</v>
      </c>
      <c r="P4471" s="596" t="s">
        <v>2041</v>
      </c>
      <c r="Q4471" s="555" t="s">
        <v>2042</v>
      </c>
      <c r="R4471" s="555" t="s">
        <v>28</v>
      </c>
      <c r="S4471" s="614">
        <v>82300</v>
      </c>
      <c r="T4471" s="17"/>
      <c r="U4471" s="583"/>
    </row>
    <row r="4472" spans="1:21" ht="51.75">
      <c r="A4472" s="5"/>
      <c r="B4472" s="5"/>
      <c r="I4472" s="5"/>
      <c r="J4472" s="5"/>
      <c r="K4472" s="5"/>
      <c r="M4472" s="411"/>
      <c r="N4472" s="9"/>
      <c r="O4472" s="16" t="str">
        <f t="shared" si="665"/>
        <v>075201كابل زره دار زيرزميني دو سيمه، با عايق و روكش ترمو پلاستيك از نوع NYRY به ‌مقطع 1/5×2 ميليمتر مربع، براي نصب درون ترانشه.</v>
      </c>
      <c r="P4472" s="596" t="s">
        <v>2043</v>
      </c>
      <c r="Q4472" s="555" t="s">
        <v>6245</v>
      </c>
      <c r="R4472" s="555" t="s">
        <v>28</v>
      </c>
      <c r="S4472" s="614">
        <v>33300</v>
      </c>
      <c r="T4472" s="17"/>
      <c r="U4472" s="583"/>
    </row>
    <row r="4473" spans="1:21" ht="51.75">
      <c r="A4473" s="5"/>
      <c r="B4473" s="5"/>
      <c r="I4473" s="5"/>
      <c r="J4473" s="5"/>
      <c r="K4473" s="5"/>
      <c r="M4473" s="411"/>
      <c r="N4473" s="9"/>
      <c r="O4473" s="16" t="str">
        <f t="shared" si="665"/>
        <v>075202كابل زره دار زيرزميني دو سيمه، با عايق و روكش ترمو پلاستيك از نوع NYRY به ‌مقطع 2/5×2 ميليمتر مربع، براي نصب درون ترانشه.</v>
      </c>
      <c r="P4473" s="596" t="s">
        <v>2044</v>
      </c>
      <c r="Q4473" s="555" t="s">
        <v>6246</v>
      </c>
      <c r="R4473" s="555" t="s">
        <v>28</v>
      </c>
      <c r="S4473" s="614">
        <v>39600</v>
      </c>
      <c r="T4473" s="17"/>
      <c r="U4473" s="583"/>
    </row>
    <row r="4474" spans="1:21" ht="51.75">
      <c r="A4474" s="5"/>
      <c r="B4474" s="5"/>
      <c r="I4474" s="5"/>
      <c r="J4474" s="5"/>
      <c r="K4474" s="5"/>
      <c r="M4474" s="411"/>
      <c r="N4474" s="9"/>
      <c r="O4474" s="16" t="str">
        <f t="shared" si="665"/>
        <v>075203كابل زره دار زيرزميني دو سيمه، با عايق و روكش ترمو پلاستيك از نوع NYRY به ‌مقطع 4×2 ميليمتر مربع، براي نصب درون ترانشه.</v>
      </c>
      <c r="P4474" s="596" t="s">
        <v>2045</v>
      </c>
      <c r="Q4474" s="555" t="s">
        <v>2046</v>
      </c>
      <c r="R4474" s="555" t="s">
        <v>28</v>
      </c>
      <c r="S4474" s="614">
        <v>50400</v>
      </c>
      <c r="T4474" s="17"/>
      <c r="U4474" s="583"/>
    </row>
    <row r="4475" spans="1:21" ht="51.75">
      <c r="A4475" s="5"/>
      <c r="B4475" s="5"/>
      <c r="I4475" s="5"/>
      <c r="J4475" s="5"/>
      <c r="K4475" s="5"/>
      <c r="M4475" s="411"/>
      <c r="N4475" s="9"/>
      <c r="O4475" s="16" t="str">
        <f t="shared" si="665"/>
        <v>075204كابل زره دار زيرزميني دو سيمه، با عايق و روكش ترمو پلاستيك از نوع NYRY به ‌مقطع 6×2 ميليمتر مربع، براي نصب درون ترانشه.</v>
      </c>
      <c r="P4475" s="596" t="s">
        <v>2047</v>
      </c>
      <c r="Q4475" s="555" t="s">
        <v>2048</v>
      </c>
      <c r="R4475" s="555" t="s">
        <v>28</v>
      </c>
      <c r="S4475" s="614">
        <v>69900</v>
      </c>
      <c r="T4475" s="17"/>
      <c r="U4475" s="583"/>
    </row>
    <row r="4476" spans="1:21" ht="51.75">
      <c r="A4476" s="5"/>
      <c r="B4476" s="5"/>
      <c r="I4476" s="5"/>
      <c r="J4476" s="5"/>
      <c r="K4476" s="5"/>
      <c r="M4476" s="411"/>
      <c r="N4476" s="9"/>
      <c r="O4476" s="16" t="str">
        <f t="shared" si="665"/>
        <v>075205كابل زره دار زيرزميني دو سيمه، با عايق و روكش ترمو پلاستيك از نوع NYRY به ‌مقطع 10×2 ميليمتر مربع، براي نصب درون ترانشه.</v>
      </c>
      <c r="P4476" s="596" t="s">
        <v>2049</v>
      </c>
      <c r="Q4476" s="555" t="s">
        <v>2050</v>
      </c>
      <c r="R4476" s="555" t="s">
        <v>28</v>
      </c>
      <c r="S4476" s="614">
        <v>94100</v>
      </c>
      <c r="T4476" s="17"/>
      <c r="U4476" s="583"/>
    </row>
    <row r="4477" spans="1:21" ht="51.75">
      <c r="A4477" s="5"/>
      <c r="B4477" s="5"/>
      <c r="I4477" s="5"/>
      <c r="J4477" s="5"/>
      <c r="K4477" s="5"/>
      <c r="M4477" s="411"/>
      <c r="N4477" s="9"/>
      <c r="O4477" s="16" t="str">
        <f t="shared" si="665"/>
        <v>075206كابل زره دار زيرزميني دو سيمه، با عايق و روكش ترمو پلاستيك از نوع NYRY به ‌مقطع 16×2 ميليمتر مربع، براي نصب درون ترانشه.</v>
      </c>
      <c r="P4477" s="596" t="s">
        <v>2051</v>
      </c>
      <c r="Q4477" s="555" t="s">
        <v>2052</v>
      </c>
      <c r="R4477" s="555" t="s">
        <v>28</v>
      </c>
      <c r="S4477" s="614">
        <v>123500</v>
      </c>
      <c r="T4477" s="17"/>
      <c r="U4477" s="583"/>
    </row>
    <row r="4478" spans="1:21" ht="51.75">
      <c r="A4478" s="5"/>
      <c r="B4478" s="5"/>
      <c r="I4478" s="5"/>
      <c r="J4478" s="5"/>
      <c r="K4478" s="5"/>
      <c r="M4478" s="411"/>
      <c r="N4478" s="9"/>
      <c r="O4478" s="16" t="str">
        <f t="shared" si="665"/>
        <v>075207كابل زره دار زيرزميني دو سيمه، با عايق و روكش ترمو پلاستيك از نوع NYRY به ‌مقطع 25×2 ميليمتر مربع، براي نصب درون ترانشه.</v>
      </c>
      <c r="P4478" s="596" t="s">
        <v>2053</v>
      </c>
      <c r="Q4478" s="555" t="s">
        <v>2054</v>
      </c>
      <c r="R4478" s="555" t="s">
        <v>28</v>
      </c>
      <c r="S4478" s="614">
        <v>181000</v>
      </c>
      <c r="T4478" s="17"/>
      <c r="U4478" s="583"/>
    </row>
    <row r="4479" spans="1:21" ht="51.75">
      <c r="A4479" s="5"/>
      <c r="B4479" s="5"/>
      <c r="I4479" s="5"/>
      <c r="J4479" s="5"/>
      <c r="K4479" s="5"/>
      <c r="M4479" s="411"/>
      <c r="N4479" s="9"/>
      <c r="O4479" s="16" t="str">
        <f t="shared" si="665"/>
        <v>075301كابل زره دار زيرزميني سه سيمه، با عايق و روكش ترمو پلاستيك از نوع NYRY به ‌مقطع 1/5×3 ميليمتر مربع، براي نصب درون ترانشه.</v>
      </c>
      <c r="P4479" s="596" t="s">
        <v>2055</v>
      </c>
      <c r="Q4479" s="555" t="s">
        <v>6247</v>
      </c>
      <c r="R4479" s="555" t="s">
        <v>28</v>
      </c>
      <c r="S4479" s="614">
        <v>38600</v>
      </c>
      <c r="T4479" s="17"/>
      <c r="U4479" s="583"/>
    </row>
    <row r="4480" spans="1:21" ht="51.75">
      <c r="A4480" s="5"/>
      <c r="B4480" s="5"/>
      <c r="I4480" s="5"/>
      <c r="J4480" s="5"/>
      <c r="K4480" s="5"/>
      <c r="M4480" s="411"/>
      <c r="N4480" s="9"/>
      <c r="O4480" s="16" t="str">
        <f t="shared" si="665"/>
        <v>075302كابل زره دار زيرزميني سه سيمه، با عايق و روكش ترمو پلاستيك از نوع NYRY به ‌مقطع 2/5×3 ميليمتر مربع، براي نصب درون ترانشه.</v>
      </c>
      <c r="P4480" s="596" t="s">
        <v>2056</v>
      </c>
      <c r="Q4480" s="555" t="s">
        <v>6248</v>
      </c>
      <c r="R4480" s="555" t="s">
        <v>28</v>
      </c>
      <c r="S4480" s="614">
        <v>48000</v>
      </c>
      <c r="T4480" s="17"/>
      <c r="U4480" s="583"/>
    </row>
    <row r="4481" spans="1:21" ht="51.75">
      <c r="A4481" s="5"/>
      <c r="B4481" s="5"/>
      <c r="I4481" s="5"/>
      <c r="J4481" s="5"/>
      <c r="K4481" s="5"/>
      <c r="M4481" s="411"/>
      <c r="N4481" s="9"/>
      <c r="O4481" s="16" t="str">
        <f t="shared" si="665"/>
        <v>075303كابل زره دار زيرزميني سه سيمه، با عايق و روكش ترمو پلاستيك از نوع NYRY به ‌مقطع 4×3 ميليمتر مربع، براي نصب درون ترانشه.</v>
      </c>
      <c r="P4481" s="596" t="s">
        <v>2057</v>
      </c>
      <c r="Q4481" s="555" t="s">
        <v>2058</v>
      </c>
      <c r="R4481" s="555" t="s">
        <v>28</v>
      </c>
      <c r="S4481" s="614">
        <v>63300</v>
      </c>
      <c r="T4481" s="17"/>
      <c r="U4481" s="583"/>
    </row>
    <row r="4482" spans="1:21" ht="51.75">
      <c r="A4482" s="5"/>
      <c r="B4482" s="5"/>
      <c r="I4482" s="5"/>
      <c r="J4482" s="5"/>
      <c r="K4482" s="5"/>
      <c r="M4482" s="411"/>
      <c r="N4482" s="9"/>
      <c r="O4482" s="16" t="str">
        <f t="shared" si="665"/>
        <v>075304كابل زره دار زيرزميني سه سيمه، با عايق و روكش ترمو پلاستيك از نوع NYRY به ‌مقطع 6×3 ميليمتر مربع، براي نصب درون ترانشه.</v>
      </c>
      <c r="P4482" s="596" t="s">
        <v>2059</v>
      </c>
      <c r="Q4482" s="555" t="s">
        <v>2060</v>
      </c>
      <c r="R4482" s="555" t="s">
        <v>28</v>
      </c>
      <c r="S4482" s="614">
        <v>85700</v>
      </c>
      <c r="T4482" s="17"/>
      <c r="U4482" s="583"/>
    </row>
    <row r="4483" spans="1:21" ht="51.75">
      <c r="A4483" s="5"/>
      <c r="B4483" s="5"/>
      <c r="I4483" s="5"/>
      <c r="J4483" s="5"/>
      <c r="K4483" s="5"/>
      <c r="M4483" s="411"/>
      <c r="N4483" s="9"/>
      <c r="O4483" s="16" t="str">
        <f t="shared" si="665"/>
        <v>075305كابل زره دار زيرزميني سه سيمه، با عايق و روكش ترمو پلاستيك از نوع NYRY به ‌مقطع 10×3 ميليمتر مربع، براي نصب درون ترانشه.</v>
      </c>
      <c r="P4483" s="596" t="s">
        <v>2061</v>
      </c>
      <c r="Q4483" s="555" t="s">
        <v>2062</v>
      </c>
      <c r="R4483" s="555" t="s">
        <v>28</v>
      </c>
      <c r="S4483" s="614">
        <v>119500</v>
      </c>
      <c r="T4483" s="17"/>
      <c r="U4483" s="583"/>
    </row>
    <row r="4484" spans="1:21" ht="51.75">
      <c r="A4484" s="5"/>
      <c r="B4484" s="5"/>
      <c r="I4484" s="5"/>
      <c r="J4484" s="5"/>
      <c r="K4484" s="5"/>
      <c r="M4484" s="411"/>
      <c r="N4484" s="9"/>
      <c r="O4484" s="16" t="str">
        <f t="shared" si="665"/>
        <v>075306كابل زره دار زيرزميني سه سيمه، با عايق و روكش ترمو پلاستيك از نوع NYRY به ‌مقطع 16×3 ميليمتر مربع، براي نصب درون ترانشه.</v>
      </c>
      <c r="P4484" s="596" t="s">
        <v>2063</v>
      </c>
      <c r="Q4484" s="555" t="s">
        <v>2064</v>
      </c>
      <c r="R4484" s="555" t="s">
        <v>28</v>
      </c>
      <c r="S4484" s="614">
        <v>163000</v>
      </c>
      <c r="T4484" s="17"/>
      <c r="U4484" s="583"/>
    </row>
    <row r="4485" spans="1:21" ht="51.75">
      <c r="A4485" s="5"/>
      <c r="B4485" s="5"/>
      <c r="I4485" s="5"/>
      <c r="J4485" s="5"/>
      <c r="K4485" s="5"/>
      <c r="M4485" s="411"/>
      <c r="N4485" s="9"/>
      <c r="O4485" s="16" t="str">
        <f t="shared" si="665"/>
        <v>075307كابل زره دار زيرزميني سه سيمه، با عايق و روكش ترمو پلاستيك از نوع NYRY به ‌مقطع 25×3 ميليمتر مربع، براي نصب درون ترانشه.</v>
      </c>
      <c r="P4485" s="596" t="s">
        <v>2065</v>
      </c>
      <c r="Q4485" s="555" t="s">
        <v>2066</v>
      </c>
      <c r="R4485" s="555" t="s">
        <v>28</v>
      </c>
      <c r="S4485" s="614">
        <v>243000</v>
      </c>
      <c r="T4485" s="17"/>
      <c r="U4485" s="583"/>
    </row>
    <row r="4486" spans="1:21" ht="51.75">
      <c r="A4486" s="5"/>
      <c r="B4486" s="5"/>
      <c r="I4486" s="5"/>
      <c r="J4486" s="5"/>
      <c r="K4486" s="5"/>
      <c r="M4486" s="411"/>
      <c r="N4486" s="9"/>
      <c r="O4486" s="16" t="str">
        <f t="shared" si="665"/>
        <v>075308كابل زره دار زيرزميني سه سيمه، با عايق و روكش ترمو پلاستيك از نوع NYRY به ‌مقطع 35×3 ميليمتر مربع، براي نصب درون ترانشه.</v>
      </c>
      <c r="P4486" s="596" t="s">
        <v>2067</v>
      </c>
      <c r="Q4486" s="555" t="s">
        <v>2068</v>
      </c>
      <c r="R4486" s="555" t="s">
        <v>28</v>
      </c>
      <c r="S4486" s="614">
        <v>318000</v>
      </c>
      <c r="T4486" s="17"/>
      <c r="U4486" s="583"/>
    </row>
    <row r="4487" spans="1:21" ht="51.75">
      <c r="A4487" s="5"/>
      <c r="B4487" s="5"/>
      <c r="I4487" s="5"/>
      <c r="J4487" s="5"/>
      <c r="K4487" s="5"/>
      <c r="M4487" s="411"/>
      <c r="N4487" s="9"/>
      <c r="O4487" s="16" t="str">
        <f t="shared" si="665"/>
        <v>075309كابل زره دار زيرزميني سه سيمه، با عايق و روكش ترمو پلاستيك از نوع NYRY به ‌مقطع 50×3 ميليمتر مربع، براي نصب درون ترانشه.</v>
      </c>
      <c r="P4487" s="596" t="s">
        <v>2069</v>
      </c>
      <c r="Q4487" s="555" t="s">
        <v>2070</v>
      </c>
      <c r="R4487" s="555" t="s">
        <v>28</v>
      </c>
      <c r="S4487" s="614">
        <v>403500</v>
      </c>
      <c r="T4487" s="17"/>
      <c r="U4487" s="583"/>
    </row>
    <row r="4488" spans="1:21" ht="51.75">
      <c r="A4488" s="5"/>
      <c r="B4488" s="5"/>
      <c r="I4488" s="5"/>
      <c r="J4488" s="5"/>
      <c r="K4488" s="5"/>
      <c r="M4488" s="411"/>
      <c r="N4488" s="9"/>
      <c r="O4488" s="16" t="str">
        <f t="shared" si="665"/>
        <v>075310كابل زره دار زيرزميني سه سيمه، با عايق و روكش ترمو پلاستيك از نوع NYRY به ‌مقطع 70×3 ميليمتر مربع، براي نصب درون ترانشه.</v>
      </c>
      <c r="P4488" s="596" t="s">
        <v>2071</v>
      </c>
      <c r="Q4488" s="555" t="s">
        <v>2072</v>
      </c>
      <c r="R4488" s="555" t="s">
        <v>28</v>
      </c>
      <c r="S4488" s="614">
        <v>563500</v>
      </c>
      <c r="T4488" s="17"/>
      <c r="U4488" s="583"/>
    </row>
    <row r="4489" spans="1:21" ht="51.75">
      <c r="A4489" s="5"/>
      <c r="B4489" s="5"/>
      <c r="I4489" s="5"/>
      <c r="J4489" s="5"/>
      <c r="K4489" s="5"/>
      <c r="M4489" s="411"/>
      <c r="N4489" s="9"/>
      <c r="O4489" s="16" t="str">
        <f t="shared" si="665"/>
        <v>075311كابل زره دار زيرزميني سه سيمه، با عايق و روكش ترمو پلاستيك از نوع NYRY به ‌مقطع 95×3 ميليمتر مربع، براي نصب درون ترانشه.</v>
      </c>
      <c r="P4489" s="596" t="s">
        <v>2073</v>
      </c>
      <c r="Q4489" s="555" t="s">
        <v>2074</v>
      </c>
      <c r="R4489" s="555" t="s">
        <v>28</v>
      </c>
      <c r="S4489" s="614">
        <v>760500</v>
      </c>
      <c r="T4489" s="17"/>
      <c r="U4489" s="583"/>
    </row>
    <row r="4490" spans="1:21" ht="51.75">
      <c r="A4490" s="5"/>
      <c r="B4490" s="5"/>
      <c r="I4490" s="5"/>
      <c r="J4490" s="5"/>
      <c r="K4490" s="5"/>
      <c r="M4490" s="411"/>
      <c r="N4490" s="9"/>
      <c r="O4490" s="16" t="str">
        <f t="shared" si="665"/>
        <v>075312كابل زره دار زيرزميني سه سيمه، با عايق و روكش ترمو پلاستيك از نوع NYRY به ‌مقطع 120×3 ميليمتر مربع، براي نصب درون ترانشه.</v>
      </c>
      <c r="P4490" s="596" t="s">
        <v>2075</v>
      </c>
      <c r="Q4490" s="555" t="s">
        <v>2076</v>
      </c>
      <c r="R4490" s="555" t="s">
        <v>28</v>
      </c>
      <c r="S4490" s="614">
        <v>941500</v>
      </c>
      <c r="T4490" s="17"/>
      <c r="U4490" s="583"/>
    </row>
    <row r="4491" spans="1:21" ht="51.75">
      <c r="A4491" s="5"/>
      <c r="B4491" s="5"/>
      <c r="I4491" s="5"/>
      <c r="J4491" s="5"/>
      <c r="K4491" s="5"/>
      <c r="M4491" s="411"/>
      <c r="N4491" s="9"/>
      <c r="O4491" s="16" t="str">
        <f t="shared" si="665"/>
        <v>075313كابل زره دار زيرزميني سه سيمه، با عايق و روكش ترمو پلاستيك از نوع NYRY به ‌مقطع 150×3 ميليمتر مربع، براي نصب درون ترانشه.</v>
      </c>
      <c r="P4491" s="596" t="s">
        <v>2077</v>
      </c>
      <c r="Q4491" s="555" t="s">
        <v>2078</v>
      </c>
      <c r="R4491" s="555" t="s">
        <v>28</v>
      </c>
      <c r="S4491" s="614">
        <v>1169000</v>
      </c>
      <c r="T4491" s="17"/>
      <c r="U4491" s="583"/>
    </row>
    <row r="4492" spans="1:21" ht="51.75">
      <c r="A4492" s="5"/>
      <c r="B4492" s="5"/>
      <c r="I4492" s="5"/>
      <c r="J4492" s="5"/>
      <c r="K4492" s="5"/>
      <c r="M4492" s="411"/>
      <c r="N4492" s="9"/>
      <c r="O4492" s="16" t="str">
        <f t="shared" si="665"/>
        <v>075314كابل زره دار زيرزميني سه سيمه، با عايق و روكش ترمو پلاستيك از نوع NYRY به ‌مقطع 185×3 ميليمتر مربع، براي نصب درون ترانشه.</v>
      </c>
      <c r="P4492" s="596" t="s">
        <v>2079</v>
      </c>
      <c r="Q4492" s="555" t="s">
        <v>2080</v>
      </c>
      <c r="R4492" s="555" t="s">
        <v>28</v>
      </c>
      <c r="S4492" s="614">
        <v>1379000</v>
      </c>
      <c r="T4492" s="17"/>
      <c r="U4492" s="583"/>
    </row>
    <row r="4493" spans="1:21" ht="51.75">
      <c r="A4493" s="5"/>
      <c r="B4493" s="5"/>
      <c r="I4493" s="5"/>
      <c r="J4493" s="5"/>
      <c r="K4493" s="5"/>
      <c r="M4493" s="411"/>
      <c r="N4493" s="9"/>
      <c r="O4493" s="16" t="str">
        <f t="shared" si="665"/>
        <v>075315كابل زره دار زيرزميني سه سيمه، با عايق و روكش ترمو پلاستيك از نوع NYRY به ‌مقطع 240×3 ميليمتر مربع، براي نصب درون ترانشه.</v>
      </c>
      <c r="P4493" s="596" t="s">
        <v>2081</v>
      </c>
      <c r="Q4493" s="555" t="s">
        <v>2082</v>
      </c>
      <c r="R4493" s="555" t="s">
        <v>28</v>
      </c>
      <c r="S4493" s="614">
        <v>1866000</v>
      </c>
      <c r="T4493" s="17"/>
      <c r="U4493" s="583"/>
    </row>
    <row r="4494" spans="1:21" ht="51.75">
      <c r="A4494" s="5"/>
      <c r="B4494" s="5"/>
      <c r="I4494" s="5"/>
      <c r="J4494" s="5"/>
      <c r="K4494" s="5"/>
      <c r="M4494" s="411"/>
      <c r="N4494" s="9"/>
      <c r="O4494" s="16" t="str">
        <f t="shared" si="665"/>
        <v>075316كابل زره دار زيرزميني سه سيمه، با عايق و روكش ترمو پلاستيك از نوع NYRY به ‌مقطع 300×3 ميليمتر مربع، براي نصب درون ترانشه.</v>
      </c>
      <c r="P4494" s="596" t="s">
        <v>2083</v>
      </c>
      <c r="Q4494" s="555" t="s">
        <v>2084</v>
      </c>
      <c r="R4494" s="555" t="s">
        <v>28</v>
      </c>
      <c r="S4494" s="614">
        <v>2307000</v>
      </c>
      <c r="T4494" s="17"/>
      <c r="U4494" s="583"/>
    </row>
    <row r="4495" spans="1:21" ht="51.75">
      <c r="A4495" s="5"/>
      <c r="B4495" s="5"/>
      <c r="I4495" s="5"/>
      <c r="J4495" s="5"/>
      <c r="K4495" s="5"/>
      <c r="M4495" s="411"/>
      <c r="N4495" s="9"/>
      <c r="O4495" s="16" t="str">
        <f t="shared" si="665"/>
        <v>076101كابل کنترل زره‌دار زيرزميني چند سيمه، با عايق و روكش ترمو پلاستيك از نوع NYRY به ‌مقطع 1/5×7 ميليمتر مربع، براي نصب درون ترانشه.</v>
      </c>
      <c r="P4495" s="596" t="s">
        <v>2085</v>
      </c>
      <c r="Q4495" s="555" t="s">
        <v>6249</v>
      </c>
      <c r="R4495" s="555" t="s">
        <v>28</v>
      </c>
      <c r="S4495" s="614">
        <v>65100</v>
      </c>
      <c r="T4495" s="17"/>
      <c r="U4495" s="583"/>
    </row>
    <row r="4496" spans="1:21" ht="51.75">
      <c r="A4496" s="5"/>
      <c r="B4496" s="5"/>
      <c r="I4496" s="5"/>
      <c r="J4496" s="5"/>
      <c r="K4496" s="5"/>
      <c r="M4496" s="411"/>
      <c r="N4496" s="9"/>
      <c r="O4496" s="16" t="str">
        <f t="shared" si="665"/>
        <v>076102كابل کنترل زره‌دار زيرزميني چند سيمه، با عايق و روكش ترمو پلاستيك از نوع NYRY به ‌مقطع 1/5×10 ميليمتر مربع، براي نصب درون ترانشه.</v>
      </c>
      <c r="P4496" s="596" t="s">
        <v>2086</v>
      </c>
      <c r="Q4496" s="555" t="s">
        <v>6250</v>
      </c>
      <c r="R4496" s="555" t="s">
        <v>28</v>
      </c>
      <c r="S4496" s="614">
        <v>87200</v>
      </c>
      <c r="T4496" s="17"/>
      <c r="U4496" s="583"/>
    </row>
    <row r="4497" spans="1:21" ht="51.75">
      <c r="A4497" s="5"/>
      <c r="B4497" s="5"/>
      <c r="I4497" s="5"/>
      <c r="J4497" s="5"/>
      <c r="K4497" s="5"/>
      <c r="M4497" s="411"/>
      <c r="N4497" s="9"/>
      <c r="O4497" s="16" t="str">
        <f t="shared" si="665"/>
        <v>076103كابل کنترل زره‌دار زيرزميني چند سيمه، با عايق و روكش ترمو پلاستيك از نوع NYRY به ‌مقطع 1/5×12 ميليمتر مربع، براي نصب درون ترانشه.</v>
      </c>
      <c r="P4497" s="596" t="s">
        <v>2087</v>
      </c>
      <c r="Q4497" s="555" t="s">
        <v>6251</v>
      </c>
      <c r="R4497" s="555" t="s">
        <v>28</v>
      </c>
      <c r="S4497" s="614">
        <v>97300</v>
      </c>
      <c r="T4497" s="17"/>
      <c r="U4497" s="583"/>
    </row>
    <row r="4498" spans="1:21" ht="51.75">
      <c r="A4498" s="5"/>
      <c r="B4498" s="5"/>
      <c r="I4498" s="5"/>
      <c r="J4498" s="5"/>
      <c r="K4498" s="5"/>
      <c r="M4498" s="411"/>
      <c r="N4498" s="9"/>
      <c r="O4498" s="16" t="str">
        <f t="shared" si="665"/>
        <v>076104كابل کنترل زره‌دار زيرزميني چند سيمه، با عايق و روكش ترمو پلاستيك از نوع NYRY به ‌مقطع 1/5×14 ميليمتر مربع، براي نصب درون ترانشه.</v>
      </c>
      <c r="P4498" s="596" t="s">
        <v>2088</v>
      </c>
      <c r="Q4498" s="555" t="s">
        <v>6252</v>
      </c>
      <c r="R4498" s="555" t="s">
        <v>28</v>
      </c>
      <c r="S4498" s="614">
        <v>108000</v>
      </c>
      <c r="T4498" s="17"/>
      <c r="U4498" s="583"/>
    </row>
    <row r="4499" spans="1:21" ht="51.75">
      <c r="A4499" s="5"/>
      <c r="B4499" s="5"/>
      <c r="I4499" s="5"/>
      <c r="J4499" s="5"/>
      <c r="K4499" s="5"/>
      <c r="M4499" s="411"/>
      <c r="N4499" s="9"/>
      <c r="O4499" s="16" t="str">
        <f t="shared" si="665"/>
        <v>076105كابل کنترل زره‌دار زيرزميني چند سيمه، با عايق و روكش ترمو پلاستيك از نوع NYRY به ‌مقطع 1/5×16 ميليمتر مربع، براي نصب درون ترانشه.</v>
      </c>
      <c r="P4499" s="596" t="s">
        <v>2089</v>
      </c>
      <c r="Q4499" s="555" t="s">
        <v>6253</v>
      </c>
      <c r="R4499" s="555" t="s">
        <v>28</v>
      </c>
      <c r="S4499" s="614">
        <v>119000</v>
      </c>
      <c r="T4499" s="17"/>
      <c r="U4499" s="583"/>
    </row>
    <row r="4500" spans="1:21" ht="51.75">
      <c r="A4500" s="5"/>
      <c r="B4500" s="5"/>
      <c r="I4500" s="5"/>
      <c r="J4500" s="5"/>
      <c r="K4500" s="5"/>
      <c r="M4500" s="411"/>
      <c r="N4500" s="9"/>
      <c r="O4500" s="16" t="str">
        <f t="shared" si="665"/>
        <v>076106كابل کنترل زره‌دار زيرزميني چند سيمه، با عايق و روكش ترمو پلاستيك از نوع NYRY به ‌مقطع 1/5×19 ميليمتر مربع، براي نصب درون ترانشه.</v>
      </c>
      <c r="P4500" s="596" t="s">
        <v>2090</v>
      </c>
      <c r="Q4500" s="555" t="s">
        <v>6254</v>
      </c>
      <c r="R4500" s="555" t="s">
        <v>28</v>
      </c>
      <c r="S4500" s="614">
        <v>142000</v>
      </c>
      <c r="T4500" s="17"/>
      <c r="U4500" s="583"/>
    </row>
    <row r="4501" spans="1:21" ht="51.75">
      <c r="A4501" s="5"/>
      <c r="B4501" s="5"/>
      <c r="I4501" s="5"/>
      <c r="J4501" s="5"/>
      <c r="K4501" s="5"/>
      <c r="M4501" s="411"/>
      <c r="N4501" s="9"/>
      <c r="O4501" s="16" t="str">
        <f t="shared" si="665"/>
        <v>076107كابل کنترل زره‌دار زيرزميني چند سيمه، با عايق و روكش ترمو پلاستيك از نوع NYRY به ‌مقطع 1/5×24 ميليمتر مربع، براي نصب درون ترانشه.</v>
      </c>
      <c r="P4501" s="596" t="s">
        <v>2091</v>
      </c>
      <c r="Q4501" s="555" t="s">
        <v>6255</v>
      </c>
      <c r="R4501" s="555" t="s">
        <v>28</v>
      </c>
      <c r="S4501" s="614">
        <v>169500</v>
      </c>
      <c r="T4501" s="17"/>
      <c r="U4501" s="583"/>
    </row>
    <row r="4502" spans="1:21" ht="51.75">
      <c r="A4502" s="5"/>
      <c r="B4502" s="5"/>
      <c r="I4502" s="5"/>
      <c r="J4502" s="5"/>
      <c r="K4502" s="5"/>
      <c r="M4502" s="411"/>
      <c r="N4502" s="9"/>
      <c r="O4502" s="16" t="str">
        <f t="shared" si="665"/>
        <v>076108كابل کنترل زره‌دار زيرزميني چند سيمه، با عايق و روكش ترمو پلاستيك از نوع NYRY به ‌مقطع 1/5×30 ميليمتر مربع، براي نصب درون ترانشه.</v>
      </c>
      <c r="P4502" s="596" t="s">
        <v>2092</v>
      </c>
      <c r="Q4502" s="555" t="s">
        <v>6256</v>
      </c>
      <c r="R4502" s="555" t="s">
        <v>28</v>
      </c>
      <c r="S4502" s="614">
        <v>202500</v>
      </c>
      <c r="T4502" s="17"/>
      <c r="U4502" s="583"/>
    </row>
    <row r="4503" spans="1:21" ht="51.75">
      <c r="A4503" s="5"/>
      <c r="B4503" s="5"/>
      <c r="I4503" s="5"/>
      <c r="J4503" s="5"/>
      <c r="K4503" s="5"/>
      <c r="M4503" s="411"/>
      <c r="N4503" s="9"/>
      <c r="O4503" s="16" t="str">
        <f t="shared" si="665"/>
        <v>076109كابل کنترل زره‌دار زيرزميني چند سيمه، با عايق و روكش ترمو پلاستيك از نوع NYRY به ‌مقطع 1/5×37 ميليمتر مربع، براي نصب درون ترانشه.</v>
      </c>
      <c r="P4503" s="596" t="s">
        <v>2093</v>
      </c>
      <c r="Q4503" s="555" t="s">
        <v>6257</v>
      </c>
      <c r="R4503" s="555" t="s">
        <v>28</v>
      </c>
      <c r="S4503" s="614">
        <v>239500</v>
      </c>
      <c r="T4503" s="17"/>
      <c r="U4503" s="583"/>
    </row>
    <row r="4504" spans="1:21" ht="51.75">
      <c r="A4504" s="5"/>
      <c r="B4504" s="5"/>
      <c r="I4504" s="5"/>
      <c r="J4504" s="5"/>
      <c r="K4504" s="5"/>
      <c r="M4504" s="411"/>
      <c r="N4504" s="9"/>
      <c r="O4504" s="16" t="str">
        <f t="shared" si="665"/>
        <v>076201كابل کنترل زره‌دار زيرزميني چند سيمه، با عايق و روكش ترمو پلاستيك از نوع NYRY به ‌مقطع 2/5×5 ميليمتر مربع، براي نصب درون ترانشه.</v>
      </c>
      <c r="P4504" s="596" t="s">
        <v>2094</v>
      </c>
      <c r="Q4504" s="555" t="s">
        <v>6258</v>
      </c>
      <c r="R4504" s="555" t="s">
        <v>28</v>
      </c>
      <c r="S4504" s="614">
        <v>67000</v>
      </c>
      <c r="T4504" s="17"/>
      <c r="U4504" s="583"/>
    </row>
    <row r="4505" spans="1:21" ht="51.75">
      <c r="A4505" s="5"/>
      <c r="B4505" s="5"/>
      <c r="I4505" s="5"/>
      <c r="J4505" s="5"/>
      <c r="K4505" s="5"/>
      <c r="M4505" s="411"/>
      <c r="N4505" s="9"/>
      <c r="O4505" s="16" t="str">
        <f t="shared" si="665"/>
        <v>076202كابل کنترل زره‌دار زيرزميني چند سيمه، با عايق و روكش ترمو پلاستيك از نوع NYRY به ‌مقطع 2/5×7 ميليمتر مربع، براي نصب درون ترانشه.</v>
      </c>
      <c r="P4505" s="596" t="s">
        <v>2095</v>
      </c>
      <c r="Q4505" s="555" t="s">
        <v>6259</v>
      </c>
      <c r="R4505" s="555" t="s">
        <v>28</v>
      </c>
      <c r="S4505" s="614">
        <v>85400</v>
      </c>
      <c r="T4505" s="17"/>
      <c r="U4505" s="583"/>
    </row>
    <row r="4506" spans="1:21" ht="51.75">
      <c r="A4506" s="5"/>
      <c r="B4506" s="5"/>
      <c r="I4506" s="5"/>
      <c r="J4506" s="5"/>
      <c r="K4506" s="5"/>
      <c r="M4506" s="411"/>
      <c r="N4506" s="9"/>
      <c r="O4506" s="16" t="str">
        <f t="shared" si="665"/>
        <v>076203كابل کنترل زره‌دار زيرزميني چند سيمه، با عايق و روكش ترمو پلاستيك از نوع NYRY به ‌مقطع 2/5×10 ميليمتر مربع، براي نصب درون ترانشه.</v>
      </c>
      <c r="P4506" s="596" t="s">
        <v>2096</v>
      </c>
      <c r="Q4506" s="555" t="s">
        <v>6260</v>
      </c>
      <c r="R4506" s="555" t="s">
        <v>28</v>
      </c>
      <c r="S4506" s="614">
        <v>120000</v>
      </c>
      <c r="T4506" s="17"/>
      <c r="U4506" s="583"/>
    </row>
    <row r="4507" spans="1:21" ht="51.75">
      <c r="A4507" s="5"/>
      <c r="B4507" s="5"/>
      <c r="I4507" s="5"/>
      <c r="J4507" s="5"/>
      <c r="K4507" s="5"/>
      <c r="M4507" s="411"/>
      <c r="N4507" s="9"/>
      <c r="O4507" s="16" t="str">
        <f t="shared" si="665"/>
        <v>076204كابل کنترل زره‌دار زيرزميني چند سيمه، با عايق و روكش ترمو پلاستيك از نوع NYRY به ‌مقطع 2/5×12 ميليمتر مربع، براي نصب درون ترانشه.</v>
      </c>
      <c r="P4507" s="596" t="s">
        <v>2097</v>
      </c>
      <c r="Q4507" s="555" t="s">
        <v>6261</v>
      </c>
      <c r="R4507" s="555" t="s">
        <v>28</v>
      </c>
      <c r="S4507" s="614">
        <v>134500</v>
      </c>
      <c r="T4507" s="17"/>
      <c r="U4507" s="583"/>
    </row>
    <row r="4508" spans="1:21" ht="51.75">
      <c r="A4508" s="5"/>
      <c r="B4508" s="5"/>
      <c r="I4508" s="5"/>
      <c r="J4508" s="5"/>
      <c r="K4508" s="5"/>
      <c r="M4508" s="411"/>
      <c r="N4508" s="9"/>
      <c r="O4508" s="16" t="str">
        <f t="shared" si="665"/>
        <v>076205كابل کنترل زره‌دار زيرزميني چند سيمه، با عايق و روكش ترمو پلاستيك از نوع NYRY به ‌مقطع 2/5×14 ميليمتر مربع، براي نصب درون ترانشه.</v>
      </c>
      <c r="P4508" s="596" t="s">
        <v>2098</v>
      </c>
      <c r="Q4508" s="555" t="s">
        <v>6262</v>
      </c>
      <c r="R4508" s="555" t="s">
        <v>28</v>
      </c>
      <c r="S4508" s="614">
        <v>155500</v>
      </c>
      <c r="T4508" s="17"/>
      <c r="U4508" s="583"/>
    </row>
    <row r="4509" spans="1:21" ht="51.75">
      <c r="A4509" s="5"/>
      <c r="B4509" s="5"/>
      <c r="I4509" s="5"/>
      <c r="J4509" s="5"/>
      <c r="K4509" s="5"/>
      <c r="M4509" s="411"/>
      <c r="N4509" s="9"/>
      <c r="O4509" s="16" t="str">
        <f t="shared" si="665"/>
        <v>076206كابل کنترل زره‌دار زيرزميني چند سيمه، با عايق و روكش ترمو پلاستيك از نوع NYRY به ‌مقطع 2/5×16 ميليمتر مربع، براي نصب درون ترانشه.</v>
      </c>
      <c r="P4509" s="596" t="s">
        <v>2099</v>
      </c>
      <c r="Q4509" s="555" t="s">
        <v>6263</v>
      </c>
      <c r="R4509" s="555" t="s">
        <v>28</v>
      </c>
      <c r="S4509" s="614">
        <v>172000</v>
      </c>
      <c r="T4509" s="17"/>
      <c r="U4509" s="583"/>
    </row>
    <row r="4510" spans="1:21" ht="51.75">
      <c r="A4510" s="5"/>
      <c r="B4510" s="5"/>
      <c r="I4510" s="5"/>
      <c r="J4510" s="5"/>
      <c r="K4510" s="5"/>
      <c r="M4510" s="411"/>
      <c r="N4510" s="9"/>
      <c r="O4510" s="16" t="str">
        <f t="shared" si="665"/>
        <v>076207كابل کنترل زره‌دار زيرزميني چند سيمه، با عايق و روكش ترمو پلاستيك از نوع NYRY به ‌مقطع 2/5×19 ميليمتر مربع، براي نصب درون ترانشه.</v>
      </c>
      <c r="P4510" s="596" t="s">
        <v>2100</v>
      </c>
      <c r="Q4510" s="555" t="s">
        <v>6264</v>
      </c>
      <c r="R4510" s="555" t="s">
        <v>28</v>
      </c>
      <c r="S4510" s="614">
        <v>198500</v>
      </c>
      <c r="T4510" s="17"/>
      <c r="U4510" s="583"/>
    </row>
    <row r="4511" spans="1:21" ht="51.75">
      <c r="A4511" s="5"/>
      <c r="B4511" s="5"/>
      <c r="I4511" s="5"/>
      <c r="J4511" s="5"/>
      <c r="K4511" s="5"/>
      <c r="M4511" s="411"/>
      <c r="N4511" s="9"/>
      <c r="O4511" s="16" t="str">
        <f t="shared" si="665"/>
        <v>076208كابل کنترل زره‌دار زيرزميني چند سيمه، با عايق و روكش ترمو پلاستيك از نوع NYRY به ‌مقطع 2/5×24 ميليمتر مربع، براي نصب درون ترانشه.</v>
      </c>
      <c r="P4511" s="596" t="s">
        <v>2101</v>
      </c>
      <c r="Q4511" s="555" t="s">
        <v>6265</v>
      </c>
      <c r="R4511" s="555" t="s">
        <v>28</v>
      </c>
      <c r="S4511" s="614">
        <v>234500</v>
      </c>
      <c r="T4511" s="17"/>
      <c r="U4511" s="583"/>
    </row>
    <row r="4512" spans="1:21" ht="51.75">
      <c r="A4512" s="5"/>
      <c r="B4512" s="5"/>
      <c r="I4512" s="5"/>
      <c r="J4512" s="5"/>
      <c r="K4512" s="5"/>
      <c r="M4512" s="411"/>
      <c r="N4512" s="9"/>
      <c r="O4512" s="16" t="str">
        <f t="shared" si="665"/>
        <v>076209كابل کنترل زره‌دار زيرزميني چند سيمه، با عايق و روكش ترمو پلاستيك از نوع NYRY به ‌مقطع 2/5×30 ميليمتر مربع، براي نصب درون ترانشه.</v>
      </c>
      <c r="P4512" s="596" t="s">
        <v>2102</v>
      </c>
      <c r="Q4512" s="555" t="s">
        <v>6266</v>
      </c>
      <c r="R4512" s="555" t="s">
        <v>28</v>
      </c>
      <c r="S4512" s="614">
        <v>286000</v>
      </c>
      <c r="T4512" s="17"/>
      <c r="U4512" s="583"/>
    </row>
    <row r="4513" spans="1:21" ht="51.75">
      <c r="A4513" s="5"/>
      <c r="B4513" s="5"/>
      <c r="I4513" s="5"/>
      <c r="J4513" s="5"/>
      <c r="K4513" s="5"/>
      <c r="M4513" s="411"/>
      <c r="N4513" s="9"/>
      <c r="O4513" s="16" t="str">
        <f t="shared" si="665"/>
        <v>076210كابل کنترل زره‌دار زيرزميني چند سيمه، با عايق و روكش ترمو پلاستيك از نوع NYRY به ‌مقطع 2/5×37 ميليمتر مربع، براي نصب درون ترانشه.</v>
      </c>
      <c r="P4513" s="596" t="s">
        <v>2103</v>
      </c>
      <c r="Q4513" s="555" t="s">
        <v>6267</v>
      </c>
      <c r="R4513" s="555" t="s">
        <v>28</v>
      </c>
      <c r="S4513" s="614">
        <v>342500</v>
      </c>
      <c r="T4513" s="17"/>
      <c r="U4513" s="583"/>
    </row>
    <row r="4514" spans="1:21" ht="51.75">
      <c r="A4514" s="5"/>
      <c r="B4514" s="5"/>
      <c r="I4514" s="5"/>
      <c r="J4514" s="5"/>
      <c r="K4514" s="5"/>
      <c r="M4514" s="411"/>
      <c r="N4514" s="9"/>
      <c r="O4514" s="16" t="str">
        <f t="shared" si="665"/>
        <v>076301كابل کنترل زره‌دار زيرزميني چند سيمه، با عايق و روكش ترمو پلاستيك از نوع NYRY به ‌مقطع 4×5 ميليمتر مربع، براي نصب درون ترانشه.</v>
      </c>
      <c r="P4514" s="596" t="s">
        <v>2104</v>
      </c>
      <c r="Q4514" s="555" t="s">
        <v>2105</v>
      </c>
      <c r="R4514" s="555" t="s">
        <v>28</v>
      </c>
      <c r="S4514" s="614">
        <v>98100</v>
      </c>
      <c r="T4514" s="17"/>
      <c r="U4514" s="583"/>
    </row>
    <row r="4515" spans="1:21" ht="51.75">
      <c r="A4515" s="5"/>
      <c r="B4515" s="5"/>
      <c r="I4515" s="5"/>
      <c r="J4515" s="5"/>
      <c r="K4515" s="5"/>
      <c r="M4515" s="411"/>
      <c r="N4515" s="9"/>
      <c r="O4515" s="16" t="str">
        <f t="shared" si="665"/>
        <v>076302كابل کنترل زره‌دار زيرزميني چند سيمه، با عايق و روكش ترمو پلاستيك از نوع NYRY به ‌مقطع 4×7 ميليمتر مربع، براي نصب درون ترانشه.</v>
      </c>
      <c r="P4515" s="596" t="s">
        <v>2106</v>
      </c>
      <c r="Q4515" s="555" t="s">
        <v>2107</v>
      </c>
      <c r="R4515" s="555" t="s">
        <v>28</v>
      </c>
      <c r="S4515" s="614">
        <v>121000</v>
      </c>
      <c r="T4515" s="17"/>
      <c r="U4515" s="583"/>
    </row>
    <row r="4516" spans="1:21" ht="51.75">
      <c r="A4516" s="5"/>
      <c r="B4516" s="5"/>
      <c r="I4516" s="5"/>
      <c r="J4516" s="5"/>
      <c r="K4516" s="5"/>
      <c r="M4516" s="411"/>
      <c r="N4516" s="9"/>
      <c r="O4516" s="16" t="str">
        <f t="shared" si="665"/>
        <v>076303كابل کنترل زره‌دار زيرزميني چند سيمه، با عايق و روكش ترمو پلاستيك از نوع NYRY به ‌مقطع 4×10 ميليمتر مربع، براي نصب درون ترانشه.</v>
      </c>
      <c r="P4516" s="596" t="s">
        <v>2108</v>
      </c>
      <c r="Q4516" s="555" t="s">
        <v>2109</v>
      </c>
      <c r="R4516" s="555" t="s">
        <v>28</v>
      </c>
      <c r="S4516" s="614">
        <v>174000</v>
      </c>
      <c r="T4516" s="17"/>
      <c r="U4516" s="583"/>
    </row>
    <row r="4517" spans="1:21" ht="51.75">
      <c r="A4517" s="5"/>
      <c r="B4517" s="5"/>
      <c r="I4517" s="5"/>
      <c r="J4517" s="5"/>
      <c r="K4517" s="5"/>
      <c r="M4517" s="411"/>
      <c r="N4517" s="9"/>
      <c r="O4517" s="16" t="str">
        <f t="shared" si="665"/>
        <v>076304كابل کنترل زره‌دار زيرزميني چند سيمه، با عايق و روكش ترمو پلاستيك از نوع NYRY به ‌مقطع 4×12 ميليمتر مربع، براي نصب درون ترانشه.</v>
      </c>
      <c r="P4517" s="596" t="s">
        <v>2110</v>
      </c>
      <c r="Q4517" s="555" t="s">
        <v>2111</v>
      </c>
      <c r="R4517" s="555" t="s">
        <v>28</v>
      </c>
      <c r="S4517" s="614">
        <v>198500</v>
      </c>
      <c r="T4517" s="17"/>
      <c r="U4517" s="583"/>
    </row>
    <row r="4518" spans="1:21" ht="51.75">
      <c r="A4518" s="5"/>
      <c r="B4518" s="5"/>
      <c r="I4518" s="5"/>
      <c r="J4518" s="5"/>
      <c r="K4518" s="5"/>
      <c r="M4518" s="411"/>
      <c r="N4518" s="9"/>
      <c r="O4518" s="16" t="str">
        <f t="shared" si="665"/>
        <v>076305كابل کنترل زره‌دار زيرزميني چند سيمه، با عايق و روكش ترمو پلاستيك از نوع NYRY به ‌مقطع 4×14 ميليمتر مربع، براي نصب درون ترانشه.</v>
      </c>
      <c r="P4518" s="596" t="s">
        <v>2112</v>
      </c>
      <c r="Q4518" s="555" t="s">
        <v>2113</v>
      </c>
      <c r="R4518" s="555" t="s">
        <v>28</v>
      </c>
      <c r="S4518" s="614">
        <v>224000</v>
      </c>
      <c r="T4518" s="17"/>
      <c r="U4518" s="583"/>
    </row>
    <row r="4519" spans="1:21" ht="51.75">
      <c r="A4519" s="5"/>
      <c r="B4519" s="5"/>
      <c r="I4519" s="5"/>
      <c r="J4519" s="5"/>
      <c r="K4519" s="5"/>
      <c r="M4519" s="411"/>
      <c r="N4519" s="9"/>
      <c r="O4519" s="16" t="str">
        <f t="shared" ref="O4519:O4582" si="666">LEFT(CONCATENATE(P4519,Q4519),252)</f>
        <v>076306كابل کنترل زره‌دار زيرزميني چند سيمه، با عايق و روكش ترمو پلاستيك از نوع NYRY به ‌مقطع 4×16 ميليمتر مربع، براي نصب درون ترانشه.</v>
      </c>
      <c r="P4519" s="596" t="s">
        <v>2114</v>
      </c>
      <c r="Q4519" s="555" t="s">
        <v>2115</v>
      </c>
      <c r="R4519" s="555" t="s">
        <v>28</v>
      </c>
      <c r="S4519" s="614">
        <v>246500</v>
      </c>
      <c r="T4519" s="17"/>
      <c r="U4519" s="583"/>
    </row>
    <row r="4520" spans="1:21" ht="51.75">
      <c r="A4520" s="5"/>
      <c r="B4520" s="5"/>
      <c r="I4520" s="5"/>
      <c r="J4520" s="5"/>
      <c r="K4520" s="5"/>
      <c r="M4520" s="411"/>
      <c r="N4520" s="9"/>
      <c r="O4520" s="16" t="str">
        <f t="shared" si="666"/>
        <v>076307كابل کنترل زره‌دار زيرزميني چند سيمه، با عايق و روكش ترمو پلاستيك از نوع NYRY به ‌مقطع 4×19 ميليمتر مربع، براي نصب درون ترانشه.</v>
      </c>
      <c r="P4520" s="596" t="s">
        <v>2116</v>
      </c>
      <c r="Q4520" s="555" t="s">
        <v>2117</v>
      </c>
      <c r="R4520" s="555" t="s">
        <v>28</v>
      </c>
      <c r="S4520" s="614">
        <v>288500</v>
      </c>
      <c r="T4520" s="17"/>
      <c r="U4520" s="583"/>
    </row>
    <row r="4521" spans="1:21" ht="51.75">
      <c r="A4521" s="5"/>
      <c r="B4521" s="5"/>
      <c r="I4521" s="5"/>
      <c r="J4521" s="5"/>
      <c r="K4521" s="5"/>
      <c r="M4521" s="411"/>
      <c r="N4521" s="9"/>
      <c r="O4521" s="16" t="str">
        <f t="shared" si="666"/>
        <v>076308كابل کنترل زره‌دار زيرزميني چند سيمه، با عايق و روكش ترمو پلاستيك از نوع NYRY به ‌مقطع 4×24 ميليمتر مربع، براي نصب درون ترانشه.</v>
      </c>
      <c r="P4521" s="596" t="s">
        <v>2118</v>
      </c>
      <c r="Q4521" s="555" t="s">
        <v>2119</v>
      </c>
      <c r="R4521" s="555" t="s">
        <v>28</v>
      </c>
      <c r="S4521" s="614">
        <v>374000</v>
      </c>
      <c r="T4521" s="17"/>
      <c r="U4521" s="583"/>
    </row>
    <row r="4522" spans="1:21" ht="51.75">
      <c r="A4522" s="5"/>
      <c r="B4522" s="5"/>
      <c r="I4522" s="5"/>
      <c r="J4522" s="5"/>
      <c r="K4522" s="5"/>
      <c r="M4522" s="411"/>
      <c r="N4522" s="9"/>
      <c r="O4522" s="16" t="str">
        <f t="shared" si="666"/>
        <v>076309كابل کنترل زره‌دار زيرزميني چند سيمه، با عايق و روكش ترمو پلاستيك از نوع NYRY به ‌مقطع 4×30 ميليمتر مربع، براي نصب درون ترانشه.</v>
      </c>
      <c r="P4522" s="596" t="s">
        <v>2120</v>
      </c>
      <c r="Q4522" s="555" t="s">
        <v>2121</v>
      </c>
      <c r="R4522" s="555" t="s">
        <v>28</v>
      </c>
      <c r="S4522" s="614">
        <v>446500</v>
      </c>
      <c r="T4522" s="17"/>
      <c r="U4522" s="583"/>
    </row>
    <row r="4523" spans="1:21" ht="51.75">
      <c r="A4523" s="5"/>
      <c r="B4523" s="5"/>
      <c r="I4523" s="5"/>
      <c r="J4523" s="5"/>
      <c r="K4523" s="5"/>
      <c r="M4523" s="411"/>
      <c r="N4523" s="9"/>
      <c r="O4523" s="16" t="str">
        <f t="shared" si="666"/>
        <v>076310كابل کنترل زره‌دار زيرزميني چند سيمه، با عايق و روكش ترمو پلاستيك از نوع NYRY به ‌مقطع 4×37 ميليمتر مربع، براي نصب درون ترانشه.</v>
      </c>
      <c r="P4523" s="596" t="s">
        <v>2122</v>
      </c>
      <c r="Q4523" s="555" t="s">
        <v>2123</v>
      </c>
      <c r="R4523" s="555" t="s">
        <v>28</v>
      </c>
      <c r="S4523" s="614">
        <v>535000</v>
      </c>
      <c r="T4523" s="17"/>
      <c r="U4523" s="583"/>
    </row>
    <row r="4524" spans="1:21" ht="69">
      <c r="A4524" s="5"/>
      <c r="B4524" s="5"/>
      <c r="I4524" s="5"/>
      <c r="J4524" s="5"/>
      <c r="K4524" s="5"/>
      <c r="M4524" s="411"/>
      <c r="N4524" s="9"/>
      <c r="O4524" s="16" t="str">
        <f t="shared" si="666"/>
        <v>076401كابل كنترل زره‌دار زير زميني چند سيمه با عايق و روكش PVC، با سيم‌هاي زوجي تابيده شده در لايه‌هاي هم محور و با شيلد خارجي از نوع NY(St)RY و به مقطع 1/5×6 ميليمتر مربع براي نصب در داخل ترانشه.</v>
      </c>
      <c r="P4524" s="596" t="s">
        <v>2124</v>
      </c>
      <c r="Q4524" s="555" t="s">
        <v>6268</v>
      </c>
      <c r="R4524" s="555" t="s">
        <v>28</v>
      </c>
      <c r="S4524" s="614">
        <v>62100</v>
      </c>
      <c r="T4524" s="17"/>
      <c r="U4524" s="583"/>
    </row>
    <row r="4525" spans="1:21" ht="69">
      <c r="A4525" s="5"/>
      <c r="B4525" s="5"/>
      <c r="I4525" s="5"/>
      <c r="J4525" s="5"/>
      <c r="K4525" s="5"/>
      <c r="M4525" s="411"/>
      <c r="N4525" s="9"/>
      <c r="O4525" s="16" t="str">
        <f t="shared" si="666"/>
        <v>076402كابل كنترل زره‌دار زير زميني چند سيمه با عايق و روكش PVC، با سيم‌هاي زوجي تابيده شده در لايه‌هاي هم محور و با شيلد خارجي از نوع NY(St)RY و به مقطع 1/5×12 ميليمتر مربع براي نصب در داخل ترانشه.</v>
      </c>
      <c r="P4525" s="596" t="s">
        <v>2125</v>
      </c>
      <c r="Q4525" s="555" t="s">
        <v>6269</v>
      </c>
      <c r="R4525" s="555" t="s">
        <v>28</v>
      </c>
      <c r="S4525" s="614">
        <v>103000</v>
      </c>
      <c r="T4525" s="17"/>
      <c r="U4525" s="583"/>
    </row>
    <row r="4526" spans="1:21" ht="69">
      <c r="A4526" s="5"/>
      <c r="B4526" s="5"/>
      <c r="I4526" s="5"/>
      <c r="J4526" s="5"/>
      <c r="K4526" s="5"/>
      <c r="M4526" s="411"/>
      <c r="N4526" s="9"/>
      <c r="O4526" s="16" t="str">
        <f t="shared" si="666"/>
        <v>076403كابل كنترل زره‌دار زير زميني چند سيمه با عايق و روكش PVC، با سيم‌هاي زوجي تابيده شده در لايه‌هاي هم محور و با شيلد خارجي از نوع NY(St)RY و به مقطع 1/5×16 ميليمتر مربع براي نصب در داخل ترانشه.</v>
      </c>
      <c r="P4526" s="596" t="s">
        <v>2126</v>
      </c>
      <c r="Q4526" s="555" t="s">
        <v>6270</v>
      </c>
      <c r="R4526" s="555" t="s">
        <v>28</v>
      </c>
      <c r="S4526" s="614">
        <v>121000</v>
      </c>
      <c r="T4526" s="17"/>
      <c r="U4526" s="583"/>
    </row>
    <row r="4527" spans="1:21" ht="69">
      <c r="A4527" s="5"/>
      <c r="B4527" s="5"/>
      <c r="I4527" s="5"/>
      <c r="J4527" s="5"/>
      <c r="K4527" s="5"/>
      <c r="M4527" s="411"/>
      <c r="N4527" s="9"/>
      <c r="O4527" s="16" t="str">
        <f t="shared" si="666"/>
        <v>076404كابل كنترل زره‌دار زير زميني چند سيمه با عايق و روكش PVC، با سيم‌هاي زوجي تابيده شده در لايه‌هاي هم محور و با شيلد خارجي از نوع NY(St)RY و به مقطع 1/5×24 ميليمتر مربع براي نصب در داخل ترانشه.</v>
      </c>
      <c r="P4527" s="596" t="s">
        <v>2127</v>
      </c>
      <c r="Q4527" s="555" t="s">
        <v>6271</v>
      </c>
      <c r="R4527" s="555" t="s">
        <v>28</v>
      </c>
      <c r="S4527" s="614">
        <v>175000</v>
      </c>
      <c r="T4527" s="17"/>
      <c r="U4527" s="583"/>
    </row>
    <row r="4528" spans="1:21" ht="69">
      <c r="A4528" s="5"/>
      <c r="B4528" s="5"/>
      <c r="I4528" s="5"/>
      <c r="J4528" s="5"/>
      <c r="K4528" s="5"/>
      <c r="M4528" s="411"/>
      <c r="N4528" s="9"/>
      <c r="O4528" s="16" t="str">
        <f t="shared" si="666"/>
        <v>076405كابل كنترل زره‌دار زير زميني چند سيمه با عايق و روكش PVC، با سيم‌هاي زوجي تابيده شده در لايه‌هاي هم محور و با شيلد خارجي از نوع NY(St)RY و به مقطع 1/5×37 ميليمتر مربع براي نصب در داخل ترانشه.</v>
      </c>
      <c r="P4528" s="596" t="s">
        <v>2128</v>
      </c>
      <c r="Q4528" s="555" t="s">
        <v>6272</v>
      </c>
      <c r="R4528" s="555" t="s">
        <v>28</v>
      </c>
      <c r="S4528" s="614">
        <v>252500</v>
      </c>
      <c r="T4528" s="17"/>
      <c r="U4528" s="583"/>
    </row>
    <row r="4529" spans="1:21" ht="69">
      <c r="A4529" s="5"/>
      <c r="B4529" s="5"/>
      <c r="I4529" s="5"/>
      <c r="J4529" s="5"/>
      <c r="K4529" s="5"/>
      <c r="M4529" s="411"/>
      <c r="N4529" s="9"/>
      <c r="O4529" s="16" t="str">
        <f t="shared" si="666"/>
        <v>076501كابل كنترل زره‌دار زير زميني چند سيمه با عايق و روكش PVC، با سيم‌هاي زوجي تابيده شده در لايه‌هاي هم محور و با شيلد‌هاي انفرادي و خارجي از نوع NY(St/St)RY و به مقطع 1/5×6 ميليمتر مربع براي نصب در داخل ترانشه.</v>
      </c>
      <c r="P4529" s="596" t="s">
        <v>2129</v>
      </c>
      <c r="Q4529" s="555" t="s">
        <v>6273</v>
      </c>
      <c r="R4529" s="555" t="s">
        <v>28</v>
      </c>
      <c r="S4529" s="614">
        <v>66800</v>
      </c>
      <c r="T4529" s="17"/>
      <c r="U4529" s="583"/>
    </row>
    <row r="4530" spans="1:21" ht="69">
      <c r="A4530" s="5"/>
      <c r="B4530" s="5"/>
      <c r="I4530" s="5"/>
      <c r="J4530" s="5"/>
      <c r="K4530" s="5"/>
      <c r="M4530" s="411"/>
      <c r="N4530" s="9"/>
      <c r="O4530" s="16" t="str">
        <f t="shared" si="666"/>
        <v>076502كابل كنترل زره‌دار زير زميني چند سيمه با عايق و روكش PVC، با سيم‌هاي زوجي تابيده شده در لايه‌هاي هم محور و با شيلد‌هاي انفرادي و خارجي از نوع NY(St/St)RY و به مقطع 1/5×12 ميليمتر مربع براي نصب در داخل ترانشه.</v>
      </c>
      <c r="P4530" s="596" t="s">
        <v>2130</v>
      </c>
      <c r="Q4530" s="555" t="s">
        <v>6274</v>
      </c>
      <c r="R4530" s="555" t="s">
        <v>28</v>
      </c>
      <c r="S4530" s="614">
        <v>107000</v>
      </c>
      <c r="T4530" s="17"/>
      <c r="U4530" s="583"/>
    </row>
    <row r="4531" spans="1:21" ht="69">
      <c r="A4531" s="5"/>
      <c r="B4531" s="5"/>
      <c r="I4531" s="5"/>
      <c r="J4531" s="5"/>
      <c r="K4531" s="5"/>
      <c r="M4531" s="411"/>
      <c r="N4531" s="9"/>
      <c r="O4531" s="16" t="str">
        <f t="shared" si="666"/>
        <v>076503كابل كنترل زره‌دار زير زميني چند سيمه با عايق و روكش PVC، با سيم‌هاي زوجي تابيده شده در لايه‌هاي هم محور و با شيلد‌هاي انفرادي و خارجي از نوع NY(St/St)RY و به مقطع 1/5×16 ميليمتر مربع براي نصب در داخل ترانشه.</v>
      </c>
      <c r="P4531" s="596" t="s">
        <v>2131</v>
      </c>
      <c r="Q4531" s="555" t="s">
        <v>6275</v>
      </c>
      <c r="R4531" s="555" t="s">
        <v>28</v>
      </c>
      <c r="S4531" s="614">
        <v>127500</v>
      </c>
      <c r="T4531" s="17"/>
      <c r="U4531" s="583"/>
    </row>
    <row r="4532" spans="1:21" ht="69">
      <c r="A4532" s="5"/>
      <c r="B4532" s="5"/>
      <c r="I4532" s="5"/>
      <c r="J4532" s="5"/>
      <c r="K4532" s="5"/>
      <c r="M4532" s="411"/>
      <c r="N4532" s="9"/>
      <c r="O4532" s="16" t="str">
        <f t="shared" si="666"/>
        <v>076504كابل كنترل زره‌دار زير زميني چند سيمه با عايق و روكش PVC، با سيم‌هاي زوجي تابيده شده در لايه‌هاي هم محور و با شيلد‌هاي انفرادي و خارجي از نوع NY(St/St)RY و به مقطع 1/5×24 ميليمتر مربع براي نصب در داخل ترانشه.</v>
      </c>
      <c r="P4532" s="596" t="s">
        <v>2132</v>
      </c>
      <c r="Q4532" s="555" t="s">
        <v>6276</v>
      </c>
      <c r="R4532" s="555" t="s">
        <v>28</v>
      </c>
      <c r="S4532" s="614">
        <v>178500</v>
      </c>
      <c r="T4532" s="17"/>
      <c r="U4532" s="583"/>
    </row>
    <row r="4533" spans="1:21" ht="69">
      <c r="A4533" s="5"/>
      <c r="B4533" s="5"/>
      <c r="I4533" s="5"/>
      <c r="J4533" s="5"/>
      <c r="K4533" s="5"/>
      <c r="M4533" s="411"/>
      <c r="N4533" s="9"/>
      <c r="O4533" s="16" t="str">
        <f t="shared" si="666"/>
        <v>076505كابل كنترل زره‌دار زير زميني چند سيمه با عايق و روكش PVC، با سيم‌هاي زوجي تابيده شده در لايه‌هاي هم محور و با شيلد‌هاي انفرادي و خارجي از نوع NY(St/St)RY و به مقطع 1/5×37 ميليمتر مربع براي نصب در داخل ترانشه.</v>
      </c>
      <c r="P4533" s="596" t="s">
        <v>2133</v>
      </c>
      <c r="Q4533" s="555" t="s">
        <v>6277</v>
      </c>
      <c r="R4533" s="555" t="s">
        <v>28</v>
      </c>
      <c r="S4533" s="614">
        <v>257500</v>
      </c>
      <c r="T4533" s="17"/>
      <c r="U4533" s="583"/>
    </row>
    <row r="4534" spans="1:21" ht="69">
      <c r="A4534" s="5"/>
      <c r="B4534" s="5"/>
      <c r="I4534" s="5"/>
      <c r="J4534" s="5"/>
      <c r="K4534" s="5"/>
      <c r="M4534" s="411"/>
      <c r="N4534" s="9"/>
      <c r="O4534" s="16" t="str">
        <f t="shared" si="666"/>
        <v>077101كابل قابل انعطاف پلاستيکي دو سيمه، با روكش ترموپلاستيك از نوع NYMHY به ‌مقطع 0/5×2 ميليمتر مربع، براي نصب درون لوله يا روي سيني کابل يا روي ديوار و يا به طور آزاد براي اتصال به مصرف ‌کننده‌هاي متحرک.</v>
      </c>
      <c r="P4534" s="596" t="s">
        <v>2134</v>
      </c>
      <c r="Q4534" s="555" t="s">
        <v>6278</v>
      </c>
      <c r="R4534" s="555" t="s">
        <v>28</v>
      </c>
      <c r="S4534" s="614">
        <v>12900</v>
      </c>
      <c r="T4534" s="17"/>
      <c r="U4534" s="583"/>
    </row>
    <row r="4535" spans="1:21" ht="69">
      <c r="A4535" s="5"/>
      <c r="B4535" s="5"/>
      <c r="I4535" s="5"/>
      <c r="J4535" s="5"/>
      <c r="K4535" s="5"/>
      <c r="M4535" s="411"/>
      <c r="N4535" s="9"/>
      <c r="O4535" s="16" t="str">
        <f t="shared" si="666"/>
        <v>077102كابل قابل انعطاف پلاستيکي دو سيمه، با روكش ترمو پلاستيك از نوع NYMHY به ‌مقطع 0/75×2 ميليمتر مربع، براي نصب درون لوله يا روي سيني کابل يا روي ديوار و يا به طور آزاد براي اتصال به مصرف ‌کننده‌هاي متحرک.</v>
      </c>
      <c r="P4535" s="596" t="s">
        <v>2135</v>
      </c>
      <c r="Q4535" s="555" t="s">
        <v>6279</v>
      </c>
      <c r="R4535" s="555" t="s">
        <v>28</v>
      </c>
      <c r="S4535" s="614">
        <v>15400</v>
      </c>
      <c r="T4535" s="17"/>
      <c r="U4535" s="583"/>
    </row>
    <row r="4536" spans="1:21" ht="69">
      <c r="A4536" s="5"/>
      <c r="B4536" s="5"/>
      <c r="I4536" s="5"/>
      <c r="J4536" s="5"/>
      <c r="K4536" s="5"/>
      <c r="M4536" s="411"/>
      <c r="N4536" s="9"/>
      <c r="O4536" s="16" t="str">
        <f t="shared" si="666"/>
        <v>077103كابل قابل انعطاف پلاستيکي دو سيمه، با روكش ترمو پلاستيك از نوع NYMHY به ‌مقطع 1×2 ميليمتر مربع، براي نصب درون لوله يا روي سيني کابل يا روي ديوار و يا به طور آزاد براي اتصال به مصرف ‌کننده‌هاي متحرک.</v>
      </c>
      <c r="P4536" s="596" t="s">
        <v>2136</v>
      </c>
      <c r="Q4536" s="555" t="s">
        <v>2137</v>
      </c>
      <c r="R4536" s="555" t="s">
        <v>28</v>
      </c>
      <c r="S4536" s="614">
        <v>17600</v>
      </c>
      <c r="T4536" s="17"/>
      <c r="U4536" s="583"/>
    </row>
    <row r="4537" spans="1:21" ht="69">
      <c r="A4537" s="5"/>
      <c r="B4537" s="5"/>
      <c r="I4537" s="5"/>
      <c r="J4537" s="5"/>
      <c r="K4537" s="5"/>
      <c r="M4537" s="411"/>
      <c r="N4537" s="9"/>
      <c r="O4537" s="16" t="str">
        <f t="shared" si="666"/>
        <v>077104كابل قابل انعطاف پلاستيکي دو سيمه، با روكش ترمو پلاستيك از نوع NYMHY به ‌مقطع 1/5×2 ميليمتر مربع، براي نصب درون لوله يا روي سيني کابل يا روي ديوار و يا به طور آزاد براي اتصال به مصرف ‌کننده‌هاي متحرک.</v>
      </c>
      <c r="P4537" s="596" t="s">
        <v>2138</v>
      </c>
      <c r="Q4537" s="555" t="s">
        <v>6280</v>
      </c>
      <c r="R4537" s="555" t="s">
        <v>28</v>
      </c>
      <c r="S4537" s="614">
        <v>21300</v>
      </c>
      <c r="T4537" s="17"/>
      <c r="U4537" s="583"/>
    </row>
    <row r="4538" spans="1:21" ht="69">
      <c r="A4538" s="5"/>
      <c r="B4538" s="5"/>
      <c r="I4538" s="5"/>
      <c r="J4538" s="5"/>
      <c r="K4538" s="5"/>
      <c r="M4538" s="411"/>
      <c r="N4538" s="9"/>
      <c r="O4538" s="16" t="str">
        <f t="shared" si="666"/>
        <v>077105كابل قابل انعطاف پلاستيکي دو سيمه، با روكش ترمو پلاستيك از نوع NYMHY به ‌مقطع 2/5×2 ميليمتر مربع، براي نصب درون لوله يا روي سيني کابل يا روي ديوار و يا به طور آزاد براي اتصال به مصرف ‌کننده‌هاي متحرک.</v>
      </c>
      <c r="P4538" s="596" t="s">
        <v>2139</v>
      </c>
      <c r="Q4538" s="555" t="s">
        <v>6281</v>
      </c>
      <c r="R4538" s="555" t="s">
        <v>28</v>
      </c>
      <c r="S4538" s="614">
        <v>28300</v>
      </c>
      <c r="T4538" s="17"/>
      <c r="U4538" s="583"/>
    </row>
    <row r="4539" spans="1:21" ht="69">
      <c r="A4539" s="5"/>
      <c r="B4539" s="5"/>
      <c r="I4539" s="5"/>
      <c r="J4539" s="5"/>
      <c r="K4539" s="5"/>
      <c r="M4539" s="411"/>
      <c r="N4539" s="9"/>
      <c r="O4539" s="16" t="str">
        <f t="shared" si="666"/>
        <v>077106كابل قابل انعطاف پلاستيکي دو سيمه، با روكش ترمو پلاستيك از نوع NYMHY به ‌مقطع 4×2 ميليمتر مربع، براي نصب درون لوله يا روي سيني کابل يا روي ديوار و يا به طور آزاد براي اتصال به مصرف ‌کننده‌هاي متحرک.</v>
      </c>
      <c r="P4539" s="596" t="s">
        <v>2140</v>
      </c>
      <c r="Q4539" s="555" t="s">
        <v>2141</v>
      </c>
      <c r="R4539" s="555" t="s">
        <v>28</v>
      </c>
      <c r="S4539" s="614">
        <v>35000</v>
      </c>
      <c r="T4539" s="17"/>
      <c r="U4539" s="583"/>
    </row>
    <row r="4540" spans="1:21" ht="69">
      <c r="A4540" s="5"/>
      <c r="B4540" s="5"/>
      <c r="I4540" s="5"/>
      <c r="J4540" s="5"/>
      <c r="K4540" s="5"/>
      <c r="M4540" s="411"/>
      <c r="N4540" s="9"/>
      <c r="O4540" s="16" t="str">
        <f t="shared" si="666"/>
        <v>077107كابل قابل انعطاف پلاستيکي دو سيمه، با روكش ترمو پلاستيك از نوع NYMHY به ‌مقطع 6×2 ميليمتر مربع، براي نصب درون لوله يا روي سيني کابل يا روي ديوار و يا به طور آزاد براي اتصال به مصرف ‌کننده‌هاي متحرک.</v>
      </c>
      <c r="P4540" s="596" t="s">
        <v>2142</v>
      </c>
      <c r="Q4540" s="555" t="s">
        <v>2143</v>
      </c>
      <c r="R4540" s="555" t="s">
        <v>28</v>
      </c>
      <c r="S4540" s="614">
        <v>44900</v>
      </c>
      <c r="T4540" s="17"/>
      <c r="U4540" s="583"/>
    </row>
    <row r="4541" spans="1:21" ht="69">
      <c r="A4541" s="5"/>
      <c r="B4541" s="5"/>
      <c r="I4541" s="5"/>
      <c r="J4541" s="5"/>
      <c r="K4541" s="5"/>
      <c r="M4541" s="411"/>
      <c r="N4541" s="9"/>
      <c r="O4541" s="16" t="str">
        <f t="shared" si="666"/>
        <v>077108كابل قابل انعطاف پلاستيکي دو سيمه، با روكش ترمو پلاستيك از نوع NYMHY به ‌مقطع 10×2 ميليمتر مربع، براي نصب درون لوله يا روي سيني کابل يا روي ديوار و يا به طور آزاد براي اتصال به مصرف ‌کننده‌هاي متحرک.</v>
      </c>
      <c r="P4541" s="596" t="s">
        <v>2144</v>
      </c>
      <c r="Q4541" s="555" t="s">
        <v>2145</v>
      </c>
      <c r="R4541" s="555" t="s">
        <v>28</v>
      </c>
      <c r="S4541" s="614">
        <v>75100</v>
      </c>
      <c r="T4541" s="17"/>
      <c r="U4541" s="583"/>
    </row>
    <row r="4542" spans="1:21" ht="69">
      <c r="A4542" s="5"/>
      <c r="B4542" s="5"/>
      <c r="I4542" s="5"/>
      <c r="J4542" s="5"/>
      <c r="K4542" s="5"/>
      <c r="M4542" s="411"/>
      <c r="N4542" s="9"/>
      <c r="O4542" s="16" t="str">
        <f t="shared" si="666"/>
        <v>077109كابل قابل انعطاف پلاستيکي دو سيمه، با روكش ترمو پلاستيك از نوع NYMHY به ‌مقطع 16×2 ميليمتر مربع، براي نصب درون لوله يا روي سيني کابل يا روي ديوار و يا به طور آزاد براي اتصال به مصرف ‌کننده‌هاي متحرک.</v>
      </c>
      <c r="P4542" s="596" t="s">
        <v>2146</v>
      </c>
      <c r="Q4542" s="555" t="s">
        <v>2147</v>
      </c>
      <c r="R4542" s="555" t="s">
        <v>28</v>
      </c>
      <c r="S4542" s="614">
        <v>98800</v>
      </c>
      <c r="T4542" s="17"/>
      <c r="U4542" s="583"/>
    </row>
    <row r="4543" spans="1:21" ht="69">
      <c r="A4543" s="5"/>
      <c r="B4543" s="5"/>
      <c r="I4543" s="5"/>
      <c r="J4543" s="5"/>
      <c r="K4543" s="5"/>
      <c r="M4543" s="411"/>
      <c r="N4543" s="9"/>
      <c r="O4543" s="16" t="str">
        <f t="shared" si="666"/>
        <v>077201كابل قابل انعطاف پلاستيکي سه‌سيمه، با روكش ترمو پلاستيك از نوع NYMHY به ‌مقطع 0/75×3 ميليمتر مربع، براي نصب درون لوله يا روي سيني کابل يا روي ديوار و يا به طور آزاد براي اتصال به مصرف ‌کننده‌هاي متحرک.</v>
      </c>
      <c r="P4543" s="596" t="s">
        <v>2148</v>
      </c>
      <c r="Q4543" s="555" t="s">
        <v>6282</v>
      </c>
      <c r="R4543" s="555" t="s">
        <v>28</v>
      </c>
      <c r="S4543" s="614">
        <v>16900</v>
      </c>
      <c r="T4543" s="17"/>
      <c r="U4543" s="583"/>
    </row>
    <row r="4544" spans="1:21" ht="69">
      <c r="A4544" s="5"/>
      <c r="B4544" s="5"/>
      <c r="I4544" s="5"/>
      <c r="J4544" s="5"/>
      <c r="K4544" s="5"/>
      <c r="M4544" s="411"/>
      <c r="N4544" s="9"/>
      <c r="O4544" s="16" t="str">
        <f t="shared" si="666"/>
        <v>077202كابل قابل انعطاف پلاستيکي سه‌سيمه، با روكش ترمو پلاستيك از نوع NYMHY به ‌مقطع 1×3 ميليمتر مربع، براي نصب درون لوله يا روي سيني کابل يا روي ديوار و يا به طور آزاد براي اتصال به مصرف ‌کننده‌هاي متحرک.</v>
      </c>
      <c r="P4544" s="596" t="s">
        <v>2149</v>
      </c>
      <c r="Q4544" s="555" t="s">
        <v>2150</v>
      </c>
      <c r="R4544" s="555" t="s">
        <v>28</v>
      </c>
      <c r="S4544" s="614">
        <v>19200</v>
      </c>
      <c r="T4544" s="17"/>
      <c r="U4544" s="583"/>
    </row>
    <row r="4545" spans="1:21" ht="69">
      <c r="A4545" s="5"/>
      <c r="B4545" s="5"/>
      <c r="I4545" s="5"/>
      <c r="J4545" s="5"/>
      <c r="K4545" s="5"/>
      <c r="M4545" s="411"/>
      <c r="N4545" s="9"/>
      <c r="O4545" s="16" t="str">
        <f t="shared" si="666"/>
        <v>077203كابل قابل انعطاف پلاستيکي سه‌سيمه، با روكش ترمو پلاستيك از نوع NYMHY به ‌مقطع 1/5×3 ميليمتر مربع، براي نصب درون لوله يا روي سيني کابل يا روي ديوار و يا به طور آزاد براي اتصال به مصرف ‌کننده‌هاي متحرک.</v>
      </c>
      <c r="P4545" s="596" t="s">
        <v>2151</v>
      </c>
      <c r="Q4545" s="555" t="s">
        <v>6283</v>
      </c>
      <c r="R4545" s="555" t="s">
        <v>28</v>
      </c>
      <c r="S4545" s="614">
        <v>27400</v>
      </c>
      <c r="T4545" s="17"/>
      <c r="U4545" s="583"/>
    </row>
    <row r="4546" spans="1:21" ht="69">
      <c r="A4546" s="5"/>
      <c r="B4546" s="5"/>
      <c r="I4546" s="5"/>
      <c r="J4546" s="5"/>
      <c r="K4546" s="5"/>
      <c r="M4546" s="411"/>
      <c r="N4546" s="9"/>
      <c r="O4546" s="16" t="str">
        <f t="shared" si="666"/>
        <v>077204كابل قابل انعطاف پلاستيکي سه‌سيمه، با روكش ترمو پلاستيك از نوع NYMHY به ‌مقطع 2/5×3 ميليمتر مربع، براي نصب درون لوله يا روي سيني کابل يا روي ديوار و يا به طور آزاد براي اتصال به مصرف ‌کننده‌هاي متحرک.</v>
      </c>
      <c r="P4546" s="596" t="s">
        <v>2152</v>
      </c>
      <c r="Q4546" s="555" t="s">
        <v>6284</v>
      </c>
      <c r="R4546" s="555" t="s">
        <v>28</v>
      </c>
      <c r="S4546" s="614">
        <v>36900</v>
      </c>
      <c r="T4546" s="17"/>
      <c r="U4546" s="583"/>
    </row>
    <row r="4547" spans="1:21" ht="69">
      <c r="A4547" s="5"/>
      <c r="B4547" s="5"/>
      <c r="I4547" s="5"/>
      <c r="J4547" s="5"/>
      <c r="K4547" s="5"/>
      <c r="M4547" s="411"/>
      <c r="N4547" s="9"/>
      <c r="O4547" s="16" t="str">
        <f t="shared" si="666"/>
        <v>077205كابل قابل انعطاف پلاستيکي سه‌سيمه، با روكش ترمو پلاستيك از نوع NYMHY به ‌مقطع 4×3 ميليمتر مربع، براي نصب درون لوله يا روي سيني کابل يا روي ديوار و يا به طور آزاد براي اتصال به مصرف ‌کننده‌هاي متحرک.</v>
      </c>
      <c r="P4547" s="596" t="s">
        <v>2153</v>
      </c>
      <c r="Q4547" s="555" t="s">
        <v>2154</v>
      </c>
      <c r="R4547" s="555" t="s">
        <v>28</v>
      </c>
      <c r="S4547" s="614">
        <v>47300</v>
      </c>
      <c r="T4547" s="17"/>
      <c r="U4547" s="583"/>
    </row>
    <row r="4548" spans="1:21" ht="69">
      <c r="A4548" s="5"/>
      <c r="B4548" s="5"/>
      <c r="I4548" s="5"/>
      <c r="J4548" s="5"/>
      <c r="K4548" s="5"/>
      <c r="M4548" s="411"/>
      <c r="N4548" s="9"/>
      <c r="O4548" s="16" t="str">
        <f t="shared" si="666"/>
        <v>077206كابل قابل انعطاف پلاستيکي سه‌سيمه، با روكش ترمو پلاستيك از نوع NYMHY به ‌مقطع 6×3 ميليمتر مربع، براي نصب درون لوله يا روي سيني کابل يا روي ديوار و يا به طور آزاد براي اتصال به مصرف ‌کننده‌هاي متحرک.</v>
      </c>
      <c r="P4548" s="596" t="s">
        <v>2155</v>
      </c>
      <c r="Q4548" s="555" t="s">
        <v>2156</v>
      </c>
      <c r="R4548" s="555" t="s">
        <v>28</v>
      </c>
      <c r="S4548" s="614">
        <v>56800</v>
      </c>
      <c r="T4548" s="17"/>
      <c r="U4548" s="583"/>
    </row>
    <row r="4549" spans="1:21" ht="69">
      <c r="A4549" s="5"/>
      <c r="B4549" s="5"/>
      <c r="I4549" s="5"/>
      <c r="J4549" s="5"/>
      <c r="K4549" s="5"/>
      <c r="M4549" s="411"/>
      <c r="N4549" s="9"/>
      <c r="O4549" s="16" t="str">
        <f t="shared" si="666"/>
        <v>077207كابل قابل انعطاف پلاستيکي سه‌سيمه، با روكش ترمو پلاستيك از نوع NYMHY به ‌مقطع 10×3 ميليمتر مربع، براي نصب درون لوله يا روي سيني کابل يا روي ديوار و يا به طور آزاد براي اتصال به مصرف ‌کننده‌هاي متحرک.</v>
      </c>
      <c r="P4549" s="596" t="s">
        <v>2157</v>
      </c>
      <c r="Q4549" s="555" t="s">
        <v>2158</v>
      </c>
      <c r="R4549" s="555" t="s">
        <v>28</v>
      </c>
      <c r="S4549" s="614">
        <v>86900</v>
      </c>
      <c r="T4549" s="17"/>
      <c r="U4549" s="583"/>
    </row>
    <row r="4550" spans="1:21" ht="69">
      <c r="A4550" s="5"/>
      <c r="B4550" s="5"/>
      <c r="I4550" s="5"/>
      <c r="J4550" s="5"/>
      <c r="K4550" s="5"/>
      <c r="M4550" s="411"/>
      <c r="N4550" s="9"/>
      <c r="O4550" s="16" t="str">
        <f t="shared" si="666"/>
        <v>077301كابل قابل انعطاف پلاستيکي چهار‌سيمه، با روكش ترمو پلاستيك از نوع NYMHY به ‌مقطع 0/75×4 ميليمتر مربع، براي نصب درون لوله يا روي سيني کابل يا روي ديوار و يا به طور آزاد براي اتصال به مصرف ‌کننده‌هاي متحرک.</v>
      </c>
      <c r="P4550" s="596" t="s">
        <v>2159</v>
      </c>
      <c r="Q4550" s="555" t="s">
        <v>6285</v>
      </c>
      <c r="R4550" s="555" t="s">
        <v>28</v>
      </c>
      <c r="S4550" s="614">
        <v>18300</v>
      </c>
      <c r="T4550" s="17"/>
      <c r="U4550" s="583"/>
    </row>
    <row r="4551" spans="1:21" ht="69">
      <c r="A4551" s="5"/>
      <c r="B4551" s="5"/>
      <c r="I4551" s="5"/>
      <c r="J4551" s="5"/>
      <c r="K4551" s="5"/>
      <c r="M4551" s="411"/>
      <c r="N4551" s="9"/>
      <c r="O4551" s="16" t="str">
        <f t="shared" si="666"/>
        <v>077302كابل قابل انعطاف پلاستيکي چهار‌سيمه، با روكش ترمو پلاستيك از نوع NYMHY به ‌مقطع 1×4 ميليمتر مربع، براي نصب درون لوله يا روي سيني کابل يا روي ديوار و يا به طور آزاد براي اتصال به مصرف ‌کننده‌هاي متحرک.</v>
      </c>
      <c r="P4551" s="596" t="s">
        <v>2160</v>
      </c>
      <c r="Q4551" s="555" t="s">
        <v>2161</v>
      </c>
      <c r="R4551" s="555" t="s">
        <v>28</v>
      </c>
      <c r="S4551" s="614">
        <v>21100</v>
      </c>
      <c r="T4551" s="17"/>
      <c r="U4551" s="583"/>
    </row>
    <row r="4552" spans="1:21" ht="69">
      <c r="A4552" s="5"/>
      <c r="B4552" s="5"/>
      <c r="I4552" s="5"/>
      <c r="J4552" s="5"/>
      <c r="K4552" s="5"/>
      <c r="M4552" s="411"/>
      <c r="N4552" s="9"/>
      <c r="O4552" s="16" t="str">
        <f t="shared" si="666"/>
        <v>077303كابل قابل انعطاف پلاستيکي چهار‌سيمه، با روكش ترمو پلاستيك از نوع NYMHY به ‌مقطع 1/5×4 ميليمتر مربع، براي نصب درون لوله يا روي سيني کابل يا روي ديوار و يا به طور آزاد براي اتصال به مصرف ‌کننده‌هاي متحرک.</v>
      </c>
      <c r="P4552" s="596" t="s">
        <v>2162</v>
      </c>
      <c r="Q4552" s="555" t="s">
        <v>6286</v>
      </c>
      <c r="R4552" s="555" t="s">
        <v>28</v>
      </c>
      <c r="S4552" s="614">
        <v>27000</v>
      </c>
      <c r="T4552" s="17"/>
      <c r="U4552" s="583"/>
    </row>
    <row r="4553" spans="1:21" ht="69">
      <c r="A4553" s="5"/>
      <c r="B4553" s="5"/>
      <c r="I4553" s="5"/>
      <c r="J4553" s="5"/>
      <c r="K4553" s="5"/>
      <c r="M4553" s="411"/>
      <c r="N4553" s="9"/>
      <c r="O4553" s="16" t="str">
        <f t="shared" si="666"/>
        <v>077304كابل قابل انعطاف پلاستيکي چهار‌سيمه، با روكش ترمو پلاستيك از نوع NYMHY به ‌مقطع 2/5×4 ميليمتر مربع، براي نصب درون لوله يا روي سيني کابل يا روي ديوار و يا به طور آزاد براي اتصال به مصرف ‌کننده‌هاي متحرک.</v>
      </c>
      <c r="P4553" s="596" t="s">
        <v>2163</v>
      </c>
      <c r="Q4553" s="555" t="s">
        <v>6287</v>
      </c>
      <c r="R4553" s="555" t="s">
        <v>28</v>
      </c>
      <c r="S4553" s="614">
        <v>36700</v>
      </c>
      <c r="T4553" s="17"/>
      <c r="U4553" s="583"/>
    </row>
    <row r="4554" spans="1:21" ht="69">
      <c r="A4554" s="5"/>
      <c r="B4554" s="5"/>
      <c r="I4554" s="5"/>
      <c r="J4554" s="5"/>
      <c r="K4554" s="5"/>
      <c r="M4554" s="411"/>
      <c r="N4554" s="9"/>
      <c r="O4554" s="16" t="str">
        <f t="shared" si="666"/>
        <v>077305كابل قابل انعطاف پلاستيکي چهار‌سيمه، با روكش ترمو پلاستيك از نوع NYMHY به ‌مقطع 4×4 ميليمتر مربع، براي نصب درون لوله يا روي سيني کابل يا روي ديوار و يا به طور آزاد براي اتصال به مصرف ‌کننده‌هاي متحرک.</v>
      </c>
      <c r="P4554" s="596" t="s">
        <v>2164</v>
      </c>
      <c r="Q4554" s="555" t="s">
        <v>2165</v>
      </c>
      <c r="R4554" s="555" t="s">
        <v>28</v>
      </c>
      <c r="S4554" s="614">
        <v>52400</v>
      </c>
      <c r="T4554" s="17"/>
      <c r="U4554" s="583"/>
    </row>
    <row r="4555" spans="1:21" ht="69">
      <c r="A4555" s="5"/>
      <c r="B4555" s="5"/>
      <c r="I4555" s="5"/>
      <c r="J4555" s="5"/>
      <c r="K4555" s="5"/>
      <c r="M4555" s="411"/>
      <c r="N4555" s="9"/>
      <c r="O4555" s="16" t="str">
        <f t="shared" si="666"/>
        <v>077306كابل قابل انعطاف پلاستيکي چهار‌سيمه، با روكش ترمو پلاستيك از نوع NYMHY به ‌مقطع 6×4 ميليمتر مربع، براي نصب درون لوله يا روي سيني کابل يا روي ديوار و يا به طور آزاد براي اتصال به مصرف ‌کننده‌هاي متحرک.</v>
      </c>
      <c r="P4555" s="596" t="s">
        <v>2166</v>
      </c>
      <c r="Q4555" s="555" t="s">
        <v>2167</v>
      </c>
      <c r="R4555" s="555" t="s">
        <v>28</v>
      </c>
      <c r="S4555" s="614">
        <v>69600</v>
      </c>
      <c r="T4555" s="17"/>
      <c r="U4555" s="583"/>
    </row>
    <row r="4556" spans="1:21" ht="69">
      <c r="A4556" s="5"/>
      <c r="B4556" s="5"/>
      <c r="I4556" s="5"/>
      <c r="J4556" s="5"/>
      <c r="K4556" s="5"/>
      <c r="M4556" s="411"/>
      <c r="N4556" s="9"/>
      <c r="O4556" s="16" t="str">
        <f t="shared" si="666"/>
        <v>077307كابل قابل انعطاف پلاستيکي چهار‌سيمه، با روكش ترمو پلاستيك از نوع NYMHY به ‌مقطع 10×4 ميليمتر مربع، براي نصب درون لوله يا روي سيني کابل يا روي ديوار و يا به طور آزاد براي اتصال به مصرف ‌کننده‌هاي متحرک.</v>
      </c>
      <c r="P4556" s="596" t="s">
        <v>2168</v>
      </c>
      <c r="Q4556" s="555" t="s">
        <v>2169</v>
      </c>
      <c r="R4556" s="555" t="s">
        <v>28</v>
      </c>
      <c r="S4556" s="614">
        <v>107000</v>
      </c>
      <c r="T4556" s="17"/>
      <c r="U4556" s="583"/>
    </row>
    <row r="4557" spans="1:21" ht="86.25">
      <c r="A4557" s="5"/>
      <c r="B4557" s="5"/>
      <c r="I4557" s="5"/>
      <c r="J4557" s="5"/>
      <c r="K4557" s="5"/>
      <c r="M4557" s="411"/>
      <c r="N4557" s="9"/>
      <c r="O4557" s="16" t="str">
        <f t="shared" si="666"/>
        <v>077401كابل قابل انعطاف پلاستيكي پنج سيمه، با روكش ترمو پلاستيك از نوع NYMHY و به ‌مقطع
0/75×5 ميليمتر مربع، براي نصب درون لوله يا روي سيني كابل يا روي ديوار و يا به ‌طور آزاد براي اتصال به ‌مصرف كننده‌هاي متحرك.</v>
      </c>
      <c r="P4557" s="596" t="s">
        <v>2170</v>
      </c>
      <c r="Q4557" s="555" t="s">
        <v>6288</v>
      </c>
      <c r="R4557" s="555" t="s">
        <v>28</v>
      </c>
      <c r="S4557" s="614">
        <v>21400</v>
      </c>
      <c r="T4557" s="17"/>
      <c r="U4557" s="583"/>
    </row>
    <row r="4558" spans="1:21" ht="69">
      <c r="A4558" s="5"/>
      <c r="B4558" s="5"/>
      <c r="I4558" s="5"/>
      <c r="J4558" s="5"/>
      <c r="K4558" s="5"/>
      <c r="M4558" s="411"/>
      <c r="N4558" s="9"/>
      <c r="O4558" s="16" t="str">
        <f t="shared" si="666"/>
        <v>077402كابل قابل انعطاف پلاستيكي پنج سيمه، با روكش ترمو پلاستيك از نوع NYMHY و به ‌مقطع 1×5 ميليمتر مربع، براي نصب درون لوله يا روي سيني كابل يا روي ديوار و يا به ‌طور آزاد براي اتصال به ‌مصرف كننده‌هاي متحرك.</v>
      </c>
      <c r="P4558" s="596" t="s">
        <v>2171</v>
      </c>
      <c r="Q4558" s="555" t="s">
        <v>2172</v>
      </c>
      <c r="R4558" s="555" t="s">
        <v>28</v>
      </c>
      <c r="S4558" s="614">
        <v>24400</v>
      </c>
      <c r="T4558" s="17"/>
      <c r="U4558" s="583"/>
    </row>
    <row r="4559" spans="1:21" ht="69">
      <c r="A4559" s="5"/>
      <c r="B4559" s="5"/>
      <c r="I4559" s="5"/>
      <c r="J4559" s="5"/>
      <c r="K4559" s="5"/>
      <c r="M4559" s="411"/>
      <c r="N4559" s="9"/>
      <c r="O4559" s="16" t="str">
        <f t="shared" si="666"/>
        <v>077403كابل قابل انعطاف پلاستيكي پنج سيمه، با روكش ترمو پلاستيك از نوع NYMHY و به ‌مقطع 1/5×5 ميليمتر مربع، براي نصب درون لوله يا روي سيني كابل يا روي ديوار و يا به ‌طور آزاد براي اتصال به ‌مصرف كننده‌هاي متحرك.</v>
      </c>
      <c r="P4559" s="596" t="s">
        <v>2173</v>
      </c>
      <c r="Q4559" s="555" t="s">
        <v>6289</v>
      </c>
      <c r="R4559" s="555" t="s">
        <v>28</v>
      </c>
      <c r="S4559" s="614">
        <v>31100</v>
      </c>
      <c r="T4559" s="17"/>
      <c r="U4559" s="583"/>
    </row>
    <row r="4560" spans="1:21" ht="69">
      <c r="A4560" s="5"/>
      <c r="B4560" s="5"/>
      <c r="I4560" s="5"/>
      <c r="J4560" s="5"/>
      <c r="K4560" s="5"/>
      <c r="M4560" s="411"/>
      <c r="N4560" s="9"/>
      <c r="O4560" s="16" t="str">
        <f t="shared" si="666"/>
        <v>077404كابل قابل انعطاف پلاستيكي پنج سيمه، با روكش ترمو پلاستيك از نوع NYMHY و به ‌مقطع 2/5×5 ميليمتر مربع، براي نصب درون لوله يا روي سيني كابل يا روي ديوار و يا به ‌طور آزاد براي اتصال به ‌مصرف كننده‌هاي متحرك.</v>
      </c>
      <c r="P4560" s="596" t="s">
        <v>2174</v>
      </c>
      <c r="Q4560" s="555" t="s">
        <v>6290</v>
      </c>
      <c r="R4560" s="555" t="s">
        <v>28</v>
      </c>
      <c r="S4560" s="614">
        <v>44300</v>
      </c>
      <c r="T4560" s="17"/>
      <c r="U4560" s="583"/>
    </row>
    <row r="4561" spans="1:21" ht="69">
      <c r="A4561" s="5"/>
      <c r="B4561" s="5"/>
      <c r="I4561" s="5"/>
      <c r="J4561" s="5"/>
      <c r="K4561" s="5"/>
      <c r="M4561" s="411"/>
      <c r="N4561" s="9"/>
      <c r="O4561" s="16" t="str">
        <f t="shared" si="666"/>
        <v>077405كابل قابل انعطاف پلاستيكي هفت سيمه، باروكش ترمو پلاستيك از نوع NYMHY و به ‌مقطع 4×5 ميليمتر مربع، براي نصب درون لوله يا روي سيني كابل يا روي ديوار و يا به ‌طور آزاد براي اتصال به ‌مصرف كننده‌هاي متحرك.</v>
      </c>
      <c r="P4561" s="596" t="s">
        <v>2175</v>
      </c>
      <c r="Q4561" s="555" t="s">
        <v>2176</v>
      </c>
      <c r="R4561" s="555" t="s">
        <v>28</v>
      </c>
      <c r="S4561" s="614">
        <v>62900</v>
      </c>
      <c r="T4561" s="17"/>
      <c r="U4561" s="583"/>
    </row>
    <row r="4562" spans="1:21" ht="51.75">
      <c r="A4562" s="5"/>
      <c r="B4562" s="5"/>
      <c r="I4562" s="5"/>
      <c r="J4562" s="5"/>
      <c r="K4562" s="5"/>
      <c r="M4562" s="411"/>
      <c r="N4562" s="9"/>
      <c r="O4562" s="16" t="str">
        <f t="shared" si="666"/>
        <v>077501کابل زميني تک سيمه آلومينيومي با عايق و روکش ترموپلاستيک از نوع NAYY و به مقطع 120×1 ميلي‌متر مربع، براي نصب داخل ترانشه.</v>
      </c>
      <c r="P4562" s="596" t="s">
        <v>2177</v>
      </c>
      <c r="Q4562" s="555" t="s">
        <v>2178</v>
      </c>
      <c r="R4562" s="555" t="s">
        <v>28</v>
      </c>
      <c r="S4562" s="614">
        <v>126500</v>
      </c>
      <c r="T4562" s="17"/>
      <c r="U4562" s="583"/>
    </row>
    <row r="4563" spans="1:21" ht="51.75">
      <c r="A4563" s="5"/>
      <c r="B4563" s="5"/>
      <c r="I4563" s="5"/>
      <c r="J4563" s="5"/>
      <c r="K4563" s="5"/>
      <c r="M4563" s="411"/>
      <c r="N4563" s="9"/>
      <c r="O4563" s="16" t="str">
        <f t="shared" si="666"/>
        <v>077502کابل زميني تک سيمه آلومينيومي با عايق و روکش ترموپلاستيک از نوع NAYY و به مقطع 150×1 ميلي‌متر مربع، براي نصب داخل ترانشه.</v>
      </c>
      <c r="P4563" s="596" t="s">
        <v>2179</v>
      </c>
      <c r="Q4563" s="555" t="s">
        <v>2180</v>
      </c>
      <c r="R4563" s="555" t="s">
        <v>28</v>
      </c>
      <c r="S4563" s="614">
        <v>74000</v>
      </c>
      <c r="T4563" s="17"/>
      <c r="U4563" s="583"/>
    </row>
    <row r="4564" spans="1:21" ht="51.75">
      <c r="A4564" s="5"/>
      <c r="B4564" s="5"/>
      <c r="I4564" s="5"/>
      <c r="J4564" s="5"/>
      <c r="K4564" s="5"/>
      <c r="M4564" s="411"/>
      <c r="N4564" s="9"/>
      <c r="O4564" s="16" t="str">
        <f t="shared" si="666"/>
        <v>077503کابل زميني تک سيمه آلومينيومي با عايق و روکش ترموپلاستيک از نوع NAYY و به مقطع 185×1 ميلي‌متر مربع، براي نصب داخل ترانشه.</v>
      </c>
      <c r="P4564" s="596" t="s">
        <v>2181</v>
      </c>
      <c r="Q4564" s="555" t="s">
        <v>2182</v>
      </c>
      <c r="R4564" s="555" t="s">
        <v>28</v>
      </c>
      <c r="S4564" s="614">
        <v>88800</v>
      </c>
      <c r="T4564" s="17"/>
      <c r="U4564" s="583"/>
    </row>
    <row r="4565" spans="1:21" ht="51.75">
      <c r="A4565" s="5"/>
      <c r="B4565" s="5"/>
      <c r="I4565" s="5"/>
      <c r="J4565" s="5"/>
      <c r="K4565" s="5"/>
      <c r="M4565" s="411"/>
      <c r="N4565" s="9"/>
      <c r="O4565" s="16" t="str">
        <f t="shared" si="666"/>
        <v>077504کابل زميني تک سيمه آلومينيومي با عايق و روکش ترموپلاستيک از نوع NAYY و به مقطع 240×1 ميلي‌متر مربع، براي نصب داخل ترانشه.</v>
      </c>
      <c r="P4565" s="596" t="s">
        <v>2183</v>
      </c>
      <c r="Q4565" s="555" t="s">
        <v>2184</v>
      </c>
      <c r="R4565" s="555" t="s">
        <v>28</v>
      </c>
      <c r="S4565" s="614">
        <v>114500</v>
      </c>
      <c r="T4565" s="17"/>
      <c r="U4565" s="583"/>
    </row>
    <row r="4566" spans="1:21" ht="51.75">
      <c r="A4566" s="5"/>
      <c r="B4566" s="5"/>
      <c r="I4566" s="5"/>
      <c r="J4566" s="5"/>
      <c r="K4566" s="5"/>
      <c r="M4566" s="411"/>
      <c r="N4566" s="9"/>
      <c r="O4566" s="16" t="str">
        <f t="shared" si="666"/>
        <v>077505کابل زميني تک سيمه آلومينيومي با عايق و روکش ترموپلاستيک از نوع NAYY و به مقطع 300×1 ميلي‌متر مربع، براي نصب داخل ترانشه.</v>
      </c>
      <c r="P4566" s="596" t="s">
        <v>2185</v>
      </c>
      <c r="Q4566" s="555" t="s">
        <v>2186</v>
      </c>
      <c r="R4566" s="555" t="s">
        <v>28</v>
      </c>
      <c r="S4566" s="614">
        <v>138000</v>
      </c>
      <c r="T4566" s="17"/>
      <c r="U4566" s="583"/>
    </row>
    <row r="4567" spans="1:21" ht="51.75">
      <c r="A4567" s="5"/>
      <c r="B4567" s="5"/>
      <c r="I4567" s="5"/>
      <c r="J4567" s="5"/>
      <c r="K4567" s="5"/>
      <c r="M4567" s="411"/>
      <c r="N4567" s="9"/>
      <c r="O4567" s="16" t="str">
        <f t="shared" si="666"/>
        <v>077506کابل زميني تک سيمه آلومينيومي با عايق و روکش ترموپلاستيک از نوع NAYY و به مقطع 400×1 ميلي‌متر مربع، براي نصب داخل ترانشه.</v>
      </c>
      <c r="P4567" s="596" t="s">
        <v>2187</v>
      </c>
      <c r="Q4567" s="555" t="s">
        <v>2188</v>
      </c>
      <c r="R4567" s="555" t="s">
        <v>28</v>
      </c>
      <c r="S4567" s="614">
        <v>172500</v>
      </c>
      <c r="T4567" s="17"/>
      <c r="U4567" s="583"/>
    </row>
    <row r="4568" spans="1:21" ht="51.75">
      <c r="A4568" s="5"/>
      <c r="B4568" s="5"/>
      <c r="I4568" s="5"/>
      <c r="J4568" s="5"/>
      <c r="K4568" s="5"/>
      <c r="M4568" s="411"/>
      <c r="N4568" s="9"/>
      <c r="O4568" s="16" t="str">
        <f t="shared" si="666"/>
        <v>077507کابل زميني تک سيمه آلومينيومي با عايق و روکش ترموپلاستيک از نوع NAYY و به مقطع 500×1 ميلي‌متر مربع، براي نصب داخل ترانشه.</v>
      </c>
      <c r="P4568" s="596" t="s">
        <v>2189</v>
      </c>
      <c r="Q4568" s="555" t="s">
        <v>2190</v>
      </c>
      <c r="R4568" s="555" t="s">
        <v>28</v>
      </c>
      <c r="S4568" s="614">
        <v>172500</v>
      </c>
      <c r="T4568" s="17"/>
      <c r="U4568" s="583"/>
    </row>
    <row r="4569" spans="1:21" ht="51.75">
      <c r="A4569" s="5"/>
      <c r="B4569" s="5"/>
      <c r="I4569" s="5"/>
      <c r="J4569" s="5"/>
      <c r="K4569" s="5"/>
      <c r="M4569" s="411"/>
      <c r="N4569" s="9"/>
      <c r="O4569" s="16" t="str">
        <f t="shared" si="666"/>
        <v>077511کابل زميني تک سيمه آلومينيومي با عايق و روکش ترموپلاستيک از نوع NAYY و به مقطع 16×1 ميلي‌متر مربع، براي نصب داخل ترانشه.</v>
      </c>
      <c r="P4569" s="596" t="s">
        <v>6174</v>
      </c>
      <c r="Q4569" s="555" t="s">
        <v>6291</v>
      </c>
      <c r="R4569" s="555" t="s">
        <v>28</v>
      </c>
      <c r="S4569" s="5">
        <v>0</v>
      </c>
      <c r="T4569" s="17"/>
      <c r="U4569" s="583"/>
    </row>
    <row r="4570" spans="1:21" ht="51.75">
      <c r="A4570" s="5"/>
      <c r="B4570" s="5"/>
      <c r="I4570" s="5"/>
      <c r="J4570" s="5"/>
      <c r="K4570" s="5"/>
      <c r="M4570" s="411"/>
      <c r="N4570" s="9"/>
      <c r="O4570" s="16" t="str">
        <f t="shared" si="666"/>
        <v>077512کابل زميني تک سيمه آلومينيومي با عايق و روکش ترموپلاستيک از نوع NAYY و به مقطع 25×1 ميلي‌متر مربع، براي نصب داخل ترانشه.</v>
      </c>
      <c r="P4570" s="596" t="s">
        <v>6175</v>
      </c>
      <c r="Q4570" s="555" t="s">
        <v>6292</v>
      </c>
      <c r="R4570" s="555" t="s">
        <v>28</v>
      </c>
      <c r="S4570" s="5">
        <v>0</v>
      </c>
      <c r="T4570" s="17"/>
      <c r="U4570" s="583"/>
    </row>
    <row r="4571" spans="1:21" ht="51.75">
      <c r="A4571" s="5"/>
      <c r="B4571" s="5"/>
      <c r="I4571" s="5"/>
      <c r="J4571" s="5"/>
      <c r="K4571" s="5"/>
      <c r="M4571" s="411"/>
      <c r="N4571" s="9"/>
      <c r="O4571" s="16" t="str">
        <f t="shared" si="666"/>
        <v>077513کابل زميني تک سيمه آلومينيومي با عايق و روکش ترموپلاستيک از نوع NAYY و به مقطع 35×1 ميلي‌متر مربع، براي نصب داخل ترانشه.</v>
      </c>
      <c r="P4571" s="596" t="s">
        <v>6176</v>
      </c>
      <c r="Q4571" s="555" t="s">
        <v>6293</v>
      </c>
      <c r="R4571" s="555" t="s">
        <v>28</v>
      </c>
      <c r="S4571" s="5">
        <v>0</v>
      </c>
      <c r="T4571" s="17"/>
      <c r="U4571" s="583"/>
    </row>
    <row r="4572" spans="1:21" ht="51.75">
      <c r="A4572" s="5"/>
      <c r="B4572" s="5"/>
      <c r="I4572" s="5"/>
      <c r="J4572" s="5"/>
      <c r="K4572" s="5"/>
      <c r="M4572" s="411"/>
      <c r="N4572" s="9"/>
      <c r="O4572" s="16" t="str">
        <f t="shared" si="666"/>
        <v>077514کابل زميني تک سيمه آلومينيومي با عايق و روکش ترموپلاستيک از نوع NAYY و به مقطع 50×1 ميلي‌متر مربع، براي نصب داخل ترانشه.</v>
      </c>
      <c r="P4572" s="596" t="s">
        <v>6177</v>
      </c>
      <c r="Q4572" s="555" t="s">
        <v>6294</v>
      </c>
      <c r="R4572" s="555" t="s">
        <v>28</v>
      </c>
      <c r="S4572" s="5">
        <v>0</v>
      </c>
      <c r="T4572" s="17"/>
      <c r="U4572" s="583"/>
    </row>
    <row r="4573" spans="1:21" ht="51.75">
      <c r="A4573" s="5"/>
      <c r="B4573" s="5"/>
      <c r="I4573" s="5"/>
      <c r="J4573" s="5"/>
      <c r="K4573" s="5"/>
      <c r="M4573" s="411"/>
      <c r="N4573" s="9"/>
      <c r="O4573" s="16" t="str">
        <f t="shared" si="666"/>
        <v>077515کابل زميني تک سيمه آلومينيومي با عايق و روکش ترموپلاستيک از نوع NAYY و به مقطع 70×1 ميلي‌متر مربع، براي نصب داخل ترانشه.</v>
      </c>
      <c r="P4573" s="596" t="s">
        <v>6178</v>
      </c>
      <c r="Q4573" s="555" t="s">
        <v>6295</v>
      </c>
      <c r="R4573" s="555" t="s">
        <v>28</v>
      </c>
      <c r="S4573" s="5">
        <v>0</v>
      </c>
      <c r="T4573" s="17"/>
      <c r="U4573" s="583"/>
    </row>
    <row r="4574" spans="1:21" ht="51.75">
      <c r="A4574" s="5"/>
      <c r="B4574" s="5"/>
      <c r="I4574" s="5"/>
      <c r="J4574" s="5"/>
      <c r="K4574" s="5"/>
      <c r="M4574" s="411"/>
      <c r="N4574" s="9"/>
      <c r="O4574" s="16" t="str">
        <f t="shared" si="666"/>
        <v>077516کابل زميني تک سيمه آلومينيومي با عايق و روکش ترموپلاستيک از نوع NAYY و به مقطع 95×1 ميلي‌متر مربع، براي نصب داخل ترانشه.</v>
      </c>
      <c r="P4574" s="596" t="s">
        <v>6179</v>
      </c>
      <c r="Q4574" s="555" t="s">
        <v>6296</v>
      </c>
      <c r="R4574" s="555" t="s">
        <v>28</v>
      </c>
      <c r="S4574" s="5">
        <v>0</v>
      </c>
      <c r="T4574" s="17"/>
      <c r="U4574" s="583"/>
    </row>
    <row r="4575" spans="1:21" ht="51.75">
      <c r="A4575" s="5"/>
      <c r="B4575" s="5"/>
      <c r="I4575" s="5"/>
      <c r="J4575" s="5"/>
      <c r="K4575" s="5"/>
      <c r="M4575" s="411"/>
      <c r="N4575" s="9"/>
      <c r="O4575" s="16" t="str">
        <f t="shared" si="666"/>
        <v>077601کابل زميني سه و نيم سيمه آلومينيومي با عايق و روکش ترموپلاستيک از نوع NAYY و به مقطع 70+35×3 ميلي‌متر مربع، براي نصب داخل ترانشه.</v>
      </c>
      <c r="P4575" s="596" t="s">
        <v>2191</v>
      </c>
      <c r="Q4575" s="555" t="s">
        <v>6297</v>
      </c>
      <c r="R4575" s="555" t="s">
        <v>28</v>
      </c>
      <c r="S4575" s="614">
        <v>135500</v>
      </c>
      <c r="T4575" s="17"/>
      <c r="U4575" s="583"/>
    </row>
    <row r="4576" spans="1:21" ht="51.75">
      <c r="A4576" s="5"/>
      <c r="B4576" s="5"/>
      <c r="I4576" s="5"/>
      <c r="J4576" s="5"/>
      <c r="K4576" s="5"/>
      <c r="M4576" s="411"/>
      <c r="N4576" s="9"/>
      <c r="O4576" s="16" t="str">
        <f t="shared" si="666"/>
        <v>077602کابل زميني سه و نيم سيمه آلومينيومي با عايق و روکش ترموپلاستيک از نوع NAYY و به مقطع 95+50×3 ميلي‌متر مربع، براي نصب داخل ترانشه.</v>
      </c>
      <c r="P4576" s="596" t="s">
        <v>2192</v>
      </c>
      <c r="Q4576" s="555" t="s">
        <v>6298</v>
      </c>
      <c r="R4576" s="555" t="s">
        <v>28</v>
      </c>
      <c r="S4576" s="614">
        <v>171500</v>
      </c>
      <c r="T4576" s="17"/>
      <c r="U4576" s="583"/>
    </row>
    <row r="4577" spans="1:21" ht="51.75">
      <c r="A4577" s="5"/>
      <c r="B4577" s="5"/>
      <c r="I4577" s="5"/>
      <c r="J4577" s="5"/>
      <c r="K4577" s="5"/>
      <c r="M4577" s="411"/>
      <c r="N4577" s="9"/>
      <c r="O4577" s="16" t="str">
        <f t="shared" si="666"/>
        <v>077603کابل زميني سه و نيم سيمه آلومينيومي با عايق و روکش ترموپلاستيک از نوع NAYY و به مقطع 120+70×3 ميلي‌متر مربع، براي نصب داخل ترانشه.</v>
      </c>
      <c r="P4577" s="596" t="s">
        <v>2193</v>
      </c>
      <c r="Q4577" s="555" t="s">
        <v>6299</v>
      </c>
      <c r="R4577" s="555" t="s">
        <v>28</v>
      </c>
      <c r="S4577" s="614">
        <v>225000</v>
      </c>
      <c r="T4577" s="17"/>
      <c r="U4577" s="583"/>
    </row>
    <row r="4578" spans="1:21" ht="51.75">
      <c r="A4578" s="5"/>
      <c r="B4578" s="5"/>
      <c r="I4578" s="5"/>
      <c r="J4578" s="5"/>
      <c r="K4578" s="5"/>
      <c r="M4578" s="411"/>
      <c r="N4578" s="9"/>
      <c r="O4578" s="16" t="str">
        <f t="shared" si="666"/>
        <v>077604کابل زميني سه و نيم سيمه آلومينيومي با عايق و روکش ترموپلاستيک از نوع NAYY و به مقطع 150+70×3 ميلي‌متر مربع، براي نصب داخل ترانشه.</v>
      </c>
      <c r="P4578" s="596" t="s">
        <v>2194</v>
      </c>
      <c r="Q4578" s="555" t="s">
        <v>6300</v>
      </c>
      <c r="R4578" s="555" t="s">
        <v>28</v>
      </c>
      <c r="S4578" s="614">
        <v>253000</v>
      </c>
      <c r="T4578" s="17"/>
      <c r="U4578" s="583"/>
    </row>
    <row r="4579" spans="1:21" ht="51.75">
      <c r="A4579" s="5"/>
      <c r="B4579" s="5"/>
      <c r="I4579" s="5"/>
      <c r="J4579" s="5"/>
      <c r="K4579" s="5"/>
      <c r="M4579" s="411"/>
      <c r="N4579" s="9"/>
      <c r="O4579" s="16" t="str">
        <f t="shared" si="666"/>
        <v>077605کابل زميني سه و نيم سيمه آلومينيومي با عايق و روکش ترموپلاستيک از نوع NAYY و به مقطع 185+95×3 ميلي‌متر مربع، براي نصب داخل ترانشه.</v>
      </c>
      <c r="P4579" s="596" t="s">
        <v>2195</v>
      </c>
      <c r="Q4579" s="555" t="s">
        <v>6301</v>
      </c>
      <c r="R4579" s="555" t="s">
        <v>28</v>
      </c>
      <c r="S4579" s="614">
        <v>310000</v>
      </c>
      <c r="T4579" s="17"/>
      <c r="U4579" s="583"/>
    </row>
    <row r="4580" spans="1:21" ht="51.75">
      <c r="A4580" s="5"/>
      <c r="B4580" s="5"/>
      <c r="I4580" s="5"/>
      <c r="J4580" s="5"/>
      <c r="K4580" s="5"/>
      <c r="M4580" s="411"/>
      <c r="N4580" s="9"/>
      <c r="O4580" s="16" t="str">
        <f t="shared" si="666"/>
        <v>077606کابل زميني سه و نيم سيمه آلومينيومي با عايق و روکش ترموپلاستيک از نوع NAYY و به مقطع 240+120×3 ميلي‌متر مربع، براي نصب داخل ترانشه.</v>
      </c>
      <c r="P4580" s="596" t="s">
        <v>2196</v>
      </c>
      <c r="Q4580" s="555" t="s">
        <v>6302</v>
      </c>
      <c r="R4580" s="555" t="s">
        <v>28</v>
      </c>
      <c r="S4580" s="614">
        <v>386000</v>
      </c>
      <c r="T4580" s="17"/>
      <c r="U4580" s="583"/>
    </row>
    <row r="4581" spans="1:21" ht="51.75">
      <c r="A4581" s="5"/>
      <c r="B4581" s="5"/>
      <c r="I4581" s="5"/>
      <c r="J4581" s="5"/>
      <c r="K4581" s="5"/>
      <c r="M4581" s="411"/>
      <c r="N4581" s="9"/>
      <c r="O4581" s="16" t="str">
        <f t="shared" si="666"/>
        <v>077607کابل زميني سه و نيم سيمه آلومينيومي با عايق و روکش ترموپلاستيک از نوع NAYY و به مقطع 300+150×3 ميلي‌متر مربع، براي نصب داخل ترانشه.</v>
      </c>
      <c r="P4581" s="596" t="s">
        <v>2197</v>
      </c>
      <c r="Q4581" s="555" t="s">
        <v>6303</v>
      </c>
      <c r="R4581" s="555" t="s">
        <v>28</v>
      </c>
      <c r="S4581" s="614">
        <v>460000</v>
      </c>
      <c r="T4581" s="17"/>
      <c r="U4581" s="583"/>
    </row>
    <row r="4582" spans="1:21" ht="51.75">
      <c r="A4582" s="5"/>
      <c r="B4582" s="5"/>
      <c r="I4582" s="5"/>
      <c r="J4582" s="5"/>
      <c r="K4582" s="5"/>
      <c r="M4582" s="411"/>
      <c r="N4582" s="9"/>
      <c r="O4582" s="16" t="str">
        <f t="shared" si="666"/>
        <v>077611کابل زميني سه و نيم سيمه آلومينيومي با عايق و روکش ترموپلاستيک از نوع NAYY و به مقطع 25+16×3 ميلي‌متر مربع، براي نصب داخل ترانشه.</v>
      </c>
      <c r="P4582" s="596" t="s">
        <v>6180</v>
      </c>
      <c r="Q4582" s="555" t="s">
        <v>6304</v>
      </c>
      <c r="R4582" s="555" t="s">
        <v>28</v>
      </c>
      <c r="S4582" s="5">
        <v>0</v>
      </c>
      <c r="T4582" s="17"/>
      <c r="U4582" s="583"/>
    </row>
    <row r="4583" spans="1:21" ht="51.75">
      <c r="A4583" s="5"/>
      <c r="B4583" s="5"/>
      <c r="I4583" s="5"/>
      <c r="J4583" s="5"/>
      <c r="K4583" s="5"/>
      <c r="M4583" s="411"/>
      <c r="N4583" s="9"/>
      <c r="O4583" s="16" t="str">
        <f t="shared" ref="O4583:O4646" si="667">LEFT(CONCATENATE(P4583,Q4583),252)</f>
        <v>077612کابل زميني سه و نيم سيمه آلومينيومي با عايق و روکش ترموپلاستيک از نوع NAYY و به مقطع 35+16×3 ميلي‌متر مربع، براي نصب داخل ترانشه.</v>
      </c>
      <c r="P4583" s="596" t="s">
        <v>6181</v>
      </c>
      <c r="Q4583" s="555" t="s">
        <v>6305</v>
      </c>
      <c r="R4583" s="555" t="s">
        <v>28</v>
      </c>
      <c r="S4583" s="5">
        <v>0</v>
      </c>
      <c r="T4583" s="17"/>
      <c r="U4583" s="583"/>
    </row>
    <row r="4584" spans="1:21" ht="51.75">
      <c r="A4584" s="5"/>
      <c r="B4584" s="5"/>
      <c r="I4584" s="5"/>
      <c r="J4584" s="5"/>
      <c r="K4584" s="5"/>
      <c r="M4584" s="411"/>
      <c r="N4584" s="9"/>
      <c r="O4584" s="16" t="str">
        <f t="shared" si="667"/>
        <v>077613کابل زميني سه و نيم سيمه آلومينيومي با عايق و روکش ترموپلاستيک از نوع NAYY و به مقطع 50+16×3 ميلي‌متر مربع، براي نصب داخل ترانشه.</v>
      </c>
      <c r="P4584" s="596" t="s">
        <v>6182</v>
      </c>
      <c r="Q4584" s="555" t="s">
        <v>6306</v>
      </c>
      <c r="R4584" s="555" t="s">
        <v>28</v>
      </c>
      <c r="S4584" s="5">
        <v>0</v>
      </c>
      <c r="T4584" s="17"/>
      <c r="U4584" s="583"/>
    </row>
    <row r="4585" spans="1:21" ht="51.75">
      <c r="A4585" s="5"/>
      <c r="B4585" s="5"/>
      <c r="I4585" s="5"/>
      <c r="J4585" s="5"/>
      <c r="K4585" s="5"/>
      <c r="M4585" s="411"/>
      <c r="N4585" s="9"/>
      <c r="O4585" s="16" t="str">
        <f t="shared" si="667"/>
        <v>077701کابل زره دار زير زميني تک سيمه آلومينيومي با عايق و روکش ترموپلاستيک از نوع NAYRY و به مقطع 120×1 ميلي‌متر مربع، براي نصب داخل ترانشه.</v>
      </c>
      <c r="P4585" s="596" t="s">
        <v>2198</v>
      </c>
      <c r="Q4585" s="555" t="s">
        <v>2199</v>
      </c>
      <c r="R4585" s="555" t="s">
        <v>28</v>
      </c>
      <c r="S4585" s="614">
        <v>90900</v>
      </c>
      <c r="T4585" s="17"/>
      <c r="U4585" s="583"/>
    </row>
    <row r="4586" spans="1:21" ht="51.75">
      <c r="A4586" s="5"/>
      <c r="B4586" s="5"/>
      <c r="I4586" s="5"/>
      <c r="J4586" s="5"/>
      <c r="K4586" s="5"/>
      <c r="M4586" s="411"/>
      <c r="N4586" s="9"/>
      <c r="O4586" s="16" t="str">
        <f t="shared" si="667"/>
        <v>077702کابل زره دار زير زميني تک سيمه آلومينيومي با عايق و روکش ترموپلاستيک از نوع NAYRY و به مقطع 150×1 ميلي‌متر مربع، براي نصب داخل ترانشه.</v>
      </c>
      <c r="P4586" s="596" t="s">
        <v>2200</v>
      </c>
      <c r="Q4586" s="555" t="s">
        <v>2201</v>
      </c>
      <c r="R4586" s="555" t="s">
        <v>28</v>
      </c>
      <c r="S4586" s="614">
        <v>104500</v>
      </c>
      <c r="T4586" s="17"/>
      <c r="U4586" s="583"/>
    </row>
    <row r="4587" spans="1:21" ht="51.75">
      <c r="A4587" s="5"/>
      <c r="B4587" s="5"/>
      <c r="I4587" s="5"/>
      <c r="J4587" s="5"/>
      <c r="K4587" s="5"/>
      <c r="M4587" s="411"/>
      <c r="N4587" s="9"/>
      <c r="O4587" s="16" t="str">
        <f t="shared" si="667"/>
        <v>077703کابل زره دار زير زميني تک سيمه آلومينيومي با عايق و روکش ترموپلاستيک از نوع NAYRY و به مقطع 185×1 ميلي‌متر مربع، براي نصب داخل ترانشه.</v>
      </c>
      <c r="P4587" s="596" t="s">
        <v>2202</v>
      </c>
      <c r="Q4587" s="555" t="s">
        <v>2203</v>
      </c>
      <c r="R4587" s="555" t="s">
        <v>28</v>
      </c>
      <c r="S4587" s="614">
        <v>134500</v>
      </c>
      <c r="T4587" s="17"/>
      <c r="U4587" s="583"/>
    </row>
    <row r="4588" spans="1:21" ht="51.75">
      <c r="A4588" s="5"/>
      <c r="B4588" s="5"/>
      <c r="I4588" s="5"/>
      <c r="J4588" s="5"/>
      <c r="K4588" s="5"/>
      <c r="M4588" s="411"/>
      <c r="N4588" s="9"/>
      <c r="O4588" s="16" t="str">
        <f t="shared" si="667"/>
        <v>077704کابل زره دار زير زميني تک سيمه آلومينيومي با عايق و روکش ترموپلاستيک از نوع NAYRY و به مقطع 240×1 ميلي‌متر مربع، براي نصب داخل ترانشه.</v>
      </c>
      <c r="P4588" s="596" t="s">
        <v>2204</v>
      </c>
      <c r="Q4588" s="555" t="s">
        <v>2205</v>
      </c>
      <c r="R4588" s="555" t="s">
        <v>28</v>
      </c>
      <c r="S4588" s="614">
        <v>155500</v>
      </c>
      <c r="T4588" s="17"/>
      <c r="U4588" s="583"/>
    </row>
    <row r="4589" spans="1:21" ht="51.75">
      <c r="A4589" s="5"/>
      <c r="B4589" s="5"/>
      <c r="I4589" s="5"/>
      <c r="J4589" s="5"/>
      <c r="K4589" s="5"/>
      <c r="M4589" s="411"/>
      <c r="N4589" s="9"/>
      <c r="O4589" s="16" t="str">
        <f t="shared" si="667"/>
        <v>077705کابل زره دار زير زميني تک سيمه آلومينيومي با عايق و روکش ترموپلاستيک از نوع NAYRY و به مقطع 300×1 ميلي‌متر مربع، براي نصب داخل ترانشه.</v>
      </c>
      <c r="P4589" s="596" t="s">
        <v>2206</v>
      </c>
      <c r="Q4589" s="555" t="s">
        <v>2207</v>
      </c>
      <c r="R4589" s="555" t="s">
        <v>28</v>
      </c>
      <c r="S4589" s="614">
        <v>177500</v>
      </c>
      <c r="T4589" s="17"/>
      <c r="U4589" s="583"/>
    </row>
    <row r="4590" spans="1:21" ht="51.75">
      <c r="A4590" s="5"/>
      <c r="B4590" s="5"/>
      <c r="I4590" s="5"/>
      <c r="J4590" s="5"/>
      <c r="K4590" s="5"/>
      <c r="M4590" s="411"/>
      <c r="N4590" s="9"/>
      <c r="O4590" s="16" t="str">
        <f t="shared" si="667"/>
        <v>077706کابل زره دار زير زميني تک سيمه آلومينيومي با عايق و روکش ترموپلاستيک از نوع NAYRY و به مقطع 400×1 ميلي‌متر مربع، براي نصب داخل ترانشه.</v>
      </c>
      <c r="P4590" s="596" t="s">
        <v>2208</v>
      </c>
      <c r="Q4590" s="555" t="s">
        <v>2209</v>
      </c>
      <c r="R4590" s="555" t="s">
        <v>28</v>
      </c>
      <c r="S4590" s="614">
        <v>209000</v>
      </c>
      <c r="T4590" s="17"/>
      <c r="U4590" s="583"/>
    </row>
    <row r="4591" spans="1:21" ht="51.75">
      <c r="A4591" s="5"/>
      <c r="B4591" s="5"/>
      <c r="I4591" s="5"/>
      <c r="J4591" s="5"/>
      <c r="K4591" s="5"/>
      <c r="M4591" s="411"/>
      <c r="N4591" s="9"/>
      <c r="O4591" s="16" t="str">
        <f t="shared" si="667"/>
        <v>077707کابل زره دار زير زميني تک سيمه آلومينيومي با عايق و روکش ترموپلاستيک از نوع NAYRY و به مقطع 500×1 ميلي‌متر مربع، براي نصب داخل ترانشه.</v>
      </c>
      <c r="P4591" s="596" t="s">
        <v>2210</v>
      </c>
      <c r="Q4591" s="555" t="s">
        <v>2211</v>
      </c>
      <c r="R4591" s="555" t="s">
        <v>28</v>
      </c>
      <c r="S4591" s="614">
        <v>267000</v>
      </c>
      <c r="T4591" s="17"/>
      <c r="U4591" s="583"/>
    </row>
    <row r="4592" spans="1:21" ht="51.75">
      <c r="A4592" s="5"/>
      <c r="B4592" s="5"/>
      <c r="I4592" s="5"/>
      <c r="J4592" s="5"/>
      <c r="K4592" s="5"/>
      <c r="M4592" s="411"/>
      <c r="N4592" s="9"/>
      <c r="O4592" s="16" t="str">
        <f t="shared" si="667"/>
        <v>077801کابل زميني سه و نيم سيمه آلومينيومي با عايق و روکش ترموپلاستيک از نوع NAYRY و به مقطع 70+35×3 ميلي‌متر مربع، براي نصب داخل ترانشه.</v>
      </c>
      <c r="P4592" s="596" t="s">
        <v>2212</v>
      </c>
      <c r="Q4592" s="555" t="s">
        <v>6307</v>
      </c>
      <c r="R4592" s="555" t="s">
        <v>28</v>
      </c>
      <c r="S4592" s="614">
        <v>186000</v>
      </c>
      <c r="T4592" s="17"/>
      <c r="U4592" s="583"/>
    </row>
    <row r="4593" spans="1:21" ht="51.75">
      <c r="A4593" s="5"/>
      <c r="B4593" s="5"/>
      <c r="I4593" s="5"/>
      <c r="J4593" s="5"/>
      <c r="K4593" s="5"/>
      <c r="M4593" s="411"/>
      <c r="N4593" s="9"/>
      <c r="O4593" s="16" t="str">
        <f t="shared" si="667"/>
        <v>077802کابل زميني سه و نيم سيمه آلومينيومي با عايق و روکش ترموپلاستيک از نوع NAYRY و به مقطع 95+50×3 ميلي‌متر مربع، براي نصب داخل ترانشه.</v>
      </c>
      <c r="P4593" s="596" t="s">
        <v>2213</v>
      </c>
      <c r="Q4593" s="555" t="s">
        <v>6308</v>
      </c>
      <c r="R4593" s="555" t="s">
        <v>28</v>
      </c>
      <c r="S4593" s="614">
        <v>309500</v>
      </c>
      <c r="T4593" s="17"/>
      <c r="U4593" s="583"/>
    </row>
    <row r="4594" spans="1:21" ht="51.75">
      <c r="A4594" s="5"/>
      <c r="B4594" s="5"/>
      <c r="I4594" s="5"/>
      <c r="J4594" s="5"/>
      <c r="K4594" s="5"/>
      <c r="M4594" s="411"/>
      <c r="N4594" s="9"/>
      <c r="O4594" s="16" t="str">
        <f t="shared" si="667"/>
        <v>077803کابل زميني سه و نيم سيمه آلومينيومي با عايق و روکش ترموپلاستيک از نوع NAYRY و به مقطع 120+70×3 ميلي‌متر مربع، براي نصب داخل ترانشه.</v>
      </c>
      <c r="P4594" s="596" t="s">
        <v>2214</v>
      </c>
      <c r="Q4594" s="555" t="s">
        <v>6309</v>
      </c>
      <c r="R4594" s="555" t="s">
        <v>28</v>
      </c>
      <c r="S4594" s="614">
        <v>315000</v>
      </c>
      <c r="T4594" s="17"/>
      <c r="U4594" s="583"/>
    </row>
    <row r="4595" spans="1:21" ht="51.75">
      <c r="A4595" s="5"/>
      <c r="B4595" s="5"/>
      <c r="I4595" s="5"/>
      <c r="J4595" s="5"/>
      <c r="K4595" s="5"/>
      <c r="M4595" s="411"/>
      <c r="N4595" s="9"/>
      <c r="O4595" s="16" t="str">
        <f t="shared" si="667"/>
        <v>077804کابل زميني سه و نيم سيمه آلومينيومي با عايق و روکش ترموپلاستيک از نوع NAYRY و به مقطع 150+70×3 ميلي‌متر مربع، براي نصب داخل ترانشه.</v>
      </c>
      <c r="P4595" s="596" t="s">
        <v>2215</v>
      </c>
      <c r="Q4595" s="555" t="s">
        <v>6310</v>
      </c>
      <c r="R4595" s="555" t="s">
        <v>28</v>
      </c>
      <c r="S4595" s="614">
        <v>355000</v>
      </c>
      <c r="T4595" s="17"/>
      <c r="U4595" s="583"/>
    </row>
    <row r="4596" spans="1:21" ht="51.75">
      <c r="A4596" s="5"/>
      <c r="B4596" s="5"/>
      <c r="I4596" s="5"/>
      <c r="J4596" s="5"/>
      <c r="K4596" s="5"/>
      <c r="M4596" s="411"/>
      <c r="N4596" s="9"/>
      <c r="O4596" s="16" t="str">
        <f t="shared" si="667"/>
        <v>077805کابل زميني سه و نيم سيمه آلومينيومي با عايق و روکش ترموپلاستيک از نوع NAYRY و به مقطع 185+95×3 ميلي‌متر مربع، براي نصب داخل ترانشه.</v>
      </c>
      <c r="P4596" s="596" t="s">
        <v>2216</v>
      </c>
      <c r="Q4596" s="555" t="s">
        <v>6311</v>
      </c>
      <c r="R4596" s="555" t="s">
        <v>28</v>
      </c>
      <c r="S4596" s="614">
        <v>430500</v>
      </c>
      <c r="T4596" s="17"/>
      <c r="U4596" s="583"/>
    </row>
    <row r="4597" spans="1:21" ht="51.75">
      <c r="A4597" s="5"/>
      <c r="B4597" s="5"/>
      <c r="I4597" s="5"/>
      <c r="J4597" s="5"/>
      <c r="K4597" s="5"/>
      <c r="M4597" s="411"/>
      <c r="N4597" s="9"/>
      <c r="O4597" s="16" t="str">
        <f t="shared" si="667"/>
        <v>077806کابل زميني سه و نيم سيمه آلومينيومي با عايق و روکش ترموپلاستيک از نوع NAYRY و به مقطع 240+120×3 ميلي‌متر مربع، براي نصب داخل ترانشه.</v>
      </c>
      <c r="P4597" s="596" t="s">
        <v>2217</v>
      </c>
      <c r="Q4597" s="555" t="s">
        <v>6312</v>
      </c>
      <c r="R4597" s="555" t="s">
        <v>28</v>
      </c>
      <c r="S4597" s="614">
        <v>533000</v>
      </c>
      <c r="T4597" s="17"/>
      <c r="U4597" s="583"/>
    </row>
    <row r="4598" spans="1:21" ht="51.75">
      <c r="A4598" s="5"/>
      <c r="B4598" s="5"/>
      <c r="I4598" s="5"/>
      <c r="J4598" s="5"/>
      <c r="K4598" s="5"/>
      <c r="M4598" s="411"/>
      <c r="N4598" s="9"/>
      <c r="O4598" s="16" t="str">
        <f t="shared" si="667"/>
        <v>077807کابل زميني سه و نيم سيمه آلومينيومي با عايق و روکش ترموپلاستيک از نوع NAYRY و به مقطع 150+300×3 ميلي‌متر مربع، براي نصب داخل ترانشه.</v>
      </c>
      <c r="P4598" s="596" t="s">
        <v>2218</v>
      </c>
      <c r="Q4598" s="555" t="s">
        <v>2219</v>
      </c>
      <c r="R4598" s="555" t="s">
        <v>28</v>
      </c>
      <c r="S4598" s="614">
        <v>607000</v>
      </c>
      <c r="T4598" s="17"/>
      <c r="U4598" s="583"/>
    </row>
    <row r="4599" spans="1:21" ht="51.75">
      <c r="A4599" s="5"/>
      <c r="B4599" s="5"/>
      <c r="I4599" s="5"/>
      <c r="J4599" s="5"/>
      <c r="K4599" s="5"/>
      <c r="M4599" s="411"/>
      <c r="N4599" s="9"/>
      <c r="O4599" s="16" t="str">
        <f t="shared" si="667"/>
        <v>077901کابل زميني سه و نيم سيمه آلومينيومي با عايق و روکش ترموپلاستيک از نوع NAYRY و به مقطع 16×4 ميلي‌متر مربع، براي نصب داخل ترانشه.</v>
      </c>
      <c r="P4599" s="596" t="s">
        <v>6183</v>
      </c>
      <c r="Q4599" s="555" t="s">
        <v>6313</v>
      </c>
      <c r="R4599" s="555" t="s">
        <v>28</v>
      </c>
      <c r="S4599" s="5">
        <v>0</v>
      </c>
      <c r="T4599" s="17"/>
      <c r="U4599" s="583"/>
    </row>
    <row r="4600" spans="1:21" ht="51.75">
      <c r="A4600" s="5"/>
      <c r="B4600" s="5"/>
      <c r="I4600" s="5"/>
      <c r="J4600" s="5"/>
      <c r="K4600" s="5"/>
      <c r="M4600" s="411"/>
      <c r="N4600" s="9"/>
      <c r="O4600" s="16" t="str">
        <f t="shared" si="667"/>
        <v>077902کابل زميني سه و نيم سيمه آلومينيومي با عايق و روکش ترموپلاستيک از نوع NAYRY و به مقطع 25×4 ميلي‌متر مربع، براي نصب داخل ترانشه.</v>
      </c>
      <c r="P4600" s="596" t="s">
        <v>6184</v>
      </c>
      <c r="Q4600" s="555" t="s">
        <v>6314</v>
      </c>
      <c r="R4600" s="555" t="s">
        <v>28</v>
      </c>
      <c r="S4600" s="5">
        <v>0</v>
      </c>
      <c r="T4600" s="17"/>
      <c r="U4600" s="583"/>
    </row>
    <row r="4601" spans="1:21">
      <c r="A4601" s="5"/>
      <c r="B4601" s="5"/>
      <c r="I4601" s="5"/>
      <c r="J4601" s="5"/>
      <c r="K4601" s="5"/>
      <c r="M4601" s="411"/>
      <c r="N4601" s="9"/>
      <c r="O4601" s="16" t="str">
        <f t="shared" si="667"/>
        <v>077903کابل</v>
      </c>
      <c r="P4601" s="596" t="s">
        <v>6185</v>
      </c>
      <c r="Q4601" s="258" t="s">
        <v>3659</v>
      </c>
      <c r="R4601" s="259" t="s">
        <v>28</v>
      </c>
      <c r="S4601" s="87">
        <v>10000</v>
      </c>
      <c r="T4601" s="17" t="s">
        <v>511</v>
      </c>
      <c r="U4601" s="583"/>
    </row>
    <row r="4602" spans="1:21">
      <c r="A4602" s="5"/>
      <c r="B4602" s="5"/>
      <c r="I4602" s="5"/>
      <c r="J4602" s="5"/>
      <c r="K4602" s="5"/>
      <c r="M4602" s="411"/>
      <c r="N4602" s="9"/>
      <c r="O4602" s="16" t="str">
        <f t="shared" si="667"/>
        <v>077904کابل1</v>
      </c>
      <c r="P4602" s="596" t="s">
        <v>6186</v>
      </c>
      <c r="Q4602" s="258" t="s">
        <v>7213</v>
      </c>
      <c r="R4602" s="259" t="s">
        <v>28</v>
      </c>
      <c r="S4602" s="87">
        <v>10001</v>
      </c>
      <c r="T4602" s="17" t="s">
        <v>511</v>
      </c>
      <c r="U4602" s="583"/>
    </row>
    <row r="4603" spans="1:21">
      <c r="A4603" s="5"/>
      <c r="B4603" s="5"/>
      <c r="I4603" s="5"/>
      <c r="J4603" s="5"/>
      <c r="K4603" s="5"/>
      <c r="M4603" s="411"/>
      <c r="N4603" s="9"/>
      <c r="O4603" s="16" t="str">
        <f t="shared" si="667"/>
        <v>077905کابل2</v>
      </c>
      <c r="P4603" s="596" t="s">
        <v>6187</v>
      </c>
      <c r="Q4603" s="258" t="s">
        <v>7214</v>
      </c>
      <c r="R4603" s="259" t="s">
        <v>28</v>
      </c>
      <c r="S4603" s="87">
        <v>10002</v>
      </c>
      <c r="T4603" s="17" t="s">
        <v>511</v>
      </c>
      <c r="U4603" s="583"/>
    </row>
    <row r="4604" spans="1:21" ht="34.5">
      <c r="A4604" s="5"/>
      <c r="B4604" s="5"/>
      <c r="I4604" s="5"/>
      <c r="J4604" s="5"/>
      <c r="K4604" s="5"/>
      <c r="M4604" s="411"/>
      <c r="N4604" s="9"/>
      <c r="O4604" s="16" t="str">
        <f t="shared" si="667"/>
        <v>080101كابلشو از نوع پرسي مسي و براي سيم يا كابل تا مقطع 2/5 ميليمتر مربع.</v>
      </c>
      <c r="P4604" s="617" t="s">
        <v>362</v>
      </c>
      <c r="Q4604" s="555" t="s">
        <v>6315</v>
      </c>
      <c r="R4604" s="555" t="s">
        <v>30</v>
      </c>
      <c r="S4604" s="614">
        <v>14200</v>
      </c>
      <c r="T4604" s="17"/>
      <c r="U4604" s="583"/>
    </row>
    <row r="4605" spans="1:21" ht="34.5">
      <c r="A4605" s="5"/>
      <c r="B4605" s="5"/>
      <c r="I4605" s="5"/>
      <c r="J4605" s="5"/>
      <c r="K4605" s="5"/>
      <c r="M4605" s="411"/>
      <c r="N4605" s="9"/>
      <c r="O4605" s="16" t="str">
        <f t="shared" si="667"/>
        <v>080102كابلشو از نوع پرسي مسي و براي سيم يا كابل به ‌مقطع 4 تا 6 ميليمتر مربع.</v>
      </c>
      <c r="P4605" s="596" t="s">
        <v>363</v>
      </c>
      <c r="Q4605" s="555" t="s">
        <v>2220</v>
      </c>
      <c r="R4605" s="555" t="s">
        <v>30</v>
      </c>
      <c r="S4605" s="614">
        <v>19400</v>
      </c>
      <c r="T4605" s="17"/>
      <c r="U4605" s="583"/>
    </row>
    <row r="4606" spans="1:21" ht="34.5">
      <c r="A4606" s="5"/>
      <c r="B4606" s="5"/>
      <c r="I4606" s="5"/>
      <c r="J4606" s="5"/>
      <c r="K4606" s="5"/>
      <c r="M4606" s="411"/>
      <c r="N4606" s="9"/>
      <c r="O4606" s="16" t="str">
        <f t="shared" si="667"/>
        <v>080103كابلشو از نوع پرسي مسي و براي سيم يا كابل به ‌مقطع 10 ميليمتر مربع.</v>
      </c>
      <c r="P4606" s="596" t="s">
        <v>364</v>
      </c>
      <c r="Q4606" s="555" t="s">
        <v>2221</v>
      </c>
      <c r="R4606" s="555" t="s">
        <v>30</v>
      </c>
      <c r="S4606" s="614">
        <v>28900</v>
      </c>
      <c r="T4606" s="17"/>
      <c r="U4606" s="583"/>
    </row>
    <row r="4607" spans="1:21" ht="34.5">
      <c r="A4607" s="5"/>
      <c r="B4607" s="5"/>
      <c r="I4607" s="5"/>
      <c r="J4607" s="5"/>
      <c r="K4607" s="5"/>
      <c r="M4607" s="411"/>
      <c r="N4607" s="9"/>
      <c r="O4607" s="16" t="str">
        <f t="shared" si="667"/>
        <v>080104كابلشو از نوع پرسي مسي و براي سيم يا كابل به ‌مقطع 16 ميليمتر مربع.</v>
      </c>
      <c r="P4607" s="596" t="s">
        <v>365</v>
      </c>
      <c r="Q4607" s="555" t="s">
        <v>2222</v>
      </c>
      <c r="R4607" s="555" t="s">
        <v>30</v>
      </c>
      <c r="S4607" s="614">
        <v>33900</v>
      </c>
      <c r="T4607" s="17"/>
      <c r="U4607" s="583"/>
    </row>
    <row r="4608" spans="1:21" ht="34.5">
      <c r="A4608" s="5"/>
      <c r="B4608" s="5"/>
      <c r="I4608" s="5"/>
      <c r="J4608" s="5"/>
      <c r="K4608" s="5"/>
      <c r="M4608" s="411"/>
      <c r="N4608" s="9"/>
      <c r="O4608" s="16" t="str">
        <f t="shared" si="667"/>
        <v>080105كابلشو از نوع پرسي مسي و براي سيم يا كابل به ‌مقطع 25 ميليمتر مربع.</v>
      </c>
      <c r="P4608" s="596" t="s">
        <v>366</v>
      </c>
      <c r="Q4608" s="555" t="s">
        <v>2223</v>
      </c>
      <c r="R4608" s="555" t="s">
        <v>30</v>
      </c>
      <c r="S4608" s="614">
        <v>34200</v>
      </c>
      <c r="T4608" s="17"/>
      <c r="U4608" s="583"/>
    </row>
    <row r="4609" spans="1:21" ht="34.5">
      <c r="A4609" s="5"/>
      <c r="B4609" s="5"/>
      <c r="I4609" s="5"/>
      <c r="J4609" s="5"/>
      <c r="K4609" s="5"/>
      <c r="M4609" s="411"/>
      <c r="N4609" s="9"/>
      <c r="O4609" s="16" t="str">
        <f t="shared" si="667"/>
        <v>080106كابلشو از نوع پرسي مسي و براي سيم يا كابل به ‌مقطع 35 ميليمتر مربع.</v>
      </c>
      <c r="P4609" s="596" t="s">
        <v>367</v>
      </c>
      <c r="Q4609" s="555" t="s">
        <v>2224</v>
      </c>
      <c r="R4609" s="555" t="s">
        <v>30</v>
      </c>
      <c r="S4609" s="614">
        <v>63200</v>
      </c>
      <c r="T4609" s="17"/>
      <c r="U4609" s="583"/>
    </row>
    <row r="4610" spans="1:21" ht="34.5">
      <c r="A4610" s="5"/>
      <c r="B4610" s="5"/>
      <c r="I4610" s="5"/>
      <c r="J4610" s="5"/>
      <c r="K4610" s="5"/>
      <c r="M4610" s="411"/>
      <c r="N4610" s="9"/>
      <c r="O4610" s="16" t="str">
        <f t="shared" si="667"/>
        <v>080107كابلشو از نوع پرسي مسي و براي سيم يا كابل به ‌مقطع 50 ميليمتر مربع.</v>
      </c>
      <c r="P4610" s="596" t="s">
        <v>368</v>
      </c>
      <c r="Q4610" s="555" t="s">
        <v>2225</v>
      </c>
      <c r="R4610" s="555" t="s">
        <v>30</v>
      </c>
      <c r="S4610" s="614">
        <v>76800</v>
      </c>
      <c r="T4610" s="17"/>
      <c r="U4610" s="583"/>
    </row>
    <row r="4611" spans="1:21" ht="34.5">
      <c r="A4611" s="5"/>
      <c r="B4611" s="5"/>
      <c r="I4611" s="5"/>
      <c r="J4611" s="5"/>
      <c r="K4611" s="5"/>
      <c r="M4611" s="411"/>
      <c r="N4611" s="9"/>
      <c r="O4611" s="16" t="str">
        <f t="shared" si="667"/>
        <v>080108كابلشو از نوع پرسي مسي و براي سيم يا كابل به ‌مقطع 70 ميليمتر مربع.</v>
      </c>
      <c r="P4611" s="596" t="s">
        <v>512</v>
      </c>
      <c r="Q4611" s="555" t="s">
        <v>2226</v>
      </c>
      <c r="R4611" s="555" t="s">
        <v>30</v>
      </c>
      <c r="S4611" s="614">
        <v>78700</v>
      </c>
      <c r="T4611" s="17"/>
      <c r="U4611" s="583"/>
    </row>
    <row r="4612" spans="1:21" ht="34.5">
      <c r="A4612" s="5"/>
      <c r="B4612" s="5"/>
      <c r="I4612" s="5"/>
      <c r="J4612" s="5"/>
      <c r="K4612" s="5"/>
      <c r="M4612" s="411"/>
      <c r="N4612" s="9"/>
      <c r="O4612" s="16" t="str">
        <f t="shared" si="667"/>
        <v>080109كابلشو از نوع پرسي مسي و براي سيم يا كابل به ‌مقطع 95 ميليمتر مربع.</v>
      </c>
      <c r="P4612" s="596" t="s">
        <v>513</v>
      </c>
      <c r="Q4612" s="555" t="s">
        <v>2227</v>
      </c>
      <c r="R4612" s="555" t="s">
        <v>30</v>
      </c>
      <c r="S4612" s="614">
        <v>164000</v>
      </c>
      <c r="T4612" s="17"/>
      <c r="U4612" s="583"/>
    </row>
    <row r="4613" spans="1:21" ht="34.5">
      <c r="A4613" s="5"/>
      <c r="B4613" s="5"/>
      <c r="I4613" s="5"/>
      <c r="J4613" s="5"/>
      <c r="K4613" s="5"/>
      <c r="M4613" s="411"/>
      <c r="N4613" s="9"/>
      <c r="O4613" s="16" t="str">
        <f t="shared" si="667"/>
        <v>080110كابلشو از نوع پرسي مسي و براي سيم يا كابل به ‌مقطع 120 ميليمتر مربع.</v>
      </c>
      <c r="P4613" s="596" t="s">
        <v>514</v>
      </c>
      <c r="Q4613" s="555" t="s">
        <v>2228</v>
      </c>
      <c r="R4613" s="555" t="s">
        <v>30</v>
      </c>
      <c r="S4613" s="614">
        <v>174000</v>
      </c>
      <c r="T4613" s="17"/>
      <c r="U4613" s="583"/>
    </row>
    <row r="4614" spans="1:21" ht="34.5">
      <c r="A4614" s="5"/>
      <c r="B4614" s="5"/>
      <c r="I4614" s="5"/>
      <c r="J4614" s="5"/>
      <c r="K4614" s="5"/>
      <c r="M4614" s="411"/>
      <c r="N4614" s="9"/>
      <c r="O4614" s="16" t="str">
        <f t="shared" si="667"/>
        <v>080111كابلشو از نوع پرسي مسي و براي سيم يا كابل به ‌مقطع 150 ميليمتر مربع.</v>
      </c>
      <c r="P4614" s="596" t="s">
        <v>515</v>
      </c>
      <c r="Q4614" s="555" t="s">
        <v>2229</v>
      </c>
      <c r="R4614" s="555" t="s">
        <v>30</v>
      </c>
      <c r="S4614" s="614">
        <v>181000</v>
      </c>
      <c r="T4614" s="17"/>
      <c r="U4614" s="583"/>
    </row>
    <row r="4615" spans="1:21" ht="34.5">
      <c r="A4615" s="5"/>
      <c r="B4615" s="5"/>
      <c r="I4615" s="5"/>
      <c r="J4615" s="5"/>
      <c r="K4615" s="5"/>
      <c r="M4615" s="411"/>
      <c r="N4615" s="9"/>
      <c r="O4615" s="16" t="str">
        <f t="shared" si="667"/>
        <v>080112كابلشو از نوع پرسي مسي و براي سيم يا كابل به ‌مقطع 185 ميليمتر مربع.</v>
      </c>
      <c r="P4615" s="596" t="s">
        <v>870</v>
      </c>
      <c r="Q4615" s="555" t="s">
        <v>2230</v>
      </c>
      <c r="R4615" s="555" t="s">
        <v>30</v>
      </c>
      <c r="S4615" s="614">
        <v>318500</v>
      </c>
      <c r="T4615" s="17"/>
      <c r="U4615" s="583"/>
    </row>
    <row r="4616" spans="1:21" ht="34.5">
      <c r="A4616" s="5"/>
      <c r="B4616" s="5"/>
      <c r="I4616" s="5"/>
      <c r="J4616" s="5"/>
      <c r="K4616" s="5"/>
      <c r="M4616" s="411"/>
      <c r="N4616" s="9"/>
      <c r="O4616" s="16" t="str">
        <f t="shared" si="667"/>
        <v>080113كابلشو از نوع پرسي مسي و براي سيم يا كابل به ‌مقطع 240 ميليمتر مربع.</v>
      </c>
      <c r="P4616" s="596" t="s">
        <v>871</v>
      </c>
      <c r="Q4616" s="555" t="s">
        <v>2231</v>
      </c>
      <c r="R4616" s="555" t="s">
        <v>30</v>
      </c>
      <c r="S4616" s="614">
        <v>345000</v>
      </c>
      <c r="T4616" s="17"/>
      <c r="U4616" s="583"/>
    </row>
    <row r="4617" spans="1:21" ht="34.5">
      <c r="A4617" s="5"/>
      <c r="B4617" s="5"/>
      <c r="I4617" s="5"/>
      <c r="J4617" s="5"/>
      <c r="K4617" s="5"/>
      <c r="M4617" s="411"/>
      <c r="N4617" s="9"/>
      <c r="O4617" s="16" t="str">
        <f t="shared" si="667"/>
        <v>080114كابلشو از نوع پرسي مسي و براي سيم يا كابل به ‌مقطع 300 ميليمتر مربع.</v>
      </c>
      <c r="P4617" s="596" t="s">
        <v>872</v>
      </c>
      <c r="Q4617" s="555" t="s">
        <v>2232</v>
      </c>
      <c r="R4617" s="555" t="s">
        <v>30</v>
      </c>
      <c r="S4617" s="614">
        <v>451000</v>
      </c>
      <c r="T4617" s="17"/>
      <c r="U4617" s="583"/>
    </row>
    <row r="4618" spans="1:21" ht="34.5">
      <c r="A4618" s="5"/>
      <c r="B4618" s="5"/>
      <c r="I4618" s="5"/>
      <c r="J4618" s="5"/>
      <c r="K4618" s="5"/>
      <c r="M4618" s="411"/>
      <c r="N4618" s="9"/>
      <c r="O4618" s="16" t="str">
        <f t="shared" si="667"/>
        <v>080115كابلشو از نوع پرسي مسي و براي سيم يا كابل به ‌مقطع 400 ميليمتر مربع.</v>
      </c>
      <c r="P4618" s="596" t="s">
        <v>2233</v>
      </c>
      <c r="Q4618" s="555" t="s">
        <v>2234</v>
      </c>
      <c r="R4618" s="555" t="s">
        <v>30</v>
      </c>
      <c r="S4618" s="614">
        <v>744500</v>
      </c>
      <c r="T4618" s="17"/>
      <c r="U4618" s="583"/>
    </row>
    <row r="4619" spans="1:21" ht="34.5">
      <c r="A4619" s="5"/>
      <c r="B4619" s="5"/>
      <c r="I4619" s="5"/>
      <c r="J4619" s="5"/>
      <c r="K4619" s="5"/>
      <c r="M4619" s="411"/>
      <c r="N4619" s="9"/>
      <c r="O4619" s="16" t="str">
        <f t="shared" si="667"/>
        <v>080116كابلشو از نوع پرسي مسي و براي سيم يا كابل به ‌مقطع 500 ميليمتر مربع.</v>
      </c>
      <c r="P4619" s="596" t="s">
        <v>2235</v>
      </c>
      <c r="Q4619" s="555" t="s">
        <v>2236</v>
      </c>
      <c r="R4619" s="555" t="s">
        <v>30</v>
      </c>
      <c r="S4619" s="614">
        <v>1015000</v>
      </c>
      <c r="T4619" s="17"/>
      <c r="U4619" s="583"/>
    </row>
    <row r="4620" spans="1:21" ht="34.5">
      <c r="A4620" s="5"/>
      <c r="B4620" s="5"/>
      <c r="I4620" s="5"/>
      <c r="J4620" s="5"/>
      <c r="K4620" s="5"/>
      <c r="M4620" s="411"/>
      <c r="N4620" s="9"/>
      <c r="O4620" s="16" t="str">
        <f t="shared" si="667"/>
        <v>080401كابلشو از نوع پرسي آلومينيومي  و براي سيم يا كابل تا مقطع 2/5 ميليمتر مربع.</v>
      </c>
      <c r="P4620" s="596" t="s">
        <v>388</v>
      </c>
      <c r="Q4620" s="555" t="s">
        <v>6316</v>
      </c>
      <c r="R4620" s="555" t="s">
        <v>30</v>
      </c>
      <c r="S4620" s="614">
        <v>11900</v>
      </c>
      <c r="T4620" s="17"/>
      <c r="U4620" s="583"/>
    </row>
    <row r="4621" spans="1:21" ht="34.5">
      <c r="A4621" s="5"/>
      <c r="B4621" s="5"/>
      <c r="I4621" s="5"/>
      <c r="J4621" s="5"/>
      <c r="K4621" s="5"/>
      <c r="M4621" s="411"/>
      <c r="N4621" s="9"/>
      <c r="O4621" s="16" t="str">
        <f t="shared" si="667"/>
        <v>080402كابلشو از نوع پرسي آلومينيومي  و براي سيم يا كابل به ‌مقطع 4 تا 6 ميليمتر مربع.</v>
      </c>
      <c r="P4621" s="596" t="s">
        <v>2237</v>
      </c>
      <c r="Q4621" s="555" t="s">
        <v>2238</v>
      </c>
      <c r="R4621" s="555" t="s">
        <v>30</v>
      </c>
      <c r="S4621" s="614">
        <v>14800</v>
      </c>
      <c r="T4621" s="17"/>
      <c r="U4621" s="583"/>
    </row>
    <row r="4622" spans="1:21" ht="34.5">
      <c r="A4622" s="5"/>
      <c r="B4622" s="5"/>
      <c r="I4622" s="5"/>
      <c r="J4622" s="5"/>
      <c r="K4622" s="5"/>
      <c r="M4622" s="411"/>
      <c r="N4622" s="9"/>
      <c r="O4622" s="16" t="str">
        <f t="shared" si="667"/>
        <v>080403كابلشو از نوع پرسي آلومينيومي  و براي سيم يا كابل به ‌مقطع 10 ميليمتر مربع.</v>
      </c>
      <c r="P4622" s="596" t="s">
        <v>2239</v>
      </c>
      <c r="Q4622" s="555" t="s">
        <v>2240</v>
      </c>
      <c r="R4622" s="555" t="s">
        <v>30</v>
      </c>
      <c r="S4622" s="614">
        <v>29000</v>
      </c>
      <c r="T4622" s="17"/>
      <c r="U4622" s="583"/>
    </row>
    <row r="4623" spans="1:21" ht="34.5">
      <c r="A4623" s="5"/>
      <c r="B4623" s="5"/>
      <c r="I4623" s="5"/>
      <c r="J4623" s="5"/>
      <c r="K4623" s="5"/>
      <c r="M4623" s="411"/>
      <c r="N4623" s="9"/>
      <c r="O4623" s="16" t="str">
        <f t="shared" si="667"/>
        <v>080404كابلشو از نوع پرسي آلومينيومي  و براي سيم يا كابل به ‌مقطع 16 ميليمتر مربع.</v>
      </c>
      <c r="P4623" s="596" t="s">
        <v>2241</v>
      </c>
      <c r="Q4623" s="555" t="s">
        <v>2242</v>
      </c>
      <c r="R4623" s="555" t="s">
        <v>30</v>
      </c>
      <c r="S4623" s="614">
        <v>29500</v>
      </c>
      <c r="T4623" s="17"/>
      <c r="U4623" s="583"/>
    </row>
    <row r="4624" spans="1:21" ht="34.5">
      <c r="A4624" s="5"/>
      <c r="B4624" s="5"/>
      <c r="I4624" s="5"/>
      <c r="J4624" s="5"/>
      <c r="K4624" s="5"/>
      <c r="M4624" s="411"/>
      <c r="N4624" s="9"/>
      <c r="O4624" s="16" t="str">
        <f t="shared" si="667"/>
        <v>080405كابلشو از نوع پرسي آلومينيومي  و براي سيم يا كابل به ‌مقطع 25 ميليمتر مربع.</v>
      </c>
      <c r="P4624" s="596" t="s">
        <v>2243</v>
      </c>
      <c r="Q4624" s="555" t="s">
        <v>2244</v>
      </c>
      <c r="R4624" s="555" t="s">
        <v>30</v>
      </c>
      <c r="S4624" s="614">
        <v>30000</v>
      </c>
      <c r="T4624" s="17"/>
      <c r="U4624" s="583"/>
    </row>
    <row r="4625" spans="1:21" ht="34.5">
      <c r="A4625" s="5"/>
      <c r="B4625" s="5"/>
      <c r="I4625" s="5"/>
      <c r="J4625" s="5"/>
      <c r="K4625" s="5"/>
      <c r="M4625" s="411"/>
      <c r="N4625" s="9"/>
      <c r="O4625" s="16" t="str">
        <f t="shared" si="667"/>
        <v>080406كابلشو از نوع پرسي آلومينيومي  و براي سيم يا كابل به ‌مقطع 35 ميليمتر مربع.</v>
      </c>
      <c r="P4625" s="596" t="s">
        <v>2245</v>
      </c>
      <c r="Q4625" s="555" t="s">
        <v>2246</v>
      </c>
      <c r="R4625" s="555" t="s">
        <v>30</v>
      </c>
      <c r="S4625" s="614">
        <v>45300</v>
      </c>
      <c r="T4625" s="17"/>
      <c r="U4625" s="583"/>
    </row>
    <row r="4626" spans="1:21" ht="34.5">
      <c r="A4626" s="5"/>
      <c r="B4626" s="5"/>
      <c r="I4626" s="5"/>
      <c r="J4626" s="5"/>
      <c r="K4626" s="5"/>
      <c r="M4626" s="411"/>
      <c r="N4626" s="9"/>
      <c r="O4626" s="16" t="str">
        <f t="shared" si="667"/>
        <v>080407كابلشو از نوع پرسي آلومينيومي  و براي سيم يا كابل به ‌مقطع 50 ميليمتر مربع.</v>
      </c>
      <c r="P4626" s="596" t="s">
        <v>2247</v>
      </c>
      <c r="Q4626" s="555" t="s">
        <v>2248</v>
      </c>
      <c r="R4626" s="555" t="s">
        <v>30</v>
      </c>
      <c r="S4626" s="614">
        <v>59100</v>
      </c>
      <c r="T4626" s="17"/>
      <c r="U4626" s="583"/>
    </row>
    <row r="4627" spans="1:21" ht="34.5">
      <c r="A4627" s="5"/>
      <c r="B4627" s="5"/>
      <c r="I4627" s="5"/>
      <c r="J4627" s="5"/>
      <c r="K4627" s="5"/>
      <c r="M4627" s="411"/>
      <c r="N4627" s="9"/>
      <c r="O4627" s="16" t="str">
        <f t="shared" si="667"/>
        <v>080408كابلشو از نوع پرسي آلومينيومي  و براي سيم يا كابل به ‌مقطع 70 ميليمتر مربع.</v>
      </c>
      <c r="P4627" s="596" t="s">
        <v>2249</v>
      </c>
      <c r="Q4627" s="555" t="s">
        <v>2250</v>
      </c>
      <c r="R4627" s="555" t="s">
        <v>30</v>
      </c>
      <c r="S4627" s="614">
        <v>63300</v>
      </c>
      <c r="T4627" s="17"/>
      <c r="U4627" s="583"/>
    </row>
    <row r="4628" spans="1:21" ht="34.5">
      <c r="A4628" s="5"/>
      <c r="B4628" s="5"/>
      <c r="I4628" s="5"/>
      <c r="J4628" s="5"/>
      <c r="K4628" s="5"/>
      <c r="M4628" s="411"/>
      <c r="N4628" s="9"/>
      <c r="O4628" s="16" t="str">
        <f t="shared" si="667"/>
        <v>080409كابلشو از نوع پرسي آلومينيومي  و براي سيم يا كابل به ‌مقطع 95 ميليمتر مربع.</v>
      </c>
      <c r="P4628" s="596" t="s">
        <v>2251</v>
      </c>
      <c r="Q4628" s="555" t="s">
        <v>2252</v>
      </c>
      <c r="R4628" s="555" t="s">
        <v>30</v>
      </c>
      <c r="S4628" s="614">
        <v>129500</v>
      </c>
      <c r="T4628" s="17"/>
      <c r="U4628" s="583"/>
    </row>
    <row r="4629" spans="1:21" ht="34.5">
      <c r="A4629" s="5"/>
      <c r="B4629" s="5"/>
      <c r="I4629" s="5"/>
      <c r="J4629" s="5"/>
      <c r="K4629" s="5"/>
      <c r="M4629" s="411"/>
      <c r="N4629" s="9"/>
      <c r="O4629" s="16" t="str">
        <f t="shared" si="667"/>
        <v>080410كابلشو از نوع پرسي آلومينيومي  و براي سيم يا كابل به ‌مقطع 120 ميليمتر مربع.</v>
      </c>
      <c r="P4629" s="596" t="s">
        <v>2253</v>
      </c>
      <c r="Q4629" s="555" t="s">
        <v>2254</v>
      </c>
      <c r="R4629" s="555" t="s">
        <v>30</v>
      </c>
      <c r="S4629" s="614">
        <v>131500</v>
      </c>
      <c r="T4629" s="17"/>
      <c r="U4629" s="583"/>
    </row>
    <row r="4630" spans="1:21" ht="34.5">
      <c r="A4630" s="5"/>
      <c r="B4630" s="5"/>
      <c r="I4630" s="5"/>
      <c r="J4630" s="5"/>
      <c r="K4630" s="5"/>
      <c r="M4630" s="411"/>
      <c r="N4630" s="9"/>
      <c r="O4630" s="16" t="str">
        <f t="shared" si="667"/>
        <v>080411كابلشو از نوع پرسي آلومينيومي  و براي سيم يا كابل به ‌مقطع 150 ميليمتر مربع.</v>
      </c>
      <c r="P4630" s="596" t="s">
        <v>2255</v>
      </c>
      <c r="Q4630" s="555" t="s">
        <v>2256</v>
      </c>
      <c r="R4630" s="555" t="s">
        <v>30</v>
      </c>
      <c r="S4630" s="614">
        <v>135000</v>
      </c>
      <c r="T4630" s="17"/>
      <c r="U4630" s="583"/>
    </row>
    <row r="4631" spans="1:21" ht="34.5">
      <c r="A4631" s="5"/>
      <c r="B4631" s="5"/>
      <c r="I4631" s="5"/>
      <c r="J4631" s="5"/>
      <c r="K4631" s="5"/>
      <c r="M4631" s="411"/>
      <c r="N4631" s="9"/>
      <c r="O4631" s="16" t="str">
        <f t="shared" si="667"/>
        <v>080412كابلشو از نوع پرسي آلومينيومي  و براي سيم يا كابل به ‌مقطع 185 ميليمتر مربع.</v>
      </c>
      <c r="P4631" s="596" t="s">
        <v>2257</v>
      </c>
      <c r="Q4631" s="555" t="s">
        <v>2258</v>
      </c>
      <c r="R4631" s="555" t="s">
        <v>30</v>
      </c>
      <c r="S4631" s="614">
        <v>266000</v>
      </c>
      <c r="T4631" s="17"/>
      <c r="U4631" s="583"/>
    </row>
    <row r="4632" spans="1:21" ht="34.5">
      <c r="A4632" s="5"/>
      <c r="B4632" s="5"/>
      <c r="I4632" s="5"/>
      <c r="J4632" s="5"/>
      <c r="K4632" s="5"/>
      <c r="M4632" s="411"/>
      <c r="N4632" s="9"/>
      <c r="O4632" s="16" t="str">
        <f t="shared" si="667"/>
        <v>080413كابلشو از نوع پرسي آلومينيومي  و براي سيم يا كابل به ‌مقطع 240 ميليمتر مربع.</v>
      </c>
      <c r="P4632" s="596" t="s">
        <v>2259</v>
      </c>
      <c r="Q4632" s="555" t="s">
        <v>2260</v>
      </c>
      <c r="R4632" s="555" t="s">
        <v>30</v>
      </c>
      <c r="S4632" s="614">
        <v>272500</v>
      </c>
      <c r="T4632" s="17"/>
      <c r="U4632" s="583"/>
    </row>
    <row r="4633" spans="1:21" ht="34.5">
      <c r="A4633" s="5"/>
      <c r="B4633" s="5"/>
      <c r="I4633" s="5"/>
      <c r="J4633" s="5"/>
      <c r="K4633" s="5"/>
      <c r="M4633" s="411"/>
      <c r="N4633" s="9"/>
      <c r="O4633" s="16" t="str">
        <f t="shared" si="667"/>
        <v>080414كابلشو از نوع پرسي آلومينيومي  و براي سيم يا كابل به ‌مقطع 300 ميليمتر مربع.</v>
      </c>
      <c r="P4633" s="596" t="s">
        <v>2261</v>
      </c>
      <c r="Q4633" s="555" t="s">
        <v>2262</v>
      </c>
      <c r="R4633" s="555" t="s">
        <v>30</v>
      </c>
      <c r="S4633" s="614">
        <v>316500</v>
      </c>
      <c r="T4633" s="17"/>
      <c r="U4633" s="583"/>
    </row>
    <row r="4634" spans="1:21" ht="34.5">
      <c r="A4634" s="5"/>
      <c r="B4634" s="5"/>
      <c r="I4634" s="5"/>
      <c r="J4634" s="5"/>
      <c r="K4634" s="5"/>
      <c r="M4634" s="411"/>
      <c r="N4634" s="9"/>
      <c r="O4634" s="16" t="str">
        <f t="shared" si="667"/>
        <v>080415كابلشو از نوع پرسي آلومينيومي  و براي سيم يا كابل به ‌مقطع 400 ميليمتر مربع.</v>
      </c>
      <c r="P4634" s="596" t="s">
        <v>2263</v>
      </c>
      <c r="Q4634" s="555" t="s">
        <v>2264</v>
      </c>
      <c r="R4634" s="555" t="s">
        <v>30</v>
      </c>
      <c r="S4634" s="614">
        <v>530000</v>
      </c>
      <c r="T4634" s="17"/>
      <c r="U4634" s="583"/>
    </row>
    <row r="4635" spans="1:21" ht="34.5">
      <c r="A4635" s="5"/>
      <c r="B4635" s="5"/>
      <c r="I4635" s="5"/>
      <c r="J4635" s="5"/>
      <c r="K4635" s="5"/>
      <c r="M4635" s="411"/>
      <c r="N4635" s="9"/>
      <c r="O4635" s="16" t="str">
        <f t="shared" si="667"/>
        <v>080416كابلشو از نوع پرسي آلومينيومي  و براي سيم يا كابل به ‌مقطع 500 ميليمتر مربع.</v>
      </c>
      <c r="P4635" s="596" t="s">
        <v>2265</v>
      </c>
      <c r="Q4635" s="555" t="s">
        <v>2266</v>
      </c>
      <c r="R4635" s="555" t="s">
        <v>30</v>
      </c>
      <c r="S4635" s="614">
        <v>794000</v>
      </c>
      <c r="T4635" s="17"/>
      <c r="U4635" s="583"/>
    </row>
    <row r="4636" spans="1:21" ht="34.5">
      <c r="A4636" s="5"/>
      <c r="B4636" s="5"/>
      <c r="I4636" s="5"/>
      <c r="J4636" s="5"/>
      <c r="K4636" s="5"/>
      <c r="M4636" s="411"/>
      <c r="N4636" s="9"/>
      <c r="O4636" s="16" t="str">
        <f t="shared" si="667"/>
        <v>080501سر سيم مسي به مقطع 1/5 تا 2/5 ميليمتر مربع در انواع مختلف.</v>
      </c>
      <c r="P4636" s="596" t="s">
        <v>389</v>
      </c>
      <c r="Q4636" s="555" t="s">
        <v>6317</v>
      </c>
      <c r="R4636" s="555" t="s">
        <v>30</v>
      </c>
      <c r="S4636" s="614">
        <v>11200</v>
      </c>
      <c r="T4636" s="17"/>
      <c r="U4636" s="583"/>
    </row>
    <row r="4637" spans="1:21">
      <c r="A4637" s="5"/>
      <c r="B4637" s="5"/>
      <c r="I4637" s="5"/>
      <c r="J4637" s="5"/>
      <c r="K4637" s="5"/>
      <c r="M4637" s="411"/>
      <c r="N4637" s="9"/>
      <c r="O4637" s="16" t="str">
        <f t="shared" si="667"/>
        <v>080502سر سيم مسي به مقطع 4 تا 6 ميليمتر مربع در انواع مختلف.</v>
      </c>
      <c r="P4637" s="596" t="s">
        <v>390</v>
      </c>
      <c r="Q4637" s="555" t="s">
        <v>2267</v>
      </c>
      <c r="R4637" s="555" t="s">
        <v>30</v>
      </c>
      <c r="S4637" s="614">
        <v>14200</v>
      </c>
      <c r="T4637" s="17"/>
      <c r="U4637" s="583"/>
    </row>
    <row r="4638" spans="1:21">
      <c r="A4638" s="5"/>
      <c r="B4638" s="5"/>
      <c r="I4638" s="5"/>
      <c r="J4638" s="5"/>
      <c r="K4638" s="5"/>
      <c r="M4638" s="411"/>
      <c r="N4638" s="9"/>
      <c r="O4638" s="16" t="str">
        <f t="shared" si="667"/>
        <v>080503سرسیم</v>
      </c>
      <c r="P4638" s="615" t="s">
        <v>3661</v>
      </c>
      <c r="Q4638" s="258" t="s">
        <v>3660</v>
      </c>
      <c r="R4638" s="259" t="s">
        <v>30</v>
      </c>
      <c r="S4638" s="87">
        <v>10000</v>
      </c>
      <c r="T4638" s="17" t="s">
        <v>511</v>
      </c>
    </row>
    <row r="4639" spans="1:21">
      <c r="A4639" s="5"/>
      <c r="B4639" s="5"/>
      <c r="I4639" s="5"/>
      <c r="J4639" s="5"/>
      <c r="K4639" s="5"/>
      <c r="M4639" s="411"/>
      <c r="N4639" s="9"/>
      <c r="O4639" s="16" t="str">
        <f t="shared" si="667"/>
        <v>080504سرسیم1</v>
      </c>
      <c r="P4639" s="615" t="s">
        <v>3662</v>
      </c>
      <c r="Q4639" s="258" t="s">
        <v>7231</v>
      </c>
      <c r="R4639" s="259" t="s">
        <v>30</v>
      </c>
      <c r="S4639" s="87">
        <v>10001</v>
      </c>
      <c r="T4639" s="17" t="s">
        <v>511</v>
      </c>
    </row>
    <row r="4640" spans="1:21">
      <c r="A4640" s="5"/>
      <c r="B4640" s="5"/>
      <c r="I4640" s="5"/>
      <c r="J4640" s="5"/>
      <c r="K4640" s="5"/>
      <c r="M4640" s="411"/>
      <c r="N4640" s="9"/>
      <c r="O4640" s="16" t="str">
        <f t="shared" si="667"/>
        <v>080505سرسیم2</v>
      </c>
      <c r="P4640" s="615" t="s">
        <v>3663</v>
      </c>
      <c r="Q4640" s="258" t="s">
        <v>7232</v>
      </c>
      <c r="R4640" s="259" t="s">
        <v>30</v>
      </c>
      <c r="S4640" s="87">
        <v>10002</v>
      </c>
      <c r="T4640" s="17" t="s">
        <v>511</v>
      </c>
    </row>
    <row r="4641" spans="1:21" ht="69">
      <c r="A4641" s="5"/>
      <c r="B4641" s="5"/>
      <c r="I4641" s="5"/>
      <c r="J4641" s="5"/>
      <c r="K4641" s="5"/>
      <c r="M4641" s="411"/>
      <c r="N4641" s="9"/>
      <c r="O4641" s="16" t="str">
        <f t="shared" si="667"/>
        <v>090101كابل 3/6/6 كيلو ولتي زره‌دار با نوار فولادي گالوانيزه سه سيمه، با هادي مسي، عايق پلي‌اتيلن کراس لينک و پوشش خارجي پي. وي. سي از نوع N2XSEYBY و به مقطع 35×3 ميليمتر مربع.</v>
      </c>
      <c r="P4641" s="617" t="s">
        <v>391</v>
      </c>
      <c r="Q4641" s="555" t="s">
        <v>6318</v>
      </c>
      <c r="R4641" s="555" t="s">
        <v>28</v>
      </c>
      <c r="S4641" s="614">
        <v>581000</v>
      </c>
      <c r="T4641" s="17"/>
      <c r="U4641" s="583"/>
    </row>
    <row r="4642" spans="1:21" ht="69">
      <c r="A4642" s="5"/>
      <c r="B4642" s="5"/>
      <c r="I4642" s="5"/>
      <c r="J4642" s="5"/>
      <c r="K4642" s="5"/>
      <c r="M4642" s="411"/>
      <c r="N4642" s="9"/>
      <c r="O4642" s="16" t="str">
        <f t="shared" si="667"/>
        <v>090102كابل 3/6/6 كيلو ولتي زره‌دار با نوار فولادي گالوانيزه سه سيمه، با هادي مسي، عايق پلي‌اتيلن کراس لينک و پوشش خارجي پي. وي. سي از نوع N2XSEYBY و به مقطع 50×3 ميليمتر مربع.</v>
      </c>
      <c r="P4642" s="596" t="s">
        <v>392</v>
      </c>
      <c r="Q4642" s="555" t="s">
        <v>6319</v>
      </c>
      <c r="R4642" s="555" t="s">
        <v>28</v>
      </c>
      <c r="S4642" s="614">
        <v>699500</v>
      </c>
      <c r="T4642" s="17"/>
      <c r="U4642" s="583"/>
    </row>
    <row r="4643" spans="1:21" ht="69">
      <c r="A4643" s="5"/>
      <c r="B4643" s="5"/>
      <c r="I4643" s="5"/>
      <c r="J4643" s="5"/>
      <c r="K4643" s="5"/>
      <c r="M4643" s="411"/>
      <c r="N4643" s="9"/>
      <c r="O4643" s="16" t="str">
        <f t="shared" si="667"/>
        <v>090103كابل 3/6/6 كيلو ولتي زره‌دار با نوار فولادي گالوانيزه سه سيمه، با هادي مسي، عايق پلي‌اتيلن کراس لينک و پوشش خارجي پي. وي. سي از نوع N2XSEYBY و به مقطع 70×3 ميليمتر مربع.</v>
      </c>
      <c r="P4643" s="596" t="s">
        <v>393</v>
      </c>
      <c r="Q4643" s="555" t="s">
        <v>6320</v>
      </c>
      <c r="R4643" s="555" t="s">
        <v>28</v>
      </c>
      <c r="S4643" s="614">
        <v>886500</v>
      </c>
      <c r="T4643" s="17"/>
      <c r="U4643" s="583"/>
    </row>
    <row r="4644" spans="1:21" ht="69">
      <c r="A4644" s="5"/>
      <c r="B4644" s="5"/>
      <c r="I4644" s="5"/>
      <c r="J4644" s="5"/>
      <c r="K4644" s="5"/>
      <c r="M4644" s="411"/>
      <c r="N4644" s="9"/>
      <c r="O4644" s="16" t="str">
        <f t="shared" si="667"/>
        <v>090104كابل 3/6/6 كيلو ولتي زره‌دار با نوار فولادي گالوانيزه سه سيمه، با هادي مسي، عايق پلي‌اتيلن کراس لينک و پوشش خارجي پي. وي. سي از نوع N2XSEYBY و به مقطع 95×3 ميليمتر مربع.</v>
      </c>
      <c r="P4644" s="596" t="s">
        <v>394</v>
      </c>
      <c r="Q4644" s="555" t="s">
        <v>6321</v>
      </c>
      <c r="R4644" s="555" t="s">
        <v>28</v>
      </c>
      <c r="S4644" s="614">
        <v>1111000</v>
      </c>
      <c r="T4644" s="17"/>
      <c r="U4644" s="583"/>
    </row>
    <row r="4645" spans="1:21" ht="69">
      <c r="A4645" s="5"/>
      <c r="B4645" s="5"/>
      <c r="I4645" s="5"/>
      <c r="J4645" s="5"/>
      <c r="K4645" s="5"/>
      <c r="M4645" s="411"/>
      <c r="N4645" s="9"/>
      <c r="O4645" s="16" t="str">
        <f t="shared" si="667"/>
        <v>090105كابل 3/6/6 كيلو ولتي زره‌دار با نوار فولادي گالوانيزه سه سيمه، با هادي مسي، عايق پلي‌اتيلن کراس لينک و پوشش خارجي پي. وي. سي از نوع N2XSEYBY و به مقطع 120×3 ميليمتر مربع.</v>
      </c>
      <c r="P4645" s="596" t="s">
        <v>395</v>
      </c>
      <c r="Q4645" s="555" t="s">
        <v>6322</v>
      </c>
      <c r="R4645" s="555" t="s">
        <v>28</v>
      </c>
      <c r="S4645" s="614">
        <v>1353000</v>
      </c>
      <c r="T4645" s="17"/>
      <c r="U4645" s="583"/>
    </row>
    <row r="4646" spans="1:21" ht="69">
      <c r="A4646" s="5"/>
      <c r="B4646" s="5"/>
      <c r="I4646" s="5"/>
      <c r="J4646" s="5"/>
      <c r="K4646" s="5"/>
      <c r="M4646" s="411"/>
      <c r="N4646" s="9"/>
      <c r="O4646" s="16" t="str">
        <f t="shared" si="667"/>
        <v>090106كابل 3/6/6 كيلو ولتي زره‌دار با نوار فولادي گالوانيزه سه سيمه، با هادي مسي، عايق پلي‌اتيلن کراس لينک و پوشش خارجي پي. وي. سي از نوع N2XSEYBY و به مقطع 150×3 ميليمتر مربع.</v>
      </c>
      <c r="P4646" s="596" t="s">
        <v>396</v>
      </c>
      <c r="Q4646" s="555" t="s">
        <v>6323</v>
      </c>
      <c r="R4646" s="555" t="s">
        <v>28</v>
      </c>
      <c r="S4646" s="614">
        <v>1558000</v>
      </c>
      <c r="T4646" s="17"/>
      <c r="U4646" s="583"/>
    </row>
    <row r="4647" spans="1:21" ht="69">
      <c r="A4647" s="5"/>
      <c r="B4647" s="5"/>
      <c r="I4647" s="5"/>
      <c r="J4647" s="5"/>
      <c r="K4647" s="5"/>
      <c r="M4647" s="411"/>
      <c r="N4647" s="9"/>
      <c r="O4647" s="16" t="str">
        <f t="shared" ref="O4647:O4710" si="668">LEFT(CONCATENATE(P4647,Q4647),252)</f>
        <v>090107كابل 3/6/6 كيلو ولتي زره‌دار با نوار فولادي گالوانيزه سه سيمه، با هادي مسي، عايق پلي‌اتيلن کراس لينک و پوشش خارجي پي. وي. سي از نوع N2XSEYBY و به مقطع 185×3 ميليمتر مربع.</v>
      </c>
      <c r="P4647" s="596" t="s">
        <v>878</v>
      </c>
      <c r="Q4647" s="555" t="s">
        <v>6324</v>
      </c>
      <c r="R4647" s="555" t="s">
        <v>28</v>
      </c>
      <c r="S4647" s="614">
        <v>1861000</v>
      </c>
      <c r="T4647" s="17"/>
      <c r="U4647" s="583"/>
    </row>
    <row r="4648" spans="1:21" ht="69">
      <c r="A4648" s="5"/>
      <c r="B4648" s="5"/>
      <c r="I4648" s="5"/>
      <c r="J4648" s="5"/>
      <c r="K4648" s="5"/>
      <c r="M4648" s="411"/>
      <c r="N4648" s="9"/>
      <c r="O4648" s="16" t="str">
        <f t="shared" si="668"/>
        <v>090108كابل 3/6/6 كيلو ولتي زره‌دار با نوار فولادي گالوانيزه سه سيمه، با هادي مسي، عايق پلي‌اتيلن کراس لينک و پوشش خارجي پي. وي. سي از نوع N2XSEYBY و به مقطع 240×3 ميليمتر مربع.</v>
      </c>
      <c r="P4648" s="596" t="s">
        <v>879</v>
      </c>
      <c r="Q4648" s="555" t="s">
        <v>6325</v>
      </c>
      <c r="R4648" s="555" t="s">
        <v>28</v>
      </c>
      <c r="S4648" s="614">
        <v>2344000</v>
      </c>
      <c r="T4648" s="17"/>
      <c r="U4648" s="583"/>
    </row>
    <row r="4649" spans="1:21" ht="69">
      <c r="A4649" s="5"/>
      <c r="B4649" s="5"/>
      <c r="I4649" s="5"/>
      <c r="J4649" s="5"/>
      <c r="K4649" s="5"/>
      <c r="M4649" s="411"/>
      <c r="N4649" s="9"/>
      <c r="O4649" s="16" t="str">
        <f t="shared" si="668"/>
        <v>090109كابل 3/6/6 كيلو ولتي زره‌دار با نوار فولادي گالوانيزه سه سيمه، با هادي مسي، عايق پلي‌اتيلن کراس لينک و پوشش خارجي پي. وي. سي از نوع N2XSEYBY و به مقطع 300×3 ميليمتر مربع.</v>
      </c>
      <c r="P4649" s="596" t="s">
        <v>880</v>
      </c>
      <c r="Q4649" s="555" t="s">
        <v>6326</v>
      </c>
      <c r="R4649" s="555" t="s">
        <v>28</v>
      </c>
      <c r="S4649" s="614">
        <v>2620000</v>
      </c>
      <c r="T4649" s="17"/>
      <c r="U4649" s="583"/>
    </row>
    <row r="4650" spans="1:21" ht="51.75">
      <c r="A4650" s="5"/>
      <c r="B4650" s="5"/>
      <c r="I4650" s="5"/>
      <c r="J4650" s="5"/>
      <c r="K4650" s="5"/>
      <c r="M4650" s="411"/>
      <c r="N4650" s="9"/>
      <c r="O4650" s="16" t="str">
        <f t="shared" si="668"/>
        <v>090601كابل 6/10 كيلو ولتي سه سيمه، با هادي مسي، عايق پلي‌اتيلن کراس لينک، شيلد و نوار مسي و پوشش خارجي پي. وي. سي از نوع N2XSEY و به مقطع 35×3 ميليمتر مربع.</v>
      </c>
      <c r="P4650" s="596" t="s">
        <v>421</v>
      </c>
      <c r="Q4650" s="555" t="s">
        <v>6327</v>
      </c>
      <c r="R4650" s="555" t="s">
        <v>28</v>
      </c>
      <c r="S4650" s="614">
        <v>539500</v>
      </c>
      <c r="T4650" s="17"/>
      <c r="U4650" s="583"/>
    </row>
    <row r="4651" spans="1:21" ht="51.75">
      <c r="A4651" s="5"/>
      <c r="B4651" s="5"/>
      <c r="I4651" s="5"/>
      <c r="J4651" s="5"/>
      <c r="K4651" s="5"/>
      <c r="M4651" s="411"/>
      <c r="N4651" s="9"/>
      <c r="O4651" s="16" t="str">
        <f t="shared" si="668"/>
        <v>090602كابل 6/10 كيلو ولتي سه سيمه، با هادي مسي، عايق پلي‌اتيلن کراس لينک، شيلد و نوار مسي و پوشش خارجي پي. وي. سي از نوع N2XSEY و به مقطع 50×3 ميليمتر مربع.</v>
      </c>
      <c r="P4651" s="596" t="s">
        <v>422</v>
      </c>
      <c r="Q4651" s="555" t="s">
        <v>6328</v>
      </c>
      <c r="R4651" s="555" t="s">
        <v>28</v>
      </c>
      <c r="S4651" s="614">
        <v>660500</v>
      </c>
      <c r="T4651" s="17"/>
      <c r="U4651" s="583"/>
    </row>
    <row r="4652" spans="1:21" ht="51.75">
      <c r="A4652" s="5"/>
      <c r="B4652" s="5"/>
      <c r="I4652" s="5"/>
      <c r="J4652" s="5"/>
      <c r="K4652" s="5"/>
      <c r="M4652" s="411"/>
      <c r="N4652" s="9"/>
      <c r="O4652" s="16" t="str">
        <f t="shared" si="668"/>
        <v>090603كابل 6/10 كيلو ولتي سه سيمه، با هادي مسي، عايق پلي‌اتيلن کراس لينک، شيلد و نوار مسي و پوشش خارجي پي. وي. سي از نوع N2XSEY و به مقطع 70×3 ميليمتر مربع.</v>
      </c>
      <c r="P4652" s="596" t="s">
        <v>423</v>
      </c>
      <c r="Q4652" s="555" t="s">
        <v>6329</v>
      </c>
      <c r="R4652" s="555" t="s">
        <v>28</v>
      </c>
      <c r="S4652" s="614">
        <v>844500</v>
      </c>
      <c r="T4652" s="17"/>
      <c r="U4652" s="583"/>
    </row>
    <row r="4653" spans="1:21" ht="51.75">
      <c r="A4653" s="5"/>
      <c r="B4653" s="5"/>
      <c r="I4653" s="5"/>
      <c r="J4653" s="5"/>
      <c r="K4653" s="5"/>
      <c r="M4653" s="411"/>
      <c r="N4653" s="9"/>
      <c r="O4653" s="16" t="str">
        <f t="shared" si="668"/>
        <v>090604كابل 6/10 كيلو ولتي سه سيمه، با هادي مسي، عايق پلي‌اتيلن کراس لينک، شيلد و نوار مسي و پوشش خارجي پي. وي. سي از نوع N2XSEY و به مقطع 95×3 ميليمتر مربع.</v>
      </c>
      <c r="P4653" s="596" t="s">
        <v>424</v>
      </c>
      <c r="Q4653" s="555" t="s">
        <v>6330</v>
      </c>
      <c r="R4653" s="555" t="s">
        <v>28</v>
      </c>
      <c r="S4653" s="614">
        <v>1165000</v>
      </c>
      <c r="T4653" s="17"/>
      <c r="U4653" s="583"/>
    </row>
    <row r="4654" spans="1:21" ht="51.75">
      <c r="A4654" s="5"/>
      <c r="B4654" s="5"/>
      <c r="I4654" s="5"/>
      <c r="J4654" s="5"/>
      <c r="K4654" s="5"/>
      <c r="M4654" s="411"/>
      <c r="N4654" s="9"/>
      <c r="O4654" s="16" t="str">
        <f t="shared" si="668"/>
        <v>090605كابل 6/10 كيلو ولتي سه سيمه، با هادي مسي، عايق پلي‌اتيلن کراس لينک، شيلد و نوار مسي و پوشش خارجي پي. وي. سي از نوع N2XSEY و به مقطع 120×3 ميليمتر مربع.</v>
      </c>
      <c r="P4654" s="596" t="s">
        <v>425</v>
      </c>
      <c r="Q4654" s="555" t="s">
        <v>6331</v>
      </c>
      <c r="R4654" s="555" t="s">
        <v>28</v>
      </c>
      <c r="S4654" s="614">
        <v>1356000</v>
      </c>
      <c r="T4654" s="17"/>
      <c r="U4654" s="583"/>
    </row>
    <row r="4655" spans="1:21" ht="51.75">
      <c r="A4655" s="5"/>
      <c r="B4655" s="5"/>
      <c r="I4655" s="5"/>
      <c r="J4655" s="5"/>
      <c r="K4655" s="5"/>
      <c r="M4655" s="411"/>
      <c r="N4655" s="9"/>
      <c r="O4655" s="16" t="str">
        <f t="shared" si="668"/>
        <v>090606كابل 6/10 كيلو ولتي سه سيمه، با هادي مسي، عايق پلي‌اتيلن کراس لينک، شيلد و نوار مسي و پوشش خارجي پي. وي. سي از نوع N2XSEY و به مقطع 150×3 ميليمتر مربع.</v>
      </c>
      <c r="P4655" s="596" t="s">
        <v>426</v>
      </c>
      <c r="Q4655" s="555" t="s">
        <v>6332</v>
      </c>
      <c r="R4655" s="555" t="s">
        <v>28</v>
      </c>
      <c r="S4655" s="614">
        <v>1576000</v>
      </c>
      <c r="T4655" s="17"/>
      <c r="U4655" s="583"/>
    </row>
    <row r="4656" spans="1:21" ht="51.75">
      <c r="A4656" s="5"/>
      <c r="B4656" s="5"/>
      <c r="I4656" s="5"/>
      <c r="J4656" s="5"/>
      <c r="K4656" s="5"/>
      <c r="M4656" s="411"/>
      <c r="N4656" s="9"/>
      <c r="O4656" s="16" t="str">
        <f t="shared" si="668"/>
        <v>090607كابل 6/10 كيلو ولتي سه سيمه، با هادي مسي، عايق پلي‌اتيلن کراس لينک، شيلد و نوار مسي و پوشش خارجي پي. وي. سي از نوع N2XSEY و به مقطع 185×3 ميليمتر مربع.</v>
      </c>
      <c r="P4656" s="596" t="s">
        <v>531</v>
      </c>
      <c r="Q4656" s="555" t="s">
        <v>6333</v>
      </c>
      <c r="R4656" s="555" t="s">
        <v>28</v>
      </c>
      <c r="S4656" s="614">
        <v>1808000</v>
      </c>
      <c r="T4656" s="17"/>
      <c r="U4656" s="583"/>
    </row>
    <row r="4657" spans="1:21" ht="51.75">
      <c r="A4657" s="5"/>
      <c r="B4657" s="5"/>
      <c r="I4657" s="5"/>
      <c r="J4657" s="5"/>
      <c r="K4657" s="5"/>
      <c r="M4657" s="411"/>
      <c r="N4657" s="9"/>
      <c r="O4657" s="16" t="str">
        <f t="shared" si="668"/>
        <v>090608كابل 6/10 كيلو ولتي سه سيمه، با هادي مسي، عايق پلي‌اتيلن کراس لينک، شيلد و نوار مسي و پوشش خارجي پي. وي. سي از نوع N2XSEY و به مقطع 240×3 ميليمتر مربع.</v>
      </c>
      <c r="P4657" s="596" t="s">
        <v>2268</v>
      </c>
      <c r="Q4657" s="555" t="s">
        <v>6334</v>
      </c>
      <c r="R4657" s="555" t="s">
        <v>28</v>
      </c>
      <c r="S4657" s="614">
        <v>2257000</v>
      </c>
      <c r="T4657" s="17"/>
      <c r="U4657" s="583"/>
    </row>
    <row r="4658" spans="1:21" ht="51.75">
      <c r="A4658" s="5"/>
      <c r="B4658" s="5"/>
      <c r="I4658" s="5"/>
      <c r="J4658" s="5"/>
      <c r="K4658" s="5"/>
      <c r="M4658" s="411"/>
      <c r="N4658" s="9"/>
      <c r="O4658" s="16" t="str">
        <f t="shared" si="668"/>
        <v>090609كابل 6/10 كيلو ولتي سه سيمه، با هادي مسي، عايق پلي‌اتيلن کراس لينک، شيلد و نوار مسي و پوشش خارجي پي. وي. سي از نوع N2XSEY و به مقطع 300×3 ميليمتر مربع.</v>
      </c>
      <c r="P4658" s="596" t="s">
        <v>2269</v>
      </c>
      <c r="Q4658" s="555" t="s">
        <v>6335</v>
      </c>
      <c r="R4658" s="555" t="s">
        <v>28</v>
      </c>
      <c r="S4658" s="614">
        <v>2749000</v>
      </c>
      <c r="T4658" s="17"/>
      <c r="U4658" s="583"/>
    </row>
    <row r="4659" spans="1:21" ht="69">
      <c r="A4659" s="5"/>
      <c r="B4659" s="5"/>
      <c r="I4659" s="5"/>
      <c r="J4659" s="5"/>
      <c r="K4659" s="5"/>
      <c r="M4659" s="411"/>
      <c r="N4659" s="9"/>
      <c r="O4659" s="16" t="str">
        <f t="shared" si="668"/>
        <v>090701كابل 6/10 كيلو ولتي زره‌دار با نوار فولادي گالوانيزه سه سيمه، با هادي مسي، عايق پلي‌اتيلن کراس لينک، شيلد و نوار مسي و پوشش خارجي پي. وي. سي از نوع N2XSEYBY و به مقطع 35×3 ميليمتر مربع.</v>
      </c>
      <c r="P4659" s="596" t="s">
        <v>427</v>
      </c>
      <c r="Q4659" s="555" t="s">
        <v>6336</v>
      </c>
      <c r="R4659" s="555" t="s">
        <v>28</v>
      </c>
      <c r="S4659" s="614">
        <v>649500</v>
      </c>
      <c r="T4659" s="17"/>
      <c r="U4659" s="583"/>
    </row>
    <row r="4660" spans="1:21" ht="69">
      <c r="A4660" s="5"/>
      <c r="B4660" s="5"/>
      <c r="I4660" s="5"/>
      <c r="J4660" s="5"/>
      <c r="K4660" s="5"/>
      <c r="M4660" s="411"/>
      <c r="N4660" s="9"/>
      <c r="O4660" s="16" t="str">
        <f t="shared" si="668"/>
        <v>090702كابل 6/10 كيلو ولتي زره‌دار با نوار فولادي گالوانيزه سه سيمه، با هادي مسي، عايق پلي‌اتيلن کراس لينک، شيلد و نوار مسي و پوشش خارجي پي. وي. سي از نوع N2XSEYBY و به مقطع 50×3 ميليمتر مربع.</v>
      </c>
      <c r="P4660" s="596" t="s">
        <v>428</v>
      </c>
      <c r="Q4660" s="555" t="s">
        <v>6337</v>
      </c>
      <c r="R4660" s="555" t="s">
        <v>28</v>
      </c>
      <c r="S4660" s="614">
        <v>730000</v>
      </c>
      <c r="T4660" s="17"/>
      <c r="U4660" s="583"/>
    </row>
    <row r="4661" spans="1:21" ht="69">
      <c r="A4661" s="5"/>
      <c r="B4661" s="5"/>
      <c r="I4661" s="5"/>
      <c r="J4661" s="5"/>
      <c r="K4661" s="5"/>
      <c r="M4661" s="411"/>
      <c r="N4661" s="9"/>
      <c r="O4661" s="16" t="str">
        <f t="shared" si="668"/>
        <v>090703كابل 6/10 كيلو ولتي زره‌دار با نوار فولادي گالوانيزه سه سيمه، با هادي مسي، عايق پلي‌اتيلن کراس لينک، شيلد و نوار مسي و پوشش خارجي پي. وي. سي از نوع N2XSEYBY و به مقطع 70×3 ميليمتر مربع.</v>
      </c>
      <c r="P4661" s="596" t="s">
        <v>429</v>
      </c>
      <c r="Q4661" s="555" t="s">
        <v>6338</v>
      </c>
      <c r="R4661" s="555" t="s">
        <v>28</v>
      </c>
      <c r="S4661" s="614">
        <v>940500</v>
      </c>
      <c r="T4661" s="17"/>
      <c r="U4661" s="583"/>
    </row>
    <row r="4662" spans="1:21" ht="69">
      <c r="A4662" s="5"/>
      <c r="B4662" s="5"/>
      <c r="I4662" s="5"/>
      <c r="J4662" s="5"/>
      <c r="K4662" s="5"/>
      <c r="M4662" s="411"/>
      <c r="N4662" s="9"/>
      <c r="O4662" s="16" t="str">
        <f t="shared" si="668"/>
        <v>090704كابل 6/10 كيلو ولتي زره‌دار با نوار فولادي گالوانيزه سه سيمه، با هادي مسي، عايق پلي‌اتيلن کراس لينک، شيلد و نوار مسي و پوشش خارجي پي. وي. سي از نوع N2XSEYBY و به مقطع 95×3 ميليمتر مربع.</v>
      </c>
      <c r="P4662" s="596" t="s">
        <v>2270</v>
      </c>
      <c r="Q4662" s="555" t="s">
        <v>6339</v>
      </c>
      <c r="R4662" s="555" t="s">
        <v>28</v>
      </c>
      <c r="S4662" s="614">
        <v>1192000</v>
      </c>
      <c r="T4662" s="17"/>
      <c r="U4662" s="583"/>
    </row>
    <row r="4663" spans="1:21" ht="69">
      <c r="A4663" s="5"/>
      <c r="B4663" s="5"/>
      <c r="I4663" s="5"/>
      <c r="J4663" s="5"/>
      <c r="K4663" s="5"/>
      <c r="M4663" s="411"/>
      <c r="N4663" s="9"/>
      <c r="O4663" s="16" t="str">
        <f t="shared" si="668"/>
        <v>090705كابل 6/10 كيلو ولتي زره‌دار با نوار فولادي گالوانيزه سه سيمه، با هادي مسي، عايق پلي‌اتيلن کراس لينک، شيلد و نوار مسي و پوشش خارجي پي. وي. سي از نوع N2XSEYBY و به ‌‌مقطع 120×3 ميليمتر مربع.</v>
      </c>
      <c r="P4663" s="596" t="s">
        <v>2271</v>
      </c>
      <c r="Q4663" s="555" t="s">
        <v>6340</v>
      </c>
      <c r="R4663" s="555" t="s">
        <v>28</v>
      </c>
      <c r="S4663" s="614">
        <v>1374000</v>
      </c>
      <c r="T4663" s="17"/>
      <c r="U4663" s="583"/>
    </row>
    <row r="4664" spans="1:21" ht="69">
      <c r="A4664" s="5"/>
      <c r="B4664" s="5"/>
      <c r="I4664" s="5"/>
      <c r="J4664" s="5"/>
      <c r="K4664" s="5"/>
      <c r="M4664" s="411"/>
      <c r="N4664" s="9"/>
      <c r="O4664" s="16" t="str">
        <f t="shared" si="668"/>
        <v>090706كابل 6/10 كيلو ولتي زره‌دار با نوار فولادي گالوانيزه سه سيمه، با هادي مسي، عايق پلي‌اتيلن کراس لينک، شيلد و نوار مسي و پوشش خارجي پي. وي. سي از نوع N2XSEYBY و به ‌‌مقطع 150×3 ميليمتر مربع.</v>
      </c>
      <c r="P4664" s="596" t="s">
        <v>2272</v>
      </c>
      <c r="Q4664" s="555" t="s">
        <v>6341</v>
      </c>
      <c r="R4664" s="555" t="s">
        <v>28</v>
      </c>
      <c r="S4664" s="614">
        <v>1675000</v>
      </c>
      <c r="T4664" s="17"/>
      <c r="U4664" s="583"/>
    </row>
    <row r="4665" spans="1:21" ht="69">
      <c r="A4665" s="5"/>
      <c r="B4665" s="5"/>
      <c r="I4665" s="5"/>
      <c r="J4665" s="5"/>
      <c r="K4665" s="5"/>
      <c r="M4665" s="411"/>
      <c r="N4665" s="9"/>
      <c r="O4665" s="16" t="str">
        <f t="shared" si="668"/>
        <v>090707كابل 6/10 كيلو ولتي زره‌دار با نوار فولادي گالوانيزه سه سيمه، با هادي مسي، عايق پلي‌اتيلن کراس لينک، شيلد و نوار مسي و پوشش خارجي پي. وي. سي از نوع N2XSEYBY وبه ‌‌مقطع 185×3 ميليمتر مربع.</v>
      </c>
      <c r="P4665" s="596" t="s">
        <v>2273</v>
      </c>
      <c r="Q4665" s="555" t="s">
        <v>6342</v>
      </c>
      <c r="R4665" s="555" t="s">
        <v>28</v>
      </c>
      <c r="S4665" s="614">
        <v>1925000</v>
      </c>
      <c r="T4665" s="17"/>
      <c r="U4665" s="583"/>
    </row>
    <row r="4666" spans="1:21" ht="69">
      <c r="A4666" s="5"/>
      <c r="B4666" s="5"/>
      <c r="I4666" s="5"/>
      <c r="J4666" s="5"/>
      <c r="K4666" s="5"/>
      <c r="M4666" s="411"/>
      <c r="N4666" s="9"/>
      <c r="O4666" s="16" t="str">
        <f t="shared" si="668"/>
        <v>090708كابل 6/10 كيلو ولتي زره‌دار با نوار فولادي گالوانيزه سه سيمه، با هادي مسي، عايق پلي‌اتيلن کراس لينک، شيلد و نوار مسي و پوشش خارجي پي. وي. سي از نوع N2XSEYBY وبه ‌مقطع 240×3 ميليمتر مربع.</v>
      </c>
      <c r="P4666" s="596" t="s">
        <v>2274</v>
      </c>
      <c r="Q4666" s="555" t="s">
        <v>6343</v>
      </c>
      <c r="R4666" s="555" t="s">
        <v>28</v>
      </c>
      <c r="S4666" s="614">
        <v>2441000</v>
      </c>
      <c r="T4666" s="17"/>
      <c r="U4666" s="583"/>
    </row>
    <row r="4667" spans="1:21" ht="69">
      <c r="A4667" s="5"/>
      <c r="B4667" s="5"/>
      <c r="I4667" s="5"/>
      <c r="J4667" s="5"/>
      <c r="K4667" s="5"/>
      <c r="M4667" s="411"/>
      <c r="N4667" s="9"/>
      <c r="O4667" s="16" t="str">
        <f t="shared" si="668"/>
        <v>090709كابل 6/10 كيلو ولتي زره‌دار با نوار فولادي گالوانيزه سه سيمه، با هادي مسي، عايق پلي‌اتيلن کراس لينک، شيلد و نوار مسي و پوشش خارجي پي. وي. سي از نوع N2XSEYBY و به ‌‌مقطع 300×3 ميليمتر مربع.</v>
      </c>
      <c r="P4667" s="596" t="s">
        <v>2275</v>
      </c>
      <c r="Q4667" s="555" t="s">
        <v>6344</v>
      </c>
      <c r="R4667" s="555" t="s">
        <v>28</v>
      </c>
      <c r="S4667" s="614">
        <v>2823000</v>
      </c>
      <c r="T4667" s="17"/>
      <c r="U4667" s="583"/>
    </row>
    <row r="4668" spans="1:21" ht="51.75">
      <c r="A4668" s="5"/>
      <c r="B4668" s="5"/>
      <c r="I4668" s="5"/>
      <c r="J4668" s="5"/>
      <c r="K4668" s="5"/>
      <c r="M4668" s="411"/>
      <c r="N4668" s="9"/>
      <c r="O4668" s="16" t="str">
        <f t="shared" si="668"/>
        <v>090801كابل 6/10 كيلو ولتي تك سيمه، با هادي مسي، عايق پلي اتيلن كراس لينك، شيلد و نوار مسي و پوشش خارجي پي. وي. سي از نوع N2XSY و به ‌مقطع 35×1 ميليمتر مربع.</v>
      </c>
      <c r="P4668" s="596" t="s">
        <v>430</v>
      </c>
      <c r="Q4668" s="555" t="s">
        <v>6345</v>
      </c>
      <c r="R4668" s="555" t="s">
        <v>28</v>
      </c>
      <c r="S4668" s="614">
        <v>197500</v>
      </c>
      <c r="T4668" s="17"/>
      <c r="U4668" s="583"/>
    </row>
    <row r="4669" spans="1:21" ht="51.75">
      <c r="A4669" s="5"/>
      <c r="B4669" s="5"/>
      <c r="I4669" s="5"/>
      <c r="J4669" s="5"/>
      <c r="K4669" s="5"/>
      <c r="M4669" s="411"/>
      <c r="N4669" s="9"/>
      <c r="O4669" s="16" t="str">
        <f t="shared" si="668"/>
        <v>090802كابل 6/10 كيلو ولتي تك سيمه، با هادي مسي، عايق پلي اتيلن كراس لينك، شيلد و نوار مسي و پوشش خارجي پي. وي. سي از نوع N2XSY و به ‌مقطع 50×1 ميليمتر مربع.</v>
      </c>
      <c r="P4669" s="596" t="s">
        <v>431</v>
      </c>
      <c r="Q4669" s="555" t="s">
        <v>6346</v>
      </c>
      <c r="R4669" s="555" t="s">
        <v>28</v>
      </c>
      <c r="S4669" s="614">
        <v>239500</v>
      </c>
      <c r="T4669" s="17"/>
      <c r="U4669" s="583"/>
    </row>
    <row r="4670" spans="1:21" ht="51.75">
      <c r="A4670" s="5"/>
      <c r="B4670" s="5"/>
      <c r="I4670" s="5"/>
      <c r="J4670" s="5"/>
      <c r="K4670" s="5"/>
      <c r="M4670" s="411"/>
      <c r="N4670" s="9"/>
      <c r="O4670" s="16" t="str">
        <f t="shared" si="668"/>
        <v>090803كابل 6/10 كيلو ولتي تك سيمه، با هادي مسي، عايق پلي اتيلن كراس لينك، شيلد و نوار مسي و پوشش خارجي پي. وي. سي از نوع N2XSY و به ‌مقطع 70×1 ميليمتر مربع.</v>
      </c>
      <c r="P4670" s="596" t="s">
        <v>432</v>
      </c>
      <c r="Q4670" s="555" t="s">
        <v>6347</v>
      </c>
      <c r="R4670" s="555" t="s">
        <v>28</v>
      </c>
      <c r="S4670" s="614">
        <v>293000</v>
      </c>
      <c r="T4670" s="17"/>
      <c r="U4670" s="583"/>
    </row>
    <row r="4671" spans="1:21" ht="51.75">
      <c r="A4671" s="5"/>
      <c r="B4671" s="5"/>
      <c r="I4671" s="5"/>
      <c r="J4671" s="5"/>
      <c r="K4671" s="5"/>
      <c r="M4671" s="411"/>
      <c r="N4671" s="9"/>
      <c r="O4671" s="16" t="str">
        <f t="shared" si="668"/>
        <v>090804كابل 6/10 كيلو ولتي تك سيمه، با هادي مسي، عايق پلي اتيلن كراس لينك، شيلد و نوار مسي و پوشش خارجي پي. وي. سي از نوع N2XSY و به ‌مقطع 95×1 ميليمتر مربع.</v>
      </c>
      <c r="P4671" s="596" t="s">
        <v>433</v>
      </c>
      <c r="Q4671" s="555" t="s">
        <v>6348</v>
      </c>
      <c r="R4671" s="555" t="s">
        <v>28</v>
      </c>
      <c r="S4671" s="614">
        <v>354500</v>
      </c>
      <c r="T4671" s="17"/>
      <c r="U4671" s="583"/>
    </row>
    <row r="4672" spans="1:21" ht="51.75">
      <c r="A4672" s="5"/>
      <c r="B4672" s="5"/>
      <c r="I4672" s="5"/>
      <c r="J4672" s="5"/>
      <c r="K4672" s="5"/>
      <c r="M4672" s="411"/>
      <c r="N4672" s="9"/>
      <c r="O4672" s="16" t="str">
        <f t="shared" si="668"/>
        <v>090805كابل 6/10 كيلو ولتي تك سيمه، با هادي مسي، عايق پلي اتيلن كراس لينك، شيلد و نوار مسي و پوشش خارجي پي. وي. سي از نوع N2XSY و به ‌مقطع 120×1 ميليمتر مربع.</v>
      </c>
      <c r="P4672" s="596" t="s">
        <v>516</v>
      </c>
      <c r="Q4672" s="555" t="s">
        <v>6349</v>
      </c>
      <c r="R4672" s="555" t="s">
        <v>28</v>
      </c>
      <c r="S4672" s="614">
        <v>421000</v>
      </c>
      <c r="T4672" s="17"/>
      <c r="U4672" s="583"/>
    </row>
    <row r="4673" spans="1:21" ht="51.75">
      <c r="A4673" s="5"/>
      <c r="B4673" s="5"/>
      <c r="I4673" s="5"/>
      <c r="J4673" s="5"/>
      <c r="K4673" s="5"/>
      <c r="M4673" s="411"/>
      <c r="N4673" s="9"/>
      <c r="O4673" s="16" t="str">
        <f t="shared" si="668"/>
        <v>090806كابل 6/10 كيلو ولتي تك سيمه، با هادي مسي، عايق پلي اتيلن كراس لينك، شيلد و نوار مسي و پوشش خارجي پي. وي. سي از نوع N2XSY و به ‌مقطع 150×1 ميليمتر مربع.</v>
      </c>
      <c r="P4673" s="596" t="s">
        <v>2276</v>
      </c>
      <c r="Q4673" s="555" t="s">
        <v>6350</v>
      </c>
      <c r="R4673" s="555" t="s">
        <v>28</v>
      </c>
      <c r="S4673" s="614">
        <v>521000</v>
      </c>
      <c r="T4673" s="17"/>
      <c r="U4673" s="583"/>
    </row>
    <row r="4674" spans="1:21" ht="51.75">
      <c r="A4674" s="5"/>
      <c r="B4674" s="5"/>
      <c r="I4674" s="5"/>
      <c r="J4674" s="5"/>
      <c r="K4674" s="5"/>
      <c r="M4674" s="411"/>
      <c r="N4674" s="9"/>
      <c r="O4674" s="16" t="str">
        <f t="shared" si="668"/>
        <v>090807كابل 6/10 كيلو ولتي تك سيمه، با هادي مسي، عايق پلي اتيلن كراس لينك، شيلد و نوار مسي و پوشش خارجي پي. وي. سي از نوع N2XSY و به ‌مقطع 185×1 ميليمتر مربع.</v>
      </c>
      <c r="P4674" s="596" t="s">
        <v>2277</v>
      </c>
      <c r="Q4674" s="555" t="s">
        <v>6351</v>
      </c>
      <c r="R4674" s="555" t="s">
        <v>28</v>
      </c>
      <c r="S4674" s="614">
        <v>609500</v>
      </c>
      <c r="T4674" s="17"/>
      <c r="U4674" s="583"/>
    </row>
    <row r="4675" spans="1:21" ht="51.75">
      <c r="A4675" s="5"/>
      <c r="B4675" s="5"/>
      <c r="I4675" s="5"/>
      <c r="J4675" s="5"/>
      <c r="K4675" s="5"/>
      <c r="M4675" s="411"/>
      <c r="N4675" s="9"/>
      <c r="O4675" s="16" t="str">
        <f t="shared" si="668"/>
        <v>090808كابل 6/10 كيلو ولتي تك سيمه، با هادي مسي، عايق پلي اتيلن كراس لينك، شيلد و نوار مسي و پوشش خارجي پي. وي. سي از نوع N2XSY و به ‌مقطع 240×1 ميليمتر مربع.</v>
      </c>
      <c r="P4675" s="596" t="s">
        <v>2278</v>
      </c>
      <c r="Q4675" s="555" t="s">
        <v>6352</v>
      </c>
      <c r="R4675" s="555" t="s">
        <v>28</v>
      </c>
      <c r="S4675" s="614">
        <v>754000</v>
      </c>
      <c r="T4675" s="17"/>
      <c r="U4675" s="583"/>
    </row>
    <row r="4676" spans="1:21" ht="51.75">
      <c r="A4676" s="5"/>
      <c r="B4676" s="5"/>
      <c r="I4676" s="5"/>
      <c r="J4676" s="5"/>
      <c r="K4676" s="5"/>
      <c r="M4676" s="411"/>
      <c r="N4676" s="9"/>
      <c r="O4676" s="16" t="str">
        <f t="shared" si="668"/>
        <v>090809كابل 6/10 كيلو ولتي تك سيمه، با هادي مسي، عايق پلي اتيلن كراس لينك، شيلد و نوار مسي و پوشش خارجي پي. وي. سي از نوع N2XSY و به ‌مقطع 300×1 ميليمتر مربع.</v>
      </c>
      <c r="P4676" s="596" t="s">
        <v>2279</v>
      </c>
      <c r="Q4676" s="555" t="s">
        <v>6353</v>
      </c>
      <c r="R4676" s="555" t="s">
        <v>28</v>
      </c>
      <c r="S4676" s="614">
        <v>913000</v>
      </c>
      <c r="T4676" s="17"/>
      <c r="U4676" s="583"/>
    </row>
    <row r="4677" spans="1:21" ht="51.75">
      <c r="A4677" s="5"/>
      <c r="B4677" s="5"/>
      <c r="I4677" s="5"/>
      <c r="J4677" s="5"/>
      <c r="K4677" s="5"/>
      <c r="M4677" s="411"/>
      <c r="N4677" s="9"/>
      <c r="O4677" s="16" t="str">
        <f t="shared" si="668"/>
        <v>090810كابل 6/10 كيلو ولتي تك سيمه، با هادي مسي، عايق پلي اتيلن كراس لينك، شيلد و نوار مسي و پوشش خارجي پي. وي. سي از نوع N2XSY و به ‌مقطع 400×1 ميليمتر مربع.</v>
      </c>
      <c r="P4677" s="596" t="s">
        <v>2280</v>
      </c>
      <c r="Q4677" s="555" t="s">
        <v>6354</v>
      </c>
      <c r="R4677" s="555" t="s">
        <v>28</v>
      </c>
      <c r="S4677" s="614">
        <v>1174000</v>
      </c>
      <c r="T4677" s="17"/>
      <c r="U4677" s="583"/>
    </row>
    <row r="4678" spans="1:21" ht="51.75">
      <c r="A4678" s="5"/>
      <c r="B4678" s="5"/>
      <c r="I4678" s="5"/>
      <c r="J4678" s="5"/>
      <c r="K4678" s="5"/>
      <c r="M4678" s="411"/>
      <c r="N4678" s="9"/>
      <c r="O4678" s="16" t="str">
        <f t="shared" si="668"/>
        <v>090811كابل 6/10 كيلو ولتي تك سيمه، با هادي مسي، عايق پلي اتيلن كراس لينك، شيلد و نوار مسي و پوشش خارجي پي. وي. سي از نوع N2XSY و به ‌مقطع 500×1 ميليمتر مربع.</v>
      </c>
      <c r="P4678" s="596" t="s">
        <v>2281</v>
      </c>
      <c r="Q4678" s="555" t="s">
        <v>6355</v>
      </c>
      <c r="R4678" s="555" t="s">
        <v>28</v>
      </c>
      <c r="S4678" s="614">
        <v>1448000</v>
      </c>
      <c r="T4678" s="17"/>
      <c r="U4678" s="583"/>
    </row>
    <row r="4679" spans="1:21" ht="69">
      <c r="A4679" s="5"/>
      <c r="B4679" s="5"/>
      <c r="I4679" s="5"/>
      <c r="J4679" s="5"/>
      <c r="K4679" s="5"/>
      <c r="M4679" s="411"/>
      <c r="N4679" s="9"/>
      <c r="O4679" s="16" t="str">
        <f t="shared" si="668"/>
        <v>090901كابل 6/10 كيلو ولتي زره‌دار با نوار آلومينيومي تك ‌سيمه، با هادي مسي، عايق پلي اتيلن كراس لينك، شيلد و نوار مسي و پوشش خارجي پي. وي. سي از نوع N2XSYBY و به ‌مقطع 35×1 ميليمتر مربع.</v>
      </c>
      <c r="P4679" s="596" t="s">
        <v>434</v>
      </c>
      <c r="Q4679" s="555" t="s">
        <v>6356</v>
      </c>
      <c r="R4679" s="555" t="s">
        <v>28</v>
      </c>
      <c r="S4679" s="614">
        <v>221000</v>
      </c>
      <c r="T4679" s="17"/>
      <c r="U4679" s="583"/>
    </row>
    <row r="4680" spans="1:21" ht="69">
      <c r="A4680" s="5"/>
      <c r="B4680" s="5"/>
      <c r="I4680" s="5"/>
      <c r="J4680" s="5"/>
      <c r="K4680" s="5"/>
      <c r="M4680" s="411"/>
      <c r="N4680" s="9"/>
      <c r="O4680" s="16" t="str">
        <f t="shared" si="668"/>
        <v>090902كابل 6/10 كيلو ولتي زره‌دار با نوار آلومينيومي تك ‌سيمه، با هادي مسي، عايق پلي اتيلن كراس لينك، شيلد و نوار مسي و پوشش خارجي پي. وي. سي از نوع N2XSYBY و به ‌مقطع 50×1 ميليمتر مربع.</v>
      </c>
      <c r="P4680" s="596" t="s">
        <v>2282</v>
      </c>
      <c r="Q4680" s="555" t="s">
        <v>6357</v>
      </c>
      <c r="R4680" s="555" t="s">
        <v>28</v>
      </c>
      <c r="S4680" s="614">
        <v>254000</v>
      </c>
      <c r="T4680" s="17"/>
      <c r="U4680" s="583"/>
    </row>
    <row r="4681" spans="1:21" ht="69">
      <c r="A4681" s="5"/>
      <c r="B4681" s="5"/>
      <c r="I4681" s="5"/>
      <c r="J4681" s="5"/>
      <c r="K4681" s="5"/>
      <c r="M4681" s="411"/>
      <c r="N4681" s="9"/>
      <c r="O4681" s="16" t="str">
        <f t="shared" si="668"/>
        <v>090903كابل 6/10 كيلو ولتي زره‌دار با نوار آلومينيومي تك ‌سيمه، با هادي مسي، عايق پلي اتيلن كراس لينك، شيلد و نوار مسي و پوشش خارجي پي. وي. سي از نوع N2XSYBY و به ‌مقطع 70×1 ميليمتر مربع.</v>
      </c>
      <c r="P4681" s="596" t="s">
        <v>2283</v>
      </c>
      <c r="Q4681" s="555" t="s">
        <v>6358</v>
      </c>
      <c r="R4681" s="555" t="s">
        <v>28</v>
      </c>
      <c r="S4681" s="614">
        <v>316500</v>
      </c>
      <c r="T4681" s="17"/>
      <c r="U4681" s="583"/>
    </row>
    <row r="4682" spans="1:21" ht="69">
      <c r="A4682" s="5"/>
      <c r="B4682" s="5"/>
      <c r="I4682" s="5"/>
      <c r="J4682" s="5"/>
      <c r="K4682" s="5"/>
      <c r="M4682" s="411"/>
      <c r="N4682" s="9"/>
      <c r="O4682" s="16" t="str">
        <f t="shared" si="668"/>
        <v>090904كابل 6/10 كيلو ولتي زره‌دار با نوار آلومينيومي تك ‌سيمه، با هادي مسي، عايق پلي اتيلن كراس لينك، شيلد و نوار مسي و پوشش خارجي پي. وي. سي از نوع N2XSYBY و به ‌مقطع 95×1 ميليمتر مربع.</v>
      </c>
      <c r="P4682" s="596" t="s">
        <v>2284</v>
      </c>
      <c r="Q4682" s="555" t="s">
        <v>6359</v>
      </c>
      <c r="R4682" s="555" t="s">
        <v>28</v>
      </c>
      <c r="S4682" s="614">
        <v>373500</v>
      </c>
      <c r="T4682" s="17"/>
      <c r="U4682" s="583"/>
    </row>
    <row r="4683" spans="1:21" ht="69">
      <c r="A4683" s="5"/>
      <c r="B4683" s="5"/>
      <c r="I4683" s="5"/>
      <c r="J4683" s="5"/>
      <c r="K4683" s="5"/>
      <c r="M4683" s="411"/>
      <c r="N4683" s="9"/>
      <c r="O4683" s="16" t="str">
        <f t="shared" si="668"/>
        <v>090905كابل 6/10 كيلو ولتي زره‌دار با نوار آلومينيومي تك ‌سيمه، با هادي مسي، عايق پلي اتيلن كراس لينك، شيلد و نوار مسي و پوشش خارجي پي. وي. سي از نوع N2XSYBY و به ‌مقطع 120×1 ميليمتر مربع.</v>
      </c>
      <c r="P4683" s="596" t="s">
        <v>2285</v>
      </c>
      <c r="Q4683" s="555" t="s">
        <v>6360</v>
      </c>
      <c r="R4683" s="555" t="s">
        <v>28</v>
      </c>
      <c r="S4683" s="614">
        <v>441000</v>
      </c>
      <c r="T4683" s="17"/>
      <c r="U4683" s="583"/>
    </row>
    <row r="4684" spans="1:21" ht="69">
      <c r="A4684" s="5"/>
      <c r="B4684" s="5"/>
      <c r="I4684" s="5"/>
      <c r="J4684" s="5"/>
      <c r="K4684" s="5"/>
      <c r="M4684" s="411"/>
      <c r="N4684" s="9"/>
      <c r="O4684" s="16" t="str">
        <f t="shared" si="668"/>
        <v>090906كابل 6/10 كيلو ولتي زره‌دار با نوار آلومينيومي تك ‌سيمه، با هادي مسي، عايق پلي اتيلن كراس لينك، شيلد و نوار مسي و پوشش خارجي پي. وي. سي از نوع N2XSYBY و به ‌مقطع 150×1 ميليمتر مربع.</v>
      </c>
      <c r="P4684" s="596" t="s">
        <v>2286</v>
      </c>
      <c r="Q4684" s="555" t="s">
        <v>6361</v>
      </c>
      <c r="R4684" s="555" t="s">
        <v>28</v>
      </c>
      <c r="S4684" s="614">
        <v>535500</v>
      </c>
      <c r="T4684" s="17"/>
      <c r="U4684" s="583"/>
    </row>
    <row r="4685" spans="1:21" ht="69">
      <c r="A4685" s="5"/>
      <c r="B4685" s="5"/>
      <c r="I4685" s="5"/>
      <c r="J4685" s="5"/>
      <c r="K4685" s="5"/>
      <c r="M4685" s="411"/>
      <c r="N4685" s="9"/>
      <c r="O4685" s="16" t="str">
        <f t="shared" si="668"/>
        <v>090907كابل 6/10 كيلو ولتي زره‌دار با نوار آلومينيومي تك ‌سيمه، با هادي مسي، عايق پلي اتيلن كراس لينك، شيلد و نوار مسي و پوشش خارجي پي. وي. سي از نوع N2XSYBY و به ‌مقطع 185×1 ميليمتر مربع.</v>
      </c>
      <c r="P4685" s="596" t="s">
        <v>2287</v>
      </c>
      <c r="Q4685" s="555" t="s">
        <v>6362</v>
      </c>
      <c r="R4685" s="555" t="s">
        <v>28</v>
      </c>
      <c r="S4685" s="614">
        <v>633500</v>
      </c>
      <c r="T4685" s="17"/>
      <c r="U4685" s="583"/>
    </row>
    <row r="4686" spans="1:21" ht="69">
      <c r="A4686" s="5"/>
      <c r="B4686" s="5"/>
      <c r="I4686" s="5"/>
      <c r="J4686" s="5"/>
      <c r="K4686" s="5"/>
      <c r="M4686" s="411"/>
      <c r="N4686" s="9"/>
      <c r="O4686" s="16" t="str">
        <f t="shared" si="668"/>
        <v>090908كابل 6/10 كيلو ولتي زره‌دار با نوار آلومينيومي تك ‌سيمه، با هادي مسي، عايق پلي اتيلن كراس لينك، شيلد و نوار مسي و پوشش خارجي پي. وي. سي از نوع N2XSYBY و به ‌مقطع 240×1 ميليمتر مربع.</v>
      </c>
      <c r="P4686" s="596" t="s">
        <v>2288</v>
      </c>
      <c r="Q4686" s="555" t="s">
        <v>6363</v>
      </c>
      <c r="R4686" s="555" t="s">
        <v>28</v>
      </c>
      <c r="S4686" s="614">
        <v>785500</v>
      </c>
      <c r="T4686" s="17"/>
      <c r="U4686" s="583"/>
    </row>
    <row r="4687" spans="1:21" ht="69">
      <c r="A4687" s="5"/>
      <c r="B4687" s="5"/>
      <c r="I4687" s="5"/>
      <c r="J4687" s="5"/>
      <c r="K4687" s="5"/>
      <c r="M4687" s="411"/>
      <c r="N4687" s="9"/>
      <c r="O4687" s="16" t="str">
        <f t="shared" si="668"/>
        <v>090909كابل 6/10 كيلو ولتي زره‌دار با نوار آلومينيومي تك ‌سيمه، با هادي مسي، عايق پلي اتيلن كراس لينك، شيلد و نوار مسي و پوشش خارجي پي. وي. سي از نوع N2XSYBY و به ‌مقطع 300×1 ميليمتر مربع.</v>
      </c>
      <c r="P4687" s="596" t="s">
        <v>2289</v>
      </c>
      <c r="Q4687" s="555" t="s">
        <v>6364</v>
      </c>
      <c r="R4687" s="555" t="s">
        <v>28</v>
      </c>
      <c r="S4687" s="614">
        <v>945500</v>
      </c>
      <c r="T4687" s="17"/>
      <c r="U4687" s="583"/>
    </row>
    <row r="4688" spans="1:21" ht="69">
      <c r="A4688" s="5"/>
      <c r="B4688" s="5"/>
      <c r="I4688" s="5"/>
      <c r="J4688" s="5"/>
      <c r="K4688" s="5"/>
      <c r="M4688" s="411"/>
      <c r="N4688" s="9"/>
      <c r="O4688" s="16" t="str">
        <f t="shared" si="668"/>
        <v>090910كابل 6/10 كيلو ولتي زره‌دار با نوار آلومينيومي تك ‌سيمه، با هادي مسي، عايق پلي اتيلن كراس لينك، شيلد و نوار مسي و پوشش خارجي پي. وي. سي از نوع N2XSYBY و به ‌مقطع 400×1 ميليمتر مربع.</v>
      </c>
      <c r="P4688" s="596" t="s">
        <v>2290</v>
      </c>
      <c r="Q4688" s="555" t="s">
        <v>6365</v>
      </c>
      <c r="R4688" s="555" t="s">
        <v>28</v>
      </c>
      <c r="S4688" s="614">
        <v>1195000</v>
      </c>
      <c r="T4688" s="17"/>
      <c r="U4688" s="583"/>
    </row>
    <row r="4689" spans="1:21" ht="69">
      <c r="A4689" s="5"/>
      <c r="B4689" s="5"/>
      <c r="I4689" s="5"/>
      <c r="J4689" s="5"/>
      <c r="K4689" s="5"/>
      <c r="M4689" s="411"/>
      <c r="N4689" s="9"/>
      <c r="O4689" s="16" t="str">
        <f t="shared" si="668"/>
        <v>090911كابل 6/10 كيلو ولتي زره‌دار با نوار آلومينيومي تك ‌سيمه، با هادي مسي، عايق پلي اتيلن كراس لينك، شيلد و نوار مسي و پوشش خارجي پي. وي. سي از نوع N2XSYBY و به ‌مقطع 500×1 ميليمتر مربع.</v>
      </c>
      <c r="P4689" s="596" t="s">
        <v>2291</v>
      </c>
      <c r="Q4689" s="555" t="s">
        <v>6366</v>
      </c>
      <c r="R4689" s="555" t="s">
        <v>28</v>
      </c>
      <c r="S4689" s="614">
        <v>1448000</v>
      </c>
      <c r="T4689" s="17"/>
      <c r="U4689" s="583"/>
    </row>
    <row r="4690" spans="1:21" ht="51.75">
      <c r="A4690" s="5"/>
      <c r="B4690" s="5"/>
      <c r="I4690" s="5"/>
      <c r="J4690" s="5"/>
      <c r="K4690" s="5"/>
      <c r="M4690" s="411"/>
      <c r="N4690" s="9"/>
      <c r="O4690" s="16" t="str">
        <f t="shared" si="668"/>
        <v>091601كابل12/20 كيلو ولتي سه سيمه، با هادي مسي، عايق پلي اتيلن کراس لينک، شيلد و نوار مسي و پوشش خارجي پي. وي. سي از نوع N2XSEY و به ‌مقطع 35×3 ميليمتر مربع.</v>
      </c>
      <c r="P4690" s="596" t="s">
        <v>443</v>
      </c>
      <c r="Q4690" s="555" t="s">
        <v>6367</v>
      </c>
      <c r="R4690" s="555" t="s">
        <v>28</v>
      </c>
      <c r="S4690" s="614">
        <v>587500</v>
      </c>
      <c r="T4690" s="17"/>
      <c r="U4690" s="583"/>
    </row>
    <row r="4691" spans="1:21" ht="51.75">
      <c r="A4691" s="5"/>
      <c r="B4691" s="5"/>
      <c r="I4691" s="5"/>
      <c r="J4691" s="5"/>
      <c r="K4691" s="5"/>
      <c r="M4691" s="411"/>
      <c r="N4691" s="9"/>
      <c r="O4691" s="16" t="str">
        <f t="shared" si="668"/>
        <v>091602كابل12/20 كيلو ولتي سه سيمه، با هادي مسي، عايق پلي اتيلن کراس لينک، شيلد و نوار مسي و پوشش خارجي پي. وي. سي از نوع N2XSEY و به ‌مقطع 50×3 ميليمتر مربع.</v>
      </c>
      <c r="P4691" s="596" t="s">
        <v>2292</v>
      </c>
      <c r="Q4691" s="555" t="s">
        <v>6368</v>
      </c>
      <c r="R4691" s="555" t="s">
        <v>28</v>
      </c>
      <c r="S4691" s="614">
        <v>707500</v>
      </c>
      <c r="T4691" s="17"/>
      <c r="U4691" s="583"/>
    </row>
    <row r="4692" spans="1:21" ht="51.75">
      <c r="A4692" s="5"/>
      <c r="B4692" s="5"/>
      <c r="I4692" s="5"/>
      <c r="J4692" s="5"/>
      <c r="K4692" s="5"/>
      <c r="M4692" s="411"/>
      <c r="N4692" s="9"/>
      <c r="O4692" s="16" t="str">
        <f t="shared" si="668"/>
        <v>091603كابل 12/20 كيلو ولتي سه سيمه، با هادي مسي، عايق پلي اتيلن کراس لينک، شيلد و نوار مسي و پوشش خارجي پي. وي. سي از نوع N2XSEY و به ‌مقطع 70×3 ميليمتر مربع.</v>
      </c>
      <c r="P4692" s="596" t="s">
        <v>2293</v>
      </c>
      <c r="Q4692" s="555" t="s">
        <v>6369</v>
      </c>
      <c r="R4692" s="555" t="s">
        <v>28</v>
      </c>
      <c r="S4692" s="614">
        <v>884000</v>
      </c>
      <c r="T4692" s="17"/>
      <c r="U4692" s="583"/>
    </row>
    <row r="4693" spans="1:21" ht="51.75">
      <c r="A4693" s="5"/>
      <c r="B4693" s="5"/>
      <c r="I4693" s="5"/>
      <c r="J4693" s="5"/>
      <c r="K4693" s="5"/>
      <c r="M4693" s="411"/>
      <c r="N4693" s="9"/>
      <c r="O4693" s="16" t="str">
        <f t="shared" si="668"/>
        <v>091604كابل 12/20 كيلو ولتي سه سيمه، با هادي مسي، عايق پلي اتيلن کراس لينک، شيلد و نوار مسي و پوشش خارجي پي. وي. سي از نوع N2XSEY و به ‌مقطع 95×3 ميليمتر مربع.</v>
      </c>
      <c r="P4693" s="596" t="s">
        <v>2294</v>
      </c>
      <c r="Q4693" s="555" t="s">
        <v>6370</v>
      </c>
      <c r="R4693" s="555" t="s">
        <v>28</v>
      </c>
      <c r="S4693" s="614">
        <v>1141000</v>
      </c>
      <c r="T4693" s="17"/>
      <c r="U4693" s="583"/>
    </row>
    <row r="4694" spans="1:21" ht="51.75">
      <c r="A4694" s="5"/>
      <c r="B4694" s="5"/>
      <c r="I4694" s="5"/>
      <c r="J4694" s="5"/>
      <c r="K4694" s="5"/>
      <c r="M4694" s="411"/>
      <c r="N4694" s="9"/>
      <c r="O4694" s="16" t="str">
        <f t="shared" si="668"/>
        <v>091605كابل 12/20 كيلو ولتي سه سيمه، با هادي مسي، عايق پلي اتيلن کراس لينک، شيلد و نوار مسي و پوشش خارجي پي. وي. سي از نوع N2XSEY و به ‌مقطع 120×3 ميليمتر مربع.</v>
      </c>
      <c r="P4694" s="596" t="s">
        <v>2295</v>
      </c>
      <c r="Q4694" s="555" t="s">
        <v>6371</v>
      </c>
      <c r="R4694" s="555" t="s">
        <v>28</v>
      </c>
      <c r="S4694" s="614">
        <v>1301000</v>
      </c>
      <c r="T4694" s="17"/>
      <c r="U4694" s="583"/>
    </row>
    <row r="4695" spans="1:21" ht="51.75">
      <c r="A4695" s="5"/>
      <c r="B4695" s="5"/>
      <c r="I4695" s="5"/>
      <c r="J4695" s="5"/>
      <c r="K4695" s="5"/>
      <c r="M4695" s="411"/>
      <c r="N4695" s="9"/>
      <c r="O4695" s="16" t="str">
        <f t="shared" si="668"/>
        <v>091606كابل 12/20 كيلو ولتي سه سيمه، با هادي مسي، عايق پلي اتيلن کراس لينک، شيلد و نوار مسي و پوشش خارجي پي. وي. سي از نوع N2XSEY و به ‌مقطع 150×3 ميليمتر مربع.</v>
      </c>
      <c r="P4695" s="596" t="s">
        <v>2296</v>
      </c>
      <c r="Q4695" s="555" t="s">
        <v>6372</v>
      </c>
      <c r="R4695" s="555" t="s">
        <v>28</v>
      </c>
      <c r="S4695" s="614">
        <v>1568000</v>
      </c>
      <c r="T4695" s="17"/>
      <c r="U4695" s="583"/>
    </row>
    <row r="4696" spans="1:21" ht="51.75">
      <c r="A4696" s="5"/>
      <c r="B4696" s="5"/>
      <c r="I4696" s="5"/>
      <c r="J4696" s="5"/>
      <c r="K4696" s="5"/>
      <c r="M4696" s="411"/>
      <c r="N4696" s="9"/>
      <c r="O4696" s="16" t="str">
        <f t="shared" si="668"/>
        <v>091607كابل 12/20 كيلو ولتي سه سيمه، با هادي مسي، عايق پلي اتيلن کراس لينک، شيلد و نوار مسي و پوشش خارجي پي. وي. سي از نوع N2XSEY و به ‌مقطع 185×3 ميليمتر مربع.</v>
      </c>
      <c r="P4696" s="596" t="s">
        <v>2297</v>
      </c>
      <c r="Q4696" s="555" t="s">
        <v>6373</v>
      </c>
      <c r="R4696" s="555" t="s">
        <v>28</v>
      </c>
      <c r="S4696" s="614">
        <v>1919000</v>
      </c>
      <c r="T4696" s="17"/>
      <c r="U4696" s="583"/>
    </row>
    <row r="4697" spans="1:21" ht="51.75">
      <c r="A4697" s="5"/>
      <c r="B4697" s="5"/>
      <c r="I4697" s="5"/>
      <c r="J4697" s="5"/>
      <c r="K4697" s="5"/>
      <c r="M4697" s="411"/>
      <c r="N4697" s="9"/>
      <c r="O4697" s="16" t="str">
        <f t="shared" si="668"/>
        <v>091608كابل 12/20 كيلو ولتي سه سيمه، با هادي مسي، عايق پلي اتيلن کراس لينک، شيلد و نوار مسي و پوشش خارجي پي. وي. سي از نوع N2XSEY و به ‌مقطع 240×3 ميليمتر مربع.</v>
      </c>
      <c r="P4697" s="596" t="s">
        <v>2298</v>
      </c>
      <c r="Q4697" s="555" t="s">
        <v>6374</v>
      </c>
      <c r="R4697" s="555" t="s">
        <v>28</v>
      </c>
      <c r="S4697" s="614">
        <v>2474000</v>
      </c>
      <c r="T4697" s="17"/>
      <c r="U4697" s="583"/>
    </row>
    <row r="4698" spans="1:21" ht="51.75">
      <c r="A4698" s="5"/>
      <c r="B4698" s="5"/>
      <c r="I4698" s="5"/>
      <c r="J4698" s="5"/>
      <c r="K4698" s="5"/>
      <c r="M4698" s="411"/>
      <c r="N4698" s="9"/>
      <c r="O4698" s="16" t="str">
        <f t="shared" si="668"/>
        <v>091609كابل 12/20 كيلو ولتي سه سيمه، با هادي مسي، عايق پلي اتيلن کراس لينک، شيلد و نوار مسي و پوشش خارجي پي. وي. سي از نوع N2XSEY و به ‌مقطع 300×3 ميليمتر مربع.</v>
      </c>
      <c r="P4698" s="596" t="s">
        <v>2299</v>
      </c>
      <c r="Q4698" s="555" t="s">
        <v>6375</v>
      </c>
      <c r="R4698" s="555" t="s">
        <v>28</v>
      </c>
      <c r="S4698" s="614">
        <v>3073000</v>
      </c>
      <c r="T4698" s="17"/>
      <c r="U4698" s="583"/>
    </row>
    <row r="4699" spans="1:21" ht="69">
      <c r="A4699" s="5"/>
      <c r="B4699" s="5"/>
      <c r="I4699" s="5"/>
      <c r="J4699" s="5"/>
      <c r="K4699" s="5"/>
      <c r="M4699" s="411"/>
      <c r="N4699" s="9"/>
      <c r="O4699" s="16" t="str">
        <f t="shared" si="668"/>
        <v>091701كابل 12/20 كيلو ولتي زره‌دار با نوار فولادي گالوانيزه سه سيمه، با هادي مسي، عايق پلي اتيلن کراس لينک، شيلد و نوار مسي و پوشش خارجي پي. وي. سي از نوع N2XSEYBY و به ‌مقطع 35×3 ميليمتر مربع.</v>
      </c>
      <c r="P4699" s="596" t="s">
        <v>2300</v>
      </c>
      <c r="Q4699" s="555" t="s">
        <v>6376</v>
      </c>
      <c r="R4699" s="555" t="s">
        <v>28</v>
      </c>
      <c r="S4699" s="614">
        <v>677500</v>
      </c>
      <c r="T4699" s="17"/>
      <c r="U4699" s="583"/>
    </row>
    <row r="4700" spans="1:21" ht="69">
      <c r="A4700" s="5"/>
      <c r="B4700" s="5"/>
      <c r="I4700" s="5"/>
      <c r="J4700" s="5"/>
      <c r="K4700" s="5"/>
      <c r="M4700" s="411"/>
      <c r="N4700" s="9"/>
      <c r="O4700" s="16" t="str">
        <f t="shared" si="668"/>
        <v>091702كابل 12/20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v>
      </c>
      <c r="P4700" s="596" t="s">
        <v>2301</v>
      </c>
      <c r="Q4700" s="555" t="s">
        <v>6377</v>
      </c>
      <c r="R4700" s="555" t="s">
        <v>28</v>
      </c>
      <c r="S4700" s="614">
        <v>801500</v>
      </c>
      <c r="T4700" s="17"/>
      <c r="U4700" s="583"/>
    </row>
    <row r="4701" spans="1:21" ht="69">
      <c r="A4701" s="5"/>
      <c r="B4701" s="5"/>
      <c r="I4701" s="5"/>
      <c r="J4701" s="5"/>
      <c r="K4701" s="5"/>
      <c r="M4701" s="411"/>
      <c r="N4701" s="9"/>
      <c r="O4701" s="16" t="str">
        <f t="shared" si="668"/>
        <v>091703كابل 12/20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v>
      </c>
      <c r="P4701" s="596" t="s">
        <v>2302</v>
      </c>
      <c r="Q4701" s="555" t="s">
        <v>6378</v>
      </c>
      <c r="R4701" s="555" t="s">
        <v>28</v>
      </c>
      <c r="S4701" s="614">
        <v>986500</v>
      </c>
      <c r="T4701" s="17"/>
      <c r="U4701" s="583"/>
    </row>
    <row r="4702" spans="1:21" ht="69">
      <c r="A4702" s="5"/>
      <c r="B4702" s="5"/>
      <c r="I4702" s="5"/>
      <c r="J4702" s="5"/>
      <c r="K4702" s="5"/>
      <c r="M4702" s="411"/>
      <c r="N4702" s="9"/>
      <c r="O4702" s="16" t="str">
        <f t="shared" si="668"/>
        <v>091704كابل 12/20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v>
      </c>
      <c r="P4702" s="596" t="s">
        <v>2303</v>
      </c>
      <c r="Q4702" s="555" t="s">
        <v>6379</v>
      </c>
      <c r="R4702" s="555" t="s">
        <v>28</v>
      </c>
      <c r="S4702" s="614">
        <v>1236000</v>
      </c>
      <c r="T4702" s="17"/>
      <c r="U4702" s="583"/>
    </row>
    <row r="4703" spans="1:21" ht="69">
      <c r="A4703" s="5"/>
      <c r="B4703" s="5"/>
      <c r="I4703" s="5"/>
      <c r="J4703" s="5"/>
      <c r="K4703" s="5"/>
      <c r="M4703" s="411"/>
      <c r="N4703" s="9"/>
      <c r="O4703" s="16" t="str">
        <f t="shared" si="668"/>
        <v>091705كابل 12/20 كيلو ولتي زره‌دار با نوار فولادي گالوانيزه سه سيمه، با هادي مسي، عايق پلي اتيلن کراس لينک، شيلد و نوار مسي و پوشش خارجي پي. وي. سي از نوع N2XSEYBY وبه ‌مقطع 120×3 ميليمتر مربع.</v>
      </c>
      <c r="P4703" s="596" t="s">
        <v>2304</v>
      </c>
      <c r="Q4703" s="555" t="s">
        <v>6380</v>
      </c>
      <c r="R4703" s="555" t="s">
        <v>28</v>
      </c>
      <c r="S4703" s="614">
        <v>1536000</v>
      </c>
      <c r="T4703" s="17"/>
      <c r="U4703" s="583"/>
    </row>
    <row r="4704" spans="1:21" ht="69">
      <c r="A4704" s="5"/>
      <c r="B4704" s="5"/>
      <c r="I4704" s="5"/>
      <c r="J4704" s="5"/>
      <c r="K4704" s="5"/>
      <c r="M4704" s="411"/>
      <c r="N4704" s="9"/>
      <c r="O4704" s="16" t="str">
        <f t="shared" si="668"/>
        <v>091706كابل 12/20 كيلو ولتي زره‌دار با نوار فولادي گالوانيزه سه سيمه، با هادي مسي، عايق پلي اتيلن کراس لينک، شيلد و نوار مسي و پوشش خارجي پي. وي. سي از نوع N2XSEYBY وبه ‌مقطع 150×3 ميليمتر مربع.</v>
      </c>
      <c r="P4704" s="596" t="s">
        <v>2305</v>
      </c>
      <c r="Q4704" s="555" t="s">
        <v>6381</v>
      </c>
      <c r="R4704" s="555" t="s">
        <v>28</v>
      </c>
      <c r="S4704" s="614">
        <v>1685000</v>
      </c>
      <c r="T4704" s="17"/>
      <c r="U4704" s="583"/>
    </row>
    <row r="4705" spans="1:21" ht="69">
      <c r="A4705" s="5"/>
      <c r="B4705" s="5"/>
      <c r="I4705" s="5"/>
      <c r="J4705" s="5"/>
      <c r="K4705" s="5"/>
      <c r="M4705" s="411"/>
      <c r="N4705" s="9"/>
      <c r="O4705" s="16" t="str">
        <f t="shared" si="668"/>
        <v>091707كابل 12/20 كيلو ولتي زره‌دار با نوار فولادي گالوانيزه سه سيمه، با هادي مسي، عايق پلي اتيلن کراس لينک، شيلد و نوار مسي و پوشش خارجي پي. وي. سي از نوع N2XSEYBY وبه ‌مقطع 185×3 ميليمتر مربع.</v>
      </c>
      <c r="P4705" s="596" t="s">
        <v>2306</v>
      </c>
      <c r="Q4705" s="555" t="s">
        <v>6382</v>
      </c>
      <c r="R4705" s="555" t="s">
        <v>28</v>
      </c>
      <c r="S4705" s="614">
        <v>2075000</v>
      </c>
      <c r="T4705" s="17"/>
      <c r="U4705" s="583"/>
    </row>
    <row r="4706" spans="1:21" ht="69">
      <c r="A4706" s="5"/>
      <c r="B4706" s="5"/>
      <c r="I4706" s="5"/>
      <c r="J4706" s="5"/>
      <c r="K4706" s="5"/>
      <c r="M4706" s="411"/>
      <c r="N4706" s="9"/>
      <c r="O4706" s="16" t="str">
        <f t="shared" si="668"/>
        <v>091708كابل 12/20 كيلو ولتي زره‌دار با نوار فولادي گالوانيزه سه سيمه، با هادي مسي، عايق پلي اتيلن کراس لينک، شيلد و نوار مسي و پوشش خارجي پي. وي. سي از نوع N2XSEYBY وبه ‌مقطع 240×3 ميليمتر مربع.</v>
      </c>
      <c r="P4706" s="596" t="s">
        <v>2307</v>
      </c>
      <c r="Q4706" s="555" t="s">
        <v>6383</v>
      </c>
      <c r="R4706" s="555" t="s">
        <v>28</v>
      </c>
      <c r="S4706" s="614">
        <v>2690000</v>
      </c>
      <c r="T4706" s="17"/>
      <c r="U4706" s="583"/>
    </row>
    <row r="4707" spans="1:21" ht="69">
      <c r="A4707" s="5"/>
      <c r="B4707" s="5"/>
      <c r="I4707" s="5"/>
      <c r="J4707" s="5"/>
      <c r="K4707" s="5"/>
      <c r="M4707" s="411"/>
      <c r="N4707" s="9"/>
      <c r="O4707" s="16" t="str">
        <f t="shared" si="668"/>
        <v>091709كابل 12/20 كيلو ولتي زره‌دار با نوار فولادي گالوانيزه سه سيمه، با هادي مسي، عايق پلي اتيلن کراس لينک، شيلد و نوار مسي و پوشش خارجي پي. وي. سي از نوع N2XSEYBY وبه ‌مقطع 300×3 ميليمتر مربع.</v>
      </c>
      <c r="P4707" s="596" t="s">
        <v>2308</v>
      </c>
      <c r="Q4707" s="555" t="s">
        <v>6384</v>
      </c>
      <c r="R4707" s="555" t="s">
        <v>28</v>
      </c>
      <c r="S4707" s="614">
        <v>3334000</v>
      </c>
      <c r="T4707" s="17"/>
      <c r="U4707" s="583"/>
    </row>
    <row r="4708" spans="1:21" ht="51.75">
      <c r="A4708" s="5"/>
      <c r="B4708" s="5"/>
      <c r="I4708" s="5"/>
      <c r="J4708" s="5"/>
      <c r="K4708" s="5"/>
      <c r="M4708" s="411"/>
      <c r="N4708" s="9"/>
      <c r="O4708" s="16" t="str">
        <f t="shared" si="668"/>
        <v>091801كابل 12/20 كيلو ولتي تك سيمه، با هادي مسي، عايق پلي اتيلن کراس لينک، شيلد و نوار مسي و پوشش خارجي پي. وي. سي از نوع N2XSY و به ‌مقطع 35×1 ميليمتر مربع.</v>
      </c>
      <c r="P4708" s="596" t="s">
        <v>444</v>
      </c>
      <c r="Q4708" s="555" t="s">
        <v>6385</v>
      </c>
      <c r="R4708" s="555" t="s">
        <v>28</v>
      </c>
      <c r="S4708" s="614">
        <v>218000</v>
      </c>
      <c r="T4708" s="17"/>
      <c r="U4708" s="583"/>
    </row>
    <row r="4709" spans="1:21" ht="51.75">
      <c r="A4709" s="5"/>
      <c r="B4709" s="5"/>
      <c r="I4709" s="5"/>
      <c r="J4709" s="5"/>
      <c r="K4709" s="5"/>
      <c r="M4709" s="411"/>
      <c r="N4709" s="9"/>
      <c r="O4709" s="16" t="str">
        <f t="shared" si="668"/>
        <v>091802كابل 12/20 كيلو ولتي تك سيمه، با هادي مسي، عايق پلي اتيلن کراس لينک، شيلد و نوار مسي و پوشش خارجي پي. وي. سي از نوع N2XSY و به ‌مقطع 50×1 ميليمتر مربع.</v>
      </c>
      <c r="P4709" s="596" t="s">
        <v>2309</v>
      </c>
      <c r="Q4709" s="555" t="s">
        <v>6386</v>
      </c>
      <c r="R4709" s="555" t="s">
        <v>28</v>
      </c>
      <c r="S4709" s="614">
        <v>258500</v>
      </c>
      <c r="T4709" s="17"/>
      <c r="U4709" s="583"/>
    </row>
    <row r="4710" spans="1:21" ht="51.75">
      <c r="A4710" s="5"/>
      <c r="B4710" s="5"/>
      <c r="I4710" s="5"/>
      <c r="J4710" s="5"/>
      <c r="K4710" s="5"/>
      <c r="M4710" s="411"/>
      <c r="N4710" s="9"/>
      <c r="O4710" s="16" t="str">
        <f t="shared" si="668"/>
        <v>091803كابل 12/20 كيلو ولتي تك سيمه، با هادي مسي، عايق پلي اتيلن کراس لينک، شيلد و نوار مسي و پوشش خارجي پي. وي. سي از نوع N2XSY و به ‌مقطع 70×1 ميليمتر مربع.</v>
      </c>
      <c r="P4710" s="596" t="s">
        <v>2310</v>
      </c>
      <c r="Q4710" s="555" t="s">
        <v>6387</v>
      </c>
      <c r="R4710" s="555" t="s">
        <v>28</v>
      </c>
      <c r="S4710" s="614">
        <v>316500</v>
      </c>
      <c r="T4710" s="17"/>
      <c r="U4710" s="583"/>
    </row>
    <row r="4711" spans="1:21" ht="51.75">
      <c r="A4711" s="5"/>
      <c r="B4711" s="5"/>
      <c r="I4711" s="5"/>
      <c r="J4711" s="5"/>
      <c r="K4711" s="5"/>
      <c r="M4711" s="411"/>
      <c r="N4711" s="9"/>
      <c r="O4711" s="16" t="str">
        <f t="shared" ref="O4711:O4774" si="669">LEFT(CONCATENATE(P4711,Q4711),252)</f>
        <v>091804كابل 12/20 كيلو ولتي تك سيمه، با هادي مسي، عايق پلي اتيلن کراس لينک، شيلد و نوار مسي و پوشش خارجي پي. وي. سي از نوع N2XSY و به ‌مقطع 95×1 ميليمتر مربع.</v>
      </c>
      <c r="P4711" s="596" t="s">
        <v>2311</v>
      </c>
      <c r="Q4711" s="555" t="s">
        <v>6388</v>
      </c>
      <c r="R4711" s="555" t="s">
        <v>28</v>
      </c>
      <c r="S4711" s="614">
        <v>387000</v>
      </c>
      <c r="T4711" s="17"/>
      <c r="U4711" s="583"/>
    </row>
    <row r="4712" spans="1:21" ht="51.75">
      <c r="A4712" s="5"/>
      <c r="B4712" s="5"/>
      <c r="I4712" s="5"/>
      <c r="J4712" s="5"/>
      <c r="K4712" s="5"/>
      <c r="M4712" s="411"/>
      <c r="N4712" s="9"/>
      <c r="O4712" s="16" t="str">
        <f t="shared" si="669"/>
        <v>091805كابل 12/20 كيلو ولتي تك سيمه، با هادي مسي، عايق پلي اتيلن کراس لينک، شيلد و نوار مسي و پوشش خارجي پي. وي. سي از نوع N2XSY و به ‌مقطع 120×1 ميليمتر مربع.</v>
      </c>
      <c r="P4712" s="596" t="s">
        <v>2312</v>
      </c>
      <c r="Q4712" s="555" t="s">
        <v>6389</v>
      </c>
      <c r="R4712" s="555" t="s">
        <v>28</v>
      </c>
      <c r="S4712" s="614">
        <v>453000</v>
      </c>
      <c r="T4712" s="17"/>
      <c r="U4712" s="583"/>
    </row>
    <row r="4713" spans="1:21" ht="51.75">
      <c r="A4713" s="5"/>
      <c r="B4713" s="5"/>
      <c r="I4713" s="5"/>
      <c r="J4713" s="5"/>
      <c r="K4713" s="5"/>
      <c r="M4713" s="411"/>
      <c r="N4713" s="9"/>
      <c r="O4713" s="16" t="str">
        <f t="shared" si="669"/>
        <v>091806كابل 12/20 كيلو ولتي تك سيمه، با هادي مسي، عايق پلي اتيلن کراس لينک، شيلد و نوار مسي و پوشش خارجي پي. وي. سي از نوع N2XSY و به ‌مقطع 150×1 ميليمتر مربع.</v>
      </c>
      <c r="P4713" s="596" t="s">
        <v>2313</v>
      </c>
      <c r="Q4713" s="555" t="s">
        <v>6390</v>
      </c>
      <c r="R4713" s="555" t="s">
        <v>28</v>
      </c>
      <c r="S4713" s="614">
        <v>548500</v>
      </c>
      <c r="T4713" s="17"/>
      <c r="U4713" s="583"/>
    </row>
    <row r="4714" spans="1:21" ht="51.75">
      <c r="A4714" s="5"/>
      <c r="B4714" s="5"/>
      <c r="I4714" s="5"/>
      <c r="J4714" s="5"/>
      <c r="K4714" s="5"/>
      <c r="M4714" s="411"/>
      <c r="N4714" s="9"/>
      <c r="O4714" s="16" t="str">
        <f t="shared" si="669"/>
        <v>091807كابل 12/20 كيلو ولتي تك سيمه، با هادي مسي، عايق پلي اتيلن کراس لينک، شيلد و نوار مسي و پوشش خارجي پي. وي. سي از نوع N2XSY و به ‌مقطع 185×1 ميليمتر مربع.</v>
      </c>
      <c r="P4714" s="596" t="s">
        <v>2314</v>
      </c>
      <c r="Q4714" s="555" t="s">
        <v>6391</v>
      </c>
      <c r="R4714" s="555" t="s">
        <v>28</v>
      </c>
      <c r="S4714" s="614">
        <v>648000</v>
      </c>
      <c r="T4714" s="17"/>
      <c r="U4714" s="583"/>
    </row>
    <row r="4715" spans="1:21" ht="51.75">
      <c r="A4715" s="5"/>
      <c r="B4715" s="5"/>
      <c r="I4715" s="5"/>
      <c r="J4715" s="5"/>
      <c r="K4715" s="5"/>
      <c r="M4715" s="411"/>
      <c r="N4715" s="9"/>
      <c r="O4715" s="16" t="str">
        <f t="shared" si="669"/>
        <v>091808كابل 12/20 كيلو ولتي تك سيمه، با هادي مسي، عايق پلي اتيلن کراس لينک، شيلد و نوار مسي و پوشش خارجي پي. وي. سي از نوع N2XSY و به ‌مقطع 240×1 ميليمتر مربع.</v>
      </c>
      <c r="P4715" s="596" t="s">
        <v>2315</v>
      </c>
      <c r="Q4715" s="555" t="s">
        <v>6392</v>
      </c>
      <c r="R4715" s="555" t="s">
        <v>28</v>
      </c>
      <c r="S4715" s="614">
        <v>802500</v>
      </c>
      <c r="T4715" s="17"/>
      <c r="U4715" s="583"/>
    </row>
    <row r="4716" spans="1:21" ht="51.75">
      <c r="A4716" s="5"/>
      <c r="B4716" s="5"/>
      <c r="I4716" s="5"/>
      <c r="J4716" s="5"/>
      <c r="K4716" s="5"/>
      <c r="M4716" s="411"/>
      <c r="N4716" s="9"/>
      <c r="O4716" s="16" t="str">
        <f t="shared" si="669"/>
        <v>091809كابل 12/20 كيلو ولتي تك سيمه، با هادي مسي، عايق پلي اتيلن کراس لينک، شيلد و نوار مسي و پوشش خارجي پي. وي. سي از نوع N2XSY و به ‌مقطع 300×1 ميليمتر مربع.</v>
      </c>
      <c r="P4716" s="596" t="s">
        <v>2316</v>
      </c>
      <c r="Q4716" s="555" t="s">
        <v>6393</v>
      </c>
      <c r="R4716" s="555" t="s">
        <v>28</v>
      </c>
      <c r="S4716" s="614">
        <v>964000</v>
      </c>
      <c r="T4716" s="17"/>
      <c r="U4716" s="583"/>
    </row>
    <row r="4717" spans="1:21" ht="51.75">
      <c r="A4717" s="5"/>
      <c r="B4717" s="5"/>
      <c r="I4717" s="5"/>
      <c r="J4717" s="5"/>
      <c r="K4717" s="5"/>
      <c r="M4717" s="411"/>
      <c r="N4717" s="9"/>
      <c r="O4717" s="16" t="str">
        <f t="shared" si="669"/>
        <v>091810كابل 12/20 كيلو ولتي تك سيمه، با هادي مسي، عايق پلي اتيلن کراس لينک، شيلد و نوار مسي و پوشش خارجي پي. وي. سي از نوع N2XSY و به ‌مقطع 400×1 ميليمتر مربع.</v>
      </c>
      <c r="P4717" s="596" t="s">
        <v>2317</v>
      </c>
      <c r="Q4717" s="555" t="s">
        <v>6394</v>
      </c>
      <c r="R4717" s="555" t="s">
        <v>28</v>
      </c>
      <c r="S4717" s="614">
        <v>1212000</v>
      </c>
      <c r="T4717" s="17"/>
      <c r="U4717" s="583"/>
    </row>
    <row r="4718" spans="1:21" ht="51.75">
      <c r="A4718" s="5"/>
      <c r="B4718" s="5"/>
      <c r="I4718" s="5"/>
      <c r="J4718" s="5"/>
      <c r="K4718" s="5"/>
      <c r="M4718" s="411"/>
      <c r="N4718" s="9"/>
      <c r="O4718" s="16" t="str">
        <f t="shared" si="669"/>
        <v>091811كابل 12/20 كيلو ولتي تك سيمه، با هادي مسي، عايق پلي اتيلن کراس لينک، شيلد و نوار مسي و پوشش خارجي پي. وي. سي از نوع N2XSY و به ‌مقطع 500×1 ميليمتر مربع.</v>
      </c>
      <c r="P4718" s="596" t="s">
        <v>2318</v>
      </c>
      <c r="Q4718" s="555" t="s">
        <v>6395</v>
      </c>
      <c r="R4718" s="555" t="s">
        <v>28</v>
      </c>
      <c r="S4718" s="614">
        <v>1491000</v>
      </c>
      <c r="T4718" s="17"/>
      <c r="U4718" s="583"/>
    </row>
    <row r="4719" spans="1:21" ht="69">
      <c r="A4719" s="5"/>
      <c r="B4719" s="5"/>
      <c r="I4719" s="5"/>
      <c r="J4719" s="5"/>
      <c r="K4719" s="5"/>
      <c r="M4719" s="411"/>
      <c r="N4719" s="9"/>
      <c r="O4719" s="16" t="str">
        <f t="shared" si="669"/>
        <v>091901كابل 12/20 كيلو ولتي زره‌دار با نوار آلومينيومي تك ‌سيمه، با هادي مسي، عايق پلي اتيلن کراس لينک، شيلد و نوار مسي و پوشش خارجي پي. وي. سي از نوع N2XSYBY و به ‌مقطع 35×1 ميليمتر مربع.</v>
      </c>
      <c r="P4719" s="596" t="s">
        <v>445</v>
      </c>
      <c r="Q4719" s="555" t="s">
        <v>6396</v>
      </c>
      <c r="R4719" s="555" t="s">
        <v>28</v>
      </c>
      <c r="S4719" s="614">
        <v>245500</v>
      </c>
      <c r="T4719" s="17"/>
      <c r="U4719" s="583"/>
    </row>
    <row r="4720" spans="1:21" ht="69">
      <c r="A4720" s="5"/>
      <c r="B4720" s="5"/>
      <c r="I4720" s="5"/>
      <c r="J4720" s="5"/>
      <c r="K4720" s="5"/>
      <c r="M4720" s="411"/>
      <c r="N4720" s="9"/>
      <c r="O4720" s="16" t="str">
        <f t="shared" si="669"/>
        <v>091902كابل 12/20 كيلو ولتي زره‌دار با نوار آلومينيومي تك ‌سيمه، با هادي مسي، عايق پلي اتيلن کراس لينک، شيلد و نوار مسي و پوشش خارجي پي. وي. سي از نوع N2XSYBY و به ‌مقطع 50×1 ميليمتر مربع.</v>
      </c>
      <c r="P4720" s="596" t="s">
        <v>2319</v>
      </c>
      <c r="Q4720" s="555" t="s">
        <v>6397</v>
      </c>
      <c r="R4720" s="555" t="s">
        <v>28</v>
      </c>
      <c r="S4720" s="614">
        <v>308500</v>
      </c>
      <c r="T4720" s="17"/>
      <c r="U4720" s="583"/>
    </row>
    <row r="4721" spans="1:21" ht="69">
      <c r="A4721" s="5"/>
      <c r="B4721" s="5"/>
      <c r="I4721" s="5"/>
      <c r="J4721" s="5"/>
      <c r="K4721" s="5"/>
      <c r="M4721" s="411"/>
      <c r="N4721" s="9"/>
      <c r="O4721" s="16" t="str">
        <f t="shared" si="669"/>
        <v>091903كابل 12/20 كيلو ولتي زره‌دار با نوار آلومينيومي تك ‌سيمه، با هادي مسي، عايق پلي اتيلن کراس لينک، شيلد و نوار مسي و پوشش خارجي پي. وي. سي از نوع N2XSYBY و به ‌مقطع 70×1 ميليمتر مربع.</v>
      </c>
      <c r="P4721" s="596" t="s">
        <v>2320</v>
      </c>
      <c r="Q4721" s="555" t="s">
        <v>6398</v>
      </c>
      <c r="R4721" s="555" t="s">
        <v>28</v>
      </c>
      <c r="S4721" s="614">
        <v>369000</v>
      </c>
      <c r="T4721" s="17"/>
      <c r="U4721" s="583"/>
    </row>
    <row r="4722" spans="1:21" ht="69">
      <c r="A4722" s="5"/>
      <c r="B4722" s="5"/>
      <c r="I4722" s="5"/>
      <c r="J4722" s="5"/>
      <c r="K4722" s="5"/>
      <c r="M4722" s="411"/>
      <c r="N4722" s="9"/>
      <c r="O4722" s="16" t="str">
        <f t="shared" si="669"/>
        <v>091904كابل 12/20 كيلو ولتي زره‌دار با نوار آلومينيومي تك ‌سيمه، با هادي مسي، عايق پلي اتيلن کراس لينک، شيلد و نوار مسي و پوشش خارجي پي. وي. سي از نوع N2XSYBY و به ‌مقطع 95×1 ميليمتر مربع.</v>
      </c>
      <c r="P4722" s="596" t="s">
        <v>2321</v>
      </c>
      <c r="Q4722" s="555" t="s">
        <v>6399</v>
      </c>
      <c r="R4722" s="555" t="s">
        <v>28</v>
      </c>
      <c r="S4722" s="614">
        <v>448000</v>
      </c>
      <c r="T4722" s="17"/>
      <c r="U4722" s="583"/>
    </row>
    <row r="4723" spans="1:21" ht="69">
      <c r="A4723" s="5"/>
      <c r="B4723" s="5"/>
      <c r="I4723" s="5"/>
      <c r="J4723" s="5"/>
      <c r="K4723" s="5"/>
      <c r="M4723" s="411"/>
      <c r="N4723" s="9"/>
      <c r="O4723" s="16" t="str">
        <f t="shared" si="669"/>
        <v>091905كابل 12/20 كيلو ولتي زره‌دار با نوار آلومينيومي تك ‌سيمه، با هادي مسي، عايق پلي اتيلن کراس لينک، شيلد و نوار مسي و پوشش خارجي پي. وي. سي از نوع N2XSYBY و به ‌مقطع 120×1 ميليمتر مربع.</v>
      </c>
      <c r="P4723" s="596" t="s">
        <v>2322</v>
      </c>
      <c r="Q4723" s="555" t="s">
        <v>6400</v>
      </c>
      <c r="R4723" s="555" t="s">
        <v>28</v>
      </c>
      <c r="S4723" s="614">
        <v>509500</v>
      </c>
      <c r="T4723" s="17"/>
      <c r="U4723" s="583"/>
    </row>
    <row r="4724" spans="1:21" ht="69">
      <c r="A4724" s="5"/>
      <c r="B4724" s="5"/>
      <c r="I4724" s="5"/>
      <c r="J4724" s="5"/>
      <c r="K4724" s="5"/>
      <c r="M4724" s="411"/>
      <c r="N4724" s="9"/>
      <c r="O4724" s="16" t="str">
        <f t="shared" si="669"/>
        <v>091906كابل 12/20 كيلو ولتي زره‌دار با نوار آلومينيومي تك ‌سيمه، با هادي مسي، عايق پلي اتيلن کراس لينک، شيلد و نوار مسي و پوشش خارجي پي. وي. سي از نوع N2XSYBY و به ‌مقطع 150×1 ميليمتر مربع.</v>
      </c>
      <c r="P4724" s="596" t="s">
        <v>2323</v>
      </c>
      <c r="Q4724" s="555" t="s">
        <v>6401</v>
      </c>
      <c r="R4724" s="555" t="s">
        <v>28</v>
      </c>
      <c r="S4724" s="614">
        <v>588000</v>
      </c>
      <c r="T4724" s="17"/>
      <c r="U4724" s="583"/>
    </row>
    <row r="4725" spans="1:21" ht="69">
      <c r="A4725" s="5"/>
      <c r="B4725" s="5"/>
      <c r="I4725" s="5"/>
      <c r="J4725" s="5"/>
      <c r="K4725" s="5"/>
      <c r="M4725" s="411"/>
      <c r="N4725" s="9"/>
      <c r="O4725" s="16" t="str">
        <f t="shared" si="669"/>
        <v>091907كابل 12/20 كيلو ولتي زره‌دار با نوار آلومينيومي تك ‌سيمه، با هادي مسي، عايق پلي اتيلن کراس لينک، شيلد و نوار مسي و پوشش خارجي پي. وي. سي از نوع N2XSYBY و به ‌مقطع 185×1 ميليمتر مربع.</v>
      </c>
      <c r="P4725" s="596" t="s">
        <v>2324</v>
      </c>
      <c r="Q4725" s="555" t="s">
        <v>6402</v>
      </c>
      <c r="R4725" s="555" t="s">
        <v>28</v>
      </c>
      <c r="S4725" s="614">
        <v>671500</v>
      </c>
      <c r="T4725" s="17"/>
      <c r="U4725" s="583"/>
    </row>
    <row r="4726" spans="1:21" ht="69">
      <c r="A4726" s="5"/>
      <c r="B4726" s="5"/>
      <c r="I4726" s="5"/>
      <c r="J4726" s="5"/>
      <c r="K4726" s="5"/>
      <c r="M4726" s="411"/>
      <c r="N4726" s="9"/>
      <c r="O4726" s="16" t="str">
        <f t="shared" si="669"/>
        <v>091908كابل 12/20 كيلو ولتي زره‌دار با نوار آلومينيومي تك ‌سيمه، با هادي مسي، عايق پلي اتيلن کراس لينک، شيلد و نوار مسي و پوشش خارجي پي. وي. سي از نوع N2XSYBY و به ‌مقطع 240×1 ميليمتر مربع.</v>
      </c>
      <c r="P4726" s="596" t="s">
        <v>2325</v>
      </c>
      <c r="Q4726" s="555" t="s">
        <v>6403</v>
      </c>
      <c r="R4726" s="555" t="s">
        <v>28</v>
      </c>
      <c r="S4726" s="614">
        <v>840000</v>
      </c>
      <c r="T4726" s="17"/>
      <c r="U4726" s="583"/>
    </row>
    <row r="4727" spans="1:21" ht="69">
      <c r="A4727" s="5"/>
      <c r="B4727" s="5"/>
      <c r="I4727" s="5"/>
      <c r="J4727" s="5"/>
      <c r="K4727" s="5"/>
      <c r="M4727" s="411"/>
      <c r="N4727" s="9"/>
      <c r="O4727" s="16" t="str">
        <f t="shared" si="669"/>
        <v>091909كابل 12/20 كيلو ولتي زره‌دار با نوار آلومينيومي تك ‌سيمه، با هادي مسي، عايق پلي اتيلن کراس لينک، شيلد و نوار مسي و پوشش خارجي پي. وي. سي از نوع N2XSYBY و به ‌مقطع 300×1 ميليمتر مربع.</v>
      </c>
      <c r="P4727" s="596" t="s">
        <v>2326</v>
      </c>
      <c r="Q4727" s="555" t="s">
        <v>6404</v>
      </c>
      <c r="R4727" s="555" t="s">
        <v>28</v>
      </c>
      <c r="S4727" s="614">
        <v>1085000</v>
      </c>
      <c r="T4727" s="17"/>
      <c r="U4727" s="583"/>
    </row>
    <row r="4728" spans="1:21" ht="69">
      <c r="A4728" s="5"/>
      <c r="B4728" s="5"/>
      <c r="I4728" s="5"/>
      <c r="J4728" s="5"/>
      <c r="K4728" s="5"/>
      <c r="M4728" s="411"/>
      <c r="N4728" s="9"/>
      <c r="O4728" s="16" t="str">
        <f t="shared" si="669"/>
        <v>091910كابل 12/20 كيلو ولتي زره‌دار با نوار آلومينيومي تك ‌سيمه، با هادي مسي، عايق پلي اتيلن کراس لينک، شيلد و نوار مسي و پوشش خارجي پي. وي. سي از نوع N2XSYBY و به ‌مقطع 400×1 ميليمتر مربع.</v>
      </c>
      <c r="P4728" s="596" t="s">
        <v>2327</v>
      </c>
      <c r="Q4728" s="555" t="s">
        <v>6405</v>
      </c>
      <c r="R4728" s="555" t="s">
        <v>28</v>
      </c>
      <c r="S4728" s="614">
        <v>1274000</v>
      </c>
      <c r="T4728" s="17"/>
      <c r="U4728" s="583"/>
    </row>
    <row r="4729" spans="1:21" ht="69">
      <c r="A4729" s="5"/>
      <c r="B4729" s="5"/>
      <c r="I4729" s="5"/>
      <c r="J4729" s="5"/>
      <c r="K4729" s="5"/>
      <c r="M4729" s="411"/>
      <c r="N4729" s="9"/>
      <c r="O4729" s="16" t="str">
        <f t="shared" si="669"/>
        <v>091911كابل 12/20 كيلو ولتي زره‌دار با نوار آلومينيومي تك ‌سيمه، با هادي مسي، عايق پلي اتيلن کراس لينک، شيلد و نوار مسي و پوشش خارجي پي. وي. سي از نوع N2XSYBY و به ‌مقطع 500×1 ميليمتر مربع.</v>
      </c>
      <c r="P4729" s="596" t="s">
        <v>2328</v>
      </c>
      <c r="Q4729" s="555" t="s">
        <v>6406</v>
      </c>
      <c r="R4729" s="555" t="s">
        <v>28</v>
      </c>
      <c r="S4729" s="614">
        <v>1559000</v>
      </c>
      <c r="T4729" s="17"/>
      <c r="U4729" s="583"/>
    </row>
    <row r="4730" spans="1:21" ht="51.75">
      <c r="A4730" s="5"/>
      <c r="B4730" s="5"/>
      <c r="I4730" s="5"/>
      <c r="J4730" s="5"/>
      <c r="K4730" s="5"/>
      <c r="M4730" s="411"/>
      <c r="N4730" s="9"/>
      <c r="O4730" s="16" t="str">
        <f t="shared" si="669"/>
        <v>092601كابل 18/30 كيلو ولتي سه سيمه، با هادي مسي، عايق پلي اتيلن کراس لينک، شيلد و نوار مسي و پوشش خارجي پي. وي. سي از نوع N2XSEY و به ‌مقطع 50×3 ميليمتر مربع.</v>
      </c>
      <c r="P4730" s="596" t="s">
        <v>454</v>
      </c>
      <c r="Q4730" s="555" t="s">
        <v>6407</v>
      </c>
      <c r="R4730" s="555" t="s">
        <v>28</v>
      </c>
      <c r="S4730" s="614">
        <v>924500</v>
      </c>
      <c r="T4730" s="17"/>
      <c r="U4730" s="583"/>
    </row>
    <row r="4731" spans="1:21" ht="51.75">
      <c r="A4731" s="5"/>
      <c r="B4731" s="5"/>
      <c r="I4731" s="5"/>
      <c r="J4731" s="5"/>
      <c r="K4731" s="5"/>
      <c r="M4731" s="411"/>
      <c r="N4731" s="9"/>
      <c r="O4731" s="16" t="str">
        <f t="shared" si="669"/>
        <v>092602كابل 18/30 كيلو ولتي سه سيمه، با هادي مسي، عايق پلي اتيلن کراس لينک، شيلد و نوار مسي و پوشش خارجي پي. وي. سي از نوع N2XSEY و به ‌مقطع 70×3 ميليمتر مربع.</v>
      </c>
      <c r="P4731" s="596" t="s">
        <v>2329</v>
      </c>
      <c r="Q4731" s="555" t="s">
        <v>6408</v>
      </c>
      <c r="R4731" s="555" t="s">
        <v>28</v>
      </c>
      <c r="S4731" s="614">
        <v>1140000</v>
      </c>
      <c r="T4731" s="17"/>
      <c r="U4731" s="583"/>
    </row>
    <row r="4732" spans="1:21" ht="51.75">
      <c r="A4732" s="5"/>
      <c r="B4732" s="5"/>
      <c r="I4732" s="5"/>
      <c r="J4732" s="5"/>
      <c r="K4732" s="5"/>
      <c r="M4732" s="411"/>
      <c r="N4732" s="9"/>
      <c r="O4732" s="16" t="str">
        <f t="shared" si="669"/>
        <v>092603كابل 18/30 كيلو ولتي سه سيمه، با هادي مسي، عايق پلي اتيلن کراس لينک، شيلد و نوار مسي و پوشش خارجي پي. وي. سي از نوع N2XSEY و به ‌مقطع 95×3 ميليمتر مربع.</v>
      </c>
      <c r="P4732" s="596" t="s">
        <v>2330</v>
      </c>
      <c r="Q4732" s="555" t="s">
        <v>6409</v>
      </c>
      <c r="R4732" s="555" t="s">
        <v>28</v>
      </c>
      <c r="S4732" s="614">
        <v>1386000</v>
      </c>
      <c r="T4732" s="17"/>
      <c r="U4732" s="583"/>
    </row>
    <row r="4733" spans="1:21" ht="51.75">
      <c r="A4733" s="5"/>
      <c r="B4733" s="5"/>
      <c r="I4733" s="5"/>
      <c r="J4733" s="5"/>
      <c r="K4733" s="5"/>
      <c r="M4733" s="411"/>
      <c r="N4733" s="9"/>
      <c r="O4733" s="16" t="str">
        <f t="shared" si="669"/>
        <v>092604كابل 18/30 كيلو ولتي سه سيمه، با هادي مسي، عايق پلي اتيلن کراس لينک، شيلد و نوار مسي و پوشش خارجي پي. وي. سي از نوع N2XSEY و به ‌مقطع 120×3 ميليمتر مربع.</v>
      </c>
      <c r="P4733" s="596" t="s">
        <v>2331</v>
      </c>
      <c r="Q4733" s="555" t="s">
        <v>6410</v>
      </c>
      <c r="R4733" s="555" t="s">
        <v>28</v>
      </c>
      <c r="S4733" s="614">
        <v>1517000</v>
      </c>
      <c r="T4733" s="17"/>
      <c r="U4733" s="583"/>
    </row>
    <row r="4734" spans="1:21" ht="51.75">
      <c r="A4734" s="5"/>
      <c r="B4734" s="5"/>
      <c r="I4734" s="5"/>
      <c r="J4734" s="5"/>
      <c r="K4734" s="5"/>
      <c r="M4734" s="411"/>
      <c r="N4734" s="9"/>
      <c r="O4734" s="16" t="str">
        <f t="shared" si="669"/>
        <v>092605كابل 18/30 كيلو ولتي سه سيمه، با هادي مسي، عايق پلي اتيلن کراس لينک، شيلد و نوار مسي و پوشش خارجي پي. وي. سي از نوع N2XSEY و به ‌مقطع 150×3 ميليمتر مربع.</v>
      </c>
      <c r="P4734" s="596" t="s">
        <v>2332</v>
      </c>
      <c r="Q4734" s="555" t="s">
        <v>6411</v>
      </c>
      <c r="R4734" s="555" t="s">
        <v>28</v>
      </c>
      <c r="S4734" s="614">
        <v>1740000</v>
      </c>
      <c r="T4734" s="17"/>
      <c r="U4734" s="583"/>
    </row>
    <row r="4735" spans="1:21" ht="51.75">
      <c r="A4735" s="5"/>
      <c r="B4735" s="5"/>
      <c r="I4735" s="5"/>
      <c r="J4735" s="5"/>
      <c r="K4735" s="5"/>
      <c r="M4735" s="411"/>
      <c r="N4735" s="9"/>
      <c r="O4735" s="16" t="str">
        <f t="shared" si="669"/>
        <v>092606كابل 18/30 كيلو ولتي سه سيمه، با هادي مسي، عايق پلي اتيلن کراس لينک، شيلد و نوار مسي و پوشش خارجي پي. وي. سي از نوع N2XSEY و به ‌مقطع 185×3 ميليمتر مربع.</v>
      </c>
      <c r="P4735" s="596" t="s">
        <v>2333</v>
      </c>
      <c r="Q4735" s="555" t="s">
        <v>6412</v>
      </c>
      <c r="R4735" s="555" t="s">
        <v>28</v>
      </c>
      <c r="S4735" s="614">
        <v>2208000</v>
      </c>
      <c r="T4735" s="17"/>
      <c r="U4735" s="583"/>
    </row>
    <row r="4736" spans="1:21" ht="51.75">
      <c r="A4736" s="5"/>
      <c r="B4736" s="5"/>
      <c r="I4736" s="5"/>
      <c r="J4736" s="5"/>
      <c r="K4736" s="5"/>
      <c r="M4736" s="411"/>
      <c r="N4736" s="9"/>
      <c r="O4736" s="16" t="str">
        <f t="shared" si="669"/>
        <v>092607كابل 18/30 كيلو ولتي سه سيمه، با هادي مسي، عايق پلي اتيلن کراس لينک، شيلد و نوار مسي و پوشش خارجي پي. وي. سي از نوع N2XSEY و به ‌مقطع 240×3 ميليمتر مربع.</v>
      </c>
      <c r="P4736" s="596" t="s">
        <v>2334</v>
      </c>
      <c r="Q4736" s="555" t="s">
        <v>6413</v>
      </c>
      <c r="R4736" s="555" t="s">
        <v>28</v>
      </c>
      <c r="S4736" s="614">
        <v>2575000</v>
      </c>
      <c r="T4736" s="17"/>
      <c r="U4736" s="583"/>
    </row>
    <row r="4737" spans="1:21" ht="51.75">
      <c r="A4737" s="5"/>
      <c r="B4737" s="5"/>
      <c r="I4737" s="5"/>
      <c r="J4737" s="5"/>
      <c r="K4737" s="5"/>
      <c r="M4737" s="411"/>
      <c r="N4737" s="9"/>
      <c r="O4737" s="16" t="str">
        <f t="shared" si="669"/>
        <v>092608كابل 18/30 كيلو ولتي سه سيمه، با هادي مسي، عايق پلي اتيلن کراس لينک، شيلد و نوار مسي و پوشش خارجي پي. وي. سي از نوع N2XSEY و به ‌مقطع 300×3 ميليمتر مربع.</v>
      </c>
      <c r="P4737" s="596" t="s">
        <v>2335</v>
      </c>
      <c r="Q4737" s="555" t="s">
        <v>6414</v>
      </c>
      <c r="R4737" s="555" t="s">
        <v>28</v>
      </c>
      <c r="S4737" s="614">
        <v>3066000</v>
      </c>
      <c r="T4737" s="17"/>
      <c r="U4737" s="583"/>
    </row>
    <row r="4738" spans="1:21" ht="69">
      <c r="A4738" s="5"/>
      <c r="B4738" s="5"/>
      <c r="I4738" s="5"/>
      <c r="J4738" s="5"/>
      <c r="K4738" s="5"/>
      <c r="M4738" s="411"/>
      <c r="N4738" s="9"/>
      <c r="O4738" s="16" t="str">
        <f t="shared" si="669"/>
        <v>092701كابل 18/30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v>
      </c>
      <c r="P4738" s="596" t="s">
        <v>455</v>
      </c>
      <c r="Q4738" s="555" t="s">
        <v>6415</v>
      </c>
      <c r="R4738" s="555" t="s">
        <v>28</v>
      </c>
      <c r="S4738" s="614">
        <v>998000</v>
      </c>
      <c r="T4738" s="17"/>
      <c r="U4738" s="583"/>
    </row>
    <row r="4739" spans="1:21" ht="69">
      <c r="A4739" s="5"/>
      <c r="B4739" s="5"/>
      <c r="I4739" s="5"/>
      <c r="J4739" s="5"/>
      <c r="K4739" s="5"/>
      <c r="M4739" s="411"/>
      <c r="N4739" s="9"/>
      <c r="O4739" s="16" t="str">
        <f t="shared" si="669"/>
        <v>092702كابل 18/30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v>
      </c>
      <c r="P4739" s="596" t="s">
        <v>456</v>
      </c>
      <c r="Q4739" s="555" t="s">
        <v>6416</v>
      </c>
      <c r="R4739" s="555" t="s">
        <v>28</v>
      </c>
      <c r="S4739" s="614">
        <v>1291000</v>
      </c>
      <c r="T4739" s="17"/>
      <c r="U4739" s="583"/>
    </row>
    <row r="4740" spans="1:21" ht="69">
      <c r="A4740" s="5"/>
      <c r="B4740" s="5"/>
      <c r="I4740" s="5"/>
      <c r="J4740" s="5"/>
      <c r="K4740" s="5"/>
      <c r="M4740" s="411"/>
      <c r="N4740" s="9"/>
      <c r="O4740" s="16" t="str">
        <f t="shared" si="669"/>
        <v>092703كابل 18/30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v>
      </c>
      <c r="P4740" s="596" t="s">
        <v>2336</v>
      </c>
      <c r="Q4740" s="555" t="s">
        <v>6417</v>
      </c>
      <c r="R4740" s="555" t="s">
        <v>28</v>
      </c>
      <c r="S4740" s="614">
        <v>1608000</v>
      </c>
      <c r="T4740" s="17"/>
      <c r="U4740" s="583"/>
    </row>
    <row r="4741" spans="1:21" ht="69">
      <c r="A4741" s="5"/>
      <c r="B4741" s="5"/>
      <c r="I4741" s="5"/>
      <c r="J4741" s="5"/>
      <c r="K4741" s="5"/>
      <c r="M4741" s="411"/>
      <c r="N4741" s="9"/>
      <c r="O4741" s="16" t="str">
        <f t="shared" si="669"/>
        <v>092704كابل 18/30 كيلو ولتي زره‌دار با نوار فولادي گالوانيزه سه سيمه، با هادي مسي، عايق پلي اتيلن کراس لينک، شيلد و نوار مسي و پوشش خارجي پي. وي. سي از نوع N2XSEYBY و به ‌مقطع 120×3 ميليمتر مربع.</v>
      </c>
      <c r="P4741" s="596" t="s">
        <v>2337</v>
      </c>
      <c r="Q4741" s="555" t="s">
        <v>6418</v>
      </c>
      <c r="R4741" s="555" t="s">
        <v>28</v>
      </c>
      <c r="S4741" s="614">
        <v>1779000</v>
      </c>
      <c r="T4741" s="17"/>
      <c r="U4741" s="583"/>
    </row>
    <row r="4742" spans="1:21" ht="69">
      <c r="A4742" s="5"/>
      <c r="B4742" s="5"/>
      <c r="I4742" s="5"/>
      <c r="J4742" s="5"/>
      <c r="K4742" s="5"/>
      <c r="M4742" s="411"/>
      <c r="N4742" s="9"/>
      <c r="O4742" s="16" t="str">
        <f t="shared" si="669"/>
        <v>092705كابل 18/30 كيلو ولتي زره‌دار با نوار فولادي گالوانيزه سه سيمه، با هادي مسي، عايق پلي اتيلن کراس لينک، شيلد و نوار مسي و پوشش خارجي پي. وي. سي از نوع N2XSEYBY و به ‌مقطع 150×3 ميليمتر مربع.</v>
      </c>
      <c r="P4742" s="596" t="s">
        <v>2338</v>
      </c>
      <c r="Q4742" s="555" t="s">
        <v>6419</v>
      </c>
      <c r="R4742" s="555" t="s">
        <v>28</v>
      </c>
      <c r="S4742" s="614">
        <v>1959000</v>
      </c>
      <c r="T4742" s="17"/>
      <c r="U4742" s="583"/>
    </row>
    <row r="4743" spans="1:21" ht="69">
      <c r="A4743" s="5"/>
      <c r="B4743" s="5"/>
      <c r="I4743" s="5"/>
      <c r="J4743" s="5"/>
      <c r="K4743" s="5"/>
      <c r="M4743" s="411"/>
      <c r="N4743" s="9"/>
      <c r="O4743" s="16" t="str">
        <f t="shared" si="669"/>
        <v>092706كابل 18/30 كيلو ولتي زره‌دار با نوار فولادي گالوانيزه سه سيمه، با هادي مسي، عايق پلي اتيلن کراس لينک، شيلد و نوار مسي و پوشش خارجي پي. وي. سي از نوع N2XSEYBY و به ‌مقطع 185×3 ميليمتر مربع.</v>
      </c>
      <c r="P4743" s="596" t="s">
        <v>2339</v>
      </c>
      <c r="Q4743" s="555" t="s">
        <v>6420</v>
      </c>
      <c r="R4743" s="555" t="s">
        <v>28</v>
      </c>
      <c r="S4743" s="614">
        <v>2379000</v>
      </c>
      <c r="T4743" s="17"/>
      <c r="U4743" s="583"/>
    </row>
    <row r="4744" spans="1:21" ht="69">
      <c r="A4744" s="5"/>
      <c r="B4744" s="5"/>
      <c r="I4744" s="5"/>
      <c r="J4744" s="5"/>
      <c r="K4744" s="5"/>
      <c r="M4744" s="411"/>
      <c r="N4744" s="9"/>
      <c r="O4744" s="16" t="str">
        <f t="shared" si="669"/>
        <v>092707كابل 18/30 كيلو ولتي زره‌دار با نوار فولادي گالوانيزه سه سيمه، با هادي مسي، عايق پلي اتيلن کراس لينک، شيلد و نوار مسي و پوشش خارجي پي. وي. سي از نوع N2XSEYBY و به ‌مقطع 240×3 ميليمتر مربع.</v>
      </c>
      <c r="P4744" s="596" t="s">
        <v>2340</v>
      </c>
      <c r="Q4744" s="555" t="s">
        <v>6421</v>
      </c>
      <c r="R4744" s="555" t="s">
        <v>28</v>
      </c>
      <c r="S4744" s="614">
        <v>2904000</v>
      </c>
      <c r="T4744" s="17"/>
      <c r="U4744" s="583"/>
    </row>
    <row r="4745" spans="1:21" ht="69">
      <c r="A4745" s="5"/>
      <c r="B4745" s="5"/>
      <c r="I4745" s="5"/>
      <c r="J4745" s="5"/>
      <c r="K4745" s="5"/>
      <c r="M4745" s="411"/>
      <c r="N4745" s="9"/>
      <c r="O4745" s="16" t="str">
        <f t="shared" si="669"/>
        <v>092708كابل 18/30 كيلو ولتي زره‌دار با نوار فولادي گالوانيزه سه سيمه، با هادي مسي، عايق پلي اتيلن کراس لينک، شيلد و نوار مسي و پوشش خارجي پي. وي. سي از نوع N2XSEYBY و به ‌مقطع 300×3 ميليمتر مربع.</v>
      </c>
      <c r="P4745" s="596" t="s">
        <v>2341</v>
      </c>
      <c r="Q4745" s="555" t="s">
        <v>6422</v>
      </c>
      <c r="R4745" s="555" t="s">
        <v>28</v>
      </c>
      <c r="S4745" s="614">
        <v>3591000</v>
      </c>
      <c r="T4745" s="17"/>
      <c r="U4745" s="583"/>
    </row>
    <row r="4746" spans="1:21" ht="51.75">
      <c r="A4746" s="5"/>
      <c r="B4746" s="5"/>
      <c r="I4746" s="5"/>
      <c r="J4746" s="5"/>
      <c r="K4746" s="5"/>
      <c r="M4746" s="411"/>
      <c r="N4746" s="9"/>
      <c r="O4746" s="16" t="str">
        <f t="shared" si="669"/>
        <v>092801كابل 18/30 كيلو ولتي تک سيمه، با هادي مسي، عايق پلي اتيلن کراس لينک، شيلد و نوار مسي و پوشش خارجي پي. وي. سي از نوع N2XSY و به ‌مقطع 50×1 ميليمتر مربع.</v>
      </c>
      <c r="P4746" s="596" t="s">
        <v>457</v>
      </c>
      <c r="Q4746" s="555" t="s">
        <v>6423</v>
      </c>
      <c r="R4746" s="555" t="s">
        <v>28</v>
      </c>
      <c r="S4746" s="614">
        <v>289000</v>
      </c>
      <c r="T4746" s="17"/>
      <c r="U4746" s="583"/>
    </row>
    <row r="4747" spans="1:21" ht="51.75">
      <c r="A4747" s="5"/>
      <c r="B4747" s="5"/>
      <c r="I4747" s="5"/>
      <c r="J4747" s="5"/>
      <c r="K4747" s="5"/>
      <c r="M4747" s="411"/>
      <c r="N4747" s="9"/>
      <c r="O4747" s="16" t="str">
        <f t="shared" si="669"/>
        <v>092802كابل 18/30 كيلو ولتي تک سيمه، با هادي مسي، عايق پلي اتيلن کراس لينک، شيلد و نوار مسي و پوشش خارجي پي. وي. سي از نوع N2XSY و به ‌مقطع 70×1 ميليمتر مربع.</v>
      </c>
      <c r="P4747" s="596" t="s">
        <v>458</v>
      </c>
      <c r="Q4747" s="555" t="s">
        <v>6424</v>
      </c>
      <c r="R4747" s="555" t="s">
        <v>28</v>
      </c>
      <c r="S4747" s="614">
        <v>346000</v>
      </c>
      <c r="T4747" s="17"/>
      <c r="U4747" s="583"/>
    </row>
    <row r="4748" spans="1:21" ht="51.75">
      <c r="A4748" s="5"/>
      <c r="B4748" s="5"/>
      <c r="I4748" s="5"/>
      <c r="J4748" s="5"/>
      <c r="K4748" s="5"/>
      <c r="M4748" s="411"/>
      <c r="N4748" s="9"/>
      <c r="O4748" s="16" t="str">
        <f t="shared" si="669"/>
        <v>092803كابل 18/30 كيلو ولتي تک سيمه، با هادي مسي، عايق پلي اتيلن کراس لينک، شيلد و نوار مسي و پوشش خارجي پي. وي. سي از نوع N2XSY و به ‌مقطع 95×1 ميليمتر مربع.</v>
      </c>
      <c r="P4748" s="596" t="s">
        <v>460</v>
      </c>
      <c r="Q4748" s="555" t="s">
        <v>6425</v>
      </c>
      <c r="R4748" s="555" t="s">
        <v>28</v>
      </c>
      <c r="S4748" s="614">
        <v>420500</v>
      </c>
      <c r="T4748" s="17"/>
      <c r="U4748" s="583"/>
    </row>
    <row r="4749" spans="1:21" ht="51.75">
      <c r="A4749" s="5"/>
      <c r="B4749" s="5"/>
      <c r="I4749" s="5"/>
      <c r="J4749" s="5"/>
      <c r="K4749" s="5"/>
      <c r="M4749" s="411"/>
      <c r="N4749" s="9"/>
      <c r="O4749" s="16" t="str">
        <f t="shared" si="669"/>
        <v>092804كابل 18/30 كيلو ولتي تک سيمه، با هادي مسي، عايق پلي اتيلن کراس لينک، شيلد و نوار مسي و پوشش خارجي پي. وي. سي از نوع N2XSY و به ‌مقطع 120×1 ميليمتر مربع.</v>
      </c>
      <c r="P4749" s="596" t="s">
        <v>459</v>
      </c>
      <c r="Q4749" s="555" t="s">
        <v>6426</v>
      </c>
      <c r="R4749" s="555" t="s">
        <v>28</v>
      </c>
      <c r="S4749" s="614">
        <v>489000</v>
      </c>
      <c r="T4749" s="17"/>
      <c r="U4749" s="583"/>
    </row>
    <row r="4750" spans="1:21" ht="51.75">
      <c r="A4750" s="5"/>
      <c r="B4750" s="5"/>
      <c r="I4750" s="5"/>
      <c r="J4750" s="5"/>
      <c r="K4750" s="5"/>
      <c r="M4750" s="411"/>
      <c r="N4750" s="9"/>
      <c r="O4750" s="16" t="str">
        <f t="shared" si="669"/>
        <v>092805كابل 18/30 كيلو ولتي تک سيمه، با هادي مسي، عايق پلي اتيلن کراس لينک، شيلد و نوار مسي و پوشش خارجي پي. وي. سي از نوع N2XSY و به ‌مقطع 150×1 ميليمتر مربع.</v>
      </c>
      <c r="P4750" s="596" t="s">
        <v>576</v>
      </c>
      <c r="Q4750" s="555" t="s">
        <v>6427</v>
      </c>
      <c r="R4750" s="555" t="s">
        <v>28</v>
      </c>
      <c r="S4750" s="614">
        <v>587000</v>
      </c>
      <c r="T4750" s="17"/>
      <c r="U4750" s="583"/>
    </row>
    <row r="4751" spans="1:21" ht="51.75">
      <c r="A4751" s="5"/>
      <c r="B4751" s="5"/>
      <c r="I4751" s="5"/>
      <c r="J4751" s="5"/>
      <c r="K4751" s="5"/>
      <c r="M4751" s="411"/>
      <c r="N4751" s="9"/>
      <c r="O4751" s="16" t="str">
        <f t="shared" si="669"/>
        <v>092806كابل 18/30 كيلو ولتي تک سيمه، با هادي مسي، عايق پلي اتيلن کراس لينک، شيلد و نوار مسي و پوشش خارجي پي. وي. سي از نوع N2XSY و به ‌مقطع 185×1 ميليمتر مربع.</v>
      </c>
      <c r="P4751" s="596" t="s">
        <v>577</v>
      </c>
      <c r="Q4751" s="555" t="s">
        <v>6428</v>
      </c>
      <c r="R4751" s="555" t="s">
        <v>28</v>
      </c>
      <c r="S4751" s="614">
        <v>688000</v>
      </c>
      <c r="T4751" s="17"/>
      <c r="U4751" s="583"/>
    </row>
    <row r="4752" spans="1:21" ht="51.75">
      <c r="A4752" s="5"/>
      <c r="B4752" s="5"/>
      <c r="I4752" s="5"/>
      <c r="J4752" s="5"/>
      <c r="K4752" s="5"/>
      <c r="M4752" s="411"/>
      <c r="N4752" s="9"/>
      <c r="O4752" s="16" t="str">
        <f t="shared" si="669"/>
        <v>092807كابل 18/30 كيلو ولتي تک سيمه، با هادي مسي، عايق پلي اتيلن کراس لينک، شيلد و نوار مسي و پوشش خارجي پي. وي. سي از نوع N2XSY و به ‌مقطع 240×1 ميليمتر مربع.</v>
      </c>
      <c r="P4752" s="596" t="s">
        <v>578</v>
      </c>
      <c r="Q4752" s="555" t="s">
        <v>6429</v>
      </c>
      <c r="R4752" s="555" t="s">
        <v>28</v>
      </c>
      <c r="S4752" s="614">
        <v>846000</v>
      </c>
      <c r="T4752" s="17"/>
      <c r="U4752" s="583"/>
    </row>
    <row r="4753" spans="1:21" ht="51.75">
      <c r="A4753" s="5"/>
      <c r="B4753" s="5"/>
      <c r="I4753" s="5"/>
      <c r="J4753" s="5"/>
      <c r="K4753" s="5"/>
      <c r="M4753" s="411"/>
      <c r="N4753" s="9"/>
      <c r="O4753" s="16" t="str">
        <f t="shared" si="669"/>
        <v>092808كابل 18/30 كيلو ولتي تک سيمه، با هادي مسي، عايق پلي اتيلن کراس لينک، شيلد و نوار مسي و پوشش خارجي پي. وي. سي از نوع N2XSY و به ‌مقطع 300×1 ميليمتر مربع.</v>
      </c>
      <c r="P4753" s="596" t="s">
        <v>2342</v>
      </c>
      <c r="Q4753" s="555" t="s">
        <v>6430</v>
      </c>
      <c r="R4753" s="555" t="s">
        <v>28</v>
      </c>
      <c r="S4753" s="614">
        <v>1006000</v>
      </c>
      <c r="T4753" s="17"/>
      <c r="U4753" s="583"/>
    </row>
    <row r="4754" spans="1:21" ht="51.75">
      <c r="A4754" s="5"/>
      <c r="B4754" s="5"/>
      <c r="I4754" s="5"/>
      <c r="J4754" s="5"/>
      <c r="K4754" s="5"/>
      <c r="M4754" s="411"/>
      <c r="N4754" s="9"/>
      <c r="O4754" s="16" t="str">
        <f t="shared" si="669"/>
        <v>092809كابل 18/30 كيلو ولتي تک سيمه، با هادي مسي، عايق پلي اتيلن کراس لينک، شيلد و نوار مسي و پوشش خارجي پي. وي. سي از نوع N2XSY و به ‌مقطع 400×1 ميليمتر مربع.</v>
      </c>
      <c r="P4754" s="596" t="s">
        <v>2343</v>
      </c>
      <c r="Q4754" s="555" t="s">
        <v>6431</v>
      </c>
      <c r="R4754" s="555" t="s">
        <v>28</v>
      </c>
      <c r="S4754" s="614">
        <v>1253000</v>
      </c>
      <c r="T4754" s="17"/>
      <c r="U4754" s="583"/>
    </row>
    <row r="4755" spans="1:21" ht="51.75">
      <c r="A4755" s="5"/>
      <c r="B4755" s="5"/>
      <c r="I4755" s="5"/>
      <c r="J4755" s="5"/>
      <c r="K4755" s="5"/>
      <c r="M4755" s="411"/>
      <c r="N4755" s="9"/>
      <c r="O4755" s="16" t="str">
        <f t="shared" si="669"/>
        <v>092810كابل 18/30 كيلو ولتي تک سيمه، با هادي مسي، عايق پلي اتيلن کراس لينک، شيلد و نوار مسي و پوشش خارجي پي. وي. سي از نوع N2XSY و به ‌مقطع 500×1 ميليمتر مربع.</v>
      </c>
      <c r="P4755" s="596" t="s">
        <v>2344</v>
      </c>
      <c r="Q4755" s="555" t="s">
        <v>6432</v>
      </c>
      <c r="R4755" s="555" t="s">
        <v>28</v>
      </c>
      <c r="S4755" s="614">
        <v>1535000</v>
      </c>
      <c r="T4755" s="17"/>
      <c r="U4755" s="583"/>
    </row>
    <row r="4756" spans="1:21" ht="69">
      <c r="A4756" s="5"/>
      <c r="B4756" s="5"/>
      <c r="I4756" s="5"/>
      <c r="J4756" s="5"/>
      <c r="K4756" s="5"/>
      <c r="M4756" s="411"/>
      <c r="N4756" s="9"/>
      <c r="O4756" s="16" t="str">
        <f t="shared" si="669"/>
        <v>092901كابل 18/30 كيلو ولتي زره‌دار با نوار آلومينيومي تک‌سيمه، با هادي مسي، عايق پلي اتيلن کراس لينک، شيلد و نوار مسي و پوشش خارجي پي. وي. سي از نوع N2XSYBY و به ‌مقطع 50×1 ميليمتر مربع.</v>
      </c>
      <c r="P4756" s="596" t="s">
        <v>2345</v>
      </c>
      <c r="Q4756" s="555" t="s">
        <v>6433</v>
      </c>
      <c r="R4756" s="555" t="s">
        <v>28</v>
      </c>
      <c r="S4756" s="614">
        <v>337500</v>
      </c>
      <c r="T4756" s="17"/>
      <c r="U4756" s="583"/>
    </row>
    <row r="4757" spans="1:21" ht="69">
      <c r="A4757" s="5"/>
      <c r="B4757" s="5"/>
      <c r="I4757" s="5"/>
      <c r="J4757" s="5"/>
      <c r="K4757" s="5"/>
      <c r="M4757" s="411"/>
      <c r="N4757" s="9"/>
      <c r="O4757" s="16" t="str">
        <f t="shared" si="669"/>
        <v>092902كابل 18/30 كيلو ولتي زره‌دار با نوار آلومينيومي تک‌سيمه، با هادي مسي، عايق پلي اتيلن کراس لينک، شيلد و نوار مسي و پوشش خارجي پي. وي. سي از نوع N2XSYBY و به ‌مقطع 70×1 ميليمتر مربع.</v>
      </c>
      <c r="P4757" s="596" t="s">
        <v>2346</v>
      </c>
      <c r="Q4757" s="555" t="s">
        <v>6434</v>
      </c>
      <c r="R4757" s="555" t="s">
        <v>28</v>
      </c>
      <c r="S4757" s="614">
        <v>380000</v>
      </c>
      <c r="T4757" s="17"/>
      <c r="U4757" s="583"/>
    </row>
    <row r="4758" spans="1:21" ht="69">
      <c r="A4758" s="5"/>
      <c r="B4758" s="5"/>
      <c r="I4758" s="5"/>
      <c r="J4758" s="5"/>
      <c r="K4758" s="5"/>
      <c r="M4758" s="411"/>
      <c r="N4758" s="9"/>
      <c r="O4758" s="16" t="str">
        <f t="shared" si="669"/>
        <v>092903كابل 18/30 كيلو ولتي زره‌دار با نوار آلومينيومي تک‌سيمه، با هادي مسي، عايق پلي اتيلن کراس لينک، شيلد و نوار مسي و پوشش خارجي پي. وي. سي از نوع N2XSYBY و به ‌مقطع 95×1 ميليمتر مربع.</v>
      </c>
      <c r="P4758" s="596" t="s">
        <v>2347</v>
      </c>
      <c r="Q4758" s="555" t="s">
        <v>6435</v>
      </c>
      <c r="R4758" s="555" t="s">
        <v>28</v>
      </c>
      <c r="S4758" s="614">
        <v>498000</v>
      </c>
      <c r="T4758" s="17"/>
      <c r="U4758" s="583"/>
    </row>
    <row r="4759" spans="1:21" ht="69">
      <c r="A4759" s="5"/>
      <c r="B4759" s="5"/>
      <c r="I4759" s="5"/>
      <c r="J4759" s="5"/>
      <c r="K4759" s="5"/>
      <c r="M4759" s="411"/>
      <c r="N4759" s="9"/>
      <c r="O4759" s="16" t="str">
        <f t="shared" si="669"/>
        <v>092904كابل 18/30 كيلو ولتي زره‌دار با نوار آلومينيومي تک‌سيمه، با هادي مسي، عايق پلي اتيلن کراس لينک، شيلد و نوار مسي و پوشش خارجي پي. وي. سي از نوع N2XSYBY و به ‌مقطع 120×1 ميليمتر مربع.</v>
      </c>
      <c r="P4759" s="596" t="s">
        <v>2348</v>
      </c>
      <c r="Q4759" s="555" t="s">
        <v>6436</v>
      </c>
      <c r="R4759" s="555" t="s">
        <v>28</v>
      </c>
      <c r="S4759" s="614">
        <v>555000</v>
      </c>
      <c r="T4759" s="17"/>
      <c r="U4759" s="583"/>
    </row>
    <row r="4760" spans="1:21" ht="69">
      <c r="A4760" s="5"/>
      <c r="B4760" s="5"/>
      <c r="I4760" s="5"/>
      <c r="J4760" s="5"/>
      <c r="K4760" s="5"/>
      <c r="M4760" s="411"/>
      <c r="N4760" s="9"/>
      <c r="O4760" s="16" t="str">
        <f t="shared" si="669"/>
        <v>092905كابل 18/30 كيلو ولتي زره‌دار با نوار آلومينيومي تک‌سيمه، با هادي مسي، عايق پلي اتيلن کراس لينک، شيلد و نوار مسي و پوشش خارجي پي. وي. سي از نوع N2XSYBY و به ‌مقطع 150×1 ميليمتر مربع.</v>
      </c>
      <c r="P4760" s="596" t="s">
        <v>2349</v>
      </c>
      <c r="Q4760" s="555" t="s">
        <v>6437</v>
      </c>
      <c r="R4760" s="555" t="s">
        <v>28</v>
      </c>
      <c r="S4760" s="614">
        <v>641000</v>
      </c>
      <c r="T4760" s="17"/>
      <c r="U4760" s="583"/>
    </row>
    <row r="4761" spans="1:21" ht="69">
      <c r="A4761" s="5"/>
      <c r="B4761" s="5"/>
      <c r="I4761" s="5"/>
      <c r="J4761" s="5"/>
      <c r="K4761" s="5"/>
      <c r="M4761" s="411"/>
      <c r="N4761" s="9"/>
      <c r="O4761" s="16" t="str">
        <f t="shared" si="669"/>
        <v>092906كابل 18/30 كيلو ولتي زره‌دار با نوار آلومينيومي تک‌سيمه، با هادي مسي، عايق پلي اتيلن کراس لينک، شيلد و نوار مسي و پوشش خارجي پي. وي. سي از نوع N2XSYBY و به ‌مقطع 185×1 ميليمتر مربع.</v>
      </c>
      <c r="P4761" s="596" t="s">
        <v>2350</v>
      </c>
      <c r="Q4761" s="555" t="s">
        <v>6438</v>
      </c>
      <c r="R4761" s="555" t="s">
        <v>28</v>
      </c>
      <c r="S4761" s="614">
        <v>751500</v>
      </c>
      <c r="T4761" s="17"/>
      <c r="U4761" s="583"/>
    </row>
    <row r="4762" spans="1:21" ht="69">
      <c r="A4762" s="5"/>
      <c r="B4762" s="5"/>
      <c r="I4762" s="5"/>
      <c r="J4762" s="5"/>
      <c r="K4762" s="5"/>
      <c r="M4762" s="411"/>
      <c r="N4762" s="9"/>
      <c r="O4762" s="16" t="str">
        <f t="shared" si="669"/>
        <v>092907كابل 18/30 كيلو ولتي زره‌دار با نوار آلومينيومي تک‌سيمه، با هادي مسي، عايق پلي اتيلن کراس لينک، شيلد و نوار مسي و پوشش خارجي پي. وي. سي از نوع N2XSYBY و به ‌مقطع 240×1 ميليمتر مربع.</v>
      </c>
      <c r="P4762" s="596" t="s">
        <v>2351</v>
      </c>
      <c r="Q4762" s="555" t="s">
        <v>6439</v>
      </c>
      <c r="R4762" s="555" t="s">
        <v>28</v>
      </c>
      <c r="S4762" s="614">
        <v>935500</v>
      </c>
      <c r="T4762" s="17"/>
      <c r="U4762" s="583"/>
    </row>
    <row r="4763" spans="1:21" ht="69">
      <c r="A4763" s="5"/>
      <c r="B4763" s="5"/>
      <c r="I4763" s="5"/>
      <c r="J4763" s="5"/>
      <c r="K4763" s="5"/>
      <c r="M4763" s="411"/>
      <c r="N4763" s="9"/>
      <c r="O4763" s="16" t="str">
        <f t="shared" si="669"/>
        <v>092908كابل 18/30 كيلو ولتي زره‌دار با نوار آلومينيومي تک‌سيمه، با هادي مسي، عايق پلي اتيلن کراس لينک، شيلد و نوار مسي و پوشش خارجي پي. وي. سي از نوع N2XSYBY و به ‌مقطع 300×1 ميليمتر مربع.</v>
      </c>
      <c r="P4763" s="596" t="s">
        <v>2352</v>
      </c>
      <c r="Q4763" s="555" t="s">
        <v>6440</v>
      </c>
      <c r="R4763" s="555" t="s">
        <v>28</v>
      </c>
      <c r="S4763" s="614">
        <v>1068000</v>
      </c>
      <c r="T4763" s="17"/>
      <c r="U4763" s="583"/>
    </row>
    <row r="4764" spans="1:21" ht="69">
      <c r="A4764" s="5"/>
      <c r="B4764" s="5"/>
      <c r="I4764" s="5"/>
      <c r="J4764" s="5"/>
      <c r="K4764" s="5"/>
      <c r="M4764" s="411"/>
      <c r="N4764" s="9"/>
      <c r="O4764" s="16" t="str">
        <f t="shared" si="669"/>
        <v>092909كابل 18/30 كيلو ولتي زره‌دار با نوار آلومينيومي تک‌سيمه، با هادي مسي، عايق پلي اتيلن کراس لينک، شيلد و نوار مسي و پوشش خارجي پي. وي. سي از نوع N2XSYBY و به ‌مقطع 400×1 ميليمتر مربع.</v>
      </c>
      <c r="P4764" s="596" t="s">
        <v>2353</v>
      </c>
      <c r="Q4764" s="555" t="s">
        <v>6441</v>
      </c>
      <c r="R4764" s="555" t="s">
        <v>28</v>
      </c>
      <c r="S4764" s="614">
        <v>1345000</v>
      </c>
      <c r="T4764" s="17"/>
      <c r="U4764" s="583"/>
    </row>
    <row r="4765" spans="1:21" ht="69">
      <c r="A4765" s="5"/>
      <c r="B4765" s="5"/>
      <c r="I4765" s="5"/>
      <c r="J4765" s="5"/>
      <c r="K4765" s="5"/>
      <c r="M4765" s="411"/>
      <c r="N4765" s="9"/>
      <c r="O4765" s="16" t="str">
        <f t="shared" si="669"/>
        <v>092910كابل 18/30 كيلو ولتي زره‌دار با نوار آلومينيومي تک‌سيمه، با هادي مسي، عايق پلي اتيلن کراس لينک، شيلد و نوار مسي و پوشش خارجي پي. وي. سي از نوع N2XSYBY و به ‌مقطع 500×1 ميليمتر مربع.</v>
      </c>
      <c r="P4765" s="596" t="s">
        <v>2354</v>
      </c>
      <c r="Q4765" s="555" t="s">
        <v>6442</v>
      </c>
      <c r="R4765" s="555" t="s">
        <v>28</v>
      </c>
      <c r="S4765" s="614">
        <v>1613000</v>
      </c>
      <c r="T4765" s="17"/>
      <c r="U4765" s="583"/>
    </row>
    <row r="4766" spans="1:21" ht="69">
      <c r="A4766" s="5"/>
      <c r="B4766" s="5"/>
      <c r="I4766" s="5"/>
      <c r="J4766" s="5"/>
      <c r="K4766" s="5"/>
      <c r="M4766" s="411"/>
      <c r="N4766" s="9"/>
      <c r="O4766" s="16" t="str">
        <f t="shared" si="669"/>
        <v>095101كابل 3/6/6 كيلو ولتي زره‌دار با نوار فولادي گالوانيزه سه سيمه، با هادي آلومينيومي، عايق پلي‌اتيلن کراس لينک و پوشش خارجي پي. وي. سي از نوع NA2XSEYBY و به مقطع 35×3 ميليمتر مربع.</v>
      </c>
      <c r="P4766" s="596" t="s">
        <v>2355</v>
      </c>
      <c r="Q4766" s="555" t="s">
        <v>6443</v>
      </c>
      <c r="R4766" s="555" t="s">
        <v>28</v>
      </c>
      <c r="S4766" s="614">
        <v>298000</v>
      </c>
      <c r="T4766" s="17"/>
      <c r="U4766" s="583"/>
    </row>
    <row r="4767" spans="1:21" ht="69">
      <c r="A4767" s="5"/>
      <c r="B4767" s="5"/>
      <c r="I4767" s="5"/>
      <c r="J4767" s="5"/>
      <c r="K4767" s="5"/>
      <c r="M4767" s="411"/>
      <c r="N4767" s="9"/>
      <c r="O4767" s="16" t="str">
        <f t="shared" si="669"/>
        <v>095102كابل 3/6/6 كيلو ولتي زره‌دار با نوار فولادي گالوانيزه سه سيمه، با هادي آلومينيومي، عايق پلي‌اتيلن کراس لينک و پوشش خارجي پي. وي. سي از نوع NA2XSEYBY و به مقطع 50×3 ميليمتر مربع.</v>
      </c>
      <c r="P4767" s="596" t="s">
        <v>2356</v>
      </c>
      <c r="Q4767" s="555" t="s">
        <v>6444</v>
      </c>
      <c r="R4767" s="555" t="s">
        <v>28</v>
      </c>
      <c r="S4767" s="614">
        <v>337500</v>
      </c>
      <c r="T4767" s="17"/>
      <c r="U4767" s="583"/>
    </row>
    <row r="4768" spans="1:21" ht="69">
      <c r="A4768" s="5"/>
      <c r="B4768" s="5"/>
      <c r="I4768" s="5"/>
      <c r="J4768" s="5"/>
      <c r="K4768" s="5"/>
      <c r="M4768" s="411"/>
      <c r="N4768" s="9"/>
      <c r="O4768" s="16" t="str">
        <f t="shared" si="669"/>
        <v>095103كابل 3/6/6 كيلو ولتي زره‌دار با نوار فولادي گالوانيزه سه سيمه، با هادي آلومينيومي، عايق پلي‌اتيلن کراس لينک و پوشش خارجي پي. وي. سي از نوع NA2XSEYBY و به مقطع 70×3 ميليمتر مربع.</v>
      </c>
      <c r="P4768" s="596" t="s">
        <v>2357</v>
      </c>
      <c r="Q4768" s="555" t="s">
        <v>6445</v>
      </c>
      <c r="R4768" s="555" t="s">
        <v>28</v>
      </c>
      <c r="S4768" s="614">
        <v>406500</v>
      </c>
      <c r="T4768" s="17"/>
      <c r="U4768" s="583"/>
    </row>
    <row r="4769" spans="1:21" ht="69">
      <c r="A4769" s="5"/>
      <c r="B4769" s="5"/>
      <c r="I4769" s="5"/>
      <c r="J4769" s="5"/>
      <c r="K4769" s="5"/>
      <c r="M4769" s="411"/>
      <c r="N4769" s="9"/>
      <c r="O4769" s="16" t="str">
        <f t="shared" si="669"/>
        <v>095104كابل 3/6/6 كيلو ولتي زره‌دار با نوار فولادي گالوانيزه سه سيمه، با هادي آلومينيومي، عايق پلي‌اتيلن کراس لينک و پوشش خارجي پي. وي. سي از نوع NA2XSEYBY و به مقطع 95×3 ميليمتر مربع.</v>
      </c>
      <c r="P4769" s="596" t="s">
        <v>2358</v>
      </c>
      <c r="Q4769" s="555" t="s">
        <v>6446</v>
      </c>
      <c r="R4769" s="555" t="s">
        <v>28</v>
      </c>
      <c r="S4769" s="614">
        <v>534500</v>
      </c>
      <c r="T4769" s="17"/>
      <c r="U4769" s="583"/>
    </row>
    <row r="4770" spans="1:21" ht="69">
      <c r="A4770" s="5"/>
      <c r="B4770" s="5"/>
      <c r="I4770" s="5"/>
      <c r="J4770" s="5"/>
      <c r="K4770" s="5"/>
      <c r="M4770" s="411"/>
      <c r="N4770" s="9"/>
      <c r="O4770" s="16" t="str">
        <f t="shared" si="669"/>
        <v>095105كابل 3/6/6 كيلو ولتي زره‌دار با نوار فولادي گالوانيزه سه سيمه، با هادي آلومينيومي، عايق پلي‌اتيلن کراس لينک و پوشش خارجي پي. وي. سي از نوع NA2XSEYBY و به مقطع 120×3 ميليمتر مربع.</v>
      </c>
      <c r="P4770" s="596" t="s">
        <v>2359</v>
      </c>
      <c r="Q4770" s="555" t="s">
        <v>6447</v>
      </c>
      <c r="R4770" s="555" t="s">
        <v>28</v>
      </c>
      <c r="S4770" s="614">
        <v>633000</v>
      </c>
      <c r="T4770" s="17"/>
      <c r="U4770" s="583"/>
    </row>
    <row r="4771" spans="1:21" ht="69">
      <c r="A4771" s="5"/>
      <c r="B4771" s="5"/>
      <c r="I4771" s="5"/>
      <c r="J4771" s="5"/>
      <c r="K4771" s="5"/>
      <c r="M4771" s="411"/>
      <c r="N4771" s="9"/>
      <c r="O4771" s="16" t="str">
        <f t="shared" si="669"/>
        <v>095106كابل 3/6/6 كيلو ولتي زره‌دار با نوار فولادي گالوانيزه سه سيمه، با هادي آلومينيومي، عايق پلي‌اتيلن کراس لينک و پوشش خارجي پي. وي. سي از نوع NA2XSEYBY و به مقطع 150×3 ميليمتر مربع.</v>
      </c>
      <c r="P4771" s="596" t="s">
        <v>2360</v>
      </c>
      <c r="Q4771" s="555" t="s">
        <v>6448</v>
      </c>
      <c r="R4771" s="555" t="s">
        <v>28</v>
      </c>
      <c r="S4771" s="614">
        <v>752000</v>
      </c>
      <c r="T4771" s="17"/>
      <c r="U4771" s="583"/>
    </row>
    <row r="4772" spans="1:21" ht="69">
      <c r="A4772" s="5"/>
      <c r="B4772" s="5"/>
      <c r="I4772" s="5"/>
      <c r="J4772" s="5"/>
      <c r="K4772" s="5"/>
      <c r="M4772" s="411"/>
      <c r="N4772" s="9"/>
      <c r="O4772" s="16" t="str">
        <f t="shared" si="669"/>
        <v>095107كابل 3/6/6 كيلو ولتي زره‌دار با نوار فولادي گالوانيزه سه سيمه، با هادي آلومينيومي، عايق پلي‌اتيلن کراس لينک و پوشش خارجي پي. وي. سي از نوع NA2XSEYBY و به مقطع 185×3 ميليمتر مربع.</v>
      </c>
      <c r="P4772" s="596" t="s">
        <v>2361</v>
      </c>
      <c r="Q4772" s="555" t="s">
        <v>6449</v>
      </c>
      <c r="R4772" s="555" t="s">
        <v>28</v>
      </c>
      <c r="S4772" s="614">
        <v>928500</v>
      </c>
      <c r="T4772" s="17"/>
      <c r="U4772" s="583"/>
    </row>
    <row r="4773" spans="1:21" ht="69">
      <c r="A4773" s="5"/>
      <c r="B4773" s="5"/>
      <c r="I4773" s="5"/>
      <c r="J4773" s="5"/>
      <c r="K4773" s="5"/>
      <c r="M4773" s="411"/>
      <c r="N4773" s="9"/>
      <c r="O4773" s="16" t="str">
        <f t="shared" si="669"/>
        <v>095108كابل 3/6/6 كيلو ولتي زره‌دار با نوار فولادي گالوانيزه سه سيمه، با هادي آلومينيومي، عايق پلي‌اتيلن کراس لينک و پوشش خارجي پي. وي. سي از نوع NA2XSEYBY و به مقطع 240×3 ميليمتر مربع.</v>
      </c>
      <c r="P4773" s="596" t="s">
        <v>2362</v>
      </c>
      <c r="Q4773" s="555" t="s">
        <v>6450</v>
      </c>
      <c r="R4773" s="555" t="s">
        <v>28</v>
      </c>
      <c r="S4773" s="614">
        <v>1057000</v>
      </c>
      <c r="T4773" s="17"/>
      <c r="U4773" s="583"/>
    </row>
    <row r="4774" spans="1:21" ht="69">
      <c r="A4774" s="5"/>
      <c r="B4774" s="5"/>
      <c r="I4774" s="5"/>
      <c r="J4774" s="5"/>
      <c r="K4774" s="5"/>
      <c r="M4774" s="411"/>
      <c r="N4774" s="9"/>
      <c r="O4774" s="16" t="str">
        <f t="shared" si="669"/>
        <v>095109كابل 3/6/6 كيلو ولتي زره‌دار با نوار فولادي گالوانيزه سه سيمه، با هادي آلومينيومي، عايق پلي‌اتيلن کراس لينک و پوشش خارجي پي. وي. سي از نوع NA2XSEYBY و به مقطع 300×3 ميليمتر مربع.</v>
      </c>
      <c r="P4774" s="596" t="s">
        <v>2363</v>
      </c>
      <c r="Q4774" s="555" t="s">
        <v>6451</v>
      </c>
      <c r="R4774" s="555" t="s">
        <v>28</v>
      </c>
      <c r="S4774" s="614">
        <v>1327000</v>
      </c>
      <c r="T4774" s="17"/>
      <c r="U4774" s="583"/>
    </row>
    <row r="4775" spans="1:21" ht="69">
      <c r="A4775" s="5"/>
      <c r="B4775" s="5"/>
      <c r="I4775" s="5"/>
      <c r="J4775" s="5"/>
      <c r="K4775" s="5"/>
      <c r="M4775" s="411"/>
      <c r="N4775" s="9"/>
      <c r="O4775" s="16" t="str">
        <f t="shared" ref="O4775:O4838" si="670">LEFT(CONCATENATE(P4775,Q4775),252)</f>
        <v>095601كابل 6/10 كيلو ولتي سه سيمه، با هادي آلومينيومي، عايق پلي اتيلن كراس لينك، شيلد و نوار مسي و پوشش خارجي پي. وي. سي از نوع NA2XSEY و به مقطع 35×3 ميليمتر مربع.</v>
      </c>
      <c r="P4775" s="596" t="s">
        <v>2364</v>
      </c>
      <c r="Q4775" s="555" t="s">
        <v>6452</v>
      </c>
      <c r="R4775" s="555" t="s">
        <v>28</v>
      </c>
      <c r="S4775" s="614">
        <v>209000</v>
      </c>
      <c r="T4775" s="17"/>
      <c r="U4775" s="583"/>
    </row>
    <row r="4776" spans="1:21" ht="69">
      <c r="A4776" s="5"/>
      <c r="B4776" s="5"/>
      <c r="I4776" s="5"/>
      <c r="J4776" s="5"/>
      <c r="K4776" s="5"/>
      <c r="M4776" s="411"/>
      <c r="N4776" s="9"/>
      <c r="O4776" s="16" t="str">
        <f t="shared" si="670"/>
        <v>095602كابل6/10 كيلو ولتي سه سيمه، با هادي آلومينيومي، عايق پلي اتيلن كراس لينك، شيلد و نوار مسي و پوشش خارجي پي. وي. سي از نوع NA2XSEY و به مقطع 50×3 ميليمتر مربع.</v>
      </c>
      <c r="P4776" s="596" t="s">
        <v>2365</v>
      </c>
      <c r="Q4776" s="555" t="s">
        <v>6453</v>
      </c>
      <c r="R4776" s="555" t="s">
        <v>28</v>
      </c>
      <c r="S4776" s="614">
        <v>379000</v>
      </c>
      <c r="T4776" s="17"/>
      <c r="U4776" s="583"/>
    </row>
    <row r="4777" spans="1:21" ht="69">
      <c r="A4777" s="5"/>
      <c r="B4777" s="5"/>
      <c r="I4777" s="5"/>
      <c r="J4777" s="5"/>
      <c r="K4777" s="5"/>
      <c r="M4777" s="411"/>
      <c r="N4777" s="9"/>
      <c r="O4777" s="16" t="str">
        <f t="shared" si="670"/>
        <v>095603كابل 6/10 كيلو ولتي سه سيمه، با هادي آلومينيومي، عايق پلي اتيلن كراس لينك، شيلد و نوار مسي و پوشش خارجي پي. وي. سي از نوع NA2XSEY و به مقطع 70×3 ميليمتر مربع.</v>
      </c>
      <c r="P4777" s="596" t="s">
        <v>2366</v>
      </c>
      <c r="Q4777" s="555" t="s">
        <v>6454</v>
      </c>
      <c r="R4777" s="555" t="s">
        <v>28</v>
      </c>
      <c r="S4777" s="614">
        <v>414500</v>
      </c>
      <c r="T4777" s="17"/>
      <c r="U4777" s="583"/>
    </row>
    <row r="4778" spans="1:21" ht="69">
      <c r="A4778" s="5"/>
      <c r="B4778" s="5"/>
      <c r="I4778" s="5"/>
      <c r="J4778" s="5"/>
      <c r="K4778" s="5"/>
      <c r="M4778" s="411"/>
      <c r="N4778" s="9"/>
      <c r="O4778" s="16" t="str">
        <f t="shared" si="670"/>
        <v>095604كابل 6/10 كيلو ولتي سه سيمه، با هادي آلومينيومي، عايق پلي اتيلن كراس لينك، شيلد و نوار مسي و پوشش خارجي پي. وي. سي از نوع NA2XSEY و به مقطع 95×3 ميليمتر مربع.</v>
      </c>
      <c r="P4778" s="596" t="s">
        <v>2367</v>
      </c>
      <c r="Q4778" s="555" t="s">
        <v>6455</v>
      </c>
      <c r="R4778" s="555" t="s">
        <v>28</v>
      </c>
      <c r="S4778" s="614">
        <v>456500</v>
      </c>
      <c r="T4778" s="17"/>
      <c r="U4778" s="583"/>
    </row>
    <row r="4779" spans="1:21" ht="69">
      <c r="A4779" s="5"/>
      <c r="B4779" s="5"/>
      <c r="I4779" s="5"/>
      <c r="J4779" s="5"/>
      <c r="K4779" s="5"/>
      <c r="M4779" s="411"/>
      <c r="N4779" s="9"/>
      <c r="O4779" s="16" t="str">
        <f t="shared" si="670"/>
        <v>095605كابل 6/10 كيلو ولتي سه سيمه، با هادي آلومينيومي، عايق پلي اتيلن كراس لينك، شيلد و نوار مسي و پوشش خارجي پي. وي. سي از نوع NA2XSEY و به مقطع 120×3 ميليمتر مربع.</v>
      </c>
      <c r="P4779" s="596" t="s">
        <v>2368</v>
      </c>
      <c r="Q4779" s="555" t="s">
        <v>6456</v>
      </c>
      <c r="R4779" s="555" t="s">
        <v>28</v>
      </c>
      <c r="S4779" s="614">
        <v>501000</v>
      </c>
      <c r="T4779" s="17"/>
      <c r="U4779" s="583"/>
    </row>
    <row r="4780" spans="1:21" ht="69">
      <c r="A4780" s="5"/>
      <c r="B4780" s="5"/>
      <c r="I4780" s="5"/>
      <c r="J4780" s="5"/>
      <c r="K4780" s="5"/>
      <c r="M4780" s="411"/>
      <c r="N4780" s="9"/>
      <c r="O4780" s="16" t="str">
        <f t="shared" si="670"/>
        <v>095606كابل 6/10 كيلو ولتي سه سيمه، با هادي آلومينيومي، عايق پلي اتيلن كراس لينك، شيلد و نوار مسي و پوشش خارجي پي. وي. سي از نوع NA2XSEY و به مقطع 150×3 ميليمتر مربع.</v>
      </c>
      <c r="P4780" s="596" t="s">
        <v>2369</v>
      </c>
      <c r="Q4780" s="555" t="s">
        <v>6457</v>
      </c>
      <c r="R4780" s="555" t="s">
        <v>28</v>
      </c>
      <c r="S4780" s="614">
        <v>552500</v>
      </c>
      <c r="T4780" s="17"/>
      <c r="U4780" s="583"/>
    </row>
    <row r="4781" spans="1:21" ht="69">
      <c r="A4781" s="5"/>
      <c r="B4781" s="5"/>
      <c r="I4781" s="5"/>
      <c r="J4781" s="5"/>
      <c r="K4781" s="5"/>
      <c r="M4781" s="411"/>
      <c r="N4781" s="9"/>
      <c r="O4781" s="16" t="str">
        <f t="shared" si="670"/>
        <v>095607كابل 6/10 كيلو ولتي سه سيمه، با هادي آلومينيومي، عايق پلي اتيلن كراس لينك، شيلد و نوار مسي و پوشش خارجي پي. وي. سي از نوع NA2XSEY و به مقطع 185×3 ميليمتر مربع.</v>
      </c>
      <c r="P4781" s="596" t="s">
        <v>2370</v>
      </c>
      <c r="Q4781" s="555" t="s">
        <v>6458</v>
      </c>
      <c r="R4781" s="555" t="s">
        <v>28</v>
      </c>
      <c r="S4781" s="614">
        <v>610500</v>
      </c>
      <c r="T4781" s="17"/>
      <c r="U4781" s="583"/>
    </row>
    <row r="4782" spans="1:21" ht="69">
      <c r="A4782" s="5"/>
      <c r="B4782" s="5"/>
      <c r="I4782" s="5"/>
      <c r="J4782" s="5"/>
      <c r="K4782" s="5"/>
      <c r="M4782" s="411"/>
      <c r="N4782" s="9"/>
      <c r="O4782" s="16" t="str">
        <f t="shared" si="670"/>
        <v>095608كابل 6/10 كيلو ولتي سه سيمه، با هادي آلومينيومي، عايق پلي اتيلن كراس لينك، شيلد و نوار مسي و پوشش خارجي پي. وي. سي از نوع NA2XSEY و به مقطع 240×3 ميليمتر مربع.</v>
      </c>
      <c r="P4782" s="596" t="s">
        <v>2371</v>
      </c>
      <c r="Q4782" s="555" t="s">
        <v>6459</v>
      </c>
      <c r="R4782" s="555" t="s">
        <v>28</v>
      </c>
      <c r="S4782" s="614">
        <v>631000</v>
      </c>
      <c r="T4782" s="17"/>
      <c r="U4782" s="583"/>
    </row>
    <row r="4783" spans="1:21" ht="69">
      <c r="A4783" s="5"/>
      <c r="B4783" s="5"/>
      <c r="I4783" s="5"/>
      <c r="J4783" s="5"/>
      <c r="K4783" s="5"/>
      <c r="M4783" s="411"/>
      <c r="N4783" s="9"/>
      <c r="O4783" s="16" t="str">
        <f t="shared" si="670"/>
        <v>095609كابل 6/10 كيلو ولتي سه سيمه، با هادي آلومينيومي، عايق پلي اتيلن كراس لينك، شيلد و نوار مسي و پوشش خارجي پي. وي. سي از نوع NA2XSEY و به مقطع 300×3 ميليمتر مربع.</v>
      </c>
      <c r="P4783" s="596" t="s">
        <v>2372</v>
      </c>
      <c r="Q4783" s="555" t="s">
        <v>6460</v>
      </c>
      <c r="R4783" s="555" t="s">
        <v>28</v>
      </c>
      <c r="S4783" s="614">
        <v>651500</v>
      </c>
      <c r="T4783" s="17"/>
      <c r="U4783" s="583"/>
    </row>
    <row r="4784" spans="1:21" ht="69">
      <c r="A4784" s="5"/>
      <c r="B4784" s="5"/>
      <c r="I4784" s="5"/>
      <c r="J4784" s="5"/>
      <c r="K4784" s="5"/>
      <c r="M4784" s="411"/>
      <c r="N4784" s="9"/>
      <c r="O4784" s="16" t="str">
        <f t="shared" si="670"/>
        <v>095701كابل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35×3 ميليمتر مربع.</v>
      </c>
      <c r="P4784" s="596" t="s">
        <v>2373</v>
      </c>
      <c r="Q4784" s="555" t="s">
        <v>6461</v>
      </c>
      <c r="R4784" s="555" t="s">
        <v>28</v>
      </c>
      <c r="S4784" s="614">
        <v>330500</v>
      </c>
      <c r="T4784" s="17"/>
      <c r="U4784" s="583"/>
    </row>
    <row r="4785" spans="1:21" ht="69">
      <c r="A4785" s="5"/>
      <c r="B4785" s="5"/>
      <c r="I4785" s="5"/>
      <c r="J4785" s="5"/>
      <c r="K4785" s="5"/>
      <c r="M4785" s="411"/>
      <c r="N4785" s="9"/>
      <c r="O4785" s="16" t="str">
        <f t="shared" si="670"/>
        <v>095702كابل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50×3 ميليمتر مربع.</v>
      </c>
      <c r="P4785" s="596" t="s">
        <v>2374</v>
      </c>
      <c r="Q4785" s="555" t="s">
        <v>6462</v>
      </c>
      <c r="R4785" s="555" t="s">
        <v>28</v>
      </c>
      <c r="S4785" s="614">
        <v>374000</v>
      </c>
      <c r="T4785" s="17"/>
      <c r="U4785" s="583"/>
    </row>
    <row r="4786" spans="1:21" ht="69">
      <c r="A4786" s="5"/>
      <c r="B4786" s="5"/>
      <c r="I4786" s="5"/>
      <c r="J4786" s="5"/>
      <c r="K4786" s="5"/>
      <c r="M4786" s="411"/>
      <c r="N4786" s="9"/>
      <c r="O4786" s="16" t="str">
        <f t="shared" si="670"/>
        <v>095703كابل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70×3 ميليمتر مربع.</v>
      </c>
      <c r="P4786" s="596" t="s">
        <v>2375</v>
      </c>
      <c r="Q4786" s="555" t="s">
        <v>6463</v>
      </c>
      <c r="R4786" s="555" t="s">
        <v>28</v>
      </c>
      <c r="S4786" s="614">
        <v>458000</v>
      </c>
      <c r="T4786" s="17"/>
      <c r="U4786" s="583"/>
    </row>
    <row r="4787" spans="1:21" ht="69">
      <c r="A4787" s="5"/>
      <c r="B4787" s="5"/>
      <c r="I4787" s="5"/>
      <c r="J4787" s="5"/>
      <c r="K4787" s="5"/>
      <c r="M4787" s="411"/>
      <c r="N4787" s="9"/>
      <c r="O4787" s="16" t="str">
        <f t="shared" si="670"/>
        <v>095704كابل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95×3 ميليمتر مربع.</v>
      </c>
      <c r="P4787" s="596" t="s">
        <v>2376</v>
      </c>
      <c r="Q4787" s="555" t="s">
        <v>6464</v>
      </c>
      <c r="R4787" s="555" t="s">
        <v>28</v>
      </c>
      <c r="S4787" s="614">
        <v>549000</v>
      </c>
      <c r="T4787" s="17"/>
      <c r="U4787" s="583"/>
    </row>
    <row r="4788" spans="1:21" ht="69">
      <c r="A4788" s="5"/>
      <c r="B4788" s="5"/>
      <c r="I4788" s="5"/>
      <c r="J4788" s="5"/>
      <c r="K4788" s="5"/>
      <c r="M4788" s="411"/>
      <c r="N4788" s="9"/>
      <c r="O4788" s="16" t="str">
        <f t="shared" si="670"/>
        <v>095705كابل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120×3 ميليمتر مربع.</v>
      </c>
      <c r="P4788" s="596" t="s">
        <v>2377</v>
      </c>
      <c r="Q4788" s="555" t="s">
        <v>6465</v>
      </c>
      <c r="R4788" s="555" t="s">
        <v>28</v>
      </c>
      <c r="S4788" s="614">
        <v>674500</v>
      </c>
      <c r="T4788" s="17"/>
      <c r="U4788" s="583"/>
    </row>
    <row r="4789" spans="1:21" ht="69">
      <c r="A4789" s="5"/>
      <c r="B4789" s="5"/>
      <c r="I4789" s="5"/>
      <c r="J4789" s="5"/>
      <c r="K4789" s="5"/>
      <c r="M4789" s="411"/>
      <c r="N4789" s="9"/>
      <c r="O4789" s="16" t="str">
        <f t="shared" si="670"/>
        <v>095706كابل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150×3 ميليمتر مربع.</v>
      </c>
      <c r="P4789" s="596" t="s">
        <v>2378</v>
      </c>
      <c r="Q4789" s="555" t="s">
        <v>6466</v>
      </c>
      <c r="R4789" s="555" t="s">
        <v>28</v>
      </c>
      <c r="S4789" s="614">
        <v>840000</v>
      </c>
      <c r="T4789" s="17"/>
      <c r="U4789" s="583"/>
    </row>
    <row r="4790" spans="1:21" ht="69">
      <c r="A4790" s="5"/>
      <c r="B4790" s="5"/>
      <c r="I4790" s="5"/>
      <c r="J4790" s="5"/>
      <c r="K4790" s="5"/>
      <c r="M4790" s="411"/>
      <c r="N4790" s="9"/>
      <c r="O4790" s="16" t="str">
        <f t="shared" si="670"/>
        <v>095707كابل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185×3 ميليمتر مربع.</v>
      </c>
      <c r="P4790" s="596" t="s">
        <v>2379</v>
      </c>
      <c r="Q4790" s="555" t="s">
        <v>6467</v>
      </c>
      <c r="R4790" s="555" t="s">
        <v>28</v>
      </c>
      <c r="S4790" s="614">
        <v>944500</v>
      </c>
      <c r="T4790" s="17"/>
      <c r="U4790" s="583"/>
    </row>
    <row r="4791" spans="1:21" ht="69">
      <c r="A4791" s="5"/>
      <c r="B4791" s="5"/>
      <c r="I4791" s="5"/>
      <c r="J4791" s="5"/>
      <c r="K4791" s="5"/>
      <c r="M4791" s="411"/>
      <c r="N4791" s="9"/>
      <c r="O4791" s="16" t="str">
        <f t="shared" si="670"/>
        <v>095708كابل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240×3 ميليمتر مربع.</v>
      </c>
      <c r="P4791" s="596" t="s">
        <v>2380</v>
      </c>
      <c r="Q4791" s="555" t="s">
        <v>6468</v>
      </c>
      <c r="R4791" s="555" t="s">
        <v>28</v>
      </c>
      <c r="S4791" s="614">
        <v>785000</v>
      </c>
      <c r="T4791" s="17"/>
      <c r="U4791" s="583"/>
    </row>
    <row r="4792" spans="1:21" ht="69">
      <c r="A4792" s="5"/>
      <c r="B4792" s="5"/>
      <c r="I4792" s="5"/>
      <c r="J4792" s="5"/>
      <c r="K4792" s="5"/>
      <c r="M4792" s="411"/>
      <c r="N4792" s="9"/>
      <c r="O4792" s="16" t="str">
        <f t="shared" si="670"/>
        <v>095709كابل6/10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300×3 ميليمتر مربع.</v>
      </c>
      <c r="P4792" s="596" t="s">
        <v>2381</v>
      </c>
      <c r="Q4792" s="555" t="s">
        <v>6469</v>
      </c>
      <c r="R4792" s="555" t="s">
        <v>28</v>
      </c>
      <c r="S4792" s="614">
        <v>1328000</v>
      </c>
      <c r="T4792" s="17"/>
      <c r="U4792" s="583"/>
    </row>
    <row r="4793" spans="1:21" ht="69">
      <c r="A4793" s="5"/>
      <c r="B4793" s="5"/>
      <c r="I4793" s="5"/>
      <c r="J4793" s="5"/>
      <c r="K4793" s="5"/>
      <c r="M4793" s="411"/>
      <c r="N4793" s="9"/>
      <c r="O4793" s="16" t="str">
        <f t="shared" si="670"/>
        <v>095801كابل 6/10 كيلو ولتي تك سيمه با هادي آلومينيومي، عايق پلي اتيلن كراس لينك، شيلد و نوار مسي و پوشش خارجي پي. وي. سي از نوع NA2XSY و به مقطع 35×1 ميليمتر مربع.</v>
      </c>
      <c r="P4793" s="596" t="s">
        <v>2382</v>
      </c>
      <c r="Q4793" s="555" t="s">
        <v>6470</v>
      </c>
      <c r="R4793" s="555" t="s">
        <v>28</v>
      </c>
      <c r="S4793" s="614">
        <v>89400</v>
      </c>
      <c r="T4793" s="17"/>
      <c r="U4793" s="583"/>
    </row>
    <row r="4794" spans="1:21" ht="69">
      <c r="A4794" s="5"/>
      <c r="B4794" s="5"/>
      <c r="I4794" s="5"/>
      <c r="J4794" s="5"/>
      <c r="K4794" s="5"/>
      <c r="M4794" s="411"/>
      <c r="N4794" s="9"/>
      <c r="O4794" s="16" t="str">
        <f t="shared" si="670"/>
        <v>095802كابل 6/10 كيلو ولتي تك سيمه با هادي آلومينيومي، عايق پلي اتيلن كراس لينك، شيلد و نوار مسي و پوشش خارجي پي. وي. سي از نوع NA2XSY و به مقطع 50×1 ميليمتر مربع.</v>
      </c>
      <c r="P4794" s="596" t="s">
        <v>2383</v>
      </c>
      <c r="Q4794" s="555" t="s">
        <v>6471</v>
      </c>
      <c r="R4794" s="555" t="s">
        <v>28</v>
      </c>
      <c r="S4794" s="614">
        <v>99000</v>
      </c>
      <c r="T4794" s="17"/>
      <c r="U4794" s="583"/>
    </row>
    <row r="4795" spans="1:21" ht="69">
      <c r="A4795" s="5"/>
      <c r="B4795" s="5"/>
      <c r="I4795" s="5"/>
      <c r="J4795" s="5"/>
      <c r="K4795" s="5"/>
      <c r="M4795" s="411"/>
      <c r="N4795" s="9"/>
      <c r="O4795" s="16" t="str">
        <f t="shared" si="670"/>
        <v>095803كابل 6/10 كيلو ولتي تك سيمه با هادي آلومينيومي، عايق پلي اتيلن كراس لينك، شيلد و نوار مسي و پوشش خارجي پي. وي. سي از نوع NA2XSY و به مقطع 70×1 ميليمتر مربع.</v>
      </c>
      <c r="P4795" s="596" t="s">
        <v>2384</v>
      </c>
      <c r="Q4795" s="555" t="s">
        <v>6472</v>
      </c>
      <c r="R4795" s="555" t="s">
        <v>28</v>
      </c>
      <c r="S4795" s="614">
        <v>130500</v>
      </c>
      <c r="T4795" s="17"/>
      <c r="U4795" s="583"/>
    </row>
    <row r="4796" spans="1:21" ht="69">
      <c r="A4796" s="5"/>
      <c r="B4796" s="5"/>
      <c r="I4796" s="5"/>
      <c r="J4796" s="5"/>
      <c r="K4796" s="5"/>
      <c r="M4796" s="411"/>
      <c r="N4796" s="9"/>
      <c r="O4796" s="16" t="str">
        <f t="shared" si="670"/>
        <v>095804كابل 6/10 كيلو ولتي تك سيمه با هادي آلومينيومي، عايق پلي اتيلن كراس لينك، شيلد و نوار مسي و پوشش خارجي پي. وي. سي از نوع NA2XSY و به مقطع 95×1 ميليمتر مربع.</v>
      </c>
      <c r="P4796" s="596" t="s">
        <v>2385</v>
      </c>
      <c r="Q4796" s="555" t="s">
        <v>6473</v>
      </c>
      <c r="R4796" s="555" t="s">
        <v>28</v>
      </c>
      <c r="S4796" s="614">
        <v>139500</v>
      </c>
      <c r="T4796" s="17"/>
      <c r="U4796" s="583"/>
    </row>
    <row r="4797" spans="1:21" ht="69">
      <c r="A4797" s="5"/>
      <c r="B4797" s="5"/>
      <c r="I4797" s="5"/>
      <c r="J4797" s="5"/>
      <c r="K4797" s="5"/>
      <c r="M4797" s="411"/>
      <c r="N4797" s="9"/>
      <c r="O4797" s="16" t="str">
        <f t="shared" si="670"/>
        <v>095805كابل 6/10 كيلو ولتي تك سيمه با هادي آلومينيومي، عايق پلي اتيلن كراس لينك، شيلد و نوار مسي و پوشش خارجي پي. وي. سي از نوع NA2XSY و به مقطع 120×1 ميليمتر مربع.</v>
      </c>
      <c r="P4797" s="596" t="s">
        <v>2386</v>
      </c>
      <c r="Q4797" s="555" t="s">
        <v>6474</v>
      </c>
      <c r="R4797" s="555" t="s">
        <v>28</v>
      </c>
      <c r="S4797" s="614">
        <v>154000</v>
      </c>
      <c r="T4797" s="17"/>
      <c r="U4797" s="583"/>
    </row>
    <row r="4798" spans="1:21" ht="69">
      <c r="A4798" s="5"/>
      <c r="B4798" s="5"/>
      <c r="I4798" s="5"/>
      <c r="J4798" s="5"/>
      <c r="K4798" s="5"/>
      <c r="M4798" s="411"/>
      <c r="N4798" s="9"/>
      <c r="O4798" s="16" t="str">
        <f t="shared" si="670"/>
        <v>095806كابل 6/10 كيلو ولتي تك سيمه با هادي آلومينيومي، عايق پلي اتيلن كراس لينك، شيلد و نوار مسي و پوشش خارجي پي. وي. سي از نوع NA2XSY و به مقطع 150×1 ميليمتر مربع.</v>
      </c>
      <c r="P4798" s="596" t="s">
        <v>2387</v>
      </c>
      <c r="Q4798" s="555" t="s">
        <v>6475</v>
      </c>
      <c r="R4798" s="555" t="s">
        <v>28</v>
      </c>
      <c r="S4798" s="614">
        <v>179000</v>
      </c>
      <c r="T4798" s="17"/>
      <c r="U4798" s="583"/>
    </row>
    <row r="4799" spans="1:21" ht="69">
      <c r="A4799" s="5"/>
      <c r="B4799" s="5"/>
      <c r="I4799" s="5"/>
      <c r="J4799" s="5"/>
      <c r="K4799" s="5"/>
      <c r="M4799" s="411"/>
      <c r="N4799" s="9"/>
      <c r="O4799" s="16" t="str">
        <f t="shared" si="670"/>
        <v>095807كابل 6/10 كيلو ولتي تك سيمه با هادي آلومينيومي، عايق پلي اتيلن كراس لينك، شيلد و نوار مسي و پوشش خارجي پي. وي. سي از نوع NA2XSY و به مقطع 185×1 ميليمتر مربع.</v>
      </c>
      <c r="P4799" s="596" t="s">
        <v>2388</v>
      </c>
      <c r="Q4799" s="555" t="s">
        <v>6476</v>
      </c>
      <c r="R4799" s="555" t="s">
        <v>28</v>
      </c>
      <c r="S4799" s="614">
        <v>201000</v>
      </c>
      <c r="T4799" s="17"/>
      <c r="U4799" s="583"/>
    </row>
    <row r="4800" spans="1:21" ht="69">
      <c r="A4800" s="5"/>
      <c r="B4800" s="5"/>
      <c r="I4800" s="5"/>
      <c r="J4800" s="5"/>
      <c r="K4800" s="5"/>
      <c r="M4800" s="411"/>
      <c r="N4800" s="9"/>
      <c r="O4800" s="16" t="str">
        <f t="shared" si="670"/>
        <v>095808كابل 6/10 كيلو ولتي تك سيمه با هادي آلومينيومي، عايق پلي اتيلن كراس لينك، شيلد و نوار مسي و پوشش خارجي پي. وي. سي از نوع NA2XSY و به مقطع 240×1 ميليمتر مربع.</v>
      </c>
      <c r="P4800" s="596" t="s">
        <v>2389</v>
      </c>
      <c r="Q4800" s="555" t="s">
        <v>6477</v>
      </c>
      <c r="R4800" s="555" t="s">
        <v>28</v>
      </c>
      <c r="S4800" s="614">
        <v>258500</v>
      </c>
      <c r="T4800" s="17"/>
      <c r="U4800" s="583"/>
    </row>
    <row r="4801" spans="1:21" ht="69">
      <c r="A4801" s="5"/>
      <c r="B4801" s="5"/>
      <c r="I4801" s="5"/>
      <c r="J4801" s="5"/>
      <c r="K4801" s="5"/>
      <c r="M4801" s="411"/>
      <c r="N4801" s="9"/>
      <c r="O4801" s="16" t="str">
        <f t="shared" si="670"/>
        <v>095809كابل 6/10 كيلو ولتي تك سيمه با هادي آلومينيومي، عايق پلي اتيلن كراس لينك، شيلد و نوار مسي و پوشش خارجي پي. وي. سي از نوع NA2XSY و به مقطع 300×1 ميليمتر مربع.</v>
      </c>
      <c r="P4801" s="596" t="s">
        <v>2390</v>
      </c>
      <c r="Q4801" s="555" t="s">
        <v>6478</v>
      </c>
      <c r="R4801" s="555" t="s">
        <v>28</v>
      </c>
      <c r="S4801" s="614">
        <v>308500</v>
      </c>
      <c r="T4801" s="17"/>
      <c r="U4801" s="583"/>
    </row>
    <row r="4802" spans="1:21" ht="69">
      <c r="A4802" s="5"/>
      <c r="B4802" s="5"/>
      <c r="I4802" s="5"/>
      <c r="J4802" s="5"/>
      <c r="K4802" s="5"/>
      <c r="M4802" s="411"/>
      <c r="N4802" s="9"/>
      <c r="O4802" s="16" t="str">
        <f t="shared" si="670"/>
        <v>095810كابل 6/10 كيلو ولتي تك سيمه با هادي آلومينيومي، عايق پلي اتيلن كراس لينك، شيلد و نوار مسي و پوشش خارجي پي. وي. سي از نوع NA2XSY و به مقطع 400×1 ميليمتر مربع.</v>
      </c>
      <c r="P4802" s="596" t="s">
        <v>2391</v>
      </c>
      <c r="Q4802" s="555" t="s">
        <v>6479</v>
      </c>
      <c r="R4802" s="555" t="s">
        <v>28</v>
      </c>
      <c r="S4802" s="614">
        <v>345000</v>
      </c>
      <c r="T4802" s="17"/>
      <c r="U4802" s="583"/>
    </row>
    <row r="4803" spans="1:21" ht="69">
      <c r="A4803" s="5"/>
      <c r="B4803" s="5"/>
      <c r="I4803" s="5"/>
      <c r="J4803" s="5"/>
      <c r="K4803" s="5"/>
      <c r="M4803" s="411"/>
      <c r="N4803" s="9"/>
      <c r="O4803" s="16" t="str">
        <f t="shared" si="670"/>
        <v>095811كابل 6/10 كيلو ولتي تك سيمه با هادي آلومينيومي، عايق پلي اتيلن كراس لينك، شيلد و نوار مسي و پوشش خارجي پي. وي. سي از نوع NA2XSY و به مقطع 500×1 ميليمتر مربع.</v>
      </c>
      <c r="P4803" s="596" t="s">
        <v>2392</v>
      </c>
      <c r="Q4803" s="555" t="s">
        <v>6480</v>
      </c>
      <c r="R4803" s="555" t="s">
        <v>28</v>
      </c>
      <c r="S4803" s="614">
        <v>445500</v>
      </c>
      <c r="T4803" s="17"/>
      <c r="U4803" s="583"/>
    </row>
    <row r="4804" spans="1:21" ht="69">
      <c r="A4804" s="5"/>
      <c r="B4804" s="5"/>
      <c r="I4804" s="5"/>
      <c r="J4804" s="5"/>
      <c r="K4804" s="5"/>
      <c r="M4804" s="411"/>
      <c r="N4804" s="9"/>
      <c r="O4804" s="16" t="str">
        <f t="shared" si="670"/>
        <v>095901كابل 6/10 كيلو ولتي زره‌دار با نوار آلومينيومي، تک‌سيمه با هادي آلومينيومي، عايق پلي اتيلن كراس لينك، شيلد و نوار مسي و پوشش خارجي پي. وي. سي از نوع NA2XSYBY و به مقطع 35×1 ميليمتر مربع.</v>
      </c>
      <c r="P4804" s="596" t="s">
        <v>2393</v>
      </c>
      <c r="Q4804" s="555" t="s">
        <v>6481</v>
      </c>
      <c r="R4804" s="555" t="s">
        <v>28</v>
      </c>
      <c r="S4804" s="614">
        <v>123500</v>
      </c>
      <c r="T4804" s="17"/>
      <c r="U4804" s="583"/>
    </row>
    <row r="4805" spans="1:21" ht="69">
      <c r="A4805" s="5"/>
      <c r="B4805" s="5"/>
      <c r="I4805" s="5"/>
      <c r="J4805" s="5"/>
      <c r="K4805" s="5"/>
      <c r="M4805" s="411"/>
      <c r="N4805" s="9"/>
      <c r="O4805" s="16" t="str">
        <f t="shared" si="670"/>
        <v>095902كابل 6/10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v>
      </c>
      <c r="P4805" s="596" t="s">
        <v>2394</v>
      </c>
      <c r="Q4805" s="555" t="s">
        <v>6482</v>
      </c>
      <c r="R4805" s="555" t="s">
        <v>28</v>
      </c>
      <c r="S4805" s="614">
        <v>141000</v>
      </c>
      <c r="T4805" s="17"/>
      <c r="U4805" s="583"/>
    </row>
    <row r="4806" spans="1:21" ht="69">
      <c r="A4806" s="5"/>
      <c r="B4806" s="5"/>
      <c r="I4806" s="5"/>
      <c r="J4806" s="5"/>
      <c r="K4806" s="5"/>
      <c r="M4806" s="411"/>
      <c r="N4806" s="9"/>
      <c r="O4806" s="16" t="str">
        <f t="shared" si="670"/>
        <v>095903كابل 6/10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v>
      </c>
      <c r="P4806" s="596" t="s">
        <v>2395</v>
      </c>
      <c r="Q4806" s="555" t="s">
        <v>6483</v>
      </c>
      <c r="R4806" s="555" t="s">
        <v>28</v>
      </c>
      <c r="S4806" s="614">
        <v>165500</v>
      </c>
      <c r="T4806" s="17"/>
      <c r="U4806" s="583"/>
    </row>
    <row r="4807" spans="1:21" ht="69">
      <c r="A4807" s="5"/>
      <c r="B4807" s="5"/>
      <c r="I4807" s="5"/>
      <c r="J4807" s="5"/>
      <c r="K4807" s="5"/>
      <c r="M4807" s="411"/>
      <c r="N4807" s="9"/>
      <c r="O4807" s="16" t="str">
        <f t="shared" si="670"/>
        <v>095904كابل 6/10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v>
      </c>
      <c r="P4807" s="596" t="s">
        <v>2396</v>
      </c>
      <c r="Q4807" s="555" t="s">
        <v>6484</v>
      </c>
      <c r="R4807" s="555" t="s">
        <v>28</v>
      </c>
      <c r="S4807" s="614">
        <v>184000</v>
      </c>
      <c r="T4807" s="17"/>
      <c r="U4807" s="583"/>
    </row>
    <row r="4808" spans="1:21" ht="69">
      <c r="A4808" s="5"/>
      <c r="B4808" s="5"/>
      <c r="I4808" s="5"/>
      <c r="J4808" s="5"/>
      <c r="K4808" s="5"/>
      <c r="M4808" s="411"/>
      <c r="N4808" s="9"/>
      <c r="O4808" s="16" t="str">
        <f t="shared" si="670"/>
        <v>095905كابل 6/10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v>
      </c>
      <c r="P4808" s="596" t="s">
        <v>2397</v>
      </c>
      <c r="Q4808" s="555" t="s">
        <v>6485</v>
      </c>
      <c r="R4808" s="555" t="s">
        <v>28</v>
      </c>
      <c r="S4808" s="614">
        <v>215000</v>
      </c>
      <c r="T4808" s="17"/>
      <c r="U4808" s="583"/>
    </row>
    <row r="4809" spans="1:21" ht="69">
      <c r="A4809" s="5"/>
      <c r="B4809" s="5"/>
      <c r="I4809" s="5"/>
      <c r="J4809" s="5"/>
      <c r="K4809" s="5"/>
      <c r="M4809" s="411"/>
      <c r="N4809" s="9"/>
      <c r="O4809" s="16" t="str">
        <f t="shared" si="670"/>
        <v>095906كابل 6/10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v>
      </c>
      <c r="P4809" s="596" t="s">
        <v>2398</v>
      </c>
      <c r="Q4809" s="555" t="s">
        <v>6486</v>
      </c>
      <c r="R4809" s="555" t="s">
        <v>28</v>
      </c>
      <c r="S4809" s="614">
        <v>244500</v>
      </c>
      <c r="T4809" s="17"/>
      <c r="U4809" s="583"/>
    </row>
    <row r="4810" spans="1:21" ht="69">
      <c r="A4810" s="5"/>
      <c r="B4810" s="5"/>
      <c r="I4810" s="5"/>
      <c r="J4810" s="5"/>
      <c r="K4810" s="5"/>
      <c r="M4810" s="411"/>
      <c r="N4810" s="9"/>
      <c r="O4810" s="16" t="str">
        <f t="shared" si="670"/>
        <v>095907كابل 6/10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v>
      </c>
      <c r="P4810" s="596" t="s">
        <v>2399</v>
      </c>
      <c r="Q4810" s="555" t="s">
        <v>6487</v>
      </c>
      <c r="R4810" s="555" t="s">
        <v>28</v>
      </c>
      <c r="S4810" s="614">
        <v>292500</v>
      </c>
      <c r="T4810" s="17"/>
      <c r="U4810" s="583"/>
    </row>
    <row r="4811" spans="1:21" ht="69">
      <c r="A4811" s="5"/>
      <c r="B4811" s="5"/>
      <c r="I4811" s="5"/>
      <c r="J4811" s="5"/>
      <c r="K4811" s="5"/>
      <c r="M4811" s="411"/>
      <c r="N4811" s="9"/>
      <c r="O4811" s="16" t="str">
        <f t="shared" si="670"/>
        <v>095908كابل 6/10كيلو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v>
      </c>
      <c r="P4811" s="596" t="s">
        <v>2400</v>
      </c>
      <c r="Q4811" s="555" t="s">
        <v>6488</v>
      </c>
      <c r="R4811" s="555" t="s">
        <v>28</v>
      </c>
      <c r="S4811" s="614">
        <v>345000</v>
      </c>
      <c r="T4811" s="17"/>
      <c r="U4811" s="583"/>
    </row>
    <row r="4812" spans="1:21" ht="69">
      <c r="A4812" s="5"/>
      <c r="B4812" s="5"/>
      <c r="I4812" s="5"/>
      <c r="J4812" s="5"/>
      <c r="K4812" s="5"/>
      <c r="M4812" s="411"/>
      <c r="N4812" s="9"/>
      <c r="O4812" s="16" t="str">
        <f t="shared" si="670"/>
        <v>095909كابل 6/10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v>
      </c>
      <c r="P4812" s="596" t="s">
        <v>2401</v>
      </c>
      <c r="Q4812" s="555" t="s">
        <v>6489</v>
      </c>
      <c r="R4812" s="555" t="s">
        <v>28</v>
      </c>
      <c r="S4812" s="614">
        <v>392000</v>
      </c>
      <c r="T4812" s="17"/>
      <c r="U4812" s="583"/>
    </row>
    <row r="4813" spans="1:21" ht="69">
      <c r="A4813" s="5"/>
      <c r="B4813" s="5"/>
      <c r="I4813" s="5"/>
      <c r="J4813" s="5"/>
      <c r="K4813" s="5"/>
      <c r="M4813" s="411"/>
      <c r="N4813" s="9"/>
      <c r="O4813" s="16" t="str">
        <f t="shared" si="670"/>
        <v>095910كابل 6/10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v>
      </c>
      <c r="P4813" s="596" t="s">
        <v>2402</v>
      </c>
      <c r="Q4813" s="555" t="s">
        <v>6490</v>
      </c>
      <c r="R4813" s="555" t="s">
        <v>28</v>
      </c>
      <c r="S4813" s="614">
        <v>486500</v>
      </c>
      <c r="T4813" s="17"/>
      <c r="U4813" s="583"/>
    </row>
    <row r="4814" spans="1:21" ht="69">
      <c r="A4814" s="5"/>
      <c r="B4814" s="5"/>
      <c r="I4814" s="5"/>
      <c r="J4814" s="5"/>
      <c r="K4814" s="5"/>
      <c r="M4814" s="411"/>
      <c r="N4814" s="9"/>
      <c r="O4814" s="16" t="str">
        <f t="shared" si="670"/>
        <v>095911كابل 6/10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v>
      </c>
      <c r="P4814" s="596" t="s">
        <v>2403</v>
      </c>
      <c r="Q4814" s="555" t="s">
        <v>6491</v>
      </c>
      <c r="R4814" s="555" t="s">
        <v>28</v>
      </c>
      <c r="S4814" s="614">
        <v>522000</v>
      </c>
      <c r="T4814" s="17"/>
      <c r="U4814" s="583"/>
    </row>
    <row r="4815" spans="1:21" ht="69">
      <c r="A4815" s="5"/>
      <c r="B4815" s="5"/>
      <c r="I4815" s="5"/>
      <c r="J4815" s="5"/>
      <c r="K4815" s="5"/>
      <c r="M4815" s="411"/>
      <c r="N4815" s="9"/>
      <c r="O4815" s="16" t="str">
        <f t="shared" si="670"/>
        <v>096601كابل 12/20 كيلو ولتي سه سيمه با هادي آلومينيومي، عايق پلي اتيلن كراس لينك، شيلد و نوار مسي و پوشش خارجي پي. وي. سي از نوع NA2XSEY و به ‌مقطع 35×3 ميليمتر مربع.</v>
      </c>
      <c r="P4815" s="596" t="s">
        <v>2404</v>
      </c>
      <c r="Q4815" s="555" t="s">
        <v>6492</v>
      </c>
      <c r="R4815" s="555" t="s">
        <v>28</v>
      </c>
      <c r="S4815" s="614">
        <v>351500</v>
      </c>
      <c r="T4815" s="17"/>
      <c r="U4815" s="583"/>
    </row>
    <row r="4816" spans="1:21" ht="69">
      <c r="A4816" s="5"/>
      <c r="B4816" s="5"/>
      <c r="I4816" s="5"/>
      <c r="J4816" s="5"/>
      <c r="K4816" s="5"/>
      <c r="M4816" s="411"/>
      <c r="N4816" s="9"/>
      <c r="O4816" s="16" t="str">
        <f t="shared" si="670"/>
        <v>096602كابل 12/20 كيلو ولتي سه سيمه با هادي آلومينيومي، عايق پلي اتيلن كراس لينك، شيلد و نوار مسي و پوشش خارجي پي. وي. سي از نوع NA2XSEY و به ‌مقطع 50×3 ميليمتر مربع.</v>
      </c>
      <c r="P4816" s="596" t="s">
        <v>2405</v>
      </c>
      <c r="Q4816" s="555" t="s">
        <v>6493</v>
      </c>
      <c r="R4816" s="555" t="s">
        <v>28</v>
      </c>
      <c r="S4816" s="614">
        <v>408500</v>
      </c>
      <c r="T4816" s="17"/>
      <c r="U4816" s="583"/>
    </row>
    <row r="4817" spans="1:21" ht="69">
      <c r="A4817" s="5"/>
      <c r="B4817" s="5"/>
      <c r="I4817" s="5"/>
      <c r="J4817" s="5"/>
      <c r="K4817" s="5"/>
      <c r="M4817" s="411"/>
      <c r="N4817" s="9"/>
      <c r="O4817" s="16" t="str">
        <f t="shared" si="670"/>
        <v>096603كابل 12/20 كيلو ولتي سه سيمه با هادي آلومينيومي، عايق پلي اتيلن كراس لينك، شيلد و نوار مسي و پوشش خارجي پي. وي. سي از نوع NA2XSEY و به ‌مقطع 70×3 ميليمتر مربع.</v>
      </c>
      <c r="P4817" s="596" t="s">
        <v>2406</v>
      </c>
      <c r="Q4817" s="555" t="s">
        <v>6494</v>
      </c>
      <c r="R4817" s="555" t="s">
        <v>28</v>
      </c>
      <c r="S4817" s="614">
        <v>519500</v>
      </c>
      <c r="T4817" s="17"/>
      <c r="U4817" s="583"/>
    </row>
    <row r="4818" spans="1:21" ht="69">
      <c r="A4818" s="5"/>
      <c r="B4818" s="5"/>
      <c r="I4818" s="5"/>
      <c r="J4818" s="5"/>
      <c r="K4818" s="5"/>
      <c r="M4818" s="411"/>
      <c r="N4818" s="9"/>
      <c r="O4818" s="16" t="str">
        <f t="shared" si="670"/>
        <v>096604كابل 12/20 كيلو ولتي سه سيمه با هادي آلومينيومي، عايق پلي اتيلن كراس لينك، شيلد و نوار مسي و پوشش خارجي پي. وي. سي از نوع NA2XSEY و به ‌مقطع 95×3 ميليمتر مربع.</v>
      </c>
      <c r="P4818" s="596" t="s">
        <v>2407</v>
      </c>
      <c r="Q4818" s="555" t="s">
        <v>6495</v>
      </c>
      <c r="R4818" s="555" t="s">
        <v>28</v>
      </c>
      <c r="S4818" s="614">
        <v>612000</v>
      </c>
      <c r="T4818" s="17"/>
      <c r="U4818" s="583"/>
    </row>
    <row r="4819" spans="1:21" ht="69">
      <c r="A4819" s="5"/>
      <c r="B4819" s="5"/>
      <c r="I4819" s="5"/>
      <c r="J4819" s="5"/>
      <c r="K4819" s="5"/>
      <c r="M4819" s="411"/>
      <c r="N4819" s="9"/>
      <c r="O4819" s="16" t="str">
        <f t="shared" si="670"/>
        <v>096605كابل 12/20 كيلو ولتي سه سيمه با هادي آلومينيومي، عايق پلي اتيلن كراس لينك، شيلد و نوار مسي و پوشش خارجي پي. وي. سي از نوع NA2XSEY و به ‌مقطع 120×3 ميليمتر مربع.</v>
      </c>
      <c r="P4819" s="596" t="s">
        <v>2408</v>
      </c>
      <c r="Q4819" s="555" t="s">
        <v>6496</v>
      </c>
      <c r="R4819" s="555" t="s">
        <v>28</v>
      </c>
      <c r="S4819" s="614">
        <v>706500</v>
      </c>
      <c r="T4819" s="17"/>
      <c r="U4819" s="583"/>
    </row>
    <row r="4820" spans="1:21" ht="69">
      <c r="A4820" s="5"/>
      <c r="B4820" s="5"/>
      <c r="I4820" s="5"/>
      <c r="J4820" s="5"/>
      <c r="K4820" s="5"/>
      <c r="M4820" s="411"/>
      <c r="N4820" s="9"/>
      <c r="O4820" s="16" t="str">
        <f t="shared" si="670"/>
        <v>096606كابل 12/20 كيلو ولتي سه سيمه با هادي آلومينيومي، عايق پلي اتيلن كراس لينك، شيلد و نوار مسي و پوشش خارجي پي. وي. سي از نوع NA2XSEY و به ‌مقطع 150×3 ميليمتر مربع.</v>
      </c>
      <c r="P4820" s="596" t="s">
        <v>2409</v>
      </c>
      <c r="Q4820" s="555" t="s">
        <v>6497</v>
      </c>
      <c r="R4820" s="555" t="s">
        <v>28</v>
      </c>
      <c r="S4820" s="614">
        <v>777500</v>
      </c>
      <c r="T4820" s="17"/>
      <c r="U4820" s="583"/>
    </row>
    <row r="4821" spans="1:21" ht="69">
      <c r="A4821" s="5"/>
      <c r="B4821" s="5"/>
      <c r="I4821" s="5"/>
      <c r="J4821" s="5"/>
      <c r="K4821" s="5"/>
      <c r="M4821" s="411"/>
      <c r="N4821" s="9"/>
      <c r="O4821" s="16" t="str">
        <f t="shared" si="670"/>
        <v>096607كابل 12/20 كيلو ولتي سه سيمه با هادي آلومينيومي، عايق پلي اتيلن كراس لينك، شيلد و نوار مسي و پوشش خارجي پي. وي. سي از نوع NA2XSEY و به ‌مقطع 185×3 ميليمتر مربع.</v>
      </c>
      <c r="P4821" s="596" t="s">
        <v>2410</v>
      </c>
      <c r="Q4821" s="555" t="s">
        <v>6498</v>
      </c>
      <c r="R4821" s="555" t="s">
        <v>28</v>
      </c>
      <c r="S4821" s="614">
        <v>871500</v>
      </c>
      <c r="T4821" s="17"/>
      <c r="U4821" s="583"/>
    </row>
    <row r="4822" spans="1:21" ht="69">
      <c r="A4822" s="5"/>
      <c r="B4822" s="5"/>
      <c r="I4822" s="5"/>
      <c r="J4822" s="5"/>
      <c r="K4822" s="5"/>
      <c r="M4822" s="411"/>
      <c r="N4822" s="9"/>
      <c r="O4822" s="16" t="str">
        <f t="shared" si="670"/>
        <v>096608كابل 12/20 كيلو ولتي سه سيمه با هادي آلومينيومي، عايق پلي اتيلن كراس لينك، شيلد و نوار مسي و پوشش خارجي پي. وي. سي از نوع NA2XSEY و به ‌مقطع 240×3 ميليمتر مربع.</v>
      </c>
      <c r="P4822" s="596" t="s">
        <v>2411</v>
      </c>
      <c r="Q4822" s="555" t="s">
        <v>6499</v>
      </c>
      <c r="R4822" s="555" t="s">
        <v>28</v>
      </c>
      <c r="S4822" s="614">
        <v>1004000</v>
      </c>
      <c r="T4822" s="17"/>
      <c r="U4822" s="583"/>
    </row>
    <row r="4823" spans="1:21" ht="69">
      <c r="A4823" s="5"/>
      <c r="B4823" s="5"/>
      <c r="I4823" s="5"/>
      <c r="J4823" s="5"/>
      <c r="K4823" s="5"/>
      <c r="M4823" s="411"/>
      <c r="N4823" s="9"/>
      <c r="O4823" s="16" t="str">
        <f t="shared" si="670"/>
        <v>096609كابل 12/20 كيلو ولتي سه سيمه با هادي آلومينيومي، عايق پلي اتيلن كراس لينك، شيلد و نوار مسي و پوشش خارجي پي. وي. سي از نوع NA2XSEY و به ‌مقطع 300×3 ميليمتر مربع.</v>
      </c>
      <c r="P4823" s="596" t="s">
        <v>2412</v>
      </c>
      <c r="Q4823" s="555" t="s">
        <v>6500</v>
      </c>
      <c r="R4823" s="555" t="s">
        <v>28</v>
      </c>
      <c r="S4823" s="614">
        <v>1147000</v>
      </c>
      <c r="T4823" s="17"/>
      <c r="U4823" s="583"/>
    </row>
    <row r="4824" spans="1:21" ht="69">
      <c r="A4824" s="5"/>
      <c r="B4824" s="5"/>
      <c r="I4824" s="5"/>
      <c r="J4824" s="5"/>
      <c r="K4824" s="5"/>
      <c r="M4824" s="411"/>
      <c r="N4824" s="9"/>
      <c r="O4824" s="16" t="str">
        <f t="shared" si="670"/>
        <v>096701كابل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35×3 ميليمتر مربع.</v>
      </c>
      <c r="P4824" s="596" t="s">
        <v>2413</v>
      </c>
      <c r="Q4824" s="555" t="s">
        <v>6501</v>
      </c>
      <c r="R4824" s="555" t="s">
        <v>28</v>
      </c>
      <c r="S4824" s="614">
        <v>450000</v>
      </c>
      <c r="T4824" s="17"/>
      <c r="U4824" s="583"/>
    </row>
    <row r="4825" spans="1:21" ht="69">
      <c r="A4825" s="5"/>
      <c r="B4825" s="5"/>
      <c r="I4825" s="5"/>
      <c r="J4825" s="5"/>
      <c r="K4825" s="5"/>
      <c r="M4825" s="411"/>
      <c r="N4825" s="9"/>
      <c r="O4825" s="16" t="str">
        <f t="shared" si="670"/>
        <v>096702كابل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v>
      </c>
      <c r="P4825" s="596" t="s">
        <v>2414</v>
      </c>
      <c r="Q4825" s="555" t="s">
        <v>6502</v>
      </c>
      <c r="R4825" s="555" t="s">
        <v>28</v>
      </c>
      <c r="S4825" s="614">
        <v>561000</v>
      </c>
      <c r="T4825" s="17"/>
      <c r="U4825" s="583"/>
    </row>
    <row r="4826" spans="1:21" ht="69">
      <c r="A4826" s="5"/>
      <c r="B4826" s="5"/>
      <c r="I4826" s="5"/>
      <c r="J4826" s="5"/>
      <c r="K4826" s="5"/>
      <c r="M4826" s="411"/>
      <c r="N4826" s="9"/>
      <c r="O4826" s="16" t="str">
        <f t="shared" si="670"/>
        <v>096703كابل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v>
      </c>
      <c r="P4826" s="596" t="s">
        <v>2415</v>
      </c>
      <c r="Q4826" s="555" t="s">
        <v>6503</v>
      </c>
      <c r="R4826" s="555" t="s">
        <v>28</v>
      </c>
      <c r="S4826" s="614">
        <v>628500</v>
      </c>
      <c r="T4826" s="17"/>
      <c r="U4826" s="583"/>
    </row>
    <row r="4827" spans="1:21" ht="69">
      <c r="A4827" s="5"/>
      <c r="B4827" s="5"/>
      <c r="I4827" s="5"/>
      <c r="J4827" s="5"/>
      <c r="K4827" s="5"/>
      <c r="M4827" s="411"/>
      <c r="N4827" s="9"/>
      <c r="O4827" s="16" t="str">
        <f t="shared" si="670"/>
        <v>096704كابل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v>
      </c>
      <c r="P4827" s="596" t="s">
        <v>2416</v>
      </c>
      <c r="Q4827" s="555" t="s">
        <v>6504</v>
      </c>
      <c r="R4827" s="555" t="s">
        <v>28</v>
      </c>
      <c r="S4827" s="614">
        <v>771000</v>
      </c>
      <c r="T4827" s="17"/>
      <c r="U4827" s="583"/>
    </row>
    <row r="4828" spans="1:21" ht="69">
      <c r="A4828" s="5"/>
      <c r="B4828" s="5"/>
      <c r="I4828" s="5"/>
      <c r="J4828" s="5"/>
      <c r="K4828" s="5"/>
      <c r="M4828" s="411"/>
      <c r="N4828" s="9"/>
      <c r="O4828" s="16" t="str">
        <f t="shared" si="670"/>
        <v>096705كابل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120×3 ميليمتر مربع.</v>
      </c>
      <c r="P4828" s="596" t="s">
        <v>2417</v>
      </c>
      <c r="Q4828" s="555" t="s">
        <v>6505</v>
      </c>
      <c r="R4828" s="555" t="s">
        <v>28</v>
      </c>
      <c r="S4828" s="614">
        <v>842000</v>
      </c>
      <c r="T4828" s="17"/>
      <c r="U4828" s="583"/>
    </row>
    <row r="4829" spans="1:21" ht="69">
      <c r="A4829" s="5"/>
      <c r="B4829" s="5"/>
      <c r="I4829" s="5"/>
      <c r="J4829" s="5"/>
      <c r="K4829" s="5"/>
      <c r="M4829" s="411"/>
      <c r="N4829" s="9"/>
      <c r="O4829" s="16" t="str">
        <f t="shared" si="670"/>
        <v>096706كابل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v>
      </c>
      <c r="P4829" s="596" t="s">
        <v>2418</v>
      </c>
      <c r="Q4829" s="555" t="s">
        <v>6506</v>
      </c>
      <c r="R4829" s="555" t="s">
        <v>28</v>
      </c>
      <c r="S4829" s="614">
        <v>922500</v>
      </c>
      <c r="T4829" s="17"/>
      <c r="U4829" s="583"/>
    </row>
    <row r="4830" spans="1:21" ht="69">
      <c r="A4830" s="5"/>
      <c r="B4830" s="5"/>
      <c r="I4830" s="5"/>
      <c r="J4830" s="5"/>
      <c r="K4830" s="5"/>
      <c r="M4830" s="411"/>
      <c r="N4830" s="9"/>
      <c r="O4830" s="16" t="str">
        <f t="shared" si="670"/>
        <v>096707كابل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v>
      </c>
      <c r="P4830" s="596" t="s">
        <v>2419</v>
      </c>
      <c r="Q4830" s="555" t="s">
        <v>6507</v>
      </c>
      <c r="R4830" s="555" t="s">
        <v>28</v>
      </c>
      <c r="S4830" s="614">
        <v>1029000</v>
      </c>
      <c r="T4830" s="17"/>
      <c r="U4830" s="583"/>
    </row>
    <row r="4831" spans="1:21" ht="69">
      <c r="A4831" s="5"/>
      <c r="B4831" s="5"/>
      <c r="I4831" s="5"/>
      <c r="J4831" s="5"/>
      <c r="K4831" s="5"/>
      <c r="M4831" s="411"/>
      <c r="N4831" s="9"/>
      <c r="O4831" s="16" t="str">
        <f t="shared" si="670"/>
        <v>096708كابل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v>
      </c>
      <c r="P4831" s="596" t="s">
        <v>2420</v>
      </c>
      <c r="Q4831" s="555" t="s">
        <v>6508</v>
      </c>
      <c r="R4831" s="555" t="s">
        <v>28</v>
      </c>
      <c r="S4831" s="614">
        <v>1236000</v>
      </c>
      <c r="T4831" s="17"/>
      <c r="U4831" s="583"/>
    </row>
    <row r="4832" spans="1:21" ht="69">
      <c r="A4832" s="5"/>
      <c r="B4832" s="5"/>
      <c r="I4832" s="5"/>
      <c r="J4832" s="5"/>
      <c r="K4832" s="5"/>
      <c r="M4832" s="411"/>
      <c r="N4832" s="9"/>
      <c r="O4832" s="16" t="str">
        <f t="shared" si="670"/>
        <v>096709كابل12/20كيلو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v>
      </c>
      <c r="P4832" s="596" t="s">
        <v>2421</v>
      </c>
      <c r="Q4832" s="555" t="s">
        <v>6509</v>
      </c>
      <c r="R4832" s="555" t="s">
        <v>28</v>
      </c>
      <c r="S4832" s="614">
        <v>1394000</v>
      </c>
      <c r="T4832" s="17"/>
      <c r="U4832" s="583"/>
    </row>
    <row r="4833" spans="1:21" ht="69">
      <c r="A4833" s="5"/>
      <c r="B4833" s="5"/>
      <c r="I4833" s="5"/>
      <c r="J4833" s="5"/>
      <c r="K4833" s="5"/>
      <c r="M4833" s="411"/>
      <c r="N4833" s="9"/>
      <c r="O4833" s="16" t="str">
        <f t="shared" si="670"/>
        <v>096801كابل 12/20 كيلو ولتي تک سيمه با هادي آلومينيومي، عايق پلي اتيلن كراس لينك، شيلد و نوار مسي و پوشش خارجي پي. وي. سي از نوع NA2XSY و به ‌مقطع 35×1 ميليمتر مربع.</v>
      </c>
      <c r="P4833" s="596" t="s">
        <v>2422</v>
      </c>
      <c r="Q4833" s="555" t="s">
        <v>6510</v>
      </c>
      <c r="R4833" s="555" t="s">
        <v>28</v>
      </c>
      <c r="S4833" s="614">
        <v>147000</v>
      </c>
      <c r="T4833" s="17"/>
      <c r="U4833" s="583"/>
    </row>
    <row r="4834" spans="1:21" ht="69">
      <c r="A4834" s="5"/>
      <c r="B4834" s="5"/>
      <c r="I4834" s="5"/>
      <c r="J4834" s="5"/>
      <c r="K4834" s="5"/>
      <c r="M4834" s="411"/>
      <c r="N4834" s="9"/>
      <c r="O4834" s="16" t="str">
        <f t="shared" si="670"/>
        <v>096802كابل12/20 كيلو ولتي تک سيمه با هادي آلومينيومي، عايق پلي اتيلن كراس لينك، شيلد و نوار مسي و پوشش خارجي پي. وي. سي از نوع NA2XSY و به ‌مقطع 50×1 ميليمتر مربع.</v>
      </c>
      <c r="P4834" s="596" t="s">
        <v>2423</v>
      </c>
      <c r="Q4834" s="555" t="s">
        <v>6511</v>
      </c>
      <c r="R4834" s="555" t="s">
        <v>28</v>
      </c>
      <c r="S4834" s="614">
        <v>165000</v>
      </c>
      <c r="T4834" s="17"/>
      <c r="U4834" s="583"/>
    </row>
    <row r="4835" spans="1:21" ht="69">
      <c r="A4835" s="5"/>
      <c r="B4835" s="5"/>
      <c r="I4835" s="5"/>
      <c r="J4835" s="5"/>
      <c r="K4835" s="5"/>
      <c r="M4835" s="411"/>
      <c r="N4835" s="9"/>
      <c r="O4835" s="16" t="str">
        <f t="shared" si="670"/>
        <v>096803كابل 12/20 كيلو ولتي تک سيمه با هادي آلومينيومي، عايق پلي اتيلن كراس لينك، شيلد و نوار مسي و پوشش خارجي پي. وي. سي از نوع NA2XSY و به ‌مقطع 70×1 ميليمتر مربع.</v>
      </c>
      <c r="P4835" s="596" t="s">
        <v>2424</v>
      </c>
      <c r="Q4835" s="555" t="s">
        <v>6512</v>
      </c>
      <c r="R4835" s="555" t="s">
        <v>28</v>
      </c>
      <c r="S4835" s="614">
        <v>181000</v>
      </c>
      <c r="T4835" s="17"/>
      <c r="U4835" s="583"/>
    </row>
    <row r="4836" spans="1:21" ht="69">
      <c r="A4836" s="5"/>
      <c r="B4836" s="5"/>
      <c r="I4836" s="5"/>
      <c r="J4836" s="5"/>
      <c r="K4836" s="5"/>
      <c r="M4836" s="411"/>
      <c r="N4836" s="9"/>
      <c r="O4836" s="16" t="str">
        <f t="shared" si="670"/>
        <v>096804كابل 12/20كيلو ولتي تک سيمه با هادي آلومينيومي، عايق پلي اتيلن كراس لينك، شيلد و نوار مسي و پوشش خارجي پي. وي. سي از نوع NA2XSY و به ‌مقطع 95×1 ميليمتر مربع.</v>
      </c>
      <c r="P4836" s="596" t="s">
        <v>2425</v>
      </c>
      <c r="Q4836" s="555" t="s">
        <v>6513</v>
      </c>
      <c r="R4836" s="555" t="s">
        <v>28</v>
      </c>
      <c r="S4836" s="614">
        <v>199500</v>
      </c>
      <c r="T4836" s="17"/>
      <c r="U4836" s="583"/>
    </row>
    <row r="4837" spans="1:21" ht="69">
      <c r="A4837" s="5"/>
      <c r="B4837" s="5"/>
      <c r="I4837" s="5"/>
      <c r="J4837" s="5"/>
      <c r="K4837" s="5"/>
      <c r="M4837" s="411"/>
      <c r="N4837" s="9"/>
      <c r="O4837" s="16" t="str">
        <f t="shared" si="670"/>
        <v>096805كابل 12/20 كيلو ولتي تک سيمه با هادي آلومينيومي، عايق پلي اتيلن كراس لينك، شيلد و نوار مسي و پوشش خارجي پي. وي. سي از نوع NA2XSY و به ‌مقطع 120×1 ميليمتر مربع.</v>
      </c>
      <c r="P4837" s="596" t="s">
        <v>2426</v>
      </c>
      <c r="Q4837" s="555" t="s">
        <v>6514</v>
      </c>
      <c r="R4837" s="555" t="s">
        <v>28</v>
      </c>
      <c r="S4837" s="614">
        <v>217500</v>
      </c>
      <c r="T4837" s="17"/>
      <c r="U4837" s="583"/>
    </row>
    <row r="4838" spans="1:21" ht="69">
      <c r="A4838" s="5"/>
      <c r="B4838" s="5"/>
      <c r="I4838" s="5"/>
      <c r="J4838" s="5"/>
      <c r="K4838" s="5"/>
      <c r="M4838" s="411"/>
      <c r="N4838" s="9"/>
      <c r="O4838" s="16" t="str">
        <f t="shared" si="670"/>
        <v>096806كابل 12/20كيلو ولتي تک سيمه با هادي آلومينيومي، عايق پلي اتيلن كراس لينك، شيلد و نوار مسي و پوشش خارجي پي. وي. سي از نوع NA2XSY و به ‌مقطع 150×1 ميليمتر مربع.</v>
      </c>
      <c r="P4838" s="596" t="s">
        <v>2427</v>
      </c>
      <c r="Q4838" s="555" t="s">
        <v>6515</v>
      </c>
      <c r="R4838" s="555" t="s">
        <v>28</v>
      </c>
      <c r="S4838" s="614">
        <v>257500</v>
      </c>
      <c r="T4838" s="17"/>
      <c r="U4838" s="583"/>
    </row>
    <row r="4839" spans="1:21" ht="69">
      <c r="A4839" s="5"/>
      <c r="B4839" s="5"/>
      <c r="I4839" s="5"/>
      <c r="J4839" s="5"/>
      <c r="K4839" s="5"/>
      <c r="M4839" s="411"/>
      <c r="N4839" s="9"/>
      <c r="O4839" s="16" t="str">
        <f t="shared" ref="O4839:O4902" si="671">LEFT(CONCATENATE(P4839,Q4839),252)</f>
        <v>096807كابل 12/20 كيلو ولتي تک سيمه با هادي آلومينيومي، عايق پلي اتيلن كراس لينك، شيلد و نوار مسي و پوشش خارجي پي. وي. سي از نوع NA2XSY و به ‌مقطع 185×1 ميليمتر مربع.</v>
      </c>
      <c r="P4839" s="596" t="s">
        <v>2428</v>
      </c>
      <c r="Q4839" s="555" t="s">
        <v>6516</v>
      </c>
      <c r="R4839" s="555" t="s">
        <v>28</v>
      </c>
      <c r="S4839" s="614">
        <v>284500</v>
      </c>
      <c r="T4839" s="17"/>
      <c r="U4839" s="583"/>
    </row>
    <row r="4840" spans="1:21" ht="69">
      <c r="A4840" s="5"/>
      <c r="B4840" s="5"/>
      <c r="I4840" s="5"/>
      <c r="J4840" s="5"/>
      <c r="K4840" s="5"/>
      <c r="M4840" s="411"/>
      <c r="N4840" s="9"/>
      <c r="O4840" s="16" t="str">
        <f t="shared" si="671"/>
        <v>096808كابل 12/20 كيلو ولتي تک سيمه با هادي آلومينيومي، عايق پلي اتيلن كراس لينك، شيلد و نوار مسي و پوشش خارجي پي. وي. سي از نوع NA2XSY و به ‌مقطع 240×1 ميليمتر مربع.</v>
      </c>
      <c r="P4840" s="596" t="s">
        <v>2429</v>
      </c>
      <c r="Q4840" s="555" t="s">
        <v>6517</v>
      </c>
      <c r="R4840" s="555" t="s">
        <v>28</v>
      </c>
      <c r="S4840" s="614">
        <v>325500</v>
      </c>
      <c r="T4840" s="17"/>
      <c r="U4840" s="583"/>
    </row>
    <row r="4841" spans="1:21" ht="69">
      <c r="A4841" s="5"/>
      <c r="B4841" s="5"/>
      <c r="I4841" s="5"/>
      <c r="J4841" s="5"/>
      <c r="K4841" s="5"/>
      <c r="M4841" s="411"/>
      <c r="N4841" s="9"/>
      <c r="O4841" s="16" t="str">
        <f t="shared" si="671"/>
        <v>096809كابل 12/20 كيلو ولتي تک سيمه با هادي آلومينيومي، عايق پلي اتيلن كراس لينك، شيلد و نوار مسي و پوشش خارجي پي. وي. سي از نوع NA2XSY و به ‌مقطع 300×1 ميليمتر مربع.</v>
      </c>
      <c r="P4841" s="596" t="s">
        <v>2430</v>
      </c>
      <c r="Q4841" s="555" t="s">
        <v>6518</v>
      </c>
      <c r="R4841" s="555" t="s">
        <v>28</v>
      </c>
      <c r="S4841" s="614">
        <v>369000</v>
      </c>
      <c r="T4841" s="17"/>
      <c r="U4841" s="583"/>
    </row>
    <row r="4842" spans="1:21" ht="69">
      <c r="A4842" s="5"/>
      <c r="B4842" s="5"/>
      <c r="I4842" s="5"/>
      <c r="J4842" s="5"/>
      <c r="K4842" s="5"/>
      <c r="M4842" s="411"/>
      <c r="N4842" s="9"/>
      <c r="O4842" s="16" t="str">
        <f t="shared" si="671"/>
        <v>096810كابل 12/20 كيلو ولتي تک سيمه با هادي آلومينيومي، عايق پلي اتيلن كراس لينك، شيلد و نوار مسي و پوشش خارجي پي. وي. سي از نوع NA2XSY و به ‌مقطع 400×1 ميليمتر مربع.</v>
      </c>
      <c r="P4842" s="596" t="s">
        <v>2431</v>
      </c>
      <c r="Q4842" s="555" t="s">
        <v>6519</v>
      </c>
      <c r="R4842" s="555" t="s">
        <v>28</v>
      </c>
      <c r="S4842" s="614">
        <v>453500</v>
      </c>
      <c r="T4842" s="17"/>
      <c r="U4842" s="583"/>
    </row>
    <row r="4843" spans="1:21" ht="69">
      <c r="A4843" s="5"/>
      <c r="B4843" s="5"/>
      <c r="I4843" s="5"/>
      <c r="J4843" s="5"/>
      <c r="K4843" s="5"/>
      <c r="M4843" s="411"/>
      <c r="N4843" s="9"/>
      <c r="O4843" s="16" t="str">
        <f t="shared" si="671"/>
        <v>096811كابل 12/20 كيلو ولتي تک سيمه با هادي آلومينيومي، عايق پلي اتيلن كراس لينك، شيلد و نوار مسي و پوشش خارجي پي. وي. سي از نوع NA2XSY و به ‌مقطع 500×1 ميليمتر مربع.</v>
      </c>
      <c r="P4843" s="596" t="s">
        <v>2432</v>
      </c>
      <c r="Q4843" s="555" t="s">
        <v>6520</v>
      </c>
      <c r="R4843" s="555" t="s">
        <v>28</v>
      </c>
      <c r="S4843" s="614">
        <v>514500</v>
      </c>
      <c r="T4843" s="17"/>
      <c r="U4843" s="583"/>
    </row>
    <row r="4844" spans="1:21" ht="69">
      <c r="A4844" s="5"/>
      <c r="B4844" s="5"/>
      <c r="I4844" s="5"/>
      <c r="J4844" s="5"/>
      <c r="K4844" s="5"/>
      <c r="M4844" s="411"/>
      <c r="N4844" s="9"/>
      <c r="O4844" s="16" t="str">
        <f t="shared" si="671"/>
        <v>096901كابل 12/20 كيلو ولتي زره‌دار با نوار آلومينيومي، تك ‌سيمه با هادي آلومينيومي، عايق پلي اتيلن كراس لينك، شيلد و نوار مسي و پوشش خارجي پي. وي. سي از نوع NA2XSYBY و به مقطع 35×1 ميليمتر مربع.</v>
      </c>
      <c r="P4844" s="596" t="s">
        <v>2433</v>
      </c>
      <c r="Q4844" s="555" t="s">
        <v>6521</v>
      </c>
      <c r="R4844" s="555" t="s">
        <v>28</v>
      </c>
      <c r="S4844" s="614">
        <v>189500</v>
      </c>
      <c r="T4844" s="184"/>
      <c r="U4844" s="583"/>
    </row>
    <row r="4845" spans="1:21" ht="69">
      <c r="A4845" s="5"/>
      <c r="B4845" s="5"/>
      <c r="I4845" s="5"/>
      <c r="J4845" s="5"/>
      <c r="K4845" s="5"/>
      <c r="M4845" s="411"/>
      <c r="N4845" s="9"/>
      <c r="O4845" s="16" t="str">
        <f t="shared" si="671"/>
        <v>096902كابل 12/20 كيلو ولتي زره‌دار با نوار آلومينيومي، تك ‌سيمه با هادي آلومينيومي، عايق پلي اتيلن كراس لينك، شيلد و نوار مسي و پوشش خارجي پي. وي. سي از نوع NA2XSYBY و به مقطع 50×1 ميليمتر مربع.</v>
      </c>
      <c r="P4845" s="596" t="s">
        <v>2434</v>
      </c>
      <c r="Q4845" s="555" t="s">
        <v>6522</v>
      </c>
      <c r="R4845" s="555" t="s">
        <v>28</v>
      </c>
      <c r="S4845" s="614">
        <v>204500</v>
      </c>
      <c r="T4845" s="17"/>
      <c r="U4845" s="583"/>
    </row>
    <row r="4846" spans="1:21" ht="69">
      <c r="A4846" s="5"/>
      <c r="B4846" s="5"/>
      <c r="I4846" s="5"/>
      <c r="J4846" s="5"/>
      <c r="K4846" s="5"/>
      <c r="M4846" s="411"/>
      <c r="N4846" s="9"/>
      <c r="O4846" s="16" t="str">
        <f t="shared" si="671"/>
        <v>096903كابل 12/20 كيلو ولتي زره‌دار با نوار آلومينيومي، تك ‌سيمه با هادي آلومينيومي، عايق پلي اتيلن كراس لينك، شيلد و نوار مسي و پوشش خارجي پي. وي. سي از نوع NA2XSYBY و به مقطع 70×1 ميليمتر مربع.</v>
      </c>
      <c r="P4846" s="596" t="s">
        <v>2435</v>
      </c>
      <c r="Q4846" s="555" t="s">
        <v>6523</v>
      </c>
      <c r="R4846" s="555" t="s">
        <v>28</v>
      </c>
      <c r="S4846" s="614">
        <v>222500</v>
      </c>
      <c r="T4846" s="17"/>
      <c r="U4846" s="583"/>
    </row>
    <row r="4847" spans="1:21" ht="69">
      <c r="A4847" s="5"/>
      <c r="B4847" s="5"/>
      <c r="I4847" s="5"/>
      <c r="J4847" s="5"/>
      <c r="K4847" s="5"/>
      <c r="M4847" s="411"/>
      <c r="N4847" s="9"/>
      <c r="O4847" s="16" t="str">
        <f t="shared" si="671"/>
        <v>096904كابل 12/20 كيلو ولتي زره‌دار با نوار آلومينيومي، تك ‌سيمه با هادي آلومينيومي، عايق پلي اتيلن كراس لينك، شيلد و نوار مسي و پوشش خارجي پي. وي. سي از نوع NA2XSYBY و به مقطع 95×1 ميليمتر مربع.</v>
      </c>
      <c r="P4847" s="596" t="s">
        <v>2436</v>
      </c>
      <c r="Q4847" s="555" t="s">
        <v>6524</v>
      </c>
      <c r="R4847" s="555" t="s">
        <v>28</v>
      </c>
      <c r="S4847" s="614">
        <v>245000</v>
      </c>
      <c r="T4847" s="17"/>
      <c r="U4847" s="583"/>
    </row>
    <row r="4848" spans="1:21" ht="69">
      <c r="A4848" s="5"/>
      <c r="B4848" s="5"/>
      <c r="I4848" s="5"/>
      <c r="J4848" s="5"/>
      <c r="K4848" s="5"/>
      <c r="M4848" s="411"/>
      <c r="N4848" s="9"/>
      <c r="O4848" s="16" t="str">
        <f t="shared" si="671"/>
        <v>096905كابل 12/20 كيلو ولتي زره‌دار با نوار آلومينيومي، تك ‌سيمه با هادي آلومينيومي، عايق پلي اتيلن كراس لينك، شيلد و نوار مسي و پوشش خارجي پي. وي. سي از نوع NA2XSYBY و به مقطع 120×1 ميليمتر مربع.</v>
      </c>
      <c r="P4848" s="596" t="s">
        <v>2437</v>
      </c>
      <c r="Q4848" s="555" t="s">
        <v>6525</v>
      </c>
      <c r="R4848" s="555" t="s">
        <v>28</v>
      </c>
      <c r="S4848" s="614">
        <v>265500</v>
      </c>
      <c r="T4848" s="17"/>
      <c r="U4848" s="583"/>
    </row>
    <row r="4849" spans="1:21" ht="69">
      <c r="A4849" s="5"/>
      <c r="B4849" s="5"/>
      <c r="I4849" s="5"/>
      <c r="J4849" s="5"/>
      <c r="K4849" s="5"/>
      <c r="M4849" s="411"/>
      <c r="N4849" s="9"/>
      <c r="O4849" s="16" t="str">
        <f t="shared" si="671"/>
        <v>096906كابل 12/20 كيلو ولتي زره‌دار با نوار آلومينيومي، تك ‌سيمه با هادي آلومينيومي، عايق پلي اتيلن كراس لينك، شيلد و نوار مسي و پوشش خارجي پي. وي. سي از نوع NA2XSYBY و به مقطع 150×1 ميليمتر مربع.</v>
      </c>
      <c r="P4849" s="596" t="s">
        <v>2438</v>
      </c>
      <c r="Q4849" s="555" t="s">
        <v>6526</v>
      </c>
      <c r="R4849" s="555" t="s">
        <v>28</v>
      </c>
      <c r="S4849" s="614">
        <v>314500</v>
      </c>
      <c r="T4849" s="17"/>
      <c r="U4849" s="583"/>
    </row>
    <row r="4850" spans="1:21" ht="69">
      <c r="A4850" s="5"/>
      <c r="B4850" s="5"/>
      <c r="I4850" s="5"/>
      <c r="J4850" s="5"/>
      <c r="K4850" s="5"/>
      <c r="M4850" s="411"/>
      <c r="N4850" s="9"/>
      <c r="O4850" s="16" t="str">
        <f t="shared" si="671"/>
        <v>096907كابل 12/20 كيلو ولتي زره‌دار با نوار آلومينيومي، تك ‌سيمه با هادي آلومينيومي، عايق پلي اتيلن كراس لينك، شيلد و نوار مسي و پوشش خارجي پي. وي. سي از نوع NA2XSYBY و به مقطع 185×1 ميليمتر مربع.</v>
      </c>
      <c r="P4850" s="596" t="s">
        <v>2439</v>
      </c>
      <c r="Q4850" s="555" t="s">
        <v>6527</v>
      </c>
      <c r="R4850" s="555" t="s">
        <v>28</v>
      </c>
      <c r="S4850" s="614">
        <v>344500</v>
      </c>
      <c r="T4850" s="17"/>
      <c r="U4850" s="583"/>
    </row>
    <row r="4851" spans="1:21" ht="69">
      <c r="A4851" s="5"/>
      <c r="B4851" s="5"/>
      <c r="I4851" s="5"/>
      <c r="J4851" s="5"/>
      <c r="K4851" s="5"/>
      <c r="M4851" s="411"/>
      <c r="N4851" s="9"/>
      <c r="O4851" s="16" t="str">
        <f t="shared" si="671"/>
        <v>096908كابل 12/20كيلو ولتي زره‌دار با نوار آلومينيومي، تك ‌سيمه با هادي آلومينيومي، عايق پلي اتيلن كراس لينك، شيلد و نوار مسي و پوشش خارجي پي. وي. سي از نوع NA2XSYBY و به مقطع 240×1 ميليمتر مربع.</v>
      </c>
      <c r="P4851" s="596" t="s">
        <v>2440</v>
      </c>
      <c r="Q4851" s="555" t="s">
        <v>6528</v>
      </c>
      <c r="R4851" s="555" t="s">
        <v>28</v>
      </c>
      <c r="S4851" s="614">
        <v>393500</v>
      </c>
      <c r="T4851" s="17"/>
      <c r="U4851" s="583"/>
    </row>
    <row r="4852" spans="1:21" ht="69">
      <c r="A4852" s="5"/>
      <c r="B4852" s="5"/>
      <c r="I4852" s="5"/>
      <c r="J4852" s="5"/>
      <c r="K4852" s="5"/>
      <c r="M4852" s="411"/>
      <c r="N4852" s="9"/>
      <c r="O4852" s="16" t="str">
        <f t="shared" si="671"/>
        <v>096909كابل 12/20 كيلو ولتي زره‌دار با نوار آلومينيومي، تك ‌سيمه با هادي آلومينيومي، عايق پلي اتيلن كراس لينك، شيلد و نوار مسي و پوشش خارجي پي. وي. سي از نوع NA2XSYBY و به مقطع 300×1 ميليمتر مربع.</v>
      </c>
      <c r="P4852" s="596" t="s">
        <v>2441</v>
      </c>
      <c r="Q4852" s="555" t="s">
        <v>6529</v>
      </c>
      <c r="R4852" s="555" t="s">
        <v>28</v>
      </c>
      <c r="S4852" s="614">
        <v>442000</v>
      </c>
      <c r="T4852" s="17"/>
      <c r="U4852" s="583"/>
    </row>
    <row r="4853" spans="1:21" ht="69">
      <c r="A4853" s="5"/>
      <c r="B4853" s="5"/>
      <c r="I4853" s="5"/>
      <c r="J4853" s="5"/>
      <c r="K4853" s="5"/>
      <c r="M4853" s="411"/>
      <c r="N4853" s="9"/>
      <c r="O4853" s="16" t="str">
        <f t="shared" si="671"/>
        <v>096910كابل 12/20 كيلو ولتي زره‌دار با نوار آلومينيومي، تك ‌سيمه با هادي آلومينيومي، عايق پلي اتيلن كراس لينك، شيلد و نوار مسي و پوشش خارجي پي. وي. سي از نوع NA2XSYBY و به مقطع 400×1 ميليمتر مربع.</v>
      </c>
      <c r="P4853" s="596" t="s">
        <v>2442</v>
      </c>
      <c r="Q4853" s="555" t="s">
        <v>6530</v>
      </c>
      <c r="R4853" s="555" t="s">
        <v>28</v>
      </c>
      <c r="S4853" s="614">
        <v>559000</v>
      </c>
      <c r="T4853" s="17"/>
      <c r="U4853" s="583"/>
    </row>
    <row r="4854" spans="1:21" ht="69">
      <c r="A4854" s="5"/>
      <c r="B4854" s="5"/>
      <c r="I4854" s="5"/>
      <c r="J4854" s="5"/>
      <c r="K4854" s="5"/>
      <c r="M4854" s="411"/>
      <c r="N4854" s="9"/>
      <c r="O4854" s="16" t="str">
        <f t="shared" si="671"/>
        <v>096911كابل 12/20 كيلو ولتي زره‌دار با نوار آلومينيومي، تك ‌سيمه با هادي آلومينيومي، عايق پلي اتيلن كراس لينك، شيلد و نوار مسي و پوشش خارجي پي. وي. سي از نوع NA2XSYBY و به مقطع 500×1 ميليمتر مربع.</v>
      </c>
      <c r="P4854" s="596" t="s">
        <v>2443</v>
      </c>
      <c r="Q4854" s="555" t="s">
        <v>6531</v>
      </c>
      <c r="R4854" s="555" t="s">
        <v>28</v>
      </c>
      <c r="S4854" s="614">
        <v>625500</v>
      </c>
      <c r="T4854" s="17"/>
      <c r="U4854" s="583"/>
    </row>
    <row r="4855" spans="1:21" ht="69">
      <c r="A4855" s="5"/>
      <c r="B4855" s="5"/>
      <c r="I4855" s="5"/>
      <c r="J4855" s="5"/>
      <c r="K4855" s="5"/>
      <c r="M4855" s="411"/>
      <c r="N4855" s="9"/>
      <c r="O4855" s="16" t="str">
        <f t="shared" si="671"/>
        <v>097601كابل 18/30 كيلو ولتي سه‌ سيمه با هادي آلومينيومي، عايق پلي اتيلن كراس لينك، شيلد و نوار مسي و پوشش خارجي پي. وي. سي از نوع NA2XSEY و به مقطع 50×3 ميليمتر مربع.</v>
      </c>
      <c r="P4855" s="596" t="s">
        <v>2444</v>
      </c>
      <c r="Q4855" s="555" t="s">
        <v>6532</v>
      </c>
      <c r="R4855" s="555" t="s">
        <v>28</v>
      </c>
      <c r="S4855" s="614">
        <v>523500</v>
      </c>
      <c r="T4855" s="17"/>
      <c r="U4855" s="583"/>
    </row>
    <row r="4856" spans="1:21" ht="69">
      <c r="A4856" s="5"/>
      <c r="B4856" s="5"/>
      <c r="I4856" s="5"/>
      <c r="J4856" s="5"/>
      <c r="K4856" s="5"/>
      <c r="M4856" s="411"/>
      <c r="N4856" s="9"/>
      <c r="O4856" s="16" t="str">
        <f t="shared" si="671"/>
        <v>097602كابل 18/30 كيلو ولتي سه‌ سيمه با هادي آلومينيومي، عايق پلي اتيلن كراس لينك، شيلد و نوار مسي و پوشش خارجي پي. وي. سي از نوع NA2XSEY و به مقطع 70×3 ميليمتر مربع.</v>
      </c>
      <c r="P4856" s="596" t="s">
        <v>2445</v>
      </c>
      <c r="Q4856" s="555" t="s">
        <v>6533</v>
      </c>
      <c r="R4856" s="555" t="s">
        <v>28</v>
      </c>
      <c r="S4856" s="614">
        <v>632000</v>
      </c>
      <c r="T4856" s="17"/>
      <c r="U4856" s="583"/>
    </row>
    <row r="4857" spans="1:21" ht="69">
      <c r="A4857" s="5"/>
      <c r="B4857" s="5"/>
      <c r="I4857" s="5"/>
      <c r="J4857" s="5"/>
      <c r="K4857" s="5"/>
      <c r="M4857" s="411"/>
      <c r="N4857" s="9"/>
      <c r="O4857" s="16" t="str">
        <f t="shared" si="671"/>
        <v>097603كابل 18/30 كيلو ولتي سه‌ سيمه با هادي آلومينيومي، عايق پلي اتيلن كراس لينك، شيلد و نوار مسي و پوشش خارجي پي. وي. سي از نوع NA2XSEY و به مقطع 95×3 ميليمتر مربع.</v>
      </c>
      <c r="P4857" s="596" t="s">
        <v>2446</v>
      </c>
      <c r="Q4857" s="555" t="s">
        <v>6534</v>
      </c>
      <c r="R4857" s="555" t="s">
        <v>28</v>
      </c>
      <c r="S4857" s="614">
        <v>730500</v>
      </c>
      <c r="T4857" s="17"/>
      <c r="U4857" s="583"/>
    </row>
    <row r="4858" spans="1:21" ht="69">
      <c r="A4858" s="5"/>
      <c r="B4858" s="5"/>
      <c r="I4858" s="5"/>
      <c r="J4858" s="5"/>
      <c r="K4858" s="5"/>
      <c r="M4858" s="411"/>
      <c r="N4858" s="9"/>
      <c r="O4858" s="16" t="str">
        <f t="shared" si="671"/>
        <v>097604كابل 18/30 كيلو ولتي سه‌ سيمه با هادي آلومينيومي، عايق پلي اتيلن كراس لينك، شيلد و نوار مسي و پوشش خارجي پي. وي. سي از نوع NA2XSEY و به مقطع 120×3 ميليمتر مربع.</v>
      </c>
      <c r="P4858" s="596" t="s">
        <v>2447</v>
      </c>
      <c r="Q4858" s="555" t="s">
        <v>6535</v>
      </c>
      <c r="R4858" s="555" t="s">
        <v>28</v>
      </c>
      <c r="S4858" s="614">
        <v>870000</v>
      </c>
      <c r="T4858" s="17"/>
      <c r="U4858" s="583"/>
    </row>
    <row r="4859" spans="1:21" ht="69">
      <c r="A4859" s="5"/>
      <c r="B4859" s="5"/>
      <c r="I4859" s="5"/>
      <c r="J4859" s="5"/>
      <c r="K4859" s="5"/>
      <c r="M4859" s="411"/>
      <c r="N4859" s="9"/>
      <c r="O4859" s="16" t="str">
        <f t="shared" si="671"/>
        <v>097605كابل 18/30 كيلو ولتي سه‌ سيمه با هادي آلومينيومي، عايق پلي اتيلن كراس لينك، شيلد و نوار مسي و پوشش خارجي پي. وي. سي از نوع NA2XSEY و به مقطع 150×3 ميليمتر مربع.</v>
      </c>
      <c r="P4859" s="596" t="s">
        <v>2448</v>
      </c>
      <c r="Q4859" s="555" t="s">
        <v>6536</v>
      </c>
      <c r="R4859" s="555" t="s">
        <v>28</v>
      </c>
      <c r="S4859" s="614">
        <v>1003000</v>
      </c>
      <c r="T4859" s="17"/>
      <c r="U4859" s="583"/>
    </row>
    <row r="4860" spans="1:21" ht="69">
      <c r="A4860" s="5"/>
      <c r="B4860" s="5"/>
      <c r="I4860" s="5"/>
      <c r="J4860" s="5"/>
      <c r="K4860" s="5"/>
      <c r="M4860" s="411"/>
      <c r="N4860" s="9"/>
      <c r="O4860" s="16" t="str">
        <f t="shared" si="671"/>
        <v>097606كابل 18/30 كيلو ولتي سه‌ سيمه با هادي آلومينيومي، عايق پلي اتيلن كراس لينك، شيلد و نوار مسي و پوشش خارجي پي. وي. سي از نوع NA2XSEY و به مقطع 185×3 ميليمتر مربع.</v>
      </c>
      <c r="P4860" s="596" t="s">
        <v>2449</v>
      </c>
      <c r="Q4860" s="555" t="s">
        <v>6537</v>
      </c>
      <c r="R4860" s="555" t="s">
        <v>28</v>
      </c>
      <c r="S4860" s="614">
        <v>1152000</v>
      </c>
      <c r="T4860" s="17"/>
      <c r="U4860" s="583"/>
    </row>
    <row r="4861" spans="1:21" ht="69">
      <c r="A4861" s="5"/>
      <c r="B4861" s="5"/>
      <c r="I4861" s="5"/>
      <c r="J4861" s="5"/>
      <c r="K4861" s="5"/>
      <c r="M4861" s="411"/>
      <c r="N4861" s="9"/>
      <c r="O4861" s="16" t="str">
        <f t="shared" si="671"/>
        <v>097607كابل 18/30 كيلو ولتي سه‌ سيمه با هادي آلومينيومي، عايق پلي اتيلن كراس لينك، شيلد و نوار مسي و پوشش خارجي پي. وي. سي از نوع NA2XSEY و به مقطع 240×3 ميليمتر مربع.</v>
      </c>
      <c r="P4861" s="596" t="s">
        <v>2450</v>
      </c>
      <c r="Q4861" s="555" t="s">
        <v>6538</v>
      </c>
      <c r="R4861" s="555" t="s">
        <v>28</v>
      </c>
      <c r="S4861" s="614">
        <v>1332000</v>
      </c>
      <c r="T4861" s="17"/>
      <c r="U4861" s="583"/>
    </row>
    <row r="4862" spans="1:21" ht="69">
      <c r="A4862" s="5"/>
      <c r="B4862" s="5"/>
      <c r="I4862" s="5"/>
      <c r="J4862" s="5"/>
      <c r="K4862" s="5"/>
      <c r="M4862" s="411"/>
      <c r="N4862" s="9"/>
      <c r="O4862" s="16" t="str">
        <f t="shared" si="671"/>
        <v>097608كابل 18/30 كيلو ولتي سه‌ سيمه با هادي آلومينيومي، عايق پلي اتيلن كراس لينك، شيلد و نوار مسي و پوشش خارجي پي. وي. سي از نوع NA2XSEY و به مقطع 300×3 ميليمتر مربع.</v>
      </c>
      <c r="P4862" s="596" t="s">
        <v>2451</v>
      </c>
      <c r="Q4862" s="555" t="s">
        <v>6539</v>
      </c>
      <c r="R4862" s="555" t="s">
        <v>28</v>
      </c>
      <c r="S4862" s="614">
        <v>1521000</v>
      </c>
      <c r="T4862" s="17"/>
      <c r="U4862" s="583"/>
    </row>
    <row r="4863" spans="1:21" ht="69">
      <c r="A4863" s="5"/>
      <c r="B4863" s="5"/>
      <c r="I4863" s="5"/>
      <c r="J4863" s="5"/>
      <c r="K4863" s="5"/>
      <c r="M4863" s="411"/>
      <c r="N4863" s="9"/>
      <c r="O4863" s="16" t="str">
        <f t="shared" si="671"/>
        <v>097701كابل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v>
      </c>
      <c r="P4863" s="596" t="s">
        <v>2452</v>
      </c>
      <c r="Q4863" s="555" t="s">
        <v>6540</v>
      </c>
      <c r="R4863" s="555" t="s">
        <v>28</v>
      </c>
      <c r="S4863" s="614">
        <v>635500</v>
      </c>
      <c r="T4863" s="17"/>
      <c r="U4863" s="583"/>
    </row>
    <row r="4864" spans="1:21" ht="69">
      <c r="A4864" s="5"/>
      <c r="B4864" s="5"/>
      <c r="I4864" s="5"/>
      <c r="J4864" s="5"/>
      <c r="K4864" s="5"/>
      <c r="M4864" s="411"/>
      <c r="N4864" s="9"/>
      <c r="O4864" s="16" t="str">
        <f t="shared" si="671"/>
        <v>097702كابل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v>
      </c>
      <c r="P4864" s="596" t="s">
        <v>2453</v>
      </c>
      <c r="Q4864" s="555" t="s">
        <v>6541</v>
      </c>
      <c r="R4864" s="555" t="s">
        <v>28</v>
      </c>
      <c r="S4864" s="614">
        <v>729000</v>
      </c>
      <c r="T4864" s="17"/>
      <c r="U4864" s="583"/>
    </row>
    <row r="4865" spans="1:21" ht="69">
      <c r="A4865" s="5"/>
      <c r="B4865" s="5"/>
      <c r="I4865" s="5"/>
      <c r="J4865" s="5"/>
      <c r="K4865" s="5"/>
      <c r="M4865" s="411"/>
      <c r="N4865" s="9"/>
      <c r="O4865" s="16" t="str">
        <f t="shared" si="671"/>
        <v>097703كابل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v>
      </c>
      <c r="P4865" s="596" t="s">
        <v>2454</v>
      </c>
      <c r="Q4865" s="555" t="s">
        <v>6542</v>
      </c>
      <c r="R4865" s="555" t="s">
        <v>28</v>
      </c>
      <c r="S4865" s="614">
        <v>821000</v>
      </c>
      <c r="T4865" s="17"/>
      <c r="U4865" s="583"/>
    </row>
    <row r="4866" spans="1:21" ht="69">
      <c r="A4866" s="5"/>
      <c r="B4866" s="5"/>
      <c r="I4866" s="5"/>
      <c r="J4866" s="5"/>
      <c r="K4866" s="5"/>
      <c r="M4866" s="411"/>
      <c r="N4866" s="9"/>
      <c r="O4866" s="16" t="str">
        <f t="shared" si="671"/>
        <v>097704كابل 18/30 كيلو ولتي زره‌دار با نوار فولادي گالوانيزه، سه‌ سيمه با هادي آلومينيومي، عايق پلي اتيلن كراس لينك، شيلد و نوار مسي و پوشش خارجي پي.وي.س از نوع NA2XSEYBY و به مقطع 120×3 ميليمتر مربع.</v>
      </c>
      <c r="P4866" s="596" t="s">
        <v>2455</v>
      </c>
      <c r="Q4866" s="555" t="s">
        <v>6543</v>
      </c>
      <c r="R4866" s="555" t="s">
        <v>28</v>
      </c>
      <c r="S4866" s="614">
        <v>949500</v>
      </c>
      <c r="T4866" s="17"/>
      <c r="U4866" s="583"/>
    </row>
    <row r="4867" spans="1:21" ht="69">
      <c r="A4867" s="5"/>
      <c r="B4867" s="5"/>
      <c r="I4867" s="5"/>
      <c r="J4867" s="5"/>
      <c r="K4867" s="5"/>
      <c r="M4867" s="411"/>
      <c r="N4867" s="9"/>
      <c r="O4867" s="16" t="str">
        <f t="shared" si="671"/>
        <v>097705كابل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v>
      </c>
      <c r="P4867" s="596" t="s">
        <v>2456</v>
      </c>
      <c r="Q4867" s="555" t="s">
        <v>6544</v>
      </c>
      <c r="R4867" s="555" t="s">
        <v>28</v>
      </c>
      <c r="S4867" s="614">
        <v>1088000</v>
      </c>
      <c r="T4867" s="17"/>
      <c r="U4867" s="583"/>
    </row>
    <row r="4868" spans="1:21" ht="69">
      <c r="A4868" s="5"/>
      <c r="B4868" s="5"/>
      <c r="I4868" s="5"/>
      <c r="J4868" s="5"/>
      <c r="K4868" s="5"/>
      <c r="M4868" s="411"/>
      <c r="N4868" s="9"/>
      <c r="O4868" s="16" t="str">
        <f t="shared" si="671"/>
        <v>097706كابل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v>
      </c>
      <c r="P4868" s="596" t="s">
        <v>2457</v>
      </c>
      <c r="Q4868" s="555" t="s">
        <v>6545</v>
      </c>
      <c r="R4868" s="555" t="s">
        <v>28</v>
      </c>
      <c r="S4868" s="614">
        <v>1245000</v>
      </c>
      <c r="T4868" s="17"/>
      <c r="U4868" s="583"/>
    </row>
    <row r="4869" spans="1:21" ht="69">
      <c r="A4869" s="5"/>
      <c r="B4869" s="5"/>
      <c r="I4869" s="5"/>
      <c r="J4869" s="5"/>
      <c r="K4869" s="5"/>
      <c r="M4869" s="411"/>
      <c r="N4869" s="9"/>
      <c r="O4869" s="16" t="str">
        <f t="shared" si="671"/>
        <v>097707كابل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v>
      </c>
      <c r="P4869" s="596" t="s">
        <v>2458</v>
      </c>
      <c r="Q4869" s="555" t="s">
        <v>6546</v>
      </c>
      <c r="R4869" s="555" t="s">
        <v>28</v>
      </c>
      <c r="S4869" s="614">
        <v>1429000</v>
      </c>
      <c r="T4869" s="17"/>
      <c r="U4869" s="583"/>
    </row>
    <row r="4870" spans="1:21" ht="69">
      <c r="A4870" s="5"/>
      <c r="B4870" s="5"/>
      <c r="I4870" s="5"/>
      <c r="J4870" s="5"/>
      <c r="K4870" s="5"/>
      <c r="M4870" s="411"/>
      <c r="N4870" s="9"/>
      <c r="O4870" s="16" t="str">
        <f t="shared" si="671"/>
        <v>097708كابل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v>
      </c>
      <c r="P4870" s="596" t="s">
        <v>2459</v>
      </c>
      <c r="Q4870" s="555" t="s">
        <v>6547</v>
      </c>
      <c r="R4870" s="555" t="s">
        <v>28</v>
      </c>
      <c r="S4870" s="614">
        <v>1749000</v>
      </c>
      <c r="T4870" s="17"/>
      <c r="U4870" s="583"/>
    </row>
    <row r="4871" spans="1:21" ht="69">
      <c r="A4871" s="5"/>
      <c r="B4871" s="5"/>
      <c r="I4871" s="5"/>
      <c r="J4871" s="5"/>
      <c r="K4871" s="5"/>
      <c r="M4871" s="411"/>
      <c r="N4871" s="9"/>
      <c r="O4871" s="16" t="str">
        <f t="shared" si="671"/>
        <v>097801كابل 18/30 كيلو ولتي تک‌ سيمه با هادي آلومينيومي، عايق پلي اتيلن كراس لينك، شيلد و نوار مسي و پوشش خارجي پي. وي. سي از نوع NA2XSY و به مقطع 50×1 ميليمتر مربع.</v>
      </c>
      <c r="P4871" s="596" t="s">
        <v>2460</v>
      </c>
      <c r="Q4871" s="555" t="s">
        <v>6548</v>
      </c>
      <c r="R4871" s="555" t="s">
        <v>28</v>
      </c>
      <c r="S4871" s="614">
        <v>146500</v>
      </c>
      <c r="T4871" s="17"/>
      <c r="U4871" s="583"/>
    </row>
    <row r="4872" spans="1:21" ht="69">
      <c r="A4872" s="5"/>
      <c r="B4872" s="5"/>
      <c r="I4872" s="5"/>
      <c r="J4872" s="5"/>
      <c r="K4872" s="5"/>
      <c r="M4872" s="411"/>
      <c r="N4872" s="9"/>
      <c r="O4872" s="16" t="str">
        <f t="shared" si="671"/>
        <v>097802كابل 18/30 كيلو ولتي تک‌ سيمه با هادي آلومينيومي، عايق پلي اتيلن كراس لينك، شيلد و نوار مسي و پوشش خارجي پي. وي. سي از نوع NA2XSY و به مقطع 70×1 ميليمتر مربع.</v>
      </c>
      <c r="P4872" s="596" t="s">
        <v>2461</v>
      </c>
      <c r="Q4872" s="555" t="s">
        <v>6549</v>
      </c>
      <c r="R4872" s="555" t="s">
        <v>28</v>
      </c>
      <c r="S4872" s="614">
        <v>169000</v>
      </c>
      <c r="T4872" s="17"/>
      <c r="U4872" s="583"/>
    </row>
    <row r="4873" spans="1:21" ht="69">
      <c r="A4873" s="5"/>
      <c r="B4873" s="5"/>
      <c r="I4873" s="5"/>
      <c r="J4873" s="5"/>
      <c r="K4873" s="5"/>
      <c r="M4873" s="411"/>
      <c r="N4873" s="9"/>
      <c r="O4873" s="16" t="str">
        <f t="shared" si="671"/>
        <v>097803كابل 18/30 كيلو ولتي تک‌ سيمه با هادي آلومينيومي، عايق پلي اتيلن كراس لينك، شيلد و نوار مسي و پوشش خارجي پي. وي. سي از نوع NA2XSY و به مقطع 95×1 ميليمتر مربع.</v>
      </c>
      <c r="P4873" s="596" t="s">
        <v>2462</v>
      </c>
      <c r="Q4873" s="555" t="s">
        <v>6550</v>
      </c>
      <c r="R4873" s="555" t="s">
        <v>28</v>
      </c>
      <c r="S4873" s="614">
        <v>195000</v>
      </c>
      <c r="T4873" s="17"/>
      <c r="U4873" s="583"/>
    </row>
    <row r="4874" spans="1:21" ht="69">
      <c r="A4874" s="5"/>
      <c r="B4874" s="5"/>
      <c r="I4874" s="5"/>
      <c r="J4874" s="5"/>
      <c r="K4874" s="5"/>
      <c r="M4874" s="411"/>
      <c r="N4874" s="9"/>
      <c r="O4874" s="16" t="str">
        <f t="shared" si="671"/>
        <v>097804كابل 18/30 كيلو ولتي تک‌ سيمه با هادي آلومينيومي، عايق پلي اتيلن كراس لينك، شيلد و نوار مسي و پوشش خارجي پي. وي. سي از نوع NA2XSY و به مقطع 120×1 ميليمتر مربع.</v>
      </c>
      <c r="P4874" s="596" t="s">
        <v>2463</v>
      </c>
      <c r="Q4874" s="555" t="s">
        <v>6551</v>
      </c>
      <c r="R4874" s="555" t="s">
        <v>28</v>
      </c>
      <c r="S4874" s="614">
        <v>227500</v>
      </c>
      <c r="T4874" s="17"/>
      <c r="U4874" s="583"/>
    </row>
    <row r="4875" spans="1:21" ht="69">
      <c r="A4875" s="5"/>
      <c r="B4875" s="5"/>
      <c r="I4875" s="5"/>
      <c r="J4875" s="5"/>
      <c r="K4875" s="5"/>
      <c r="M4875" s="411"/>
      <c r="N4875" s="9"/>
      <c r="O4875" s="16" t="str">
        <f t="shared" si="671"/>
        <v>097805كابل 18/30 كيلو ولتي تک‌ سيمه با هادي آلومينيومي، عايق پلي اتيلن كراس لينك، شيلد و نوار مسي و پوشش خارجي پي. وي. سي از نوع NA2XSY و به مقطع 150×1 ميليمتر مربع.</v>
      </c>
      <c r="P4875" s="596" t="s">
        <v>2464</v>
      </c>
      <c r="Q4875" s="555" t="s">
        <v>6552</v>
      </c>
      <c r="R4875" s="555" t="s">
        <v>28</v>
      </c>
      <c r="S4875" s="614">
        <v>258000</v>
      </c>
      <c r="T4875" s="17"/>
      <c r="U4875" s="583"/>
    </row>
    <row r="4876" spans="1:21" ht="69">
      <c r="A4876" s="5"/>
      <c r="B4876" s="5"/>
      <c r="I4876" s="5"/>
      <c r="J4876" s="5"/>
      <c r="K4876" s="5"/>
      <c r="M4876" s="411"/>
      <c r="N4876" s="9"/>
      <c r="O4876" s="16" t="str">
        <f t="shared" si="671"/>
        <v>097806كابل 18/30 كيلو ولتي تک‌ سيمه با هادي آلومينيومي، عايق پلي اتيلن كراس لينك، شيلد و نوار مسي و پوشش خارجي پي. وي. سي از نوع NA2XSY و به مقطع 185×1 ميليمتر مربع.</v>
      </c>
      <c r="P4876" s="596" t="s">
        <v>2465</v>
      </c>
      <c r="Q4876" s="555" t="s">
        <v>6553</v>
      </c>
      <c r="R4876" s="555" t="s">
        <v>28</v>
      </c>
      <c r="S4876" s="614">
        <v>304000</v>
      </c>
      <c r="T4876" s="17"/>
      <c r="U4876" s="583"/>
    </row>
    <row r="4877" spans="1:21" ht="69">
      <c r="A4877" s="5"/>
      <c r="B4877" s="5"/>
      <c r="I4877" s="5"/>
      <c r="J4877" s="5"/>
      <c r="K4877" s="5"/>
      <c r="M4877" s="411"/>
      <c r="N4877" s="9"/>
      <c r="O4877" s="16" t="str">
        <f t="shared" si="671"/>
        <v>097807كابل 18/30 كيلو ولتي تک‌ سيمه با هادي آلومينيومي، عايق پلي اتيلن كراس لينك، شيلد و نوار مسي و پوشش خارجي پي. وي. سي از نوع NA2XSY و به مقطع 240×1 ميليمتر مربع.</v>
      </c>
      <c r="P4877" s="596" t="s">
        <v>2466</v>
      </c>
      <c r="Q4877" s="555" t="s">
        <v>6554</v>
      </c>
      <c r="R4877" s="555" t="s">
        <v>28</v>
      </c>
      <c r="S4877" s="614">
        <v>354500</v>
      </c>
      <c r="T4877" s="17"/>
      <c r="U4877" s="583"/>
    </row>
    <row r="4878" spans="1:21" ht="69">
      <c r="A4878" s="5"/>
      <c r="B4878" s="5"/>
      <c r="I4878" s="5"/>
      <c r="J4878" s="5"/>
      <c r="K4878" s="5"/>
      <c r="M4878" s="411"/>
      <c r="N4878" s="9"/>
      <c r="O4878" s="16" t="str">
        <f t="shared" si="671"/>
        <v>097808كابل 18/30 كيلو ولتي تک‌ سيمه با هادي آلومينيومي، عايق پلي اتيلن كراس لينك، شيلد و نوار مسي و پوشش خارجي پي. وي. سي از نوع NA2XSY و به مقطع 300×1 ميليمتر مربع.</v>
      </c>
      <c r="P4878" s="596" t="s">
        <v>2467</v>
      </c>
      <c r="Q4878" s="555" t="s">
        <v>6555</v>
      </c>
      <c r="R4878" s="555" t="s">
        <v>28</v>
      </c>
      <c r="S4878" s="614">
        <v>384000</v>
      </c>
      <c r="T4878" s="17"/>
      <c r="U4878" s="583"/>
    </row>
    <row r="4879" spans="1:21" ht="69">
      <c r="A4879" s="5"/>
      <c r="B4879" s="5"/>
      <c r="I4879" s="5"/>
      <c r="J4879" s="5"/>
      <c r="K4879" s="5"/>
      <c r="M4879" s="411"/>
      <c r="N4879" s="9"/>
      <c r="O4879" s="16" t="str">
        <f t="shared" si="671"/>
        <v>097809كابل 18/30 كيلو ولتي تک‌ سيمه با هادي آلومينيومي، عايق پلي اتيلن كراس لينك، شيلد و نوار مسي و پوشش خارجي پي. وي. سي از نوع NA2XSY و به مقطع 400×1 ميليمتر مربع.</v>
      </c>
      <c r="P4879" s="596" t="s">
        <v>2468</v>
      </c>
      <c r="Q4879" s="555" t="s">
        <v>6556</v>
      </c>
      <c r="R4879" s="555" t="s">
        <v>28</v>
      </c>
      <c r="S4879" s="614">
        <v>495000</v>
      </c>
      <c r="T4879" s="17"/>
      <c r="U4879" s="583"/>
    </row>
    <row r="4880" spans="1:21" ht="69">
      <c r="A4880" s="5"/>
      <c r="B4880" s="5"/>
      <c r="I4880" s="5"/>
      <c r="J4880" s="5"/>
      <c r="K4880" s="5"/>
      <c r="M4880" s="411"/>
      <c r="N4880" s="9"/>
      <c r="O4880" s="16" t="str">
        <f t="shared" si="671"/>
        <v>097810كابل 18/30 كيلو ولتي تک‌ سيمه با هادي آلومينيومي، عايق پلي اتيلن كراس لينك، شيلد و نوار مسي و پوشش خارجي پي. وي. سي از نوع NA2XSY و به مقطع 500×1 ميليمتر مربع.</v>
      </c>
      <c r="P4880" s="596" t="s">
        <v>2469</v>
      </c>
      <c r="Q4880" s="555" t="s">
        <v>6557</v>
      </c>
      <c r="R4880" s="555" t="s">
        <v>28</v>
      </c>
      <c r="S4880" s="614">
        <v>573500</v>
      </c>
      <c r="T4880" s="17"/>
      <c r="U4880" s="583"/>
    </row>
    <row r="4881" spans="1:21" ht="69">
      <c r="A4881" s="5"/>
      <c r="B4881" s="5"/>
      <c r="I4881" s="5"/>
      <c r="J4881" s="5"/>
      <c r="K4881" s="5"/>
      <c r="M4881" s="411"/>
      <c r="N4881" s="9"/>
      <c r="O4881" s="16" t="str">
        <f t="shared" si="671"/>
        <v>097901كابل 18/30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v>
      </c>
      <c r="P4881" s="596" t="s">
        <v>2470</v>
      </c>
      <c r="Q4881" s="555" t="s">
        <v>6558</v>
      </c>
      <c r="R4881" s="555" t="s">
        <v>28</v>
      </c>
      <c r="S4881" s="614">
        <v>159500</v>
      </c>
      <c r="T4881" s="17"/>
      <c r="U4881" s="583"/>
    </row>
    <row r="4882" spans="1:21" ht="69">
      <c r="A4882" s="5"/>
      <c r="B4882" s="5"/>
      <c r="I4882" s="5"/>
      <c r="J4882" s="5"/>
      <c r="K4882" s="5"/>
      <c r="M4882" s="411"/>
      <c r="N4882" s="9"/>
      <c r="O4882" s="16" t="str">
        <f t="shared" si="671"/>
        <v>097902كابل 18/30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v>
      </c>
      <c r="P4882" s="596" t="s">
        <v>2471</v>
      </c>
      <c r="Q4882" s="555" t="s">
        <v>6559</v>
      </c>
      <c r="R4882" s="555" t="s">
        <v>28</v>
      </c>
      <c r="S4882" s="614">
        <v>187500</v>
      </c>
      <c r="T4882" s="17"/>
      <c r="U4882" s="583"/>
    </row>
    <row r="4883" spans="1:21" ht="69">
      <c r="A4883" s="5"/>
      <c r="B4883" s="5"/>
      <c r="I4883" s="5"/>
      <c r="J4883" s="5"/>
      <c r="K4883" s="5"/>
      <c r="M4883" s="411"/>
      <c r="N4883" s="9"/>
      <c r="O4883" s="16" t="str">
        <f t="shared" si="671"/>
        <v>097903كابل 18/30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v>
      </c>
      <c r="P4883" s="596" t="s">
        <v>2472</v>
      </c>
      <c r="Q4883" s="555" t="s">
        <v>6560</v>
      </c>
      <c r="R4883" s="555" t="s">
        <v>28</v>
      </c>
      <c r="S4883" s="614">
        <v>215000</v>
      </c>
      <c r="T4883" s="17"/>
      <c r="U4883" s="583"/>
    </row>
    <row r="4884" spans="1:21" ht="69">
      <c r="A4884" s="5"/>
      <c r="B4884" s="5"/>
      <c r="I4884" s="5"/>
      <c r="J4884" s="5"/>
      <c r="K4884" s="5"/>
      <c r="M4884" s="411"/>
      <c r="N4884" s="9"/>
      <c r="O4884" s="16" t="str">
        <f t="shared" si="671"/>
        <v>097904كابل 18/30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v>
      </c>
      <c r="P4884" s="596" t="s">
        <v>2473</v>
      </c>
      <c r="Q4884" s="555" t="s">
        <v>6561</v>
      </c>
      <c r="R4884" s="555" t="s">
        <v>28</v>
      </c>
      <c r="S4884" s="614">
        <v>280000</v>
      </c>
      <c r="T4884" s="17"/>
      <c r="U4884" s="583"/>
    </row>
    <row r="4885" spans="1:21" ht="69">
      <c r="A4885" s="5"/>
      <c r="B4885" s="5"/>
      <c r="I4885" s="5"/>
      <c r="J4885" s="5"/>
      <c r="K4885" s="5"/>
      <c r="M4885" s="411"/>
      <c r="N4885" s="9"/>
      <c r="O4885" s="16" t="str">
        <f t="shared" si="671"/>
        <v>097905كابل 18/30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v>
      </c>
      <c r="P4885" s="596" t="s">
        <v>2474</v>
      </c>
      <c r="Q4885" s="555" t="s">
        <v>6562</v>
      </c>
      <c r="R4885" s="555" t="s">
        <v>28</v>
      </c>
      <c r="S4885" s="614">
        <v>315000</v>
      </c>
      <c r="T4885" s="17"/>
      <c r="U4885" s="583"/>
    </row>
    <row r="4886" spans="1:21" ht="69">
      <c r="A4886" s="5"/>
      <c r="B4886" s="5"/>
      <c r="I4886" s="5"/>
      <c r="J4886" s="5"/>
      <c r="K4886" s="5"/>
      <c r="M4886" s="411"/>
      <c r="N4886" s="9"/>
      <c r="O4886" s="16" t="str">
        <f t="shared" si="671"/>
        <v>097905كابل 18/30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v>
      </c>
      <c r="P4886" s="596" t="s">
        <v>2474</v>
      </c>
      <c r="Q4886" s="555" t="s">
        <v>6563</v>
      </c>
      <c r="R4886" s="555" t="s">
        <v>28</v>
      </c>
      <c r="S4886" s="614">
        <v>361500</v>
      </c>
      <c r="T4886" s="17"/>
      <c r="U4886" s="583"/>
    </row>
    <row r="4887" spans="1:21" ht="69">
      <c r="A4887" s="5"/>
      <c r="B4887" s="5"/>
      <c r="I4887" s="5"/>
      <c r="J4887" s="5"/>
      <c r="K4887" s="5"/>
      <c r="M4887" s="411"/>
      <c r="N4887" s="9"/>
      <c r="O4887" s="16" t="str">
        <f t="shared" si="671"/>
        <v>097907كابل 18/30 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v>
      </c>
      <c r="P4887" s="596" t="s">
        <v>2475</v>
      </c>
      <c r="Q4887" s="555" t="s">
        <v>6564</v>
      </c>
      <c r="R4887" s="555" t="s">
        <v>28</v>
      </c>
      <c r="S4887" s="614">
        <v>430000</v>
      </c>
      <c r="T4887" s="17"/>
      <c r="U4887" s="583"/>
    </row>
    <row r="4888" spans="1:21" ht="69">
      <c r="A4888" s="5"/>
      <c r="B4888" s="5"/>
      <c r="I4888" s="5"/>
      <c r="J4888" s="5"/>
      <c r="K4888" s="5"/>
      <c r="M4888" s="411"/>
      <c r="N4888" s="9"/>
      <c r="O4888" s="16" t="str">
        <f t="shared" si="671"/>
        <v>097908كابل 18/30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v>
      </c>
      <c r="P4888" s="596" t="s">
        <v>2476</v>
      </c>
      <c r="Q4888" s="555" t="s">
        <v>6565</v>
      </c>
      <c r="R4888" s="555" t="s">
        <v>28</v>
      </c>
      <c r="S4888" s="614">
        <v>499500</v>
      </c>
      <c r="T4888" s="17"/>
      <c r="U4888" s="583"/>
    </row>
    <row r="4889" spans="1:21" ht="69">
      <c r="A4889" s="5"/>
      <c r="B4889" s="5"/>
      <c r="I4889" s="5"/>
      <c r="J4889" s="5"/>
      <c r="K4889" s="5"/>
      <c r="M4889" s="411"/>
      <c r="N4889" s="9"/>
      <c r="O4889" s="16" t="str">
        <f t="shared" si="671"/>
        <v>097909كابل 18/30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v>
      </c>
      <c r="P4889" s="596" t="s">
        <v>2477</v>
      </c>
      <c r="Q4889" s="555" t="s">
        <v>6566</v>
      </c>
      <c r="R4889" s="555" t="s">
        <v>28</v>
      </c>
      <c r="S4889" s="614">
        <v>533500</v>
      </c>
      <c r="T4889" s="17"/>
      <c r="U4889" s="583"/>
    </row>
    <row r="4890" spans="1:21" ht="69">
      <c r="A4890" s="5"/>
      <c r="B4890" s="5"/>
      <c r="I4890" s="5"/>
      <c r="J4890" s="5"/>
      <c r="K4890" s="5"/>
      <c r="M4890" s="411"/>
      <c r="N4890" s="9"/>
      <c r="O4890" s="16" t="str">
        <f t="shared" si="671"/>
        <v>097910كابل 18/30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v>
      </c>
      <c r="P4890" s="596" t="s">
        <v>2478</v>
      </c>
      <c r="Q4890" s="555" t="s">
        <v>6567</v>
      </c>
      <c r="R4890" s="555" t="s">
        <v>28</v>
      </c>
      <c r="S4890" s="614">
        <v>595500</v>
      </c>
      <c r="T4890" s="17"/>
      <c r="U4890" s="583"/>
    </row>
    <row r="4891" spans="1:21">
      <c r="A4891" s="5"/>
      <c r="B4891" s="5"/>
      <c r="I4891" s="5"/>
      <c r="J4891" s="5"/>
      <c r="K4891" s="5"/>
      <c r="M4891" s="411"/>
      <c r="N4891" s="9"/>
      <c r="O4891" s="16" t="str">
        <f t="shared" si="671"/>
        <v>097911کابل</v>
      </c>
      <c r="P4891" s="615" t="s">
        <v>3664</v>
      </c>
      <c r="Q4891" s="258" t="s">
        <v>3659</v>
      </c>
      <c r="R4891" s="259" t="s">
        <v>28</v>
      </c>
      <c r="S4891" s="87">
        <v>10000</v>
      </c>
      <c r="T4891" s="17" t="s">
        <v>511</v>
      </c>
    </row>
    <row r="4892" spans="1:21">
      <c r="A4892" s="5"/>
      <c r="B4892" s="5"/>
      <c r="I4892" s="5"/>
      <c r="J4892" s="5"/>
      <c r="K4892" s="5"/>
      <c r="M4892" s="411"/>
      <c r="N4892" s="9"/>
      <c r="O4892" s="16" t="str">
        <f t="shared" si="671"/>
        <v>097912کابل1</v>
      </c>
      <c r="P4892" s="615" t="s">
        <v>3665</v>
      </c>
      <c r="Q4892" s="258" t="s">
        <v>7213</v>
      </c>
      <c r="R4892" s="259" t="s">
        <v>28</v>
      </c>
      <c r="S4892" s="87">
        <v>10001</v>
      </c>
      <c r="T4892" s="17" t="s">
        <v>511</v>
      </c>
    </row>
    <row r="4893" spans="1:21">
      <c r="A4893" s="5"/>
      <c r="B4893" s="5"/>
      <c r="I4893" s="5"/>
      <c r="J4893" s="5"/>
      <c r="K4893" s="5"/>
      <c r="M4893" s="411"/>
      <c r="N4893" s="9"/>
      <c r="O4893" s="16" t="str">
        <f t="shared" si="671"/>
        <v>097913کابل2</v>
      </c>
      <c r="P4893" s="615" t="s">
        <v>3666</v>
      </c>
      <c r="Q4893" s="258" t="s">
        <v>7214</v>
      </c>
      <c r="R4893" s="259" t="s">
        <v>28</v>
      </c>
      <c r="S4893" s="87">
        <v>10002</v>
      </c>
      <c r="T4893" s="17" t="s">
        <v>511</v>
      </c>
    </row>
    <row r="4894" spans="1:21" ht="51.75">
      <c r="A4894" s="5"/>
      <c r="B4894" s="5"/>
      <c r="I4894" s="5"/>
      <c r="J4894" s="5"/>
      <c r="K4894" s="5"/>
      <c r="M4894" s="411"/>
      <c r="N4894" s="9"/>
      <c r="O4894" s="16" t="str">
        <f t="shared" si="671"/>
        <v>100101سركابل داخلي، براي كابل تك سيمه 6 / 3/6 كيلوولتي، N2XSYBY يا ,NA2XSYBY به ‌مقاطع 16×1 تا 70×1 ميليمتر مربع.</v>
      </c>
      <c r="P4894" s="617">
        <v>100101</v>
      </c>
      <c r="Q4894" s="555" t="s">
        <v>6568</v>
      </c>
      <c r="R4894" s="555" t="s">
        <v>30</v>
      </c>
      <c r="S4894" s="614">
        <v>1948000</v>
      </c>
      <c r="T4894" s="17"/>
      <c r="U4894" s="583"/>
    </row>
    <row r="4895" spans="1:21" ht="51.75">
      <c r="A4895" s="5"/>
      <c r="B4895" s="5"/>
      <c r="I4895" s="5"/>
      <c r="J4895" s="5"/>
      <c r="K4895" s="5"/>
      <c r="M4895" s="411"/>
      <c r="N4895" s="9"/>
      <c r="O4895" s="16" t="str">
        <f t="shared" si="671"/>
        <v>100102سركابل داخلي، براي كابل سه سيمه 6 / 3/6  كيلوولتي، N2XSYBY يا ,NA2XSYBY به مقاطع 95×1 تا 185×1 ميليمتر مربع.</v>
      </c>
      <c r="P4895" s="596">
        <v>100102</v>
      </c>
      <c r="Q4895" s="555" t="s">
        <v>6569</v>
      </c>
      <c r="R4895" s="555" t="s">
        <v>30</v>
      </c>
      <c r="S4895" s="614">
        <v>2427000</v>
      </c>
      <c r="T4895" s="17"/>
      <c r="U4895" s="583"/>
    </row>
    <row r="4896" spans="1:21" ht="51.75">
      <c r="A4896" s="5"/>
      <c r="B4896" s="5"/>
      <c r="I4896" s="5"/>
      <c r="J4896" s="5"/>
      <c r="K4896" s="5"/>
      <c r="M4896" s="411"/>
      <c r="N4896" s="9"/>
      <c r="O4896" s="16" t="str">
        <f t="shared" si="671"/>
        <v>100103سركابل داخلي، براي كابل تك سيمه 6 / 3/6 كيلوولتي، N2XSYBY يا ,NA2XSYBY به ‌مقطع 240×1 ميليمتر مربع.</v>
      </c>
      <c r="P4896" s="596">
        <v>100103</v>
      </c>
      <c r="Q4896" s="555" t="s">
        <v>6570</v>
      </c>
      <c r="R4896" s="555" t="s">
        <v>30</v>
      </c>
      <c r="S4896" s="614">
        <v>2581000</v>
      </c>
      <c r="T4896" s="17"/>
      <c r="U4896" s="583"/>
    </row>
    <row r="4897" spans="1:21" ht="51.75">
      <c r="A4897" s="5"/>
      <c r="B4897" s="5"/>
      <c r="I4897" s="5"/>
      <c r="J4897" s="5"/>
      <c r="K4897" s="5"/>
      <c r="M4897" s="411"/>
      <c r="N4897" s="9"/>
      <c r="O4897" s="16" t="str">
        <f t="shared" si="671"/>
        <v>100201سركابل داخلي، براي كابل سه سيمه 6 / 3/6 كيلوولتي N2XSEYBY يا NA2XSEYBY به مقاطع 16×3 تا 50×3 ميليمتر مربع.</v>
      </c>
      <c r="P4897" s="596">
        <v>100201</v>
      </c>
      <c r="Q4897" s="555" t="s">
        <v>6571</v>
      </c>
      <c r="R4897" s="555" t="s">
        <v>30</v>
      </c>
      <c r="S4897" s="614">
        <v>3213000</v>
      </c>
      <c r="T4897" s="17"/>
      <c r="U4897" s="583"/>
    </row>
    <row r="4898" spans="1:21" ht="51.75">
      <c r="A4898" s="5"/>
      <c r="B4898" s="5"/>
      <c r="I4898" s="5"/>
      <c r="J4898" s="5"/>
      <c r="K4898" s="5"/>
      <c r="M4898" s="411"/>
      <c r="N4898" s="9"/>
      <c r="O4898" s="16" t="str">
        <f t="shared" si="671"/>
        <v>100202سركابل داخلي، براي كابل سه سيمه 6 / 3/6 كيلوولتي N2XSEYBY يا NA2XSEYBY به مقاطع 70×3 تا 120×3 ميليمتر مربع.</v>
      </c>
      <c r="P4898" s="596">
        <v>100202</v>
      </c>
      <c r="Q4898" s="555" t="s">
        <v>6572</v>
      </c>
      <c r="R4898" s="555" t="s">
        <v>30</v>
      </c>
      <c r="S4898" s="614">
        <v>3474000</v>
      </c>
      <c r="T4898" s="17"/>
      <c r="U4898" s="583"/>
    </row>
    <row r="4899" spans="1:21" ht="51.75">
      <c r="A4899" s="5"/>
      <c r="B4899" s="5"/>
      <c r="I4899" s="5"/>
      <c r="J4899" s="5"/>
      <c r="K4899" s="5"/>
      <c r="M4899" s="411"/>
      <c r="N4899" s="9"/>
      <c r="O4899" s="16" t="str">
        <f t="shared" si="671"/>
        <v>100203سركابل داخلي، براي كابل سه سيمه 6 / 3/6 كيلوولتي N2XSEYBY يا NA2XSEYBY به مقاطع 150×3 تا 185×3 ميليمتر مربع.</v>
      </c>
      <c r="P4899" s="596">
        <v>100203</v>
      </c>
      <c r="Q4899" s="555" t="s">
        <v>6573</v>
      </c>
      <c r="R4899" s="555" t="s">
        <v>30</v>
      </c>
      <c r="S4899" s="614">
        <v>3765000</v>
      </c>
      <c r="T4899" s="17"/>
      <c r="U4899" s="583"/>
    </row>
    <row r="4900" spans="1:21" ht="51.75">
      <c r="A4900" s="5"/>
      <c r="B4900" s="5"/>
      <c r="I4900" s="5"/>
      <c r="J4900" s="5"/>
      <c r="K4900" s="5"/>
      <c r="M4900" s="411"/>
      <c r="N4900" s="9"/>
      <c r="O4900" s="16" t="str">
        <f t="shared" si="671"/>
        <v>100204سركابل داخلي، براي كابل سه سيمه 6 / 3/6 كيلوولتي N2XSEYBY يا NA2XSEYBY به مقطع 240×3 ميليمتر مربع.</v>
      </c>
      <c r="P4900" s="596">
        <v>100204</v>
      </c>
      <c r="Q4900" s="555" t="s">
        <v>6574</v>
      </c>
      <c r="R4900" s="555" t="s">
        <v>30</v>
      </c>
      <c r="S4900" s="614">
        <v>4074000</v>
      </c>
      <c r="T4900" s="17"/>
      <c r="U4900" s="583"/>
    </row>
    <row r="4901" spans="1:21" ht="51.75">
      <c r="A4901" s="5"/>
      <c r="B4901" s="5"/>
      <c r="I4901" s="5"/>
      <c r="J4901" s="5"/>
      <c r="K4901" s="5"/>
      <c r="M4901" s="411"/>
      <c r="N4901" s="9"/>
      <c r="O4901" s="16" t="str">
        <f t="shared" si="671"/>
        <v>100301سركابل داخلي، براي كابل تك سيمه 6/10 كيلوولتي، N2XSY يا NA2XSY به مقاطع 16×1 تا 70×1 ميليمتر مربع.</v>
      </c>
      <c r="P4901" s="596">
        <v>100301</v>
      </c>
      <c r="Q4901" s="555" t="s">
        <v>6575</v>
      </c>
      <c r="R4901" s="555" t="s">
        <v>30</v>
      </c>
      <c r="S4901" s="614">
        <v>1882000</v>
      </c>
      <c r="T4901" s="17"/>
      <c r="U4901" s="583"/>
    </row>
    <row r="4902" spans="1:21" ht="51.75">
      <c r="A4902" s="5"/>
      <c r="B4902" s="5"/>
      <c r="I4902" s="5"/>
      <c r="J4902" s="5"/>
      <c r="K4902" s="5"/>
      <c r="M4902" s="411"/>
      <c r="N4902" s="9"/>
      <c r="O4902" s="16" t="str">
        <f t="shared" si="671"/>
        <v>100302سركابل داخلي، براي كابل تك سيمه 6/10 كيلوولتي، N2XSY يا NA2XSY به مقاطع 95×1 تا 185×1 ميليمتر مربع.</v>
      </c>
      <c r="P4902" s="596">
        <v>100302</v>
      </c>
      <c r="Q4902" s="555" t="s">
        <v>6576</v>
      </c>
      <c r="R4902" s="555" t="s">
        <v>30</v>
      </c>
      <c r="S4902" s="614">
        <v>2343000</v>
      </c>
      <c r="T4902" s="17"/>
      <c r="U4902" s="583"/>
    </row>
    <row r="4903" spans="1:21" ht="34.5">
      <c r="A4903" s="5"/>
      <c r="B4903" s="5"/>
      <c r="I4903" s="5"/>
      <c r="J4903" s="5"/>
      <c r="K4903" s="5"/>
      <c r="M4903" s="411"/>
      <c r="N4903" s="9"/>
      <c r="O4903" s="16" t="str">
        <f t="shared" ref="O4903:O4966" si="672">LEFT(CONCATENATE(P4903,Q4903),252)</f>
        <v>100303سركابل داخلي، براي كابل تك سيمه 6/10 كيلوولتي، N2XSY يا NA2XSY به مقطع 240×1 ميليمتر مربع.</v>
      </c>
      <c r="P4903" s="596">
        <v>100303</v>
      </c>
      <c r="Q4903" s="555" t="s">
        <v>6577</v>
      </c>
      <c r="R4903" s="555" t="s">
        <v>30</v>
      </c>
      <c r="S4903" s="614">
        <v>2668000</v>
      </c>
      <c r="T4903" s="17"/>
      <c r="U4903" s="583"/>
    </row>
    <row r="4904" spans="1:21" ht="51.75">
      <c r="A4904" s="5"/>
      <c r="B4904" s="5"/>
      <c r="I4904" s="5"/>
      <c r="J4904" s="5"/>
      <c r="K4904" s="5"/>
      <c r="M4904" s="411"/>
      <c r="N4904" s="9"/>
      <c r="O4904" s="16" t="str">
        <f t="shared" si="672"/>
        <v>100304سركابل داخلي، براي كابل تك سيمه 6/10 كيلوولتي، N2XSY يا NA2XSY به مقاطع 300×1 تا 400×1 ميليمتر مربع.</v>
      </c>
      <c r="P4904" s="596">
        <v>100304</v>
      </c>
      <c r="Q4904" s="555" t="s">
        <v>6578</v>
      </c>
      <c r="R4904" s="555" t="s">
        <v>30</v>
      </c>
      <c r="S4904" s="614">
        <v>3240000</v>
      </c>
      <c r="T4904" s="17"/>
      <c r="U4904" s="583"/>
    </row>
    <row r="4905" spans="1:21" ht="51.75">
      <c r="A4905" s="5"/>
      <c r="B4905" s="5"/>
      <c r="I4905" s="5"/>
      <c r="J4905" s="5"/>
      <c r="K4905" s="5"/>
      <c r="M4905" s="411"/>
      <c r="N4905" s="9"/>
      <c r="O4905" s="16" t="str">
        <f t="shared" si="672"/>
        <v>100401سركابل داخلي، براي كابل سه سيمه 6/10 كيلوولتي، N2XSEY يا NA2XSEY به مقاطع 16×3 تا 70×3 ميليمتر مربع.</v>
      </c>
      <c r="P4905" s="596">
        <v>100401</v>
      </c>
      <c r="Q4905" s="555" t="s">
        <v>6579</v>
      </c>
      <c r="R4905" s="555" t="s">
        <v>30</v>
      </c>
      <c r="S4905" s="614">
        <v>3455000</v>
      </c>
      <c r="T4905" s="17"/>
      <c r="U4905" s="583"/>
    </row>
    <row r="4906" spans="1:21" ht="51.75">
      <c r="A4906" s="5"/>
      <c r="B4906" s="5"/>
      <c r="I4906" s="5"/>
      <c r="J4906" s="5"/>
      <c r="K4906" s="5"/>
      <c r="M4906" s="411"/>
      <c r="N4906" s="9"/>
      <c r="O4906" s="16" t="str">
        <f t="shared" si="672"/>
        <v>100402سركابل داخلي، براي كابل سه سيمه 6/10 كيلوولتي، N2XSEY يا NA2XSEY به مقاطع 95×3 تا 185×3 ميليمتر مربع.</v>
      </c>
      <c r="P4906" s="596">
        <v>100402</v>
      </c>
      <c r="Q4906" s="555" t="s">
        <v>6580</v>
      </c>
      <c r="R4906" s="555" t="s">
        <v>30</v>
      </c>
      <c r="S4906" s="614">
        <v>3922000</v>
      </c>
      <c r="T4906" s="17"/>
      <c r="U4906" s="583"/>
    </row>
    <row r="4907" spans="1:21" ht="51.75">
      <c r="A4907" s="5"/>
      <c r="B4907" s="5"/>
      <c r="I4907" s="5"/>
      <c r="J4907" s="5"/>
      <c r="K4907" s="5"/>
      <c r="M4907" s="411"/>
      <c r="N4907" s="9"/>
      <c r="O4907" s="16" t="str">
        <f t="shared" si="672"/>
        <v>100403سركابل داخلي، براي كابل سه سيمه 6/10 كيلوولتي، N2XSEY يا NA2XSEY به مقاطع 240×3 ميليمتر مربع.</v>
      </c>
      <c r="P4907" s="596">
        <v>100403</v>
      </c>
      <c r="Q4907" s="555" t="s">
        <v>6581</v>
      </c>
      <c r="R4907" s="555" t="s">
        <v>30</v>
      </c>
      <c r="S4907" s="614">
        <v>4390000</v>
      </c>
      <c r="T4907" s="17"/>
      <c r="U4907" s="583"/>
    </row>
    <row r="4908" spans="1:21" ht="51.75">
      <c r="A4908" s="5"/>
      <c r="B4908" s="5"/>
      <c r="I4908" s="5"/>
      <c r="J4908" s="5"/>
      <c r="K4908" s="5"/>
      <c r="M4908" s="411"/>
      <c r="N4908" s="9"/>
      <c r="O4908" s="16" t="str">
        <f t="shared" si="672"/>
        <v>100404سركابل داخلي، براي كابل سه سيمه 6/10 كيلوولتي، N2XSEY يا NA2XSEY به مقاطع 300×3 تا 400×3 ميليمتر مربع.</v>
      </c>
      <c r="P4908" s="596">
        <v>100404</v>
      </c>
      <c r="Q4908" s="555" t="s">
        <v>6582</v>
      </c>
      <c r="R4908" s="555" t="s">
        <v>30</v>
      </c>
      <c r="S4908" s="614">
        <v>5013000</v>
      </c>
      <c r="T4908" s="17"/>
      <c r="U4908" s="583"/>
    </row>
    <row r="4909" spans="1:21" ht="51.75">
      <c r="A4909" s="5"/>
      <c r="B4909" s="5"/>
      <c r="I4909" s="5"/>
      <c r="J4909" s="5"/>
      <c r="K4909" s="5"/>
      <c r="M4909" s="411"/>
      <c r="N4909" s="9"/>
      <c r="O4909" s="16" t="str">
        <f t="shared" si="672"/>
        <v>100501سركابل داخلي، براي كابل تك سيمه 12/20 كيلوولتي، N2XSY يا NA2XSY به مقاطع 25×1 تا 50×1 ميليمتر مربع.</v>
      </c>
      <c r="P4909" s="596">
        <v>100501</v>
      </c>
      <c r="Q4909" s="555" t="s">
        <v>6583</v>
      </c>
      <c r="R4909" s="555" t="s">
        <v>30</v>
      </c>
      <c r="S4909" s="614">
        <v>2236000</v>
      </c>
      <c r="T4909" s="17"/>
      <c r="U4909" s="583"/>
    </row>
    <row r="4910" spans="1:21" ht="51.75">
      <c r="A4910" s="5"/>
      <c r="B4910" s="5"/>
      <c r="I4910" s="5"/>
      <c r="J4910" s="5"/>
      <c r="K4910" s="5"/>
      <c r="M4910" s="411"/>
      <c r="N4910" s="9"/>
      <c r="O4910" s="16" t="str">
        <f t="shared" si="672"/>
        <v>100502سركابل داخلي، براي كابل تك سيمه 12/20 كيلوولتي، N2XSY يا NA2XSY به مقاطع 70×1 تا 185×1 ميليمتر مربع.</v>
      </c>
      <c r="P4910" s="596">
        <v>100502</v>
      </c>
      <c r="Q4910" s="555" t="s">
        <v>6584</v>
      </c>
      <c r="R4910" s="555" t="s">
        <v>30</v>
      </c>
      <c r="S4910" s="614">
        <v>2699000</v>
      </c>
      <c r="T4910" s="17"/>
      <c r="U4910" s="583"/>
    </row>
    <row r="4911" spans="1:21" ht="51.75">
      <c r="A4911" s="5"/>
      <c r="B4911" s="5"/>
      <c r="I4911" s="5"/>
      <c r="J4911" s="5"/>
      <c r="K4911" s="5"/>
      <c r="M4911" s="411"/>
      <c r="N4911" s="9"/>
      <c r="O4911" s="16" t="str">
        <f t="shared" si="672"/>
        <v>100503سركابل داخلي، براي كابل تك سيمه 12/20 كيلوولتي، N2XSY يا NA2XSY به مقاطع 240×1 تا 300×1 ميليمتر مربع.</v>
      </c>
      <c r="P4911" s="596">
        <v>100503</v>
      </c>
      <c r="Q4911" s="555" t="s">
        <v>6585</v>
      </c>
      <c r="R4911" s="555" t="s">
        <v>30</v>
      </c>
      <c r="S4911" s="614">
        <v>3119000</v>
      </c>
      <c r="T4911" s="17"/>
      <c r="U4911" s="583"/>
    </row>
    <row r="4912" spans="1:21" ht="51.75">
      <c r="A4912" s="5"/>
      <c r="B4912" s="5"/>
      <c r="I4912" s="5"/>
      <c r="J4912" s="5"/>
      <c r="K4912" s="5"/>
      <c r="M4912" s="411"/>
      <c r="N4912" s="9"/>
      <c r="O4912" s="16" t="str">
        <f t="shared" si="672"/>
        <v>100601سركابل داخلي، براي كابل سه سيمه 12/20 كيلوولتي، N2XSEY يا NA2XSEY به مقاطع 25×3 تا 50×3 ميليمتر مربع.</v>
      </c>
      <c r="P4912" s="596">
        <v>100601</v>
      </c>
      <c r="Q4912" s="555" t="s">
        <v>6586</v>
      </c>
      <c r="R4912" s="555" t="s">
        <v>30</v>
      </c>
      <c r="S4912" s="614">
        <v>4065000</v>
      </c>
      <c r="T4912" s="17"/>
      <c r="U4912" s="583"/>
    </row>
    <row r="4913" spans="1:21" ht="51.75">
      <c r="A4913" s="5"/>
      <c r="B4913" s="5"/>
      <c r="I4913" s="5"/>
      <c r="J4913" s="5"/>
      <c r="K4913" s="5"/>
      <c r="M4913" s="411"/>
      <c r="N4913" s="9"/>
      <c r="O4913" s="16" t="str">
        <f t="shared" si="672"/>
        <v>100602سركابل داخلي، براي كابل سه سيمه 12/20 كيلوولتي، N2XSEY يا NA2XSEY به مقاطع 70×3 تا 185×3 ميليمتر مربع.</v>
      </c>
      <c r="P4913" s="596">
        <v>100602</v>
      </c>
      <c r="Q4913" s="555" t="s">
        <v>6587</v>
      </c>
      <c r="R4913" s="555" t="s">
        <v>30</v>
      </c>
      <c r="S4913" s="614">
        <v>4542000</v>
      </c>
      <c r="T4913" s="17"/>
      <c r="U4913" s="583"/>
    </row>
    <row r="4914" spans="1:21" ht="51.75">
      <c r="A4914" s="5"/>
      <c r="B4914" s="5"/>
      <c r="I4914" s="5"/>
      <c r="J4914" s="5"/>
      <c r="K4914" s="5"/>
      <c r="M4914" s="411"/>
      <c r="N4914" s="9"/>
      <c r="O4914" s="16" t="str">
        <f t="shared" si="672"/>
        <v>100603سركابل داخلي، براي كابل سه سيمه 12/20 كيلوولتي، N2XSEY يا NA2XSEY به مقاطع 240×3 تا 300×3 ميليمتر مربع.</v>
      </c>
      <c r="P4914" s="596">
        <v>100603</v>
      </c>
      <c r="Q4914" s="555" t="s">
        <v>6588</v>
      </c>
      <c r="R4914" s="555" t="s">
        <v>30</v>
      </c>
      <c r="S4914" s="614">
        <v>4993000</v>
      </c>
      <c r="T4914" s="17"/>
      <c r="U4914" s="583"/>
    </row>
    <row r="4915" spans="1:21" ht="51.75">
      <c r="A4915" s="5"/>
      <c r="B4915" s="5"/>
      <c r="I4915" s="5"/>
      <c r="J4915" s="5"/>
      <c r="K4915" s="5"/>
      <c r="M4915" s="411"/>
      <c r="N4915" s="9"/>
      <c r="O4915" s="16" t="str">
        <f t="shared" si="672"/>
        <v>100701سركابل داخلي، براي كابل تك سيمه 18/30 كيلوولتي، N2XSY يا NA2XSY به مقاطع 50×1 تا70×1 ميليمتر مربع.</v>
      </c>
      <c r="P4915" s="596">
        <v>100701</v>
      </c>
      <c r="Q4915" s="555" t="s">
        <v>6589</v>
      </c>
      <c r="R4915" s="555" t="s">
        <v>30</v>
      </c>
      <c r="S4915" s="614">
        <v>2909000</v>
      </c>
      <c r="T4915" s="17"/>
      <c r="U4915" s="583"/>
    </row>
    <row r="4916" spans="1:21" ht="51.75">
      <c r="A4916" s="5"/>
      <c r="B4916" s="5"/>
      <c r="I4916" s="5"/>
      <c r="J4916" s="5"/>
      <c r="K4916" s="5"/>
      <c r="M4916" s="411"/>
      <c r="N4916" s="9"/>
      <c r="O4916" s="16" t="str">
        <f t="shared" si="672"/>
        <v>100702سركابل داخلي، براي كابل تك سيمه 18/30 كيلوولتي، N2XSY يا NA2XSY به مقاطع 95×1 تا 150×1 ميليمتر مربع.</v>
      </c>
      <c r="P4916" s="596">
        <v>100702</v>
      </c>
      <c r="Q4916" s="555" t="s">
        <v>6590</v>
      </c>
      <c r="R4916" s="555" t="s">
        <v>30</v>
      </c>
      <c r="S4916" s="614">
        <v>3294000</v>
      </c>
      <c r="T4916" s="17"/>
      <c r="U4916" s="583"/>
    </row>
    <row r="4917" spans="1:21" ht="51.75">
      <c r="A4917" s="5"/>
      <c r="B4917" s="5"/>
      <c r="I4917" s="5"/>
      <c r="J4917" s="5"/>
      <c r="K4917" s="5"/>
      <c r="M4917" s="411"/>
      <c r="N4917" s="9"/>
      <c r="O4917" s="16" t="str">
        <f t="shared" si="672"/>
        <v>100703سركابل داخلي، براي كابل تك سيمه 18/30 كيلوولتي، N2XSY يا NA2XSY به مقاطع 185×1 تا 300×1 ميليمتر مربع.</v>
      </c>
      <c r="P4917" s="596">
        <v>100703</v>
      </c>
      <c r="Q4917" s="555" t="s">
        <v>6591</v>
      </c>
      <c r="R4917" s="555" t="s">
        <v>30</v>
      </c>
      <c r="S4917" s="614">
        <v>3723000</v>
      </c>
      <c r="T4917" s="17"/>
      <c r="U4917" s="583"/>
    </row>
    <row r="4918" spans="1:21" ht="51.75">
      <c r="A4918" s="5"/>
      <c r="B4918" s="5"/>
      <c r="I4918" s="5"/>
      <c r="J4918" s="5"/>
      <c r="K4918" s="5"/>
      <c r="M4918" s="411"/>
      <c r="N4918" s="9"/>
      <c r="O4918" s="16" t="str">
        <f t="shared" si="672"/>
        <v>100801سركابل داخلي، براي كابل سه سيمه 18/30 كيلوولتي، N2XSEY يا NA2XSEY به مقاطع 50×3 تا70×3 ميليمتر مربع.</v>
      </c>
      <c r="P4918" s="596">
        <v>100801</v>
      </c>
      <c r="Q4918" s="555" t="s">
        <v>6592</v>
      </c>
      <c r="R4918" s="555" t="s">
        <v>30</v>
      </c>
      <c r="S4918" s="614">
        <v>4781000</v>
      </c>
      <c r="T4918" s="17"/>
      <c r="U4918" s="583"/>
    </row>
    <row r="4919" spans="1:21" ht="51.75">
      <c r="A4919" s="5"/>
      <c r="B4919" s="5"/>
      <c r="I4919" s="5"/>
      <c r="J4919" s="5"/>
      <c r="K4919" s="5"/>
      <c r="M4919" s="411"/>
      <c r="N4919" s="9"/>
      <c r="O4919" s="16" t="str">
        <f t="shared" si="672"/>
        <v>100802سركابل داخلي، براي كابل سه سيمه 18/30 كيلوولتي، N2XSEY يا NA2XSEY به مقاطع 95×3 تا 150×3 ميليمتر مربع.</v>
      </c>
      <c r="P4919" s="596">
        <v>100802</v>
      </c>
      <c r="Q4919" s="555" t="s">
        <v>6593</v>
      </c>
      <c r="R4919" s="555" t="s">
        <v>30</v>
      </c>
      <c r="S4919" s="614">
        <v>5131000</v>
      </c>
      <c r="T4919" s="17"/>
      <c r="U4919" s="583"/>
    </row>
    <row r="4920" spans="1:21" ht="51.75">
      <c r="A4920" s="5"/>
      <c r="B4920" s="5"/>
      <c r="I4920" s="5"/>
      <c r="J4920" s="5"/>
      <c r="K4920" s="5"/>
      <c r="M4920" s="411"/>
      <c r="N4920" s="9"/>
      <c r="O4920" s="16" t="str">
        <f t="shared" si="672"/>
        <v>100803سركابل داخلي، براي كابل سه سيمه 18/30 كيلوولتي، N2XSEY يا NA2XSEY به مقاطع 185×3 تا 300×3 ميليمتر مربع.</v>
      </c>
      <c r="P4920" s="596">
        <v>100803</v>
      </c>
      <c r="Q4920" s="555" t="s">
        <v>6594</v>
      </c>
      <c r="R4920" s="555" t="s">
        <v>30</v>
      </c>
      <c r="S4920" s="614">
        <v>5593000</v>
      </c>
      <c r="T4920" s="17"/>
      <c r="U4920" s="583"/>
    </row>
    <row r="4921" spans="1:21" ht="51.75">
      <c r="A4921" s="5"/>
      <c r="B4921" s="5"/>
      <c r="I4921" s="5"/>
      <c r="J4921" s="5"/>
      <c r="K4921" s="5"/>
      <c r="M4921" s="411"/>
      <c r="N4921" s="9"/>
      <c r="O4921" s="16" t="str">
        <f t="shared" si="672"/>
        <v>102101سركابل فضاي آزاد، براي كابل 0/6/1 كيلوولتي چهار سيمه NYY، NYCY يا NYCYRY به مقاطع 25×4 تا 50×4 ميليمتر مربع.</v>
      </c>
      <c r="P4921" s="596">
        <v>102101</v>
      </c>
      <c r="Q4921" s="555" t="s">
        <v>6595</v>
      </c>
      <c r="R4921" s="555" t="s">
        <v>30</v>
      </c>
      <c r="S4921" s="583">
        <v>0</v>
      </c>
      <c r="T4921" s="17"/>
      <c r="U4921" s="583"/>
    </row>
    <row r="4922" spans="1:21" ht="51.75">
      <c r="A4922" s="5"/>
      <c r="B4922" s="5"/>
      <c r="I4922" s="5"/>
      <c r="J4922" s="5"/>
      <c r="K4922" s="5"/>
      <c r="M4922" s="411"/>
      <c r="N4922" s="9"/>
      <c r="O4922" s="16" t="str">
        <f t="shared" si="672"/>
        <v>102102سركابل فضاي آزاد، براي كابل0/6/1  كيلوولتي چهار سيمه NYY، NYCY يا NYCYRY به مقاطع 70×4 تا 185×4 ميليمتر مربع.</v>
      </c>
      <c r="P4922" s="596">
        <v>102102</v>
      </c>
      <c r="Q4922" s="555" t="s">
        <v>6596</v>
      </c>
      <c r="R4922" s="555" t="s">
        <v>30</v>
      </c>
      <c r="S4922" s="583">
        <v>0</v>
      </c>
      <c r="T4922" s="17"/>
      <c r="U4922" s="583"/>
    </row>
    <row r="4923" spans="1:21" ht="51.75">
      <c r="A4923" s="5"/>
      <c r="B4923" s="5"/>
      <c r="I4923" s="5"/>
      <c r="J4923" s="5"/>
      <c r="K4923" s="5"/>
      <c r="M4923" s="411"/>
      <c r="N4923" s="9"/>
      <c r="O4923" s="16" t="str">
        <f t="shared" si="672"/>
        <v>102103سركابل فضاي آزاد، براي كابل 0/6/1  كيلوولتي چهار سيمه NYY، NYCY يا NYCYRY به مقاطع 240×4 تا 300×4 ميليمتر مربع.</v>
      </c>
      <c r="P4923" s="596">
        <v>102103</v>
      </c>
      <c r="Q4923" s="555" t="s">
        <v>6597</v>
      </c>
      <c r="R4923" s="555" t="s">
        <v>30</v>
      </c>
      <c r="S4923" s="583">
        <v>0</v>
      </c>
      <c r="T4923" s="17"/>
      <c r="U4923" s="583"/>
    </row>
    <row r="4924" spans="1:21" ht="51.75">
      <c r="A4924" s="5"/>
      <c r="B4924" s="5"/>
      <c r="I4924" s="5"/>
      <c r="J4924" s="5"/>
      <c r="K4924" s="5"/>
      <c r="M4924" s="411"/>
      <c r="N4924" s="9"/>
      <c r="O4924" s="16" t="str">
        <f t="shared" si="672"/>
        <v>102201سركابل فضاي آزاد، براي كابل تك سيمه 6 / 3/6 كيلوولتي، N2XSYBY يا ,NA2XSYBY به ‌مقاطع 16×1 تا 70×1 ميليمتر مربع.</v>
      </c>
      <c r="P4924" s="596">
        <v>102201</v>
      </c>
      <c r="Q4924" s="555" t="s">
        <v>6598</v>
      </c>
      <c r="R4924" s="555" t="s">
        <v>30</v>
      </c>
      <c r="S4924" s="614">
        <v>2307000</v>
      </c>
      <c r="T4924" s="17"/>
      <c r="U4924" s="583"/>
    </row>
    <row r="4925" spans="1:21" ht="51.75">
      <c r="A4925" s="5"/>
      <c r="B4925" s="5"/>
      <c r="I4925" s="5"/>
      <c r="J4925" s="5"/>
      <c r="K4925" s="5"/>
      <c r="M4925" s="411"/>
      <c r="N4925" s="9"/>
      <c r="O4925" s="16" t="str">
        <f t="shared" si="672"/>
        <v>102202سركابل فضاي آزاد، براي كابل تك سيمه 6 / 3/6 كيلوولتي، N2XSYBY يا ,NA2XSYBY به ‌مقاطع 95×1 تا 185×1 ميليمتر مربع.</v>
      </c>
      <c r="P4925" s="596">
        <v>102202</v>
      </c>
      <c r="Q4925" s="555" t="s">
        <v>6599</v>
      </c>
      <c r="R4925" s="555" t="s">
        <v>30</v>
      </c>
      <c r="S4925" s="614">
        <v>2730000</v>
      </c>
      <c r="T4925" s="17"/>
      <c r="U4925" s="583"/>
    </row>
    <row r="4926" spans="1:21" ht="51.75">
      <c r="A4926" s="5"/>
      <c r="B4926" s="5"/>
      <c r="I4926" s="5"/>
      <c r="J4926" s="5"/>
      <c r="K4926" s="5"/>
      <c r="M4926" s="411"/>
      <c r="N4926" s="9"/>
      <c r="O4926" s="16" t="str">
        <f t="shared" si="672"/>
        <v>102203سركابل فضاي آزاد، براي كابل تك سيمه 6 / 3/6 كيلوولتي، N2XSYBY يا ,NA2XSYBY به ‌مقطع 240×1 ميليمتر مربع.</v>
      </c>
      <c r="P4926" s="596">
        <v>102203</v>
      </c>
      <c r="Q4926" s="555" t="s">
        <v>6600</v>
      </c>
      <c r="R4926" s="555" t="s">
        <v>30</v>
      </c>
      <c r="S4926" s="614">
        <v>3027000</v>
      </c>
      <c r="T4926" s="17"/>
      <c r="U4926" s="583"/>
    </row>
    <row r="4927" spans="1:21" ht="51.75">
      <c r="A4927" s="5"/>
      <c r="B4927" s="5"/>
      <c r="I4927" s="5"/>
      <c r="J4927" s="5"/>
      <c r="K4927" s="5"/>
      <c r="M4927" s="411"/>
      <c r="N4927" s="9"/>
      <c r="O4927" s="16" t="str">
        <f t="shared" si="672"/>
        <v>102301سركابل فضاي آزاد، براي كابل سه سيمه 6 / 3/6 كيلوولتي، N2XSEYBY يا ,NA2XSEYBY به مقاطع 16×3 تا50×3 ميليمتر مربع.</v>
      </c>
      <c r="P4927" s="596">
        <v>102301</v>
      </c>
      <c r="Q4927" s="555" t="s">
        <v>6601</v>
      </c>
      <c r="R4927" s="555" t="s">
        <v>30</v>
      </c>
      <c r="S4927" s="614">
        <v>3090000</v>
      </c>
      <c r="T4927" s="17"/>
      <c r="U4927" s="583"/>
    </row>
    <row r="4928" spans="1:21" ht="51.75">
      <c r="A4928" s="5"/>
      <c r="B4928" s="5"/>
      <c r="I4928" s="5"/>
      <c r="J4928" s="5"/>
      <c r="K4928" s="5"/>
      <c r="M4928" s="411"/>
      <c r="N4928" s="9"/>
      <c r="O4928" s="16" t="str">
        <f t="shared" si="672"/>
        <v>102302سركابل فضاي آزاد، براي كابل سه سيمه 6 / 3/6 كيلوولتي، N2XSEYBY يا ,NA2XSEYBY به مقاطع 70×3 تا 120×3 ميليمتر مربع.</v>
      </c>
      <c r="P4928" s="596">
        <v>102302</v>
      </c>
      <c r="Q4928" s="555" t="s">
        <v>6602</v>
      </c>
      <c r="R4928" s="555" t="s">
        <v>30</v>
      </c>
      <c r="S4928" s="614">
        <v>3997000</v>
      </c>
      <c r="T4928" s="17"/>
      <c r="U4928" s="583"/>
    </row>
    <row r="4929" spans="1:21" ht="51.75">
      <c r="A4929" s="5"/>
      <c r="B4929" s="5"/>
      <c r="I4929" s="5"/>
      <c r="J4929" s="5"/>
      <c r="K4929" s="5"/>
      <c r="M4929" s="411"/>
      <c r="N4929" s="9"/>
      <c r="O4929" s="16" t="str">
        <f t="shared" si="672"/>
        <v>102303سركابل فضاي آزاد، براي كابل سه سيمه 6 / 3/6 كيلوولتي، N2XSEYBY يا ,NA2XSEYBY به مقاطع 150×3 تا 185×3 ميليمتر مربع.</v>
      </c>
      <c r="P4929" s="596">
        <v>102303</v>
      </c>
      <c r="Q4929" s="555" t="s">
        <v>6603</v>
      </c>
      <c r="R4929" s="555" t="s">
        <v>30</v>
      </c>
      <c r="S4929" s="614">
        <v>4514000</v>
      </c>
      <c r="T4929" s="17"/>
      <c r="U4929" s="583"/>
    </row>
    <row r="4930" spans="1:21" ht="51.75">
      <c r="A4930" s="5"/>
      <c r="B4930" s="5"/>
      <c r="I4930" s="5"/>
      <c r="J4930" s="5"/>
      <c r="K4930" s="5"/>
      <c r="M4930" s="411"/>
      <c r="N4930" s="9"/>
      <c r="O4930" s="16" t="str">
        <f t="shared" si="672"/>
        <v>102304سركابل فضاي آزاد، براي كابل سه سيمه 6 / 3/6 كيلوولتي، N2XSEYBY يا ,NA2XSEYBY به مقطع 240×3 ميليمتر مربع.</v>
      </c>
      <c r="P4930" s="596">
        <v>102304</v>
      </c>
      <c r="Q4930" s="555" t="s">
        <v>6604</v>
      </c>
      <c r="R4930" s="555" t="s">
        <v>30</v>
      </c>
      <c r="S4930" s="614">
        <v>4831000</v>
      </c>
      <c r="T4930" s="17"/>
      <c r="U4930" s="583"/>
    </row>
    <row r="4931" spans="1:21" ht="51.75">
      <c r="A4931" s="5"/>
      <c r="B4931" s="5"/>
      <c r="I4931" s="5"/>
      <c r="J4931" s="5"/>
      <c r="K4931" s="5"/>
      <c r="M4931" s="411"/>
      <c r="N4931" s="9"/>
      <c r="O4931" s="16" t="str">
        <f t="shared" si="672"/>
        <v>102401سركابل فضاي آزاد، براي كابل تك سيمه 6/10  كيلوولتي، N2XSY يا NA2XSY به مقاطع 25×1 تا 50×1 ميليمتر مربع.</v>
      </c>
      <c r="P4931" s="596">
        <v>102401</v>
      </c>
      <c r="Q4931" s="555" t="s">
        <v>6605</v>
      </c>
      <c r="R4931" s="555" t="s">
        <v>30</v>
      </c>
      <c r="S4931" s="614">
        <v>2227000</v>
      </c>
      <c r="T4931" s="17"/>
      <c r="U4931" s="583"/>
    </row>
    <row r="4932" spans="1:21" ht="51.75">
      <c r="A4932" s="5"/>
      <c r="B4932" s="5"/>
      <c r="I4932" s="5"/>
      <c r="J4932" s="5"/>
      <c r="K4932" s="5"/>
      <c r="M4932" s="411"/>
      <c r="N4932" s="9"/>
      <c r="O4932" s="16" t="str">
        <f t="shared" si="672"/>
        <v>102402سركابل فضاي آزاد، براي كابل تك سيمه 6/10 كيلوولتي، N2XSY يا NA2XSY به مقاطع 70×1 تا 120×1 ميليمتر مربع.</v>
      </c>
      <c r="P4932" s="596">
        <v>102402</v>
      </c>
      <c r="Q4932" s="555" t="s">
        <v>6606</v>
      </c>
      <c r="R4932" s="555" t="s">
        <v>30</v>
      </c>
      <c r="S4932" s="614">
        <v>2638000</v>
      </c>
      <c r="T4932" s="17"/>
      <c r="U4932" s="583"/>
    </row>
    <row r="4933" spans="1:21" ht="51.75">
      <c r="A4933" s="5"/>
      <c r="B4933" s="5"/>
      <c r="I4933" s="5"/>
      <c r="J4933" s="5"/>
      <c r="K4933" s="5"/>
      <c r="M4933" s="411"/>
      <c r="N4933" s="9"/>
      <c r="O4933" s="16" t="str">
        <f t="shared" si="672"/>
        <v>102403سركابل فضاي آزاد، براي كابل تك سيمه 6/10 كيلوولتي، N2XSY يا NA2XSY به مقاطع 150×1 تا 240×1 ميليمتر مربع.</v>
      </c>
      <c r="P4933" s="596">
        <v>102403</v>
      </c>
      <c r="Q4933" s="555" t="s">
        <v>6607</v>
      </c>
      <c r="R4933" s="555" t="s">
        <v>30</v>
      </c>
      <c r="S4933" s="614">
        <v>3127000</v>
      </c>
      <c r="T4933" s="17"/>
      <c r="U4933" s="583"/>
    </row>
    <row r="4934" spans="1:21" ht="51.75">
      <c r="A4934" s="5"/>
      <c r="B4934" s="5"/>
      <c r="I4934" s="5"/>
      <c r="J4934" s="5"/>
      <c r="K4934" s="5"/>
      <c r="M4934" s="411"/>
      <c r="N4934" s="9"/>
      <c r="O4934" s="16" t="str">
        <f t="shared" si="672"/>
        <v>102501سركابل فضاي آزاد، براي كابل سه سيمه 6/10 كيلوولتي، N2XSY يا NA2XSY به مقاطع 25×3 تا 70×3 ميليمتر مربع.</v>
      </c>
      <c r="P4934" s="596">
        <v>102501</v>
      </c>
      <c r="Q4934" s="555" t="s">
        <v>6608</v>
      </c>
      <c r="R4934" s="555" t="s">
        <v>30</v>
      </c>
      <c r="S4934" s="614">
        <v>3983000</v>
      </c>
      <c r="T4934" s="17"/>
      <c r="U4934" s="583"/>
    </row>
    <row r="4935" spans="1:21" ht="51.75">
      <c r="A4935" s="5"/>
      <c r="B4935" s="5"/>
      <c r="I4935" s="5"/>
      <c r="J4935" s="5"/>
      <c r="K4935" s="5"/>
      <c r="M4935" s="411"/>
      <c r="N4935" s="9"/>
      <c r="O4935" s="16" t="str">
        <f t="shared" si="672"/>
        <v>102502سركابل فضاي آزاد، براي كابل سه سيمه 6/10 كيلوولتي، N2XSY يا NA2XSY به مقاطع 95×3 تا 240×3 ميليمتر مربع.</v>
      </c>
      <c r="P4935" s="596">
        <v>102502</v>
      </c>
      <c r="Q4935" s="555" t="s">
        <v>6609</v>
      </c>
      <c r="R4935" s="555" t="s">
        <v>30</v>
      </c>
      <c r="S4935" s="614">
        <v>4600000</v>
      </c>
      <c r="T4935" s="17"/>
      <c r="U4935" s="583"/>
    </row>
    <row r="4936" spans="1:21" ht="51.75">
      <c r="A4936" s="5"/>
      <c r="B4936" s="5"/>
      <c r="I4936" s="5"/>
      <c r="J4936" s="5"/>
      <c r="K4936" s="5"/>
      <c r="M4936" s="411"/>
      <c r="N4936" s="9"/>
      <c r="O4936" s="16" t="str">
        <f t="shared" si="672"/>
        <v>102601سركابل فضاي آزاد، براي كابل تك سيمه 12/20 كيلوولتي، N2XSY يا NA2XSY  به مقاطع 25×1 تا50×1 ميليمتر مربع.</v>
      </c>
      <c r="P4936" s="596">
        <v>102601</v>
      </c>
      <c r="Q4936" s="555" t="s">
        <v>6610</v>
      </c>
      <c r="R4936" s="555" t="s">
        <v>30</v>
      </c>
      <c r="S4936" s="614">
        <v>2520000</v>
      </c>
      <c r="T4936" s="17"/>
      <c r="U4936" s="583"/>
    </row>
    <row r="4937" spans="1:21" ht="51.75">
      <c r="A4937" s="5"/>
      <c r="B4937" s="5"/>
      <c r="I4937" s="5"/>
      <c r="J4937" s="5"/>
      <c r="K4937" s="5"/>
      <c r="M4937" s="411"/>
      <c r="N4937" s="9"/>
      <c r="O4937" s="16" t="str">
        <f t="shared" si="672"/>
        <v>102602سركابل فضاي آزاد، براي كابل تك سيمه 12/20 كيلوولتي، N2XSY يا NA2XSY  به مقاطع 70×1 تا 185×1 ميليمتر مربع.</v>
      </c>
      <c r="P4937" s="596">
        <v>102602</v>
      </c>
      <c r="Q4937" s="555" t="s">
        <v>6611</v>
      </c>
      <c r="R4937" s="555" t="s">
        <v>30</v>
      </c>
      <c r="S4937" s="614">
        <v>2794000</v>
      </c>
      <c r="T4937" s="17"/>
      <c r="U4937" s="583"/>
    </row>
    <row r="4938" spans="1:21" ht="51.75">
      <c r="A4938" s="5"/>
      <c r="B4938" s="5"/>
      <c r="I4938" s="5"/>
      <c r="J4938" s="5"/>
      <c r="K4938" s="5"/>
      <c r="M4938" s="411"/>
      <c r="N4938" s="9"/>
      <c r="O4938" s="16" t="str">
        <f t="shared" si="672"/>
        <v>102603سركابل فضاي آزاد، براي كابل تك سيمه 12/20 كيلوولتي، N2XSY يا NA2XSY  به مقاطع 240×1 تا 300×1 ميليمتر مربع.</v>
      </c>
      <c r="P4938" s="596">
        <v>102603</v>
      </c>
      <c r="Q4938" s="555" t="s">
        <v>6612</v>
      </c>
      <c r="R4938" s="555" t="s">
        <v>30</v>
      </c>
      <c r="S4938" s="614">
        <v>3104000</v>
      </c>
      <c r="T4938" s="17"/>
      <c r="U4938" s="583"/>
    </row>
    <row r="4939" spans="1:21" ht="51.75">
      <c r="A4939" s="5"/>
      <c r="B4939" s="5"/>
      <c r="I4939" s="5"/>
      <c r="J4939" s="5"/>
      <c r="K4939" s="5"/>
      <c r="M4939" s="411"/>
      <c r="N4939" s="9"/>
      <c r="O4939" s="16" t="str">
        <f t="shared" si="672"/>
        <v>102701سركابل فضاي آزاد، براي كابل سه سيمه 12/20  كيلوولتي، N2XSEY يا NA2XSEY به مقاطع 25×3 تا 50×3 ميليمتر مربع.</v>
      </c>
      <c r="P4939" s="596">
        <v>102701</v>
      </c>
      <c r="Q4939" s="555" t="s">
        <v>6613</v>
      </c>
      <c r="R4939" s="555" t="s">
        <v>30</v>
      </c>
      <c r="S4939" s="614">
        <v>4331000</v>
      </c>
      <c r="T4939" s="17"/>
      <c r="U4939" s="583"/>
    </row>
    <row r="4940" spans="1:21" ht="51.75">
      <c r="A4940" s="5"/>
      <c r="B4940" s="5"/>
      <c r="I4940" s="5"/>
      <c r="J4940" s="5"/>
      <c r="K4940" s="5"/>
      <c r="M4940" s="411"/>
      <c r="N4940" s="9"/>
      <c r="O4940" s="16" t="str">
        <f t="shared" si="672"/>
        <v>102702سركابل فضاي آزاد، براي كابل سه سيمه 12/20  كيلوولتي، N2XSEY يا NA2XSEY به مقاطع 70×3 تا 185×3 ميليمتر مربع.</v>
      </c>
      <c r="P4940" s="596">
        <v>102702</v>
      </c>
      <c r="Q4940" s="555" t="s">
        <v>6614</v>
      </c>
      <c r="R4940" s="555" t="s">
        <v>30</v>
      </c>
      <c r="S4940" s="614">
        <v>5068000</v>
      </c>
      <c r="T4940" s="17"/>
      <c r="U4940" s="583"/>
    </row>
    <row r="4941" spans="1:21" ht="51.75">
      <c r="A4941" s="5"/>
      <c r="B4941" s="5"/>
      <c r="I4941" s="5"/>
      <c r="J4941" s="5"/>
      <c r="K4941" s="5"/>
      <c r="M4941" s="411"/>
      <c r="N4941" s="9"/>
      <c r="O4941" s="16" t="str">
        <f t="shared" si="672"/>
        <v>102703سركابل فضاي آزاد، براي كابل سه سيمه 12/20  كيلوولتي، N2XSEY يا NA2XSEY به مقاطع 240×3 تا 300×3 ميليمتر مربع.</v>
      </c>
      <c r="P4941" s="596">
        <v>102703</v>
      </c>
      <c r="Q4941" s="555" t="s">
        <v>6615</v>
      </c>
      <c r="R4941" s="555" t="s">
        <v>30</v>
      </c>
      <c r="S4941" s="614">
        <v>5689000</v>
      </c>
      <c r="T4941" s="17"/>
      <c r="U4941" s="583"/>
    </row>
    <row r="4942" spans="1:21" ht="51.75">
      <c r="A4942" s="5"/>
      <c r="B4942" s="5"/>
      <c r="I4942" s="5"/>
      <c r="J4942" s="5"/>
      <c r="K4942" s="5"/>
      <c r="M4942" s="411"/>
      <c r="N4942" s="9"/>
      <c r="O4942" s="16" t="str">
        <f t="shared" si="672"/>
        <v>102801سركابل فضاي آزاد، براي كابل تك سيمه 18/30  كيلوولتي، N2XSY يا NA2XSY به مقاطع 50×1 تا 70×1 ميليمتر مربع.</v>
      </c>
      <c r="P4942" s="596">
        <v>102801</v>
      </c>
      <c r="Q4942" s="555" t="s">
        <v>6616</v>
      </c>
      <c r="R4942" s="555" t="s">
        <v>30</v>
      </c>
      <c r="S4942" s="614">
        <v>3031000</v>
      </c>
      <c r="T4942" s="17"/>
      <c r="U4942" s="583"/>
    </row>
    <row r="4943" spans="1:21" ht="51.75">
      <c r="A4943" s="5"/>
      <c r="B4943" s="5"/>
      <c r="I4943" s="5"/>
      <c r="J4943" s="5"/>
      <c r="K4943" s="5"/>
      <c r="M4943" s="411"/>
      <c r="N4943" s="9"/>
      <c r="O4943" s="16" t="str">
        <f t="shared" si="672"/>
        <v>102802سركابل فضاي آزاد، براي كابل تك سيمه 18/30  كيلوولتي، N2XSY يا NA2XSY به مقاطع 95×1 تا 150×1 ميليمتر مربع.</v>
      </c>
      <c r="P4943" s="596">
        <v>102802</v>
      </c>
      <c r="Q4943" s="555" t="s">
        <v>6617</v>
      </c>
      <c r="R4943" s="555" t="s">
        <v>30</v>
      </c>
      <c r="S4943" s="614">
        <v>3599000</v>
      </c>
      <c r="T4943" s="17"/>
      <c r="U4943" s="583"/>
    </row>
    <row r="4944" spans="1:21" ht="51.75">
      <c r="A4944" s="5"/>
      <c r="B4944" s="5"/>
      <c r="I4944" s="5"/>
      <c r="J4944" s="5"/>
      <c r="K4944" s="5"/>
      <c r="M4944" s="411"/>
      <c r="N4944" s="9"/>
      <c r="O4944" s="16" t="str">
        <f t="shared" si="672"/>
        <v>102803سركابل فضاي آزاد، براي كابل تك سيمه 18/30  كيلوولتي، N2XSY يا NA2XSY به مقاطع 185×1 تا 300×1 ميليمتر مربع.</v>
      </c>
      <c r="P4944" s="596">
        <v>102803</v>
      </c>
      <c r="Q4944" s="555" t="s">
        <v>6618</v>
      </c>
      <c r="R4944" s="555" t="s">
        <v>30</v>
      </c>
      <c r="S4944" s="614">
        <v>3974000</v>
      </c>
      <c r="T4944" s="17"/>
      <c r="U4944" s="583"/>
    </row>
    <row r="4945" spans="1:21" ht="51.75">
      <c r="A4945" s="5"/>
      <c r="B4945" s="5"/>
      <c r="I4945" s="5"/>
      <c r="J4945" s="5"/>
      <c r="K4945" s="5"/>
      <c r="M4945" s="411"/>
      <c r="N4945" s="9"/>
      <c r="O4945" s="16" t="str">
        <f t="shared" si="672"/>
        <v>102901سركابل فضاي آزاد، براي كابل سه سيمه 18/30  كيلوولتي، N2XSEY يا NA2XSEY به مقاطع 50×3 تا 70×3 ميليمتر مربع.</v>
      </c>
      <c r="P4945" s="596">
        <v>102901</v>
      </c>
      <c r="Q4945" s="555" t="s">
        <v>6619</v>
      </c>
      <c r="R4945" s="555" t="s">
        <v>30</v>
      </c>
      <c r="S4945" s="614">
        <v>5291000</v>
      </c>
      <c r="T4945" s="17"/>
      <c r="U4945" s="583"/>
    </row>
    <row r="4946" spans="1:21" ht="51.75">
      <c r="A4946" s="5"/>
      <c r="B4946" s="5"/>
      <c r="I4946" s="5"/>
      <c r="J4946" s="5"/>
      <c r="K4946" s="5"/>
      <c r="M4946" s="411"/>
      <c r="N4946" s="9"/>
      <c r="O4946" s="16" t="str">
        <f t="shared" si="672"/>
        <v>102902سركابل فضاي آزاد، براي كابل سه سيمه 18/30  كيلوولتي، N2XSEY يا NA2XSEY به مقاطع 95×3 تا 150×3 ميليمتر مربع.</v>
      </c>
      <c r="P4946" s="596">
        <v>102902</v>
      </c>
      <c r="Q4946" s="555" t="s">
        <v>6620</v>
      </c>
      <c r="R4946" s="555" t="s">
        <v>30</v>
      </c>
      <c r="S4946" s="614">
        <v>5643000</v>
      </c>
      <c r="T4946" s="17"/>
      <c r="U4946" s="583"/>
    </row>
    <row r="4947" spans="1:21" ht="51.75">
      <c r="A4947" s="5"/>
      <c r="B4947" s="5"/>
      <c r="I4947" s="5"/>
      <c r="J4947" s="5"/>
      <c r="K4947" s="5"/>
      <c r="M4947" s="411"/>
      <c r="N4947" s="9"/>
      <c r="O4947" s="16" t="str">
        <f t="shared" si="672"/>
        <v>102903سركابل فضاي آزاد، براي كابل سه سيمه 18/30  كيلوولتي، N2XSEY يا NA2XSEY به مقاطع 185×3 تا 300×3 ميليمتر مربع.</v>
      </c>
      <c r="P4947" s="596">
        <v>102903</v>
      </c>
      <c r="Q4947" s="555" t="s">
        <v>6621</v>
      </c>
      <c r="R4947" s="555" t="s">
        <v>30</v>
      </c>
      <c r="S4947" s="614">
        <v>6166000</v>
      </c>
      <c r="T4947" s="17"/>
      <c r="U4947" s="583"/>
    </row>
    <row r="4948" spans="1:21" ht="51.75">
      <c r="A4948" s="5"/>
      <c r="B4948" s="5"/>
      <c r="I4948" s="5"/>
      <c r="J4948" s="5"/>
      <c r="K4948" s="5"/>
      <c r="M4948" s="411"/>
      <c r="N4948" s="9"/>
      <c r="O4948" s="16" t="str">
        <f t="shared" si="672"/>
        <v>105101مفصل براي اتصال كابل‌هاي 1 / 0/6 كيلوولتي، NYY، NYCY يا NYCYRY به مقاطع 10×4 تا 16×4 ميليمتر مربع.</v>
      </c>
      <c r="P4948" s="596">
        <v>105101</v>
      </c>
      <c r="Q4948" s="555" t="s">
        <v>6622</v>
      </c>
      <c r="R4948" s="555" t="s">
        <v>2479</v>
      </c>
      <c r="S4948" s="614">
        <v>3590000</v>
      </c>
      <c r="T4948" s="17"/>
      <c r="U4948" s="583"/>
    </row>
    <row r="4949" spans="1:21" ht="51.75">
      <c r="A4949" s="5"/>
      <c r="B4949" s="5"/>
      <c r="I4949" s="5"/>
      <c r="J4949" s="5"/>
      <c r="K4949" s="5"/>
      <c r="M4949" s="411"/>
      <c r="N4949" s="9"/>
      <c r="O4949" s="16" t="str">
        <f t="shared" si="672"/>
        <v>105102مفصل براي اتصال كابل‌هاي 1 / 0/6 كيلوولتي، NYY، NYCY يا NYCYRY به مقاطع 25×4 تا 50×4 ميليمتر مربع.</v>
      </c>
      <c r="P4949" s="596">
        <v>105102</v>
      </c>
      <c r="Q4949" s="555" t="s">
        <v>6623</v>
      </c>
      <c r="R4949" s="555" t="s">
        <v>2479</v>
      </c>
      <c r="S4949" s="614">
        <v>3845000</v>
      </c>
      <c r="T4949" s="17"/>
      <c r="U4949" s="583"/>
    </row>
    <row r="4950" spans="1:21" ht="51.75">
      <c r="A4950" s="5"/>
      <c r="B4950" s="5"/>
      <c r="I4950" s="5"/>
      <c r="J4950" s="5"/>
      <c r="K4950" s="5"/>
      <c r="M4950" s="411"/>
      <c r="N4950" s="9"/>
      <c r="O4950" s="16" t="str">
        <f t="shared" si="672"/>
        <v>105103مفصل براي اتصال كابل‌هاي 1 / 0/6 كيلوولتي، NYY، NYCY يا NYCYRY به مقاطع 70×4 تا 95×4 ميليمتر مربع.</v>
      </c>
      <c r="P4950" s="596">
        <v>105103</v>
      </c>
      <c r="Q4950" s="555" t="s">
        <v>6624</v>
      </c>
      <c r="R4950" s="555" t="s">
        <v>2479</v>
      </c>
      <c r="S4950" s="614">
        <v>4301000</v>
      </c>
      <c r="T4950" s="17"/>
      <c r="U4950" s="583"/>
    </row>
    <row r="4951" spans="1:21" ht="51.75">
      <c r="A4951" s="5"/>
      <c r="B4951" s="5"/>
      <c r="I4951" s="5"/>
      <c r="J4951" s="5"/>
      <c r="K4951" s="5"/>
      <c r="M4951" s="411"/>
      <c r="N4951" s="9"/>
      <c r="O4951" s="16" t="str">
        <f t="shared" si="672"/>
        <v>105104مفصل براي اتصال كابل‌هاي 1 / 0/6 كيلوولتي، NYY، NYCY يا NYCYRY به مقاطع 120×4 تا 150×4 ميليمتر مربع.</v>
      </c>
      <c r="P4951" s="596">
        <v>105104</v>
      </c>
      <c r="Q4951" s="555" t="s">
        <v>6625</v>
      </c>
      <c r="R4951" s="555" t="s">
        <v>2479</v>
      </c>
      <c r="S4951" s="614">
        <v>4705000</v>
      </c>
      <c r="T4951" s="17"/>
      <c r="U4951" s="583"/>
    </row>
    <row r="4952" spans="1:21" ht="51.75">
      <c r="A4952" s="5"/>
      <c r="B4952" s="5"/>
      <c r="I4952" s="5"/>
      <c r="J4952" s="5"/>
      <c r="K4952" s="5"/>
      <c r="M4952" s="411"/>
      <c r="N4952" s="9"/>
      <c r="O4952" s="16" t="str">
        <f t="shared" si="672"/>
        <v>105105مفصل براي اتصال كابل‌هاي 1 / 0/6 كيلوولتي، NYY، NYCY يا NYCYRY به مقاطع 185×4 تا 300×4 ميليمتر مربع.</v>
      </c>
      <c r="P4952" s="596">
        <v>105105</v>
      </c>
      <c r="Q4952" s="555" t="s">
        <v>6626</v>
      </c>
      <c r="R4952" s="555" t="s">
        <v>2479</v>
      </c>
      <c r="S4952" s="614">
        <v>5496000</v>
      </c>
      <c r="T4952" s="17"/>
      <c r="U4952" s="583"/>
    </row>
    <row r="4953" spans="1:21" ht="34.5">
      <c r="A4953" s="5"/>
      <c r="B4953" s="5"/>
      <c r="I4953" s="5"/>
      <c r="J4953" s="5"/>
      <c r="K4953" s="5"/>
      <c r="M4953" s="411"/>
      <c r="N4953" s="9"/>
      <c r="O4953" s="16" t="str">
        <f t="shared" si="672"/>
        <v>105201مفصل رزيني با قطر خارجي 14 ميليمتر براي اتصال كابل‌هاي كنترل 1 / 0/6 كيلوولتي تا مقطع 1/5×7 ميليمتر مربع.</v>
      </c>
      <c r="P4953" s="596">
        <v>105201</v>
      </c>
      <c r="Q4953" s="555" t="s">
        <v>6627</v>
      </c>
      <c r="R4953" s="555" t="s">
        <v>2479</v>
      </c>
      <c r="S4953" s="614">
        <v>1345000</v>
      </c>
      <c r="T4953" s="17"/>
      <c r="U4953" s="583"/>
    </row>
    <row r="4954" spans="1:21" ht="34.5">
      <c r="A4954" s="5"/>
      <c r="B4954" s="5"/>
      <c r="I4954" s="5"/>
      <c r="J4954" s="5"/>
      <c r="K4954" s="5"/>
      <c r="M4954" s="411"/>
      <c r="N4954" s="9"/>
      <c r="O4954" s="16" t="str">
        <f t="shared" si="672"/>
        <v>105202مفصل رزيني با قطر خارجي 21 ميليمتر براي اتصال كابل‌هاي كنترل 1 / 0/6 كيلوولتي تا مقطع 1/5×10 ميليمتر مربع.</v>
      </c>
      <c r="P4954" s="596">
        <v>105202</v>
      </c>
      <c r="Q4954" s="555" t="s">
        <v>6628</v>
      </c>
      <c r="R4954" s="555" t="s">
        <v>2479</v>
      </c>
      <c r="S4954" s="583">
        <v>0</v>
      </c>
      <c r="T4954" s="17"/>
      <c r="U4954" s="583"/>
    </row>
    <row r="4955" spans="1:21" ht="34.5">
      <c r="A4955" s="5"/>
      <c r="B4955" s="5"/>
      <c r="I4955" s="5"/>
      <c r="J4955" s="5"/>
      <c r="K4955" s="5"/>
      <c r="M4955" s="411"/>
      <c r="N4955" s="9"/>
      <c r="O4955" s="16" t="str">
        <f t="shared" si="672"/>
        <v>105203مفصل رزيني با قطر خارجي 31 ميليمتر براي اتصال كابل‌هاي كنترل 1 / 0/6 كيلوولتي تا مقطع 1/5×24 ميليمتر مربع.</v>
      </c>
      <c r="P4955" s="596">
        <v>105203</v>
      </c>
      <c r="Q4955" s="555" t="s">
        <v>6629</v>
      </c>
      <c r="R4955" s="555" t="s">
        <v>2479</v>
      </c>
      <c r="S4955" s="583">
        <v>0</v>
      </c>
      <c r="T4955" s="17"/>
      <c r="U4955" s="583"/>
    </row>
    <row r="4956" spans="1:21" ht="34.5">
      <c r="A4956" s="5"/>
      <c r="B4956" s="5"/>
      <c r="I4956" s="5"/>
      <c r="J4956" s="5"/>
      <c r="K4956" s="5"/>
      <c r="M4956" s="411"/>
      <c r="N4956" s="9"/>
      <c r="O4956" s="16" t="str">
        <f t="shared" si="672"/>
        <v>105204مفصل رزيني با قطر خارجي 34 ميليمتر براي اتصال كابل‌هاي كنترل 1 / 0/6 كيلوولتي تا مقطع 1/5×61 ميليمتر مربع.</v>
      </c>
      <c r="P4956" s="596">
        <v>105204</v>
      </c>
      <c r="Q4956" s="555" t="s">
        <v>6630</v>
      </c>
      <c r="R4956" s="555" t="s">
        <v>2479</v>
      </c>
      <c r="S4956" s="583">
        <v>0</v>
      </c>
      <c r="T4956" s="17"/>
      <c r="U4956" s="583"/>
    </row>
    <row r="4957" spans="1:21" ht="34.5">
      <c r="A4957" s="5"/>
      <c r="B4957" s="5"/>
      <c r="I4957" s="5"/>
      <c r="J4957" s="5"/>
      <c r="K4957" s="5"/>
      <c r="M4957" s="411"/>
      <c r="N4957" s="9"/>
      <c r="O4957" s="16" t="str">
        <f t="shared" si="672"/>
        <v>105301مفصل رزيني با قطر خارجي 14 ميليمتر براي اتصال كابل‌هاي كنترل 1 / 0/6 كيلوولتي تا مقطع 2/5×5 ميليمتر مربع.</v>
      </c>
      <c r="P4957" s="596">
        <v>105301</v>
      </c>
      <c r="Q4957" s="555" t="s">
        <v>6631</v>
      </c>
      <c r="R4957" s="555" t="s">
        <v>2479</v>
      </c>
      <c r="S4957" s="614">
        <v>1463000</v>
      </c>
      <c r="T4957" s="17"/>
      <c r="U4957" s="583"/>
    </row>
    <row r="4958" spans="1:21" ht="34.5">
      <c r="A4958" s="5"/>
      <c r="B4958" s="5"/>
      <c r="I4958" s="5"/>
      <c r="J4958" s="5"/>
      <c r="K4958" s="5"/>
      <c r="M4958" s="411"/>
      <c r="N4958" s="9"/>
      <c r="O4958" s="16" t="str">
        <f t="shared" si="672"/>
        <v>105302مفصل رزيني با قطر خارجي 21 ميليمتر براي اتصال كابل‌هاي كنترل 1 / 0/6 كيلوولتي تا مقطع 2/5×7 ميليمتر مربع.</v>
      </c>
      <c r="P4958" s="596">
        <v>105302</v>
      </c>
      <c r="Q4958" s="555" t="s">
        <v>6632</v>
      </c>
      <c r="R4958" s="555" t="s">
        <v>2479</v>
      </c>
      <c r="S4958" s="614">
        <v>1717000</v>
      </c>
      <c r="T4958" s="17"/>
      <c r="U4958" s="583"/>
    </row>
    <row r="4959" spans="1:21" ht="34.5">
      <c r="A4959" s="5"/>
      <c r="B4959" s="5"/>
      <c r="I4959" s="5"/>
      <c r="J4959" s="5"/>
      <c r="K4959" s="5"/>
      <c r="M4959" s="411"/>
      <c r="N4959" s="9"/>
      <c r="O4959" s="16" t="str">
        <f t="shared" si="672"/>
        <v>105303مفصل رزيني با قطر خارجي 31 ميليمتر براي اتصال كابل‌هاي كنترل 1 / 0/6 كيلوولتي تا مقطع 2/5×19 ميليمتر مربع.</v>
      </c>
      <c r="P4959" s="596">
        <v>105303</v>
      </c>
      <c r="Q4959" s="555" t="s">
        <v>6633</v>
      </c>
      <c r="R4959" s="555" t="s">
        <v>2479</v>
      </c>
      <c r="S4959" s="583">
        <v>0</v>
      </c>
      <c r="T4959" s="17"/>
      <c r="U4959" s="583"/>
    </row>
    <row r="4960" spans="1:21" ht="34.5">
      <c r="A4960" s="5"/>
      <c r="B4960" s="5"/>
      <c r="I4960" s="5"/>
      <c r="J4960" s="5"/>
      <c r="K4960" s="5"/>
      <c r="M4960" s="411"/>
      <c r="N4960" s="9"/>
      <c r="O4960" s="16" t="str">
        <f t="shared" si="672"/>
        <v>105304مفصل رزيني با قطر خارجي 34 ميليمتر براي اتصال كابل‌هاي كنترل 1 / 0/6 كيلوولتي تا مقطع 2/5×40 ميليمتر مربع.</v>
      </c>
      <c r="P4960" s="596">
        <v>105304</v>
      </c>
      <c r="Q4960" s="555" t="s">
        <v>6634</v>
      </c>
      <c r="R4960" s="555" t="s">
        <v>2479</v>
      </c>
      <c r="S4960" s="614">
        <v>5149000</v>
      </c>
      <c r="T4960" s="17"/>
      <c r="U4960" s="583"/>
    </row>
    <row r="4961" spans="1:21" ht="34.5">
      <c r="A4961" s="5"/>
      <c r="B4961" s="5"/>
      <c r="I4961" s="5"/>
      <c r="J4961" s="5"/>
      <c r="K4961" s="5"/>
      <c r="M4961" s="411"/>
      <c r="N4961" s="9"/>
      <c r="O4961" s="16" t="str">
        <f t="shared" si="672"/>
        <v>105305مفصل رزيني با قطر خارجي 44 ميليمتر براي اتصال كابل‌هاي كنترل 1 / 0/6 كيلوولتي تا مقطع 2/5×52 ميليمتر مربع.</v>
      </c>
      <c r="P4961" s="596">
        <v>105305</v>
      </c>
      <c r="Q4961" s="555" t="s">
        <v>6635</v>
      </c>
      <c r="R4961" s="555" t="s">
        <v>2479</v>
      </c>
      <c r="S4961" s="583">
        <v>0</v>
      </c>
      <c r="T4961" s="17"/>
      <c r="U4961" s="583"/>
    </row>
    <row r="4962" spans="1:21" ht="51.75">
      <c r="A4962" s="5"/>
      <c r="B4962" s="5"/>
      <c r="I4962" s="5"/>
      <c r="J4962" s="5"/>
      <c r="K4962" s="5"/>
      <c r="M4962" s="411"/>
      <c r="N4962" s="9"/>
      <c r="O4962" s="16" t="str">
        <f t="shared" si="672"/>
        <v>105601مفصل براي اتصال كابل‌هاي تك ‌سيمه 6 / 3/6 كيلوولتي، N2XSYBY يا NA2XSYBY به مقاطع 16×1 تا 35×1 ميليمتر مربع.</v>
      </c>
      <c r="P4962" s="596">
        <v>105601</v>
      </c>
      <c r="Q4962" s="555" t="s">
        <v>6636</v>
      </c>
      <c r="R4962" s="555" t="s">
        <v>30</v>
      </c>
      <c r="S4962" s="614">
        <v>3022000</v>
      </c>
      <c r="T4962" s="17"/>
      <c r="U4962" s="583"/>
    </row>
    <row r="4963" spans="1:21" ht="51.75">
      <c r="A4963" s="5"/>
      <c r="B4963" s="5"/>
      <c r="I4963" s="5"/>
      <c r="J4963" s="5"/>
      <c r="K4963" s="5"/>
      <c r="M4963" s="411"/>
      <c r="N4963" s="9"/>
      <c r="O4963" s="16" t="str">
        <f t="shared" si="672"/>
        <v>105602مفصل براي اتصال كابل‌هاي تك ‌سيمه 6 / 3/6 كيلوولتي، N2XSYBY يا NA2XSYBY به مقاطع 50×1 تا 70×1 ميليمتر مربع.</v>
      </c>
      <c r="P4963" s="596">
        <v>105602</v>
      </c>
      <c r="Q4963" s="555" t="s">
        <v>6637</v>
      </c>
      <c r="R4963" s="555" t="s">
        <v>30</v>
      </c>
      <c r="S4963" s="614">
        <v>3305000</v>
      </c>
      <c r="T4963" s="17"/>
      <c r="U4963" s="583"/>
    </row>
    <row r="4964" spans="1:21" ht="51.75">
      <c r="A4964" s="5"/>
      <c r="B4964" s="5"/>
      <c r="I4964" s="5"/>
      <c r="J4964" s="5"/>
      <c r="K4964" s="5"/>
      <c r="M4964" s="411"/>
      <c r="N4964" s="9"/>
      <c r="O4964" s="16" t="str">
        <f t="shared" si="672"/>
        <v>105603مفصل براي اتصال كابل‌هاي تك ‌سيمه 6 / 3/6 كيلوولتي، N2XSYBY يا NA2XSYBY به مقاطع 95×1 تا 150×1 ميليمتر مربع.</v>
      </c>
      <c r="P4964" s="596">
        <v>105603</v>
      </c>
      <c r="Q4964" s="555" t="s">
        <v>6638</v>
      </c>
      <c r="R4964" s="555" t="s">
        <v>30</v>
      </c>
      <c r="S4964" s="614">
        <v>3605000</v>
      </c>
      <c r="T4964" s="17"/>
      <c r="U4964" s="583"/>
    </row>
    <row r="4965" spans="1:21" ht="51.75">
      <c r="A4965" s="5"/>
      <c r="B4965" s="5"/>
      <c r="I4965" s="5"/>
      <c r="J4965" s="5"/>
      <c r="K4965" s="5"/>
      <c r="M4965" s="411"/>
      <c r="N4965" s="9"/>
      <c r="O4965" s="16" t="str">
        <f t="shared" si="672"/>
        <v>105604مفصل براي اتصال كابل‌هاي تك ‌سيمه 6 / 3/6 كيلوولتي، N2XSYBY يا NA2XSYBY به مقاطع 185×1 تا 300×1 ميليمتر مربع.</v>
      </c>
      <c r="P4965" s="596">
        <v>105604</v>
      </c>
      <c r="Q4965" s="555" t="s">
        <v>6639</v>
      </c>
      <c r="R4965" s="555" t="s">
        <v>30</v>
      </c>
      <c r="S4965" s="614">
        <v>4159000</v>
      </c>
      <c r="T4965" s="17"/>
      <c r="U4965" s="583"/>
    </row>
    <row r="4966" spans="1:21" ht="51.75">
      <c r="A4966" s="5"/>
      <c r="B4966" s="5"/>
      <c r="I4966" s="5"/>
      <c r="J4966" s="5"/>
      <c r="K4966" s="5"/>
      <c r="M4966" s="411"/>
      <c r="N4966" s="9"/>
      <c r="O4966" s="16" t="str">
        <f t="shared" si="672"/>
        <v>105701مفصل براي اتصال كابل‌هاي سه ‌سيمه 6 / 3/6 كيلوولتي، N2XSEYBY يا NA2XSEYBY به مقاطع 16×3 تا 35×3 ميليمتر مربع.</v>
      </c>
      <c r="P4966" s="596">
        <v>105701</v>
      </c>
      <c r="Q4966" s="555" t="s">
        <v>6640</v>
      </c>
      <c r="R4966" s="555" t="s">
        <v>2479</v>
      </c>
      <c r="S4966" s="614">
        <v>6623000</v>
      </c>
      <c r="T4966" s="17"/>
      <c r="U4966" s="583"/>
    </row>
    <row r="4967" spans="1:21" ht="51.75">
      <c r="A4967" s="5"/>
      <c r="B4967" s="5"/>
      <c r="I4967" s="5"/>
      <c r="J4967" s="5"/>
      <c r="K4967" s="5"/>
      <c r="M4967" s="411"/>
      <c r="N4967" s="9"/>
      <c r="O4967" s="16" t="str">
        <f t="shared" ref="O4967:O5030" si="673">LEFT(CONCATENATE(P4967,Q4967),252)</f>
        <v>105702مفصل براي اتصال كابل‌هاي سه ‌سيمه 6 / 3/6 كيلوولتي، N2XSEYBY يا NA2XSEYBY به مقاطع 50×3 تا 70×3 ميليمتر مربع.</v>
      </c>
      <c r="P4967" s="596">
        <v>105702</v>
      </c>
      <c r="Q4967" s="555" t="s">
        <v>6641</v>
      </c>
      <c r="R4967" s="555" t="s">
        <v>2479</v>
      </c>
      <c r="S4967" s="614">
        <v>7150000</v>
      </c>
      <c r="T4967" s="17"/>
      <c r="U4967" s="583"/>
    </row>
    <row r="4968" spans="1:21" ht="51.75">
      <c r="A4968" s="5"/>
      <c r="B4968" s="5"/>
      <c r="I4968" s="5"/>
      <c r="J4968" s="5"/>
      <c r="K4968" s="5"/>
      <c r="M4968" s="411"/>
      <c r="N4968" s="9"/>
      <c r="O4968" s="16" t="str">
        <f t="shared" si="673"/>
        <v>105703مفصل براي اتصال كابل‌هاي سه ‌سيمه 6 / 3/6 كيلوولتي، N2XSEYBY يا NA2XSEYBY به مقاطع 95×3 تا 150×3 ميليمتر مربع.</v>
      </c>
      <c r="P4968" s="596">
        <v>105703</v>
      </c>
      <c r="Q4968" s="555" t="s">
        <v>6642</v>
      </c>
      <c r="R4968" s="555" t="s">
        <v>2479</v>
      </c>
      <c r="S4968" s="614">
        <v>7912000</v>
      </c>
      <c r="T4968" s="184"/>
      <c r="U4968" s="583"/>
    </row>
    <row r="4969" spans="1:21" ht="51.75">
      <c r="A4969" s="5"/>
      <c r="B4969" s="5"/>
      <c r="I4969" s="5"/>
      <c r="J4969" s="5"/>
      <c r="K4969" s="5"/>
      <c r="M4969" s="411"/>
      <c r="N4969" s="9"/>
      <c r="O4969" s="16" t="str">
        <f t="shared" si="673"/>
        <v>105704مفصل براي اتصال كابل‌هاي سه ‌سيمه 6 / 3/6 كيلوولتي، N2XSEYBY يا NA2XSEYBY به مقاطع 185×3 تا 300×3 ميليمتر مربع.</v>
      </c>
      <c r="P4969" s="596">
        <v>105704</v>
      </c>
      <c r="Q4969" s="555" t="s">
        <v>6643</v>
      </c>
      <c r="R4969" s="555" t="s">
        <v>2479</v>
      </c>
      <c r="S4969" s="614">
        <v>9071000</v>
      </c>
      <c r="T4969" s="184"/>
      <c r="U4969" s="583"/>
    </row>
    <row r="4970" spans="1:21" ht="51.75">
      <c r="A4970" s="5"/>
      <c r="B4970" s="5"/>
      <c r="I4970" s="5"/>
      <c r="J4970" s="5"/>
      <c r="K4970" s="5"/>
      <c r="M4970" s="411"/>
      <c r="N4970" s="9"/>
      <c r="O4970" s="16" t="str">
        <f t="shared" si="673"/>
        <v>105801مفصل براي اتصال كابل‌هاي تك ‌سيمه 6/10 كيلوولتي، N2XSY يا NA2XSY به مقاطع 25×1 تا 95×1 ميليمتر مربع.</v>
      </c>
      <c r="P4970" s="596">
        <v>105801</v>
      </c>
      <c r="Q4970" s="555" t="s">
        <v>6644</v>
      </c>
      <c r="R4970" s="555" t="s">
        <v>30</v>
      </c>
      <c r="S4970" s="614">
        <v>3371000</v>
      </c>
      <c r="T4970" s="184"/>
      <c r="U4970" s="583"/>
    </row>
    <row r="4971" spans="1:21" ht="51.75">
      <c r="A4971" s="5"/>
      <c r="B4971" s="5"/>
      <c r="I4971" s="5"/>
      <c r="J4971" s="5"/>
      <c r="K4971" s="5"/>
      <c r="M4971" s="411"/>
      <c r="N4971" s="9"/>
      <c r="O4971" s="16" t="str">
        <f t="shared" si="673"/>
        <v>105802مفصل براي اتصال كابل‌هاي تك ‌سيمه 6/10 كيلوولتي، N2XSY يا NA2XSY به مقاطع 120×1 تا 300×1 ميليمتر مربع.</v>
      </c>
      <c r="P4971" s="596">
        <v>105802</v>
      </c>
      <c r="Q4971" s="555" t="s">
        <v>6645</v>
      </c>
      <c r="R4971" s="555" t="s">
        <v>30</v>
      </c>
      <c r="S4971" s="614">
        <v>4657000</v>
      </c>
      <c r="T4971" s="184"/>
      <c r="U4971" s="583"/>
    </row>
    <row r="4972" spans="1:21" ht="34.5">
      <c r="A4972" s="5"/>
      <c r="B4972" s="5"/>
      <c r="I4972" s="5"/>
      <c r="J4972" s="5"/>
      <c r="K4972" s="5"/>
      <c r="M4972" s="411"/>
      <c r="N4972" s="9"/>
      <c r="O4972" s="16" t="str">
        <f t="shared" si="673"/>
        <v>105901مفصل براي اتصال كابل‌هاي سه ‌سيمه 6/10 كيلوولتي، N2XSEY يا NA2XSEY تا مقطع 25×3 ميليمتر مربع.</v>
      </c>
      <c r="P4972" s="596">
        <v>105901</v>
      </c>
      <c r="Q4972" s="555" t="s">
        <v>6646</v>
      </c>
      <c r="R4972" s="555" t="s">
        <v>2479</v>
      </c>
      <c r="S4972" s="614">
        <v>5834000</v>
      </c>
      <c r="T4972" s="184"/>
      <c r="U4972" s="583"/>
    </row>
    <row r="4973" spans="1:21" ht="51.75">
      <c r="A4973" s="5"/>
      <c r="B4973" s="5"/>
      <c r="I4973" s="5"/>
      <c r="J4973" s="5"/>
      <c r="K4973" s="5"/>
      <c r="M4973" s="411"/>
      <c r="N4973" s="9"/>
      <c r="O4973" s="16" t="str">
        <f t="shared" si="673"/>
        <v>105902مفصل براي اتصال كابل‌هاي سه ‌سيمه 6/10 كيلوولتي، N2XSEY يا NA2XSEY به مقاطع 35×3  تا 120×3 ميليمتر مربع.</v>
      </c>
      <c r="P4973" s="596">
        <v>105902</v>
      </c>
      <c r="Q4973" s="555" t="s">
        <v>6647</v>
      </c>
      <c r="R4973" s="555" t="s">
        <v>2479</v>
      </c>
      <c r="S4973" s="614">
        <v>6944000</v>
      </c>
      <c r="T4973" s="184"/>
      <c r="U4973" s="583"/>
    </row>
    <row r="4974" spans="1:21" ht="51.75">
      <c r="A4974" s="5"/>
      <c r="B4974" s="5"/>
      <c r="I4974" s="5"/>
      <c r="J4974" s="5"/>
      <c r="K4974" s="5"/>
      <c r="M4974" s="411"/>
      <c r="N4974" s="9"/>
      <c r="O4974" s="16" t="str">
        <f t="shared" si="673"/>
        <v>105903مفصل براي اتصال كابل‌هاي سه ‌سيمه 6/10 كيلوولتي، N2XSEY يا NA2XSEY به مقاطع 150×3  تا 240×3 ميليمتر مربع.</v>
      </c>
      <c r="P4974" s="596">
        <v>105903</v>
      </c>
      <c r="Q4974" s="555" t="s">
        <v>6648</v>
      </c>
      <c r="R4974" s="555" t="s">
        <v>2479</v>
      </c>
      <c r="S4974" s="614">
        <v>8913000</v>
      </c>
      <c r="T4974" s="184"/>
      <c r="U4974" s="583"/>
    </row>
    <row r="4975" spans="1:21" ht="51.75">
      <c r="A4975" s="5"/>
      <c r="B4975" s="5"/>
      <c r="I4975" s="5"/>
      <c r="J4975" s="5"/>
      <c r="K4975" s="5"/>
      <c r="M4975" s="411"/>
      <c r="N4975" s="9"/>
      <c r="O4975" s="16" t="str">
        <f t="shared" si="673"/>
        <v>106001مفصل براي اتصال كابل‌هاي تك ‌سيمه 12/20 كيلوولتي، N2XSY يا NA2XSY به مقاطع 25×1  تا 95×1 ميليمتر مربع.</v>
      </c>
      <c r="P4975" s="596">
        <v>106001</v>
      </c>
      <c r="Q4975" s="555" t="s">
        <v>6649</v>
      </c>
      <c r="R4975" s="555" t="s">
        <v>30</v>
      </c>
      <c r="S4975" s="614">
        <v>3933000</v>
      </c>
      <c r="T4975" s="184"/>
      <c r="U4975" s="583"/>
    </row>
    <row r="4976" spans="1:21" ht="51.75">
      <c r="A4976" s="5"/>
      <c r="B4976" s="5"/>
      <c r="I4976" s="5"/>
      <c r="J4976" s="5"/>
      <c r="K4976" s="5"/>
      <c r="M4976" s="411"/>
      <c r="N4976" s="9"/>
      <c r="O4976" s="16" t="str">
        <f t="shared" si="673"/>
        <v>106002مفصل براي اتصال كابل‌هاي تك ‌سيمه 12/20 كيلوولتي، N2XSY يا NA2XSY به مقاطع 120×1  تا 240×1 ميليمتر مربع.</v>
      </c>
      <c r="P4976" s="596">
        <v>106002</v>
      </c>
      <c r="Q4976" s="555" t="s">
        <v>6650</v>
      </c>
      <c r="R4976" s="555" t="s">
        <v>30</v>
      </c>
      <c r="S4976" s="614">
        <v>4466000</v>
      </c>
      <c r="T4976" s="184"/>
      <c r="U4976" s="583"/>
    </row>
    <row r="4977" spans="1:21" ht="51.75">
      <c r="A4977" s="5"/>
      <c r="B4977" s="5"/>
      <c r="I4977" s="5"/>
      <c r="J4977" s="5"/>
      <c r="K4977" s="5"/>
      <c r="M4977" s="411"/>
      <c r="N4977" s="9"/>
      <c r="O4977" s="16" t="str">
        <f t="shared" si="673"/>
        <v>106003مفصل براي اتصال كابل‌هاي تك ‌سيمه 12/20 كيلوولتي، N2XSY يا NA2XSY به مقاطع 300×1  تا 500×1 ميليمتر مربع.</v>
      </c>
      <c r="P4977" s="596">
        <v>106003</v>
      </c>
      <c r="Q4977" s="555" t="s">
        <v>6651</v>
      </c>
      <c r="R4977" s="555" t="s">
        <v>30</v>
      </c>
      <c r="S4977" s="614">
        <v>5832000</v>
      </c>
      <c r="T4977" s="184"/>
      <c r="U4977" s="583"/>
    </row>
    <row r="4978" spans="1:21" ht="51.75">
      <c r="A4978" s="5"/>
      <c r="B4978" s="5"/>
      <c r="I4978" s="5"/>
      <c r="J4978" s="5"/>
      <c r="K4978" s="5"/>
      <c r="M4978" s="411"/>
      <c r="N4978" s="9"/>
      <c r="O4978" s="16" t="str">
        <f t="shared" si="673"/>
        <v>106101مفصل براي اتصال كابل‌هاي سه ‌سيمه 12/20 كيلوولتي، N2XSEY يا NA2XSEY به مقاطع 25×3  تا 95×3 ميليمتر مربع.</v>
      </c>
      <c r="P4978" s="596">
        <v>106101</v>
      </c>
      <c r="Q4978" s="555" t="s">
        <v>6652</v>
      </c>
      <c r="R4978" s="555" t="s">
        <v>2479</v>
      </c>
      <c r="S4978" s="614">
        <v>6893000</v>
      </c>
      <c r="T4978" s="184"/>
      <c r="U4978" s="583"/>
    </row>
    <row r="4979" spans="1:21" ht="51.75">
      <c r="A4979" s="5"/>
      <c r="B4979" s="5"/>
      <c r="I4979" s="5"/>
      <c r="J4979" s="5"/>
      <c r="K4979" s="5"/>
      <c r="M4979" s="411"/>
      <c r="N4979" s="9"/>
      <c r="O4979" s="16" t="str">
        <f t="shared" si="673"/>
        <v>106102مفصل براي اتصال كابل‌هاي سه ‌سيمه 12/20 كيلوولتي، N2XSEY يا NA2XSEY به مقاطع 120×3  تا 240×3 ميليمتر مربع.</v>
      </c>
      <c r="P4979" s="596">
        <v>106102</v>
      </c>
      <c r="Q4979" s="555" t="s">
        <v>6653</v>
      </c>
      <c r="R4979" s="555" t="s">
        <v>2479</v>
      </c>
      <c r="S4979" s="614">
        <v>8351000</v>
      </c>
      <c r="T4979" s="184"/>
      <c r="U4979" s="583"/>
    </row>
    <row r="4980" spans="1:21" ht="51.75">
      <c r="A4980" s="5"/>
      <c r="B4980" s="5"/>
      <c r="I4980" s="5"/>
      <c r="J4980" s="5"/>
      <c r="K4980" s="5"/>
      <c r="M4980" s="411"/>
      <c r="N4980" s="9"/>
      <c r="O4980" s="16" t="str">
        <f t="shared" si="673"/>
        <v>106103مفصل براي اتصال كابل‌هاي سه ‌سيمه 12/20 كيلوولتي، N2XSEY يا NA2XSEY به مقاطع 300×3 ميليمتر مربع.</v>
      </c>
      <c r="P4980" s="596">
        <v>106103</v>
      </c>
      <c r="Q4980" s="555" t="s">
        <v>6654</v>
      </c>
      <c r="R4980" s="555" t="s">
        <v>2479</v>
      </c>
      <c r="S4980" s="614">
        <v>9346000</v>
      </c>
      <c r="T4980" s="17"/>
      <c r="U4980" s="583"/>
    </row>
    <row r="4981" spans="1:21" ht="51.75">
      <c r="A4981" s="5"/>
      <c r="B4981" s="5"/>
      <c r="I4981" s="5"/>
      <c r="J4981" s="5"/>
      <c r="K4981" s="5"/>
      <c r="M4981" s="411"/>
      <c r="N4981" s="9"/>
      <c r="O4981" s="16" t="str">
        <f t="shared" si="673"/>
        <v>106201مفصل براي اتصال كابل‌هاي تك ‌سيمه 18/30 كيلوولتي، N2XSY يا NA2XSY به مقاطع 35×1 تا 70×1 ميليمتر مربع.</v>
      </c>
      <c r="P4981" s="596">
        <v>106201</v>
      </c>
      <c r="Q4981" s="555" t="s">
        <v>6655</v>
      </c>
      <c r="R4981" s="555" t="s">
        <v>30</v>
      </c>
      <c r="S4981" s="614">
        <v>5179000</v>
      </c>
      <c r="T4981" s="17"/>
      <c r="U4981" s="583"/>
    </row>
    <row r="4982" spans="1:21" ht="51.75">
      <c r="A4982" s="5"/>
      <c r="B4982" s="5"/>
      <c r="I4982" s="5"/>
      <c r="J4982" s="5"/>
      <c r="K4982" s="5"/>
      <c r="M4982" s="411"/>
      <c r="N4982" s="9"/>
      <c r="O4982" s="16" t="str">
        <f t="shared" si="673"/>
        <v>106202مفصل براي اتصال كابل‌هاي تك ‌سيمه 18/30 كيلوولتي، N2XSY يا NA2XSY به مقاطع 95×1 تا 150×1 ميليمتر مربع.</v>
      </c>
      <c r="P4982" s="596">
        <v>106202</v>
      </c>
      <c r="Q4982" s="555" t="s">
        <v>6656</v>
      </c>
      <c r="R4982" s="555" t="s">
        <v>30</v>
      </c>
      <c r="S4982" s="614">
        <v>5538000</v>
      </c>
      <c r="T4982" s="17"/>
      <c r="U4982" s="583"/>
    </row>
    <row r="4983" spans="1:21" ht="51.75">
      <c r="A4983" s="5"/>
      <c r="B4983" s="5"/>
      <c r="I4983" s="5"/>
      <c r="J4983" s="5"/>
      <c r="K4983" s="5"/>
      <c r="M4983" s="411"/>
      <c r="N4983" s="9"/>
      <c r="O4983" s="16" t="str">
        <f t="shared" si="673"/>
        <v>106203مفصل براي اتصال كابل‌هاي تك ‌سيمه 18/30 كيلوولتي، N2XSY يا NA2XSY به مقاطع 185×1 تا 300×1 ميليمتر مربع.</v>
      </c>
      <c r="P4983" s="596">
        <v>106203</v>
      </c>
      <c r="Q4983" s="555" t="s">
        <v>6657</v>
      </c>
      <c r="R4983" s="555" t="s">
        <v>30</v>
      </c>
      <c r="S4983" s="614">
        <v>5949000</v>
      </c>
      <c r="T4983" s="17"/>
      <c r="U4983" s="583"/>
    </row>
    <row r="4984" spans="1:21" ht="51.75">
      <c r="A4984" s="5"/>
      <c r="B4984" s="5"/>
      <c r="I4984" s="5"/>
      <c r="J4984" s="5"/>
      <c r="K4984" s="5"/>
      <c r="M4984" s="411"/>
      <c r="N4984" s="9"/>
      <c r="O4984" s="16" t="str">
        <f t="shared" si="673"/>
        <v>106204مفصل براي اتصال كابل‌هاي تك ‌سيمه 18/30 كيلوولتي، N2XSY يا NA2XSY به مقاطع 400×1 تا 500×1 ميليمتر مربع.</v>
      </c>
      <c r="P4984" s="596">
        <v>106204</v>
      </c>
      <c r="Q4984" s="555" t="s">
        <v>6658</v>
      </c>
      <c r="R4984" s="555" t="s">
        <v>30</v>
      </c>
      <c r="S4984" s="614">
        <v>6546000</v>
      </c>
      <c r="T4984" s="17"/>
      <c r="U4984" s="583"/>
    </row>
    <row r="4985" spans="1:21" ht="51.75">
      <c r="A4985" s="5"/>
      <c r="B4985" s="5"/>
      <c r="I4985" s="5"/>
      <c r="J4985" s="5"/>
      <c r="K4985" s="5"/>
      <c r="M4985" s="411"/>
      <c r="N4985" s="9"/>
      <c r="O4985" s="16" t="str">
        <f t="shared" si="673"/>
        <v>106301مفصل براي اتصال كابل‌هاي سه ‌سيمه 18/30 كيلوولتي، N2XSEY يا NA2XSEY به مقاطع 35×3 تا 70×3 ميليمتر مربع.</v>
      </c>
      <c r="P4985" s="596">
        <v>106301</v>
      </c>
      <c r="Q4985" s="555" t="s">
        <v>6659</v>
      </c>
      <c r="R4985" s="555" t="s">
        <v>2479</v>
      </c>
      <c r="S4985" s="614">
        <v>8972000</v>
      </c>
      <c r="T4985" s="17"/>
      <c r="U4985" s="583"/>
    </row>
    <row r="4986" spans="1:21" ht="51.75">
      <c r="A4986" s="5"/>
      <c r="B4986" s="5"/>
      <c r="I4986" s="5"/>
      <c r="J4986" s="5"/>
      <c r="K4986" s="5"/>
      <c r="M4986" s="411"/>
      <c r="N4986" s="9"/>
      <c r="O4986" s="16" t="str">
        <f t="shared" si="673"/>
        <v>106302مفصل براي اتصال كابل‌هاي سه ‌سيمه 18/30 كيلوولتي، N2XSEY يا NA2XSEY به مقاطع 95×3 تا 150×3 ميليمتر مربع.</v>
      </c>
      <c r="P4986" s="596">
        <v>106302</v>
      </c>
      <c r="Q4986" s="555" t="s">
        <v>6660</v>
      </c>
      <c r="R4986" s="555" t="s">
        <v>2479</v>
      </c>
      <c r="S4986" s="614">
        <v>11609000</v>
      </c>
      <c r="T4986" s="17"/>
      <c r="U4986" s="583"/>
    </row>
    <row r="4987" spans="1:21" ht="51.75">
      <c r="A4987" s="5"/>
      <c r="B4987" s="5"/>
      <c r="I4987" s="5"/>
      <c r="J4987" s="5"/>
      <c r="K4987" s="5"/>
      <c r="M4987" s="411"/>
      <c r="N4987" s="9"/>
      <c r="O4987" s="16" t="str">
        <f t="shared" si="673"/>
        <v>106303مفصل براي اتصال كابل‌هاي سه ‌سيمه 18/30 كيلوولتي، N2XSEY يا NA2XSEY به مقاطع 185×3 تا 300×3 ميليمتر مربع.</v>
      </c>
      <c r="P4987" s="596">
        <v>106303</v>
      </c>
      <c r="Q4987" s="555" t="s">
        <v>6661</v>
      </c>
      <c r="R4987" s="555" t="s">
        <v>2479</v>
      </c>
      <c r="S4987" s="614">
        <v>14350000</v>
      </c>
      <c r="T4987" s="17"/>
      <c r="U4987" s="583"/>
    </row>
    <row r="4988" spans="1:21" ht="51.75">
      <c r="A4988" s="5"/>
      <c r="B4988" s="5"/>
      <c r="I4988" s="5"/>
      <c r="J4988" s="5"/>
      <c r="K4988" s="5"/>
      <c r="M4988" s="411"/>
      <c r="N4988" s="9"/>
      <c r="O4988" s="16" t="str">
        <f t="shared" si="673"/>
        <v>106304مفصل براي اتصال كابل‌هاي سه ‌سيمه 18/30 كيلوولتي، N2XSEY يا NA2XSEY به مقاطع 400×3 تا 500×3 ميليمتر مربع.</v>
      </c>
      <c r="P4988" s="596">
        <v>106304</v>
      </c>
      <c r="Q4988" s="555" t="s">
        <v>6662</v>
      </c>
      <c r="R4988" s="555" t="s">
        <v>2479</v>
      </c>
      <c r="S4988" s="614">
        <v>15238000</v>
      </c>
      <c r="T4988" s="17"/>
      <c r="U4988" s="583"/>
    </row>
    <row r="4989" spans="1:21">
      <c r="A4989" s="5"/>
      <c r="B4989" s="5"/>
      <c r="I4989" s="5"/>
      <c r="J4989" s="5"/>
      <c r="K4989" s="5"/>
      <c r="M4989" s="411"/>
      <c r="N4989" s="9"/>
      <c r="O4989" s="16" t="str">
        <f t="shared" si="673"/>
        <v>106305مفصل</v>
      </c>
      <c r="P4989" s="615" t="s">
        <v>3668</v>
      </c>
      <c r="Q4989" s="258" t="s">
        <v>3667</v>
      </c>
      <c r="R4989" s="259" t="s">
        <v>2479</v>
      </c>
      <c r="S4989" s="87">
        <v>10000</v>
      </c>
      <c r="T4989" s="17" t="s">
        <v>511</v>
      </c>
    </row>
    <row r="4990" spans="1:21">
      <c r="A4990" s="5"/>
      <c r="B4990" s="5"/>
      <c r="I4990" s="5"/>
      <c r="J4990" s="5"/>
      <c r="K4990" s="5"/>
      <c r="M4990" s="411"/>
      <c r="N4990" s="9"/>
      <c r="O4990" s="16" t="str">
        <f t="shared" si="673"/>
        <v>106306مفصل1</v>
      </c>
      <c r="P4990" s="615" t="s">
        <v>3669</v>
      </c>
      <c r="Q4990" s="258" t="s">
        <v>7229</v>
      </c>
      <c r="R4990" s="259" t="s">
        <v>2479</v>
      </c>
      <c r="S4990" s="87">
        <v>10001</v>
      </c>
      <c r="T4990" s="17" t="s">
        <v>511</v>
      </c>
    </row>
    <row r="4991" spans="1:21">
      <c r="A4991" s="5"/>
      <c r="B4991" s="5"/>
      <c r="I4991" s="5"/>
      <c r="J4991" s="5"/>
      <c r="K4991" s="5"/>
      <c r="M4991" s="411"/>
      <c r="N4991" s="9"/>
      <c r="O4991" s="16" t="str">
        <f t="shared" si="673"/>
        <v>106307مفصل2</v>
      </c>
      <c r="P4991" s="615" t="s">
        <v>3670</v>
      </c>
      <c r="Q4991" s="258" t="s">
        <v>7230</v>
      </c>
      <c r="R4991" s="259" t="s">
        <v>2479</v>
      </c>
      <c r="S4991" s="87">
        <v>10002</v>
      </c>
      <c r="T4991" s="17" t="s">
        <v>511</v>
      </c>
    </row>
    <row r="4992" spans="1:21" ht="34.5">
      <c r="A4992" s="5"/>
      <c r="B4992" s="5"/>
      <c r="I4992" s="5"/>
      <c r="J4992" s="5"/>
      <c r="K4992" s="5"/>
      <c r="M4992" s="411"/>
      <c r="N4992" s="9"/>
      <c r="O4992" s="16" t="str">
        <f t="shared" si="673"/>
        <v>110101كليد 10 آمپر 250 ولت يك پل، يك راه  و يك خانه، براي نصب توكار.</v>
      </c>
      <c r="P4992" s="617">
        <v>110101</v>
      </c>
      <c r="Q4992" s="555" t="s">
        <v>2480</v>
      </c>
      <c r="R4992" s="555" t="s">
        <v>30</v>
      </c>
      <c r="S4992" s="614">
        <v>78200</v>
      </c>
      <c r="T4992" s="17"/>
      <c r="U4992" s="583"/>
    </row>
    <row r="4993" spans="1:21" ht="34.5">
      <c r="A4993" s="5"/>
      <c r="B4993" s="5"/>
      <c r="I4993" s="5"/>
      <c r="J4993" s="5"/>
      <c r="K4993" s="5"/>
      <c r="M4993" s="411"/>
      <c r="N4993" s="9"/>
      <c r="O4993" s="16" t="str">
        <f t="shared" si="673"/>
        <v>110102كليد 10 آمپر 250 ولت يك پل، يك راه  و يك خانه، براي نصب روكار.</v>
      </c>
      <c r="P4993" s="596">
        <v>110102</v>
      </c>
      <c r="Q4993" s="555" t="s">
        <v>2481</v>
      </c>
      <c r="R4993" s="555" t="s">
        <v>30</v>
      </c>
      <c r="S4993" s="614">
        <v>88100</v>
      </c>
      <c r="T4993" s="17"/>
      <c r="U4993" s="583"/>
    </row>
    <row r="4994" spans="1:21" ht="51.75">
      <c r="A4994" s="5"/>
      <c r="B4994" s="5"/>
      <c r="I4994" s="5"/>
      <c r="J4994" s="5"/>
      <c r="K4994" s="5"/>
      <c r="M4994" s="411"/>
      <c r="N4994" s="9"/>
      <c r="O4994" s="16" t="str">
        <f t="shared" si="673"/>
        <v>110105كليد 10 آمپر 250 ولت يك پل، يك راه، يك خانه، از نوع باراني، با درجه حفاظت IP44 و از جنس پلاستيك ريختگي، براي نصب توكار ساخت خارج.</v>
      </c>
      <c r="P4994" s="596">
        <v>110105</v>
      </c>
      <c r="Q4994" s="555" t="s">
        <v>2482</v>
      </c>
      <c r="R4994" s="555" t="s">
        <v>30</v>
      </c>
      <c r="S4994" s="614">
        <v>251000</v>
      </c>
      <c r="T4994" s="17"/>
      <c r="U4994" s="583"/>
    </row>
    <row r="4995" spans="1:21">
      <c r="A4995" s="5"/>
      <c r="B4995" s="5"/>
      <c r="I4995" s="5"/>
      <c r="J4995" s="5"/>
      <c r="K4995" s="5"/>
      <c r="M4995" s="411"/>
      <c r="N4995" s="9"/>
      <c r="O4995" s="16" t="str">
        <f t="shared" si="673"/>
        <v>110201كليد 10 آمپر250 ولت دوپل، يك راه، براي نصب توكار.</v>
      </c>
      <c r="P4995" s="596">
        <v>110201</v>
      </c>
      <c r="Q4995" s="555" t="s">
        <v>2483</v>
      </c>
      <c r="R4995" s="555" t="s">
        <v>30</v>
      </c>
      <c r="S4995" s="614">
        <v>83700</v>
      </c>
      <c r="T4995" s="17"/>
      <c r="U4995" s="583"/>
    </row>
    <row r="4996" spans="1:21">
      <c r="A4996" s="5"/>
      <c r="B4996" s="5"/>
      <c r="I4996" s="5"/>
      <c r="J4996" s="5"/>
      <c r="K4996" s="5"/>
      <c r="M4996" s="411"/>
      <c r="N4996" s="9"/>
      <c r="O4996" s="16" t="str">
        <f t="shared" si="673"/>
        <v>110202كليد 10 آمپر250 ولت دوپل، يك راه، براي نصب روكار.</v>
      </c>
      <c r="P4996" s="596">
        <v>110202</v>
      </c>
      <c r="Q4996" s="555" t="s">
        <v>2484</v>
      </c>
      <c r="R4996" s="555" t="s">
        <v>30</v>
      </c>
      <c r="S4996" s="614">
        <v>91800</v>
      </c>
      <c r="T4996" s="17"/>
      <c r="U4996" s="583"/>
    </row>
    <row r="4997" spans="1:21" ht="34.5">
      <c r="A4997" s="5"/>
      <c r="B4997" s="5"/>
      <c r="I4997" s="5"/>
      <c r="J4997" s="5"/>
      <c r="K4997" s="5"/>
      <c r="M4997" s="411"/>
      <c r="N4997" s="9"/>
      <c r="O4997" s="16" t="str">
        <f t="shared" si="673"/>
        <v>110301كليد 10 آمپر250 ولت يک‌پل، براي قطع و وصل فاز و نول، براي نصب توكار.</v>
      </c>
      <c r="P4997" s="596">
        <v>110301</v>
      </c>
      <c r="Q4997" s="555" t="s">
        <v>2485</v>
      </c>
      <c r="R4997" s="555" t="s">
        <v>30</v>
      </c>
      <c r="S4997" s="614">
        <v>80900</v>
      </c>
      <c r="T4997" s="17"/>
      <c r="U4997" s="583"/>
    </row>
    <row r="4998" spans="1:21" ht="34.5">
      <c r="A4998" s="5"/>
      <c r="B4998" s="5"/>
      <c r="I4998" s="5"/>
      <c r="J4998" s="5"/>
      <c r="K4998" s="5"/>
      <c r="M4998" s="411"/>
      <c r="N4998" s="9"/>
      <c r="O4998" s="16" t="str">
        <f t="shared" si="673"/>
        <v>110302كليد 10 آمپر250 ولت يک‌پل، براي قطع و وصل فاز و نول، براي نصب روكار.</v>
      </c>
      <c r="P4998" s="596">
        <v>110302</v>
      </c>
      <c r="Q4998" s="555" t="s">
        <v>2486</v>
      </c>
      <c r="R4998" s="555" t="s">
        <v>30</v>
      </c>
      <c r="S4998" s="614">
        <v>90900</v>
      </c>
      <c r="T4998" s="17"/>
      <c r="U4998" s="583"/>
    </row>
    <row r="4999" spans="1:21">
      <c r="A4999" s="5"/>
      <c r="B4999" s="5"/>
      <c r="I4999" s="5"/>
      <c r="J4999" s="5"/>
      <c r="K4999" s="5"/>
      <c r="M4999" s="411"/>
      <c r="N4999" s="9"/>
      <c r="O4999" s="16" t="str">
        <f t="shared" si="673"/>
        <v>110303كليد 10 آمپر250 ولت دو‌پل دو راه، براي نصب توكار.</v>
      </c>
      <c r="P4999" s="596">
        <v>110303</v>
      </c>
      <c r="Q4999" s="555" t="s">
        <v>2487</v>
      </c>
      <c r="R4999" s="555" t="s">
        <v>30</v>
      </c>
      <c r="S4999" s="614">
        <v>91900</v>
      </c>
      <c r="T4999" s="17"/>
      <c r="U4999" s="583"/>
    </row>
    <row r="5000" spans="1:21">
      <c r="A5000" s="5"/>
      <c r="B5000" s="5"/>
      <c r="I5000" s="5"/>
      <c r="J5000" s="5"/>
      <c r="K5000" s="5"/>
      <c r="M5000" s="411"/>
      <c r="N5000" s="9"/>
      <c r="O5000" s="16" t="str">
        <f t="shared" si="673"/>
        <v>110304كليد 10 آمپر250 ولت دو‌پل دو راه، براي نصب روكار.</v>
      </c>
      <c r="P5000" s="596">
        <v>110304</v>
      </c>
      <c r="Q5000" s="555" t="s">
        <v>2488</v>
      </c>
      <c r="R5000" s="555" t="s">
        <v>30</v>
      </c>
      <c r="S5000" s="614">
        <v>86300</v>
      </c>
      <c r="T5000" s="17"/>
      <c r="U5000" s="583"/>
    </row>
    <row r="5001" spans="1:21" ht="34.5">
      <c r="A5001" s="5"/>
      <c r="B5001" s="5"/>
      <c r="I5001" s="5"/>
      <c r="J5001" s="5"/>
      <c r="K5001" s="5"/>
      <c r="M5001" s="411"/>
      <c r="N5001" s="9"/>
      <c r="O5001" s="16" t="str">
        <f t="shared" si="673"/>
        <v>110401كليد تبديل 10 آمپر250 ولت يك پل، دوراه  و يك خانه، براي نصب توكار.</v>
      </c>
      <c r="P5001" s="596">
        <v>110401</v>
      </c>
      <c r="Q5001" s="555" t="s">
        <v>2489</v>
      </c>
      <c r="R5001" s="555" t="s">
        <v>30</v>
      </c>
      <c r="S5001" s="614">
        <v>85800</v>
      </c>
      <c r="T5001" s="17"/>
      <c r="U5001" s="583"/>
    </row>
    <row r="5002" spans="1:21" ht="34.5">
      <c r="A5002" s="5"/>
      <c r="B5002" s="5"/>
      <c r="I5002" s="5"/>
      <c r="J5002" s="5"/>
      <c r="K5002" s="5"/>
      <c r="M5002" s="411"/>
      <c r="N5002" s="9"/>
      <c r="O5002" s="16" t="str">
        <f t="shared" si="673"/>
        <v>110402كليد تبديل 10 آمپر250 ولت يك پل، دوراه  و يك خانه،  براي نصب روكار.</v>
      </c>
      <c r="P5002" s="596">
        <v>110402</v>
      </c>
      <c r="Q5002" s="555" t="s">
        <v>2490</v>
      </c>
      <c r="R5002" s="555" t="s">
        <v>30</v>
      </c>
      <c r="S5002" s="614">
        <v>94200</v>
      </c>
      <c r="T5002" s="17"/>
      <c r="U5002" s="583"/>
    </row>
    <row r="5003" spans="1:21" ht="34.5">
      <c r="A5003" s="5"/>
      <c r="B5003" s="5"/>
      <c r="I5003" s="5"/>
      <c r="J5003" s="5"/>
      <c r="K5003" s="5"/>
      <c r="M5003" s="411"/>
      <c r="N5003" s="9"/>
      <c r="O5003" s="16" t="str">
        <f t="shared" si="673"/>
        <v>110501كليد صليبي 10 آمپر250 ولت يك پل  و يك خانه، براي نصب توكار.</v>
      </c>
      <c r="P5003" s="596">
        <v>110501</v>
      </c>
      <c r="Q5003" s="555" t="s">
        <v>2491</v>
      </c>
      <c r="R5003" s="555" t="s">
        <v>30</v>
      </c>
      <c r="S5003" s="614">
        <v>103000</v>
      </c>
      <c r="T5003" s="17"/>
      <c r="U5003" s="583"/>
    </row>
    <row r="5004" spans="1:21" ht="34.5">
      <c r="A5004" s="5"/>
      <c r="B5004" s="5"/>
      <c r="I5004" s="5"/>
      <c r="J5004" s="5"/>
      <c r="K5004" s="5"/>
      <c r="M5004" s="411"/>
      <c r="N5004" s="9"/>
      <c r="O5004" s="16" t="str">
        <f t="shared" si="673"/>
        <v>110502كليد صليبي 10 آمپر250 ولت يك پل  و يك خانه، براي نصب روكار.</v>
      </c>
      <c r="P5004" s="596">
        <v>110502</v>
      </c>
      <c r="Q5004" s="555" t="s">
        <v>2492</v>
      </c>
      <c r="R5004" s="555" t="s">
        <v>30</v>
      </c>
      <c r="S5004" s="583">
        <v>0</v>
      </c>
      <c r="T5004" s="17"/>
      <c r="U5004" s="583"/>
    </row>
    <row r="5005" spans="1:21" ht="34.5">
      <c r="A5005" s="5"/>
      <c r="B5005" s="5"/>
      <c r="I5005" s="5"/>
      <c r="J5005" s="5"/>
      <c r="K5005" s="5"/>
      <c r="M5005" s="411"/>
      <c r="N5005" s="9"/>
      <c r="O5005" s="16" t="str">
        <f t="shared" si="673"/>
        <v>110701دكمه فشاري 250 ولت با علامت زنگ يا روشنايي، براي نصب توكار.</v>
      </c>
      <c r="P5005" s="596">
        <v>110701</v>
      </c>
      <c r="Q5005" s="555" t="s">
        <v>2493</v>
      </c>
      <c r="R5005" s="555" t="s">
        <v>30</v>
      </c>
      <c r="S5005" s="614">
        <v>80300</v>
      </c>
      <c r="T5005" s="17"/>
      <c r="U5005" s="583"/>
    </row>
    <row r="5006" spans="1:21" ht="34.5">
      <c r="A5006" s="5"/>
      <c r="B5006" s="5"/>
      <c r="I5006" s="5"/>
      <c r="J5006" s="5"/>
      <c r="K5006" s="5"/>
      <c r="M5006" s="411"/>
      <c r="N5006" s="9"/>
      <c r="O5006" s="16" t="str">
        <f t="shared" si="673"/>
        <v>110702دكمه فشاري 250 ولت باعلامت زنگ يا روشنايي، براي نصب روكار.</v>
      </c>
      <c r="P5006" s="596">
        <v>110702</v>
      </c>
      <c r="Q5006" s="555" t="s">
        <v>2494</v>
      </c>
      <c r="R5006" s="555" t="s">
        <v>30</v>
      </c>
      <c r="S5006" s="614">
        <v>86400</v>
      </c>
      <c r="T5006" s="17"/>
      <c r="U5006" s="583"/>
    </row>
    <row r="5007" spans="1:21">
      <c r="A5007" s="5"/>
      <c r="B5007" s="5"/>
      <c r="I5007" s="5"/>
      <c r="J5007" s="5"/>
      <c r="K5007" s="5"/>
      <c r="M5007" s="411"/>
      <c r="N5007" s="9"/>
      <c r="O5007" s="16" t="str">
        <f t="shared" si="673"/>
        <v>111101پريز 16 آمپر250 ولت يك فازونول، براي نصب توكار.</v>
      </c>
      <c r="P5007" s="596">
        <v>111101</v>
      </c>
      <c r="Q5007" s="555" t="s">
        <v>2495</v>
      </c>
      <c r="R5007" s="555" t="s">
        <v>30</v>
      </c>
      <c r="S5007" s="614">
        <v>74300</v>
      </c>
      <c r="T5007" s="17"/>
      <c r="U5007" s="583"/>
    </row>
    <row r="5008" spans="1:21">
      <c r="A5008" s="5"/>
      <c r="B5008" s="5"/>
      <c r="I5008" s="5"/>
      <c r="J5008" s="5"/>
      <c r="K5008" s="5"/>
      <c r="M5008" s="411"/>
      <c r="N5008" s="9"/>
      <c r="O5008" s="16" t="str">
        <f t="shared" si="673"/>
        <v>111102پريز 16 آمپر250 ولت يك فازونول، براي نصب روكار.</v>
      </c>
      <c r="P5008" s="596">
        <v>111102</v>
      </c>
      <c r="Q5008" s="555" t="s">
        <v>2496</v>
      </c>
      <c r="R5008" s="555" t="s">
        <v>30</v>
      </c>
      <c r="S5008" s="614">
        <v>88700</v>
      </c>
      <c r="T5008" s="17"/>
      <c r="U5008" s="583"/>
    </row>
    <row r="5009" spans="1:21" ht="34.5">
      <c r="A5009" s="5"/>
      <c r="B5009" s="5"/>
      <c r="I5009" s="5"/>
      <c r="J5009" s="5"/>
      <c r="K5009" s="5"/>
      <c r="M5009" s="411"/>
      <c r="N5009" s="9"/>
      <c r="O5009" s="16" t="str">
        <f t="shared" si="673"/>
        <v>111201پريز 16 آمپر250 ولت يك فازونول، براي نصب توكار با اتصال زمين (شوكو).</v>
      </c>
      <c r="P5009" s="596">
        <v>111201</v>
      </c>
      <c r="Q5009" s="555" t="s">
        <v>2497</v>
      </c>
      <c r="R5009" s="555" t="s">
        <v>30</v>
      </c>
      <c r="S5009" s="614">
        <v>80400</v>
      </c>
      <c r="T5009" s="17"/>
      <c r="U5009" s="583"/>
    </row>
    <row r="5010" spans="1:21" ht="34.5">
      <c r="A5010" s="5"/>
      <c r="B5010" s="5"/>
      <c r="I5010" s="5"/>
      <c r="J5010" s="5"/>
      <c r="K5010" s="5"/>
      <c r="M5010" s="411"/>
      <c r="N5010" s="9"/>
      <c r="O5010" s="16" t="str">
        <f t="shared" si="673"/>
        <v>111202پريز 16 آمپر250 ولت يك فازونول،  براي نصب روكار با اتصال زمين (شوكو).</v>
      </c>
      <c r="P5010" s="596">
        <v>111202</v>
      </c>
      <c r="Q5010" s="555" t="s">
        <v>2498</v>
      </c>
      <c r="R5010" s="555" t="s">
        <v>30</v>
      </c>
      <c r="S5010" s="614">
        <v>95500</v>
      </c>
      <c r="T5010" s="17"/>
      <c r="U5010" s="583"/>
    </row>
    <row r="5011" spans="1:21" ht="51.75">
      <c r="A5011" s="5"/>
      <c r="B5011" s="5"/>
      <c r="I5011" s="5"/>
      <c r="J5011" s="5"/>
      <c r="K5011" s="5"/>
      <c r="M5011" s="411"/>
      <c r="N5011" s="9"/>
      <c r="O5011" s="16" t="str">
        <f t="shared" si="673"/>
        <v>111205پريز 16 آمپر250 ولت يك فازونول، نوع باراني، با درجه حفاظت IP44 و از جنس پلاستيك ريختگي، براي نصب توكار با اتصال زمين (شوكو) ودرپوش لولادار ساخت خارج.</v>
      </c>
      <c r="P5011" s="596">
        <v>111205</v>
      </c>
      <c r="Q5011" s="555" t="s">
        <v>2499</v>
      </c>
      <c r="R5011" s="555" t="s">
        <v>30</v>
      </c>
      <c r="S5011" s="614">
        <v>280000</v>
      </c>
      <c r="T5011" s="17"/>
      <c r="U5011" s="583"/>
    </row>
    <row r="5012" spans="1:21">
      <c r="A5012" s="5"/>
      <c r="B5012" s="5"/>
      <c r="I5012" s="5"/>
      <c r="J5012" s="5"/>
      <c r="K5012" s="5"/>
      <c r="M5012" s="411"/>
      <c r="N5012" s="9"/>
      <c r="O5012" s="16" t="str">
        <f t="shared" si="673"/>
        <v>111601پلاگ (دوشاخه) 16 آمپر250 ولت يك فازونول.</v>
      </c>
      <c r="P5012" s="596">
        <v>111601</v>
      </c>
      <c r="Q5012" s="555" t="s">
        <v>2500</v>
      </c>
      <c r="R5012" s="555" t="s">
        <v>30</v>
      </c>
      <c r="S5012" s="614">
        <v>28600</v>
      </c>
      <c r="T5012" s="17"/>
      <c r="U5012" s="583"/>
    </row>
    <row r="5013" spans="1:21" ht="34.5">
      <c r="A5013" s="5"/>
      <c r="B5013" s="5"/>
      <c r="I5013" s="5"/>
      <c r="J5013" s="5"/>
      <c r="K5013" s="5"/>
      <c r="M5013" s="411"/>
      <c r="N5013" s="9"/>
      <c r="O5013" s="16" t="str">
        <f t="shared" si="673"/>
        <v>111701پلاگ (دوشاخه) 16 آمپر250 ولت يك فازونول و اتصال زمين (شوكو).</v>
      </c>
      <c r="P5013" s="596">
        <v>111701</v>
      </c>
      <c r="Q5013" s="555" t="s">
        <v>2501</v>
      </c>
      <c r="R5013" s="555" t="s">
        <v>30</v>
      </c>
      <c r="S5013" s="614">
        <v>41000</v>
      </c>
      <c r="T5013" s="17"/>
      <c r="U5013" s="583"/>
    </row>
    <row r="5014" spans="1:21">
      <c r="A5014" s="5"/>
      <c r="B5014" s="5"/>
      <c r="I5014" s="5"/>
      <c r="J5014" s="5"/>
      <c r="K5014" s="5"/>
      <c r="M5014" s="411"/>
      <c r="N5014" s="9"/>
      <c r="O5014" s="16" t="str">
        <f t="shared" si="673"/>
        <v>112101پريز تلفن سوکتي RJ11، براي نصب توكار.</v>
      </c>
      <c r="P5014" s="596">
        <v>112101</v>
      </c>
      <c r="Q5014" s="555" t="s">
        <v>2502</v>
      </c>
      <c r="R5014" s="555" t="s">
        <v>30</v>
      </c>
      <c r="S5014" s="614">
        <v>77400</v>
      </c>
      <c r="T5014" s="17"/>
      <c r="U5014" s="583"/>
    </row>
    <row r="5015" spans="1:21">
      <c r="A5015" s="5"/>
      <c r="B5015" s="5"/>
      <c r="I5015" s="5"/>
      <c r="J5015" s="5"/>
      <c r="K5015" s="5"/>
      <c r="M5015" s="411"/>
      <c r="N5015" s="9"/>
      <c r="O5015" s="16" t="str">
        <f t="shared" si="673"/>
        <v>112102پريز تلفن سوکتي RJ11، براي نصب روكار.</v>
      </c>
      <c r="P5015" s="596">
        <v>112102</v>
      </c>
      <c r="Q5015" s="555" t="s">
        <v>2503</v>
      </c>
      <c r="R5015" s="555" t="s">
        <v>30</v>
      </c>
      <c r="S5015" s="614">
        <v>88500</v>
      </c>
      <c r="T5015" s="17"/>
      <c r="U5015" s="583"/>
    </row>
    <row r="5016" spans="1:21">
      <c r="A5016" s="5"/>
      <c r="B5016" s="5"/>
      <c r="I5016" s="5"/>
      <c r="J5016" s="5"/>
      <c r="K5016" s="5"/>
      <c r="M5016" s="411"/>
      <c r="N5016" s="9"/>
      <c r="O5016" s="16" t="str">
        <f t="shared" si="673"/>
        <v>112201پريز تلفن سه سوراخه، براي نصب توكار.</v>
      </c>
      <c r="P5016" s="596">
        <v>112201</v>
      </c>
      <c r="Q5016" s="555" t="s">
        <v>2504</v>
      </c>
      <c r="R5016" s="555" t="s">
        <v>30</v>
      </c>
      <c r="S5016" s="614">
        <v>81000</v>
      </c>
      <c r="T5016" s="17"/>
      <c r="U5016" s="583"/>
    </row>
    <row r="5017" spans="1:21">
      <c r="A5017" s="5"/>
      <c r="B5017" s="5"/>
      <c r="I5017" s="5"/>
      <c r="J5017" s="5"/>
      <c r="K5017" s="5"/>
      <c r="M5017" s="411"/>
      <c r="N5017" s="9"/>
      <c r="O5017" s="16" t="str">
        <f t="shared" si="673"/>
        <v>112202پريز تلفن سه سوراخه، براي نصب روكار.</v>
      </c>
      <c r="P5017" s="596">
        <v>112202</v>
      </c>
      <c r="Q5017" s="555" t="s">
        <v>2505</v>
      </c>
      <c r="R5017" s="555" t="s">
        <v>30</v>
      </c>
      <c r="S5017" s="614">
        <v>91000</v>
      </c>
      <c r="T5017" s="17"/>
      <c r="U5017" s="583"/>
    </row>
    <row r="5018" spans="1:21">
      <c r="A5018" s="5"/>
      <c r="B5018" s="5"/>
      <c r="I5018" s="5"/>
      <c r="J5018" s="5"/>
      <c r="K5018" s="5"/>
      <c r="M5018" s="411"/>
      <c r="N5018" s="9"/>
      <c r="O5018" s="16" t="str">
        <f t="shared" si="673"/>
        <v>112501پلاگ تلفن (سه شاخه).</v>
      </c>
      <c r="P5018" s="596">
        <v>112501</v>
      </c>
      <c r="Q5018" s="555" t="s">
        <v>2506</v>
      </c>
      <c r="R5018" s="555" t="s">
        <v>30</v>
      </c>
      <c r="S5018" s="614">
        <v>38000</v>
      </c>
      <c r="T5018" s="17"/>
      <c r="U5018" s="583"/>
    </row>
    <row r="5019" spans="1:21">
      <c r="A5019" s="5"/>
      <c r="B5019" s="5"/>
      <c r="I5019" s="5"/>
      <c r="J5019" s="5"/>
      <c r="K5019" s="5"/>
      <c r="M5019" s="411"/>
      <c r="N5019" s="9"/>
      <c r="O5019" s="16" t="str">
        <f t="shared" si="673"/>
        <v>112801پريز آنتن راديو و تلويزيون، براي نصب توكار.</v>
      </c>
      <c r="P5019" s="596">
        <v>112801</v>
      </c>
      <c r="Q5019" s="555" t="s">
        <v>2507</v>
      </c>
      <c r="R5019" s="555" t="s">
        <v>30</v>
      </c>
      <c r="S5019" s="614">
        <v>73500</v>
      </c>
      <c r="T5019" s="17"/>
      <c r="U5019" s="583"/>
    </row>
    <row r="5020" spans="1:21">
      <c r="A5020" s="5"/>
      <c r="B5020" s="5"/>
      <c r="I5020" s="5"/>
      <c r="J5020" s="5"/>
      <c r="K5020" s="5"/>
      <c r="M5020" s="411"/>
      <c r="N5020" s="9"/>
      <c r="O5020" s="16" t="str">
        <f t="shared" si="673"/>
        <v>112802پريز آنتن راديو و تلويزيون، براي نصب روكار ساخت خارج.</v>
      </c>
      <c r="P5020" s="596">
        <v>112802</v>
      </c>
      <c r="Q5020" s="555" t="s">
        <v>2508</v>
      </c>
      <c r="R5020" s="555" t="s">
        <v>30</v>
      </c>
      <c r="S5020" s="614">
        <v>93300</v>
      </c>
      <c r="T5020" s="17"/>
      <c r="U5020" s="583"/>
    </row>
    <row r="5021" spans="1:21" ht="34.5">
      <c r="A5021" s="5"/>
      <c r="B5021" s="5"/>
      <c r="I5021" s="5"/>
      <c r="J5021" s="5"/>
      <c r="K5021" s="5"/>
      <c r="M5021" s="411"/>
      <c r="N5021" s="9"/>
      <c r="O5021" s="16" t="str">
        <f t="shared" si="673"/>
        <v>113102پريز ريش تراشي 220 ولت به قدرت 20 ولت آمپر، با ترانسفورماتور حفاظتي، براي نصب توكار.</v>
      </c>
      <c r="P5021" s="596">
        <v>113102</v>
      </c>
      <c r="Q5021" s="555" t="s">
        <v>2509</v>
      </c>
      <c r="R5021" s="555" t="s">
        <v>30</v>
      </c>
      <c r="S5021" s="583">
        <v>0</v>
      </c>
      <c r="T5021" s="17"/>
      <c r="U5021" s="583"/>
    </row>
    <row r="5022" spans="1:21" ht="34.5">
      <c r="A5022" s="5"/>
      <c r="B5022" s="5"/>
      <c r="I5022" s="5"/>
      <c r="J5022" s="5"/>
      <c r="K5022" s="5"/>
      <c r="M5022" s="411"/>
      <c r="N5022" s="9"/>
      <c r="O5022" s="16" t="str">
        <f t="shared" si="673"/>
        <v>113202ديمر براي لامپ‌هاي فلورسنت 220 ولت به قدرت 25 تا 600 وات، همراه با كليد قطع و وصل و فيوز، ساخت خارج.</v>
      </c>
      <c r="P5022" s="596">
        <v>113202</v>
      </c>
      <c r="Q5022" s="555" t="s">
        <v>2510</v>
      </c>
      <c r="R5022" s="555" t="s">
        <v>30</v>
      </c>
      <c r="S5022" s="614">
        <v>175500</v>
      </c>
      <c r="T5022" s="17"/>
      <c r="U5022" s="583"/>
    </row>
    <row r="5023" spans="1:21">
      <c r="A5023" s="5"/>
      <c r="B5023" s="5"/>
      <c r="I5023" s="5"/>
      <c r="J5023" s="5"/>
      <c r="K5023" s="5"/>
      <c r="M5023" s="411"/>
      <c r="N5023" s="9"/>
      <c r="O5023" s="16" t="str">
        <f t="shared" si="673"/>
        <v>113301كليد كولر، با قوطي كليد مربوط، و راه اندازي الكتريكي.</v>
      </c>
      <c r="P5023" s="596">
        <v>113301</v>
      </c>
      <c r="Q5023" s="555" t="s">
        <v>2511</v>
      </c>
      <c r="R5023" s="555" t="s">
        <v>30</v>
      </c>
      <c r="S5023" s="583">
        <v>0</v>
      </c>
      <c r="T5023" s="17"/>
      <c r="U5023" s="583"/>
    </row>
    <row r="5024" spans="1:21">
      <c r="A5024" s="5"/>
      <c r="B5024" s="5"/>
      <c r="I5024" s="5"/>
      <c r="J5024" s="5"/>
      <c r="K5024" s="5"/>
      <c r="M5024" s="411"/>
      <c r="N5024" s="9"/>
      <c r="O5024" s="16" t="str">
        <f t="shared" si="673"/>
        <v>113401بيزر220 ولت، براي نصب توكار.</v>
      </c>
      <c r="P5024" s="596">
        <v>113401</v>
      </c>
      <c r="Q5024" s="555" t="s">
        <v>2512</v>
      </c>
      <c r="R5024" s="555" t="s">
        <v>30</v>
      </c>
      <c r="S5024" s="614">
        <v>96000</v>
      </c>
      <c r="T5024" s="17"/>
      <c r="U5024" s="583"/>
    </row>
    <row r="5025" spans="1:21">
      <c r="A5025" s="5"/>
      <c r="B5025" s="5"/>
      <c r="I5025" s="5"/>
      <c r="J5025" s="5"/>
      <c r="K5025" s="5"/>
      <c r="M5025" s="411"/>
      <c r="N5025" s="9"/>
      <c r="O5025" s="16" t="str">
        <f t="shared" si="673"/>
        <v>113402بيزر220 ولت، براي نصب روکار.</v>
      </c>
      <c r="P5025" s="596">
        <v>113402</v>
      </c>
      <c r="Q5025" s="555" t="s">
        <v>2513</v>
      </c>
      <c r="R5025" s="555" t="s">
        <v>30</v>
      </c>
      <c r="S5025" s="614">
        <v>113500</v>
      </c>
      <c r="T5025" s="17"/>
      <c r="U5025" s="583"/>
    </row>
    <row r="5026" spans="1:21">
      <c r="A5026" s="5"/>
      <c r="B5026" s="5"/>
      <c r="I5026" s="5"/>
      <c r="J5026" s="5"/>
      <c r="K5026" s="5"/>
      <c r="M5026" s="411"/>
      <c r="N5026" s="9"/>
      <c r="O5026" s="16" t="str">
        <f t="shared" si="673"/>
        <v>113403زنگ الکترونيکي 220 ولت، براي نصب توکار يا روكار.</v>
      </c>
      <c r="P5026" s="596">
        <v>113403</v>
      </c>
      <c r="Q5026" s="555" t="s">
        <v>2514</v>
      </c>
      <c r="R5026" s="555" t="s">
        <v>30</v>
      </c>
      <c r="S5026" s="614">
        <v>90500</v>
      </c>
      <c r="T5026" s="17"/>
    </row>
    <row r="5027" spans="1:21">
      <c r="A5027" s="5"/>
      <c r="B5027" s="5"/>
      <c r="I5027" s="5"/>
      <c r="J5027" s="5"/>
      <c r="K5027" s="5"/>
      <c r="M5027" s="411"/>
      <c r="N5027" s="9"/>
      <c r="O5027" s="16" t="str">
        <f t="shared" si="673"/>
        <v xml:space="preserve">113404زنگ </v>
      </c>
      <c r="P5027" s="615" t="s">
        <v>3672</v>
      </c>
      <c r="Q5027" s="258" t="s">
        <v>3671</v>
      </c>
      <c r="R5027" s="259" t="s">
        <v>30</v>
      </c>
      <c r="S5027" s="87">
        <v>10000</v>
      </c>
      <c r="T5027" s="17" t="s">
        <v>511</v>
      </c>
    </row>
    <row r="5028" spans="1:21">
      <c r="A5028" s="5"/>
      <c r="B5028" s="5"/>
      <c r="I5028" s="5"/>
      <c r="J5028" s="5"/>
      <c r="K5028" s="5"/>
      <c r="M5028" s="411"/>
      <c r="N5028" s="9"/>
      <c r="O5028" s="16" t="str">
        <f t="shared" si="673"/>
        <v>113405زنگ 1</v>
      </c>
      <c r="P5028" s="615" t="s">
        <v>3673</v>
      </c>
      <c r="Q5028" s="258" t="s">
        <v>7227</v>
      </c>
      <c r="R5028" s="259" t="s">
        <v>30</v>
      </c>
      <c r="S5028" s="87">
        <v>10001</v>
      </c>
      <c r="T5028" s="17" t="s">
        <v>511</v>
      </c>
    </row>
    <row r="5029" spans="1:21">
      <c r="A5029" s="5"/>
      <c r="B5029" s="5"/>
      <c r="I5029" s="5"/>
      <c r="J5029" s="5"/>
      <c r="K5029" s="5"/>
      <c r="M5029" s="411"/>
      <c r="N5029" s="9"/>
      <c r="O5029" s="16" t="str">
        <f t="shared" si="673"/>
        <v>113406زنگ 2</v>
      </c>
      <c r="P5029" s="615" t="s">
        <v>3674</v>
      </c>
      <c r="Q5029" s="258" t="s">
        <v>7228</v>
      </c>
      <c r="R5029" s="259" t="s">
        <v>30</v>
      </c>
      <c r="S5029" s="87">
        <v>10002</v>
      </c>
      <c r="T5029" s="17" t="s">
        <v>511</v>
      </c>
    </row>
    <row r="5030" spans="1:21">
      <c r="A5030" s="5"/>
      <c r="B5030" s="5"/>
      <c r="I5030" s="5"/>
      <c r="J5030" s="5"/>
      <c r="K5030" s="5"/>
      <c r="M5030" s="411"/>
      <c r="N5030" s="9"/>
      <c r="O5030" s="16" t="str">
        <f t="shared" si="673"/>
        <v>120101لوله كشي روكار، بالوله فولاديPg11.</v>
      </c>
      <c r="P5030" s="617">
        <v>120101</v>
      </c>
      <c r="Q5030" s="555" t="s">
        <v>2515</v>
      </c>
      <c r="R5030" s="555" t="s">
        <v>28</v>
      </c>
      <c r="S5030" s="614">
        <v>61800</v>
      </c>
      <c r="T5030" s="17"/>
      <c r="U5030" s="583"/>
    </row>
    <row r="5031" spans="1:21">
      <c r="A5031" s="5"/>
      <c r="B5031" s="5"/>
      <c r="I5031" s="5"/>
      <c r="J5031" s="5"/>
      <c r="K5031" s="5"/>
      <c r="M5031" s="411"/>
      <c r="N5031" s="9"/>
      <c r="O5031" s="16" t="str">
        <f t="shared" ref="O5031:O5094" si="674">LEFT(CONCATENATE(P5031,Q5031),252)</f>
        <v>120102لوله كشي روكار، بالوله فولادي Pg13.5.</v>
      </c>
      <c r="P5031" s="596">
        <v>120102</v>
      </c>
      <c r="Q5031" s="555" t="s">
        <v>2516</v>
      </c>
      <c r="R5031" s="555" t="s">
        <v>28</v>
      </c>
      <c r="S5031" s="614">
        <v>69100</v>
      </c>
      <c r="T5031" s="17"/>
      <c r="U5031" s="583"/>
    </row>
    <row r="5032" spans="1:21">
      <c r="A5032" s="5"/>
      <c r="B5032" s="5"/>
      <c r="I5032" s="5"/>
      <c r="J5032" s="5"/>
      <c r="K5032" s="5"/>
      <c r="M5032" s="411"/>
      <c r="N5032" s="9"/>
      <c r="O5032" s="16" t="str">
        <f t="shared" si="674"/>
        <v>120103لوله كشي روكار، بالوله فولادي Pg16.</v>
      </c>
      <c r="P5032" s="596">
        <v>120103</v>
      </c>
      <c r="Q5032" s="555" t="s">
        <v>2517</v>
      </c>
      <c r="R5032" s="555" t="s">
        <v>28</v>
      </c>
      <c r="S5032" s="614">
        <v>69600</v>
      </c>
      <c r="T5032" s="17"/>
      <c r="U5032" s="583"/>
    </row>
    <row r="5033" spans="1:21">
      <c r="A5033" s="5"/>
      <c r="B5033" s="5"/>
      <c r="I5033" s="5"/>
      <c r="J5033" s="5"/>
      <c r="K5033" s="5"/>
      <c r="M5033" s="411"/>
      <c r="N5033" s="9"/>
      <c r="O5033" s="16" t="str">
        <f t="shared" si="674"/>
        <v>120104لوله كشي روكار، بالوله فولادي Pg21.</v>
      </c>
      <c r="P5033" s="596">
        <v>120104</v>
      </c>
      <c r="Q5033" s="555" t="s">
        <v>2518</v>
      </c>
      <c r="R5033" s="555" t="s">
        <v>28</v>
      </c>
      <c r="S5033" s="614">
        <v>81000</v>
      </c>
      <c r="T5033" s="17"/>
      <c r="U5033" s="583"/>
    </row>
    <row r="5034" spans="1:21">
      <c r="A5034" s="5"/>
      <c r="B5034" s="5"/>
      <c r="I5034" s="5"/>
      <c r="J5034" s="5"/>
      <c r="K5034" s="5"/>
      <c r="M5034" s="411"/>
      <c r="N5034" s="9"/>
      <c r="O5034" s="16" t="str">
        <f t="shared" si="674"/>
        <v>120105لوله كشي روكار، بالوله فولادي Pg29.</v>
      </c>
      <c r="P5034" s="596">
        <v>120105</v>
      </c>
      <c r="Q5034" s="555" t="s">
        <v>2519</v>
      </c>
      <c r="R5034" s="555" t="s">
        <v>28</v>
      </c>
      <c r="S5034" s="614">
        <v>94500</v>
      </c>
      <c r="T5034" s="17"/>
      <c r="U5034" s="583"/>
    </row>
    <row r="5035" spans="1:21">
      <c r="A5035" s="5"/>
      <c r="B5035" s="5"/>
      <c r="I5035" s="5"/>
      <c r="J5035" s="5"/>
      <c r="K5035" s="5"/>
      <c r="M5035" s="411"/>
      <c r="N5035" s="9"/>
      <c r="O5035" s="16" t="str">
        <f t="shared" si="674"/>
        <v>120106لوله كشي روكار، بالوله فولادي Pg36.</v>
      </c>
      <c r="P5035" s="596">
        <v>120106</v>
      </c>
      <c r="Q5035" s="555" t="s">
        <v>2520</v>
      </c>
      <c r="R5035" s="555" t="s">
        <v>28</v>
      </c>
      <c r="S5035" s="614">
        <v>111000</v>
      </c>
      <c r="T5035" s="17"/>
      <c r="U5035" s="583"/>
    </row>
    <row r="5036" spans="1:21">
      <c r="A5036" s="5"/>
      <c r="B5036" s="5"/>
      <c r="I5036" s="5"/>
      <c r="J5036" s="5"/>
      <c r="K5036" s="5"/>
      <c r="M5036" s="411"/>
      <c r="N5036" s="9"/>
      <c r="O5036" s="16" t="str">
        <f t="shared" si="674"/>
        <v>120107لوله كشي روكار، بالوله فولادي Pg42.</v>
      </c>
      <c r="P5036" s="596">
        <v>120107</v>
      </c>
      <c r="Q5036" s="555" t="s">
        <v>2521</v>
      </c>
      <c r="R5036" s="555" t="s">
        <v>28</v>
      </c>
      <c r="S5036" s="614">
        <v>120500</v>
      </c>
      <c r="T5036" s="17"/>
      <c r="U5036" s="583"/>
    </row>
    <row r="5037" spans="1:21">
      <c r="A5037" s="5"/>
      <c r="B5037" s="5"/>
      <c r="I5037" s="5"/>
      <c r="J5037" s="5"/>
      <c r="K5037" s="5"/>
      <c r="M5037" s="411"/>
      <c r="N5037" s="9"/>
      <c r="O5037" s="16" t="str">
        <f t="shared" si="674"/>
        <v>120108لوله كشي روكار، بالوله فولادي Pg48.</v>
      </c>
      <c r="P5037" s="596">
        <v>120108</v>
      </c>
      <c r="Q5037" s="555" t="s">
        <v>2522</v>
      </c>
      <c r="R5037" s="555" t="s">
        <v>28</v>
      </c>
      <c r="S5037" s="614">
        <v>138500</v>
      </c>
      <c r="T5037" s="17"/>
      <c r="U5037" s="583"/>
    </row>
    <row r="5038" spans="1:21">
      <c r="A5038" s="5"/>
      <c r="B5038" s="5"/>
      <c r="I5038" s="5"/>
      <c r="J5038" s="5"/>
      <c r="K5038" s="5"/>
      <c r="M5038" s="411"/>
      <c r="N5038" s="9"/>
      <c r="O5038" s="16" t="str">
        <f t="shared" si="674"/>
        <v>120201لوله كشي توكار، بالوله فولادي Pg11.</v>
      </c>
      <c r="P5038" s="596">
        <v>120201</v>
      </c>
      <c r="Q5038" s="555" t="s">
        <v>2523</v>
      </c>
      <c r="R5038" s="555" t="s">
        <v>28</v>
      </c>
      <c r="S5038" s="614">
        <v>41800</v>
      </c>
      <c r="T5038" s="17"/>
      <c r="U5038" s="583"/>
    </row>
    <row r="5039" spans="1:21">
      <c r="A5039" s="5"/>
      <c r="B5039" s="5"/>
      <c r="I5039" s="5"/>
      <c r="J5039" s="5"/>
      <c r="K5039" s="5"/>
      <c r="M5039" s="411"/>
      <c r="N5039" s="9"/>
      <c r="O5039" s="16" t="str">
        <f t="shared" si="674"/>
        <v>120202لوله كشي توكار، بالوله فولادي Pg13.5.</v>
      </c>
      <c r="P5039" s="596">
        <v>120202</v>
      </c>
      <c r="Q5039" s="555" t="s">
        <v>2524</v>
      </c>
      <c r="R5039" s="555" t="s">
        <v>28</v>
      </c>
      <c r="S5039" s="614">
        <v>49100</v>
      </c>
      <c r="T5039" s="17"/>
      <c r="U5039" s="583"/>
    </row>
    <row r="5040" spans="1:21">
      <c r="A5040" s="5"/>
      <c r="B5040" s="5"/>
      <c r="I5040" s="5"/>
      <c r="J5040" s="5"/>
      <c r="K5040" s="5"/>
      <c r="M5040" s="411"/>
      <c r="N5040" s="9"/>
      <c r="O5040" s="16" t="str">
        <f t="shared" si="674"/>
        <v>120203لوله كشي توكار، بالوله فولادي Pg16.</v>
      </c>
      <c r="P5040" s="596">
        <v>120203</v>
      </c>
      <c r="Q5040" s="555" t="s">
        <v>2525</v>
      </c>
      <c r="R5040" s="555" t="s">
        <v>28</v>
      </c>
      <c r="S5040" s="614">
        <v>49600</v>
      </c>
      <c r="T5040" s="17"/>
      <c r="U5040" s="583"/>
    </row>
    <row r="5041" spans="1:21">
      <c r="A5041" s="5"/>
      <c r="B5041" s="5"/>
      <c r="I5041" s="5"/>
      <c r="J5041" s="5"/>
      <c r="K5041" s="5"/>
      <c r="M5041" s="411"/>
      <c r="N5041" s="9"/>
      <c r="O5041" s="16" t="str">
        <f t="shared" si="674"/>
        <v>120204لوله كشي توكار، بالوله فولادي Pg21.</v>
      </c>
      <c r="P5041" s="596">
        <v>120204</v>
      </c>
      <c r="Q5041" s="555" t="s">
        <v>2526</v>
      </c>
      <c r="R5041" s="555" t="s">
        <v>28</v>
      </c>
      <c r="S5041" s="614">
        <v>61000</v>
      </c>
      <c r="T5041" s="17"/>
      <c r="U5041" s="583"/>
    </row>
    <row r="5042" spans="1:21">
      <c r="A5042" s="5"/>
      <c r="B5042" s="5"/>
      <c r="I5042" s="5"/>
      <c r="J5042" s="5"/>
      <c r="K5042" s="5"/>
      <c r="M5042" s="411"/>
      <c r="N5042" s="9"/>
      <c r="O5042" s="16" t="str">
        <f t="shared" si="674"/>
        <v>120205لوله كشي توكار، بالوله فولادي Pg29.</v>
      </c>
      <c r="P5042" s="596">
        <v>120205</v>
      </c>
      <c r="Q5042" s="555" t="s">
        <v>2527</v>
      </c>
      <c r="R5042" s="555" t="s">
        <v>28</v>
      </c>
      <c r="S5042" s="614">
        <v>74500</v>
      </c>
      <c r="T5042" s="17"/>
      <c r="U5042" s="583"/>
    </row>
    <row r="5043" spans="1:21">
      <c r="A5043" s="5"/>
      <c r="B5043" s="5"/>
      <c r="I5043" s="5"/>
      <c r="J5043" s="5"/>
      <c r="K5043" s="5"/>
      <c r="M5043" s="411"/>
      <c r="N5043" s="9"/>
      <c r="O5043" s="16" t="str">
        <f t="shared" si="674"/>
        <v>120206لوله كشي توكار، بالوله فولادي Pg36.</v>
      </c>
      <c r="P5043" s="596">
        <v>120206</v>
      </c>
      <c r="Q5043" s="555" t="s">
        <v>2528</v>
      </c>
      <c r="R5043" s="555" t="s">
        <v>28</v>
      </c>
      <c r="S5043" s="614">
        <v>91200</v>
      </c>
      <c r="T5043" s="17"/>
      <c r="U5043" s="583"/>
    </row>
    <row r="5044" spans="1:21">
      <c r="A5044" s="5"/>
      <c r="B5044" s="5"/>
      <c r="I5044" s="5"/>
      <c r="J5044" s="5"/>
      <c r="K5044" s="5"/>
      <c r="M5044" s="411"/>
      <c r="N5044" s="9"/>
      <c r="O5044" s="16" t="str">
        <f t="shared" si="674"/>
        <v>120207لوله كشي توكار، بالوله فولادي Pg42.</v>
      </c>
      <c r="P5044" s="596">
        <v>120207</v>
      </c>
      <c r="Q5044" s="555" t="s">
        <v>2529</v>
      </c>
      <c r="R5044" s="555" t="s">
        <v>28</v>
      </c>
      <c r="S5044" s="614">
        <v>101000</v>
      </c>
      <c r="T5044" s="17"/>
      <c r="U5044" s="583"/>
    </row>
    <row r="5045" spans="1:21">
      <c r="A5045" s="5"/>
      <c r="B5045" s="5"/>
      <c r="I5045" s="5"/>
      <c r="J5045" s="5"/>
      <c r="K5045" s="5"/>
      <c r="M5045" s="411"/>
      <c r="N5045" s="9"/>
      <c r="O5045" s="16" t="str">
        <f t="shared" si="674"/>
        <v>120208لوله كشي توكار، بالوله فولادي Pg48.</v>
      </c>
      <c r="P5045" s="596">
        <v>120208</v>
      </c>
      <c r="Q5045" s="555" t="s">
        <v>2530</v>
      </c>
      <c r="R5045" s="555" t="s">
        <v>28</v>
      </c>
      <c r="S5045" s="614">
        <v>118500</v>
      </c>
      <c r="T5045" s="17"/>
      <c r="U5045" s="583"/>
    </row>
    <row r="5046" spans="1:21">
      <c r="A5046" s="5"/>
      <c r="B5046" s="5"/>
      <c r="I5046" s="5"/>
      <c r="J5046" s="5"/>
      <c r="K5046" s="5"/>
      <c r="M5046" s="411"/>
      <c r="N5046" s="9"/>
      <c r="O5046" s="16" t="str">
        <f t="shared" si="674"/>
        <v>120301لوله كشي روكار، بالوله فولادي Pg11 گالوانيزه عمقي داغ.</v>
      </c>
      <c r="P5046" s="596">
        <v>120301</v>
      </c>
      <c r="Q5046" s="555" t="s">
        <v>2531</v>
      </c>
      <c r="R5046" s="555" t="s">
        <v>28</v>
      </c>
      <c r="S5046" s="614">
        <v>74600</v>
      </c>
      <c r="T5046" s="17"/>
      <c r="U5046" s="583"/>
    </row>
    <row r="5047" spans="1:21">
      <c r="A5047" s="5"/>
      <c r="B5047" s="5"/>
      <c r="I5047" s="5"/>
      <c r="J5047" s="5"/>
      <c r="K5047" s="5"/>
      <c r="M5047" s="411"/>
      <c r="N5047" s="9"/>
      <c r="O5047" s="16" t="str">
        <f t="shared" si="674"/>
        <v>120302لوله كشي روكار، بالوله فولادي Pg13.5 گالوانيزه عمقي داغ.</v>
      </c>
      <c r="P5047" s="596">
        <v>120302</v>
      </c>
      <c r="Q5047" s="555" t="s">
        <v>2532</v>
      </c>
      <c r="R5047" s="555" t="s">
        <v>28</v>
      </c>
      <c r="S5047" s="614">
        <v>79100</v>
      </c>
      <c r="T5047" s="184"/>
      <c r="U5047" s="583"/>
    </row>
    <row r="5048" spans="1:21">
      <c r="A5048" s="5"/>
      <c r="B5048" s="5"/>
      <c r="I5048" s="5"/>
      <c r="J5048" s="5"/>
      <c r="K5048" s="5"/>
      <c r="M5048" s="411"/>
      <c r="N5048" s="9"/>
      <c r="O5048" s="16" t="str">
        <f t="shared" si="674"/>
        <v>120303لوله كشي روكار، بالوله فولادي Pg16 گالوانيزه عمقي داغ.</v>
      </c>
      <c r="P5048" s="596">
        <v>120303</v>
      </c>
      <c r="Q5048" s="555" t="s">
        <v>2533</v>
      </c>
      <c r="R5048" s="555" t="s">
        <v>28</v>
      </c>
      <c r="S5048" s="614">
        <v>81000</v>
      </c>
      <c r="T5048" s="184"/>
      <c r="U5048" s="583"/>
    </row>
    <row r="5049" spans="1:21">
      <c r="A5049" s="5"/>
      <c r="B5049" s="5"/>
      <c r="I5049" s="5"/>
      <c r="J5049" s="5"/>
      <c r="K5049" s="5"/>
      <c r="M5049" s="411"/>
      <c r="N5049" s="9"/>
      <c r="O5049" s="16" t="str">
        <f t="shared" si="674"/>
        <v>120304لوله كشي روكار، بالوله فولادي Pg21 گالوانيزه عمقي داغ.</v>
      </c>
      <c r="P5049" s="596">
        <v>120304</v>
      </c>
      <c r="Q5049" s="555" t="s">
        <v>2534</v>
      </c>
      <c r="R5049" s="555" t="s">
        <v>28</v>
      </c>
      <c r="S5049" s="614">
        <v>96500</v>
      </c>
      <c r="T5049" s="184"/>
      <c r="U5049" s="583"/>
    </row>
    <row r="5050" spans="1:21">
      <c r="A5050" s="5"/>
      <c r="B5050" s="5"/>
      <c r="I5050" s="5"/>
      <c r="J5050" s="5"/>
      <c r="K5050" s="5"/>
      <c r="M5050" s="411"/>
      <c r="N5050" s="9"/>
      <c r="O5050" s="16" t="str">
        <f t="shared" si="674"/>
        <v>120305لوله كشي روكار، بالوله فولادي Pg29 گالوانيزه عمقي داغ.</v>
      </c>
      <c r="P5050" s="596">
        <v>120305</v>
      </c>
      <c r="Q5050" s="555" t="s">
        <v>2535</v>
      </c>
      <c r="R5050" s="555" t="s">
        <v>28</v>
      </c>
      <c r="S5050" s="614">
        <v>107000</v>
      </c>
      <c r="T5050" s="184"/>
      <c r="U5050" s="583"/>
    </row>
    <row r="5051" spans="1:21">
      <c r="A5051" s="5"/>
      <c r="B5051" s="5"/>
      <c r="I5051" s="5"/>
      <c r="J5051" s="5"/>
      <c r="K5051" s="5"/>
      <c r="M5051" s="411"/>
      <c r="O5051" s="16" t="str">
        <f t="shared" si="674"/>
        <v>120306لوله كشي روكار، بالوله فولادي Pg36 گالوانيزه عمقي داغ.</v>
      </c>
      <c r="P5051" s="596">
        <v>120306</v>
      </c>
      <c r="Q5051" s="555" t="s">
        <v>2536</v>
      </c>
      <c r="R5051" s="555" t="s">
        <v>28</v>
      </c>
      <c r="S5051" s="614">
        <v>127500</v>
      </c>
      <c r="T5051" s="184"/>
      <c r="U5051" s="583"/>
    </row>
    <row r="5052" spans="1:21">
      <c r="A5052" s="5"/>
      <c r="B5052" s="5"/>
      <c r="I5052" s="5"/>
      <c r="J5052" s="5"/>
      <c r="K5052" s="5"/>
      <c r="M5052" s="411"/>
      <c r="O5052" s="16" t="str">
        <f t="shared" si="674"/>
        <v>120307لوله كشي روكار، بالوله فولادي Pg42 گالوانيزه عمقي داغ.</v>
      </c>
      <c r="P5052" s="596">
        <v>120307</v>
      </c>
      <c r="Q5052" s="555" t="s">
        <v>2537</v>
      </c>
      <c r="R5052" s="555" t="s">
        <v>28</v>
      </c>
      <c r="S5052" s="614">
        <v>125000</v>
      </c>
      <c r="T5052" s="184"/>
      <c r="U5052" s="583"/>
    </row>
    <row r="5053" spans="1:21">
      <c r="A5053" s="5"/>
      <c r="B5053" s="5"/>
      <c r="I5053" s="5"/>
      <c r="J5053" s="5"/>
      <c r="K5053" s="5"/>
      <c r="M5053" s="411"/>
      <c r="O5053" s="16" t="str">
        <f t="shared" si="674"/>
        <v>120308لوله كشي روكار، بالوله فولادي Pg48 گالوانيزه عمقي داغ.</v>
      </c>
      <c r="P5053" s="596">
        <v>120308</v>
      </c>
      <c r="Q5053" s="555" t="s">
        <v>2538</v>
      </c>
      <c r="R5053" s="555" t="s">
        <v>28</v>
      </c>
      <c r="S5053" s="614">
        <v>167500</v>
      </c>
      <c r="T5053" s="184"/>
      <c r="U5053" s="583"/>
    </row>
    <row r="5054" spans="1:21">
      <c r="A5054" s="5"/>
      <c r="B5054" s="5"/>
      <c r="I5054" s="5"/>
      <c r="J5054" s="5"/>
      <c r="K5054" s="5"/>
      <c r="M5054" s="411"/>
      <c r="O5054" s="16" t="str">
        <f t="shared" si="674"/>
        <v>120401لوله كشي توكار، بالوله فولادي Pg11 گالوانيزه عمقي داغ.</v>
      </c>
      <c r="P5054" s="596">
        <v>120401</v>
      </c>
      <c r="Q5054" s="555" t="s">
        <v>2539</v>
      </c>
      <c r="R5054" s="555" t="s">
        <v>28</v>
      </c>
      <c r="S5054" s="614">
        <v>54600</v>
      </c>
      <c r="T5054" s="17"/>
      <c r="U5054" s="583"/>
    </row>
    <row r="5055" spans="1:21">
      <c r="A5055" s="5"/>
      <c r="B5055" s="5"/>
      <c r="I5055" s="5"/>
      <c r="J5055" s="5"/>
      <c r="K5055" s="5"/>
      <c r="M5055" s="411"/>
      <c r="O5055" s="16" t="str">
        <f t="shared" si="674"/>
        <v>120402لوله كشي توكار، بالوله فولادي  Pg13.5 گالوانيزه عمقي داغ.</v>
      </c>
      <c r="P5055" s="596">
        <v>120402</v>
      </c>
      <c r="Q5055" s="555" t="s">
        <v>2540</v>
      </c>
      <c r="R5055" s="555" t="s">
        <v>28</v>
      </c>
      <c r="S5055" s="614">
        <v>59000</v>
      </c>
      <c r="T5055" s="17"/>
      <c r="U5055" s="583"/>
    </row>
    <row r="5056" spans="1:21">
      <c r="A5056" s="5"/>
      <c r="B5056" s="5"/>
      <c r="I5056" s="5"/>
      <c r="J5056" s="5"/>
      <c r="K5056" s="5"/>
      <c r="M5056" s="411"/>
      <c r="O5056" s="16" t="str">
        <f t="shared" si="674"/>
        <v>120403لوله كشي توكار، بالوله فولادي Pg16 گالوانيزه عمقي داغ.</v>
      </c>
      <c r="P5056" s="596">
        <v>120403</v>
      </c>
      <c r="Q5056" s="555" t="s">
        <v>2541</v>
      </c>
      <c r="R5056" s="555" t="s">
        <v>28</v>
      </c>
      <c r="S5056" s="614">
        <v>60900</v>
      </c>
      <c r="U5056" s="583"/>
    </row>
    <row r="5057" spans="1:21">
      <c r="A5057" s="5"/>
      <c r="B5057" s="5"/>
      <c r="I5057" s="5"/>
      <c r="J5057" s="5"/>
      <c r="K5057" s="5"/>
      <c r="M5057" s="411"/>
      <c r="O5057" s="16" t="str">
        <f t="shared" si="674"/>
        <v>120404لوله كشي توكار، بالوله فولادي Pg21 گالوانيزه عمقي داغ.</v>
      </c>
      <c r="P5057" s="596">
        <v>120404</v>
      </c>
      <c r="Q5057" s="555" t="s">
        <v>2542</v>
      </c>
      <c r="R5057" s="555" t="s">
        <v>28</v>
      </c>
      <c r="S5057" s="614">
        <v>76500</v>
      </c>
      <c r="U5057" s="583"/>
    </row>
    <row r="5058" spans="1:21">
      <c r="A5058" s="5"/>
      <c r="B5058" s="5"/>
      <c r="I5058" s="5"/>
      <c r="J5058" s="5"/>
      <c r="K5058" s="5"/>
      <c r="M5058" s="411"/>
      <c r="O5058" s="16" t="str">
        <f t="shared" si="674"/>
        <v>120405لوله كشي توكار، بالوله فولادي Pg29 گالوانيزه عمقي داغ.</v>
      </c>
      <c r="P5058" s="596">
        <v>120405</v>
      </c>
      <c r="Q5058" s="555" t="s">
        <v>2543</v>
      </c>
      <c r="R5058" s="555" t="s">
        <v>28</v>
      </c>
      <c r="S5058" s="614">
        <v>86800</v>
      </c>
      <c r="U5058" s="583"/>
    </row>
    <row r="5059" spans="1:21">
      <c r="A5059" s="5"/>
      <c r="B5059" s="5"/>
      <c r="I5059" s="5"/>
      <c r="J5059" s="5"/>
      <c r="K5059" s="5"/>
      <c r="M5059" s="411"/>
      <c r="O5059" s="16" t="str">
        <f t="shared" si="674"/>
        <v>120406لوله كشي توكار، بالوله فولادي Pg36 گالوانيزه عمقي داغ.</v>
      </c>
      <c r="P5059" s="596">
        <v>120406</v>
      </c>
      <c r="Q5059" s="555" t="s">
        <v>2544</v>
      </c>
      <c r="R5059" s="555" t="s">
        <v>28</v>
      </c>
      <c r="S5059" s="614">
        <v>108000</v>
      </c>
      <c r="U5059" s="583"/>
    </row>
    <row r="5060" spans="1:21">
      <c r="A5060" s="5"/>
      <c r="B5060" s="5"/>
      <c r="I5060" s="5"/>
      <c r="J5060" s="5"/>
      <c r="K5060" s="5"/>
      <c r="M5060" s="411"/>
      <c r="O5060" s="16" t="str">
        <f t="shared" si="674"/>
        <v>120407لوله كشي توكار، بالوله فولادي Pg42 گالوانيزه عمقي داغ.</v>
      </c>
      <c r="P5060" s="596">
        <v>120407</v>
      </c>
      <c r="Q5060" s="555" t="s">
        <v>2545</v>
      </c>
      <c r="R5060" s="555" t="s">
        <v>28</v>
      </c>
      <c r="S5060" s="614">
        <v>105500</v>
      </c>
      <c r="U5060" s="583"/>
    </row>
    <row r="5061" spans="1:21">
      <c r="A5061" s="5"/>
      <c r="B5061" s="5"/>
      <c r="I5061" s="5"/>
      <c r="J5061" s="5"/>
      <c r="K5061" s="5"/>
      <c r="M5061" s="411"/>
      <c r="O5061" s="16" t="str">
        <f t="shared" si="674"/>
        <v>120408لوله كشي توكار، بالوله فولادي Pg48 گالوانيزه عمقي داغ.</v>
      </c>
      <c r="P5061" s="596">
        <v>120408</v>
      </c>
      <c r="Q5061" s="555" t="s">
        <v>2546</v>
      </c>
      <c r="R5061" s="555" t="s">
        <v>28</v>
      </c>
      <c r="S5061" s="614">
        <v>147500</v>
      </c>
      <c r="U5061" s="583"/>
    </row>
    <row r="5062" spans="1:21" ht="34.5">
      <c r="A5062" s="5"/>
      <c r="B5062" s="5"/>
      <c r="I5062" s="5"/>
      <c r="J5062" s="5"/>
      <c r="K5062" s="5"/>
      <c r="M5062" s="411"/>
      <c r="O5062" s="16" t="str">
        <f t="shared" si="674"/>
        <v>120501لوله كشي روكار، بالوله فولادي درز جوش گالوانيزه يك دوم اينچ.</v>
      </c>
      <c r="P5062" s="596">
        <v>120501</v>
      </c>
      <c r="Q5062" s="555" t="s">
        <v>2547</v>
      </c>
      <c r="R5062" s="555" t="s">
        <v>28</v>
      </c>
      <c r="S5062" s="614">
        <v>88000</v>
      </c>
      <c r="U5062" s="583"/>
    </row>
    <row r="5063" spans="1:21" ht="34.5">
      <c r="A5063" s="5"/>
      <c r="B5063" s="5"/>
      <c r="I5063" s="5"/>
      <c r="J5063" s="5"/>
      <c r="K5063" s="5"/>
      <c r="M5063" s="411"/>
      <c r="O5063" s="16" t="str">
        <f t="shared" si="674"/>
        <v>120502لوله كشي روكار، بالوله فولادي درز جوش گالوانيزه سه چهارم اينچ.</v>
      </c>
      <c r="P5063" s="596">
        <v>120502</v>
      </c>
      <c r="Q5063" s="555" t="s">
        <v>2548</v>
      </c>
      <c r="R5063" s="555" t="s">
        <v>28</v>
      </c>
      <c r="S5063" s="614">
        <v>100000</v>
      </c>
      <c r="U5063" s="583"/>
    </row>
    <row r="5064" spans="1:21">
      <c r="A5064" s="5"/>
      <c r="B5064" s="5"/>
      <c r="I5064" s="5"/>
      <c r="J5064" s="5"/>
      <c r="K5064" s="5"/>
      <c r="M5064" s="411"/>
      <c r="O5064" s="16" t="str">
        <f t="shared" si="674"/>
        <v>120503لوله كشي روكار، بالوله فولادي درز جوش گالوانيزه يك اينچ.</v>
      </c>
      <c r="P5064" s="596">
        <v>120503</v>
      </c>
      <c r="Q5064" s="555" t="s">
        <v>2549</v>
      </c>
      <c r="R5064" s="555" t="s">
        <v>28</v>
      </c>
      <c r="S5064" s="614">
        <v>120500</v>
      </c>
      <c r="U5064" s="583"/>
    </row>
    <row r="5065" spans="1:21" ht="34.5">
      <c r="A5065" s="5"/>
      <c r="B5065" s="5"/>
      <c r="I5065" s="5"/>
      <c r="J5065" s="5"/>
      <c r="K5065" s="5"/>
      <c r="M5065" s="411"/>
      <c r="O5065" s="16" t="str">
        <f t="shared" si="674"/>
        <v>120504لوله كشي روكار، بالوله فولادي درز جوش گالوانيزه يك  و يك چهارم اينچ.</v>
      </c>
      <c r="P5065" s="596">
        <v>120504</v>
      </c>
      <c r="Q5065" s="555" t="s">
        <v>2550</v>
      </c>
      <c r="R5065" s="555" t="s">
        <v>28</v>
      </c>
      <c r="S5065" s="614">
        <v>148500</v>
      </c>
      <c r="U5065" s="583"/>
    </row>
    <row r="5066" spans="1:21" ht="34.5">
      <c r="A5066" s="5"/>
      <c r="B5066" s="5"/>
      <c r="I5066" s="5"/>
      <c r="J5066" s="5"/>
      <c r="K5066" s="5"/>
      <c r="M5066" s="411"/>
      <c r="O5066" s="16" t="str">
        <f t="shared" si="674"/>
        <v>120505لوله كشي روكار، بالوله فولادي درز جوش گالوانيزه يك  و يك دوم اينچ.</v>
      </c>
      <c r="P5066" s="596">
        <v>120505</v>
      </c>
      <c r="Q5066" s="555" t="s">
        <v>2551</v>
      </c>
      <c r="R5066" s="555" t="s">
        <v>28</v>
      </c>
      <c r="S5066" s="614">
        <v>169500</v>
      </c>
      <c r="U5066" s="583"/>
    </row>
    <row r="5067" spans="1:21">
      <c r="A5067" s="5"/>
      <c r="B5067" s="5"/>
      <c r="I5067" s="5"/>
      <c r="J5067" s="5"/>
      <c r="K5067" s="5"/>
      <c r="M5067" s="411"/>
      <c r="O5067" s="16" t="str">
        <f t="shared" si="674"/>
        <v>120506لوله كشي روكار، بالوله فولادي درز جوش گالوانيزه دواينچ.</v>
      </c>
      <c r="P5067" s="596">
        <v>120506</v>
      </c>
      <c r="Q5067" s="555" t="s">
        <v>2552</v>
      </c>
      <c r="R5067" s="555" t="s">
        <v>28</v>
      </c>
      <c r="S5067" s="614">
        <v>184500</v>
      </c>
      <c r="U5067" s="583"/>
    </row>
    <row r="5068" spans="1:21" ht="34.5">
      <c r="A5068" s="5"/>
      <c r="B5068" s="5"/>
      <c r="I5068" s="5"/>
      <c r="J5068" s="5"/>
      <c r="K5068" s="5"/>
      <c r="M5068" s="411"/>
      <c r="O5068" s="16" t="str">
        <f t="shared" si="674"/>
        <v>120507لوله كشي روكار، بالوله فولادي درز جوش گالوانيزه دو و يك دوم اينچ.</v>
      </c>
      <c r="P5068" s="596">
        <v>120507</v>
      </c>
      <c r="Q5068" s="555" t="s">
        <v>2553</v>
      </c>
      <c r="R5068" s="555" t="s">
        <v>28</v>
      </c>
      <c r="S5068" s="614">
        <v>214500</v>
      </c>
      <c r="U5068" s="583"/>
    </row>
    <row r="5069" spans="1:21" ht="34.5">
      <c r="A5069" s="5"/>
      <c r="B5069" s="5"/>
      <c r="I5069" s="5"/>
      <c r="J5069" s="5"/>
      <c r="K5069" s="5"/>
      <c r="M5069" s="411"/>
      <c r="O5069" s="16" t="str">
        <f t="shared" si="674"/>
        <v>120601لوله كشي توكار، بالوله فولادي درز جوش گالوانيزه يك دوم اينچ.</v>
      </c>
      <c r="P5069" s="596">
        <v>120601</v>
      </c>
      <c r="Q5069" s="555" t="s">
        <v>2554</v>
      </c>
      <c r="R5069" s="555" t="s">
        <v>28</v>
      </c>
      <c r="S5069" s="614">
        <v>68000</v>
      </c>
      <c r="U5069" s="583"/>
    </row>
    <row r="5070" spans="1:21" ht="34.5">
      <c r="A5070" s="5"/>
      <c r="B5070" s="5"/>
      <c r="I5070" s="5"/>
      <c r="J5070" s="5"/>
      <c r="K5070" s="5"/>
      <c r="M5070" s="411"/>
      <c r="O5070" s="16" t="str">
        <f t="shared" si="674"/>
        <v>120602لوله كشي توكار، بالوله فولادي درز جوش گالوانيزه سه چهارم اينچ.</v>
      </c>
      <c r="P5070" s="596">
        <v>120602</v>
      </c>
      <c r="Q5070" s="555" t="s">
        <v>2555</v>
      </c>
      <c r="R5070" s="555" t="s">
        <v>28</v>
      </c>
      <c r="S5070" s="614">
        <v>80200</v>
      </c>
      <c r="U5070" s="583"/>
    </row>
    <row r="5071" spans="1:21">
      <c r="A5071" s="5"/>
      <c r="B5071" s="5"/>
      <c r="I5071" s="5"/>
      <c r="J5071" s="5"/>
      <c r="K5071" s="5"/>
      <c r="M5071" s="411"/>
      <c r="O5071" s="16" t="str">
        <f t="shared" si="674"/>
        <v>120603لوله كشي توكار، بالوله فولادي درز جوش گالوانيزه يك اينچ.</v>
      </c>
      <c r="P5071" s="596">
        <v>120603</v>
      </c>
      <c r="Q5071" s="555" t="s">
        <v>2556</v>
      </c>
      <c r="R5071" s="555" t="s">
        <v>28</v>
      </c>
      <c r="S5071" s="614">
        <v>100500</v>
      </c>
      <c r="U5071" s="583"/>
    </row>
    <row r="5072" spans="1:21" ht="34.5">
      <c r="A5072" s="5"/>
      <c r="B5072" s="5"/>
      <c r="I5072" s="5"/>
      <c r="J5072" s="5"/>
      <c r="K5072" s="5"/>
      <c r="M5072" s="411"/>
      <c r="O5072" s="16" t="str">
        <f t="shared" si="674"/>
        <v>120604لوله كشي توكار، بالوله فولادي درز جوش گالوانيزه يك  و يك چهارم اينچ.</v>
      </c>
      <c r="P5072" s="596">
        <v>120604</v>
      </c>
      <c r="Q5072" s="555" t="s">
        <v>2557</v>
      </c>
      <c r="R5072" s="555" t="s">
        <v>28</v>
      </c>
      <c r="S5072" s="614">
        <v>128500</v>
      </c>
      <c r="U5072" s="583"/>
    </row>
    <row r="5073" spans="1:21" ht="34.5">
      <c r="A5073" s="5"/>
      <c r="B5073" s="5"/>
      <c r="I5073" s="5"/>
      <c r="J5073" s="5"/>
      <c r="K5073" s="5"/>
      <c r="M5073" s="411"/>
      <c r="O5073" s="16" t="str">
        <f t="shared" si="674"/>
        <v>120605لوله كشي توكار، بالوله فولادي درز جوش گالوانيزه يك  و يك دوم اينچ.</v>
      </c>
      <c r="P5073" s="596">
        <v>120605</v>
      </c>
      <c r="Q5073" s="555" t="s">
        <v>2558</v>
      </c>
      <c r="R5073" s="555" t="s">
        <v>28</v>
      </c>
      <c r="S5073" s="614">
        <v>150000</v>
      </c>
      <c r="U5073" s="583"/>
    </row>
    <row r="5074" spans="1:21">
      <c r="A5074" s="5"/>
      <c r="B5074" s="5"/>
      <c r="I5074" s="5"/>
      <c r="J5074" s="5"/>
      <c r="K5074" s="5"/>
      <c r="M5074" s="411"/>
      <c r="O5074" s="16" t="str">
        <f t="shared" si="674"/>
        <v>120606لوله كشي توكار، بالوله فولادي درز جوش گالوانيزه دواينچ.</v>
      </c>
      <c r="P5074" s="596">
        <v>120606</v>
      </c>
      <c r="Q5074" s="555" t="s">
        <v>2559</v>
      </c>
      <c r="R5074" s="555" t="s">
        <v>28</v>
      </c>
      <c r="S5074" s="614">
        <v>165000</v>
      </c>
      <c r="U5074" s="583"/>
    </row>
    <row r="5075" spans="1:21" ht="34.5">
      <c r="A5075" s="5"/>
      <c r="B5075" s="5"/>
      <c r="I5075" s="5"/>
      <c r="J5075" s="5"/>
      <c r="K5075" s="5"/>
      <c r="M5075" s="411"/>
      <c r="O5075" s="16" t="str">
        <f t="shared" si="674"/>
        <v>120607لوله كشي توكار، بالوله فولادي درز جوش گالوانيزه دو و يك دوم اينچ.</v>
      </c>
      <c r="P5075" s="596">
        <v>120607</v>
      </c>
      <c r="Q5075" s="555" t="s">
        <v>2560</v>
      </c>
      <c r="R5075" s="555" t="s">
        <v>28</v>
      </c>
      <c r="S5075" s="614">
        <v>196000</v>
      </c>
      <c r="U5075" s="583"/>
    </row>
    <row r="5076" spans="1:21" ht="34.5">
      <c r="A5076" s="5"/>
      <c r="B5076" s="5"/>
      <c r="I5076" s="5"/>
      <c r="J5076" s="5"/>
      <c r="K5076" s="5"/>
      <c r="M5076" s="411"/>
      <c r="O5076" s="16" t="str">
        <f t="shared" si="674"/>
        <v>120701لوله كشي روكار يا توكار، بالوله فولادي يك دوم اينچ بدون درزگالوانيزه عمقي داغ براي سيستم‌هاي ضد انفجار.</v>
      </c>
      <c r="P5076" s="596">
        <v>120701</v>
      </c>
      <c r="Q5076" s="555" t="s">
        <v>2561</v>
      </c>
      <c r="R5076" s="555" t="s">
        <v>28</v>
      </c>
      <c r="S5076" s="614">
        <v>130500</v>
      </c>
      <c r="U5076" s="583"/>
    </row>
    <row r="5077" spans="1:21" ht="34.5">
      <c r="A5077" s="5"/>
      <c r="B5077" s="5"/>
      <c r="I5077" s="5"/>
      <c r="J5077" s="5"/>
      <c r="K5077" s="5"/>
      <c r="M5077" s="411"/>
      <c r="O5077" s="16" t="str">
        <f t="shared" si="674"/>
        <v>120702لوله كشي روكار يا توكار، بالوله فولادي سه چهارم اينچ بدون درزگالوانيزه عمقي داغ براي سيستم‌هاي ضد انفجار.</v>
      </c>
      <c r="P5077" s="596">
        <v>120702</v>
      </c>
      <c r="Q5077" s="555" t="s">
        <v>2562</v>
      </c>
      <c r="R5077" s="555" t="s">
        <v>28</v>
      </c>
      <c r="S5077" s="614">
        <v>144000</v>
      </c>
      <c r="U5077" s="583"/>
    </row>
    <row r="5078" spans="1:21" ht="34.5">
      <c r="A5078" s="5"/>
      <c r="B5078" s="5"/>
      <c r="I5078" s="5"/>
      <c r="J5078" s="5"/>
      <c r="K5078" s="5"/>
      <c r="M5078" s="411"/>
      <c r="O5078" s="16" t="str">
        <f t="shared" si="674"/>
        <v>120703لوله كشي روكار يا توكار، بالوله فولادي يك اينچ بدون درزگالوانيزه عمقي داغ براي سيستم‌هاي ضد انفجار.</v>
      </c>
      <c r="P5078" s="596">
        <v>120703</v>
      </c>
      <c r="Q5078" s="555" t="s">
        <v>2563</v>
      </c>
      <c r="R5078" s="555" t="s">
        <v>28</v>
      </c>
      <c r="S5078" s="614">
        <v>188000</v>
      </c>
      <c r="U5078" s="583"/>
    </row>
    <row r="5079" spans="1:21" ht="34.5">
      <c r="A5079" s="5"/>
      <c r="B5079" s="5"/>
      <c r="I5079" s="5"/>
      <c r="J5079" s="5"/>
      <c r="K5079" s="5"/>
      <c r="M5079" s="411"/>
      <c r="O5079" s="16" t="str">
        <f t="shared" si="674"/>
        <v>120704لوله كشي روكار يا توكار، بالوله فولادي يك  و يك چهارم اينچ بدون درزگالوانيزه عمقي داغ براي سيستم‌هاي ضد انفجار.</v>
      </c>
      <c r="P5079" s="596">
        <v>120704</v>
      </c>
      <c r="Q5079" s="555" t="s">
        <v>2564</v>
      </c>
      <c r="R5079" s="555" t="s">
        <v>28</v>
      </c>
      <c r="S5079" s="614">
        <v>220500</v>
      </c>
      <c r="U5079" s="583"/>
    </row>
    <row r="5080" spans="1:21" ht="34.5">
      <c r="A5080" s="5"/>
      <c r="B5080" s="5"/>
      <c r="I5080" s="5"/>
      <c r="J5080" s="5"/>
      <c r="K5080" s="5"/>
      <c r="M5080" s="411"/>
      <c r="O5080" s="16" t="str">
        <f t="shared" si="674"/>
        <v>120705لوله كشي روكار يا توكار، بالوله فولادي يك  و يك دوم اينچ بدون درزگالوانيزه عمقي داغ براي سيستم‌هاي ضد انفجار.</v>
      </c>
      <c r="P5080" s="596">
        <v>120705</v>
      </c>
      <c r="Q5080" s="555" t="s">
        <v>2565</v>
      </c>
      <c r="R5080" s="555" t="s">
        <v>28</v>
      </c>
      <c r="S5080" s="614">
        <v>246500</v>
      </c>
      <c r="U5080" s="583"/>
    </row>
    <row r="5081" spans="1:21" ht="34.5">
      <c r="A5081" s="5"/>
      <c r="B5081" s="5"/>
      <c r="I5081" s="5"/>
      <c r="J5081" s="5"/>
      <c r="K5081" s="5"/>
      <c r="M5081" s="411"/>
      <c r="O5081" s="16" t="str">
        <f t="shared" si="674"/>
        <v>120706لوله كشي روكار يا توكار، بالوله فولادي دواينچ بدون درزگالوانيزه عمقي داغ براي سيستم‌هاي ضد انفجار.</v>
      </c>
      <c r="P5081" s="596">
        <v>120706</v>
      </c>
      <c r="Q5081" s="555" t="s">
        <v>2566</v>
      </c>
      <c r="R5081" s="555" t="s">
        <v>28</v>
      </c>
      <c r="S5081" s="614">
        <v>266500</v>
      </c>
      <c r="U5081" s="583"/>
    </row>
    <row r="5082" spans="1:21" ht="34.5">
      <c r="A5082" s="5"/>
      <c r="B5082" s="5"/>
      <c r="I5082" s="5"/>
      <c r="J5082" s="5"/>
      <c r="K5082" s="5"/>
      <c r="M5082" s="411"/>
      <c r="O5082" s="16" t="str">
        <f t="shared" si="674"/>
        <v>120801لوله‌کشي روکار يا توکار، با لوله فولادي گالوانيزه قابل انعطاف Pg11.</v>
      </c>
      <c r="P5082" s="596">
        <v>120801</v>
      </c>
      <c r="Q5082" s="555" t="s">
        <v>2567</v>
      </c>
      <c r="R5082" s="555" t="s">
        <v>28</v>
      </c>
      <c r="S5082" s="614">
        <v>56700</v>
      </c>
      <c r="U5082" s="583"/>
    </row>
    <row r="5083" spans="1:21" ht="34.5">
      <c r="A5083" s="5"/>
      <c r="B5083" s="5"/>
      <c r="I5083" s="5"/>
      <c r="J5083" s="5"/>
      <c r="K5083" s="5"/>
      <c r="M5083" s="411"/>
      <c r="O5083" s="16" t="str">
        <f t="shared" si="674"/>
        <v>120802لوله‌کشي روکار يا توکار، با لوله فولادي گالوانيزه قابل انعطاف Pg13.5.</v>
      </c>
      <c r="P5083" s="596">
        <v>120802</v>
      </c>
      <c r="Q5083" s="555" t="s">
        <v>2568</v>
      </c>
      <c r="R5083" s="555" t="s">
        <v>28</v>
      </c>
      <c r="S5083" s="614">
        <v>64800</v>
      </c>
      <c r="U5083" s="583"/>
    </row>
    <row r="5084" spans="1:21" ht="34.5">
      <c r="A5084" s="5"/>
      <c r="B5084" s="5"/>
      <c r="I5084" s="5"/>
      <c r="J5084" s="5"/>
      <c r="K5084" s="5"/>
      <c r="M5084" s="411"/>
      <c r="O5084" s="16" t="str">
        <f t="shared" si="674"/>
        <v>120803لوله‌کشي روکار يا توکار، با لوله فولادي گالوانيزه قابل انعطاف Pg16.</v>
      </c>
      <c r="P5084" s="596">
        <v>120803</v>
      </c>
      <c r="Q5084" s="555" t="s">
        <v>2569</v>
      </c>
      <c r="R5084" s="555" t="s">
        <v>28</v>
      </c>
      <c r="S5084" s="614">
        <v>66200</v>
      </c>
      <c r="U5084" s="583"/>
    </row>
    <row r="5085" spans="1:21" ht="34.5">
      <c r="A5085" s="5"/>
      <c r="B5085" s="5"/>
      <c r="I5085" s="5"/>
      <c r="J5085" s="5"/>
      <c r="K5085" s="5"/>
      <c r="M5085" s="411"/>
      <c r="O5085" s="16" t="str">
        <f t="shared" si="674"/>
        <v>120804لوله‌کشي روکار يا توکار، با لوله فولادي گالوانيزه قابل انعطاف Pg21.</v>
      </c>
      <c r="P5085" s="596">
        <v>120804</v>
      </c>
      <c r="Q5085" s="555" t="s">
        <v>2570</v>
      </c>
      <c r="R5085" s="555" t="s">
        <v>28</v>
      </c>
      <c r="S5085" s="614">
        <v>76700</v>
      </c>
      <c r="U5085" s="583"/>
    </row>
    <row r="5086" spans="1:21" ht="34.5">
      <c r="A5086" s="5"/>
      <c r="B5086" s="5"/>
      <c r="I5086" s="5"/>
      <c r="J5086" s="5"/>
      <c r="K5086" s="5"/>
      <c r="M5086" s="411"/>
      <c r="O5086" s="16" t="str">
        <f t="shared" si="674"/>
        <v>120805لوله‌کشي روکار يا توکار، با لوله فولادي گالوانيزه قابل انعطاف Pg29.</v>
      </c>
      <c r="P5086" s="596">
        <v>120805</v>
      </c>
      <c r="Q5086" s="555" t="s">
        <v>2571</v>
      </c>
      <c r="R5086" s="555" t="s">
        <v>28</v>
      </c>
      <c r="S5086" s="614">
        <v>89100</v>
      </c>
      <c r="U5086" s="583"/>
    </row>
    <row r="5087" spans="1:21" ht="34.5">
      <c r="A5087" s="5"/>
      <c r="B5087" s="5"/>
      <c r="I5087" s="5"/>
      <c r="J5087" s="5"/>
      <c r="K5087" s="5"/>
      <c r="M5087" s="411"/>
      <c r="O5087" s="16" t="str">
        <f t="shared" si="674"/>
        <v>120901لوله‌کشي روکار يا توکار، با لوله فولادي گالوانيزه قابل انعطاف شيلددار Pg11.</v>
      </c>
      <c r="P5087" s="596">
        <v>120901</v>
      </c>
      <c r="Q5087" s="555" t="s">
        <v>2572</v>
      </c>
      <c r="R5087" s="555" t="s">
        <v>28</v>
      </c>
      <c r="S5087" s="614">
        <v>69000</v>
      </c>
      <c r="U5087" s="583"/>
    </row>
    <row r="5088" spans="1:21" ht="34.5">
      <c r="A5088" s="5"/>
      <c r="B5088" s="5"/>
      <c r="I5088" s="5"/>
      <c r="J5088" s="5"/>
      <c r="K5088" s="5"/>
      <c r="M5088" s="411"/>
      <c r="O5088" s="16" t="str">
        <f t="shared" si="674"/>
        <v>120902لوله‌کشي روکار يا توکار، با لوله فولادي گالوانيزه قابل انعطاف شيلددار Pg13.5.</v>
      </c>
      <c r="P5088" s="596">
        <v>120902</v>
      </c>
      <c r="Q5088" s="555" t="s">
        <v>2573</v>
      </c>
      <c r="R5088" s="555" t="s">
        <v>28</v>
      </c>
      <c r="S5088" s="614">
        <v>77500</v>
      </c>
      <c r="U5088" s="583"/>
    </row>
    <row r="5089" spans="1:21" ht="34.5">
      <c r="A5089" s="5"/>
      <c r="B5089" s="5"/>
      <c r="I5089" s="5"/>
      <c r="J5089" s="5"/>
      <c r="K5089" s="5"/>
      <c r="M5089" s="411"/>
      <c r="O5089" s="16" t="str">
        <f t="shared" si="674"/>
        <v>120903لوله‌کشي روکار يا توکار، با لوله فولادي گالوانيزه قابل انعطاف شيلددار Pg16.</v>
      </c>
      <c r="P5089" s="596">
        <v>120903</v>
      </c>
      <c r="Q5089" s="555" t="s">
        <v>2574</v>
      </c>
      <c r="R5089" s="555" t="s">
        <v>28</v>
      </c>
      <c r="S5089" s="614">
        <v>81900</v>
      </c>
      <c r="U5089" s="583"/>
    </row>
    <row r="5090" spans="1:21" ht="34.5">
      <c r="A5090" s="5"/>
      <c r="B5090" s="5"/>
      <c r="I5090" s="5"/>
      <c r="J5090" s="5"/>
      <c r="K5090" s="5"/>
      <c r="M5090" s="411"/>
      <c r="O5090" s="16" t="str">
        <f t="shared" si="674"/>
        <v>120904لوله‌کشي روکار يا توکار، با لوله فولادي گالوانيزه قابل انعطاف شيلددار Pg21.</v>
      </c>
      <c r="P5090" s="596">
        <v>120904</v>
      </c>
      <c r="Q5090" s="555" t="s">
        <v>2575</v>
      </c>
      <c r="R5090" s="555" t="s">
        <v>28</v>
      </c>
      <c r="S5090" s="614">
        <v>94000</v>
      </c>
      <c r="U5090" s="583"/>
    </row>
    <row r="5091" spans="1:21" ht="34.5">
      <c r="A5091" s="5"/>
      <c r="B5091" s="5"/>
      <c r="I5091" s="5"/>
      <c r="J5091" s="5"/>
      <c r="K5091" s="5"/>
      <c r="M5091" s="411"/>
      <c r="O5091" s="16" t="str">
        <f t="shared" si="674"/>
        <v>120905لوله‌کشي روکار يا توکار، با لوله فولادي گالوانيزه قابل انعطاف شيلددار Pg29.</v>
      </c>
      <c r="P5091" s="596">
        <v>120905</v>
      </c>
      <c r="Q5091" s="555" t="s">
        <v>2576</v>
      </c>
      <c r="R5091" s="555" t="s">
        <v>28</v>
      </c>
      <c r="S5091" s="5">
        <v>0</v>
      </c>
      <c r="T5091" s="5">
        <v>0</v>
      </c>
      <c r="U5091" s="583"/>
    </row>
    <row r="5092" spans="1:21" ht="86.25">
      <c r="A5092" s="5"/>
      <c r="B5092" s="5"/>
      <c r="I5092" s="5"/>
      <c r="J5092" s="5"/>
      <c r="K5092" s="5"/>
      <c r="M5092" s="411"/>
      <c r="O5092" s="16" t="str">
        <f t="shared" si="674"/>
        <v>121001ترانکينگ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v>
      </c>
      <c r="P5092" s="596">
        <v>121001</v>
      </c>
      <c r="Q5092" s="555" t="s">
        <v>2577</v>
      </c>
      <c r="R5092" s="555" t="s">
        <v>28</v>
      </c>
      <c r="S5092" s="614">
        <v>166500</v>
      </c>
      <c r="U5092" s="583"/>
    </row>
    <row r="5093" spans="1:21" ht="86.25">
      <c r="A5093" s="5"/>
      <c r="B5093" s="5"/>
      <c r="I5093" s="5"/>
      <c r="J5093" s="5"/>
      <c r="K5093" s="5"/>
      <c r="M5093" s="411"/>
      <c r="O5093" s="16" t="str">
        <f t="shared" si="674"/>
        <v>121002ترانکينگ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 همراه با قطعه نگهدارنده کابل.</v>
      </c>
      <c r="P5093" s="596">
        <v>121002</v>
      </c>
      <c r="Q5093" s="555" t="s">
        <v>2578</v>
      </c>
      <c r="R5093" s="555" t="s">
        <v>28</v>
      </c>
      <c r="S5093" s="614">
        <v>244500</v>
      </c>
      <c r="U5093" s="583"/>
    </row>
    <row r="5094" spans="1:21" ht="86.25">
      <c r="A5094" s="5"/>
      <c r="B5094" s="5"/>
      <c r="I5094" s="5"/>
      <c r="J5094" s="5"/>
      <c r="K5094" s="5"/>
      <c r="M5094" s="411"/>
      <c r="O5094" s="16" t="str">
        <f t="shared" si="674"/>
        <v>121003ترانکينگ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 همراه با قطعه نگهدارنده کابل.</v>
      </c>
      <c r="P5094" s="596">
        <v>121003</v>
      </c>
      <c r="Q5094" s="555" t="s">
        <v>2579</v>
      </c>
      <c r="R5094" s="555" t="s">
        <v>28</v>
      </c>
      <c r="S5094" s="614">
        <v>270500</v>
      </c>
      <c r="U5094" s="583"/>
    </row>
    <row r="5095" spans="1:21" ht="86.25">
      <c r="A5095" s="5"/>
      <c r="B5095" s="5"/>
      <c r="I5095" s="5"/>
      <c r="J5095" s="5"/>
      <c r="K5095" s="5"/>
      <c r="M5095" s="411"/>
      <c r="O5095" s="16" t="str">
        <f t="shared" ref="O5095:O5158" si="675">LEFT(CONCATENATE(P5095,Q5095),252)</f>
        <v>121004ترانکينگ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 متر همراه با قطعه نگهدارنده کابل.</v>
      </c>
      <c r="P5095" s="616">
        <v>121004</v>
      </c>
      <c r="Q5095" s="555" t="s">
        <v>2580</v>
      </c>
      <c r="R5095" s="555" t="s">
        <v>28</v>
      </c>
      <c r="S5095" s="614">
        <v>337000</v>
      </c>
      <c r="U5095" s="616"/>
    </row>
    <row r="5096" spans="1:21" ht="103.5">
      <c r="A5096" s="5"/>
      <c r="B5096" s="5"/>
      <c r="I5096" s="5"/>
      <c r="J5096" s="5"/>
      <c r="K5096" s="5"/>
      <c r="M5096" s="411"/>
      <c r="O5096" s="16" t="str">
        <f t="shared" si="675"/>
        <v xml:space="preserve">121005ترانکينگ ديواري پريز خور دو محفظه‌اي از ورق گالوانيزه گرم (HOT DIP) به ضخامت يک ميلي‌متر  با عايق داخلي و رنگ پودري اپوکسي پلي‌استر
با مقاومت ضربه پذيري 100 پوند به اينچ مربع، به ابعاد 120x40 ميلي متر با قطعات مخصوص پريز يک تا چهار واحد همراه با </v>
      </c>
      <c r="P5096" s="616">
        <v>121005</v>
      </c>
      <c r="Q5096" s="555" t="s">
        <v>2581</v>
      </c>
      <c r="R5096" s="555" t="s">
        <v>28</v>
      </c>
      <c r="S5096" s="614">
        <v>492500</v>
      </c>
      <c r="U5096" s="616"/>
    </row>
    <row r="5097" spans="1:21" ht="86.25">
      <c r="A5097" s="5"/>
      <c r="B5097" s="5"/>
      <c r="I5097" s="5"/>
      <c r="J5097" s="5"/>
      <c r="K5097" s="5"/>
      <c r="M5097" s="411"/>
      <c r="O5097" s="16" t="str">
        <f t="shared" si="675"/>
        <v>121101ترانکينگ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 همراه با قطعه نگهدارنده کابل.</v>
      </c>
      <c r="P5097" s="616">
        <v>121101</v>
      </c>
      <c r="Q5097" s="555" t="s">
        <v>2582</v>
      </c>
      <c r="R5097" s="555" t="s">
        <v>28</v>
      </c>
      <c r="S5097" s="614">
        <v>420500</v>
      </c>
      <c r="U5097" s="616"/>
    </row>
    <row r="5098" spans="1:21" ht="86.25">
      <c r="A5098" s="5"/>
      <c r="B5098" s="5"/>
      <c r="I5098" s="5"/>
      <c r="J5098" s="5"/>
      <c r="K5098" s="5"/>
      <c r="M5098" s="411"/>
      <c r="O5098" s="16" t="str">
        <f t="shared" si="675"/>
        <v>121102ترانکينگ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قطعه نگهدارنده کابل.</v>
      </c>
      <c r="P5098" s="616">
        <v>121102</v>
      </c>
      <c r="Q5098" s="555" t="s">
        <v>2583</v>
      </c>
      <c r="R5098" s="555" t="s">
        <v>28</v>
      </c>
      <c r="S5098" s="614">
        <v>597000</v>
      </c>
      <c r="U5098" s="616"/>
    </row>
    <row r="5099" spans="1:21" ht="86.25">
      <c r="A5099" s="5"/>
      <c r="B5099" s="5"/>
      <c r="I5099" s="5"/>
      <c r="J5099" s="5"/>
      <c r="K5099" s="5"/>
      <c r="M5099" s="411"/>
      <c r="O5099" s="16" t="str">
        <f t="shared" si="675"/>
        <v>121103ترانکينگ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قطعه نگهدارنده کابل.</v>
      </c>
      <c r="P5099" s="616">
        <v>121103</v>
      </c>
      <c r="Q5099" s="555" t="s">
        <v>2584</v>
      </c>
      <c r="R5099" s="555" t="s">
        <v>28</v>
      </c>
      <c r="S5099" s="614">
        <v>638500</v>
      </c>
      <c r="U5099" s="616"/>
    </row>
    <row r="5100" spans="1:21" ht="86.25">
      <c r="A5100" s="5"/>
      <c r="B5100" s="5"/>
      <c r="I5100" s="5"/>
      <c r="J5100" s="5"/>
      <c r="K5100" s="5"/>
      <c r="M5100" s="411"/>
      <c r="O5100" s="16" t="str">
        <f t="shared" si="675"/>
        <v>121104ترانکينگ پريز خور سه محفظه‌اي از ورق گالوانيزه گرم (HOT DIP) به ضخامت يک ميلي‌متر  با عايق داخلي و رنگ پودري اپوکسي پلي‌استر با مقاومت ضربه پذيري 100 پوند بر اينچ مربع به ابعاد 40x150 ميلي متر با قطعات مخصوص پريز يک تا چهار واحد همراه با بست رويه</v>
      </c>
      <c r="P5100" s="616">
        <v>121104</v>
      </c>
      <c r="Q5100" s="555" t="s">
        <v>2585</v>
      </c>
      <c r="R5100" s="555" t="s">
        <v>28</v>
      </c>
      <c r="S5100" s="614">
        <v>572500</v>
      </c>
      <c r="U5100" s="616"/>
    </row>
    <row r="5101" spans="1:21" ht="51.75">
      <c r="A5101" s="5"/>
      <c r="B5101" s="5"/>
      <c r="I5101" s="5"/>
      <c r="J5101" s="5"/>
      <c r="K5101" s="5"/>
      <c r="M5101" s="411"/>
      <c r="O5101" s="16" t="str">
        <f t="shared" si="675"/>
        <v>121105ترانکينگ کفي سه محفظه‌اي از ورق گالوانيزه گرم (HOT DIP) به ضخامت 1/5 ميلي متر به ابعاد 200x30 ميلي متر با عايق داخلي همراه با بست.</v>
      </c>
      <c r="P5101" s="616">
        <v>121105</v>
      </c>
      <c r="Q5101" s="555" t="s">
        <v>6663</v>
      </c>
      <c r="R5101" s="555" t="s">
        <v>28</v>
      </c>
      <c r="S5101" s="614">
        <v>434500</v>
      </c>
      <c r="U5101" s="616"/>
    </row>
    <row r="5102" spans="1:21" ht="51.75">
      <c r="A5102" s="5"/>
      <c r="B5102" s="5"/>
      <c r="I5102" s="5"/>
      <c r="J5102" s="5"/>
      <c r="K5102" s="5"/>
      <c r="M5102" s="411"/>
      <c r="O5102" s="16" t="str">
        <f t="shared" si="675"/>
        <v>121106ترانکينگ کفي سه محفظه‌اي از ورق گالوانيزه گرم (HOT DIP) به ضخامت 1/5 ميلي متر به ابعاد 200x60 ميلي متر با عايق داخلي همراه با بست.</v>
      </c>
      <c r="P5102" s="616">
        <v>121106</v>
      </c>
      <c r="Q5102" s="555" t="s">
        <v>6664</v>
      </c>
      <c r="R5102" s="555" t="s">
        <v>28</v>
      </c>
      <c r="S5102" s="614">
        <v>515000</v>
      </c>
      <c r="U5102" s="616"/>
    </row>
    <row r="5103" spans="1:21" ht="86.25">
      <c r="A5103" s="5"/>
      <c r="B5103" s="5"/>
      <c r="I5103" s="5"/>
      <c r="J5103" s="5"/>
      <c r="K5103" s="5"/>
      <c r="M5103" s="411"/>
      <c r="O5103" s="16" t="str">
        <f t="shared" si="675"/>
        <v>121107ترانکينگ پريز خور چهار محفظه‌اي از ورق گالوانيزه گرم (HOT DIP) به ضخامت يک ميلي‌متر  با عايق داخلي و رنگ پودري اپوکسي پلي‌استر با مقاومت ضربه پذيري 100 پوند بر اينچ مربع به ابعاد 200x40 ميلي متر با قطعات مخصوص پريز يک تا چهار واحد همراه با بست رو</v>
      </c>
      <c r="P5103" s="616">
        <v>121107</v>
      </c>
      <c r="Q5103" s="555" t="s">
        <v>2586</v>
      </c>
      <c r="R5103" s="555" t="s">
        <v>28</v>
      </c>
      <c r="S5103" s="614">
        <v>895000</v>
      </c>
      <c r="U5103" s="616"/>
    </row>
    <row r="5104" spans="1:21" ht="69">
      <c r="A5104" s="5"/>
      <c r="B5104" s="5"/>
      <c r="I5104" s="5"/>
      <c r="J5104" s="5"/>
      <c r="K5104" s="5"/>
      <c r="M5104" s="411"/>
      <c r="O5104" s="16" t="str">
        <f t="shared" si="675"/>
        <v>121201قطعه انتهايي 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v>
      </c>
      <c r="P5104" s="616">
        <v>121201</v>
      </c>
      <c r="Q5104" s="555" t="s">
        <v>2587</v>
      </c>
      <c r="R5104" s="555" t="s">
        <v>30</v>
      </c>
      <c r="S5104" s="614">
        <v>70600</v>
      </c>
      <c r="U5104" s="616"/>
    </row>
    <row r="5105" spans="1:21" ht="69">
      <c r="A5105" s="5"/>
      <c r="B5105" s="5"/>
      <c r="I5105" s="5"/>
      <c r="J5105" s="5"/>
      <c r="K5105" s="5"/>
      <c r="M5105" s="411"/>
      <c r="O5105" s="16" t="str">
        <f t="shared" si="675"/>
        <v>121202قطعه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v>
      </c>
      <c r="P5105" s="616">
        <v>121202</v>
      </c>
      <c r="Q5105" s="555" t="s">
        <v>2588</v>
      </c>
      <c r="R5105" s="555" t="s">
        <v>30</v>
      </c>
      <c r="S5105" s="614">
        <v>70800</v>
      </c>
      <c r="U5105" s="616"/>
    </row>
    <row r="5106" spans="1:21" ht="69">
      <c r="A5106" s="5"/>
      <c r="B5106" s="5"/>
      <c r="I5106" s="5"/>
      <c r="J5106" s="5"/>
      <c r="K5106" s="5"/>
      <c r="M5106" s="411"/>
      <c r="O5106" s="16" t="str">
        <f t="shared" si="675"/>
        <v>121203قطعه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v>
      </c>
      <c r="P5106" s="616">
        <v>121203</v>
      </c>
      <c r="Q5106" s="555" t="s">
        <v>2589</v>
      </c>
      <c r="R5106" s="555" t="s">
        <v>30</v>
      </c>
      <c r="S5106" s="614">
        <v>72500</v>
      </c>
      <c r="U5106" s="616"/>
    </row>
    <row r="5107" spans="1:21" ht="69">
      <c r="A5107" s="5"/>
      <c r="B5107" s="5"/>
      <c r="I5107" s="5"/>
      <c r="J5107" s="5"/>
      <c r="K5107" s="5"/>
      <c r="M5107" s="411"/>
      <c r="O5107" s="16" t="str">
        <f t="shared" si="675"/>
        <v>121204قطعه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ميلي‌متر.</v>
      </c>
      <c r="P5107" s="616">
        <v>121204</v>
      </c>
      <c r="Q5107" s="555" t="s">
        <v>2590</v>
      </c>
      <c r="R5107" s="555" t="s">
        <v>30</v>
      </c>
      <c r="S5107" s="614">
        <v>73900</v>
      </c>
      <c r="U5107" s="616"/>
    </row>
    <row r="5108" spans="1:21" ht="103.5">
      <c r="A5108" s="5"/>
      <c r="B5108" s="5"/>
      <c r="I5108" s="5"/>
      <c r="J5108" s="5"/>
      <c r="K5108" s="5"/>
      <c r="M5108" s="411"/>
      <c r="O5108" s="16" t="str">
        <f t="shared" si="675"/>
        <v>121205قطعه انتهايي دو محفظه‌اي  ترانکينگ ديواري پريز خور ترانکينگ ديواري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v>
      </c>
      <c r="P5108" s="616">
        <v>121205</v>
      </c>
      <c r="Q5108" s="555" t="s">
        <v>2591</v>
      </c>
      <c r="R5108" s="555" t="s">
        <v>30</v>
      </c>
      <c r="S5108" s="614">
        <v>113000</v>
      </c>
      <c r="U5108" s="616"/>
    </row>
    <row r="5109" spans="1:21" ht="69">
      <c r="A5109" s="5"/>
      <c r="B5109" s="5"/>
      <c r="I5109" s="5"/>
      <c r="J5109" s="5"/>
      <c r="K5109" s="5"/>
      <c r="M5109" s="411"/>
      <c r="O5109" s="16" t="str">
        <f t="shared" si="675"/>
        <v>121206قطعه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v>
      </c>
      <c r="P5109" s="616">
        <v>121206</v>
      </c>
      <c r="Q5109" s="555" t="s">
        <v>2592</v>
      </c>
      <c r="R5109" s="555" t="s">
        <v>30</v>
      </c>
      <c r="S5109" s="614">
        <v>86600</v>
      </c>
      <c r="U5109" s="616"/>
    </row>
    <row r="5110" spans="1:21" ht="69">
      <c r="A5110" s="5"/>
      <c r="B5110" s="5"/>
      <c r="I5110" s="5"/>
      <c r="J5110" s="5"/>
      <c r="K5110" s="5"/>
      <c r="M5110" s="411"/>
      <c r="O5110" s="16" t="str">
        <f t="shared" si="675"/>
        <v>121207قطعه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v>
      </c>
      <c r="P5110" s="616">
        <v>121207</v>
      </c>
      <c r="Q5110" s="555" t="s">
        <v>2593</v>
      </c>
      <c r="R5110" s="555" t="s">
        <v>30</v>
      </c>
      <c r="S5110" s="614">
        <v>87800</v>
      </c>
      <c r="U5110" s="616"/>
    </row>
    <row r="5111" spans="1:21" ht="69">
      <c r="A5111" s="5"/>
      <c r="B5111" s="5"/>
      <c r="I5111" s="5"/>
      <c r="J5111" s="5"/>
      <c r="K5111" s="5"/>
      <c r="M5111" s="411"/>
      <c r="O5111" s="16" t="str">
        <f t="shared" si="675"/>
        <v>121208قطعه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v>
      </c>
      <c r="P5111" s="616">
        <v>121208</v>
      </c>
      <c r="Q5111" s="555" t="s">
        <v>2594</v>
      </c>
      <c r="R5111" s="555" t="s">
        <v>30</v>
      </c>
      <c r="S5111" s="614">
        <v>91000</v>
      </c>
      <c r="U5111" s="616"/>
    </row>
    <row r="5112" spans="1:21" ht="86.25">
      <c r="A5112" s="5"/>
      <c r="B5112" s="5"/>
      <c r="I5112" s="5"/>
      <c r="J5112" s="5"/>
      <c r="K5112" s="5"/>
      <c r="M5112" s="411"/>
      <c r="O5112" s="16" t="str">
        <f t="shared" si="675"/>
        <v>121209قطعه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v>
      </c>
      <c r="P5112" s="616">
        <v>121209</v>
      </c>
      <c r="Q5112" s="555" t="s">
        <v>2595</v>
      </c>
      <c r="R5112" s="555" t="s">
        <v>30</v>
      </c>
      <c r="S5112" s="614">
        <v>126000</v>
      </c>
      <c r="U5112" s="616"/>
    </row>
    <row r="5113" spans="1:21" ht="86.25">
      <c r="A5113" s="5"/>
      <c r="B5113" s="5"/>
      <c r="I5113" s="5"/>
      <c r="J5113" s="5"/>
      <c r="K5113" s="5"/>
      <c r="M5113" s="411"/>
      <c r="O5113" s="16" t="str">
        <f t="shared" si="675"/>
        <v>121210قطعه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P5113" s="616">
        <v>121210</v>
      </c>
      <c r="Q5113" s="555" t="s">
        <v>2596</v>
      </c>
      <c r="R5113" s="555" t="s">
        <v>30</v>
      </c>
      <c r="S5113" s="614">
        <v>138500</v>
      </c>
      <c r="U5113" s="616"/>
    </row>
    <row r="5114" spans="1:21" ht="51.75">
      <c r="A5114" s="5"/>
      <c r="B5114" s="5"/>
      <c r="I5114" s="5"/>
      <c r="J5114" s="5"/>
      <c r="K5114" s="5"/>
      <c r="M5114" s="411"/>
      <c r="O5114" s="16" t="str">
        <f t="shared" si="675"/>
        <v>121211قطعه ارتباطي گوشه قائم ترانکينگ کفي سه محفظه‌اي از ورق گالوانيزه گرم (HOT DIP) به ضخامت 1/5 ميلي متر به ابعاد 200x30 ميلي متر با عايق داخلي همراه با بست.</v>
      </c>
      <c r="P5114" s="616">
        <v>121211</v>
      </c>
      <c r="Q5114" s="555" t="s">
        <v>6665</v>
      </c>
      <c r="R5114" s="555" t="s">
        <v>30</v>
      </c>
      <c r="S5114" s="614">
        <v>385500</v>
      </c>
      <c r="U5114" s="616"/>
    </row>
    <row r="5115" spans="1:21" ht="51.75">
      <c r="A5115" s="5"/>
      <c r="B5115" s="5"/>
      <c r="I5115" s="5"/>
      <c r="J5115" s="5"/>
      <c r="K5115" s="5"/>
      <c r="M5115" s="411"/>
      <c r="O5115" s="16" t="str">
        <f t="shared" si="675"/>
        <v>121212قطعه ارتباطي گوشه تخت ترانکينگ کفي سه محفظه‌اي از ورق گالوانيزه گرم (HOT DIP) به ضخامت 1/5 ميلي متر به ابعاد 200x30 ميلي متر با عايق داخلي همراه با بست.</v>
      </c>
      <c r="P5115" s="616">
        <v>121212</v>
      </c>
      <c r="Q5115" s="555" t="s">
        <v>6666</v>
      </c>
      <c r="R5115" s="555" t="s">
        <v>30</v>
      </c>
      <c r="S5115" s="614">
        <v>378000</v>
      </c>
      <c r="U5115" s="616"/>
    </row>
    <row r="5116" spans="1:21" ht="51.75">
      <c r="A5116" s="5"/>
      <c r="B5116" s="5"/>
      <c r="I5116" s="5"/>
      <c r="J5116" s="5"/>
      <c r="K5116" s="5"/>
      <c r="M5116" s="411"/>
      <c r="O5116" s="16" t="str">
        <f t="shared" si="675"/>
        <v>121213قطعه ارتباطي ترانکينگ کفي سه محفظه‌اي به جعبه پريز  از ورق گالوانيزه گرم (HOT DIP) به ضخامت 1/5 ميلي متر به ابعاد 200x30 ميلي متر با عايق داخلي همراه با بست.</v>
      </c>
      <c r="P5116" s="616">
        <v>121213</v>
      </c>
      <c r="Q5116" s="555" t="s">
        <v>6667</v>
      </c>
      <c r="R5116" s="555" t="s">
        <v>30</v>
      </c>
      <c r="S5116" s="614">
        <v>261000</v>
      </c>
      <c r="U5116" s="616"/>
    </row>
    <row r="5117" spans="1:21" ht="51.75">
      <c r="A5117" s="5"/>
      <c r="B5117" s="5"/>
      <c r="I5117" s="5"/>
      <c r="J5117" s="5"/>
      <c r="K5117" s="5"/>
      <c r="M5117" s="411"/>
      <c r="O5117" s="16" t="str">
        <f t="shared" si="675"/>
        <v>121214قطعه انتهايي ترانکينگ کفي سه محفظه‌اي از ورق گالوانيزه گرم (HOT DIP) به ضخامت 1/5 ميلي متر به ابعاد 200x30 ميلي متر با عايق داخلي همراه با بست.</v>
      </c>
      <c r="P5117" s="616">
        <v>121214</v>
      </c>
      <c r="Q5117" s="555" t="s">
        <v>6668</v>
      </c>
      <c r="R5117" s="555" t="s">
        <v>30</v>
      </c>
      <c r="S5117" s="614">
        <v>92000</v>
      </c>
      <c r="U5117" s="616"/>
    </row>
    <row r="5118" spans="1:21" ht="51.75">
      <c r="A5118" s="5"/>
      <c r="B5118" s="5"/>
      <c r="I5118" s="5"/>
      <c r="J5118" s="5"/>
      <c r="K5118" s="5"/>
      <c r="M5118" s="411"/>
      <c r="O5118" s="16" t="str">
        <f t="shared" si="675"/>
        <v>121215قطعه ارتباطي گوشه قائم ترانکينگ کفي سه محفظه‌اي از ورق گالوانيزه گرم (HOT DIP) به ضخامت 1/5 ميلي متر به ابعاد 200x60 ميلي متر با عايق داخلي همراه با بست.</v>
      </c>
      <c r="P5118" s="616">
        <v>121215</v>
      </c>
      <c r="Q5118" s="555" t="s">
        <v>6669</v>
      </c>
      <c r="R5118" s="555" t="s">
        <v>30</v>
      </c>
      <c r="S5118" s="614">
        <v>350000</v>
      </c>
      <c r="U5118" s="616"/>
    </row>
    <row r="5119" spans="1:21" ht="51.75">
      <c r="A5119" s="5"/>
      <c r="B5119" s="5"/>
      <c r="I5119" s="5"/>
      <c r="J5119" s="5"/>
      <c r="K5119" s="5"/>
      <c r="M5119" s="411"/>
      <c r="O5119" s="16" t="str">
        <f t="shared" si="675"/>
        <v>121216قطعه ارتباطي گوشه تخت ترانکينگ کفي سه محفظه‌اي از ورق گالوانيزه گرم (HOT DIP) به ضخامت 1/5 ميلي متر به ابعاد 200x60 ميلي متر با عايق داخلي همراه با بست.</v>
      </c>
      <c r="P5119" s="616">
        <v>121216</v>
      </c>
      <c r="Q5119" s="555" t="s">
        <v>6670</v>
      </c>
      <c r="R5119" s="555" t="s">
        <v>30</v>
      </c>
      <c r="S5119" s="614">
        <v>455500</v>
      </c>
      <c r="U5119" s="616"/>
    </row>
    <row r="5120" spans="1:21" ht="51.75">
      <c r="A5120" s="5"/>
      <c r="B5120" s="5"/>
      <c r="I5120" s="5"/>
      <c r="J5120" s="5"/>
      <c r="K5120" s="5"/>
      <c r="M5120" s="411"/>
      <c r="O5120" s="16" t="str">
        <f t="shared" si="675"/>
        <v>121217قطعه ارتباطي ترانکينگ کفي سه محفظه‌اي به جعبه پريز از ورق گالوانيزه گرم (HOT DIP) به ضخامت 1/5 ميلي متر به ابعاد 200x60 ميلي متر با عايق داخلي همراه با بست.</v>
      </c>
      <c r="P5120" s="616">
        <v>121217</v>
      </c>
      <c r="Q5120" s="555" t="s">
        <v>6671</v>
      </c>
      <c r="R5120" s="555" t="s">
        <v>30</v>
      </c>
      <c r="S5120" s="614">
        <v>304500</v>
      </c>
      <c r="U5120" s="616"/>
    </row>
    <row r="5121" spans="1:21" ht="51.75">
      <c r="A5121" s="5"/>
      <c r="B5121" s="5"/>
      <c r="I5121" s="5"/>
      <c r="J5121" s="5"/>
      <c r="K5121" s="5"/>
      <c r="M5121" s="411"/>
      <c r="O5121" s="16" t="str">
        <f t="shared" si="675"/>
        <v>121218قطعه انتهايي ترانکينگ کفي سه محفظه‌اي از ورق گالوانيزه گرم (HOT DIP) به ضخامت 1/5 ميلي متر به ابعاد 200x60 ميلي متر با عايق داخلي همراه با بست.</v>
      </c>
      <c r="P5121" s="616">
        <v>121218</v>
      </c>
      <c r="Q5121" s="555" t="s">
        <v>6672</v>
      </c>
      <c r="R5121" s="555" t="s">
        <v>30</v>
      </c>
      <c r="S5121" s="614">
        <v>98300</v>
      </c>
      <c r="U5121" s="616"/>
    </row>
    <row r="5122" spans="1:21" ht="86.25">
      <c r="A5122" s="5"/>
      <c r="B5122" s="5"/>
      <c r="I5122" s="5"/>
      <c r="J5122" s="5"/>
      <c r="K5122" s="5"/>
      <c r="M5122" s="411"/>
      <c r="O5122" s="16" t="str">
        <f t="shared" si="675"/>
        <v>121301گوشه داخلي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P5122" s="616">
        <v>121301</v>
      </c>
      <c r="Q5122" s="555" t="s">
        <v>2597</v>
      </c>
      <c r="R5122" s="555" t="s">
        <v>30</v>
      </c>
      <c r="S5122" s="614">
        <v>127000</v>
      </c>
      <c r="U5122" s="616"/>
    </row>
    <row r="5123" spans="1:21" ht="86.25">
      <c r="A5123" s="5"/>
      <c r="B5123" s="5"/>
      <c r="I5123" s="5"/>
      <c r="J5123" s="5"/>
      <c r="K5123" s="5"/>
      <c r="M5123" s="411"/>
      <c r="O5123" s="16" t="str">
        <f t="shared" si="675"/>
        <v>121302گوشه خارجي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P5123" s="616">
        <v>121302</v>
      </c>
      <c r="Q5123" s="555" t="s">
        <v>2598</v>
      </c>
      <c r="R5123" s="555" t="s">
        <v>30</v>
      </c>
      <c r="S5123" s="614">
        <v>256500</v>
      </c>
      <c r="U5123" s="616"/>
    </row>
    <row r="5124" spans="1:21" ht="86.25">
      <c r="A5124" s="5"/>
      <c r="B5124" s="5"/>
      <c r="I5124" s="5"/>
      <c r="J5124" s="5"/>
      <c r="K5124" s="5"/>
      <c r="M5124" s="411"/>
      <c r="O5124" s="16" t="str">
        <f t="shared" si="675"/>
        <v>121303گوشه تخت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P5124" s="616">
        <v>121303</v>
      </c>
      <c r="Q5124" s="555" t="s">
        <v>2599</v>
      </c>
      <c r="R5124" s="555" t="s">
        <v>30</v>
      </c>
      <c r="S5124" s="614">
        <v>268500</v>
      </c>
      <c r="U5124" s="616"/>
    </row>
    <row r="5125" spans="1:21" ht="86.25">
      <c r="A5125" s="5"/>
      <c r="B5125" s="5"/>
      <c r="I5125" s="5"/>
      <c r="J5125" s="5"/>
      <c r="K5125" s="5"/>
      <c r="M5125" s="411"/>
      <c r="O5125" s="16" t="str">
        <f t="shared" si="675"/>
        <v>121304گوشه داخلي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v>
      </c>
      <c r="P5125" s="616">
        <v>121304</v>
      </c>
      <c r="Q5125" s="555" t="s">
        <v>2600</v>
      </c>
      <c r="R5125" s="555" t="s">
        <v>30</v>
      </c>
      <c r="S5125" s="614">
        <v>129500</v>
      </c>
      <c r="U5125" s="616"/>
    </row>
    <row r="5126" spans="1:21" ht="86.25">
      <c r="A5126" s="5"/>
      <c r="B5126" s="5"/>
      <c r="I5126" s="5"/>
      <c r="J5126" s="5"/>
      <c r="K5126" s="5"/>
      <c r="M5126" s="411"/>
      <c r="O5126" s="16" t="str">
        <f t="shared" si="675"/>
        <v>121305گوشه خارجي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v>
      </c>
      <c r="P5126" s="616">
        <v>121305</v>
      </c>
      <c r="Q5126" s="555" t="s">
        <v>2601</v>
      </c>
      <c r="R5126" s="555" t="s">
        <v>30</v>
      </c>
      <c r="S5126" s="614">
        <v>277500</v>
      </c>
      <c r="U5126" s="616"/>
    </row>
    <row r="5127" spans="1:21" ht="69">
      <c r="A5127" s="5"/>
      <c r="B5127" s="5"/>
      <c r="I5127" s="5"/>
      <c r="J5127" s="5"/>
      <c r="K5127" s="5"/>
      <c r="M5127" s="411"/>
      <c r="O5127" s="16" t="str">
        <f t="shared" si="675"/>
        <v>121306گوشه تخت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v>
      </c>
      <c r="P5127" s="616">
        <v>121306</v>
      </c>
      <c r="Q5127" s="555" t="s">
        <v>2602</v>
      </c>
      <c r="R5127" s="555" t="s">
        <v>30</v>
      </c>
      <c r="S5127" s="614">
        <v>291500</v>
      </c>
      <c r="U5127" s="616"/>
    </row>
    <row r="5128" spans="1:21" ht="86.25">
      <c r="A5128" s="5"/>
      <c r="B5128" s="5"/>
      <c r="I5128" s="5"/>
      <c r="J5128" s="5"/>
      <c r="K5128" s="5"/>
      <c r="M5128" s="411"/>
      <c r="O5128" s="16" t="str">
        <f t="shared" si="675"/>
        <v>121307گوشه تخت سه محفظه‌اي  ترانکينگ ديواري پريز خور ترانکينگ ديواري از ورق گالوانيزه گرم(HOT DIP)  به ضخامت يک ميلي‌متر  با عايق داخلي و رنگ پودري اپوکسي پلي‌استر با مقاومت ضربه پذيري 100 پوند بر اينچ مربع به ابعاد 200x40 ميلي متر همراه با بست رويه.</v>
      </c>
      <c r="P5128" s="616">
        <v>121307</v>
      </c>
      <c r="Q5128" s="555" t="s">
        <v>2603</v>
      </c>
      <c r="R5128" s="555" t="s">
        <v>30</v>
      </c>
      <c r="S5128" s="614">
        <v>307000</v>
      </c>
      <c r="U5128" s="616"/>
    </row>
    <row r="5129" spans="1:21" ht="86.25">
      <c r="A5129" s="5"/>
      <c r="B5129" s="5"/>
      <c r="I5129" s="5"/>
      <c r="J5129" s="5"/>
      <c r="K5129" s="5"/>
      <c r="M5129" s="411"/>
      <c r="O5129" s="16" t="str">
        <f t="shared" si="675"/>
        <v>121308گوشه داخلي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P5129" s="616">
        <v>121308</v>
      </c>
      <c r="Q5129" s="555" t="s">
        <v>2604</v>
      </c>
      <c r="R5129" s="555" t="s">
        <v>30</v>
      </c>
      <c r="S5129" s="614">
        <v>135500</v>
      </c>
      <c r="U5129" s="616"/>
    </row>
    <row r="5130" spans="1:21" ht="86.25">
      <c r="A5130" s="5"/>
      <c r="B5130" s="5"/>
      <c r="I5130" s="5"/>
      <c r="J5130" s="5"/>
      <c r="K5130" s="5"/>
      <c r="M5130" s="411"/>
      <c r="O5130" s="16" t="str">
        <f t="shared" si="675"/>
        <v>121309گوشه خارجي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P5130" s="616">
        <v>121309</v>
      </c>
      <c r="Q5130" s="555" t="s">
        <v>2605</v>
      </c>
      <c r="R5130" s="555" t="s">
        <v>30</v>
      </c>
      <c r="S5130" s="614">
        <v>300000</v>
      </c>
      <c r="U5130" s="616"/>
    </row>
    <row r="5131" spans="1:21" ht="69">
      <c r="A5131" s="5"/>
      <c r="B5131" s="5"/>
      <c r="I5131" s="5"/>
      <c r="J5131" s="5"/>
      <c r="K5131" s="5"/>
      <c r="M5131" s="411"/>
      <c r="O5131" s="16" t="str">
        <f t="shared" si="675"/>
        <v>121310جعبه پريز يک تا چهار پريز خور مخصوص ترانکينگ کفي به ابعاد 200x200 ميلي متر از ورق گالوانيزه گرم (HOT DIP) به ضخامت 1/5 ميلي متر  با عايق داخلي  از عمق 70 تا 130 ميلي متر با درب آلومينيومي دايکاست.</v>
      </c>
      <c r="P5131" s="616">
        <v>121310</v>
      </c>
      <c r="Q5131" s="555" t="s">
        <v>6673</v>
      </c>
      <c r="R5131" s="555" t="s">
        <v>30</v>
      </c>
      <c r="S5131" s="614">
        <v>713500</v>
      </c>
      <c r="U5131" s="616"/>
    </row>
    <row r="5132" spans="1:21" ht="51.75">
      <c r="A5132" s="5"/>
      <c r="B5132" s="5"/>
      <c r="I5132" s="5"/>
      <c r="J5132" s="5"/>
      <c r="K5132" s="5"/>
      <c r="M5132" s="411"/>
      <c r="O5132" s="16" t="str">
        <f t="shared" si="675"/>
        <v>121311قطعه مسدودکننده جعبه پريز ترانکينگ کفي از ورق گالوانيزه گرم (HOT DIP) به ضخامت 1/5 ميلي متر  با عايق داخلي.</v>
      </c>
      <c r="P5132" s="616">
        <v>121311</v>
      </c>
      <c r="Q5132" s="555" t="s">
        <v>6674</v>
      </c>
      <c r="R5132" s="555" t="s">
        <v>30</v>
      </c>
      <c r="S5132" s="614">
        <v>76700</v>
      </c>
      <c r="U5132" s="616"/>
    </row>
    <row r="5133" spans="1:21">
      <c r="A5133" s="5"/>
      <c r="B5133" s="5"/>
      <c r="I5133" s="5"/>
      <c r="J5133" s="5"/>
      <c r="K5133" s="5"/>
      <c r="M5133" s="411"/>
      <c r="O5133" s="16" t="str">
        <f t="shared" si="675"/>
        <v>121312قطعه</v>
      </c>
      <c r="P5133" s="615" t="s">
        <v>3675</v>
      </c>
      <c r="Q5133" s="258" t="s">
        <v>968</v>
      </c>
      <c r="R5133" s="259" t="s">
        <v>30</v>
      </c>
      <c r="S5133" s="87">
        <v>10000</v>
      </c>
      <c r="T5133" s="5" t="s">
        <v>511</v>
      </c>
    </row>
    <row r="5134" spans="1:21">
      <c r="A5134" s="5"/>
      <c r="B5134" s="5"/>
      <c r="I5134" s="5"/>
      <c r="J5134" s="5"/>
      <c r="K5134" s="5"/>
      <c r="M5134" s="411"/>
      <c r="O5134" s="16" t="str">
        <f t="shared" si="675"/>
        <v>121313قطعه1</v>
      </c>
      <c r="P5134" s="615" t="s">
        <v>3676</v>
      </c>
      <c r="Q5134" s="258" t="s">
        <v>7225</v>
      </c>
      <c r="R5134" s="259" t="s">
        <v>30</v>
      </c>
      <c r="S5134" s="87">
        <v>10001</v>
      </c>
      <c r="T5134" s="5" t="s">
        <v>511</v>
      </c>
    </row>
    <row r="5135" spans="1:21">
      <c r="A5135" s="5"/>
      <c r="B5135" s="5"/>
      <c r="I5135" s="5"/>
      <c r="J5135" s="5"/>
      <c r="K5135" s="5"/>
      <c r="M5135" s="411"/>
      <c r="O5135" s="16" t="str">
        <f t="shared" si="675"/>
        <v>121314قطعه2</v>
      </c>
      <c r="P5135" s="615" t="s">
        <v>3677</v>
      </c>
      <c r="Q5135" s="258" t="s">
        <v>7226</v>
      </c>
      <c r="R5135" s="259" t="s">
        <v>30</v>
      </c>
      <c r="S5135" s="87">
        <v>10002</v>
      </c>
      <c r="T5135" s="5" t="s">
        <v>511</v>
      </c>
    </row>
    <row r="5136" spans="1:21" ht="34.5">
      <c r="A5136" s="5"/>
      <c r="B5136" s="5"/>
      <c r="I5136" s="5"/>
      <c r="J5136" s="5"/>
      <c r="K5136" s="5"/>
      <c r="M5136" s="411"/>
      <c r="O5136" s="16" t="str">
        <f t="shared" si="675"/>
        <v>130101لوله كشي روكار، با لوله پي. وي. سي سخت سنگين Rigid Heavy))، Pg11.</v>
      </c>
      <c r="P5136" s="618">
        <v>130101</v>
      </c>
      <c r="Q5136" s="555" t="s">
        <v>2606</v>
      </c>
      <c r="R5136" s="555" t="s">
        <v>28</v>
      </c>
      <c r="S5136" s="614">
        <v>50000</v>
      </c>
      <c r="U5136" s="616"/>
    </row>
    <row r="5137" spans="1:21" ht="34.5">
      <c r="A5137" s="5"/>
      <c r="B5137" s="5"/>
      <c r="I5137" s="5"/>
      <c r="J5137" s="5"/>
      <c r="K5137" s="5"/>
      <c r="M5137" s="411"/>
      <c r="O5137" s="16" t="str">
        <f t="shared" si="675"/>
        <v>130102لوله كشي روكار، با لوله پي. وي. سي سخت سنگين Rigid Heavy))، Pg13.5.</v>
      </c>
      <c r="P5137" s="616">
        <v>130102</v>
      </c>
      <c r="Q5137" s="555" t="s">
        <v>2607</v>
      </c>
      <c r="R5137" s="555" t="s">
        <v>28</v>
      </c>
      <c r="S5137" s="614">
        <v>56500</v>
      </c>
      <c r="U5137" s="616"/>
    </row>
    <row r="5138" spans="1:21" ht="34.5">
      <c r="A5138" s="5"/>
      <c r="B5138" s="5"/>
      <c r="I5138" s="5"/>
      <c r="J5138" s="5"/>
      <c r="K5138" s="5"/>
      <c r="M5138" s="411"/>
      <c r="O5138" s="16" t="str">
        <f t="shared" si="675"/>
        <v>130103لوله كشي روكار، با لوله پي. وي. سي سخت سنگين Rigid Heavy))، Pg16.</v>
      </c>
      <c r="P5138" s="616">
        <v>130103</v>
      </c>
      <c r="Q5138" s="555" t="s">
        <v>2608</v>
      </c>
      <c r="R5138" s="555" t="s">
        <v>28</v>
      </c>
      <c r="S5138" s="614">
        <v>58800</v>
      </c>
      <c r="U5138" s="616"/>
    </row>
    <row r="5139" spans="1:21" ht="34.5">
      <c r="A5139" s="5"/>
      <c r="B5139" s="5"/>
      <c r="I5139" s="5"/>
      <c r="J5139" s="5"/>
      <c r="K5139" s="5"/>
      <c r="M5139" s="411"/>
      <c r="O5139" s="16" t="str">
        <f t="shared" si="675"/>
        <v>130104لوله كشي روكار، با لوله پي. وي. سي سخت سنگين Rigid Heavy))، Pg21.</v>
      </c>
      <c r="P5139" s="616">
        <v>130104</v>
      </c>
      <c r="Q5139" s="555" t="s">
        <v>2609</v>
      </c>
      <c r="R5139" s="555" t="s">
        <v>28</v>
      </c>
      <c r="S5139" s="614">
        <v>68000</v>
      </c>
      <c r="U5139" s="616"/>
    </row>
    <row r="5140" spans="1:21" ht="34.5">
      <c r="A5140" s="5"/>
      <c r="B5140" s="5"/>
      <c r="I5140" s="5"/>
      <c r="J5140" s="5"/>
      <c r="K5140" s="5"/>
      <c r="M5140" s="411"/>
      <c r="O5140" s="16" t="str">
        <f t="shared" si="675"/>
        <v>130105لوله كشي روكار، با لوله پي. وي. سي سخت سنگين Rigid Heavy))، Pg29.</v>
      </c>
      <c r="P5140" s="616">
        <v>130105</v>
      </c>
      <c r="Q5140" s="555" t="s">
        <v>2610</v>
      </c>
      <c r="R5140" s="555" t="s">
        <v>28</v>
      </c>
      <c r="S5140" s="614">
        <v>71200</v>
      </c>
      <c r="U5140" s="616"/>
    </row>
    <row r="5141" spans="1:21" ht="34.5">
      <c r="A5141" s="5"/>
      <c r="B5141" s="5"/>
      <c r="I5141" s="5"/>
      <c r="J5141" s="5"/>
      <c r="K5141" s="5"/>
      <c r="M5141" s="411"/>
      <c r="O5141" s="16" t="str">
        <f t="shared" si="675"/>
        <v>130106لوله كشي روكار، با لوله پي. وي. سي سخت سنگين Rigid Heavy))، Pg36.</v>
      </c>
      <c r="P5141" s="616">
        <v>130106</v>
      </c>
      <c r="Q5141" s="555" t="s">
        <v>2611</v>
      </c>
      <c r="R5141" s="555" t="s">
        <v>28</v>
      </c>
      <c r="S5141" s="614">
        <v>77700</v>
      </c>
      <c r="U5141" s="616"/>
    </row>
    <row r="5142" spans="1:21" ht="34.5">
      <c r="A5142" s="5"/>
      <c r="B5142" s="5"/>
      <c r="I5142" s="5"/>
      <c r="J5142" s="5"/>
      <c r="K5142" s="5"/>
      <c r="M5142" s="411"/>
      <c r="O5142" s="16" t="str">
        <f t="shared" si="675"/>
        <v>130107لوله كشي روكار، با لوله پي. وي. سي سخت سنگين Rigid Heavy))، Pg42.</v>
      </c>
      <c r="P5142" s="616">
        <v>130107</v>
      </c>
      <c r="Q5142" s="555" t="s">
        <v>2612</v>
      </c>
      <c r="R5142" s="555" t="s">
        <v>28</v>
      </c>
      <c r="S5142" s="614">
        <v>87900</v>
      </c>
      <c r="U5142" s="616"/>
    </row>
    <row r="5143" spans="1:21" ht="34.5">
      <c r="A5143" s="5"/>
      <c r="B5143" s="5"/>
      <c r="I5143" s="5"/>
      <c r="J5143" s="5"/>
      <c r="K5143" s="5"/>
      <c r="M5143" s="411"/>
      <c r="O5143" s="16" t="str">
        <f t="shared" si="675"/>
        <v>130108لوله كشي روكار، با لوله پي. وي. سي سخت سنگين Rigid Heavy))، Pg48.</v>
      </c>
      <c r="P5143" s="616">
        <v>130108</v>
      </c>
      <c r="Q5143" s="555" t="s">
        <v>2613</v>
      </c>
      <c r="R5143" s="555" t="s">
        <v>28</v>
      </c>
      <c r="S5143" s="614">
        <v>97400</v>
      </c>
      <c r="U5143" s="616"/>
    </row>
    <row r="5144" spans="1:21" ht="34.5">
      <c r="A5144" s="5"/>
      <c r="B5144" s="5"/>
      <c r="I5144" s="5"/>
      <c r="J5144" s="5"/>
      <c r="K5144" s="5"/>
      <c r="M5144" s="411"/>
      <c r="O5144" s="16" t="str">
        <f t="shared" si="675"/>
        <v>130201لوله كشي توكار، با لوله پي. وي. سي سخت سنگين Rigid Heavy))، Pg11.</v>
      </c>
      <c r="P5144" s="616">
        <v>130201</v>
      </c>
      <c r="Q5144" s="555" t="s">
        <v>2614</v>
      </c>
      <c r="R5144" s="555" t="s">
        <v>28</v>
      </c>
      <c r="S5144" s="614">
        <v>30000</v>
      </c>
      <c r="U5144" s="616"/>
    </row>
    <row r="5145" spans="1:21" ht="34.5">
      <c r="A5145" s="5"/>
      <c r="B5145" s="5"/>
      <c r="I5145" s="5"/>
      <c r="J5145" s="5"/>
      <c r="K5145" s="5"/>
      <c r="M5145" s="411"/>
      <c r="O5145" s="16" t="str">
        <f t="shared" si="675"/>
        <v>130202لوله كشي توكار، با لوله پي. وي. سي سخت سنگين Rigid Heavy))، Pg13.5.</v>
      </c>
      <c r="P5145" s="616">
        <v>130202</v>
      </c>
      <c r="Q5145" s="555" t="s">
        <v>2615</v>
      </c>
      <c r="R5145" s="555" t="s">
        <v>28</v>
      </c>
      <c r="S5145" s="614">
        <v>36400</v>
      </c>
      <c r="U5145" s="616"/>
    </row>
    <row r="5146" spans="1:21" ht="34.5">
      <c r="A5146" s="5"/>
      <c r="B5146" s="5"/>
      <c r="I5146" s="5"/>
      <c r="J5146" s="5"/>
      <c r="K5146" s="5"/>
      <c r="M5146" s="411"/>
      <c r="O5146" s="16" t="str">
        <f t="shared" si="675"/>
        <v>130203لوله كشي توكار، با لوله پي. وي. سي سخت سنگين Rigid Heavy))، Pg16.</v>
      </c>
      <c r="P5146" s="616">
        <v>130203</v>
      </c>
      <c r="Q5146" s="555" t="s">
        <v>2616</v>
      </c>
      <c r="R5146" s="555" t="s">
        <v>28</v>
      </c>
      <c r="S5146" s="614">
        <v>38800</v>
      </c>
      <c r="U5146" s="616"/>
    </row>
    <row r="5147" spans="1:21" ht="34.5">
      <c r="A5147" s="5"/>
      <c r="B5147" s="5"/>
      <c r="I5147" s="5"/>
      <c r="J5147" s="5"/>
      <c r="K5147" s="5"/>
      <c r="M5147" s="411"/>
      <c r="O5147" s="16" t="str">
        <f t="shared" si="675"/>
        <v>130204لوله كشي توكار، با لوله پي. وي. سي سخت سنگين Rigid Heavy))، Pg21.</v>
      </c>
      <c r="P5147" s="616">
        <v>130204</v>
      </c>
      <c r="Q5147" s="555" t="s">
        <v>2617</v>
      </c>
      <c r="R5147" s="555" t="s">
        <v>28</v>
      </c>
      <c r="S5147" s="614">
        <v>48000</v>
      </c>
      <c r="U5147" s="616"/>
    </row>
    <row r="5148" spans="1:21" ht="34.5">
      <c r="A5148" s="5"/>
      <c r="B5148" s="5"/>
      <c r="I5148" s="5"/>
      <c r="J5148" s="5"/>
      <c r="K5148" s="5"/>
      <c r="M5148" s="411"/>
      <c r="O5148" s="16" t="str">
        <f t="shared" si="675"/>
        <v>130205لوله كشي توكار، با لوله پي. وي. سي سخت سنگين Rigid Heavy))، Pg29.</v>
      </c>
      <c r="P5148" s="616">
        <v>130205</v>
      </c>
      <c r="Q5148" s="555" t="s">
        <v>2618</v>
      </c>
      <c r="R5148" s="555" t="s">
        <v>28</v>
      </c>
      <c r="S5148" s="614">
        <v>51200</v>
      </c>
      <c r="U5148" s="616"/>
    </row>
    <row r="5149" spans="1:21" ht="34.5">
      <c r="A5149" s="5"/>
      <c r="B5149" s="5"/>
      <c r="I5149" s="5"/>
      <c r="J5149" s="5"/>
      <c r="K5149" s="5"/>
      <c r="M5149" s="411"/>
      <c r="O5149" s="16" t="str">
        <f t="shared" si="675"/>
        <v>130206لوله كشي توكار، با لوله پي. وي. سي سخت سنگين Rigid Heavy))، Pg36.</v>
      </c>
      <c r="P5149" s="616">
        <v>130206</v>
      </c>
      <c r="Q5149" s="555" t="s">
        <v>2619</v>
      </c>
      <c r="R5149" s="555" t="s">
        <v>28</v>
      </c>
      <c r="S5149" s="614">
        <v>58200</v>
      </c>
      <c r="U5149" s="616"/>
    </row>
    <row r="5150" spans="1:21" ht="34.5">
      <c r="A5150" s="5"/>
      <c r="B5150" s="5"/>
      <c r="I5150" s="5"/>
      <c r="J5150" s="5"/>
      <c r="K5150" s="5"/>
      <c r="M5150" s="411"/>
      <c r="O5150" s="16" t="str">
        <f t="shared" si="675"/>
        <v>130207لوله كشي توكار، با لوله پي. وي. سي سخت سنگين Rigid Heavy))، Pg42.</v>
      </c>
      <c r="P5150" s="616">
        <v>130207</v>
      </c>
      <c r="Q5150" s="555" t="s">
        <v>2620</v>
      </c>
      <c r="R5150" s="555" t="s">
        <v>28</v>
      </c>
      <c r="S5150" s="614">
        <v>68300</v>
      </c>
      <c r="U5150" s="616"/>
    </row>
    <row r="5151" spans="1:21" ht="34.5">
      <c r="A5151" s="5"/>
      <c r="B5151" s="5"/>
      <c r="I5151" s="5"/>
      <c r="J5151" s="5"/>
      <c r="K5151" s="5"/>
      <c r="M5151" s="411"/>
      <c r="O5151" s="16" t="str">
        <f t="shared" si="675"/>
        <v>130208لوله كشي توكار، با لوله پي. وي. سي سخت سنگين Rigid Heavy))، Pg48.</v>
      </c>
      <c r="P5151" s="616">
        <v>130208</v>
      </c>
      <c r="Q5151" s="555" t="s">
        <v>2621</v>
      </c>
      <c r="R5151" s="555" t="s">
        <v>28</v>
      </c>
      <c r="S5151" s="614">
        <v>77400</v>
      </c>
      <c r="U5151" s="616"/>
    </row>
    <row r="5152" spans="1:21" ht="34.5">
      <c r="A5152" s="5"/>
      <c r="B5152" s="5"/>
      <c r="I5152" s="5"/>
      <c r="J5152" s="5"/>
      <c r="K5152" s="5"/>
      <c r="M5152" s="411"/>
      <c r="O5152" s="16" t="str">
        <f t="shared" si="675"/>
        <v>130301لوله كشي روكار، با لوله پي. وي. سي سخت متوسط Rigid Medium))، Pg11.</v>
      </c>
      <c r="P5152" s="616">
        <v>130301</v>
      </c>
      <c r="Q5152" s="555" t="s">
        <v>2622</v>
      </c>
      <c r="R5152" s="555" t="s">
        <v>28</v>
      </c>
      <c r="S5152" s="614">
        <v>48000</v>
      </c>
      <c r="U5152" s="616"/>
    </row>
    <row r="5153" spans="1:21" ht="34.5">
      <c r="A5153" s="5"/>
      <c r="B5153" s="5"/>
      <c r="I5153" s="5"/>
      <c r="J5153" s="5"/>
      <c r="K5153" s="5"/>
      <c r="M5153" s="411"/>
      <c r="O5153" s="16" t="str">
        <f t="shared" si="675"/>
        <v>130302لوله كشي روكار، با لوله پي. وي. سي سخت متوسط Rigid Medium))، Pg13.5.</v>
      </c>
      <c r="P5153" s="616">
        <v>130302</v>
      </c>
      <c r="Q5153" s="555" t="s">
        <v>2623</v>
      </c>
      <c r="R5153" s="555" t="s">
        <v>28</v>
      </c>
      <c r="S5153" s="614">
        <v>54900</v>
      </c>
      <c r="U5153" s="616"/>
    </row>
    <row r="5154" spans="1:21" ht="34.5">
      <c r="A5154" s="5"/>
      <c r="B5154" s="5"/>
      <c r="I5154" s="5"/>
      <c r="J5154" s="5"/>
      <c r="K5154" s="5"/>
      <c r="M5154" s="411"/>
      <c r="O5154" s="16" t="str">
        <f t="shared" si="675"/>
        <v>130303لوله كشي روكار، با لوله پي. وي. سي سخت متوسط Rigid Medium))، Pg16.</v>
      </c>
      <c r="P5154" s="616">
        <v>130303</v>
      </c>
      <c r="Q5154" s="555" t="s">
        <v>2624</v>
      </c>
      <c r="R5154" s="555" t="s">
        <v>28</v>
      </c>
      <c r="S5154" s="614">
        <v>56800</v>
      </c>
      <c r="U5154" s="616"/>
    </row>
    <row r="5155" spans="1:21" ht="34.5">
      <c r="A5155" s="5"/>
      <c r="B5155" s="5"/>
      <c r="I5155" s="5"/>
      <c r="J5155" s="5"/>
      <c r="K5155" s="5"/>
      <c r="M5155" s="411"/>
      <c r="O5155" s="16" t="str">
        <f t="shared" si="675"/>
        <v>130304لوله كشي روكار، با لوله پي. وي. سي سخت متوسط Rigid Medium))، Pg21.</v>
      </c>
      <c r="P5155" s="616">
        <v>130304</v>
      </c>
      <c r="Q5155" s="555" t="s">
        <v>2625</v>
      </c>
      <c r="R5155" s="555" t="s">
        <v>28</v>
      </c>
      <c r="S5155" s="614">
        <v>64900</v>
      </c>
      <c r="U5155" s="616"/>
    </row>
    <row r="5156" spans="1:21" ht="34.5">
      <c r="A5156" s="5"/>
      <c r="B5156" s="5"/>
      <c r="I5156" s="5"/>
      <c r="J5156" s="5"/>
      <c r="K5156" s="5"/>
      <c r="M5156" s="411"/>
      <c r="O5156" s="16" t="str">
        <f t="shared" si="675"/>
        <v>130305لوله كشي روكار، با لوله پي. وي. سي سخت متوسط Rigid Medium))، Pg29.</v>
      </c>
      <c r="P5156" s="616">
        <v>130305</v>
      </c>
      <c r="Q5156" s="555" t="s">
        <v>2626</v>
      </c>
      <c r="R5156" s="555" t="s">
        <v>28</v>
      </c>
      <c r="S5156" s="614">
        <v>65200</v>
      </c>
      <c r="U5156" s="616"/>
    </row>
    <row r="5157" spans="1:21" ht="34.5">
      <c r="A5157" s="5"/>
      <c r="B5157" s="5"/>
      <c r="I5157" s="5"/>
      <c r="J5157" s="5"/>
      <c r="K5157" s="5"/>
      <c r="M5157" s="411"/>
      <c r="O5157" s="16" t="str">
        <f t="shared" si="675"/>
        <v>130306لوله كشي روكار، با لوله پي. وي. سي سخت متوسط Rigid Medium))، Pg36.</v>
      </c>
      <c r="P5157" s="616">
        <v>130306</v>
      </c>
      <c r="Q5157" s="555" t="s">
        <v>2627</v>
      </c>
      <c r="R5157" s="555" t="s">
        <v>28</v>
      </c>
      <c r="S5157" s="614">
        <v>74800</v>
      </c>
      <c r="U5157" s="616"/>
    </row>
    <row r="5158" spans="1:21" ht="34.5">
      <c r="A5158" s="5"/>
      <c r="B5158" s="5"/>
      <c r="I5158" s="5"/>
      <c r="J5158" s="5"/>
      <c r="K5158" s="5"/>
      <c r="M5158" s="411"/>
      <c r="O5158" s="16" t="str">
        <f t="shared" si="675"/>
        <v>130307لوله كشي روكار، با لوله پي. وي. سي سخت متوسط Rigid Medium))، Pg42.</v>
      </c>
      <c r="P5158" s="616">
        <v>130307</v>
      </c>
      <c r="Q5158" s="555" t="s">
        <v>2628</v>
      </c>
      <c r="R5158" s="555" t="s">
        <v>28</v>
      </c>
      <c r="S5158" s="614">
        <v>81000</v>
      </c>
      <c r="U5158" s="616"/>
    </row>
    <row r="5159" spans="1:21" ht="34.5">
      <c r="A5159" s="5"/>
      <c r="B5159" s="5"/>
      <c r="I5159" s="5"/>
      <c r="J5159" s="5"/>
      <c r="K5159" s="5"/>
      <c r="M5159" s="411"/>
      <c r="O5159" s="16" t="str">
        <f t="shared" ref="O5159:O5222" si="676">LEFT(CONCATENATE(P5159,Q5159),252)</f>
        <v>130308لوله كشي روكار، با لوله پي. وي. سي سخت متوسط Rigid Medium))، Pg48.</v>
      </c>
      <c r="P5159" s="616">
        <v>130308</v>
      </c>
      <c r="Q5159" s="555" t="s">
        <v>2629</v>
      </c>
      <c r="R5159" s="555" t="s">
        <v>28</v>
      </c>
      <c r="S5159" s="614">
        <v>73900</v>
      </c>
      <c r="U5159" s="616"/>
    </row>
    <row r="5160" spans="1:21" ht="34.5">
      <c r="A5160" s="5"/>
      <c r="B5160" s="5"/>
      <c r="I5160" s="5"/>
      <c r="J5160" s="5"/>
      <c r="K5160" s="5"/>
      <c r="M5160" s="411"/>
      <c r="O5160" s="16" t="str">
        <f t="shared" si="676"/>
        <v>130401لوله كشي توكار، با لوله پي. وي. سي سخت متوسط Rigid Medium))، Pg11.</v>
      </c>
      <c r="P5160" s="616">
        <v>130401</v>
      </c>
      <c r="Q5160" s="555" t="s">
        <v>2630</v>
      </c>
      <c r="R5160" s="555" t="s">
        <v>28</v>
      </c>
      <c r="S5160" s="614">
        <v>28000</v>
      </c>
      <c r="U5160" s="616"/>
    </row>
    <row r="5161" spans="1:21" ht="34.5">
      <c r="A5161" s="5"/>
      <c r="B5161" s="5"/>
      <c r="I5161" s="5"/>
      <c r="J5161" s="5"/>
      <c r="K5161" s="5"/>
      <c r="M5161" s="411"/>
      <c r="O5161" s="16" t="str">
        <f t="shared" si="676"/>
        <v>130402لوله كشي توكار، با لوله پي. وي. سي سخت متوسط Rigid Medium))، Pg13.5.</v>
      </c>
      <c r="P5161" s="616">
        <v>130402</v>
      </c>
      <c r="Q5161" s="555" t="s">
        <v>2631</v>
      </c>
      <c r="R5161" s="555" t="s">
        <v>28</v>
      </c>
      <c r="S5161" s="614">
        <v>34800</v>
      </c>
      <c r="U5161" s="616"/>
    </row>
    <row r="5162" spans="1:21" ht="34.5">
      <c r="A5162" s="5"/>
      <c r="B5162" s="5"/>
      <c r="I5162" s="5"/>
      <c r="J5162" s="5"/>
      <c r="K5162" s="5"/>
      <c r="M5162" s="411"/>
      <c r="O5162" s="16" t="str">
        <f t="shared" si="676"/>
        <v>130403لوله كشي توكار، با لوله پي. وي. سي سخت متوسط Rigid Medium))، Pg16.</v>
      </c>
      <c r="P5162" s="616">
        <v>130403</v>
      </c>
      <c r="Q5162" s="555" t="s">
        <v>2632</v>
      </c>
      <c r="R5162" s="555" t="s">
        <v>28</v>
      </c>
      <c r="S5162" s="614">
        <v>36800</v>
      </c>
      <c r="U5162" s="616"/>
    </row>
    <row r="5163" spans="1:21" ht="34.5">
      <c r="A5163" s="5"/>
      <c r="B5163" s="5"/>
      <c r="I5163" s="5"/>
      <c r="J5163" s="5"/>
      <c r="K5163" s="5"/>
      <c r="M5163" s="411"/>
      <c r="O5163" s="16" t="str">
        <f t="shared" si="676"/>
        <v>130404لوله كشي توكار، با لوله پي. وي. سي سخت متوسط Rigid Medium))، Pg21.</v>
      </c>
      <c r="P5163" s="616">
        <v>130404</v>
      </c>
      <c r="Q5163" s="555" t="s">
        <v>2633</v>
      </c>
      <c r="R5163" s="555" t="s">
        <v>28</v>
      </c>
      <c r="S5163" s="614">
        <v>44900</v>
      </c>
      <c r="U5163" s="616"/>
    </row>
    <row r="5164" spans="1:21" ht="34.5">
      <c r="A5164" s="5"/>
      <c r="B5164" s="5"/>
      <c r="I5164" s="5"/>
      <c r="J5164" s="5"/>
      <c r="K5164" s="5"/>
      <c r="M5164" s="411"/>
      <c r="O5164" s="16" t="str">
        <f t="shared" si="676"/>
        <v>130405لوله كشي توكار، با لوله پي. وي. سي سخت متوسط Rigid Medium))، Pg29.</v>
      </c>
      <c r="P5164" s="616">
        <v>130405</v>
      </c>
      <c r="Q5164" s="555" t="s">
        <v>2634</v>
      </c>
      <c r="R5164" s="555" t="s">
        <v>28</v>
      </c>
      <c r="S5164" s="614">
        <v>45200</v>
      </c>
      <c r="U5164" s="616"/>
    </row>
    <row r="5165" spans="1:21" ht="34.5">
      <c r="A5165" s="5"/>
      <c r="B5165" s="5"/>
      <c r="I5165" s="5"/>
      <c r="J5165" s="5"/>
      <c r="K5165" s="5"/>
      <c r="M5165" s="411"/>
      <c r="O5165" s="16" t="str">
        <f t="shared" si="676"/>
        <v>130406لوله كشي توكار، با لوله پي. وي. سي سخت متوسط Rigid Medium))، Pg36.</v>
      </c>
      <c r="P5165" s="616">
        <v>130406</v>
      </c>
      <c r="Q5165" s="555" t="s">
        <v>2635</v>
      </c>
      <c r="R5165" s="555" t="s">
        <v>28</v>
      </c>
      <c r="S5165" s="614">
        <v>55300</v>
      </c>
      <c r="U5165" s="616"/>
    </row>
    <row r="5166" spans="1:21" ht="34.5">
      <c r="A5166" s="5"/>
      <c r="B5166" s="5"/>
      <c r="I5166" s="5"/>
      <c r="J5166" s="5"/>
      <c r="K5166" s="5"/>
      <c r="M5166" s="411"/>
      <c r="O5166" s="16" t="str">
        <f t="shared" si="676"/>
        <v>130407لوله كشي توكار، با لوله پي. وي. سي سخت متوسط Rigid Medium))، Pg42.</v>
      </c>
      <c r="P5166" s="616">
        <v>130407</v>
      </c>
      <c r="Q5166" s="555" t="s">
        <v>2636</v>
      </c>
      <c r="R5166" s="555" t="s">
        <v>28</v>
      </c>
      <c r="S5166" s="614">
        <v>61500</v>
      </c>
      <c r="U5166" s="616"/>
    </row>
    <row r="5167" spans="1:21" ht="34.5">
      <c r="A5167" s="5"/>
      <c r="B5167" s="5"/>
      <c r="I5167" s="5"/>
      <c r="J5167" s="5"/>
      <c r="K5167" s="5"/>
      <c r="M5167" s="411"/>
      <c r="O5167" s="16" t="str">
        <f t="shared" si="676"/>
        <v>130408لوله كشي توكار، با لوله پي. وي. سي سخت متوسط Rigid Medium))، Pg48.</v>
      </c>
      <c r="P5167" s="616">
        <v>130408</v>
      </c>
      <c r="Q5167" s="555" t="s">
        <v>2637</v>
      </c>
      <c r="R5167" s="555" t="s">
        <v>28</v>
      </c>
      <c r="S5167" s="614">
        <v>53900</v>
      </c>
      <c r="U5167" s="616"/>
    </row>
    <row r="5168" spans="1:21" ht="34.5">
      <c r="A5168" s="5"/>
      <c r="B5168" s="5"/>
      <c r="I5168" s="5"/>
      <c r="J5168" s="5"/>
      <c r="K5168" s="5"/>
      <c r="M5168" s="411"/>
      <c r="O5168" s="16" t="str">
        <f t="shared" si="676"/>
        <v>130501لوله كشي توكار، با لوله پي. وي. سي سخت سبك Rigid Light))، Pg11.</v>
      </c>
      <c r="P5168" s="616">
        <v>130501</v>
      </c>
      <c r="Q5168" s="555" t="s">
        <v>2638</v>
      </c>
      <c r="R5168" s="555" t="s">
        <v>28</v>
      </c>
      <c r="S5168" s="616">
        <v>0</v>
      </c>
      <c r="U5168" s="616"/>
    </row>
    <row r="5169" spans="1:21" ht="34.5">
      <c r="A5169" s="5"/>
      <c r="B5169" s="5"/>
      <c r="I5169" s="5"/>
      <c r="J5169" s="5"/>
      <c r="K5169" s="5"/>
      <c r="M5169" s="411"/>
      <c r="O5169" s="16" t="str">
        <f t="shared" si="676"/>
        <v>130502لوله كشي توكار، با لوله پي. وي. سي سخت سبك Rigid Light))، Pg13.5.</v>
      </c>
      <c r="P5169" s="616">
        <v>130502</v>
      </c>
      <c r="Q5169" s="555" t="s">
        <v>2639</v>
      </c>
      <c r="R5169" s="555" t="s">
        <v>28</v>
      </c>
      <c r="S5169" s="614">
        <v>35700</v>
      </c>
      <c r="U5169" s="616"/>
    </row>
    <row r="5170" spans="1:21" ht="34.5">
      <c r="A5170" s="5"/>
      <c r="B5170" s="5"/>
      <c r="I5170" s="5"/>
      <c r="J5170" s="5"/>
      <c r="K5170" s="5"/>
      <c r="M5170" s="411"/>
      <c r="O5170" s="16" t="str">
        <f t="shared" si="676"/>
        <v>130503لوله كشي توكار، با لوله پي. وي. سي سخت سبك Rigid Light))، Pg16.</v>
      </c>
      <c r="P5170" s="616">
        <v>130503</v>
      </c>
      <c r="Q5170" s="555" t="s">
        <v>2640</v>
      </c>
      <c r="R5170" s="555" t="s">
        <v>28</v>
      </c>
      <c r="S5170" s="614">
        <v>36900</v>
      </c>
      <c r="U5170" s="616"/>
    </row>
    <row r="5171" spans="1:21" ht="34.5">
      <c r="A5171" s="5"/>
      <c r="B5171" s="5"/>
      <c r="I5171" s="5"/>
      <c r="J5171" s="5"/>
      <c r="K5171" s="5"/>
      <c r="M5171" s="411"/>
      <c r="O5171" s="16" t="str">
        <f t="shared" si="676"/>
        <v>130504لوله كشي توكار، با لوله پي. وي. سي سخت سبك Rigid Light))، Pg21.</v>
      </c>
      <c r="P5171" s="616">
        <v>130504</v>
      </c>
      <c r="Q5171" s="555" t="s">
        <v>2641</v>
      </c>
      <c r="R5171" s="555" t="s">
        <v>28</v>
      </c>
      <c r="S5171" s="614">
        <v>43600</v>
      </c>
      <c r="U5171" s="616"/>
    </row>
    <row r="5172" spans="1:21" ht="34.5">
      <c r="A5172" s="5"/>
      <c r="B5172" s="5"/>
      <c r="I5172" s="5"/>
      <c r="J5172" s="5"/>
      <c r="K5172" s="5"/>
      <c r="M5172" s="411"/>
      <c r="O5172" s="16" t="str">
        <f t="shared" si="676"/>
        <v>130505لوله كشي توكار، با لوله پي. وي. سي سخت سبك Rigid Light))، Pg29.</v>
      </c>
      <c r="P5172" s="616">
        <v>130505</v>
      </c>
      <c r="Q5172" s="555" t="s">
        <v>2642</v>
      </c>
      <c r="R5172" s="555" t="s">
        <v>28</v>
      </c>
      <c r="S5172" s="614">
        <v>45800</v>
      </c>
      <c r="U5172" s="616"/>
    </row>
    <row r="5173" spans="1:21" ht="34.5">
      <c r="A5173" s="5"/>
      <c r="B5173" s="5"/>
      <c r="I5173" s="5"/>
      <c r="J5173" s="5"/>
      <c r="K5173" s="5"/>
      <c r="M5173" s="411"/>
      <c r="O5173" s="16" t="str">
        <f t="shared" si="676"/>
        <v>130506لوله كشي توكار، با لوله پي. وي. سي سخت سبك Rigid Light))، Pg36.</v>
      </c>
      <c r="P5173" s="616">
        <v>130506</v>
      </c>
      <c r="Q5173" s="555" t="s">
        <v>2643</v>
      </c>
      <c r="R5173" s="555" t="s">
        <v>28</v>
      </c>
      <c r="S5173" s="614">
        <v>54600</v>
      </c>
      <c r="U5173" s="616"/>
    </row>
    <row r="5174" spans="1:21" ht="34.5">
      <c r="A5174" s="5"/>
      <c r="B5174" s="5"/>
      <c r="I5174" s="5"/>
      <c r="J5174" s="5"/>
      <c r="K5174" s="5"/>
      <c r="M5174" s="411"/>
      <c r="O5174" s="16" t="str">
        <f t="shared" si="676"/>
        <v>130507لوله كشي توكار، با لوله پي. وي. سي سخت سبك Rigid Light))، Pg42.</v>
      </c>
      <c r="P5174" s="616">
        <v>130507</v>
      </c>
      <c r="Q5174" s="555" t="s">
        <v>2644</v>
      </c>
      <c r="R5174" s="555" t="s">
        <v>28</v>
      </c>
      <c r="S5174" s="614">
        <v>57200</v>
      </c>
      <c r="U5174" s="616"/>
    </row>
    <row r="5175" spans="1:21" ht="34.5">
      <c r="A5175" s="5"/>
      <c r="B5175" s="5"/>
      <c r="I5175" s="5"/>
      <c r="J5175" s="5"/>
      <c r="K5175" s="5"/>
      <c r="M5175" s="411"/>
      <c r="O5175" s="16" t="str">
        <f t="shared" si="676"/>
        <v>130508لوله كشي توكار، با لوله پي. وي. سي سخت سبك Rigid Light))، Pg48.</v>
      </c>
      <c r="P5175" s="616">
        <v>130508</v>
      </c>
      <c r="Q5175" s="555" t="s">
        <v>2645</v>
      </c>
      <c r="R5175" s="555" t="s">
        <v>28</v>
      </c>
      <c r="S5175" s="616">
        <v>0</v>
      </c>
      <c r="U5175" s="616"/>
    </row>
    <row r="5176" spans="1:21" ht="51.75">
      <c r="A5176" s="5"/>
      <c r="B5176" s="5"/>
      <c r="I5176" s="5"/>
      <c r="J5176" s="5"/>
      <c r="K5176" s="5"/>
      <c r="M5176" s="411"/>
      <c r="O5176" s="16" t="str">
        <f t="shared" si="676"/>
        <v>130601لوله كشي توكار، با لوله پي. وي. سي سنگين (قوي) قابل انعطاف دوجداره (جدار داخلي خرطومي و جدار دوم صاف) براي نصب در داخل بتون و ادامه آن، نمره 11.</v>
      </c>
      <c r="P5176" s="616">
        <v>130601</v>
      </c>
      <c r="Q5176" s="555" t="s">
        <v>2646</v>
      </c>
      <c r="R5176" s="555" t="s">
        <v>28</v>
      </c>
      <c r="S5176" s="616">
        <v>0</v>
      </c>
      <c r="U5176" s="616"/>
    </row>
    <row r="5177" spans="1:21" ht="51.75">
      <c r="A5177" s="5"/>
      <c r="B5177" s="5"/>
      <c r="I5177" s="5"/>
      <c r="J5177" s="5"/>
      <c r="K5177" s="5"/>
      <c r="M5177" s="411"/>
      <c r="O5177" s="16" t="str">
        <f t="shared" si="676"/>
        <v>130602لوله كشي توكار، با لوله پي. وي. سي سنگين (قوي) قابل انعطاف دوجداره (جدار داخلي خرطومي و جدار دوم صاف) براي نصب در داخل بتون و ادامه آن، نمره 1/53.</v>
      </c>
      <c r="P5177" s="616">
        <v>130602</v>
      </c>
      <c r="Q5177" s="555" t="s">
        <v>6675</v>
      </c>
      <c r="R5177" s="555" t="s">
        <v>28</v>
      </c>
      <c r="S5177" s="616">
        <v>0</v>
      </c>
      <c r="U5177" s="616"/>
    </row>
    <row r="5178" spans="1:21" ht="51.75">
      <c r="A5178" s="5"/>
      <c r="B5178" s="5"/>
      <c r="I5178" s="5"/>
      <c r="J5178" s="5"/>
      <c r="K5178" s="5"/>
      <c r="M5178" s="411"/>
      <c r="O5178" s="16" t="str">
        <f t="shared" si="676"/>
        <v>130603لوله كشي توكار، با لوله پي. وي. سي سنگين (قوي) قابل انعطاف دوجداره (جدار داخلي خرطومي و جدار دوم صاف) براي نصب در داخل بتون و ادامه آن، نمره 16.</v>
      </c>
      <c r="P5178" s="616">
        <v>130603</v>
      </c>
      <c r="Q5178" s="555" t="s">
        <v>2647</v>
      </c>
      <c r="R5178" s="555" t="s">
        <v>28</v>
      </c>
      <c r="S5178" s="616">
        <v>0</v>
      </c>
      <c r="U5178" s="616"/>
    </row>
    <row r="5179" spans="1:21" ht="51.75">
      <c r="A5179" s="5"/>
      <c r="B5179" s="5"/>
      <c r="I5179" s="5"/>
      <c r="J5179" s="5"/>
      <c r="K5179" s="5"/>
      <c r="M5179" s="411"/>
      <c r="O5179" s="16" t="str">
        <f t="shared" si="676"/>
        <v>130604لوله كشي توكار، با لوله پي. وي. سي سنگين (قوي) قابل انعطاف دوجداره (جدار داخلي خرطومي و جدار دوم صاف) براي نصب در داخل بتون و ادامه آن، نمره 21.</v>
      </c>
      <c r="P5179" s="616">
        <v>130604</v>
      </c>
      <c r="Q5179" s="555" t="s">
        <v>2648</v>
      </c>
      <c r="R5179" s="555" t="s">
        <v>28</v>
      </c>
      <c r="S5179" s="616">
        <v>0</v>
      </c>
      <c r="U5179" s="616"/>
    </row>
    <row r="5180" spans="1:21" ht="51.75">
      <c r="A5180" s="5"/>
      <c r="B5180" s="5"/>
      <c r="I5180" s="5"/>
      <c r="J5180" s="5"/>
      <c r="K5180" s="5"/>
      <c r="M5180" s="411"/>
      <c r="O5180" s="16" t="str">
        <f t="shared" si="676"/>
        <v>130605لوله كشي توكار، با لوله پي. وي. سي سنگين (قوي) قابل انعطاف دوجداره (جدار داخلي خرطومي و جدار دوم صاف) براي نصب در داخل بتون و ادامه آن، نمره 29.</v>
      </c>
      <c r="P5180" s="616">
        <v>130605</v>
      </c>
      <c r="Q5180" s="555" t="s">
        <v>2649</v>
      </c>
      <c r="R5180" s="555" t="s">
        <v>28</v>
      </c>
      <c r="S5180" s="616">
        <v>0</v>
      </c>
      <c r="U5180" s="616"/>
    </row>
    <row r="5181" spans="1:21" ht="51.75">
      <c r="A5181" s="5"/>
      <c r="B5181" s="5"/>
      <c r="I5181" s="5"/>
      <c r="J5181" s="5"/>
      <c r="K5181" s="5"/>
      <c r="M5181" s="411"/>
      <c r="O5181" s="16" t="str">
        <f t="shared" si="676"/>
        <v>130606لوله كشي توكار، با لوله پي. وي. سي سنگين (قوي) قابل انعطاف دوجداره (جدار داخلي خرطومي و جدار دوم صاف) براي نصب در داخل بتون و ادامه آن، نمره 36.</v>
      </c>
      <c r="P5181" s="616">
        <v>130606</v>
      </c>
      <c r="Q5181" s="555" t="s">
        <v>2650</v>
      </c>
      <c r="R5181" s="555" t="s">
        <v>28</v>
      </c>
      <c r="S5181" s="616">
        <v>0</v>
      </c>
      <c r="U5181" s="616"/>
    </row>
    <row r="5182" spans="1:21" ht="51.75">
      <c r="A5182" s="5"/>
      <c r="B5182" s="5"/>
      <c r="I5182" s="5"/>
      <c r="J5182" s="5"/>
      <c r="K5182" s="5"/>
      <c r="M5182" s="411"/>
      <c r="O5182" s="16" t="str">
        <f t="shared" si="676"/>
        <v>130607لوله كشي توكار، با لوله پي. وي. سي سنگين (قوي) قابل انعطاف دوجداره (جدار داخلي خرطومي و جدار دوم صاف) براي نصب در داخل بتون و ادامه آن، نمره 42.</v>
      </c>
      <c r="P5182" s="616">
        <v>130607</v>
      </c>
      <c r="Q5182" s="555" t="s">
        <v>2651</v>
      </c>
      <c r="R5182" s="555" t="s">
        <v>28</v>
      </c>
      <c r="S5182" s="616">
        <v>0</v>
      </c>
      <c r="U5182" s="616"/>
    </row>
    <row r="5183" spans="1:21" ht="51.75">
      <c r="A5183" s="5"/>
      <c r="B5183" s="5"/>
      <c r="I5183" s="5"/>
      <c r="J5183" s="5"/>
      <c r="K5183" s="5"/>
      <c r="M5183" s="411"/>
      <c r="O5183" s="16" t="str">
        <f t="shared" si="676"/>
        <v>130608لوله كشي توكار، با لوله پي. وي. سي سنگين (قوي) قابل انعطاف دوجداره (جدار داخلي خرطومي و جدار دوم صاف) براي نصب در داخل بتون و ادامه آن، نمره 48.</v>
      </c>
      <c r="P5183" s="616">
        <v>130608</v>
      </c>
      <c r="Q5183" s="555" t="s">
        <v>2652</v>
      </c>
      <c r="R5183" s="555" t="s">
        <v>28</v>
      </c>
      <c r="S5183" s="616">
        <v>0</v>
      </c>
      <c r="U5183" s="616"/>
    </row>
    <row r="5184" spans="1:21" ht="34.5">
      <c r="A5184" s="5"/>
      <c r="B5184" s="5"/>
      <c r="I5184" s="5"/>
      <c r="J5184" s="5"/>
      <c r="K5184" s="5"/>
      <c r="M5184" s="411"/>
      <c r="O5184" s="16" t="str">
        <f t="shared" si="676"/>
        <v>130701لوله كشي توكار، با لوله پلي اتيلن (PE)، براي نصب در داخل بتون، به ‌صورت يك پارچه از نوع قابل انعطاف شلنگي Pg11.</v>
      </c>
      <c r="P5184" s="616">
        <v>130701</v>
      </c>
      <c r="Q5184" s="555" t="s">
        <v>2653</v>
      </c>
      <c r="R5184" s="555" t="s">
        <v>28</v>
      </c>
      <c r="S5184" s="614">
        <v>52500</v>
      </c>
      <c r="U5184" s="616"/>
    </row>
    <row r="5185" spans="1:21" ht="51.75">
      <c r="A5185" s="5"/>
      <c r="B5185" s="5"/>
      <c r="I5185" s="5"/>
      <c r="J5185" s="5"/>
      <c r="K5185" s="5"/>
      <c r="M5185" s="411"/>
      <c r="O5185" s="16" t="str">
        <f t="shared" si="676"/>
        <v>130702لوله كشي توكار، با لوله پلي اتيلن (PE)، براي نصب در داخل بتون، به ‌صورت يك پارچه از نوع قابل انعطاف شلنگي Pg13.5.</v>
      </c>
      <c r="P5185" s="616">
        <v>130702</v>
      </c>
      <c r="Q5185" s="555" t="s">
        <v>2654</v>
      </c>
      <c r="R5185" s="555" t="s">
        <v>28</v>
      </c>
      <c r="S5185" s="614">
        <v>59200</v>
      </c>
      <c r="U5185" s="616"/>
    </row>
    <row r="5186" spans="1:21" ht="34.5">
      <c r="A5186" s="5"/>
      <c r="B5186" s="5"/>
      <c r="I5186" s="5"/>
      <c r="J5186" s="5"/>
      <c r="K5186" s="5"/>
      <c r="M5186" s="411"/>
      <c r="O5186" s="16" t="str">
        <f t="shared" si="676"/>
        <v>130703لوله كشي توكار، با لوله پلي اتيلن (PE)، براي نصب در داخل بتون، به ‌صورت يك پارچه از نوع قابل انعطاف شلنگي Pg16.</v>
      </c>
      <c r="P5186" s="616">
        <v>130703</v>
      </c>
      <c r="Q5186" s="555" t="s">
        <v>2655</v>
      </c>
      <c r="R5186" s="555" t="s">
        <v>28</v>
      </c>
      <c r="S5186" s="614">
        <v>60800</v>
      </c>
      <c r="U5186" s="616"/>
    </row>
    <row r="5187" spans="1:21" ht="34.5">
      <c r="A5187" s="5"/>
      <c r="B5187" s="5"/>
      <c r="I5187" s="5"/>
      <c r="J5187" s="5"/>
      <c r="K5187" s="5"/>
      <c r="M5187" s="411"/>
      <c r="O5187" s="16" t="str">
        <f t="shared" si="676"/>
        <v>130704لوله كشي توكار، با لوله پلي اتيلن (PE)، براي نصب در داخل بتون، به ‌صورت يك پارچه از نوع قابل انعطاف شلنگي Pg21.</v>
      </c>
      <c r="P5187" s="616">
        <v>130704</v>
      </c>
      <c r="Q5187" s="555" t="s">
        <v>2656</v>
      </c>
      <c r="R5187" s="555" t="s">
        <v>28</v>
      </c>
      <c r="S5187" s="614">
        <v>69200</v>
      </c>
      <c r="U5187" s="616"/>
    </row>
    <row r="5188" spans="1:21" ht="34.5">
      <c r="A5188" s="5"/>
      <c r="B5188" s="5"/>
      <c r="I5188" s="5"/>
      <c r="J5188" s="5"/>
      <c r="K5188" s="5"/>
      <c r="M5188" s="411"/>
      <c r="O5188" s="16" t="str">
        <f t="shared" si="676"/>
        <v>130705لوله كشي توكار، با لوله پلي اتيلن (PE)، براي نصب در داخل بتون، به ‌صورت يك پارچه از نوع قابل انعطاف شلنگي Pg29.</v>
      </c>
      <c r="P5188" s="616">
        <v>130705</v>
      </c>
      <c r="Q5188" s="555" t="s">
        <v>2657</v>
      </c>
      <c r="R5188" s="555" t="s">
        <v>28</v>
      </c>
      <c r="S5188" s="614">
        <v>74400</v>
      </c>
      <c r="U5188" s="616"/>
    </row>
    <row r="5189" spans="1:21" ht="34.5">
      <c r="A5189" s="5"/>
      <c r="B5189" s="5"/>
      <c r="I5189" s="5"/>
      <c r="J5189" s="5"/>
      <c r="K5189" s="5"/>
      <c r="M5189" s="411"/>
      <c r="O5189" s="16" t="str">
        <f t="shared" si="676"/>
        <v>130706لوله كشي توكار، با لوله پلي اتيلن (PE)، براي نصب در داخل بتون، به ‌صورت يك پارچه از نوع قابل انعطاف شلنگي Pg36.</v>
      </c>
      <c r="P5189" s="616">
        <v>130706</v>
      </c>
      <c r="Q5189" s="555" t="s">
        <v>2658</v>
      </c>
      <c r="R5189" s="555" t="s">
        <v>28</v>
      </c>
      <c r="S5189" s="614">
        <v>85700</v>
      </c>
      <c r="U5189" s="616"/>
    </row>
    <row r="5190" spans="1:21" ht="34.5">
      <c r="A5190" s="5"/>
      <c r="B5190" s="5"/>
      <c r="I5190" s="5"/>
      <c r="J5190" s="5"/>
      <c r="K5190" s="5"/>
      <c r="M5190" s="411"/>
      <c r="O5190" s="16" t="str">
        <f t="shared" si="676"/>
        <v>130707لوله كشي توكار، با لوله پلي اتيلن (PE)، براي نصب در داخل بتون، به ‌صورت يك پارچه از نوع قابل انعطاف شلنگي Pg42.</v>
      </c>
      <c r="P5190" s="616">
        <v>130707</v>
      </c>
      <c r="Q5190" s="555" t="s">
        <v>2659</v>
      </c>
      <c r="R5190" s="555" t="s">
        <v>28</v>
      </c>
      <c r="S5190" s="614">
        <v>103000</v>
      </c>
      <c r="U5190" s="616"/>
    </row>
    <row r="5191" spans="1:21" ht="34.5">
      <c r="A5191" s="5"/>
      <c r="B5191" s="5"/>
      <c r="I5191" s="5"/>
      <c r="J5191" s="5"/>
      <c r="K5191" s="5"/>
      <c r="M5191" s="411"/>
      <c r="O5191" s="16" t="str">
        <f t="shared" si="676"/>
        <v>130708لوله كشي توكار، با لوله پلي اتيلن (PE)، براي نصب در داخل بتون، به ‌صورت يك پارچه از نوع قابل انعطاف شلنگي Pg48.</v>
      </c>
      <c r="P5191" s="616">
        <v>130708</v>
      </c>
      <c r="Q5191" s="555" t="s">
        <v>2660</v>
      </c>
      <c r="R5191" s="555" t="s">
        <v>28</v>
      </c>
      <c r="S5191" s="614">
        <v>122500</v>
      </c>
      <c r="U5191" s="616"/>
    </row>
    <row r="5192" spans="1:21" ht="34.5">
      <c r="A5192" s="5"/>
      <c r="B5192" s="5"/>
      <c r="I5192" s="5"/>
      <c r="J5192" s="5"/>
      <c r="K5192" s="5"/>
      <c r="M5192" s="411"/>
      <c r="O5192" s="16" t="str">
        <f t="shared" si="676"/>
        <v>130801ترانکينگ ديواري از جنس PVC-U به ابعاد 50×150 ميلي‌متر، همراه با در، انواع گوشه، قطعات اتصال و غيره.</v>
      </c>
      <c r="P5192" s="616">
        <v>130801</v>
      </c>
      <c r="Q5192" s="555" t="s">
        <v>2661</v>
      </c>
      <c r="R5192" s="555" t="s">
        <v>28</v>
      </c>
      <c r="S5192" s="614">
        <v>769000</v>
      </c>
      <c r="U5192" s="616"/>
    </row>
    <row r="5193" spans="1:21" ht="34.5">
      <c r="A5193" s="5"/>
      <c r="B5193" s="5"/>
      <c r="I5193" s="5"/>
      <c r="J5193" s="5"/>
      <c r="K5193" s="5"/>
      <c r="M5193" s="411"/>
      <c r="O5193" s="16" t="str">
        <f t="shared" si="676"/>
        <v>130802ترانکينگ ديواري از جنس PVC-U به ابعاد 50×105 ميلي‌متر، همراه با دو در، انواع گوشه، قطعات اتصال و غيره.</v>
      </c>
      <c r="P5193" s="616">
        <v>130802</v>
      </c>
      <c r="Q5193" s="555" t="s">
        <v>2662</v>
      </c>
      <c r="R5193" s="555" t="s">
        <v>28</v>
      </c>
      <c r="S5193" s="614">
        <v>500000</v>
      </c>
      <c r="U5193" s="616"/>
    </row>
    <row r="5194" spans="1:21" ht="34.5">
      <c r="A5194" s="5"/>
      <c r="B5194" s="5"/>
      <c r="I5194" s="5"/>
      <c r="J5194" s="5"/>
      <c r="K5194" s="5"/>
      <c r="M5194" s="411"/>
      <c r="O5194" s="16" t="str">
        <f t="shared" si="676"/>
        <v>130803ترانکينگ ديواري از جنس PVC-U به ابعاد 50×80 ميلي‌متر، همراه با دو در، انواع گوشه، قطعات اتصال و غيره.</v>
      </c>
      <c r="P5194" s="616">
        <v>130803</v>
      </c>
      <c r="Q5194" s="555" t="s">
        <v>2663</v>
      </c>
      <c r="R5194" s="555" t="s">
        <v>28</v>
      </c>
      <c r="S5194" s="614">
        <v>325500</v>
      </c>
      <c r="U5194" s="616"/>
    </row>
    <row r="5195" spans="1:21" ht="34.5">
      <c r="A5195" s="5"/>
      <c r="B5195" s="5"/>
      <c r="I5195" s="5"/>
      <c r="J5195" s="5"/>
      <c r="K5195" s="5"/>
      <c r="M5195" s="411"/>
      <c r="O5195" s="16" t="str">
        <f t="shared" si="676"/>
        <v>130804ترانکينگ ديواري از جنس PVC-U به ابعاد 20×75 ميلي‌متر، همراه با در، انواع گوشه، قطعات اتصال و غيره.</v>
      </c>
      <c r="P5195" s="616">
        <v>130804</v>
      </c>
      <c r="Q5195" s="555" t="s">
        <v>2664</v>
      </c>
      <c r="R5195" s="555" t="s">
        <v>28</v>
      </c>
      <c r="S5195" s="614">
        <v>319000</v>
      </c>
      <c r="U5195" s="616"/>
    </row>
    <row r="5196" spans="1:21" ht="34.5">
      <c r="A5196" s="5"/>
      <c r="B5196" s="5"/>
      <c r="I5196" s="5"/>
      <c r="J5196" s="5"/>
      <c r="K5196" s="5"/>
      <c r="M5196" s="411"/>
      <c r="O5196" s="16" t="str">
        <f t="shared" si="676"/>
        <v>130805ترانکينگ ديواري از جنس PVC-U به ابعاد 20×60 ميلي‌متر، همراه با در، انواع گوشه، قطعات اتصال و غيره.</v>
      </c>
      <c r="P5196" s="616">
        <v>130805</v>
      </c>
      <c r="Q5196" s="555" t="s">
        <v>2665</v>
      </c>
      <c r="R5196" s="555" t="s">
        <v>28</v>
      </c>
      <c r="S5196" s="616">
        <v>0</v>
      </c>
      <c r="U5196" s="616"/>
    </row>
    <row r="5197" spans="1:21" ht="34.5">
      <c r="A5197" s="5"/>
      <c r="B5197" s="5"/>
      <c r="I5197" s="5"/>
      <c r="J5197" s="5"/>
      <c r="K5197" s="5"/>
      <c r="M5197" s="411"/>
      <c r="O5197" s="16" t="str">
        <f t="shared" si="676"/>
        <v>130806ترانکينگ ديواري از جنس PVC-U به ابعاد 20×40 ميلي‌متر، همراه با در، انواع گوشه، قطعات اتصال و غيره.</v>
      </c>
      <c r="P5197" s="616">
        <v>130806</v>
      </c>
      <c r="Q5197" s="555" t="s">
        <v>2666</v>
      </c>
      <c r="R5197" s="555" t="s">
        <v>28</v>
      </c>
      <c r="S5197" s="614">
        <v>313500</v>
      </c>
      <c r="U5197" s="616"/>
    </row>
    <row r="5198" spans="1:21" ht="34.5">
      <c r="A5198" s="5"/>
      <c r="B5198" s="5"/>
      <c r="I5198" s="5"/>
      <c r="J5198" s="5"/>
      <c r="K5198" s="5"/>
      <c r="M5198" s="411"/>
      <c r="O5198" s="16" t="str">
        <f t="shared" si="676"/>
        <v>130807پارتيشن از جنس PVC-U جهت تفکيک فضاي داکت، براي عمق‌هاي 35 و 50 ميلي‌متر.</v>
      </c>
      <c r="P5198" s="616">
        <v>130807</v>
      </c>
      <c r="Q5198" s="555" t="s">
        <v>2667</v>
      </c>
      <c r="R5198" s="555" t="s">
        <v>28</v>
      </c>
      <c r="S5198" s="614">
        <v>107500</v>
      </c>
      <c r="U5198" s="616"/>
    </row>
    <row r="5199" spans="1:21" ht="51.75">
      <c r="A5199" s="5"/>
      <c r="B5199" s="5"/>
      <c r="I5199" s="5"/>
      <c r="J5199" s="5"/>
      <c r="K5199" s="5"/>
      <c r="M5199" s="411"/>
      <c r="O5199" s="16" t="str">
        <f t="shared" si="676"/>
        <v>130901جعبه کف‌خواب براي نصب کليد و پريز، 12 ماجول از جنس  PVC-U، با روکش در استيل و ارتفاع قابل تنظيم، از 75 تا 105 ميلي‌متر.</v>
      </c>
      <c r="P5199" s="616">
        <v>130901</v>
      </c>
      <c r="Q5199" s="555" t="s">
        <v>2668</v>
      </c>
      <c r="R5199" s="555" t="s">
        <v>30</v>
      </c>
      <c r="S5199" s="614">
        <v>1599000</v>
      </c>
      <c r="U5199" s="616"/>
    </row>
    <row r="5200" spans="1:21" ht="51.75">
      <c r="A5200" s="5"/>
      <c r="B5200" s="5"/>
      <c r="I5200" s="5"/>
      <c r="J5200" s="5"/>
      <c r="K5200" s="5"/>
      <c r="M5200" s="411"/>
      <c r="O5200" s="16" t="str">
        <f t="shared" si="676"/>
        <v>130902جعبه کف‌خواب براي نصب کليد و پريز، 18 ماجول از جنس PVC-U، با روکش در استيل و ارتفاع قابل تنظيم، از 75 تا 105 ميلي‌متر.</v>
      </c>
      <c r="P5200" s="616">
        <v>130902</v>
      </c>
      <c r="Q5200" s="555" t="s">
        <v>2669</v>
      </c>
      <c r="R5200" s="555" t="s">
        <v>30</v>
      </c>
      <c r="S5200" s="614">
        <v>1752000</v>
      </c>
      <c r="U5200" s="616"/>
    </row>
    <row r="5201" spans="1:21" ht="51.75">
      <c r="A5201" s="5"/>
      <c r="B5201" s="5"/>
      <c r="I5201" s="5"/>
      <c r="J5201" s="5"/>
      <c r="K5201" s="5"/>
      <c r="M5201" s="411"/>
      <c r="O5201" s="16" t="str">
        <f t="shared" si="676"/>
        <v>130903جعبه کف‌خواب براي نصب کليد و پريز، 24 ماجول از جنس  PVC-U، با روکش در استيل و ارتفاع قابل تنظيم، از 75 تا 105 ميلي‌متر.</v>
      </c>
      <c r="P5201" s="616">
        <v>130903</v>
      </c>
      <c r="Q5201" s="555" t="s">
        <v>2670</v>
      </c>
      <c r="R5201" s="555" t="s">
        <v>30</v>
      </c>
      <c r="S5201" s="614">
        <v>3428000</v>
      </c>
      <c r="U5201" s="616"/>
    </row>
    <row r="5202" spans="1:21">
      <c r="A5202" s="5"/>
      <c r="B5202" s="5"/>
      <c r="I5202" s="5"/>
      <c r="J5202" s="5"/>
      <c r="K5202" s="5"/>
      <c r="M5202" s="411"/>
      <c r="O5202" s="16" t="str">
        <f t="shared" si="676"/>
        <v>130904جعبه</v>
      </c>
      <c r="P5202" s="615" t="s">
        <v>3679</v>
      </c>
      <c r="Q5202" s="258" t="s">
        <v>3678</v>
      </c>
      <c r="R5202" s="259" t="s">
        <v>30</v>
      </c>
      <c r="S5202" s="87">
        <v>10000</v>
      </c>
      <c r="T5202" s="5" t="s">
        <v>511</v>
      </c>
    </row>
    <row r="5203" spans="1:21">
      <c r="A5203" s="5"/>
      <c r="B5203" s="5"/>
      <c r="I5203" s="5"/>
      <c r="J5203" s="5"/>
      <c r="K5203" s="5"/>
      <c r="M5203" s="411"/>
      <c r="O5203" s="16" t="str">
        <f t="shared" si="676"/>
        <v>130905جعبه1</v>
      </c>
      <c r="P5203" s="615" t="s">
        <v>3680</v>
      </c>
      <c r="Q5203" s="258" t="s">
        <v>7223</v>
      </c>
      <c r="R5203" s="259" t="s">
        <v>30</v>
      </c>
      <c r="S5203" s="87">
        <v>10001</v>
      </c>
      <c r="T5203" s="5" t="s">
        <v>511</v>
      </c>
    </row>
    <row r="5204" spans="1:21">
      <c r="A5204" s="5"/>
      <c r="B5204" s="5"/>
      <c r="I5204" s="5"/>
      <c r="J5204" s="5"/>
      <c r="K5204" s="5"/>
      <c r="M5204" s="411"/>
      <c r="O5204" s="16" t="str">
        <f t="shared" si="676"/>
        <v>130906جعبه2</v>
      </c>
      <c r="P5204" s="615" t="s">
        <v>3681</v>
      </c>
      <c r="Q5204" s="258" t="s">
        <v>7224</v>
      </c>
      <c r="R5204" s="259" t="s">
        <v>30</v>
      </c>
      <c r="S5204" s="87">
        <v>10002</v>
      </c>
      <c r="T5204" s="5" t="s">
        <v>511</v>
      </c>
    </row>
    <row r="5205" spans="1:21" ht="34.5">
      <c r="A5205" s="5"/>
      <c r="B5205" s="5"/>
      <c r="I5205" s="5"/>
      <c r="J5205" s="5"/>
      <c r="K5205" s="5"/>
      <c r="M5205" s="411"/>
      <c r="O5205" s="16" t="str">
        <f t="shared" si="676"/>
        <v>140101فيوزفشنگي نوع صنعتي كندكار یا تندکار 2 تا 6 آمپر اندازه E27,DII.</v>
      </c>
      <c r="P5205" s="618">
        <v>140101</v>
      </c>
      <c r="Q5205" s="555" t="s">
        <v>6676</v>
      </c>
      <c r="R5205" s="555" t="s">
        <v>30</v>
      </c>
      <c r="S5205" s="614">
        <v>176000</v>
      </c>
      <c r="U5205" s="616"/>
    </row>
    <row r="5206" spans="1:21" ht="34.5">
      <c r="A5206" s="5"/>
      <c r="B5206" s="5"/>
      <c r="I5206" s="5"/>
      <c r="J5206" s="5"/>
      <c r="K5206" s="5"/>
      <c r="M5206" s="411"/>
      <c r="O5206" s="16" t="str">
        <f t="shared" si="676"/>
        <v>140102فيوزفشنگي نوع صنعتي كندكار یا تندکار 10 تا 25 آمپر اندازه E27,DII.</v>
      </c>
      <c r="P5206" s="616">
        <v>140102</v>
      </c>
      <c r="Q5206" s="555" t="s">
        <v>6677</v>
      </c>
      <c r="R5206" s="555" t="s">
        <v>30</v>
      </c>
      <c r="S5206" s="614">
        <v>177000</v>
      </c>
      <c r="U5206" s="616"/>
    </row>
    <row r="5207" spans="1:21" ht="34.5">
      <c r="A5207" s="5"/>
      <c r="B5207" s="5"/>
      <c r="I5207" s="5"/>
      <c r="J5207" s="5"/>
      <c r="K5207" s="5"/>
      <c r="M5207" s="411"/>
      <c r="O5207" s="16" t="str">
        <f t="shared" si="676"/>
        <v>140103فيوزفشنگي نوع صنعتي كندكار  یا تندکار35 تا 63 آمپر اندازه E33,DIII.</v>
      </c>
      <c r="P5207" s="616">
        <v>140103</v>
      </c>
      <c r="Q5207" s="555" t="s">
        <v>6678</v>
      </c>
      <c r="R5207" s="555" t="s">
        <v>30</v>
      </c>
      <c r="S5207" s="614">
        <v>225000</v>
      </c>
      <c r="U5207" s="616"/>
    </row>
    <row r="5208" spans="1:21" ht="34.5">
      <c r="A5208" s="5"/>
      <c r="B5208" s="5"/>
      <c r="I5208" s="5"/>
      <c r="J5208" s="5"/>
      <c r="K5208" s="5"/>
      <c r="M5208" s="411"/>
      <c r="O5208" s="16" t="str">
        <f t="shared" si="676"/>
        <v>140104فيوزفشنگي نوع صنعتي كندكار یا تندکار80 تا 100 آمپر اندازه R11/4,DIV.</v>
      </c>
      <c r="P5208" s="616">
        <v>140104</v>
      </c>
      <c r="Q5208" s="555" t="s">
        <v>6679</v>
      </c>
      <c r="R5208" s="555" t="s">
        <v>30</v>
      </c>
      <c r="S5208" s="614">
        <v>250000</v>
      </c>
      <c r="U5208" s="616"/>
    </row>
    <row r="5209" spans="1:21" ht="34.5">
      <c r="A5209" s="5"/>
      <c r="B5209" s="5"/>
      <c r="I5209" s="5"/>
      <c r="J5209" s="5"/>
      <c r="K5209" s="5"/>
      <c r="M5209" s="411"/>
      <c r="O5209" s="16" t="str">
        <f t="shared" si="676"/>
        <v>140105فيوزفشنگي نوع صنعتي كندكار یا تندکار 125 تا 200 آمپر اندازه R2,DV.</v>
      </c>
      <c r="P5209" s="616">
        <v>140105</v>
      </c>
      <c r="Q5209" s="555" t="s">
        <v>6680</v>
      </c>
      <c r="R5209" s="555" t="s">
        <v>30</v>
      </c>
      <c r="S5209" s="614">
        <v>287500</v>
      </c>
      <c r="U5209" s="616"/>
    </row>
    <row r="5210" spans="1:21" ht="34.5">
      <c r="A5210" s="5"/>
      <c r="B5210" s="5"/>
      <c r="I5210" s="5"/>
      <c r="J5210" s="5"/>
      <c r="K5210" s="5"/>
      <c r="M5210" s="411"/>
      <c r="O5210" s="16" t="str">
        <f t="shared" si="676"/>
        <v>140106فيوزفشنگي نوع خانگي(كتابي) كندكار یا تندکار 2 تا 6 آمپر اندازه E27,DII.</v>
      </c>
      <c r="P5210" s="616">
        <v>140106</v>
      </c>
      <c r="Q5210" s="555" t="s">
        <v>6681</v>
      </c>
      <c r="R5210" s="555" t="s">
        <v>30</v>
      </c>
      <c r="S5210" s="614">
        <v>223500</v>
      </c>
      <c r="U5210" s="616"/>
    </row>
    <row r="5211" spans="1:21" ht="34.5">
      <c r="A5211" s="5"/>
      <c r="B5211" s="5"/>
      <c r="I5211" s="5"/>
      <c r="J5211" s="5"/>
      <c r="K5211" s="5"/>
      <c r="M5211" s="411"/>
      <c r="O5211" s="16" t="str">
        <f t="shared" si="676"/>
        <v>140107فيوزفشنگي نوع خانگي(كتابي) كندكار یا تندکار 10 تا 25 آمپر اندازه E27,DII.</v>
      </c>
      <c r="P5211" s="616">
        <v>140107</v>
      </c>
      <c r="Q5211" s="555" t="s">
        <v>6682</v>
      </c>
      <c r="R5211" s="555" t="s">
        <v>30</v>
      </c>
      <c r="S5211" s="614">
        <v>177000</v>
      </c>
      <c r="U5211" s="616"/>
    </row>
    <row r="5212" spans="1:21" ht="34.5">
      <c r="A5212" s="5"/>
      <c r="B5212" s="5"/>
      <c r="I5212" s="5"/>
      <c r="J5212" s="5"/>
      <c r="K5212" s="5"/>
      <c r="M5212" s="411"/>
      <c r="O5212" s="16" t="str">
        <f t="shared" si="676"/>
        <v>140108فيوزفشنگي نوع خانگي(كتابي) كندكار یا تندکار 35 تا 63 آمپر اندازه E33,DIII.</v>
      </c>
      <c r="P5212" s="616">
        <v>140108</v>
      </c>
      <c r="Q5212" s="555" t="s">
        <v>6683</v>
      </c>
      <c r="R5212" s="555" t="s">
        <v>30</v>
      </c>
      <c r="S5212" s="614">
        <v>227500</v>
      </c>
      <c r="U5212" s="616"/>
    </row>
    <row r="5213" spans="1:21" ht="34.5">
      <c r="A5213" s="5"/>
      <c r="B5213" s="5"/>
      <c r="I5213" s="5"/>
      <c r="J5213" s="5"/>
      <c r="K5213" s="5"/>
      <c r="M5213" s="411"/>
      <c r="O5213" s="16" t="str">
        <f t="shared" si="676"/>
        <v>140109فيوزفشنگي نوع خانگي(كتابي) كندكار یا تندکار 80 تا 100 آمپر اندازه R11/4,DIV.</v>
      </c>
      <c r="P5213" s="616">
        <v>140109</v>
      </c>
      <c r="Q5213" s="555" t="s">
        <v>6684</v>
      </c>
      <c r="R5213" s="555" t="s">
        <v>30</v>
      </c>
      <c r="S5213" s="614">
        <v>263000</v>
      </c>
      <c r="U5213" s="616"/>
    </row>
    <row r="5214" spans="1:21" ht="34.5">
      <c r="A5214" s="5"/>
      <c r="B5214" s="5"/>
      <c r="I5214" s="5"/>
      <c r="J5214" s="5"/>
      <c r="K5214" s="5"/>
      <c r="M5214" s="411"/>
      <c r="O5214" s="16" t="str">
        <f t="shared" si="676"/>
        <v>140110فيوزفشنگي نوع خانگي(كتابي) كندكار یا تندکار 125 تا 200 آمپر اندازه R2,DV.</v>
      </c>
      <c r="P5214" s="616">
        <v>140110</v>
      </c>
      <c r="Q5214" s="555" t="s">
        <v>6685</v>
      </c>
      <c r="R5214" s="555" t="s">
        <v>30</v>
      </c>
      <c r="S5214" s="614">
        <v>302000</v>
      </c>
      <c r="U5214" s="616"/>
    </row>
    <row r="5215" spans="1:21" ht="34.5">
      <c r="A5215" s="5"/>
      <c r="B5215" s="5"/>
      <c r="I5215" s="5"/>
      <c r="J5215" s="5"/>
      <c r="K5215" s="5"/>
      <c r="M5215" s="411"/>
      <c r="O5215" s="16" t="str">
        <f t="shared" si="676"/>
        <v>140211فيوزفشنگي نوع خانگي(كتابي) تندكار مخصوص مدارهاي كنترل 2 تا 6 آمپر اندازه E14,DOI.</v>
      </c>
      <c r="P5215" s="616">
        <v>140211</v>
      </c>
      <c r="Q5215" s="555" t="s">
        <v>2671</v>
      </c>
      <c r="R5215" s="555" t="s">
        <v>30</v>
      </c>
      <c r="S5215" s="614">
        <v>180500</v>
      </c>
      <c r="U5215" s="616"/>
    </row>
    <row r="5216" spans="1:21" ht="34.5">
      <c r="A5216" s="5"/>
      <c r="B5216" s="5"/>
      <c r="I5216" s="5"/>
      <c r="J5216" s="5"/>
      <c r="K5216" s="5"/>
      <c r="M5216" s="411"/>
      <c r="O5216" s="16" t="str">
        <f t="shared" si="676"/>
        <v>140212فيوزفشنگي نوع خانگي(كتابي) تندكار مخصوص مدارهاي كنترل 20 تا 63 آمپر اندازه E18,DO2.</v>
      </c>
      <c r="P5216" s="616">
        <v>140212</v>
      </c>
      <c r="Q5216" s="555" t="s">
        <v>2672</v>
      </c>
      <c r="R5216" s="555" t="s">
        <v>30</v>
      </c>
      <c r="S5216" s="614">
        <v>229000</v>
      </c>
      <c r="U5216" s="616"/>
    </row>
    <row r="5217" spans="1:21" ht="34.5">
      <c r="A5217" s="5"/>
      <c r="B5217" s="5"/>
      <c r="I5217" s="5"/>
      <c r="J5217" s="5"/>
      <c r="K5217" s="5"/>
      <c r="M5217" s="411"/>
      <c r="O5217" s="16" t="str">
        <f t="shared" si="676"/>
        <v>140301فيوز شيشه‌اي 2 تا 10 آمپر مخصوص حفاظت تجهيزات تابلويي.</v>
      </c>
      <c r="P5217" s="616">
        <v>140301</v>
      </c>
      <c r="Q5217" s="555" t="s">
        <v>2673</v>
      </c>
      <c r="R5217" s="555" t="s">
        <v>30</v>
      </c>
      <c r="S5217" s="616">
        <v>0</v>
      </c>
      <c r="U5217" s="616"/>
    </row>
    <row r="5218" spans="1:21" ht="34.5">
      <c r="A5218" s="5"/>
      <c r="B5218" s="5"/>
      <c r="I5218" s="5"/>
      <c r="J5218" s="5"/>
      <c r="K5218" s="5"/>
      <c r="M5218" s="411"/>
      <c r="O5218" s="16" t="str">
        <f t="shared" si="676"/>
        <v>140501فيوز چاقويي (كاردي) اندازه صفر صفر و از نوع HRC 6 تا 25 آمپر.</v>
      </c>
      <c r="P5218" s="616">
        <v>140501</v>
      </c>
      <c r="Q5218" s="555" t="s">
        <v>2674</v>
      </c>
      <c r="R5218" s="555" t="s">
        <v>30</v>
      </c>
      <c r="S5218" s="614">
        <v>58700</v>
      </c>
      <c r="U5218" s="616"/>
    </row>
    <row r="5219" spans="1:21" ht="34.5">
      <c r="A5219" s="5"/>
      <c r="B5219" s="5"/>
      <c r="I5219" s="5"/>
      <c r="J5219" s="5"/>
      <c r="K5219" s="5"/>
      <c r="M5219" s="411"/>
      <c r="O5219" s="16" t="str">
        <f t="shared" si="676"/>
        <v>140502فيوز چاقويي (كاردي) اندازه صفر صفر و از نوع HRC 32 تا 160 آمپر.</v>
      </c>
      <c r="P5219" s="616">
        <v>140502</v>
      </c>
      <c r="Q5219" s="555" t="s">
        <v>2675</v>
      </c>
      <c r="R5219" s="555" t="s">
        <v>30</v>
      </c>
      <c r="S5219" s="614">
        <v>58700</v>
      </c>
      <c r="U5219" s="616"/>
    </row>
    <row r="5220" spans="1:21" ht="34.5">
      <c r="A5220" s="5"/>
      <c r="B5220" s="5"/>
      <c r="I5220" s="5"/>
      <c r="J5220" s="5"/>
      <c r="K5220" s="5"/>
      <c r="M5220" s="411"/>
      <c r="O5220" s="16" t="str">
        <f t="shared" si="676"/>
        <v>140601فيوز چاقويي (كاردي) اندازه صفر و از نوع HRC 25 تا 63 آمپر.</v>
      </c>
      <c r="P5220" s="616">
        <v>140601</v>
      </c>
      <c r="Q5220" s="555" t="s">
        <v>2676</v>
      </c>
      <c r="R5220" s="555" t="s">
        <v>30</v>
      </c>
      <c r="S5220" s="614">
        <v>72300</v>
      </c>
      <c r="U5220" s="616"/>
    </row>
    <row r="5221" spans="1:21" ht="34.5">
      <c r="A5221" s="5"/>
      <c r="B5221" s="5"/>
      <c r="I5221" s="5"/>
      <c r="J5221" s="5"/>
      <c r="K5221" s="5"/>
      <c r="M5221" s="411"/>
      <c r="O5221" s="16" t="str">
        <f t="shared" si="676"/>
        <v>140602فيوز چاقويي (كاردي) اندازه صفر و از نوع HRC 32 تا 160 آمپر.</v>
      </c>
      <c r="P5221" s="616">
        <v>140602</v>
      </c>
      <c r="Q5221" s="555" t="s">
        <v>2677</v>
      </c>
      <c r="R5221" s="555" t="s">
        <v>30</v>
      </c>
      <c r="S5221" s="614">
        <v>61100</v>
      </c>
      <c r="U5221" s="616"/>
    </row>
    <row r="5222" spans="1:21" ht="34.5">
      <c r="A5222" s="5"/>
      <c r="B5222" s="5"/>
      <c r="I5222" s="5"/>
      <c r="J5222" s="5"/>
      <c r="K5222" s="5"/>
      <c r="M5222" s="411"/>
      <c r="O5222" s="16" t="str">
        <f t="shared" si="676"/>
        <v>140701فيوز چاقويي (كاردي) اندازه يك و از نوع HRC 35 تا 63 آمپر.</v>
      </c>
      <c r="P5222" s="616">
        <v>140701</v>
      </c>
      <c r="Q5222" s="555" t="s">
        <v>2678</v>
      </c>
      <c r="R5222" s="555" t="s">
        <v>30</v>
      </c>
      <c r="S5222" s="614">
        <v>95700</v>
      </c>
      <c r="U5222" s="616"/>
    </row>
    <row r="5223" spans="1:21" ht="34.5">
      <c r="A5223" s="5"/>
      <c r="B5223" s="5"/>
      <c r="I5223" s="5"/>
      <c r="J5223" s="5"/>
      <c r="K5223" s="5"/>
      <c r="M5223" s="411"/>
      <c r="O5223" s="16" t="str">
        <f t="shared" ref="O5223:O5286" si="677">LEFT(CONCATENATE(P5223,Q5223),252)</f>
        <v>140702فيوز چاقويي (كاردي) اندازه يك و از نوع HRC 80 تا 160 آمپر.</v>
      </c>
      <c r="P5223" s="616">
        <v>140702</v>
      </c>
      <c r="Q5223" s="555" t="s">
        <v>2679</v>
      </c>
      <c r="R5223" s="555" t="s">
        <v>30</v>
      </c>
      <c r="S5223" s="614">
        <v>95700</v>
      </c>
      <c r="U5223" s="616"/>
    </row>
    <row r="5224" spans="1:21" ht="34.5">
      <c r="A5224" s="5"/>
      <c r="B5224" s="5"/>
      <c r="I5224" s="5"/>
      <c r="J5224" s="5"/>
      <c r="K5224" s="5"/>
      <c r="M5224" s="411"/>
      <c r="O5224" s="16" t="str">
        <f t="shared" si="677"/>
        <v>140703فيوز چاقويي (كاردي) اندازه يك و از نوع HRC 200 تا 250 آمپر.</v>
      </c>
      <c r="P5224" s="616">
        <v>140703</v>
      </c>
      <c r="Q5224" s="555" t="s">
        <v>2680</v>
      </c>
      <c r="R5224" s="555" t="s">
        <v>30</v>
      </c>
      <c r="S5224" s="614">
        <v>88300</v>
      </c>
      <c r="U5224" s="616"/>
    </row>
    <row r="5225" spans="1:21" ht="34.5">
      <c r="A5225" s="5"/>
      <c r="B5225" s="5"/>
      <c r="I5225" s="5"/>
      <c r="J5225" s="5"/>
      <c r="K5225" s="5"/>
      <c r="M5225" s="411"/>
      <c r="O5225" s="16" t="str">
        <f t="shared" si="677"/>
        <v>140801فيوز چاقويي (كاردي) اندازه دو و از نوع HRC 80 تا 160 آمپر.</v>
      </c>
      <c r="P5225" s="616">
        <v>140801</v>
      </c>
      <c r="Q5225" s="555" t="s">
        <v>2681</v>
      </c>
      <c r="R5225" s="555" t="s">
        <v>30</v>
      </c>
      <c r="S5225" s="614">
        <v>120000</v>
      </c>
      <c r="U5225" s="616"/>
    </row>
    <row r="5226" spans="1:21" ht="34.5">
      <c r="A5226" s="5"/>
      <c r="B5226" s="5"/>
      <c r="I5226" s="5"/>
      <c r="J5226" s="5"/>
      <c r="K5226" s="5"/>
      <c r="M5226" s="411"/>
      <c r="O5226" s="16" t="str">
        <f t="shared" si="677"/>
        <v>140802فيوز چاقويي (كاردي) اندازه دو و از نوع HRC 200 تا 250 آمپر.</v>
      </c>
      <c r="P5226" s="616">
        <v>140802</v>
      </c>
      <c r="Q5226" s="555" t="s">
        <v>2682</v>
      </c>
      <c r="R5226" s="555" t="s">
        <v>30</v>
      </c>
      <c r="S5226" s="614">
        <v>120000</v>
      </c>
      <c r="U5226" s="616"/>
    </row>
    <row r="5227" spans="1:21" ht="34.5">
      <c r="A5227" s="5"/>
      <c r="B5227" s="5"/>
      <c r="I5227" s="5"/>
      <c r="J5227" s="5"/>
      <c r="K5227" s="5"/>
      <c r="M5227" s="411"/>
      <c r="O5227" s="16" t="str">
        <f t="shared" si="677"/>
        <v>140803فيوز چاقويي (كاردي) اندازه دو و از نوع HRC 300 تا 400 آمپر.</v>
      </c>
      <c r="P5227" s="616">
        <v>140803</v>
      </c>
      <c r="Q5227" s="555" t="s">
        <v>2683</v>
      </c>
      <c r="R5227" s="555" t="s">
        <v>30</v>
      </c>
      <c r="S5227" s="614">
        <v>120000</v>
      </c>
      <c r="U5227" s="616"/>
    </row>
    <row r="5228" spans="1:21" ht="34.5">
      <c r="A5228" s="5"/>
      <c r="B5228" s="5"/>
      <c r="I5228" s="5"/>
      <c r="J5228" s="5"/>
      <c r="K5228" s="5"/>
      <c r="M5228" s="411"/>
      <c r="O5228" s="16" t="str">
        <f t="shared" si="677"/>
        <v>140901فيوز چاقويي (كاردي) اندازه سه و از نوع HRC 300 تا 400 آمپر.</v>
      </c>
      <c r="P5228" s="616">
        <v>140901</v>
      </c>
      <c r="Q5228" s="555" t="s">
        <v>2684</v>
      </c>
      <c r="R5228" s="555" t="s">
        <v>30</v>
      </c>
      <c r="S5228" s="614">
        <v>144500</v>
      </c>
      <c r="U5228" s="616"/>
    </row>
    <row r="5229" spans="1:21" ht="34.5">
      <c r="A5229" s="5"/>
      <c r="B5229" s="5"/>
      <c r="I5229" s="5"/>
      <c r="J5229" s="5"/>
      <c r="K5229" s="5"/>
      <c r="M5229" s="411"/>
      <c r="O5229" s="16" t="str">
        <f t="shared" si="677"/>
        <v>140902فيوز چاقويي (كاردي) اندازه سه و از نوع HRC 425 تا 630 آمپر.</v>
      </c>
      <c r="P5229" s="616">
        <v>140902</v>
      </c>
      <c r="Q5229" s="555" t="s">
        <v>2685</v>
      </c>
      <c r="R5229" s="555" t="s">
        <v>30</v>
      </c>
      <c r="S5229" s="614">
        <v>141500</v>
      </c>
      <c r="U5229" s="616"/>
    </row>
    <row r="5230" spans="1:21" ht="34.5">
      <c r="A5230" s="5"/>
      <c r="B5230" s="5"/>
      <c r="I5230" s="5"/>
      <c r="J5230" s="5"/>
      <c r="K5230" s="5"/>
      <c r="M5230" s="411"/>
      <c r="O5230" s="16" t="str">
        <f t="shared" si="677"/>
        <v>141001فيوز چاقويي (كاردي) اندازه چهار و از نوع HRC 500 تا 800 آمپر.</v>
      </c>
      <c r="P5230" s="616">
        <v>141001</v>
      </c>
      <c r="Q5230" s="555" t="s">
        <v>2686</v>
      </c>
      <c r="R5230" s="555" t="s">
        <v>30</v>
      </c>
      <c r="S5230" s="614">
        <v>141000</v>
      </c>
      <c r="U5230" s="616"/>
    </row>
    <row r="5231" spans="1:21" ht="34.5">
      <c r="A5231" s="5"/>
      <c r="B5231" s="5"/>
      <c r="I5231" s="5"/>
      <c r="J5231" s="5"/>
      <c r="K5231" s="5"/>
      <c r="M5231" s="411"/>
      <c r="O5231" s="16" t="str">
        <f t="shared" si="677"/>
        <v>141002فيوز چاقويي (كاردي) اندازه چهار و از نوع HRC 1000 تا 1250 آمپر.</v>
      </c>
      <c r="P5231" s="616">
        <v>141002</v>
      </c>
      <c r="Q5231" s="555" t="s">
        <v>2687</v>
      </c>
      <c r="R5231" s="555" t="s">
        <v>30</v>
      </c>
      <c r="S5231" s="616">
        <v>0</v>
      </c>
      <c r="U5231" s="616"/>
    </row>
    <row r="5232" spans="1:21" ht="34.5">
      <c r="A5232" s="5"/>
      <c r="B5232" s="5"/>
      <c r="I5232" s="5"/>
      <c r="J5232" s="5"/>
      <c r="K5232" s="5"/>
      <c r="M5232" s="411"/>
      <c r="O5232" s="16" t="str">
        <f t="shared" si="677"/>
        <v>141101پايه فيوز چاقويي (كاردي)، يك پل، براي فيوزهاي HRC اندازه صفر صفر،  6 تا 160 آمپر.</v>
      </c>
      <c r="P5232" s="616">
        <v>141101</v>
      </c>
      <c r="Q5232" s="555" t="s">
        <v>2688</v>
      </c>
      <c r="R5232" s="555" t="s">
        <v>30</v>
      </c>
      <c r="S5232" s="614">
        <v>272000</v>
      </c>
      <c r="U5232" s="616"/>
    </row>
    <row r="5233" spans="1:21" ht="34.5">
      <c r="A5233" s="5"/>
      <c r="B5233" s="5"/>
      <c r="I5233" s="5"/>
      <c r="J5233" s="5"/>
      <c r="K5233" s="5"/>
      <c r="M5233" s="411"/>
      <c r="O5233" s="16" t="str">
        <f t="shared" si="677"/>
        <v>141102پايه فيوز چاقويي (كاردي)، يك پل، براي فيوزهاي HRC اندازه صفر،  25 تا 160 آمپر.</v>
      </c>
      <c r="P5233" s="616">
        <v>141102</v>
      </c>
      <c r="Q5233" s="555" t="s">
        <v>2689</v>
      </c>
      <c r="R5233" s="555" t="s">
        <v>30</v>
      </c>
      <c r="S5233" s="614">
        <v>276000</v>
      </c>
      <c r="U5233" s="616"/>
    </row>
    <row r="5234" spans="1:21" ht="34.5">
      <c r="A5234" s="5"/>
      <c r="B5234" s="5"/>
      <c r="I5234" s="5"/>
      <c r="J5234" s="5"/>
      <c r="K5234" s="5"/>
      <c r="M5234" s="411"/>
      <c r="O5234" s="16" t="str">
        <f t="shared" si="677"/>
        <v>141103پايه فيوز چاقويي (كاردي)، يك پل، براي فيوزهاي HRC اندازه يك،  35 تا 250 آمپر.</v>
      </c>
      <c r="P5234" s="616">
        <v>141103</v>
      </c>
      <c r="Q5234" s="555" t="s">
        <v>2690</v>
      </c>
      <c r="R5234" s="555" t="s">
        <v>30</v>
      </c>
      <c r="S5234" s="614">
        <v>333500</v>
      </c>
      <c r="U5234" s="616"/>
    </row>
    <row r="5235" spans="1:21" ht="34.5">
      <c r="A5235" s="5"/>
      <c r="B5235" s="5"/>
      <c r="I5235" s="5"/>
      <c r="J5235" s="5"/>
      <c r="K5235" s="5"/>
      <c r="M5235" s="411"/>
      <c r="O5235" s="16" t="str">
        <f t="shared" si="677"/>
        <v>141104پايه فيوز چاقويي (كاردي)، يك پل، براي فيوزهاي HRC اندازه دو،  80 تا 400 آمپر.</v>
      </c>
      <c r="P5235" s="616">
        <v>141104</v>
      </c>
      <c r="Q5235" s="555" t="s">
        <v>2691</v>
      </c>
      <c r="R5235" s="555" t="s">
        <v>30</v>
      </c>
      <c r="S5235" s="614">
        <v>364000</v>
      </c>
      <c r="U5235" s="616"/>
    </row>
    <row r="5236" spans="1:21" ht="34.5">
      <c r="A5236" s="5"/>
      <c r="B5236" s="5"/>
      <c r="I5236" s="5"/>
      <c r="J5236" s="5"/>
      <c r="K5236" s="5"/>
      <c r="M5236" s="411"/>
      <c r="O5236" s="16" t="str">
        <f t="shared" si="677"/>
        <v>141105پايه فيوز چاقويي (كاردي)، يك پل، براي فيوزهاي HRC اندازه سه، 300 تا 630 آمپر.</v>
      </c>
      <c r="P5236" s="616">
        <v>141105</v>
      </c>
      <c r="Q5236" s="555" t="s">
        <v>2692</v>
      </c>
      <c r="R5236" s="555" t="s">
        <v>30</v>
      </c>
      <c r="S5236" s="614">
        <v>470500</v>
      </c>
      <c r="U5236" s="616"/>
    </row>
    <row r="5237" spans="1:21" ht="34.5">
      <c r="A5237" s="5"/>
      <c r="B5237" s="5"/>
      <c r="I5237" s="5"/>
      <c r="J5237" s="5"/>
      <c r="K5237" s="5"/>
      <c r="M5237" s="411"/>
      <c r="O5237" s="16" t="str">
        <f t="shared" si="677"/>
        <v>141106پايه فيوز چاقويي (كاردي)، يك پل، براي فيوزهاي HRC اندازه چهار، 1000 تا 1250 آمپر.</v>
      </c>
      <c r="P5237" s="616">
        <v>141106</v>
      </c>
      <c r="Q5237" s="555" t="s">
        <v>2693</v>
      </c>
      <c r="R5237" s="555" t="s">
        <v>30</v>
      </c>
      <c r="S5237" s="614">
        <v>584500</v>
      </c>
      <c r="U5237" s="616"/>
    </row>
    <row r="5238" spans="1:21" ht="34.5">
      <c r="A5238" s="5"/>
      <c r="B5238" s="5"/>
      <c r="I5238" s="5"/>
      <c r="J5238" s="5"/>
      <c r="K5238" s="5"/>
      <c r="M5238" s="411"/>
      <c r="O5238" s="16" t="str">
        <f t="shared" si="677"/>
        <v>141601پايه فيوز چاقويي (كاردي)، سه پل ، براي فيوزهاي HRC اندازه صفر صفر، 6 تا 160 آمپر.</v>
      </c>
      <c r="P5238" s="616">
        <v>141601</v>
      </c>
      <c r="Q5238" s="555" t="s">
        <v>2694</v>
      </c>
      <c r="R5238" s="555" t="s">
        <v>30</v>
      </c>
      <c r="S5238" s="614">
        <v>508000</v>
      </c>
      <c r="U5238" s="616"/>
    </row>
    <row r="5239" spans="1:21" ht="34.5">
      <c r="A5239" s="5"/>
      <c r="B5239" s="5"/>
      <c r="I5239" s="5"/>
      <c r="J5239" s="5"/>
      <c r="K5239" s="5"/>
      <c r="M5239" s="411"/>
      <c r="O5239" s="16" t="str">
        <f t="shared" si="677"/>
        <v>141602پايه فيوز چاقويي (كاردي)، سه پل ، براي فيوزهاي HRC اندازه صفر، 25 تا 160 آمپر.</v>
      </c>
      <c r="P5239" s="616">
        <v>141602</v>
      </c>
      <c r="Q5239" s="555" t="s">
        <v>2695</v>
      </c>
      <c r="R5239" s="555" t="s">
        <v>30</v>
      </c>
      <c r="S5239" s="614">
        <v>520000</v>
      </c>
      <c r="U5239" s="616"/>
    </row>
    <row r="5240" spans="1:21" ht="34.5">
      <c r="A5240" s="5"/>
      <c r="B5240" s="5"/>
      <c r="I5240" s="5"/>
      <c r="J5240" s="5"/>
      <c r="K5240" s="5"/>
      <c r="M5240" s="411"/>
      <c r="O5240" s="16" t="str">
        <f t="shared" si="677"/>
        <v>141603پايه فيوز چاقويي (كاردي)، سه پل ، براي فيوزهاي HRC اندازه يك، 35 تا 250 آمپر.</v>
      </c>
      <c r="P5240" s="616">
        <v>141603</v>
      </c>
      <c r="Q5240" s="555" t="s">
        <v>2696</v>
      </c>
      <c r="R5240" s="555" t="s">
        <v>30</v>
      </c>
      <c r="S5240" s="614">
        <v>570000</v>
      </c>
      <c r="U5240" s="616"/>
    </row>
    <row r="5241" spans="1:21" ht="34.5">
      <c r="A5241" s="5"/>
      <c r="B5241" s="5"/>
      <c r="I5241" s="5"/>
      <c r="J5241" s="5"/>
      <c r="K5241" s="5"/>
      <c r="M5241" s="411"/>
      <c r="O5241" s="16" t="str">
        <f t="shared" si="677"/>
        <v>141901فيوز كش چاقويي با دسته كامل عايق شده براي فيوزهاي HRC اندازه صفر صفر.</v>
      </c>
      <c r="P5241" s="616">
        <v>141901</v>
      </c>
      <c r="Q5241" s="555" t="s">
        <v>2697</v>
      </c>
      <c r="R5241" s="555" t="s">
        <v>30</v>
      </c>
      <c r="S5241" s="616">
        <v>0</v>
      </c>
      <c r="U5241" s="616"/>
    </row>
    <row r="5242" spans="1:21" ht="34.5">
      <c r="A5242" s="5"/>
      <c r="B5242" s="5"/>
      <c r="I5242" s="5"/>
      <c r="J5242" s="5"/>
      <c r="K5242" s="5"/>
      <c r="M5242" s="411"/>
      <c r="O5242" s="16" t="str">
        <f t="shared" si="677"/>
        <v>141902فيوز كش چاقويي با دسته كامل عايق شده براي فيوزهاي HRC اندازه صفر.</v>
      </c>
      <c r="P5242" s="616">
        <v>141902</v>
      </c>
      <c r="Q5242" s="555" t="s">
        <v>2698</v>
      </c>
      <c r="R5242" s="555" t="s">
        <v>30</v>
      </c>
      <c r="S5242" s="616">
        <v>0</v>
      </c>
      <c r="U5242" s="616"/>
    </row>
    <row r="5243" spans="1:21" ht="34.5">
      <c r="A5243" s="5"/>
      <c r="B5243" s="5"/>
      <c r="I5243" s="5"/>
      <c r="J5243" s="5"/>
      <c r="K5243" s="5"/>
      <c r="M5243" s="411"/>
      <c r="O5243" s="16" t="str">
        <f t="shared" si="677"/>
        <v>141903فيوز كش چاقويي با دسته كامل عايق شده براي فيوزهاي HRC اندازه يك.</v>
      </c>
      <c r="P5243" s="616">
        <v>141903</v>
      </c>
      <c r="Q5243" s="555" t="s">
        <v>2699</v>
      </c>
      <c r="R5243" s="555" t="s">
        <v>30</v>
      </c>
      <c r="S5243" s="616">
        <v>0</v>
      </c>
      <c r="U5243" s="616"/>
    </row>
    <row r="5244" spans="1:21" ht="34.5">
      <c r="A5244" s="5"/>
      <c r="B5244" s="5"/>
      <c r="I5244" s="5"/>
      <c r="J5244" s="5"/>
      <c r="K5244" s="5"/>
      <c r="M5244" s="411"/>
      <c r="O5244" s="16" t="str">
        <f t="shared" si="677"/>
        <v>141904فيوز كش چاقويي با دسته كامل عايق شده براي فيوزهاي HRC اندازه دو.</v>
      </c>
      <c r="P5244" s="616">
        <v>141904</v>
      </c>
      <c r="Q5244" s="555" t="s">
        <v>2700</v>
      </c>
      <c r="R5244" s="555" t="s">
        <v>30</v>
      </c>
      <c r="S5244" s="616">
        <v>0</v>
      </c>
      <c r="U5244" s="616"/>
    </row>
    <row r="5245" spans="1:21" ht="34.5">
      <c r="A5245" s="5"/>
      <c r="B5245" s="5"/>
      <c r="I5245" s="5"/>
      <c r="J5245" s="5"/>
      <c r="K5245" s="5"/>
      <c r="M5245" s="411"/>
      <c r="O5245" s="16" t="str">
        <f t="shared" si="677"/>
        <v>141905فيوز كش چاقويي با دسته كامل عايق شده براي فيوزهاي HRC اندازه سه.</v>
      </c>
      <c r="P5245" s="616">
        <v>141905</v>
      </c>
      <c r="Q5245" s="555" t="s">
        <v>2701</v>
      </c>
      <c r="R5245" s="555" t="s">
        <v>30</v>
      </c>
      <c r="S5245" s="616">
        <v>0</v>
      </c>
      <c r="U5245" s="616"/>
    </row>
    <row r="5246" spans="1:21" ht="34.5">
      <c r="A5246" s="5"/>
      <c r="B5246" s="5"/>
      <c r="I5246" s="5"/>
      <c r="J5246" s="5"/>
      <c r="K5246" s="5"/>
      <c r="M5246" s="411"/>
      <c r="O5246" s="16" t="str">
        <f t="shared" si="677"/>
        <v>141906فيوز كش چاقويي با دسته كامل عايق شده براي فيوزهاي HRC اندازه چهار.</v>
      </c>
      <c r="P5246" s="616">
        <v>141906</v>
      </c>
      <c r="Q5246" s="555" t="s">
        <v>2702</v>
      </c>
      <c r="R5246" s="555" t="s">
        <v>30</v>
      </c>
      <c r="S5246" s="616">
        <v>0</v>
      </c>
      <c r="U5246" s="616"/>
    </row>
    <row r="5247" spans="1:21" ht="34.5">
      <c r="A5247" s="5"/>
      <c r="B5247" s="5"/>
      <c r="I5247" s="5"/>
      <c r="J5247" s="5"/>
      <c r="K5247" s="5"/>
      <c r="M5247" s="411"/>
      <c r="O5247" s="16" t="str">
        <f t="shared" si="677"/>
        <v>142201كليد اتوماتيك مينياتوري يك پل، از نوع تندكار يا كندكار 2 تا 6 آمپر.</v>
      </c>
      <c r="P5247" s="616">
        <v>142201</v>
      </c>
      <c r="Q5247" s="555" t="s">
        <v>2703</v>
      </c>
      <c r="R5247" s="555" t="s">
        <v>30</v>
      </c>
      <c r="S5247" s="614">
        <v>171500</v>
      </c>
      <c r="U5247" s="616"/>
    </row>
    <row r="5248" spans="1:21" ht="34.5">
      <c r="A5248" s="5"/>
      <c r="B5248" s="5"/>
      <c r="I5248" s="5"/>
      <c r="J5248" s="5"/>
      <c r="K5248" s="5"/>
      <c r="M5248" s="411"/>
      <c r="O5248" s="16" t="str">
        <f t="shared" si="677"/>
        <v>142202كليد اتوماتيك مينياتوري يك پل، از نوع تندكار يا كندكار 10 تا 32 آمپر.</v>
      </c>
      <c r="P5248" s="616">
        <v>142202</v>
      </c>
      <c r="Q5248" s="555" t="s">
        <v>2704</v>
      </c>
      <c r="R5248" s="555" t="s">
        <v>30</v>
      </c>
      <c r="S5248" s="614">
        <v>169500</v>
      </c>
      <c r="U5248" s="616"/>
    </row>
    <row r="5249" spans="1:21" ht="34.5">
      <c r="A5249" s="5"/>
      <c r="B5249" s="5"/>
      <c r="I5249" s="5"/>
      <c r="J5249" s="5"/>
      <c r="K5249" s="5"/>
      <c r="M5249" s="411"/>
      <c r="O5249" s="16" t="str">
        <f t="shared" si="677"/>
        <v>142203كليد اتوماتيك مينياتوري يك پل، از نوع تندكار يا كندكار 40 تا 63 آمپر.</v>
      </c>
      <c r="P5249" s="616">
        <v>142203</v>
      </c>
      <c r="Q5249" s="555" t="s">
        <v>2705</v>
      </c>
      <c r="R5249" s="555" t="s">
        <v>30</v>
      </c>
      <c r="S5249" s="614">
        <v>209000</v>
      </c>
      <c r="U5249" s="616"/>
    </row>
    <row r="5250" spans="1:21" ht="34.5">
      <c r="A5250" s="5"/>
      <c r="B5250" s="5"/>
      <c r="I5250" s="5"/>
      <c r="J5250" s="5"/>
      <c r="K5250" s="5"/>
      <c r="M5250" s="411"/>
      <c r="O5250" s="16" t="str">
        <f t="shared" si="677"/>
        <v>142301كليد اتوماتيك مينياتوري دو پل، از نوع تندكار يا كندكار 2 تا 6 آمپر.</v>
      </c>
      <c r="P5250" s="616">
        <v>142301</v>
      </c>
      <c r="Q5250" s="555" t="s">
        <v>2706</v>
      </c>
      <c r="R5250" s="555" t="s">
        <v>30</v>
      </c>
      <c r="S5250" s="614">
        <v>308000</v>
      </c>
      <c r="U5250" s="616"/>
    </row>
    <row r="5251" spans="1:21" ht="34.5">
      <c r="A5251" s="5"/>
      <c r="B5251" s="5"/>
      <c r="I5251" s="5"/>
      <c r="J5251" s="5"/>
      <c r="K5251" s="5"/>
      <c r="M5251" s="411"/>
      <c r="O5251" s="16" t="str">
        <f t="shared" si="677"/>
        <v>142302كليد اتوماتيك مينياتوري دو پل، از نوع تندكار يا كندكار 10 تا 32 آمپر.</v>
      </c>
      <c r="P5251" s="616">
        <v>142302</v>
      </c>
      <c r="Q5251" s="555" t="s">
        <v>2707</v>
      </c>
      <c r="R5251" s="555" t="s">
        <v>30</v>
      </c>
      <c r="S5251" s="614">
        <v>273500</v>
      </c>
      <c r="U5251" s="616"/>
    </row>
    <row r="5252" spans="1:21" ht="34.5">
      <c r="A5252" s="5"/>
      <c r="B5252" s="5"/>
      <c r="I5252" s="5"/>
      <c r="J5252" s="5"/>
      <c r="K5252" s="5"/>
      <c r="M5252" s="411"/>
      <c r="O5252" s="16" t="str">
        <f t="shared" si="677"/>
        <v>142303كليد اتوماتيك مينياتوري دو پل، از نوع تندكار يا كندكار 40 تا 63 آمپر.</v>
      </c>
      <c r="P5252" s="616">
        <v>142303</v>
      </c>
      <c r="Q5252" s="555" t="s">
        <v>2708</v>
      </c>
      <c r="R5252" s="555" t="s">
        <v>30</v>
      </c>
      <c r="S5252" s="614">
        <v>318000</v>
      </c>
      <c r="U5252" s="616"/>
    </row>
    <row r="5253" spans="1:21" ht="34.5">
      <c r="A5253" s="5"/>
      <c r="B5253" s="5"/>
      <c r="I5253" s="5"/>
      <c r="J5253" s="5"/>
      <c r="K5253" s="5"/>
      <c r="M5253" s="411"/>
      <c r="O5253" s="16" t="str">
        <f t="shared" si="677"/>
        <v>142401كليد اتوماتيك مينياتوري سه پل، از نوع تندكار يا كندكار 2 تا 6 آمپر.</v>
      </c>
      <c r="P5253" s="616">
        <v>142401</v>
      </c>
      <c r="Q5253" s="555" t="s">
        <v>2709</v>
      </c>
      <c r="R5253" s="555" t="s">
        <v>30</v>
      </c>
      <c r="S5253" s="614">
        <v>423000</v>
      </c>
      <c r="U5253" s="616"/>
    </row>
    <row r="5254" spans="1:21" ht="34.5">
      <c r="A5254" s="5"/>
      <c r="B5254" s="5"/>
      <c r="I5254" s="5"/>
      <c r="J5254" s="5"/>
      <c r="K5254" s="5"/>
      <c r="M5254" s="411"/>
      <c r="O5254" s="16" t="str">
        <f t="shared" si="677"/>
        <v>142402كليد اتوماتيك مينياتوري سه پل، از نوع تندكار يا كندكار 10 تا 32 آمپر.</v>
      </c>
      <c r="P5254" s="616">
        <v>142402</v>
      </c>
      <c r="Q5254" s="555" t="s">
        <v>2710</v>
      </c>
      <c r="R5254" s="555" t="s">
        <v>30</v>
      </c>
      <c r="S5254" s="614">
        <v>474000</v>
      </c>
      <c r="U5254" s="616"/>
    </row>
    <row r="5255" spans="1:21" ht="34.5">
      <c r="A5255" s="5"/>
      <c r="B5255" s="5"/>
      <c r="I5255" s="5"/>
      <c r="J5255" s="5"/>
      <c r="K5255" s="5"/>
      <c r="M5255" s="411"/>
      <c r="O5255" s="16" t="str">
        <f t="shared" si="677"/>
        <v>142403كليد اتوماتيك مينياتوري سه پل، از نوع تندكار يا كندكار 40 تا 63 آمپر.</v>
      </c>
      <c r="P5255" s="616">
        <v>142403</v>
      </c>
      <c r="Q5255" s="555" t="s">
        <v>2711</v>
      </c>
      <c r="R5255" s="555" t="s">
        <v>30</v>
      </c>
      <c r="S5255" s="614">
        <v>749000</v>
      </c>
      <c r="U5255" s="616"/>
    </row>
    <row r="5256" spans="1:21">
      <c r="A5256" s="5"/>
      <c r="B5256" s="5"/>
      <c r="I5256" s="5"/>
      <c r="J5256" s="5"/>
      <c r="K5256" s="5"/>
      <c r="M5256" s="411"/>
      <c r="O5256" s="16" t="str">
        <f t="shared" si="677"/>
        <v>142411کنتاکت کلید مینیاتوری</v>
      </c>
      <c r="P5256" s="616">
        <v>142411</v>
      </c>
      <c r="Q5256" s="555" t="s">
        <v>6686</v>
      </c>
      <c r="R5256" s="555" t="s">
        <v>30</v>
      </c>
      <c r="S5256" s="614">
        <v>435500</v>
      </c>
      <c r="U5256" s="616"/>
    </row>
    <row r="5257" spans="1:21" ht="51.75">
      <c r="A5257" s="5"/>
      <c r="B5257" s="5"/>
      <c r="I5257" s="5"/>
      <c r="J5257" s="5"/>
      <c r="K5257" s="5"/>
      <c r="M5257" s="411"/>
      <c r="O5257" s="16" t="str">
        <f t="shared" si="677"/>
        <v>142501ريل فلزي با آبكاري مقاوم و با كليه لوازم نصب از قبيل پيچ، مهره و پرچ و بست‌هاي مخصوص براي نصب كليد اتوماتيك مينياتوري.</v>
      </c>
      <c r="P5257" s="616">
        <v>142501</v>
      </c>
      <c r="Q5257" s="555" t="s">
        <v>2712</v>
      </c>
      <c r="R5257" s="555" t="s">
        <v>28</v>
      </c>
      <c r="S5257" s="614">
        <v>35100</v>
      </c>
      <c r="U5257" s="616"/>
    </row>
    <row r="5258" spans="1:21" ht="34.5">
      <c r="A5258" s="5"/>
      <c r="B5258" s="5"/>
      <c r="I5258" s="5"/>
      <c r="J5258" s="5"/>
      <c r="K5258" s="5"/>
      <c r="M5258" s="411"/>
      <c r="O5258" s="16" t="str">
        <f t="shared" si="677"/>
        <v>142801كليد حفاظت نشت جريان زمين دو پل، با ولتاژ نامي 250 ولت و با حساسيت 30 ميلي آمپر و جريان نامي 25 تا 40 آمپر.</v>
      </c>
      <c r="P5258" s="616">
        <v>142801</v>
      </c>
      <c r="Q5258" s="555" t="s">
        <v>2713</v>
      </c>
      <c r="R5258" s="555" t="s">
        <v>30</v>
      </c>
      <c r="S5258" s="614">
        <v>928000</v>
      </c>
      <c r="U5258" s="616"/>
    </row>
    <row r="5259" spans="1:21" ht="34.5">
      <c r="A5259" s="5"/>
      <c r="B5259" s="5"/>
      <c r="I5259" s="5"/>
      <c r="J5259" s="5"/>
      <c r="K5259" s="5"/>
      <c r="M5259" s="411"/>
      <c r="O5259" s="16" t="str">
        <f t="shared" si="677"/>
        <v>142802كليد حفاظت نشت جريان زمين دو پل، با ولتاژ نامي 250 ولت و با حساسيت 30 ميلي آمپر و جريان نامي 63 آمپر.</v>
      </c>
      <c r="P5259" s="616">
        <v>142802</v>
      </c>
      <c r="Q5259" s="555" t="s">
        <v>2714</v>
      </c>
      <c r="R5259" s="555" t="s">
        <v>30</v>
      </c>
      <c r="S5259" s="614">
        <v>1047000</v>
      </c>
      <c r="U5259" s="616"/>
    </row>
    <row r="5260" spans="1:21" ht="34.5">
      <c r="A5260" s="5"/>
      <c r="B5260" s="5"/>
      <c r="I5260" s="5"/>
      <c r="J5260" s="5"/>
      <c r="K5260" s="5"/>
      <c r="M5260" s="411"/>
      <c r="O5260" s="16" t="str">
        <f t="shared" si="677"/>
        <v>142803كليد حفاظت نشت جريان زمين چهار پل، با ولتاژ نامي 500 ولت و با حساسيت 30 ميلي آمپر و جريان نامي 25 تا 40 آمپر.</v>
      </c>
      <c r="P5260" s="616">
        <v>142803</v>
      </c>
      <c r="Q5260" s="555" t="s">
        <v>2715</v>
      </c>
      <c r="R5260" s="555" t="s">
        <v>30</v>
      </c>
      <c r="S5260" s="614">
        <v>1162000</v>
      </c>
      <c r="U5260" s="616"/>
    </row>
    <row r="5261" spans="1:21" ht="34.5">
      <c r="A5261" s="5"/>
      <c r="B5261" s="5"/>
      <c r="I5261" s="5"/>
      <c r="J5261" s="5"/>
      <c r="K5261" s="5"/>
      <c r="M5261" s="411"/>
      <c r="O5261" s="16" t="str">
        <f t="shared" si="677"/>
        <v>142804كليد حفاظت نشت جريان زمين چهار پل، با ولتاژ نامي 500 ولت و با حساسيت 30 ميلي آمپر و جريان نامي 63 آمپر.</v>
      </c>
      <c r="P5261" s="616">
        <v>142804</v>
      </c>
      <c r="Q5261" s="555" t="s">
        <v>2716</v>
      </c>
      <c r="R5261" s="555" t="s">
        <v>30</v>
      </c>
      <c r="S5261" s="614">
        <v>1213000</v>
      </c>
      <c r="U5261" s="616"/>
    </row>
    <row r="5262" spans="1:21" ht="34.5">
      <c r="A5262" s="5"/>
      <c r="B5262" s="5"/>
      <c r="I5262" s="5"/>
      <c r="J5262" s="5"/>
      <c r="K5262" s="5"/>
      <c r="M5262" s="411"/>
      <c r="O5262" s="16" t="str">
        <f t="shared" si="677"/>
        <v>142805كليد حفاظت نشت جريان زمين چهار پل، با ولتاژ نامي 500 ولت و با حساسيت 30 ميلي آمپر و جريان نامي 100 آمپر.</v>
      </c>
      <c r="P5262" s="616">
        <v>142805</v>
      </c>
      <c r="Q5262" s="555" t="s">
        <v>2717</v>
      </c>
      <c r="R5262" s="555" t="s">
        <v>30</v>
      </c>
      <c r="S5262" s="614">
        <v>1901000</v>
      </c>
      <c r="U5262" s="616"/>
    </row>
    <row r="5263" spans="1:21" ht="51.75">
      <c r="A5263" s="5"/>
      <c r="B5263" s="5"/>
      <c r="I5263" s="5"/>
      <c r="J5263" s="5"/>
      <c r="K5263" s="5"/>
      <c r="M5263" s="411"/>
      <c r="O5263" s="16" t="str">
        <f t="shared" si="677"/>
        <v>142806كليد حفاظت نشت جريان زمين چهار پل، با ولتاژ نامي 500 ولت و با حساسيت 100 ميلي آمپر و جريان نامي 25 تا 40 آمپر.</v>
      </c>
      <c r="P5263" s="616">
        <v>142806</v>
      </c>
      <c r="Q5263" s="555" t="s">
        <v>2718</v>
      </c>
      <c r="R5263" s="555" t="s">
        <v>30</v>
      </c>
      <c r="S5263" s="614">
        <v>1021000</v>
      </c>
      <c r="U5263" s="616"/>
    </row>
    <row r="5264" spans="1:21" ht="34.5">
      <c r="A5264" s="5"/>
      <c r="B5264" s="5"/>
      <c r="I5264" s="5"/>
      <c r="J5264" s="5"/>
      <c r="K5264" s="5"/>
      <c r="M5264" s="411"/>
      <c r="O5264" s="16" t="str">
        <f t="shared" si="677"/>
        <v>142807كليد حفاظت نشت جريان زمين چهار پل، با ولتاژ نامي 500 ولت و با حساسيت 100 ميلي آمپر و جريان نامي 63 آمپر.</v>
      </c>
      <c r="P5264" s="616">
        <v>142807</v>
      </c>
      <c r="Q5264" s="555" t="s">
        <v>2719</v>
      </c>
      <c r="R5264" s="555" t="s">
        <v>30</v>
      </c>
      <c r="S5264" s="614">
        <v>1221000</v>
      </c>
      <c r="U5264" s="616"/>
    </row>
    <row r="5265" spans="1:21" ht="34.5">
      <c r="A5265" s="5"/>
      <c r="B5265" s="5"/>
      <c r="I5265" s="5"/>
      <c r="J5265" s="5"/>
      <c r="K5265" s="5"/>
      <c r="M5265" s="411"/>
      <c r="O5265" s="16" t="str">
        <f t="shared" si="677"/>
        <v>142808كليد حفاظت نشت جريان زمين چهار پل، با ولتاژ نامي 500 ولت و با حساسيت 100 ميلي آمپر و جريان نامي 100 آمپر.</v>
      </c>
      <c r="P5265" s="616">
        <v>142808</v>
      </c>
      <c r="Q5265" s="555" t="s">
        <v>2720</v>
      </c>
      <c r="R5265" s="555" t="s">
        <v>30</v>
      </c>
      <c r="S5265" s="614">
        <v>1901000</v>
      </c>
      <c r="U5265" s="616"/>
    </row>
    <row r="5266" spans="1:21" ht="34.5">
      <c r="A5266" s="5"/>
      <c r="B5266" s="5"/>
      <c r="I5266" s="5"/>
      <c r="J5266" s="5"/>
      <c r="K5266" s="5"/>
      <c r="M5266" s="411"/>
      <c r="O5266" s="16" t="str">
        <f t="shared" si="677"/>
        <v>143601كليد كنترل از راه دور (رله ضربه اي) با يك كنتاكت باز ‌و ‌بسته و ‌با ولتاژ 250 ولت و جريان 16 آمپر.</v>
      </c>
      <c r="P5266" s="616">
        <v>143601</v>
      </c>
      <c r="Q5266" s="555" t="s">
        <v>2721</v>
      </c>
      <c r="R5266" s="555" t="s">
        <v>30</v>
      </c>
      <c r="S5266" s="614">
        <v>461000</v>
      </c>
      <c r="U5266" s="616"/>
    </row>
    <row r="5267" spans="1:21" ht="34.5">
      <c r="A5267" s="5"/>
      <c r="B5267" s="5"/>
      <c r="I5267" s="5"/>
      <c r="J5267" s="5"/>
      <c r="K5267" s="5"/>
      <c r="M5267" s="411"/>
      <c r="O5267" s="16" t="str">
        <f t="shared" si="677"/>
        <v>143602كليد كنترل از راه دور (رله ضربه اي) با دو كنتاكت باز ‌و ‌بسته و ‌با ولتاژ 250 ولت و جريان 16 آمپر.</v>
      </c>
      <c r="P5267" s="616">
        <v>143602</v>
      </c>
      <c r="Q5267" s="555" t="s">
        <v>2722</v>
      </c>
      <c r="R5267" s="555" t="s">
        <v>30</v>
      </c>
      <c r="S5267" s="614">
        <v>564000</v>
      </c>
      <c r="U5267" s="616"/>
    </row>
    <row r="5268" spans="1:21">
      <c r="A5268" s="5"/>
      <c r="B5268" s="5"/>
      <c r="I5268" s="5"/>
      <c r="J5268" s="5"/>
      <c r="K5268" s="5"/>
      <c r="M5268" s="411"/>
      <c r="O5268" s="16" t="str">
        <f t="shared" si="677"/>
        <v>143611رله 24 ولت  مستقیم یا متناوب با یک یا دو کنتاکت مستقل.</v>
      </c>
      <c r="P5268" s="616">
        <v>143611</v>
      </c>
      <c r="Q5268" s="555" t="s">
        <v>6687</v>
      </c>
      <c r="R5268" s="555" t="s">
        <v>30</v>
      </c>
      <c r="S5268" s="614">
        <v>310000</v>
      </c>
      <c r="U5268" s="616"/>
    </row>
    <row r="5269" spans="1:21">
      <c r="A5269" s="5"/>
      <c r="B5269" s="5"/>
      <c r="I5269" s="5"/>
      <c r="J5269" s="5"/>
      <c r="K5269" s="5"/>
      <c r="M5269" s="411"/>
      <c r="O5269" s="16" t="str">
        <f t="shared" si="677"/>
        <v>143612رله 24 ولت  مستقیم یا متناوب با سه یا چهار کنتاکت مستقل.</v>
      </c>
      <c r="P5269" s="616">
        <v>143612</v>
      </c>
      <c r="Q5269" s="555" t="s">
        <v>6688</v>
      </c>
      <c r="R5269" s="555" t="s">
        <v>30</v>
      </c>
      <c r="S5269" s="614">
        <v>359000</v>
      </c>
      <c r="U5269" s="616"/>
    </row>
    <row r="5270" spans="1:21">
      <c r="A5270" s="5"/>
      <c r="B5270" s="5"/>
      <c r="I5270" s="5"/>
      <c r="J5270" s="5"/>
      <c r="K5270" s="5"/>
      <c r="M5270" s="411"/>
      <c r="O5270" s="16" t="str">
        <f t="shared" si="677"/>
        <v>143621رله 220 ولت  مستقیم یا متناوب با یک یا دو کنتاکت مستقل.</v>
      </c>
      <c r="P5270" s="616">
        <v>143621</v>
      </c>
      <c r="Q5270" s="555" t="s">
        <v>6689</v>
      </c>
      <c r="R5270" s="555" t="s">
        <v>30</v>
      </c>
      <c r="S5270" s="614">
        <v>379000</v>
      </c>
      <c r="U5270" s="616"/>
    </row>
    <row r="5271" spans="1:21">
      <c r="A5271" s="5"/>
      <c r="B5271" s="5"/>
      <c r="I5271" s="5"/>
      <c r="J5271" s="5"/>
      <c r="K5271" s="5"/>
      <c r="M5271" s="411"/>
      <c r="O5271" s="16" t="str">
        <f t="shared" si="677"/>
        <v>143622رله 220 ولت  مستقیم یا متناوب با سه یا چهار کنتاکت مستقل.</v>
      </c>
      <c r="P5271" s="616">
        <v>143622</v>
      </c>
      <c r="Q5271" s="555" t="s">
        <v>6690</v>
      </c>
      <c r="R5271" s="555" t="s">
        <v>30</v>
      </c>
      <c r="S5271" s="614">
        <v>348500</v>
      </c>
      <c r="U5271" s="616"/>
    </row>
    <row r="5272" spans="1:21">
      <c r="A5272" s="5"/>
      <c r="B5272" s="5"/>
      <c r="I5272" s="5"/>
      <c r="J5272" s="5"/>
      <c r="K5272" s="5"/>
      <c r="M5272" s="411"/>
      <c r="O5272" s="16" t="str">
        <f t="shared" si="677"/>
        <v>143631رله استارت مجدد، 220 ولت.</v>
      </c>
      <c r="P5272" s="616">
        <v>143631</v>
      </c>
      <c r="Q5272" s="555" t="s">
        <v>6691</v>
      </c>
      <c r="R5272" s="555" t="s">
        <v>30</v>
      </c>
      <c r="S5272" s="614">
        <v>399500</v>
      </c>
      <c r="U5272" s="616"/>
    </row>
    <row r="5273" spans="1:21" ht="34.5">
      <c r="A5273" s="5"/>
      <c r="B5273" s="5"/>
      <c r="I5273" s="5"/>
      <c r="J5273" s="5"/>
      <c r="K5273" s="5"/>
      <c r="M5273" s="411"/>
      <c r="O5273" s="16" t="str">
        <f t="shared" si="677"/>
        <v>143701تايمر تابلو  10 آمپر با ولتاژ نامي 250 ولت و زمان تنظيم حداکثر تا شش دقيقه.</v>
      </c>
      <c r="P5273" s="616">
        <v>143701</v>
      </c>
      <c r="Q5273" s="555" t="s">
        <v>6692</v>
      </c>
      <c r="R5273" s="555" t="s">
        <v>30</v>
      </c>
      <c r="S5273" s="614">
        <v>614000</v>
      </c>
      <c r="U5273" s="616"/>
    </row>
    <row r="5274" spans="1:21" ht="34.5">
      <c r="A5274" s="5"/>
      <c r="B5274" s="5"/>
      <c r="I5274" s="5"/>
      <c r="J5274" s="5"/>
      <c r="K5274" s="5"/>
      <c r="M5274" s="411"/>
      <c r="O5274" s="16" t="str">
        <f t="shared" si="677"/>
        <v>143801كليد گردان تابلويي يك پل، 16 آمپر با ولتاژ نامي 380 ولت، قابل قطع زيربار، به طور كامل.</v>
      </c>
      <c r="P5274" s="616">
        <v>143801</v>
      </c>
      <c r="Q5274" s="555" t="s">
        <v>2723</v>
      </c>
      <c r="R5274" s="555" t="s">
        <v>30</v>
      </c>
      <c r="S5274" s="614">
        <v>241000</v>
      </c>
      <c r="U5274" s="616"/>
    </row>
    <row r="5275" spans="1:21" ht="34.5">
      <c r="A5275" s="5"/>
      <c r="B5275" s="5"/>
      <c r="I5275" s="5"/>
      <c r="J5275" s="5"/>
      <c r="K5275" s="5"/>
      <c r="M5275" s="411"/>
      <c r="O5275" s="16" t="str">
        <f t="shared" si="677"/>
        <v>143802كليد گردان تابلويي يك پل، 25 آمپر با ولتاژ نامي 380 ولت، قابل قطع زيربار، به طوركامل.</v>
      </c>
      <c r="P5275" s="616">
        <v>143802</v>
      </c>
      <c r="Q5275" s="555" t="s">
        <v>2724</v>
      </c>
      <c r="R5275" s="555" t="s">
        <v>30</v>
      </c>
      <c r="S5275" s="614">
        <v>256500</v>
      </c>
      <c r="U5275" s="616"/>
    </row>
    <row r="5276" spans="1:21" ht="34.5">
      <c r="A5276" s="5"/>
      <c r="B5276" s="5"/>
      <c r="I5276" s="5"/>
      <c r="J5276" s="5"/>
      <c r="K5276" s="5"/>
      <c r="M5276" s="411"/>
      <c r="O5276" s="16" t="str">
        <f t="shared" si="677"/>
        <v>143803كليد گردان تابلويي يك پل، 40 آمپر با ولتاژ نامي 380 ولت، قابل قطع زيربار، به طور كامل.</v>
      </c>
      <c r="P5276" s="616">
        <v>143803</v>
      </c>
      <c r="Q5276" s="555" t="s">
        <v>2725</v>
      </c>
      <c r="R5276" s="555" t="s">
        <v>30</v>
      </c>
      <c r="S5276" s="614">
        <v>326500</v>
      </c>
      <c r="U5276" s="616"/>
    </row>
    <row r="5277" spans="1:21" ht="34.5">
      <c r="A5277" s="5"/>
      <c r="B5277" s="5"/>
      <c r="I5277" s="5"/>
      <c r="J5277" s="5"/>
      <c r="K5277" s="5"/>
      <c r="M5277" s="411"/>
      <c r="O5277" s="16" t="str">
        <f t="shared" si="677"/>
        <v>143804كليد گردان تابلويي يك پل، 63 آمپر با ولتاژ نامي 380 ولت، قابل قطع زيربار، به طور كامل.</v>
      </c>
      <c r="P5277" s="616">
        <v>143804</v>
      </c>
      <c r="Q5277" s="555" t="s">
        <v>2726</v>
      </c>
      <c r="R5277" s="555" t="s">
        <v>30</v>
      </c>
      <c r="S5277" s="614">
        <v>376000</v>
      </c>
      <c r="U5277" s="616"/>
    </row>
    <row r="5278" spans="1:21" ht="34.5">
      <c r="A5278" s="5"/>
      <c r="B5278" s="5"/>
      <c r="I5278" s="5"/>
      <c r="J5278" s="5"/>
      <c r="K5278" s="5"/>
      <c r="M5278" s="411"/>
      <c r="O5278" s="16" t="str">
        <f t="shared" si="677"/>
        <v>143805كليد گردان تابلويي يك پل، 100 آمپر با ولتاژ نامي 380 ولت، قابل قطع زيربار، به طور كامل.</v>
      </c>
      <c r="P5278" s="616">
        <v>143805</v>
      </c>
      <c r="Q5278" s="555" t="s">
        <v>2727</v>
      </c>
      <c r="R5278" s="555" t="s">
        <v>30</v>
      </c>
      <c r="S5278" s="614">
        <v>633500</v>
      </c>
      <c r="U5278" s="616"/>
    </row>
    <row r="5279" spans="1:21" ht="34.5">
      <c r="A5279" s="5"/>
      <c r="B5279" s="5"/>
      <c r="I5279" s="5"/>
      <c r="J5279" s="5"/>
      <c r="K5279" s="5"/>
      <c r="M5279" s="411"/>
      <c r="O5279" s="16" t="str">
        <f t="shared" si="677"/>
        <v>143901كليد گردان تابلويي دو پل، 16 آمپر با ولتاژ نامي 380 ولت، قابل قطع زيربار، به طور كامل.</v>
      </c>
      <c r="P5279" s="616">
        <v>143901</v>
      </c>
      <c r="Q5279" s="555" t="s">
        <v>2728</v>
      </c>
      <c r="R5279" s="555" t="s">
        <v>30</v>
      </c>
      <c r="S5279" s="614">
        <v>301000</v>
      </c>
      <c r="U5279" s="616"/>
    </row>
    <row r="5280" spans="1:21" ht="34.5">
      <c r="A5280" s="5"/>
      <c r="B5280" s="5"/>
      <c r="I5280" s="5"/>
      <c r="J5280" s="5"/>
      <c r="K5280" s="5"/>
      <c r="M5280" s="411"/>
      <c r="O5280" s="16" t="str">
        <f t="shared" si="677"/>
        <v>143902كليد گردان تابلويي دو پل، 25 آمپر با ولتاژ نامي 380 ولت، قابل قطع زيربار، به طور كامل.</v>
      </c>
      <c r="P5280" s="616">
        <v>143902</v>
      </c>
      <c r="Q5280" s="555" t="s">
        <v>2729</v>
      </c>
      <c r="R5280" s="555" t="s">
        <v>30</v>
      </c>
      <c r="S5280" s="614">
        <v>319000</v>
      </c>
      <c r="U5280" s="616"/>
    </row>
    <row r="5281" spans="1:21" ht="34.5">
      <c r="A5281" s="5"/>
      <c r="B5281" s="5"/>
      <c r="I5281" s="5"/>
      <c r="J5281" s="5"/>
      <c r="K5281" s="5"/>
      <c r="M5281" s="411"/>
      <c r="O5281" s="16" t="str">
        <f t="shared" si="677"/>
        <v>143903كليد گردان تابلويي دو پل، 40 آمپر با ولتاژ نامي 380 ولت، قابل قطع زيربار، به طور كامل.</v>
      </c>
      <c r="P5281" s="616">
        <v>143903</v>
      </c>
      <c r="Q5281" s="555" t="s">
        <v>2730</v>
      </c>
      <c r="R5281" s="555" t="s">
        <v>30</v>
      </c>
      <c r="S5281" s="614">
        <v>421500</v>
      </c>
      <c r="U5281" s="616"/>
    </row>
    <row r="5282" spans="1:21" ht="34.5">
      <c r="A5282" s="5"/>
      <c r="B5282" s="5"/>
      <c r="I5282" s="5"/>
      <c r="J5282" s="5"/>
      <c r="K5282" s="5"/>
      <c r="M5282" s="411"/>
      <c r="O5282" s="16" t="str">
        <f t="shared" si="677"/>
        <v>143904كليد گردان تابلويي دو پل، 63 آمپر با ولتاژ نامي 380 ولت، قابل قطع زيربار، به طور كامل.</v>
      </c>
      <c r="P5282" s="616">
        <v>143904</v>
      </c>
      <c r="Q5282" s="555" t="s">
        <v>2731</v>
      </c>
      <c r="R5282" s="555" t="s">
        <v>30</v>
      </c>
      <c r="S5282" s="614">
        <v>451000</v>
      </c>
      <c r="U5282" s="616"/>
    </row>
    <row r="5283" spans="1:21" ht="34.5">
      <c r="A5283" s="5"/>
      <c r="B5283" s="5"/>
      <c r="I5283" s="5"/>
      <c r="J5283" s="5"/>
      <c r="K5283" s="5"/>
      <c r="M5283" s="411"/>
      <c r="O5283" s="16" t="str">
        <f t="shared" si="677"/>
        <v>143905كليد گردان تابلويي دو پل، 100 آمپر با ولتاژ نامي 380 ولت، قابل قطع زيربار، به طور كامل.</v>
      </c>
      <c r="P5283" s="616">
        <v>143905</v>
      </c>
      <c r="Q5283" s="555" t="s">
        <v>2732</v>
      </c>
      <c r="R5283" s="555" t="s">
        <v>30</v>
      </c>
      <c r="S5283" s="614">
        <v>656500</v>
      </c>
      <c r="U5283" s="616"/>
    </row>
    <row r="5284" spans="1:21" ht="34.5">
      <c r="A5284" s="5"/>
      <c r="B5284" s="5"/>
      <c r="I5284" s="5"/>
      <c r="J5284" s="5"/>
      <c r="K5284" s="5"/>
      <c r="M5284" s="411"/>
      <c r="O5284" s="16" t="str">
        <f t="shared" si="677"/>
        <v>143906كليد گردان تابلويي دو پل، 200 آمپر با ولتاژ نامي 380 ولت، قابل قطع زيربار، به طور كامل.</v>
      </c>
      <c r="P5284" s="616">
        <v>143906</v>
      </c>
      <c r="Q5284" s="555" t="s">
        <v>2733</v>
      </c>
      <c r="R5284" s="555" t="s">
        <v>30</v>
      </c>
      <c r="S5284" s="614">
        <v>838500</v>
      </c>
      <c r="U5284" s="616"/>
    </row>
    <row r="5285" spans="1:21" ht="34.5">
      <c r="A5285" s="5"/>
      <c r="B5285" s="5"/>
      <c r="I5285" s="5"/>
      <c r="J5285" s="5"/>
      <c r="K5285" s="5"/>
      <c r="M5285" s="411"/>
      <c r="O5285" s="16" t="str">
        <f t="shared" si="677"/>
        <v>144001كليد گردان تابلويي سه پل، 16 آمپر با ولتاژ نامي 380 ولت، قابل قطع زيربار، به طور كامل.</v>
      </c>
      <c r="P5285" s="616">
        <v>144001</v>
      </c>
      <c r="Q5285" s="555" t="s">
        <v>2734</v>
      </c>
      <c r="R5285" s="555" t="s">
        <v>30</v>
      </c>
      <c r="S5285" s="614">
        <v>374000</v>
      </c>
      <c r="U5285" s="616"/>
    </row>
    <row r="5286" spans="1:21" ht="34.5">
      <c r="A5286" s="5"/>
      <c r="B5286" s="5"/>
      <c r="I5286" s="5"/>
      <c r="J5286" s="5"/>
      <c r="K5286" s="5"/>
      <c r="M5286" s="411"/>
      <c r="O5286" s="16" t="str">
        <f t="shared" si="677"/>
        <v>144002كليد گردان تابلويي سه پل، 25 آمپر با ولتاژ نامي 380 ولت، قابل قطع زيربار، به طور كامل.</v>
      </c>
      <c r="P5286" s="616">
        <v>144002</v>
      </c>
      <c r="Q5286" s="555" t="s">
        <v>2735</v>
      </c>
      <c r="R5286" s="555" t="s">
        <v>30</v>
      </c>
      <c r="S5286" s="614">
        <v>406000</v>
      </c>
      <c r="U5286" s="616"/>
    </row>
    <row r="5287" spans="1:21" ht="34.5">
      <c r="A5287" s="5"/>
      <c r="B5287" s="5"/>
      <c r="I5287" s="5"/>
      <c r="J5287" s="5"/>
      <c r="K5287" s="5"/>
      <c r="M5287" s="411"/>
      <c r="O5287" s="16" t="str">
        <f t="shared" ref="O5287:O5350" si="678">LEFT(CONCATENATE(P5287,Q5287),252)</f>
        <v>144003كليد گردان تابلويي سه پل، 40 آمپر با ولتاژ نامي 380 ولت، قابل قطع زيربار، به طور كامل.</v>
      </c>
      <c r="P5287" s="616">
        <v>144003</v>
      </c>
      <c r="Q5287" s="555" t="s">
        <v>2736</v>
      </c>
      <c r="R5287" s="555" t="s">
        <v>30</v>
      </c>
      <c r="S5287" s="614">
        <v>509000</v>
      </c>
      <c r="U5287" s="616"/>
    </row>
    <row r="5288" spans="1:21" ht="34.5">
      <c r="A5288" s="5"/>
      <c r="B5288" s="5"/>
      <c r="I5288" s="5"/>
      <c r="J5288" s="5"/>
      <c r="K5288" s="5"/>
      <c r="M5288" s="411"/>
      <c r="O5288" s="16" t="str">
        <f t="shared" si="678"/>
        <v>144004كليد گردان تابلويي سه پل، 63 آمپر با ولتاژ نامي 380 ولت، قابل قطع زيربار، به طور كامل.</v>
      </c>
      <c r="P5288" s="616">
        <v>144004</v>
      </c>
      <c r="Q5288" s="555" t="s">
        <v>2737</v>
      </c>
      <c r="R5288" s="555" t="s">
        <v>30</v>
      </c>
      <c r="S5288" s="614">
        <v>587500</v>
      </c>
      <c r="U5288" s="616"/>
    </row>
    <row r="5289" spans="1:21" ht="34.5">
      <c r="A5289" s="5"/>
      <c r="B5289" s="5"/>
      <c r="I5289" s="5"/>
      <c r="J5289" s="5"/>
      <c r="K5289" s="5"/>
      <c r="M5289" s="411"/>
      <c r="O5289" s="16" t="str">
        <f t="shared" si="678"/>
        <v>144005كليد گردان تابلويي سه پل، 100 آمپر با ولتاژ نامي 380 ولت، قابل قطع زيربار، به طور كامل.</v>
      </c>
      <c r="P5289" s="616">
        <v>144005</v>
      </c>
      <c r="Q5289" s="555" t="s">
        <v>2738</v>
      </c>
      <c r="R5289" s="555" t="s">
        <v>30</v>
      </c>
      <c r="S5289" s="614">
        <v>825500</v>
      </c>
      <c r="U5289" s="616"/>
    </row>
    <row r="5290" spans="1:21" ht="34.5">
      <c r="A5290" s="5"/>
      <c r="B5290" s="5"/>
      <c r="I5290" s="5"/>
      <c r="J5290" s="5"/>
      <c r="K5290" s="5"/>
      <c r="M5290" s="411"/>
      <c r="O5290" s="16" t="str">
        <f t="shared" si="678"/>
        <v>144006كليد گردان تابلويي سه پل، 200 آمپر با ولتاژ نامي 380 ولت، قابل قطع زيربار، به طور كامل.</v>
      </c>
      <c r="P5290" s="616">
        <v>144006</v>
      </c>
      <c r="Q5290" s="555" t="s">
        <v>2739</v>
      </c>
      <c r="R5290" s="555" t="s">
        <v>30</v>
      </c>
      <c r="S5290" s="614">
        <v>994500</v>
      </c>
      <c r="U5290" s="616"/>
    </row>
    <row r="5291" spans="1:21" ht="34.5">
      <c r="A5291" s="5"/>
      <c r="B5291" s="5"/>
      <c r="I5291" s="5"/>
      <c r="J5291" s="5"/>
      <c r="K5291" s="5"/>
      <c r="M5291" s="411"/>
      <c r="O5291" s="16" t="str">
        <f t="shared" si="678"/>
        <v>144101كليدگردان تابلويي چهار پل، 16 آمپر با ولتاژ نامي 380 ولت، قابل قطع زيربار، به طوركامل.</v>
      </c>
      <c r="P5291" s="616">
        <v>144101</v>
      </c>
      <c r="Q5291" s="555" t="s">
        <v>2740</v>
      </c>
      <c r="R5291" s="555" t="s">
        <v>30</v>
      </c>
      <c r="S5291" s="614">
        <v>419500</v>
      </c>
      <c r="U5291" s="616"/>
    </row>
    <row r="5292" spans="1:21" ht="34.5">
      <c r="A5292" s="5"/>
      <c r="B5292" s="5"/>
      <c r="I5292" s="5"/>
      <c r="J5292" s="5"/>
      <c r="K5292" s="5"/>
      <c r="M5292" s="411"/>
      <c r="O5292" s="16" t="str">
        <f t="shared" si="678"/>
        <v>144102كليدگردان تابلويي چهار پل، 25 آمپر با ولتاژ نامي 380 ولت، قابل قطع زيربار، به طوركامل.</v>
      </c>
      <c r="P5292" s="616">
        <v>144102</v>
      </c>
      <c r="Q5292" s="555" t="s">
        <v>2741</v>
      </c>
      <c r="R5292" s="555" t="s">
        <v>30</v>
      </c>
      <c r="S5292" s="614">
        <v>468500</v>
      </c>
      <c r="U5292" s="616"/>
    </row>
    <row r="5293" spans="1:21" ht="34.5">
      <c r="A5293" s="5"/>
      <c r="B5293" s="5"/>
      <c r="I5293" s="5"/>
      <c r="J5293" s="5"/>
      <c r="K5293" s="5"/>
      <c r="M5293" s="411"/>
      <c r="O5293" s="16" t="str">
        <f t="shared" si="678"/>
        <v>144103كليدگردان تابلويي چهار پل، 40 آمپر با ولتاژ نامي 380 ولت، قابل قطع زيربار، به طوركامل.</v>
      </c>
      <c r="P5293" s="616">
        <v>144103</v>
      </c>
      <c r="Q5293" s="555" t="s">
        <v>2742</v>
      </c>
      <c r="R5293" s="555" t="s">
        <v>30</v>
      </c>
      <c r="S5293" s="614">
        <v>638500</v>
      </c>
      <c r="U5293" s="616"/>
    </row>
    <row r="5294" spans="1:21" ht="34.5">
      <c r="A5294" s="5"/>
      <c r="B5294" s="5"/>
      <c r="I5294" s="5"/>
      <c r="J5294" s="5"/>
      <c r="K5294" s="5"/>
      <c r="M5294" s="411"/>
      <c r="O5294" s="16" t="str">
        <f t="shared" si="678"/>
        <v>144104كليدگردان تابلويي چهار پل، 63 آمپر با ولتاژ نامي 380 ولت، قابل قطع زيربار، به طوركامل.</v>
      </c>
      <c r="P5294" s="616">
        <v>144104</v>
      </c>
      <c r="Q5294" s="555" t="s">
        <v>2743</v>
      </c>
      <c r="R5294" s="555" t="s">
        <v>30</v>
      </c>
      <c r="S5294" s="614">
        <v>690500</v>
      </c>
      <c r="U5294" s="616"/>
    </row>
    <row r="5295" spans="1:21" ht="34.5">
      <c r="A5295" s="5"/>
      <c r="B5295" s="5"/>
      <c r="I5295" s="5"/>
      <c r="J5295" s="5"/>
      <c r="K5295" s="5"/>
      <c r="M5295" s="411"/>
      <c r="O5295" s="16" t="str">
        <f t="shared" si="678"/>
        <v>144105كليدگردان تابلويي چهار پل، 80 آمپر با ولتاژ نامي 380 ولت، قابل قطع زيربار، به طوركامل.</v>
      </c>
      <c r="P5295" s="616">
        <v>144105</v>
      </c>
      <c r="Q5295" s="555" t="s">
        <v>2744</v>
      </c>
      <c r="R5295" s="555" t="s">
        <v>30</v>
      </c>
      <c r="S5295" s="614">
        <v>1194000</v>
      </c>
      <c r="U5295" s="616"/>
    </row>
    <row r="5296" spans="1:21" ht="34.5">
      <c r="A5296" s="5"/>
      <c r="B5296" s="5"/>
      <c r="I5296" s="5"/>
      <c r="J5296" s="5"/>
      <c r="K5296" s="5"/>
      <c r="M5296" s="411"/>
      <c r="O5296" s="16" t="str">
        <f t="shared" si="678"/>
        <v>144106كليدگردان تابلويي چهار پل، 100 آمپر با ولتاژ نامي 380 ولت، قابل قطع زيربار، به طوركامل.</v>
      </c>
      <c r="P5296" s="616">
        <v>144106</v>
      </c>
      <c r="Q5296" s="555" t="s">
        <v>2745</v>
      </c>
      <c r="R5296" s="555" t="s">
        <v>30</v>
      </c>
      <c r="S5296" s="614">
        <v>1247000</v>
      </c>
      <c r="U5296" s="616"/>
    </row>
    <row r="5297" spans="1:21" ht="34.5">
      <c r="A5297" s="5"/>
      <c r="B5297" s="5"/>
      <c r="I5297" s="5"/>
      <c r="J5297" s="5"/>
      <c r="K5297" s="5"/>
      <c r="M5297" s="411"/>
      <c r="O5297" s="16" t="str">
        <f t="shared" si="678"/>
        <v>144107كليدگردان تابلويي چهار پل، 200 آمپر با ولتاژ نامي 380 ولت، قابل قطع زيربار، به طوركامل.</v>
      </c>
      <c r="P5297" s="616">
        <v>144107</v>
      </c>
      <c r="Q5297" s="555" t="s">
        <v>2746</v>
      </c>
      <c r="R5297" s="555" t="s">
        <v>30</v>
      </c>
      <c r="S5297" s="614">
        <v>2302000</v>
      </c>
      <c r="U5297" s="616"/>
    </row>
    <row r="5298" spans="1:21" ht="34.5">
      <c r="A5298" s="5"/>
      <c r="B5298" s="5"/>
      <c r="I5298" s="5"/>
      <c r="J5298" s="5"/>
      <c r="K5298" s="5"/>
      <c r="M5298" s="411"/>
      <c r="O5298" s="16" t="str">
        <f t="shared" si="678"/>
        <v>144301كليد گردان تابلويي تك پل، از نوع سه حالته(1 -0 -2 ) 16 آمپر با ولتاژ حداكثر240 ولت، قابل قطع زير بار، بطوركامل</v>
      </c>
      <c r="P5298" s="616">
        <v>144301</v>
      </c>
      <c r="Q5298" s="555" t="s">
        <v>2747</v>
      </c>
      <c r="R5298" s="555" t="s">
        <v>30</v>
      </c>
      <c r="S5298" s="614">
        <v>299000</v>
      </c>
      <c r="U5298" s="616"/>
    </row>
    <row r="5299" spans="1:21" ht="34.5">
      <c r="A5299" s="5"/>
      <c r="B5299" s="5"/>
      <c r="I5299" s="5"/>
      <c r="J5299" s="5"/>
      <c r="K5299" s="5"/>
      <c r="M5299" s="411"/>
      <c r="O5299" s="16" t="str">
        <f t="shared" si="678"/>
        <v>144311کلید سه حالته فرمان (1-0-2) کنتاکت خور، 6 آمپر و یا ولتاژ حداکثر 240 ولت .</v>
      </c>
      <c r="P5299" s="616">
        <v>144311</v>
      </c>
      <c r="Q5299" s="555" t="s">
        <v>6693</v>
      </c>
      <c r="R5299" s="555" t="s">
        <v>30</v>
      </c>
      <c r="S5299" s="614">
        <v>348000</v>
      </c>
      <c r="U5299" s="616"/>
    </row>
    <row r="5300" spans="1:21">
      <c r="A5300" s="5"/>
      <c r="B5300" s="5"/>
      <c r="I5300" s="5"/>
      <c r="J5300" s="5"/>
      <c r="K5300" s="5"/>
      <c r="M5300" s="411"/>
      <c r="O5300" s="16" t="str">
        <f t="shared" si="678"/>
        <v>144321کنتاکت کلید سه حالته فرمان.</v>
      </c>
      <c r="P5300" s="616">
        <v>144321</v>
      </c>
      <c r="Q5300" s="555" t="s">
        <v>6694</v>
      </c>
      <c r="R5300" s="555" t="s">
        <v>30</v>
      </c>
      <c r="S5300" s="614">
        <v>190500</v>
      </c>
      <c r="U5300" s="616"/>
    </row>
    <row r="5301" spans="1:21" ht="51.75">
      <c r="A5301" s="5"/>
      <c r="B5301" s="5"/>
      <c r="I5301" s="5"/>
      <c r="J5301" s="5"/>
      <c r="K5301" s="5"/>
      <c r="M5301" s="411"/>
      <c r="O5301" s="16" t="str">
        <f t="shared" si="678"/>
        <v>144501كليدگردان تابلويي سه پل، از نوع سه حالته
(1 -0 -2 ) 16 آمپر با حداكثر ولتاژ 415 ولت، قابل قطع زير بار، بطور كامل.</v>
      </c>
      <c r="P5301" s="616">
        <v>144501</v>
      </c>
      <c r="Q5301" s="555" t="s">
        <v>2748</v>
      </c>
      <c r="R5301" s="555" t="s">
        <v>30</v>
      </c>
      <c r="S5301" s="614">
        <v>453500</v>
      </c>
      <c r="U5301" s="616"/>
    </row>
    <row r="5302" spans="1:21" ht="34.5">
      <c r="A5302" s="5"/>
      <c r="B5302" s="5"/>
      <c r="I5302" s="5"/>
      <c r="J5302" s="5"/>
      <c r="K5302" s="5"/>
      <c r="M5302" s="411"/>
      <c r="O5302" s="16" t="str">
        <f t="shared" si="678"/>
        <v>144502كليدگردان تابلويي سه پل، از نوع سه حالته(1 -0 -2 ) 16 آمپر با ولتاژ حداكثر415 ولت، قابل قطع زير باربطوركامل</v>
      </c>
      <c r="P5302" s="616">
        <v>144502</v>
      </c>
      <c r="Q5302" s="555" t="s">
        <v>2749</v>
      </c>
      <c r="R5302" s="555" t="s">
        <v>30</v>
      </c>
      <c r="S5302" s="614">
        <v>474500</v>
      </c>
      <c r="U5302" s="616"/>
    </row>
    <row r="5303" spans="1:21" ht="34.5">
      <c r="A5303" s="5"/>
      <c r="B5303" s="5"/>
      <c r="I5303" s="5"/>
      <c r="J5303" s="5"/>
      <c r="K5303" s="5"/>
      <c r="M5303" s="411"/>
      <c r="O5303" s="16" t="str">
        <f t="shared" si="678"/>
        <v>144503كليدگردان تابلويي سه پل، از نوع سه حالته(1 -0 -2 ) 25 آمپر با ولتاژ حداكثر415 ولت، قابل قطع زير باربطوركامل</v>
      </c>
      <c r="P5303" s="616">
        <v>144503</v>
      </c>
      <c r="Q5303" s="555" t="s">
        <v>2750</v>
      </c>
      <c r="R5303" s="555" t="s">
        <v>30</v>
      </c>
      <c r="S5303" s="614">
        <v>610000</v>
      </c>
      <c r="U5303" s="616"/>
    </row>
    <row r="5304" spans="1:21" ht="34.5">
      <c r="A5304" s="5"/>
      <c r="B5304" s="5"/>
      <c r="I5304" s="5"/>
      <c r="J5304" s="5"/>
      <c r="K5304" s="5"/>
      <c r="M5304" s="411"/>
      <c r="O5304" s="16" t="str">
        <f t="shared" si="678"/>
        <v>144504كليدگردان تابلويي سه پل، از نوع سه حالته(1 -0 -2 ) 63 آمپر با ولتاژ حداكثر415 ولت، قابل قطع زير باربطوركامل</v>
      </c>
      <c r="P5304" s="616">
        <v>144504</v>
      </c>
      <c r="Q5304" s="555" t="s">
        <v>2751</v>
      </c>
      <c r="R5304" s="555" t="s">
        <v>30</v>
      </c>
      <c r="S5304" s="614">
        <v>691500</v>
      </c>
      <c r="U5304" s="616"/>
    </row>
    <row r="5305" spans="1:21" ht="34.5">
      <c r="A5305" s="5"/>
      <c r="B5305" s="5"/>
      <c r="I5305" s="5"/>
      <c r="J5305" s="5"/>
      <c r="K5305" s="5"/>
      <c r="M5305" s="411"/>
      <c r="O5305" s="16" t="str">
        <f t="shared" si="678"/>
        <v>144505كليدگردان تابلويي سه پل، از نوع سه حالته(1 -0 -2 ) 100 آمپر با ولتاژ حداكثر415 ولت، قابل قطع زير باربطوركامل</v>
      </c>
      <c r="P5305" s="616">
        <v>144505</v>
      </c>
      <c r="Q5305" s="555" t="s">
        <v>2752</v>
      </c>
      <c r="R5305" s="555" t="s">
        <v>30</v>
      </c>
      <c r="S5305" s="614">
        <v>1271000</v>
      </c>
      <c r="U5305" s="616"/>
    </row>
    <row r="5306" spans="1:21" ht="34.5">
      <c r="A5306" s="5"/>
      <c r="B5306" s="5"/>
      <c r="I5306" s="5"/>
      <c r="J5306" s="5"/>
      <c r="K5306" s="5"/>
      <c r="M5306" s="411"/>
      <c r="O5306" s="16" t="str">
        <f t="shared" si="678"/>
        <v>144506كليدگردان تابلويي سه پل، از نوع سه حالته(1 -0 -2 ) 160 آمپر با ولتاژ حداكثر415 ولت، قابل قطع زير باربطوركامل</v>
      </c>
      <c r="P5306" s="616">
        <v>144506</v>
      </c>
      <c r="Q5306" s="555" t="s">
        <v>2753</v>
      </c>
      <c r="R5306" s="555" t="s">
        <v>30</v>
      </c>
      <c r="S5306" s="614">
        <v>1447000</v>
      </c>
      <c r="U5306" s="616"/>
    </row>
    <row r="5307" spans="1:21" ht="34.5">
      <c r="A5307" s="5"/>
      <c r="B5307" s="5"/>
      <c r="I5307" s="5"/>
      <c r="J5307" s="5"/>
      <c r="K5307" s="5"/>
      <c r="M5307" s="411"/>
      <c r="O5307" s="16" t="str">
        <f t="shared" si="678"/>
        <v>144701كليد گردان تابلويي يك پل، از نوع دو حالته(1 -0 -2 ) 16 آمپر با ولتاژ حداكثر240 ولت، قابل قطع زير باربطوركامل</v>
      </c>
      <c r="P5307" s="616">
        <v>144701</v>
      </c>
      <c r="Q5307" s="555" t="s">
        <v>2754</v>
      </c>
      <c r="R5307" s="555" t="s">
        <v>30</v>
      </c>
      <c r="S5307" s="614">
        <v>318000</v>
      </c>
      <c r="U5307" s="616"/>
    </row>
    <row r="5308" spans="1:21" ht="34.5">
      <c r="A5308" s="5"/>
      <c r="B5308" s="5"/>
      <c r="I5308" s="5"/>
      <c r="J5308" s="5"/>
      <c r="K5308" s="5"/>
      <c r="M5308" s="411"/>
      <c r="O5308" s="16" t="str">
        <f t="shared" si="678"/>
        <v>144702كليد گردان تابلويي يك پل، از نوع دو حالته(1 -0 -2 ) 25 آمپر با ولتاژ حداكثر240 ولت، قابل قطع زير باربطوركامل</v>
      </c>
      <c r="P5308" s="616">
        <v>144702</v>
      </c>
      <c r="Q5308" s="555" t="s">
        <v>2755</v>
      </c>
      <c r="R5308" s="555" t="s">
        <v>30</v>
      </c>
      <c r="S5308" s="614">
        <v>325500</v>
      </c>
      <c r="U5308" s="616"/>
    </row>
    <row r="5309" spans="1:21" ht="34.5">
      <c r="A5309" s="5"/>
      <c r="B5309" s="5"/>
      <c r="I5309" s="5"/>
      <c r="J5309" s="5"/>
      <c r="K5309" s="5"/>
      <c r="M5309" s="411"/>
      <c r="O5309" s="16" t="str">
        <f t="shared" si="678"/>
        <v>144901كليد گردان تابلويي سه پل، از نوع دو حالته (2 -1 ) 16 آمپر با ولتاژ حداكثر380 ولت، قابل قطع زير بار، بطوركامل.</v>
      </c>
      <c r="P5309" s="616">
        <v>144901</v>
      </c>
      <c r="Q5309" s="555" t="s">
        <v>2756</v>
      </c>
      <c r="R5309" s="555" t="s">
        <v>30</v>
      </c>
      <c r="S5309" s="614">
        <v>458000</v>
      </c>
      <c r="U5309" s="616"/>
    </row>
    <row r="5310" spans="1:21" ht="34.5">
      <c r="A5310" s="5"/>
      <c r="B5310" s="5"/>
      <c r="I5310" s="5"/>
      <c r="J5310" s="5"/>
      <c r="K5310" s="5"/>
      <c r="M5310" s="411"/>
      <c r="O5310" s="16" t="str">
        <f t="shared" si="678"/>
        <v>144902كليد گردان تابلويي سه پل، از نوع دو حالته (2 -1 ) 25 آمپر با ولتاژ حداكثر380 ولت، قابل قطع زير بار، بطوركامل.</v>
      </c>
      <c r="P5310" s="616">
        <v>144902</v>
      </c>
      <c r="Q5310" s="555" t="s">
        <v>2757</v>
      </c>
      <c r="R5310" s="555" t="s">
        <v>30</v>
      </c>
      <c r="S5310" s="614">
        <v>474500</v>
      </c>
      <c r="U5310" s="616"/>
    </row>
    <row r="5311" spans="1:21" ht="34.5">
      <c r="A5311" s="5"/>
      <c r="B5311" s="5"/>
      <c r="I5311" s="5"/>
      <c r="J5311" s="5"/>
      <c r="K5311" s="5"/>
      <c r="M5311" s="411"/>
      <c r="O5311" s="16" t="str">
        <f t="shared" si="678"/>
        <v>144903كليد گردان تابلويي سه پل، از نوع دو حالته (2 -1 ) 40 آمپر با ولتاژ حداكثر380 ولت، قابل قطع زير بار، بطوركامل.</v>
      </c>
      <c r="P5311" s="616">
        <v>144903</v>
      </c>
      <c r="Q5311" s="555" t="s">
        <v>2758</v>
      </c>
      <c r="R5311" s="555" t="s">
        <v>30</v>
      </c>
      <c r="S5311" s="614">
        <v>638500</v>
      </c>
      <c r="U5311" s="616"/>
    </row>
    <row r="5312" spans="1:21" ht="34.5">
      <c r="A5312" s="5"/>
      <c r="B5312" s="5"/>
      <c r="I5312" s="5"/>
      <c r="J5312" s="5"/>
      <c r="K5312" s="5"/>
      <c r="M5312" s="411"/>
      <c r="O5312" s="16" t="str">
        <f t="shared" si="678"/>
        <v>144904كليد گردان تابلويي سه پل، از نوع دو حالته (2 -1 ) 63 آمپر با ولتاژ حداكثر380 ولت، قابل قطع زير بار، بطوركامل.</v>
      </c>
      <c r="P5312" s="616">
        <v>144904</v>
      </c>
      <c r="Q5312" s="555" t="s">
        <v>2759</v>
      </c>
      <c r="R5312" s="555" t="s">
        <v>30</v>
      </c>
      <c r="S5312" s="614">
        <v>666000</v>
      </c>
      <c r="U5312" s="616"/>
    </row>
    <row r="5313" spans="1:21" ht="34.5">
      <c r="A5313" s="5"/>
      <c r="B5313" s="5"/>
      <c r="I5313" s="5"/>
      <c r="J5313" s="5"/>
      <c r="K5313" s="5"/>
      <c r="M5313" s="411"/>
      <c r="O5313" s="16" t="str">
        <f t="shared" si="678"/>
        <v>145301جعبه چدني براي كليدهاي گردان تابلويي 16 آمپر، از تك پل تا چهار پل.</v>
      </c>
      <c r="P5313" s="616">
        <v>145301</v>
      </c>
      <c r="Q5313" s="555" t="s">
        <v>2760</v>
      </c>
      <c r="R5313" s="555" t="s">
        <v>30</v>
      </c>
      <c r="S5313" s="614">
        <v>301000</v>
      </c>
      <c r="U5313" s="616"/>
    </row>
    <row r="5314" spans="1:21" ht="34.5">
      <c r="A5314" s="5"/>
      <c r="B5314" s="5"/>
      <c r="I5314" s="5"/>
      <c r="J5314" s="5"/>
      <c r="K5314" s="5"/>
      <c r="M5314" s="411"/>
      <c r="O5314" s="16" t="str">
        <f t="shared" si="678"/>
        <v>145302جعبه چدني براي كليدهاي گردان تابلويي 40 آمپر، از تك پل تا چهار پل.</v>
      </c>
      <c r="P5314" s="616">
        <v>145302</v>
      </c>
      <c r="Q5314" s="555" t="s">
        <v>2761</v>
      </c>
      <c r="R5314" s="555" t="s">
        <v>30</v>
      </c>
      <c r="S5314" s="614">
        <v>504000</v>
      </c>
      <c r="U5314" s="616"/>
    </row>
    <row r="5315" spans="1:21" ht="34.5">
      <c r="A5315" s="5"/>
      <c r="B5315" s="5"/>
      <c r="I5315" s="5"/>
      <c r="J5315" s="5"/>
      <c r="K5315" s="5"/>
      <c r="M5315" s="411"/>
      <c r="O5315" s="16" t="str">
        <f t="shared" si="678"/>
        <v>145901كليد فيوزسه پل تا160 آمپر، 500 ولت، قابل قطع زيربار، با جرقه گيرهاي مربوط و بدون فيوز چاقويي مربوط.</v>
      </c>
      <c r="P5315" s="616">
        <v>145901</v>
      </c>
      <c r="Q5315" s="555" t="s">
        <v>2762</v>
      </c>
      <c r="R5315" s="555" t="s">
        <v>30</v>
      </c>
      <c r="S5315" s="614">
        <v>1118000</v>
      </c>
      <c r="U5315" s="616"/>
    </row>
    <row r="5316" spans="1:21" ht="34.5">
      <c r="A5316" s="5"/>
      <c r="B5316" s="5"/>
      <c r="I5316" s="5"/>
      <c r="J5316" s="5"/>
      <c r="K5316" s="5"/>
      <c r="M5316" s="411"/>
      <c r="O5316" s="16" t="str">
        <f t="shared" si="678"/>
        <v>145902كليد فيوز سه پل تا250 آمپر، 500 ولت، قابل قطع زيربار، با جرقه گيرهاي مربوط و بدون فيوز چاقويي مربوط.</v>
      </c>
      <c r="P5316" s="616">
        <v>145902</v>
      </c>
      <c r="Q5316" s="555" t="s">
        <v>2763</v>
      </c>
      <c r="R5316" s="555" t="s">
        <v>30</v>
      </c>
      <c r="S5316" s="614">
        <v>1417000</v>
      </c>
      <c r="U5316" s="616"/>
    </row>
    <row r="5317" spans="1:21" ht="34.5">
      <c r="A5317" s="5"/>
      <c r="B5317" s="5"/>
      <c r="I5317" s="5"/>
      <c r="J5317" s="5"/>
      <c r="K5317" s="5"/>
      <c r="M5317" s="411"/>
      <c r="O5317" s="16" t="str">
        <f t="shared" si="678"/>
        <v>145903كليد فيوزسه پل تا400 آمپر، 500 ولت، قابل قطع زيربار، با جرقه گيرهاي مربوط و بدون فيوز چاقويي مربوط.</v>
      </c>
      <c r="P5317" s="616">
        <v>145903</v>
      </c>
      <c r="Q5317" s="555" t="s">
        <v>2764</v>
      </c>
      <c r="R5317" s="555" t="s">
        <v>30</v>
      </c>
      <c r="S5317" s="614">
        <v>1903000</v>
      </c>
      <c r="U5317" s="616"/>
    </row>
    <row r="5318" spans="1:21" ht="34.5">
      <c r="A5318" s="5"/>
      <c r="B5318" s="5"/>
      <c r="I5318" s="5"/>
      <c r="J5318" s="5"/>
      <c r="K5318" s="5"/>
      <c r="M5318" s="411"/>
      <c r="O5318" s="16" t="str">
        <f t="shared" si="678"/>
        <v>145904كليد فيوز سه پل تا630 آمپر، 500 ولت، قابل قطع زيربار، با جرقه گيرهاي مربوط و بدون فيوز چاقويي مربوط.</v>
      </c>
      <c r="P5318" s="616">
        <v>145904</v>
      </c>
      <c r="Q5318" s="555" t="s">
        <v>2765</v>
      </c>
      <c r="R5318" s="555" t="s">
        <v>30</v>
      </c>
      <c r="S5318" s="614">
        <v>2629000</v>
      </c>
      <c r="U5318" s="616"/>
    </row>
    <row r="5319" spans="1:21" ht="34.5">
      <c r="A5319" s="5"/>
      <c r="B5319" s="5"/>
      <c r="I5319" s="5"/>
      <c r="J5319" s="5"/>
      <c r="K5319" s="5"/>
      <c r="M5319" s="411"/>
      <c r="O5319" s="16" t="str">
        <f t="shared" si="678"/>
        <v>146001كليد فيوز نوع مينياتوري (فيوز كرير) يك پل با ولتاژ نامي 250 ولت تا جريان 32 آمپر با فيوز مربوط به طور كامل.</v>
      </c>
      <c r="P5319" s="616">
        <v>146001</v>
      </c>
      <c r="Q5319" s="555" t="s">
        <v>6695</v>
      </c>
      <c r="R5319" s="555" t="s">
        <v>30</v>
      </c>
      <c r="S5319" s="614">
        <v>500000</v>
      </c>
      <c r="U5319" s="616"/>
    </row>
    <row r="5320" spans="1:21" ht="34.5">
      <c r="A5320" s="5"/>
      <c r="B5320" s="5"/>
      <c r="I5320" s="5"/>
      <c r="J5320" s="5"/>
      <c r="K5320" s="5"/>
      <c r="M5320" s="411"/>
      <c r="O5320" s="16" t="str">
        <f t="shared" si="678"/>
        <v>146004كليد فيوز نوع مينياتوري (فيوز كرير) دو پل با ولتاژ نامي 500 ولت تا جريان 32 آمپر با فيوز مربوط به طور كامل.</v>
      </c>
      <c r="P5320" s="616">
        <v>146004</v>
      </c>
      <c r="Q5320" s="555" t="s">
        <v>6696</v>
      </c>
      <c r="R5320" s="555" t="s">
        <v>30</v>
      </c>
      <c r="S5320" s="614">
        <v>487500</v>
      </c>
      <c r="U5320" s="616"/>
    </row>
    <row r="5321" spans="1:21" ht="34.5">
      <c r="A5321" s="5"/>
      <c r="B5321" s="5"/>
      <c r="I5321" s="5"/>
      <c r="J5321" s="5"/>
      <c r="K5321" s="5"/>
      <c r="M5321" s="411"/>
      <c r="O5321" s="16" t="str">
        <f t="shared" si="678"/>
        <v>146007كليد فيوز نوع مينياتوري (فيوز كرير) سه پل با ولتاژ نامي 500 ولت  تا جريان 32 آمپر با فيوز مربوط به طور كامل.</v>
      </c>
      <c r="P5321" s="616">
        <v>146007</v>
      </c>
      <c r="Q5321" s="555" t="s">
        <v>6697</v>
      </c>
      <c r="R5321" s="555" t="s">
        <v>30</v>
      </c>
      <c r="S5321" s="614">
        <v>581000</v>
      </c>
      <c r="U5321" s="616"/>
    </row>
    <row r="5322" spans="1:21" ht="34.5">
      <c r="A5322" s="5"/>
      <c r="B5322" s="5"/>
      <c r="I5322" s="5"/>
      <c r="J5322" s="5"/>
      <c r="K5322" s="5"/>
      <c r="M5322" s="411"/>
      <c r="O5322" s="16" t="str">
        <f t="shared" si="678"/>
        <v>146010كليد فيوز نوع مينياتوري (فيوز كرير) چهار پل با ولتاژ نامي 500 ولت تا جريان 32 آمپر با فيوز مربوط به طور كامل.</v>
      </c>
      <c r="P5322" s="616">
        <v>146010</v>
      </c>
      <c r="Q5322" s="555" t="s">
        <v>6698</v>
      </c>
      <c r="R5322" s="555" t="s">
        <v>30</v>
      </c>
      <c r="S5322" s="614">
        <v>659000</v>
      </c>
      <c r="U5322" s="616"/>
    </row>
    <row r="5323" spans="1:21" ht="34.5">
      <c r="A5323" s="5"/>
      <c r="B5323" s="5"/>
      <c r="I5323" s="5"/>
      <c r="J5323" s="5"/>
      <c r="K5323" s="5"/>
      <c r="M5323" s="411"/>
      <c r="O5323" s="16" t="str">
        <f t="shared" si="678"/>
        <v>146101كليد گردان پايه فيوزدار قابل قطع زير بار سه پل با ولتااژ نامي 500 ولت و جريان 160 آمپر.</v>
      </c>
      <c r="P5323" s="616">
        <v>146101</v>
      </c>
      <c r="Q5323" s="555" t="s">
        <v>2766</v>
      </c>
      <c r="R5323" s="555" t="s">
        <v>30</v>
      </c>
      <c r="S5323" s="614">
        <v>1742000</v>
      </c>
      <c r="U5323" s="616"/>
    </row>
    <row r="5324" spans="1:21" ht="34.5">
      <c r="A5324" s="5"/>
      <c r="B5324" s="5"/>
      <c r="I5324" s="5"/>
      <c r="J5324" s="5"/>
      <c r="K5324" s="5"/>
      <c r="M5324" s="411"/>
      <c r="O5324" s="16" t="str">
        <f t="shared" si="678"/>
        <v>146102كليد گردان پايه فيوزدار قابل قطع زير بار سه پل با ولتااژ نامي 500 ولت و جريان 250 آمپر.</v>
      </c>
      <c r="P5324" s="616">
        <v>146102</v>
      </c>
      <c r="Q5324" s="555" t="s">
        <v>2767</v>
      </c>
      <c r="R5324" s="555" t="s">
        <v>30</v>
      </c>
      <c r="S5324" s="614">
        <v>2546000</v>
      </c>
      <c r="U5324" s="616"/>
    </row>
    <row r="5325" spans="1:21" ht="34.5">
      <c r="A5325" s="5"/>
      <c r="B5325" s="5"/>
      <c r="I5325" s="5"/>
      <c r="J5325" s="5"/>
      <c r="K5325" s="5"/>
      <c r="M5325" s="411"/>
      <c r="O5325" s="16" t="str">
        <f t="shared" si="678"/>
        <v>146103كليد گردان پايه فيوزدار قابل قطع زير بار سه پل با ولتااژ نامي 500 ولت و جريان 400 آمپر.</v>
      </c>
      <c r="P5325" s="616">
        <v>146103</v>
      </c>
      <c r="Q5325" s="555" t="s">
        <v>2768</v>
      </c>
      <c r="R5325" s="555" t="s">
        <v>30</v>
      </c>
      <c r="S5325" s="614">
        <v>3037000</v>
      </c>
      <c r="U5325" s="616"/>
    </row>
    <row r="5326" spans="1:21" ht="34.5">
      <c r="A5326" s="5"/>
      <c r="B5326" s="5"/>
      <c r="I5326" s="5"/>
      <c r="J5326" s="5"/>
      <c r="K5326" s="5"/>
      <c r="M5326" s="411"/>
      <c r="O5326" s="16" t="str">
        <f t="shared" si="678"/>
        <v>146104كليد گردان پايه فيوزدار قابل قطع زير بار سه پل با ولتااژ نامي 500 ولت و جريان 630 آمپر.</v>
      </c>
      <c r="P5326" s="616">
        <v>146104</v>
      </c>
      <c r="Q5326" s="555" t="s">
        <v>2769</v>
      </c>
      <c r="R5326" s="555" t="s">
        <v>30</v>
      </c>
      <c r="S5326" s="614">
        <v>3510000</v>
      </c>
      <c r="U5326" s="616"/>
    </row>
    <row r="5327" spans="1:21" ht="34.5">
      <c r="A5327" s="5"/>
      <c r="B5327" s="5"/>
      <c r="I5327" s="5"/>
      <c r="J5327" s="5"/>
      <c r="K5327" s="5"/>
      <c r="M5327" s="411"/>
      <c r="O5327" s="16" t="str">
        <f t="shared" si="678"/>
        <v>146105كليد گردان پايه فيوزدار قابل قطع زير بار سه پل با ولتااژ نامي 500 ولت و جريان 800 آمپر.</v>
      </c>
      <c r="P5327" s="616">
        <v>146105</v>
      </c>
      <c r="Q5327" s="555" t="s">
        <v>2770</v>
      </c>
      <c r="R5327" s="555" t="s">
        <v>30</v>
      </c>
      <c r="S5327" s="616">
        <v>0</v>
      </c>
      <c r="U5327" s="616"/>
    </row>
    <row r="5328" spans="1:21" ht="34.5">
      <c r="A5328" s="5"/>
      <c r="B5328" s="5"/>
      <c r="I5328" s="5"/>
      <c r="J5328" s="5"/>
      <c r="K5328" s="5"/>
      <c r="M5328" s="411"/>
      <c r="O5328" s="16" t="str">
        <f t="shared" si="678"/>
        <v>146201كليد اتوماتيك كامپكت ثابت سه پل، قابل قطع زير بار، تا 100 آمپر و با قدرت قطع 14 كيلو آمپر در 380 ولت.</v>
      </c>
      <c r="P5328" s="616">
        <v>146201</v>
      </c>
      <c r="Q5328" s="555" t="s">
        <v>6699</v>
      </c>
      <c r="R5328" s="555" t="s">
        <v>30</v>
      </c>
      <c r="S5328" s="614">
        <v>2835000</v>
      </c>
      <c r="U5328" s="616"/>
    </row>
    <row r="5329" spans="1:21" ht="34.5">
      <c r="A5329" s="5"/>
      <c r="B5329" s="5"/>
      <c r="I5329" s="5"/>
      <c r="J5329" s="5"/>
      <c r="K5329" s="5"/>
      <c r="M5329" s="411"/>
      <c r="O5329" s="16" t="str">
        <f t="shared" si="678"/>
        <v>146202كليد اتوماتيك كامپكت ثابت سه پل، قابل قطع زير بار، 125 آمپر و با قدرت قطع 14 كيلو آمپر در 380 ولت.</v>
      </c>
      <c r="P5329" s="616">
        <v>146202</v>
      </c>
      <c r="Q5329" s="555" t="s">
        <v>6700</v>
      </c>
      <c r="R5329" s="555" t="s">
        <v>30</v>
      </c>
      <c r="S5329" s="614">
        <v>3515000</v>
      </c>
      <c r="U5329" s="616"/>
    </row>
    <row r="5330" spans="1:21" ht="34.5">
      <c r="A5330" s="5"/>
      <c r="B5330" s="5"/>
      <c r="I5330" s="5"/>
      <c r="J5330" s="5"/>
      <c r="K5330" s="5"/>
      <c r="M5330" s="411"/>
      <c r="O5330" s="16" t="str">
        <f t="shared" si="678"/>
        <v>146203كليد اتوماتيك كامپكت ثابت سه پل، قابل قطع زير بار، 160 آمپر و با قدرت قطع 14 كيلو آمپر در 380 ولت.</v>
      </c>
      <c r="P5330" s="616">
        <v>146203</v>
      </c>
      <c r="Q5330" s="555" t="s">
        <v>6701</v>
      </c>
      <c r="R5330" s="555" t="s">
        <v>30</v>
      </c>
      <c r="S5330" s="614">
        <v>3798000</v>
      </c>
      <c r="U5330" s="616"/>
    </row>
    <row r="5331" spans="1:21" ht="34.5">
      <c r="A5331" s="5"/>
      <c r="B5331" s="5"/>
      <c r="I5331" s="5"/>
      <c r="J5331" s="5"/>
      <c r="K5331" s="5"/>
      <c r="M5331" s="411"/>
      <c r="O5331" s="16" t="str">
        <f t="shared" si="678"/>
        <v>146204كليد اتوماتيك كامپكت قابل تنظیم سه پل، قابل قطع زير بار، 200 تا 250 آمپر و با قدرت قطع 25 كيلو آمپر در 380 ولت.</v>
      </c>
      <c r="P5331" s="616">
        <v>146204</v>
      </c>
      <c r="Q5331" s="555" t="s">
        <v>6702</v>
      </c>
      <c r="R5331" s="555" t="s">
        <v>30</v>
      </c>
      <c r="S5331" s="614">
        <v>5058000</v>
      </c>
      <c r="U5331" s="616"/>
    </row>
    <row r="5332" spans="1:21" ht="34.5">
      <c r="A5332" s="5"/>
      <c r="B5332" s="5"/>
      <c r="I5332" s="5"/>
      <c r="J5332" s="5"/>
      <c r="K5332" s="5"/>
      <c r="M5332" s="411"/>
      <c r="O5332" s="16" t="str">
        <f t="shared" si="678"/>
        <v>146205كليد اتوماتيك كامپكت قابل تنظیم ثابت سه پل، قابل قطع زير بار، 400 آمپر و با قدرت قطع 35 كيلو آمپر در 380 ولت.</v>
      </c>
      <c r="P5332" s="616">
        <v>146205</v>
      </c>
      <c r="Q5332" s="555" t="s">
        <v>6703</v>
      </c>
      <c r="R5332" s="555" t="s">
        <v>30</v>
      </c>
      <c r="S5332" s="614">
        <v>7977000</v>
      </c>
      <c r="U5332" s="616"/>
    </row>
    <row r="5333" spans="1:21" ht="34.5">
      <c r="A5333" s="5"/>
      <c r="B5333" s="5"/>
      <c r="I5333" s="5"/>
      <c r="J5333" s="5"/>
      <c r="K5333" s="5"/>
      <c r="M5333" s="411"/>
      <c r="O5333" s="16" t="str">
        <f t="shared" si="678"/>
        <v>146206كليد اتوماتيك كامپكت قابل تنظیم ثابت سه پل، قابل قطع زير بار، 630 آمپر و با قدرت قطع 35 كيلو آمپر در 380 ولت.</v>
      </c>
      <c r="P5333" s="616">
        <v>146206</v>
      </c>
      <c r="Q5333" s="555" t="s">
        <v>6704</v>
      </c>
      <c r="R5333" s="555" t="s">
        <v>30</v>
      </c>
      <c r="S5333" s="614">
        <v>10308000</v>
      </c>
      <c r="U5333" s="616"/>
    </row>
    <row r="5334" spans="1:21" ht="34.5">
      <c r="A5334" s="5"/>
      <c r="B5334" s="5"/>
      <c r="I5334" s="5"/>
      <c r="J5334" s="5"/>
      <c r="K5334" s="5"/>
      <c r="M5334" s="411"/>
      <c r="O5334" s="16" t="str">
        <f t="shared" si="678"/>
        <v>146207كليد اتوماتيك كامپكت قابل تنظیم ثابت سه پل، قابل قطع زير بار، 800 آمپر و با قدرت قطع 35 كيلو آمپر در 380 ولت.</v>
      </c>
      <c r="P5334" s="616">
        <v>146207</v>
      </c>
      <c r="Q5334" s="555" t="s">
        <v>6705</v>
      </c>
      <c r="R5334" s="555" t="s">
        <v>30</v>
      </c>
      <c r="S5334" s="614">
        <v>18978000</v>
      </c>
      <c r="U5334" s="616"/>
    </row>
    <row r="5335" spans="1:21" ht="34.5">
      <c r="A5335" s="5"/>
      <c r="B5335" s="5"/>
      <c r="I5335" s="5"/>
      <c r="J5335" s="5"/>
      <c r="K5335" s="5"/>
      <c r="M5335" s="411"/>
      <c r="O5335" s="16" t="str">
        <f t="shared" si="678"/>
        <v>146208كليد اتوماتيك كامپكت قابل تنظیم ثابت سه پل، قابل قطع زير بار، 1250 آمپر و با قدرت قطع 50 كيلو آمپر در 380 ولت.</v>
      </c>
      <c r="P5335" s="616">
        <v>146208</v>
      </c>
      <c r="Q5335" s="555" t="s">
        <v>6706</v>
      </c>
      <c r="R5335" s="555" t="s">
        <v>30</v>
      </c>
      <c r="S5335" s="614">
        <v>28772000</v>
      </c>
      <c r="U5335" s="616"/>
    </row>
    <row r="5336" spans="1:21" ht="34.5">
      <c r="A5336" s="5"/>
      <c r="B5336" s="5"/>
      <c r="I5336" s="5"/>
      <c r="J5336" s="5"/>
      <c r="K5336" s="5"/>
      <c r="M5336" s="411"/>
      <c r="O5336" s="16" t="str">
        <f t="shared" si="678"/>
        <v>146209كليد اتوماتيك كامپكت قابل تنظیم ثابت سه پل، قابل قطع زير بار، 1600 آمپر و با قدرت قطع 50 كيلو آمپر در 380 ولت.</v>
      </c>
      <c r="P5336" s="616">
        <v>146209</v>
      </c>
      <c r="Q5336" s="555" t="s">
        <v>6707</v>
      </c>
      <c r="R5336" s="555" t="s">
        <v>30</v>
      </c>
      <c r="S5336" s="614">
        <v>29588000</v>
      </c>
      <c r="U5336" s="616"/>
    </row>
    <row r="5337" spans="1:21" ht="34.5">
      <c r="A5337" s="5"/>
      <c r="B5337" s="5"/>
      <c r="I5337" s="5"/>
      <c r="J5337" s="5"/>
      <c r="K5337" s="5"/>
      <c r="M5337" s="411"/>
      <c r="O5337" s="16" t="str">
        <f t="shared" si="678"/>
        <v>146210كليد اتوماتيك كامپكت قابل تنظیم ثابت سه پل، قابل قطع زير بار، 2000 آمپر و با قدرت قطع 70 كيلو آمپر در 380 ولت.</v>
      </c>
      <c r="P5337" s="616">
        <v>146210</v>
      </c>
      <c r="Q5337" s="555" t="s">
        <v>6708</v>
      </c>
      <c r="R5337" s="555" t="s">
        <v>30</v>
      </c>
      <c r="S5337" s="614">
        <v>30928000</v>
      </c>
      <c r="U5337" s="616"/>
    </row>
    <row r="5338" spans="1:21" ht="34.5">
      <c r="A5338" s="5"/>
      <c r="B5338" s="5"/>
      <c r="I5338" s="5"/>
      <c r="J5338" s="5"/>
      <c r="K5338" s="5"/>
      <c r="M5338" s="411"/>
      <c r="O5338" s="16" t="str">
        <f t="shared" si="678"/>
        <v>146211كليد اتوماتيك كامپكت قابل تنظیم ثابت سه پل، قابل قطع زير بار، 2500 آمپر و با قدرت قطع 85 كيلو آمپر در 380 ولت.</v>
      </c>
      <c r="P5338" s="616">
        <v>146211</v>
      </c>
      <c r="Q5338" s="555" t="s">
        <v>6709</v>
      </c>
      <c r="R5338" s="555" t="s">
        <v>30</v>
      </c>
      <c r="S5338" s="616">
        <v>0</v>
      </c>
      <c r="U5338" s="616"/>
    </row>
    <row r="5339" spans="1:21" ht="34.5">
      <c r="A5339" s="5"/>
      <c r="B5339" s="5"/>
      <c r="I5339" s="5"/>
      <c r="J5339" s="5"/>
      <c r="K5339" s="5"/>
      <c r="M5339" s="411"/>
      <c r="O5339" s="16" t="str">
        <f t="shared" si="678"/>
        <v>146212كليد اتوماتيك كامپكت قابل تنظیم ثابت سه پل، قابل قطع زير بار، 1000 آمپر و با قدرت قطع 50 كيلو آمپر در 380 ولت.</v>
      </c>
      <c r="P5339" s="616">
        <v>146212</v>
      </c>
      <c r="Q5339" s="555" t="s">
        <v>6710</v>
      </c>
      <c r="R5339" s="555" t="s">
        <v>30</v>
      </c>
      <c r="S5339" s="614">
        <v>4740000</v>
      </c>
      <c r="U5339" s="616"/>
    </row>
    <row r="5340" spans="1:21" ht="34.5">
      <c r="A5340" s="5"/>
      <c r="B5340" s="5"/>
      <c r="I5340" s="5"/>
      <c r="J5340" s="5"/>
      <c r="K5340" s="5"/>
      <c r="M5340" s="411"/>
      <c r="O5340" s="16" t="str">
        <f t="shared" si="678"/>
        <v>146221کلید حفاظت موتوری (MPCB) با دامنه های جریان قطع قابل تنظیم تا حداکثر3/6 آمپر.</v>
      </c>
      <c r="P5340" s="616">
        <v>146221</v>
      </c>
      <c r="Q5340" s="555" t="s">
        <v>6711</v>
      </c>
      <c r="R5340" s="555" t="s">
        <v>30</v>
      </c>
      <c r="S5340" s="614">
        <v>783500</v>
      </c>
      <c r="U5340" s="616"/>
    </row>
    <row r="5341" spans="1:21" ht="34.5">
      <c r="A5341" s="5"/>
      <c r="B5341" s="5"/>
      <c r="I5341" s="5"/>
      <c r="J5341" s="5"/>
      <c r="K5341" s="5"/>
      <c r="M5341" s="411"/>
      <c r="O5341" s="16" t="str">
        <f t="shared" si="678"/>
        <v>146222کلید حفاظت موتوری (MPCB) با دامنه های جریان قطع قابل تنظیم تا حداکثر3/6 آمپر تا 18 آمپر .</v>
      </c>
      <c r="P5341" s="616">
        <v>146222</v>
      </c>
      <c r="Q5341" s="555" t="s">
        <v>6712</v>
      </c>
      <c r="R5341" s="555" t="s">
        <v>30</v>
      </c>
      <c r="S5341" s="614">
        <v>906000</v>
      </c>
      <c r="U5341" s="616"/>
    </row>
    <row r="5342" spans="1:21" ht="34.5">
      <c r="A5342" s="5"/>
      <c r="B5342" s="5"/>
      <c r="I5342" s="5"/>
      <c r="J5342" s="5"/>
      <c r="K5342" s="5"/>
      <c r="M5342" s="411"/>
      <c r="O5342" s="16" t="str">
        <f t="shared" si="678"/>
        <v>146223کلید حفاظت موتوری (MPCB) با دامنه های جریان قطع قابل تنظیم تا حداکثر18 آمپر تا 32  آمپر.</v>
      </c>
      <c r="P5342" s="616">
        <v>146223</v>
      </c>
      <c r="Q5342" s="555" t="s">
        <v>6713</v>
      </c>
      <c r="R5342" s="555" t="s">
        <v>30</v>
      </c>
      <c r="S5342" s="614">
        <v>1130000</v>
      </c>
      <c r="U5342" s="616"/>
    </row>
    <row r="5343" spans="1:21" ht="34.5">
      <c r="A5343" s="5"/>
      <c r="B5343" s="5"/>
      <c r="I5343" s="5"/>
      <c r="J5343" s="5"/>
      <c r="K5343" s="5"/>
      <c r="M5343" s="411"/>
      <c r="O5343" s="16" t="str">
        <f t="shared" si="678"/>
        <v>146224کلید حفاظت موتوری (MPCB) با دامنه های جریان قطع قابل تنظیم تا حداکثر32 آمپر تا 100  آمپر.</v>
      </c>
      <c r="P5343" s="616">
        <v>146224</v>
      </c>
      <c r="Q5343" s="555" t="s">
        <v>6714</v>
      </c>
      <c r="R5343" s="555" t="s">
        <v>30</v>
      </c>
      <c r="S5343" s="614">
        <v>3404000</v>
      </c>
      <c r="U5343" s="616"/>
    </row>
    <row r="5344" spans="1:21" ht="34.5">
      <c r="A5344" s="5"/>
      <c r="B5344" s="5"/>
      <c r="I5344" s="5"/>
      <c r="J5344" s="5"/>
      <c r="K5344" s="5"/>
      <c r="M5344" s="411"/>
      <c r="O5344" s="16" t="str">
        <f t="shared" si="678"/>
        <v>146231کنتاکت کلید حفاظت موتوری (MPCB) با دامنه های جریان قطع قابل تنظیم تا 32 آمپر .</v>
      </c>
      <c r="P5344" s="616">
        <v>146231</v>
      </c>
      <c r="Q5344" s="555" t="s">
        <v>6715</v>
      </c>
      <c r="R5344" s="555" t="s">
        <v>30</v>
      </c>
      <c r="S5344" s="614">
        <v>221500</v>
      </c>
      <c r="U5344" s="616"/>
    </row>
    <row r="5345" spans="1:21" ht="34.5">
      <c r="A5345" s="5"/>
      <c r="B5345" s="5"/>
      <c r="I5345" s="5"/>
      <c r="J5345" s="5"/>
      <c r="K5345" s="5"/>
      <c r="M5345" s="411"/>
      <c r="O5345" s="16" t="str">
        <f t="shared" si="678"/>
        <v>146232کنتاکت کلید حفاظت موتوری (MPCB) با دامنه های جریان قطع قابل تنظیم تا حداکثر32 آمپر تا 100  آمپر.</v>
      </c>
      <c r="P5345" s="616">
        <v>146232</v>
      </c>
      <c r="Q5345" s="555" t="s">
        <v>6716</v>
      </c>
      <c r="R5345" s="555" t="s">
        <v>30</v>
      </c>
      <c r="S5345" s="614">
        <v>236500</v>
      </c>
      <c r="U5345" s="616"/>
    </row>
    <row r="5346" spans="1:21" ht="34.5">
      <c r="A5346" s="5"/>
      <c r="B5346" s="5"/>
      <c r="I5346" s="5"/>
      <c r="J5346" s="5"/>
      <c r="K5346" s="5"/>
      <c r="M5346" s="411"/>
      <c r="O5346" s="16" t="str">
        <f t="shared" si="678"/>
        <v>146301كليد اتوماتيك كامپكت قابل تنظیم كشويي سه پل، قابل قطع زير بار، تا 100 آمپر و با قدرت قطع 14 كيلو آمپر در 380 ولت.</v>
      </c>
      <c r="P5346" s="616">
        <v>146301</v>
      </c>
      <c r="Q5346" s="555" t="s">
        <v>6717</v>
      </c>
      <c r="R5346" s="555" t="s">
        <v>30</v>
      </c>
      <c r="S5346" s="614">
        <v>5871000</v>
      </c>
      <c r="U5346" s="616"/>
    </row>
    <row r="5347" spans="1:21" ht="34.5">
      <c r="A5347" s="5"/>
      <c r="B5347" s="5"/>
      <c r="I5347" s="5"/>
      <c r="J5347" s="5"/>
      <c r="K5347" s="5"/>
      <c r="M5347" s="411"/>
      <c r="O5347" s="16" t="str">
        <f t="shared" si="678"/>
        <v>146302كليد اتوماتيك كامپكت قابل تنظیم كشويي سه پل، قابل قطع زير بار،  125 آمپر و با قدرت قطع 14 كيلو آمپر در 380 ولت.</v>
      </c>
      <c r="P5347" s="616">
        <v>146302</v>
      </c>
      <c r="Q5347" s="555" t="s">
        <v>6718</v>
      </c>
      <c r="R5347" s="555" t="s">
        <v>30</v>
      </c>
      <c r="S5347" s="614">
        <v>6310000</v>
      </c>
      <c r="U5347" s="616"/>
    </row>
    <row r="5348" spans="1:21" ht="34.5">
      <c r="A5348" s="5"/>
      <c r="B5348" s="5"/>
      <c r="I5348" s="5"/>
      <c r="J5348" s="5"/>
      <c r="K5348" s="5"/>
      <c r="M5348" s="411"/>
      <c r="O5348" s="16" t="str">
        <f t="shared" si="678"/>
        <v>146303كليد اتوماتيك كامپكت قابل تنظیم كشويي سه پل، قابل قطع زير بار،  160 آمپر و با قدرت قطع 14 كيلو آمپر در 380 ولت.</v>
      </c>
      <c r="P5348" s="616">
        <v>146303</v>
      </c>
      <c r="Q5348" s="555" t="s">
        <v>6719</v>
      </c>
      <c r="R5348" s="555" t="s">
        <v>30</v>
      </c>
      <c r="S5348" s="614">
        <v>6858000</v>
      </c>
      <c r="U5348" s="616"/>
    </row>
    <row r="5349" spans="1:21" ht="51.75">
      <c r="A5349" s="5"/>
      <c r="B5349" s="5"/>
      <c r="I5349" s="5"/>
      <c r="J5349" s="5"/>
      <c r="K5349" s="5"/>
      <c r="M5349" s="411"/>
      <c r="O5349" s="16" t="str">
        <f t="shared" si="678"/>
        <v>146304كليد اتوماتيك كامپكت قابل تنظیم كشويي سه پل، قابل قطع زير بار،  200 یا 250 آمپر و با قدرت قطع 25 كيلو آمپر در 380 ولت.</v>
      </c>
      <c r="P5349" s="616">
        <v>146304</v>
      </c>
      <c r="Q5349" s="555" t="s">
        <v>6720</v>
      </c>
      <c r="R5349" s="555" t="s">
        <v>30</v>
      </c>
      <c r="S5349" s="614">
        <v>9954000</v>
      </c>
      <c r="U5349" s="616"/>
    </row>
    <row r="5350" spans="1:21" ht="34.5">
      <c r="A5350" s="5"/>
      <c r="B5350" s="5"/>
      <c r="I5350" s="5"/>
      <c r="J5350" s="5"/>
      <c r="K5350" s="5"/>
      <c r="M5350" s="411"/>
      <c r="O5350" s="16" t="str">
        <f t="shared" si="678"/>
        <v>146305كليد اتوماتيك كامپكت قابل تنظیم كشويي سه پل، قابل قطع زير بار،  400 آمپر و با قدرت قطع 35 كيلو آمپر در 380 ولت.</v>
      </c>
      <c r="P5350" s="616">
        <v>146305</v>
      </c>
      <c r="Q5350" s="555" t="s">
        <v>6721</v>
      </c>
      <c r="R5350" s="555" t="s">
        <v>30</v>
      </c>
      <c r="S5350" s="614">
        <v>14097000</v>
      </c>
      <c r="U5350" s="616"/>
    </row>
    <row r="5351" spans="1:21" ht="34.5">
      <c r="A5351" s="5"/>
      <c r="B5351" s="5"/>
      <c r="I5351" s="5"/>
      <c r="J5351" s="5"/>
      <c r="K5351" s="5"/>
      <c r="M5351" s="411"/>
      <c r="O5351" s="16" t="str">
        <f t="shared" ref="O5351:O5414" si="679">LEFT(CONCATENATE(P5351,Q5351),252)</f>
        <v>146306كليد اتوماتيك كامپكت قابل تنظیم كشويي سه پل، قابل قطع زير بار،  630 آمپر و با قدرت قطع 35 كيلو آمپر در 380 ولت.</v>
      </c>
      <c r="P5351" s="616">
        <v>146306</v>
      </c>
      <c r="Q5351" s="555" t="s">
        <v>6722</v>
      </c>
      <c r="R5351" s="555" t="s">
        <v>30</v>
      </c>
      <c r="S5351" s="614">
        <v>7503000</v>
      </c>
      <c r="U5351" s="616"/>
    </row>
    <row r="5352" spans="1:21" ht="34.5">
      <c r="A5352" s="5"/>
      <c r="B5352" s="5"/>
      <c r="I5352" s="5"/>
      <c r="J5352" s="5"/>
      <c r="K5352" s="5"/>
      <c r="M5352" s="411"/>
      <c r="O5352" s="16" t="str">
        <f t="shared" si="679"/>
        <v>146307كليد اتوماتيك كامپكت كشويي سه پل، قابل قطع زير بار، 800 آمپر و با قدرت قطع 35 كيلو آمپر در 380 ولت.</v>
      </c>
      <c r="P5352" s="616">
        <v>146307</v>
      </c>
      <c r="Q5352" s="555" t="s">
        <v>6723</v>
      </c>
      <c r="R5352" s="555" t="s">
        <v>30</v>
      </c>
      <c r="S5352" s="614">
        <v>26628000</v>
      </c>
      <c r="U5352" s="616"/>
    </row>
    <row r="5353" spans="1:21" ht="34.5">
      <c r="A5353" s="5"/>
      <c r="B5353" s="5"/>
      <c r="I5353" s="5"/>
      <c r="J5353" s="5"/>
      <c r="K5353" s="5"/>
      <c r="M5353" s="411"/>
      <c r="O5353" s="16" t="str">
        <f t="shared" si="679"/>
        <v>146308كليد اتوماتيك كامپكت كشويي سه پل، قابل قطع زير بار، 1250 آمپر و با قدرت قطع 50 كيلو آمپر  در 380 ولت.</v>
      </c>
      <c r="P5353" s="616">
        <v>146308</v>
      </c>
      <c r="Q5353" s="555" t="s">
        <v>6724</v>
      </c>
      <c r="R5353" s="555" t="s">
        <v>30</v>
      </c>
      <c r="S5353" s="616">
        <v>0</v>
      </c>
      <c r="U5353" s="616"/>
    </row>
    <row r="5354" spans="1:21" ht="34.5">
      <c r="A5354" s="5"/>
      <c r="B5354" s="5"/>
      <c r="I5354" s="5"/>
      <c r="J5354" s="5"/>
      <c r="K5354" s="5"/>
      <c r="M5354" s="411"/>
      <c r="O5354" s="16" t="str">
        <f t="shared" si="679"/>
        <v>146309كليد اتوماتيك كامپكت كشويي سه پل، قابل قطع زير بار، 1600 آمپر و با قدرت قطع 50 كيلو آمپر در 380 ولت.</v>
      </c>
      <c r="P5354" s="616">
        <v>146309</v>
      </c>
      <c r="Q5354" s="555" t="s">
        <v>6725</v>
      </c>
      <c r="R5354" s="555" t="s">
        <v>30</v>
      </c>
      <c r="S5354" s="616">
        <v>0</v>
      </c>
      <c r="U5354" s="616"/>
    </row>
    <row r="5355" spans="1:21" ht="34.5">
      <c r="A5355" s="5"/>
      <c r="B5355" s="5"/>
      <c r="I5355" s="5"/>
      <c r="J5355" s="5"/>
      <c r="K5355" s="5"/>
      <c r="M5355" s="411"/>
      <c r="O5355" s="16" t="str">
        <f t="shared" si="679"/>
        <v>146310كليد اتوماتيك كامپكت كشويي سه پل، قابل قطع زير بار، 2000 آمپر و با قدرت قطع 70 كيلو آمپر در 380 ولت.</v>
      </c>
      <c r="P5355" s="616">
        <v>146310</v>
      </c>
      <c r="Q5355" s="555" t="s">
        <v>6726</v>
      </c>
      <c r="R5355" s="555" t="s">
        <v>30</v>
      </c>
      <c r="S5355" s="616">
        <v>0</v>
      </c>
      <c r="U5355" s="616"/>
    </row>
    <row r="5356" spans="1:21" ht="34.5">
      <c r="A5356" s="5"/>
      <c r="B5356" s="5"/>
      <c r="I5356" s="5"/>
      <c r="J5356" s="5"/>
      <c r="K5356" s="5"/>
      <c r="M5356" s="411"/>
      <c r="O5356" s="16" t="str">
        <f t="shared" si="679"/>
        <v>146311كليد اتوماتيك كامپكت كشويي سه پل، قابل قطع زير بار، 2500 آمپر و با قدرت قطع 85 كيلو آمپر در 380 ولت.</v>
      </c>
      <c r="P5356" s="616">
        <v>146311</v>
      </c>
      <c r="Q5356" s="555" t="s">
        <v>6727</v>
      </c>
      <c r="R5356" s="555" t="s">
        <v>30</v>
      </c>
      <c r="S5356" s="616">
        <v>0</v>
      </c>
      <c r="U5356" s="616"/>
    </row>
    <row r="5357" spans="1:21" ht="34.5">
      <c r="A5357" s="5"/>
      <c r="B5357" s="5"/>
      <c r="I5357" s="5"/>
      <c r="J5357" s="5"/>
      <c r="K5357" s="5"/>
      <c r="M5357" s="411"/>
      <c r="O5357" s="16" t="str">
        <f t="shared" si="679"/>
        <v>146312كليد اتوماتيك كامپكت كشويي سه پل، قابل قطع زير بار، 1000 آمپر و با قدرت قطع 50 كيلو آمپر در 380 ولت.</v>
      </c>
      <c r="P5357" s="616">
        <v>146312</v>
      </c>
      <c r="Q5357" s="555" t="s">
        <v>6728</v>
      </c>
      <c r="R5357" s="555" t="s">
        <v>30</v>
      </c>
      <c r="S5357" s="616">
        <v>0</v>
      </c>
      <c r="U5357" s="616"/>
    </row>
    <row r="5358" spans="1:21" ht="34.5">
      <c r="A5358" s="5"/>
      <c r="B5358" s="5"/>
      <c r="I5358" s="5"/>
      <c r="J5358" s="5"/>
      <c r="K5358" s="5"/>
      <c r="M5358" s="411"/>
      <c r="O5358" s="16" t="str">
        <f t="shared" si="679"/>
        <v>146401مكانيسم موتوري كليد كامپكت تا 250 آمپر با ولتاژ تغذيه 220-24 ولت DC يا AC.</v>
      </c>
      <c r="P5358" s="616">
        <v>146401</v>
      </c>
      <c r="Q5358" s="555" t="s">
        <v>2771</v>
      </c>
      <c r="R5358" s="555" t="s">
        <v>30</v>
      </c>
      <c r="S5358" s="614">
        <v>7702000</v>
      </c>
      <c r="U5358" s="616"/>
    </row>
    <row r="5359" spans="1:21" ht="34.5">
      <c r="A5359" s="5"/>
      <c r="B5359" s="5"/>
      <c r="I5359" s="5"/>
      <c r="J5359" s="5"/>
      <c r="K5359" s="5"/>
      <c r="M5359" s="411"/>
      <c r="O5359" s="16" t="str">
        <f t="shared" si="679"/>
        <v>146402مكانيسم موتوري كليد كامپكت از 400 تا 1250 آمپر با ولتاژ تغذيه 220-24 ولت DC يا AC.</v>
      </c>
      <c r="P5359" s="616">
        <v>146402</v>
      </c>
      <c r="Q5359" s="555" t="s">
        <v>2772</v>
      </c>
      <c r="R5359" s="555" t="s">
        <v>30</v>
      </c>
      <c r="S5359" s="614">
        <v>10252000</v>
      </c>
      <c r="U5359" s="616"/>
    </row>
    <row r="5360" spans="1:21" ht="34.5">
      <c r="A5360" s="5"/>
      <c r="B5360" s="5"/>
      <c r="I5360" s="5"/>
      <c r="J5360" s="5"/>
      <c r="K5360" s="5"/>
      <c r="M5360" s="411"/>
      <c r="O5360" s="16" t="str">
        <f t="shared" si="679"/>
        <v>146403مكانيسم موتوري كليد كامپكت بالاتر از 1250 آمپر با ولتاژ تغذيه 220-24 ولت DC يا AC.</v>
      </c>
      <c r="P5360" s="616">
        <v>146403</v>
      </c>
      <c r="Q5360" s="555" t="s">
        <v>2773</v>
      </c>
      <c r="R5360" s="555" t="s">
        <v>30</v>
      </c>
      <c r="S5360" s="614">
        <v>17947000</v>
      </c>
      <c r="U5360" s="616"/>
    </row>
    <row r="5361" spans="1:21" ht="34.5">
      <c r="A5361" s="5"/>
      <c r="B5361" s="5"/>
      <c r="I5361" s="5"/>
      <c r="J5361" s="5"/>
      <c r="K5361" s="5"/>
      <c r="M5361" s="411"/>
      <c r="O5361" s="16" t="str">
        <f t="shared" si="679"/>
        <v>146404بوبين شانت (قطع) كليد كامپكت با ولتاژ تغذيه 220-24 ولت DC يا AC.</v>
      </c>
      <c r="P5361" s="616">
        <v>146404</v>
      </c>
      <c r="Q5361" s="555" t="s">
        <v>2774</v>
      </c>
      <c r="R5361" s="555" t="s">
        <v>30</v>
      </c>
      <c r="S5361" s="614">
        <v>1466000</v>
      </c>
      <c r="U5361" s="616"/>
    </row>
    <row r="5362" spans="1:21" ht="34.5">
      <c r="A5362" s="5"/>
      <c r="B5362" s="5"/>
      <c r="I5362" s="5"/>
      <c r="J5362" s="5"/>
      <c r="K5362" s="5"/>
      <c r="M5362" s="411"/>
      <c r="O5362" s="16" t="str">
        <f t="shared" si="679"/>
        <v>146405بوبين افت ولتاژ (Under Voltage) كليد كامپكت با ولتاژ تغذيه 220-24 ولت DC يا AC.</v>
      </c>
      <c r="P5362" s="616">
        <v>146405</v>
      </c>
      <c r="Q5362" s="555" t="s">
        <v>2775</v>
      </c>
      <c r="R5362" s="555" t="s">
        <v>30</v>
      </c>
      <c r="S5362" s="614">
        <v>1721000</v>
      </c>
      <c r="U5362" s="616"/>
    </row>
    <row r="5363" spans="1:21">
      <c r="A5363" s="5"/>
      <c r="B5363" s="5"/>
      <c r="I5363" s="5"/>
      <c r="J5363" s="5"/>
      <c r="K5363" s="5"/>
      <c r="M5363" s="411"/>
      <c r="O5363" s="16" t="str">
        <f t="shared" si="679"/>
        <v>146406كنتاكت كمكي 1NO+1NC و DC يا AC كليد كامپكت.</v>
      </c>
      <c r="P5363" s="616">
        <v>146406</v>
      </c>
      <c r="Q5363" s="555" t="s">
        <v>2776</v>
      </c>
      <c r="R5363" s="555" t="s">
        <v>30</v>
      </c>
      <c r="S5363" s="614">
        <v>876500</v>
      </c>
      <c r="U5363" s="616"/>
    </row>
    <row r="5364" spans="1:21" ht="34.5">
      <c r="A5364" s="5"/>
      <c r="B5364" s="5"/>
      <c r="I5364" s="5"/>
      <c r="J5364" s="5"/>
      <c r="K5364" s="5"/>
      <c r="M5364" s="411"/>
      <c r="O5364" s="16" t="str">
        <f t="shared" si="679"/>
        <v>146407كنتاكت نشان‌دهنده خطا 1NO+1NC و DC يا AC كليد كامپكت.</v>
      </c>
      <c r="P5364" s="616">
        <v>146407</v>
      </c>
      <c r="Q5364" s="555" t="s">
        <v>2777</v>
      </c>
      <c r="R5364" s="555" t="s">
        <v>30</v>
      </c>
      <c r="S5364" s="614">
        <v>1223000</v>
      </c>
      <c r="U5364" s="616"/>
    </row>
    <row r="5365" spans="1:21" ht="34.5">
      <c r="A5365" s="5"/>
      <c r="B5365" s="5"/>
      <c r="I5365" s="5"/>
      <c r="J5365" s="5"/>
      <c r="K5365" s="5"/>
      <c r="M5365" s="411"/>
      <c r="O5365" s="16" t="str">
        <f t="shared" si="679"/>
        <v>146501كليد اتوماتيك هوايي قابل تنظیم ثابت، سه پل، قابل قطع زير بار، 630 آمپر و با قدرت قطع 40 كيلو آمپر در 380 ولت.</v>
      </c>
      <c r="P5365" s="616">
        <v>146501</v>
      </c>
      <c r="Q5365" s="555" t="s">
        <v>6729</v>
      </c>
      <c r="R5365" s="555" t="s">
        <v>30</v>
      </c>
      <c r="S5365" s="614">
        <v>19760000</v>
      </c>
      <c r="U5365" s="616"/>
    </row>
    <row r="5366" spans="1:21" ht="34.5">
      <c r="A5366" s="5"/>
      <c r="B5366" s="5"/>
      <c r="I5366" s="5"/>
      <c r="J5366" s="5"/>
      <c r="K5366" s="5"/>
      <c r="M5366" s="411"/>
      <c r="O5366" s="16" t="str">
        <f t="shared" si="679"/>
        <v>146502كليد اتوماتيك هوايي قابل تنظیم ثابت، سه پل، قابل قطع زير بار، 800 آمپر و با قدرت قطع 40 كيلو آمپر در380 ولت.</v>
      </c>
      <c r="P5366" s="616">
        <v>146502</v>
      </c>
      <c r="Q5366" s="555" t="s">
        <v>6730</v>
      </c>
      <c r="R5366" s="555" t="s">
        <v>30</v>
      </c>
      <c r="S5366" s="614">
        <v>20142000</v>
      </c>
      <c r="U5366" s="616"/>
    </row>
    <row r="5367" spans="1:21" ht="34.5">
      <c r="A5367" s="5"/>
      <c r="B5367" s="5"/>
      <c r="I5367" s="5"/>
      <c r="J5367" s="5"/>
      <c r="K5367" s="5"/>
      <c r="M5367" s="411"/>
      <c r="O5367" s="16" t="str">
        <f t="shared" si="679"/>
        <v>146503كليد اتوماتيك هوايي قابل تنظیم ثابت، سه پل، قابل قطع زير بار، 1250 آمپر و با قدرت قطع 50 كيلو آمپر در380 ولت.</v>
      </c>
      <c r="P5367" s="616">
        <v>146503</v>
      </c>
      <c r="Q5367" s="555" t="s">
        <v>6731</v>
      </c>
      <c r="R5367" s="555" t="s">
        <v>30</v>
      </c>
      <c r="S5367" s="614">
        <v>29021000</v>
      </c>
      <c r="U5367" s="616"/>
    </row>
    <row r="5368" spans="1:21" ht="34.5">
      <c r="A5368" s="5"/>
      <c r="B5368" s="5"/>
      <c r="I5368" s="5"/>
      <c r="J5368" s="5"/>
      <c r="K5368" s="5"/>
      <c r="M5368" s="411"/>
      <c r="O5368" s="16" t="str">
        <f t="shared" si="679"/>
        <v>146504كليد اتوماتيك هوايي قابل تنظیم ثابت، سه پل، قابل قطع زير بار، 1600 آمپر و با قدرت قطع 50 كيلو آمپر در380 ولت.</v>
      </c>
      <c r="P5368" s="616">
        <v>146504</v>
      </c>
      <c r="Q5368" s="555" t="s">
        <v>6732</v>
      </c>
      <c r="R5368" s="555" t="s">
        <v>30</v>
      </c>
      <c r="S5368" s="614">
        <v>34121000</v>
      </c>
      <c r="U5368" s="616"/>
    </row>
    <row r="5369" spans="1:21" ht="34.5">
      <c r="A5369" s="5"/>
      <c r="B5369" s="5"/>
      <c r="I5369" s="5"/>
      <c r="J5369" s="5"/>
      <c r="K5369" s="5"/>
      <c r="M5369" s="411"/>
      <c r="O5369" s="16" t="str">
        <f t="shared" si="679"/>
        <v>146505كليد اتوماتيك هوايي قابل تنظیم ثابت، سه پل، قابل قطع زير بار، 2000 آمپر و با قدرت قطع 50 كيلو آمپر در380 ولت.</v>
      </c>
      <c r="P5369" s="616">
        <v>146505</v>
      </c>
      <c r="Q5369" s="555" t="s">
        <v>6733</v>
      </c>
      <c r="R5369" s="555" t="s">
        <v>30</v>
      </c>
      <c r="S5369" s="614">
        <v>77226000</v>
      </c>
      <c r="U5369" s="616"/>
    </row>
    <row r="5370" spans="1:21" ht="34.5">
      <c r="A5370" s="5"/>
      <c r="B5370" s="5"/>
      <c r="I5370" s="5"/>
      <c r="J5370" s="5"/>
      <c r="K5370" s="5"/>
      <c r="M5370" s="411"/>
      <c r="O5370" s="16" t="str">
        <f t="shared" si="679"/>
        <v>146506كليد اتوماتيك هوايي  قابل تنظیم ثابت، سه پل، قابل قطع زير بار، 2500 آمپر و با قدرت قطع 50 كيلو آمپر در380 ولت.</v>
      </c>
      <c r="P5370" s="616">
        <v>146506</v>
      </c>
      <c r="Q5370" s="555" t="s">
        <v>6734</v>
      </c>
      <c r="R5370" s="555" t="s">
        <v>30</v>
      </c>
      <c r="S5370" s="614">
        <v>85896000</v>
      </c>
      <c r="U5370" s="616"/>
    </row>
    <row r="5371" spans="1:21" ht="34.5">
      <c r="A5371" s="5"/>
      <c r="B5371" s="5"/>
      <c r="I5371" s="5"/>
      <c r="J5371" s="5"/>
      <c r="K5371" s="5"/>
      <c r="M5371" s="411"/>
      <c r="O5371" s="16" t="str">
        <f t="shared" si="679"/>
        <v>146507كليد اتوماتيك هوايي  قابل تنظیم ثابت، سه پل، قابل قطع زير بار، 3200 آمپر و با قدرت قطع 50 كيلو آمپر در380 ولت.</v>
      </c>
      <c r="P5371" s="616">
        <v>146507</v>
      </c>
      <c r="Q5371" s="555" t="s">
        <v>6735</v>
      </c>
      <c r="R5371" s="555" t="s">
        <v>30</v>
      </c>
      <c r="S5371" s="614">
        <v>124249000</v>
      </c>
      <c r="U5371" s="616"/>
    </row>
    <row r="5372" spans="1:21" ht="34.5">
      <c r="A5372" s="5"/>
      <c r="B5372" s="5"/>
      <c r="I5372" s="5"/>
      <c r="J5372" s="5"/>
      <c r="K5372" s="5"/>
      <c r="M5372" s="411"/>
      <c r="O5372" s="16" t="str">
        <f t="shared" si="679"/>
        <v>146508كليد اتوماتيك هوايي قابل تنظیم ثابت، سه پل، قابل قطع زير بار، 4000 آمپر و با قدرت قطع 50 كيلو آمپر در380 ولت.</v>
      </c>
      <c r="P5372" s="616">
        <v>146508</v>
      </c>
      <c r="Q5372" s="555" t="s">
        <v>6736</v>
      </c>
      <c r="R5372" s="555" t="s">
        <v>30</v>
      </c>
      <c r="S5372" s="614">
        <v>136575000</v>
      </c>
      <c r="U5372" s="616"/>
    </row>
    <row r="5373" spans="1:21" ht="34.5">
      <c r="A5373" s="5"/>
      <c r="B5373" s="5"/>
      <c r="I5373" s="5"/>
      <c r="J5373" s="5"/>
      <c r="K5373" s="5"/>
      <c r="M5373" s="411"/>
      <c r="O5373" s="16" t="str">
        <f t="shared" si="679"/>
        <v>146509كليد اتوماتيك هوايي  قابل تنظیم ثابت، سه پل، قابل قطع زير بار، 5000 آمپر و با قدرت قطع 100 كيلو آمپر در380 ولت.</v>
      </c>
      <c r="P5373" s="616">
        <v>146509</v>
      </c>
      <c r="Q5373" s="555" t="s">
        <v>6737</v>
      </c>
      <c r="R5373" s="555" t="s">
        <v>30</v>
      </c>
      <c r="S5373" s="614">
        <v>231974000</v>
      </c>
      <c r="U5373" s="616"/>
    </row>
    <row r="5374" spans="1:21" ht="34.5">
      <c r="A5374" s="5"/>
      <c r="B5374" s="5"/>
      <c r="I5374" s="5"/>
      <c r="J5374" s="5"/>
      <c r="K5374" s="5"/>
      <c r="M5374" s="411"/>
      <c r="O5374" s="16" t="str">
        <f t="shared" si="679"/>
        <v>146510كليد اتوماتيك هوايي  قابل تنظیم ثابت، سه پل، قابل قطع زير بار، 6300 آمپر و با قدرت قطع 100 كيلو آمپر در380 ولت.</v>
      </c>
      <c r="P5374" s="616">
        <v>146510</v>
      </c>
      <c r="Q5374" s="555" t="s">
        <v>6738</v>
      </c>
      <c r="R5374" s="555" t="s">
        <v>30</v>
      </c>
      <c r="S5374" s="614">
        <v>296951000</v>
      </c>
      <c r="U5374" s="616"/>
    </row>
    <row r="5375" spans="1:21" ht="34.5">
      <c r="A5375" s="5"/>
      <c r="B5375" s="5"/>
      <c r="I5375" s="5"/>
      <c r="J5375" s="5"/>
      <c r="K5375" s="5"/>
      <c r="M5375" s="411"/>
      <c r="O5375" s="16" t="str">
        <f t="shared" si="679"/>
        <v>146601كليد اتوماتيك هوايي  قابل تنظیم كشويي، سه پل، قابل قطع زير بار، 400 آمپر و با قدرت قطع 50 كيلو آمپر در380 ولت.</v>
      </c>
      <c r="P5375" s="616">
        <v>146601</v>
      </c>
      <c r="Q5375" s="555" t="s">
        <v>6739</v>
      </c>
      <c r="R5375" s="555" t="s">
        <v>30</v>
      </c>
      <c r="S5375" s="614">
        <v>19632000</v>
      </c>
      <c r="U5375" s="616"/>
    </row>
    <row r="5376" spans="1:21" ht="34.5">
      <c r="A5376" s="5"/>
      <c r="B5376" s="5"/>
      <c r="I5376" s="5"/>
      <c r="J5376" s="5"/>
      <c r="K5376" s="5"/>
      <c r="M5376" s="411"/>
      <c r="O5376" s="16" t="str">
        <f t="shared" si="679"/>
        <v>146602كليد اتوماتيك هوايي  قابل تنظیم كشويي، سه پل، قابل قطع زير بار، 630 آمپر و با قدرت قطع 40 كيلو آمپر در380 ولت.</v>
      </c>
      <c r="P5376" s="616">
        <v>146602</v>
      </c>
      <c r="Q5376" s="555" t="s">
        <v>6740</v>
      </c>
      <c r="R5376" s="555" t="s">
        <v>30</v>
      </c>
      <c r="S5376" s="614">
        <v>21468000</v>
      </c>
      <c r="U5376" s="616"/>
    </row>
    <row r="5377" spans="1:21" ht="34.5">
      <c r="A5377" s="5"/>
      <c r="B5377" s="5"/>
      <c r="I5377" s="5"/>
      <c r="J5377" s="5"/>
      <c r="K5377" s="5"/>
      <c r="M5377" s="411"/>
      <c r="O5377" s="16" t="str">
        <f t="shared" si="679"/>
        <v>146603كليد اتوماتيك هوايي  قابل تنظیم كشويي، سه پل، قابل قطع زير بار، 800 آمپر و با قدرت قطع 40 كيلو آمپر در380 ولت.</v>
      </c>
      <c r="P5377" s="616">
        <v>146603</v>
      </c>
      <c r="Q5377" s="555" t="s">
        <v>6741</v>
      </c>
      <c r="R5377" s="555" t="s">
        <v>30</v>
      </c>
      <c r="S5377" s="614">
        <v>58392000</v>
      </c>
      <c r="U5377" s="616"/>
    </row>
    <row r="5378" spans="1:21" ht="34.5">
      <c r="A5378" s="5"/>
      <c r="B5378" s="5"/>
      <c r="I5378" s="5"/>
      <c r="J5378" s="5"/>
      <c r="K5378" s="5"/>
      <c r="M5378" s="411"/>
      <c r="O5378" s="16" t="str">
        <f t="shared" si="679"/>
        <v>146604كليد اتوماتيك هوايي  قابل تنظیم كشويي، سه پل، قابل قطع زير بار، 1250 آمپر و با قدرت قطع 50 كيلو آمپر در380 ولت.</v>
      </c>
      <c r="P5378" s="616">
        <v>146604</v>
      </c>
      <c r="Q5378" s="555" t="s">
        <v>6742</v>
      </c>
      <c r="R5378" s="555" t="s">
        <v>30</v>
      </c>
      <c r="S5378" s="614">
        <v>77981000</v>
      </c>
      <c r="U5378" s="616"/>
    </row>
    <row r="5379" spans="1:21" ht="34.5">
      <c r="A5379" s="5"/>
      <c r="B5379" s="5"/>
      <c r="I5379" s="5"/>
      <c r="J5379" s="5"/>
      <c r="K5379" s="5"/>
      <c r="M5379" s="411"/>
      <c r="O5379" s="16" t="str">
        <f t="shared" si="679"/>
        <v>146605كليد اتوماتيك هوايي  قابل تنظیم كشويي، سه پل، قابل قطع زير بار، 1600 آمپر و با قدرت قطع 50 كيلو آمپر در380 ولت.</v>
      </c>
      <c r="P5379" s="616">
        <v>146605</v>
      </c>
      <c r="Q5379" s="555" t="s">
        <v>6743</v>
      </c>
      <c r="R5379" s="555" t="s">
        <v>30</v>
      </c>
      <c r="S5379" s="614">
        <v>83081000</v>
      </c>
      <c r="U5379" s="616"/>
    </row>
    <row r="5380" spans="1:21" ht="34.5">
      <c r="A5380" s="5"/>
      <c r="B5380" s="5"/>
      <c r="I5380" s="5"/>
      <c r="J5380" s="5"/>
      <c r="K5380" s="5"/>
      <c r="M5380" s="411"/>
      <c r="O5380" s="16" t="str">
        <f t="shared" si="679"/>
        <v>146606كليد اتوماتيك هوايي  قابل تنظیم كشويي، سه پل، قابل قطع زير بار، 2000 آمپر و با قدرت قطع 50 كيلو آمپر در380 ولت.</v>
      </c>
      <c r="P5380" s="616">
        <v>146606</v>
      </c>
      <c r="Q5380" s="555" t="s">
        <v>6744</v>
      </c>
      <c r="R5380" s="555" t="s">
        <v>30</v>
      </c>
      <c r="S5380" s="614">
        <v>103746000</v>
      </c>
      <c r="U5380" s="616"/>
    </row>
    <row r="5381" spans="1:21" ht="34.5">
      <c r="A5381" s="5"/>
      <c r="B5381" s="5"/>
      <c r="I5381" s="5"/>
      <c r="J5381" s="5"/>
      <c r="K5381" s="5"/>
      <c r="M5381" s="411"/>
      <c r="O5381" s="16" t="str">
        <f t="shared" si="679"/>
        <v>146607كليد اتوماتيك هوايي  قابل تنظیم كشويي، سه پل، قابل قطع زير بار، 2500 آمپر و با قدرت قطع 50 كيلو آمپر در380 ولت.</v>
      </c>
      <c r="P5381" s="616">
        <v>146607</v>
      </c>
      <c r="Q5381" s="555" t="s">
        <v>6745</v>
      </c>
      <c r="R5381" s="555" t="s">
        <v>30</v>
      </c>
      <c r="S5381" s="614">
        <v>103746000</v>
      </c>
      <c r="U5381" s="616"/>
    </row>
    <row r="5382" spans="1:21" ht="34.5">
      <c r="A5382" s="5"/>
      <c r="B5382" s="5"/>
      <c r="I5382" s="5"/>
      <c r="J5382" s="5"/>
      <c r="K5382" s="5"/>
      <c r="M5382" s="411"/>
      <c r="O5382" s="16" t="str">
        <f t="shared" si="679"/>
        <v>146608كليد اتوماتيك هوايي  قابل تنظیم كشويي، سه پل، قابل قطع زير بار، 3200 آمپر و با قدرت قطع 50 كيلو آمپر در380 ولت.</v>
      </c>
      <c r="P5382" s="616">
        <v>146608</v>
      </c>
      <c r="Q5382" s="555" t="s">
        <v>6746</v>
      </c>
      <c r="R5382" s="555" t="s">
        <v>30</v>
      </c>
      <c r="S5382" s="614">
        <v>180348000</v>
      </c>
      <c r="U5382" s="616"/>
    </row>
    <row r="5383" spans="1:21" ht="34.5">
      <c r="A5383" s="5"/>
      <c r="B5383" s="5"/>
      <c r="I5383" s="5"/>
      <c r="J5383" s="5"/>
      <c r="K5383" s="5"/>
      <c r="M5383" s="411"/>
      <c r="O5383" s="16" t="str">
        <f t="shared" si="679"/>
        <v>146609كليد اتوماتيك هوايي قابل تنظیم كشويي، سه پل، قابل قطع زير بار، 4000 آمپر و با قدرت قطع 50 كيلو آمپر در380 ولت.</v>
      </c>
      <c r="P5383" s="616">
        <v>146609</v>
      </c>
      <c r="Q5383" s="555" t="s">
        <v>6747</v>
      </c>
      <c r="R5383" s="555" t="s">
        <v>30</v>
      </c>
      <c r="S5383" s="614">
        <v>212478000</v>
      </c>
      <c r="U5383" s="616"/>
    </row>
    <row r="5384" spans="1:21" ht="34.5">
      <c r="A5384" s="5"/>
      <c r="B5384" s="5"/>
      <c r="I5384" s="5"/>
      <c r="J5384" s="5"/>
      <c r="K5384" s="5"/>
      <c r="M5384" s="411"/>
      <c r="O5384" s="16" t="str">
        <f t="shared" si="679"/>
        <v>146610كليد اتوماتيك هوايي  قابل تنظیم كشويي، سه پل، قابل قطع زير بار، 5000 آمپر و با قدرت قطع 50 كيلو آمپر در380 ولت.</v>
      </c>
      <c r="P5384" s="616">
        <v>146610</v>
      </c>
      <c r="Q5384" s="555" t="s">
        <v>6748</v>
      </c>
      <c r="R5384" s="555" t="s">
        <v>30</v>
      </c>
      <c r="S5384" s="614">
        <v>274896000</v>
      </c>
      <c r="U5384" s="616"/>
    </row>
    <row r="5385" spans="1:21" ht="34.5">
      <c r="A5385" s="5"/>
      <c r="B5385" s="5"/>
      <c r="I5385" s="5"/>
      <c r="J5385" s="5"/>
      <c r="K5385" s="5"/>
      <c r="M5385" s="411"/>
      <c r="O5385" s="16" t="str">
        <f t="shared" si="679"/>
        <v>146611كليد اتوماتيك هوايي  قابل تنظیم كشويي، سه پل، قابل قطع زير بار، 6300 آمپر و با قدرت قطع 100 كيلو آمپر در380 ولت.</v>
      </c>
      <c r="P5385" s="616">
        <v>146611</v>
      </c>
      <c r="Q5385" s="555" t="s">
        <v>6749</v>
      </c>
      <c r="R5385" s="555" t="s">
        <v>30</v>
      </c>
      <c r="S5385" s="614">
        <v>335405000</v>
      </c>
      <c r="U5385" s="616"/>
    </row>
    <row r="5386" spans="1:21" ht="34.5">
      <c r="A5386" s="5"/>
      <c r="B5386" s="5"/>
      <c r="I5386" s="5"/>
      <c r="J5386" s="5"/>
      <c r="K5386" s="5"/>
      <c r="M5386" s="411"/>
      <c r="O5386" s="16" t="str">
        <f t="shared" si="679"/>
        <v>146701مكانيسم موتوري كليد اتوماتيك هوايي با ولتاژ تغذيه 220-24 ولت DC يا AC.</v>
      </c>
      <c r="P5386" s="616">
        <v>146701</v>
      </c>
      <c r="Q5386" s="555" t="s">
        <v>2778</v>
      </c>
      <c r="R5386" s="555" t="s">
        <v>30</v>
      </c>
      <c r="S5386" s="614">
        <v>17939000</v>
      </c>
      <c r="U5386" s="616"/>
    </row>
    <row r="5387" spans="1:21" ht="34.5">
      <c r="A5387" s="5"/>
      <c r="B5387" s="5"/>
      <c r="I5387" s="5"/>
      <c r="J5387" s="5"/>
      <c r="K5387" s="5"/>
      <c r="M5387" s="411"/>
      <c r="O5387" s="16" t="str">
        <f t="shared" si="679"/>
        <v>146702بوبين وصل كليد اتوماتيك هوايي با ولتاژ تغذيه 220-24 ولت DC يا AC.</v>
      </c>
      <c r="P5387" s="616">
        <v>146702</v>
      </c>
      <c r="Q5387" s="555" t="s">
        <v>2779</v>
      </c>
      <c r="R5387" s="555" t="s">
        <v>30</v>
      </c>
      <c r="S5387" s="614">
        <v>3460000</v>
      </c>
      <c r="U5387" s="616"/>
    </row>
    <row r="5388" spans="1:21" ht="34.5">
      <c r="A5388" s="5"/>
      <c r="B5388" s="5"/>
      <c r="I5388" s="5"/>
      <c r="J5388" s="5"/>
      <c r="K5388" s="5"/>
      <c r="M5388" s="411"/>
      <c r="O5388" s="16" t="str">
        <f t="shared" si="679"/>
        <v>146703بوبين شانت (قطع) كليد اتوماتيك هوايي با ولتاژ تغذيه 220-24 ولت DC يا AC.</v>
      </c>
      <c r="P5388" s="616">
        <v>146703</v>
      </c>
      <c r="Q5388" s="555" t="s">
        <v>2780</v>
      </c>
      <c r="R5388" s="555" t="s">
        <v>30</v>
      </c>
      <c r="S5388" s="614">
        <v>2979000</v>
      </c>
      <c r="U5388" s="616"/>
    </row>
    <row r="5389" spans="1:21" ht="34.5">
      <c r="A5389" s="5"/>
      <c r="B5389" s="5"/>
      <c r="I5389" s="5"/>
      <c r="J5389" s="5"/>
      <c r="K5389" s="5"/>
      <c r="M5389" s="411"/>
      <c r="O5389" s="16" t="str">
        <f t="shared" si="679"/>
        <v>146704بوبين افت ولتاژ (Under Voltage) كليد اتوماتيك هوايي با ولتاژ تغذيه 220-24 ولت DC يا AC.</v>
      </c>
      <c r="P5389" s="616">
        <v>146704</v>
      </c>
      <c r="Q5389" s="555" t="s">
        <v>2781</v>
      </c>
      <c r="R5389" s="555" t="s">
        <v>30</v>
      </c>
      <c r="S5389" s="614">
        <v>3068000</v>
      </c>
      <c r="U5389" s="616"/>
    </row>
    <row r="5390" spans="1:21" ht="34.5">
      <c r="A5390" s="5"/>
      <c r="B5390" s="5"/>
      <c r="I5390" s="5"/>
      <c r="J5390" s="5"/>
      <c r="K5390" s="5"/>
      <c r="M5390" s="411"/>
      <c r="O5390" s="16" t="str">
        <f t="shared" si="679"/>
        <v>146705كنتاكت كمكي 1NO+1NC و DC يا AC كليد اتوماتيك هوايي.</v>
      </c>
      <c r="P5390" s="616">
        <v>146705</v>
      </c>
      <c r="Q5390" s="555" t="s">
        <v>2782</v>
      </c>
      <c r="R5390" s="555" t="s">
        <v>30</v>
      </c>
      <c r="S5390" s="614">
        <v>601000</v>
      </c>
      <c r="U5390" s="616"/>
    </row>
    <row r="5391" spans="1:21" ht="34.5">
      <c r="A5391" s="5"/>
      <c r="B5391" s="5"/>
      <c r="I5391" s="5"/>
      <c r="J5391" s="5"/>
      <c r="K5391" s="5"/>
      <c r="M5391" s="411"/>
      <c r="O5391" s="16" t="str">
        <f t="shared" si="679"/>
        <v>146706كنتاكت نشان‌دهنده خطا 1NO+1NC و DC يا AC كليد اتوماتيك هوايي.</v>
      </c>
      <c r="P5391" s="616">
        <v>146706</v>
      </c>
      <c r="Q5391" s="555" t="s">
        <v>2783</v>
      </c>
      <c r="R5391" s="555" t="s">
        <v>30</v>
      </c>
      <c r="S5391" s="614">
        <v>596000</v>
      </c>
      <c r="U5391" s="616"/>
    </row>
    <row r="5392" spans="1:21" ht="34.5">
      <c r="A5392" s="5"/>
      <c r="B5392" s="5"/>
      <c r="I5392" s="5"/>
      <c r="J5392" s="5"/>
      <c r="K5392" s="5"/>
      <c r="M5392" s="411"/>
      <c r="O5392" s="16" t="str">
        <f t="shared" si="679"/>
        <v>146901كنتاكتورسه پل خشك 400 ولت و 4 كيلووات (I-AC3=9A) و (I-AC1=20A) با بوبين 220 ولت.</v>
      </c>
      <c r="P5392" s="616">
        <v>146901</v>
      </c>
      <c r="Q5392" s="555" t="s">
        <v>2784</v>
      </c>
      <c r="R5392" s="555" t="s">
        <v>30</v>
      </c>
      <c r="S5392" s="614">
        <v>602000</v>
      </c>
      <c r="U5392" s="616"/>
    </row>
    <row r="5393" spans="1:21" ht="34.5">
      <c r="A5393" s="5"/>
      <c r="B5393" s="5"/>
      <c r="I5393" s="5"/>
      <c r="J5393" s="5"/>
      <c r="K5393" s="5"/>
      <c r="M5393" s="411"/>
      <c r="O5393" s="16" t="str">
        <f t="shared" si="679"/>
        <v>146902كنتاكتورسه پل خشك 400 ولت و 5/5 كيلووات (I-AC3=12A) و (I-AC1=20A) با بوبين 220 ولت.</v>
      </c>
      <c r="P5393" s="616">
        <v>146902</v>
      </c>
      <c r="Q5393" s="555" t="s">
        <v>2785</v>
      </c>
      <c r="R5393" s="555" t="s">
        <v>30</v>
      </c>
      <c r="S5393" s="614">
        <v>633000</v>
      </c>
      <c r="U5393" s="616"/>
    </row>
    <row r="5394" spans="1:21" ht="34.5">
      <c r="A5394" s="5"/>
      <c r="B5394" s="5"/>
      <c r="I5394" s="5"/>
      <c r="J5394" s="5"/>
      <c r="K5394" s="5"/>
      <c r="M5394" s="411"/>
      <c r="O5394" s="16" t="str">
        <f t="shared" si="679"/>
        <v>146903كنتاكتورسه پل خشك 400 ولت و 5/7 كيلووات (I-AC3=17A) و (I-AC1=25A) با بوبين 220 ولت.</v>
      </c>
      <c r="P5394" s="616">
        <v>146903</v>
      </c>
      <c r="Q5394" s="555" t="s">
        <v>2786</v>
      </c>
      <c r="R5394" s="555" t="s">
        <v>30</v>
      </c>
      <c r="S5394" s="614">
        <v>706000</v>
      </c>
      <c r="U5394" s="616"/>
    </row>
    <row r="5395" spans="1:21" ht="34.5">
      <c r="A5395" s="5"/>
      <c r="B5395" s="5"/>
      <c r="I5395" s="5"/>
      <c r="J5395" s="5"/>
      <c r="K5395" s="5"/>
      <c r="M5395" s="411"/>
      <c r="O5395" s="16" t="str">
        <f t="shared" si="679"/>
        <v>146904كنتاكتورسه پل خشك 400 ولت و 11 كيلووات (I-AC3=22A) و (I-AC1=32A) با بوبين 220 ولت.</v>
      </c>
      <c r="P5395" s="616">
        <v>146904</v>
      </c>
      <c r="Q5395" s="555" t="s">
        <v>2787</v>
      </c>
      <c r="R5395" s="555" t="s">
        <v>30</v>
      </c>
      <c r="S5395" s="614">
        <v>859000</v>
      </c>
      <c r="U5395" s="616"/>
    </row>
    <row r="5396" spans="1:21" ht="34.5">
      <c r="A5396" s="5"/>
      <c r="B5396" s="5"/>
      <c r="I5396" s="5"/>
      <c r="J5396" s="5"/>
      <c r="K5396" s="5"/>
      <c r="M5396" s="411"/>
      <c r="O5396" s="16" t="str">
        <f t="shared" si="679"/>
        <v>146905كنتاكتورسه پل خشك 400 ولت و 15 كيلووات (I-AC3=32A) و (I-AC1=50A) با بوبين 220 ولت.</v>
      </c>
      <c r="P5396" s="616">
        <v>146905</v>
      </c>
      <c r="Q5396" s="555" t="s">
        <v>2788</v>
      </c>
      <c r="R5396" s="555" t="s">
        <v>30</v>
      </c>
      <c r="S5396" s="614">
        <v>1035000</v>
      </c>
      <c r="U5396" s="616"/>
    </row>
    <row r="5397" spans="1:21" ht="34.5">
      <c r="A5397" s="5"/>
      <c r="B5397" s="5"/>
      <c r="I5397" s="5"/>
      <c r="J5397" s="5"/>
      <c r="K5397" s="5"/>
      <c r="M5397" s="411"/>
      <c r="O5397" s="16" t="str">
        <f t="shared" si="679"/>
        <v>146906كنتاكتورسه پل خشك 400 ولت و 1/58 كيلووات (I-AC3=37A) و (I-AC1=50A) با بوبين 220 ولت.</v>
      </c>
      <c r="P5397" s="616">
        <v>146906</v>
      </c>
      <c r="Q5397" s="555" t="s">
        <v>6750</v>
      </c>
      <c r="R5397" s="555" t="s">
        <v>30</v>
      </c>
      <c r="S5397" s="614">
        <v>1137000</v>
      </c>
      <c r="U5397" s="616"/>
    </row>
    <row r="5398" spans="1:21" ht="34.5">
      <c r="A5398" s="5"/>
      <c r="B5398" s="5"/>
      <c r="I5398" s="5"/>
      <c r="J5398" s="5"/>
      <c r="K5398" s="5"/>
      <c r="M5398" s="411"/>
      <c r="O5398" s="16" t="str">
        <f t="shared" si="679"/>
        <v>146907كنتاكتورسه پل خشك 400 ولت و 22 كيلووات(I-AC3=50A) و (I-AC1=60A) با بوبين 220 ولت.</v>
      </c>
      <c r="P5398" s="616">
        <v>146907</v>
      </c>
      <c r="Q5398" s="555" t="s">
        <v>2789</v>
      </c>
      <c r="R5398" s="555" t="s">
        <v>30</v>
      </c>
      <c r="S5398" s="614">
        <v>1836000</v>
      </c>
      <c r="U5398" s="616"/>
    </row>
    <row r="5399" spans="1:21" ht="34.5">
      <c r="A5399" s="5"/>
      <c r="B5399" s="5"/>
      <c r="I5399" s="5"/>
      <c r="J5399" s="5"/>
      <c r="K5399" s="5"/>
      <c r="M5399" s="411"/>
      <c r="O5399" s="16" t="str">
        <f t="shared" si="679"/>
        <v>146908كنتاكتورسه پل خشك 400 ولت و 30 كيلووات (I-AC3=65A) و (I-AC1=80A) با بوبين 220 ولت.</v>
      </c>
      <c r="P5399" s="616">
        <v>146908</v>
      </c>
      <c r="Q5399" s="555" t="s">
        <v>2790</v>
      </c>
      <c r="R5399" s="555" t="s">
        <v>30</v>
      </c>
      <c r="S5399" s="614">
        <v>2223000</v>
      </c>
      <c r="U5399" s="616"/>
    </row>
    <row r="5400" spans="1:21" ht="34.5">
      <c r="A5400" s="5"/>
      <c r="B5400" s="5"/>
      <c r="I5400" s="5"/>
      <c r="J5400" s="5"/>
      <c r="K5400" s="5"/>
      <c r="M5400" s="411"/>
      <c r="O5400" s="16" t="str">
        <f t="shared" si="679"/>
        <v>146909كنتاكتورسه پل خشك 400 ولت و 37 كيلووات (I-AC3=75A) و (I-AC1=110A) با بوبين 220 ولت.</v>
      </c>
      <c r="P5400" s="616">
        <v>146909</v>
      </c>
      <c r="Q5400" s="555" t="s">
        <v>2791</v>
      </c>
      <c r="R5400" s="555" t="s">
        <v>30</v>
      </c>
      <c r="S5400" s="614">
        <v>3210000</v>
      </c>
      <c r="U5400" s="616"/>
    </row>
    <row r="5401" spans="1:21" ht="34.5">
      <c r="A5401" s="5"/>
      <c r="B5401" s="5"/>
      <c r="I5401" s="5"/>
      <c r="J5401" s="5"/>
      <c r="K5401" s="5"/>
      <c r="M5401" s="411"/>
      <c r="O5401" s="16" t="str">
        <f t="shared" si="679"/>
        <v>146910كنتاكتورسه پل خشك 400 ولت و 45 كيلووات (I-AC3=90A) و (I-AC1=120A) با بوبين 220 ولت.</v>
      </c>
      <c r="P5401" s="616">
        <v>146910</v>
      </c>
      <c r="Q5401" s="555" t="s">
        <v>2792</v>
      </c>
      <c r="R5401" s="555" t="s">
        <v>30</v>
      </c>
      <c r="S5401" s="614">
        <v>3414000</v>
      </c>
      <c r="U5401" s="616"/>
    </row>
    <row r="5402" spans="1:21" ht="34.5">
      <c r="A5402" s="5"/>
      <c r="B5402" s="5"/>
      <c r="I5402" s="5"/>
      <c r="J5402" s="5"/>
      <c r="K5402" s="5"/>
      <c r="M5402" s="411"/>
      <c r="O5402" s="16" t="str">
        <f t="shared" si="679"/>
        <v>146911كنتاكتورسه پل خشك 400 ولت و 55 كيلووات (I-AC3=110A) و (I-AC1=150A) با بوبين 220 ولت.</v>
      </c>
      <c r="P5402" s="616">
        <v>146911</v>
      </c>
      <c r="Q5402" s="555" t="s">
        <v>2793</v>
      </c>
      <c r="R5402" s="555" t="s">
        <v>30</v>
      </c>
      <c r="S5402" s="614">
        <v>3450000</v>
      </c>
      <c r="U5402" s="616"/>
    </row>
    <row r="5403" spans="1:21" ht="34.5">
      <c r="A5403" s="5"/>
      <c r="B5403" s="5"/>
      <c r="I5403" s="5"/>
      <c r="J5403" s="5"/>
      <c r="K5403" s="5"/>
      <c r="M5403" s="411"/>
      <c r="O5403" s="16" t="str">
        <f t="shared" si="679"/>
        <v>146912كنتاكتورسه پل خشك 400 ولت و 75 كيلووات (I-AC3=145A) و (I-AC1=185A) با بوبين 220 ولت.</v>
      </c>
      <c r="P5403" s="616">
        <v>146912</v>
      </c>
      <c r="Q5403" s="555" t="s">
        <v>2794</v>
      </c>
      <c r="R5403" s="555" t="s">
        <v>30</v>
      </c>
      <c r="S5403" s="614">
        <v>4011000</v>
      </c>
      <c r="U5403" s="616"/>
    </row>
    <row r="5404" spans="1:21" ht="34.5">
      <c r="A5404" s="5"/>
      <c r="B5404" s="5"/>
      <c r="I5404" s="5"/>
      <c r="J5404" s="5"/>
      <c r="K5404" s="5"/>
      <c r="M5404" s="411"/>
      <c r="O5404" s="16" t="str">
        <f t="shared" si="679"/>
        <v>146913كنتاكتورسه پل خشك 400 ولت و 90 كيلووات (I-AC3=180A) و (I-AC1=215A) با بوبين 220 ولت.</v>
      </c>
      <c r="P5404" s="616">
        <v>146913</v>
      </c>
      <c r="Q5404" s="555" t="s">
        <v>2795</v>
      </c>
      <c r="R5404" s="555" t="s">
        <v>30</v>
      </c>
      <c r="S5404" s="614">
        <v>5526000</v>
      </c>
      <c r="U5404" s="616"/>
    </row>
    <row r="5405" spans="1:21" ht="34.5">
      <c r="A5405" s="5"/>
      <c r="B5405" s="5"/>
      <c r="I5405" s="5"/>
      <c r="J5405" s="5"/>
      <c r="K5405" s="5"/>
      <c r="M5405" s="411"/>
      <c r="O5405" s="16" t="str">
        <f t="shared" si="679"/>
        <v>146914كنتاكتورسه پل خشك 400 ولت و 110 كيلووات (I-AC3=210A) و (I-AC1=260A) با بوبين 220 ولت.</v>
      </c>
      <c r="P5405" s="616">
        <v>146914</v>
      </c>
      <c r="Q5405" s="555" t="s">
        <v>2796</v>
      </c>
      <c r="R5405" s="555" t="s">
        <v>30</v>
      </c>
      <c r="S5405" s="614">
        <v>6240000</v>
      </c>
      <c r="U5405" s="616"/>
    </row>
    <row r="5406" spans="1:21" ht="34.5">
      <c r="A5406" s="5"/>
      <c r="B5406" s="5"/>
      <c r="I5406" s="5"/>
      <c r="J5406" s="5"/>
      <c r="K5406" s="5"/>
      <c r="M5406" s="411"/>
      <c r="O5406" s="16" t="str">
        <f t="shared" si="679"/>
        <v>146915كنتاكتورسه پل خشك 400 ولت و 132 كيلووات (I-AC3=260A) و (I-AC1=300A) با بوبين 220 ولت.</v>
      </c>
      <c r="P5406" s="616">
        <v>146915</v>
      </c>
      <c r="Q5406" s="555" t="s">
        <v>2797</v>
      </c>
      <c r="R5406" s="555" t="s">
        <v>30</v>
      </c>
      <c r="S5406" s="614">
        <v>7176000</v>
      </c>
      <c r="U5406" s="616"/>
    </row>
    <row r="5407" spans="1:21" ht="34.5">
      <c r="A5407" s="5"/>
      <c r="B5407" s="5"/>
      <c r="I5407" s="5"/>
      <c r="J5407" s="5"/>
      <c r="K5407" s="5"/>
      <c r="M5407" s="411"/>
      <c r="O5407" s="16" t="str">
        <f t="shared" si="679"/>
        <v>146916كنتاكتورسه پل خشك 400 ولت و 160 كيلووات(I-AC3=300A) و (I-AC1=330A) با بوبين 220 ولت.</v>
      </c>
      <c r="P5407" s="616">
        <v>146916</v>
      </c>
      <c r="Q5407" s="555" t="s">
        <v>2798</v>
      </c>
      <c r="R5407" s="555" t="s">
        <v>30</v>
      </c>
      <c r="S5407" s="614">
        <v>10340000</v>
      </c>
      <c r="U5407" s="616"/>
    </row>
    <row r="5408" spans="1:21" ht="34.5">
      <c r="A5408" s="5"/>
      <c r="B5408" s="5"/>
      <c r="I5408" s="5"/>
      <c r="J5408" s="5"/>
      <c r="K5408" s="5"/>
      <c r="M5408" s="411"/>
      <c r="O5408" s="16" t="str">
        <f t="shared" si="679"/>
        <v>146917كنتاكتورسه پل خشك 400 ولت و 220 كيلووات (I-AC3=400A) و (I-AC1=430A) با بوبين 220 ولت.</v>
      </c>
      <c r="P5408" s="616">
        <v>146917</v>
      </c>
      <c r="Q5408" s="555" t="s">
        <v>2799</v>
      </c>
      <c r="R5408" s="555" t="s">
        <v>30</v>
      </c>
      <c r="S5408" s="614">
        <v>12518000</v>
      </c>
      <c r="U5408" s="616"/>
    </row>
    <row r="5409" spans="1:21" ht="34.5">
      <c r="A5409" s="5"/>
      <c r="B5409" s="5"/>
      <c r="I5409" s="5"/>
      <c r="J5409" s="5"/>
      <c r="K5409" s="5"/>
      <c r="M5409" s="411"/>
      <c r="O5409" s="16" t="str">
        <f t="shared" si="679"/>
        <v>146918كنتاكتورسه پل خشك 400 ولت و 250 كيلووات (I-AC3=500A) و (I-AC1=550A) با بوبين 220 ولت.</v>
      </c>
      <c r="P5409" s="616">
        <v>146918</v>
      </c>
      <c r="Q5409" s="555" t="s">
        <v>2800</v>
      </c>
      <c r="R5409" s="555" t="s">
        <v>30</v>
      </c>
      <c r="S5409" s="614">
        <v>19453000</v>
      </c>
      <c r="U5409" s="616"/>
    </row>
    <row r="5410" spans="1:21" ht="34.5">
      <c r="A5410" s="5"/>
      <c r="B5410" s="5"/>
      <c r="I5410" s="5"/>
      <c r="J5410" s="5"/>
      <c r="K5410" s="5"/>
      <c r="M5410" s="411"/>
      <c r="O5410" s="16" t="str">
        <f t="shared" si="679"/>
        <v>146919كنتاكتورسه پل خشك 400 ولت و 330 كيلووات (I-AC3=630A) و (I-AC1=750A) با بوبين 220 ولت.</v>
      </c>
      <c r="P5410" s="616">
        <v>146919</v>
      </c>
      <c r="Q5410" s="555" t="s">
        <v>2801</v>
      </c>
      <c r="R5410" s="555" t="s">
        <v>30</v>
      </c>
      <c r="S5410" s="614">
        <v>26590000</v>
      </c>
      <c r="U5410" s="616"/>
    </row>
    <row r="5411" spans="1:21" ht="34.5">
      <c r="A5411" s="5"/>
      <c r="B5411" s="5"/>
      <c r="I5411" s="5"/>
      <c r="J5411" s="5"/>
      <c r="K5411" s="5"/>
      <c r="M5411" s="411"/>
      <c r="O5411" s="16" t="str">
        <f t="shared" si="679"/>
        <v>146920كنتاكتورسه پل خشك 400 ولت و 400 كيلووات (I-AC3=750A) و (I-AC1=900A) با بوبين 220 ولت.</v>
      </c>
      <c r="P5411" s="616">
        <v>146920</v>
      </c>
      <c r="Q5411" s="555" t="s">
        <v>2802</v>
      </c>
      <c r="R5411" s="555" t="s">
        <v>30</v>
      </c>
      <c r="S5411" s="614">
        <v>39054000</v>
      </c>
      <c r="U5411" s="616"/>
    </row>
    <row r="5412" spans="1:21" ht="34.5">
      <c r="A5412" s="5"/>
      <c r="B5412" s="5"/>
      <c r="I5412" s="5"/>
      <c r="J5412" s="5"/>
      <c r="K5412" s="5"/>
      <c r="M5412" s="411"/>
      <c r="O5412" s="16" t="str">
        <f t="shared" si="679"/>
        <v>146921كنتاكتورسه پل خشك 400 ولت و 440 كيلووات (I-AC3=800A) و (I-AC1=1000A) با بوبين 220 ولت.</v>
      </c>
      <c r="P5412" s="616">
        <v>146921</v>
      </c>
      <c r="Q5412" s="555" t="s">
        <v>2803</v>
      </c>
      <c r="R5412" s="555" t="s">
        <v>30</v>
      </c>
      <c r="S5412" s="614">
        <v>47484000</v>
      </c>
      <c r="U5412" s="616"/>
    </row>
    <row r="5413" spans="1:21">
      <c r="A5413" s="5"/>
      <c r="B5413" s="5"/>
      <c r="I5413" s="5"/>
      <c r="J5413" s="5"/>
      <c r="K5413" s="5"/>
      <c r="M5413" s="411"/>
      <c r="O5413" s="16" t="str">
        <f t="shared" si="679"/>
        <v>146922كنتاكت كمكي كنتاكتور، يك عدد باز و يك عدد بسته.</v>
      </c>
      <c r="P5413" s="616">
        <v>146922</v>
      </c>
      <c r="Q5413" s="555" t="s">
        <v>2804</v>
      </c>
      <c r="R5413" s="555" t="s">
        <v>30</v>
      </c>
      <c r="S5413" s="614">
        <v>303000</v>
      </c>
      <c r="U5413" s="616"/>
    </row>
    <row r="5414" spans="1:21">
      <c r="A5414" s="5"/>
      <c r="B5414" s="5"/>
      <c r="I5414" s="5"/>
      <c r="J5414" s="5"/>
      <c r="K5414" s="5"/>
      <c r="M5414" s="411"/>
      <c r="O5414" s="16" t="str">
        <f t="shared" si="679"/>
        <v>146923كنتاكت كمكي كنتاكتور، دو عدد باز و دو عدد بسته.</v>
      </c>
      <c r="P5414" s="616">
        <v>146923</v>
      </c>
      <c r="Q5414" s="555" t="s">
        <v>2805</v>
      </c>
      <c r="R5414" s="555" t="s">
        <v>30</v>
      </c>
      <c r="S5414" s="614">
        <v>432500</v>
      </c>
      <c r="U5414" s="616"/>
    </row>
    <row r="5415" spans="1:21">
      <c r="A5415" s="5"/>
      <c r="B5415" s="5"/>
      <c r="I5415" s="5"/>
      <c r="J5415" s="5"/>
      <c r="K5415" s="5"/>
      <c r="M5415" s="411"/>
      <c r="O5415" s="16" t="str">
        <f t="shared" ref="O5415:O5478" si="680">LEFT(CONCATENATE(P5415,Q5415),252)</f>
        <v>146924كنتاكت كمكي كنتاكتور، سه عدد باز و سه عدد بسته.</v>
      </c>
      <c r="P5415" s="616">
        <v>146924</v>
      </c>
      <c r="Q5415" s="555" t="s">
        <v>2806</v>
      </c>
      <c r="R5415" s="555" t="s">
        <v>30</v>
      </c>
      <c r="S5415" s="616">
        <v>0</v>
      </c>
      <c r="U5415" s="616"/>
    </row>
    <row r="5416" spans="1:21">
      <c r="A5416" s="5"/>
      <c r="B5416" s="5"/>
      <c r="I5416" s="5"/>
      <c r="J5416" s="5"/>
      <c r="K5416" s="5"/>
      <c r="M5416" s="411"/>
      <c r="O5416" s="16" t="str">
        <f t="shared" si="680"/>
        <v>146925كنتاكت كمكي كنتاكتور، چهار عدد باز و چهار عدد بسته.</v>
      </c>
      <c r="P5416" s="616">
        <v>146925</v>
      </c>
      <c r="Q5416" s="555" t="s">
        <v>2807</v>
      </c>
      <c r="R5416" s="555" t="s">
        <v>30</v>
      </c>
      <c r="S5416" s="614">
        <v>549000</v>
      </c>
      <c r="U5416" s="616"/>
    </row>
    <row r="5417" spans="1:21">
      <c r="A5417" s="5"/>
      <c r="B5417" s="5"/>
      <c r="I5417" s="5"/>
      <c r="J5417" s="5"/>
      <c r="K5417" s="5"/>
      <c r="M5417" s="411"/>
      <c r="O5417" s="16" t="str">
        <f t="shared" si="680"/>
        <v>146926كنتاكتور سه پل خازني 400 ولت و 11 كيلووار.</v>
      </c>
      <c r="P5417" s="616">
        <v>146926</v>
      </c>
      <c r="Q5417" s="555" t="s">
        <v>2808</v>
      </c>
      <c r="R5417" s="555" t="s">
        <v>30</v>
      </c>
      <c r="S5417" s="614">
        <v>1168000</v>
      </c>
      <c r="U5417" s="616"/>
    </row>
    <row r="5418" spans="1:21">
      <c r="A5418" s="5"/>
      <c r="B5418" s="5"/>
      <c r="I5418" s="5"/>
      <c r="J5418" s="5"/>
      <c r="K5418" s="5"/>
      <c r="M5418" s="411"/>
      <c r="O5418" s="16" t="str">
        <f t="shared" si="680"/>
        <v>146927كنتاكتور سه پل خازني 400 ولت و 15 كيلووار.</v>
      </c>
      <c r="P5418" s="616">
        <v>146927</v>
      </c>
      <c r="Q5418" s="555" t="s">
        <v>2809</v>
      </c>
      <c r="R5418" s="555" t="s">
        <v>30</v>
      </c>
      <c r="S5418" s="614">
        <v>1275000</v>
      </c>
      <c r="U5418" s="616"/>
    </row>
    <row r="5419" spans="1:21">
      <c r="A5419" s="5"/>
      <c r="B5419" s="5"/>
      <c r="I5419" s="5"/>
      <c r="J5419" s="5"/>
      <c r="K5419" s="5"/>
      <c r="M5419" s="411"/>
      <c r="O5419" s="16" t="str">
        <f t="shared" si="680"/>
        <v>146928كنتاكتور سه پل خازني 400 ولت و 20 كيلووار.</v>
      </c>
      <c r="P5419" s="616">
        <v>146928</v>
      </c>
      <c r="Q5419" s="555" t="s">
        <v>2810</v>
      </c>
      <c r="R5419" s="555" t="s">
        <v>30</v>
      </c>
      <c r="S5419" s="614">
        <v>1377000</v>
      </c>
      <c r="U5419" s="616"/>
    </row>
    <row r="5420" spans="1:21">
      <c r="A5420" s="5"/>
      <c r="B5420" s="5"/>
      <c r="I5420" s="5"/>
      <c r="J5420" s="5"/>
      <c r="K5420" s="5"/>
      <c r="M5420" s="411"/>
      <c r="O5420" s="16" t="str">
        <f t="shared" si="680"/>
        <v>146929كنتاكتور سه پل خازني 400 ولت و 25 كيلووار.</v>
      </c>
      <c r="P5420" s="616">
        <v>146929</v>
      </c>
      <c r="Q5420" s="555" t="s">
        <v>2811</v>
      </c>
      <c r="R5420" s="555" t="s">
        <v>30</v>
      </c>
      <c r="S5420" s="614">
        <v>1676000</v>
      </c>
      <c r="U5420" s="616"/>
    </row>
    <row r="5421" spans="1:21">
      <c r="A5421" s="5"/>
      <c r="B5421" s="5"/>
      <c r="I5421" s="5"/>
      <c r="J5421" s="5"/>
      <c r="K5421" s="5"/>
      <c r="M5421" s="411"/>
      <c r="O5421" s="16" t="str">
        <f t="shared" si="680"/>
        <v>146930كنتاكتور سه پل خازني 400 ولت و 30 كيلووار.</v>
      </c>
      <c r="P5421" s="616">
        <v>146930</v>
      </c>
      <c r="Q5421" s="555" t="s">
        <v>2812</v>
      </c>
      <c r="R5421" s="555" t="s">
        <v>30</v>
      </c>
      <c r="S5421" s="614">
        <v>1845000</v>
      </c>
      <c r="U5421" s="616"/>
    </row>
    <row r="5422" spans="1:21">
      <c r="A5422" s="5"/>
      <c r="B5422" s="5"/>
      <c r="I5422" s="5"/>
      <c r="J5422" s="5"/>
      <c r="K5422" s="5"/>
      <c r="M5422" s="411"/>
      <c r="O5422" s="16" t="str">
        <f t="shared" si="680"/>
        <v>146931كنتاكتور سه پل خازني 400 ولت و 40 كيلووار.</v>
      </c>
      <c r="P5422" s="616">
        <v>146931</v>
      </c>
      <c r="Q5422" s="555" t="s">
        <v>2813</v>
      </c>
      <c r="R5422" s="555" t="s">
        <v>30</v>
      </c>
      <c r="S5422" s="614">
        <v>2498000</v>
      </c>
      <c r="U5422" s="616"/>
    </row>
    <row r="5423" spans="1:21">
      <c r="A5423" s="5"/>
      <c r="B5423" s="5"/>
      <c r="I5423" s="5"/>
      <c r="J5423" s="5"/>
      <c r="K5423" s="5"/>
      <c r="M5423" s="411"/>
      <c r="O5423" s="16" t="str">
        <f t="shared" si="680"/>
        <v>146932كنتاكتور سه پل خازني 400 ولت و 60 كيلووار.</v>
      </c>
      <c r="P5423" s="616">
        <v>146932</v>
      </c>
      <c r="Q5423" s="555" t="s">
        <v>2814</v>
      </c>
      <c r="R5423" s="555" t="s">
        <v>30</v>
      </c>
      <c r="S5423" s="614">
        <v>4117000</v>
      </c>
      <c r="U5423" s="616"/>
    </row>
    <row r="5424" spans="1:21">
      <c r="A5424" s="5"/>
      <c r="B5424" s="5"/>
      <c r="I5424" s="5"/>
      <c r="J5424" s="5"/>
      <c r="K5424" s="5"/>
      <c r="M5424" s="411"/>
      <c r="O5424" s="16" t="str">
        <f t="shared" si="680"/>
        <v>146939كنتاكتور سه پل خازني 400 ولت و 50 كيلووار.</v>
      </c>
      <c r="P5424" s="616">
        <v>146939</v>
      </c>
      <c r="Q5424" s="555" t="s">
        <v>2815</v>
      </c>
      <c r="R5424" s="555" t="s">
        <v>30</v>
      </c>
      <c r="S5424" s="614">
        <v>2995000</v>
      </c>
      <c r="U5424" s="616"/>
    </row>
    <row r="5425" spans="1:21" ht="69">
      <c r="A5425" s="5"/>
      <c r="B5425" s="5"/>
      <c r="I5425" s="5"/>
      <c r="J5425" s="5"/>
      <c r="K5425" s="5"/>
      <c r="M5425" s="411"/>
      <c r="O5425" s="16" t="str">
        <f t="shared" si="680"/>
        <v>147001رله اضافه بارسه فاز، از نوع حرارتي (بي متال) قابل نصب روي كنتاكتورهاي خشك بوبيني 380 ولت 9 و12 آمپر، با قابليت تنظيم در محدوده 1/0 تا1/54 آمپر در 17 محدوده تنظيم مختلف.</v>
      </c>
      <c r="P5425" s="616">
        <v>147001</v>
      </c>
      <c r="Q5425" s="555" t="s">
        <v>6751</v>
      </c>
      <c r="R5425" s="555" t="s">
        <v>30</v>
      </c>
      <c r="S5425" s="614">
        <v>574000</v>
      </c>
      <c r="U5425" s="616"/>
    </row>
    <row r="5426" spans="1:21" ht="69">
      <c r="A5426" s="5"/>
      <c r="B5426" s="5"/>
      <c r="I5426" s="5"/>
      <c r="J5426" s="5"/>
      <c r="K5426" s="5"/>
      <c r="M5426" s="411"/>
      <c r="O5426" s="16" t="str">
        <f t="shared" si="680"/>
        <v>147002رله اضافه بار سه فاز، از نوع حرارتي (بي متال) قابل نصب روي كنتاكتورهاي خشك بوبيني 380 ولت 16 و22 آمپر، باقابليت تنظيم در محدوده 1/0 تا 25 آمپر در 19 محدوده تنظيم مختلف.</v>
      </c>
      <c r="P5426" s="616">
        <v>147002</v>
      </c>
      <c r="Q5426" s="555" t="s">
        <v>2816</v>
      </c>
      <c r="R5426" s="555" t="s">
        <v>30</v>
      </c>
      <c r="S5426" s="614">
        <v>650500</v>
      </c>
      <c r="U5426" s="616"/>
    </row>
    <row r="5427" spans="1:21" ht="51.75">
      <c r="A5427" s="5"/>
      <c r="B5427" s="5"/>
      <c r="I5427" s="5"/>
      <c r="J5427" s="5"/>
      <c r="K5427" s="5"/>
      <c r="M5427" s="411"/>
      <c r="O5427" s="16" t="str">
        <f t="shared" si="680"/>
        <v>147003رله اضافه بارسه فاز، از نوع حرارتي (بي متال) قابل نصب روي كنتاكتورهاي خشك بوبيني 380 ولت 32 و 38 آمپر، با قابليت تنظيم در محدوده 1 تا45 آمپر در 17 محدوده تنظيم مختلف.</v>
      </c>
      <c r="P5427" s="616">
        <v>147003</v>
      </c>
      <c r="Q5427" s="555" t="s">
        <v>2817</v>
      </c>
      <c r="R5427" s="555" t="s">
        <v>30</v>
      </c>
      <c r="S5427" s="614">
        <v>752500</v>
      </c>
      <c r="U5427" s="616"/>
    </row>
    <row r="5428" spans="1:21" ht="69">
      <c r="A5428" s="5"/>
      <c r="B5428" s="5"/>
      <c r="I5428" s="5"/>
      <c r="J5428" s="5"/>
      <c r="K5428" s="5"/>
      <c r="M5428" s="411"/>
      <c r="O5428" s="16" t="str">
        <f t="shared" si="680"/>
        <v>147004رله اضافه بارسه فاز، از نوع حرارتي (بي متال) قابل نصب روي كنتاكتورهاي خشك بوبيني 380 ولت 45، 63 و 75 آمپر، با قابليت تنظيم در محدوده 16 تا80 آمپر در 8 محدوده تنظيم مختلف.</v>
      </c>
      <c r="P5428" s="616">
        <v>147004</v>
      </c>
      <c r="Q5428" s="555" t="s">
        <v>2818</v>
      </c>
      <c r="R5428" s="555" t="s">
        <v>30</v>
      </c>
      <c r="S5428" s="614">
        <v>1109000</v>
      </c>
      <c r="U5428" s="616"/>
    </row>
    <row r="5429" spans="1:21" ht="69">
      <c r="A5429" s="5"/>
      <c r="B5429" s="5"/>
      <c r="I5429" s="5"/>
      <c r="J5429" s="5"/>
      <c r="K5429" s="5"/>
      <c r="M5429" s="411"/>
      <c r="O5429" s="16" t="str">
        <f t="shared" si="680"/>
        <v>147005رله اضافه بارسه فاز، از نوع حرارتي (بي متال) قابل نصب روي كنتاكتورهاي خشك بوبيني 380 ولت 85 و110 آمپر، با قابليت تنظيم در محدوده 55 تا 135 آمپر در 5 محدوده تنظيم مختلف.</v>
      </c>
      <c r="P5429" s="616">
        <v>147005</v>
      </c>
      <c r="Q5429" s="555" t="s">
        <v>2819</v>
      </c>
      <c r="R5429" s="555" t="s">
        <v>30</v>
      </c>
      <c r="S5429" s="614">
        <v>1603000</v>
      </c>
      <c r="U5429" s="616"/>
    </row>
    <row r="5430" spans="1:21" ht="69">
      <c r="A5430" s="5"/>
      <c r="B5430" s="5"/>
      <c r="I5430" s="5"/>
      <c r="J5430" s="5"/>
      <c r="K5430" s="5"/>
      <c r="M5430" s="411"/>
      <c r="O5430" s="16" t="str">
        <f t="shared" si="680"/>
        <v>147006رله اضافه بارسه فاز، از نوع حرارتي (بي متال) قابل نصب روي كنتاكتورهاي خشك بوبيني 380 ولت 140 و170 آمپر، با قابليت تنظيم در محدوده 55 تا180 آمپر در 8 محدوده تنظيم مختلف.</v>
      </c>
      <c r="P5430" s="616">
        <v>147006</v>
      </c>
      <c r="Q5430" s="555" t="s">
        <v>2820</v>
      </c>
      <c r="R5430" s="555" t="s">
        <v>30</v>
      </c>
      <c r="S5430" s="614">
        <v>3031000</v>
      </c>
      <c r="U5430" s="616"/>
    </row>
    <row r="5431" spans="1:21" ht="69">
      <c r="A5431" s="5"/>
      <c r="B5431" s="5"/>
      <c r="I5431" s="5"/>
      <c r="J5431" s="5"/>
      <c r="K5431" s="5"/>
      <c r="M5431" s="411"/>
      <c r="O5431" s="16" t="str">
        <f t="shared" si="680"/>
        <v>147007رله اضافه بارسه فاز، از نوع حرارتي (بي متال) قابل نصب روي كنتاكتورهاي خشك بوبيني 380 ولت 205، 250 و300 و400 آمپر، با قابليت تنظيم در محدوده 80 تا400 آمپر در 5 محدوده تنظيم مختلف.</v>
      </c>
      <c r="P5431" s="616">
        <v>147007</v>
      </c>
      <c r="Q5431" s="555" t="s">
        <v>2821</v>
      </c>
      <c r="R5431" s="555" t="s">
        <v>30</v>
      </c>
      <c r="S5431" s="614">
        <v>3388000</v>
      </c>
      <c r="U5431" s="616"/>
    </row>
    <row r="5432" spans="1:21" ht="69">
      <c r="A5432" s="5"/>
      <c r="B5432" s="5"/>
      <c r="I5432" s="5"/>
      <c r="J5432" s="5"/>
      <c r="K5432" s="5"/>
      <c r="M5432" s="411"/>
      <c r="O5432" s="16" t="str">
        <f t="shared" si="680"/>
        <v>147008رله اضافه بار سه فاز، از نوع حرارتي (بي متال) قابل نصب روي كنتاكتورهاي خشك بوبيني 380 ولت 630 آمپر، با قابليت تنظيم در محدوده 320 تا630 آمپر در 2 محدوده تنظيم مختلف.</v>
      </c>
      <c r="P5432" s="616">
        <v>147008</v>
      </c>
      <c r="Q5432" s="555" t="s">
        <v>2822</v>
      </c>
      <c r="R5432" s="555" t="s">
        <v>30</v>
      </c>
      <c r="S5432" s="614">
        <v>901500</v>
      </c>
      <c r="U5432" s="616"/>
    </row>
    <row r="5433" spans="1:21" ht="51.75">
      <c r="A5433" s="5"/>
      <c r="B5433" s="5"/>
      <c r="I5433" s="5"/>
      <c r="J5433" s="5"/>
      <c r="K5433" s="5"/>
      <c r="M5433" s="411"/>
      <c r="O5433" s="16" t="str">
        <f t="shared" si="680"/>
        <v>147011رله کنترل فاز سه فاز برای جلوگیری مدار از دو فاز شدن ، معکوس شدن فازها و افزایش یا افت ولتاژ فازها بیش از حد تعیین شده.</v>
      </c>
      <c r="P5433" s="616">
        <v>147011</v>
      </c>
      <c r="Q5433" s="555" t="s">
        <v>6752</v>
      </c>
      <c r="R5433" s="555" t="s">
        <v>30</v>
      </c>
      <c r="S5433" s="616">
        <v>0</v>
      </c>
      <c r="U5433" s="616"/>
    </row>
    <row r="5434" spans="1:21" ht="34.5">
      <c r="A5434" s="5"/>
      <c r="B5434" s="5"/>
      <c r="I5434" s="5"/>
      <c r="J5434" s="5"/>
      <c r="K5434" s="5"/>
      <c r="M5434" s="411"/>
      <c r="O5434" s="16" t="str">
        <f t="shared" si="680"/>
        <v>147201چراغ سيگنال براي نصب روي تابلو، به رنگهاي مختلف، با لامپي به قدرت 2 تا 6 وات، 220 يا110 يا24 و يا 6 ولت.</v>
      </c>
      <c r="P5434" s="616">
        <v>147201</v>
      </c>
      <c r="Q5434" s="555" t="s">
        <v>6753</v>
      </c>
      <c r="R5434" s="555" t="s">
        <v>30</v>
      </c>
      <c r="S5434" s="614">
        <v>111500</v>
      </c>
      <c r="U5434" s="616"/>
    </row>
    <row r="5435" spans="1:21" ht="51.75">
      <c r="A5435" s="5"/>
      <c r="B5435" s="5"/>
      <c r="I5435" s="5"/>
      <c r="J5435" s="5"/>
      <c r="K5435" s="5"/>
      <c r="M5435" s="411"/>
      <c r="O5435" s="16" t="str">
        <f t="shared" si="680"/>
        <v>147204چراغ سيگنال LED براي نصب روي تابلو، به قطرنصب 22 ميليمتر، به رنگهاي مختلف، با لامپي به قدرت 2 تا 6 وات، 220 يا110 يا24 و يا 6 ولت.</v>
      </c>
      <c r="P5435" s="616">
        <v>147204</v>
      </c>
      <c r="Q5435" s="555" t="s">
        <v>6754</v>
      </c>
      <c r="R5435" s="555" t="s">
        <v>30</v>
      </c>
      <c r="S5435" s="614">
        <v>131000</v>
      </c>
      <c r="U5435" s="616"/>
    </row>
    <row r="5436" spans="1:21" ht="34.5">
      <c r="A5436" s="5"/>
      <c r="B5436" s="5"/>
      <c r="I5436" s="5"/>
      <c r="J5436" s="5"/>
      <c r="K5436" s="5"/>
      <c r="M5436" s="411"/>
      <c r="O5436" s="16" t="str">
        <f t="shared" si="680"/>
        <v>147301دكمه فشاري براي نصب روي تابلو،  با يك كنتاكت باز و يك بسته، به رنگهاي مختلف.</v>
      </c>
      <c r="P5436" s="616">
        <v>147301</v>
      </c>
      <c r="Q5436" s="555" t="s">
        <v>6755</v>
      </c>
      <c r="R5436" s="555" t="s">
        <v>30</v>
      </c>
      <c r="S5436" s="614">
        <v>175500</v>
      </c>
      <c r="U5436" s="616"/>
    </row>
    <row r="5437" spans="1:21" ht="34.5">
      <c r="A5437" s="5"/>
      <c r="B5437" s="5"/>
      <c r="I5437" s="5"/>
      <c r="J5437" s="5"/>
      <c r="K5437" s="5"/>
      <c r="M5437" s="411"/>
      <c r="O5437" s="16" t="str">
        <f t="shared" si="680"/>
        <v>147302دكمه فشاري براي نصب روي تابلو، ر با دو كنتاكت باز و دو بسته، به رنگهاي مختلف.</v>
      </c>
      <c r="P5437" s="616">
        <v>147302</v>
      </c>
      <c r="Q5437" s="555" t="s">
        <v>6756</v>
      </c>
      <c r="R5437" s="555" t="s">
        <v>30</v>
      </c>
      <c r="S5437" s="614">
        <v>246000</v>
      </c>
      <c r="U5437" s="616"/>
    </row>
    <row r="5438" spans="1:21">
      <c r="A5438" s="5"/>
      <c r="B5438" s="5"/>
      <c r="I5438" s="5"/>
      <c r="J5438" s="5"/>
      <c r="K5438" s="5"/>
      <c r="M5438" s="411"/>
      <c r="O5438" s="16" t="str">
        <f t="shared" si="680"/>
        <v>147401دكمه فشاري دوبل براي قطع و وصل.</v>
      </c>
      <c r="P5438" s="616">
        <v>147401</v>
      </c>
      <c r="Q5438" s="555" t="s">
        <v>2823</v>
      </c>
      <c r="R5438" s="555" t="s">
        <v>30</v>
      </c>
      <c r="S5438" s="614">
        <v>166500</v>
      </c>
      <c r="U5438" s="616"/>
    </row>
    <row r="5439" spans="1:21" ht="34.5">
      <c r="A5439" s="5"/>
      <c r="B5439" s="5"/>
      <c r="I5439" s="5"/>
      <c r="J5439" s="5"/>
      <c r="K5439" s="5"/>
      <c r="M5439" s="411"/>
      <c r="O5439" s="16" t="str">
        <f t="shared" si="680"/>
        <v>147402دكمه فشاري دوبل براي قطع و وصل، درصورتي كه دكمه فشاري داراي چراغ سيگنال نيزباشد.</v>
      </c>
      <c r="P5439" s="616">
        <v>147402</v>
      </c>
      <c r="Q5439" s="555" t="s">
        <v>2824</v>
      </c>
      <c r="R5439" s="555" t="s">
        <v>30</v>
      </c>
      <c r="S5439" s="614">
        <v>188500</v>
      </c>
      <c r="U5439" s="616"/>
    </row>
    <row r="5440" spans="1:21" ht="34.5">
      <c r="A5440" s="5"/>
      <c r="B5440" s="5"/>
      <c r="I5440" s="5"/>
      <c r="J5440" s="5"/>
      <c r="K5440" s="5"/>
      <c r="M5440" s="411"/>
      <c r="O5440" s="16" t="str">
        <f t="shared" si="680"/>
        <v>147501جعبه پلاستيكي روكار، با دوعدد دكمه فشاري براي به كارانداحتن موتورياكنتاكتورهاي روشنايي.</v>
      </c>
      <c r="P5440" s="616">
        <v>147501</v>
      </c>
      <c r="Q5440" s="555" t="s">
        <v>2825</v>
      </c>
      <c r="R5440" s="555" t="s">
        <v>30</v>
      </c>
      <c r="S5440" s="614">
        <v>608000</v>
      </c>
      <c r="U5440" s="616"/>
    </row>
    <row r="5441" spans="1:21" ht="51.75">
      <c r="A5441" s="5"/>
      <c r="B5441" s="5"/>
      <c r="I5441" s="5"/>
      <c r="J5441" s="5"/>
      <c r="K5441" s="5"/>
      <c r="M5441" s="411"/>
      <c r="O5441" s="16" t="str">
        <f t="shared" si="680"/>
        <v>147502جعبه پلاستيكي روكار، با دو عدد دكمه فشاري براي به كار انداحتن موتور يا كنتاكتورهاي روشنايي، درصورتي كه جعبه داراي چراغ سيگنال باشد.</v>
      </c>
      <c r="P5441" s="616">
        <v>147502</v>
      </c>
      <c r="Q5441" s="555" t="s">
        <v>2826</v>
      </c>
      <c r="R5441" s="555" t="s">
        <v>30</v>
      </c>
      <c r="S5441" s="614">
        <v>838000</v>
      </c>
      <c r="U5441" s="616"/>
    </row>
    <row r="5442" spans="1:21" ht="34.5">
      <c r="A5442" s="5"/>
      <c r="B5442" s="5"/>
      <c r="I5442" s="5"/>
      <c r="J5442" s="5"/>
      <c r="K5442" s="5"/>
      <c r="M5442" s="411"/>
      <c r="O5442" s="16" t="str">
        <f t="shared" si="680"/>
        <v>147801ترمينال پيچي با بدنه اي ازجنس ترمو پلاستيك براي هادي‌هايي تا مقطع 2/5 ميليمتر مربع.</v>
      </c>
      <c r="P5442" s="616">
        <v>147801</v>
      </c>
      <c r="Q5442" s="555" t="s">
        <v>6757</v>
      </c>
      <c r="R5442" s="555" t="s">
        <v>30</v>
      </c>
      <c r="S5442" s="614">
        <v>59200</v>
      </c>
      <c r="U5442" s="616"/>
    </row>
    <row r="5443" spans="1:21" ht="34.5">
      <c r="A5443" s="5"/>
      <c r="B5443" s="5"/>
      <c r="I5443" s="5"/>
      <c r="J5443" s="5"/>
      <c r="K5443" s="5"/>
      <c r="M5443" s="411"/>
      <c r="O5443" s="16" t="str">
        <f t="shared" si="680"/>
        <v>147802ترمينال پيچي با بدنه اي ازجنس ترمو پلاستيك براي هادي‌هايي به مقطع 4 تا 6 ميليمتر مربع.</v>
      </c>
      <c r="P5443" s="616">
        <v>147802</v>
      </c>
      <c r="Q5443" s="555" t="s">
        <v>2827</v>
      </c>
      <c r="R5443" s="555" t="s">
        <v>30</v>
      </c>
      <c r="S5443" s="614">
        <v>80300</v>
      </c>
      <c r="U5443" s="616"/>
    </row>
    <row r="5444" spans="1:21" ht="34.5">
      <c r="A5444" s="5"/>
      <c r="B5444" s="5"/>
      <c r="I5444" s="5"/>
      <c r="J5444" s="5"/>
      <c r="K5444" s="5"/>
      <c r="M5444" s="411"/>
      <c r="O5444" s="16" t="str">
        <f t="shared" si="680"/>
        <v>147803ترمينال پيچي با بدنه اي از جنس ترمو پلاستيك براي هاد‌ي‌هايي به مقطع 10 تا 16 ميليمتر مربع.</v>
      </c>
      <c r="P5444" s="616">
        <v>147803</v>
      </c>
      <c r="Q5444" s="555" t="s">
        <v>2828</v>
      </c>
      <c r="R5444" s="555" t="s">
        <v>30</v>
      </c>
      <c r="S5444" s="614">
        <v>91000</v>
      </c>
      <c r="U5444" s="616"/>
    </row>
    <row r="5445" spans="1:21" ht="34.5">
      <c r="A5445" s="5"/>
      <c r="B5445" s="5"/>
      <c r="I5445" s="5"/>
      <c r="J5445" s="5"/>
      <c r="K5445" s="5"/>
      <c r="M5445" s="411"/>
      <c r="O5445" s="16" t="str">
        <f t="shared" si="680"/>
        <v>147804ترمينال پيچي با بدنه اي ازجنس ترمو پلاستيك براي هادي‌هايي به مقطع 25 تا 35 ميليمتر مربع.</v>
      </c>
      <c r="P5445" s="616">
        <v>147804</v>
      </c>
      <c r="Q5445" s="555" t="s">
        <v>2829</v>
      </c>
      <c r="R5445" s="555" t="s">
        <v>30</v>
      </c>
      <c r="S5445" s="614">
        <v>155500</v>
      </c>
      <c r="U5445" s="616"/>
    </row>
    <row r="5446" spans="1:21" ht="34.5">
      <c r="A5446" s="5"/>
      <c r="B5446" s="5"/>
      <c r="I5446" s="5"/>
      <c r="J5446" s="5"/>
      <c r="K5446" s="5"/>
      <c r="M5446" s="411"/>
      <c r="O5446" s="16" t="str">
        <f t="shared" si="680"/>
        <v>147805ترمينال پيچي با بدنه اي ازجنس ترمو پلاستيك براي هادي‌هايي به مقطع 50 تا 70 ميليمتر مربع.</v>
      </c>
      <c r="P5446" s="616">
        <v>147805</v>
      </c>
      <c r="Q5446" s="555" t="s">
        <v>2830</v>
      </c>
      <c r="R5446" s="555" t="s">
        <v>30</v>
      </c>
      <c r="S5446" s="614">
        <v>199500</v>
      </c>
      <c r="U5446" s="616"/>
    </row>
    <row r="5447" spans="1:21" ht="51.75">
      <c r="A5447" s="5"/>
      <c r="B5447" s="5"/>
      <c r="I5447" s="5"/>
      <c r="J5447" s="5"/>
      <c r="K5447" s="5"/>
      <c r="M5447" s="411"/>
      <c r="O5447" s="16" t="str">
        <f t="shared" si="680"/>
        <v>147901ترمينال پيچي با بدنه‌اي از جنس ديوروپلاستيك(Duroplastic) براي هادي‌هايي به مقطع 95 ميليمتر مربع.</v>
      </c>
      <c r="P5447" s="616">
        <v>147901</v>
      </c>
      <c r="Q5447" s="555" t="s">
        <v>2831</v>
      </c>
      <c r="R5447" s="555" t="s">
        <v>30</v>
      </c>
      <c r="S5447" s="614">
        <v>260000</v>
      </c>
      <c r="U5447" s="616"/>
    </row>
    <row r="5448" spans="1:21" ht="51.75">
      <c r="A5448" s="5"/>
      <c r="B5448" s="5"/>
      <c r="I5448" s="5"/>
      <c r="J5448" s="5"/>
      <c r="K5448" s="5"/>
      <c r="M5448" s="411"/>
      <c r="O5448" s="16" t="str">
        <f t="shared" si="680"/>
        <v>147902ترمينال پيچي با بدنه‌اي ازجنس ديوروپلاستيك(Duroplastic) براي هادي‌هايي به مقطع 120 تا 185 ميليمتر مربع.</v>
      </c>
      <c r="P5448" s="616">
        <v>147902</v>
      </c>
      <c r="Q5448" s="555" t="s">
        <v>2832</v>
      </c>
      <c r="R5448" s="555" t="s">
        <v>30</v>
      </c>
      <c r="S5448" s="614">
        <v>310500</v>
      </c>
      <c r="U5448" s="616"/>
    </row>
    <row r="5449" spans="1:21" ht="51.75">
      <c r="A5449" s="5"/>
      <c r="B5449" s="5"/>
      <c r="I5449" s="5"/>
      <c r="J5449" s="5"/>
      <c r="K5449" s="5"/>
      <c r="M5449" s="411"/>
      <c r="O5449" s="16" t="str">
        <f t="shared" si="680"/>
        <v>147903ترمينال پيچي با بدنه‌اي از جنس ديوروپلاستيك(Duroplastic) براي هادي‌هايي به مقطع 240 ميليمتر مربع.</v>
      </c>
      <c r="P5449" s="616">
        <v>147903</v>
      </c>
      <c r="Q5449" s="555" t="s">
        <v>2833</v>
      </c>
      <c r="R5449" s="555" t="s">
        <v>30</v>
      </c>
      <c r="S5449" s="614">
        <v>354000</v>
      </c>
      <c r="U5449" s="616"/>
    </row>
    <row r="5450" spans="1:21">
      <c r="A5450" s="5"/>
      <c r="B5450" s="5"/>
      <c r="I5450" s="5"/>
      <c r="J5450" s="5"/>
      <c r="K5450" s="5"/>
      <c r="M5450" s="411"/>
      <c r="O5450" s="16" t="str">
        <f t="shared" si="680"/>
        <v>148001صفحه انتهايي براي رديف‌هاي 147801 تا 147903.</v>
      </c>
      <c r="P5450" s="616">
        <v>148001</v>
      </c>
      <c r="Q5450" s="555" t="s">
        <v>2834</v>
      </c>
      <c r="R5450" s="555" t="s">
        <v>30</v>
      </c>
      <c r="S5450" s="614">
        <v>98200</v>
      </c>
      <c r="U5450" s="616"/>
    </row>
    <row r="5451" spans="1:21">
      <c r="A5451" s="5"/>
      <c r="B5451" s="5"/>
      <c r="I5451" s="5"/>
      <c r="J5451" s="5"/>
      <c r="K5451" s="5"/>
      <c r="M5451" s="411"/>
      <c r="O5451" s="16" t="str">
        <f t="shared" si="680"/>
        <v>148101بست فلزي براي نگهداري ترمينالهاروي ريل.</v>
      </c>
      <c r="P5451" s="616">
        <v>148101</v>
      </c>
      <c r="Q5451" s="555" t="s">
        <v>2835</v>
      </c>
      <c r="R5451" s="555" t="s">
        <v>30</v>
      </c>
      <c r="S5451" s="614">
        <v>14200</v>
      </c>
      <c r="U5451" s="616"/>
    </row>
    <row r="5452" spans="1:21">
      <c r="A5452" s="5"/>
      <c r="B5452" s="5"/>
      <c r="I5452" s="5"/>
      <c r="J5452" s="5"/>
      <c r="K5452" s="5"/>
      <c r="M5452" s="411"/>
      <c r="O5452" s="16" t="str">
        <f t="shared" si="680"/>
        <v>148201ريل فلزي براي نصب ترمينال پيچي.</v>
      </c>
      <c r="P5452" s="616">
        <v>148201</v>
      </c>
      <c r="Q5452" s="555" t="s">
        <v>2836</v>
      </c>
      <c r="R5452" s="555" t="s">
        <v>28</v>
      </c>
      <c r="S5452" s="614">
        <v>45300</v>
      </c>
      <c r="U5452" s="616"/>
    </row>
    <row r="5453" spans="1:21" ht="103.5">
      <c r="A5453" s="5"/>
      <c r="B5453" s="5"/>
      <c r="I5453" s="5"/>
      <c r="J5453" s="5"/>
      <c r="K5453" s="5"/>
      <c r="M5453" s="411"/>
      <c r="O5453" s="16" t="str">
        <f t="shared" si="680"/>
        <v>148601شمش مسي لخت براي شينه كشي داخلي تابلوهاي نوع ثابت فشار ضعيف يا فشار متوسط، و ارتباط بين ادوات برقي تابلوها، با كليه اتصالات  از قبيل پيچ و مهره‌ها، واشرهاي تخت و فنري و واشر پلاستيكي مخصوص سنجش گشتاور و بست‌هاي مخصوص، بدون ايزولاتورها و علايم هشد</v>
      </c>
      <c r="P5453" s="616">
        <v>148601</v>
      </c>
      <c r="Q5453" s="555" t="s">
        <v>7185</v>
      </c>
      <c r="R5453" s="555" t="s">
        <v>2837</v>
      </c>
      <c r="S5453" s="614">
        <v>238000</v>
      </c>
      <c r="U5453" s="616"/>
    </row>
    <row r="5454" spans="1:21" ht="86.25">
      <c r="A5454" s="5"/>
      <c r="B5454" s="5"/>
      <c r="I5454" s="5"/>
      <c r="J5454" s="5"/>
      <c r="K5454" s="5"/>
      <c r="M5454" s="411"/>
      <c r="O5454" s="16" t="str">
        <f t="shared" si="680"/>
        <v xml:space="preserve">148602شمش مسي با رنگ حرارتي براي فازها و نول و ارت با علايم هشداردهنده چاپي مقاوم  حرارت و رطوبت و محيط‌هاي نمكي، براي شينه كشي داخلي تابلوهاي نوع ثابت فشار ضعيف يا متوسط، با كليه اتصالات  از قبيل پيچ و مهره‌ها، واشرهاو بست‌هاي مخصوص، بدون ايزولاتورها </v>
      </c>
      <c r="P5454" s="616">
        <v>148602</v>
      </c>
      <c r="Q5454" s="555" t="s">
        <v>7186</v>
      </c>
      <c r="R5454" s="555" t="s">
        <v>2837</v>
      </c>
      <c r="S5454" s="614">
        <v>239000</v>
      </c>
      <c r="U5454" s="616"/>
    </row>
    <row r="5455" spans="1:21" ht="86.25">
      <c r="A5455" s="5"/>
      <c r="B5455" s="5"/>
      <c r="I5455" s="5"/>
      <c r="J5455" s="5"/>
      <c r="K5455" s="5"/>
      <c r="M5455" s="411"/>
      <c r="O5455" s="16" t="str">
        <f t="shared" si="680"/>
        <v>148701مقره تابلويي اتكايي (ايزولاتور) فشار ضعيف،از جنس صمغ مصنوعي يا اپوكسي رزين جهت فازها و نول، با صاعقه گيربراي نصب روي شينه‌هاي مسي يا آلومينيومي با كليه لوازم نصب با ولتاژ نامي 1000 ولت براي شينه‌هاي  تا 400 آمپر و با قدرت اتصال كوتاه 30 تا 50 كيل</v>
      </c>
      <c r="P5455" s="616">
        <v>148701</v>
      </c>
      <c r="Q5455" s="555" t="s">
        <v>7188</v>
      </c>
      <c r="R5455" s="555" t="s">
        <v>30</v>
      </c>
      <c r="S5455" s="614">
        <v>149000</v>
      </c>
      <c r="U5455" s="616"/>
    </row>
    <row r="5456" spans="1:21" ht="86.25">
      <c r="A5456" s="5"/>
      <c r="B5456" s="5"/>
      <c r="I5456" s="5"/>
      <c r="J5456" s="5"/>
      <c r="K5456" s="5"/>
      <c r="M5456" s="411"/>
      <c r="O5456" s="16" t="str">
        <f t="shared" si="680"/>
        <v>148702مقره تابلويي اتكايي (ايزولاتور) فشار ضعيف، از جنس صمغ مصنوعي يا اپوكسي رزين جهت فازها و نول، با صاعقه گیربراي نصب روي شينه‌هاي مسي يا آلومينيومي با كليه لوازم نصب با ولتاژ نامي 1000 ولت براي شينه‌هاي  از 500 آمپر تا 1000 آمپر و با قدرت اتصال كوتا</v>
      </c>
      <c r="P5456" s="616">
        <v>148702</v>
      </c>
      <c r="Q5456" s="555" t="s">
        <v>7187</v>
      </c>
      <c r="R5456" s="555" t="s">
        <v>30</v>
      </c>
      <c r="S5456" s="614">
        <v>172000</v>
      </c>
      <c r="U5456" s="616"/>
    </row>
    <row r="5457" spans="1:21" ht="86.25">
      <c r="A5457" s="5"/>
      <c r="B5457" s="5"/>
      <c r="I5457" s="5"/>
      <c r="J5457" s="5"/>
      <c r="K5457" s="5"/>
      <c r="M5457" s="411"/>
      <c r="O5457" s="16" t="str">
        <f t="shared" si="680"/>
        <v xml:space="preserve">148703ايزولاتور مخصوص نصب روي شينه‌هاي مسي يا آلومينيومي، از نوع شياردار (سه شيار) ، از جنس صمغ مصنوعي يا اپوكسي رزين جهت فازها، با كليه لوازم نصب  در تابلوهاي فشار ضعيف با ولتاژ نامي 1000 ولت براي شينه‌هاي  تا 1250 آمپر و با قدرت اتصال كوتاه 30 تا 50 </v>
      </c>
      <c r="P5457" s="616">
        <v>148703</v>
      </c>
      <c r="Q5457" s="555" t="s">
        <v>7189</v>
      </c>
      <c r="R5457" s="555" t="s">
        <v>30</v>
      </c>
      <c r="S5457" s="614">
        <v>173500</v>
      </c>
      <c r="U5457" s="616"/>
    </row>
    <row r="5458" spans="1:21" ht="86.25">
      <c r="A5458" s="5"/>
      <c r="B5458" s="5"/>
      <c r="I5458" s="5"/>
      <c r="J5458" s="5"/>
      <c r="K5458" s="5"/>
      <c r="M5458" s="411"/>
      <c r="O5458" s="16" t="str">
        <f t="shared" si="680"/>
        <v>148704ايزولاتور مخصوص نصب روي شينه‌هاي مسي يا آلومينيومي، از نوع شياردار(شش شيار)  ، از جنس صمغ مصنوعي يا اپوكسي رزين جهت فازها، با كليه لوازم نصب  در تابلوهاي فشار ضعيف با ولتاژ نامي 1000 ولت براي شينه‌هاي از  1250 تا 2500 آمپر و با قدرت اتصال كوتاه 3</v>
      </c>
      <c r="P5458" s="616">
        <v>148704</v>
      </c>
      <c r="Q5458" s="555" t="s">
        <v>7190</v>
      </c>
      <c r="R5458" s="555" t="s">
        <v>30</v>
      </c>
      <c r="S5458" s="614">
        <v>237500</v>
      </c>
      <c r="U5458" s="616"/>
    </row>
    <row r="5459" spans="1:21" ht="34.5">
      <c r="A5459" s="5"/>
      <c r="B5459" s="5"/>
      <c r="I5459" s="5"/>
      <c r="J5459" s="5"/>
      <c r="K5459" s="5"/>
      <c r="M5459" s="411"/>
      <c r="O5459" s="16" t="str">
        <f t="shared" si="680"/>
        <v>148705مقره عبوري براي پايه شينه‌هاي ارت از جنس صمغ مصنوعي يا اپوكسي رزين با كليه لوازم نصب مورد نياز.</v>
      </c>
      <c r="P5459" s="616">
        <v>148705</v>
      </c>
      <c r="Q5459" s="555" t="s">
        <v>2838</v>
      </c>
      <c r="R5459" s="555" t="s">
        <v>30</v>
      </c>
      <c r="S5459" s="614">
        <v>121500</v>
      </c>
      <c r="U5459" s="616"/>
    </row>
    <row r="5460" spans="1:21" ht="34.5">
      <c r="A5460" s="5"/>
      <c r="B5460" s="5"/>
      <c r="I5460" s="5"/>
      <c r="J5460" s="5"/>
      <c r="K5460" s="5"/>
      <c r="M5460" s="411"/>
      <c r="O5460" s="16" t="str">
        <f t="shared" si="680"/>
        <v>148801کانال پلاستیکی تا عرض 4 سانتی متر با سطح مقطع 500 الی 1600 میلی متر مربع.</v>
      </c>
      <c r="P5460" s="616">
        <v>148801</v>
      </c>
      <c r="Q5460" s="555" t="s">
        <v>6758</v>
      </c>
      <c r="R5460" s="555" t="s">
        <v>6759</v>
      </c>
      <c r="S5460" s="614">
        <v>129000</v>
      </c>
      <c r="U5460" s="616"/>
    </row>
    <row r="5461" spans="1:21" ht="34.5">
      <c r="A5461" s="5"/>
      <c r="B5461" s="5"/>
      <c r="I5461" s="5"/>
      <c r="J5461" s="5"/>
      <c r="K5461" s="5"/>
      <c r="M5461" s="411"/>
      <c r="O5461" s="16" t="str">
        <f t="shared" si="680"/>
        <v>148802کانال پلاستیکی  با عرض بیش از4  تا 6 سانتی متر با سطح مقطع بزرگتر از1600 الی 3600  میلی متر مربع.</v>
      </c>
      <c r="P5461" s="616">
        <v>148802</v>
      </c>
      <c r="Q5461" s="555" t="s">
        <v>6760</v>
      </c>
      <c r="R5461" s="555" t="s">
        <v>6759</v>
      </c>
      <c r="S5461" s="614">
        <v>186500</v>
      </c>
      <c r="U5461" s="616"/>
    </row>
    <row r="5462" spans="1:21" ht="34.5">
      <c r="A5462" s="5"/>
      <c r="B5462" s="5"/>
      <c r="I5462" s="5"/>
      <c r="J5462" s="5"/>
      <c r="K5462" s="5"/>
      <c r="M5462" s="411"/>
      <c r="O5462" s="16" t="str">
        <f t="shared" si="680"/>
        <v>148803کانال پلاستیکی  با عرض بیش از6  تا 10 سانتی متر با سطح مقطع بزرگتر از 3600  الی 6400 میلی متر مربع.</v>
      </c>
      <c r="P5462" s="616">
        <v>148803</v>
      </c>
      <c r="Q5462" s="555" t="s">
        <v>6761</v>
      </c>
      <c r="R5462" s="555" t="s">
        <v>6759</v>
      </c>
      <c r="S5462" s="614">
        <v>246500</v>
      </c>
      <c r="U5462" s="616"/>
    </row>
    <row r="5463" spans="1:21" ht="103.5">
      <c r="A5463" s="5"/>
      <c r="B5463" s="5"/>
      <c r="I5463" s="5"/>
      <c r="J5463" s="5"/>
      <c r="K5463" s="5"/>
      <c r="M5463" s="411"/>
      <c r="O5463" s="16" t="str">
        <f t="shared" si="680"/>
        <v>148901تابلوي برق ايستاده فشار ضعيف با كليه قطعات فلزي  براي نصب و مونتاژ قطعات و ادوات برقي، مكانيكي و پنوماتيكي  تهيه شده از ورق فولادي روغني (Cold Rolled) با ضخامت 2 ميليمتر شامل قفل و لولا و قلاب و دستگيره و ..با حداكثر ارتفاع 220 سانتي متر و  با رن</v>
      </c>
      <c r="P5463" s="616">
        <v>148901</v>
      </c>
      <c r="Q5463" s="555" t="s">
        <v>7191</v>
      </c>
      <c r="R5463" s="555" t="s">
        <v>2837</v>
      </c>
      <c r="S5463" s="614">
        <v>124000</v>
      </c>
      <c r="U5463" s="616"/>
    </row>
    <row r="5464" spans="1:21" ht="103.5">
      <c r="A5464" s="5"/>
      <c r="B5464" s="5"/>
      <c r="I5464" s="5"/>
      <c r="J5464" s="5"/>
      <c r="K5464" s="5"/>
      <c r="M5464" s="411"/>
      <c r="O5464" s="16" t="str">
        <f t="shared" si="680"/>
        <v>149001تابلوي برق ديواري فشار ضعيف روكار يا توكار با كليه قطعات فلزي براي نصب و مونتاژ قطعات و ادوات برقي، مكانيكي و پنوماتيكي ،  از ورق فولادي روغني (Cold Rolled) با ضخامت 1/5 ميليمتر شامل قفل و لولا و استوپر درب‌ها و ..با حداكثر ارتفاع 120 سانتي متر و</v>
      </c>
      <c r="P5464" s="616">
        <v>149001</v>
      </c>
      <c r="Q5464" s="555" t="s">
        <v>7192</v>
      </c>
      <c r="R5464" s="555" t="s">
        <v>2837</v>
      </c>
      <c r="S5464" s="614">
        <v>135500</v>
      </c>
      <c r="U5464" s="616"/>
    </row>
    <row r="5465" spans="1:21" ht="34.5">
      <c r="A5465" s="5"/>
      <c r="B5465" s="5"/>
      <c r="I5465" s="5"/>
      <c r="J5465" s="5"/>
      <c r="K5465" s="5"/>
      <c r="M5465" s="411"/>
      <c r="O5465" s="16" t="str">
        <f t="shared" si="680"/>
        <v>149101راه انداز نرم دیجیتالی سه فاز 380 ولت دارای پورت RS485 برای موتور 11 کیلو وات.</v>
      </c>
      <c r="P5465" s="616">
        <v>149101</v>
      </c>
      <c r="Q5465" s="555" t="s">
        <v>6762</v>
      </c>
      <c r="R5465" s="555" t="s">
        <v>54</v>
      </c>
      <c r="S5465" s="614">
        <v>11487000</v>
      </c>
      <c r="U5465" s="616"/>
    </row>
    <row r="5466" spans="1:21" ht="34.5">
      <c r="A5466" s="5"/>
      <c r="B5466" s="5"/>
      <c r="I5466" s="5"/>
      <c r="J5466" s="5"/>
      <c r="K5466" s="5"/>
      <c r="M5466" s="411"/>
      <c r="O5466" s="16" t="str">
        <f t="shared" si="680"/>
        <v>149102راه انداز نرم دیجیتالی سه فاز 380 ولت دارای پورت RS485 برای موتور 15 کیلو وات.</v>
      </c>
      <c r="P5466" s="616">
        <v>149102</v>
      </c>
      <c r="Q5466" s="555" t="s">
        <v>6763</v>
      </c>
      <c r="R5466" s="555" t="s">
        <v>54</v>
      </c>
      <c r="S5466" s="614">
        <v>11578000</v>
      </c>
      <c r="U5466" s="616"/>
    </row>
    <row r="5467" spans="1:21" ht="34.5">
      <c r="A5467" s="5"/>
      <c r="B5467" s="5"/>
      <c r="I5467" s="5"/>
      <c r="J5467" s="5"/>
      <c r="K5467" s="5"/>
      <c r="M5467" s="411"/>
      <c r="O5467" s="16" t="str">
        <f t="shared" si="680"/>
        <v>149103راه انداز نرم دیجیتالی سه فاز 380 ولت دارای پورت RS485 برای موتور 18/5 کیلو وات.</v>
      </c>
      <c r="P5467" s="616">
        <v>149103</v>
      </c>
      <c r="Q5467" s="555" t="s">
        <v>6764</v>
      </c>
      <c r="R5467" s="555" t="s">
        <v>54</v>
      </c>
      <c r="S5467" s="614">
        <v>12850000</v>
      </c>
      <c r="U5467" s="616"/>
    </row>
    <row r="5468" spans="1:21" ht="34.5">
      <c r="A5468" s="5"/>
      <c r="B5468" s="5"/>
      <c r="I5468" s="5"/>
      <c r="J5468" s="5"/>
      <c r="K5468" s="5"/>
      <c r="M5468" s="411"/>
      <c r="O5468" s="16" t="str">
        <f t="shared" si="680"/>
        <v>149104راه انداز نرم دیجیتالی سه فاز 380 ولت دارای پورت RS485 برای موتور 22 کیلو وات.</v>
      </c>
      <c r="P5468" s="616">
        <v>149104</v>
      </c>
      <c r="Q5468" s="555" t="s">
        <v>6765</v>
      </c>
      <c r="R5468" s="555" t="s">
        <v>54</v>
      </c>
      <c r="S5468" s="614">
        <v>13396000</v>
      </c>
      <c r="U5468" s="616"/>
    </row>
    <row r="5469" spans="1:21" ht="34.5">
      <c r="A5469" s="5"/>
      <c r="B5469" s="5"/>
      <c r="I5469" s="5"/>
      <c r="J5469" s="5"/>
      <c r="K5469" s="5"/>
      <c r="M5469" s="411"/>
      <c r="O5469" s="16" t="str">
        <f t="shared" si="680"/>
        <v>149105راه انداز نرم دیجیتالی سه فاز 380 ولت دارای پورت RS485 برای موتور 30 کیلو وات.</v>
      </c>
      <c r="P5469" s="616">
        <v>149105</v>
      </c>
      <c r="Q5469" s="555" t="s">
        <v>6766</v>
      </c>
      <c r="R5469" s="555" t="s">
        <v>54</v>
      </c>
      <c r="S5469" s="614">
        <v>15577000</v>
      </c>
      <c r="U5469" s="616"/>
    </row>
    <row r="5470" spans="1:21" ht="34.5">
      <c r="A5470" s="5"/>
      <c r="B5470" s="5"/>
      <c r="I5470" s="5"/>
      <c r="J5470" s="5"/>
      <c r="K5470" s="5"/>
      <c r="M5470" s="411"/>
      <c r="O5470" s="16" t="str">
        <f t="shared" si="680"/>
        <v>149106راه انداز نرم دیجیتالی سه فاز 380 ولت دارای پورت RS485 برای موتور 37 کیلو وات.</v>
      </c>
      <c r="P5470" s="616">
        <v>149106</v>
      </c>
      <c r="Q5470" s="555" t="s">
        <v>6767</v>
      </c>
      <c r="R5470" s="555" t="s">
        <v>54</v>
      </c>
      <c r="S5470" s="614">
        <v>16214000</v>
      </c>
      <c r="U5470" s="616"/>
    </row>
    <row r="5471" spans="1:21" ht="34.5">
      <c r="A5471" s="5"/>
      <c r="B5471" s="5"/>
      <c r="I5471" s="5"/>
      <c r="J5471" s="5"/>
      <c r="K5471" s="5"/>
      <c r="M5471" s="411"/>
      <c r="O5471" s="16" t="str">
        <f t="shared" si="680"/>
        <v>149107راه انداز نرم دیجیتالی سه فاز 380 ولت دارای پورت RS485 برای موتور 45 کیلو وات.</v>
      </c>
      <c r="P5471" s="616">
        <v>149107</v>
      </c>
      <c r="Q5471" s="555" t="s">
        <v>6768</v>
      </c>
      <c r="R5471" s="555" t="s">
        <v>54</v>
      </c>
      <c r="S5471" s="614">
        <v>18668000</v>
      </c>
      <c r="U5471" s="616"/>
    </row>
    <row r="5472" spans="1:21" ht="34.5">
      <c r="A5472" s="5"/>
      <c r="B5472" s="5"/>
      <c r="I5472" s="5"/>
      <c r="J5472" s="5"/>
      <c r="K5472" s="5"/>
      <c r="M5472" s="411"/>
      <c r="O5472" s="16" t="str">
        <f t="shared" si="680"/>
        <v>149108راه انداز نرم دیجیتالی سه فاز 380 ولت دارای پورت RS485 برای موتور 55 کیلو وات.</v>
      </c>
      <c r="P5472" s="616">
        <v>149108</v>
      </c>
      <c r="Q5472" s="555" t="s">
        <v>6769</v>
      </c>
      <c r="R5472" s="555" t="s">
        <v>54</v>
      </c>
      <c r="S5472" s="614">
        <v>21031000</v>
      </c>
      <c r="U5472" s="616"/>
    </row>
    <row r="5473" spans="1:21" ht="34.5">
      <c r="A5473" s="5"/>
      <c r="B5473" s="5"/>
      <c r="I5473" s="5"/>
      <c r="J5473" s="5"/>
      <c r="K5473" s="5"/>
      <c r="M5473" s="411"/>
      <c r="O5473" s="16" t="str">
        <f t="shared" si="680"/>
        <v>149109راه انداز نرم دیجیتالی سه فاز 380 ولت دارای پورت RS485 برای موتور 75 کیلو وات.</v>
      </c>
      <c r="P5473" s="616">
        <v>149109</v>
      </c>
      <c r="Q5473" s="555" t="s">
        <v>6770</v>
      </c>
      <c r="R5473" s="555" t="s">
        <v>54</v>
      </c>
      <c r="S5473" s="614">
        <v>25576000</v>
      </c>
      <c r="U5473" s="616"/>
    </row>
    <row r="5474" spans="1:21" ht="34.5">
      <c r="A5474" s="5"/>
      <c r="B5474" s="5"/>
      <c r="I5474" s="5"/>
      <c r="J5474" s="5"/>
      <c r="K5474" s="5"/>
      <c r="M5474" s="411"/>
      <c r="O5474" s="16" t="str">
        <f t="shared" si="680"/>
        <v>149110راه انداز نرم دیجیتالی سه فاز 380 ولت دارای پورت RS485 برای موتور 90 کیلو وات.</v>
      </c>
      <c r="P5474" s="616">
        <v>149110</v>
      </c>
      <c r="Q5474" s="555" t="s">
        <v>6771</v>
      </c>
      <c r="R5474" s="555" t="s">
        <v>54</v>
      </c>
      <c r="S5474" s="614">
        <v>31030000</v>
      </c>
      <c r="U5474" s="616"/>
    </row>
    <row r="5475" spans="1:21" ht="51.75">
      <c r="A5475" s="5"/>
      <c r="B5475" s="5"/>
      <c r="I5475" s="5"/>
      <c r="J5475" s="5"/>
      <c r="K5475" s="5"/>
      <c r="M5475" s="411"/>
      <c r="O5475" s="16" t="str">
        <f t="shared" si="680"/>
        <v>149201اینورتر سه فاز 380 ولت دارای پورت RS485 با قابلیت کار به صورت دستی یا اتوماتیک و یا حفاظت های ولتاژ و جریان برای کنترل دور موتور 3 کیلو وات.</v>
      </c>
      <c r="P5475" s="616">
        <v>149201</v>
      </c>
      <c r="Q5475" s="555" t="s">
        <v>6772</v>
      </c>
      <c r="R5475" s="555" t="s">
        <v>54</v>
      </c>
      <c r="S5475" s="614">
        <v>14142000</v>
      </c>
      <c r="U5475" s="616"/>
    </row>
    <row r="5476" spans="1:21" ht="51.75">
      <c r="A5476" s="5"/>
      <c r="B5476" s="5"/>
      <c r="I5476" s="5"/>
      <c r="J5476" s="5"/>
      <c r="K5476" s="5"/>
      <c r="M5476" s="411"/>
      <c r="O5476" s="16" t="str">
        <f t="shared" si="680"/>
        <v>149202اینورتر سه فاز 380 ولت دارای پورت RS485 با قابلیت کار به صورت دستی یا اتوماتیک و یا حفاظت های ولتاژ و جریان برای کنترل دور موتور 4 کیلو وات.</v>
      </c>
      <c r="P5476" s="616">
        <v>149202</v>
      </c>
      <c r="Q5476" s="555" t="s">
        <v>6773</v>
      </c>
      <c r="R5476" s="555" t="s">
        <v>54</v>
      </c>
      <c r="S5476" s="614">
        <v>15824000</v>
      </c>
      <c r="U5476" s="616"/>
    </row>
    <row r="5477" spans="1:21" ht="51.75">
      <c r="A5477" s="5"/>
      <c r="B5477" s="5"/>
      <c r="I5477" s="5"/>
      <c r="J5477" s="5"/>
      <c r="K5477" s="5"/>
      <c r="M5477" s="411"/>
      <c r="O5477" s="16" t="str">
        <f t="shared" si="680"/>
        <v>149203اینورتر سه فاز 380 ولت دارای پورت RS485 با قابلیت کار به صورت دستی یا اتوماتیک و یا حفاظت های ولتاژ و جریان برای کنترل دور موتور 5/5 کیلو وات.</v>
      </c>
      <c r="P5477" s="616">
        <v>149203</v>
      </c>
      <c r="Q5477" s="555" t="s">
        <v>6774</v>
      </c>
      <c r="R5477" s="555" t="s">
        <v>54</v>
      </c>
      <c r="S5477" s="614">
        <v>19869000</v>
      </c>
      <c r="U5477" s="616"/>
    </row>
    <row r="5478" spans="1:21" ht="51.75">
      <c r="A5478" s="5"/>
      <c r="B5478" s="5"/>
      <c r="I5478" s="5"/>
      <c r="J5478" s="5"/>
      <c r="K5478" s="5"/>
      <c r="M5478" s="411"/>
      <c r="O5478" s="16" t="str">
        <f t="shared" si="680"/>
        <v>149204اینورتر سه فاز 380 ولت دارای پورت RS485 با قابلیت کار به صورت دستی یا اتوماتیک و یا حفاظت های ولتاژ و جریان برای کنترل دور موتور 7/5 کیلو وات.</v>
      </c>
      <c r="P5478" s="616">
        <v>149204</v>
      </c>
      <c r="Q5478" s="555" t="s">
        <v>6775</v>
      </c>
      <c r="R5478" s="555" t="s">
        <v>54</v>
      </c>
      <c r="S5478" s="614">
        <v>23596000</v>
      </c>
      <c r="U5478" s="616"/>
    </row>
    <row r="5479" spans="1:21" ht="51.75">
      <c r="A5479" s="5"/>
      <c r="B5479" s="5"/>
      <c r="I5479" s="5"/>
      <c r="J5479" s="5"/>
      <c r="K5479" s="5"/>
      <c r="M5479" s="411"/>
      <c r="O5479" s="16" t="str">
        <f t="shared" ref="O5479:O5542" si="681">LEFT(CONCATENATE(P5479,Q5479),252)</f>
        <v>149205اینورتر سه فاز 380 ولت دارای پورت RS485 با قابلیت کار به صورت دستی یا اتوماتیک و یا حفاظت های ولتاژ و جریان برای کنترل دور موتور 11 کیلو وات.</v>
      </c>
      <c r="P5479" s="616">
        <v>149205</v>
      </c>
      <c r="Q5479" s="555" t="s">
        <v>6776</v>
      </c>
      <c r="R5479" s="555" t="s">
        <v>54</v>
      </c>
      <c r="S5479" s="614">
        <v>28141000</v>
      </c>
      <c r="U5479" s="616"/>
    </row>
    <row r="5480" spans="1:21" ht="51.75">
      <c r="A5480" s="5"/>
      <c r="B5480" s="5"/>
      <c r="I5480" s="5"/>
      <c r="J5480" s="5"/>
      <c r="K5480" s="5"/>
      <c r="M5480" s="411"/>
      <c r="O5480" s="16" t="str">
        <f t="shared" si="681"/>
        <v>149206اینورتر سه فاز 380 ولت دارای پورت RS485 با قابلیت کار به صورت دستی یا اتوماتیک و یا حفاظت های ولتاژ و جریان برای کنترل دور موتور 15 کیلو وات.</v>
      </c>
      <c r="P5480" s="616">
        <v>149206</v>
      </c>
      <c r="Q5480" s="555" t="s">
        <v>6777</v>
      </c>
      <c r="R5480" s="555" t="s">
        <v>54</v>
      </c>
      <c r="S5480" s="614">
        <v>33231000</v>
      </c>
      <c r="U5480" s="616"/>
    </row>
    <row r="5481" spans="1:21" ht="51.75">
      <c r="A5481" s="5"/>
      <c r="B5481" s="5"/>
      <c r="I5481" s="5"/>
      <c r="J5481" s="5"/>
      <c r="K5481" s="5"/>
      <c r="M5481" s="411"/>
      <c r="O5481" s="16" t="str">
        <f t="shared" si="681"/>
        <v>149207اینورتر سه فاز 380 ولت دارای پورت RS485 با قابلیت کار به صورت دستی یا اتوماتیک و یا حفاظت های ولتاژ و جریان برای کنترل دور موتور 18/5 کیلو وات.</v>
      </c>
      <c r="P5481" s="616">
        <v>149207</v>
      </c>
      <c r="Q5481" s="555" t="s">
        <v>6778</v>
      </c>
      <c r="R5481" s="555" t="s">
        <v>54</v>
      </c>
      <c r="S5481" s="614">
        <v>38049000</v>
      </c>
      <c r="U5481" s="616"/>
    </row>
    <row r="5482" spans="1:21" ht="51.75">
      <c r="A5482" s="5"/>
      <c r="B5482" s="5"/>
      <c r="I5482" s="5"/>
      <c r="J5482" s="5"/>
      <c r="K5482" s="5"/>
      <c r="M5482" s="411"/>
      <c r="O5482" s="16" t="str">
        <f t="shared" si="681"/>
        <v>149208اینورتر سه فاز 380 ولت دارای پورت RS485 با قابلیت کار به صورت دستی یا اتوماتیک و یا حفاظت های ولتاژ و جریان برای کنترل دور موتور 22 کیلو وات.</v>
      </c>
      <c r="P5482" s="616">
        <v>149208</v>
      </c>
      <c r="Q5482" s="555" t="s">
        <v>6779</v>
      </c>
      <c r="R5482" s="555" t="s">
        <v>54</v>
      </c>
      <c r="S5482" s="614">
        <v>43776000</v>
      </c>
      <c r="U5482" s="616"/>
    </row>
    <row r="5483" spans="1:21" ht="51.75">
      <c r="A5483" s="5"/>
      <c r="B5483" s="5"/>
      <c r="I5483" s="5"/>
      <c r="J5483" s="5"/>
      <c r="K5483" s="5"/>
      <c r="M5483" s="411"/>
      <c r="O5483" s="16" t="str">
        <f t="shared" si="681"/>
        <v>149209اینورتر سه فاز 380 ولت دارای پورت RS485 با قابلیت کار به صورت دستی یا اتوماتیک و یا حفاظت های ولتاژ و جریان برای کنترل دور موتور 30 کیلو وات.</v>
      </c>
      <c r="P5483" s="616">
        <v>149209</v>
      </c>
      <c r="Q5483" s="555" t="s">
        <v>6780</v>
      </c>
      <c r="R5483" s="555" t="s">
        <v>54</v>
      </c>
      <c r="S5483" s="614">
        <v>51684000</v>
      </c>
      <c r="U5483" s="616"/>
    </row>
    <row r="5484" spans="1:21" ht="51.75">
      <c r="A5484" s="5"/>
      <c r="B5484" s="5"/>
      <c r="I5484" s="5"/>
      <c r="J5484" s="5"/>
      <c r="K5484" s="5"/>
      <c r="M5484" s="411"/>
      <c r="O5484" s="16" t="str">
        <f t="shared" si="681"/>
        <v>149210اینورتر سه فاز 380 ولت دارای پورت RS485 با قابلیت کار به صورت دستی یا اتوماتیک و یا حفاظت های ولتاژ و جریان برای کنترل دور موتور 37 کیلو وات.</v>
      </c>
      <c r="P5484" s="616">
        <v>149210</v>
      </c>
      <c r="Q5484" s="555" t="s">
        <v>6781</v>
      </c>
      <c r="R5484" s="555" t="s">
        <v>54</v>
      </c>
      <c r="S5484" s="614">
        <v>64228000</v>
      </c>
      <c r="U5484" s="616"/>
    </row>
    <row r="5485" spans="1:21" ht="51.75">
      <c r="A5485" s="5"/>
      <c r="B5485" s="5"/>
      <c r="I5485" s="5"/>
      <c r="J5485" s="5"/>
      <c r="K5485" s="5"/>
      <c r="M5485" s="411"/>
      <c r="O5485" s="16" t="str">
        <f t="shared" si="681"/>
        <v>149211اینورتر سه فاز 380 ولت دارای پورت RS485 با قابلیت کار به صورت دستی یا اتوماتیک و یا حفاظت های ولتاژ و جریان برای کنترل دور موتور 45 کیلو وات.</v>
      </c>
      <c r="P5485" s="616">
        <v>149211</v>
      </c>
      <c r="Q5485" s="555" t="s">
        <v>6782</v>
      </c>
      <c r="R5485" s="555" t="s">
        <v>54</v>
      </c>
      <c r="S5485" s="614">
        <v>74591000</v>
      </c>
      <c r="U5485" s="616"/>
    </row>
    <row r="5486" spans="1:21" ht="51.75">
      <c r="A5486" s="5"/>
      <c r="B5486" s="5"/>
      <c r="I5486" s="5"/>
      <c r="J5486" s="5"/>
      <c r="K5486" s="5"/>
      <c r="M5486" s="411"/>
      <c r="O5486" s="16" t="str">
        <f t="shared" si="681"/>
        <v>149212اینورتر سه فاز 380 ولت دارای پورت RS485 با قابلیت کار به صورت دستی یا اتوماتیک و یا حفاظت های ولتاژ و جریان برای کنترل دور موتور 55 کیلو وات.</v>
      </c>
      <c r="P5486" s="616">
        <v>149212</v>
      </c>
      <c r="Q5486" s="555" t="s">
        <v>6783</v>
      </c>
      <c r="R5486" s="555" t="s">
        <v>54</v>
      </c>
      <c r="S5486" s="614">
        <v>88771000</v>
      </c>
      <c r="U5486" s="616"/>
    </row>
    <row r="5487" spans="1:21" ht="51.75">
      <c r="A5487" s="5"/>
      <c r="B5487" s="5"/>
      <c r="I5487" s="5"/>
      <c r="J5487" s="5"/>
      <c r="K5487" s="5"/>
      <c r="M5487" s="411"/>
      <c r="O5487" s="16" t="str">
        <f t="shared" si="681"/>
        <v>149213اینورتر سه فاز 380 ولت دارای پورت RS485 با قابلیت کار به صورت دستی یا اتوماتیک و یا حفاظت های ولتاژ و جریان برای کنترل دور موتور 75 کیلو وات.</v>
      </c>
      <c r="P5487" s="616">
        <v>149213</v>
      </c>
      <c r="Q5487" s="555" t="s">
        <v>6784</v>
      </c>
      <c r="R5487" s="555" t="s">
        <v>54</v>
      </c>
      <c r="S5487" s="614">
        <v>103224000</v>
      </c>
      <c r="U5487" s="616"/>
    </row>
    <row r="5488" spans="1:21" ht="51.75">
      <c r="A5488" s="5"/>
      <c r="B5488" s="5"/>
      <c r="I5488" s="5"/>
      <c r="J5488" s="5"/>
      <c r="K5488" s="5"/>
      <c r="M5488" s="411"/>
      <c r="O5488" s="16" t="str">
        <f t="shared" si="681"/>
        <v>149214اینورتر سه فاز 380 ولت دارای پورت RS485 با قابلیت کار به صورت دستی یا اتوماتیک و یا حفاظت های ولتاژ و جریان برای کنترل دور موتور 90 کیلو وات.</v>
      </c>
      <c r="P5488" s="616">
        <v>149214</v>
      </c>
      <c r="Q5488" s="555" t="s">
        <v>6785</v>
      </c>
      <c r="R5488" s="555" t="s">
        <v>54</v>
      </c>
      <c r="S5488" s="614">
        <v>128858000</v>
      </c>
      <c r="U5488" s="616"/>
    </row>
    <row r="5489" spans="1:21" ht="34.5">
      <c r="A5489" s="5"/>
      <c r="B5489" s="5"/>
      <c r="I5489" s="5"/>
      <c r="J5489" s="5"/>
      <c r="K5489" s="5"/>
      <c r="M5489" s="411"/>
      <c r="O5489" s="16" t="str">
        <f t="shared" si="681"/>
        <v>149221لضافه بها نسبت به ردیف های 149201 الی 149213 در صورتیکه اینورتر دارای فیلتر هارمونیک باشد.</v>
      </c>
      <c r="P5489" s="616">
        <v>149221</v>
      </c>
      <c r="Q5489" s="555" t="s">
        <v>6786</v>
      </c>
      <c r="R5489" s="555" t="s">
        <v>80</v>
      </c>
      <c r="S5489" s="616">
        <v>0</v>
      </c>
      <c r="U5489" s="616"/>
    </row>
    <row r="5490" spans="1:21" ht="34.5">
      <c r="A5490" s="5"/>
      <c r="B5490" s="5"/>
      <c r="I5490" s="5"/>
      <c r="J5490" s="5"/>
      <c r="K5490" s="5"/>
      <c r="M5490" s="411"/>
      <c r="O5490" s="16" t="str">
        <f t="shared" si="681"/>
        <v>149222لضافه بها نسبت به ردیف های 149201 الی 149213 در صورتیکه اینورتر دارای IP45 باشد.</v>
      </c>
      <c r="P5490" s="616">
        <v>149222</v>
      </c>
      <c r="Q5490" s="555" t="s">
        <v>6787</v>
      </c>
      <c r="R5490" s="555" t="s">
        <v>80</v>
      </c>
      <c r="S5490" s="616">
        <v>0</v>
      </c>
      <c r="U5490" s="616"/>
    </row>
    <row r="5491" spans="1:21">
      <c r="A5491" s="5"/>
      <c r="B5491" s="5"/>
      <c r="I5491" s="5"/>
      <c r="J5491" s="5"/>
      <c r="K5491" s="5"/>
      <c r="M5491" s="411"/>
      <c r="O5491" s="16" t="str">
        <f t="shared" si="681"/>
        <v>149223تابلو</v>
      </c>
      <c r="P5491" s="616">
        <v>149223</v>
      </c>
      <c r="Q5491" s="258" t="s">
        <v>3682</v>
      </c>
      <c r="R5491" s="259" t="s">
        <v>2837</v>
      </c>
      <c r="S5491" s="87">
        <v>10000</v>
      </c>
      <c r="T5491" s="5" t="s">
        <v>511</v>
      </c>
      <c r="U5491" s="616"/>
    </row>
    <row r="5492" spans="1:21">
      <c r="A5492" s="5"/>
      <c r="B5492" s="5"/>
      <c r="I5492" s="5"/>
      <c r="J5492" s="5"/>
      <c r="K5492" s="5"/>
      <c r="M5492" s="411"/>
      <c r="O5492" s="16" t="str">
        <f t="shared" si="681"/>
        <v>149224تابلو1</v>
      </c>
      <c r="P5492" s="616">
        <v>149224</v>
      </c>
      <c r="Q5492" s="258" t="s">
        <v>7193</v>
      </c>
      <c r="R5492" s="259" t="s">
        <v>2837</v>
      </c>
      <c r="S5492" s="87">
        <v>10001</v>
      </c>
      <c r="T5492" s="5" t="s">
        <v>511</v>
      </c>
      <c r="U5492" s="616"/>
    </row>
    <row r="5493" spans="1:21">
      <c r="A5493" s="5"/>
      <c r="B5493" s="5"/>
      <c r="I5493" s="5"/>
      <c r="J5493" s="5"/>
      <c r="K5493" s="5"/>
      <c r="M5493" s="411"/>
      <c r="O5493" s="16" t="str">
        <f t="shared" si="681"/>
        <v>149225تابلو2</v>
      </c>
      <c r="P5493" s="616">
        <v>149225</v>
      </c>
      <c r="Q5493" s="258" t="s">
        <v>7194</v>
      </c>
      <c r="R5493" s="259" t="s">
        <v>2837</v>
      </c>
      <c r="S5493" s="87">
        <v>10002</v>
      </c>
      <c r="T5493" s="5" t="s">
        <v>511</v>
      </c>
      <c r="U5493" s="616"/>
    </row>
    <row r="5494" spans="1:21">
      <c r="A5494" s="5"/>
      <c r="B5494" s="5"/>
      <c r="I5494" s="5"/>
      <c r="J5494" s="5"/>
      <c r="K5494" s="5"/>
      <c r="M5494" s="411"/>
      <c r="O5494" s="16" t="str">
        <f t="shared" si="681"/>
        <v>150101كنتور تك‌ فاز الكترونيكي 100-10 آمپر 230 ولت.</v>
      </c>
      <c r="P5494" s="618">
        <v>150101</v>
      </c>
      <c r="Q5494" s="555" t="s">
        <v>2839</v>
      </c>
      <c r="R5494" s="555" t="s">
        <v>30</v>
      </c>
      <c r="S5494" s="614">
        <v>984000</v>
      </c>
      <c r="U5494" s="616"/>
    </row>
    <row r="5495" spans="1:21">
      <c r="A5495" s="5"/>
      <c r="B5495" s="5"/>
      <c r="I5495" s="5"/>
      <c r="J5495" s="5"/>
      <c r="K5495" s="5"/>
      <c r="M5495" s="411"/>
      <c r="O5495" s="16" t="str">
        <f t="shared" si="681"/>
        <v>150102كنتور تك‌ فاز الكترونيكي 100-5 آمپر 230 ولت.</v>
      </c>
      <c r="P5495" s="616">
        <v>150102</v>
      </c>
      <c r="Q5495" s="555" t="s">
        <v>2840</v>
      </c>
      <c r="R5495" s="555" t="s">
        <v>30</v>
      </c>
      <c r="S5495" s="614">
        <v>984000</v>
      </c>
      <c r="U5495" s="616"/>
    </row>
    <row r="5496" spans="1:21" ht="34.5">
      <c r="A5496" s="5"/>
      <c r="B5496" s="5"/>
      <c r="I5496" s="5"/>
      <c r="J5496" s="5"/>
      <c r="K5496" s="5"/>
      <c r="M5496" s="411"/>
      <c r="O5496" s="16" t="str">
        <f t="shared" si="681"/>
        <v>150501كنتور سه‌ فاز الكترونيكي مستقيم 120-5 آمپر، 400/230×3 ولت.</v>
      </c>
      <c r="P5496" s="616">
        <v>150501</v>
      </c>
      <c r="Q5496" s="555" t="s">
        <v>2841</v>
      </c>
      <c r="R5496" s="555" t="s">
        <v>30</v>
      </c>
      <c r="S5496" s="614">
        <v>2500000</v>
      </c>
      <c r="U5496" s="616"/>
    </row>
    <row r="5497" spans="1:21" ht="34.5">
      <c r="A5497" s="5"/>
      <c r="B5497" s="5"/>
      <c r="I5497" s="5"/>
      <c r="J5497" s="5"/>
      <c r="K5497" s="5"/>
      <c r="M5497" s="411"/>
      <c r="O5497" s="16" t="str">
        <f t="shared" si="681"/>
        <v>150502كنتور سه‌ فاز الكترونيكي مستقيم 100-5 آمپر، 400/230×3 ولت.</v>
      </c>
      <c r="P5497" s="616">
        <v>150502</v>
      </c>
      <c r="Q5497" s="555" t="s">
        <v>2842</v>
      </c>
      <c r="R5497" s="555" t="s">
        <v>30</v>
      </c>
      <c r="S5497" s="614">
        <v>2500000</v>
      </c>
      <c r="U5497" s="616"/>
    </row>
    <row r="5498" spans="1:21" ht="34.5">
      <c r="A5498" s="5"/>
      <c r="B5498" s="5"/>
      <c r="I5498" s="5"/>
      <c r="J5498" s="5"/>
      <c r="K5498" s="5"/>
      <c r="M5498" s="411"/>
      <c r="O5498" s="16" t="str">
        <f t="shared" si="681"/>
        <v>150601كنتور سه‌ فاز الكترونيكي غيرمستقيم 10-1 آمپر، 400/230×3 ولت.</v>
      </c>
      <c r="P5498" s="616">
        <v>150601</v>
      </c>
      <c r="Q5498" s="555" t="s">
        <v>2843</v>
      </c>
      <c r="R5498" s="555" t="s">
        <v>30</v>
      </c>
      <c r="S5498" s="614">
        <v>3113000</v>
      </c>
      <c r="U5498" s="616"/>
    </row>
    <row r="5499" spans="1:21" ht="34.5">
      <c r="A5499" s="5"/>
      <c r="B5499" s="5"/>
      <c r="I5499" s="5"/>
      <c r="J5499" s="5"/>
      <c r="K5499" s="5"/>
      <c r="M5499" s="411"/>
      <c r="O5499" s="16" t="str">
        <f t="shared" si="681"/>
        <v>150701كنتور سه فاز الكترونيكي ولتاژ اوليه 10-1 آمپر،412/540×3 - 100/7/57×3 ولت.</v>
      </c>
      <c r="P5499" s="616">
        <v>150701</v>
      </c>
      <c r="Q5499" s="555" t="s">
        <v>6788</v>
      </c>
      <c r="R5499" s="555" t="s">
        <v>30</v>
      </c>
      <c r="S5499" s="614">
        <v>12975000</v>
      </c>
      <c r="U5499" s="616"/>
    </row>
    <row r="5500" spans="1:21" ht="34.5">
      <c r="A5500" s="5"/>
      <c r="B5500" s="5"/>
      <c r="I5500" s="5"/>
      <c r="J5500" s="5"/>
      <c r="K5500" s="5"/>
      <c r="M5500" s="411"/>
      <c r="O5500" s="16" t="str">
        <f t="shared" si="681"/>
        <v>150702كنتور سه‌ فاز الكترونيكي ولتاژ اوليه 10-1 آمپر، 100/7/57×3 ولت.</v>
      </c>
      <c r="P5500" s="616">
        <v>150702</v>
      </c>
      <c r="Q5500" s="555" t="s">
        <v>2844</v>
      </c>
      <c r="R5500" s="555" t="s">
        <v>30</v>
      </c>
      <c r="S5500" s="614">
        <v>17266000</v>
      </c>
      <c r="U5500" s="616"/>
    </row>
    <row r="5501" spans="1:21" ht="34.5">
      <c r="A5501" s="5"/>
      <c r="B5501" s="5"/>
      <c r="I5501" s="5"/>
      <c r="J5501" s="5"/>
      <c r="K5501" s="5"/>
      <c r="M5501" s="411"/>
      <c r="O5501" s="16" t="str">
        <f t="shared" si="681"/>
        <v>150901ساعت فرمان 220 ولتي 50 هرتزبا كوك ذخيره براي 24 ساعت، براي مدارهاي فرمان.</v>
      </c>
      <c r="P5501" s="616">
        <v>150901</v>
      </c>
      <c r="Q5501" s="555" t="s">
        <v>2845</v>
      </c>
      <c r="R5501" s="555" t="s">
        <v>30</v>
      </c>
      <c r="S5501" s="614">
        <v>1023000</v>
      </c>
      <c r="U5501" s="616"/>
    </row>
    <row r="5502" spans="1:21" ht="34.5">
      <c r="A5502" s="5"/>
      <c r="B5502" s="5"/>
      <c r="I5502" s="5"/>
      <c r="J5502" s="5"/>
      <c r="K5502" s="5"/>
      <c r="M5502" s="411"/>
      <c r="O5502" s="16" t="str">
        <f t="shared" si="681"/>
        <v>151001فتوسل 220 ولتي 50 هرتز، براي مدارهاي فرمان و روشنايي ساخت داخل.</v>
      </c>
      <c r="P5502" s="616">
        <v>151001</v>
      </c>
      <c r="Q5502" s="555" t="s">
        <v>2846</v>
      </c>
      <c r="R5502" s="555" t="s">
        <v>30</v>
      </c>
      <c r="S5502" s="614">
        <v>326000</v>
      </c>
      <c r="U5502" s="616"/>
    </row>
    <row r="5503" spans="1:21" ht="69">
      <c r="A5503" s="5"/>
      <c r="B5503" s="5"/>
      <c r="I5503" s="5"/>
      <c r="J5503" s="5"/>
      <c r="K5503" s="5"/>
      <c r="M5503" s="411"/>
      <c r="O5503" s="16" t="str">
        <f t="shared" si="681"/>
        <v>151101آمپرمتر ديجيتالي جريان متناوب 45 تا 65 هرتز، با کلاس دقت (1) و با جريان اسمي 5 تا 3000 آمپر، براي اتصال به ترانس جريان 5/XXX يا‌1/XXX آمپر و به ابعاد 144 ×144 ميليمتر، براي نصب در تابلو.</v>
      </c>
      <c r="P5503" s="616">
        <v>151101</v>
      </c>
      <c r="Q5503" s="555" t="s">
        <v>2847</v>
      </c>
      <c r="R5503" s="555" t="s">
        <v>30</v>
      </c>
      <c r="S5503" s="614">
        <v>599000</v>
      </c>
      <c r="U5503" s="616"/>
    </row>
    <row r="5504" spans="1:21" ht="69">
      <c r="A5504" s="5"/>
      <c r="B5504" s="5"/>
      <c r="I5504" s="5"/>
      <c r="J5504" s="5"/>
      <c r="K5504" s="5"/>
      <c r="M5504" s="411"/>
      <c r="O5504" s="16" t="str">
        <f t="shared" si="681"/>
        <v>151102آمپرمتر ديجيتالي جريان متناوب 45 تا 65 هرتز، با کلاس دقت (1) و با جريان اسمي 5 تا 3000 آمپر، براي اتصال به ترانس جريان 5/XXX يا‌1/XXX آمپر و به ابعاد 96 ×96 ميليمتر، براي نصب در تابلو.</v>
      </c>
      <c r="P5504" s="616">
        <v>151102</v>
      </c>
      <c r="Q5504" s="555" t="s">
        <v>2848</v>
      </c>
      <c r="R5504" s="555" t="s">
        <v>30</v>
      </c>
      <c r="S5504" s="614">
        <v>599000</v>
      </c>
      <c r="U5504" s="616"/>
    </row>
    <row r="5505" spans="1:21" ht="69">
      <c r="A5505" s="5"/>
      <c r="B5505" s="5"/>
      <c r="I5505" s="5"/>
      <c r="J5505" s="5"/>
      <c r="K5505" s="5"/>
      <c r="M5505" s="411"/>
      <c r="O5505" s="16" t="str">
        <f t="shared" si="681"/>
        <v>151103آمپرمتر ديجيتالي جريان متناوب 45 تا 65 هرتز، با کلاس دقت (1) و با جريان اسمي 5 تا 3000 آمپر، براي اتصال به ترانس جريان 5/XXX يا‌1/XXX آمپر و به ابعاد 48 ×96 ميليمتر، براي نصب در تابلو.</v>
      </c>
      <c r="P5505" s="616">
        <v>151103</v>
      </c>
      <c r="Q5505" s="555" t="s">
        <v>2849</v>
      </c>
      <c r="R5505" s="555" t="s">
        <v>30</v>
      </c>
      <c r="S5505" s="614">
        <v>599000</v>
      </c>
      <c r="U5505" s="616"/>
    </row>
    <row r="5506" spans="1:21" ht="69">
      <c r="A5506" s="5"/>
      <c r="B5506" s="5"/>
      <c r="I5506" s="5"/>
      <c r="J5506" s="5"/>
      <c r="K5506" s="5"/>
      <c r="M5506" s="411"/>
      <c r="O5506" s="16" t="str">
        <f t="shared" si="681"/>
        <v>151201آمپرمتر ديجيتالي جريان مستقيم با کلاس دقت (1) و با جريان اسمي 5 تا 3000 آمپر، براي اتصال به مقاومت شنت با ولتاژ خروجي 75 يا 100 ميلي ولت و به ابعاد 144 ×144 ميليمتر، براي نصب در تابلو.</v>
      </c>
      <c r="P5506" s="616">
        <v>151201</v>
      </c>
      <c r="Q5506" s="555" t="s">
        <v>2850</v>
      </c>
      <c r="R5506" s="555" t="s">
        <v>30</v>
      </c>
      <c r="S5506" s="614">
        <v>599000</v>
      </c>
      <c r="U5506" s="616"/>
    </row>
    <row r="5507" spans="1:21" ht="69">
      <c r="A5507" s="5"/>
      <c r="B5507" s="5"/>
      <c r="I5507" s="5"/>
      <c r="J5507" s="5"/>
      <c r="K5507" s="5"/>
      <c r="M5507" s="411"/>
      <c r="O5507" s="16" t="str">
        <f t="shared" si="681"/>
        <v>151202آمپرمتر ديجيتالي جريان مستقيم با کلاس دقت (1) و با جريان اسمي 5 تا 3000 آمپر، براي اتصال به مقاومت شنت با ولتاژ خروجي 75 يا 100 ميلي ولت و به ابعاد 96 ×96 ميليمتر، براي نصب در تابلو.</v>
      </c>
      <c r="P5507" s="616">
        <v>151202</v>
      </c>
      <c r="Q5507" s="555" t="s">
        <v>2851</v>
      </c>
      <c r="R5507" s="555" t="s">
        <v>30</v>
      </c>
      <c r="S5507" s="614">
        <v>599000</v>
      </c>
      <c r="U5507" s="616"/>
    </row>
    <row r="5508" spans="1:21" ht="69">
      <c r="A5508" s="5"/>
      <c r="B5508" s="5"/>
      <c r="I5508" s="5"/>
      <c r="J5508" s="5"/>
      <c r="K5508" s="5"/>
      <c r="M5508" s="411"/>
      <c r="O5508" s="16" t="str">
        <f t="shared" si="681"/>
        <v>151203آمپرمتر ديجيتالي جريان مستقيم با کلاس دقت (1) و با جريان اسمي 5 تا 3000 آمپر، براي اتصال به مقاومت شنت با ولتاژ خروجي 75 يا 100 ميلي ولت و به ابعاد 48 ×96 ميليمتر، براي نصب در تابلو.</v>
      </c>
      <c r="P5508" s="616">
        <v>151203</v>
      </c>
      <c r="Q5508" s="555" t="s">
        <v>2852</v>
      </c>
      <c r="R5508" s="555" t="s">
        <v>30</v>
      </c>
      <c r="S5508" s="614">
        <v>599000</v>
      </c>
      <c r="U5508" s="616"/>
    </row>
    <row r="5509" spans="1:21" ht="69">
      <c r="A5509" s="5"/>
      <c r="B5509" s="5"/>
      <c r="I5509" s="5"/>
      <c r="J5509" s="5"/>
      <c r="K5509" s="5"/>
      <c r="M5509" s="411"/>
      <c r="O5509" s="16" t="str">
        <f t="shared" si="681"/>
        <v>151301ولتمتر ديجيتالي جريان متناوب 500 ولت، 45 تا 65 هرتز، با کلاس دقت (1)، براي اتصال مستقيم يا اتصال به ترانس ولتاژ 100/XXX يا110/XXX ولت و به ابعاد 144 ×144 ميليمتر، براي نصب در تابلو.</v>
      </c>
      <c r="P5509" s="616">
        <v>151301</v>
      </c>
      <c r="Q5509" s="555" t="s">
        <v>2853</v>
      </c>
      <c r="R5509" s="555" t="s">
        <v>30</v>
      </c>
      <c r="S5509" s="614">
        <v>599000</v>
      </c>
      <c r="U5509" s="616"/>
    </row>
    <row r="5510" spans="1:21" ht="69">
      <c r="A5510" s="5"/>
      <c r="B5510" s="5"/>
      <c r="I5510" s="5"/>
      <c r="J5510" s="5"/>
      <c r="K5510" s="5"/>
      <c r="M5510" s="411"/>
      <c r="O5510" s="16" t="str">
        <f t="shared" si="681"/>
        <v>151302ولتمتر ديجيتالي جريان متناوب 500 ولت، 45 تا 65 هرتز، با کلاس دقت (1)، براي اتصال مستقيم يا اتصال به ترانس ولتاژ 100/XXX يا110/XXX ولت و به ابعاد 96 ×96 ميليمتر، براي نصب در تابلو.</v>
      </c>
      <c r="P5510" s="616">
        <v>151302</v>
      </c>
      <c r="Q5510" s="555" t="s">
        <v>2854</v>
      </c>
      <c r="R5510" s="555" t="s">
        <v>30</v>
      </c>
      <c r="S5510" s="614">
        <v>599000</v>
      </c>
      <c r="U5510" s="616"/>
    </row>
    <row r="5511" spans="1:21" ht="69">
      <c r="A5511" s="5"/>
      <c r="B5511" s="5"/>
      <c r="I5511" s="5"/>
      <c r="J5511" s="5"/>
      <c r="K5511" s="5"/>
      <c r="M5511" s="411"/>
      <c r="O5511" s="16" t="str">
        <f t="shared" si="681"/>
        <v>151303ولتمتر ديجيتالي جريان متناوب 500 ولت، 45 تا 65 هرتز، با کلاس دقت (1)، براي اتصال مستقيم يا اتصال به ترانس ولتاژ 100/XXX يا110/XXX ولت و به ابعاد 48 ×96 ميليمتر، براي نصب در تابلو.</v>
      </c>
      <c r="P5511" s="616">
        <v>151303</v>
      </c>
      <c r="Q5511" s="555" t="s">
        <v>2855</v>
      </c>
      <c r="R5511" s="555" t="s">
        <v>30</v>
      </c>
      <c r="S5511" s="614">
        <v>599000</v>
      </c>
      <c r="U5511" s="616"/>
    </row>
    <row r="5512" spans="1:21" ht="103.5">
      <c r="A5512" s="5"/>
      <c r="B5512" s="5"/>
      <c r="I5512" s="5"/>
      <c r="J5512" s="5"/>
      <c r="K5512" s="5"/>
      <c r="M5512" s="411"/>
      <c r="O5512" s="16" t="str">
        <f t="shared" si="681"/>
        <v>151401کسينوس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0/2- 1</v>
      </c>
      <c r="P5512" s="616">
        <v>151401</v>
      </c>
      <c r="Q5512" s="555" t="s">
        <v>6789</v>
      </c>
      <c r="R5512" s="555" t="s">
        <v>30</v>
      </c>
      <c r="S5512" s="614">
        <v>726000</v>
      </c>
      <c r="U5512" s="616"/>
    </row>
    <row r="5513" spans="1:21" ht="103.5">
      <c r="A5513" s="5"/>
      <c r="B5513" s="5"/>
      <c r="I5513" s="5"/>
      <c r="J5513" s="5"/>
      <c r="K5513" s="5"/>
      <c r="M5513" s="411"/>
      <c r="O5513" s="16" t="str">
        <f t="shared" si="681"/>
        <v>151402کسينوس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0/2- 1</v>
      </c>
      <c r="P5513" s="616">
        <v>151402</v>
      </c>
      <c r="Q5513" s="555" t="s">
        <v>6790</v>
      </c>
      <c r="R5513" s="555" t="s">
        <v>30</v>
      </c>
      <c r="S5513" s="614">
        <v>726000</v>
      </c>
      <c r="U5513" s="616"/>
    </row>
    <row r="5514" spans="1:21" ht="103.5">
      <c r="A5514" s="5"/>
      <c r="B5514" s="5"/>
      <c r="I5514" s="5"/>
      <c r="J5514" s="5"/>
      <c r="K5514" s="5"/>
      <c r="M5514" s="411"/>
      <c r="O5514" s="16" t="str">
        <f t="shared" si="681"/>
        <v>151403کسينوس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0/2- 1</v>
      </c>
      <c r="P5514" s="616">
        <v>151403</v>
      </c>
      <c r="Q5514" s="555" t="s">
        <v>6791</v>
      </c>
      <c r="R5514" s="555" t="s">
        <v>30</v>
      </c>
      <c r="S5514" s="614">
        <v>726000</v>
      </c>
      <c r="U5514" s="616"/>
    </row>
    <row r="5515" spans="1:21" ht="69">
      <c r="A5515" s="5"/>
      <c r="B5515" s="5"/>
      <c r="I5515" s="5"/>
      <c r="J5515" s="5"/>
      <c r="K5515" s="5"/>
      <c r="M5515" s="411"/>
      <c r="O5515" s="16" t="str">
        <f t="shared" si="681"/>
        <v>151501فرکانس متر ديجيتالي براي اندازه‌گيري فرکانس از 10 هرتز تا 90 هرتز، با ولتاژهاي اسمي 100، 220 يا 380 ولت و نمايش دهنده با يک رقم بعد از اعشار و به ابعاد 144 ×144 ميليمتر، براي نصب در تابلو.</v>
      </c>
      <c r="P5515" s="616">
        <v>151501</v>
      </c>
      <c r="Q5515" s="555" t="s">
        <v>2856</v>
      </c>
      <c r="R5515" s="555" t="s">
        <v>30</v>
      </c>
      <c r="S5515" s="614">
        <v>573500</v>
      </c>
      <c r="U5515" s="616"/>
    </row>
    <row r="5516" spans="1:21" ht="69">
      <c r="A5516" s="5"/>
      <c r="B5516" s="5"/>
      <c r="I5516" s="5"/>
      <c r="J5516" s="5"/>
      <c r="K5516" s="5"/>
      <c r="M5516" s="411"/>
      <c r="O5516" s="16" t="str">
        <f t="shared" si="681"/>
        <v>151502فرکانس متر ديجيتالي براي اندازه‌گيري فرکانس از 10 هرتز تا 90 هرتز، با ولتاژهاي اسمي 100، 220 يا 380 ولت و نمايش دهنده با يک رقم بعد از اعشار و به ابعاد 96 ×96 ميليمتر، براي نصب در تابلو.</v>
      </c>
      <c r="P5516" s="616">
        <v>151502</v>
      </c>
      <c r="Q5516" s="555" t="s">
        <v>2857</v>
      </c>
      <c r="R5516" s="555" t="s">
        <v>30</v>
      </c>
      <c r="S5516" s="614">
        <v>573500</v>
      </c>
      <c r="U5516" s="616"/>
    </row>
    <row r="5517" spans="1:21" ht="69">
      <c r="A5517" s="5"/>
      <c r="B5517" s="5"/>
      <c r="I5517" s="5"/>
      <c r="J5517" s="5"/>
      <c r="K5517" s="5"/>
      <c r="M5517" s="411"/>
      <c r="O5517" s="16" t="str">
        <f t="shared" si="681"/>
        <v>151503فرکانس متر ديجيتالي براي اندازه‌گيري فرکانس از 10 هرتز تا 90 هرتز، با ولتاژهاي اسمي 100، 220 يا 380 ولت و نمايش دهنده با يک رقم بعد از اعشار و به ابعاد 48 ×96 ميليمتر، براي نصب در تابلو.</v>
      </c>
      <c r="P5517" s="616">
        <v>151503</v>
      </c>
      <c r="Q5517" s="555" t="s">
        <v>2858</v>
      </c>
      <c r="R5517" s="555" t="s">
        <v>30</v>
      </c>
      <c r="S5517" s="614">
        <v>573500</v>
      </c>
      <c r="U5517" s="616"/>
    </row>
    <row r="5518" spans="1:21" ht="51.75">
      <c r="A5518" s="5"/>
      <c r="B5518" s="5"/>
      <c r="I5518" s="5"/>
      <c r="J5518" s="5"/>
      <c r="K5518" s="5"/>
      <c r="M5518" s="411"/>
      <c r="O5518" s="16" t="str">
        <f t="shared" si="681"/>
        <v>151601آمپرمتر آنالوگ جريان متناوب 15 تا 65 هرتز، براي اتصال مستقيم وبه ابعاد 144 ×144 ميليمتر، براي نصب در تابلو با حداكثر جريان اسمي 15، 25، 40 يا60 آمپر.</v>
      </c>
      <c r="P5518" s="616">
        <v>151601</v>
      </c>
      <c r="Q5518" s="555" t="s">
        <v>2859</v>
      </c>
      <c r="R5518" s="555" t="s">
        <v>30</v>
      </c>
      <c r="S5518" s="616">
        <v>0</v>
      </c>
      <c r="U5518" s="616"/>
    </row>
    <row r="5519" spans="1:21" ht="51.75">
      <c r="A5519" s="5"/>
      <c r="B5519" s="5"/>
      <c r="I5519" s="5"/>
      <c r="J5519" s="5"/>
      <c r="K5519" s="5"/>
      <c r="M5519" s="411"/>
      <c r="O5519" s="16" t="str">
        <f t="shared" si="681"/>
        <v>151602آمپرمتر آنالوگ جريان متناوب 15 تا 65 هرتز، براي اتصال مستقيم و به ابعاد 144 ×144 ميليمتر، براي نصب در تابلو با حداكثر جريان اسمي 100 آمپر.</v>
      </c>
      <c r="P5519" s="616">
        <v>151602</v>
      </c>
      <c r="Q5519" s="555" t="s">
        <v>2860</v>
      </c>
      <c r="R5519" s="555" t="s">
        <v>30</v>
      </c>
      <c r="S5519" s="616">
        <v>0</v>
      </c>
      <c r="U5519" s="616"/>
    </row>
    <row r="5520" spans="1:21" ht="51.75">
      <c r="A5520" s="5"/>
      <c r="B5520" s="5"/>
      <c r="I5520" s="5"/>
      <c r="J5520" s="5"/>
      <c r="K5520" s="5"/>
      <c r="M5520" s="411"/>
      <c r="O5520" s="16" t="str">
        <f t="shared" si="681"/>
        <v>151603آمپرمتر آنالوگ جريان متناوب 15 تا 65 هرتز، براي اتصال به ترانس جريان 5/XXX يا‌1/XXX آمپر و به ابعاد 144 ×144 ميليمتر، براي نصب در تابلو.</v>
      </c>
      <c r="P5520" s="616">
        <v>151603</v>
      </c>
      <c r="Q5520" s="555" t="s">
        <v>2861</v>
      </c>
      <c r="R5520" s="555" t="s">
        <v>30</v>
      </c>
      <c r="S5520" s="616">
        <v>0</v>
      </c>
      <c r="U5520" s="616"/>
    </row>
    <row r="5521" spans="1:21" ht="51.75">
      <c r="A5521" s="5"/>
      <c r="B5521" s="5"/>
      <c r="I5521" s="5"/>
      <c r="J5521" s="5"/>
      <c r="K5521" s="5"/>
      <c r="M5521" s="411"/>
      <c r="O5521" s="16" t="str">
        <f t="shared" si="681"/>
        <v>151604آمپرمتر آنالوگ جريان متناوب 15 تا65 هرتز، براي اتصال مستقيم وبه ابعاد 96×96 ميليمتر، براي نصب در تابلو با حداكثر جريان اسمي 15، 25، 40 يا 60 آمپر.</v>
      </c>
      <c r="P5521" s="616">
        <v>151604</v>
      </c>
      <c r="Q5521" s="555" t="s">
        <v>2862</v>
      </c>
      <c r="R5521" s="555" t="s">
        <v>30</v>
      </c>
      <c r="S5521" s="616">
        <v>0</v>
      </c>
      <c r="U5521" s="616"/>
    </row>
    <row r="5522" spans="1:21" ht="51.75">
      <c r="A5522" s="5"/>
      <c r="B5522" s="5"/>
      <c r="I5522" s="5"/>
      <c r="J5522" s="5"/>
      <c r="K5522" s="5"/>
      <c r="M5522" s="411"/>
      <c r="O5522" s="16" t="str">
        <f t="shared" si="681"/>
        <v>151605آمپرمتر آنالوگ جريان متناوب 15 تا 65 هرتز، براي اتصال مستقيم وبه ابعاد 96×96 ميليمتر، براي نصب در تابلو با حداكثر جريان اسمي 100 آمپر.</v>
      </c>
      <c r="P5522" s="616">
        <v>151605</v>
      </c>
      <c r="Q5522" s="555" t="s">
        <v>2863</v>
      </c>
      <c r="R5522" s="555" t="s">
        <v>30</v>
      </c>
      <c r="S5522" s="616">
        <v>0</v>
      </c>
      <c r="U5522" s="616"/>
    </row>
    <row r="5523" spans="1:21" ht="51.75">
      <c r="A5523" s="5"/>
      <c r="B5523" s="5"/>
      <c r="I5523" s="5"/>
      <c r="J5523" s="5"/>
      <c r="K5523" s="5"/>
      <c r="M5523" s="411"/>
      <c r="O5523" s="16" t="str">
        <f t="shared" si="681"/>
        <v>151606آمپرمتر آنالوگ جريان متناوب 15 تا 65 هرتز، براي اتصال به ترانس جريان 5/XXX يا‌1/XXX آمپر و به ابعاد 96×96 ميليمتر، براي نصب در تابلو.</v>
      </c>
      <c r="P5523" s="616">
        <v>151606</v>
      </c>
      <c r="Q5523" s="555" t="s">
        <v>2864</v>
      </c>
      <c r="R5523" s="555" t="s">
        <v>30</v>
      </c>
      <c r="S5523" s="614">
        <v>369500</v>
      </c>
      <c r="U5523" s="616"/>
    </row>
    <row r="5524" spans="1:21" ht="51.75">
      <c r="A5524" s="5"/>
      <c r="B5524" s="5"/>
      <c r="I5524" s="5"/>
      <c r="J5524" s="5"/>
      <c r="K5524" s="5"/>
      <c r="M5524" s="411"/>
      <c r="O5524" s="16" t="str">
        <f t="shared" si="681"/>
        <v>151701ولت‌متر آنالوگ جريان متناوب 15 تا 65 هرتز براي اتصال مستقيم وبه ابعاد 144×144 ميليمتر، براي نصب در تابلو باحداكثر ولتاژ اسمي 250 يا 500 ولت.</v>
      </c>
      <c r="P5524" s="616">
        <v>151701</v>
      </c>
      <c r="Q5524" s="555" t="s">
        <v>2865</v>
      </c>
      <c r="R5524" s="555" t="s">
        <v>30</v>
      </c>
      <c r="S5524" s="614">
        <v>435500</v>
      </c>
      <c r="U5524" s="616"/>
    </row>
    <row r="5525" spans="1:21" ht="69">
      <c r="A5525" s="5"/>
      <c r="B5525" s="5"/>
      <c r="I5525" s="5"/>
      <c r="J5525" s="5"/>
      <c r="K5525" s="5"/>
      <c r="M5525" s="411"/>
      <c r="O5525" s="16" t="str">
        <f t="shared" si="681"/>
        <v>151702ولت‌متر آنالوگ جريان متناوب 15 تا 65 هرتزبراي اتصال به ترانس ولتاژ 100/XXX يا‌110/XXX ولت و به ابعاد 144×144 ميليمتر، براي نصب در تابلو باحداكثر ولتاژ اسمي 250 يا500 ولت.</v>
      </c>
      <c r="P5525" s="616">
        <v>151702</v>
      </c>
      <c r="Q5525" s="555" t="s">
        <v>2866</v>
      </c>
      <c r="R5525" s="555" t="s">
        <v>30</v>
      </c>
      <c r="S5525" s="614">
        <v>512500</v>
      </c>
      <c r="U5525" s="616"/>
    </row>
    <row r="5526" spans="1:21" ht="51.75">
      <c r="A5526" s="5"/>
      <c r="B5526" s="5"/>
      <c r="I5526" s="5"/>
      <c r="J5526" s="5"/>
      <c r="K5526" s="5"/>
      <c r="M5526" s="411"/>
      <c r="O5526" s="16" t="str">
        <f t="shared" si="681"/>
        <v>151703ولت‌متر آنالوگ جريان متناوب 15 تا 65 هرتز براي اتصال مستقيم و به ابعاد 96×96 ميليمتر، براي نصب در تابلوبا حداكثر ولتاژ اسمي 250 يا500 ولت.</v>
      </c>
      <c r="P5526" s="616">
        <v>151703</v>
      </c>
      <c r="Q5526" s="555" t="s">
        <v>2867</v>
      </c>
      <c r="R5526" s="555" t="s">
        <v>30</v>
      </c>
      <c r="S5526" s="614">
        <v>318500</v>
      </c>
      <c r="U5526" s="616"/>
    </row>
    <row r="5527" spans="1:21" ht="69">
      <c r="A5527" s="5"/>
      <c r="B5527" s="5"/>
      <c r="I5527" s="5"/>
      <c r="J5527" s="5"/>
      <c r="K5527" s="5"/>
      <c r="M5527" s="411"/>
      <c r="O5527" s="16" t="str">
        <f t="shared" si="681"/>
        <v>151704ولت‌متر آنالوگ جريان متناوب 15 تا65 هرتز براي اتصال به ترانس ولتاژ 100/XXX يا‌110/XXX ولت و به ابعاد 96×96 ميليمتر، براي نصب درتابلو باحداكثر ولتاژ اسمي 250 يا500 ولت..</v>
      </c>
      <c r="P5527" s="616">
        <v>151704</v>
      </c>
      <c r="Q5527" s="555" t="s">
        <v>2868</v>
      </c>
      <c r="R5527" s="555" t="s">
        <v>30</v>
      </c>
      <c r="S5527" s="616">
        <v>0</v>
      </c>
      <c r="U5527" s="616"/>
    </row>
    <row r="5528" spans="1:21" ht="51.75">
      <c r="A5528" s="5"/>
      <c r="B5528" s="5"/>
      <c r="I5528" s="5"/>
      <c r="J5528" s="5"/>
      <c r="K5528" s="5"/>
      <c r="M5528" s="411"/>
      <c r="O5528" s="16" t="str">
        <f t="shared" si="681"/>
        <v>151801وات‌متر آنالوگ جريان متناوب 45 تا65 هرتزسه فاز، به ابعاد 144×144 ميليمتر، براي نصب در تابلو و اتصال به ترانس جريان 5/XXX يا‌1/XXX آمپر و ولتاژ100 يا380 ولت.</v>
      </c>
      <c r="P5528" s="616">
        <v>151801</v>
      </c>
      <c r="Q5528" s="555" t="s">
        <v>2869</v>
      </c>
      <c r="R5528" s="555" t="s">
        <v>30</v>
      </c>
      <c r="S5528" s="614">
        <v>401000</v>
      </c>
      <c r="U5528" s="616"/>
    </row>
    <row r="5529" spans="1:21" ht="51.75">
      <c r="A5529" s="5"/>
      <c r="B5529" s="5"/>
      <c r="I5529" s="5"/>
      <c r="J5529" s="5"/>
      <c r="K5529" s="5"/>
      <c r="M5529" s="411"/>
      <c r="O5529" s="16" t="str">
        <f t="shared" si="681"/>
        <v>151802وات‌متر آنالوگ جريان متناوب 45 تا65 هرتزسه فاز، به ابعاد 96×96 ميليمتر براي نصب در تابلو و اتصال به ترانس جريان 5/XXX يا‌1/XXX آمپر و ولتاژ 100 يا380 ولت.</v>
      </c>
      <c r="P5529" s="616">
        <v>151802</v>
      </c>
      <c r="Q5529" s="555" t="s">
        <v>2870</v>
      </c>
      <c r="R5529" s="555" t="s">
        <v>30</v>
      </c>
      <c r="S5529" s="614">
        <v>469000</v>
      </c>
      <c r="U5529" s="616"/>
    </row>
    <row r="5530" spans="1:21" ht="51.75">
      <c r="A5530" s="5"/>
      <c r="B5530" s="5"/>
      <c r="I5530" s="5"/>
      <c r="J5530" s="5"/>
      <c r="K5530" s="5"/>
      <c r="M5530" s="411"/>
      <c r="O5530" s="16" t="str">
        <f t="shared" si="681"/>
        <v>151901وارمتر آنالوگ جريان متناوب 45 تا65 هرتزسه فاز، به ابعاد 144×144 ميليمتربراي نصب در تابلو و اتصال به ترانس جريان 5/XXX يا‌1/XXX آمپر و ولتاژ100 يا380 ولت.</v>
      </c>
      <c r="P5530" s="616">
        <v>151901</v>
      </c>
      <c r="Q5530" s="555" t="s">
        <v>2871</v>
      </c>
      <c r="R5530" s="555" t="s">
        <v>30</v>
      </c>
      <c r="S5530" s="614">
        <v>311000</v>
      </c>
      <c r="U5530" s="616"/>
    </row>
    <row r="5531" spans="1:21" ht="86.25">
      <c r="A5531" s="5"/>
      <c r="B5531" s="5"/>
      <c r="I5531" s="5"/>
      <c r="J5531" s="5"/>
      <c r="K5531" s="5"/>
      <c r="M5531" s="411"/>
      <c r="O5531" s="16" t="str">
        <f t="shared" si="681"/>
        <v>152301كسينوس في متر آنالوگ سه فاز 45 تا 65 هرتز، به ابعاد 144×144 ميليمتر، براي نصب در تابلو و اتصال به ترانس جريان 5/XXX يا‌1/XXX آمپر و اتصال به ترانس ‌ولتاژ (100 ولت) يا اتصال ‌مستقيم(380 ولت) با نشاندهنده (پس فاز 0/5 -1 -0/5 پيش فاز).</v>
      </c>
      <c r="P5531" s="616">
        <v>152301</v>
      </c>
      <c r="Q5531" s="555" t="s">
        <v>6792</v>
      </c>
      <c r="R5531" s="555" t="s">
        <v>30</v>
      </c>
      <c r="S5531" s="616">
        <v>0</v>
      </c>
      <c r="U5531" s="616"/>
    </row>
    <row r="5532" spans="1:21" ht="86.25">
      <c r="A5532" s="5"/>
      <c r="B5532" s="5"/>
      <c r="I5532" s="5"/>
      <c r="J5532" s="5"/>
      <c r="K5532" s="5"/>
      <c r="M5532" s="411"/>
      <c r="O5532" s="16" t="str">
        <f t="shared" si="681"/>
        <v>152302كسينوس في متر آنالوگ سه فاز 45 تا 65 هرتز، به ابعاد 96×96 ميليمتر، براي نصب در تابلو و اتصال به ترانس جريان 5/XXX يا‌1/XXX آمپر و اتصال به ترانس ولتاژ (100 ولت) يا اتصال مستقيم(380 ولت) با نشاندهنده (پس فاز 0/5 -1 -0/5 پيش فاز).</v>
      </c>
      <c r="P5532" s="616">
        <v>152302</v>
      </c>
      <c r="Q5532" s="555" t="s">
        <v>6793</v>
      </c>
      <c r="R5532" s="555" t="s">
        <v>30</v>
      </c>
      <c r="S5532" s="616">
        <v>0</v>
      </c>
      <c r="U5532" s="616"/>
    </row>
    <row r="5533" spans="1:21" ht="51.75">
      <c r="A5533" s="5"/>
      <c r="B5533" s="5"/>
      <c r="I5533" s="5"/>
      <c r="J5533" s="5"/>
      <c r="K5533" s="5"/>
      <c r="M5533" s="411"/>
      <c r="O5533" s="16" t="str">
        <f t="shared" si="681"/>
        <v>152401فركانس متر آنالوگ از نوع رزونانسي به ابعاد 144×144 ميليمتر و فركانس اسمي 50 هرتز براي نصب در تابلو با ولتاژهاي اسمي 220، 100 يا380 ولت و با نشاندهنده 46-54 هرتز.</v>
      </c>
      <c r="P5533" s="616">
        <v>152401</v>
      </c>
      <c r="Q5533" s="555" t="s">
        <v>2872</v>
      </c>
      <c r="R5533" s="555" t="s">
        <v>30</v>
      </c>
      <c r="S5533" s="616">
        <v>0</v>
      </c>
      <c r="U5533" s="616"/>
    </row>
    <row r="5534" spans="1:21" ht="51.75">
      <c r="A5534" s="5"/>
      <c r="B5534" s="5"/>
      <c r="I5534" s="5"/>
      <c r="J5534" s="5"/>
      <c r="K5534" s="5"/>
      <c r="M5534" s="411"/>
      <c r="O5534" s="16" t="str">
        <f t="shared" si="681"/>
        <v>152402فركانس متر آنالوگ از نوع رزونانسي به ابعاد 96×96 ميليمتر و فركانس اسمي 50 هرتز براي نصب در تابلو با ولتاژهاي اسمي 220، 100 يا380 ولت و با نشاندهنده 47-53 هرتز.</v>
      </c>
      <c r="P5534" s="616">
        <v>152402</v>
      </c>
      <c r="Q5534" s="555" t="s">
        <v>2873</v>
      </c>
      <c r="R5534" s="555" t="s">
        <v>30</v>
      </c>
      <c r="S5534" s="616">
        <v>0</v>
      </c>
      <c r="U5534" s="616"/>
    </row>
    <row r="5535" spans="1:21">
      <c r="A5535" s="5"/>
      <c r="B5535" s="5"/>
      <c r="I5535" s="5"/>
      <c r="J5535" s="5"/>
      <c r="K5535" s="5"/>
      <c r="M5535" s="411"/>
      <c r="O5535" s="16" t="str">
        <f t="shared" si="681"/>
        <v>153001ترانس ايزوله 380V /  380VAC باقدرتVA 300</v>
      </c>
      <c r="P5535" s="616">
        <v>153001</v>
      </c>
      <c r="Q5535" s="555" t="s">
        <v>2874</v>
      </c>
      <c r="R5535" s="555" t="s">
        <v>30</v>
      </c>
      <c r="S5535" s="614">
        <v>1348000</v>
      </c>
      <c r="U5535" s="616"/>
    </row>
    <row r="5536" spans="1:21">
      <c r="A5536" s="5"/>
      <c r="B5536" s="5"/>
      <c r="I5536" s="5"/>
      <c r="J5536" s="5"/>
      <c r="K5536" s="5"/>
      <c r="M5536" s="411"/>
      <c r="O5536" s="16" t="str">
        <f t="shared" si="681"/>
        <v>153002ترانس ايزوله 380V /  380VAC باقدرتVA 500</v>
      </c>
      <c r="P5536" s="616">
        <v>153002</v>
      </c>
      <c r="Q5536" s="555" t="s">
        <v>2875</v>
      </c>
      <c r="R5536" s="555" t="s">
        <v>30</v>
      </c>
      <c r="S5536" s="614">
        <v>1908000</v>
      </c>
      <c r="U5536" s="616"/>
    </row>
    <row r="5537" spans="1:21">
      <c r="A5537" s="5"/>
      <c r="B5537" s="5"/>
      <c r="I5537" s="5"/>
      <c r="J5537" s="5"/>
      <c r="K5537" s="5"/>
      <c r="M5537" s="411"/>
      <c r="O5537" s="16" t="str">
        <f t="shared" si="681"/>
        <v>153003ترانس ايزوله 380V /  380VAC باقدرتVA 1000</v>
      </c>
      <c r="P5537" s="616">
        <v>153003</v>
      </c>
      <c r="Q5537" s="555" t="s">
        <v>2876</v>
      </c>
      <c r="R5537" s="555" t="s">
        <v>30</v>
      </c>
      <c r="S5537" s="614">
        <v>2977000</v>
      </c>
      <c r="U5537" s="616"/>
    </row>
    <row r="5538" spans="1:21">
      <c r="A5538" s="5"/>
      <c r="B5538" s="5"/>
      <c r="I5538" s="5"/>
      <c r="J5538" s="5"/>
      <c r="K5538" s="5"/>
      <c r="M5538" s="411"/>
      <c r="O5538" s="16" t="str">
        <f t="shared" si="681"/>
        <v>153004ترانس ايزوله 380V /  380VAC باقدرتVA 2000</v>
      </c>
      <c r="P5538" s="616">
        <v>153004</v>
      </c>
      <c r="Q5538" s="555" t="s">
        <v>2877</v>
      </c>
      <c r="R5538" s="555" t="s">
        <v>30</v>
      </c>
      <c r="S5538" s="614">
        <v>4669000</v>
      </c>
      <c r="U5538" s="616"/>
    </row>
    <row r="5539" spans="1:21">
      <c r="A5539" s="5"/>
      <c r="B5539" s="5"/>
      <c r="I5539" s="5"/>
      <c r="J5539" s="5"/>
      <c r="K5539" s="5"/>
      <c r="M5539" s="411"/>
      <c r="O5539" s="16" t="str">
        <f t="shared" si="681"/>
        <v>153005ترانس ايزوله 380V /  380VAC باقدرتVA 4000</v>
      </c>
      <c r="P5539" s="616">
        <v>153005</v>
      </c>
      <c r="Q5539" s="555" t="s">
        <v>2878</v>
      </c>
      <c r="R5539" s="555" t="s">
        <v>30</v>
      </c>
      <c r="S5539" s="614">
        <v>6025000</v>
      </c>
      <c r="U5539" s="616"/>
    </row>
    <row r="5540" spans="1:21">
      <c r="A5540" s="5"/>
      <c r="B5540" s="5"/>
      <c r="I5540" s="5"/>
      <c r="J5540" s="5"/>
      <c r="K5540" s="5"/>
      <c r="M5540" s="411"/>
      <c r="O5540" s="16" t="str">
        <f t="shared" si="681"/>
        <v>153006ترانس ايزوله 380V /  220VAC باقدرتVA 300</v>
      </c>
      <c r="P5540" s="616">
        <v>153006</v>
      </c>
      <c r="Q5540" s="555" t="s">
        <v>2879</v>
      </c>
      <c r="R5540" s="555" t="s">
        <v>30</v>
      </c>
      <c r="S5540" s="614">
        <v>1465000</v>
      </c>
      <c r="U5540" s="616"/>
    </row>
    <row r="5541" spans="1:21">
      <c r="A5541" s="5"/>
      <c r="B5541" s="5"/>
      <c r="I5541" s="5"/>
      <c r="J5541" s="5"/>
      <c r="K5541" s="5"/>
      <c r="M5541" s="411"/>
      <c r="O5541" s="16" t="str">
        <f t="shared" si="681"/>
        <v>153007ترانس ايزوله 380V /  220VAC باقدرتVA 500</v>
      </c>
      <c r="P5541" s="616">
        <v>153007</v>
      </c>
      <c r="Q5541" s="555" t="s">
        <v>2880</v>
      </c>
      <c r="R5541" s="555" t="s">
        <v>30</v>
      </c>
      <c r="S5541" s="614">
        <v>2082000</v>
      </c>
      <c r="U5541" s="616"/>
    </row>
    <row r="5542" spans="1:21">
      <c r="A5542" s="5"/>
      <c r="B5542" s="5"/>
      <c r="I5542" s="5"/>
      <c r="J5542" s="5"/>
      <c r="K5542" s="5"/>
      <c r="M5542" s="411"/>
      <c r="O5542" s="16" t="str">
        <f t="shared" si="681"/>
        <v>153008ترانس ايزوله 380V /  220VAC باقدرتVA 1000</v>
      </c>
      <c r="P5542" s="616">
        <v>153008</v>
      </c>
      <c r="Q5542" s="555" t="s">
        <v>2881</v>
      </c>
      <c r="R5542" s="555" t="s">
        <v>30</v>
      </c>
      <c r="S5542" s="614">
        <v>3262000</v>
      </c>
      <c r="U5542" s="616"/>
    </row>
    <row r="5543" spans="1:21">
      <c r="A5543" s="5"/>
      <c r="B5543" s="5"/>
      <c r="I5543" s="5"/>
      <c r="J5543" s="5"/>
      <c r="K5543" s="5"/>
      <c r="M5543" s="411"/>
      <c r="O5543" s="16" t="str">
        <f t="shared" ref="O5543:O5606" si="682">LEFT(CONCATENATE(P5543,Q5543),252)</f>
        <v>153009ترانس ايزوله 380V /  220VAC باقدرتVA 2000</v>
      </c>
      <c r="P5543" s="616">
        <v>153009</v>
      </c>
      <c r="Q5543" s="555" t="s">
        <v>2882</v>
      </c>
      <c r="R5543" s="555" t="s">
        <v>30</v>
      </c>
      <c r="S5543" s="614">
        <v>5128000</v>
      </c>
      <c r="U5543" s="616"/>
    </row>
    <row r="5544" spans="1:21">
      <c r="A5544" s="5"/>
      <c r="B5544" s="5"/>
      <c r="I5544" s="5"/>
      <c r="J5544" s="5"/>
      <c r="K5544" s="5"/>
      <c r="M5544" s="411"/>
      <c r="O5544" s="16" t="str">
        <f t="shared" si="682"/>
        <v>153010ترانس ايزوله 380V /  220VAC باقدرتVA 4000</v>
      </c>
      <c r="P5544" s="616">
        <v>153010</v>
      </c>
      <c r="Q5544" s="555" t="s">
        <v>2883</v>
      </c>
      <c r="R5544" s="555" t="s">
        <v>30</v>
      </c>
      <c r="S5544" s="614">
        <v>8861000</v>
      </c>
      <c r="U5544" s="616"/>
    </row>
    <row r="5545" spans="1:21">
      <c r="A5545" s="5"/>
      <c r="B5545" s="5"/>
      <c r="I5545" s="5"/>
      <c r="J5545" s="5"/>
      <c r="K5545" s="5"/>
      <c r="M5545" s="411"/>
      <c r="O5545" s="16" t="str">
        <f t="shared" si="682"/>
        <v>153011ترانس ايزوله 220V /  110VAC باقدرتVA 500</v>
      </c>
      <c r="P5545" s="616">
        <v>153011</v>
      </c>
      <c r="Q5545" s="555" t="s">
        <v>2884</v>
      </c>
      <c r="R5545" s="555" t="s">
        <v>30</v>
      </c>
      <c r="S5545" s="614">
        <v>1817000</v>
      </c>
      <c r="U5545" s="616"/>
    </row>
    <row r="5546" spans="1:21">
      <c r="A5546" s="5"/>
      <c r="B5546" s="5"/>
      <c r="I5546" s="5"/>
      <c r="J5546" s="5"/>
      <c r="K5546" s="5"/>
      <c r="M5546" s="411"/>
      <c r="O5546" s="16" t="str">
        <f t="shared" si="682"/>
        <v>153012ترانس ايزوله 220V /  110VAC باقدرتVA 1000</v>
      </c>
      <c r="P5546" s="616">
        <v>153012</v>
      </c>
      <c r="Q5546" s="555" t="s">
        <v>2885</v>
      </c>
      <c r="R5546" s="555" t="s">
        <v>30</v>
      </c>
      <c r="S5546" s="614">
        <v>2839000</v>
      </c>
      <c r="U5546" s="616"/>
    </row>
    <row r="5547" spans="1:21">
      <c r="A5547" s="5"/>
      <c r="B5547" s="5"/>
      <c r="I5547" s="5"/>
      <c r="J5547" s="5"/>
      <c r="K5547" s="5"/>
      <c r="M5547" s="411"/>
      <c r="O5547" s="16" t="str">
        <f t="shared" si="682"/>
        <v>153013ترانس ايزوله 220V /  110VAC باقدرتVA 2000</v>
      </c>
      <c r="P5547" s="616">
        <v>153013</v>
      </c>
      <c r="Q5547" s="555" t="s">
        <v>2886</v>
      </c>
      <c r="R5547" s="555" t="s">
        <v>30</v>
      </c>
      <c r="S5547" s="614">
        <v>4486000</v>
      </c>
      <c r="U5547" s="616"/>
    </row>
    <row r="5548" spans="1:21">
      <c r="A5548" s="5"/>
      <c r="B5548" s="5"/>
      <c r="I5548" s="5"/>
      <c r="J5548" s="5"/>
      <c r="K5548" s="5"/>
      <c r="M5548" s="411"/>
      <c r="O5548" s="16" t="str">
        <f t="shared" si="682"/>
        <v>153014ترانس ايزوله 220V /  110VAC باقدرتVA 4000</v>
      </c>
      <c r="P5548" s="616">
        <v>153014</v>
      </c>
      <c r="Q5548" s="555" t="s">
        <v>2887</v>
      </c>
      <c r="R5548" s="555" t="s">
        <v>30</v>
      </c>
      <c r="S5548" s="614">
        <v>5801000</v>
      </c>
      <c r="U5548" s="616"/>
    </row>
    <row r="5549" spans="1:21">
      <c r="A5549" s="5"/>
      <c r="B5549" s="5"/>
      <c r="I5549" s="5"/>
      <c r="J5549" s="5"/>
      <c r="K5549" s="5"/>
      <c r="M5549" s="411"/>
      <c r="O5549" s="16" t="str">
        <f t="shared" si="682"/>
        <v>153015ترانس ايزوله 220V /  24VAC باقدرتVA 500</v>
      </c>
      <c r="P5549" s="616">
        <v>153015</v>
      </c>
      <c r="Q5549" s="555" t="s">
        <v>2888</v>
      </c>
      <c r="R5549" s="555" t="s">
        <v>30</v>
      </c>
      <c r="S5549" s="614">
        <v>2031000</v>
      </c>
      <c r="U5549" s="616"/>
    </row>
    <row r="5550" spans="1:21">
      <c r="A5550" s="5"/>
      <c r="B5550" s="5"/>
      <c r="I5550" s="5"/>
      <c r="J5550" s="5"/>
      <c r="K5550" s="5"/>
      <c r="M5550" s="411"/>
      <c r="O5550" s="16" t="str">
        <f t="shared" si="682"/>
        <v>153016ترانس ايزوله 220V /  24VAC باقدرتVA 1000</v>
      </c>
      <c r="P5550" s="616">
        <v>153016</v>
      </c>
      <c r="Q5550" s="555" t="s">
        <v>2889</v>
      </c>
      <c r="R5550" s="555" t="s">
        <v>30</v>
      </c>
      <c r="S5550" s="614">
        <v>3160000</v>
      </c>
      <c r="U5550" s="616"/>
    </row>
    <row r="5551" spans="1:21">
      <c r="A5551" s="5"/>
      <c r="B5551" s="5"/>
      <c r="I5551" s="5"/>
      <c r="J5551" s="5"/>
      <c r="K5551" s="5"/>
      <c r="M5551" s="411"/>
      <c r="O5551" s="16" t="str">
        <f t="shared" si="682"/>
        <v>153017ترانس ايزوله 220V /  24VAC باقدرتVA 2000</v>
      </c>
      <c r="P5551" s="616">
        <v>153017</v>
      </c>
      <c r="Q5551" s="555" t="s">
        <v>2890</v>
      </c>
      <c r="R5551" s="555" t="s">
        <v>30</v>
      </c>
      <c r="S5551" s="614">
        <v>5638000</v>
      </c>
      <c r="U5551" s="616"/>
    </row>
    <row r="5552" spans="1:21">
      <c r="A5552" s="5"/>
      <c r="B5552" s="5"/>
      <c r="I5552" s="5"/>
      <c r="J5552" s="5"/>
      <c r="K5552" s="5"/>
      <c r="M5552" s="411"/>
      <c r="O5552" s="16" t="str">
        <f t="shared" si="682"/>
        <v>153018ترانس ايزوله 220V /  24VAC باقدرتVA 4000</v>
      </c>
      <c r="P5552" s="616">
        <v>153018</v>
      </c>
      <c r="Q5552" s="555" t="s">
        <v>2891</v>
      </c>
      <c r="R5552" s="555" t="s">
        <v>30</v>
      </c>
      <c r="S5552" s="616">
        <v>0</v>
      </c>
      <c r="U5552" s="616"/>
    </row>
    <row r="5553" spans="1:21" ht="34.5">
      <c r="A5553" s="5"/>
      <c r="B5553" s="5"/>
      <c r="I5553" s="5"/>
      <c r="J5553" s="5"/>
      <c r="K5553" s="5"/>
      <c r="M5553" s="411"/>
      <c r="O5553" s="16" t="str">
        <f t="shared" si="682"/>
        <v>153101ترانس جريان از نوع عبوري، با نسبت تبديل 75/5، 100/5، 150/5 و 200/5.</v>
      </c>
      <c r="P5553" s="616">
        <v>153101</v>
      </c>
      <c r="Q5553" s="555" t="s">
        <v>6794</v>
      </c>
      <c r="R5553" s="555" t="s">
        <v>30</v>
      </c>
      <c r="S5553" s="614">
        <v>723500</v>
      </c>
      <c r="U5553" s="616"/>
    </row>
    <row r="5554" spans="1:21" ht="34.5">
      <c r="A5554" s="5"/>
      <c r="B5554" s="5"/>
      <c r="I5554" s="5"/>
      <c r="J5554" s="5"/>
      <c r="K5554" s="5"/>
      <c r="M5554" s="411"/>
      <c r="O5554" s="16" t="str">
        <f t="shared" si="682"/>
        <v>153102ترانس جريان از نوع عبوري، با نسبت تبديل 250/5، 300/5 و 400/5.</v>
      </c>
      <c r="P5554" s="616">
        <v>153102</v>
      </c>
      <c r="Q5554" s="555" t="s">
        <v>6795</v>
      </c>
      <c r="R5554" s="555" t="s">
        <v>30</v>
      </c>
      <c r="S5554" s="614">
        <v>540000</v>
      </c>
      <c r="U5554" s="616"/>
    </row>
    <row r="5555" spans="1:21" ht="34.5">
      <c r="A5555" s="5"/>
      <c r="B5555" s="5"/>
      <c r="I5555" s="5"/>
      <c r="J5555" s="5"/>
      <c r="K5555" s="5"/>
      <c r="M5555" s="411"/>
      <c r="O5555" s="16" t="str">
        <f t="shared" si="682"/>
        <v>153103ترانس جريان از نوع عبوري، با نسبت تبديل500/5، 600/5، 750/5 و 800/5.</v>
      </c>
      <c r="P5555" s="616">
        <v>153103</v>
      </c>
      <c r="Q5555" s="555" t="s">
        <v>6796</v>
      </c>
      <c r="R5555" s="555" t="s">
        <v>30</v>
      </c>
      <c r="S5555" s="614">
        <v>529000</v>
      </c>
      <c r="U5555" s="616"/>
    </row>
    <row r="5556" spans="1:21" ht="34.5">
      <c r="A5556" s="5"/>
      <c r="B5556" s="5"/>
      <c r="I5556" s="5"/>
      <c r="J5556" s="5"/>
      <c r="K5556" s="5"/>
      <c r="M5556" s="411"/>
      <c r="O5556" s="16" t="str">
        <f t="shared" si="682"/>
        <v>153104ترانس جريان از نوع عبوري، با نسبت تبديل1000/5، 1200/5 و 1500/5.</v>
      </c>
      <c r="P5556" s="616">
        <v>153104</v>
      </c>
      <c r="Q5556" s="555" t="s">
        <v>6797</v>
      </c>
      <c r="R5556" s="555" t="s">
        <v>30</v>
      </c>
      <c r="S5556" s="614">
        <v>642000</v>
      </c>
      <c r="U5556" s="616"/>
    </row>
    <row r="5557" spans="1:21" ht="34.5">
      <c r="A5557" s="5"/>
      <c r="B5557" s="5"/>
      <c r="I5557" s="5"/>
      <c r="J5557" s="5"/>
      <c r="K5557" s="5"/>
      <c r="M5557" s="411"/>
      <c r="O5557" s="16" t="str">
        <f t="shared" si="682"/>
        <v>153105ترانس جريان از نوع عبوري، با نسبت تبديل2000/5، 2500/5 و 3000/5.</v>
      </c>
      <c r="P5557" s="616">
        <v>153105</v>
      </c>
      <c r="Q5557" s="555" t="s">
        <v>6798</v>
      </c>
      <c r="R5557" s="555" t="s">
        <v>30</v>
      </c>
      <c r="S5557" s="614">
        <v>947500</v>
      </c>
      <c r="U5557" s="616"/>
    </row>
    <row r="5558" spans="1:21">
      <c r="A5558" s="5"/>
      <c r="B5558" s="5"/>
      <c r="I5558" s="5"/>
      <c r="J5558" s="5"/>
      <c r="K5558" s="5"/>
      <c r="M5558" s="411"/>
      <c r="O5558" s="16" t="str">
        <f t="shared" si="682"/>
        <v>153106ترانس جريان از نوع عبوري، با نسبت تبديل4000/5.</v>
      </c>
      <c r="P5558" s="616">
        <v>153106</v>
      </c>
      <c r="Q5558" s="555" t="s">
        <v>6799</v>
      </c>
      <c r="R5558" s="555" t="s">
        <v>30</v>
      </c>
      <c r="S5558" s="614">
        <v>1246000</v>
      </c>
      <c r="U5558" s="616"/>
    </row>
    <row r="5559" spans="1:21">
      <c r="A5559" s="5"/>
      <c r="B5559" s="5"/>
      <c r="I5559" s="5"/>
      <c r="J5559" s="5"/>
      <c r="K5559" s="5"/>
      <c r="M5559" s="411"/>
      <c r="O5559" s="16" t="str">
        <f t="shared" si="682"/>
        <v>153201كليد تبديل ولت‌متر چهارحالتي تابلويي 380 ولت.</v>
      </c>
      <c r="P5559" s="616">
        <v>153201</v>
      </c>
      <c r="Q5559" s="555" t="s">
        <v>2892</v>
      </c>
      <c r="R5559" s="555" t="s">
        <v>30</v>
      </c>
      <c r="S5559" s="614">
        <v>407500</v>
      </c>
      <c r="U5559" s="616"/>
    </row>
    <row r="5560" spans="1:21">
      <c r="A5560" s="5"/>
      <c r="B5560" s="5"/>
      <c r="I5560" s="5"/>
      <c r="J5560" s="5"/>
      <c r="K5560" s="5"/>
      <c r="M5560" s="411"/>
      <c r="O5560" s="16" t="str">
        <f t="shared" si="682"/>
        <v>153202كليدتبديل ولت‌مترهفت حالتي تابلويي 380 ولت.</v>
      </c>
      <c r="P5560" s="616">
        <v>153202</v>
      </c>
      <c r="Q5560" s="555" t="s">
        <v>2893</v>
      </c>
      <c r="R5560" s="555" t="s">
        <v>30</v>
      </c>
      <c r="S5560" s="614">
        <v>444500</v>
      </c>
      <c r="U5560" s="616"/>
    </row>
    <row r="5561" spans="1:21">
      <c r="A5561" s="5"/>
      <c r="B5561" s="5"/>
      <c r="I5561" s="5"/>
      <c r="J5561" s="5"/>
      <c r="K5561" s="5"/>
      <c r="M5561" s="411"/>
      <c r="O5561" s="16" t="str">
        <f t="shared" si="682"/>
        <v>153301كليد تبديل آمپرمتر تابلويي 220 ولت.</v>
      </c>
      <c r="P5561" s="616">
        <v>153301</v>
      </c>
      <c r="Q5561" s="555" t="s">
        <v>2894</v>
      </c>
      <c r="R5561" s="555" t="s">
        <v>30</v>
      </c>
      <c r="S5561" s="614"/>
      <c r="U5561" s="616"/>
    </row>
    <row r="5562" spans="1:21" ht="239.25" customHeight="1">
      <c r="A5562" s="5"/>
      <c r="B5562" s="5"/>
      <c r="I5562" s="5"/>
      <c r="J5562" s="5"/>
      <c r="K5562" s="5"/>
      <c r="M5562" s="411"/>
      <c r="O5562" s="16" t="str">
        <f t="shared" si="682"/>
        <v>153401دستگاه اندازه‌گيري توان/ انرژي جهت اندازه‌گيري و نمايش كميت‌هاي الكتريكي شامل توان اكتيو، توان راكتيو، توان ظاهري (كنتور اكتيو سه تعرفه- كنتور راكتيو سه تعرفه) ولتاژ، جريان، فركانس، كسينوس في، ماكسيمتر، با وردي جريان 1 - 5 آمپر، مولتي رنج 5 الي 9</v>
      </c>
      <c r="P5562" s="616">
        <v>153401</v>
      </c>
      <c r="Q5562" s="555" t="s">
        <v>6800</v>
      </c>
      <c r="R5562" s="555" t="s">
        <v>30</v>
      </c>
      <c r="S5562" s="614">
        <v>8875000</v>
      </c>
      <c r="U5562" s="616"/>
    </row>
    <row r="5563" spans="1:21">
      <c r="A5563" s="5"/>
      <c r="B5563" s="5"/>
      <c r="I5563" s="5"/>
      <c r="J5563" s="5"/>
      <c r="K5563" s="5"/>
      <c r="M5563" s="411"/>
      <c r="O5563" s="16" t="str">
        <f t="shared" si="682"/>
        <v>153402ولتمتر</v>
      </c>
      <c r="P5563" s="615" t="s">
        <v>3684</v>
      </c>
      <c r="Q5563" s="258" t="s">
        <v>3683</v>
      </c>
      <c r="R5563" s="259" t="s">
        <v>30</v>
      </c>
      <c r="S5563" s="87">
        <v>10000</v>
      </c>
      <c r="T5563" s="5" t="s">
        <v>511</v>
      </c>
    </row>
    <row r="5564" spans="1:21">
      <c r="A5564" s="5"/>
      <c r="B5564" s="5"/>
      <c r="I5564" s="5"/>
      <c r="J5564" s="5"/>
      <c r="K5564" s="5"/>
      <c r="M5564" s="411"/>
      <c r="O5564" s="16" t="str">
        <f t="shared" si="682"/>
        <v>153403ولتمتر1</v>
      </c>
      <c r="P5564" s="615" t="s">
        <v>3685</v>
      </c>
      <c r="Q5564" s="258" t="s">
        <v>7195</v>
      </c>
      <c r="R5564" s="259" t="s">
        <v>30</v>
      </c>
      <c r="S5564" s="87">
        <v>10001</v>
      </c>
      <c r="T5564" s="5" t="s">
        <v>511</v>
      </c>
    </row>
    <row r="5565" spans="1:21">
      <c r="A5565" s="5"/>
      <c r="B5565" s="5"/>
      <c r="I5565" s="5"/>
      <c r="J5565" s="5"/>
      <c r="K5565" s="5"/>
      <c r="M5565" s="411"/>
      <c r="O5565" s="16" t="str">
        <f t="shared" si="682"/>
        <v>153404ولتمتر2</v>
      </c>
      <c r="P5565" s="615" t="s">
        <v>3686</v>
      </c>
      <c r="Q5565" s="258" t="s">
        <v>7196</v>
      </c>
      <c r="R5565" s="259" t="s">
        <v>30</v>
      </c>
      <c r="S5565" s="87">
        <v>10002</v>
      </c>
      <c r="T5565" s="5" t="s">
        <v>511</v>
      </c>
    </row>
    <row r="5566" spans="1:21" ht="51.75">
      <c r="A5566" s="5"/>
      <c r="B5566" s="5"/>
      <c r="I5566" s="5"/>
      <c r="J5566" s="5"/>
      <c r="K5566" s="5"/>
      <c r="M5566" s="411"/>
      <c r="O5566" s="16" t="str">
        <f t="shared" si="682"/>
        <v>160101دژنكتور كم روغن 6 كيلوولتي 630 آمپري با جريان نامي قطع اتصال كوتاه 25 كيلوآمپر با فرمان قطع و وصل دستي به طور كامل.</v>
      </c>
      <c r="P5566" s="618">
        <v>160101</v>
      </c>
      <c r="Q5566" s="555" t="s">
        <v>2895</v>
      </c>
      <c r="R5566" s="555" t="s">
        <v>30</v>
      </c>
      <c r="S5566" s="614">
        <v>67686000</v>
      </c>
      <c r="U5566" s="616"/>
    </row>
    <row r="5567" spans="1:21" ht="51.75">
      <c r="A5567" s="5"/>
      <c r="B5567" s="5"/>
      <c r="I5567" s="5"/>
      <c r="J5567" s="5"/>
      <c r="K5567" s="5"/>
      <c r="M5567" s="411"/>
      <c r="O5567" s="16" t="str">
        <f t="shared" si="682"/>
        <v>160102دژنكتور كم روغن 11 كيلوولتي 630 آمپري با جريان نامي قطع اتصال كوتاه 25 كيلوآمپر با فرمان قطع و وصل دستي به طور كامل.</v>
      </c>
      <c r="P5567" s="616">
        <v>160102</v>
      </c>
      <c r="Q5567" s="555" t="s">
        <v>2896</v>
      </c>
      <c r="R5567" s="555" t="s">
        <v>30</v>
      </c>
      <c r="S5567" s="614">
        <v>80040000</v>
      </c>
      <c r="U5567" s="616"/>
    </row>
    <row r="5568" spans="1:21" ht="51.75">
      <c r="A5568" s="5"/>
      <c r="B5568" s="5"/>
      <c r="I5568" s="5"/>
      <c r="J5568" s="5"/>
      <c r="K5568" s="5"/>
      <c r="M5568" s="411"/>
      <c r="O5568" s="16" t="str">
        <f t="shared" si="682"/>
        <v>160103دژنكتور كم روغن 20 كيلوولتي 630 آمپري با جريان نامي قطع اتصال كوتاه 25 كيلوآمپر با فرمان قطع و وصل دستي به طور كامل.</v>
      </c>
      <c r="P5568" s="616">
        <v>160103</v>
      </c>
      <c r="Q5568" s="555" t="s">
        <v>2897</v>
      </c>
      <c r="R5568" s="555" t="s">
        <v>30</v>
      </c>
      <c r="S5568" s="614">
        <v>86051000</v>
      </c>
      <c r="U5568" s="616"/>
    </row>
    <row r="5569" spans="1:21" ht="51.75">
      <c r="A5569" s="5"/>
      <c r="B5569" s="5"/>
      <c r="I5569" s="5"/>
      <c r="J5569" s="5"/>
      <c r="K5569" s="5"/>
      <c r="M5569" s="411"/>
      <c r="O5569" s="16" t="str">
        <f t="shared" si="682"/>
        <v>160104دژنكتور كم روغن 33 كيلوولتي 630 آمپري با جريان نامي قطع اتصال كوتاه 25 كيلوآمپر با فرمان قطع و وصل دستي به طور كامل.</v>
      </c>
      <c r="P5569" s="616">
        <v>160104</v>
      </c>
      <c r="Q5569" s="555" t="s">
        <v>2898</v>
      </c>
      <c r="R5569" s="555" t="s">
        <v>30</v>
      </c>
      <c r="S5569" s="616">
        <v>0</v>
      </c>
      <c r="U5569" s="616"/>
    </row>
    <row r="5570" spans="1:21" ht="51.75">
      <c r="A5570" s="5"/>
      <c r="B5570" s="5"/>
      <c r="I5570" s="5"/>
      <c r="J5570" s="5"/>
      <c r="K5570" s="5"/>
      <c r="M5570" s="411"/>
      <c r="O5570" s="16" t="str">
        <f t="shared" si="682"/>
        <v>160105دژنكتور SF6، 20 كيلوولتي 630 آمپري با جريان نامي قطع اتصال كوتاه 16 كيلوآمپر با فرمان قطع و وصل دستي به طور كامل.</v>
      </c>
      <c r="P5570" s="616">
        <v>160105</v>
      </c>
      <c r="Q5570" s="555" t="s">
        <v>2899</v>
      </c>
      <c r="R5570" s="555" t="s">
        <v>30</v>
      </c>
      <c r="S5570" s="614">
        <v>85509000</v>
      </c>
      <c r="U5570" s="616"/>
    </row>
    <row r="5571" spans="1:21" ht="51.75">
      <c r="A5571" s="5"/>
      <c r="B5571" s="5"/>
      <c r="I5571" s="5"/>
      <c r="J5571" s="5"/>
      <c r="K5571" s="5"/>
      <c r="M5571" s="411"/>
      <c r="O5571" s="16" t="str">
        <f t="shared" si="682"/>
        <v>160106دژنكتور SF6، 33 كيلوولتي 630 آمپري با جريان نامي قطع اتصال كوتاه 16 كيلوآمپر با فرمان قطع و وصل دستي به طور كامل.</v>
      </c>
      <c r="P5571" s="616">
        <v>160106</v>
      </c>
      <c r="Q5571" s="555" t="s">
        <v>2900</v>
      </c>
      <c r="R5571" s="555" t="s">
        <v>30</v>
      </c>
      <c r="S5571" s="614">
        <v>110759000</v>
      </c>
      <c r="U5571" s="616"/>
    </row>
    <row r="5572" spans="1:21" ht="51.75">
      <c r="A5572" s="5"/>
      <c r="B5572" s="5"/>
      <c r="I5572" s="5"/>
      <c r="J5572" s="5"/>
      <c r="K5572" s="5"/>
      <c r="M5572" s="411"/>
      <c r="O5572" s="16" t="str">
        <f t="shared" si="682"/>
        <v>160107دژنكتور خلاء، 20 كيلوولتي 630 آمپري با جريان نامي قطع اتصال كوتاه 16 كيلوآمپر با فرمان قطع و وصل دستي به طور كامل.</v>
      </c>
      <c r="P5572" s="616">
        <v>160107</v>
      </c>
      <c r="Q5572" s="555" t="s">
        <v>2901</v>
      </c>
      <c r="R5572" s="555" t="s">
        <v>30</v>
      </c>
      <c r="S5572" s="614">
        <v>103689000</v>
      </c>
      <c r="U5572" s="616"/>
    </row>
    <row r="5573" spans="1:21" ht="51.75">
      <c r="A5573" s="5"/>
      <c r="B5573" s="5"/>
      <c r="I5573" s="5"/>
      <c r="J5573" s="5"/>
      <c r="K5573" s="5"/>
      <c r="M5573" s="411"/>
      <c r="O5573" s="16" t="str">
        <f t="shared" si="682"/>
        <v>160108دژنكتور خلاء، 33 كيلوولتي 630 آمپري با جريان نامي قطع اتصال كوتاه 16 كيلوآمپر با فرمان قطع و وصل دستي به طور كامل.</v>
      </c>
      <c r="P5573" s="616">
        <v>160108</v>
      </c>
      <c r="Q5573" s="555" t="s">
        <v>2902</v>
      </c>
      <c r="R5573" s="555" t="s">
        <v>30</v>
      </c>
      <c r="S5573" s="616">
        <v>0</v>
      </c>
      <c r="U5573" s="616"/>
    </row>
    <row r="5574" spans="1:21" ht="34.5">
      <c r="A5574" s="5"/>
      <c r="B5574" s="5"/>
      <c r="I5574" s="5"/>
      <c r="J5574" s="5"/>
      <c r="K5574" s="5"/>
      <c r="M5574" s="411"/>
      <c r="O5574" s="16" t="str">
        <f t="shared" si="682"/>
        <v>160201رله پريمر جهت نصب روي دژنكتور با جريان نامي 20 تا 80 آمپر به طور كامل.</v>
      </c>
      <c r="P5574" s="616">
        <v>160201</v>
      </c>
      <c r="Q5574" s="555" t="s">
        <v>2903</v>
      </c>
      <c r="R5574" s="555" t="s">
        <v>30</v>
      </c>
      <c r="S5574" s="614">
        <v>7719000</v>
      </c>
      <c r="U5574" s="616"/>
    </row>
    <row r="5575" spans="1:21" ht="34.5">
      <c r="A5575" s="5"/>
      <c r="B5575" s="5"/>
      <c r="I5575" s="5"/>
      <c r="J5575" s="5"/>
      <c r="K5575" s="5"/>
      <c r="M5575" s="411"/>
      <c r="O5575" s="16" t="str">
        <f t="shared" si="682"/>
        <v>160202رله پريمر جهت نصب روي دژنكتور با جريان نامي 100 تا 150 آمپر به طور كامل.</v>
      </c>
      <c r="P5575" s="616">
        <v>160202</v>
      </c>
      <c r="Q5575" s="555" t="s">
        <v>2904</v>
      </c>
      <c r="R5575" s="555" t="s">
        <v>30</v>
      </c>
      <c r="S5575" s="614">
        <v>8330000</v>
      </c>
      <c r="U5575" s="616"/>
    </row>
    <row r="5576" spans="1:21" ht="34.5">
      <c r="A5576" s="5"/>
      <c r="B5576" s="5"/>
      <c r="I5576" s="5"/>
      <c r="J5576" s="5"/>
      <c r="K5576" s="5"/>
      <c r="M5576" s="411"/>
      <c r="O5576" s="16" t="str">
        <f t="shared" si="682"/>
        <v>160203رله پريمر جهت نصب روي دژنكتور با جريان نامي 200 تا 400 آمپر به طور كامل.</v>
      </c>
      <c r="P5576" s="616">
        <v>160203</v>
      </c>
      <c r="Q5576" s="555" t="s">
        <v>2905</v>
      </c>
      <c r="R5576" s="555" t="s">
        <v>30</v>
      </c>
      <c r="S5576" s="614">
        <v>9167000</v>
      </c>
      <c r="U5576" s="616"/>
    </row>
    <row r="5577" spans="1:21" ht="51.75">
      <c r="A5577" s="5"/>
      <c r="B5577" s="5"/>
      <c r="I5577" s="5"/>
      <c r="J5577" s="5"/>
      <c r="K5577" s="5"/>
      <c r="M5577" s="411"/>
      <c r="O5577" s="16" t="str">
        <f t="shared" si="682"/>
        <v>160301دژنكتور كم روغن 20 كيلوولتي 630 آمپري با جريان نامي قطع اتصال كوتاه 25 كيلوآمپر با فرمان قطع و وصل دستي به طور كامل جهت نصب در سلول كامپكت.</v>
      </c>
      <c r="P5577" s="616">
        <v>160301</v>
      </c>
      <c r="Q5577" s="555" t="s">
        <v>2906</v>
      </c>
      <c r="R5577" s="555" t="s">
        <v>30</v>
      </c>
      <c r="S5577" s="616">
        <v>0</v>
      </c>
      <c r="U5577" s="616"/>
    </row>
    <row r="5578" spans="1:21" ht="51.75">
      <c r="A5578" s="5"/>
      <c r="B5578" s="5"/>
      <c r="I5578" s="5"/>
      <c r="J5578" s="5"/>
      <c r="K5578" s="5"/>
      <c r="M5578" s="411"/>
      <c r="O5578" s="16" t="str">
        <f t="shared" si="682"/>
        <v>160302دژنكتور SF6، 20 كيلوولتي 630 آمپري با جريان نامي قطع اتصال كوتاه 16 كيلوآمپر با فرمان قطع و وصل دستي به طور كامل جهت نصب در سلول كامپكت.</v>
      </c>
      <c r="P5578" s="616">
        <v>160302</v>
      </c>
      <c r="Q5578" s="555" t="s">
        <v>2907</v>
      </c>
      <c r="R5578" s="555" t="s">
        <v>30</v>
      </c>
      <c r="S5578" s="614">
        <v>80459000</v>
      </c>
      <c r="U5578" s="616"/>
    </row>
    <row r="5579" spans="1:21" ht="51.75">
      <c r="A5579" s="5"/>
      <c r="B5579" s="5"/>
      <c r="I5579" s="5"/>
      <c r="J5579" s="5"/>
      <c r="K5579" s="5"/>
      <c r="M5579" s="411"/>
      <c r="O5579" s="16" t="str">
        <f t="shared" si="682"/>
        <v>160303دژنكتور خلاء، 20 كيلوولتي 630 آمپري با جريان نامي قطع اتصال كوتاه 16 كيلوآمپر با فرمان قطع و وصل دستي به طور كامل جهت نصب در سلول كامپكت.</v>
      </c>
      <c r="P5579" s="616">
        <v>160303</v>
      </c>
      <c r="Q5579" s="555" t="s">
        <v>2908</v>
      </c>
      <c r="R5579" s="555" t="s">
        <v>30</v>
      </c>
      <c r="S5579" s="614">
        <v>103689000</v>
      </c>
      <c r="U5579" s="616"/>
    </row>
    <row r="5580" spans="1:21" ht="51.75">
      <c r="A5580" s="5"/>
      <c r="B5580" s="5"/>
      <c r="I5580" s="5"/>
      <c r="J5580" s="5"/>
      <c r="K5580" s="5"/>
      <c r="M5580" s="411"/>
      <c r="O5580" s="16" t="str">
        <f t="shared" si="682"/>
        <v>160401سكسيونر سه پل غير قابل قطع زير بار 6 كيلوولتي 630 آمپري با جريان ضربه‌اي 40 كيلوآمپر با فرمان قطع و وصل دستي، به طور كامل.</v>
      </c>
      <c r="P5580" s="616">
        <v>160401</v>
      </c>
      <c r="Q5580" s="555" t="s">
        <v>2909</v>
      </c>
      <c r="R5580" s="555" t="s">
        <v>30</v>
      </c>
      <c r="S5580" s="614">
        <v>8728000</v>
      </c>
      <c r="U5580" s="616"/>
    </row>
    <row r="5581" spans="1:21" ht="51.75">
      <c r="A5581" s="5"/>
      <c r="B5581" s="5"/>
      <c r="I5581" s="5"/>
      <c r="J5581" s="5"/>
      <c r="K5581" s="5"/>
      <c r="M5581" s="411"/>
      <c r="O5581" s="16" t="str">
        <f t="shared" si="682"/>
        <v>160402سكسيونر سه پل غير قابل قطع زير بار 11 كيلوولتي 630 آمپري با جريان ضربه‌اي 40 كيلوآمپر با فرمان قطع و وصل دستي، به طور كامل.</v>
      </c>
      <c r="P5581" s="616">
        <v>160402</v>
      </c>
      <c r="Q5581" s="555" t="s">
        <v>2910</v>
      </c>
      <c r="R5581" s="555" t="s">
        <v>30</v>
      </c>
      <c r="S5581" s="614">
        <v>11715000</v>
      </c>
      <c r="U5581" s="616"/>
    </row>
    <row r="5582" spans="1:21" ht="51.75">
      <c r="A5582" s="5"/>
      <c r="B5582" s="5"/>
      <c r="I5582" s="5"/>
      <c r="J5582" s="5"/>
      <c r="K5582" s="5"/>
      <c r="M5582" s="411"/>
      <c r="O5582" s="16" t="str">
        <f t="shared" si="682"/>
        <v>160403سكسيونر سه پل غير قابل قطع زير بار 20 كيلوولتي 630 آمپري با جريان ضربه‌اي 40 كيلوآمپر با فرمان قطع و وصل دستي، به طور كامل.</v>
      </c>
      <c r="P5582" s="616">
        <v>160403</v>
      </c>
      <c r="Q5582" s="555" t="s">
        <v>2911</v>
      </c>
      <c r="R5582" s="555" t="s">
        <v>30</v>
      </c>
      <c r="S5582" s="614">
        <v>13855000</v>
      </c>
      <c r="U5582" s="616"/>
    </row>
    <row r="5583" spans="1:21" ht="51.75">
      <c r="A5583" s="5"/>
      <c r="B5583" s="5"/>
      <c r="I5583" s="5"/>
      <c r="J5583" s="5"/>
      <c r="K5583" s="5"/>
      <c r="M5583" s="411"/>
      <c r="O5583" s="16" t="str">
        <f t="shared" si="682"/>
        <v>160404سكسيونر سه پل غير قابل قطع زير بار 33 كيلوولتي 630 آمپري با جريان ضربه‌اي 40 كيلوآمپر با فرمان قطع و وصل دستي، به طور كامل.</v>
      </c>
      <c r="P5583" s="616">
        <v>160404</v>
      </c>
      <c r="Q5583" s="555" t="s">
        <v>2912</v>
      </c>
      <c r="R5583" s="555" t="s">
        <v>30</v>
      </c>
      <c r="S5583" s="614">
        <v>15036000</v>
      </c>
      <c r="U5583" s="616"/>
    </row>
    <row r="5584" spans="1:21" ht="51.75">
      <c r="A5584" s="5"/>
      <c r="B5584" s="5"/>
      <c r="I5584" s="5"/>
      <c r="J5584" s="5"/>
      <c r="K5584" s="5"/>
      <c r="M5584" s="411"/>
      <c r="O5584" s="16" t="str">
        <f t="shared" si="682"/>
        <v>160501سكسيونر سه پل غير قابل قطع زير بار 20 كيلوولتي 630 آمپري با جريان ضربه‌اي 40 كيلوآمپر با فرمان قطع و وصل دستي، به طور كامل جهت نصب در سلول كامپكت.</v>
      </c>
      <c r="P5584" s="616">
        <v>160501</v>
      </c>
      <c r="Q5584" s="555" t="s">
        <v>2913</v>
      </c>
      <c r="R5584" s="555" t="s">
        <v>30</v>
      </c>
      <c r="S5584" s="614">
        <v>33168000</v>
      </c>
      <c r="U5584" s="616"/>
    </row>
    <row r="5585" spans="1:21" ht="51.75">
      <c r="A5585" s="5"/>
      <c r="B5585" s="5"/>
      <c r="I5585" s="5"/>
      <c r="J5585" s="5"/>
      <c r="K5585" s="5"/>
      <c r="M5585" s="411"/>
      <c r="O5585" s="16" t="str">
        <f t="shared" si="682"/>
        <v>160601سكسيونر سه پل قابل قطع زير بار 6 كيلوولتي 630 آمپري با جريان ضربه‌اي 40 كيلوآمپر با فرمان قطع و وصل دستي و جرقه گير، به طور كامل.</v>
      </c>
      <c r="P5585" s="616">
        <v>160601</v>
      </c>
      <c r="Q5585" s="555" t="s">
        <v>2914</v>
      </c>
      <c r="R5585" s="555" t="s">
        <v>30</v>
      </c>
      <c r="S5585" s="614">
        <v>17838000</v>
      </c>
      <c r="U5585" s="616"/>
    </row>
    <row r="5586" spans="1:21" ht="51.75">
      <c r="A5586" s="5"/>
      <c r="B5586" s="5"/>
      <c r="I5586" s="5"/>
      <c r="J5586" s="5"/>
      <c r="K5586" s="5"/>
      <c r="M5586" s="411"/>
      <c r="O5586" s="16" t="str">
        <f t="shared" si="682"/>
        <v>160602سكسيونر سه پل قابل قطع زير بار 6 كيلوولتي 630 آمپري با جريان ضربه‌اي 40 كيلوآمپر فيوزدار، بدون فشنگ فيوز با فرمان قطع و وصل دستي و جرقه گير، به طور كامل.</v>
      </c>
      <c r="P5586" s="616">
        <v>160602</v>
      </c>
      <c r="Q5586" s="555" t="s">
        <v>2915</v>
      </c>
      <c r="R5586" s="555" t="s">
        <v>30</v>
      </c>
      <c r="S5586" s="614">
        <v>20017000</v>
      </c>
      <c r="U5586" s="616"/>
    </row>
    <row r="5587" spans="1:21" ht="51.75">
      <c r="A5587" s="5"/>
      <c r="B5587" s="5"/>
      <c r="I5587" s="5"/>
      <c r="J5587" s="5"/>
      <c r="K5587" s="5"/>
      <c r="M5587" s="411"/>
      <c r="O5587" s="16" t="str">
        <f t="shared" si="682"/>
        <v>160603سكسيونر سه پل قابل قطع زير بار 11 كيلوولتي 630 آمپري با جريان ضربه‌اي 40 كيلوآمپر با فرمان قطع و وصل دستي و جرقه گير، به طور كامل.</v>
      </c>
      <c r="P5587" s="616">
        <v>160603</v>
      </c>
      <c r="Q5587" s="555" t="s">
        <v>2916</v>
      </c>
      <c r="R5587" s="555" t="s">
        <v>30</v>
      </c>
      <c r="S5587" s="614">
        <v>17975000</v>
      </c>
      <c r="U5587" s="616"/>
    </row>
    <row r="5588" spans="1:21" ht="51.75">
      <c r="A5588" s="5"/>
      <c r="B5588" s="5"/>
      <c r="I5588" s="5"/>
      <c r="J5588" s="5"/>
      <c r="K5588" s="5"/>
      <c r="M5588" s="411"/>
      <c r="O5588" s="16" t="str">
        <f t="shared" si="682"/>
        <v>160604سكسيونر سه پل قابل قطع زير بار 11 كيلوولتي 630 آمپري با جريان ضربه‌اي 40 كيلوآمپر، فيوزدار، بدون فشنگ فيوز با فرمان قطع و وصل دستي و جرقه گير، به طور كامل.</v>
      </c>
      <c r="P5588" s="616">
        <v>160604</v>
      </c>
      <c r="Q5588" s="555" t="s">
        <v>2917</v>
      </c>
      <c r="R5588" s="555" t="s">
        <v>30</v>
      </c>
      <c r="S5588" s="614">
        <v>20153000</v>
      </c>
      <c r="U5588" s="616"/>
    </row>
    <row r="5589" spans="1:21" ht="51.75">
      <c r="A5589" s="5"/>
      <c r="B5589" s="5"/>
      <c r="I5589" s="5"/>
      <c r="J5589" s="5"/>
      <c r="K5589" s="5"/>
      <c r="M5589" s="411"/>
      <c r="O5589" s="16" t="str">
        <f t="shared" si="682"/>
        <v>160605سكسيونر سه پل قابل قطع زير بار 20 كيلوولتي 630 آمپري با جريان ضربه‌اي 40 كيلوآمپر با فرمان قطع و وصل دستي و جرقه گير، به طور كامل.</v>
      </c>
      <c r="P5589" s="616">
        <v>160605</v>
      </c>
      <c r="Q5589" s="555" t="s">
        <v>2918</v>
      </c>
      <c r="R5589" s="555" t="s">
        <v>30</v>
      </c>
      <c r="S5589" s="614">
        <v>17975000</v>
      </c>
      <c r="U5589" s="616"/>
    </row>
    <row r="5590" spans="1:21" ht="51.75">
      <c r="A5590" s="5"/>
      <c r="B5590" s="5"/>
      <c r="I5590" s="5"/>
      <c r="J5590" s="5"/>
      <c r="K5590" s="5"/>
      <c r="M5590" s="411"/>
      <c r="O5590" s="16" t="str">
        <f t="shared" si="682"/>
        <v>160606سكسيونر سه پل قابل قطع زير بار 20 كيلوولتي 630 آمپري با جريان ضربه‌اي 40 كيلوآمپر فيوزدار، بدون فشنگ فيوز با فرمان قطع و وصل دستي و جرقه گير، به طور كامل.</v>
      </c>
      <c r="P5590" s="616">
        <v>160606</v>
      </c>
      <c r="Q5590" s="555" t="s">
        <v>2919</v>
      </c>
      <c r="R5590" s="555" t="s">
        <v>30</v>
      </c>
      <c r="S5590" s="614">
        <v>20153000</v>
      </c>
      <c r="U5590" s="616"/>
    </row>
    <row r="5591" spans="1:21" ht="51.75">
      <c r="A5591" s="5"/>
      <c r="B5591" s="5"/>
      <c r="I5591" s="5"/>
      <c r="J5591" s="5"/>
      <c r="K5591" s="5"/>
      <c r="M5591" s="411"/>
      <c r="O5591" s="16" t="str">
        <f t="shared" si="682"/>
        <v>160607سكسيونر سه پل قابل قطع زير بار 33 كيلوولتي 630 آمپري با جريان ضربه‌اي 40 كيلوآمپر با فرمان قطع و وصل دستي و جرقه گير، به طور كامل.</v>
      </c>
      <c r="P5591" s="616">
        <v>160607</v>
      </c>
      <c r="Q5591" s="555" t="s">
        <v>2920</v>
      </c>
      <c r="R5591" s="555" t="s">
        <v>30</v>
      </c>
      <c r="S5591" s="616">
        <v>0</v>
      </c>
      <c r="U5591" s="616"/>
    </row>
    <row r="5592" spans="1:21" ht="51.75">
      <c r="A5592" s="5"/>
      <c r="B5592" s="5"/>
      <c r="I5592" s="5"/>
      <c r="J5592" s="5"/>
      <c r="K5592" s="5"/>
      <c r="M5592" s="411"/>
      <c r="O5592" s="16" t="str">
        <f t="shared" si="682"/>
        <v>160608سكسيونر سه پل قابل قطع زير بار 33 كيلوولتي 630 آمپري با جريان ضربه‌اي 40 كيلوآمپر فيوزدار، بدون فشنگ فيوز با فرمان قطع و وصل دستي و جرقه گير، به طور كامل.</v>
      </c>
      <c r="P5592" s="616">
        <v>160608</v>
      </c>
      <c r="Q5592" s="555" t="s">
        <v>2921</v>
      </c>
      <c r="R5592" s="555" t="s">
        <v>30</v>
      </c>
      <c r="S5592" s="616">
        <v>0</v>
      </c>
      <c r="U5592" s="616"/>
    </row>
    <row r="5593" spans="1:21" ht="51.75">
      <c r="A5593" s="5"/>
      <c r="B5593" s="5"/>
      <c r="I5593" s="5"/>
      <c r="J5593" s="5"/>
      <c r="K5593" s="5"/>
      <c r="M5593" s="411"/>
      <c r="O5593" s="16" t="str">
        <f t="shared" si="682"/>
        <v>160701سكسيونر سه پل قابل قطع زير بار 20 كيلوولتي 630 آمپري با جريان ضربه‌اي 40 كيلوآمپر با فرمان قطع و وصل دستي، به طور كامل جهت نصب در سلول كامپكت.</v>
      </c>
      <c r="P5593" s="616">
        <v>160701</v>
      </c>
      <c r="Q5593" s="555" t="s">
        <v>2922</v>
      </c>
      <c r="R5593" s="555" t="s">
        <v>30</v>
      </c>
      <c r="S5593" s="616">
        <v>0</v>
      </c>
      <c r="U5593" s="616"/>
    </row>
    <row r="5594" spans="1:21" ht="69">
      <c r="A5594" s="5"/>
      <c r="B5594" s="5"/>
      <c r="I5594" s="5"/>
      <c r="J5594" s="5"/>
      <c r="K5594" s="5"/>
      <c r="M5594" s="411"/>
      <c r="O5594" s="16" t="str">
        <f t="shared" si="682"/>
        <v>160702سكسيونر سه پل قابل قطع زير بار 20 كيلوولتي 630 آمپري با جريان ضربه‌اي 40 كيلوآمپر فيوزدار با سه عدد فيوز فشار متوسط با فرمان قطع و وصل دستي، به طور كامل جهت نصب در سلول كامپكت.</v>
      </c>
      <c r="P5594" s="616">
        <v>160702</v>
      </c>
      <c r="Q5594" s="555" t="s">
        <v>2923</v>
      </c>
      <c r="R5594" s="555" t="s">
        <v>30</v>
      </c>
      <c r="S5594" s="616">
        <v>0</v>
      </c>
      <c r="U5594" s="616"/>
    </row>
    <row r="5595" spans="1:21" ht="51.75">
      <c r="A5595" s="5"/>
      <c r="B5595" s="5"/>
      <c r="I5595" s="5"/>
      <c r="J5595" s="5"/>
      <c r="K5595" s="5"/>
      <c r="M5595" s="411"/>
      <c r="O5595" s="16" t="str">
        <f t="shared" si="682"/>
        <v>160703سكسيونر قابل قطع زير بار 20 كيلوولتي 630 آمپري با جريان ضربه‌اي 40 كيلوآمپر از نوع SF6 با فرمان قطع و وصل دستي، به طور كامل جهت نصب در سلول كامپكت.</v>
      </c>
      <c r="P5595" s="616">
        <v>160703</v>
      </c>
      <c r="Q5595" s="555" t="s">
        <v>2924</v>
      </c>
      <c r="R5595" s="555" t="s">
        <v>30</v>
      </c>
      <c r="S5595" s="614">
        <v>52397000</v>
      </c>
      <c r="U5595" s="616"/>
    </row>
    <row r="5596" spans="1:21" ht="69">
      <c r="A5596" s="5"/>
      <c r="B5596" s="5"/>
      <c r="I5596" s="5"/>
      <c r="J5596" s="5"/>
      <c r="K5596" s="5"/>
      <c r="M5596" s="411"/>
      <c r="O5596" s="16" t="str">
        <f t="shared" si="682"/>
        <v>160704سكسيونر قابل قطع زير بار 20 كيلوولتي 630 آمپري با جريان ضربه‌اي 40 كيلوآمپر از نوع SF6 فيوزدار با سه عدد فيوز فشار متوسط با فرمان قطع و وصل دستي، به طور كامل جهت نصب در سلول كامپكت.</v>
      </c>
      <c r="P5596" s="616">
        <v>160704</v>
      </c>
      <c r="Q5596" s="555" t="s">
        <v>2925</v>
      </c>
      <c r="R5596" s="555" t="s">
        <v>30</v>
      </c>
      <c r="S5596" s="614">
        <v>65527000</v>
      </c>
      <c r="U5596" s="616"/>
    </row>
    <row r="5597" spans="1:21" ht="51.75">
      <c r="A5597" s="5"/>
      <c r="B5597" s="5"/>
      <c r="I5597" s="5"/>
      <c r="J5597" s="5"/>
      <c r="K5597" s="5"/>
      <c r="M5597" s="411"/>
      <c r="O5597" s="16" t="str">
        <f t="shared" si="682"/>
        <v>160705سكسيونر قابل قطع زير بار 20 كيلوولتي 630 آمپري با جريان ضربه‌اي 40 كيلوآمپر از نوع خلاء با فرمان قطع و وصل دستي، به طور كامل جهت نصب در سلول كامپكت.</v>
      </c>
      <c r="P5597" s="616">
        <v>160705</v>
      </c>
      <c r="Q5597" s="555" t="s">
        <v>2926</v>
      </c>
      <c r="R5597" s="555" t="s">
        <v>30</v>
      </c>
      <c r="S5597" s="616">
        <v>0</v>
      </c>
      <c r="U5597" s="616"/>
    </row>
    <row r="5598" spans="1:21" ht="69">
      <c r="A5598" s="5"/>
      <c r="B5598" s="5"/>
      <c r="I5598" s="5"/>
      <c r="J5598" s="5"/>
      <c r="K5598" s="5"/>
      <c r="M5598" s="411"/>
      <c r="O5598" s="16" t="str">
        <f t="shared" si="682"/>
        <v>160706سكسيونر قابل قطع زير بار 20 كيلوولتي 630 آمپري با جريان ضربه‌اي 40 كيلوآمپر از نوع خلاء، فيوزدار با سه عدد فيوز فشار متوسط با فرمان قطع و وصل دستي، به طور كامل جهت نصب در سلول كامپكت.</v>
      </c>
      <c r="P5598" s="616">
        <v>160706</v>
      </c>
      <c r="Q5598" s="555" t="s">
        <v>2927</v>
      </c>
      <c r="R5598" s="555" t="s">
        <v>30</v>
      </c>
      <c r="S5598" s="616">
        <v>0</v>
      </c>
      <c r="U5598" s="616"/>
    </row>
    <row r="5599" spans="1:21" ht="34.5">
      <c r="A5599" s="5"/>
      <c r="B5599" s="5"/>
      <c r="I5599" s="5"/>
      <c r="J5599" s="5"/>
      <c r="K5599" s="5"/>
      <c r="M5599" s="411"/>
      <c r="O5599" s="16" t="str">
        <f t="shared" si="682"/>
        <v>160901كليد اتصال زمين سه پل 6 كيلوولتي با جريان ضربه‌اي 50 كيلوآمپر با فرمان قطع و وصل دستي به طور كامل.</v>
      </c>
      <c r="P5599" s="616">
        <v>160901</v>
      </c>
      <c r="Q5599" s="555" t="s">
        <v>2928</v>
      </c>
      <c r="R5599" s="555" t="s">
        <v>30</v>
      </c>
      <c r="S5599" s="614">
        <v>5722000</v>
      </c>
      <c r="U5599" s="616"/>
    </row>
    <row r="5600" spans="1:21" ht="34.5">
      <c r="A5600" s="5"/>
      <c r="B5600" s="5"/>
      <c r="I5600" s="5"/>
      <c r="J5600" s="5"/>
      <c r="K5600" s="5"/>
      <c r="M5600" s="411"/>
      <c r="O5600" s="16" t="str">
        <f t="shared" si="682"/>
        <v>160902كليد اتصال زمين سه پل 11 كيلوولتي با جريان ضربه‌اي 50 كيلوآمپر با فرمان قطع و وصل دستي به طور كامل.</v>
      </c>
      <c r="P5600" s="616">
        <v>160902</v>
      </c>
      <c r="Q5600" s="555" t="s">
        <v>2929</v>
      </c>
      <c r="R5600" s="555" t="s">
        <v>30</v>
      </c>
      <c r="S5600" s="614">
        <v>5925000</v>
      </c>
      <c r="U5600" s="616"/>
    </row>
    <row r="5601" spans="1:21" ht="34.5">
      <c r="A5601" s="5"/>
      <c r="B5601" s="5"/>
      <c r="I5601" s="5"/>
      <c r="J5601" s="5"/>
      <c r="K5601" s="5"/>
      <c r="M5601" s="411"/>
      <c r="O5601" s="16" t="str">
        <f t="shared" si="682"/>
        <v>160903كليد اتصال زمين سه پل 20 كيلوولتي با جريان ضربه‌اي 50 كيلوآمپر با فرمان قطع و وصل دستي به طور كامل.</v>
      </c>
      <c r="P5601" s="616">
        <v>160903</v>
      </c>
      <c r="Q5601" s="555" t="s">
        <v>2930</v>
      </c>
      <c r="R5601" s="555" t="s">
        <v>30</v>
      </c>
      <c r="S5601" s="614">
        <v>6192000</v>
      </c>
      <c r="U5601" s="616"/>
    </row>
    <row r="5602" spans="1:21" ht="34.5">
      <c r="A5602" s="5"/>
      <c r="B5602" s="5"/>
      <c r="I5602" s="5"/>
      <c r="J5602" s="5"/>
      <c r="K5602" s="5"/>
      <c r="M5602" s="411"/>
      <c r="O5602" s="16" t="str">
        <f t="shared" si="682"/>
        <v>160904كليد اتصال زمين سه پل 33 كيلوولتي با جريان ضربه‌اي 50 كيلوآمپر با فرمان قطع و وصل دستي به طور كامل.</v>
      </c>
      <c r="P5602" s="616">
        <v>160904</v>
      </c>
      <c r="Q5602" s="555" t="s">
        <v>2931</v>
      </c>
      <c r="R5602" s="555" t="s">
        <v>30</v>
      </c>
      <c r="S5602" s="614">
        <v>7210000</v>
      </c>
      <c r="U5602" s="616"/>
    </row>
    <row r="5603" spans="1:21" ht="34.5">
      <c r="A5603" s="5"/>
      <c r="B5603" s="5"/>
      <c r="I5603" s="5"/>
      <c r="J5603" s="5"/>
      <c r="K5603" s="5"/>
      <c r="M5603" s="411"/>
      <c r="O5603" s="16" t="str">
        <f t="shared" si="682"/>
        <v>161001پايه فيوز 6 كيلوولتي جهت نصب در فضاي داخل تابلو به طور كامل و بدون فيوز.</v>
      </c>
      <c r="P5603" s="616">
        <v>161001</v>
      </c>
      <c r="Q5603" s="555" t="s">
        <v>2932</v>
      </c>
      <c r="R5603" s="555" t="s">
        <v>30</v>
      </c>
      <c r="S5603" s="614">
        <v>1529000</v>
      </c>
      <c r="U5603" s="616"/>
    </row>
    <row r="5604" spans="1:21" ht="34.5">
      <c r="A5604" s="5"/>
      <c r="B5604" s="5"/>
      <c r="I5604" s="5"/>
      <c r="J5604" s="5"/>
      <c r="K5604" s="5"/>
      <c r="M5604" s="411"/>
      <c r="O5604" s="16" t="str">
        <f t="shared" si="682"/>
        <v>161002پايه فيوز 11 كيلوولتي جهت نصب در فضاي داخل تابلو به طور كامل و بدون فيوز.</v>
      </c>
      <c r="P5604" s="616">
        <v>161002</v>
      </c>
      <c r="Q5604" s="555" t="s">
        <v>2933</v>
      </c>
      <c r="R5604" s="555" t="s">
        <v>30</v>
      </c>
      <c r="S5604" s="614">
        <v>1773000</v>
      </c>
      <c r="U5604" s="616"/>
    </row>
    <row r="5605" spans="1:21" ht="34.5">
      <c r="A5605" s="5"/>
      <c r="B5605" s="5"/>
      <c r="I5605" s="5"/>
      <c r="J5605" s="5"/>
      <c r="K5605" s="5"/>
      <c r="M5605" s="411"/>
      <c r="O5605" s="16" t="str">
        <f t="shared" si="682"/>
        <v>161003پايه فيوز 20 كيلوولتي جهت نصب در فضاي داخل تابلو به طور كامل و بدون فيوز.</v>
      </c>
      <c r="P5605" s="616">
        <v>161003</v>
      </c>
      <c r="Q5605" s="555" t="s">
        <v>2934</v>
      </c>
      <c r="R5605" s="555" t="s">
        <v>30</v>
      </c>
      <c r="S5605" s="614">
        <v>2243000</v>
      </c>
      <c r="U5605" s="616"/>
    </row>
    <row r="5606" spans="1:21" ht="34.5">
      <c r="A5606" s="5"/>
      <c r="B5606" s="5"/>
      <c r="I5606" s="5"/>
      <c r="J5606" s="5"/>
      <c r="K5606" s="5"/>
      <c r="M5606" s="411"/>
      <c r="O5606" s="16" t="str">
        <f t="shared" si="682"/>
        <v>161004پايه فيوز 33 كيلوولتي جهت نصب در فضاي داخل تابلو به طور كامل و بدون فيوز.</v>
      </c>
      <c r="P5606" s="616">
        <v>161004</v>
      </c>
      <c r="Q5606" s="555" t="s">
        <v>2935</v>
      </c>
      <c r="R5606" s="555" t="s">
        <v>30</v>
      </c>
      <c r="S5606" s="614">
        <v>2589000</v>
      </c>
      <c r="U5606" s="616"/>
    </row>
    <row r="5607" spans="1:21">
      <c r="A5607" s="5"/>
      <c r="B5607" s="5"/>
      <c r="I5607" s="5"/>
      <c r="J5607" s="5"/>
      <c r="K5607" s="5"/>
      <c r="M5607" s="411"/>
      <c r="O5607" s="16" t="str">
        <f t="shared" ref="O5607:O5670" si="683">LEFT(CONCATENATE(P5607,Q5607),252)</f>
        <v>161101فشنگ فيوز 6 كيلوولتي 16 آمپري.</v>
      </c>
      <c r="P5607" s="616">
        <v>161101</v>
      </c>
      <c r="Q5607" s="555" t="s">
        <v>2936</v>
      </c>
      <c r="R5607" s="555" t="s">
        <v>30</v>
      </c>
      <c r="S5607" s="614">
        <v>1346000</v>
      </c>
      <c r="U5607" s="616"/>
    </row>
    <row r="5608" spans="1:21">
      <c r="A5608" s="5"/>
      <c r="B5608" s="5"/>
      <c r="I5608" s="5"/>
      <c r="J5608" s="5"/>
      <c r="K5608" s="5"/>
      <c r="M5608" s="411"/>
      <c r="O5608" s="16" t="str">
        <f t="shared" si="683"/>
        <v>161102فشنگ فيوز 6 كيلوولتي 25 آمپري.</v>
      </c>
      <c r="P5608" s="616">
        <v>161102</v>
      </c>
      <c r="Q5608" s="555" t="s">
        <v>2937</v>
      </c>
      <c r="R5608" s="555" t="s">
        <v>30</v>
      </c>
      <c r="S5608" s="614">
        <v>1346000</v>
      </c>
      <c r="U5608" s="616"/>
    </row>
    <row r="5609" spans="1:21">
      <c r="A5609" s="5"/>
      <c r="B5609" s="5"/>
      <c r="I5609" s="5"/>
      <c r="J5609" s="5"/>
      <c r="K5609" s="5"/>
      <c r="M5609" s="411"/>
      <c r="O5609" s="16" t="str">
        <f t="shared" si="683"/>
        <v>161103فشنگ فيوز 6 كيلوولتي 40 آمپري.</v>
      </c>
      <c r="P5609" s="616">
        <v>161103</v>
      </c>
      <c r="Q5609" s="555" t="s">
        <v>2938</v>
      </c>
      <c r="R5609" s="555" t="s">
        <v>30</v>
      </c>
      <c r="S5609" s="614">
        <v>1346000</v>
      </c>
      <c r="U5609" s="616"/>
    </row>
    <row r="5610" spans="1:21">
      <c r="A5610" s="5"/>
      <c r="B5610" s="5"/>
      <c r="I5610" s="5"/>
      <c r="J5610" s="5"/>
      <c r="K5610" s="5"/>
      <c r="M5610" s="411"/>
      <c r="O5610" s="16" t="str">
        <f t="shared" si="683"/>
        <v>161104فشنگ فيوز 6 كيلوولتي 63 آمپري.</v>
      </c>
      <c r="P5610" s="616">
        <v>161104</v>
      </c>
      <c r="Q5610" s="555" t="s">
        <v>2939</v>
      </c>
      <c r="R5610" s="555" t="s">
        <v>30</v>
      </c>
      <c r="S5610" s="614">
        <v>1407000</v>
      </c>
      <c r="U5610" s="616"/>
    </row>
    <row r="5611" spans="1:21">
      <c r="A5611" s="5"/>
      <c r="B5611" s="5"/>
      <c r="I5611" s="5"/>
      <c r="J5611" s="5"/>
      <c r="K5611" s="5"/>
      <c r="M5611" s="411"/>
      <c r="O5611" s="16" t="str">
        <f t="shared" si="683"/>
        <v>161105فشنگ فيوز 6 كيلوولتي 100 آمپري.</v>
      </c>
      <c r="P5611" s="616">
        <v>161105</v>
      </c>
      <c r="Q5611" s="555" t="s">
        <v>2940</v>
      </c>
      <c r="R5611" s="555" t="s">
        <v>30</v>
      </c>
      <c r="S5611" s="614">
        <v>1427000</v>
      </c>
      <c r="U5611" s="616"/>
    </row>
    <row r="5612" spans="1:21">
      <c r="A5612" s="5"/>
      <c r="B5612" s="5"/>
      <c r="I5612" s="5"/>
      <c r="J5612" s="5"/>
      <c r="K5612" s="5"/>
      <c r="M5612" s="411"/>
      <c r="O5612" s="16" t="str">
        <f t="shared" si="683"/>
        <v>161106فشنگ فيوز 11 كيلوولتي 16 آمپري.</v>
      </c>
      <c r="P5612" s="616">
        <v>161106</v>
      </c>
      <c r="Q5612" s="555" t="s">
        <v>2941</v>
      </c>
      <c r="R5612" s="555" t="s">
        <v>30</v>
      </c>
      <c r="S5612" s="614">
        <v>1448000</v>
      </c>
      <c r="U5612" s="616"/>
    </row>
    <row r="5613" spans="1:21">
      <c r="A5613" s="5"/>
      <c r="B5613" s="5"/>
      <c r="I5613" s="5"/>
      <c r="J5613" s="5"/>
      <c r="K5613" s="5"/>
      <c r="M5613" s="411"/>
      <c r="O5613" s="16" t="str">
        <f t="shared" si="683"/>
        <v>161107فشنگ فيوز 11 كيلوولتي 25 آمپري.</v>
      </c>
      <c r="P5613" s="616">
        <v>161107</v>
      </c>
      <c r="Q5613" s="555" t="s">
        <v>2942</v>
      </c>
      <c r="R5613" s="555" t="s">
        <v>30</v>
      </c>
      <c r="S5613" s="614">
        <v>1448000</v>
      </c>
      <c r="U5613" s="616"/>
    </row>
    <row r="5614" spans="1:21">
      <c r="A5614" s="5"/>
      <c r="B5614" s="5"/>
      <c r="I5614" s="5"/>
      <c r="J5614" s="5"/>
      <c r="K5614" s="5"/>
      <c r="M5614" s="411"/>
      <c r="O5614" s="16" t="str">
        <f t="shared" si="683"/>
        <v>161108فشنگ فيوز 11 كيلوولتي 40 آمپري.</v>
      </c>
      <c r="P5614" s="616">
        <v>161108</v>
      </c>
      <c r="Q5614" s="555" t="s">
        <v>2943</v>
      </c>
      <c r="R5614" s="555" t="s">
        <v>30</v>
      </c>
      <c r="S5614" s="614">
        <v>1448000</v>
      </c>
      <c r="U5614" s="616"/>
    </row>
    <row r="5615" spans="1:21">
      <c r="A5615" s="5"/>
      <c r="B5615" s="5"/>
      <c r="I5615" s="5"/>
      <c r="J5615" s="5"/>
      <c r="K5615" s="5"/>
      <c r="M5615" s="411"/>
      <c r="O5615" s="16" t="str">
        <f t="shared" si="683"/>
        <v>161109فشنگ فيوز 11 كيلوولتي 63 آمپري.</v>
      </c>
      <c r="P5615" s="616">
        <v>161109</v>
      </c>
      <c r="Q5615" s="555" t="s">
        <v>2944</v>
      </c>
      <c r="R5615" s="555" t="s">
        <v>30</v>
      </c>
      <c r="S5615" s="614">
        <v>1448000</v>
      </c>
      <c r="U5615" s="616"/>
    </row>
    <row r="5616" spans="1:21">
      <c r="A5616" s="5"/>
      <c r="B5616" s="5"/>
      <c r="I5616" s="5"/>
      <c r="J5616" s="5"/>
      <c r="K5616" s="5"/>
      <c r="M5616" s="411"/>
      <c r="O5616" s="16" t="str">
        <f t="shared" si="683"/>
        <v>161110فشنگ فيوز 11 كيلوولتي 100 آمپري.</v>
      </c>
      <c r="P5616" s="616">
        <v>161110</v>
      </c>
      <c r="Q5616" s="555" t="s">
        <v>2945</v>
      </c>
      <c r="R5616" s="555" t="s">
        <v>30</v>
      </c>
      <c r="S5616" s="614">
        <v>1509000</v>
      </c>
      <c r="U5616" s="616"/>
    </row>
    <row r="5617" spans="1:21">
      <c r="A5617" s="5"/>
      <c r="B5617" s="5"/>
      <c r="I5617" s="5"/>
      <c r="J5617" s="5"/>
      <c r="K5617" s="5"/>
      <c r="M5617" s="411"/>
      <c r="O5617" s="16" t="str">
        <f t="shared" si="683"/>
        <v>161111فشنگ فيوز 20 كيلوولتي 16 آمپري.</v>
      </c>
      <c r="P5617" s="616">
        <v>161111</v>
      </c>
      <c r="Q5617" s="555" t="s">
        <v>2946</v>
      </c>
      <c r="R5617" s="555" t="s">
        <v>30</v>
      </c>
      <c r="S5617" s="614">
        <v>1693000</v>
      </c>
      <c r="U5617" s="616"/>
    </row>
    <row r="5618" spans="1:21">
      <c r="A5618" s="5"/>
      <c r="B5618" s="5"/>
      <c r="I5618" s="5"/>
      <c r="J5618" s="5"/>
      <c r="K5618" s="5"/>
      <c r="M5618" s="411"/>
      <c r="O5618" s="16" t="str">
        <f t="shared" si="683"/>
        <v>161112فشنگ فيوز 20 كيلوولتي 25 آمپري.</v>
      </c>
      <c r="P5618" s="616">
        <v>161112</v>
      </c>
      <c r="Q5618" s="555" t="s">
        <v>2947</v>
      </c>
      <c r="R5618" s="555" t="s">
        <v>30</v>
      </c>
      <c r="S5618" s="614">
        <v>1693000</v>
      </c>
      <c r="U5618" s="616"/>
    </row>
    <row r="5619" spans="1:21">
      <c r="A5619" s="5"/>
      <c r="B5619" s="5"/>
      <c r="I5619" s="5"/>
      <c r="J5619" s="5"/>
      <c r="K5619" s="5"/>
      <c r="M5619" s="411"/>
      <c r="O5619" s="16" t="str">
        <f t="shared" si="683"/>
        <v>161113فشنگ فيوز 20 كيلوولتي 40 آمپري.</v>
      </c>
      <c r="P5619" s="616">
        <v>161113</v>
      </c>
      <c r="Q5619" s="555" t="s">
        <v>2948</v>
      </c>
      <c r="R5619" s="555" t="s">
        <v>30</v>
      </c>
      <c r="S5619" s="614">
        <v>1693000</v>
      </c>
      <c r="U5619" s="616"/>
    </row>
    <row r="5620" spans="1:21">
      <c r="A5620" s="5"/>
      <c r="B5620" s="5"/>
      <c r="I5620" s="5"/>
      <c r="J5620" s="5"/>
      <c r="K5620" s="5"/>
      <c r="M5620" s="411"/>
      <c r="O5620" s="16" t="str">
        <f t="shared" si="683"/>
        <v>161114فشنگ فيوز 20 كيلوولتي 63 آمپري.</v>
      </c>
      <c r="P5620" s="616">
        <v>161114</v>
      </c>
      <c r="Q5620" s="555" t="s">
        <v>2949</v>
      </c>
      <c r="R5620" s="555" t="s">
        <v>30</v>
      </c>
      <c r="S5620" s="614">
        <v>1734000</v>
      </c>
      <c r="U5620" s="616"/>
    </row>
    <row r="5621" spans="1:21">
      <c r="A5621" s="5"/>
      <c r="B5621" s="5"/>
      <c r="I5621" s="5"/>
      <c r="J5621" s="5"/>
      <c r="K5621" s="5"/>
      <c r="M5621" s="411"/>
      <c r="O5621" s="16" t="str">
        <f t="shared" si="683"/>
        <v>161115فشنگ فيوز 20 كيلوولتي 100 آمپري.</v>
      </c>
      <c r="P5621" s="616">
        <v>161115</v>
      </c>
      <c r="Q5621" s="555" t="s">
        <v>2950</v>
      </c>
      <c r="R5621" s="555" t="s">
        <v>30</v>
      </c>
      <c r="S5621" s="614">
        <v>1734000</v>
      </c>
      <c r="U5621" s="616"/>
    </row>
    <row r="5622" spans="1:21">
      <c r="A5622" s="5"/>
      <c r="B5622" s="5"/>
      <c r="I5622" s="5"/>
      <c r="J5622" s="5"/>
      <c r="K5622" s="5"/>
      <c r="M5622" s="411"/>
      <c r="O5622" s="16" t="str">
        <f t="shared" si="683"/>
        <v>161116فشنگ فيوز 33 كيلوولتي 16 آمپري.</v>
      </c>
      <c r="P5622" s="616">
        <v>161116</v>
      </c>
      <c r="Q5622" s="555" t="s">
        <v>2951</v>
      </c>
      <c r="R5622" s="555" t="s">
        <v>30</v>
      </c>
      <c r="S5622" s="614">
        <v>1795000</v>
      </c>
      <c r="U5622" s="616"/>
    </row>
    <row r="5623" spans="1:21">
      <c r="A5623" s="5"/>
      <c r="B5623" s="5"/>
      <c r="I5623" s="5"/>
      <c r="J5623" s="5"/>
      <c r="K5623" s="5"/>
      <c r="M5623" s="411"/>
      <c r="O5623" s="16" t="str">
        <f t="shared" si="683"/>
        <v>161117فشنگ فيوز 33 كيلوولتي 25 آمپري.</v>
      </c>
      <c r="P5623" s="616">
        <v>161117</v>
      </c>
      <c r="Q5623" s="555" t="s">
        <v>2952</v>
      </c>
      <c r="R5623" s="555" t="s">
        <v>30</v>
      </c>
      <c r="S5623" s="614">
        <v>1795000</v>
      </c>
      <c r="U5623" s="616"/>
    </row>
    <row r="5624" spans="1:21">
      <c r="A5624" s="5"/>
      <c r="B5624" s="5"/>
      <c r="I5624" s="5"/>
      <c r="J5624" s="5"/>
      <c r="K5624" s="5"/>
      <c r="M5624" s="411"/>
      <c r="O5624" s="16" t="str">
        <f t="shared" si="683"/>
        <v>161118فشنگ فيوز 33 كيلوولتي 40 آمپري.</v>
      </c>
      <c r="P5624" s="616">
        <v>161118</v>
      </c>
      <c r="Q5624" s="555" t="s">
        <v>2953</v>
      </c>
      <c r="R5624" s="555" t="s">
        <v>30</v>
      </c>
      <c r="S5624" s="614">
        <v>1836000</v>
      </c>
      <c r="U5624" s="616"/>
    </row>
    <row r="5625" spans="1:21">
      <c r="A5625" s="5"/>
      <c r="B5625" s="5"/>
      <c r="I5625" s="5"/>
      <c r="J5625" s="5"/>
      <c r="K5625" s="5"/>
      <c r="M5625" s="411"/>
      <c r="O5625" s="16" t="str">
        <f t="shared" si="683"/>
        <v>161119فشنگ فيوز 33 كيلوولتي 63 آمپري.</v>
      </c>
      <c r="P5625" s="616">
        <v>161119</v>
      </c>
      <c r="Q5625" s="555" t="s">
        <v>2954</v>
      </c>
      <c r="R5625" s="555" t="s">
        <v>30</v>
      </c>
      <c r="S5625" s="614">
        <v>1836000</v>
      </c>
      <c r="U5625" s="616"/>
    </row>
    <row r="5626" spans="1:21">
      <c r="A5626" s="5"/>
      <c r="B5626" s="5"/>
      <c r="I5626" s="5"/>
      <c r="J5626" s="5"/>
      <c r="K5626" s="5"/>
      <c r="M5626" s="411"/>
      <c r="O5626" s="16" t="str">
        <f t="shared" si="683"/>
        <v>161120فشنگ فيوز 33 كيلوولتي 100 آمپري.</v>
      </c>
      <c r="P5626" s="616">
        <v>161120</v>
      </c>
      <c r="Q5626" s="555" t="s">
        <v>2955</v>
      </c>
      <c r="R5626" s="555" t="s">
        <v>30</v>
      </c>
      <c r="S5626" s="614">
        <v>1897000</v>
      </c>
      <c r="U5626" s="616"/>
    </row>
    <row r="5627" spans="1:21">
      <c r="A5627" s="5"/>
      <c r="B5627" s="5"/>
      <c r="I5627" s="5"/>
      <c r="J5627" s="5"/>
      <c r="K5627" s="5"/>
      <c r="M5627" s="411"/>
      <c r="O5627" s="16" t="str">
        <f t="shared" si="683"/>
        <v>161201ترانسفورماتور جريان 6 كيلوولتي با نسبت تبديل 5/5 تا 5/ 50.</v>
      </c>
      <c r="P5627" s="616">
        <v>161201</v>
      </c>
      <c r="Q5627" s="555" t="s">
        <v>2956</v>
      </c>
      <c r="R5627" s="555" t="s">
        <v>30</v>
      </c>
      <c r="S5627" s="614">
        <v>6330000</v>
      </c>
      <c r="U5627" s="616"/>
    </row>
    <row r="5628" spans="1:21" ht="34.5">
      <c r="A5628" s="5"/>
      <c r="B5628" s="5"/>
      <c r="I5628" s="5"/>
      <c r="J5628" s="5"/>
      <c r="K5628" s="5"/>
      <c r="M5628" s="411"/>
      <c r="O5628" s="16" t="str">
        <f t="shared" si="683"/>
        <v>161202ترانسفورماتور جريان 6 كيلوولتي با نسبت تبديل5/ 75 تا 5/ 300.</v>
      </c>
      <c r="P5628" s="616">
        <v>161202</v>
      </c>
      <c r="Q5628" s="555" t="s">
        <v>2957</v>
      </c>
      <c r="R5628" s="555" t="s">
        <v>30</v>
      </c>
      <c r="S5628" s="614">
        <v>7002000</v>
      </c>
      <c r="U5628" s="616"/>
    </row>
    <row r="5629" spans="1:21" ht="34.5">
      <c r="A5629" s="5"/>
      <c r="B5629" s="5"/>
      <c r="I5629" s="5"/>
      <c r="J5629" s="5"/>
      <c r="K5629" s="5"/>
      <c r="M5629" s="411"/>
      <c r="O5629" s="16" t="str">
        <f t="shared" si="683"/>
        <v>161203ترانسفورماتور جريان 6 كيلوولتي با نسبت تبديل 5/ 400 تا 5/ 600.</v>
      </c>
      <c r="P5629" s="616">
        <v>161203</v>
      </c>
      <c r="Q5629" s="555" t="s">
        <v>2958</v>
      </c>
      <c r="R5629" s="555" t="s">
        <v>30</v>
      </c>
      <c r="S5629" s="614">
        <v>7613000</v>
      </c>
      <c r="U5629" s="616"/>
    </row>
    <row r="5630" spans="1:21" ht="34.5">
      <c r="A5630" s="5"/>
      <c r="B5630" s="5"/>
      <c r="I5630" s="5"/>
      <c r="J5630" s="5"/>
      <c r="K5630" s="5"/>
      <c r="M5630" s="411"/>
      <c r="O5630" s="16" t="str">
        <f t="shared" si="683"/>
        <v>161204ترانسفورماتور جريان 11 كيلوولتي با نسبت تبديل 5/5 تا 5/ 50.</v>
      </c>
      <c r="P5630" s="616">
        <v>161204</v>
      </c>
      <c r="Q5630" s="555" t="s">
        <v>2959</v>
      </c>
      <c r="R5630" s="555" t="s">
        <v>30</v>
      </c>
      <c r="S5630" s="614">
        <v>8733000</v>
      </c>
      <c r="U5630" s="616"/>
    </row>
    <row r="5631" spans="1:21" ht="34.5">
      <c r="A5631" s="5"/>
      <c r="B5631" s="5"/>
      <c r="I5631" s="5"/>
      <c r="J5631" s="5"/>
      <c r="K5631" s="5"/>
      <c r="M5631" s="411"/>
      <c r="O5631" s="16" t="str">
        <f t="shared" si="683"/>
        <v>161205ترانسفورماتور جريان 11 كيلوولتي با نسبت تبديل 5/ 75 تا 5/ 300.</v>
      </c>
      <c r="P5631" s="616">
        <v>161205</v>
      </c>
      <c r="Q5631" s="555" t="s">
        <v>2960</v>
      </c>
      <c r="R5631" s="555" t="s">
        <v>30</v>
      </c>
      <c r="S5631" s="614">
        <v>9191000</v>
      </c>
      <c r="U5631" s="616"/>
    </row>
    <row r="5632" spans="1:21" ht="34.5">
      <c r="A5632" s="5"/>
      <c r="B5632" s="5"/>
      <c r="I5632" s="5"/>
      <c r="J5632" s="5"/>
      <c r="K5632" s="5"/>
      <c r="M5632" s="411"/>
      <c r="O5632" s="16" t="str">
        <f t="shared" si="683"/>
        <v>161206ترانسفورماتور جريان 11 كيلوولتي با نسبت تبديل5/ 400 تا 5/ 600.</v>
      </c>
      <c r="P5632" s="616">
        <v>161206</v>
      </c>
      <c r="Q5632" s="555" t="s">
        <v>2961</v>
      </c>
      <c r="R5632" s="555" t="s">
        <v>30</v>
      </c>
      <c r="S5632" s="614">
        <v>10090000</v>
      </c>
      <c r="U5632" s="616"/>
    </row>
    <row r="5633" spans="1:21" ht="34.5">
      <c r="A5633" s="5"/>
      <c r="B5633" s="5"/>
      <c r="I5633" s="5"/>
      <c r="J5633" s="5"/>
      <c r="K5633" s="5"/>
      <c r="M5633" s="411"/>
      <c r="O5633" s="16" t="str">
        <f t="shared" si="683"/>
        <v>161207ترانسفورماتور جريان 20 كيلوولتي با نسبت تبديل 5/5 تا 5/ 50.</v>
      </c>
      <c r="P5633" s="616">
        <v>161207</v>
      </c>
      <c r="Q5633" s="555" t="s">
        <v>2962</v>
      </c>
      <c r="R5633" s="555" t="s">
        <v>30</v>
      </c>
      <c r="S5633" s="614">
        <v>9541000</v>
      </c>
      <c r="U5633" s="616"/>
    </row>
    <row r="5634" spans="1:21" ht="34.5">
      <c r="A5634" s="5"/>
      <c r="B5634" s="5"/>
      <c r="I5634" s="5"/>
      <c r="J5634" s="5"/>
      <c r="K5634" s="5"/>
      <c r="M5634" s="411"/>
      <c r="O5634" s="16" t="str">
        <f t="shared" si="683"/>
        <v>161208ترانسفورماتور جريان 20 كيلوولتي با نسبت تبديل5/ 75 تا 5/ 300.</v>
      </c>
      <c r="P5634" s="616">
        <v>161208</v>
      </c>
      <c r="Q5634" s="555" t="s">
        <v>2963</v>
      </c>
      <c r="R5634" s="555" t="s">
        <v>30</v>
      </c>
      <c r="S5634" s="614">
        <v>9435000</v>
      </c>
      <c r="U5634" s="616"/>
    </row>
    <row r="5635" spans="1:21" ht="34.5">
      <c r="A5635" s="5"/>
      <c r="B5635" s="5"/>
      <c r="I5635" s="5"/>
      <c r="J5635" s="5"/>
      <c r="K5635" s="5"/>
      <c r="M5635" s="411"/>
      <c r="O5635" s="16" t="str">
        <f t="shared" si="683"/>
        <v>161209ترانسفورماتور جريان 20 كيلوولتي با نسبت تبديل 5/ 400 تا 5/ 600.</v>
      </c>
      <c r="P5635" s="616">
        <v>161209</v>
      </c>
      <c r="Q5635" s="555" t="s">
        <v>2964</v>
      </c>
      <c r="R5635" s="555" t="s">
        <v>30</v>
      </c>
      <c r="S5635" s="614">
        <v>9657000</v>
      </c>
      <c r="U5635" s="616"/>
    </row>
    <row r="5636" spans="1:21" ht="34.5">
      <c r="A5636" s="5"/>
      <c r="B5636" s="5"/>
      <c r="I5636" s="5"/>
      <c r="J5636" s="5"/>
      <c r="K5636" s="5"/>
      <c r="M5636" s="411"/>
      <c r="O5636" s="16" t="str">
        <f t="shared" si="683"/>
        <v>161210ترانسفورماتور جريان 33 كيلوولتي با نسبت تبديل 5/5 تا 5/ 50.</v>
      </c>
      <c r="P5636" s="616">
        <v>161210</v>
      </c>
      <c r="Q5636" s="555" t="s">
        <v>2965</v>
      </c>
      <c r="R5636" s="555" t="s">
        <v>30</v>
      </c>
      <c r="S5636" s="614">
        <v>10283000</v>
      </c>
      <c r="U5636" s="616"/>
    </row>
    <row r="5637" spans="1:21" ht="34.5">
      <c r="A5637" s="5"/>
      <c r="B5637" s="5"/>
      <c r="I5637" s="5"/>
      <c r="J5637" s="5"/>
      <c r="K5637" s="5"/>
      <c r="M5637" s="411"/>
      <c r="O5637" s="16" t="str">
        <f t="shared" si="683"/>
        <v>161211ترانسفورماتور جريان 33 كيلوولتي با نسبت تبديل 5/ 75 تا 5/ 300.</v>
      </c>
      <c r="P5637" s="616">
        <v>161211</v>
      </c>
      <c r="Q5637" s="555" t="s">
        <v>2966</v>
      </c>
      <c r="R5637" s="555" t="s">
        <v>30</v>
      </c>
      <c r="S5637" s="614">
        <v>10071000</v>
      </c>
      <c r="U5637" s="616"/>
    </row>
    <row r="5638" spans="1:21" ht="34.5">
      <c r="A5638" s="5"/>
      <c r="B5638" s="5"/>
      <c r="I5638" s="5"/>
      <c r="J5638" s="5"/>
      <c r="K5638" s="5"/>
      <c r="M5638" s="411"/>
      <c r="O5638" s="16" t="str">
        <f t="shared" si="683"/>
        <v>161212ترانسفورماتور جريان 33 كيلوولتي با نسبت تبديل 5/ 400 تا 5/ 600.</v>
      </c>
      <c r="P5638" s="616">
        <v>161212</v>
      </c>
      <c r="Q5638" s="555" t="s">
        <v>2967</v>
      </c>
      <c r="R5638" s="555" t="s">
        <v>30</v>
      </c>
      <c r="S5638" s="614">
        <v>10357000</v>
      </c>
      <c r="U5638" s="616"/>
    </row>
    <row r="5639" spans="1:21" ht="34.5">
      <c r="A5639" s="5"/>
      <c r="B5639" s="5"/>
      <c r="I5639" s="5"/>
      <c r="J5639" s="5"/>
      <c r="K5639" s="5"/>
      <c r="M5639" s="411"/>
      <c r="O5639" s="16" t="str">
        <f t="shared" si="683"/>
        <v>161301ترانسفورماتور ولتاژ تك پل 6 كيلوولتي با نسبت تبديل 100/ 6000 ولت.</v>
      </c>
      <c r="P5639" s="616">
        <v>161301</v>
      </c>
      <c r="Q5639" s="555" t="s">
        <v>2968</v>
      </c>
      <c r="R5639" s="555" t="s">
        <v>30</v>
      </c>
      <c r="S5639" s="614">
        <v>8839000</v>
      </c>
      <c r="U5639" s="616"/>
    </row>
    <row r="5640" spans="1:21" ht="34.5">
      <c r="A5640" s="5"/>
      <c r="B5640" s="5"/>
      <c r="I5640" s="5"/>
      <c r="J5640" s="5"/>
      <c r="K5640" s="5"/>
      <c r="M5640" s="411"/>
      <c r="O5640" s="16" t="str">
        <f t="shared" si="683"/>
        <v>161302ترانسفورماتور ولتاژ دو پل 6 كيلوولتي با نسبت تبديل 100/ 6000 ولت.</v>
      </c>
      <c r="P5640" s="616">
        <v>161302</v>
      </c>
      <c r="Q5640" s="555" t="s">
        <v>2969</v>
      </c>
      <c r="R5640" s="555" t="s">
        <v>30</v>
      </c>
      <c r="S5640" s="614">
        <v>9475000</v>
      </c>
      <c r="U5640" s="616"/>
    </row>
    <row r="5641" spans="1:21" ht="34.5">
      <c r="A5641" s="5"/>
      <c r="B5641" s="5"/>
      <c r="I5641" s="5"/>
      <c r="J5641" s="5"/>
      <c r="K5641" s="5"/>
      <c r="M5641" s="411"/>
      <c r="O5641" s="16" t="str">
        <f t="shared" si="683"/>
        <v>161303ترانسفورماتور ولتاژ تك پل 11 كيلوولتي با نسبت تبديل 100/ 11000 ولت.</v>
      </c>
      <c r="P5641" s="616">
        <v>161303</v>
      </c>
      <c r="Q5641" s="555" t="s">
        <v>2970</v>
      </c>
      <c r="R5641" s="555" t="s">
        <v>30</v>
      </c>
      <c r="S5641" s="614">
        <v>9369000</v>
      </c>
      <c r="U5641" s="616"/>
    </row>
    <row r="5642" spans="1:21" ht="34.5">
      <c r="A5642" s="5"/>
      <c r="B5642" s="5"/>
      <c r="I5642" s="5"/>
      <c r="J5642" s="5"/>
      <c r="K5642" s="5"/>
      <c r="M5642" s="411"/>
      <c r="O5642" s="16" t="str">
        <f t="shared" si="683"/>
        <v>161304ترانسفورماتور ولتاژ دو پل 11 كيلوولتي با نسبت تبديل 100/ 11000 ولت.</v>
      </c>
      <c r="P5642" s="616">
        <v>161304</v>
      </c>
      <c r="Q5642" s="555" t="s">
        <v>2971</v>
      </c>
      <c r="R5642" s="555" t="s">
        <v>30</v>
      </c>
      <c r="S5642" s="614">
        <v>10271000</v>
      </c>
      <c r="U5642" s="616"/>
    </row>
    <row r="5643" spans="1:21" ht="34.5">
      <c r="A5643" s="5"/>
      <c r="B5643" s="5"/>
      <c r="I5643" s="5"/>
      <c r="J5643" s="5"/>
      <c r="K5643" s="5"/>
      <c r="M5643" s="411"/>
      <c r="O5643" s="16" t="str">
        <f t="shared" si="683"/>
        <v>161305ترانسفورماتور ولتاژ تك پل 20 كيلوولتي با نسبت تبديل 100/ 20000 ولت.</v>
      </c>
      <c r="P5643" s="616">
        <v>161305</v>
      </c>
      <c r="Q5643" s="555" t="s">
        <v>2972</v>
      </c>
      <c r="R5643" s="555" t="s">
        <v>30</v>
      </c>
      <c r="S5643" s="614">
        <v>9657000</v>
      </c>
      <c r="U5643" s="616"/>
    </row>
    <row r="5644" spans="1:21" ht="34.5">
      <c r="A5644" s="5"/>
      <c r="B5644" s="5"/>
      <c r="I5644" s="5"/>
      <c r="J5644" s="5"/>
      <c r="K5644" s="5"/>
      <c r="M5644" s="411"/>
      <c r="O5644" s="16" t="str">
        <f t="shared" si="683"/>
        <v>161306ترانسفورماتور ولتاژ دو پل 20 كيلوولتي با نسبت تبديل 100/ 20000 ولت.</v>
      </c>
      <c r="P5644" s="616">
        <v>161306</v>
      </c>
      <c r="Q5644" s="555" t="s">
        <v>2973</v>
      </c>
      <c r="R5644" s="555" t="s">
        <v>30</v>
      </c>
      <c r="S5644" s="614">
        <v>10389000</v>
      </c>
      <c r="U5644" s="616"/>
    </row>
    <row r="5645" spans="1:21" ht="34.5">
      <c r="A5645" s="5"/>
      <c r="B5645" s="5"/>
      <c r="I5645" s="5"/>
      <c r="J5645" s="5"/>
      <c r="K5645" s="5"/>
      <c r="M5645" s="411"/>
      <c r="O5645" s="16" t="str">
        <f t="shared" si="683"/>
        <v>161307ترانسفورماتور ولتاژ تك پل 33 كيلوولتي با نسبت تبديل 100/ 33000 ولت.</v>
      </c>
      <c r="P5645" s="616">
        <v>161307</v>
      </c>
      <c r="Q5645" s="555" t="s">
        <v>2974</v>
      </c>
      <c r="R5645" s="555" t="s">
        <v>30</v>
      </c>
      <c r="S5645" s="614">
        <v>12828000</v>
      </c>
      <c r="U5645" s="616"/>
    </row>
    <row r="5646" spans="1:21" ht="34.5">
      <c r="A5646" s="5"/>
      <c r="B5646" s="5"/>
      <c r="I5646" s="5"/>
      <c r="J5646" s="5"/>
      <c r="K5646" s="5"/>
      <c r="M5646" s="411"/>
      <c r="O5646" s="16" t="str">
        <f t="shared" si="683"/>
        <v>161308ترانسفورماتور ولتاژ دو پل 33 كيلوولتي با نسبت تبديل 100/ 33000 ولت.</v>
      </c>
      <c r="P5646" s="616">
        <v>161308</v>
      </c>
      <c r="Q5646" s="555" t="s">
        <v>2975</v>
      </c>
      <c r="R5646" s="555" t="s">
        <v>30</v>
      </c>
      <c r="S5646" s="614">
        <v>14483000</v>
      </c>
      <c r="U5646" s="616"/>
    </row>
    <row r="5647" spans="1:21">
      <c r="A5647" s="5"/>
      <c r="B5647" s="5"/>
      <c r="I5647" s="5"/>
      <c r="J5647" s="5"/>
      <c r="K5647" s="5"/>
      <c r="M5647" s="411"/>
      <c r="O5647" s="16" t="str">
        <f t="shared" si="683"/>
        <v>161401رله ثانويه جهت اتصال به ترانسفورماتور جريان.</v>
      </c>
      <c r="P5647" s="616">
        <v>161401</v>
      </c>
      <c r="Q5647" s="555" t="s">
        <v>2976</v>
      </c>
      <c r="R5647" s="555" t="s">
        <v>30</v>
      </c>
      <c r="S5647" s="614">
        <v>15239000</v>
      </c>
      <c r="U5647" s="616"/>
    </row>
    <row r="5648" spans="1:21" ht="34.5">
      <c r="A5648" s="5"/>
      <c r="B5648" s="5"/>
      <c r="I5648" s="5"/>
      <c r="J5648" s="5"/>
      <c r="K5648" s="5"/>
      <c r="M5648" s="411"/>
      <c r="O5648" s="16" t="str">
        <f t="shared" si="683"/>
        <v>161601برق گير فشار متوسط از نوع سيليكوني 6 كيلوولت و 10 كيلوآمپر.</v>
      </c>
      <c r="P5648" s="616">
        <v>161601</v>
      </c>
      <c r="Q5648" s="555" t="s">
        <v>2977</v>
      </c>
      <c r="R5648" s="555" t="s">
        <v>30</v>
      </c>
      <c r="S5648" s="614">
        <v>6624000</v>
      </c>
      <c r="U5648" s="616"/>
    </row>
    <row r="5649" spans="1:21" ht="34.5">
      <c r="A5649" s="5"/>
      <c r="B5649" s="5"/>
      <c r="I5649" s="5"/>
      <c r="J5649" s="5"/>
      <c r="K5649" s="5"/>
      <c r="M5649" s="411"/>
      <c r="O5649" s="16" t="str">
        <f t="shared" si="683"/>
        <v>161602برق گير فشار متوسط از نوع سيليكوني 11 كيلوولت و 10 كيلوآمپر.</v>
      </c>
      <c r="P5649" s="616">
        <v>161602</v>
      </c>
      <c r="Q5649" s="555" t="s">
        <v>2978</v>
      </c>
      <c r="R5649" s="555" t="s">
        <v>30</v>
      </c>
      <c r="S5649" s="614">
        <v>6751000</v>
      </c>
      <c r="U5649" s="616"/>
    </row>
    <row r="5650" spans="1:21" ht="34.5">
      <c r="A5650" s="5"/>
      <c r="B5650" s="5"/>
      <c r="I5650" s="5"/>
      <c r="J5650" s="5"/>
      <c r="K5650" s="5"/>
      <c r="M5650" s="411"/>
      <c r="O5650" s="16" t="str">
        <f t="shared" si="683"/>
        <v>161603برق گير فشار متوسط از نوع سيليكوني 20 كيلوولت و 10 كيلوآمپر.</v>
      </c>
      <c r="P5650" s="616">
        <v>161603</v>
      </c>
      <c r="Q5650" s="555" t="s">
        <v>2979</v>
      </c>
      <c r="R5650" s="555" t="s">
        <v>30</v>
      </c>
      <c r="S5650" s="614">
        <v>9296000</v>
      </c>
      <c r="U5650" s="616"/>
    </row>
    <row r="5651" spans="1:21" ht="34.5">
      <c r="A5651" s="5"/>
      <c r="B5651" s="5"/>
      <c r="I5651" s="5"/>
      <c r="J5651" s="5"/>
      <c r="K5651" s="5"/>
      <c r="M5651" s="411"/>
      <c r="O5651" s="16" t="str">
        <f t="shared" si="683"/>
        <v>161604برق گير فشار متوسط از نوع سيليكوني 33 كيلوولت و 10 كيلوآمپر.</v>
      </c>
      <c r="P5651" s="616">
        <v>161604</v>
      </c>
      <c r="Q5651" s="555" t="s">
        <v>2980</v>
      </c>
      <c r="R5651" s="555" t="s">
        <v>30</v>
      </c>
      <c r="S5651" s="614">
        <v>9296000</v>
      </c>
      <c r="U5651" s="616"/>
    </row>
    <row r="5652" spans="1:21">
      <c r="A5652" s="5"/>
      <c r="B5652" s="5"/>
      <c r="I5652" s="5"/>
      <c r="J5652" s="5"/>
      <c r="K5652" s="5"/>
      <c r="M5652" s="411"/>
      <c r="O5652" s="16" t="str">
        <f t="shared" si="683"/>
        <v>161701كات اوت فيوز 6  كيلوولت با پايه 100 آمپري با المان مربوط.</v>
      </c>
      <c r="P5652" s="616">
        <v>161701</v>
      </c>
      <c r="Q5652" s="555" t="s">
        <v>2981</v>
      </c>
      <c r="R5652" s="555" t="s">
        <v>2982</v>
      </c>
      <c r="S5652" s="614">
        <v>3083000</v>
      </c>
      <c r="U5652" s="616"/>
    </row>
    <row r="5653" spans="1:21">
      <c r="A5653" s="5"/>
      <c r="B5653" s="5"/>
      <c r="I5653" s="5"/>
      <c r="J5653" s="5"/>
      <c r="K5653" s="5"/>
      <c r="M5653" s="411"/>
      <c r="O5653" s="16" t="str">
        <f t="shared" si="683"/>
        <v>161702كات اوت فيوز 11 كيلوولت با پايه 100 آمپري با المان مربوط.</v>
      </c>
      <c r="P5653" s="616">
        <v>161702</v>
      </c>
      <c r="Q5653" s="555" t="s">
        <v>2983</v>
      </c>
      <c r="R5653" s="555" t="s">
        <v>2982</v>
      </c>
      <c r="S5653" s="614">
        <v>3703000</v>
      </c>
      <c r="U5653" s="616"/>
    </row>
    <row r="5654" spans="1:21">
      <c r="A5654" s="5"/>
      <c r="B5654" s="5"/>
      <c r="I5654" s="5"/>
      <c r="J5654" s="5"/>
      <c r="K5654" s="5"/>
      <c r="M5654" s="411"/>
      <c r="O5654" s="16" t="str">
        <f t="shared" si="683"/>
        <v>161703كات اوت فيوز 20 كيلوولت با پايه 100 آمپري با المان مربوط.</v>
      </c>
      <c r="P5654" s="616">
        <v>161703</v>
      </c>
      <c r="Q5654" s="555" t="s">
        <v>2984</v>
      </c>
      <c r="R5654" s="555" t="s">
        <v>2982</v>
      </c>
      <c r="S5654" s="614">
        <v>3671000</v>
      </c>
      <c r="U5654" s="616"/>
    </row>
    <row r="5655" spans="1:21">
      <c r="A5655" s="5"/>
      <c r="B5655" s="5"/>
      <c r="I5655" s="5"/>
      <c r="J5655" s="5"/>
      <c r="K5655" s="5"/>
      <c r="M5655" s="411"/>
      <c r="O5655" s="16" t="str">
        <f t="shared" si="683"/>
        <v>161704كات اوت فيوز 33 كيلوولت با پايه 100 آمپري با المان مربوط.</v>
      </c>
      <c r="P5655" s="616">
        <v>161704</v>
      </c>
      <c r="Q5655" s="555" t="s">
        <v>2985</v>
      </c>
      <c r="R5655" s="555" t="s">
        <v>2982</v>
      </c>
      <c r="S5655" s="614">
        <v>4079000</v>
      </c>
      <c r="U5655" s="616"/>
    </row>
    <row r="5656" spans="1:21" ht="34.5">
      <c r="A5656" s="5"/>
      <c r="B5656" s="5"/>
      <c r="I5656" s="5"/>
      <c r="J5656" s="5"/>
      <c r="K5656" s="5"/>
      <c r="M5656" s="411"/>
      <c r="O5656" s="16" t="str">
        <f t="shared" si="683"/>
        <v>161705كات اوت ريكلوزر 20 كيلوولت با پايه 100 آمپري با المان‌هاي مربوط.</v>
      </c>
      <c r="P5656" s="616">
        <v>161705</v>
      </c>
      <c r="Q5656" s="555" t="s">
        <v>2986</v>
      </c>
      <c r="R5656" s="555" t="s">
        <v>2982</v>
      </c>
      <c r="S5656" s="614">
        <v>4565000</v>
      </c>
      <c r="U5656" s="616"/>
    </row>
    <row r="5657" spans="1:21" ht="51.75">
      <c r="A5657" s="5"/>
      <c r="B5657" s="5"/>
      <c r="I5657" s="5"/>
      <c r="J5657" s="5"/>
      <c r="K5657" s="5"/>
      <c r="M5657" s="411"/>
      <c r="O5657" s="16" t="str">
        <f t="shared" si="683"/>
        <v>161801مقره اتكائي داخلي 6 كيلوولت از صمغ مصنوعي با قدرت كشش و فشار 1000 كيلوگرم نيرو و ولتاژ ضربه‌اي ساكن 65 كيلوولت.</v>
      </c>
      <c r="P5657" s="616">
        <v>161801</v>
      </c>
      <c r="Q5657" s="555" t="s">
        <v>2987</v>
      </c>
      <c r="R5657" s="555" t="s">
        <v>30</v>
      </c>
      <c r="S5657" s="614">
        <v>339000</v>
      </c>
      <c r="U5657" s="616"/>
    </row>
    <row r="5658" spans="1:21" ht="51.75">
      <c r="A5658" s="5"/>
      <c r="B5658" s="5"/>
      <c r="I5658" s="5"/>
      <c r="J5658" s="5"/>
      <c r="K5658" s="5"/>
      <c r="M5658" s="411"/>
      <c r="O5658" s="16" t="str">
        <f t="shared" si="683"/>
        <v>161802مقره اتكائي داخلي 11 كيلوولت از صمغ مصنوعي با قدرت كشش و فشار 1000 كيلوگرم نيرو و ولتاژ ضربه‌اي ساكن 85 كيلوولت.</v>
      </c>
      <c r="P5658" s="616">
        <v>161802</v>
      </c>
      <c r="Q5658" s="555" t="s">
        <v>2988</v>
      </c>
      <c r="R5658" s="555" t="s">
        <v>30</v>
      </c>
      <c r="S5658" s="614">
        <v>378000</v>
      </c>
      <c r="U5658" s="616"/>
    </row>
    <row r="5659" spans="1:21" ht="51.75">
      <c r="A5659" s="5"/>
      <c r="B5659" s="5"/>
      <c r="I5659" s="5"/>
      <c r="J5659" s="5"/>
      <c r="K5659" s="5"/>
      <c r="M5659" s="411"/>
      <c r="O5659" s="16" t="str">
        <f t="shared" si="683"/>
        <v>161803مقره اتكائي داخلي 20 كيلوولت از صمغ مصنوعي با قدرت كشش و فشار 1000 كيلوگرم نيرو و ولتاژ ضربه‌اي ساكن 125 كيلوولت.</v>
      </c>
      <c r="P5659" s="616">
        <v>161803</v>
      </c>
      <c r="Q5659" s="555" t="s">
        <v>2989</v>
      </c>
      <c r="R5659" s="555" t="s">
        <v>30</v>
      </c>
      <c r="S5659" s="614">
        <v>552000</v>
      </c>
      <c r="U5659" s="616"/>
    </row>
    <row r="5660" spans="1:21" ht="51.75">
      <c r="A5660" s="5"/>
      <c r="B5660" s="5"/>
      <c r="I5660" s="5"/>
      <c r="J5660" s="5"/>
      <c r="K5660" s="5"/>
      <c r="M5660" s="411"/>
      <c r="O5660" s="16" t="str">
        <f t="shared" si="683"/>
        <v>161804مقره اتكائي داخلي 33 كيلوولت از صمغ مصنوعي با قدرت كشش و فشار 1000 كيلوگرم نيرو و ولتاژ ضربه‌اي ساكن 170 كيلوولت.</v>
      </c>
      <c r="P5660" s="616">
        <v>161804</v>
      </c>
      <c r="Q5660" s="555" t="s">
        <v>2990</v>
      </c>
      <c r="R5660" s="555" t="s">
        <v>30</v>
      </c>
      <c r="S5660" s="614">
        <v>591500</v>
      </c>
      <c r="U5660" s="616"/>
    </row>
    <row r="5661" spans="1:21" ht="34.5">
      <c r="A5661" s="5"/>
      <c r="B5661" s="5"/>
      <c r="I5661" s="5"/>
      <c r="J5661" s="5"/>
      <c r="K5661" s="5"/>
      <c r="M5661" s="411"/>
      <c r="O5661" s="16" t="str">
        <f t="shared" si="683"/>
        <v>161901مقره عبوري داخلي 11 كيلوولتي با ولتاژ ضربه‌اي ساكن 80 كيلوولت 630 آمپري و جريان ضربه‌اي 10 كيلوآمپر.</v>
      </c>
      <c r="P5661" s="616">
        <v>161901</v>
      </c>
      <c r="Q5661" s="555" t="s">
        <v>2991</v>
      </c>
      <c r="R5661" s="555" t="s">
        <v>30</v>
      </c>
      <c r="S5661" s="614">
        <v>583500</v>
      </c>
      <c r="U5661" s="616"/>
    </row>
    <row r="5662" spans="1:21" ht="34.5">
      <c r="A5662" s="5"/>
      <c r="B5662" s="5"/>
      <c r="I5662" s="5"/>
      <c r="J5662" s="5"/>
      <c r="K5662" s="5"/>
      <c r="M5662" s="411"/>
      <c r="O5662" s="16" t="str">
        <f t="shared" si="683"/>
        <v>161902مقره عبوري داخلي 20 كيلوولتي با ولتاژ ضربه‌اي ساكن 125 كيلوولت 630 آمپري و جريان ضربه‌اي 10 كيلوآمپر.</v>
      </c>
      <c r="P5662" s="616">
        <v>161902</v>
      </c>
      <c r="Q5662" s="555" t="s">
        <v>2992</v>
      </c>
      <c r="R5662" s="555" t="s">
        <v>30</v>
      </c>
      <c r="S5662" s="614">
        <v>749500</v>
      </c>
      <c r="U5662" s="616"/>
    </row>
    <row r="5663" spans="1:21" ht="86.25">
      <c r="A5663" s="5"/>
      <c r="B5663" s="5"/>
      <c r="I5663" s="5"/>
      <c r="J5663" s="5"/>
      <c r="K5663" s="5"/>
      <c r="M5663" s="411"/>
      <c r="O5663" s="16" t="str">
        <f t="shared" si="683"/>
        <v>162001سلول فشار متوسط 6 كيلوولتي به ابعاد تقريبي 85×85×200 سانتي‌متر با قدرت قطع 250 مگا ولت آمپر، تهيه شده از ورق فولادي روغني به ضخامت 2 ميليمتر به انضمام نبشي، قفل، لولا و غيره با رنگ آميزي الكترواستاتيك (پخته) بطور كامل و بدون شينه، مقره و لوازم ان</v>
      </c>
      <c r="P5663" s="616">
        <v>162001</v>
      </c>
      <c r="Q5663" s="555" t="s">
        <v>6801</v>
      </c>
      <c r="R5663" s="555" t="s">
        <v>54</v>
      </c>
      <c r="S5663" s="614">
        <v>29774000</v>
      </c>
      <c r="U5663" s="616"/>
    </row>
    <row r="5664" spans="1:21" ht="86.25">
      <c r="A5664" s="5"/>
      <c r="B5664" s="5"/>
      <c r="I5664" s="5"/>
      <c r="J5664" s="5"/>
      <c r="K5664" s="5"/>
      <c r="M5664" s="411"/>
      <c r="O5664" s="16" t="str">
        <f t="shared" si="683"/>
        <v>162002سلول فشار متوسط 11 كيلوولتي به ابعاد تقريبي 90×90×220 سانتي‌متر با قدرت قطع 350 مگا ولت آمپر، تهيه شده از ورق فولادي روغني به ضخامت 2 ميليمتر به انضمام نبشي، قفل، لولا و غيره با رنگ آميزي الكترواستاتيك (پخته) بطور كامل و بدون شينه، مقره و لوازم ا</v>
      </c>
      <c r="P5664" s="616">
        <v>162002</v>
      </c>
      <c r="Q5664" s="555" t="s">
        <v>6802</v>
      </c>
      <c r="R5664" s="555" t="s">
        <v>54</v>
      </c>
      <c r="S5664" s="614">
        <v>32186000</v>
      </c>
      <c r="U5664" s="616"/>
    </row>
    <row r="5665" spans="1:21" ht="103.5">
      <c r="A5665" s="5"/>
      <c r="B5665" s="5"/>
      <c r="I5665" s="5"/>
      <c r="J5665" s="5"/>
      <c r="K5665" s="5"/>
      <c r="M5665" s="411"/>
      <c r="O5665" s="16" t="str">
        <f t="shared" si="683"/>
        <v>162003سلول فشار متوسط 20 كيلوولتي به ابعاد تقريبي 115×115×250 سانتي‌متر با قدرت قطع 500 مگا ولت آمپر، تهيه شده از ورق فولادي روغني به ضخامت 2/5 ميليمتر به انضمام نبشي، قفل، لولا و غيره با رنگ آميزي الكترواستاتيك (پخته) بطور كامل و بدون شينه، مقره و لوا</v>
      </c>
      <c r="P5665" s="616">
        <v>162003</v>
      </c>
      <c r="Q5665" s="555" t="s">
        <v>6803</v>
      </c>
      <c r="R5665" s="555" t="s">
        <v>54</v>
      </c>
      <c r="S5665" s="614">
        <v>37480000</v>
      </c>
      <c r="U5665" s="616"/>
    </row>
    <row r="5666" spans="1:21" ht="109.5" customHeight="1">
      <c r="A5666" s="5"/>
      <c r="B5666" s="5"/>
      <c r="I5666" s="5"/>
      <c r="J5666" s="5"/>
      <c r="K5666" s="5"/>
      <c r="M5666" s="411"/>
      <c r="O5666" s="16" t="str">
        <f t="shared" si="683"/>
        <v>162004سلول فشار متوسط 33 كيلوولتي به ابعاد تقريبي 160×165×275 سانتي‌متر با قدرت قطع 700 مگا ولت آمپر، تهيه شده از ورق فولادي روغني به ضخامت 2/5 ميليمتر به انضمام نبشي، قفل، لولا و غيره با رنگ آميزي الكترواستاتيك (پخته) بطور كامل و بدون شينه، مقره و لوا</v>
      </c>
      <c r="P5666" s="616">
        <v>162004</v>
      </c>
      <c r="Q5666" s="555" t="s">
        <v>6804</v>
      </c>
      <c r="R5666" s="555" t="s">
        <v>54</v>
      </c>
      <c r="S5666" s="614">
        <v>59775000</v>
      </c>
      <c r="U5666" s="616"/>
    </row>
    <row r="5667" spans="1:21" ht="112.5" customHeight="1">
      <c r="A5667" s="5"/>
      <c r="B5667" s="5"/>
      <c r="I5667" s="5"/>
      <c r="J5667" s="5"/>
      <c r="K5667" s="5"/>
      <c r="M5667" s="411"/>
      <c r="O5667" s="16" t="str">
        <f t="shared" si="683"/>
        <v>162202سلول فشار متوسط فلزي كشوئي، ايستاده تمام بسته به ابعاد تقريبي 90×165×225 سانتي‌متر ساخته شده از ورق گالوانيزه به ضخامت 2/5 ميليمتر، شامل يك عدد دژنكتور كم روغن 20 كيلوولتي 1250 آمپر با جريان نامي قطع اتصال كوتاه 16 كيلوآمپر، نصب شده روي ارابه كشو</v>
      </c>
      <c r="P5667" s="616">
        <v>162202</v>
      </c>
      <c r="Q5667" s="555" t="s">
        <v>6805</v>
      </c>
      <c r="R5667" s="555" t="s">
        <v>54</v>
      </c>
      <c r="S5667" s="616">
        <v>0</v>
      </c>
      <c r="U5667" s="616"/>
    </row>
    <row r="5668" spans="1:21" ht="99" customHeight="1">
      <c r="A5668" s="5"/>
      <c r="B5668" s="5"/>
      <c r="I5668" s="5"/>
      <c r="J5668" s="5"/>
      <c r="K5668" s="5"/>
      <c r="M5668" s="411"/>
      <c r="O5668" s="16" t="str">
        <f t="shared" si="683"/>
        <v>162302سلول فشار متوسط فلزي كشوئي، ايستاده تمام بسته به ابعاد تقريبي 90×165×225 سانتي‌متر ساخته شده از ورق گالوانيزه به ضخامت 2/5 ميليمتر، شامل يك عدد دژنكتور كم روغن 20 كيلوولتي 1250 آمپر با جريان نامي قطع اتصال كوتاه 16 كيلوآمپر، نصب شده روي ارابه كشو</v>
      </c>
      <c r="P5668" s="616">
        <v>162302</v>
      </c>
      <c r="Q5668" s="555" t="s">
        <v>6806</v>
      </c>
      <c r="R5668" s="555" t="s">
        <v>54</v>
      </c>
      <c r="S5668" s="616">
        <v>0</v>
      </c>
      <c r="U5668" s="616"/>
    </row>
    <row r="5669" spans="1:21" ht="43.5" customHeight="1">
      <c r="A5669" s="5"/>
      <c r="B5669" s="5"/>
      <c r="I5669" s="5"/>
      <c r="J5669" s="5"/>
      <c r="K5669" s="5"/>
      <c r="M5669" s="411"/>
      <c r="O5669" s="16" t="str">
        <f t="shared" si="683"/>
        <v>162303سلول فشار متوسط</v>
      </c>
      <c r="P5669" s="615" t="s">
        <v>3688</v>
      </c>
      <c r="Q5669" s="258" t="s">
        <v>3687</v>
      </c>
      <c r="R5669" s="259" t="s">
        <v>54</v>
      </c>
      <c r="S5669" s="87">
        <v>10000</v>
      </c>
      <c r="T5669" s="5" t="s">
        <v>511</v>
      </c>
    </row>
    <row r="5670" spans="1:21" ht="51.75" customHeight="1">
      <c r="A5670" s="5"/>
      <c r="B5670" s="5"/>
      <c r="I5670" s="5"/>
      <c r="J5670" s="5"/>
      <c r="K5670" s="5"/>
      <c r="M5670" s="411"/>
      <c r="O5670" s="16" t="str">
        <f t="shared" si="683"/>
        <v>162304سلول فشار متوسط1</v>
      </c>
      <c r="P5670" s="615" t="s">
        <v>3689</v>
      </c>
      <c r="Q5670" s="258" t="s">
        <v>7197</v>
      </c>
      <c r="R5670" s="259" t="s">
        <v>54</v>
      </c>
      <c r="S5670" s="87">
        <v>10001</v>
      </c>
      <c r="T5670" s="5" t="s">
        <v>511</v>
      </c>
    </row>
    <row r="5671" spans="1:21" ht="41.25" customHeight="1">
      <c r="A5671" s="5"/>
      <c r="B5671" s="5"/>
      <c r="I5671" s="5"/>
      <c r="J5671" s="5"/>
      <c r="K5671" s="5"/>
      <c r="M5671" s="411"/>
      <c r="O5671" s="16" t="str">
        <f t="shared" ref="O5671:O5734" si="684">LEFT(CONCATENATE(P5671,Q5671),252)</f>
        <v>162305سلول فشار متوسط2</v>
      </c>
      <c r="P5671" s="615" t="s">
        <v>3690</v>
      </c>
      <c r="Q5671" s="258" t="s">
        <v>7198</v>
      </c>
      <c r="R5671" s="259" t="s">
        <v>54</v>
      </c>
      <c r="S5671" s="87">
        <v>10002</v>
      </c>
      <c r="T5671" s="5" t="s">
        <v>511</v>
      </c>
    </row>
    <row r="5672" spans="1:21">
      <c r="A5672" s="5"/>
      <c r="B5672" s="5"/>
      <c r="I5672" s="5"/>
      <c r="J5672" s="5"/>
      <c r="K5672" s="5"/>
      <c r="M5672" s="411"/>
      <c r="O5672" s="16" t="str">
        <f t="shared" si="684"/>
        <v>170101مولد برق با قدرت نامي 20 KVA مناسب براي كار دايم.</v>
      </c>
      <c r="P5672" s="618">
        <v>170101</v>
      </c>
      <c r="Q5672" s="555" t="s">
        <v>2993</v>
      </c>
      <c r="R5672" s="555" t="s">
        <v>54</v>
      </c>
      <c r="S5672" s="614">
        <v>295778000</v>
      </c>
      <c r="U5672" s="616"/>
    </row>
    <row r="5673" spans="1:21">
      <c r="A5673" s="5"/>
      <c r="B5673" s="5"/>
      <c r="I5673" s="5"/>
      <c r="J5673" s="5"/>
      <c r="K5673" s="5"/>
      <c r="M5673" s="411"/>
      <c r="O5673" s="16" t="str">
        <f t="shared" si="684"/>
        <v>170102مولد برق با قدرت نامي 30 KVA مناسب براي كار دايم.</v>
      </c>
      <c r="P5673" s="616">
        <v>170102</v>
      </c>
      <c r="Q5673" s="555" t="s">
        <v>2994</v>
      </c>
      <c r="R5673" s="555" t="s">
        <v>54</v>
      </c>
      <c r="S5673" s="614">
        <v>396278000</v>
      </c>
      <c r="U5673" s="616"/>
    </row>
    <row r="5674" spans="1:21">
      <c r="A5674" s="5"/>
      <c r="B5674" s="5"/>
      <c r="I5674" s="5"/>
      <c r="J5674" s="5"/>
      <c r="K5674" s="5"/>
      <c r="M5674" s="411"/>
      <c r="O5674" s="16" t="str">
        <f t="shared" si="684"/>
        <v>170103مولد برق با قدرت نامي 50 KVA مناسب براي كار دايم.</v>
      </c>
      <c r="P5674" s="616">
        <v>170103</v>
      </c>
      <c r="Q5674" s="555" t="s">
        <v>2995</v>
      </c>
      <c r="R5674" s="555" t="s">
        <v>54</v>
      </c>
      <c r="S5674" s="614">
        <v>508516000</v>
      </c>
      <c r="U5674" s="616"/>
    </row>
    <row r="5675" spans="1:21">
      <c r="A5675" s="5"/>
      <c r="B5675" s="5"/>
      <c r="I5675" s="5"/>
      <c r="J5675" s="5"/>
      <c r="K5675" s="5"/>
      <c r="M5675" s="411"/>
      <c r="O5675" s="16" t="str">
        <f t="shared" si="684"/>
        <v>170104مولد برق با قدرت نامي 80 KVA مناسب براي كار دايم.</v>
      </c>
      <c r="P5675" s="616">
        <v>170104</v>
      </c>
      <c r="Q5675" s="555" t="s">
        <v>2996</v>
      </c>
      <c r="R5675" s="555" t="s">
        <v>54</v>
      </c>
      <c r="S5675" s="614">
        <v>526606000</v>
      </c>
      <c r="U5675" s="616"/>
    </row>
    <row r="5676" spans="1:21">
      <c r="A5676" s="5"/>
      <c r="B5676" s="5"/>
      <c r="I5676" s="5"/>
      <c r="J5676" s="5"/>
      <c r="K5676" s="5"/>
      <c r="M5676" s="411"/>
      <c r="O5676" s="16" t="str">
        <f t="shared" si="684"/>
        <v>170105مولد برق با قدرت نامي 100 KVA مناسب براي كار دايم.</v>
      </c>
      <c r="P5676" s="616">
        <v>170105</v>
      </c>
      <c r="Q5676" s="555" t="s">
        <v>2997</v>
      </c>
      <c r="R5676" s="555" t="s">
        <v>54</v>
      </c>
      <c r="S5676" s="614">
        <v>799966000</v>
      </c>
      <c r="U5676" s="616"/>
    </row>
    <row r="5677" spans="1:21">
      <c r="A5677" s="5"/>
      <c r="B5677" s="5"/>
      <c r="I5677" s="5"/>
      <c r="J5677" s="5"/>
      <c r="K5677" s="5"/>
      <c r="M5677" s="411"/>
      <c r="O5677" s="16" t="str">
        <f t="shared" si="684"/>
        <v>170106مولد برق با قدرت نامي 120 KVA مناسب براي كار دايم.</v>
      </c>
      <c r="P5677" s="616">
        <v>170106</v>
      </c>
      <c r="Q5677" s="555" t="s">
        <v>2998</v>
      </c>
      <c r="R5677" s="555" t="s">
        <v>54</v>
      </c>
      <c r="S5677" s="614">
        <v>759766000</v>
      </c>
      <c r="U5677" s="616"/>
    </row>
    <row r="5678" spans="1:21">
      <c r="A5678" s="5"/>
      <c r="B5678" s="5"/>
      <c r="I5678" s="5"/>
      <c r="J5678" s="5"/>
      <c r="K5678" s="5"/>
      <c r="M5678" s="411"/>
      <c r="O5678" s="16" t="str">
        <f t="shared" si="684"/>
        <v>170107مولد برق با قدرت نامي 150 KVA مناسب براي كار دايم.</v>
      </c>
      <c r="P5678" s="616">
        <v>170107</v>
      </c>
      <c r="Q5678" s="555" t="s">
        <v>2999</v>
      </c>
      <c r="R5678" s="555" t="s">
        <v>54</v>
      </c>
      <c r="S5678" s="614">
        <v>970816000</v>
      </c>
      <c r="U5678" s="616"/>
    </row>
    <row r="5679" spans="1:21" ht="37.5">
      <c r="A5679" s="5"/>
      <c r="B5679" s="5"/>
      <c r="I5679" s="5"/>
      <c r="J5679" s="5"/>
      <c r="K5679" s="5"/>
      <c r="M5679" s="411"/>
      <c r="O5679" s="16" t="str">
        <f t="shared" si="684"/>
        <v>170108مولد برق با قدرت نامي 175 KVA مناسب براي كار دايم.</v>
      </c>
      <c r="P5679" s="616">
        <v>170108</v>
      </c>
      <c r="Q5679" s="555" t="s">
        <v>3000</v>
      </c>
      <c r="R5679" s="555" t="s">
        <v>54</v>
      </c>
      <c r="S5679" s="614">
        <v>1061266000</v>
      </c>
      <c r="U5679" s="616"/>
    </row>
    <row r="5680" spans="1:21" ht="37.5">
      <c r="A5680" s="5"/>
      <c r="B5680" s="5"/>
      <c r="I5680" s="5"/>
      <c r="J5680" s="5"/>
      <c r="K5680" s="5"/>
      <c r="M5680" s="411"/>
      <c r="O5680" s="16" t="str">
        <f t="shared" si="684"/>
        <v>170109مولد برق با قدرت نامي 200 KVA مناسب براي كار دايم.</v>
      </c>
      <c r="P5680" s="616">
        <v>170109</v>
      </c>
      <c r="Q5680" s="555" t="s">
        <v>3001</v>
      </c>
      <c r="R5680" s="555" t="s">
        <v>54</v>
      </c>
      <c r="S5680" s="614">
        <v>1212016000</v>
      </c>
      <c r="U5680" s="616"/>
    </row>
    <row r="5681" spans="1:21" ht="37.5">
      <c r="A5681" s="5"/>
      <c r="B5681" s="5"/>
      <c r="I5681" s="5"/>
      <c r="J5681" s="5"/>
      <c r="K5681" s="5"/>
      <c r="M5681" s="411"/>
      <c r="O5681" s="16" t="str">
        <f t="shared" si="684"/>
        <v>170110مولد برق با قدرت نامي 225 KVA مناسب براي كار دايم.</v>
      </c>
      <c r="P5681" s="616">
        <v>170110</v>
      </c>
      <c r="Q5681" s="555" t="s">
        <v>3002</v>
      </c>
      <c r="R5681" s="555" t="s">
        <v>54</v>
      </c>
      <c r="S5681" s="614">
        <v>1368331000</v>
      </c>
      <c r="U5681" s="616"/>
    </row>
    <row r="5682" spans="1:21" ht="37.5">
      <c r="A5682" s="5"/>
      <c r="B5682" s="5"/>
      <c r="I5682" s="5"/>
      <c r="J5682" s="5"/>
      <c r="K5682" s="5"/>
      <c r="M5682" s="411"/>
      <c r="O5682" s="16" t="str">
        <f t="shared" si="684"/>
        <v>170111مولد برق با قدرت نامي 250 KVA مناسب براي كار دايم.</v>
      </c>
      <c r="P5682" s="616">
        <v>170111</v>
      </c>
      <c r="Q5682" s="555" t="s">
        <v>3003</v>
      </c>
      <c r="R5682" s="555" t="s">
        <v>54</v>
      </c>
      <c r="S5682" s="614">
        <v>1468831000</v>
      </c>
      <c r="U5682" s="616"/>
    </row>
    <row r="5683" spans="1:21" ht="37.5">
      <c r="A5683" s="5"/>
      <c r="B5683" s="5"/>
      <c r="I5683" s="5"/>
      <c r="J5683" s="5"/>
      <c r="K5683" s="5"/>
      <c r="M5683" s="411"/>
      <c r="O5683" s="16" t="str">
        <f t="shared" si="684"/>
        <v>170112مولد برق با قدرت نامي 275 KVA مناسب براي كار دايم.</v>
      </c>
      <c r="P5683" s="616">
        <v>170112</v>
      </c>
      <c r="Q5683" s="555" t="s">
        <v>3004</v>
      </c>
      <c r="R5683" s="555" t="s">
        <v>54</v>
      </c>
      <c r="S5683" s="614">
        <v>1699981000</v>
      </c>
      <c r="U5683" s="616"/>
    </row>
    <row r="5684" spans="1:21" ht="37.5">
      <c r="A5684" s="5"/>
      <c r="B5684" s="5"/>
      <c r="I5684" s="5"/>
      <c r="J5684" s="5"/>
      <c r="K5684" s="5"/>
      <c r="M5684" s="411"/>
      <c r="O5684" s="16" t="str">
        <f t="shared" si="684"/>
        <v>170113مولد برق با قدرت نامي 300 KVA مناسب براي كار دايم.</v>
      </c>
      <c r="P5684" s="616">
        <v>170113</v>
      </c>
      <c r="Q5684" s="555" t="s">
        <v>3005</v>
      </c>
      <c r="R5684" s="555" t="s">
        <v>54</v>
      </c>
      <c r="S5684" s="614">
        <v>1870831000</v>
      </c>
      <c r="U5684" s="616"/>
    </row>
    <row r="5685" spans="1:21" ht="37.5">
      <c r="A5685" s="5"/>
      <c r="B5685" s="5"/>
      <c r="I5685" s="5"/>
      <c r="J5685" s="5"/>
      <c r="K5685" s="5"/>
      <c r="M5685" s="411"/>
      <c r="O5685" s="16" t="str">
        <f t="shared" si="684"/>
        <v>170114مولد برق با قدرت نامي 350 KVA مناسب براي كار دايم.</v>
      </c>
      <c r="P5685" s="616">
        <v>170114</v>
      </c>
      <c r="Q5685" s="555" t="s">
        <v>3006</v>
      </c>
      <c r="R5685" s="555" t="s">
        <v>54</v>
      </c>
      <c r="S5685" s="614">
        <v>1926106000</v>
      </c>
      <c r="U5685" s="616"/>
    </row>
    <row r="5686" spans="1:21" ht="37.5">
      <c r="A5686" s="5"/>
      <c r="B5686" s="5"/>
      <c r="I5686" s="5"/>
      <c r="J5686" s="5"/>
      <c r="K5686" s="5"/>
      <c r="M5686" s="411"/>
      <c r="O5686" s="16" t="str">
        <f t="shared" si="684"/>
        <v>170115مولد برق با قدرت نامي 400 KVA مناسب براي كار دايم.</v>
      </c>
      <c r="P5686" s="616">
        <v>170115</v>
      </c>
      <c r="Q5686" s="555" t="s">
        <v>3007</v>
      </c>
      <c r="R5686" s="555" t="s">
        <v>54</v>
      </c>
      <c r="S5686" s="614">
        <v>2122081000</v>
      </c>
      <c r="U5686" s="616"/>
    </row>
    <row r="5687" spans="1:21" ht="37.5">
      <c r="A5687" s="5"/>
      <c r="B5687" s="5"/>
      <c r="I5687" s="5"/>
      <c r="J5687" s="5"/>
      <c r="K5687" s="5"/>
      <c r="M5687" s="411"/>
      <c r="O5687" s="16" t="str">
        <f t="shared" si="684"/>
        <v>170116مولد برق با قدرت نامي 450 KVA مناسب براي كار دايم.</v>
      </c>
      <c r="P5687" s="616">
        <v>170116</v>
      </c>
      <c r="Q5687" s="555" t="s">
        <v>3008</v>
      </c>
      <c r="R5687" s="555" t="s">
        <v>54</v>
      </c>
      <c r="S5687" s="614">
        <v>2374363000</v>
      </c>
      <c r="U5687" s="616"/>
    </row>
    <row r="5688" spans="1:21" ht="37.5">
      <c r="A5688" s="5"/>
      <c r="B5688" s="5"/>
      <c r="I5688" s="5"/>
      <c r="J5688" s="5"/>
      <c r="K5688" s="5"/>
      <c r="M5688" s="411"/>
      <c r="O5688" s="16" t="str">
        <f t="shared" si="684"/>
        <v>170117مولد برق با قدرت نامي 500 KVA مناسب براي كار دايم.</v>
      </c>
      <c r="P5688" s="616">
        <v>170117</v>
      </c>
      <c r="Q5688" s="555" t="s">
        <v>3009</v>
      </c>
      <c r="R5688" s="555" t="s">
        <v>54</v>
      </c>
      <c r="S5688" s="614">
        <v>2734259000</v>
      </c>
      <c r="U5688" s="616"/>
    </row>
    <row r="5689" spans="1:21" ht="37.5">
      <c r="A5689" s="5"/>
      <c r="B5689" s="5"/>
      <c r="I5689" s="5"/>
      <c r="J5689" s="5"/>
      <c r="K5689" s="5"/>
      <c r="M5689" s="411"/>
      <c r="O5689" s="16" t="str">
        <f t="shared" si="684"/>
        <v>170118مولد برق با قدرت نامي 550 KVA مناسب براي كار دايم.</v>
      </c>
      <c r="P5689" s="616">
        <v>170118</v>
      </c>
      <c r="Q5689" s="555" t="s">
        <v>3010</v>
      </c>
      <c r="R5689" s="555" t="s">
        <v>54</v>
      </c>
      <c r="S5689" s="614">
        <v>3086009000</v>
      </c>
      <c r="U5689" s="616"/>
    </row>
    <row r="5690" spans="1:21" ht="37.5">
      <c r="A5690" s="5"/>
      <c r="B5690" s="5"/>
      <c r="I5690" s="5"/>
      <c r="J5690" s="5"/>
      <c r="K5690" s="5"/>
      <c r="M5690" s="411"/>
      <c r="O5690" s="16" t="str">
        <f t="shared" si="684"/>
        <v>170119مولد برق با قدرت نامي 600 KVA مناسب براي كار دايم.</v>
      </c>
      <c r="P5690" s="616">
        <v>170119</v>
      </c>
      <c r="Q5690" s="555" t="s">
        <v>3011</v>
      </c>
      <c r="R5690" s="555" t="s">
        <v>54</v>
      </c>
      <c r="S5690" s="614">
        <v>3236759000</v>
      </c>
      <c r="U5690" s="616"/>
    </row>
    <row r="5691" spans="1:21" ht="37.5">
      <c r="A5691" s="5"/>
      <c r="B5691" s="5"/>
      <c r="I5691" s="5"/>
      <c r="J5691" s="5"/>
      <c r="K5691" s="5"/>
      <c r="M5691" s="411"/>
      <c r="O5691" s="16" t="str">
        <f t="shared" si="684"/>
        <v>170120مولد برق با قدرت نامي 700 KVA مناسب براي كار دايم.</v>
      </c>
      <c r="P5691" s="616">
        <v>170120</v>
      </c>
      <c r="Q5691" s="555" t="s">
        <v>3012</v>
      </c>
      <c r="R5691" s="555" t="s">
        <v>54</v>
      </c>
      <c r="S5691" s="614">
        <v>3711763000</v>
      </c>
      <c r="U5691" s="616"/>
    </row>
    <row r="5692" spans="1:21" ht="37.5">
      <c r="A5692" s="5"/>
      <c r="B5692" s="5"/>
      <c r="I5692" s="5"/>
      <c r="J5692" s="5"/>
      <c r="K5692" s="5"/>
      <c r="M5692" s="411"/>
      <c r="O5692" s="16" t="str">
        <f t="shared" si="684"/>
        <v>170121مولد برق با قدرت نامي 800 KVA مناسب براي كار دايم.</v>
      </c>
      <c r="P5692" s="616">
        <v>170121</v>
      </c>
      <c r="Q5692" s="555" t="s">
        <v>3013</v>
      </c>
      <c r="R5692" s="555" t="s">
        <v>54</v>
      </c>
      <c r="S5692" s="614">
        <v>4188471000</v>
      </c>
      <c r="U5692" s="616"/>
    </row>
    <row r="5693" spans="1:21" ht="37.5">
      <c r="A5693" s="5"/>
      <c r="B5693" s="5"/>
      <c r="I5693" s="5"/>
      <c r="J5693" s="5"/>
      <c r="K5693" s="5"/>
      <c r="M5693" s="411"/>
      <c r="O5693" s="16" t="str">
        <f t="shared" si="684"/>
        <v>170122مولد برق با قدرت نامي 900 KVA مناسب براي كار دايم.</v>
      </c>
      <c r="P5693" s="616">
        <v>170122</v>
      </c>
      <c r="Q5693" s="555" t="s">
        <v>3014</v>
      </c>
      <c r="R5693" s="555" t="s">
        <v>54</v>
      </c>
      <c r="S5693" s="614">
        <v>5822497000</v>
      </c>
      <c r="U5693" s="616"/>
    </row>
    <row r="5694" spans="1:21" ht="37.5">
      <c r="A5694" s="5"/>
      <c r="B5694" s="5"/>
      <c r="I5694" s="5"/>
      <c r="J5694" s="5"/>
      <c r="K5694" s="5"/>
      <c r="M5694" s="411"/>
      <c r="O5694" s="16" t="str">
        <f t="shared" si="684"/>
        <v>170123مولد برق با قدرت نامي 1000 KVA مناسب براي كار دايم.</v>
      </c>
      <c r="P5694" s="616">
        <v>170123</v>
      </c>
      <c r="Q5694" s="555" t="s">
        <v>3015</v>
      </c>
      <c r="R5694" s="555" t="s">
        <v>54</v>
      </c>
      <c r="S5694" s="614">
        <v>6354015000</v>
      </c>
      <c r="U5694" s="616"/>
    </row>
    <row r="5695" spans="1:21" ht="34.5">
      <c r="A5695" s="5"/>
      <c r="B5695" s="5"/>
      <c r="I5695" s="5"/>
      <c r="J5695" s="5"/>
      <c r="K5695" s="5"/>
      <c r="M5695" s="411"/>
      <c r="O5695" s="16" t="str">
        <f t="shared" si="684"/>
        <v>170201مولد برق با قدرت نامي 20 KVA مناسب براي كار به صورت اضطراري.</v>
      </c>
      <c r="P5695" s="616">
        <v>170201</v>
      </c>
      <c r="Q5695" s="555" t="s">
        <v>3016</v>
      </c>
      <c r="R5695" s="555" t="s">
        <v>54</v>
      </c>
      <c r="S5695" s="614">
        <v>327791000</v>
      </c>
      <c r="U5695" s="616"/>
    </row>
    <row r="5696" spans="1:21" ht="34.5">
      <c r="A5696" s="5"/>
      <c r="B5696" s="5"/>
      <c r="I5696" s="5"/>
      <c r="J5696" s="5"/>
      <c r="K5696" s="5"/>
      <c r="M5696" s="411"/>
      <c r="O5696" s="16" t="str">
        <f t="shared" si="684"/>
        <v>170202مولد برق با قدرت نامي 30 KVA مناسب براي كار به صورت اضطراري.</v>
      </c>
      <c r="P5696" s="616">
        <v>170202</v>
      </c>
      <c r="Q5696" s="555" t="s">
        <v>3017</v>
      </c>
      <c r="R5696" s="555" t="s">
        <v>54</v>
      </c>
      <c r="S5696" s="614">
        <v>428291000</v>
      </c>
      <c r="U5696" s="616"/>
    </row>
    <row r="5697" spans="1:21" ht="34.5">
      <c r="A5697" s="5"/>
      <c r="B5697" s="5"/>
      <c r="I5697" s="5"/>
      <c r="J5697" s="5"/>
      <c r="K5697" s="5"/>
      <c r="M5697" s="411"/>
      <c r="O5697" s="16" t="str">
        <f t="shared" si="684"/>
        <v>170203مولد برق با قدرت نامي 50 KVA مناسب براي كار به صورت اضطراري.</v>
      </c>
      <c r="P5697" s="616">
        <v>170203</v>
      </c>
      <c r="Q5697" s="555" t="s">
        <v>3018</v>
      </c>
      <c r="R5697" s="555" t="s">
        <v>54</v>
      </c>
      <c r="S5697" s="614">
        <v>535104000</v>
      </c>
      <c r="U5697" s="616"/>
    </row>
    <row r="5698" spans="1:21" ht="34.5">
      <c r="A5698" s="5"/>
      <c r="B5698" s="5"/>
      <c r="I5698" s="5"/>
      <c r="J5698" s="5"/>
      <c r="K5698" s="5"/>
      <c r="M5698" s="411"/>
      <c r="O5698" s="16" t="str">
        <f t="shared" si="684"/>
        <v>170204مولد برق با قدرت نامي 80 KVA مناسب براي كار به صورت اضطراري.</v>
      </c>
      <c r="P5698" s="616">
        <v>170204</v>
      </c>
      <c r="Q5698" s="555" t="s">
        <v>3019</v>
      </c>
      <c r="R5698" s="555" t="s">
        <v>54</v>
      </c>
      <c r="S5698" s="614">
        <v>685854000</v>
      </c>
      <c r="U5698" s="616"/>
    </row>
    <row r="5699" spans="1:21" ht="34.5">
      <c r="A5699" s="5"/>
      <c r="B5699" s="5"/>
      <c r="I5699" s="5"/>
      <c r="J5699" s="5"/>
      <c r="K5699" s="5"/>
      <c r="M5699" s="411"/>
      <c r="O5699" s="16" t="str">
        <f t="shared" si="684"/>
        <v>170205مولد برق با قدرت نامي 100 KVA مناسب براي كار به صورت اضطراري.</v>
      </c>
      <c r="P5699" s="616">
        <v>170205</v>
      </c>
      <c r="Q5699" s="555" t="s">
        <v>3020</v>
      </c>
      <c r="R5699" s="555" t="s">
        <v>54</v>
      </c>
      <c r="S5699" s="614">
        <v>856704000</v>
      </c>
      <c r="U5699" s="616"/>
    </row>
    <row r="5700" spans="1:21" ht="37.5">
      <c r="A5700" s="5"/>
      <c r="B5700" s="5"/>
      <c r="I5700" s="5"/>
      <c r="J5700" s="5"/>
      <c r="K5700" s="5"/>
      <c r="M5700" s="411"/>
      <c r="O5700" s="16" t="str">
        <f t="shared" si="684"/>
        <v>170206مولد برق با قدرت نامي 120 KVA مناسب براي كار به صورت اضطراري.</v>
      </c>
      <c r="P5700" s="616">
        <v>170206</v>
      </c>
      <c r="Q5700" s="555" t="s">
        <v>3021</v>
      </c>
      <c r="R5700" s="555" t="s">
        <v>54</v>
      </c>
      <c r="S5700" s="614">
        <v>1027554000</v>
      </c>
      <c r="U5700" s="616"/>
    </row>
    <row r="5701" spans="1:21" ht="37.5">
      <c r="A5701" s="5"/>
      <c r="B5701" s="5"/>
      <c r="I5701" s="5"/>
      <c r="J5701" s="5"/>
      <c r="K5701" s="5"/>
      <c r="M5701" s="411"/>
      <c r="O5701" s="16" t="str">
        <f t="shared" si="684"/>
        <v>170207مولد برق با قدرت نامي 150 KVA مناسب براي كار به صورت اضطراري.</v>
      </c>
      <c r="P5701" s="616">
        <v>170207</v>
      </c>
      <c r="Q5701" s="555" t="s">
        <v>3022</v>
      </c>
      <c r="R5701" s="555" t="s">
        <v>54</v>
      </c>
      <c r="S5701" s="614">
        <v>1037604000</v>
      </c>
      <c r="U5701" s="616"/>
    </row>
    <row r="5702" spans="1:21" ht="37.5">
      <c r="A5702" s="5"/>
      <c r="B5702" s="5"/>
      <c r="I5702" s="5"/>
      <c r="J5702" s="5"/>
      <c r="K5702" s="5"/>
      <c r="M5702" s="411"/>
      <c r="O5702" s="16" t="str">
        <f t="shared" si="684"/>
        <v>170208مولد برق باقدرت نامي 175 KVA مناسب براي كار به صورت اضطراري.</v>
      </c>
      <c r="P5702" s="616">
        <v>170208</v>
      </c>
      <c r="Q5702" s="555" t="s">
        <v>3023</v>
      </c>
      <c r="R5702" s="555" t="s">
        <v>54</v>
      </c>
      <c r="S5702" s="614">
        <v>1168254000</v>
      </c>
      <c r="U5702" s="616"/>
    </row>
    <row r="5703" spans="1:21" ht="37.5">
      <c r="A5703" s="5"/>
      <c r="B5703" s="5"/>
      <c r="I5703" s="5"/>
      <c r="J5703" s="5"/>
      <c r="K5703" s="5"/>
      <c r="M5703" s="411"/>
      <c r="O5703" s="16" t="str">
        <f t="shared" si="684"/>
        <v>170209مولد برق باقدرت نامي 200 KVA مناسب براي كار به صورت اضطراري.</v>
      </c>
      <c r="P5703" s="616">
        <v>170209</v>
      </c>
      <c r="Q5703" s="555" t="s">
        <v>3024</v>
      </c>
      <c r="R5703" s="555" t="s">
        <v>54</v>
      </c>
      <c r="S5703" s="614">
        <v>1288854000</v>
      </c>
      <c r="U5703" s="616"/>
    </row>
    <row r="5704" spans="1:21" ht="37.5">
      <c r="A5704" s="5"/>
      <c r="B5704" s="5"/>
      <c r="I5704" s="5"/>
      <c r="J5704" s="5"/>
      <c r="K5704" s="5"/>
      <c r="M5704" s="411"/>
      <c r="O5704" s="16" t="str">
        <f t="shared" si="684"/>
        <v>170210مولد برق باقدرت نامي 225 KVA مناسب براي كار به صورت اضطراري.</v>
      </c>
      <c r="P5704" s="616">
        <v>170210</v>
      </c>
      <c r="Q5704" s="555" t="s">
        <v>3025</v>
      </c>
      <c r="R5704" s="555" t="s">
        <v>54</v>
      </c>
      <c r="S5704" s="614">
        <v>1450025000</v>
      </c>
      <c r="U5704" s="616"/>
    </row>
    <row r="5705" spans="1:21" ht="37.5">
      <c r="A5705" s="5"/>
      <c r="B5705" s="5"/>
      <c r="I5705" s="5"/>
      <c r="J5705" s="5"/>
      <c r="K5705" s="5"/>
      <c r="M5705" s="411"/>
      <c r="O5705" s="16" t="str">
        <f t="shared" si="684"/>
        <v>170211مولد برق با قدرت نامي 250 KVA مناسب براي كار به صورت اضطراري.</v>
      </c>
      <c r="P5705" s="616">
        <v>170211</v>
      </c>
      <c r="Q5705" s="555" t="s">
        <v>3026</v>
      </c>
      <c r="R5705" s="555" t="s">
        <v>54</v>
      </c>
      <c r="S5705" s="614">
        <v>1560575000</v>
      </c>
      <c r="U5705" s="616"/>
    </row>
    <row r="5706" spans="1:21" ht="37.5">
      <c r="A5706" s="5"/>
      <c r="B5706" s="5"/>
      <c r="I5706" s="5"/>
      <c r="J5706" s="5"/>
      <c r="K5706" s="5"/>
      <c r="M5706" s="411"/>
      <c r="O5706" s="16" t="str">
        <f t="shared" si="684"/>
        <v>170212مولد برق با قدرت نامي 275 KVA مناسب براي كار به صورت اضطراري.</v>
      </c>
      <c r="P5706" s="616">
        <v>170212</v>
      </c>
      <c r="Q5706" s="555" t="s">
        <v>3027</v>
      </c>
      <c r="R5706" s="555" t="s">
        <v>54</v>
      </c>
      <c r="S5706" s="614">
        <v>1791725000</v>
      </c>
      <c r="U5706" s="616"/>
    </row>
    <row r="5707" spans="1:21" ht="37.5">
      <c r="A5707" s="5"/>
      <c r="B5707" s="5"/>
      <c r="I5707" s="5"/>
      <c r="J5707" s="5"/>
      <c r="K5707" s="5"/>
      <c r="M5707" s="411"/>
      <c r="O5707" s="16" t="str">
        <f t="shared" si="684"/>
        <v>170213مولد برق با قدرت نامي 300 KVA مناسب براي كار به صورت اضطراري.</v>
      </c>
      <c r="P5707" s="616">
        <v>170213</v>
      </c>
      <c r="Q5707" s="555" t="s">
        <v>3028</v>
      </c>
      <c r="R5707" s="555" t="s">
        <v>54</v>
      </c>
      <c r="S5707" s="614">
        <v>1962575000</v>
      </c>
      <c r="U5707" s="616"/>
    </row>
    <row r="5708" spans="1:21" ht="37.5">
      <c r="A5708" s="5"/>
      <c r="B5708" s="5"/>
      <c r="I5708" s="5"/>
      <c r="J5708" s="5"/>
      <c r="K5708" s="5"/>
      <c r="M5708" s="411"/>
      <c r="O5708" s="16" t="str">
        <f t="shared" si="684"/>
        <v>170214مولد برق با قدرت نامي 350 KVA مناسب براي كار به صورت اضطراري.</v>
      </c>
      <c r="P5708" s="616">
        <v>170214</v>
      </c>
      <c r="Q5708" s="555" t="s">
        <v>3029</v>
      </c>
      <c r="R5708" s="555" t="s">
        <v>54</v>
      </c>
      <c r="S5708" s="614">
        <v>2133425000</v>
      </c>
      <c r="U5708" s="616"/>
    </row>
    <row r="5709" spans="1:21" ht="37.5">
      <c r="A5709" s="5"/>
      <c r="B5709" s="5"/>
      <c r="I5709" s="5"/>
      <c r="J5709" s="5"/>
      <c r="K5709" s="5"/>
      <c r="M5709" s="411"/>
      <c r="O5709" s="16" t="str">
        <f t="shared" si="684"/>
        <v>170215مولد برق با قدرت نامي 400 KVA مناسب براي كار به صورت اضطراري.</v>
      </c>
      <c r="P5709" s="616">
        <v>170215</v>
      </c>
      <c r="Q5709" s="555" t="s">
        <v>3030</v>
      </c>
      <c r="R5709" s="555" t="s">
        <v>54</v>
      </c>
      <c r="S5709" s="614">
        <v>2254025000</v>
      </c>
      <c r="U5709" s="616"/>
    </row>
    <row r="5710" spans="1:21" ht="37.5">
      <c r="A5710" s="5"/>
      <c r="B5710" s="5"/>
      <c r="I5710" s="5"/>
      <c r="J5710" s="5"/>
      <c r="K5710" s="5"/>
      <c r="M5710" s="411"/>
      <c r="O5710" s="16" t="str">
        <f t="shared" si="684"/>
        <v>170216مولد برق با قدرت نامي 450 KVA مناسب براي كار به صورت اضطراري.</v>
      </c>
      <c r="P5710" s="616">
        <v>170216</v>
      </c>
      <c r="Q5710" s="555" t="s">
        <v>3031</v>
      </c>
      <c r="R5710" s="555" t="s">
        <v>54</v>
      </c>
      <c r="S5710" s="614">
        <v>2586707000</v>
      </c>
      <c r="U5710" s="616"/>
    </row>
    <row r="5711" spans="1:21" ht="37.5">
      <c r="A5711" s="5"/>
      <c r="B5711" s="5"/>
      <c r="I5711" s="5"/>
      <c r="J5711" s="5"/>
      <c r="K5711" s="5"/>
      <c r="M5711" s="411"/>
      <c r="O5711" s="16" t="str">
        <f t="shared" si="684"/>
        <v>170217مولد برق با قدرت نامي 500 KVA مناسب براي كار به صورت اضطراري.</v>
      </c>
      <c r="P5711" s="616">
        <v>170217</v>
      </c>
      <c r="Q5711" s="555" t="s">
        <v>3032</v>
      </c>
      <c r="R5711" s="555" t="s">
        <v>54</v>
      </c>
      <c r="S5711" s="614">
        <v>3058496000</v>
      </c>
      <c r="U5711" s="616"/>
    </row>
    <row r="5712" spans="1:21" ht="37.5">
      <c r="A5712" s="5"/>
      <c r="B5712" s="5"/>
      <c r="I5712" s="5"/>
      <c r="J5712" s="5"/>
      <c r="K5712" s="5"/>
      <c r="M5712" s="411"/>
      <c r="O5712" s="16" t="str">
        <f t="shared" si="684"/>
        <v>170218مولد برق با قدرت نامي 550 KVA مناسب براي كار به صورت اضطراري.</v>
      </c>
      <c r="P5712" s="616">
        <v>170218</v>
      </c>
      <c r="Q5712" s="555" t="s">
        <v>3033</v>
      </c>
      <c r="R5712" s="555" t="s">
        <v>54</v>
      </c>
      <c r="S5712" s="614">
        <v>3410246000</v>
      </c>
      <c r="U5712" s="616"/>
    </row>
    <row r="5713" spans="1:21" ht="37.5">
      <c r="A5713" s="5"/>
      <c r="B5713" s="5"/>
      <c r="I5713" s="5"/>
      <c r="J5713" s="5"/>
      <c r="K5713" s="5"/>
      <c r="M5713" s="411"/>
      <c r="O5713" s="16" t="str">
        <f t="shared" si="684"/>
        <v>170219مولد برق با قدرت نامي 600 KVA مناسب براي كار به صورت اضطراري.</v>
      </c>
      <c r="P5713" s="616">
        <v>170219</v>
      </c>
      <c r="Q5713" s="555" t="s">
        <v>3034</v>
      </c>
      <c r="R5713" s="555" t="s">
        <v>54</v>
      </c>
      <c r="S5713" s="614">
        <v>3611246000</v>
      </c>
      <c r="U5713" s="616"/>
    </row>
    <row r="5714" spans="1:21" ht="37.5">
      <c r="A5714" s="5"/>
      <c r="B5714" s="5"/>
      <c r="I5714" s="5"/>
      <c r="J5714" s="5"/>
      <c r="K5714" s="5"/>
      <c r="M5714" s="411"/>
      <c r="O5714" s="16" t="str">
        <f t="shared" si="684"/>
        <v>170220مولد برق با قدرت نامي 700 KVA مناسب براي كار به صورت اضطراري.</v>
      </c>
      <c r="P5714" s="616">
        <v>170220</v>
      </c>
      <c r="Q5714" s="555" t="s">
        <v>3035</v>
      </c>
      <c r="R5714" s="555" t="s">
        <v>54</v>
      </c>
      <c r="S5714" s="614">
        <v>4138221000</v>
      </c>
      <c r="U5714" s="616"/>
    </row>
    <row r="5715" spans="1:21" ht="37.5">
      <c r="A5715" s="5"/>
      <c r="B5715" s="5"/>
      <c r="I5715" s="5"/>
      <c r="J5715" s="5"/>
      <c r="K5715" s="5"/>
      <c r="M5715" s="411"/>
      <c r="O5715" s="16" t="str">
        <f t="shared" si="684"/>
        <v>170221مولد برق با قدرت نامي 800 KVA مناسب براي كار به صورت اضطراري.</v>
      </c>
      <c r="P5715" s="616">
        <v>170221</v>
      </c>
      <c r="Q5715" s="555" t="s">
        <v>3036</v>
      </c>
      <c r="R5715" s="555" t="s">
        <v>54</v>
      </c>
      <c r="S5715" s="614">
        <v>4716997000</v>
      </c>
      <c r="U5715" s="616"/>
    </row>
    <row r="5716" spans="1:21" ht="37.5">
      <c r="A5716" s="5"/>
      <c r="B5716" s="5"/>
      <c r="I5716" s="5"/>
      <c r="J5716" s="5"/>
      <c r="K5716" s="5"/>
      <c r="M5716" s="411"/>
      <c r="O5716" s="16" t="str">
        <f t="shared" si="684"/>
        <v>170222مولد برق با قدرت نامي 900 KVA مناسب براي كار به صورت اضطراري.</v>
      </c>
      <c r="P5716" s="616">
        <v>170222</v>
      </c>
      <c r="Q5716" s="555" t="s">
        <v>3037</v>
      </c>
      <c r="R5716" s="555" t="s">
        <v>54</v>
      </c>
      <c r="S5716" s="614">
        <v>6354015000</v>
      </c>
      <c r="U5716" s="616"/>
    </row>
    <row r="5717" spans="1:21" ht="37.5">
      <c r="A5717" s="5"/>
      <c r="B5717" s="5"/>
      <c r="I5717" s="5"/>
      <c r="J5717" s="5"/>
      <c r="K5717" s="5"/>
      <c r="M5717" s="411"/>
      <c r="O5717" s="16" t="str">
        <f t="shared" si="684"/>
        <v>170223مولد برق با قدرت نامي 1000 KVA مناسب براي كار به صورت اضطراري.</v>
      </c>
      <c r="P5717" s="616">
        <v>170223</v>
      </c>
      <c r="Q5717" s="555" t="s">
        <v>3038</v>
      </c>
      <c r="R5717" s="555" t="s">
        <v>54</v>
      </c>
      <c r="S5717" s="614">
        <v>6835037000</v>
      </c>
      <c r="U5717" s="616"/>
    </row>
    <row r="5718" spans="1:21">
      <c r="A5718" s="5"/>
      <c r="B5718" s="5"/>
      <c r="I5718" s="5"/>
      <c r="J5718" s="5"/>
      <c r="K5718" s="5"/>
      <c r="M5718" s="411"/>
      <c r="O5718" s="16" t="str">
        <f t="shared" si="684"/>
        <v>170224مولدبرق</v>
      </c>
      <c r="P5718" s="615" t="s">
        <v>3692</v>
      </c>
      <c r="Q5718" s="258" t="s">
        <v>3691</v>
      </c>
      <c r="R5718" s="259" t="s">
        <v>54</v>
      </c>
      <c r="S5718" s="87">
        <v>10000</v>
      </c>
      <c r="T5718" s="5" t="s">
        <v>511</v>
      </c>
    </row>
    <row r="5719" spans="1:21">
      <c r="A5719" s="5"/>
      <c r="B5719" s="5"/>
      <c r="I5719" s="5"/>
      <c r="J5719" s="5"/>
      <c r="K5719" s="5"/>
      <c r="M5719" s="411"/>
      <c r="O5719" s="16" t="str">
        <f t="shared" si="684"/>
        <v>170225مولدبرق1</v>
      </c>
      <c r="P5719" s="615" t="s">
        <v>3693</v>
      </c>
      <c r="Q5719" s="258" t="s">
        <v>7199</v>
      </c>
      <c r="R5719" s="259" t="s">
        <v>54</v>
      </c>
      <c r="S5719" s="87">
        <v>10001</v>
      </c>
      <c r="T5719" s="5" t="s">
        <v>511</v>
      </c>
    </row>
    <row r="5720" spans="1:21">
      <c r="A5720" s="5"/>
      <c r="B5720" s="5"/>
      <c r="I5720" s="5"/>
      <c r="J5720" s="5"/>
      <c r="K5720" s="5"/>
      <c r="M5720" s="411"/>
      <c r="O5720" s="16" t="str">
        <f t="shared" si="684"/>
        <v>170226مولدبرق2</v>
      </c>
      <c r="P5720" s="615" t="s">
        <v>3694</v>
      </c>
      <c r="Q5720" s="258" t="s">
        <v>7200</v>
      </c>
      <c r="R5720" s="259" t="s">
        <v>54</v>
      </c>
      <c r="S5720" s="87">
        <v>10002</v>
      </c>
      <c r="T5720" s="5" t="s">
        <v>511</v>
      </c>
    </row>
    <row r="5721" spans="1:21" ht="34.5">
      <c r="A5721" s="5"/>
      <c r="B5721" s="5"/>
      <c r="I5721" s="5"/>
      <c r="J5721" s="5"/>
      <c r="K5721" s="5"/>
      <c r="M5721" s="411"/>
      <c r="O5721" s="16" t="str">
        <f t="shared" si="684"/>
        <v>180101خازن صنعتي سه فاز از نوع خشك 400 ولت، 50 هرتز، با اتصال دلتا، مجهز به مقاومت تخليه بار و به قدرت 5 كيلووار.</v>
      </c>
      <c r="P5721" s="618">
        <v>180101</v>
      </c>
      <c r="Q5721" s="555" t="s">
        <v>3039</v>
      </c>
      <c r="R5721" s="555" t="s">
        <v>54</v>
      </c>
      <c r="S5721" s="614">
        <v>1548000</v>
      </c>
      <c r="U5721" s="616"/>
    </row>
    <row r="5722" spans="1:21" ht="51.75">
      <c r="A5722" s="5"/>
      <c r="B5722" s="5"/>
      <c r="I5722" s="5"/>
      <c r="J5722" s="5"/>
      <c r="K5722" s="5"/>
      <c r="M5722" s="411"/>
      <c r="O5722" s="16" t="str">
        <f t="shared" si="684"/>
        <v>180102خازن صنعتي سه فاز از نوع خشك 400 ولت، 50 هرتز، با اتصال دلتا، مجهز به مقاومت تخليه بار و به قدرت 5/7 كيلووار.</v>
      </c>
      <c r="P5722" s="616">
        <v>180102</v>
      </c>
      <c r="Q5722" s="555" t="s">
        <v>3040</v>
      </c>
      <c r="R5722" s="555" t="s">
        <v>54</v>
      </c>
      <c r="S5722" s="614">
        <v>1673000</v>
      </c>
      <c r="U5722" s="616"/>
    </row>
    <row r="5723" spans="1:21" ht="34.5">
      <c r="A5723" s="5"/>
      <c r="B5723" s="5"/>
      <c r="I5723" s="5"/>
      <c r="J5723" s="5"/>
      <c r="K5723" s="5"/>
      <c r="M5723" s="411"/>
      <c r="O5723" s="16" t="str">
        <f t="shared" si="684"/>
        <v>180103خازن صنعتي سه فاز از نوع خشك 400 ولت، 50 هرتز، با اتصال دلتا، مجهز به مقاومت تخليه بار و به قدرت 10 كيلووار.</v>
      </c>
      <c r="P5723" s="616">
        <v>180103</v>
      </c>
      <c r="Q5723" s="555" t="s">
        <v>3041</v>
      </c>
      <c r="R5723" s="555" t="s">
        <v>54</v>
      </c>
      <c r="S5723" s="614">
        <v>1988000</v>
      </c>
      <c r="U5723" s="616"/>
    </row>
    <row r="5724" spans="1:21" ht="51.75">
      <c r="A5724" s="5"/>
      <c r="B5724" s="5"/>
      <c r="I5724" s="5"/>
      <c r="J5724" s="5"/>
      <c r="K5724" s="5"/>
      <c r="M5724" s="411"/>
      <c r="O5724" s="16" t="str">
        <f t="shared" si="684"/>
        <v>180104خازن صنعتي سه فاز از نوع خشك 400 ولت، 50 هرتز، با اتصال دلتا، مجهز به مقاومت تخليه بار و به قدرت 1/52 كيلووار.</v>
      </c>
      <c r="P5724" s="616">
        <v>180104</v>
      </c>
      <c r="Q5724" s="555" t="s">
        <v>6807</v>
      </c>
      <c r="R5724" s="555" t="s">
        <v>54</v>
      </c>
      <c r="S5724" s="614">
        <v>2388000</v>
      </c>
      <c r="U5724" s="616"/>
    </row>
    <row r="5725" spans="1:21" ht="34.5">
      <c r="A5725" s="5"/>
      <c r="B5725" s="5"/>
      <c r="I5725" s="5"/>
      <c r="J5725" s="5"/>
      <c r="K5725" s="5"/>
      <c r="M5725" s="411"/>
      <c r="O5725" s="16" t="str">
        <f t="shared" si="684"/>
        <v>180105خازن صنعتي سه فاز از نوع خشك 400 ولت، 50 هرتز، با اتصال دلتا، مجهز به مقاومت تخليه بار و به قدرت 15 كيلووار.</v>
      </c>
      <c r="P5725" s="616">
        <v>180105</v>
      </c>
      <c r="Q5725" s="555" t="s">
        <v>3042</v>
      </c>
      <c r="R5725" s="555" t="s">
        <v>54</v>
      </c>
      <c r="S5725" s="614">
        <v>2993000</v>
      </c>
      <c r="U5725" s="616"/>
    </row>
    <row r="5726" spans="1:21" ht="34.5">
      <c r="A5726" s="5"/>
      <c r="B5726" s="5"/>
      <c r="I5726" s="5"/>
      <c r="J5726" s="5"/>
      <c r="K5726" s="5"/>
      <c r="M5726" s="411"/>
      <c r="O5726" s="16" t="str">
        <f t="shared" si="684"/>
        <v>180106خازن صنعتي سه فاز از نوع خشك 400 ولت، 50 هرتز، با اتصال دلتا، مجهز به مقاومت تخليه بار و به قدرت 20 كيلووار.</v>
      </c>
      <c r="P5726" s="616">
        <v>180106</v>
      </c>
      <c r="Q5726" s="555" t="s">
        <v>3043</v>
      </c>
      <c r="R5726" s="555" t="s">
        <v>54</v>
      </c>
      <c r="S5726" s="614">
        <v>4069000</v>
      </c>
      <c r="U5726" s="616"/>
    </row>
    <row r="5727" spans="1:21" ht="34.5">
      <c r="A5727" s="5"/>
      <c r="B5727" s="5"/>
      <c r="I5727" s="5"/>
      <c r="J5727" s="5"/>
      <c r="K5727" s="5"/>
      <c r="M5727" s="411"/>
      <c r="O5727" s="16" t="str">
        <f t="shared" si="684"/>
        <v>180107خازن صنعتي سه فاز از نوع خشك 400 ولت، 50 هرتز، با اتصال دلتا، مجهز به مقاومت تخليه بار و به قدرت 25 كيلووار.</v>
      </c>
      <c r="P5727" s="616">
        <v>180107</v>
      </c>
      <c r="Q5727" s="555" t="s">
        <v>3044</v>
      </c>
      <c r="R5727" s="555" t="s">
        <v>54</v>
      </c>
      <c r="S5727" s="614">
        <v>4763000</v>
      </c>
      <c r="U5727" s="616"/>
    </row>
    <row r="5728" spans="1:21" ht="34.5">
      <c r="A5728" s="5"/>
      <c r="B5728" s="5"/>
      <c r="I5728" s="5"/>
      <c r="J5728" s="5"/>
      <c r="K5728" s="5"/>
      <c r="M5728" s="411"/>
      <c r="O5728" s="16" t="str">
        <f t="shared" si="684"/>
        <v>180108خازن صنعتي سه فاز از نوع خشك 400 ولت، 50 هرتز، با اتصال دلتا، مجهز به مقاومت تخليه بار و به قدرت 30 كيلووار.</v>
      </c>
      <c r="P5728" s="616">
        <v>180108</v>
      </c>
      <c r="Q5728" s="555" t="s">
        <v>3045</v>
      </c>
      <c r="R5728" s="555" t="s">
        <v>54</v>
      </c>
      <c r="S5728" s="614">
        <v>5825000</v>
      </c>
      <c r="U5728" s="616"/>
    </row>
    <row r="5729" spans="1:21" ht="34.5">
      <c r="A5729" s="5"/>
      <c r="B5729" s="5"/>
      <c r="I5729" s="5"/>
      <c r="J5729" s="5"/>
      <c r="K5729" s="5"/>
      <c r="M5729" s="411"/>
      <c r="O5729" s="16" t="str">
        <f t="shared" si="684"/>
        <v>180109خازن صنعتي سه فاز از نوع خشك 400 ولت، 50 هرتز، با اتصال دلتا، مجهز به مقاومت تخليه بار و به قدرت 40 كيلووار.</v>
      </c>
      <c r="P5729" s="616">
        <v>180109</v>
      </c>
      <c r="Q5729" s="555" t="s">
        <v>3046</v>
      </c>
      <c r="R5729" s="555" t="s">
        <v>54</v>
      </c>
      <c r="S5729" s="614">
        <v>7185000</v>
      </c>
      <c r="U5729" s="616"/>
    </row>
    <row r="5730" spans="1:21" ht="34.5">
      <c r="A5730" s="5"/>
      <c r="B5730" s="5"/>
      <c r="I5730" s="5"/>
      <c r="J5730" s="5"/>
      <c r="K5730" s="5"/>
      <c r="M5730" s="411"/>
      <c r="O5730" s="16" t="str">
        <f t="shared" si="684"/>
        <v>180110خازن صنعتي سه فاز از نوع خشك 400 ولت، 50 هرتز، با اتصال دلتا، مجهز به مقاومت تخليه بار و به قدرت 50 كيلووار.</v>
      </c>
      <c r="P5730" s="616">
        <v>180110</v>
      </c>
      <c r="Q5730" s="555" t="s">
        <v>3047</v>
      </c>
      <c r="R5730" s="555" t="s">
        <v>54</v>
      </c>
      <c r="S5730" s="614">
        <v>8342000</v>
      </c>
      <c r="U5730" s="616"/>
    </row>
    <row r="5731" spans="1:21" ht="34.5">
      <c r="A5731" s="5"/>
      <c r="B5731" s="5"/>
      <c r="I5731" s="5"/>
      <c r="J5731" s="5"/>
      <c r="K5731" s="5"/>
      <c r="M5731" s="411"/>
      <c r="O5731" s="16" t="str">
        <f t="shared" si="684"/>
        <v>180201خازن صنعتي سه فاز از نوع روغني 400 ولت، 50 هرتز، با اتصال دلتا، مجهز به مقاومت تخليه بار و به قدرت 10 كيلووار.</v>
      </c>
      <c r="P5731" s="616">
        <v>180201</v>
      </c>
      <c r="Q5731" s="555" t="s">
        <v>3048</v>
      </c>
      <c r="R5731" s="555" t="s">
        <v>54</v>
      </c>
      <c r="S5731" s="614">
        <v>9238000</v>
      </c>
      <c r="U5731" s="616"/>
    </row>
    <row r="5732" spans="1:21" ht="34.5">
      <c r="A5732" s="5"/>
      <c r="B5732" s="5"/>
      <c r="I5732" s="5"/>
      <c r="J5732" s="5"/>
      <c r="K5732" s="5"/>
      <c r="M5732" s="411"/>
      <c r="O5732" s="16" t="str">
        <f t="shared" si="684"/>
        <v>180202خازن صنعتي سه فاز از نوع روغني 400 ولت، 50 هرتز، با اتصال دلتا، مجهز به مقاومت تخليه بار و به قدرت 15 كيلووار.</v>
      </c>
      <c r="P5732" s="616">
        <v>180202</v>
      </c>
      <c r="Q5732" s="555" t="s">
        <v>3049</v>
      </c>
      <c r="R5732" s="555" t="s">
        <v>54</v>
      </c>
      <c r="S5732" s="614">
        <v>10847000</v>
      </c>
      <c r="U5732" s="616"/>
    </row>
    <row r="5733" spans="1:21" ht="34.5">
      <c r="A5733" s="5"/>
      <c r="B5733" s="5"/>
      <c r="I5733" s="5"/>
      <c r="J5733" s="5"/>
      <c r="K5733" s="5"/>
      <c r="M5733" s="411"/>
      <c r="O5733" s="16" t="str">
        <f t="shared" si="684"/>
        <v>180203خازن صنعتي سه فاز از نوع روغني 400 ولت، 50 هرتز، با اتصال دلتا، مجهز به مقاومت تخليه بار و به قدرت 20 كيلووار.</v>
      </c>
      <c r="P5733" s="616">
        <v>180203</v>
      </c>
      <c r="Q5733" s="555" t="s">
        <v>3050</v>
      </c>
      <c r="R5733" s="555" t="s">
        <v>54</v>
      </c>
      <c r="S5733" s="614">
        <v>12458000</v>
      </c>
      <c r="U5733" s="616"/>
    </row>
    <row r="5734" spans="1:21" ht="34.5">
      <c r="A5734" s="5"/>
      <c r="B5734" s="5"/>
      <c r="I5734" s="5"/>
      <c r="J5734" s="5"/>
      <c r="K5734" s="5"/>
      <c r="M5734" s="411"/>
      <c r="O5734" s="16" t="str">
        <f t="shared" si="684"/>
        <v>180204خازن صنعتي سه فاز از نوع روغني 400 ولت، 50 هرتز، با اتصال دلتا، مجهز به مقاومت تخليه بار و به قدرت 25  كيلووار.</v>
      </c>
      <c r="P5734" s="616">
        <v>180204</v>
      </c>
      <c r="Q5734" s="555" t="s">
        <v>3051</v>
      </c>
      <c r="R5734" s="555" t="s">
        <v>54</v>
      </c>
      <c r="S5734" s="614">
        <v>13478000</v>
      </c>
      <c r="U5734" s="616"/>
    </row>
    <row r="5735" spans="1:21" ht="34.5">
      <c r="A5735" s="5"/>
      <c r="B5735" s="5"/>
      <c r="I5735" s="5"/>
      <c r="J5735" s="5"/>
      <c r="K5735" s="5"/>
      <c r="M5735" s="411"/>
      <c r="O5735" s="16" t="str">
        <f t="shared" ref="O5735:O5798" si="685">LEFT(CONCATENATE(P5735,Q5735),252)</f>
        <v>180205خازن صنعتي سه فاز از نوع روغني 400 ولت، 50 هرتز، با اتصال دلتا، مجهز به مقاومت تخليه بار و به قدرت 30  كيلووار.</v>
      </c>
      <c r="P5735" s="616">
        <v>180205</v>
      </c>
      <c r="Q5735" s="555" t="s">
        <v>3052</v>
      </c>
      <c r="R5735" s="555" t="s">
        <v>54</v>
      </c>
      <c r="S5735" s="614">
        <v>15413000</v>
      </c>
      <c r="U5735" s="616"/>
    </row>
    <row r="5736" spans="1:21" ht="34.5">
      <c r="A5736" s="5"/>
      <c r="B5736" s="5"/>
      <c r="I5736" s="5"/>
      <c r="J5736" s="5"/>
      <c r="K5736" s="5"/>
      <c r="M5736" s="411"/>
      <c r="O5736" s="16" t="str">
        <f t="shared" si="685"/>
        <v>180206خازن صنعتي سه فاز از نوع روغني 400 ولت، 50 هرتز، با اتصال دلتا، مجهز به مقاومت تخليه بار و به قدرت 40  كيلووار.</v>
      </c>
      <c r="P5736" s="616">
        <v>180206</v>
      </c>
      <c r="Q5736" s="555" t="s">
        <v>3053</v>
      </c>
      <c r="R5736" s="555" t="s">
        <v>54</v>
      </c>
      <c r="S5736" s="614">
        <v>18150000</v>
      </c>
      <c r="U5736" s="616"/>
    </row>
    <row r="5737" spans="1:21" ht="34.5">
      <c r="A5737" s="5"/>
      <c r="B5737" s="5"/>
      <c r="I5737" s="5"/>
      <c r="J5737" s="5"/>
      <c r="K5737" s="5"/>
      <c r="M5737" s="411"/>
      <c r="O5737" s="16" t="str">
        <f t="shared" si="685"/>
        <v>180207خازن صنعتي سه فاز از نوع روغني 400 ولت، 50 هرتز، با اتصال دلتا، مجهز به مقاومت تخليه بار و به قدرت 50  كيلووار.</v>
      </c>
      <c r="P5737" s="616">
        <v>180207</v>
      </c>
      <c r="Q5737" s="555" t="s">
        <v>3054</v>
      </c>
      <c r="R5737" s="555" t="s">
        <v>54</v>
      </c>
      <c r="S5737" s="614">
        <v>20327000</v>
      </c>
      <c r="U5737" s="616"/>
    </row>
    <row r="5738" spans="1:21" ht="51.75">
      <c r="A5738" s="5"/>
      <c r="B5738" s="5"/>
      <c r="I5738" s="5"/>
      <c r="J5738" s="5"/>
      <c r="K5738" s="5"/>
      <c r="M5738" s="411"/>
      <c r="O5738" s="16" t="str">
        <f t="shared" si="685"/>
        <v>180208خازن صنعتي سه فاز از نوع روغني 400 ولت، 50 هرتز، با اتصال دلتا، مجهز به مقاومت تخليه بار و به قدرت 100  كيلووار.</v>
      </c>
      <c r="P5738" s="616">
        <v>180208</v>
      </c>
      <c r="Q5738" s="555" t="s">
        <v>3055</v>
      </c>
      <c r="R5738" s="555" t="s">
        <v>54</v>
      </c>
      <c r="S5738" s="616">
        <v>0</v>
      </c>
      <c r="U5738" s="616"/>
    </row>
    <row r="5739" spans="1:21" ht="34.5">
      <c r="A5739" s="5"/>
      <c r="B5739" s="5"/>
      <c r="I5739" s="5"/>
      <c r="J5739" s="5"/>
      <c r="K5739" s="5"/>
      <c r="M5739" s="411"/>
      <c r="O5739" s="16" t="str">
        <f t="shared" si="685"/>
        <v>180301خازن صنعتي سه فاز از نوع گازي 400 ولت، 50 هرتز، با اتصال دلتا، مجهز به مقاومت تخليه بار و به قدرت 5  كيلووار.</v>
      </c>
      <c r="P5739" s="616">
        <v>180301</v>
      </c>
      <c r="Q5739" s="555" t="s">
        <v>3056</v>
      </c>
      <c r="R5739" s="555" t="s">
        <v>54</v>
      </c>
      <c r="S5739" s="614">
        <v>5865000</v>
      </c>
      <c r="U5739" s="616"/>
    </row>
    <row r="5740" spans="1:21" ht="51.75">
      <c r="A5740" s="5"/>
      <c r="B5740" s="5"/>
      <c r="I5740" s="5"/>
      <c r="J5740" s="5"/>
      <c r="K5740" s="5"/>
      <c r="M5740" s="411"/>
      <c r="O5740" s="16" t="str">
        <f t="shared" si="685"/>
        <v>180302خازن صنعتي سه فاز از نوع گازي 400 ولت، 50 هرتز، با اتصال دلتا، مجهز به مقاومت تخليه بار و به قدرت 1/52  كيلووار.</v>
      </c>
      <c r="P5740" s="616">
        <v>180302</v>
      </c>
      <c r="Q5740" s="555" t="s">
        <v>6808</v>
      </c>
      <c r="R5740" s="555" t="s">
        <v>54</v>
      </c>
      <c r="S5740" s="614">
        <v>2278000</v>
      </c>
      <c r="U5740" s="616"/>
    </row>
    <row r="5741" spans="1:21" ht="34.5">
      <c r="A5741" s="5"/>
      <c r="B5741" s="5"/>
      <c r="I5741" s="5"/>
      <c r="J5741" s="5"/>
      <c r="K5741" s="5"/>
      <c r="M5741" s="411"/>
      <c r="O5741" s="16" t="str">
        <f t="shared" si="685"/>
        <v>180303خازن صنعتي سه فاز از نوع گازي 400 ولت، 50 هرتز، با اتصال دلتا، مجهز به مقاومت تخليه بار و به قدرت 25  كيلووار.</v>
      </c>
      <c r="P5741" s="616">
        <v>180303</v>
      </c>
      <c r="Q5741" s="555" t="s">
        <v>3057</v>
      </c>
      <c r="R5741" s="555" t="s">
        <v>54</v>
      </c>
      <c r="S5741" s="614">
        <v>4273000</v>
      </c>
      <c r="U5741" s="616"/>
    </row>
    <row r="5742" spans="1:21" ht="51.75">
      <c r="A5742" s="5"/>
      <c r="B5742" s="5"/>
      <c r="I5742" s="5"/>
      <c r="J5742" s="5"/>
      <c r="K5742" s="5"/>
      <c r="M5742" s="411"/>
      <c r="O5742" s="16" t="str">
        <f t="shared" si="685"/>
        <v>180401رگولاتور خازن نوع الكترونيكي، مجهز به كسينوس في متر با قابليت برنامه‌ريزي پله‌هاي خازني به ترتيب دلخواه بطور كامل داراي 6 پله.</v>
      </c>
      <c r="P5742" s="616">
        <v>180401</v>
      </c>
      <c r="Q5742" s="555" t="s">
        <v>3058</v>
      </c>
      <c r="R5742" s="555" t="s">
        <v>54</v>
      </c>
      <c r="S5742" s="614">
        <v>6730000</v>
      </c>
      <c r="U5742" s="616"/>
    </row>
    <row r="5743" spans="1:21" ht="61.5" customHeight="1">
      <c r="A5743" s="5"/>
      <c r="B5743" s="5"/>
      <c r="I5743" s="5"/>
      <c r="J5743" s="5"/>
      <c r="K5743" s="5"/>
      <c r="M5743" s="411"/>
      <c r="O5743" s="16" t="str">
        <f t="shared" si="685"/>
        <v>180402رگولاتور خازن نوع الكترونيكي، مجهز به كسينوس في متر با قابليت برنامه‌ريزي پله‌هاي خازني به ترتيب دلخواه بطور كامل داراي 12 پله.</v>
      </c>
      <c r="P5743" s="616">
        <v>180402</v>
      </c>
      <c r="Q5743" s="555" t="s">
        <v>3059</v>
      </c>
      <c r="R5743" s="555" t="s">
        <v>54</v>
      </c>
      <c r="S5743" s="614">
        <v>9651000</v>
      </c>
      <c r="U5743" s="616"/>
    </row>
    <row r="5744" spans="1:21" ht="81.75" customHeight="1">
      <c r="A5744" s="5"/>
      <c r="B5744" s="5"/>
      <c r="I5744" s="5"/>
      <c r="J5744" s="5"/>
      <c r="K5744" s="5"/>
      <c r="M5744" s="411"/>
      <c r="O5744" s="16" t="str">
        <f t="shared" si="685"/>
        <v>180403رگولاتور خازن نوع الكترونيكي، مجهز به كسينوس في متر با قابليت برنامه‌ريزي پله‌هاي خازني به ترتيب دلخواه بطور كامل داراي 18 پله.</v>
      </c>
      <c r="P5744" s="616">
        <v>180403</v>
      </c>
      <c r="Q5744" s="555" t="s">
        <v>3060</v>
      </c>
      <c r="R5744" s="555" t="s">
        <v>54</v>
      </c>
      <c r="S5744" s="616">
        <v>0</v>
      </c>
      <c r="U5744" s="616"/>
    </row>
    <row r="5745" spans="1:21" ht="42" customHeight="1">
      <c r="A5745" s="5"/>
      <c r="B5745" s="5"/>
      <c r="I5745" s="5"/>
      <c r="J5745" s="5"/>
      <c r="K5745" s="5"/>
      <c r="M5745" s="411"/>
      <c r="O5745" s="16" t="str">
        <f t="shared" si="685"/>
        <v>180404رگولاتور</v>
      </c>
      <c r="P5745" s="615" t="s">
        <v>490</v>
      </c>
      <c r="Q5745" s="258" t="s">
        <v>3695</v>
      </c>
      <c r="R5745" s="259" t="s">
        <v>54</v>
      </c>
      <c r="S5745" s="87">
        <v>10000</v>
      </c>
      <c r="T5745" s="5" t="s">
        <v>511</v>
      </c>
    </row>
    <row r="5746" spans="1:21" ht="47.25" customHeight="1">
      <c r="A5746" s="5"/>
      <c r="B5746" s="5"/>
      <c r="I5746" s="5"/>
      <c r="J5746" s="5"/>
      <c r="K5746" s="5"/>
      <c r="M5746" s="411"/>
      <c r="O5746" s="16" t="str">
        <f t="shared" si="685"/>
        <v>180405رگولاتور1</v>
      </c>
      <c r="P5746" s="615" t="s">
        <v>3696</v>
      </c>
      <c r="Q5746" s="258" t="s">
        <v>7201</v>
      </c>
      <c r="R5746" s="259" t="s">
        <v>54</v>
      </c>
      <c r="S5746" s="87">
        <v>10001</v>
      </c>
      <c r="T5746" s="5" t="s">
        <v>511</v>
      </c>
    </row>
    <row r="5747" spans="1:21" ht="48.75" customHeight="1">
      <c r="A5747" s="5"/>
      <c r="B5747" s="5"/>
      <c r="I5747" s="5"/>
      <c r="J5747" s="5"/>
      <c r="K5747" s="5"/>
      <c r="M5747" s="411"/>
      <c r="O5747" s="16" t="str">
        <f t="shared" si="685"/>
        <v>180406رگولاتور2</v>
      </c>
      <c r="P5747" s="615" t="s">
        <v>3697</v>
      </c>
      <c r="Q5747" s="258" t="s">
        <v>7202</v>
      </c>
      <c r="R5747" s="259" t="s">
        <v>54</v>
      </c>
      <c r="S5747" s="87">
        <v>10002</v>
      </c>
      <c r="T5747" s="5" t="s">
        <v>511</v>
      </c>
    </row>
    <row r="5748" spans="1:21" ht="87" customHeight="1">
      <c r="A5748" s="5"/>
      <c r="B5748" s="5"/>
      <c r="I5748" s="5"/>
      <c r="J5748" s="5"/>
      <c r="K5748" s="5"/>
      <c r="M5748" s="411"/>
      <c r="O5748" s="16" t="str">
        <f t="shared" si="685"/>
        <v>190101ترانسفورماتور فشار متوسط روغني براي نصب در داخل ساختمان، سه فاز 231 /400/11000 ولت 50 هرتز، به قدرت 50 كيلوولت آمپر.</v>
      </c>
      <c r="P5748" s="618">
        <v>190101</v>
      </c>
      <c r="Q5748" s="555" t="s">
        <v>3061</v>
      </c>
      <c r="R5748" s="555" t="s">
        <v>54</v>
      </c>
      <c r="S5748" s="614">
        <v>76411000</v>
      </c>
      <c r="U5748" s="616"/>
    </row>
    <row r="5749" spans="1:21" ht="51.75">
      <c r="A5749" s="5"/>
      <c r="B5749" s="5"/>
      <c r="I5749" s="5"/>
      <c r="J5749" s="5"/>
      <c r="K5749" s="5"/>
      <c r="M5749" s="411"/>
      <c r="O5749" s="16" t="str">
        <f t="shared" si="685"/>
        <v>190102ترانسفورماتور فشار متوسط روغني براي نصب در داخل ساختمان، سه فاز 231 /400/11000 ولت 50 هرتز، به قدرت 75 كيلوولت آمپر.</v>
      </c>
      <c r="P5749" s="616">
        <v>190102</v>
      </c>
      <c r="Q5749" s="555" t="s">
        <v>3062</v>
      </c>
      <c r="R5749" s="555" t="s">
        <v>54</v>
      </c>
      <c r="S5749" s="614">
        <v>91638000</v>
      </c>
      <c r="U5749" s="616"/>
    </row>
    <row r="5750" spans="1:21" ht="51.75">
      <c r="A5750" s="5"/>
      <c r="B5750" s="5"/>
      <c r="I5750" s="5"/>
      <c r="J5750" s="5"/>
      <c r="K5750" s="5"/>
      <c r="M5750" s="411"/>
      <c r="O5750" s="16" t="str">
        <f t="shared" si="685"/>
        <v>190103ترانسفورماتور فشار متوسط روغني براي نصب در داخل ساختمان، سه فاز 231 /400/11000 ولت 50 هرتز، به قدرت 100 كيلوولت آمپر.</v>
      </c>
      <c r="P5750" s="616">
        <v>190103</v>
      </c>
      <c r="Q5750" s="555" t="s">
        <v>3063</v>
      </c>
      <c r="R5750" s="555" t="s">
        <v>54</v>
      </c>
      <c r="S5750" s="614">
        <v>104122000</v>
      </c>
      <c r="U5750" s="616"/>
    </row>
    <row r="5751" spans="1:21" ht="51.75">
      <c r="A5751" s="5"/>
      <c r="B5751" s="5"/>
      <c r="I5751" s="5"/>
      <c r="J5751" s="5"/>
      <c r="K5751" s="5"/>
      <c r="M5751" s="411"/>
      <c r="O5751" s="16" t="str">
        <f t="shared" si="685"/>
        <v>190104ترانسفورماتور فشار متوسط روغني براي نصب در داخل ساختمان، سه فاز 231 /400/11000 ولت 50 هرتز، به قدرت 125 كيلوولت آمپر.</v>
      </c>
      <c r="P5751" s="616">
        <v>190104</v>
      </c>
      <c r="Q5751" s="555" t="s">
        <v>3064</v>
      </c>
      <c r="R5751" s="555" t="s">
        <v>54</v>
      </c>
      <c r="S5751" s="614">
        <v>130422000</v>
      </c>
      <c r="U5751" s="616"/>
    </row>
    <row r="5752" spans="1:21" ht="51.75">
      <c r="A5752" s="5"/>
      <c r="B5752" s="5"/>
      <c r="I5752" s="5"/>
      <c r="J5752" s="5"/>
      <c r="K5752" s="5"/>
      <c r="M5752" s="411"/>
      <c r="O5752" s="16" t="str">
        <f t="shared" si="685"/>
        <v>190105ترانسفورماتور فشار متوسط روغني براي نصب در داخل ساختمان، سه فاز 231 /400/11000 ولت 50 هرتز، به قدرت 160 كيلوولت آمپر.</v>
      </c>
      <c r="P5752" s="616">
        <v>190105</v>
      </c>
      <c r="Q5752" s="555" t="s">
        <v>3065</v>
      </c>
      <c r="R5752" s="555" t="s">
        <v>54</v>
      </c>
      <c r="S5752" s="614">
        <v>134425000</v>
      </c>
      <c r="U5752" s="616"/>
    </row>
    <row r="5753" spans="1:21" ht="51.75">
      <c r="A5753" s="5"/>
      <c r="B5753" s="5"/>
      <c r="I5753" s="5"/>
      <c r="J5753" s="5"/>
      <c r="K5753" s="5"/>
      <c r="M5753" s="411"/>
      <c r="O5753" s="16" t="str">
        <f t="shared" si="685"/>
        <v>190106ترانسفورماتور فشار متوسط روغني براي نصب در داخل ساختمان، سه فاز 231 /400/11000 ولت 50 هرتز، به قدرت 200 كيلوولت آمپر.</v>
      </c>
      <c r="P5753" s="616">
        <v>190106</v>
      </c>
      <c r="Q5753" s="555" t="s">
        <v>3066</v>
      </c>
      <c r="R5753" s="555" t="s">
        <v>54</v>
      </c>
      <c r="S5753" s="614">
        <v>161570000</v>
      </c>
      <c r="U5753" s="616"/>
    </row>
    <row r="5754" spans="1:21" ht="51.75">
      <c r="A5754" s="5"/>
      <c r="B5754" s="5"/>
      <c r="I5754" s="5"/>
      <c r="J5754" s="5"/>
      <c r="K5754" s="5"/>
      <c r="M5754" s="411"/>
      <c r="O5754" s="16" t="str">
        <f t="shared" si="685"/>
        <v>190107ترانسفورماتور فشار متوسط روغني براي نصب در داخل ساختمان، سه فاز 231 /400/11000 ولت 50 هرتز، به قدرت 250 كيلوولت آمپر.</v>
      </c>
      <c r="P5754" s="616">
        <v>190107</v>
      </c>
      <c r="Q5754" s="555" t="s">
        <v>3067</v>
      </c>
      <c r="R5754" s="555" t="s">
        <v>54</v>
      </c>
      <c r="S5754" s="614">
        <v>174270000</v>
      </c>
      <c r="U5754" s="616"/>
    </row>
    <row r="5755" spans="1:21" ht="51.75">
      <c r="A5755" s="5"/>
      <c r="B5755" s="5"/>
      <c r="I5755" s="5"/>
      <c r="J5755" s="5"/>
      <c r="K5755" s="5"/>
      <c r="M5755" s="411"/>
      <c r="O5755" s="16" t="str">
        <f t="shared" si="685"/>
        <v>190108ترانسفورماتور فشار متوسط روغني براي نصب در داخل ساختمان، سه فاز 231 /400/11000 ولت 50 هرتز، به قدرت 315 كيلوولت آمپر.</v>
      </c>
      <c r="P5755" s="616">
        <v>190108</v>
      </c>
      <c r="Q5755" s="555" t="s">
        <v>3068</v>
      </c>
      <c r="R5755" s="555" t="s">
        <v>54</v>
      </c>
      <c r="S5755" s="614">
        <v>202397000</v>
      </c>
      <c r="U5755" s="616"/>
    </row>
    <row r="5756" spans="1:21" ht="51.75">
      <c r="A5756" s="5"/>
      <c r="B5756" s="5"/>
      <c r="I5756" s="5"/>
      <c r="J5756" s="5"/>
      <c r="K5756" s="5"/>
      <c r="M5756" s="411"/>
      <c r="O5756" s="16" t="str">
        <f t="shared" si="685"/>
        <v>190109ترانسفورماتور فشار متوسط روغني براي نصب در داخل ساختمان، سه فاز 231 /400/11000 ولت 50 هرتز، به قدرت 400 كيلوولت آمپر.</v>
      </c>
      <c r="P5756" s="616">
        <v>190109</v>
      </c>
      <c r="Q5756" s="555" t="s">
        <v>3069</v>
      </c>
      <c r="R5756" s="555" t="s">
        <v>54</v>
      </c>
      <c r="S5756" s="614">
        <v>241933000</v>
      </c>
      <c r="U5756" s="616"/>
    </row>
    <row r="5757" spans="1:21" ht="51.75">
      <c r="A5757" s="5"/>
      <c r="B5757" s="5"/>
      <c r="I5757" s="5"/>
      <c r="J5757" s="5"/>
      <c r="K5757" s="5"/>
      <c r="M5757" s="411"/>
      <c r="O5757" s="16" t="str">
        <f t="shared" si="685"/>
        <v>190110ترانسفورماتور فشار متوسط روغني براي نصب در داخل ساختمان، سه فاز 231 /400/11000 ولت 50 هرتز، به قدرت 500 كيلوولت آمپر.</v>
      </c>
      <c r="P5757" s="616">
        <v>190110</v>
      </c>
      <c r="Q5757" s="555" t="s">
        <v>3070</v>
      </c>
      <c r="R5757" s="555" t="s">
        <v>54</v>
      </c>
      <c r="S5757" s="614">
        <v>280344000</v>
      </c>
      <c r="U5757" s="616"/>
    </row>
    <row r="5758" spans="1:21" ht="51.75">
      <c r="A5758" s="5"/>
      <c r="B5758" s="5"/>
      <c r="I5758" s="5"/>
      <c r="J5758" s="5"/>
      <c r="K5758" s="5"/>
      <c r="M5758" s="411"/>
      <c r="O5758" s="16" t="str">
        <f t="shared" si="685"/>
        <v>190111ترانسفورماتور فشار متوسط روغني براي نصب در داخل ساختمان، سه فاز 231 /400/11000 ولت 50 هرتز، به قدرت 630 كيلوولت آمپر، بارله حفاظتي بوخ هولتز.</v>
      </c>
      <c r="P5758" s="616">
        <v>190111</v>
      </c>
      <c r="Q5758" s="555" t="s">
        <v>3071</v>
      </c>
      <c r="R5758" s="555" t="s">
        <v>54</v>
      </c>
      <c r="S5758" s="614">
        <v>337867000</v>
      </c>
      <c r="U5758" s="616"/>
    </row>
    <row r="5759" spans="1:21" ht="51.75">
      <c r="A5759" s="5"/>
      <c r="B5759" s="5"/>
      <c r="I5759" s="5"/>
      <c r="J5759" s="5"/>
      <c r="K5759" s="5"/>
      <c r="M5759" s="411"/>
      <c r="O5759" s="16" t="str">
        <f t="shared" si="685"/>
        <v>190112ترانسفورماتور فشار متوسط روغني براي نصب در داخل ساختمان، سه فاز 231 /400/11000 ولت 50 هرتز، به قدرت 800 كيلوولت آمپر، بارله حفاظتي بوخ هولتز.</v>
      </c>
      <c r="P5759" s="616">
        <v>190112</v>
      </c>
      <c r="Q5759" s="555" t="s">
        <v>3072</v>
      </c>
      <c r="R5759" s="555" t="s">
        <v>54</v>
      </c>
      <c r="S5759" s="614">
        <v>397114000</v>
      </c>
      <c r="U5759" s="616"/>
    </row>
    <row r="5760" spans="1:21" ht="51.75">
      <c r="A5760" s="5"/>
      <c r="B5760" s="5"/>
      <c r="I5760" s="5"/>
      <c r="J5760" s="5"/>
      <c r="K5760" s="5"/>
      <c r="M5760" s="411"/>
      <c r="O5760" s="16" t="str">
        <f t="shared" si="685"/>
        <v>190113ترانسفورماتور فشار متوسط روغني براي نصب در داخل ساختمان، سه فاز 231 /400/11000 ولت 50 هرتز، به قدرت 1000 كيلوولت آمپر، بارله حفاظتي بوخ هولتز.</v>
      </c>
      <c r="P5760" s="616">
        <v>190113</v>
      </c>
      <c r="Q5760" s="555" t="s">
        <v>3073</v>
      </c>
      <c r="R5760" s="555" t="s">
        <v>54</v>
      </c>
      <c r="S5760" s="614">
        <v>463669000</v>
      </c>
      <c r="U5760" s="616"/>
    </row>
    <row r="5761" spans="1:21" ht="51.75">
      <c r="A5761" s="5"/>
      <c r="B5761" s="5"/>
      <c r="I5761" s="5"/>
      <c r="J5761" s="5"/>
      <c r="K5761" s="5"/>
      <c r="M5761" s="411"/>
      <c r="O5761" s="16" t="str">
        <f t="shared" si="685"/>
        <v>190114ترانسفورماتور فشار متوسط روغني براي نصب در داخل ساختمان، سه فاز 231 /400/11000 ولت 50 هرتز، به قدرت 1250 كيلوولت آمپر، بارله حفاظتي بوخ هولتز.</v>
      </c>
      <c r="P5761" s="616">
        <v>190114</v>
      </c>
      <c r="Q5761" s="555" t="s">
        <v>3074</v>
      </c>
      <c r="R5761" s="555" t="s">
        <v>54</v>
      </c>
      <c r="S5761" s="614">
        <v>553678000</v>
      </c>
      <c r="U5761" s="616"/>
    </row>
    <row r="5762" spans="1:21" ht="51.75">
      <c r="A5762" s="5"/>
      <c r="B5762" s="5"/>
      <c r="I5762" s="5"/>
      <c r="J5762" s="5"/>
      <c r="K5762" s="5"/>
      <c r="M5762" s="411"/>
      <c r="O5762" s="16" t="str">
        <f t="shared" si="685"/>
        <v>190115ترانسفورماتور فشار متوسط روغني براي نصب در داخل ساختمان، سه فاز 231 /400/11000 ولت 50 هرتز، به قدرت 1600 كيلوولت آمپر، بارله حفاظتي بوخ هولتز.</v>
      </c>
      <c r="P5762" s="616">
        <v>190115</v>
      </c>
      <c r="Q5762" s="555" t="s">
        <v>3075</v>
      </c>
      <c r="R5762" s="555" t="s">
        <v>54</v>
      </c>
      <c r="S5762" s="614">
        <v>681822000</v>
      </c>
      <c r="U5762" s="616"/>
    </row>
    <row r="5763" spans="1:21" ht="51.75">
      <c r="A5763" s="5"/>
      <c r="B5763" s="5"/>
      <c r="I5763" s="5"/>
      <c r="J5763" s="5"/>
      <c r="K5763" s="5"/>
      <c r="M5763" s="411"/>
      <c r="O5763" s="16" t="str">
        <f t="shared" si="685"/>
        <v>190201ترانسفورماتور فشارمتوسط روغني براي نصب روي سكوي زميني در فضاي آزاد، سه فاز،231/400/11000 ولت، 50 هرتزباقدرت 50 كيلو ولت آمپر.</v>
      </c>
      <c r="P5763" s="616">
        <v>190201</v>
      </c>
      <c r="Q5763" s="555" t="s">
        <v>3076</v>
      </c>
      <c r="R5763" s="555" t="s">
        <v>54</v>
      </c>
      <c r="S5763" s="614">
        <v>76411000</v>
      </c>
      <c r="U5763" s="616"/>
    </row>
    <row r="5764" spans="1:21" ht="51.75">
      <c r="A5764" s="5"/>
      <c r="B5764" s="5"/>
      <c r="I5764" s="5"/>
      <c r="J5764" s="5"/>
      <c r="K5764" s="5"/>
      <c r="M5764" s="411"/>
      <c r="O5764" s="16" t="str">
        <f t="shared" si="685"/>
        <v>190202ترانسفورماتور فشارمتوسط روغني براي نصب روي سكوي زميني در فضاي آزاد، سه فاز،231/400/11000 ولت، 50 هرتزباقدرت 75 كيلو ولت آمپر.</v>
      </c>
      <c r="P5764" s="616">
        <v>190202</v>
      </c>
      <c r="Q5764" s="555" t="s">
        <v>3077</v>
      </c>
      <c r="R5764" s="555" t="s">
        <v>54</v>
      </c>
      <c r="S5764" s="614">
        <v>91638000</v>
      </c>
      <c r="U5764" s="616"/>
    </row>
    <row r="5765" spans="1:21" ht="51.75">
      <c r="A5765" s="5"/>
      <c r="B5765" s="5"/>
      <c r="I5765" s="5"/>
      <c r="J5765" s="5"/>
      <c r="K5765" s="5"/>
      <c r="M5765" s="411"/>
      <c r="O5765" s="16" t="str">
        <f t="shared" si="685"/>
        <v>190203ترانسفورماتور فشارمتوسط روغني براي نصب روي سكوي زميني در فضاي آزاد، سه فاز،231 /400/11000 ولت، 50 هرتزباقدرت 100 كيلو ولت آمپر.</v>
      </c>
      <c r="P5765" s="616">
        <v>190203</v>
      </c>
      <c r="Q5765" s="555" t="s">
        <v>3078</v>
      </c>
      <c r="R5765" s="555" t="s">
        <v>54</v>
      </c>
      <c r="S5765" s="614">
        <v>104122000</v>
      </c>
      <c r="U5765" s="616"/>
    </row>
    <row r="5766" spans="1:21" ht="51.75">
      <c r="A5766" s="5"/>
      <c r="B5766" s="5"/>
      <c r="I5766" s="5"/>
      <c r="J5766" s="5"/>
      <c r="K5766" s="5"/>
      <c r="M5766" s="411"/>
      <c r="O5766" s="16" t="str">
        <f t="shared" si="685"/>
        <v>190204ترانسفورماتور فشار متوسط روغني براي نصب روي سكوي زميني در فضاي آزاد، سه فاز،231 /400/11000 ولت، 50 هرتزباقدرت 125 كيلو ولت آمپر.</v>
      </c>
      <c r="P5766" s="616">
        <v>190204</v>
      </c>
      <c r="Q5766" s="555" t="s">
        <v>3079</v>
      </c>
      <c r="R5766" s="555" t="s">
        <v>54</v>
      </c>
      <c r="S5766" s="614">
        <v>130422000</v>
      </c>
      <c r="U5766" s="616"/>
    </row>
    <row r="5767" spans="1:21" ht="51.75">
      <c r="A5767" s="5"/>
      <c r="B5767" s="5"/>
      <c r="I5767" s="5"/>
      <c r="J5767" s="5"/>
      <c r="K5767" s="5"/>
      <c r="M5767" s="411"/>
      <c r="O5767" s="16" t="str">
        <f t="shared" si="685"/>
        <v>190205ترانسفورماتور فشار متوسط روغني براي نصب روي سكوي زميني در فضاي آزاد، سه فاز،231 /400/11000 ولت، 50 هرتزباقدرت 160 كيلو ولت آمپر.</v>
      </c>
      <c r="P5767" s="616">
        <v>190205</v>
      </c>
      <c r="Q5767" s="555" t="s">
        <v>3080</v>
      </c>
      <c r="R5767" s="555" t="s">
        <v>54</v>
      </c>
      <c r="S5767" s="614">
        <v>134425000</v>
      </c>
      <c r="U5767" s="616"/>
    </row>
    <row r="5768" spans="1:21" ht="51.75">
      <c r="A5768" s="5"/>
      <c r="B5768" s="5"/>
      <c r="I5768" s="5"/>
      <c r="J5768" s="5"/>
      <c r="K5768" s="5"/>
      <c r="M5768" s="411"/>
      <c r="O5768" s="16" t="str">
        <f t="shared" si="685"/>
        <v>190206ترانسفورماتور فشار متوسط روغني براي نصب روي سكوي زميني در فضاي آزاد، سه فاز،231 /400/11000 ولت، 50 هرتزباقدرت 200 كيلو ولت آمپر.</v>
      </c>
      <c r="P5768" s="616">
        <v>190206</v>
      </c>
      <c r="Q5768" s="555" t="s">
        <v>3081</v>
      </c>
      <c r="R5768" s="555" t="s">
        <v>54</v>
      </c>
      <c r="S5768" s="614">
        <v>161570000</v>
      </c>
      <c r="U5768" s="616"/>
    </row>
    <row r="5769" spans="1:21" ht="51.75">
      <c r="A5769" s="5"/>
      <c r="B5769" s="5"/>
      <c r="I5769" s="5"/>
      <c r="J5769" s="5"/>
      <c r="K5769" s="5"/>
      <c r="M5769" s="411"/>
      <c r="O5769" s="16" t="str">
        <f t="shared" si="685"/>
        <v>190207ترانسفورماتور فشار متوسط روغني براي نصب روي سكوي زميني در فضاي آزاد، سه فاز،231 /400/11000 ولت، 50 هرتزباقدرت 250 كيلو ولت آمپر.</v>
      </c>
      <c r="P5769" s="616">
        <v>190207</v>
      </c>
      <c r="Q5769" s="555" t="s">
        <v>3082</v>
      </c>
      <c r="R5769" s="555" t="s">
        <v>54</v>
      </c>
      <c r="S5769" s="614">
        <v>174270000</v>
      </c>
      <c r="U5769" s="616"/>
    </row>
    <row r="5770" spans="1:21" ht="51.75">
      <c r="A5770" s="5"/>
      <c r="B5770" s="5"/>
      <c r="I5770" s="5"/>
      <c r="J5770" s="5"/>
      <c r="K5770" s="5"/>
      <c r="M5770" s="411"/>
      <c r="O5770" s="16" t="str">
        <f t="shared" si="685"/>
        <v>190208ترانسفورماتور فشار متوسط روغني براي نصب روي سكوي زميني در فضاي آزاد، سه فاز،231 /400/11000 ولت، 50 هرتزباقدرت 315 كيلو ولت آمپر.</v>
      </c>
      <c r="P5770" s="616">
        <v>190208</v>
      </c>
      <c r="Q5770" s="555" t="s">
        <v>3083</v>
      </c>
      <c r="R5770" s="555" t="s">
        <v>54</v>
      </c>
      <c r="S5770" s="614">
        <v>202397000</v>
      </c>
      <c r="U5770" s="616"/>
    </row>
    <row r="5771" spans="1:21" ht="51.75">
      <c r="A5771" s="5"/>
      <c r="B5771" s="5"/>
      <c r="I5771" s="5"/>
      <c r="J5771" s="5"/>
      <c r="K5771" s="5"/>
      <c r="M5771" s="411"/>
      <c r="O5771" s="16" t="str">
        <f t="shared" si="685"/>
        <v>190209ترانسفورماتور فشار متوسط روغني براي نصب روي سكوي زميني در فضاي آزاد، سه فاز،231 /400/11000 ولت، 50 هرتزباقدرت 400 كيلو ولت آمپر، وبارله حفاظتي بوخ هولتز.</v>
      </c>
      <c r="P5771" s="616">
        <v>190209</v>
      </c>
      <c r="Q5771" s="555" t="s">
        <v>3084</v>
      </c>
      <c r="R5771" s="555" t="s">
        <v>54</v>
      </c>
      <c r="S5771" s="614">
        <v>241933000</v>
      </c>
      <c r="U5771" s="616"/>
    </row>
    <row r="5772" spans="1:21" ht="51.75">
      <c r="A5772" s="5"/>
      <c r="B5772" s="5"/>
      <c r="I5772" s="5"/>
      <c r="J5772" s="5"/>
      <c r="K5772" s="5"/>
      <c r="M5772" s="411"/>
      <c r="O5772" s="16" t="str">
        <f t="shared" si="685"/>
        <v>190210ترانسفورماتور فشار متوسط روغني براي نصب روي سكوي زميني در فضاي آزاد، سه فاز،231 /400/11000 ولت، 50 هرتزباقدرت 500 كيلو ولت آمپر، وبارله حفاظتي بوخ هولتز.</v>
      </c>
      <c r="P5772" s="616">
        <v>190210</v>
      </c>
      <c r="Q5772" s="555" t="s">
        <v>3085</v>
      </c>
      <c r="R5772" s="555" t="s">
        <v>54</v>
      </c>
      <c r="S5772" s="614">
        <v>280344000</v>
      </c>
      <c r="U5772" s="616"/>
    </row>
    <row r="5773" spans="1:21" ht="51.75">
      <c r="A5773" s="5"/>
      <c r="B5773" s="5"/>
      <c r="I5773" s="5"/>
      <c r="J5773" s="5"/>
      <c r="K5773" s="5"/>
      <c r="M5773" s="411"/>
      <c r="O5773" s="16" t="str">
        <f t="shared" si="685"/>
        <v>190211ترانسفورماتور فشار متوسط روغني براي نصب روي سكوي زميني در فضاي آزاد، سه فاز،231 /400/11000 ولت، 50 هرتزباقدرت 630 كيلو ولت آمپر، وبارله حفاظتي بوخ هولتز.</v>
      </c>
      <c r="P5773" s="616">
        <v>190211</v>
      </c>
      <c r="Q5773" s="555" t="s">
        <v>3086</v>
      </c>
      <c r="R5773" s="555" t="s">
        <v>54</v>
      </c>
      <c r="S5773" s="614">
        <v>337867000</v>
      </c>
      <c r="U5773" s="616"/>
    </row>
    <row r="5774" spans="1:21" ht="51.75">
      <c r="A5774" s="5"/>
      <c r="B5774" s="5"/>
      <c r="I5774" s="5"/>
      <c r="J5774" s="5"/>
      <c r="K5774" s="5"/>
      <c r="M5774" s="411"/>
      <c r="O5774" s="16" t="str">
        <f t="shared" si="685"/>
        <v>190212ترانسفورماتور فشار متوسط روغني براي نصب روي سكوي زميني در فضاي آزاد، سه فاز،231 /400/11000 ولت، 50 هرتزباقدرت 800 كيلو ولت آمپر، وبارله حفاظتي بوخ هولتز.</v>
      </c>
      <c r="P5774" s="616">
        <v>190212</v>
      </c>
      <c r="Q5774" s="555" t="s">
        <v>3087</v>
      </c>
      <c r="R5774" s="555" t="s">
        <v>54</v>
      </c>
      <c r="S5774" s="614">
        <v>397114000</v>
      </c>
      <c r="U5774" s="616"/>
    </row>
    <row r="5775" spans="1:21" ht="51.75">
      <c r="A5775" s="5"/>
      <c r="B5775" s="5"/>
      <c r="I5775" s="5"/>
      <c r="J5775" s="5"/>
      <c r="K5775" s="5"/>
      <c r="M5775" s="411"/>
      <c r="O5775" s="16" t="str">
        <f t="shared" si="685"/>
        <v>190213ترانسفورماتور فشار متوسط روغني براي نصب روي سكوي زميني در فضاي آزاد، 231 /400/11000 ولت، 50 هرتزباقدرت 1000 كيلو ولت آمپر، وبارله حفاظتي بوخ هولتز.</v>
      </c>
      <c r="P5775" s="616">
        <v>190213</v>
      </c>
      <c r="Q5775" s="555" t="s">
        <v>3088</v>
      </c>
      <c r="R5775" s="555" t="s">
        <v>54</v>
      </c>
      <c r="S5775" s="614">
        <v>463669000</v>
      </c>
      <c r="U5775" s="616"/>
    </row>
    <row r="5776" spans="1:21" ht="51.75">
      <c r="A5776" s="5"/>
      <c r="B5776" s="5"/>
      <c r="I5776" s="5"/>
      <c r="J5776" s="5"/>
      <c r="K5776" s="5"/>
      <c r="M5776" s="411"/>
      <c r="O5776" s="16" t="str">
        <f t="shared" si="685"/>
        <v>190214ترانسفورماتور فشار متوسط روغني براي نصب روي سكوي زميني در فضاي آزاد، سه فاز،231 /400/11000 ولت، 50 هرتزباقدرت 1250 كيلو ولت آمپر، وبارله حفاظتي بوخ هولتز.</v>
      </c>
      <c r="P5776" s="616">
        <v>190214</v>
      </c>
      <c r="Q5776" s="555" t="s">
        <v>3089</v>
      </c>
      <c r="R5776" s="555" t="s">
        <v>54</v>
      </c>
      <c r="S5776" s="614">
        <v>553678000</v>
      </c>
      <c r="U5776" s="616"/>
    </row>
    <row r="5777" spans="1:21" ht="51.75">
      <c r="A5777" s="5"/>
      <c r="B5777" s="5"/>
      <c r="I5777" s="5"/>
      <c r="J5777" s="5"/>
      <c r="K5777" s="5"/>
      <c r="M5777" s="411"/>
      <c r="O5777" s="16" t="str">
        <f t="shared" si="685"/>
        <v>190215ترانسفورماتور فشار متوسط روغني براي نصب روي سكوي زميني در فضاي آزاد، سه فاز،231 /400/11000 ولت، 50 هرتزباقدرت 1600 كيلو ولت آمپر، وبارله حفاظتي بوخ هولتز.</v>
      </c>
      <c r="P5777" s="616">
        <v>190215</v>
      </c>
      <c r="Q5777" s="555" t="s">
        <v>3090</v>
      </c>
      <c r="R5777" s="555" t="s">
        <v>54</v>
      </c>
      <c r="S5777" s="614">
        <v>681822000</v>
      </c>
      <c r="U5777" s="616"/>
    </row>
    <row r="5778" spans="1:21" ht="51.75">
      <c r="A5778" s="5"/>
      <c r="B5778" s="5"/>
      <c r="I5778" s="5"/>
      <c r="J5778" s="5"/>
      <c r="K5778" s="5"/>
      <c r="M5778" s="411"/>
      <c r="O5778" s="16" t="str">
        <f t="shared" si="685"/>
        <v>190301ترانسفورماتور فشار متوسط روغني سه فاز231 /400 / 20000 ولت، 50 هرتز، براي نصب در داخل ساختمان به قدرت 25 كيلوولت آمپر.</v>
      </c>
      <c r="P5778" s="616">
        <v>190301</v>
      </c>
      <c r="Q5778" s="555" t="s">
        <v>3091</v>
      </c>
      <c r="R5778" s="555" t="s">
        <v>54</v>
      </c>
      <c r="S5778" s="614">
        <v>58589000</v>
      </c>
      <c r="U5778" s="616"/>
    </row>
    <row r="5779" spans="1:21" ht="51.75">
      <c r="A5779" s="5"/>
      <c r="B5779" s="5"/>
      <c r="I5779" s="5"/>
      <c r="J5779" s="5"/>
      <c r="K5779" s="5"/>
      <c r="M5779" s="411"/>
      <c r="O5779" s="16" t="str">
        <f t="shared" si="685"/>
        <v>190302ترانسفورماتور فشار متوسط روغني سه فاز231 / 400/ 20000 ولت، 50 هرتز، براي نصب در داخل ساختمان به قدرت 50 كيلوولت آمپر.</v>
      </c>
      <c r="P5779" s="616">
        <v>190302</v>
      </c>
      <c r="Q5779" s="555" t="s">
        <v>3092</v>
      </c>
      <c r="R5779" s="555" t="s">
        <v>54</v>
      </c>
      <c r="S5779" s="614">
        <v>76411000</v>
      </c>
      <c r="U5779" s="616"/>
    </row>
    <row r="5780" spans="1:21" ht="51.75">
      <c r="A5780" s="5"/>
      <c r="B5780" s="5"/>
      <c r="I5780" s="5"/>
      <c r="J5780" s="5"/>
      <c r="K5780" s="5"/>
      <c r="M5780" s="411"/>
      <c r="O5780" s="16" t="str">
        <f t="shared" si="685"/>
        <v>190303ترانسفورماتور فشار متوسط روغني سه فاز231 / 400/ 20000 ولت، 50 هرتز، براي نصب در داخل ساختمان به قدرت 75 كيلوولت آمپر.</v>
      </c>
      <c r="P5780" s="616">
        <v>190303</v>
      </c>
      <c r="Q5780" s="555" t="s">
        <v>3093</v>
      </c>
      <c r="R5780" s="555" t="s">
        <v>54</v>
      </c>
      <c r="S5780" s="614">
        <v>91628000</v>
      </c>
      <c r="U5780" s="616"/>
    </row>
    <row r="5781" spans="1:21" ht="51.75">
      <c r="A5781" s="5"/>
      <c r="B5781" s="5"/>
      <c r="I5781" s="5"/>
      <c r="J5781" s="5"/>
      <c r="K5781" s="5"/>
      <c r="M5781" s="411"/>
      <c r="O5781" s="16" t="str">
        <f t="shared" si="685"/>
        <v>190304ترانسفورماتور فشار متوسط روغني سه فاز231 / 400/ 20000 ولت، 50 هرتز، براي نصب در داخل ساختمان به قدرت 100 كيلوولت آمپر.</v>
      </c>
      <c r="P5781" s="616">
        <v>190304</v>
      </c>
      <c r="Q5781" s="555" t="s">
        <v>3094</v>
      </c>
      <c r="R5781" s="555" t="s">
        <v>54</v>
      </c>
      <c r="S5781" s="614">
        <v>104122000</v>
      </c>
      <c r="U5781" s="616"/>
    </row>
    <row r="5782" spans="1:21" ht="51.75">
      <c r="A5782" s="5"/>
      <c r="B5782" s="5"/>
      <c r="I5782" s="5"/>
      <c r="J5782" s="5"/>
      <c r="K5782" s="5"/>
      <c r="M5782" s="411"/>
      <c r="O5782" s="16" t="str">
        <f t="shared" si="685"/>
        <v>190305ترانسفورماتور فشار متوسط روغني سه فاز231 / 400/ 20000 ولت، 50 هرتز، براي نصب در داخل ساختمان به قدرت 125 كيلوولت آمپر.</v>
      </c>
      <c r="P5782" s="616">
        <v>190305</v>
      </c>
      <c r="Q5782" s="555" t="s">
        <v>3095</v>
      </c>
      <c r="R5782" s="555" t="s">
        <v>54</v>
      </c>
      <c r="S5782" s="614">
        <v>130422000</v>
      </c>
      <c r="U5782" s="616"/>
    </row>
    <row r="5783" spans="1:21" ht="51.75">
      <c r="A5783" s="5"/>
      <c r="B5783" s="5"/>
      <c r="I5783" s="5"/>
      <c r="J5783" s="5"/>
      <c r="K5783" s="5"/>
      <c r="M5783" s="411"/>
      <c r="O5783" s="16" t="str">
        <f t="shared" si="685"/>
        <v>190306ترانسفورماتور فشار متوسط روغني سه فاز231 / 400/ 20000 ولت، 50 هرتز، براي نصب در داخل ساختمان به قدرت 160 كيلوولت آمپر.</v>
      </c>
      <c r="P5783" s="616">
        <v>190306</v>
      </c>
      <c r="Q5783" s="555" t="s">
        <v>3096</v>
      </c>
      <c r="R5783" s="555" t="s">
        <v>54</v>
      </c>
      <c r="S5783" s="614">
        <v>134425000</v>
      </c>
      <c r="U5783" s="616"/>
    </row>
    <row r="5784" spans="1:21" ht="51.75">
      <c r="A5784" s="5"/>
      <c r="B5784" s="5"/>
      <c r="I5784" s="5"/>
      <c r="J5784" s="5"/>
      <c r="K5784" s="5"/>
      <c r="M5784" s="411"/>
      <c r="O5784" s="16" t="str">
        <f t="shared" si="685"/>
        <v>190307ترانسفورماتور فشار متوسط روغني سه فاز231 / 400/ 20000 ولت، 50 هرتز، براي نصب در داخل ساختمان به قدرت 200 كيلوولت آمپر.</v>
      </c>
      <c r="P5784" s="616">
        <v>190307</v>
      </c>
      <c r="Q5784" s="555" t="s">
        <v>3097</v>
      </c>
      <c r="R5784" s="555" t="s">
        <v>54</v>
      </c>
      <c r="S5784" s="614">
        <v>161570000</v>
      </c>
      <c r="U5784" s="616"/>
    </row>
    <row r="5785" spans="1:21" ht="51.75">
      <c r="A5785" s="5"/>
      <c r="B5785" s="5"/>
      <c r="I5785" s="5"/>
      <c r="J5785" s="5"/>
      <c r="K5785" s="5"/>
      <c r="M5785" s="411"/>
      <c r="O5785" s="16" t="str">
        <f t="shared" si="685"/>
        <v>190308ترانسفورماتور فشار متوسط روغني سه فاز231 / 400/ 20000 ولت، 50 هرتز، براي نصب در داخل ساختمان به قدرت 250 كيلوولت آمپر.</v>
      </c>
      <c r="P5785" s="616">
        <v>190308</v>
      </c>
      <c r="Q5785" s="555" t="s">
        <v>3098</v>
      </c>
      <c r="R5785" s="555" t="s">
        <v>54</v>
      </c>
      <c r="S5785" s="614">
        <v>174270000</v>
      </c>
      <c r="U5785" s="616"/>
    </row>
    <row r="5786" spans="1:21" ht="51.75">
      <c r="A5786" s="5"/>
      <c r="B5786" s="5"/>
      <c r="I5786" s="5"/>
      <c r="J5786" s="5"/>
      <c r="K5786" s="5"/>
      <c r="M5786" s="411"/>
      <c r="O5786" s="16" t="str">
        <f t="shared" si="685"/>
        <v>190309ترانسفورماتور فشار متوسط روغني سه فاز231 / 400/ 20000 ولت، 50 هرتز، براي نصب در داخل ساختمان به قدرت 315 كيلوولت آمپر.</v>
      </c>
      <c r="P5786" s="616">
        <v>190309</v>
      </c>
      <c r="Q5786" s="555" t="s">
        <v>3099</v>
      </c>
      <c r="R5786" s="555" t="s">
        <v>54</v>
      </c>
      <c r="S5786" s="614">
        <v>202397000</v>
      </c>
      <c r="U5786" s="616"/>
    </row>
    <row r="5787" spans="1:21" ht="51.75">
      <c r="A5787" s="5"/>
      <c r="B5787" s="5"/>
      <c r="I5787" s="5"/>
      <c r="J5787" s="5"/>
      <c r="K5787" s="5"/>
      <c r="M5787" s="411"/>
      <c r="O5787" s="16" t="str">
        <f t="shared" si="685"/>
        <v>190310ترانسفورماتور فشار متوسط روغني سه فاز231 /400 / 20000 ولت، 50 هرتز، براي نصب در داخل ساختمان به قدرت 400 كيلوولت آمپر، و با رله حفاظتي بوخ هولتز.</v>
      </c>
      <c r="P5787" s="616">
        <v>190310</v>
      </c>
      <c r="Q5787" s="555" t="s">
        <v>3100</v>
      </c>
      <c r="R5787" s="555" t="s">
        <v>54</v>
      </c>
      <c r="S5787" s="614">
        <v>241933000</v>
      </c>
      <c r="U5787" s="616"/>
    </row>
    <row r="5788" spans="1:21" ht="51.75">
      <c r="A5788" s="5"/>
      <c r="B5788" s="5"/>
      <c r="I5788" s="5"/>
      <c r="J5788" s="5"/>
      <c r="K5788" s="5"/>
      <c r="M5788" s="411"/>
      <c r="O5788" s="16" t="str">
        <f t="shared" si="685"/>
        <v>190311ترانسفورماتور فشار متوسط روغني سه فاز231 /400 / 20000 ولت، 50 هرتز، براي نصب در داخل ساختمان به قدرت 500 كيلوولت آمپر، و با رله حفاظتي بوخ هولتز.</v>
      </c>
      <c r="P5788" s="616">
        <v>190311</v>
      </c>
      <c r="Q5788" s="555" t="s">
        <v>3101</v>
      </c>
      <c r="R5788" s="555" t="s">
        <v>54</v>
      </c>
      <c r="S5788" s="614">
        <v>280227000</v>
      </c>
      <c r="U5788" s="616"/>
    </row>
    <row r="5789" spans="1:21" ht="51.75">
      <c r="A5789" s="5"/>
      <c r="B5789" s="5"/>
      <c r="I5789" s="5"/>
      <c r="J5789" s="5"/>
      <c r="K5789" s="5"/>
      <c r="M5789" s="411"/>
      <c r="O5789" s="16" t="str">
        <f t="shared" si="685"/>
        <v>190312ترانسفورماتور فشار متوسط روغني سه فاز231 / 400/ 20000 ولت، 50 هرتز، براي نصب در داخل ساختمان به قدرت 630 كيلوولت آمپر، و با رله حفاظتي بوخ هولتز.</v>
      </c>
      <c r="P5789" s="616">
        <v>190312</v>
      </c>
      <c r="Q5789" s="555" t="s">
        <v>3102</v>
      </c>
      <c r="R5789" s="555" t="s">
        <v>54</v>
      </c>
      <c r="S5789" s="614">
        <v>337867000</v>
      </c>
      <c r="U5789" s="616"/>
    </row>
    <row r="5790" spans="1:21" ht="51.75">
      <c r="A5790" s="5"/>
      <c r="B5790" s="5"/>
      <c r="I5790" s="5"/>
      <c r="J5790" s="5"/>
      <c r="K5790" s="5"/>
      <c r="M5790" s="411"/>
      <c r="O5790" s="16" t="str">
        <f t="shared" si="685"/>
        <v>190313ترانسفورماتور فشار متوسط روغني سه فاز231 / 400/ 20000 ولت، 50 هرتز، براي نصب در داخل ساختمان به قدرت 800 كيلوولت آمپر، و با رله حفاظتي بوخ هولتز.</v>
      </c>
      <c r="P5790" s="616">
        <v>190313</v>
      </c>
      <c r="Q5790" s="555" t="s">
        <v>3103</v>
      </c>
      <c r="R5790" s="555" t="s">
        <v>54</v>
      </c>
      <c r="S5790" s="614">
        <v>391300000</v>
      </c>
      <c r="U5790" s="616"/>
    </row>
    <row r="5791" spans="1:21" ht="51.75">
      <c r="A5791" s="5"/>
      <c r="B5791" s="5"/>
      <c r="I5791" s="5"/>
      <c r="J5791" s="5"/>
      <c r="K5791" s="5"/>
      <c r="M5791" s="411"/>
      <c r="O5791" s="16" t="str">
        <f t="shared" si="685"/>
        <v>190314ترانسفورماتور فشار متوسط روغني سه فاز231 / 400/ 20000 ولت، 50 هرتز، براي نصب در داخل ساختمان به قدرت 1000 كيلوولت آمپر، و با رله حفاظتي بوخ هولتز.</v>
      </c>
      <c r="P5791" s="616">
        <v>190314</v>
      </c>
      <c r="Q5791" s="555" t="s">
        <v>3104</v>
      </c>
      <c r="R5791" s="555" t="s">
        <v>54</v>
      </c>
      <c r="S5791" s="614">
        <v>463177000</v>
      </c>
      <c r="U5791" s="616"/>
    </row>
    <row r="5792" spans="1:21" ht="51.75">
      <c r="A5792" s="5"/>
      <c r="B5792" s="5"/>
      <c r="I5792" s="5"/>
      <c r="J5792" s="5"/>
      <c r="K5792" s="5"/>
      <c r="M5792" s="411"/>
      <c r="O5792" s="16" t="str">
        <f t="shared" si="685"/>
        <v>190315ترانسفورماتور فشار متوسط روغني سه فاز231 / 400/ 20000 ولت، 50 هرتز، براي نصب در داخل ساختمان به قدرت 1250 كيلوولت آمپر، و با رله حفاظتي بوخ هولتز.</v>
      </c>
      <c r="P5792" s="616">
        <v>190315</v>
      </c>
      <c r="Q5792" s="555" t="s">
        <v>3105</v>
      </c>
      <c r="R5792" s="555" t="s">
        <v>54</v>
      </c>
      <c r="S5792" s="614">
        <v>553286000</v>
      </c>
      <c r="U5792" s="616"/>
    </row>
    <row r="5793" spans="1:21" ht="51.75">
      <c r="A5793" s="5"/>
      <c r="B5793" s="5"/>
      <c r="I5793" s="5"/>
      <c r="J5793" s="5"/>
      <c r="K5793" s="5"/>
      <c r="M5793" s="411"/>
      <c r="O5793" s="16" t="str">
        <f t="shared" si="685"/>
        <v>190316ترانسفورماتور فشار متوسط روغني سه فاز231 / 400/ 20000 ولت، 50 هرتز، براي نصب در داخل ساختمان به قدرت 1600 كيلوولت آمپر، و با رله حفاظتي بوخ هولتز.</v>
      </c>
      <c r="P5793" s="616">
        <v>190316</v>
      </c>
      <c r="Q5793" s="555" t="s">
        <v>3106</v>
      </c>
      <c r="R5793" s="555" t="s">
        <v>54</v>
      </c>
      <c r="S5793" s="614">
        <v>681431000</v>
      </c>
      <c r="U5793" s="616"/>
    </row>
    <row r="5794" spans="1:21" ht="51.75">
      <c r="A5794" s="5"/>
      <c r="B5794" s="5"/>
      <c r="I5794" s="5"/>
      <c r="J5794" s="5"/>
      <c r="K5794" s="5"/>
      <c r="M5794" s="411"/>
      <c r="O5794" s="16" t="str">
        <f t="shared" si="685"/>
        <v>190317ترانسفورماتور فشار متوسط روغني سه فاز231 / 400/ 20000 ولت، 50 هرتز، براي نصب در داخل ساختمان به قدرت 2000 کيلوولت آمپر، و با رله حفاظتي بوخ هولتز.</v>
      </c>
      <c r="P5794" s="616">
        <v>190317</v>
      </c>
      <c r="Q5794" s="555" t="s">
        <v>3107</v>
      </c>
      <c r="R5794" s="555" t="s">
        <v>54</v>
      </c>
      <c r="S5794" s="614">
        <v>811985000</v>
      </c>
      <c r="U5794" s="616"/>
    </row>
    <row r="5795" spans="1:21" ht="51.75">
      <c r="A5795" s="5"/>
      <c r="B5795" s="5"/>
      <c r="I5795" s="5"/>
      <c r="J5795" s="5"/>
      <c r="K5795" s="5"/>
      <c r="M5795" s="411"/>
      <c r="O5795" s="16" t="str">
        <f t="shared" si="685"/>
        <v>190318ترانسفورماتور فشار متوسط روغني سه فاز231 / 400/ 20000 ولت، 50 هرتز، براي نصب در داخل ساختمان به قدرت 2500 كيلوولت آمپر، و با رله حفاظتي بوخ هولتز.</v>
      </c>
      <c r="P5795" s="616">
        <v>190318</v>
      </c>
      <c r="Q5795" s="555" t="s">
        <v>3108</v>
      </c>
      <c r="R5795" s="555" t="s">
        <v>54</v>
      </c>
      <c r="S5795" s="616">
        <v>0</v>
      </c>
      <c r="U5795" s="616"/>
    </row>
    <row r="5796" spans="1:21" ht="51.75">
      <c r="A5796" s="5"/>
      <c r="B5796" s="5"/>
      <c r="I5796" s="5"/>
      <c r="J5796" s="5"/>
      <c r="K5796" s="5"/>
      <c r="M5796" s="411"/>
      <c r="O5796" s="16" t="str">
        <f t="shared" si="685"/>
        <v>190319ترانسفورماتور فشار متوسط روغني تک فاز231 / 20000 ولت، 50 هرتز، براي نصب در داخل ساختمان به قدرت 10 كيلوولت آمپر.</v>
      </c>
      <c r="P5796" s="616">
        <v>190319</v>
      </c>
      <c r="Q5796" s="555" t="s">
        <v>3109</v>
      </c>
      <c r="R5796" s="555" t="s">
        <v>54</v>
      </c>
      <c r="S5796" s="614">
        <v>61205000</v>
      </c>
      <c r="U5796" s="616"/>
    </row>
    <row r="5797" spans="1:21" ht="51.75">
      <c r="A5797" s="5"/>
      <c r="B5797" s="5"/>
      <c r="I5797" s="5"/>
      <c r="J5797" s="5"/>
      <c r="K5797" s="5"/>
      <c r="M5797" s="411"/>
      <c r="O5797" s="16" t="str">
        <f t="shared" si="685"/>
        <v>190320ترانسفورماتور فشار متوسط روغني تک فاز231 / 20000 ولت، 50 هرتز، براي نصب در داخل ساختمان به قدرت 15 كيلوولت آمپر.</v>
      </c>
      <c r="P5797" s="616">
        <v>190320</v>
      </c>
      <c r="Q5797" s="555" t="s">
        <v>3110</v>
      </c>
      <c r="R5797" s="555" t="s">
        <v>54</v>
      </c>
      <c r="S5797" s="614">
        <v>65028000</v>
      </c>
      <c r="U5797" s="616"/>
    </row>
    <row r="5798" spans="1:21" ht="51.75">
      <c r="A5798" s="5"/>
      <c r="B5798" s="5"/>
      <c r="I5798" s="5"/>
      <c r="J5798" s="5"/>
      <c r="K5798" s="5"/>
      <c r="M5798" s="411"/>
      <c r="O5798" s="16" t="str">
        <f t="shared" si="685"/>
        <v>190321ترانسفورماتور فشار متوسط روغني تک فاز231 / 20000 ولت، 50 هرتز، براي نصب در داخل ساختمان به قدرت 25 كيلوولت آمپر.</v>
      </c>
      <c r="P5798" s="616">
        <v>190321</v>
      </c>
      <c r="Q5798" s="555" t="s">
        <v>3111</v>
      </c>
      <c r="R5798" s="555" t="s">
        <v>54</v>
      </c>
      <c r="S5798" s="614">
        <v>71958000</v>
      </c>
      <c r="U5798" s="616"/>
    </row>
    <row r="5799" spans="1:21" ht="51.75">
      <c r="A5799" s="5"/>
      <c r="B5799" s="5"/>
      <c r="I5799" s="5"/>
      <c r="J5799" s="5"/>
      <c r="K5799" s="5"/>
      <c r="M5799" s="411"/>
      <c r="O5799" s="16" t="str">
        <f t="shared" ref="O5799:O5862" si="686">LEFT(CONCATENATE(P5799,Q5799),252)</f>
        <v>190401ترانسفورماتور فشار متوسط روغني سه فاز231 / 400/ 20000 ولت، 50 هرتز، براي نصب روي سكوي زميني در فضاي آزاد به قدرت 50 كيلوولت آمپر.</v>
      </c>
      <c r="P5799" s="616">
        <v>190401</v>
      </c>
      <c r="Q5799" s="555" t="s">
        <v>3112</v>
      </c>
      <c r="R5799" s="555" t="s">
        <v>54</v>
      </c>
      <c r="S5799" s="614">
        <v>76411000</v>
      </c>
      <c r="U5799" s="616"/>
    </row>
    <row r="5800" spans="1:21" ht="51.75">
      <c r="A5800" s="5"/>
      <c r="B5800" s="5"/>
      <c r="I5800" s="5"/>
      <c r="J5800" s="5"/>
      <c r="K5800" s="5"/>
      <c r="M5800" s="411"/>
      <c r="O5800" s="16" t="str">
        <f t="shared" si="686"/>
        <v>190402ترانسفورماتور فشار متوسط روغني سه فاز231 / 400/ 20000 ولت، 50 هرتز، براي نصب روي سكوي زميني در فضاي آزاد به قدرت 75 كيلوولت آمپر.</v>
      </c>
      <c r="P5800" s="616">
        <v>190402</v>
      </c>
      <c r="Q5800" s="555" t="s">
        <v>3113</v>
      </c>
      <c r="R5800" s="555" t="s">
        <v>54</v>
      </c>
      <c r="S5800" s="614">
        <v>91628000</v>
      </c>
      <c r="U5800" s="616"/>
    </row>
    <row r="5801" spans="1:21" ht="51.75">
      <c r="A5801" s="5"/>
      <c r="B5801" s="5"/>
      <c r="I5801" s="5"/>
      <c r="J5801" s="5"/>
      <c r="K5801" s="5"/>
      <c r="M5801" s="411"/>
      <c r="O5801" s="16" t="str">
        <f t="shared" si="686"/>
        <v>190403ترانسفورماتور فشار متوسط روغني سه فاز231 / 400/ 20000 ولت، 50 هرتز، براي نصب روي سكوي زميني در فضاي آزاد به قدرت 100 كيلوولت آمپر.</v>
      </c>
      <c r="P5801" s="616">
        <v>190403</v>
      </c>
      <c r="Q5801" s="555" t="s">
        <v>3114</v>
      </c>
      <c r="R5801" s="555" t="s">
        <v>54</v>
      </c>
      <c r="S5801" s="614">
        <v>104122000</v>
      </c>
      <c r="U5801" s="616"/>
    </row>
    <row r="5802" spans="1:21" ht="51.75">
      <c r="A5802" s="5"/>
      <c r="B5802" s="5"/>
      <c r="I5802" s="5"/>
      <c r="J5802" s="5"/>
      <c r="K5802" s="5"/>
      <c r="M5802" s="411"/>
      <c r="O5802" s="16" t="str">
        <f t="shared" si="686"/>
        <v>190404ترانسفورماتور فشار متوسط روغني سه فاز231 / 400/ 20000 ولت، 50 هرتز، براي نصب روي سكوي زميني در فضاي آزاد به قدرت 125 كيلوولت آمپر.</v>
      </c>
      <c r="P5802" s="616">
        <v>190404</v>
      </c>
      <c r="Q5802" s="555" t="s">
        <v>3115</v>
      </c>
      <c r="R5802" s="555" t="s">
        <v>54</v>
      </c>
      <c r="S5802" s="614">
        <v>130422000</v>
      </c>
      <c r="U5802" s="616"/>
    </row>
    <row r="5803" spans="1:21" ht="51.75">
      <c r="A5803" s="5"/>
      <c r="B5803" s="5"/>
      <c r="I5803" s="5"/>
      <c r="J5803" s="5"/>
      <c r="K5803" s="5"/>
      <c r="M5803" s="411"/>
      <c r="O5803" s="16" t="str">
        <f t="shared" si="686"/>
        <v>190405ترانسفورماتور فشار متوسط روغني سه فاز231 / 400/ 20000 ولت، 50 هرتز، براي نصب روي سكوي زميني در فضاي آزاد به قدرت 160 كيلوولت آمپر.</v>
      </c>
      <c r="P5803" s="616">
        <v>190405</v>
      </c>
      <c r="Q5803" s="555" t="s">
        <v>3116</v>
      </c>
      <c r="R5803" s="555" t="s">
        <v>54</v>
      </c>
      <c r="S5803" s="614">
        <v>134425000</v>
      </c>
      <c r="U5803" s="616"/>
    </row>
    <row r="5804" spans="1:21" ht="51.75">
      <c r="A5804" s="5"/>
      <c r="B5804" s="5"/>
      <c r="I5804" s="5"/>
      <c r="J5804" s="5"/>
      <c r="K5804" s="5"/>
      <c r="M5804" s="411"/>
      <c r="O5804" s="16" t="str">
        <f t="shared" si="686"/>
        <v>190406ترانسفورماتور فشار متوسط روغني سه فاز231 / 400/ 20000 ولت، 50 هرتز، براي نصب روي سكوي زميني در فضاي آزاد به قدرت 200 كيلوولت آمپر.</v>
      </c>
      <c r="P5804" s="616">
        <v>190406</v>
      </c>
      <c r="Q5804" s="555" t="s">
        <v>3117</v>
      </c>
      <c r="R5804" s="555" t="s">
        <v>54</v>
      </c>
      <c r="S5804" s="614">
        <v>161570000</v>
      </c>
      <c r="U5804" s="616"/>
    </row>
    <row r="5805" spans="1:21" ht="51.75">
      <c r="A5805" s="5"/>
      <c r="B5805" s="5"/>
      <c r="I5805" s="5"/>
      <c r="J5805" s="5"/>
      <c r="K5805" s="5"/>
      <c r="M5805" s="411"/>
      <c r="O5805" s="16" t="str">
        <f t="shared" si="686"/>
        <v>190407ترانسفورماتور فشار متوسط روغني سه فاز231 / 400/ 20000 ولت، 50 هرتز، براي نصب روي سكوي زميني در فضاي آزاد به قدرت 250 كيلوولت آمپر.</v>
      </c>
      <c r="P5805" s="616">
        <v>190407</v>
      </c>
      <c r="Q5805" s="555" t="s">
        <v>3118</v>
      </c>
      <c r="R5805" s="555" t="s">
        <v>54</v>
      </c>
      <c r="S5805" s="614">
        <v>174270000</v>
      </c>
      <c r="U5805" s="616"/>
    </row>
    <row r="5806" spans="1:21" ht="51.75">
      <c r="A5806" s="5"/>
      <c r="B5806" s="5"/>
      <c r="I5806" s="5"/>
      <c r="J5806" s="5"/>
      <c r="K5806" s="5"/>
      <c r="M5806" s="411"/>
      <c r="O5806" s="16" t="str">
        <f t="shared" si="686"/>
        <v>190408ترانسفورماتور فشار متوسط روغني سه فاز231 / 400/ 20000 ولت، 50 هرتز، براي نصب روي سكوي زميني در فضاي آزاد به قدرت 315 كيلوولت آمپر.</v>
      </c>
      <c r="P5806" s="616">
        <v>190408</v>
      </c>
      <c r="Q5806" s="555" t="s">
        <v>3119</v>
      </c>
      <c r="R5806" s="555" t="s">
        <v>54</v>
      </c>
      <c r="S5806" s="614">
        <v>202397000</v>
      </c>
      <c r="U5806" s="616"/>
    </row>
    <row r="5807" spans="1:21" ht="69">
      <c r="A5807" s="5"/>
      <c r="B5807" s="5"/>
      <c r="I5807" s="5"/>
      <c r="J5807" s="5"/>
      <c r="K5807" s="5"/>
      <c r="M5807" s="411"/>
      <c r="O5807" s="16" t="str">
        <f t="shared" si="686"/>
        <v>190409ترانسفورماتور فشار متوسط روغني سه فاز231 / 400/ 20000 ولت، 50 هرتز، براي نصب روي سكوي زميني در فضاي آزاد به قدرت 400 كيلوولت آمپر، با رله حفاظتي بوخ هولتز.</v>
      </c>
      <c r="P5807" s="616">
        <v>190409</v>
      </c>
      <c r="Q5807" s="555" t="s">
        <v>3120</v>
      </c>
      <c r="R5807" s="555" t="s">
        <v>54</v>
      </c>
      <c r="S5807" s="614">
        <v>241885000</v>
      </c>
      <c r="U5807" s="616"/>
    </row>
    <row r="5808" spans="1:21" ht="69">
      <c r="A5808" s="5"/>
      <c r="B5808" s="5"/>
      <c r="I5808" s="5"/>
      <c r="J5808" s="5"/>
      <c r="K5808" s="5"/>
      <c r="M5808" s="411"/>
      <c r="O5808" s="16" t="str">
        <f t="shared" si="686"/>
        <v>190410ترانسفورماتور فشار متوسط روغني سه فاز231 / 400/ 20000 ولت، 50 هرتز، براي نصب روي سكوي زميني در فضاي آزاد به قدرت 500 كيلوولت آمپر، با رله حفاظتي بوخ هولتز.</v>
      </c>
      <c r="P5808" s="616">
        <v>190410</v>
      </c>
      <c r="Q5808" s="555" t="s">
        <v>3121</v>
      </c>
      <c r="R5808" s="555" t="s">
        <v>54</v>
      </c>
      <c r="S5808" s="614">
        <v>280394000</v>
      </c>
      <c r="U5808" s="616"/>
    </row>
    <row r="5809" spans="1:21" ht="69">
      <c r="A5809" s="5"/>
      <c r="B5809" s="5"/>
      <c r="I5809" s="5"/>
      <c r="J5809" s="5"/>
      <c r="K5809" s="5"/>
      <c r="M5809" s="411"/>
      <c r="O5809" s="16" t="str">
        <f t="shared" si="686"/>
        <v>190411ترانسفورماتور فشار متوسط روغني سه فاز231 / 400/ 20000 ولت، 50 هرتز، براي نصب روي سكوي زميني در فضاي آزاد به قدرت 630 كيلوولت آمپر، با رله حفاظتي بوخ هولتز.</v>
      </c>
      <c r="P5809" s="616">
        <v>190411</v>
      </c>
      <c r="Q5809" s="555" t="s">
        <v>3122</v>
      </c>
      <c r="R5809" s="555" t="s">
        <v>54</v>
      </c>
      <c r="S5809" s="614">
        <v>337867000</v>
      </c>
      <c r="U5809" s="616"/>
    </row>
    <row r="5810" spans="1:21" ht="69">
      <c r="A5810" s="5"/>
      <c r="B5810" s="5"/>
      <c r="I5810" s="5"/>
      <c r="J5810" s="5"/>
      <c r="K5810" s="5"/>
      <c r="M5810" s="411"/>
      <c r="O5810" s="16" t="str">
        <f t="shared" si="686"/>
        <v>190412ترانسفورماتور فشار متوسط روغني سه فاز231 / 400/ 20000 ولت، 50 هرتز، براي نصب روي سكوي زميني در فضاي آزاد به قدرت 800 كيلوولت آمپر، با رله حفاظتي بوخ هولتز.</v>
      </c>
      <c r="P5810" s="616">
        <v>190412</v>
      </c>
      <c r="Q5810" s="555" t="s">
        <v>3123</v>
      </c>
      <c r="R5810" s="555" t="s">
        <v>54</v>
      </c>
      <c r="S5810" s="614">
        <v>391300000</v>
      </c>
      <c r="U5810" s="616"/>
    </row>
    <row r="5811" spans="1:21" ht="69">
      <c r="A5811" s="5"/>
      <c r="B5811" s="5"/>
      <c r="I5811" s="5"/>
      <c r="J5811" s="5"/>
      <c r="K5811" s="5"/>
      <c r="M5811" s="411"/>
      <c r="O5811" s="16" t="str">
        <f t="shared" si="686"/>
        <v>190413ترانسفورماتور فشار متوسط روغني سه فاز231 / 400/ 20000 ولت، 50 هرتز، براي نصب روي سكوي زميني در فضاي آزاد به قدرت 1000 كيلوولت آمپر، با رله حفاظتي بوخ هولتز.</v>
      </c>
      <c r="P5811" s="616">
        <v>190413</v>
      </c>
      <c r="Q5811" s="555" t="s">
        <v>3124</v>
      </c>
      <c r="R5811" s="555" t="s">
        <v>54</v>
      </c>
      <c r="S5811" s="614">
        <v>463177000</v>
      </c>
      <c r="U5811" s="616"/>
    </row>
    <row r="5812" spans="1:21" ht="69">
      <c r="A5812" s="5"/>
      <c r="B5812" s="5"/>
      <c r="I5812" s="5"/>
      <c r="J5812" s="5"/>
      <c r="K5812" s="5"/>
      <c r="M5812" s="411"/>
      <c r="O5812" s="16" t="str">
        <f t="shared" si="686"/>
        <v>190414ترانسفورماتور فشار متوسط روغني سه فاز231 / 400/ 20000 ولت، 50 هرتز، براي نصب روي سكوي زميني در فضاي آزاد به قدرت 1250 كيلوولت آمپر، با رله حفاظتي بوخ هولتز.</v>
      </c>
      <c r="P5812" s="616">
        <v>190414</v>
      </c>
      <c r="Q5812" s="555" t="s">
        <v>3125</v>
      </c>
      <c r="R5812" s="555" t="s">
        <v>54</v>
      </c>
      <c r="S5812" s="614">
        <v>553286000</v>
      </c>
      <c r="U5812" s="616"/>
    </row>
    <row r="5813" spans="1:21" ht="69">
      <c r="A5813" s="5"/>
      <c r="B5813" s="5"/>
      <c r="I5813" s="5"/>
      <c r="J5813" s="5"/>
      <c r="K5813" s="5"/>
      <c r="M5813" s="411"/>
      <c r="O5813" s="16" t="str">
        <f t="shared" si="686"/>
        <v>190415ترانسفورماتور فشار متوسط روغني سه فاز231 / 400/ 20000 ولت، 50 هرتز، براي نصب روي سكوي زميني در فضاي آزاد به قدرت 1600 كيلوولت آمپر، با رله حفاظتي بوخ هولتز.</v>
      </c>
      <c r="P5813" s="616">
        <v>190415</v>
      </c>
      <c r="Q5813" s="555" t="s">
        <v>3126</v>
      </c>
      <c r="R5813" s="555" t="s">
        <v>54</v>
      </c>
      <c r="S5813" s="614">
        <v>681822000</v>
      </c>
      <c r="U5813" s="616"/>
    </row>
    <row r="5814" spans="1:21" ht="51.75">
      <c r="A5814" s="5"/>
      <c r="B5814" s="5"/>
      <c r="I5814" s="5"/>
      <c r="J5814" s="5"/>
      <c r="K5814" s="5"/>
      <c r="M5814" s="411"/>
      <c r="O5814" s="16" t="str">
        <f t="shared" si="686"/>
        <v>190501ترانسفورماتور فشار متوسط خشک سه فاز231 / 400/ 20000 ولت، 50 هرتز، براي نصب در داخل ساختمان به قدرت 160 كيلوولت آمپر.</v>
      </c>
      <c r="P5814" s="616">
        <v>190501</v>
      </c>
      <c r="Q5814" s="555" t="s">
        <v>3127</v>
      </c>
      <c r="R5814" s="555" t="s">
        <v>54</v>
      </c>
      <c r="S5814" s="616">
        <v>0</v>
      </c>
      <c r="U5814" s="616"/>
    </row>
    <row r="5815" spans="1:21" ht="51.75">
      <c r="A5815" s="5"/>
      <c r="B5815" s="5"/>
      <c r="I5815" s="5"/>
      <c r="J5815" s="5"/>
      <c r="K5815" s="5"/>
      <c r="M5815" s="411"/>
      <c r="O5815" s="16" t="str">
        <f t="shared" si="686"/>
        <v>190502ترانسفورماتور فشار متوسط خشک سه فاز231 / 400/ 20000 ولت، 50 هرتز، براي نصب در داخل ساختمان به قدرت 200 كيلوولت آمپر.</v>
      </c>
      <c r="P5815" s="616">
        <v>190502</v>
      </c>
      <c r="Q5815" s="555" t="s">
        <v>3128</v>
      </c>
      <c r="R5815" s="555" t="s">
        <v>54</v>
      </c>
      <c r="S5815" s="614">
        <v>260038000</v>
      </c>
      <c r="U5815" s="616"/>
    </row>
    <row r="5816" spans="1:21" ht="51.75">
      <c r="A5816" s="5"/>
      <c r="B5816" s="5"/>
      <c r="I5816" s="5"/>
      <c r="J5816" s="5"/>
      <c r="K5816" s="5"/>
      <c r="M5816" s="411"/>
      <c r="O5816" s="16" t="str">
        <f t="shared" si="686"/>
        <v>190503ترانسفورماتور فشار متوسط خشک سه فاز231 / 400/ 20000 ولت، 50 هرتز، براي نصب در داخل ساختمان به قدرت 250 كيلوولت آمپر.</v>
      </c>
      <c r="P5816" s="616">
        <v>190503</v>
      </c>
      <c r="Q5816" s="555" t="s">
        <v>3129</v>
      </c>
      <c r="R5816" s="555" t="s">
        <v>54</v>
      </c>
      <c r="S5816" s="614">
        <v>270610000</v>
      </c>
      <c r="U5816" s="616"/>
    </row>
    <row r="5817" spans="1:21" ht="51.75">
      <c r="A5817" s="5"/>
      <c r="B5817" s="5"/>
      <c r="I5817" s="5"/>
      <c r="J5817" s="5"/>
      <c r="K5817" s="5"/>
      <c r="M5817" s="411"/>
      <c r="O5817" s="16" t="str">
        <f t="shared" si="686"/>
        <v>190504ترانسفورماتور فشار متوسط خشک سه فاز231 / 400/ 20000 ولت، 50 هرتز، براي نصب در داخل ساختمان به قدرت 315 كيلوولت آمپر.</v>
      </c>
      <c r="P5817" s="616">
        <v>190504</v>
      </c>
      <c r="Q5817" s="555" t="s">
        <v>3130</v>
      </c>
      <c r="R5817" s="555" t="s">
        <v>54</v>
      </c>
      <c r="S5817" s="614">
        <v>297535000</v>
      </c>
      <c r="U5817" s="616"/>
    </row>
    <row r="5818" spans="1:21" ht="51.75">
      <c r="A5818" s="5"/>
      <c r="B5818" s="5"/>
      <c r="I5818" s="5"/>
      <c r="J5818" s="5"/>
      <c r="K5818" s="5"/>
      <c r="M5818" s="411"/>
      <c r="O5818" s="16" t="str">
        <f t="shared" si="686"/>
        <v>190505ترانسفورماتور فشار متوسط خشک سه فاز231 / 400/ 20000 ولت، 50 هرتز، براي نصب در داخل ساختمان به قدرت 400 كيلوولت آمپر.</v>
      </c>
      <c r="P5818" s="616">
        <v>190505</v>
      </c>
      <c r="Q5818" s="555" t="s">
        <v>3131</v>
      </c>
      <c r="R5818" s="555" t="s">
        <v>54</v>
      </c>
      <c r="S5818" s="614">
        <v>312341000</v>
      </c>
      <c r="U5818" s="616"/>
    </row>
    <row r="5819" spans="1:21" ht="51.75">
      <c r="A5819" s="5"/>
      <c r="B5819" s="5"/>
      <c r="I5819" s="5"/>
      <c r="J5819" s="5"/>
      <c r="K5819" s="5"/>
      <c r="M5819" s="411"/>
      <c r="O5819" s="16" t="str">
        <f t="shared" si="686"/>
        <v>190506ترانسفورماتور فشار متوسط خشک سه فاز231 / 400/ 20000 ولت، 50 هرتز، براي نصب در داخل ساختمان به قدرت 500 كيلوولت آمپر.</v>
      </c>
      <c r="P5819" s="616">
        <v>190506</v>
      </c>
      <c r="Q5819" s="555" t="s">
        <v>3132</v>
      </c>
      <c r="R5819" s="555" t="s">
        <v>54</v>
      </c>
      <c r="S5819" s="614">
        <v>354766000</v>
      </c>
      <c r="U5819" s="616"/>
    </row>
    <row r="5820" spans="1:21" ht="51.75">
      <c r="A5820" s="5"/>
      <c r="B5820" s="5"/>
      <c r="I5820" s="5"/>
      <c r="J5820" s="5"/>
      <c r="K5820" s="5"/>
      <c r="M5820" s="411"/>
      <c r="O5820" s="16" t="str">
        <f t="shared" si="686"/>
        <v>190507ترانسفورماتور فشار متوسط خشک سه فاز231 / 400/ 20000 ولت، 50 هرتز، براي نصب در داخل ساختمان به قدرت 630 كيلوولت آمپر.</v>
      </c>
      <c r="P5820" s="616">
        <v>190507</v>
      </c>
      <c r="Q5820" s="555" t="s">
        <v>3133</v>
      </c>
      <c r="R5820" s="555" t="s">
        <v>54</v>
      </c>
      <c r="S5820" s="614">
        <v>445739000</v>
      </c>
      <c r="U5820" s="616"/>
    </row>
    <row r="5821" spans="1:21" ht="51.75">
      <c r="A5821" s="5"/>
      <c r="B5821" s="5"/>
      <c r="I5821" s="5"/>
      <c r="J5821" s="5"/>
      <c r="K5821" s="5"/>
      <c r="M5821" s="411"/>
      <c r="O5821" s="16" t="str">
        <f t="shared" si="686"/>
        <v>190508ترانسفورماتور فشار متوسط خشک سه فاز231 / 400/ 20000 ولت، 50 هرتز، براي نصب در داخل ساختمان به قدرت 800 كيلوولت آمپر.</v>
      </c>
      <c r="P5821" s="616">
        <v>190508</v>
      </c>
      <c r="Q5821" s="555" t="s">
        <v>3134</v>
      </c>
      <c r="R5821" s="555" t="s">
        <v>54</v>
      </c>
      <c r="S5821" s="614">
        <v>528069000</v>
      </c>
      <c r="U5821" s="616"/>
    </row>
    <row r="5822" spans="1:21" ht="51.75">
      <c r="A5822" s="5"/>
      <c r="B5822" s="5"/>
      <c r="I5822" s="5"/>
      <c r="J5822" s="5"/>
      <c r="K5822" s="5"/>
      <c r="M5822" s="411"/>
      <c r="O5822" s="16" t="str">
        <f t="shared" si="686"/>
        <v>190509ترانسفورماتور فشار متوسط خشک سه فاز231 / 400/ 20000 ولت، 50 هرتز، براي نصب در داخل ساختمان به قدرت 1000 كيلوولت آمپر.</v>
      </c>
      <c r="P5822" s="616">
        <v>190509</v>
      </c>
      <c r="Q5822" s="555" t="s">
        <v>3135</v>
      </c>
      <c r="R5822" s="555" t="s">
        <v>54</v>
      </c>
      <c r="S5822" s="614">
        <v>613442000</v>
      </c>
      <c r="U5822" s="616"/>
    </row>
    <row r="5823" spans="1:21" ht="51.75">
      <c r="A5823" s="5"/>
      <c r="B5823" s="5"/>
      <c r="I5823" s="5"/>
      <c r="J5823" s="5"/>
      <c r="K5823" s="5"/>
      <c r="M5823" s="411"/>
      <c r="O5823" s="16" t="str">
        <f t="shared" si="686"/>
        <v>190510ترانسفورماتور فشار متوسط خشک سه فاز231 / 400/ 20000 ولت، 50 هرتز، براي نصب در داخل ساختمان به قدرت 1250 كيلوولت آمپر.</v>
      </c>
      <c r="P5823" s="616">
        <v>190510</v>
      </c>
      <c r="Q5823" s="555" t="s">
        <v>3136</v>
      </c>
      <c r="R5823" s="555" t="s">
        <v>54</v>
      </c>
      <c r="S5823" s="614">
        <v>711014000</v>
      </c>
      <c r="U5823" s="616"/>
    </row>
    <row r="5824" spans="1:21" ht="51.75">
      <c r="A5824" s="5"/>
      <c r="B5824" s="5"/>
      <c r="I5824" s="5"/>
      <c r="J5824" s="5"/>
      <c r="K5824" s="5"/>
      <c r="M5824" s="411"/>
      <c r="O5824" s="16" t="str">
        <f t="shared" si="686"/>
        <v>190511ترانسفورماتور فشار متوسط خشک سه فاز231 / 400/ 20000 ولت، 50 هرتز، براي نصب در داخل ساختمان به قدرت 1600 كيلوولت آمپر.</v>
      </c>
      <c r="P5824" s="616">
        <v>190511</v>
      </c>
      <c r="Q5824" s="555" t="s">
        <v>3137</v>
      </c>
      <c r="R5824" s="555" t="s">
        <v>54</v>
      </c>
      <c r="S5824" s="614">
        <v>853361000</v>
      </c>
      <c r="U5824" s="616"/>
    </row>
    <row r="5825" spans="1:21" ht="51.75">
      <c r="A5825" s="5"/>
      <c r="B5825" s="5"/>
      <c r="I5825" s="5"/>
      <c r="J5825" s="5"/>
      <c r="K5825" s="5"/>
      <c r="M5825" s="411"/>
      <c r="O5825" s="16" t="str">
        <f t="shared" si="686"/>
        <v>190512ترانسفورماتور فشار متوسط خشک سه فاز231 / 400/ 20000 ولت، 50 هرتز، براي نصب در داخل ساختمان به قدرت 2000 كيلوولت آمپر.</v>
      </c>
      <c r="P5825" s="616">
        <v>190512</v>
      </c>
      <c r="Q5825" s="555" t="s">
        <v>3138</v>
      </c>
      <c r="R5825" s="555" t="s">
        <v>54</v>
      </c>
      <c r="S5825" s="614">
        <v>1025223000</v>
      </c>
      <c r="U5825" s="616"/>
    </row>
    <row r="5826" spans="1:21" ht="51.75">
      <c r="A5826" s="5"/>
      <c r="B5826" s="5"/>
      <c r="I5826" s="5"/>
      <c r="J5826" s="5"/>
      <c r="K5826" s="5"/>
      <c r="M5826" s="411"/>
      <c r="O5826" s="16" t="str">
        <f t="shared" si="686"/>
        <v>190513ترانسفورماتور فشار متوسط خشک سه فاز231 / 400/ 20000 ولت، 50 هرتز، براي نصب در داخل ساختمان به قدرت 2500 كيلوولت آمپر.</v>
      </c>
      <c r="P5826" s="616">
        <v>190513</v>
      </c>
      <c r="Q5826" s="555" t="s">
        <v>3139</v>
      </c>
      <c r="R5826" s="555" t="s">
        <v>54</v>
      </c>
      <c r="S5826" s="614">
        <v>1192894000</v>
      </c>
      <c r="U5826" s="616"/>
    </row>
    <row r="5827" spans="1:21" ht="51.75">
      <c r="A5827" s="5"/>
      <c r="B5827" s="5"/>
      <c r="I5827" s="5"/>
      <c r="J5827" s="5"/>
      <c r="K5827" s="5"/>
      <c r="M5827" s="411"/>
      <c r="O5827" s="16" t="str">
        <f t="shared" si="686"/>
        <v>190514ترانسفورماتور فشار متوسط خشک سه فاز231 / 400/ 20000 ولت، 50 هرتز، براي نصب در داخل ساختمان به قدرت 3150 كيلوولت آمپر.</v>
      </c>
      <c r="P5827" s="616">
        <v>190514</v>
      </c>
      <c r="Q5827" s="555" t="s">
        <v>3140</v>
      </c>
      <c r="R5827" s="555" t="s">
        <v>54</v>
      </c>
      <c r="S5827" s="614">
        <v>1725564000</v>
      </c>
      <c r="U5827" s="616"/>
    </row>
    <row r="5828" spans="1:21">
      <c r="A5828" s="5"/>
      <c r="B5828" s="5"/>
      <c r="I5828" s="5"/>
      <c r="J5828" s="5"/>
      <c r="K5828" s="5"/>
      <c r="M5828" s="411"/>
      <c r="O5828" s="16" t="str">
        <f t="shared" si="686"/>
        <v>190601رله حفاظت ترانسفورماتور، نوع بوخهلتس.</v>
      </c>
      <c r="P5828" s="616">
        <v>190601</v>
      </c>
      <c r="Q5828" s="555" t="s">
        <v>3141</v>
      </c>
      <c r="R5828" s="555" t="s">
        <v>30</v>
      </c>
      <c r="S5828" s="616">
        <v>0</v>
      </c>
      <c r="U5828" s="616"/>
    </row>
    <row r="5829" spans="1:21">
      <c r="A5829" s="5"/>
      <c r="B5829" s="5"/>
      <c r="I5829" s="5"/>
      <c r="J5829" s="5"/>
      <c r="K5829" s="5"/>
      <c r="M5829" s="411"/>
      <c r="O5829" s="16" t="str">
        <f t="shared" si="686"/>
        <v>190602ترانس</v>
      </c>
      <c r="P5829" s="615" t="s">
        <v>492</v>
      </c>
      <c r="Q5829" s="258" t="s">
        <v>3698</v>
      </c>
      <c r="R5829" s="259" t="s">
        <v>54</v>
      </c>
      <c r="S5829" s="87">
        <v>10000</v>
      </c>
      <c r="T5829" s="5" t="s">
        <v>511</v>
      </c>
    </row>
    <row r="5830" spans="1:21">
      <c r="A5830" s="5"/>
      <c r="B5830" s="5"/>
      <c r="I5830" s="5"/>
      <c r="J5830" s="5"/>
      <c r="K5830" s="5"/>
      <c r="M5830" s="411"/>
      <c r="O5830" s="16" t="str">
        <f t="shared" si="686"/>
        <v>190603ترانس1</v>
      </c>
      <c r="P5830" s="615" t="s">
        <v>493</v>
      </c>
      <c r="Q5830" s="258" t="s">
        <v>7203</v>
      </c>
      <c r="R5830" s="259" t="s">
        <v>54</v>
      </c>
      <c r="S5830" s="87">
        <v>10001</v>
      </c>
      <c r="T5830" s="5" t="s">
        <v>511</v>
      </c>
    </row>
    <row r="5831" spans="1:21">
      <c r="A5831" s="5"/>
      <c r="B5831" s="5"/>
      <c r="I5831" s="5"/>
      <c r="J5831" s="5"/>
      <c r="K5831" s="5"/>
      <c r="M5831" s="411"/>
      <c r="O5831" s="16" t="str">
        <f t="shared" si="686"/>
        <v>190604ترانس2</v>
      </c>
      <c r="P5831" s="615" t="s">
        <v>494</v>
      </c>
      <c r="Q5831" s="258" t="s">
        <v>7204</v>
      </c>
      <c r="R5831" s="259" t="s">
        <v>54</v>
      </c>
      <c r="S5831" s="87">
        <v>10002</v>
      </c>
      <c r="T5831" s="5" t="s">
        <v>511</v>
      </c>
    </row>
    <row r="5832" spans="1:21" ht="34.5">
      <c r="A5832" s="5"/>
      <c r="B5832" s="5"/>
      <c r="I5832" s="5"/>
      <c r="J5832" s="5"/>
      <c r="K5832" s="5"/>
      <c r="M5832" s="411"/>
      <c r="O5832" s="16" t="str">
        <f t="shared" si="686"/>
        <v>200101پياده‌كردن مسير و پياده‌كردن محل پايه، براي تيرهاي بتوني، چوبي و پايه فلزي.</v>
      </c>
      <c r="P5832" s="618">
        <v>200101</v>
      </c>
      <c r="Q5832" s="555" t="s">
        <v>3142</v>
      </c>
      <c r="R5832" s="555" t="s">
        <v>3143</v>
      </c>
      <c r="S5832" s="614">
        <v>83000</v>
      </c>
      <c r="U5832" s="616"/>
    </row>
    <row r="5833" spans="1:21" ht="51.75">
      <c r="A5833" s="5"/>
      <c r="B5833" s="5"/>
      <c r="I5833" s="5"/>
      <c r="J5833" s="5"/>
      <c r="K5833" s="5"/>
      <c r="M5833" s="411"/>
      <c r="O5833" s="16" t="str">
        <f t="shared" si="686"/>
        <v>200201تير بتوني برق تيپ H، به ارتفاع 8 متر، با ميل‌گرد آج‌دار و تحمل كششي حدود 200 كيلوگرم، براي نصب در زمين‌هاي نرم.</v>
      </c>
      <c r="P5833" s="616">
        <v>200201</v>
      </c>
      <c r="Q5833" s="555" t="s">
        <v>3144</v>
      </c>
      <c r="R5833" s="555" t="s">
        <v>30</v>
      </c>
      <c r="S5833" s="614">
        <v>3089000</v>
      </c>
      <c r="U5833" s="616"/>
    </row>
    <row r="5834" spans="1:21" ht="51.75">
      <c r="A5834" s="5"/>
      <c r="B5834" s="5"/>
      <c r="I5834" s="5"/>
      <c r="J5834" s="5"/>
      <c r="K5834" s="5"/>
      <c r="M5834" s="411"/>
      <c r="O5834" s="16" t="str">
        <f t="shared" si="686"/>
        <v>200202تير بتوني برق تيپ H، به ارتفاع 8 متر، با ميل‌گرد آج‌دار و تحمل كششي حدود 400 كيلوگرم، براي نصب در زمين‌هاي نرم.</v>
      </c>
      <c r="P5834" s="616">
        <v>200202</v>
      </c>
      <c r="Q5834" s="555" t="s">
        <v>3145</v>
      </c>
      <c r="R5834" s="555" t="s">
        <v>30</v>
      </c>
      <c r="S5834" s="614">
        <v>3953000</v>
      </c>
      <c r="U5834" s="616"/>
    </row>
    <row r="5835" spans="1:21" ht="51.75">
      <c r="A5835" s="5"/>
      <c r="B5835" s="5"/>
      <c r="I5835" s="5"/>
      <c r="J5835" s="5"/>
      <c r="K5835" s="5"/>
      <c r="M5835" s="411"/>
      <c r="O5835" s="16" t="str">
        <f t="shared" si="686"/>
        <v>200203تير بتوني برق تيپ H، به ارتفاع 8 متر، با ميل‌گرد آج‌دار و تحمل كششي حدود 600 كيلوگرم، براي نصب در زمين‌هاي نرم.</v>
      </c>
      <c r="P5835" s="616">
        <v>200203</v>
      </c>
      <c r="Q5835" s="555" t="s">
        <v>3146</v>
      </c>
      <c r="R5835" s="555" t="s">
        <v>30</v>
      </c>
      <c r="S5835" s="614">
        <v>4324000</v>
      </c>
      <c r="U5835" s="616"/>
    </row>
    <row r="5836" spans="1:21" ht="51.75">
      <c r="A5836" s="5"/>
      <c r="B5836" s="5"/>
      <c r="I5836" s="5"/>
      <c r="J5836" s="5"/>
      <c r="K5836" s="5"/>
      <c r="M5836" s="411"/>
      <c r="O5836" s="16" t="str">
        <f t="shared" si="686"/>
        <v>200204تير بتوني برق تيپ H، به ارتفاع 8 متر، با ميل‌گرد آج‌دار و تحمل كششي حدود 800 كيلوگرم، براي نصب در زمين‌هاي نرم.</v>
      </c>
      <c r="P5836" s="616">
        <v>200204</v>
      </c>
      <c r="Q5836" s="555" t="s">
        <v>3147</v>
      </c>
      <c r="R5836" s="555" t="s">
        <v>30</v>
      </c>
      <c r="S5836" s="614">
        <v>4900000</v>
      </c>
      <c r="U5836" s="616"/>
    </row>
    <row r="5837" spans="1:21" ht="51.75">
      <c r="A5837" s="5"/>
      <c r="B5837" s="5"/>
      <c r="I5837" s="5"/>
      <c r="J5837" s="5"/>
      <c r="K5837" s="5"/>
      <c r="M5837" s="411"/>
      <c r="O5837" s="16" t="str">
        <f t="shared" si="686"/>
        <v>200301تير بتوني برق تيپ H، به ارتفاع 9 متر، با ميل‌گرد آج‌دار و تحمل كششي حدود 200 كيلوگرم، براي نصب در زمين‌هاي نرم.</v>
      </c>
      <c r="P5837" s="616">
        <v>200301</v>
      </c>
      <c r="Q5837" s="555" t="s">
        <v>3148</v>
      </c>
      <c r="R5837" s="555" t="s">
        <v>30</v>
      </c>
      <c r="S5837" s="614">
        <v>4490000</v>
      </c>
      <c r="U5837" s="616"/>
    </row>
    <row r="5838" spans="1:21" ht="51.75">
      <c r="A5838" s="5"/>
      <c r="B5838" s="5"/>
      <c r="I5838" s="5"/>
      <c r="J5838" s="5"/>
      <c r="K5838" s="5"/>
      <c r="M5838" s="411"/>
      <c r="O5838" s="16" t="str">
        <f t="shared" si="686"/>
        <v>200302تير بتوني برق تيپ H، به ارتفاع 9 متر، با ميل‌گرد آج‌دار و تحمل كششي حدود 400 كيلوگرم، براي نصب در زمين‌هاي نرم.</v>
      </c>
      <c r="P5838" s="616">
        <v>200302</v>
      </c>
      <c r="Q5838" s="555" t="s">
        <v>3149</v>
      </c>
      <c r="R5838" s="555" t="s">
        <v>30</v>
      </c>
      <c r="S5838" s="614">
        <v>5133000</v>
      </c>
      <c r="U5838" s="616"/>
    </row>
    <row r="5839" spans="1:21" ht="51.75">
      <c r="A5839" s="5"/>
      <c r="B5839" s="5"/>
      <c r="I5839" s="5"/>
      <c r="J5839" s="5"/>
      <c r="K5839" s="5"/>
      <c r="M5839" s="411"/>
      <c r="O5839" s="16" t="str">
        <f t="shared" si="686"/>
        <v>200303تير بتوني برق تيپ H، به ارتفاع 9 متر، با ميل‌گرد آج‌دار و تحمل كششي حدود 600 كيلوگرم، براي نصب در زمين‌هاي نرم.</v>
      </c>
      <c r="P5839" s="616">
        <v>200303</v>
      </c>
      <c r="Q5839" s="555" t="s">
        <v>3150</v>
      </c>
      <c r="R5839" s="555" t="s">
        <v>30</v>
      </c>
      <c r="S5839" s="614">
        <v>6136000</v>
      </c>
      <c r="U5839" s="616"/>
    </row>
    <row r="5840" spans="1:21" ht="51.75">
      <c r="A5840" s="5"/>
      <c r="B5840" s="5"/>
      <c r="I5840" s="5"/>
      <c r="J5840" s="5"/>
      <c r="K5840" s="5"/>
      <c r="M5840" s="411"/>
      <c r="O5840" s="16" t="str">
        <f t="shared" si="686"/>
        <v>200304تير بتوني برق تيپ H، به  ارتفاع 9 متر، با ميل‌گرد آج‌دار و تحمل كششي حدود 800 كيلوگرم، براي نصب در زمين‌هاي نرم.</v>
      </c>
      <c r="P5840" s="616">
        <v>200304</v>
      </c>
      <c r="Q5840" s="555" t="s">
        <v>3151</v>
      </c>
      <c r="R5840" s="555" t="s">
        <v>30</v>
      </c>
      <c r="S5840" s="614">
        <v>6900000</v>
      </c>
      <c r="U5840" s="616"/>
    </row>
    <row r="5841" spans="1:21" ht="51.75">
      <c r="A5841" s="5"/>
      <c r="B5841" s="5"/>
      <c r="I5841" s="5"/>
      <c r="J5841" s="5"/>
      <c r="K5841" s="5"/>
      <c r="M5841" s="411"/>
      <c r="O5841" s="16" t="str">
        <f t="shared" si="686"/>
        <v>200401تير بتوني برق تيپ H، به  ارتفاع 10 متر، با ميل‌گرد آج‌دار و تحمل كششي حدود 200 كيلوگرم، براي نصب در زمين‌هاي نرم.</v>
      </c>
      <c r="P5841" s="616">
        <v>200401</v>
      </c>
      <c r="Q5841" s="555" t="s">
        <v>3152</v>
      </c>
      <c r="R5841" s="555" t="s">
        <v>30</v>
      </c>
      <c r="S5841" s="614">
        <v>5186000</v>
      </c>
      <c r="U5841" s="616"/>
    </row>
    <row r="5842" spans="1:21" ht="51.75">
      <c r="A5842" s="5"/>
      <c r="B5842" s="5"/>
      <c r="I5842" s="5"/>
      <c r="J5842" s="5"/>
      <c r="K5842" s="5"/>
      <c r="M5842" s="411"/>
      <c r="O5842" s="16" t="str">
        <f t="shared" si="686"/>
        <v>200402تير بتوني برق تيپ H، به  ارتفاع 10 متر، با ميل‌گرد آج‌دار و تحمل كششي حدود 400 كيلوگرم، براي نصب در زمين‌هاي نرم.</v>
      </c>
      <c r="P5842" s="616">
        <v>200402</v>
      </c>
      <c r="Q5842" s="555" t="s">
        <v>3153</v>
      </c>
      <c r="R5842" s="555" t="s">
        <v>30</v>
      </c>
      <c r="S5842" s="614">
        <v>5675000</v>
      </c>
      <c r="U5842" s="616"/>
    </row>
    <row r="5843" spans="1:21" ht="51.75">
      <c r="A5843" s="5"/>
      <c r="B5843" s="5"/>
      <c r="I5843" s="5"/>
      <c r="J5843" s="5"/>
      <c r="K5843" s="5"/>
      <c r="M5843" s="411"/>
      <c r="O5843" s="16" t="str">
        <f t="shared" si="686"/>
        <v>200403تير بتوني برق تيپ H، به  ارتفاع 10 متر، با ميل‌گرد آج‌دار و تحمل كششي حدود 600 كيلوگرم، براي نصب در زمين‌هاي نرم.</v>
      </c>
      <c r="P5843" s="616">
        <v>200403</v>
      </c>
      <c r="Q5843" s="555" t="s">
        <v>3154</v>
      </c>
      <c r="R5843" s="555" t="s">
        <v>30</v>
      </c>
      <c r="S5843" s="614">
        <v>6896000</v>
      </c>
      <c r="U5843" s="616"/>
    </row>
    <row r="5844" spans="1:21" ht="51.75">
      <c r="A5844" s="5"/>
      <c r="B5844" s="5"/>
      <c r="I5844" s="5"/>
      <c r="J5844" s="5"/>
      <c r="K5844" s="5"/>
      <c r="M5844" s="411"/>
      <c r="O5844" s="16" t="str">
        <f t="shared" si="686"/>
        <v>200404تير بتوني برق تيپ H، به  ارتفاع 10 متر با ، با ميل‌گرد آج‌دار و تحمل كششي حدود 800 كيلوگرم، براي نصب در زمين‌هاي نرم.</v>
      </c>
      <c r="P5844" s="616">
        <v>200404</v>
      </c>
      <c r="Q5844" s="555" t="s">
        <v>3155</v>
      </c>
      <c r="R5844" s="555" t="s">
        <v>30</v>
      </c>
      <c r="S5844" s="614">
        <v>7041000</v>
      </c>
      <c r="U5844" s="616"/>
    </row>
    <row r="5845" spans="1:21" ht="51.75">
      <c r="A5845" s="5"/>
      <c r="B5845" s="5"/>
      <c r="I5845" s="5"/>
      <c r="J5845" s="5"/>
      <c r="K5845" s="5"/>
      <c r="M5845" s="411"/>
      <c r="O5845" s="16" t="str">
        <f t="shared" si="686"/>
        <v>200501تير بتوني برق تيپ H، به ارتفاع 12 متر، با ميل‌گرد آج‌دار و تحمل كششي حدود 200 كيلوگرم، براي نصب در زمين‌هاي نرم.</v>
      </c>
      <c r="P5845" s="616">
        <v>200501</v>
      </c>
      <c r="Q5845" s="555" t="s">
        <v>3156</v>
      </c>
      <c r="R5845" s="555" t="s">
        <v>30</v>
      </c>
      <c r="S5845" s="614">
        <v>5739000</v>
      </c>
      <c r="U5845" s="616"/>
    </row>
    <row r="5846" spans="1:21" ht="51.75">
      <c r="A5846" s="5"/>
      <c r="B5846" s="5"/>
      <c r="I5846" s="5"/>
      <c r="J5846" s="5"/>
      <c r="K5846" s="5"/>
      <c r="M5846" s="411"/>
      <c r="O5846" s="16" t="str">
        <f t="shared" si="686"/>
        <v>200502تير بتوني برق تيپ H، به ارتفاع 12 متر، با ميل‌گرد آج‌دار و تحمل كششي حدود 400 كيلوگرم، براي نصب در زمين‌هاي نرم.</v>
      </c>
      <c r="P5846" s="616">
        <v>200502</v>
      </c>
      <c r="Q5846" s="555" t="s">
        <v>3157</v>
      </c>
      <c r="R5846" s="555" t="s">
        <v>30</v>
      </c>
      <c r="S5846" s="614">
        <v>7132000</v>
      </c>
      <c r="U5846" s="616"/>
    </row>
    <row r="5847" spans="1:21" ht="51.75">
      <c r="A5847" s="5"/>
      <c r="B5847" s="5"/>
      <c r="I5847" s="5"/>
      <c r="J5847" s="5"/>
      <c r="K5847" s="5"/>
      <c r="M5847" s="411"/>
      <c r="O5847" s="16" t="str">
        <f t="shared" si="686"/>
        <v>200503تير بتوني برق تيپ H، به ارتفاع 12 متر، با ميل‌گرد آج‌دار و تحمل كششي حدود 600 كيلوگرم، براي نصب در زمين‌هاي نرم.</v>
      </c>
      <c r="P5847" s="616">
        <v>200503</v>
      </c>
      <c r="Q5847" s="555" t="s">
        <v>3158</v>
      </c>
      <c r="R5847" s="555" t="s">
        <v>30</v>
      </c>
      <c r="S5847" s="614">
        <v>8306000</v>
      </c>
      <c r="U5847" s="616"/>
    </row>
    <row r="5848" spans="1:21" ht="51.75">
      <c r="A5848" s="5"/>
      <c r="B5848" s="5"/>
      <c r="I5848" s="5"/>
      <c r="J5848" s="5"/>
      <c r="K5848" s="5"/>
      <c r="M5848" s="411"/>
      <c r="O5848" s="16" t="str">
        <f t="shared" si="686"/>
        <v>200504تير بتوني برق تيپ H، به ارتفاع 12 متر، با ميل‌گرد آج‌دار و تحمل كششي حدود 800 كيلوگرم، براي نصب در زمين‌هاي نرم.</v>
      </c>
      <c r="P5848" s="616">
        <v>200504</v>
      </c>
      <c r="Q5848" s="555" t="s">
        <v>3159</v>
      </c>
      <c r="R5848" s="555" t="s">
        <v>30</v>
      </c>
      <c r="S5848" s="614">
        <v>9452000</v>
      </c>
      <c r="U5848" s="616"/>
    </row>
    <row r="5849" spans="1:21" ht="51.75">
      <c r="A5849" s="5"/>
      <c r="B5849" s="5"/>
      <c r="I5849" s="5"/>
      <c r="J5849" s="5"/>
      <c r="K5849" s="5"/>
      <c r="M5849" s="411"/>
      <c r="O5849" s="16" t="str">
        <f t="shared" si="686"/>
        <v>200505تير بتوني برق تيپ H، به ارتفاع 12 متر، با ميل‌گرد آج‌دار و تحمل كششي حدود 1000 كيلوگرم، براي نصب در زمين‌هاي نرم.</v>
      </c>
      <c r="P5849" s="616">
        <v>200505</v>
      </c>
      <c r="Q5849" s="555" t="s">
        <v>3160</v>
      </c>
      <c r="R5849" s="555" t="s">
        <v>30</v>
      </c>
      <c r="S5849" s="614">
        <v>9944000</v>
      </c>
      <c r="U5849" s="616"/>
    </row>
    <row r="5850" spans="1:21" ht="51.75">
      <c r="A5850" s="5"/>
      <c r="B5850" s="5"/>
      <c r="I5850" s="5"/>
      <c r="J5850" s="5"/>
      <c r="K5850" s="5"/>
      <c r="M5850" s="411"/>
      <c r="O5850" s="16" t="str">
        <f t="shared" si="686"/>
        <v>200506تير بتوني برق تيپ H، به  ارتفاع 12 متر، با ميل‌گرد آج‌دار و تحمل كششي حدود 1200 كيلوگرم، براي نصب در زمين‌هاي نرم.</v>
      </c>
      <c r="P5850" s="616">
        <v>200506</v>
      </c>
      <c r="Q5850" s="555" t="s">
        <v>3161</v>
      </c>
      <c r="R5850" s="555" t="s">
        <v>30</v>
      </c>
      <c r="S5850" s="614">
        <v>10670000</v>
      </c>
      <c r="U5850" s="616"/>
    </row>
    <row r="5851" spans="1:21" ht="51.75">
      <c r="A5851" s="5"/>
      <c r="B5851" s="5"/>
      <c r="I5851" s="5"/>
      <c r="J5851" s="5"/>
      <c r="K5851" s="5"/>
      <c r="M5851" s="411"/>
      <c r="O5851" s="16" t="str">
        <f t="shared" si="686"/>
        <v>200601تير بتوني برق تيپ H، به ارتفاع 14 متر، با ميل‌گرد آج‌دار و تحمل كششي حدود 400 كيلوگرم، براي نصب در زمين‌هاي نرم.</v>
      </c>
      <c r="P5851" s="616">
        <v>200601</v>
      </c>
      <c r="Q5851" s="555" t="s">
        <v>3162</v>
      </c>
      <c r="R5851" s="555" t="s">
        <v>30</v>
      </c>
      <c r="S5851" s="614">
        <v>8696000</v>
      </c>
      <c r="U5851" s="616"/>
    </row>
    <row r="5852" spans="1:21" ht="51.75">
      <c r="A5852" s="5"/>
      <c r="B5852" s="5"/>
      <c r="I5852" s="5"/>
      <c r="J5852" s="5"/>
      <c r="K5852" s="5"/>
      <c r="M5852" s="411"/>
      <c r="O5852" s="16" t="str">
        <f t="shared" si="686"/>
        <v>200602تير بتوني برق تيپ H، به ارتفاع 14 متر، با ميل‌گرد آج‌دار و تحمل كششي حدود 600 كيلوگرم، براي نصب در زمين‌هاي نرم.</v>
      </c>
      <c r="P5852" s="616">
        <v>200602</v>
      </c>
      <c r="Q5852" s="555" t="s">
        <v>3163</v>
      </c>
      <c r="R5852" s="555" t="s">
        <v>30</v>
      </c>
      <c r="S5852" s="614">
        <v>10283000</v>
      </c>
      <c r="U5852" s="616"/>
    </row>
    <row r="5853" spans="1:21" ht="51.75">
      <c r="A5853" s="5"/>
      <c r="B5853" s="5"/>
      <c r="I5853" s="5"/>
      <c r="J5853" s="5"/>
      <c r="K5853" s="5"/>
      <c r="M5853" s="411"/>
      <c r="O5853" s="16" t="str">
        <f t="shared" si="686"/>
        <v>200603تير بتوني برق تيپ H، به ارتفاع 14 متر، با ميل‌گرد آج‌دار و تحمل كششي حدود800 كيلوگرم، براي نصب در زمين‌هاي نرم.</v>
      </c>
      <c r="P5853" s="616">
        <v>200603</v>
      </c>
      <c r="Q5853" s="555" t="s">
        <v>3164</v>
      </c>
      <c r="R5853" s="555" t="s">
        <v>30</v>
      </c>
      <c r="S5853" s="614">
        <v>11525000</v>
      </c>
      <c r="U5853" s="616"/>
    </row>
    <row r="5854" spans="1:21" ht="51.75">
      <c r="A5854" s="5"/>
      <c r="B5854" s="5"/>
      <c r="I5854" s="5"/>
      <c r="J5854" s="5"/>
      <c r="K5854" s="5"/>
      <c r="M5854" s="411"/>
      <c r="O5854" s="16" t="str">
        <f t="shared" si="686"/>
        <v>200604تير بتوني برق تيپ H، به  ارتفاع 14 متر، با ميل‌گرد آج‌دار و تحمل كششي حدود 1000 كيلوگرم، براي نصب در زمين‌هاي نرم.</v>
      </c>
      <c r="P5854" s="616">
        <v>200604</v>
      </c>
      <c r="Q5854" s="555" t="s">
        <v>3165</v>
      </c>
      <c r="R5854" s="555" t="s">
        <v>30</v>
      </c>
      <c r="S5854" s="614">
        <v>12180000</v>
      </c>
      <c r="U5854" s="616"/>
    </row>
    <row r="5855" spans="1:21" ht="51.75">
      <c r="A5855" s="5"/>
      <c r="B5855" s="5"/>
      <c r="I5855" s="5"/>
      <c r="J5855" s="5"/>
      <c r="K5855" s="5"/>
      <c r="M5855" s="411"/>
      <c r="O5855" s="16" t="str">
        <f t="shared" si="686"/>
        <v>200605تير بتوني برق تيپ H، به ارتفاع 14 متر، با ميل‌گرد آج‌دار و تحمل كششي حدود 1200 كيلوگرم، براي نصب در زمين‌هاي نرم.</v>
      </c>
      <c r="P5855" s="616">
        <v>200605</v>
      </c>
      <c r="Q5855" s="555" t="s">
        <v>3166</v>
      </c>
      <c r="R5855" s="555" t="s">
        <v>30</v>
      </c>
      <c r="S5855" s="614">
        <v>13000000</v>
      </c>
      <c r="U5855" s="616"/>
    </row>
    <row r="5856" spans="1:21" ht="51.75">
      <c r="A5856" s="5"/>
      <c r="B5856" s="5"/>
      <c r="I5856" s="5"/>
      <c r="J5856" s="5"/>
      <c r="K5856" s="5"/>
      <c r="M5856" s="411"/>
      <c r="O5856" s="16" t="str">
        <f t="shared" si="686"/>
        <v>200606تير بتوني برق تيپ H، به ارتفاع 14 متر، با ميل‌گرد آج‌دار و تحمل كششي حدود 1500 كيلوگرم، براي نصب در زمين‌هاي نرم.</v>
      </c>
      <c r="P5856" s="616">
        <v>200606</v>
      </c>
      <c r="Q5856" s="555" t="s">
        <v>3167</v>
      </c>
      <c r="R5856" s="555" t="s">
        <v>30</v>
      </c>
      <c r="S5856" s="614">
        <v>11484000</v>
      </c>
      <c r="U5856" s="616"/>
    </row>
    <row r="5857" spans="1:21" ht="86.25">
      <c r="A5857" s="5"/>
      <c r="B5857" s="5"/>
      <c r="I5857" s="5"/>
      <c r="J5857" s="5"/>
      <c r="K5857" s="5"/>
      <c r="M5857" s="411"/>
      <c r="O5857" s="16" t="str">
        <f t="shared" si="686"/>
        <v>200701پايه فلزي براي توزيع نيروي برق، ساخته شده ازنبشي، ناوداني و پروفيلهاي مشابه، شامل برش، جوش، خم كاريهاي لازم به طوركامل، بايك دست رنگ ضدزنگ  و يك دست رنگ روغني اكليلي مرغوب روي كارهاي انجام شده، به ارتفاع تا 15 متر.</v>
      </c>
      <c r="P5857" s="616">
        <v>200701</v>
      </c>
      <c r="Q5857" s="555" t="s">
        <v>3168</v>
      </c>
      <c r="R5857" s="555" t="s">
        <v>2837</v>
      </c>
      <c r="S5857" s="614">
        <v>38000</v>
      </c>
      <c r="U5857" s="616"/>
    </row>
    <row r="5858" spans="1:21" ht="86.25">
      <c r="A5858" s="5"/>
      <c r="B5858" s="5"/>
      <c r="I5858" s="5"/>
      <c r="J5858" s="5"/>
      <c r="K5858" s="5"/>
      <c r="M5858" s="411"/>
      <c r="O5858" s="16" t="str">
        <f t="shared" si="686"/>
        <v>200801پايه فلزي چراغ برق، تهيه شده از لوله سياه باصفحه انتهايي، شامل برش، جوش، خم كاريهاي لازم وتعبيه محل فيوزهاوپيچ اتصال زمين به طور كامل، بايك دست رنگ ضدزنگ و يك دست رنگ روغني اكليلي مرغوب روي كارهاي انجام شده.</v>
      </c>
      <c r="P5858" s="616">
        <v>200801</v>
      </c>
      <c r="Q5858" s="555" t="s">
        <v>3169</v>
      </c>
      <c r="R5858" s="555" t="s">
        <v>2837</v>
      </c>
      <c r="S5858" s="614">
        <v>53100</v>
      </c>
      <c r="U5858" s="616"/>
    </row>
    <row r="5859" spans="1:21" ht="34.5">
      <c r="A5859" s="5"/>
      <c r="B5859" s="5"/>
      <c r="I5859" s="5"/>
      <c r="J5859" s="5"/>
      <c r="K5859" s="5"/>
      <c r="M5859" s="411"/>
      <c r="O5859" s="16" t="str">
        <f t="shared" si="686"/>
        <v>201401كنسول گالوانيزه گرم براي پايه هاي برق، 
به منظورمصارف مختلف طبق نقشه ومشخصات.</v>
      </c>
      <c r="P5859" s="616">
        <v>201401</v>
      </c>
      <c r="Q5859" s="555" t="s">
        <v>3170</v>
      </c>
      <c r="R5859" s="555" t="s">
        <v>2837</v>
      </c>
      <c r="S5859" s="614">
        <v>39100</v>
      </c>
      <c r="U5859" s="616"/>
    </row>
    <row r="5860" spans="1:21" ht="34.5">
      <c r="A5860" s="5"/>
      <c r="B5860" s="5"/>
      <c r="I5860" s="5"/>
      <c r="J5860" s="5"/>
      <c r="K5860" s="5"/>
      <c r="M5860" s="411"/>
      <c r="O5860" s="16" t="str">
        <f t="shared" si="686"/>
        <v>201601اتريه يك خانه براي مقره چرخي، با ميله واشپيل گالوانيزه، به ابعاد تسمه 40×5 ميليمتر.</v>
      </c>
      <c r="P5860" s="616">
        <v>201601</v>
      </c>
      <c r="Q5860" s="555" t="s">
        <v>3171</v>
      </c>
      <c r="R5860" s="555" t="s">
        <v>30</v>
      </c>
      <c r="S5860" s="614">
        <v>187500</v>
      </c>
      <c r="U5860" s="616"/>
    </row>
    <row r="5861" spans="1:21" ht="34.5">
      <c r="A5861" s="5"/>
      <c r="B5861" s="5"/>
      <c r="I5861" s="5"/>
      <c r="J5861" s="5"/>
      <c r="K5861" s="5"/>
      <c r="M5861" s="411"/>
      <c r="O5861" s="16" t="str">
        <f t="shared" si="686"/>
        <v>201602اتريه دوخانه باراك مربوط، براي مقره چرخي، باميله واشپيل گالوانيزه، به ابعادتسمه 40×5 ميليمتر.</v>
      </c>
      <c r="P5861" s="616">
        <v>201602</v>
      </c>
      <c r="Q5861" s="555" t="s">
        <v>3172</v>
      </c>
      <c r="R5861" s="555" t="s">
        <v>30</v>
      </c>
      <c r="S5861" s="614">
        <v>218500</v>
      </c>
      <c r="U5861" s="616"/>
    </row>
    <row r="5862" spans="1:21" ht="34.5">
      <c r="A5862" s="5"/>
      <c r="B5862" s="5"/>
      <c r="I5862" s="5"/>
      <c r="J5862" s="5"/>
      <c r="K5862" s="5"/>
      <c r="M5862" s="411"/>
      <c r="O5862" s="16" t="str">
        <f t="shared" si="686"/>
        <v>201603اتريه سه خانه باراك مربوط، براي مقره چرخي، باميله واشپيل گالوانيزه، به ابعادتسمه 40×5 ميليمتر.</v>
      </c>
      <c r="P5862" s="616">
        <v>201603</v>
      </c>
      <c r="Q5862" s="555" t="s">
        <v>3173</v>
      </c>
      <c r="R5862" s="555" t="s">
        <v>30</v>
      </c>
      <c r="S5862" s="614">
        <v>249500</v>
      </c>
      <c r="U5862" s="616"/>
    </row>
    <row r="5863" spans="1:21" ht="34.5">
      <c r="A5863" s="5"/>
      <c r="B5863" s="5"/>
      <c r="I5863" s="5"/>
      <c r="J5863" s="5"/>
      <c r="K5863" s="5"/>
      <c r="M5863" s="411"/>
      <c r="O5863" s="16" t="str">
        <f t="shared" ref="O5863:O5926" si="687">LEFT(CONCATENATE(P5863,Q5863),252)</f>
        <v>201604اتريه پنج خانه باراك مربوط، براي مقره چرخي، باميله واشپيل گالوانيزه، به ابعادتسمه 40×5 ميليمتر.</v>
      </c>
      <c r="P5863" s="616">
        <v>201604</v>
      </c>
      <c r="Q5863" s="555" t="s">
        <v>3174</v>
      </c>
      <c r="R5863" s="555" t="s">
        <v>30</v>
      </c>
      <c r="S5863" s="614">
        <v>333000</v>
      </c>
      <c r="U5863" s="616"/>
    </row>
    <row r="5864" spans="1:21" ht="34.5">
      <c r="A5864" s="5"/>
      <c r="B5864" s="5"/>
      <c r="I5864" s="5"/>
      <c r="J5864" s="5"/>
      <c r="K5864" s="5"/>
      <c r="M5864" s="411"/>
      <c r="O5864" s="16" t="str">
        <f t="shared" si="687"/>
        <v>201701براكت جلوبرسه خانه بااتريه هاي مربوط، ساخته شده ازنبشي نمره 6 گالوانيزه گرم.</v>
      </c>
      <c r="P5864" s="616">
        <v>201701</v>
      </c>
      <c r="Q5864" s="555" t="s">
        <v>3175</v>
      </c>
      <c r="R5864" s="555" t="s">
        <v>30</v>
      </c>
      <c r="S5864" s="614">
        <v>748500</v>
      </c>
      <c r="U5864" s="616"/>
    </row>
    <row r="5865" spans="1:21" ht="34.5">
      <c r="A5865" s="5"/>
      <c r="B5865" s="5"/>
      <c r="I5865" s="5"/>
      <c r="J5865" s="5"/>
      <c r="K5865" s="5"/>
      <c r="M5865" s="411"/>
      <c r="O5865" s="16" t="str">
        <f t="shared" si="687"/>
        <v>201702براكت جلوبرپنج خانه بااتريه هاي مربوط، ساخته شده ازنبشي نمره 6 گالوانيزه گرم.</v>
      </c>
      <c r="P5865" s="616">
        <v>201702</v>
      </c>
      <c r="Q5865" s="555" t="s">
        <v>3176</v>
      </c>
      <c r="R5865" s="555" t="s">
        <v>30</v>
      </c>
      <c r="S5865" s="614">
        <v>929000</v>
      </c>
      <c r="U5865" s="616"/>
    </row>
    <row r="5866" spans="1:21">
      <c r="A5866" s="5"/>
      <c r="B5866" s="5"/>
      <c r="I5866" s="5"/>
      <c r="J5866" s="5"/>
      <c r="K5866" s="5"/>
      <c r="M5866" s="411"/>
      <c r="O5866" s="16" t="str">
        <f t="shared" si="687"/>
        <v>201801مقره چرخي فشارضعيف 80S.</v>
      </c>
      <c r="P5866" s="616">
        <v>201801</v>
      </c>
      <c r="Q5866" s="555" t="s">
        <v>3177</v>
      </c>
      <c r="R5866" s="555" t="s">
        <v>30</v>
      </c>
      <c r="S5866" s="614">
        <v>145500</v>
      </c>
      <c r="U5866" s="616"/>
    </row>
    <row r="5867" spans="1:21">
      <c r="A5867" s="5"/>
      <c r="B5867" s="5"/>
      <c r="I5867" s="5"/>
      <c r="J5867" s="5"/>
      <c r="K5867" s="5"/>
      <c r="M5867" s="411"/>
      <c r="O5867" s="16" t="str">
        <f t="shared" si="687"/>
        <v>201802مقره چرخي فشارضعيف 70S.</v>
      </c>
      <c r="P5867" s="616">
        <v>201802</v>
      </c>
      <c r="Q5867" s="555" t="s">
        <v>3178</v>
      </c>
      <c r="R5867" s="555" t="s">
        <v>30</v>
      </c>
      <c r="S5867" s="614">
        <v>145500</v>
      </c>
      <c r="U5867" s="616"/>
    </row>
    <row r="5868" spans="1:21" ht="34.5">
      <c r="A5868" s="5"/>
      <c r="B5868" s="5"/>
      <c r="I5868" s="5"/>
      <c r="J5868" s="5"/>
      <c r="K5868" s="5"/>
      <c r="M5868" s="411"/>
      <c r="O5868" s="16" t="str">
        <f t="shared" si="687"/>
        <v>201901مقره سوزني چيني راديوفريت 20 كيلوولت، باپايه مربوط، درراس تير.</v>
      </c>
      <c r="P5868" s="616">
        <v>201901</v>
      </c>
      <c r="Q5868" s="555" t="s">
        <v>3179</v>
      </c>
      <c r="R5868" s="555" t="s">
        <v>30</v>
      </c>
      <c r="S5868" s="614">
        <v>431500</v>
      </c>
      <c r="U5868" s="616"/>
    </row>
    <row r="5869" spans="1:21" ht="34.5">
      <c r="A5869" s="5"/>
      <c r="B5869" s="5"/>
      <c r="I5869" s="5"/>
      <c r="J5869" s="5"/>
      <c r="K5869" s="5"/>
      <c r="M5869" s="411"/>
      <c r="O5869" s="16" t="str">
        <f t="shared" si="687"/>
        <v>201902مقره سوزني چيني راديوفريت 20 كيلوولت، باپايه مربوط، ساقه كوتاه، براي كنسول فلزي.</v>
      </c>
      <c r="P5869" s="616">
        <v>201902</v>
      </c>
      <c r="Q5869" s="555" t="s">
        <v>3180</v>
      </c>
      <c r="R5869" s="555" t="s">
        <v>30</v>
      </c>
      <c r="S5869" s="614">
        <v>375000</v>
      </c>
      <c r="U5869" s="616"/>
    </row>
    <row r="5870" spans="1:21" ht="34.5">
      <c r="A5870" s="5"/>
      <c r="B5870" s="5"/>
      <c r="I5870" s="5"/>
      <c r="J5870" s="5"/>
      <c r="K5870" s="5"/>
      <c r="M5870" s="411"/>
      <c r="O5870" s="16" t="str">
        <f t="shared" si="687"/>
        <v>201903مقره سوزني چيني راديوفريت 20 كيلوولت، باپايه هاي مربوط، ساقه بلند، براي كنسول چوبي.</v>
      </c>
      <c r="P5870" s="616">
        <v>201903</v>
      </c>
      <c r="Q5870" s="555" t="s">
        <v>3181</v>
      </c>
      <c r="R5870" s="555" t="s">
        <v>30</v>
      </c>
      <c r="S5870" s="614">
        <v>480000</v>
      </c>
      <c r="U5870" s="616"/>
    </row>
    <row r="5871" spans="1:21" ht="51.75">
      <c r="A5871" s="5"/>
      <c r="B5871" s="5"/>
      <c r="I5871" s="5"/>
      <c r="J5871" s="5"/>
      <c r="K5871" s="5"/>
      <c r="M5871" s="411"/>
      <c r="O5871" s="16" t="str">
        <f t="shared" si="687"/>
        <v>202001دوعددمقره بشقابي چيني 20 كيلوولت، بانيروي كششي 7000 كيلوگرمي، تمام لوازم مربوط، مانندساكت، اي بال، اي شيكل ومهره چشمي.</v>
      </c>
      <c r="P5871" s="616">
        <v>202001</v>
      </c>
      <c r="Q5871" s="555" t="s">
        <v>3182</v>
      </c>
      <c r="R5871" s="555" t="s">
        <v>2479</v>
      </c>
      <c r="S5871" s="614">
        <v>843000</v>
      </c>
      <c r="U5871" s="616"/>
    </row>
    <row r="5872" spans="1:21" ht="51.75">
      <c r="A5872" s="5"/>
      <c r="B5872" s="5"/>
      <c r="I5872" s="5"/>
      <c r="J5872" s="5"/>
      <c r="K5872" s="5"/>
      <c r="M5872" s="411"/>
      <c r="O5872" s="16" t="str">
        <f t="shared" si="687"/>
        <v>202002سه عددمقره بشقابي چيني 20 كيلوولت، بانيروي كششي 7000 كيلوگرمي، تمام لوازم مربوط، مانندساكت، اي بال، اي شيكل ومهره چشمي.</v>
      </c>
      <c r="P5872" s="616">
        <v>202002</v>
      </c>
      <c r="Q5872" s="555" t="s">
        <v>3183</v>
      </c>
      <c r="R5872" s="555" t="s">
        <v>2479</v>
      </c>
      <c r="S5872" s="614">
        <v>1084000</v>
      </c>
      <c r="U5872" s="616"/>
    </row>
    <row r="5873" spans="1:21" ht="51.75">
      <c r="A5873" s="5"/>
      <c r="B5873" s="5"/>
      <c r="I5873" s="5"/>
      <c r="J5873" s="5"/>
      <c r="K5873" s="5"/>
      <c r="M5873" s="411"/>
      <c r="O5873" s="16" t="str">
        <f t="shared" si="687"/>
        <v>202003سه عددمقره بشقابي چيني 20 كيلوولت، بانيروي كششي 12000 كيلوگرمي، تمام لوازم مربوط، مانندساكت، اي بال، اي شيكل ومهره چشمي.</v>
      </c>
      <c r="P5873" s="616">
        <v>202003</v>
      </c>
      <c r="Q5873" s="555" t="s">
        <v>3184</v>
      </c>
      <c r="R5873" s="555" t="s">
        <v>2479</v>
      </c>
      <c r="S5873" s="614">
        <v>1683000</v>
      </c>
      <c r="U5873" s="616"/>
    </row>
    <row r="5874" spans="1:21">
      <c r="A5874" s="5"/>
      <c r="B5874" s="5"/>
      <c r="I5874" s="5"/>
      <c r="J5874" s="5"/>
      <c r="K5874" s="5"/>
      <c r="M5874" s="411"/>
      <c r="O5874" s="16" t="str">
        <f t="shared" si="687"/>
        <v>202101ميله جلوبرنده براي رديف 0202001.</v>
      </c>
      <c r="P5874" s="616">
        <v>202101</v>
      </c>
      <c r="Q5874" s="555" t="s">
        <v>3185</v>
      </c>
      <c r="R5874" s="555" t="s">
        <v>30</v>
      </c>
      <c r="S5874" s="616">
        <v>0</v>
      </c>
      <c r="U5874" s="616"/>
    </row>
    <row r="5875" spans="1:21" ht="34.5">
      <c r="A5875" s="5"/>
      <c r="B5875" s="5"/>
      <c r="I5875" s="5"/>
      <c r="J5875" s="5"/>
      <c r="K5875" s="5"/>
      <c r="M5875" s="411"/>
      <c r="O5875" s="16" t="str">
        <f t="shared" si="687"/>
        <v>202401كلمپ هوايي يك پيچه از نوع مسي، براي سيمهاي هوايي به مقطع 16 تا35 ميليمتر مربع.</v>
      </c>
      <c r="P5875" s="616">
        <v>202401</v>
      </c>
      <c r="Q5875" s="555" t="s">
        <v>3186</v>
      </c>
      <c r="R5875" s="555" t="s">
        <v>30</v>
      </c>
      <c r="S5875" s="614">
        <v>39900</v>
      </c>
      <c r="U5875" s="616"/>
    </row>
    <row r="5876" spans="1:21" ht="34.5">
      <c r="A5876" s="5"/>
      <c r="B5876" s="5"/>
      <c r="I5876" s="5"/>
      <c r="J5876" s="5"/>
      <c r="K5876" s="5"/>
      <c r="M5876" s="411"/>
      <c r="O5876" s="16" t="str">
        <f t="shared" si="687"/>
        <v>202402كلمپ هوايي يك پيچه از نوع مسي، براي سيمهاي هوايي به مقطع 50 تا70 ميليمتر مربع.</v>
      </c>
      <c r="P5876" s="616">
        <v>202402</v>
      </c>
      <c r="Q5876" s="555" t="s">
        <v>3187</v>
      </c>
      <c r="R5876" s="555" t="s">
        <v>30</v>
      </c>
      <c r="S5876" s="614">
        <v>48200</v>
      </c>
      <c r="U5876" s="616"/>
    </row>
    <row r="5877" spans="1:21" ht="34.5">
      <c r="A5877" s="5"/>
      <c r="B5877" s="5"/>
      <c r="I5877" s="5"/>
      <c r="J5877" s="5"/>
      <c r="K5877" s="5"/>
      <c r="M5877" s="411"/>
      <c r="O5877" s="16" t="str">
        <f t="shared" si="687"/>
        <v>202501كلمپ هوايي دوپيچه از نوع مسي، براي سيمهاي هوايي به مقطع 16 تا35 ميليمتر مربع.</v>
      </c>
      <c r="P5877" s="616">
        <v>202501</v>
      </c>
      <c r="Q5877" s="555" t="s">
        <v>3188</v>
      </c>
      <c r="R5877" s="555" t="s">
        <v>30</v>
      </c>
      <c r="S5877" s="614">
        <v>42900</v>
      </c>
      <c r="U5877" s="616"/>
    </row>
    <row r="5878" spans="1:21" ht="34.5">
      <c r="A5878" s="5"/>
      <c r="B5878" s="5"/>
      <c r="I5878" s="5"/>
      <c r="J5878" s="5"/>
      <c r="K5878" s="5"/>
      <c r="M5878" s="411"/>
      <c r="O5878" s="16" t="str">
        <f t="shared" si="687"/>
        <v>202502كلمپ هوايي دوپيچه از نوع مسي، براي سيمهاي هوايي به مقطع 50 تا70 ميليمتر مربع.</v>
      </c>
      <c r="P5878" s="616">
        <v>202502</v>
      </c>
      <c r="Q5878" s="555" t="s">
        <v>3189</v>
      </c>
      <c r="R5878" s="555" t="s">
        <v>30</v>
      </c>
      <c r="S5878" s="614">
        <v>56600</v>
      </c>
      <c r="U5878" s="616"/>
    </row>
    <row r="5879" spans="1:21" ht="34.5">
      <c r="A5879" s="5"/>
      <c r="B5879" s="5"/>
      <c r="I5879" s="5"/>
      <c r="J5879" s="5"/>
      <c r="K5879" s="5"/>
      <c r="M5879" s="411"/>
      <c r="O5879" s="16" t="str">
        <f t="shared" si="687"/>
        <v>202503كلمپ هوايي دوپيچه از نوع مسي، براي سيمهاي هوايي به مقطع 95 تا185 ميليمتر مربع.</v>
      </c>
      <c r="P5879" s="616">
        <v>202503</v>
      </c>
      <c r="Q5879" s="555" t="s">
        <v>3190</v>
      </c>
      <c r="R5879" s="555" t="s">
        <v>30</v>
      </c>
      <c r="S5879" s="614">
        <v>101000</v>
      </c>
      <c r="U5879" s="616"/>
    </row>
    <row r="5880" spans="1:21" ht="34.5">
      <c r="A5880" s="5"/>
      <c r="B5880" s="5"/>
      <c r="I5880" s="5"/>
      <c r="J5880" s="5"/>
      <c r="K5880" s="5"/>
      <c r="M5880" s="411"/>
      <c r="O5880" s="16" t="str">
        <f t="shared" si="687"/>
        <v>202601كلمپ هوايي يك پيچه از نوع آلومينيومي، براي سيمهاي هوايي به مقطع 35 تا70 ميليمتر مربع.</v>
      </c>
      <c r="P5880" s="616">
        <v>202601</v>
      </c>
      <c r="Q5880" s="555" t="s">
        <v>3191</v>
      </c>
      <c r="R5880" s="555" t="s">
        <v>30</v>
      </c>
      <c r="S5880" s="614">
        <v>56200</v>
      </c>
      <c r="U5880" s="616"/>
    </row>
    <row r="5881" spans="1:21" ht="34.5">
      <c r="A5881" s="5"/>
      <c r="B5881" s="5"/>
      <c r="I5881" s="5"/>
      <c r="J5881" s="5"/>
      <c r="K5881" s="5"/>
      <c r="M5881" s="411"/>
      <c r="O5881" s="16" t="str">
        <f t="shared" si="687"/>
        <v>202701كلمپ هوايي دوپيچه از نوع آلومينيومي، براي سيمهاي هوايي به مقطع 35 تا70 ميليمتر مربع.</v>
      </c>
      <c r="P5881" s="616">
        <v>202701</v>
      </c>
      <c r="Q5881" s="555" t="s">
        <v>3192</v>
      </c>
      <c r="R5881" s="555" t="s">
        <v>30</v>
      </c>
      <c r="S5881" s="614">
        <v>71400</v>
      </c>
      <c r="U5881" s="616"/>
    </row>
    <row r="5882" spans="1:21" ht="34.5">
      <c r="A5882" s="5"/>
      <c r="B5882" s="5"/>
      <c r="I5882" s="5"/>
      <c r="J5882" s="5"/>
      <c r="K5882" s="5"/>
      <c r="M5882" s="411"/>
      <c r="O5882" s="16" t="str">
        <f t="shared" si="687"/>
        <v>202702كلمپ هوايي دوپيچه از نوع آلومينيومي، براي سيمهاي هوايي به مقطع 95 تا185 ميليمتر مربع.</v>
      </c>
      <c r="P5882" s="616">
        <v>202702</v>
      </c>
      <c r="Q5882" s="555" t="s">
        <v>3193</v>
      </c>
      <c r="R5882" s="555" t="s">
        <v>30</v>
      </c>
      <c r="S5882" s="614">
        <v>101000</v>
      </c>
      <c r="U5882" s="616"/>
    </row>
    <row r="5883" spans="1:21">
      <c r="A5883" s="5"/>
      <c r="B5883" s="5"/>
      <c r="I5883" s="5"/>
      <c r="J5883" s="5"/>
      <c r="K5883" s="5"/>
      <c r="M5883" s="411"/>
      <c r="O5883" s="16" t="str">
        <f t="shared" si="687"/>
        <v>202801كلمپ آويزي دوپيچه آلومينيومي، نمره 35 تا70 ميليمتر مربع.</v>
      </c>
      <c r="P5883" s="616">
        <v>202801</v>
      </c>
      <c r="Q5883" s="555" t="s">
        <v>3194</v>
      </c>
      <c r="R5883" s="555" t="s">
        <v>30</v>
      </c>
      <c r="S5883" s="614">
        <v>381500</v>
      </c>
      <c r="U5883" s="616"/>
    </row>
    <row r="5884" spans="1:21">
      <c r="A5884" s="5"/>
      <c r="B5884" s="5"/>
      <c r="I5884" s="5"/>
      <c r="J5884" s="5"/>
      <c r="K5884" s="5"/>
      <c r="M5884" s="411"/>
      <c r="O5884" s="16" t="str">
        <f t="shared" si="687"/>
        <v>202802كلمپ آويزي دوپيچه آلومينيومي، نمره 95 تا240 ميليمتر مربع.</v>
      </c>
      <c r="P5884" s="616">
        <v>202802</v>
      </c>
      <c r="Q5884" s="555" t="s">
        <v>3195</v>
      </c>
      <c r="R5884" s="555" t="s">
        <v>30</v>
      </c>
      <c r="S5884" s="614">
        <v>563500</v>
      </c>
      <c r="U5884" s="616"/>
    </row>
    <row r="5885" spans="1:21">
      <c r="A5885" s="5"/>
      <c r="B5885" s="5"/>
      <c r="I5885" s="5"/>
      <c r="J5885" s="5"/>
      <c r="K5885" s="5"/>
      <c r="M5885" s="411"/>
      <c r="O5885" s="16" t="str">
        <f t="shared" si="687"/>
        <v>202901كلمپ انتهايي سه پيچه (سيم گير).</v>
      </c>
      <c r="P5885" s="616">
        <v>202901</v>
      </c>
      <c r="Q5885" s="555" t="s">
        <v>3196</v>
      </c>
      <c r="R5885" s="555" t="s">
        <v>30</v>
      </c>
      <c r="S5885" s="614">
        <v>629500</v>
      </c>
      <c r="U5885" s="616"/>
    </row>
    <row r="5886" spans="1:21">
      <c r="A5886" s="5"/>
      <c r="B5886" s="5"/>
      <c r="I5886" s="5"/>
      <c r="J5886" s="5"/>
      <c r="K5886" s="5"/>
      <c r="M5886" s="411"/>
      <c r="O5886" s="16" t="str">
        <f t="shared" si="687"/>
        <v>202902كلمپ انتهايي چهارپيچه (سيم گير).</v>
      </c>
      <c r="P5886" s="616">
        <v>202902</v>
      </c>
      <c r="Q5886" s="555" t="s">
        <v>3197</v>
      </c>
      <c r="R5886" s="555" t="s">
        <v>30</v>
      </c>
      <c r="S5886" s="614">
        <v>661000</v>
      </c>
      <c r="U5886" s="616"/>
    </row>
    <row r="5887" spans="1:21">
      <c r="A5887" s="5"/>
      <c r="B5887" s="5"/>
      <c r="I5887" s="5"/>
      <c r="J5887" s="5"/>
      <c r="K5887" s="5"/>
      <c r="M5887" s="411"/>
      <c r="O5887" s="16" t="str">
        <f t="shared" si="687"/>
        <v>202903كلمپ انتهايي پنج پيچه (سيم گير).</v>
      </c>
      <c r="P5887" s="616">
        <v>202903</v>
      </c>
      <c r="Q5887" s="555" t="s">
        <v>3198</v>
      </c>
      <c r="R5887" s="555" t="s">
        <v>30</v>
      </c>
      <c r="S5887" s="614">
        <v>879500</v>
      </c>
      <c r="U5887" s="616"/>
    </row>
    <row r="5888" spans="1:21" ht="34.5">
      <c r="A5888" s="5"/>
      <c r="B5888" s="5"/>
      <c r="I5888" s="5"/>
      <c r="J5888" s="5"/>
      <c r="K5888" s="5"/>
      <c r="M5888" s="411"/>
      <c r="O5888" s="16" t="str">
        <f t="shared" si="687"/>
        <v>203001كلمپ پرسي انتهايي براي سيم آلومينيوم فولاد به مقطع 35 تا70، ميليمتر مربع.</v>
      </c>
      <c r="P5888" s="616">
        <v>203001</v>
      </c>
      <c r="Q5888" s="555" t="s">
        <v>3199</v>
      </c>
      <c r="R5888" s="555" t="s">
        <v>30</v>
      </c>
      <c r="S5888" s="614">
        <v>1649000</v>
      </c>
      <c r="U5888" s="616"/>
    </row>
    <row r="5889" spans="1:21" ht="34.5">
      <c r="A5889" s="5"/>
      <c r="B5889" s="5"/>
      <c r="I5889" s="5"/>
      <c r="J5889" s="5"/>
      <c r="K5889" s="5"/>
      <c r="M5889" s="411"/>
      <c r="O5889" s="16" t="str">
        <f t="shared" si="687"/>
        <v>203002كلمپ پرسي انتهايي براي سيم آلومينيوم فولاد به مقطع 95 تا240 ميليمتر مربع.</v>
      </c>
      <c r="P5889" s="616">
        <v>203002</v>
      </c>
      <c r="Q5889" s="555" t="s">
        <v>3200</v>
      </c>
      <c r="R5889" s="555" t="s">
        <v>30</v>
      </c>
      <c r="S5889" s="614">
        <v>1662000</v>
      </c>
      <c r="U5889" s="616"/>
    </row>
    <row r="5890" spans="1:21">
      <c r="A5890" s="5"/>
      <c r="B5890" s="5"/>
      <c r="I5890" s="5"/>
      <c r="J5890" s="5"/>
      <c r="K5890" s="5"/>
      <c r="M5890" s="411"/>
      <c r="O5890" s="16" t="str">
        <f t="shared" si="687"/>
        <v>203101ارمورراد براي سيم آلومينيومي به مقطع 35 تا 70 ميليمتر مربع.</v>
      </c>
      <c r="P5890" s="616">
        <v>203101</v>
      </c>
      <c r="Q5890" s="555" t="s">
        <v>3201</v>
      </c>
      <c r="R5890" s="555" t="s">
        <v>30</v>
      </c>
      <c r="S5890" s="614">
        <v>267500</v>
      </c>
      <c r="U5890" s="616"/>
    </row>
    <row r="5891" spans="1:21" ht="34.5">
      <c r="A5891" s="5"/>
      <c r="B5891" s="5"/>
      <c r="I5891" s="5"/>
      <c r="J5891" s="5"/>
      <c r="K5891" s="5"/>
      <c r="M5891" s="411"/>
      <c r="O5891" s="16" t="str">
        <f t="shared" si="687"/>
        <v>203102ارمورراد براي سيم آلومينيومي به مقطع 95 تا 240  ميليمتر مربع.</v>
      </c>
      <c r="P5891" s="616">
        <v>203102</v>
      </c>
      <c r="Q5891" s="555" t="s">
        <v>3202</v>
      </c>
      <c r="R5891" s="555" t="s">
        <v>30</v>
      </c>
      <c r="S5891" s="614">
        <v>310500</v>
      </c>
      <c r="U5891" s="616"/>
    </row>
    <row r="5892" spans="1:21" ht="34.5">
      <c r="A5892" s="5"/>
      <c r="B5892" s="5"/>
      <c r="I5892" s="5"/>
      <c r="J5892" s="5"/>
      <c r="K5892" s="5"/>
      <c r="M5892" s="411"/>
      <c r="O5892" s="16" t="str">
        <f t="shared" si="687"/>
        <v>203201سيم لخت مسي به مقطع 10 تا 16 ميليمتر مربع، براي سيم كشي هوايي.</v>
      </c>
      <c r="P5892" s="616">
        <v>203201</v>
      </c>
      <c r="Q5892" s="555" t="s">
        <v>3203</v>
      </c>
      <c r="R5892" s="555" t="s">
        <v>2837</v>
      </c>
      <c r="S5892" s="614">
        <v>272500</v>
      </c>
      <c r="U5892" s="616"/>
    </row>
    <row r="5893" spans="1:21" ht="34.5">
      <c r="A5893" s="5"/>
      <c r="B5893" s="5"/>
      <c r="I5893" s="5"/>
      <c r="J5893" s="5"/>
      <c r="K5893" s="5"/>
      <c r="M5893" s="411"/>
      <c r="O5893" s="16" t="str">
        <f t="shared" si="687"/>
        <v>203202سيم لخت مسي به مقطع 25 تا 35 ميليمتر مربع، براي سيم كشي هوايي.</v>
      </c>
      <c r="P5893" s="616">
        <v>203202</v>
      </c>
      <c r="Q5893" s="555" t="s">
        <v>3204</v>
      </c>
      <c r="R5893" s="555" t="s">
        <v>2837</v>
      </c>
      <c r="S5893" s="614">
        <v>272500</v>
      </c>
      <c r="U5893" s="616"/>
    </row>
    <row r="5894" spans="1:21" ht="34.5">
      <c r="A5894" s="5"/>
      <c r="B5894" s="5"/>
      <c r="I5894" s="5"/>
      <c r="J5894" s="5"/>
      <c r="K5894" s="5"/>
      <c r="M5894" s="411"/>
      <c r="O5894" s="16" t="str">
        <f t="shared" si="687"/>
        <v>203203سيم لخت مسي به مقطع 50 تا 70 ميليمتر مربع، براي سيم كشي هوايي.</v>
      </c>
      <c r="P5894" s="616">
        <v>203203</v>
      </c>
      <c r="Q5894" s="555" t="s">
        <v>3205</v>
      </c>
      <c r="R5894" s="555" t="s">
        <v>2837</v>
      </c>
      <c r="S5894" s="614">
        <v>269000</v>
      </c>
      <c r="U5894" s="616"/>
    </row>
    <row r="5895" spans="1:21" ht="34.5">
      <c r="A5895" s="5"/>
      <c r="B5895" s="5"/>
      <c r="I5895" s="5"/>
      <c r="J5895" s="5"/>
      <c r="K5895" s="5"/>
      <c r="M5895" s="411"/>
      <c r="O5895" s="16" t="str">
        <f t="shared" si="687"/>
        <v>203204سيم لخت مسي به مقطع 95 تا 185 ميليمتر مربع، براي سيم كشي هوايي.</v>
      </c>
      <c r="P5895" s="616">
        <v>203204</v>
      </c>
      <c r="Q5895" s="555" t="s">
        <v>3206</v>
      </c>
      <c r="R5895" s="555" t="s">
        <v>2837</v>
      </c>
      <c r="S5895" s="614">
        <v>272500</v>
      </c>
      <c r="U5895" s="616"/>
    </row>
    <row r="5896" spans="1:21" ht="51.75">
      <c r="A5896" s="5"/>
      <c r="B5896" s="5"/>
      <c r="I5896" s="5"/>
      <c r="J5896" s="5"/>
      <c r="K5896" s="5"/>
      <c r="M5896" s="411"/>
      <c r="O5896" s="16" t="str">
        <f t="shared" si="687"/>
        <v>203301سيم هوايي آلومينيومي با و يا بدون مغز فولادي مطابق با DIN048204 يا BS215، براي سيم كشي هوايي به مقطع 35 تا 70 ميليمتر مربع.</v>
      </c>
      <c r="P5896" s="616">
        <v>203301</v>
      </c>
      <c r="Q5896" s="555" t="s">
        <v>3207</v>
      </c>
      <c r="R5896" s="555" t="s">
        <v>2837</v>
      </c>
      <c r="S5896" s="614">
        <v>114000</v>
      </c>
      <c r="U5896" s="616"/>
    </row>
    <row r="5897" spans="1:21" ht="51.75">
      <c r="A5897" s="5"/>
      <c r="B5897" s="5"/>
      <c r="I5897" s="5"/>
      <c r="J5897" s="5"/>
      <c r="K5897" s="5"/>
      <c r="M5897" s="411"/>
      <c r="O5897" s="16" t="str">
        <f t="shared" si="687"/>
        <v>203302سيم هوايي آلومينيومي با و يا بدون مغز فولادي مطابق باDIN048204 يا BS215، براي سيم كشي هوايي به مقطع 95 تا185 ميليمتر مربع.</v>
      </c>
      <c r="P5897" s="616">
        <v>203302</v>
      </c>
      <c r="Q5897" s="555" t="s">
        <v>3208</v>
      </c>
      <c r="R5897" s="555" t="s">
        <v>2837</v>
      </c>
      <c r="S5897" s="614">
        <v>112500</v>
      </c>
      <c r="U5897" s="616"/>
    </row>
    <row r="5898" spans="1:21" ht="51.75">
      <c r="A5898" s="5"/>
      <c r="B5898" s="5"/>
      <c r="I5898" s="5"/>
      <c r="J5898" s="5"/>
      <c r="K5898" s="5"/>
      <c r="M5898" s="411"/>
      <c r="O5898" s="16" t="str">
        <f t="shared" si="687"/>
        <v>203303سيم هوايي آلومينيومي باويابدون مغزفولادي مطابق باDIN048204 يا BS215، براي سيم كشي هوايي به مقطع 240 تا300 ميليمتر مربع.</v>
      </c>
      <c r="P5898" s="616">
        <v>203303</v>
      </c>
      <c r="Q5898" s="555" t="s">
        <v>3209</v>
      </c>
      <c r="R5898" s="555" t="s">
        <v>2837</v>
      </c>
      <c r="S5898" s="614">
        <v>107000</v>
      </c>
      <c r="U5898" s="616"/>
    </row>
    <row r="5899" spans="1:21" ht="34.5">
      <c r="A5899" s="5"/>
      <c r="B5899" s="5"/>
      <c r="I5899" s="5"/>
      <c r="J5899" s="5"/>
      <c r="K5899" s="5"/>
      <c r="M5899" s="411"/>
      <c r="O5899" s="16" t="str">
        <f t="shared" si="687"/>
        <v>203401سيم گالوانيزه به مقطع 16 ميليمتر مربع، براي سيم كشي هوايي.</v>
      </c>
      <c r="P5899" s="616">
        <v>203401</v>
      </c>
      <c r="Q5899" s="555" t="s">
        <v>3210</v>
      </c>
      <c r="R5899" s="555" t="s">
        <v>2837</v>
      </c>
      <c r="S5899" s="614">
        <v>83900</v>
      </c>
      <c r="U5899" s="616"/>
    </row>
    <row r="5900" spans="1:21" ht="34.5">
      <c r="A5900" s="5"/>
      <c r="B5900" s="5"/>
      <c r="I5900" s="5"/>
      <c r="J5900" s="5"/>
      <c r="K5900" s="5"/>
      <c r="M5900" s="411"/>
      <c r="O5900" s="16" t="str">
        <f t="shared" si="687"/>
        <v>203402سيم گالوانيزه به مقطع 25 تا35 ميليمتر مربع براي سيم كشي هوايي.</v>
      </c>
      <c r="P5900" s="616">
        <v>203402</v>
      </c>
      <c r="Q5900" s="555" t="s">
        <v>3211</v>
      </c>
      <c r="R5900" s="555" t="s">
        <v>2837</v>
      </c>
      <c r="S5900" s="614">
        <v>87000</v>
      </c>
      <c r="U5900" s="616"/>
    </row>
    <row r="5901" spans="1:21" ht="34.5">
      <c r="A5901" s="5"/>
      <c r="B5901" s="5"/>
      <c r="I5901" s="5"/>
      <c r="J5901" s="5"/>
      <c r="K5901" s="5"/>
      <c r="M5901" s="411"/>
      <c r="O5901" s="16" t="str">
        <f t="shared" si="687"/>
        <v>203403سيم گالوانيزه به مقطع 50 تا70 ميليمتر مربع براي سيم كشي هوايي.</v>
      </c>
      <c r="P5901" s="616">
        <v>203403</v>
      </c>
      <c r="Q5901" s="555" t="s">
        <v>3212</v>
      </c>
      <c r="R5901" s="555" t="s">
        <v>2837</v>
      </c>
      <c r="S5901" s="614">
        <v>105000</v>
      </c>
      <c r="U5901" s="616"/>
    </row>
    <row r="5902" spans="1:21" ht="51.75">
      <c r="A5902" s="5"/>
      <c r="B5902" s="5"/>
      <c r="I5902" s="5"/>
      <c r="J5902" s="5"/>
      <c r="K5902" s="5"/>
      <c r="M5902" s="411"/>
      <c r="O5902" s="16" t="str">
        <f t="shared" si="687"/>
        <v>203501مهارتيرهاي برق 10 تا14 متري به طوركامل، شامل پيچ خميده، سيم مهار، بست سه پيچه، مقره مهار، مهاركش، ميله مهار، گوشواره، كنده مهار، صفحه مهار.</v>
      </c>
      <c r="P5902" s="616">
        <v>203501</v>
      </c>
      <c r="Q5902" s="555" t="s">
        <v>3213</v>
      </c>
      <c r="R5902" s="555" t="s">
        <v>54</v>
      </c>
      <c r="S5902" s="614">
        <v>3446000</v>
      </c>
      <c r="U5902" s="616"/>
    </row>
    <row r="5903" spans="1:21" ht="51.75">
      <c r="A5903" s="5"/>
      <c r="B5903" s="5"/>
      <c r="I5903" s="5"/>
      <c r="J5903" s="5"/>
      <c r="K5903" s="5"/>
      <c r="M5903" s="411"/>
      <c r="O5903" s="16" t="str">
        <f t="shared" si="687"/>
        <v>203502مهارتيرهاي برق 8 تا9 متري به طور كامل، شامل پيچ خميده، سيم مهار، بست سه پيچه، مقره مهار، مهاركش، ميله مهار، گوشواره، كنده مهار، صفحه مهار.</v>
      </c>
      <c r="P5903" s="616">
        <v>203502</v>
      </c>
      <c r="Q5903" s="555" t="s">
        <v>3214</v>
      </c>
      <c r="R5903" s="555" t="s">
        <v>54</v>
      </c>
      <c r="S5903" s="614">
        <v>3251000</v>
      </c>
      <c r="U5903" s="616"/>
    </row>
    <row r="5904" spans="1:21" ht="69">
      <c r="A5904" s="5"/>
      <c r="B5904" s="5"/>
      <c r="I5904" s="5"/>
      <c r="J5904" s="5"/>
      <c r="K5904" s="5"/>
      <c r="M5904" s="411"/>
      <c r="O5904" s="16" t="str">
        <f t="shared" si="687"/>
        <v>204101اتصال زمين، شامل يك عددصفحه مسي به ابعاد 300×300×3 ميليمتر، باپيچ ومهره وبستهاي لازم، 15 كيلو گرم نمك و25 كيلوگرم ذغال باچاه كني تاعمق 15 متردر هر نوع زمين جز زمين سنگي.</v>
      </c>
      <c r="P5904" s="616">
        <v>204101</v>
      </c>
      <c r="Q5904" s="555" t="s">
        <v>3215</v>
      </c>
      <c r="R5904" s="555" t="s">
        <v>54</v>
      </c>
      <c r="S5904" s="614">
        <v>12322000</v>
      </c>
      <c r="U5904" s="616"/>
    </row>
    <row r="5905" spans="1:21" ht="69">
      <c r="A5905" s="5"/>
      <c r="B5905" s="5"/>
      <c r="I5905" s="5"/>
      <c r="J5905" s="5"/>
      <c r="K5905" s="5"/>
      <c r="M5905" s="411"/>
      <c r="O5905" s="16" t="str">
        <f t="shared" si="687"/>
        <v>204102اتصال زمين، شامل يك عددصفحه مسي به ابعاد500 ×500×5 ميليمتر، باپيچ ومهره وبستهاي لازم، 15 كيلو گرم نمك و25 كيلوگرم ذغال باچاه كني تاعمق 15 متردر هر نوع زمين جز زمين سنگي.</v>
      </c>
      <c r="P5905" s="616">
        <v>204102</v>
      </c>
      <c r="Q5905" s="555" t="s">
        <v>3216</v>
      </c>
      <c r="R5905" s="555" t="s">
        <v>54</v>
      </c>
      <c r="S5905" s="614">
        <v>17039000</v>
      </c>
      <c r="U5905" s="616"/>
    </row>
    <row r="5906" spans="1:21" ht="69">
      <c r="A5906" s="5"/>
      <c r="B5906" s="5"/>
      <c r="I5906" s="5"/>
      <c r="J5906" s="5"/>
      <c r="K5906" s="5"/>
      <c r="M5906" s="411"/>
      <c r="O5906" s="16" t="str">
        <f t="shared" si="687"/>
        <v>204103اتصال زمين، شامل يك عددصفحه مسي به ابعاد700×700×5 ميليمتر، باپيچ ومهره وبستهاي لازم، 15 كيلو گرم نمك و25 كيلوگرم ذغال باچاه كني تاعمق 15 متردر هر نوع زمين جز زمين سنگي.</v>
      </c>
      <c r="P5906" s="616">
        <v>204103</v>
      </c>
      <c r="Q5906" s="555" t="s">
        <v>3217</v>
      </c>
      <c r="R5906" s="555" t="s">
        <v>54</v>
      </c>
      <c r="S5906" s="614">
        <v>17492000</v>
      </c>
      <c r="U5906" s="616"/>
    </row>
    <row r="5907" spans="1:21" ht="34.5">
      <c r="A5907" s="5"/>
      <c r="B5907" s="5"/>
      <c r="I5907" s="5"/>
      <c r="J5907" s="5"/>
      <c r="K5907" s="5"/>
      <c r="M5907" s="411"/>
      <c r="O5907" s="16" t="str">
        <f t="shared" si="687"/>
        <v>204201اتصال زمين باميله مسي مغزفولادي (كاپرولد) 16×1500 ميليمتربا بست مربوط، در هر نوع زمين جز زمين سنگي.</v>
      </c>
      <c r="P5907" s="616">
        <v>204201</v>
      </c>
      <c r="Q5907" s="555" t="s">
        <v>3218</v>
      </c>
      <c r="R5907" s="555" t="s">
        <v>54</v>
      </c>
      <c r="S5907" s="614">
        <v>449000</v>
      </c>
      <c r="U5907" s="616"/>
    </row>
    <row r="5908" spans="1:21" ht="51.75">
      <c r="A5908" s="5"/>
      <c r="B5908" s="5"/>
      <c r="I5908" s="5"/>
      <c r="J5908" s="5"/>
      <c r="K5908" s="5"/>
      <c r="M5908" s="411"/>
      <c r="O5908" s="16" t="str">
        <f t="shared" si="687"/>
        <v>204301اتصال زمين فشارضعيف باتسمه گالوانيزه به ابعاد 30×3 ميليمتر وطول حداكثر12 متروميله گالوانيزه،به قطر18 ميليمتروطول 2 متروبستهاي مربوط،به طوركامل.</v>
      </c>
      <c r="P5908" s="616">
        <v>204301</v>
      </c>
      <c r="Q5908" s="555" t="s">
        <v>3219</v>
      </c>
      <c r="R5908" s="555" t="s">
        <v>54</v>
      </c>
      <c r="S5908" s="616">
        <v>0</v>
      </c>
      <c r="U5908" s="616"/>
    </row>
    <row r="5909" spans="1:21" ht="51.75">
      <c r="A5909" s="5"/>
      <c r="B5909" s="5"/>
      <c r="I5909" s="5"/>
      <c r="J5909" s="5"/>
      <c r="K5909" s="5"/>
      <c r="M5909" s="411"/>
      <c r="O5909" s="16" t="str">
        <f t="shared" si="687"/>
        <v>204302اتصال زمين فشارمتوسط، باتسمه گالوانيزه به ابعاد30×3 ميليمتر وطول حداكثر12 متروميله گالوانيزهبه قطر20 ميليمتر وطول 2 متروبستهاي مربوط،به طور كامل.</v>
      </c>
      <c r="P5909" s="616">
        <v>204302</v>
      </c>
      <c r="Q5909" s="555" t="s">
        <v>3220</v>
      </c>
      <c r="R5909" s="555" t="s">
        <v>54</v>
      </c>
      <c r="S5909" s="616">
        <v>0</v>
      </c>
      <c r="U5909" s="616"/>
    </row>
    <row r="5910" spans="1:21" ht="34.5">
      <c r="A5910" s="5"/>
      <c r="B5910" s="5"/>
      <c r="I5910" s="5"/>
      <c r="J5910" s="5"/>
      <c r="K5910" s="5"/>
      <c r="M5910" s="411"/>
      <c r="O5910" s="16" t="str">
        <f t="shared" si="687"/>
        <v>204401تسمه گالوانيزه گرم 20×2/5 و 25×4 و 30×5 و40×4 و 50×5 ميليمترباسوراخ كاريهاي لازم</v>
      </c>
      <c r="P5910" s="616">
        <v>204401</v>
      </c>
      <c r="Q5910" s="555" t="s">
        <v>6809</v>
      </c>
      <c r="R5910" s="555" t="s">
        <v>2837</v>
      </c>
      <c r="S5910" s="614">
        <v>73900</v>
      </c>
      <c r="U5910" s="616"/>
    </row>
    <row r="5911" spans="1:21" ht="34.5">
      <c r="A5911" s="5"/>
      <c r="B5911" s="5"/>
      <c r="I5911" s="5"/>
      <c r="J5911" s="5"/>
      <c r="K5911" s="5"/>
      <c r="M5911" s="411"/>
      <c r="O5911" s="16" t="str">
        <f t="shared" si="687"/>
        <v>204501پيچ ومهره گالوانيزه به قطرهاي مختلف وبه طول 5 تا45 سانتيمتر.</v>
      </c>
      <c r="P5911" s="616">
        <v>204501</v>
      </c>
      <c r="Q5911" s="555" t="s">
        <v>3221</v>
      </c>
      <c r="R5911" s="555" t="s">
        <v>2837</v>
      </c>
      <c r="S5911" s="614">
        <v>64000</v>
      </c>
      <c r="U5911" s="616"/>
    </row>
    <row r="5912" spans="1:21" ht="34.5">
      <c r="A5912" s="5"/>
      <c r="B5912" s="5"/>
      <c r="I5912" s="5"/>
      <c r="J5912" s="5"/>
      <c r="K5912" s="5"/>
      <c r="M5912" s="411"/>
      <c r="O5912" s="16" t="str">
        <f t="shared" si="687"/>
        <v>204601پيچ دوسر 16×450-150 ميليمتراز طرفين زده شده، باچهارعدد واشرمربع 50 ×50×3 ميليمتري گالوانيزه.</v>
      </c>
      <c r="P5912" s="616">
        <v>204601</v>
      </c>
      <c r="Q5912" s="555" t="s">
        <v>3222</v>
      </c>
      <c r="R5912" s="555" t="s">
        <v>2837</v>
      </c>
      <c r="S5912" s="614">
        <v>63000</v>
      </c>
      <c r="U5912" s="616"/>
    </row>
    <row r="5913" spans="1:21" ht="69">
      <c r="A5913" s="5"/>
      <c r="B5913" s="5"/>
      <c r="I5913" s="5"/>
      <c r="J5913" s="5"/>
      <c r="K5913" s="5"/>
      <c r="M5913" s="411"/>
      <c r="O5913" s="16" t="str">
        <f t="shared" si="687"/>
        <v>204801نصب پلاك ازورق گالوانيزه، به ضخامت 0/75 ميليمتروابعاد 10×25 سانتيمتر، شامل نمره و مشخصات پايه كه بارنگ روغني روي آن نوشته شده باشد (بدون پلاك و بستهاي مربوط).</v>
      </c>
      <c r="P5913" s="616">
        <v>204801</v>
      </c>
      <c r="Q5913" s="555" t="s">
        <v>6810</v>
      </c>
      <c r="R5913" s="555" t="s">
        <v>30</v>
      </c>
      <c r="S5913" s="614">
        <v>104000</v>
      </c>
      <c r="U5913" s="616"/>
    </row>
    <row r="5914" spans="1:21">
      <c r="A5914" s="5"/>
      <c r="B5914" s="5"/>
      <c r="I5914" s="5"/>
      <c r="J5914" s="5"/>
      <c r="K5914" s="5"/>
      <c r="M5914" s="411"/>
      <c r="O5914" s="16" t="str">
        <f t="shared" si="687"/>
        <v>204901شماره گذاري روي پايه هابارنگ روغني، به ازاي هرپايه.</v>
      </c>
      <c r="P5914" s="616">
        <v>204901</v>
      </c>
      <c r="Q5914" s="555" t="s">
        <v>3223</v>
      </c>
      <c r="R5914" s="555" t="s">
        <v>30</v>
      </c>
      <c r="S5914" s="614">
        <v>107500</v>
      </c>
      <c r="U5914" s="616"/>
    </row>
    <row r="5915" spans="1:21">
      <c r="A5915" s="5"/>
      <c r="B5915" s="5"/>
      <c r="I5915" s="5"/>
      <c r="J5915" s="5"/>
      <c r="K5915" s="5"/>
      <c r="M5915" s="411"/>
      <c r="O5915" s="16" t="str">
        <f t="shared" si="687"/>
        <v xml:space="preserve">204902نصب پلاك </v>
      </c>
      <c r="P5915" s="615" t="s">
        <v>3700</v>
      </c>
      <c r="Q5915" s="258" t="s">
        <v>3699</v>
      </c>
      <c r="R5915" s="259" t="s">
        <v>30</v>
      </c>
      <c r="S5915" s="87">
        <v>10000</v>
      </c>
      <c r="T5915" s="5" t="s">
        <v>511</v>
      </c>
    </row>
    <row r="5916" spans="1:21">
      <c r="A5916" s="5"/>
      <c r="B5916" s="5"/>
      <c r="I5916" s="5"/>
      <c r="J5916" s="5"/>
      <c r="K5916" s="5"/>
      <c r="M5916" s="411"/>
      <c r="O5916" s="16" t="str">
        <f t="shared" si="687"/>
        <v>204903نصب پلاك 1</v>
      </c>
      <c r="P5916" s="615" t="s">
        <v>3701</v>
      </c>
      <c r="Q5916" s="258" t="s">
        <v>7205</v>
      </c>
      <c r="R5916" s="259" t="s">
        <v>30</v>
      </c>
      <c r="S5916" s="87">
        <v>10001</v>
      </c>
      <c r="T5916" s="5" t="s">
        <v>511</v>
      </c>
    </row>
    <row r="5917" spans="1:21">
      <c r="A5917" s="5"/>
      <c r="B5917" s="5"/>
      <c r="I5917" s="5"/>
      <c r="J5917" s="5"/>
      <c r="K5917" s="5"/>
      <c r="M5917" s="411"/>
      <c r="O5917" s="16" t="str">
        <f t="shared" si="687"/>
        <v>204904نصب پلاك 2</v>
      </c>
      <c r="P5917" s="615" t="s">
        <v>3702</v>
      </c>
      <c r="Q5917" s="258" t="s">
        <v>7206</v>
      </c>
      <c r="R5917" s="259" t="s">
        <v>30</v>
      </c>
      <c r="S5917" s="87">
        <v>10002</v>
      </c>
      <c r="T5917" s="5" t="s">
        <v>511</v>
      </c>
    </row>
    <row r="5918" spans="1:21" ht="51.75">
      <c r="A5918" s="5"/>
      <c r="B5918" s="5"/>
      <c r="I5918" s="5"/>
      <c r="J5918" s="5"/>
      <c r="K5918" s="5"/>
      <c r="M5918" s="411"/>
      <c r="O5918" s="16" t="str">
        <f t="shared" si="687"/>
        <v>210201كابل تلفن زميني باروكش پلي اتيلن از نوع A2Y(st)2Y به قطر 0/6 ميليمتر، يك زوجي بايك سيم اتصال زمين همراه، براي نصب درون ترانشه.</v>
      </c>
      <c r="P5918" s="618">
        <v>210201</v>
      </c>
      <c r="Q5918" s="555" t="s">
        <v>6811</v>
      </c>
      <c r="R5918" s="555" t="s">
        <v>28</v>
      </c>
      <c r="S5918" s="614">
        <v>8930</v>
      </c>
      <c r="U5918" s="616"/>
    </row>
    <row r="5919" spans="1:21" ht="51.75">
      <c r="A5919" s="5"/>
      <c r="B5919" s="5"/>
      <c r="I5919" s="5"/>
      <c r="J5919" s="5"/>
      <c r="K5919" s="5"/>
      <c r="M5919" s="411"/>
      <c r="O5919" s="16" t="str">
        <f t="shared" si="687"/>
        <v>210202كابل تلفن زميني باروكش پلي اتيلن از نوع A2Y(st)2Y به قطر 0/6 ميليمتر، دوزوجي بايك سيم اتصال زمين همراه، براي نصب درون ترانشه.</v>
      </c>
      <c r="P5919" s="616">
        <v>210202</v>
      </c>
      <c r="Q5919" s="555" t="s">
        <v>6812</v>
      </c>
      <c r="R5919" s="555" t="s">
        <v>28</v>
      </c>
      <c r="S5919" s="614">
        <v>10900</v>
      </c>
      <c r="U5919" s="616"/>
    </row>
    <row r="5920" spans="1:21" ht="51.75">
      <c r="A5920" s="5"/>
      <c r="B5920" s="5"/>
      <c r="I5920" s="5"/>
      <c r="J5920" s="5"/>
      <c r="K5920" s="5"/>
      <c r="M5920" s="411"/>
      <c r="O5920" s="16" t="str">
        <f t="shared" si="687"/>
        <v>210203كابل تلفن زميني باروكش پلي اتيلن از نوع A2Y(st)2Y به قطر 0/6 ميليمتر، چهارزوجي بايك سيم اتصال زمين همراه، براي نصب درون ترانشه.</v>
      </c>
      <c r="P5920" s="616">
        <v>210203</v>
      </c>
      <c r="Q5920" s="555" t="s">
        <v>6813</v>
      </c>
      <c r="R5920" s="555" t="s">
        <v>28</v>
      </c>
      <c r="S5920" s="614">
        <v>14000</v>
      </c>
      <c r="U5920" s="616"/>
    </row>
    <row r="5921" spans="1:21" ht="51.75">
      <c r="A5921" s="5"/>
      <c r="B5921" s="5"/>
      <c r="I5921" s="5"/>
      <c r="J5921" s="5"/>
      <c r="K5921" s="5"/>
      <c r="M5921" s="411"/>
      <c r="O5921" s="16" t="str">
        <f t="shared" si="687"/>
        <v>210204كابل تلفن زميني باروكش پلي اتيلن از نوع A2Y(st)2Y به قطر 0/6 ميليمتر، پنج زوجي بايك سيم اتصال زمين همراه، براي نصب درون ترانشه.</v>
      </c>
      <c r="P5921" s="616">
        <v>210204</v>
      </c>
      <c r="Q5921" s="555" t="s">
        <v>6814</v>
      </c>
      <c r="R5921" s="555" t="s">
        <v>28</v>
      </c>
      <c r="S5921" s="614">
        <v>15900</v>
      </c>
      <c r="U5921" s="616"/>
    </row>
    <row r="5922" spans="1:21" ht="51.75">
      <c r="A5922" s="5"/>
      <c r="B5922" s="5"/>
      <c r="I5922" s="5"/>
      <c r="J5922" s="5"/>
      <c r="K5922" s="5"/>
      <c r="M5922" s="411"/>
      <c r="O5922" s="16" t="str">
        <f t="shared" si="687"/>
        <v>210205كابل تلفن زميني باروكش پلي اتيلن از نوع A2Y(st)2Y به قطر 0/6 ميليمتر، شش زوجي بايك سيم اتصال زمين همراه، براي نصب درون ترانشه.</v>
      </c>
      <c r="P5922" s="616">
        <v>210205</v>
      </c>
      <c r="Q5922" s="555" t="s">
        <v>6815</v>
      </c>
      <c r="R5922" s="555" t="s">
        <v>28</v>
      </c>
      <c r="S5922" s="614">
        <v>17600</v>
      </c>
      <c r="U5922" s="616"/>
    </row>
    <row r="5923" spans="1:21" ht="51.75">
      <c r="A5923" s="5"/>
      <c r="B5923" s="5"/>
      <c r="I5923" s="5"/>
      <c r="J5923" s="5"/>
      <c r="K5923" s="5"/>
      <c r="M5923" s="411"/>
      <c r="O5923" s="16" t="str">
        <f t="shared" si="687"/>
        <v>210206كابل تلفن زميني باروكش پلي اتيلن از نوع A2Y(st)2Y به قطر 0/6 ميليمتر، ده زوجي بايك سيم اتصال زمين همراه، براي نصب درون ترانشه.</v>
      </c>
      <c r="P5923" s="616">
        <v>210206</v>
      </c>
      <c r="Q5923" s="555" t="s">
        <v>6816</v>
      </c>
      <c r="R5923" s="555" t="s">
        <v>28</v>
      </c>
      <c r="S5923" s="614">
        <v>25000</v>
      </c>
      <c r="U5923" s="616"/>
    </row>
    <row r="5924" spans="1:21" ht="51.75">
      <c r="A5924" s="5"/>
      <c r="B5924" s="5"/>
      <c r="I5924" s="5"/>
      <c r="J5924" s="5"/>
      <c r="K5924" s="5"/>
      <c r="M5924" s="411"/>
      <c r="O5924" s="16" t="str">
        <f t="shared" si="687"/>
        <v>210207كابل تلفن زميني باروكش پلي اتيلن از نوع A2Y(st)2Y به قطر 0/6 ميليمتر، پانزده زوجي بايك سيم اتصال زمين همراه، براي نصب درون ترانشه.</v>
      </c>
      <c r="P5924" s="616">
        <v>210207</v>
      </c>
      <c r="Q5924" s="555" t="s">
        <v>6817</v>
      </c>
      <c r="R5924" s="555" t="s">
        <v>28</v>
      </c>
      <c r="S5924" s="614">
        <v>35500</v>
      </c>
      <c r="U5924" s="616"/>
    </row>
    <row r="5925" spans="1:21" ht="51.75">
      <c r="A5925" s="5"/>
      <c r="B5925" s="5"/>
      <c r="I5925" s="5"/>
      <c r="J5925" s="5"/>
      <c r="K5925" s="5"/>
      <c r="M5925" s="411"/>
      <c r="O5925" s="16" t="str">
        <f t="shared" si="687"/>
        <v>210208كابل تلفن زميني باروكش پلي اتيلن از نوع A2Y(st)2Y به قطر 0/6 ميليمتر، بيست زوجي بايك سيم اتصال زمين همراه، براي نصب درون ترانشه.</v>
      </c>
      <c r="P5925" s="616">
        <v>210208</v>
      </c>
      <c r="Q5925" s="555" t="s">
        <v>6818</v>
      </c>
      <c r="R5925" s="555" t="s">
        <v>28</v>
      </c>
      <c r="S5925" s="614">
        <v>44500</v>
      </c>
      <c r="U5925" s="616"/>
    </row>
    <row r="5926" spans="1:21" ht="51.75">
      <c r="A5926" s="5"/>
      <c r="B5926" s="5"/>
      <c r="I5926" s="5"/>
      <c r="J5926" s="5"/>
      <c r="K5926" s="5"/>
      <c r="M5926" s="411"/>
      <c r="O5926" s="16" t="str">
        <f t="shared" si="687"/>
        <v>210209كابل تلفن زميني باروكش پلي اتيلن از نوع A2Y(st)2Y به قطر 0/6 ميليمتر، بيست وپنج زوجي بايك سيم اتصال زمين همراه، براي نصب درون ترانشه.</v>
      </c>
      <c r="P5926" s="616">
        <v>210209</v>
      </c>
      <c r="Q5926" s="555" t="s">
        <v>6819</v>
      </c>
      <c r="R5926" s="555" t="s">
        <v>28</v>
      </c>
      <c r="S5926" s="614">
        <v>53400</v>
      </c>
      <c r="U5926" s="616"/>
    </row>
    <row r="5927" spans="1:21" ht="51.75">
      <c r="A5927" s="5"/>
      <c r="B5927" s="5"/>
      <c r="I5927" s="5"/>
      <c r="J5927" s="5"/>
      <c r="K5927" s="5"/>
      <c r="M5927" s="411"/>
      <c r="O5927" s="16" t="str">
        <f t="shared" ref="O5927:O5990" si="688">LEFT(CONCATENATE(P5927,Q5927),252)</f>
        <v>210210كابل تلفن زميني باروكش پلي اتيلن از نوع A2Y(st)2Y به قطر 0/6 ميليمتر، سي زوجي بايك سيم اتصال زمين همراه، براي نصب درون ترانشه.</v>
      </c>
      <c r="P5927" s="616">
        <v>210210</v>
      </c>
      <c r="Q5927" s="555" t="s">
        <v>6820</v>
      </c>
      <c r="R5927" s="555" t="s">
        <v>28</v>
      </c>
      <c r="S5927" s="614">
        <v>63000</v>
      </c>
      <c r="U5927" s="616"/>
    </row>
    <row r="5928" spans="1:21" ht="51.75">
      <c r="A5928" s="5"/>
      <c r="B5928" s="5"/>
      <c r="I5928" s="5"/>
      <c r="J5928" s="5"/>
      <c r="K5928" s="5"/>
      <c r="M5928" s="411"/>
      <c r="O5928" s="16" t="str">
        <f t="shared" si="688"/>
        <v>210211كابل تلفن زميني باروكش پلي اتيلن از نوع A2Y(st)2Y به قطر 0/6 ميليمتر، چهل زوجي بايك سيم اتصال زمين همراه، براي نصب درون ترانشه.</v>
      </c>
      <c r="P5928" s="616">
        <v>210211</v>
      </c>
      <c r="Q5928" s="555" t="s">
        <v>6821</v>
      </c>
      <c r="R5928" s="555" t="s">
        <v>28</v>
      </c>
      <c r="S5928" s="614">
        <v>82100</v>
      </c>
      <c r="U5928" s="616"/>
    </row>
    <row r="5929" spans="1:21" ht="51.75">
      <c r="A5929" s="5"/>
      <c r="B5929" s="5"/>
      <c r="I5929" s="5"/>
      <c r="J5929" s="5"/>
      <c r="K5929" s="5"/>
      <c r="M5929" s="411"/>
      <c r="O5929" s="16" t="str">
        <f t="shared" si="688"/>
        <v>210212كابل تلفن زميني باروكش پلي اتيلن از نوع A2Y(st)2Y به قطر 0/6 ميليمتر، پنجاه زوجي بايك سيم اتصال زمين همراه، براي نصب درون ترانشه.</v>
      </c>
      <c r="P5929" s="616">
        <v>210212</v>
      </c>
      <c r="Q5929" s="555" t="s">
        <v>6822</v>
      </c>
      <c r="R5929" s="555" t="s">
        <v>28</v>
      </c>
      <c r="S5929" s="614">
        <v>104000</v>
      </c>
      <c r="U5929" s="616"/>
    </row>
    <row r="5930" spans="1:21" ht="51.75">
      <c r="A5930" s="5"/>
      <c r="B5930" s="5"/>
      <c r="I5930" s="5"/>
      <c r="J5930" s="5"/>
      <c r="K5930" s="5"/>
      <c r="M5930" s="411"/>
      <c r="O5930" s="16" t="str">
        <f t="shared" si="688"/>
        <v>210213كابل تلفن زميني باروكش پلي اتيلن از نوع A2Y(st)2Y به قطر 0/6 ميليمتر، شصت زوجي بايك سيم اتصال زمين همراه، براي نصب درون ترانشه.</v>
      </c>
      <c r="P5930" s="616">
        <v>210213</v>
      </c>
      <c r="Q5930" s="555" t="s">
        <v>6823</v>
      </c>
      <c r="R5930" s="555" t="s">
        <v>28</v>
      </c>
      <c r="S5930" s="614">
        <v>121500</v>
      </c>
      <c r="U5930" s="616"/>
    </row>
    <row r="5931" spans="1:21" ht="51.75">
      <c r="A5931" s="5"/>
      <c r="B5931" s="5"/>
      <c r="I5931" s="5"/>
      <c r="J5931" s="5"/>
      <c r="K5931" s="5"/>
      <c r="M5931" s="411"/>
      <c r="O5931" s="16" t="str">
        <f t="shared" si="688"/>
        <v>210214كابل تلفن زميني باروكش پلي اتيلن از نوع A2Y(st)2Y به قطر 0/6 ميليمتر، هفتادزوجي بايك سيم اتصال زمين همراه، براي نصب درون ترانشه.</v>
      </c>
      <c r="P5931" s="616">
        <v>210214</v>
      </c>
      <c r="Q5931" s="555" t="s">
        <v>6824</v>
      </c>
      <c r="R5931" s="555" t="s">
        <v>28</v>
      </c>
      <c r="S5931" s="614">
        <v>33600</v>
      </c>
      <c r="U5931" s="616"/>
    </row>
    <row r="5932" spans="1:21" ht="51.75">
      <c r="A5932" s="5"/>
      <c r="B5932" s="5"/>
      <c r="I5932" s="5"/>
      <c r="J5932" s="5"/>
      <c r="K5932" s="5"/>
      <c r="M5932" s="411"/>
      <c r="O5932" s="16" t="str">
        <f t="shared" si="688"/>
        <v>210215كابل تلفن زميني باروكش پلي اتيلن از نوع A2Y(st)2Y به قطر 0/6 ميليمتر، صدزوجي بايك سيم اتصال زمين همراه، براي نصب درون ترانشه.</v>
      </c>
      <c r="P5932" s="616">
        <v>210215</v>
      </c>
      <c r="Q5932" s="555" t="s">
        <v>6825</v>
      </c>
      <c r="R5932" s="555" t="s">
        <v>28</v>
      </c>
      <c r="S5932" s="614">
        <v>196500</v>
      </c>
      <c r="U5932" s="616"/>
    </row>
    <row r="5933" spans="1:21" ht="51.75">
      <c r="A5933" s="5"/>
      <c r="B5933" s="5"/>
      <c r="I5933" s="5"/>
      <c r="J5933" s="5"/>
      <c r="K5933" s="5"/>
      <c r="M5933" s="411"/>
      <c r="O5933" s="16" t="str">
        <f t="shared" si="688"/>
        <v>210216كابل تلفن زميني باروكش پلي اتيلن از نوع A2Y(st)2Y به قطر 0/6 ميليمتر، يکصد و پنجاه زوجي بايك سيم اتصال زمين همراه، براي نصب درون ترانشه.</v>
      </c>
      <c r="P5933" s="616">
        <v>210216</v>
      </c>
      <c r="Q5933" s="555" t="s">
        <v>6826</v>
      </c>
      <c r="R5933" s="555" t="s">
        <v>28</v>
      </c>
      <c r="S5933" s="614">
        <v>276500</v>
      </c>
      <c r="U5933" s="616"/>
    </row>
    <row r="5934" spans="1:21" ht="51.75">
      <c r="A5934" s="5"/>
      <c r="B5934" s="5"/>
      <c r="I5934" s="5"/>
      <c r="J5934" s="5"/>
      <c r="K5934" s="5"/>
      <c r="M5934" s="411"/>
      <c r="O5934" s="16" t="str">
        <f t="shared" si="688"/>
        <v>210217كابل تلفن زميني باروكش پلي اتيلن از نوع A2Y(st)2Y به قطر 0/6 ميليمتر، دويست زوجي بايك سيم اتصال زمين همراه، براي نصب درون ترانشه.</v>
      </c>
      <c r="P5934" s="616">
        <v>210217</v>
      </c>
      <c r="Q5934" s="555" t="s">
        <v>6827</v>
      </c>
      <c r="R5934" s="555" t="s">
        <v>28</v>
      </c>
      <c r="S5934" s="614">
        <v>362000</v>
      </c>
      <c r="U5934" s="616"/>
    </row>
    <row r="5935" spans="1:21" ht="51.75">
      <c r="A5935" s="5"/>
      <c r="B5935" s="5"/>
      <c r="I5935" s="5"/>
      <c r="J5935" s="5"/>
      <c r="K5935" s="5"/>
      <c r="M5935" s="411"/>
      <c r="O5935" s="16" t="str">
        <f t="shared" si="688"/>
        <v>210218كابل تلفن زميني باروكش پلي اتيلن از نوع A2Y(st)2Y به قطر 0/6 ميليمتر، دويست وپنجاه زوجي بايك سيم اتصال زمين همراه، براي نصب درون ترانشه.</v>
      </c>
      <c r="P5935" s="616">
        <v>210218</v>
      </c>
      <c r="Q5935" s="555" t="s">
        <v>6828</v>
      </c>
      <c r="R5935" s="555" t="s">
        <v>28</v>
      </c>
      <c r="S5935" s="616">
        <v>0</v>
      </c>
      <c r="U5935" s="616"/>
    </row>
    <row r="5936" spans="1:21" ht="51.75">
      <c r="A5936" s="5"/>
      <c r="B5936" s="5"/>
      <c r="I5936" s="5"/>
      <c r="J5936" s="5"/>
      <c r="K5936" s="5"/>
      <c r="M5936" s="411"/>
      <c r="O5936" s="16" t="str">
        <f t="shared" si="688"/>
        <v>210219كابل تلفن زميني باروكش پلي اتيلن از نوع A2Y(st)2Y به قطر 0/6 ميليمتر، سيصد زوجي بايك سيم اتصال زمين همراه، براي نصب درون ترانشه.</v>
      </c>
      <c r="P5936" s="616">
        <v>210219</v>
      </c>
      <c r="Q5936" s="555" t="s">
        <v>6829</v>
      </c>
      <c r="R5936" s="555" t="s">
        <v>28</v>
      </c>
      <c r="S5936" s="614">
        <v>534000</v>
      </c>
      <c r="U5936" s="616"/>
    </row>
    <row r="5937" spans="1:21" ht="51.75">
      <c r="A5937" s="5"/>
      <c r="B5937" s="5"/>
      <c r="I5937" s="5"/>
      <c r="J5937" s="5"/>
      <c r="K5937" s="5"/>
      <c r="M5937" s="411"/>
      <c r="O5937" s="16" t="str">
        <f t="shared" si="688"/>
        <v>210220كابل تلفن زميني باروكش پلي اتيلن از نوع A2Y(st)2Y به قطر 0/6 ميليمتر، چهارصد زوجي بايك سيم اتصال زمين همراه، براي نصب درون ترانشه.</v>
      </c>
      <c r="P5937" s="616">
        <v>210220</v>
      </c>
      <c r="Q5937" s="555" t="s">
        <v>6830</v>
      </c>
      <c r="R5937" s="555" t="s">
        <v>28</v>
      </c>
      <c r="S5937" s="616">
        <v>0</v>
      </c>
      <c r="U5937" s="616"/>
    </row>
    <row r="5938" spans="1:21" ht="51.75">
      <c r="A5938" s="5"/>
      <c r="B5938" s="5"/>
      <c r="I5938" s="5"/>
      <c r="J5938" s="5"/>
      <c r="K5938" s="5"/>
      <c r="M5938" s="411"/>
      <c r="O5938" s="16" t="str">
        <f t="shared" si="688"/>
        <v>210221كابل تلفن زميني باروكش پلي اتيلن از نوع A2Y(st)2Y به قطر 0/6 ميليمتر، پانصد زوجي بايك سيم اتصال زمين همراه، براي نصب درون ترانشه.</v>
      </c>
      <c r="P5938" s="616">
        <v>210221</v>
      </c>
      <c r="Q5938" s="555" t="s">
        <v>6831</v>
      </c>
      <c r="R5938" s="555" t="s">
        <v>28</v>
      </c>
      <c r="S5938" s="614">
        <v>857500</v>
      </c>
      <c r="U5938" s="616"/>
    </row>
    <row r="5939" spans="1:21" ht="51.75">
      <c r="A5939" s="5"/>
      <c r="B5939" s="5"/>
      <c r="I5939" s="5"/>
      <c r="J5939" s="5"/>
      <c r="K5939" s="5"/>
      <c r="M5939" s="411"/>
      <c r="O5939" s="16" t="str">
        <f t="shared" si="688"/>
        <v>210401كابل تلفن هوايي باروكش P.V.C از نوع JY(st)Y به قطر 0/6 ميليمتر، يك زوجي بايك سيم اتصال زمين همراه، براي نصب روي ديوارياداخل لوله وياروي سيني كابل.</v>
      </c>
      <c r="P5939" s="616">
        <v>210401</v>
      </c>
      <c r="Q5939" s="555" t="s">
        <v>6832</v>
      </c>
      <c r="R5939" s="555" t="s">
        <v>28</v>
      </c>
      <c r="S5939" s="616">
        <v>0</v>
      </c>
      <c r="U5939" s="616"/>
    </row>
    <row r="5940" spans="1:21" ht="51.75">
      <c r="A5940" s="5"/>
      <c r="B5940" s="5"/>
      <c r="I5940" s="5"/>
      <c r="J5940" s="5"/>
      <c r="K5940" s="5"/>
      <c r="M5940" s="411"/>
      <c r="O5940" s="16" t="str">
        <f t="shared" si="688"/>
        <v>210402كابل تلفن هوايي باروكش P.V.C از نوع JY(st)Y به قطر 0/6 ميليمتر، دوزوجي بايك سيم اتصال زمين همراه، براي نصب روي ديوارياداخل لوله وياروي سيني كابل.</v>
      </c>
      <c r="P5940" s="616">
        <v>210402</v>
      </c>
      <c r="Q5940" s="555" t="s">
        <v>6833</v>
      </c>
      <c r="R5940" s="555" t="s">
        <v>28</v>
      </c>
      <c r="S5940" s="614">
        <v>13500</v>
      </c>
      <c r="U5940" s="616"/>
    </row>
    <row r="5941" spans="1:21" ht="51.75">
      <c r="A5941" s="5"/>
      <c r="B5941" s="5"/>
      <c r="I5941" s="5"/>
      <c r="J5941" s="5"/>
      <c r="K5941" s="5"/>
      <c r="M5941" s="411"/>
      <c r="O5941" s="16" t="str">
        <f t="shared" si="688"/>
        <v>210403كابل تلفن هوايي باروكش P.V.C از نوع JY(st)Y به قطر 0/6 ميليمتر، چهارزوجي بايك سيم اتصال زمين همراه، براي نصب روي ديوارياداخل لوله وياروي سيني كابل.</v>
      </c>
      <c r="P5941" s="616">
        <v>210403</v>
      </c>
      <c r="Q5941" s="555" t="s">
        <v>6834</v>
      </c>
      <c r="R5941" s="555" t="s">
        <v>28</v>
      </c>
      <c r="S5941" s="614">
        <v>17200</v>
      </c>
      <c r="U5941" s="616"/>
    </row>
    <row r="5942" spans="1:21" ht="51.75">
      <c r="A5942" s="5"/>
      <c r="B5942" s="5"/>
      <c r="I5942" s="5"/>
      <c r="J5942" s="5"/>
      <c r="K5942" s="5"/>
      <c r="M5942" s="411"/>
      <c r="O5942" s="16" t="str">
        <f t="shared" si="688"/>
        <v>210404كابل تلفن هوايي باروكش P.V.C از نوع JY(st)Y به قطر 0/6 ميليمتر، پنج زوجي بايك سيم اتصال زمين همراه، براي نصب روي ديوارياداخل لوله وياروي سيني كابل.</v>
      </c>
      <c r="P5942" s="616">
        <v>210404</v>
      </c>
      <c r="Q5942" s="555" t="s">
        <v>6835</v>
      </c>
      <c r="R5942" s="555" t="s">
        <v>28</v>
      </c>
      <c r="S5942" s="614">
        <v>19500</v>
      </c>
      <c r="U5942" s="616"/>
    </row>
    <row r="5943" spans="1:21" ht="51.75">
      <c r="A5943" s="5"/>
      <c r="B5943" s="5"/>
      <c r="I5943" s="5"/>
      <c r="J5943" s="5"/>
      <c r="K5943" s="5"/>
      <c r="M5943" s="411"/>
      <c r="O5943" s="16" t="str">
        <f t="shared" si="688"/>
        <v>210405كابل تلفن هوايي باروكش P.V.C از نوع JY(st)Y به قطر 0/6 ميليمتر، شش زوجي بايك سيم اتصال زمين همراه، براي نصب روي ديوارياداخل لوله وياروي سيني كابل.</v>
      </c>
      <c r="P5943" s="616">
        <v>210405</v>
      </c>
      <c r="Q5943" s="555" t="s">
        <v>6836</v>
      </c>
      <c r="R5943" s="555" t="s">
        <v>28</v>
      </c>
      <c r="S5943" s="614">
        <v>21100</v>
      </c>
      <c r="U5943" s="616"/>
    </row>
    <row r="5944" spans="1:21" ht="51.75">
      <c r="A5944" s="5"/>
      <c r="B5944" s="5"/>
      <c r="I5944" s="5"/>
      <c r="J5944" s="5"/>
      <c r="K5944" s="5"/>
      <c r="M5944" s="411"/>
      <c r="O5944" s="16" t="str">
        <f t="shared" si="688"/>
        <v>210406كابل تلفن هوايي باروكش P.V.C از نوع JY(st)Y به قطر 0/6 ميليمتر، ده زوجي بايك سيم اتصال زمين همراه، براي نصب روي ديوارياداخل لوله وياروي سيني كابل.</v>
      </c>
      <c r="P5944" s="616">
        <v>210406</v>
      </c>
      <c r="Q5944" s="555" t="s">
        <v>6837</v>
      </c>
      <c r="R5944" s="555" t="s">
        <v>28</v>
      </c>
      <c r="S5944" s="614">
        <v>30200</v>
      </c>
      <c r="U5944" s="616"/>
    </row>
    <row r="5945" spans="1:21" ht="51.75">
      <c r="A5945" s="5"/>
      <c r="B5945" s="5"/>
      <c r="I5945" s="5"/>
      <c r="J5945" s="5"/>
      <c r="K5945" s="5"/>
      <c r="M5945" s="411"/>
      <c r="O5945" s="16" t="str">
        <f t="shared" si="688"/>
        <v>210408كابل تلفن هوايي باروكش P.V.C از نوع JY(st)Y به قطر 0/6 ميليمتر، پانزده زوجي با يك سيم اتصال زمين همراه، براي نصب روي ديوارياداخل لوله وياروي سيني كابل.</v>
      </c>
      <c r="P5945" s="616">
        <v>210408</v>
      </c>
      <c r="Q5945" s="555" t="s">
        <v>6838</v>
      </c>
      <c r="R5945" s="555" t="s">
        <v>28</v>
      </c>
      <c r="S5945" s="614">
        <v>42100</v>
      </c>
      <c r="U5945" s="616"/>
    </row>
    <row r="5946" spans="1:21" ht="51.75">
      <c r="A5946" s="5"/>
      <c r="B5946" s="5"/>
      <c r="I5946" s="5"/>
      <c r="J5946" s="5"/>
      <c r="K5946" s="5"/>
      <c r="M5946" s="411"/>
      <c r="O5946" s="16" t="str">
        <f t="shared" si="688"/>
        <v>210409كابل تلفن هوايي باروكش P.V.C از نوع JY(st)Yبه قطر 6 /0 ميليمتر، بيست زوجي بايك سيم اتصال زمين همراه، براي نصب روي ديوارياداخل لوله وياروي سيني كابل.</v>
      </c>
      <c r="P5946" s="616">
        <v>210409</v>
      </c>
      <c r="Q5946" s="555" t="s">
        <v>3224</v>
      </c>
      <c r="R5946" s="555" t="s">
        <v>28</v>
      </c>
      <c r="S5946" s="614">
        <v>54600</v>
      </c>
      <c r="U5946" s="616"/>
    </row>
    <row r="5947" spans="1:21" ht="51.75">
      <c r="A5947" s="5"/>
      <c r="B5947" s="5"/>
      <c r="I5947" s="5"/>
      <c r="J5947" s="5"/>
      <c r="K5947" s="5"/>
      <c r="M5947" s="411"/>
      <c r="O5947" s="16" t="str">
        <f t="shared" si="688"/>
        <v>210410كابل تلفن هوايي باروكش P.V.C از نوع JY(st)Y به قطر 0/6 ميليمتر، بيست وپنج زوجي بايك سيم اتصال زمين همراه، براي نصب روي ديوارياداخل لوله و ياروي سيني كابل.</v>
      </c>
      <c r="P5947" s="616">
        <v>210410</v>
      </c>
      <c r="Q5947" s="555" t="s">
        <v>6839</v>
      </c>
      <c r="R5947" s="555" t="s">
        <v>28</v>
      </c>
      <c r="S5947" s="614">
        <v>68900</v>
      </c>
      <c r="U5947" s="616"/>
    </row>
    <row r="5948" spans="1:21" ht="51.75">
      <c r="A5948" s="5"/>
      <c r="B5948" s="5"/>
      <c r="I5948" s="5"/>
      <c r="J5948" s="5"/>
      <c r="K5948" s="5"/>
      <c r="M5948" s="411"/>
      <c r="O5948" s="16" t="str">
        <f t="shared" si="688"/>
        <v>210411كابل تلفن هوايي باروكش P.V.C از نوع JY(st)Y به قطر 0/6 ميليمتر، سي زوجي بايك سيم اتصال زمين همراه، براي نصب روي ديوارياداخل لوله وياروي سيني كابل.</v>
      </c>
      <c r="P5948" s="616">
        <v>210411</v>
      </c>
      <c r="Q5948" s="555" t="s">
        <v>6840</v>
      </c>
      <c r="R5948" s="555" t="s">
        <v>28</v>
      </c>
      <c r="S5948" s="614">
        <v>77100</v>
      </c>
      <c r="U5948" s="616"/>
    </row>
    <row r="5949" spans="1:21" ht="51.75">
      <c r="A5949" s="5"/>
      <c r="B5949" s="5"/>
      <c r="I5949" s="5"/>
      <c r="J5949" s="5"/>
      <c r="K5949" s="5"/>
      <c r="M5949" s="411"/>
      <c r="O5949" s="16" t="str">
        <f t="shared" si="688"/>
        <v>210412كابل تلفن هوايي باروكش P.V.C از نوع JY(st)Y به قطر 0/6 ميليمتر، چهل زوجي بايك سيم اتصال زمين همراه، براي نصب روي ديوارياداخل لوله وياروي سيني كابل.</v>
      </c>
      <c r="P5949" s="616">
        <v>210412</v>
      </c>
      <c r="Q5949" s="555" t="s">
        <v>6841</v>
      </c>
      <c r="R5949" s="555" t="s">
        <v>28</v>
      </c>
      <c r="S5949" s="614">
        <v>99800</v>
      </c>
      <c r="U5949" s="616"/>
    </row>
    <row r="5950" spans="1:21" ht="51.75">
      <c r="A5950" s="5"/>
      <c r="B5950" s="5"/>
      <c r="I5950" s="5"/>
      <c r="J5950" s="5"/>
      <c r="K5950" s="5"/>
      <c r="M5950" s="411"/>
      <c r="O5950" s="16" t="str">
        <f t="shared" si="688"/>
        <v>210413كابل تلفن هوايي باروكش P.V.C از نوع JY(st)Y به قطر 0/6 ميليمتر، پنجاه زوجي بايك سيم اتصال زمين همراه، براي نصب روي ديوارياداخل لوله وياروي سيني كابل.</v>
      </c>
      <c r="P5950" s="616">
        <v>210413</v>
      </c>
      <c r="Q5950" s="555" t="s">
        <v>6842</v>
      </c>
      <c r="R5950" s="555" t="s">
        <v>28</v>
      </c>
      <c r="S5950" s="614">
        <v>125000</v>
      </c>
      <c r="U5950" s="616"/>
    </row>
    <row r="5951" spans="1:21" ht="51.75">
      <c r="A5951" s="5"/>
      <c r="B5951" s="5"/>
      <c r="I5951" s="5"/>
      <c r="J5951" s="5"/>
      <c r="K5951" s="5"/>
      <c r="M5951" s="411"/>
      <c r="O5951" s="16" t="str">
        <f t="shared" si="688"/>
        <v>210414كابل تلفن هوايي باروكش P.V.C از نوع JY(st)Y به قطر 0/6 ميليمتر، شصت زوجي بايك سيم اتصال زمين همراه، براي نصب روي ديوارياداخل لوله وياروي سيني كابل.</v>
      </c>
      <c r="P5951" s="616">
        <v>210414</v>
      </c>
      <c r="Q5951" s="555" t="s">
        <v>6843</v>
      </c>
      <c r="R5951" s="555" t="s">
        <v>28</v>
      </c>
      <c r="S5951" s="614">
        <v>147500</v>
      </c>
      <c r="U5951" s="616"/>
    </row>
    <row r="5952" spans="1:21" ht="51.75">
      <c r="A5952" s="5"/>
      <c r="B5952" s="5"/>
      <c r="I5952" s="5"/>
      <c r="J5952" s="5"/>
      <c r="K5952" s="5"/>
      <c r="M5952" s="411"/>
      <c r="O5952" s="16" t="str">
        <f t="shared" si="688"/>
        <v>210416كابل تلفن هوايي باروكش P.V.C از نوع JY(st)Y به قطر 0/6 ميليمتر، صدزوجي بايك سيم اتصال زمين همراه، براي نصب روي ديوارياداخل لوله وياروي سيني كابل.</v>
      </c>
      <c r="P5952" s="616">
        <v>210416</v>
      </c>
      <c r="Q5952" s="555" t="s">
        <v>6844</v>
      </c>
      <c r="R5952" s="555" t="s">
        <v>28</v>
      </c>
      <c r="S5952" s="614">
        <v>243500</v>
      </c>
      <c r="U5952" s="616"/>
    </row>
    <row r="5953" spans="1:21" ht="51.75">
      <c r="A5953" s="5"/>
      <c r="B5953" s="5"/>
      <c r="I5953" s="5"/>
      <c r="J5953" s="5"/>
      <c r="K5953" s="5"/>
      <c r="M5953" s="411"/>
      <c r="O5953" s="16" t="str">
        <f t="shared" si="688"/>
        <v>210417كابل تلفن هوايي باروكش P.V.C از نوع JY(st)Y به قطر 0/6 ميليمتر، دويست زوجي بايك سيم اتصال زمين همراه، براي نصب روي ديوارياداخل لوله وياروي سيني كابل.</v>
      </c>
      <c r="P5953" s="616">
        <v>210417</v>
      </c>
      <c r="Q5953" s="555" t="s">
        <v>6845</v>
      </c>
      <c r="R5953" s="555" t="s">
        <v>28</v>
      </c>
      <c r="S5953" s="614">
        <v>466000</v>
      </c>
      <c r="U5953" s="616"/>
    </row>
    <row r="5954" spans="1:21" ht="34.5">
      <c r="A5954" s="5"/>
      <c r="B5954" s="5"/>
      <c r="I5954" s="5"/>
      <c r="J5954" s="5"/>
      <c r="K5954" s="5"/>
      <c r="M5954" s="411"/>
      <c r="O5954" s="16" t="str">
        <f t="shared" si="688"/>
        <v>210601كابل تلفن خاکي ژله فيلد از نوعA-2YF (L) 2Yb 2Y به قطر 0/6 ميليمتر، ده زوجي، براي نصب درون ترانشه.</v>
      </c>
      <c r="P5954" s="616">
        <v>210601</v>
      </c>
      <c r="Q5954" s="555" t="s">
        <v>6846</v>
      </c>
      <c r="R5954" s="555" t="s">
        <v>28</v>
      </c>
      <c r="S5954" s="616">
        <v>0</v>
      </c>
      <c r="U5954" s="616"/>
    </row>
    <row r="5955" spans="1:21" ht="34.5">
      <c r="A5955" s="5"/>
      <c r="B5955" s="5"/>
      <c r="I5955" s="5"/>
      <c r="J5955" s="5"/>
      <c r="K5955" s="5"/>
      <c r="M5955" s="411"/>
      <c r="O5955" s="16" t="str">
        <f t="shared" si="688"/>
        <v>210602كابل تلفن خاکي ژله فيلد از نوعA-2YF (L) 2Yb 2Y به قطر 0/6 ميليمتر، بيست زوجي، براي نصب درون ترانشه.</v>
      </c>
      <c r="P5955" s="616">
        <v>210602</v>
      </c>
      <c r="Q5955" s="555" t="s">
        <v>6847</v>
      </c>
      <c r="R5955" s="555" t="s">
        <v>28</v>
      </c>
      <c r="S5955" s="614">
        <v>102500</v>
      </c>
      <c r="U5955" s="616"/>
    </row>
    <row r="5956" spans="1:21" ht="34.5">
      <c r="A5956" s="5"/>
      <c r="B5956" s="5"/>
      <c r="I5956" s="5"/>
      <c r="J5956" s="5"/>
      <c r="K5956" s="5"/>
      <c r="M5956" s="411"/>
      <c r="O5956" s="16" t="str">
        <f t="shared" si="688"/>
        <v>210603كابل تلفن خاکي ژله فيلد از نوعA-2YF (L) 2Yb 2Y به قطر 0/6 ميليمتر، سي زوجي، براي نصب درون ترانشه.</v>
      </c>
      <c r="P5956" s="616">
        <v>210603</v>
      </c>
      <c r="Q5956" s="555" t="s">
        <v>6848</v>
      </c>
      <c r="R5956" s="555" t="s">
        <v>28</v>
      </c>
      <c r="S5956" s="614">
        <v>138000</v>
      </c>
      <c r="U5956" s="616"/>
    </row>
    <row r="5957" spans="1:21" ht="34.5">
      <c r="A5957" s="5"/>
      <c r="B5957" s="5"/>
      <c r="I5957" s="5"/>
      <c r="J5957" s="5"/>
      <c r="K5957" s="5"/>
      <c r="M5957" s="411"/>
      <c r="O5957" s="16" t="str">
        <f t="shared" si="688"/>
        <v>210604كابل تلفن خاکي ژله فيلد از نوعA-2YF (L) 2Yb 2Y به قطر 0/6 ميليمتر، چهل زوجي، براي نصب درون ترانشه.</v>
      </c>
      <c r="P5957" s="616">
        <v>210604</v>
      </c>
      <c r="Q5957" s="555" t="s">
        <v>6849</v>
      </c>
      <c r="R5957" s="555" t="s">
        <v>28</v>
      </c>
      <c r="S5957" s="614">
        <v>162500</v>
      </c>
      <c r="U5957" s="616"/>
    </row>
    <row r="5958" spans="1:21" ht="34.5">
      <c r="A5958" s="5"/>
      <c r="B5958" s="5"/>
      <c r="I5958" s="5"/>
      <c r="J5958" s="5"/>
      <c r="K5958" s="5"/>
      <c r="M5958" s="411"/>
      <c r="O5958" s="16" t="str">
        <f t="shared" si="688"/>
        <v>210605كابل تلفن خاکي ژله فيلد از نوعA-2YF (L) 2Yb 2Y به قطر 0/6 ميليمتر، پنجاه زوجي، براي نصب درون ترانشه.</v>
      </c>
      <c r="P5958" s="616">
        <v>210605</v>
      </c>
      <c r="Q5958" s="555" t="s">
        <v>6850</v>
      </c>
      <c r="R5958" s="555" t="s">
        <v>28</v>
      </c>
      <c r="S5958" s="614">
        <v>199000</v>
      </c>
      <c r="U5958" s="616"/>
    </row>
    <row r="5959" spans="1:21" ht="34.5">
      <c r="A5959" s="5"/>
      <c r="B5959" s="5"/>
      <c r="I5959" s="5"/>
      <c r="J5959" s="5"/>
      <c r="K5959" s="5"/>
      <c r="M5959" s="411"/>
      <c r="O5959" s="16" t="str">
        <f t="shared" si="688"/>
        <v>210606كابل تلفن خاکي ژله فيلد از نوعA-2YF (L) 2Yb 2Y به قطر 0/6 ميليمتر، هفتادزوجي، براي نصب درون ترانشه.</v>
      </c>
      <c r="P5959" s="616">
        <v>210606</v>
      </c>
      <c r="Q5959" s="555" t="s">
        <v>6851</v>
      </c>
      <c r="R5959" s="555" t="s">
        <v>28</v>
      </c>
      <c r="S5959" s="614">
        <v>245000</v>
      </c>
      <c r="U5959" s="616"/>
    </row>
    <row r="5960" spans="1:21" ht="34.5">
      <c r="A5960" s="5"/>
      <c r="B5960" s="5"/>
      <c r="I5960" s="5"/>
      <c r="J5960" s="5"/>
      <c r="K5960" s="5"/>
      <c r="M5960" s="411"/>
      <c r="O5960" s="16" t="str">
        <f t="shared" si="688"/>
        <v>210607كابل تلفن خاکي ژله فيلد از نوعA-2YF (L) 2Yb 2Y به قطر 0/6 ميليمتر، يكصدزوجي، براي نصب درون ترانشه.</v>
      </c>
      <c r="P5960" s="616">
        <v>210607</v>
      </c>
      <c r="Q5960" s="555" t="s">
        <v>6852</v>
      </c>
      <c r="R5960" s="555" t="s">
        <v>28</v>
      </c>
      <c r="S5960" s="614">
        <v>338500</v>
      </c>
      <c r="U5960" s="616"/>
    </row>
    <row r="5961" spans="1:21" ht="51.75">
      <c r="A5961" s="5"/>
      <c r="B5961" s="5"/>
      <c r="I5961" s="5"/>
      <c r="J5961" s="5"/>
      <c r="K5961" s="5"/>
      <c r="M5961" s="411"/>
      <c r="O5961" s="16" t="str">
        <f t="shared" si="688"/>
        <v>210608كابل تلفن خاکي ژله فيلد از نوعA-2YF (L) 2Yb 2Y به قطر 0/6 ميليمتر، يكصدوپنجاه زوجي، براي نصب درون ترانشه.</v>
      </c>
      <c r="P5961" s="616">
        <v>210608</v>
      </c>
      <c r="Q5961" s="555" t="s">
        <v>6853</v>
      </c>
      <c r="R5961" s="555" t="s">
        <v>28</v>
      </c>
      <c r="S5961" s="614">
        <v>447500</v>
      </c>
      <c r="U5961" s="616"/>
    </row>
    <row r="5962" spans="1:21" ht="34.5">
      <c r="A5962" s="5"/>
      <c r="B5962" s="5"/>
      <c r="I5962" s="5"/>
      <c r="J5962" s="5"/>
      <c r="K5962" s="5"/>
      <c r="M5962" s="411"/>
      <c r="O5962" s="16" t="str">
        <f t="shared" si="688"/>
        <v>210609كابل تلفن خاکي ژله فيلد از نوعA-2YF (L) 2Yb 2Y به قطر 0/6 ميليمتر، دويست زوجي، براي نصب درون ترانشه.</v>
      </c>
      <c r="P5962" s="616">
        <v>210609</v>
      </c>
      <c r="Q5962" s="555" t="s">
        <v>6854</v>
      </c>
      <c r="R5962" s="555" t="s">
        <v>28</v>
      </c>
      <c r="S5962" s="614">
        <v>617000</v>
      </c>
      <c r="U5962" s="616"/>
    </row>
    <row r="5963" spans="1:21" ht="34.5">
      <c r="A5963" s="5"/>
      <c r="B5963" s="5"/>
      <c r="I5963" s="5"/>
      <c r="J5963" s="5"/>
      <c r="K5963" s="5"/>
      <c r="M5963" s="411"/>
      <c r="O5963" s="16" t="str">
        <f t="shared" si="688"/>
        <v>210610كابل تلفن خاکي ژله فيلد از نوعA-2YF (L) 2Yb 2Y به قطر 0/6 ميليمتر، سيصدزوجي، براي نصب درون ترانشه.</v>
      </c>
      <c r="P5963" s="616">
        <v>210610</v>
      </c>
      <c r="Q5963" s="555" t="s">
        <v>6855</v>
      </c>
      <c r="R5963" s="555" t="s">
        <v>28</v>
      </c>
      <c r="S5963" s="614">
        <v>826000</v>
      </c>
      <c r="U5963" s="616"/>
    </row>
    <row r="5964" spans="1:21" ht="34.5">
      <c r="A5964" s="5"/>
      <c r="B5964" s="5"/>
      <c r="I5964" s="5"/>
      <c r="J5964" s="5"/>
      <c r="K5964" s="5"/>
      <c r="M5964" s="411"/>
      <c r="O5964" s="16" t="str">
        <f t="shared" si="688"/>
        <v>210611كابل تلفن خاکي ژله فيلد از نوعA-2YF (L) 2Yb 2Y به قطر 0/6 ميليمتر، چهارصدزوجي، براي نصب درون ترانشه.</v>
      </c>
      <c r="P5964" s="616">
        <v>210611</v>
      </c>
      <c r="Q5964" s="555" t="s">
        <v>6856</v>
      </c>
      <c r="R5964" s="555" t="s">
        <v>28</v>
      </c>
      <c r="S5964" s="614">
        <v>1086000</v>
      </c>
      <c r="U5964" s="616"/>
    </row>
    <row r="5965" spans="1:21" ht="34.5">
      <c r="A5965" s="5"/>
      <c r="B5965" s="5"/>
      <c r="I5965" s="5"/>
      <c r="J5965" s="5"/>
      <c r="K5965" s="5"/>
      <c r="M5965" s="411"/>
      <c r="O5965" s="16" t="str">
        <f t="shared" si="688"/>
        <v>210612كابل تلفن خاکي ژله فيلد از نوعA-2YF (L) 2Yb 2Y به قطر 0/6 ميليمتر، پانصدزوجي، براي نصب درون ترانشه.</v>
      </c>
      <c r="P5965" s="616">
        <v>210612</v>
      </c>
      <c r="Q5965" s="555" t="s">
        <v>6857</v>
      </c>
      <c r="R5965" s="555" t="s">
        <v>28</v>
      </c>
      <c r="S5965" s="614">
        <v>1327000</v>
      </c>
      <c r="U5965" s="616"/>
    </row>
    <row r="5966" spans="1:21" ht="34.5">
      <c r="A5966" s="5"/>
      <c r="B5966" s="5"/>
      <c r="I5966" s="5"/>
      <c r="J5966" s="5"/>
      <c r="K5966" s="5"/>
      <c r="M5966" s="411"/>
      <c r="O5966" s="16" t="str">
        <f t="shared" si="688"/>
        <v>210613كابل تلفن خاکي ژله فيلد از نوعA-2YF (L) 2Yb 2Y به قطر 0/6 ميليمتر، ششصدزوجي، براي نصب درون ترانشه.</v>
      </c>
      <c r="P5966" s="616">
        <v>210613</v>
      </c>
      <c r="Q5966" s="555" t="s">
        <v>6858</v>
      </c>
      <c r="R5966" s="555" t="s">
        <v>28</v>
      </c>
      <c r="S5966" s="614">
        <v>1570000</v>
      </c>
      <c r="U5966" s="616"/>
    </row>
    <row r="5967" spans="1:21" ht="51.75">
      <c r="A5967" s="5"/>
      <c r="B5967" s="5"/>
      <c r="I5967" s="5"/>
      <c r="J5967" s="5"/>
      <c r="K5967" s="5"/>
      <c r="M5967" s="411"/>
      <c r="O5967" s="16" t="str">
        <f t="shared" si="688"/>
        <v>210801كابل تلفن كانالي ژله فيلد از نوع A-2YF (L) 2Y به قطر 0/6 ميليمتر، ده زوجي، براي نصب روي ديوار يا داخل لوله يا روي سيني كابل.</v>
      </c>
      <c r="P5967" s="616">
        <v>210801</v>
      </c>
      <c r="Q5967" s="555" t="s">
        <v>6859</v>
      </c>
      <c r="R5967" s="555" t="s">
        <v>28</v>
      </c>
      <c r="S5967" s="614">
        <v>68800</v>
      </c>
      <c r="U5967" s="616"/>
    </row>
    <row r="5968" spans="1:21" ht="51.75">
      <c r="A5968" s="5"/>
      <c r="B5968" s="5"/>
      <c r="I5968" s="5"/>
      <c r="J5968" s="5"/>
      <c r="K5968" s="5"/>
      <c r="M5968" s="411"/>
      <c r="O5968" s="16" t="str">
        <f t="shared" si="688"/>
        <v>210802كابل تلفن كانالي ژله فيلد از نوعA-2YF (L) 2Y به قطر 0/6 ميليمتر، بيست زوجي، براي نصب روي ديوار يا داخل لوله يا روي سيني كابل.</v>
      </c>
      <c r="P5968" s="616">
        <v>210802</v>
      </c>
      <c r="Q5968" s="555" t="s">
        <v>6860</v>
      </c>
      <c r="R5968" s="555" t="s">
        <v>28</v>
      </c>
      <c r="S5968" s="614">
        <v>104000</v>
      </c>
      <c r="U5968" s="616"/>
    </row>
    <row r="5969" spans="1:21" ht="51.75">
      <c r="A5969" s="5"/>
      <c r="B5969" s="5"/>
      <c r="I5969" s="5"/>
      <c r="J5969" s="5"/>
      <c r="K5969" s="5"/>
      <c r="M5969" s="411"/>
      <c r="O5969" s="16" t="str">
        <f t="shared" si="688"/>
        <v>210803كابل تلفن كانالي ژله فيلد از نوعA-2YF (L) 2Y به قطر 0/6 ميليمتر، سي زوجي، براي نصب روي ديوار يا داخل لوله يا روي سيني كابل.</v>
      </c>
      <c r="P5969" s="616">
        <v>210803</v>
      </c>
      <c r="Q5969" s="555" t="s">
        <v>6861</v>
      </c>
      <c r="R5969" s="555" t="s">
        <v>28</v>
      </c>
      <c r="S5969" s="614">
        <v>144000</v>
      </c>
      <c r="U5969" s="616"/>
    </row>
    <row r="5970" spans="1:21" ht="51.75">
      <c r="A5970" s="5"/>
      <c r="B5970" s="5"/>
      <c r="I5970" s="5"/>
      <c r="J5970" s="5"/>
      <c r="K5970" s="5"/>
      <c r="M5970" s="411"/>
      <c r="O5970" s="16" t="str">
        <f t="shared" si="688"/>
        <v>210804كابل تلفن كانالي ژله فيلد از نوعA-2YF (L) 2Y به قطر 0/6 ميليمتر، چهل زوجي، براي نصب روي ديوار يا داخل لوله يا روي سيني كابل.</v>
      </c>
      <c r="P5970" s="616">
        <v>210804</v>
      </c>
      <c r="Q5970" s="555" t="s">
        <v>6862</v>
      </c>
      <c r="R5970" s="555" t="s">
        <v>28</v>
      </c>
      <c r="S5970" s="614">
        <v>167000</v>
      </c>
      <c r="U5970" s="616"/>
    </row>
    <row r="5971" spans="1:21" ht="51.75">
      <c r="A5971" s="5"/>
      <c r="B5971" s="5"/>
      <c r="I5971" s="5"/>
      <c r="J5971" s="5"/>
      <c r="K5971" s="5"/>
      <c r="M5971" s="411"/>
      <c r="O5971" s="16" t="str">
        <f t="shared" si="688"/>
        <v>210805كابل تلفن كانالي ژله فيلد از نوعA-2YF (L) 2Y به قطر 0/6 ميليمتر، پنجاه زوجي، براي نصب روي ديوار يا داخل لوله يا روي سيني كابل.</v>
      </c>
      <c r="P5971" s="616">
        <v>210805</v>
      </c>
      <c r="Q5971" s="555" t="s">
        <v>6863</v>
      </c>
      <c r="R5971" s="555" t="s">
        <v>28</v>
      </c>
      <c r="S5971" s="614">
        <v>205500</v>
      </c>
      <c r="U5971" s="616"/>
    </row>
    <row r="5972" spans="1:21" ht="51.75">
      <c r="A5972" s="5"/>
      <c r="B5972" s="5"/>
      <c r="I5972" s="5"/>
      <c r="J5972" s="5"/>
      <c r="K5972" s="5"/>
      <c r="M5972" s="411"/>
      <c r="O5972" s="16" t="str">
        <f t="shared" si="688"/>
        <v>210806كابل تلفن كانالي ژله فيلد از نوعA-2YF (L) 2Y به قطر 0/6 ميليمتر، هفتاد زوجي، براي نصب روي ديوار يا داخل لوله يا روي سيني كابل.</v>
      </c>
      <c r="P5972" s="616">
        <v>210806</v>
      </c>
      <c r="Q5972" s="555" t="s">
        <v>6864</v>
      </c>
      <c r="R5972" s="555" t="s">
        <v>28</v>
      </c>
      <c r="S5972" s="614">
        <v>249500</v>
      </c>
      <c r="U5972" s="616"/>
    </row>
    <row r="5973" spans="1:21" ht="51.75">
      <c r="A5973" s="5"/>
      <c r="B5973" s="5"/>
      <c r="I5973" s="5"/>
      <c r="J5973" s="5"/>
      <c r="K5973" s="5"/>
      <c r="M5973" s="411"/>
      <c r="O5973" s="16" t="str">
        <f t="shared" si="688"/>
        <v>210807كابل تلفن كانالي ژله فيلد از نوعA-2YF (L) 2Y به قطر 0/6 ميليمتر، يكصد زوجي، براي نصب روي ديوار يا داخل لوله يا روي سيني كابل.</v>
      </c>
      <c r="P5973" s="616">
        <v>210807</v>
      </c>
      <c r="Q5973" s="555" t="s">
        <v>6865</v>
      </c>
      <c r="R5973" s="555" t="s">
        <v>28</v>
      </c>
      <c r="S5973" s="614">
        <v>349000</v>
      </c>
      <c r="U5973" s="616"/>
    </row>
    <row r="5974" spans="1:21" ht="51.75">
      <c r="A5974" s="5"/>
      <c r="B5974" s="5"/>
      <c r="I5974" s="5"/>
      <c r="J5974" s="5"/>
      <c r="K5974" s="5"/>
      <c r="M5974" s="411"/>
      <c r="O5974" s="16" t="str">
        <f t="shared" si="688"/>
        <v>210808كابل تلفن كانالي ژله فيلد از نوعA-2YF (L) 2Y به قطر 0/6 ميليمتر، يكصد و پنجاه زوجي، براي نصب روي ديوار يا داخل لوله يا روي سيني كابل.</v>
      </c>
      <c r="P5974" s="616">
        <v>210808</v>
      </c>
      <c r="Q5974" s="555" t="s">
        <v>6866</v>
      </c>
      <c r="R5974" s="555" t="s">
        <v>28</v>
      </c>
      <c r="S5974" s="614">
        <v>488500</v>
      </c>
      <c r="U5974" s="616"/>
    </row>
    <row r="5975" spans="1:21" ht="51.75">
      <c r="A5975" s="5"/>
      <c r="B5975" s="5"/>
      <c r="I5975" s="5"/>
      <c r="J5975" s="5"/>
      <c r="K5975" s="5"/>
      <c r="M5975" s="411"/>
      <c r="O5975" s="16" t="str">
        <f t="shared" si="688"/>
        <v>210809كابل تلفن كانالي ژله فيلد از نوعA-2YF (L) 2Y به قطر 0/6 ميليمتر، دويست زوجي، براي نصب روي ديوار يا داخل لوله يا روي سيني كابل.</v>
      </c>
      <c r="P5975" s="616">
        <v>210809</v>
      </c>
      <c r="Q5975" s="555" t="s">
        <v>6867</v>
      </c>
      <c r="R5975" s="555" t="s">
        <v>28</v>
      </c>
      <c r="S5975" s="614">
        <v>629500</v>
      </c>
      <c r="U5975" s="616"/>
    </row>
    <row r="5976" spans="1:21" ht="51.75">
      <c r="A5976" s="5"/>
      <c r="B5976" s="5"/>
      <c r="I5976" s="5"/>
      <c r="J5976" s="5"/>
      <c r="K5976" s="5"/>
      <c r="M5976" s="411"/>
      <c r="O5976" s="16" t="str">
        <f t="shared" si="688"/>
        <v>210810كابل تلفن كانالي ژله فيلد از نوعA-2YF (L) 2Y به قطر 0/6 ميليمتر، سيصد زوجي، براي نصب روي ديوار يا داخل لوله يا روي سيني كابل.</v>
      </c>
      <c r="P5976" s="616">
        <v>210810</v>
      </c>
      <c r="Q5976" s="555" t="s">
        <v>6868</v>
      </c>
      <c r="R5976" s="555" t="s">
        <v>28</v>
      </c>
      <c r="S5976" s="614">
        <v>882500</v>
      </c>
      <c r="U5976" s="616"/>
    </row>
    <row r="5977" spans="1:21" ht="51.75">
      <c r="A5977" s="5"/>
      <c r="B5977" s="5"/>
      <c r="I5977" s="5"/>
      <c r="J5977" s="5"/>
      <c r="K5977" s="5"/>
      <c r="M5977" s="411"/>
      <c r="O5977" s="16" t="str">
        <f t="shared" si="688"/>
        <v>210811كابل تلفن كانالي ژله فيلد از نوعA-2YF (L) 2Y به قطر 0/6 ميليمتر، چهار صد زوجي، براي نصب روي ديوار يا داخل لوله يا روي سيني كابل.</v>
      </c>
      <c r="P5977" s="616">
        <v>210811</v>
      </c>
      <c r="Q5977" s="555" t="s">
        <v>6869</v>
      </c>
      <c r="R5977" s="555" t="s">
        <v>28</v>
      </c>
      <c r="S5977" s="614">
        <v>1164000</v>
      </c>
      <c r="U5977" s="616"/>
    </row>
    <row r="5978" spans="1:21" ht="51.75">
      <c r="A5978" s="5"/>
      <c r="B5978" s="5"/>
      <c r="I5978" s="5"/>
      <c r="J5978" s="5"/>
      <c r="K5978" s="5"/>
      <c r="M5978" s="411"/>
      <c r="O5978" s="16" t="str">
        <f t="shared" si="688"/>
        <v>210812كابل تلفن كانالي ژله فيلد از نوعA-2YF (L) 2Y به قطر 0/6 ميليمتر، پانصد زوجي، براي نصب روي ديوار يا داخل لوله يا روي سيني كابل</v>
      </c>
      <c r="P5978" s="616">
        <v>210812</v>
      </c>
      <c r="Q5978" s="555" t="s">
        <v>6870</v>
      </c>
      <c r="R5978" s="555" t="s">
        <v>28</v>
      </c>
      <c r="S5978" s="614">
        <v>1476000</v>
      </c>
      <c r="U5978" s="616"/>
    </row>
    <row r="5979" spans="1:21" ht="51.75">
      <c r="A5979" s="5"/>
      <c r="B5979" s="5"/>
      <c r="I5979" s="5"/>
      <c r="J5979" s="5"/>
      <c r="K5979" s="5"/>
      <c r="M5979" s="411"/>
      <c r="O5979" s="16" t="str">
        <f t="shared" si="688"/>
        <v>210813كابل تلفن كانالي ژله فيلد از نوعA-2YF (L) 2Y به قطر 0/6 ميليمتر، ششصد زوجي، براي نصب روي ديوار يا داخل لوله يا روي سيني كابل.</v>
      </c>
      <c r="P5979" s="616">
        <v>210813</v>
      </c>
      <c r="Q5979" s="555" t="s">
        <v>6871</v>
      </c>
      <c r="R5979" s="555" t="s">
        <v>28</v>
      </c>
      <c r="S5979" s="614">
        <v>1496000</v>
      </c>
      <c r="U5979" s="616"/>
    </row>
    <row r="5980" spans="1:21" ht="51.75">
      <c r="A5980" s="5"/>
      <c r="B5980" s="5"/>
      <c r="I5980" s="5"/>
      <c r="J5980" s="5"/>
      <c r="K5980" s="5"/>
      <c r="M5980" s="411"/>
      <c r="O5980" s="16" t="str">
        <f t="shared" si="688"/>
        <v>211001كابل تلفن هوايي مهاردار با روکش و عايق پلي‌اتيلن از نوعA-2Y (L) 2Y-T به قطر 0/6 ميليمتر، دو زوجي، براي نصب روي تير نگهدارنده.</v>
      </c>
      <c r="P5980" s="616">
        <v>211001</v>
      </c>
      <c r="Q5980" s="555" t="s">
        <v>6872</v>
      </c>
      <c r="R5980" s="555" t="s">
        <v>28</v>
      </c>
      <c r="S5980" s="616">
        <v>0</v>
      </c>
      <c r="U5980" s="616"/>
    </row>
    <row r="5981" spans="1:21" ht="51.75">
      <c r="A5981" s="5"/>
      <c r="B5981" s="5"/>
      <c r="I5981" s="5"/>
      <c r="J5981" s="5"/>
      <c r="K5981" s="5"/>
      <c r="M5981" s="411"/>
      <c r="O5981" s="16" t="str">
        <f t="shared" si="688"/>
        <v>211002كابل تلفن هوايي مهاردار با روکش و عايق پلي‌اتيلن از نوعA-2Y (L) 2Y-T به قطر 0/6 ميليمتر، سه زوجي، براي نصب روي تير نگهدارنده.</v>
      </c>
      <c r="P5981" s="616">
        <v>211002</v>
      </c>
      <c r="Q5981" s="555" t="s">
        <v>6873</v>
      </c>
      <c r="R5981" s="555" t="s">
        <v>28</v>
      </c>
      <c r="S5981" s="616">
        <v>0</v>
      </c>
      <c r="U5981" s="616"/>
    </row>
    <row r="5982" spans="1:21" ht="51.75">
      <c r="A5982" s="5"/>
      <c r="B5982" s="5"/>
      <c r="I5982" s="5"/>
      <c r="J5982" s="5"/>
      <c r="K5982" s="5"/>
      <c r="M5982" s="411"/>
      <c r="O5982" s="16" t="str">
        <f t="shared" si="688"/>
        <v>211003كابل تلفن هوايي مهاردار با روکش و عايق پلي‌اتيلن از نوعA-2Y (L) 2Y-T به قطر 0/6 ميليمتر، چهار زوجي، براي نصب روي تير نگهدارنده.</v>
      </c>
      <c r="P5982" s="616">
        <v>211003</v>
      </c>
      <c r="Q5982" s="555" t="s">
        <v>6874</v>
      </c>
      <c r="R5982" s="555" t="s">
        <v>28</v>
      </c>
      <c r="S5982" s="616">
        <v>0</v>
      </c>
      <c r="U5982" s="616"/>
    </row>
    <row r="5983" spans="1:21" ht="51.75">
      <c r="A5983" s="5"/>
      <c r="B5983" s="5"/>
      <c r="I5983" s="5"/>
      <c r="J5983" s="5"/>
      <c r="K5983" s="5"/>
      <c r="M5983" s="411"/>
      <c r="O5983" s="16" t="str">
        <f t="shared" si="688"/>
        <v>211004كابل تلفن هوايي مهاردار با روکش و عايق پلي‌اتيلن از نوعA-2Y (L) 2Y-T به قطر 0/6 ميليمتر، پنج زوجي، براي نصب روي تير نگهدارنده.</v>
      </c>
      <c r="P5983" s="616">
        <v>211004</v>
      </c>
      <c r="Q5983" s="555" t="s">
        <v>6875</v>
      </c>
      <c r="R5983" s="555" t="s">
        <v>28</v>
      </c>
      <c r="S5983" s="616">
        <v>0</v>
      </c>
      <c r="U5983" s="616"/>
    </row>
    <row r="5984" spans="1:21" ht="51.75">
      <c r="A5984" s="5"/>
      <c r="B5984" s="5"/>
      <c r="I5984" s="5"/>
      <c r="J5984" s="5"/>
      <c r="K5984" s="5"/>
      <c r="M5984" s="411"/>
      <c r="O5984" s="16" t="str">
        <f t="shared" si="688"/>
        <v>211005كابل تلفن هوايي مهاردار با روکش و عايق پلي‌اتيلن از نوعA-2Y (L) 2Y-T به قطر 0/6 ميليمتر، شش زوجي، براي نصب روي تير نگهدارنده.</v>
      </c>
      <c r="P5984" s="616">
        <v>211005</v>
      </c>
      <c r="Q5984" s="555" t="s">
        <v>6876</v>
      </c>
      <c r="R5984" s="555" t="s">
        <v>28</v>
      </c>
      <c r="S5984" s="616">
        <v>0</v>
      </c>
      <c r="U5984" s="616"/>
    </row>
    <row r="5985" spans="1:21" ht="51.75">
      <c r="A5985" s="5"/>
      <c r="B5985" s="5"/>
      <c r="I5985" s="5"/>
      <c r="J5985" s="5"/>
      <c r="K5985" s="5"/>
      <c r="M5985" s="411"/>
      <c r="O5985" s="16" t="str">
        <f t="shared" si="688"/>
        <v>211006كابل تلفن هوايي مهاردار با روکش و عايق پلي‌اتيلن از نوعA-2Y (L) 2Y-T به قطر 0/6 ميليمتر، هشت زوجي، براي نصب روي تير نگهدارنده.</v>
      </c>
      <c r="P5985" s="616">
        <v>211006</v>
      </c>
      <c r="Q5985" s="555" t="s">
        <v>6877</v>
      </c>
      <c r="R5985" s="555" t="s">
        <v>28</v>
      </c>
      <c r="S5985" s="616">
        <v>0</v>
      </c>
      <c r="U5985" s="616"/>
    </row>
    <row r="5986" spans="1:21" ht="51.75">
      <c r="A5986" s="5"/>
      <c r="B5986" s="5"/>
      <c r="I5986" s="5"/>
      <c r="J5986" s="5"/>
      <c r="K5986" s="5"/>
      <c r="M5986" s="411"/>
      <c r="O5986" s="16" t="str">
        <f t="shared" si="688"/>
        <v>211007كابل تلفن هوايي مهاردار با روکش و عايق پلي‌اتيلن از نوعA-2Y (L) 2Y-T به قطر 0/6 ميليمتر، ده زوجي، براي نصب روي تير نگهدارنده.</v>
      </c>
      <c r="P5986" s="616">
        <v>211007</v>
      </c>
      <c r="Q5986" s="555" t="s">
        <v>6878</v>
      </c>
      <c r="R5986" s="555" t="s">
        <v>28</v>
      </c>
      <c r="S5986" s="614">
        <v>37000</v>
      </c>
      <c r="U5986" s="616"/>
    </row>
    <row r="5987" spans="1:21" ht="51.75">
      <c r="A5987" s="5"/>
      <c r="B5987" s="5"/>
      <c r="I5987" s="5"/>
      <c r="J5987" s="5"/>
      <c r="K5987" s="5"/>
      <c r="M5987" s="411"/>
      <c r="O5987" s="16" t="str">
        <f t="shared" si="688"/>
        <v>211008كابل تلفن هوايي مهاردار با روکش و عايق پلي‌اتيلن از نوعA-2Y (L) 2Y-T به قطر 0/6 ميليمتر، پانزده زوجي، براي نصب روي تير نگهدارنده.</v>
      </c>
      <c r="P5987" s="616">
        <v>211008</v>
      </c>
      <c r="Q5987" s="555" t="s">
        <v>6879</v>
      </c>
      <c r="R5987" s="555" t="s">
        <v>28</v>
      </c>
      <c r="S5987" s="614">
        <v>42400</v>
      </c>
      <c r="U5987" s="616"/>
    </row>
    <row r="5988" spans="1:21" ht="51.75">
      <c r="A5988" s="5"/>
      <c r="B5988" s="5"/>
      <c r="I5988" s="5"/>
      <c r="J5988" s="5"/>
      <c r="K5988" s="5"/>
      <c r="M5988" s="411"/>
      <c r="O5988" s="16" t="str">
        <f t="shared" si="688"/>
        <v>211009كابل تلفن هوايي مهاردار با روکش و عايق پلي‌اتيلن از نوعA-2Y (L) 2Y-T به قطر 0/6 ميليمتر، بيست زوجي، براي نصب روي تير نگهدارنده.</v>
      </c>
      <c r="P5988" s="616">
        <v>211009</v>
      </c>
      <c r="Q5988" s="555" t="s">
        <v>6880</v>
      </c>
      <c r="R5988" s="555" t="s">
        <v>28</v>
      </c>
      <c r="S5988" s="614">
        <v>57000</v>
      </c>
      <c r="U5988" s="616"/>
    </row>
    <row r="5989" spans="1:21" ht="51.75">
      <c r="A5989" s="5"/>
      <c r="B5989" s="5"/>
      <c r="I5989" s="5"/>
      <c r="J5989" s="5"/>
      <c r="K5989" s="5"/>
      <c r="M5989" s="411"/>
      <c r="O5989" s="16" t="str">
        <f t="shared" si="688"/>
        <v>211010كابل تلفن هوايي مهاردار با روکش و عايق پلي‌اتيلن از نوعA-2Y (L) 2Y-T به قطر 0/6 ميليمتر، بيست و پنج زوجي، براي نصب روي تير نگهدارنده.</v>
      </c>
      <c r="P5989" s="616">
        <v>211010</v>
      </c>
      <c r="Q5989" s="555" t="s">
        <v>6881</v>
      </c>
      <c r="R5989" s="555" t="s">
        <v>28</v>
      </c>
      <c r="S5989" s="614">
        <v>66200</v>
      </c>
      <c r="U5989" s="616"/>
    </row>
    <row r="5990" spans="1:21" ht="51.75">
      <c r="A5990" s="5"/>
      <c r="B5990" s="5"/>
      <c r="I5990" s="5"/>
      <c r="J5990" s="5"/>
      <c r="K5990" s="5"/>
      <c r="M5990" s="411"/>
      <c r="O5990" s="16" t="str">
        <f t="shared" si="688"/>
        <v>211011كابل تلفن هوايي مهاردار با روکش و عايق پلي‌اتيلن از نوعA-2Y (L) 2Y-T به قطر 0/6 ميليمتر، سي زوجي، براي نصب روي تير نگهدارنده.</v>
      </c>
      <c r="P5990" s="616">
        <v>211011</v>
      </c>
      <c r="Q5990" s="555" t="s">
        <v>6882</v>
      </c>
      <c r="R5990" s="555" t="s">
        <v>28</v>
      </c>
      <c r="S5990" s="614">
        <v>83500</v>
      </c>
      <c r="U5990" s="616"/>
    </row>
    <row r="5991" spans="1:21" ht="51.75">
      <c r="A5991" s="5"/>
      <c r="B5991" s="5"/>
      <c r="I5991" s="5"/>
      <c r="J5991" s="5"/>
      <c r="K5991" s="5"/>
      <c r="M5991" s="411"/>
      <c r="O5991" s="16" t="str">
        <f t="shared" ref="O5991:O6054" si="689">LEFT(CONCATENATE(P5991,Q5991),252)</f>
        <v>211012كابل تلفن هوايي مهاردار با روکش و عايق پلي‌اتيلن از نوعA-2Y (L) 2Y-T به قطر 0/6 ميليمتر، چهل زوجي، براي نصب روي تير نگهدارنده.</v>
      </c>
      <c r="P5991" s="616">
        <v>211012</v>
      </c>
      <c r="Q5991" s="555" t="s">
        <v>6883</v>
      </c>
      <c r="R5991" s="555" t="s">
        <v>28</v>
      </c>
      <c r="S5991" s="614">
        <v>112500</v>
      </c>
      <c r="U5991" s="616"/>
    </row>
    <row r="5992" spans="1:21" ht="51.75">
      <c r="A5992" s="5"/>
      <c r="B5992" s="5"/>
      <c r="I5992" s="5"/>
      <c r="J5992" s="5"/>
      <c r="K5992" s="5"/>
      <c r="M5992" s="411"/>
      <c r="O5992" s="16" t="str">
        <f t="shared" si="689"/>
        <v>211013كابل تلفن هوايي مهاردار با روکش و عايق پلي‌اتيلن از نوعA-2Y (L) 2Y-T به قطر 0/6 ميليمتر، پنجاه زوجي، براي نصب روي تير نگهدارنده.</v>
      </c>
      <c r="P5992" s="616">
        <v>211013</v>
      </c>
      <c r="Q5992" s="555" t="s">
        <v>6884</v>
      </c>
      <c r="R5992" s="555" t="s">
        <v>28</v>
      </c>
      <c r="S5992" s="614">
        <v>134000</v>
      </c>
      <c r="U5992" s="616"/>
    </row>
    <row r="5993" spans="1:21" ht="51.75">
      <c r="A5993" s="5"/>
      <c r="B5993" s="5"/>
      <c r="I5993" s="5"/>
      <c r="J5993" s="5"/>
      <c r="K5993" s="5"/>
      <c r="M5993" s="411"/>
      <c r="O5993" s="16" t="str">
        <f t="shared" si="689"/>
        <v>211014كابل تلفن هوايي مهاردار با روکش و عايق پلي‌اتيلن از نوعA-2Y (L) 2Y-T به قطر 0/6 ميليمتر، شصت زوجي، براي نصب روي تير نگهدارنده.</v>
      </c>
      <c r="P5993" s="616">
        <v>211014</v>
      </c>
      <c r="Q5993" s="555" t="s">
        <v>6885</v>
      </c>
      <c r="R5993" s="555" t="s">
        <v>28</v>
      </c>
      <c r="S5993" s="614">
        <v>181500</v>
      </c>
      <c r="U5993" s="616"/>
    </row>
    <row r="5994" spans="1:21" ht="51.75">
      <c r="A5994" s="5"/>
      <c r="B5994" s="5"/>
      <c r="I5994" s="5"/>
      <c r="J5994" s="5"/>
      <c r="K5994" s="5"/>
      <c r="M5994" s="411"/>
      <c r="O5994" s="16" t="str">
        <f t="shared" si="689"/>
        <v>211015كابل تلفن هوايي مهاردار با روکش و عايق پلي‌اتيلن از نوعA-2Y (L) 2Y-T به قطر 0/6 ميليمتر، هفتاد زوجي، براي نصب روي تير نگهدارنده.</v>
      </c>
      <c r="P5994" s="616">
        <v>211015</v>
      </c>
      <c r="Q5994" s="555" t="s">
        <v>6886</v>
      </c>
      <c r="R5994" s="555" t="s">
        <v>28</v>
      </c>
      <c r="S5994" s="614">
        <v>182500</v>
      </c>
      <c r="U5994" s="616"/>
    </row>
    <row r="5995" spans="1:21" ht="51.75">
      <c r="A5995" s="5"/>
      <c r="B5995" s="5"/>
      <c r="I5995" s="5"/>
      <c r="J5995" s="5"/>
      <c r="K5995" s="5"/>
      <c r="M5995" s="411"/>
      <c r="O5995" s="16" t="str">
        <f t="shared" si="689"/>
        <v>211016كابل تلفن هوايي مهاردار با روکش و عايق پلي‌اتيلن از نوعA-2Y (L) 2Y-T به قطر 0/6 ميليمتر، هشتاد زوجي، براي نصب روي تير نگهدارنده.</v>
      </c>
      <c r="P5995" s="616">
        <v>211016</v>
      </c>
      <c r="Q5995" s="555" t="s">
        <v>6887</v>
      </c>
      <c r="R5995" s="555" t="s">
        <v>28</v>
      </c>
      <c r="S5995" s="614">
        <v>191500</v>
      </c>
      <c r="U5995" s="616"/>
    </row>
    <row r="5996" spans="1:21" ht="51.75">
      <c r="A5996" s="5"/>
      <c r="B5996" s="5"/>
      <c r="I5996" s="5"/>
      <c r="J5996" s="5"/>
      <c r="K5996" s="5"/>
      <c r="M5996" s="411"/>
      <c r="O5996" s="16" t="str">
        <f t="shared" si="689"/>
        <v>211017كابل تلفن هوايي مهاردار با روکش و عايق پلي‌اتيلن از نوعA-2Y (L) 2Y-T به قطر 0/6 ميليمتر، صد زوجي، براي نصب روي تير نگهدارنده.</v>
      </c>
      <c r="P5996" s="616">
        <v>211017</v>
      </c>
      <c r="Q5996" s="555" t="s">
        <v>6888</v>
      </c>
      <c r="R5996" s="555" t="s">
        <v>28</v>
      </c>
      <c r="S5996" s="614">
        <v>263000</v>
      </c>
      <c r="U5996" s="616"/>
    </row>
    <row r="5997" spans="1:21" ht="51.75">
      <c r="A5997" s="5"/>
      <c r="B5997" s="5"/>
      <c r="I5997" s="5"/>
      <c r="J5997" s="5"/>
      <c r="K5997" s="5"/>
      <c r="M5997" s="411"/>
      <c r="O5997" s="16" t="str">
        <f t="shared" si="689"/>
        <v>211018كابل تلفن هوايي مهاردار با روکش و عايق پلي‌اتيلن از نوعA-2Y (L) 2Y-T به قطر 0/6 ميليمتر، صد و پنجاه زوجي، براي نصب روي تير نگهدارنده.</v>
      </c>
      <c r="P5997" s="616">
        <v>211018</v>
      </c>
      <c r="Q5997" s="555" t="s">
        <v>6889</v>
      </c>
      <c r="R5997" s="555" t="s">
        <v>28</v>
      </c>
      <c r="S5997" s="616">
        <v>0</v>
      </c>
      <c r="U5997" s="616"/>
    </row>
    <row r="5998" spans="1:21" ht="51.75">
      <c r="A5998" s="5"/>
      <c r="B5998" s="5"/>
      <c r="I5998" s="5"/>
      <c r="J5998" s="5"/>
      <c r="K5998" s="5"/>
      <c r="M5998" s="411"/>
      <c r="O5998" s="16" t="str">
        <f t="shared" si="689"/>
        <v>211019كابل تلفن هوايي مهاردار با روکش و عايق پلي‌اتيلن از نوعA-2Y (L) 2Y-T به قطر 0/6 ميليمتر، دويست زوجي، براي نصب روي تير نگهدارنده.</v>
      </c>
      <c r="P5998" s="616">
        <v>211019</v>
      </c>
      <c r="Q5998" s="555" t="s">
        <v>6890</v>
      </c>
      <c r="R5998" s="555" t="s">
        <v>28</v>
      </c>
      <c r="S5998" s="616">
        <v>0</v>
      </c>
      <c r="U5998" s="616"/>
    </row>
    <row r="5999" spans="1:21">
      <c r="A5999" s="5"/>
      <c r="B5999" s="5"/>
      <c r="I5999" s="5"/>
      <c r="J5999" s="5"/>
      <c r="K5999" s="5"/>
      <c r="M5999" s="411"/>
      <c r="O5999" s="16" t="str">
        <f t="shared" si="689"/>
        <v>211201سيم تلفن تابيده دولا به قطر 0/6 ميليمتر با روکش پلاستيکي.</v>
      </c>
      <c r="P5999" s="616">
        <v>211201</v>
      </c>
      <c r="Q5999" s="555" t="s">
        <v>6891</v>
      </c>
      <c r="R5999" s="555" t="s">
        <v>28</v>
      </c>
      <c r="S5999" s="614">
        <v>5190</v>
      </c>
      <c r="U5999" s="616"/>
    </row>
    <row r="6000" spans="1:21" ht="34.5">
      <c r="A6000" s="5"/>
      <c r="B6000" s="5"/>
      <c r="I6000" s="5"/>
      <c r="J6000" s="5"/>
      <c r="K6000" s="5"/>
      <c r="M6000" s="411"/>
      <c r="O6000" s="16" t="str">
        <f t="shared" si="689"/>
        <v>211202سيم تلفن تابيده سه لا به قطر 0/6 ميليمتر با روکش پلاستيکي.</v>
      </c>
      <c r="P6000" s="616">
        <v>211202</v>
      </c>
      <c r="Q6000" s="555" t="s">
        <v>6892</v>
      </c>
      <c r="R6000" s="555" t="s">
        <v>28</v>
      </c>
      <c r="S6000" s="614">
        <v>6900</v>
      </c>
      <c r="U6000" s="616"/>
    </row>
    <row r="6001" spans="1:21" ht="34.5">
      <c r="A6001" s="5"/>
      <c r="B6001" s="5"/>
      <c r="I6001" s="5"/>
      <c r="J6001" s="5"/>
      <c r="K6001" s="5"/>
      <c r="M6001" s="411"/>
      <c r="O6001" s="16" t="str">
        <f t="shared" si="689"/>
        <v>211301کابل نوري ژله فيلد کانالي از نوع SM 12×12 براي نصب در داخل کانال.</v>
      </c>
      <c r="P6001" s="616">
        <v>211301</v>
      </c>
      <c r="Q6001" s="555" t="s">
        <v>3225</v>
      </c>
      <c r="R6001" s="555" t="s">
        <v>28</v>
      </c>
      <c r="S6001" s="614">
        <v>130500</v>
      </c>
      <c r="U6001" s="616"/>
    </row>
    <row r="6002" spans="1:21" ht="34.5">
      <c r="A6002" s="5"/>
      <c r="B6002" s="5"/>
      <c r="I6002" s="5"/>
      <c r="J6002" s="5"/>
      <c r="K6002" s="5"/>
      <c r="M6002" s="411"/>
      <c r="O6002" s="16" t="str">
        <f t="shared" si="689"/>
        <v>211302کابل نوري ژله فيلد کانالي از نوع SM 6×12 براي نصب در داخل کانال.</v>
      </c>
      <c r="P6002" s="616">
        <v>211302</v>
      </c>
      <c r="Q6002" s="555" t="s">
        <v>3226</v>
      </c>
      <c r="R6002" s="555" t="s">
        <v>28</v>
      </c>
      <c r="S6002" s="614">
        <v>101500</v>
      </c>
      <c r="U6002" s="616"/>
    </row>
    <row r="6003" spans="1:21" ht="34.5">
      <c r="A6003" s="5"/>
      <c r="B6003" s="5"/>
      <c r="I6003" s="5"/>
      <c r="J6003" s="5"/>
      <c r="K6003" s="5"/>
      <c r="M6003" s="411"/>
      <c r="O6003" s="16" t="str">
        <f t="shared" si="689"/>
        <v>211303کابل نوري ژله فيلد کانالي از نوع SM 6×8 براي نصب در داخل کانال.</v>
      </c>
      <c r="P6003" s="616">
        <v>211303</v>
      </c>
      <c r="Q6003" s="555" t="s">
        <v>3227</v>
      </c>
      <c r="R6003" s="555" t="s">
        <v>28</v>
      </c>
      <c r="S6003" s="614">
        <v>75500</v>
      </c>
      <c r="U6003" s="616"/>
    </row>
    <row r="6004" spans="1:21" ht="34.5">
      <c r="A6004" s="5"/>
      <c r="B6004" s="5"/>
      <c r="I6004" s="5"/>
      <c r="J6004" s="5"/>
      <c r="K6004" s="5"/>
      <c r="M6004" s="411"/>
      <c r="O6004" s="16" t="str">
        <f t="shared" si="689"/>
        <v>211304کابل نوري ژله فيلد کانالي از نوع SM 6×4 براي نصب در داخل کانال.</v>
      </c>
      <c r="P6004" s="616">
        <v>211304</v>
      </c>
      <c r="Q6004" s="555" t="s">
        <v>3228</v>
      </c>
      <c r="R6004" s="555" t="s">
        <v>28</v>
      </c>
      <c r="S6004" s="614">
        <v>53700</v>
      </c>
      <c r="U6004" s="616"/>
    </row>
    <row r="6005" spans="1:21" ht="34.5">
      <c r="A6005" s="5"/>
      <c r="B6005" s="5"/>
      <c r="I6005" s="5"/>
      <c r="J6005" s="5"/>
      <c r="K6005" s="5"/>
      <c r="M6005" s="411"/>
      <c r="O6005" s="16" t="str">
        <f t="shared" si="689"/>
        <v>211305کابل نوري ژله فيلد کانالي از نوع SM 6×2 براي نصب در داخل کانال.</v>
      </c>
      <c r="P6005" s="616">
        <v>211305</v>
      </c>
      <c r="Q6005" s="555" t="s">
        <v>3229</v>
      </c>
      <c r="R6005" s="555" t="s">
        <v>28</v>
      </c>
      <c r="S6005" s="614">
        <v>45600</v>
      </c>
      <c r="U6005" s="616"/>
    </row>
    <row r="6006" spans="1:21" ht="34.5">
      <c r="A6006" s="5"/>
      <c r="B6006" s="5"/>
      <c r="I6006" s="5"/>
      <c r="J6006" s="5"/>
      <c r="K6006" s="5"/>
      <c r="M6006" s="411"/>
      <c r="O6006" s="16" t="str">
        <f t="shared" si="689"/>
        <v>211306کابل نوري ژله فيلد کانالي از نوع SM 4×2 براي نصب در داخل کانال.</v>
      </c>
      <c r="P6006" s="616">
        <v>211306</v>
      </c>
      <c r="Q6006" s="555" t="s">
        <v>3230</v>
      </c>
      <c r="R6006" s="555" t="s">
        <v>28</v>
      </c>
      <c r="S6006" s="614">
        <v>43200</v>
      </c>
      <c r="U6006" s="616"/>
    </row>
    <row r="6007" spans="1:21" ht="34.5">
      <c r="A6007" s="5"/>
      <c r="B6007" s="5"/>
      <c r="I6007" s="5"/>
      <c r="J6007" s="5"/>
      <c r="K6007" s="5"/>
      <c r="M6007" s="411"/>
      <c r="O6007" s="16" t="str">
        <f t="shared" si="689"/>
        <v>211307کابل نوري ژله فيلد کانالي از نوع SM 6×1 براي نصب در داخل کانال.</v>
      </c>
      <c r="P6007" s="616">
        <v>211307</v>
      </c>
      <c r="Q6007" s="555" t="s">
        <v>3231</v>
      </c>
      <c r="R6007" s="555" t="s">
        <v>28</v>
      </c>
      <c r="S6007" s="614">
        <v>37600</v>
      </c>
      <c r="U6007" s="616"/>
    </row>
    <row r="6008" spans="1:21" ht="34.5">
      <c r="A6008" s="5"/>
      <c r="B6008" s="5"/>
      <c r="I6008" s="5"/>
      <c r="J6008" s="5"/>
      <c r="K6008" s="5"/>
      <c r="M6008" s="411"/>
      <c r="O6008" s="16" t="str">
        <f t="shared" si="689"/>
        <v>211308کابل نوري ژله فيلد کانالي از نوع SM 4×1 براي نصب در داخل کانال.</v>
      </c>
      <c r="P6008" s="616">
        <v>211308</v>
      </c>
      <c r="Q6008" s="555" t="s">
        <v>3232</v>
      </c>
      <c r="R6008" s="555" t="s">
        <v>28</v>
      </c>
      <c r="S6008" s="614">
        <v>39000</v>
      </c>
      <c r="U6008" s="616"/>
    </row>
    <row r="6009" spans="1:21" ht="34.5">
      <c r="A6009" s="5"/>
      <c r="B6009" s="5"/>
      <c r="I6009" s="5"/>
      <c r="J6009" s="5"/>
      <c r="K6009" s="5"/>
      <c r="M6009" s="411"/>
      <c r="O6009" s="16" t="str">
        <f t="shared" si="689"/>
        <v>211316کابل نوري ژله فيلد کانالي از نوع NZ 6×12 براي نصب در داخل کانال.</v>
      </c>
      <c r="P6009" s="616">
        <v>211316</v>
      </c>
      <c r="Q6009" s="555" t="s">
        <v>3233</v>
      </c>
      <c r="R6009" s="555" t="s">
        <v>28</v>
      </c>
      <c r="S6009" s="614">
        <v>163000</v>
      </c>
      <c r="U6009" s="616"/>
    </row>
    <row r="6010" spans="1:21" ht="34.5">
      <c r="A6010" s="5"/>
      <c r="B6010" s="5"/>
      <c r="I6010" s="5"/>
      <c r="J6010" s="5"/>
      <c r="K6010" s="5"/>
      <c r="M6010" s="411"/>
      <c r="O6010" s="16" t="str">
        <f t="shared" si="689"/>
        <v>211317کابل نوري ژله فيلد کانالي از نوع NZ 6×8 براي نصب در داخل کانال.</v>
      </c>
      <c r="P6010" s="616">
        <v>211317</v>
      </c>
      <c r="Q6010" s="555" t="s">
        <v>3234</v>
      </c>
      <c r="R6010" s="555" t="s">
        <v>28</v>
      </c>
      <c r="S6010" s="614">
        <v>117000</v>
      </c>
      <c r="U6010" s="616"/>
    </row>
    <row r="6011" spans="1:21" ht="34.5">
      <c r="A6011" s="5"/>
      <c r="B6011" s="5"/>
      <c r="I6011" s="5"/>
      <c r="J6011" s="5"/>
      <c r="K6011" s="5"/>
      <c r="M6011" s="411"/>
      <c r="O6011" s="16" t="str">
        <f t="shared" si="689"/>
        <v>211318کابل نوري ژله فيلد کانالي از نوع NZ 6×4 براي نصب در داخل کانال.</v>
      </c>
      <c r="P6011" s="616">
        <v>211318</v>
      </c>
      <c r="Q6011" s="555" t="s">
        <v>3235</v>
      </c>
      <c r="R6011" s="555" t="s">
        <v>28</v>
      </c>
      <c r="S6011" s="614">
        <v>75700</v>
      </c>
      <c r="U6011" s="616"/>
    </row>
    <row r="6012" spans="1:21" ht="34.5">
      <c r="A6012" s="5"/>
      <c r="B6012" s="5"/>
      <c r="I6012" s="5"/>
      <c r="J6012" s="5"/>
      <c r="K6012" s="5"/>
      <c r="M6012" s="411"/>
      <c r="O6012" s="16" t="str">
        <f t="shared" si="689"/>
        <v>211319کابل نوري ژله فيلد کانالي از نوع NZ 6×2 براي نصب در داخل کانال.</v>
      </c>
      <c r="P6012" s="616">
        <v>211319</v>
      </c>
      <c r="Q6012" s="555" t="s">
        <v>3236</v>
      </c>
      <c r="R6012" s="555" t="s">
        <v>28</v>
      </c>
      <c r="S6012" s="614">
        <v>58100</v>
      </c>
      <c r="U6012" s="616"/>
    </row>
    <row r="6013" spans="1:21" ht="34.5">
      <c r="A6013" s="5"/>
      <c r="B6013" s="5"/>
      <c r="I6013" s="5"/>
      <c r="J6013" s="5"/>
      <c r="K6013" s="5"/>
      <c r="M6013" s="411"/>
      <c r="O6013" s="16" t="str">
        <f t="shared" si="689"/>
        <v>211320کابل نوري ژله فيلد کانالي از نوع NZ 4×2 براي نصب در داخل کانال.</v>
      </c>
      <c r="P6013" s="616">
        <v>211320</v>
      </c>
      <c r="Q6013" s="555" t="s">
        <v>3237</v>
      </c>
      <c r="R6013" s="555" t="s">
        <v>28</v>
      </c>
      <c r="S6013" s="614">
        <v>52600</v>
      </c>
      <c r="U6013" s="616"/>
    </row>
    <row r="6014" spans="1:21" ht="34.5">
      <c r="A6014" s="5"/>
      <c r="B6014" s="5"/>
      <c r="I6014" s="5"/>
      <c r="J6014" s="5"/>
      <c r="K6014" s="5"/>
      <c r="M6014" s="411"/>
      <c r="O6014" s="16" t="str">
        <f t="shared" si="689"/>
        <v>211321کابل نوري ژله فيلد کانالي از نوع NZ 6×1 براي نصب در داخل کانال.</v>
      </c>
      <c r="P6014" s="616">
        <v>211321</v>
      </c>
      <c r="Q6014" s="555" t="s">
        <v>3238</v>
      </c>
      <c r="R6014" s="555" t="s">
        <v>28</v>
      </c>
      <c r="S6014" s="614">
        <v>41500</v>
      </c>
      <c r="U6014" s="616"/>
    </row>
    <row r="6015" spans="1:21" ht="34.5">
      <c r="A6015" s="5"/>
      <c r="B6015" s="5"/>
      <c r="I6015" s="5"/>
      <c r="J6015" s="5"/>
      <c r="K6015" s="5"/>
      <c r="M6015" s="411"/>
      <c r="O6015" s="16" t="str">
        <f t="shared" si="689"/>
        <v>211322کابل نوري ژله فيلد کانالي از نوع NZ 4×1 براي نصب در داخل کانال.</v>
      </c>
      <c r="P6015" s="616">
        <v>211322</v>
      </c>
      <c r="Q6015" s="555" t="s">
        <v>3239</v>
      </c>
      <c r="R6015" s="555" t="s">
        <v>28</v>
      </c>
      <c r="S6015" s="614">
        <v>42900</v>
      </c>
      <c r="U6015" s="616"/>
    </row>
    <row r="6016" spans="1:21" ht="34.5">
      <c r="A6016" s="5"/>
      <c r="B6016" s="5"/>
      <c r="I6016" s="5"/>
      <c r="J6016" s="5"/>
      <c r="K6016" s="5"/>
      <c r="M6016" s="411"/>
      <c r="O6016" s="16" t="str">
        <f t="shared" si="689"/>
        <v>211401کابل نوري ژله فيلد خاکي از نوع SM 6×8 براي نصب درون ترانشه.</v>
      </c>
      <c r="P6016" s="616">
        <v>211401</v>
      </c>
      <c r="Q6016" s="555" t="s">
        <v>3240</v>
      </c>
      <c r="R6016" s="555" t="s">
        <v>28</v>
      </c>
      <c r="S6016" s="614">
        <v>68600</v>
      </c>
      <c r="U6016" s="616"/>
    </row>
    <row r="6017" spans="1:21" ht="34.5">
      <c r="A6017" s="5"/>
      <c r="B6017" s="5"/>
      <c r="I6017" s="5"/>
      <c r="J6017" s="5"/>
      <c r="K6017" s="5"/>
      <c r="M6017" s="411"/>
      <c r="O6017" s="16" t="str">
        <f t="shared" si="689"/>
        <v>211402کابل نوري ژله فيلد خاکي از نوع SM 6×4 براي نصب درون ترانشه.</v>
      </c>
      <c r="P6017" s="616">
        <v>211402</v>
      </c>
      <c r="Q6017" s="555" t="s">
        <v>3241</v>
      </c>
      <c r="R6017" s="555" t="s">
        <v>28</v>
      </c>
      <c r="S6017" s="614">
        <v>54700</v>
      </c>
      <c r="U6017" s="616"/>
    </row>
    <row r="6018" spans="1:21" ht="34.5">
      <c r="A6018" s="5"/>
      <c r="B6018" s="5"/>
      <c r="I6018" s="5"/>
      <c r="J6018" s="5"/>
      <c r="K6018" s="5"/>
      <c r="M6018" s="411"/>
      <c r="O6018" s="16" t="str">
        <f t="shared" si="689"/>
        <v>211403کابل نوري ژله فيلد خاکي از نوع SM 6×2 براي نصب درون ترانشه.</v>
      </c>
      <c r="P6018" s="616">
        <v>211403</v>
      </c>
      <c r="Q6018" s="555" t="s">
        <v>3242</v>
      </c>
      <c r="R6018" s="555" t="s">
        <v>28</v>
      </c>
      <c r="S6018" s="614">
        <v>44700</v>
      </c>
      <c r="U6018" s="616"/>
    </row>
    <row r="6019" spans="1:21" ht="34.5">
      <c r="A6019" s="5"/>
      <c r="B6019" s="5"/>
      <c r="I6019" s="5"/>
      <c r="J6019" s="5"/>
      <c r="K6019" s="5"/>
      <c r="M6019" s="411"/>
      <c r="O6019" s="16" t="str">
        <f t="shared" si="689"/>
        <v>211404کابل نوري ژله فيلد خاکي از نوع SM 4×2 براي نصب درون ترانشه.</v>
      </c>
      <c r="P6019" s="616">
        <v>211404</v>
      </c>
      <c r="Q6019" s="555" t="s">
        <v>3243</v>
      </c>
      <c r="R6019" s="555" t="s">
        <v>28</v>
      </c>
      <c r="S6019" s="614">
        <v>42400</v>
      </c>
      <c r="U6019" s="616"/>
    </row>
    <row r="6020" spans="1:21" ht="34.5">
      <c r="A6020" s="5"/>
      <c r="B6020" s="5"/>
      <c r="I6020" s="5"/>
      <c r="J6020" s="5"/>
      <c r="K6020" s="5"/>
      <c r="M6020" s="411"/>
      <c r="O6020" s="16" t="str">
        <f t="shared" si="689"/>
        <v>211405کابل نوري ژله فيلد خاکي از نوع SM 6×1 براي نصب درون ترانشه.</v>
      </c>
      <c r="P6020" s="616">
        <v>211405</v>
      </c>
      <c r="Q6020" s="555" t="s">
        <v>3244</v>
      </c>
      <c r="R6020" s="555" t="s">
        <v>28</v>
      </c>
      <c r="S6020" s="614">
        <v>38900</v>
      </c>
      <c r="U6020" s="616"/>
    </row>
    <row r="6021" spans="1:21" ht="34.5">
      <c r="A6021" s="5"/>
      <c r="B6021" s="5"/>
      <c r="I6021" s="5"/>
      <c r="J6021" s="5"/>
      <c r="K6021" s="5"/>
      <c r="M6021" s="411"/>
      <c r="O6021" s="16" t="str">
        <f t="shared" si="689"/>
        <v>211406کابل نوري ژله فيلد خاکي از نوع SM 4×1 براي نصب درون ترانشه.</v>
      </c>
      <c r="P6021" s="616">
        <v>211406</v>
      </c>
      <c r="Q6021" s="555" t="s">
        <v>3245</v>
      </c>
      <c r="R6021" s="555" t="s">
        <v>28</v>
      </c>
      <c r="S6021" s="614">
        <v>37800</v>
      </c>
      <c r="U6021" s="616"/>
    </row>
    <row r="6022" spans="1:21" ht="34.5">
      <c r="A6022" s="5"/>
      <c r="B6022" s="5"/>
      <c r="I6022" s="5"/>
      <c r="J6022" s="5"/>
      <c r="K6022" s="5"/>
      <c r="M6022" s="411"/>
      <c r="O6022" s="16" t="str">
        <f t="shared" si="689"/>
        <v>211413کابل نوري ژله فيلد خاکي از نوع NZ 6×8 براي نصب درون ترانشه.</v>
      </c>
      <c r="P6022" s="616">
        <v>211413</v>
      </c>
      <c r="Q6022" s="555" t="s">
        <v>3246</v>
      </c>
      <c r="R6022" s="555" t="s">
        <v>28</v>
      </c>
      <c r="S6022" s="614">
        <v>107000</v>
      </c>
      <c r="U6022" s="616"/>
    </row>
    <row r="6023" spans="1:21" ht="34.5">
      <c r="A6023" s="5"/>
      <c r="B6023" s="5"/>
      <c r="I6023" s="5"/>
      <c r="J6023" s="5"/>
      <c r="K6023" s="5"/>
      <c r="M6023" s="411"/>
      <c r="O6023" s="16" t="str">
        <f t="shared" si="689"/>
        <v>211414کابل نوري ژله فيلد خاکي از نوع NZ 6×4 براي نصب درون ترانشه.</v>
      </c>
      <c r="P6023" s="616">
        <v>211414</v>
      </c>
      <c r="Q6023" s="555" t="s">
        <v>3247</v>
      </c>
      <c r="R6023" s="555" t="s">
        <v>28</v>
      </c>
      <c r="S6023" s="614">
        <v>70000</v>
      </c>
      <c r="U6023" s="616"/>
    </row>
    <row r="6024" spans="1:21" ht="34.5">
      <c r="A6024" s="5"/>
      <c r="B6024" s="5"/>
      <c r="I6024" s="5"/>
      <c r="J6024" s="5"/>
      <c r="K6024" s="5"/>
      <c r="M6024" s="411"/>
      <c r="O6024" s="16" t="str">
        <f t="shared" si="689"/>
        <v>211415کابل نوري ژله فيلد خاکي از نوع NZ 6×2 براي نصب درون ترانشه.</v>
      </c>
      <c r="P6024" s="616">
        <v>211415</v>
      </c>
      <c r="Q6024" s="555" t="s">
        <v>3248</v>
      </c>
      <c r="R6024" s="555" t="s">
        <v>28</v>
      </c>
      <c r="S6024" s="614">
        <v>57300</v>
      </c>
      <c r="U6024" s="616"/>
    </row>
    <row r="6025" spans="1:21" ht="34.5">
      <c r="A6025" s="5"/>
      <c r="B6025" s="5"/>
      <c r="I6025" s="5"/>
      <c r="J6025" s="5"/>
      <c r="K6025" s="5"/>
      <c r="M6025" s="411"/>
      <c r="O6025" s="16" t="str">
        <f t="shared" si="689"/>
        <v>211416کابل نوري ژله فيلد خاکي از نوع NZ 4×2 براي نصب درون ترانشه.</v>
      </c>
      <c r="P6025" s="616">
        <v>211416</v>
      </c>
      <c r="Q6025" s="555" t="s">
        <v>3249</v>
      </c>
      <c r="R6025" s="555" t="s">
        <v>28</v>
      </c>
      <c r="S6025" s="614">
        <v>51800</v>
      </c>
      <c r="U6025" s="616"/>
    </row>
    <row r="6026" spans="1:21" ht="34.5">
      <c r="A6026" s="5"/>
      <c r="B6026" s="5"/>
      <c r="I6026" s="5"/>
      <c r="J6026" s="5"/>
      <c r="K6026" s="5"/>
      <c r="M6026" s="411"/>
      <c r="O6026" s="16" t="str">
        <f t="shared" si="689"/>
        <v>211417کابل نوري ژله فيلد خاکي از نوع NZ 6×1 براي نصب درون ترانشه.</v>
      </c>
      <c r="P6026" s="616">
        <v>211417</v>
      </c>
      <c r="Q6026" s="555" t="s">
        <v>3250</v>
      </c>
      <c r="R6026" s="555" t="s">
        <v>28</v>
      </c>
      <c r="S6026" s="614">
        <v>46700</v>
      </c>
      <c r="U6026" s="616"/>
    </row>
    <row r="6027" spans="1:21" ht="34.5">
      <c r="A6027" s="5"/>
      <c r="B6027" s="5"/>
      <c r="I6027" s="5"/>
      <c r="J6027" s="5"/>
      <c r="K6027" s="5"/>
      <c r="M6027" s="411"/>
      <c r="O6027" s="16" t="str">
        <f t="shared" si="689"/>
        <v>211418کابل نوري ژله فيلد خاکي از نوع NZ 4×1 براي نصب درون ترانشه.</v>
      </c>
      <c r="P6027" s="616">
        <v>211418</v>
      </c>
      <c r="Q6027" s="555" t="s">
        <v>3251</v>
      </c>
      <c r="R6027" s="555" t="s">
        <v>28</v>
      </c>
      <c r="S6027" s="614">
        <v>43900</v>
      </c>
      <c r="U6027" s="616"/>
    </row>
    <row r="6028" spans="1:21">
      <c r="A6028" s="5"/>
      <c r="B6028" s="5"/>
      <c r="I6028" s="5"/>
      <c r="J6028" s="5"/>
      <c r="K6028" s="5"/>
      <c r="M6028" s="411"/>
      <c r="O6028" s="16" t="str">
        <f t="shared" si="689"/>
        <v>211501کابل نوري مهاردار هوايي از نوع SM 4×2.</v>
      </c>
      <c r="P6028" s="616">
        <v>211501</v>
      </c>
      <c r="Q6028" s="555" t="s">
        <v>3252</v>
      </c>
      <c r="R6028" s="555" t="s">
        <v>28</v>
      </c>
      <c r="S6028" s="614">
        <v>42300</v>
      </c>
      <c r="U6028" s="616"/>
    </row>
    <row r="6029" spans="1:21">
      <c r="A6029" s="5"/>
      <c r="B6029" s="5"/>
      <c r="I6029" s="5"/>
      <c r="J6029" s="5"/>
      <c r="K6029" s="5"/>
      <c r="M6029" s="411"/>
      <c r="O6029" s="16" t="str">
        <f t="shared" si="689"/>
        <v>211502کابل نوري مهاردار هوايي از نوع SM 4×1.</v>
      </c>
      <c r="P6029" s="616">
        <v>211502</v>
      </c>
      <c r="Q6029" s="555" t="s">
        <v>3253</v>
      </c>
      <c r="R6029" s="555" t="s">
        <v>28</v>
      </c>
      <c r="S6029" s="614">
        <v>35800</v>
      </c>
      <c r="U6029" s="616"/>
    </row>
    <row r="6030" spans="1:21">
      <c r="A6030" s="5"/>
      <c r="B6030" s="5"/>
      <c r="I6030" s="5"/>
      <c r="J6030" s="5"/>
      <c r="K6030" s="5"/>
      <c r="M6030" s="411"/>
      <c r="O6030" s="16" t="str">
        <f t="shared" si="689"/>
        <v>211503کابل نوري مهاردار هوايي از نوع SM 6×2.</v>
      </c>
      <c r="P6030" s="616">
        <v>211503</v>
      </c>
      <c r="Q6030" s="555" t="s">
        <v>3254</v>
      </c>
      <c r="R6030" s="555" t="s">
        <v>28</v>
      </c>
      <c r="S6030" s="614">
        <v>39300</v>
      </c>
      <c r="U6030" s="616"/>
    </row>
    <row r="6031" spans="1:21">
      <c r="A6031" s="5"/>
      <c r="B6031" s="5"/>
      <c r="I6031" s="5"/>
      <c r="J6031" s="5"/>
      <c r="K6031" s="5"/>
      <c r="M6031" s="411"/>
      <c r="O6031" s="16" t="str">
        <f t="shared" si="689"/>
        <v>211504کابل نوري مهاردار هوايي از نوع SM 6×4.</v>
      </c>
      <c r="P6031" s="616">
        <v>211504</v>
      </c>
      <c r="Q6031" s="555" t="s">
        <v>3255</v>
      </c>
      <c r="R6031" s="555" t="s">
        <v>28</v>
      </c>
      <c r="S6031" s="614">
        <v>46100</v>
      </c>
      <c r="U6031" s="616"/>
    </row>
    <row r="6032" spans="1:21">
      <c r="A6032" s="5"/>
      <c r="B6032" s="5"/>
      <c r="I6032" s="5"/>
      <c r="J6032" s="5"/>
      <c r="K6032" s="5"/>
      <c r="M6032" s="411"/>
      <c r="O6032" s="16" t="str">
        <f t="shared" si="689"/>
        <v>211505کابل نوري مهاردار هوايي از نوع NZ 6×2.</v>
      </c>
      <c r="P6032" s="616">
        <v>211505</v>
      </c>
      <c r="Q6032" s="555" t="s">
        <v>3256</v>
      </c>
      <c r="R6032" s="555" t="s">
        <v>28</v>
      </c>
      <c r="S6032" s="614">
        <v>52600</v>
      </c>
      <c r="U6032" s="616"/>
    </row>
    <row r="6033" spans="1:21">
      <c r="A6033" s="5"/>
      <c r="B6033" s="5"/>
      <c r="I6033" s="5"/>
      <c r="J6033" s="5"/>
      <c r="K6033" s="5"/>
      <c r="M6033" s="411"/>
      <c r="O6033" s="16" t="str">
        <f t="shared" si="689"/>
        <v>211506کابل نوري مهاردار هوايي از نوع NZ 4×2.</v>
      </c>
      <c r="P6033" s="616">
        <v>211506</v>
      </c>
      <c r="Q6033" s="555" t="s">
        <v>3257</v>
      </c>
      <c r="R6033" s="555" t="s">
        <v>28</v>
      </c>
      <c r="S6033" s="614">
        <v>46900</v>
      </c>
      <c r="U6033" s="616"/>
    </row>
    <row r="6034" spans="1:21">
      <c r="A6034" s="5"/>
      <c r="B6034" s="5"/>
      <c r="I6034" s="5"/>
      <c r="J6034" s="5"/>
      <c r="K6034" s="5"/>
      <c r="M6034" s="411"/>
      <c r="O6034" s="16" t="str">
        <f t="shared" si="689"/>
        <v>211507کابل نوري مهاردار هوايي از نوع NZ 4×1.</v>
      </c>
      <c r="P6034" s="616">
        <v>211507</v>
      </c>
      <c r="Q6034" s="555" t="s">
        <v>3258</v>
      </c>
      <c r="R6034" s="555" t="s">
        <v>28</v>
      </c>
      <c r="S6034" s="614">
        <v>38000</v>
      </c>
      <c r="U6034" s="616"/>
    </row>
    <row r="6035" spans="1:21">
      <c r="A6035" s="5"/>
      <c r="B6035" s="5"/>
      <c r="I6035" s="5"/>
      <c r="J6035" s="5"/>
      <c r="K6035" s="5"/>
      <c r="M6035" s="411"/>
      <c r="O6035" s="16" t="str">
        <f t="shared" si="689"/>
        <v>211508کابل نوري مهاردار هوايي از نوع NZ 4×6.</v>
      </c>
      <c r="P6035" s="616">
        <v>211508</v>
      </c>
      <c r="Q6035" s="555" t="s">
        <v>3259</v>
      </c>
      <c r="R6035" s="555" t="s">
        <v>28</v>
      </c>
      <c r="S6035" s="614">
        <v>71700</v>
      </c>
      <c r="U6035" s="616"/>
    </row>
    <row r="6036" spans="1:21" ht="34.5">
      <c r="A6036" s="5"/>
      <c r="B6036" s="5"/>
      <c r="I6036" s="5"/>
      <c r="J6036" s="5"/>
      <c r="K6036" s="5"/>
      <c r="M6036" s="411"/>
      <c r="O6036" s="16" t="str">
        <f t="shared" si="689"/>
        <v>211601کابل نوري خشک از نوع SM 12×12 براي نصب در داخل کانال.</v>
      </c>
      <c r="P6036" s="616">
        <v>211601</v>
      </c>
      <c r="Q6036" s="555" t="s">
        <v>3260</v>
      </c>
      <c r="R6036" s="555" t="s">
        <v>28</v>
      </c>
      <c r="S6036" s="614">
        <v>125500</v>
      </c>
      <c r="U6036" s="616"/>
    </row>
    <row r="6037" spans="1:21" ht="34.5">
      <c r="A6037" s="5"/>
      <c r="B6037" s="5"/>
      <c r="I6037" s="5"/>
      <c r="J6037" s="5"/>
      <c r="K6037" s="5"/>
      <c r="M6037" s="411"/>
      <c r="O6037" s="16" t="str">
        <f t="shared" si="689"/>
        <v>211602کابل نوري خشک از نوع SM 6×12 براي نصب در داخل کانال.</v>
      </c>
      <c r="P6037" s="616">
        <v>211602</v>
      </c>
      <c r="Q6037" s="555" t="s">
        <v>3261</v>
      </c>
      <c r="R6037" s="555" t="s">
        <v>28</v>
      </c>
      <c r="S6037" s="614">
        <v>79400</v>
      </c>
      <c r="U6037" s="616"/>
    </row>
    <row r="6038" spans="1:21">
      <c r="A6038" s="5"/>
      <c r="B6038" s="5"/>
      <c r="I6038" s="5"/>
      <c r="J6038" s="5"/>
      <c r="K6038" s="5"/>
      <c r="M6038" s="411"/>
      <c r="O6038" s="16" t="str">
        <f t="shared" si="689"/>
        <v>211603کابل نوري خشک از نوع SM 6×8 براي نصب در داخل کانال.</v>
      </c>
      <c r="P6038" s="616">
        <v>211603</v>
      </c>
      <c r="Q6038" s="555" t="s">
        <v>3262</v>
      </c>
      <c r="R6038" s="555" t="s">
        <v>28</v>
      </c>
      <c r="S6038" s="614">
        <v>59300</v>
      </c>
      <c r="U6038" s="616"/>
    </row>
    <row r="6039" spans="1:21">
      <c r="A6039" s="5"/>
      <c r="B6039" s="5"/>
      <c r="I6039" s="5"/>
      <c r="J6039" s="5"/>
      <c r="K6039" s="5"/>
      <c r="M6039" s="411"/>
      <c r="O6039" s="16" t="str">
        <f t="shared" si="689"/>
        <v>211604کابل نوري خشک از نوع SM 6×4 براي نصب در داخل کانال.</v>
      </c>
      <c r="P6039" s="616">
        <v>211604</v>
      </c>
      <c r="Q6039" s="555" t="s">
        <v>3263</v>
      </c>
      <c r="R6039" s="555" t="s">
        <v>28</v>
      </c>
      <c r="S6039" s="614">
        <v>41500</v>
      </c>
      <c r="U6039" s="616"/>
    </row>
    <row r="6040" spans="1:21">
      <c r="A6040" s="5"/>
      <c r="B6040" s="5"/>
      <c r="I6040" s="5"/>
      <c r="J6040" s="5"/>
      <c r="K6040" s="5"/>
      <c r="M6040" s="411"/>
      <c r="O6040" s="16" t="str">
        <f t="shared" si="689"/>
        <v>211605کابل نوري خشک از نوع SM 6×2 براي نصب در داخل کانال.</v>
      </c>
      <c r="P6040" s="616">
        <v>211605</v>
      </c>
      <c r="Q6040" s="555" t="s">
        <v>3264</v>
      </c>
      <c r="R6040" s="555" t="s">
        <v>28</v>
      </c>
      <c r="S6040" s="614">
        <v>34500</v>
      </c>
      <c r="U6040" s="616"/>
    </row>
    <row r="6041" spans="1:21">
      <c r="A6041" s="5"/>
      <c r="B6041" s="5"/>
      <c r="I6041" s="5"/>
      <c r="J6041" s="5"/>
      <c r="K6041" s="5"/>
      <c r="M6041" s="411"/>
      <c r="O6041" s="16" t="str">
        <f t="shared" si="689"/>
        <v>211606کابل نوري خشک از نوع SM 6×1 براي نصب در داخل کانال.</v>
      </c>
      <c r="P6041" s="616">
        <v>211606</v>
      </c>
      <c r="Q6041" s="555" t="s">
        <v>3265</v>
      </c>
      <c r="R6041" s="555" t="s">
        <v>28</v>
      </c>
      <c r="S6041" s="614">
        <v>204500</v>
      </c>
      <c r="U6041" s="616"/>
    </row>
    <row r="6042" spans="1:21" ht="34.5">
      <c r="A6042" s="5"/>
      <c r="B6042" s="5"/>
      <c r="I6042" s="5"/>
      <c r="J6042" s="5"/>
      <c r="K6042" s="5"/>
      <c r="M6042" s="411"/>
      <c r="O6042" s="16" t="str">
        <f t="shared" si="689"/>
        <v>211621کابل نوري خشک از نوع NZ 12×12 براي نصب در داخل کانال.</v>
      </c>
      <c r="P6042" s="616">
        <v>211621</v>
      </c>
      <c r="Q6042" s="555" t="s">
        <v>3266</v>
      </c>
      <c r="R6042" s="555" t="s">
        <v>28</v>
      </c>
      <c r="S6042" s="614">
        <v>29200</v>
      </c>
      <c r="U6042" s="616"/>
    </row>
    <row r="6043" spans="1:21" ht="34.5">
      <c r="A6043" s="5"/>
      <c r="B6043" s="5"/>
      <c r="I6043" s="5"/>
      <c r="J6043" s="5"/>
      <c r="K6043" s="5"/>
      <c r="M6043" s="411"/>
      <c r="O6043" s="16" t="str">
        <f t="shared" si="689"/>
        <v>211622کابل نوري خشک از نوع NZ 6×12 براي نصب در داخل کانال.</v>
      </c>
      <c r="P6043" s="616">
        <v>211622</v>
      </c>
      <c r="Q6043" s="555" t="s">
        <v>3267</v>
      </c>
      <c r="R6043" s="555" t="s">
        <v>28</v>
      </c>
      <c r="S6043" s="614">
        <v>148000</v>
      </c>
      <c r="U6043" s="616"/>
    </row>
    <row r="6044" spans="1:21">
      <c r="A6044" s="5"/>
      <c r="B6044" s="5"/>
      <c r="I6044" s="5"/>
      <c r="J6044" s="5"/>
      <c r="K6044" s="5"/>
      <c r="M6044" s="411"/>
      <c r="O6044" s="16" t="str">
        <f t="shared" si="689"/>
        <v>211623کابل نوري خشک از نوع NZ 6×8 براي نصب در داخل کانال.</v>
      </c>
      <c r="P6044" s="616">
        <v>211623</v>
      </c>
      <c r="Q6044" s="555" t="s">
        <v>3268</v>
      </c>
      <c r="R6044" s="555" t="s">
        <v>28</v>
      </c>
      <c r="S6044" s="614">
        <v>106000</v>
      </c>
      <c r="U6044" s="616"/>
    </row>
    <row r="6045" spans="1:21">
      <c r="A6045" s="5"/>
      <c r="B6045" s="5"/>
      <c r="I6045" s="5"/>
      <c r="J6045" s="5"/>
      <c r="K6045" s="5"/>
      <c r="M6045" s="411"/>
      <c r="O6045" s="16" t="str">
        <f t="shared" si="689"/>
        <v>211624کابل نوري خشک از نوع NZ 6×4 براي نصب در داخل کانال.</v>
      </c>
      <c r="P6045" s="616">
        <v>211624</v>
      </c>
      <c r="Q6045" s="555" t="s">
        <v>3269</v>
      </c>
      <c r="R6045" s="555" t="s">
        <v>28</v>
      </c>
      <c r="S6045" s="614">
        <v>66300</v>
      </c>
      <c r="U6045" s="616"/>
    </row>
    <row r="6046" spans="1:21">
      <c r="A6046" s="5"/>
      <c r="B6046" s="5"/>
      <c r="I6046" s="5"/>
      <c r="J6046" s="5"/>
      <c r="K6046" s="5"/>
      <c r="M6046" s="411"/>
      <c r="O6046" s="16" t="str">
        <f t="shared" si="689"/>
        <v>211625کابل نوري خشک از نوع NZ 6×2 براي نصب در داخل کانال.</v>
      </c>
      <c r="P6046" s="616">
        <v>211625</v>
      </c>
      <c r="Q6046" s="555" t="s">
        <v>3270</v>
      </c>
      <c r="R6046" s="555" t="s">
        <v>28</v>
      </c>
      <c r="S6046" s="614">
        <v>49100</v>
      </c>
      <c r="U6046" s="616"/>
    </row>
    <row r="6047" spans="1:21">
      <c r="A6047" s="5"/>
      <c r="B6047" s="5"/>
      <c r="I6047" s="5"/>
      <c r="J6047" s="5"/>
      <c r="K6047" s="5"/>
      <c r="M6047" s="411"/>
      <c r="O6047" s="16" t="str">
        <f t="shared" si="689"/>
        <v>211626کابل نوري خشک از نوع NZ 6×1 براي نصب در داخل کانال.</v>
      </c>
      <c r="P6047" s="616">
        <v>211626</v>
      </c>
      <c r="Q6047" s="555" t="s">
        <v>3271</v>
      </c>
      <c r="R6047" s="555" t="s">
        <v>28</v>
      </c>
      <c r="S6047" s="614">
        <v>33500</v>
      </c>
      <c r="U6047" s="616"/>
    </row>
    <row r="6048" spans="1:21" ht="34.5">
      <c r="A6048" s="5"/>
      <c r="B6048" s="5"/>
      <c r="I6048" s="5"/>
      <c r="J6048" s="5"/>
      <c r="K6048" s="5"/>
      <c r="M6048" s="411"/>
      <c r="O6048" s="16" t="str">
        <f t="shared" si="689"/>
        <v>211701کابل نوري خشک خاکي از نوع SM 12×12 براي نصب درون ترانشه.</v>
      </c>
      <c r="P6048" s="616">
        <v>211701</v>
      </c>
      <c r="Q6048" s="555" t="s">
        <v>3272</v>
      </c>
      <c r="R6048" s="555" t="s">
        <v>28</v>
      </c>
      <c r="S6048" s="614">
        <v>137500</v>
      </c>
      <c r="U6048" s="616"/>
    </row>
    <row r="6049" spans="1:21" ht="34.5">
      <c r="A6049" s="5"/>
      <c r="B6049" s="5"/>
      <c r="I6049" s="5"/>
      <c r="J6049" s="5"/>
      <c r="K6049" s="5"/>
      <c r="M6049" s="411"/>
      <c r="O6049" s="16" t="str">
        <f t="shared" si="689"/>
        <v>211702کابل نوري خشک خاکي از نوع SM 6×12 براي نصب درون ترانشه.</v>
      </c>
      <c r="P6049" s="616">
        <v>211702</v>
      </c>
      <c r="Q6049" s="555" t="s">
        <v>3273</v>
      </c>
      <c r="R6049" s="555" t="s">
        <v>28</v>
      </c>
      <c r="S6049" s="614">
        <v>92100</v>
      </c>
      <c r="U6049" s="616"/>
    </row>
    <row r="6050" spans="1:21" ht="34.5">
      <c r="A6050" s="5"/>
      <c r="B6050" s="5"/>
      <c r="I6050" s="5"/>
      <c r="J6050" s="5"/>
      <c r="K6050" s="5"/>
      <c r="M6050" s="411"/>
      <c r="O6050" s="16" t="str">
        <f t="shared" si="689"/>
        <v>211703کابل نوري خشک خاکي از نوع SM 6×8 براي نصب درون ترانشه.</v>
      </c>
      <c r="P6050" s="616">
        <v>211703</v>
      </c>
      <c r="Q6050" s="555" t="s">
        <v>3274</v>
      </c>
      <c r="R6050" s="555" t="s">
        <v>28</v>
      </c>
      <c r="S6050" s="614">
        <v>50200</v>
      </c>
      <c r="U6050" s="616"/>
    </row>
    <row r="6051" spans="1:21" ht="34.5">
      <c r="A6051" s="5"/>
      <c r="B6051" s="5"/>
      <c r="I6051" s="5"/>
      <c r="J6051" s="5"/>
      <c r="K6051" s="5"/>
      <c r="M6051" s="411"/>
      <c r="O6051" s="16" t="str">
        <f t="shared" si="689"/>
        <v>211704کابل نوري خشک خاکي از نوع SM 6×4 براي نصب درون ترانشه.</v>
      </c>
      <c r="P6051" s="616">
        <v>211704</v>
      </c>
      <c r="Q6051" s="555" t="s">
        <v>3275</v>
      </c>
      <c r="R6051" s="555" t="s">
        <v>28</v>
      </c>
      <c r="S6051" s="614">
        <v>83900</v>
      </c>
      <c r="U6051" s="616"/>
    </row>
    <row r="6052" spans="1:21" ht="34.5">
      <c r="A6052" s="5"/>
      <c r="B6052" s="5"/>
      <c r="I6052" s="5"/>
      <c r="J6052" s="5"/>
      <c r="K6052" s="5"/>
      <c r="M6052" s="411"/>
      <c r="O6052" s="16" t="str">
        <f t="shared" si="689"/>
        <v>211705کابل نوري خشک خاکي از نوع SM 6×2 براي نصب درون ترانشه.</v>
      </c>
      <c r="P6052" s="616">
        <v>211705</v>
      </c>
      <c r="Q6052" s="555" t="s">
        <v>3276</v>
      </c>
      <c r="R6052" s="555" t="s">
        <v>28</v>
      </c>
      <c r="S6052" s="614">
        <v>47100</v>
      </c>
      <c r="U6052" s="616"/>
    </row>
    <row r="6053" spans="1:21" ht="34.5">
      <c r="A6053" s="5"/>
      <c r="B6053" s="5"/>
      <c r="I6053" s="5"/>
      <c r="J6053" s="5"/>
      <c r="K6053" s="5"/>
      <c r="M6053" s="411"/>
      <c r="O6053" s="16" t="str">
        <f t="shared" si="689"/>
        <v>211706کابل نوري خشک خاکي از نوع SM 6×1 براي نصب درون ترانشه.</v>
      </c>
      <c r="P6053" s="616">
        <v>211706</v>
      </c>
      <c r="Q6053" s="555" t="s">
        <v>3277</v>
      </c>
      <c r="R6053" s="555" t="s">
        <v>28</v>
      </c>
      <c r="S6053" s="614">
        <v>40600</v>
      </c>
      <c r="U6053" s="616"/>
    </row>
    <row r="6054" spans="1:21" ht="34.5">
      <c r="A6054" s="5"/>
      <c r="B6054" s="5"/>
      <c r="I6054" s="5"/>
      <c r="J6054" s="5"/>
      <c r="K6054" s="5"/>
      <c r="M6054" s="411"/>
      <c r="O6054" s="16" t="str">
        <f t="shared" si="689"/>
        <v>211707کابل نوري خشک خاکي از نوع SM 4×1 براي نصب درون ترانشه.</v>
      </c>
      <c r="P6054" s="616">
        <v>211707</v>
      </c>
      <c r="Q6054" s="555" t="s">
        <v>3278</v>
      </c>
      <c r="R6054" s="555" t="s">
        <v>28</v>
      </c>
      <c r="S6054" s="614">
        <v>36000</v>
      </c>
      <c r="U6054" s="616"/>
    </row>
    <row r="6055" spans="1:21" ht="34.5">
      <c r="A6055" s="5"/>
      <c r="B6055" s="5"/>
      <c r="I6055" s="5"/>
      <c r="J6055" s="5"/>
      <c r="K6055" s="5"/>
      <c r="M6055" s="411"/>
      <c r="O6055" s="16" t="str">
        <f t="shared" ref="O6055:O6118" si="690">LEFT(CONCATENATE(P6055,Q6055),252)</f>
        <v>211708کابل نوري خشک خاکي از نوع SM 4×2 براي نصب درون ترانشه.</v>
      </c>
      <c r="P6055" s="616">
        <v>211708</v>
      </c>
      <c r="Q6055" s="555" t="s">
        <v>3279</v>
      </c>
      <c r="R6055" s="555" t="s">
        <v>28</v>
      </c>
      <c r="S6055" s="614">
        <v>40500</v>
      </c>
      <c r="U6055" s="616"/>
    </row>
    <row r="6056" spans="1:21" ht="34.5">
      <c r="A6056" s="5"/>
      <c r="B6056" s="5"/>
      <c r="I6056" s="5"/>
      <c r="J6056" s="5"/>
      <c r="K6056" s="5"/>
      <c r="M6056" s="411"/>
      <c r="O6056" s="16" t="str">
        <f t="shared" si="690"/>
        <v>211721کابل نوري خشک خاکي از نوع NZ 12×12 براي نصب درون ترانشه.</v>
      </c>
      <c r="P6056" s="616">
        <v>211721</v>
      </c>
      <c r="Q6056" s="555" t="s">
        <v>3280</v>
      </c>
      <c r="R6056" s="555" t="s">
        <v>28</v>
      </c>
      <c r="S6056" s="614">
        <v>259000</v>
      </c>
      <c r="U6056" s="616"/>
    </row>
    <row r="6057" spans="1:21" ht="34.5">
      <c r="A6057" s="5"/>
      <c r="B6057" s="5"/>
      <c r="I6057" s="5"/>
      <c r="J6057" s="5"/>
      <c r="K6057" s="5"/>
      <c r="M6057" s="411"/>
      <c r="O6057" s="16" t="str">
        <f t="shared" si="690"/>
        <v>211722کابل نوري خشک خاکي از نوع NZ 6×12 براي نصب درون ترانشه.</v>
      </c>
      <c r="P6057" s="616">
        <v>211722</v>
      </c>
      <c r="Q6057" s="555" t="s">
        <v>3281</v>
      </c>
      <c r="R6057" s="555" t="s">
        <v>28</v>
      </c>
      <c r="S6057" s="614">
        <v>165000</v>
      </c>
      <c r="U6057" s="616"/>
    </row>
    <row r="6058" spans="1:21" ht="34.5">
      <c r="A6058" s="5"/>
      <c r="B6058" s="5"/>
      <c r="I6058" s="5"/>
      <c r="J6058" s="5"/>
      <c r="K6058" s="5"/>
      <c r="M6058" s="411"/>
      <c r="O6058" s="16" t="str">
        <f t="shared" si="690"/>
        <v>211723کابل نوري خشک خاکي از نوع NZ 6×8 براي نصب درون ترانشه.</v>
      </c>
      <c r="P6058" s="616">
        <v>211723</v>
      </c>
      <c r="Q6058" s="555" t="s">
        <v>3282</v>
      </c>
      <c r="R6058" s="555" t="s">
        <v>28</v>
      </c>
      <c r="S6058" s="614">
        <v>118500</v>
      </c>
      <c r="U6058" s="616"/>
    </row>
    <row r="6059" spans="1:21" ht="34.5">
      <c r="A6059" s="5"/>
      <c r="B6059" s="5"/>
      <c r="I6059" s="5"/>
      <c r="J6059" s="5"/>
      <c r="K6059" s="5"/>
      <c r="M6059" s="411"/>
      <c r="O6059" s="16" t="str">
        <f t="shared" si="690"/>
        <v>211724کابل نوري خشک خاکي از نوع NZ 6×4 براي نصب درون ترانشه.</v>
      </c>
      <c r="P6059" s="616">
        <v>211724</v>
      </c>
      <c r="Q6059" s="555" t="s">
        <v>3283</v>
      </c>
      <c r="R6059" s="555" t="s">
        <v>28</v>
      </c>
      <c r="S6059" s="614">
        <v>76800</v>
      </c>
      <c r="U6059" s="616"/>
    </row>
    <row r="6060" spans="1:21" ht="34.5">
      <c r="A6060" s="5"/>
      <c r="B6060" s="5"/>
      <c r="I6060" s="5"/>
      <c r="J6060" s="5"/>
      <c r="K6060" s="5"/>
      <c r="M6060" s="411"/>
      <c r="O6060" s="16" t="str">
        <f t="shared" si="690"/>
        <v>211725کابل نوري خشک خاکي از نوع NZ 6×2 براي نصب درون ترانشه.</v>
      </c>
      <c r="P6060" s="616">
        <v>211725</v>
      </c>
      <c r="Q6060" s="555" t="s">
        <v>3284</v>
      </c>
      <c r="R6060" s="555" t="s">
        <v>28</v>
      </c>
      <c r="S6060" s="614">
        <v>59300</v>
      </c>
      <c r="U6060" s="616"/>
    </row>
    <row r="6061" spans="1:21" ht="34.5">
      <c r="A6061" s="5"/>
      <c r="B6061" s="5"/>
      <c r="I6061" s="5"/>
      <c r="J6061" s="5"/>
      <c r="K6061" s="5"/>
      <c r="M6061" s="411"/>
      <c r="O6061" s="16" t="str">
        <f t="shared" si="690"/>
        <v>211726کابل نوري خشک خاکي از نوع NZ 6×1 براي نصب درون ترانشه.</v>
      </c>
      <c r="P6061" s="616">
        <v>211726</v>
      </c>
      <c r="Q6061" s="555" t="s">
        <v>3285</v>
      </c>
      <c r="R6061" s="555" t="s">
        <v>28</v>
      </c>
      <c r="S6061" s="614">
        <v>48500</v>
      </c>
      <c r="U6061" s="616"/>
    </row>
    <row r="6062" spans="1:21" ht="34.5">
      <c r="A6062" s="5"/>
      <c r="B6062" s="5"/>
      <c r="I6062" s="5"/>
      <c r="J6062" s="5"/>
      <c r="K6062" s="5"/>
      <c r="M6062" s="411"/>
      <c r="O6062" s="16" t="str">
        <f t="shared" si="690"/>
        <v>211727کابل نوري خشک خاکي از نوع NZ 4×1 براي نصب درون ترانشه.</v>
      </c>
      <c r="P6062" s="616">
        <v>211727</v>
      </c>
      <c r="Q6062" s="555" t="s">
        <v>3286</v>
      </c>
      <c r="R6062" s="555" t="s">
        <v>28</v>
      </c>
      <c r="S6062" s="614">
        <v>43900</v>
      </c>
      <c r="U6062" s="616"/>
    </row>
    <row r="6063" spans="1:21" ht="34.5">
      <c r="A6063" s="5"/>
      <c r="B6063" s="5"/>
      <c r="I6063" s="5"/>
      <c r="J6063" s="5"/>
      <c r="K6063" s="5"/>
      <c r="M6063" s="411"/>
      <c r="O6063" s="16" t="str">
        <f t="shared" si="690"/>
        <v>211728کابل نوري خشک خاکي از نوع NZ 4×2 براي نصب درون ترانشه.</v>
      </c>
      <c r="P6063" s="616">
        <v>211728</v>
      </c>
      <c r="Q6063" s="555" t="s">
        <v>3287</v>
      </c>
      <c r="R6063" s="555" t="s">
        <v>28</v>
      </c>
      <c r="S6063" s="614">
        <v>59400</v>
      </c>
      <c r="U6063" s="616"/>
    </row>
    <row r="6064" spans="1:21">
      <c r="A6064" s="5"/>
      <c r="B6064" s="5"/>
      <c r="I6064" s="5"/>
      <c r="J6064" s="5"/>
      <c r="K6064" s="5"/>
      <c r="M6064" s="411"/>
      <c r="O6064" s="16" t="str">
        <f t="shared" si="690"/>
        <v>211729کابل نوری</v>
      </c>
      <c r="P6064" s="615" t="s">
        <v>3704</v>
      </c>
      <c r="Q6064" s="258" t="s">
        <v>3703</v>
      </c>
      <c r="R6064" s="259" t="s">
        <v>28</v>
      </c>
      <c r="S6064" s="87">
        <v>10000</v>
      </c>
      <c r="T6064" s="5" t="s">
        <v>511</v>
      </c>
    </row>
    <row r="6065" spans="1:21">
      <c r="A6065" s="5"/>
      <c r="B6065" s="5"/>
      <c r="I6065" s="5"/>
      <c r="J6065" s="5"/>
      <c r="K6065" s="5"/>
      <c r="M6065" s="411"/>
      <c r="O6065" s="16" t="str">
        <f t="shared" si="690"/>
        <v>211730کابل نوری1</v>
      </c>
      <c r="P6065" s="615" t="s">
        <v>3705</v>
      </c>
      <c r="Q6065" s="258" t="s">
        <v>7207</v>
      </c>
      <c r="R6065" s="259" t="s">
        <v>28</v>
      </c>
      <c r="S6065" s="87">
        <v>10001</v>
      </c>
      <c r="T6065" s="5" t="s">
        <v>511</v>
      </c>
    </row>
    <row r="6066" spans="1:21">
      <c r="A6066" s="5"/>
      <c r="B6066" s="5"/>
      <c r="I6066" s="5"/>
      <c r="J6066" s="5"/>
      <c r="K6066" s="5"/>
      <c r="M6066" s="411"/>
      <c r="O6066" s="16" t="str">
        <f t="shared" si="690"/>
        <v>211731کابل نوری2</v>
      </c>
      <c r="P6066" s="615" t="s">
        <v>3706</v>
      </c>
      <c r="Q6066" s="258" t="s">
        <v>7208</v>
      </c>
      <c r="R6066" s="259" t="s">
        <v>28</v>
      </c>
      <c r="S6066" s="87">
        <v>10002</v>
      </c>
      <c r="T6066" s="5" t="s">
        <v>511</v>
      </c>
    </row>
    <row r="6067" spans="1:21" ht="34.5">
      <c r="A6067" s="5"/>
      <c r="B6067" s="5"/>
      <c r="I6067" s="5"/>
      <c r="J6067" s="5"/>
      <c r="K6067" s="5"/>
      <c r="M6067" s="411"/>
      <c r="O6067" s="16" t="str">
        <f t="shared" si="690"/>
        <v>220101جعبه تقسيم شانه اي تلفن 6 زوجي، بدون شانه هاي مربوط، براي نصب روكار، از نوع فلزي ساخت داخل.</v>
      </c>
      <c r="P6067" s="618">
        <v>220101</v>
      </c>
      <c r="Q6067" s="555" t="s">
        <v>3288</v>
      </c>
      <c r="R6067" s="555" t="s">
        <v>30</v>
      </c>
      <c r="S6067" s="616">
        <v>0</v>
      </c>
      <c r="U6067" s="616"/>
    </row>
    <row r="6068" spans="1:21" ht="34.5">
      <c r="A6068" s="5"/>
      <c r="B6068" s="5"/>
      <c r="I6068" s="5"/>
      <c r="J6068" s="5"/>
      <c r="K6068" s="5"/>
      <c r="M6068" s="411"/>
      <c r="O6068" s="16" t="str">
        <f t="shared" si="690"/>
        <v>220102جعبه تقسيم شانه اي تلفن 20 زوجي، بدون شانه هاي مربوط، براي نصب روكار، از نوع فلزي ساخت داخل.</v>
      </c>
      <c r="P6068" s="616">
        <v>220102</v>
      </c>
      <c r="Q6068" s="555" t="s">
        <v>3289</v>
      </c>
      <c r="R6068" s="555" t="s">
        <v>30</v>
      </c>
      <c r="S6068" s="614">
        <v>128500</v>
      </c>
      <c r="U6068" s="616"/>
    </row>
    <row r="6069" spans="1:21" ht="34.5">
      <c r="A6069" s="5"/>
      <c r="B6069" s="5"/>
      <c r="I6069" s="5"/>
      <c r="J6069" s="5"/>
      <c r="K6069" s="5"/>
      <c r="M6069" s="411"/>
      <c r="O6069" s="16" t="str">
        <f t="shared" si="690"/>
        <v>220103جعبه تقسيم شانه اي تلفن 40 زوجي، بدون شانه هاي مربوط، براي نصب روكار، از نوع فلزي ساخت داخل.</v>
      </c>
      <c r="P6069" s="616">
        <v>220103</v>
      </c>
      <c r="Q6069" s="555" t="s">
        <v>3290</v>
      </c>
      <c r="R6069" s="555" t="s">
        <v>30</v>
      </c>
      <c r="S6069" s="614">
        <v>162500</v>
      </c>
      <c r="U6069" s="616"/>
    </row>
    <row r="6070" spans="1:21" ht="34.5">
      <c r="A6070" s="5"/>
      <c r="B6070" s="5"/>
      <c r="I6070" s="5"/>
      <c r="J6070" s="5"/>
      <c r="K6070" s="5"/>
      <c r="M6070" s="411"/>
      <c r="O6070" s="16" t="str">
        <f t="shared" si="690"/>
        <v>220104جعبه تقسيم شانه اي تلفن 60 زوجي، بدون شانه هاي مربوط، براي نصب روكار، از نوع فلزي ساخت داخل.</v>
      </c>
      <c r="P6070" s="616">
        <v>220104</v>
      </c>
      <c r="Q6070" s="555" t="s">
        <v>3291</v>
      </c>
      <c r="R6070" s="555" t="s">
        <v>30</v>
      </c>
      <c r="S6070" s="614">
        <v>214000</v>
      </c>
      <c r="U6070" s="616"/>
    </row>
    <row r="6071" spans="1:21" ht="34.5">
      <c r="A6071" s="5"/>
      <c r="B6071" s="5"/>
      <c r="I6071" s="5"/>
      <c r="J6071" s="5"/>
      <c r="K6071" s="5"/>
      <c r="M6071" s="411"/>
      <c r="O6071" s="16" t="str">
        <f t="shared" si="690"/>
        <v>220105جعبه تقسيم شانه اي تلفن 80 زوجي، بدون شانه هاي مربوط، براي نصب روكار، از نوع فلزي ساخت داخل.</v>
      </c>
      <c r="P6071" s="616">
        <v>220105</v>
      </c>
      <c r="Q6071" s="555" t="s">
        <v>3292</v>
      </c>
      <c r="R6071" s="555" t="s">
        <v>30</v>
      </c>
      <c r="S6071" s="614">
        <v>239500</v>
      </c>
      <c r="U6071" s="616"/>
    </row>
    <row r="6072" spans="1:21" ht="34.5">
      <c r="A6072" s="5"/>
      <c r="B6072" s="5"/>
      <c r="I6072" s="5"/>
      <c r="J6072" s="5"/>
      <c r="K6072" s="5"/>
      <c r="M6072" s="411"/>
      <c r="O6072" s="16" t="str">
        <f t="shared" si="690"/>
        <v>220106جعبه تقسيم شانه اي تلفن 100 زوجي، بدون شانه هاي مربوط، براي نصب روكار، از نوع فلزي ساخت داخل.</v>
      </c>
      <c r="P6072" s="616">
        <v>220106</v>
      </c>
      <c r="Q6072" s="555" t="s">
        <v>3293</v>
      </c>
      <c r="R6072" s="555" t="s">
        <v>30</v>
      </c>
      <c r="S6072" s="614">
        <v>259500</v>
      </c>
      <c r="U6072" s="616"/>
    </row>
    <row r="6073" spans="1:21" ht="34.5">
      <c r="A6073" s="5"/>
      <c r="B6073" s="5"/>
      <c r="I6073" s="5"/>
      <c r="J6073" s="5"/>
      <c r="K6073" s="5"/>
      <c r="M6073" s="411"/>
      <c r="O6073" s="16" t="str">
        <f t="shared" si="690"/>
        <v>220107جعبه تقسيم شانه اي تلفن 120 زوجي، بدون شانه هاي مربوط، براي نصب روكار، از نوع فلزي ساخت داخل.</v>
      </c>
      <c r="P6073" s="616">
        <v>220107</v>
      </c>
      <c r="Q6073" s="555" t="s">
        <v>3294</v>
      </c>
      <c r="R6073" s="555" t="s">
        <v>30</v>
      </c>
      <c r="S6073" s="614">
        <v>283000</v>
      </c>
      <c r="U6073" s="616"/>
    </row>
    <row r="6074" spans="1:21" ht="34.5">
      <c r="A6074" s="5"/>
      <c r="B6074" s="5"/>
      <c r="I6074" s="5"/>
      <c r="J6074" s="5"/>
      <c r="K6074" s="5"/>
      <c r="M6074" s="411"/>
      <c r="O6074" s="16" t="str">
        <f t="shared" si="690"/>
        <v>220108جعبه تقسيم شانه اي تلفن 140 زوجي، بدون شانه هاي مربوط، براي نصب روكار، از نوع فلزي ساخت داخل.</v>
      </c>
      <c r="P6074" s="616">
        <v>220108</v>
      </c>
      <c r="Q6074" s="555" t="s">
        <v>3295</v>
      </c>
      <c r="R6074" s="555" t="s">
        <v>30</v>
      </c>
      <c r="S6074" s="614">
        <v>291000</v>
      </c>
      <c r="U6074" s="616"/>
    </row>
    <row r="6075" spans="1:21" ht="34.5">
      <c r="A6075" s="5"/>
      <c r="B6075" s="5"/>
      <c r="I6075" s="5"/>
      <c r="J6075" s="5"/>
      <c r="K6075" s="5"/>
      <c r="M6075" s="411"/>
      <c r="O6075" s="16" t="str">
        <f t="shared" si="690"/>
        <v>220109جعبه تقسيم شانه اي تلفن 160 زوجي، بدون شانه هاي مربوط، براي نصب روكار، از نوع فلزي ساخت داخل.</v>
      </c>
      <c r="P6075" s="616">
        <v>220109</v>
      </c>
      <c r="Q6075" s="555" t="s">
        <v>3296</v>
      </c>
      <c r="R6075" s="555" t="s">
        <v>30</v>
      </c>
      <c r="S6075" s="614">
        <v>313000</v>
      </c>
      <c r="U6075" s="616"/>
    </row>
    <row r="6076" spans="1:21" ht="34.5">
      <c r="A6076" s="5"/>
      <c r="B6076" s="5"/>
      <c r="I6076" s="5"/>
      <c r="J6076" s="5"/>
      <c r="K6076" s="5"/>
      <c r="M6076" s="411"/>
      <c r="O6076" s="16" t="str">
        <f t="shared" si="690"/>
        <v>220110جعبه تقسيم شانه اي تلفن 180 زوجي، بدون شانه هاي مربوط، براي نصب روكار، از نوع فلزي ساخت داخل.</v>
      </c>
      <c r="P6076" s="616">
        <v>220110</v>
      </c>
      <c r="Q6076" s="555" t="s">
        <v>3297</v>
      </c>
      <c r="R6076" s="555" t="s">
        <v>30</v>
      </c>
      <c r="S6076" s="614">
        <v>356500</v>
      </c>
      <c r="U6076" s="616"/>
    </row>
    <row r="6077" spans="1:21" ht="34.5">
      <c r="A6077" s="5"/>
      <c r="B6077" s="5"/>
      <c r="I6077" s="5"/>
      <c r="J6077" s="5"/>
      <c r="K6077" s="5"/>
      <c r="M6077" s="411"/>
      <c r="O6077" s="16" t="str">
        <f t="shared" si="690"/>
        <v>220111جعبه تقسيم شانه اي تلفن 200 زوجي، بدون شانه هاي مربوط، براي نصب روكار، از نوع فلزي ساخت داخل.</v>
      </c>
      <c r="P6077" s="616">
        <v>220111</v>
      </c>
      <c r="Q6077" s="555" t="s">
        <v>3298</v>
      </c>
      <c r="R6077" s="555" t="s">
        <v>30</v>
      </c>
      <c r="S6077" s="614">
        <v>380500</v>
      </c>
      <c r="U6077" s="616"/>
    </row>
    <row r="6078" spans="1:21" ht="34.5">
      <c r="A6078" s="5"/>
      <c r="B6078" s="5"/>
      <c r="I6078" s="5"/>
      <c r="J6078" s="5"/>
      <c r="K6078" s="5"/>
      <c r="M6078" s="411"/>
      <c r="O6078" s="16" t="str">
        <f t="shared" si="690"/>
        <v>220201جعبه تقسيم شانه اي تلفن 6 زوجي، بدون شانه هاي مربوط، براي نصب توكار، از نوع فلزي ساخت داخل.</v>
      </c>
      <c r="P6078" s="616">
        <v>220201</v>
      </c>
      <c r="Q6078" s="555" t="s">
        <v>3299</v>
      </c>
      <c r="R6078" s="555" t="s">
        <v>30</v>
      </c>
      <c r="S6078" s="614">
        <v>121000</v>
      </c>
      <c r="U6078" s="616"/>
    </row>
    <row r="6079" spans="1:21" ht="34.5">
      <c r="A6079" s="5"/>
      <c r="B6079" s="5"/>
      <c r="I6079" s="5"/>
      <c r="J6079" s="5"/>
      <c r="K6079" s="5"/>
      <c r="M6079" s="411"/>
      <c r="O6079" s="16" t="str">
        <f t="shared" si="690"/>
        <v>220202جعبه تقسيم شانه اي تلفن 20 زوجي، بدون شانه هاي مربوط، براي نصب توكار، از نوع فلزي ساخت داخل.</v>
      </c>
      <c r="P6079" s="616">
        <v>220202</v>
      </c>
      <c r="Q6079" s="555" t="s">
        <v>3300</v>
      </c>
      <c r="R6079" s="555" t="s">
        <v>30</v>
      </c>
      <c r="S6079" s="614">
        <v>128500</v>
      </c>
      <c r="U6079" s="616"/>
    </row>
    <row r="6080" spans="1:21" ht="34.5">
      <c r="A6080" s="5"/>
      <c r="B6080" s="5"/>
      <c r="I6080" s="5"/>
      <c r="J6080" s="5"/>
      <c r="K6080" s="5"/>
      <c r="M6080" s="411"/>
      <c r="O6080" s="16" t="str">
        <f t="shared" si="690"/>
        <v>220203جعبه تقسيم شانه اي تلفن 40 زوجي، بدون شانه هاي مربوط، براي نصب توكار، از نوع فلزي ساخت داخل.</v>
      </c>
      <c r="P6080" s="616">
        <v>220203</v>
      </c>
      <c r="Q6080" s="555" t="s">
        <v>3301</v>
      </c>
      <c r="R6080" s="555" t="s">
        <v>30</v>
      </c>
      <c r="S6080" s="614">
        <v>149000</v>
      </c>
      <c r="U6080" s="616"/>
    </row>
    <row r="6081" spans="1:21" ht="34.5">
      <c r="A6081" s="5"/>
      <c r="B6081" s="5"/>
      <c r="I6081" s="5"/>
      <c r="J6081" s="5"/>
      <c r="K6081" s="5"/>
      <c r="M6081" s="411"/>
      <c r="O6081" s="16" t="str">
        <f t="shared" si="690"/>
        <v>220204جعبه تقسيم شانه اي تلفن 60 زوجي، بدون شانه هاي مربوط، براي نصب توكار، از نوع فلزي ساخت داخل.</v>
      </c>
      <c r="P6081" s="616">
        <v>220204</v>
      </c>
      <c r="Q6081" s="555" t="s">
        <v>3302</v>
      </c>
      <c r="R6081" s="555" t="s">
        <v>30</v>
      </c>
      <c r="S6081" s="614">
        <v>205500</v>
      </c>
      <c r="U6081" s="616"/>
    </row>
    <row r="6082" spans="1:21" ht="34.5">
      <c r="A6082" s="5"/>
      <c r="B6082" s="5"/>
      <c r="I6082" s="5"/>
      <c r="J6082" s="5"/>
      <c r="K6082" s="5"/>
      <c r="M6082" s="411"/>
      <c r="O6082" s="16" t="str">
        <f t="shared" si="690"/>
        <v>220205جعبه تقسيم شانه اي تلفن 80 زوجي، بدون شانه هاي مربوط، براي نصب توكار، از نوع فلزي ساخت داخل.</v>
      </c>
      <c r="P6082" s="616">
        <v>220205</v>
      </c>
      <c r="Q6082" s="555" t="s">
        <v>3303</v>
      </c>
      <c r="R6082" s="555" t="s">
        <v>30</v>
      </c>
      <c r="S6082" s="614">
        <v>232000</v>
      </c>
      <c r="U6082" s="616"/>
    </row>
    <row r="6083" spans="1:21" ht="34.5">
      <c r="A6083" s="5"/>
      <c r="B6083" s="5"/>
      <c r="I6083" s="5"/>
      <c r="J6083" s="5"/>
      <c r="K6083" s="5"/>
      <c r="M6083" s="411"/>
      <c r="O6083" s="16" t="str">
        <f t="shared" si="690"/>
        <v>220206جعبه تقسيم شانه اي تلفن 100 زوجي، بدون شانه هاي مربوط، براي نصب توكار، از نوع فلزي ساخت داخل.</v>
      </c>
      <c r="P6083" s="616">
        <v>220206</v>
      </c>
      <c r="Q6083" s="555" t="s">
        <v>3304</v>
      </c>
      <c r="R6083" s="555" t="s">
        <v>30</v>
      </c>
      <c r="S6083" s="614">
        <v>256500</v>
      </c>
      <c r="U6083" s="616"/>
    </row>
    <row r="6084" spans="1:21" ht="34.5">
      <c r="A6084" s="5"/>
      <c r="B6084" s="5"/>
      <c r="I6084" s="5"/>
      <c r="J6084" s="5"/>
      <c r="K6084" s="5"/>
      <c r="M6084" s="411"/>
      <c r="O6084" s="16" t="str">
        <f t="shared" si="690"/>
        <v>220207جعبه تقسيم شانه اي تلفن 120 زوجي، بدون شانه هاي مربوط، براي نصب توكار، از نوع فلزي ساخت داخل.</v>
      </c>
      <c r="P6084" s="616">
        <v>220207</v>
      </c>
      <c r="Q6084" s="555" t="s">
        <v>3305</v>
      </c>
      <c r="R6084" s="555" t="s">
        <v>30</v>
      </c>
      <c r="S6084" s="614">
        <v>302000</v>
      </c>
      <c r="U6084" s="616"/>
    </row>
    <row r="6085" spans="1:21" ht="34.5">
      <c r="A6085" s="5"/>
      <c r="B6085" s="5"/>
      <c r="I6085" s="5"/>
      <c r="J6085" s="5"/>
      <c r="K6085" s="5"/>
      <c r="M6085" s="411"/>
      <c r="O6085" s="16" t="str">
        <f t="shared" si="690"/>
        <v>220208جعبه تقسيم شانه اي تلفن 140 زوجي، بدون شانه هاي مربوط، براي نصب توكار، از نوع فلزي ساخت داخل.</v>
      </c>
      <c r="P6085" s="616">
        <v>220208</v>
      </c>
      <c r="Q6085" s="555" t="s">
        <v>3306</v>
      </c>
      <c r="R6085" s="555" t="s">
        <v>30</v>
      </c>
      <c r="S6085" s="614">
        <v>310500</v>
      </c>
      <c r="U6085" s="616"/>
    </row>
    <row r="6086" spans="1:21" ht="34.5">
      <c r="A6086" s="5"/>
      <c r="B6086" s="5"/>
      <c r="I6086" s="5"/>
      <c r="J6086" s="5"/>
      <c r="K6086" s="5"/>
      <c r="M6086" s="411"/>
      <c r="O6086" s="16" t="str">
        <f t="shared" si="690"/>
        <v>220209جعبه تقسيم شانه اي تلفن 160 زوجي، بدون شانه هاي مربوط، براي نصب توكار، از نوع فلزي ساخت داخل.</v>
      </c>
      <c r="P6086" s="616">
        <v>220209</v>
      </c>
      <c r="Q6086" s="555" t="s">
        <v>3307</v>
      </c>
      <c r="R6086" s="555" t="s">
        <v>30</v>
      </c>
      <c r="S6086" s="614">
        <v>314500</v>
      </c>
      <c r="U6086" s="616"/>
    </row>
    <row r="6087" spans="1:21" ht="34.5">
      <c r="A6087" s="5"/>
      <c r="B6087" s="5"/>
      <c r="I6087" s="5"/>
      <c r="J6087" s="5"/>
      <c r="K6087" s="5"/>
      <c r="M6087" s="411"/>
      <c r="O6087" s="16" t="str">
        <f t="shared" si="690"/>
        <v>220210جعبه تقسيم شانه اي تلفن 180 زوجي، بدون شانه هاي مربوط، براي نصب توكار، از نوع فلزي ساخت داخل.</v>
      </c>
      <c r="P6087" s="616">
        <v>220210</v>
      </c>
      <c r="Q6087" s="555" t="s">
        <v>3308</v>
      </c>
      <c r="R6087" s="555" t="s">
        <v>30</v>
      </c>
      <c r="S6087" s="614">
        <v>372000</v>
      </c>
      <c r="U6087" s="616"/>
    </row>
    <row r="6088" spans="1:21" ht="34.5">
      <c r="A6088" s="5"/>
      <c r="B6088" s="5"/>
      <c r="I6088" s="5"/>
      <c r="J6088" s="5"/>
      <c r="K6088" s="5"/>
      <c r="M6088" s="411"/>
      <c r="O6088" s="16" t="str">
        <f t="shared" si="690"/>
        <v>220211جعبه تقسيم شانه اي تلفن 200 زوجي، بدون شانه هاي مربوط، براي نصب توكار، از نوع فلزي ساخت داخل.</v>
      </c>
      <c r="P6088" s="616">
        <v>220211</v>
      </c>
      <c r="Q6088" s="555" t="s">
        <v>3309</v>
      </c>
      <c r="R6088" s="555" t="s">
        <v>30</v>
      </c>
      <c r="S6088" s="614">
        <v>382000</v>
      </c>
      <c r="U6088" s="616"/>
    </row>
    <row r="6089" spans="1:21" ht="69">
      <c r="A6089" s="5"/>
      <c r="B6089" s="5"/>
      <c r="I6089" s="5"/>
      <c r="J6089" s="5"/>
      <c r="K6089" s="5"/>
      <c r="M6089" s="411"/>
      <c r="O6089" s="16" t="str">
        <f t="shared" si="690"/>
        <v>220501جعبه انشعاب تلفن تا60 زوجي، بدون شانه هاي مربوط، براي نصب درفضاي آزادباسقف شيبدار، تهيه شده از ورق آهن به ضخامت 5 /1 ميليمترو درلولادار، قفل مخصوص، غيرقابل نفوذگردوخاك وباران، رنگ شده به طوركامل.</v>
      </c>
      <c r="P6089" s="616">
        <v>220501</v>
      </c>
      <c r="Q6089" s="555" t="s">
        <v>3310</v>
      </c>
      <c r="R6089" s="555" t="s">
        <v>54</v>
      </c>
      <c r="S6089" s="616">
        <v>0</v>
      </c>
      <c r="U6089" s="616"/>
    </row>
    <row r="6090" spans="1:21" ht="69">
      <c r="A6090" s="5"/>
      <c r="B6090" s="5"/>
      <c r="I6090" s="5"/>
      <c r="J6090" s="5"/>
      <c r="K6090" s="5"/>
      <c r="M6090" s="411"/>
      <c r="O6090" s="16" t="str">
        <f t="shared" si="690"/>
        <v>220502جعبه انشعاب تلفن تا100 زوجي، بدون شانه هاي مربوط، براي نصب در فضاي آزادباسقف شيبدار، تهيه شده ازورق آهن به ضخامت 5 /1 ميليمترودرلولادار، قفل مخصوص غيرقابل نفوذگردوخاك وباران، رنگ شده به طوركامل.</v>
      </c>
      <c r="P6090" s="616">
        <v>220502</v>
      </c>
      <c r="Q6090" s="555" t="s">
        <v>3311</v>
      </c>
      <c r="R6090" s="555" t="s">
        <v>54</v>
      </c>
      <c r="S6090" s="616">
        <v>0</v>
      </c>
      <c r="U6090" s="616"/>
    </row>
    <row r="6091" spans="1:21" ht="69">
      <c r="A6091" s="5"/>
      <c r="B6091" s="5"/>
      <c r="I6091" s="5"/>
      <c r="J6091" s="5"/>
      <c r="K6091" s="5"/>
      <c r="M6091" s="411"/>
      <c r="O6091" s="16" t="str">
        <f t="shared" si="690"/>
        <v>220503جعبه انشعاب تلفن تا160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P6091" s="616">
        <v>220503</v>
      </c>
      <c r="Q6091" s="555" t="s">
        <v>6893</v>
      </c>
      <c r="R6091" s="555" t="s">
        <v>54</v>
      </c>
      <c r="S6091" s="616">
        <v>0</v>
      </c>
      <c r="U6091" s="616"/>
    </row>
    <row r="6092" spans="1:21" ht="69">
      <c r="A6092" s="5"/>
      <c r="B6092" s="5"/>
      <c r="I6092" s="5"/>
      <c r="J6092" s="5"/>
      <c r="K6092" s="5"/>
      <c r="M6092" s="411"/>
      <c r="O6092" s="16" t="str">
        <f t="shared" si="690"/>
        <v>220504جعبه انشعاب تلفن تا200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P6092" s="616">
        <v>220504</v>
      </c>
      <c r="Q6092" s="555" t="s">
        <v>6894</v>
      </c>
      <c r="R6092" s="555" t="s">
        <v>54</v>
      </c>
      <c r="S6092" s="616">
        <v>0</v>
      </c>
      <c r="U6092" s="616"/>
    </row>
    <row r="6093" spans="1:21" ht="69">
      <c r="A6093" s="5"/>
      <c r="B6093" s="5"/>
      <c r="I6093" s="5"/>
      <c r="J6093" s="5"/>
      <c r="K6093" s="5"/>
      <c r="M6093" s="411"/>
      <c r="O6093" s="16" t="str">
        <f t="shared" si="690"/>
        <v>220505جعبه انشعاب تلفن تا260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P6093" s="616">
        <v>220505</v>
      </c>
      <c r="Q6093" s="555" t="s">
        <v>6895</v>
      </c>
      <c r="R6093" s="555" t="s">
        <v>54</v>
      </c>
      <c r="S6093" s="616">
        <v>0</v>
      </c>
      <c r="U6093" s="616"/>
    </row>
    <row r="6094" spans="1:21" ht="69">
      <c r="A6094" s="5"/>
      <c r="B6094" s="5"/>
      <c r="I6094" s="5"/>
      <c r="J6094" s="5"/>
      <c r="K6094" s="5"/>
      <c r="M6094" s="411"/>
      <c r="O6094" s="16" t="str">
        <f t="shared" si="690"/>
        <v>220506جعبه انشعاب تلفن تا300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P6094" s="616">
        <v>220506</v>
      </c>
      <c r="Q6094" s="555" t="s">
        <v>6896</v>
      </c>
      <c r="R6094" s="555" t="s">
        <v>54</v>
      </c>
      <c r="S6094" s="616">
        <v>0</v>
      </c>
      <c r="U6094" s="616"/>
    </row>
    <row r="6095" spans="1:21" ht="69">
      <c r="A6095" s="5"/>
      <c r="B6095" s="5"/>
      <c r="I6095" s="5"/>
      <c r="J6095" s="5"/>
      <c r="K6095" s="5"/>
      <c r="M6095" s="411"/>
      <c r="O6095" s="16" t="str">
        <f t="shared" si="690"/>
        <v>220507جعبه انشعاب تلفن تا360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P6095" s="616">
        <v>220507</v>
      </c>
      <c r="Q6095" s="555" t="s">
        <v>6897</v>
      </c>
      <c r="R6095" s="555" t="s">
        <v>54</v>
      </c>
      <c r="S6095" s="616">
        <v>0</v>
      </c>
      <c r="U6095" s="616"/>
    </row>
    <row r="6096" spans="1:21" ht="69">
      <c r="A6096" s="5"/>
      <c r="B6096" s="5"/>
      <c r="I6096" s="5"/>
      <c r="J6096" s="5"/>
      <c r="K6096" s="5"/>
      <c r="M6096" s="411"/>
      <c r="O6096" s="16" t="str">
        <f t="shared" si="690"/>
        <v>220508جعبه انشعاب تلفن تا400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P6096" s="616">
        <v>220508</v>
      </c>
      <c r="Q6096" s="555" t="s">
        <v>6898</v>
      </c>
      <c r="R6096" s="555" t="s">
        <v>54</v>
      </c>
      <c r="S6096" s="616">
        <v>0</v>
      </c>
      <c r="U6096" s="616"/>
    </row>
    <row r="6097" spans="1:21" ht="69">
      <c r="A6097" s="5"/>
      <c r="B6097" s="5"/>
      <c r="I6097" s="5"/>
      <c r="J6097" s="5"/>
      <c r="K6097" s="5"/>
      <c r="M6097" s="411"/>
      <c r="O6097" s="16" t="str">
        <f t="shared" si="690"/>
        <v>220509جعبه انشعاب تلفن تا460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P6097" s="616">
        <v>220509</v>
      </c>
      <c r="Q6097" s="555" t="s">
        <v>6899</v>
      </c>
      <c r="R6097" s="555" t="s">
        <v>54</v>
      </c>
      <c r="S6097" s="616">
        <v>0</v>
      </c>
      <c r="U6097" s="616"/>
    </row>
    <row r="6098" spans="1:21" ht="69">
      <c r="A6098" s="5"/>
      <c r="B6098" s="5"/>
      <c r="I6098" s="5"/>
      <c r="J6098" s="5"/>
      <c r="K6098" s="5"/>
      <c r="M6098" s="411"/>
      <c r="O6098" s="16" t="str">
        <f t="shared" si="690"/>
        <v>220510جعبه انشعاب تلفن تا500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P6098" s="616">
        <v>220510</v>
      </c>
      <c r="Q6098" s="555" t="s">
        <v>6900</v>
      </c>
      <c r="R6098" s="555" t="s">
        <v>54</v>
      </c>
      <c r="S6098" s="616">
        <v>0</v>
      </c>
      <c r="U6098" s="616"/>
    </row>
    <row r="6099" spans="1:21">
      <c r="A6099" s="5"/>
      <c r="B6099" s="5"/>
      <c r="I6099" s="5"/>
      <c r="J6099" s="5"/>
      <c r="K6099" s="5"/>
      <c r="M6099" s="411"/>
      <c r="O6099" s="16" t="str">
        <f t="shared" si="690"/>
        <v>220601شانه 6 زوجي تلفن باپيچ وقلاب به طوركامل.</v>
      </c>
      <c r="P6099" s="616">
        <v>220601</v>
      </c>
      <c r="Q6099" s="555" t="s">
        <v>3312</v>
      </c>
      <c r="R6099" s="555" t="s">
        <v>30</v>
      </c>
      <c r="S6099" s="616">
        <v>0</v>
      </c>
      <c r="U6099" s="616"/>
    </row>
    <row r="6100" spans="1:21">
      <c r="A6100" s="5"/>
      <c r="B6100" s="5"/>
      <c r="I6100" s="5"/>
      <c r="J6100" s="5"/>
      <c r="K6100" s="5"/>
      <c r="M6100" s="411"/>
      <c r="O6100" s="16" t="str">
        <f t="shared" si="690"/>
        <v>220602شانه 10 زوجي تلفن باپيچ وقلاب به طوركامل.</v>
      </c>
      <c r="P6100" s="616">
        <v>220602</v>
      </c>
      <c r="Q6100" s="555" t="s">
        <v>3313</v>
      </c>
      <c r="R6100" s="555" t="s">
        <v>30</v>
      </c>
      <c r="S6100" s="616">
        <v>0</v>
      </c>
      <c r="U6100" s="616"/>
    </row>
    <row r="6101" spans="1:21">
      <c r="A6101" s="5"/>
      <c r="B6101" s="5"/>
      <c r="I6101" s="5"/>
      <c r="J6101" s="5"/>
      <c r="K6101" s="5"/>
      <c r="M6101" s="411"/>
      <c r="O6101" s="16" t="str">
        <f t="shared" si="690"/>
        <v>220603شانه 20 زوجي تلفن باپيچ وقلاب به طوركامل.</v>
      </c>
      <c r="P6101" s="616">
        <v>220603</v>
      </c>
      <c r="Q6101" s="555" t="s">
        <v>3314</v>
      </c>
      <c r="R6101" s="555" t="s">
        <v>30</v>
      </c>
      <c r="S6101" s="616">
        <v>0</v>
      </c>
      <c r="U6101" s="616"/>
    </row>
    <row r="6102" spans="1:21" ht="34.5">
      <c r="A6102" s="5"/>
      <c r="B6102" s="5"/>
      <c r="I6102" s="5"/>
      <c r="J6102" s="5"/>
      <c r="K6102" s="5"/>
      <c r="M6102" s="411"/>
      <c r="O6102" s="16" t="str">
        <f t="shared" si="690"/>
        <v>220701فرم بندي، سربندي، لحيم كاري وتست هرزوج ازمدارهاي ورودي ياخروجي درجعبه تقسيم شانه‌اي.</v>
      </c>
      <c r="P6102" s="616">
        <v>220701</v>
      </c>
      <c r="Q6102" s="555" t="s">
        <v>3315</v>
      </c>
      <c r="R6102" s="555" t="s">
        <v>3316</v>
      </c>
      <c r="S6102" s="614">
        <v>14700</v>
      </c>
      <c r="U6102" s="616"/>
    </row>
    <row r="6103" spans="1:21" ht="34.5">
      <c r="A6103" s="5"/>
      <c r="B6103" s="5"/>
      <c r="I6103" s="5"/>
      <c r="J6103" s="5"/>
      <c r="K6103" s="5"/>
      <c r="M6103" s="411"/>
      <c r="O6103" s="16" t="str">
        <f t="shared" si="690"/>
        <v>221102دستگاه تلفن روميزي ساده، با شماره گيرالكترونيك (فشاري) ساخت داخل.</v>
      </c>
      <c r="P6103" s="616">
        <v>221102</v>
      </c>
      <c r="Q6103" s="555" t="s">
        <v>3317</v>
      </c>
      <c r="R6103" s="555" t="s">
        <v>30</v>
      </c>
      <c r="S6103" s="616">
        <v>0</v>
      </c>
      <c r="U6103" s="616"/>
    </row>
    <row r="6104" spans="1:21" ht="34.5">
      <c r="A6104" s="5"/>
      <c r="B6104" s="5"/>
      <c r="I6104" s="5"/>
      <c r="J6104" s="5"/>
      <c r="K6104" s="5"/>
      <c r="M6104" s="411"/>
      <c r="O6104" s="16" t="str">
        <f t="shared" si="690"/>
        <v>221202دستگاه تلفن ديواري، باشماره گير الكترونيك (فشاري) ساخت داخل.</v>
      </c>
      <c r="P6104" s="616">
        <v>221202</v>
      </c>
      <c r="Q6104" s="555" t="s">
        <v>3318</v>
      </c>
      <c r="R6104" s="555" t="s">
        <v>30</v>
      </c>
      <c r="S6104" s="616">
        <v>0</v>
      </c>
      <c r="U6104" s="616"/>
    </row>
    <row r="6105" spans="1:21" ht="34.5">
      <c r="A6105" s="5"/>
      <c r="B6105" s="5"/>
      <c r="I6105" s="5"/>
      <c r="J6105" s="5"/>
      <c r="K6105" s="5"/>
      <c r="M6105" s="411"/>
      <c r="O6105" s="16" t="str">
        <f t="shared" si="690"/>
        <v>221301دستگاه تلفن ديواري فلزي مخصوص نصب درفضاي آزادياداخل كارخانه ها، به طوركامل ساخت داخل.</v>
      </c>
      <c r="P6105" s="616">
        <v>221301</v>
      </c>
      <c r="Q6105" s="555" t="s">
        <v>3319</v>
      </c>
      <c r="R6105" s="555" t="s">
        <v>30</v>
      </c>
      <c r="S6105" s="616">
        <v>0</v>
      </c>
      <c r="U6105" s="616"/>
    </row>
    <row r="6106" spans="1:21" ht="51.75">
      <c r="A6106" s="5"/>
      <c r="B6106" s="5"/>
      <c r="I6106" s="5"/>
      <c r="J6106" s="5"/>
      <c r="K6106" s="5"/>
      <c r="M6106" s="411"/>
      <c r="O6106" s="16" t="str">
        <f t="shared" si="690"/>
        <v>221401سيستم تلفن رئيس ومنشي، شامل دوخط خارجي ودوخط داخلي، باشماره گير الكترونيك، موزيك انتظار، به طوركامل ساخت داخل.</v>
      </c>
      <c r="P6106" s="616">
        <v>221401</v>
      </c>
      <c r="Q6106" s="555" t="s">
        <v>3320</v>
      </c>
      <c r="R6106" s="555" t="s">
        <v>30</v>
      </c>
      <c r="S6106" s="616">
        <v>0</v>
      </c>
      <c r="U6106" s="616"/>
    </row>
    <row r="6107" spans="1:21" ht="51.75">
      <c r="A6107" s="5"/>
      <c r="B6107" s="5"/>
      <c r="I6107" s="5"/>
      <c r="J6107" s="5"/>
      <c r="K6107" s="5"/>
      <c r="M6107" s="411"/>
      <c r="O6107" s="16" t="str">
        <f t="shared" si="690"/>
        <v>221402سيستم تلفن رئيس ومنشي، شامل دوخط خارجي و4 خط داخلي، باشماره گير الكترونيك، موزيك انتظار، به طوركامل ساخت داخل.</v>
      </c>
      <c r="P6107" s="616">
        <v>221402</v>
      </c>
      <c r="Q6107" s="555" t="s">
        <v>3321</v>
      </c>
      <c r="R6107" s="555" t="s">
        <v>30</v>
      </c>
      <c r="S6107" s="616">
        <v>0</v>
      </c>
      <c r="U6107" s="616"/>
    </row>
    <row r="6108" spans="1:21" ht="51.75">
      <c r="A6108" s="5"/>
      <c r="B6108" s="5"/>
      <c r="I6108" s="5"/>
      <c r="J6108" s="5"/>
      <c r="K6108" s="5"/>
      <c r="M6108" s="411"/>
      <c r="O6108" s="16" t="str">
        <f t="shared" si="690"/>
        <v>221501سيستم تلفن رديفي، شامل سه خط خارجي، 10 خط داخلي، 10 دستگاه تلفن مخصوص ومركز مربوط با موزيك انتظار، به طوركامل ساخت داخل.</v>
      </c>
      <c r="P6108" s="616">
        <v>221501</v>
      </c>
      <c r="Q6108" s="555" t="s">
        <v>3322</v>
      </c>
      <c r="R6108" s="555" t="s">
        <v>54</v>
      </c>
      <c r="S6108" s="616">
        <v>0</v>
      </c>
      <c r="U6108" s="616"/>
    </row>
    <row r="6109" spans="1:21" ht="51.75">
      <c r="A6109" s="5"/>
      <c r="B6109" s="5"/>
      <c r="I6109" s="5"/>
      <c r="J6109" s="5"/>
      <c r="K6109" s="5"/>
      <c r="M6109" s="411"/>
      <c r="O6109" s="16" t="str">
        <f t="shared" si="690"/>
        <v>221502سيستم تلفن رديفي، شامل سه خط خارجي، 10 خط داخلي، 6 دستگاه تلفن مخصوص ومركزمربوط باموزيك انتظار، به طوركامل.</v>
      </c>
      <c r="P6109" s="616">
        <v>221502</v>
      </c>
      <c r="Q6109" s="555" t="s">
        <v>3323</v>
      </c>
      <c r="R6109" s="555" t="s">
        <v>54</v>
      </c>
      <c r="S6109" s="616">
        <v>0</v>
      </c>
      <c r="U6109" s="616"/>
    </row>
    <row r="6110" spans="1:21">
      <c r="A6110" s="5"/>
      <c r="B6110" s="5"/>
      <c r="I6110" s="5"/>
      <c r="J6110" s="5"/>
      <c r="K6110" s="5"/>
      <c r="M6110" s="411"/>
      <c r="O6110" s="16" t="str">
        <f t="shared" si="690"/>
        <v xml:space="preserve">221503سيستم تلفن </v>
      </c>
      <c r="P6110" s="615" t="s">
        <v>3708</v>
      </c>
      <c r="Q6110" s="258" t="s">
        <v>3707</v>
      </c>
      <c r="R6110" s="259" t="s">
        <v>54</v>
      </c>
      <c r="S6110" s="87">
        <v>10000</v>
      </c>
      <c r="T6110" s="5" t="s">
        <v>511</v>
      </c>
    </row>
    <row r="6111" spans="1:21">
      <c r="A6111" s="5"/>
      <c r="B6111" s="5"/>
      <c r="I6111" s="5"/>
      <c r="J6111" s="5"/>
      <c r="K6111" s="5"/>
      <c r="M6111" s="411"/>
      <c r="O6111" s="16" t="str">
        <f t="shared" si="690"/>
        <v>221504سيستم تلفن 1</v>
      </c>
      <c r="P6111" s="615" t="s">
        <v>3709</v>
      </c>
      <c r="Q6111" s="258" t="s">
        <v>7209</v>
      </c>
      <c r="R6111" s="259" t="s">
        <v>54</v>
      </c>
      <c r="S6111" s="87">
        <v>10001</v>
      </c>
      <c r="T6111" s="5" t="s">
        <v>511</v>
      </c>
    </row>
    <row r="6112" spans="1:21">
      <c r="A6112" s="5"/>
      <c r="B6112" s="5"/>
      <c r="I6112" s="5"/>
      <c r="J6112" s="5"/>
      <c r="K6112" s="5"/>
      <c r="M6112" s="411"/>
      <c r="O6112" s="16" t="str">
        <f t="shared" si="690"/>
        <v>221505سيستم تلفن 2</v>
      </c>
      <c r="P6112" s="615" t="s">
        <v>3710</v>
      </c>
      <c r="Q6112" s="258" t="s">
        <v>7210</v>
      </c>
      <c r="R6112" s="259" t="s">
        <v>54</v>
      </c>
      <c r="S6112" s="87">
        <v>10002</v>
      </c>
      <c r="T6112" s="5" t="s">
        <v>511</v>
      </c>
    </row>
    <row r="6113" spans="1:21" ht="34.5">
      <c r="A6113" s="5"/>
      <c r="B6113" s="5"/>
      <c r="I6113" s="5"/>
      <c r="J6113" s="5"/>
      <c r="K6113" s="5"/>
      <c r="M6113" s="411"/>
      <c r="O6113" s="16" t="str">
        <f t="shared" si="690"/>
        <v>230101نومراتور، بدون سيستم قطع خبر وبدون ترانس تغذيه، 5 شماره اي باچراغ‌هاي سيگنال وبيزر، به طور كامل، ساخت داخل.</v>
      </c>
      <c r="P6113" s="618">
        <v>230101</v>
      </c>
      <c r="Q6113" s="555" t="s">
        <v>3324</v>
      </c>
      <c r="R6113" s="555" t="s">
        <v>30</v>
      </c>
      <c r="S6113" s="614">
        <v>2565000</v>
      </c>
      <c r="T6113" s="555"/>
      <c r="U6113" s="614"/>
    </row>
    <row r="6114" spans="1:21" ht="51.75">
      <c r="A6114" s="5"/>
      <c r="B6114" s="5"/>
      <c r="I6114" s="5"/>
      <c r="J6114" s="5"/>
      <c r="K6114" s="5"/>
      <c r="M6114" s="411"/>
      <c r="O6114" s="16" t="str">
        <f t="shared" si="690"/>
        <v>230102نومراتور، بدون سيستم قطع خبر وبدون ترانس تغذيه، 10 شماره‌اي با چراغ‌هاي سيگنال وبيزر، به طور كامل، ساخت داخل.</v>
      </c>
      <c r="P6114" s="616">
        <v>230102</v>
      </c>
      <c r="Q6114" s="555" t="s">
        <v>3325</v>
      </c>
      <c r="R6114" s="555" t="s">
        <v>30</v>
      </c>
      <c r="S6114" s="614">
        <v>3035000</v>
      </c>
      <c r="T6114" s="555"/>
      <c r="U6114" s="614"/>
    </row>
    <row r="6115" spans="1:21" ht="51.75">
      <c r="A6115" s="5"/>
      <c r="B6115" s="5"/>
      <c r="I6115" s="5"/>
      <c r="J6115" s="5"/>
      <c r="K6115" s="5"/>
      <c r="M6115" s="411"/>
      <c r="O6115" s="16" t="str">
        <f t="shared" si="690"/>
        <v>230103نومراتور، بدون سيستم قطع خبر وبدون ترانس تغذيه، 15 شماره اي باچراغ‌هاي سيگنال وبيزر، به طور كامل، ساخت داخل.</v>
      </c>
      <c r="P6115" s="616">
        <v>230103</v>
      </c>
      <c r="Q6115" s="555" t="s">
        <v>3326</v>
      </c>
      <c r="R6115" s="555" t="s">
        <v>30</v>
      </c>
      <c r="S6115" s="616">
        <v>0</v>
      </c>
      <c r="T6115" s="555"/>
      <c r="U6115" s="614"/>
    </row>
    <row r="6116" spans="1:21" ht="51.75">
      <c r="A6116" s="5"/>
      <c r="B6116" s="5"/>
      <c r="I6116" s="5"/>
      <c r="J6116" s="5"/>
      <c r="K6116" s="5"/>
      <c r="M6116" s="411"/>
      <c r="O6116" s="16" t="str">
        <f t="shared" si="690"/>
        <v>230104نومراتور، بدون سيستم قطع خبر وبدون ترانس تغذيه، 20 شماره اي باچراغ‌هاي سيگنال وبيزر، به طور كامل، ساخت داخل.</v>
      </c>
      <c r="P6116" s="616">
        <v>230104</v>
      </c>
      <c r="Q6116" s="555" t="s">
        <v>3327</v>
      </c>
      <c r="R6116" s="555" t="s">
        <v>30</v>
      </c>
      <c r="S6116" s="616">
        <v>0</v>
      </c>
      <c r="T6116" s="555"/>
      <c r="U6116" s="614"/>
    </row>
    <row r="6117" spans="1:21" ht="34.5">
      <c r="A6117" s="5"/>
      <c r="B6117" s="5"/>
      <c r="I6117" s="5"/>
      <c r="J6117" s="5"/>
      <c r="K6117" s="5"/>
      <c r="M6117" s="411"/>
      <c r="O6117" s="16" t="str">
        <f t="shared" si="690"/>
        <v>230201پلاك احضارتوكاربادكمه فشاري و قوطي مربوط، به طور كامل، ساخت داخل.</v>
      </c>
      <c r="P6117" s="616">
        <v>230201</v>
      </c>
      <c r="Q6117" s="555" t="s">
        <v>3328</v>
      </c>
      <c r="R6117" s="555" t="s">
        <v>30</v>
      </c>
      <c r="S6117" s="614">
        <v>47500</v>
      </c>
      <c r="T6117" s="555"/>
      <c r="U6117" s="614"/>
    </row>
    <row r="6118" spans="1:21" ht="51.75">
      <c r="A6118" s="5"/>
      <c r="B6118" s="5"/>
      <c r="I6118" s="5"/>
      <c r="J6118" s="5"/>
      <c r="K6118" s="5"/>
      <c r="M6118" s="411"/>
      <c r="O6118" s="16" t="str">
        <f t="shared" si="690"/>
        <v>230202پلاك احضارتوكاربادكمه فشاري و قوطي مربوط، 
به ‌طور كامل، ساخت داخل مجهز به كانكتور مخصوص براي شستي گلابي.</v>
      </c>
      <c r="P6118" s="616">
        <v>230202</v>
      </c>
      <c r="Q6118" s="555" t="s">
        <v>3329</v>
      </c>
      <c r="R6118" s="555" t="s">
        <v>30</v>
      </c>
      <c r="S6118" s="614">
        <v>179500</v>
      </c>
      <c r="T6118" s="555"/>
      <c r="U6118" s="614"/>
    </row>
    <row r="6119" spans="1:21">
      <c r="A6119" s="5"/>
      <c r="B6119" s="5"/>
      <c r="I6119" s="5"/>
      <c r="J6119" s="5"/>
      <c r="K6119" s="5"/>
      <c r="M6119" s="411"/>
      <c r="O6119" s="16" t="str">
        <f t="shared" ref="O6119:O6182" si="691">LEFT(CONCATENATE(P6119,Q6119),252)</f>
        <v>230301شستي گلابي همراه باسيم وفيش مربوط.</v>
      </c>
      <c r="P6119" s="616">
        <v>230301</v>
      </c>
      <c r="Q6119" s="555" t="s">
        <v>3330</v>
      </c>
      <c r="R6119" s="555" t="s">
        <v>30</v>
      </c>
      <c r="S6119" s="614">
        <v>73100</v>
      </c>
      <c r="T6119" s="555"/>
      <c r="U6119" s="614"/>
    </row>
    <row r="6120" spans="1:21" ht="34.5">
      <c r="A6120" s="5"/>
      <c r="B6120" s="5"/>
      <c r="I6120" s="5"/>
      <c r="J6120" s="5"/>
      <c r="K6120" s="5"/>
      <c r="M6120" s="411"/>
      <c r="O6120" s="16" t="str">
        <f t="shared" si="691"/>
        <v>230401پلاك احضارتوكاراز نوع كششي، با قلاب كشش وزنجيرمربوط، به طور كامل.</v>
      </c>
      <c r="P6120" s="616">
        <v>230401</v>
      </c>
      <c r="Q6120" s="555" t="s">
        <v>3331</v>
      </c>
      <c r="R6120" s="555" t="s">
        <v>30</v>
      </c>
      <c r="S6120" s="614">
        <v>249000</v>
      </c>
      <c r="T6120" s="555"/>
      <c r="U6120" s="614"/>
    </row>
    <row r="6121" spans="1:21" ht="34.5">
      <c r="A6121" s="5"/>
      <c r="B6121" s="5"/>
      <c r="I6121" s="5"/>
      <c r="J6121" s="5"/>
      <c r="K6121" s="5"/>
      <c r="M6121" s="411"/>
      <c r="O6121" s="16" t="str">
        <f t="shared" si="691"/>
        <v>230501پلاك پاسخ (Cancel)، شامل لامپ خبر، رله، شستي وقوطي به طوركامل، ساخت داخل.</v>
      </c>
      <c r="P6121" s="616">
        <v>230501</v>
      </c>
      <c r="Q6121" s="555" t="s">
        <v>3332</v>
      </c>
      <c r="R6121" s="555" t="s">
        <v>30</v>
      </c>
      <c r="S6121" s="614">
        <v>245500</v>
      </c>
      <c r="T6121" s="555"/>
      <c r="U6121" s="614"/>
    </row>
    <row r="6122" spans="1:21" ht="34.5">
      <c r="A6122" s="5"/>
      <c r="B6122" s="5"/>
      <c r="I6122" s="5"/>
      <c r="J6122" s="5"/>
      <c r="K6122" s="5"/>
      <c r="M6122" s="411"/>
      <c r="O6122" s="16" t="str">
        <f t="shared" si="691"/>
        <v>230601چراغ سردربايك عددلامپ وقوطي مربوط، به طور كامل، ساخت داخل.</v>
      </c>
      <c r="P6122" s="616">
        <v>230601</v>
      </c>
      <c r="Q6122" s="555" t="s">
        <v>3333</v>
      </c>
      <c r="R6122" s="555" t="s">
        <v>30</v>
      </c>
      <c r="S6122" s="614">
        <v>84500</v>
      </c>
      <c r="T6122" s="555"/>
      <c r="U6122" s="614"/>
    </row>
    <row r="6123" spans="1:21" ht="34.5">
      <c r="A6123" s="5"/>
      <c r="B6123" s="5"/>
      <c r="I6123" s="5"/>
      <c r="J6123" s="5"/>
      <c r="K6123" s="5"/>
      <c r="M6123" s="411"/>
      <c r="O6123" s="16" t="str">
        <f t="shared" si="691"/>
        <v>230602چراغ سردربادوعددلامپ وقوطي مربوط، به طور كامل، ساخت داخل.</v>
      </c>
      <c r="P6123" s="616">
        <v>230602</v>
      </c>
      <c r="Q6123" s="555" t="s">
        <v>3334</v>
      </c>
      <c r="R6123" s="555" t="s">
        <v>30</v>
      </c>
      <c r="S6123" s="614">
        <v>89400</v>
      </c>
      <c r="T6123" s="555"/>
      <c r="U6123" s="614"/>
    </row>
    <row r="6124" spans="1:21" ht="34.5">
      <c r="A6124" s="5"/>
      <c r="B6124" s="5"/>
      <c r="I6124" s="5"/>
      <c r="J6124" s="5"/>
      <c r="K6124" s="5"/>
      <c r="M6124" s="411"/>
      <c r="O6124" s="16" t="str">
        <f t="shared" si="691"/>
        <v>230701ترانسفورماتور 6/220، 12/220 يا 24/220 ولت جريان متناوب، با قدرت 100 ولت آمپر، ساخت داخل.</v>
      </c>
      <c r="P6124" s="616">
        <v>230701</v>
      </c>
      <c r="Q6124" s="555" t="s">
        <v>3335</v>
      </c>
      <c r="R6124" s="555" t="s">
        <v>30</v>
      </c>
      <c r="S6124" s="614">
        <v>125500</v>
      </c>
      <c r="T6124" s="555"/>
      <c r="U6124" s="614"/>
    </row>
    <row r="6125" spans="1:21" ht="34.5">
      <c r="A6125" s="5"/>
      <c r="B6125" s="5"/>
      <c r="I6125" s="5"/>
      <c r="J6125" s="5"/>
      <c r="K6125" s="5"/>
      <c r="M6125" s="411"/>
      <c r="O6125" s="16" t="str">
        <f t="shared" si="691"/>
        <v>230702ترانسفورماتور 6/220، 12/220 يا 24/220 ولت جريان متناوب، با قدرت 200 ولت آمپر، ساخت داخل.</v>
      </c>
      <c r="P6125" s="616">
        <v>230702</v>
      </c>
      <c r="Q6125" s="555" t="s">
        <v>3336</v>
      </c>
      <c r="R6125" s="555" t="s">
        <v>30</v>
      </c>
      <c r="S6125" s="614">
        <v>151500</v>
      </c>
      <c r="T6125" s="555"/>
      <c r="U6125" s="614"/>
    </row>
    <row r="6126" spans="1:21" ht="51.75">
      <c r="A6126" s="5"/>
      <c r="B6126" s="5"/>
      <c r="I6126" s="5"/>
      <c r="J6126" s="5"/>
      <c r="K6126" s="5"/>
      <c r="M6126" s="411"/>
      <c r="O6126" s="16" t="str">
        <f t="shared" si="691"/>
        <v>230801سيستم دربازكن تك واحدي، باشستي خبر، بلندگو، ميكروفن، يك عدد گوشي، سيستم فرمان ومنبع تغذيه به طوركامل، به استثناي سيم كشي و لوله كشي مربوط، ساخت داخل.</v>
      </c>
      <c r="P6126" s="616">
        <v>230801</v>
      </c>
      <c r="Q6126" s="555" t="s">
        <v>3337</v>
      </c>
      <c r="R6126" s="555" t="s">
        <v>54</v>
      </c>
      <c r="S6126" s="614">
        <v>1150000</v>
      </c>
      <c r="T6126" s="555"/>
      <c r="U6126" s="614"/>
    </row>
    <row r="6127" spans="1:21">
      <c r="A6127" s="5"/>
      <c r="B6127" s="5"/>
      <c r="I6127" s="5"/>
      <c r="J6127" s="5"/>
      <c r="K6127" s="5"/>
      <c r="M6127" s="411"/>
      <c r="O6127" s="16" t="str">
        <f t="shared" si="691"/>
        <v>230901زنگ اخبار12، 6 ولت به ‌طور كامل، ساخت داخل.</v>
      </c>
      <c r="P6127" s="616">
        <v>230901</v>
      </c>
      <c r="Q6127" s="555" t="s">
        <v>3338</v>
      </c>
      <c r="R6127" s="555" t="s">
        <v>30</v>
      </c>
      <c r="S6127" s="614">
        <v>74900</v>
      </c>
      <c r="T6127" s="555"/>
      <c r="U6127" s="614"/>
    </row>
    <row r="6128" spans="1:21">
      <c r="A6128" s="5"/>
      <c r="B6128" s="5"/>
      <c r="I6128" s="5"/>
      <c r="J6128" s="5"/>
      <c r="K6128" s="5"/>
      <c r="M6128" s="411"/>
      <c r="O6128" s="16" t="str">
        <f t="shared" si="691"/>
        <v>230902زنگ‌اخبار 12،6 ولت به ‌طور كامل، ساخت خارج.</v>
      </c>
      <c r="P6128" s="616">
        <v>230902</v>
      </c>
      <c r="Q6128" s="555" t="s">
        <v>3339</v>
      </c>
      <c r="R6128" s="555" t="s">
        <v>30</v>
      </c>
      <c r="S6128" s="616">
        <v>0</v>
      </c>
      <c r="T6128" s="555"/>
      <c r="U6128" s="614"/>
    </row>
    <row r="6129" spans="1:21">
      <c r="A6129" s="5"/>
      <c r="B6129" s="5"/>
      <c r="I6129" s="5"/>
      <c r="J6129" s="5"/>
      <c r="K6129" s="5"/>
      <c r="M6129" s="411"/>
      <c r="O6129" s="16" t="str">
        <f t="shared" si="691"/>
        <v>231001بيزر24،12، 6 ولت به طور كامل، ساخت داخل.</v>
      </c>
      <c r="P6129" s="616">
        <v>231001</v>
      </c>
      <c r="Q6129" s="555" t="s">
        <v>3340</v>
      </c>
      <c r="R6129" s="555" t="s">
        <v>30</v>
      </c>
      <c r="S6129" s="614">
        <v>88300</v>
      </c>
      <c r="T6129" s="555"/>
      <c r="U6129" s="614"/>
    </row>
    <row r="6130" spans="1:21">
      <c r="A6130" s="5"/>
      <c r="B6130" s="5"/>
      <c r="I6130" s="5"/>
      <c r="J6130" s="5"/>
      <c r="K6130" s="5"/>
      <c r="M6130" s="411"/>
      <c r="O6130" s="16" t="str">
        <f t="shared" si="691"/>
        <v>231002بيزر24،12، 6 ولت به طور كامل، ساخت خارج.</v>
      </c>
      <c r="P6130" s="616">
        <v>231002</v>
      </c>
      <c r="Q6130" s="555" t="s">
        <v>3341</v>
      </c>
      <c r="R6130" s="555" t="s">
        <v>30</v>
      </c>
      <c r="S6130" s="616">
        <v>0</v>
      </c>
      <c r="T6130" s="555"/>
      <c r="U6130" s="614"/>
    </row>
    <row r="6131" spans="1:21" ht="51.75">
      <c r="A6131" s="5"/>
      <c r="B6131" s="5"/>
      <c r="I6131" s="5"/>
      <c r="J6131" s="5"/>
      <c r="K6131" s="5"/>
      <c r="M6131" s="411"/>
      <c r="O6131" s="16" t="str">
        <f t="shared" si="691"/>
        <v>231101سيستم دربازكن مركزي بامركز اپراتورتوسط سرايدار، بايك در ورودي وسيستم اعلام خبربه سرايدار، براي ساختمانهاي مرتفع به ظرفيت 10 واحد مسكوني به طوركامل، ساخت داخل.</v>
      </c>
      <c r="P6131" s="616">
        <v>231101</v>
      </c>
      <c r="Q6131" s="555" t="s">
        <v>3342</v>
      </c>
      <c r="R6131" s="555" t="s">
        <v>54</v>
      </c>
      <c r="S6131" s="614">
        <v>5377000</v>
      </c>
      <c r="T6131" s="555"/>
      <c r="U6131" s="614"/>
    </row>
    <row r="6132" spans="1:21" ht="51.75">
      <c r="A6132" s="5"/>
      <c r="B6132" s="5"/>
      <c r="I6132" s="5"/>
      <c r="J6132" s="5"/>
      <c r="K6132" s="5"/>
      <c r="M6132" s="411"/>
      <c r="O6132" s="16" t="str">
        <f t="shared" si="691"/>
        <v>231102سيستم دربازكن مركزي بامركز اپراتورتوسط سرايدار، بايك در ورودي وسيستم اعلام خبربه سرايدار، براي ساختمانهاي مرتفع به ظرفيت 16 واحد مسكوني به طوركامل، ساخت داخل.</v>
      </c>
      <c r="P6132" s="616">
        <v>231102</v>
      </c>
      <c r="Q6132" s="555" t="s">
        <v>3343</v>
      </c>
      <c r="R6132" s="555" t="s">
        <v>54</v>
      </c>
      <c r="S6132" s="614">
        <v>7969000</v>
      </c>
      <c r="T6132" s="555"/>
      <c r="U6132" s="614"/>
    </row>
    <row r="6133" spans="1:21" ht="51.75">
      <c r="A6133" s="5"/>
      <c r="B6133" s="5"/>
      <c r="I6133" s="5"/>
      <c r="J6133" s="5"/>
      <c r="K6133" s="5"/>
      <c r="M6133" s="411"/>
      <c r="O6133" s="16" t="str">
        <f t="shared" si="691"/>
        <v>231103سيستم دربازكن مركزي بامركز اپراتورتوسط سرايدار، بايك در ورودي وسيستم اعلام خبربه سرايدار، براي ساختمانهاي مرتفع به ظرفيت 20 واحدمسكوني به طوركامل، ساخت داخل.</v>
      </c>
      <c r="P6133" s="616">
        <v>231103</v>
      </c>
      <c r="Q6133" s="555" t="s">
        <v>3344</v>
      </c>
      <c r="R6133" s="555" t="s">
        <v>54</v>
      </c>
      <c r="S6133" s="614">
        <v>9591000</v>
      </c>
      <c r="T6133" s="555"/>
      <c r="U6133" s="614"/>
    </row>
    <row r="6134" spans="1:21" ht="51.75">
      <c r="A6134" s="5"/>
      <c r="B6134" s="5"/>
      <c r="I6134" s="5"/>
      <c r="J6134" s="5"/>
      <c r="K6134" s="5"/>
      <c r="M6134" s="411"/>
      <c r="O6134" s="16" t="str">
        <f t="shared" si="691"/>
        <v>231104سيستم دربازكن مركزي بامركز اپراتورتوسط سرايدار، بايك در ورودي وسيستم اعلام خبربه سرايدار، براي ساختمانهاي مرتفع به ظرفيت 24 واحدمسكوني به طوركامل، ساخت داخل.</v>
      </c>
      <c r="P6134" s="616">
        <v>231104</v>
      </c>
      <c r="Q6134" s="555" t="s">
        <v>3345</v>
      </c>
      <c r="R6134" s="555" t="s">
        <v>54</v>
      </c>
      <c r="S6134" s="614">
        <v>11249000</v>
      </c>
      <c r="T6134" s="555"/>
      <c r="U6134" s="614"/>
    </row>
    <row r="6135" spans="1:21" ht="51.75">
      <c r="A6135" s="5"/>
      <c r="B6135" s="5"/>
      <c r="I6135" s="5"/>
      <c r="J6135" s="5"/>
      <c r="K6135" s="5"/>
      <c r="M6135" s="411"/>
      <c r="O6135" s="16" t="str">
        <f t="shared" si="691"/>
        <v>231105سيستم دربازكن مركزي بامركز اپراتورتوسط سرايدار، بايك در ورودي وسيستم اعلام خبربه سرايدار، براي ساختمانهاي مرتفع به ظرفيت 32 واحدمسكوني به طوركامل، ساخت داخل.</v>
      </c>
      <c r="P6135" s="616">
        <v>231105</v>
      </c>
      <c r="Q6135" s="555" t="s">
        <v>3346</v>
      </c>
      <c r="R6135" s="555" t="s">
        <v>54</v>
      </c>
      <c r="S6135" s="614">
        <v>14592000</v>
      </c>
      <c r="T6135" s="555"/>
      <c r="U6135" s="614"/>
    </row>
    <row r="6136" spans="1:21" ht="51.75">
      <c r="A6136" s="5"/>
      <c r="B6136" s="5"/>
      <c r="I6136" s="5"/>
      <c r="J6136" s="5"/>
      <c r="K6136" s="5"/>
      <c r="M6136" s="411"/>
      <c r="O6136" s="16" t="str">
        <f t="shared" si="691"/>
        <v>231106سيستم دربازكن مركزي بامركز اپراتورتوسط سرايدار، بايك در ورودي وسيستم اعلام خبربه سرايدار، براي ساختمانهاي مرتفع به ظرفيت 36 واحدمسكوني به طوركامل، ساخت داخل.</v>
      </c>
      <c r="P6136" s="616">
        <v>231106</v>
      </c>
      <c r="Q6136" s="555" t="s">
        <v>3347</v>
      </c>
      <c r="R6136" s="555" t="s">
        <v>54</v>
      </c>
      <c r="S6136" s="614">
        <v>16191000</v>
      </c>
      <c r="T6136" s="555"/>
      <c r="U6136" s="614"/>
    </row>
    <row r="6137" spans="1:21" ht="51.75">
      <c r="A6137" s="5"/>
      <c r="B6137" s="5"/>
      <c r="I6137" s="5"/>
      <c r="J6137" s="5"/>
      <c r="K6137" s="5"/>
      <c r="M6137" s="411"/>
      <c r="O6137" s="16" t="str">
        <f t="shared" si="691"/>
        <v>231107سيستم دربازكن مركزي بامركز اپراتورتوسط سرايدار، بايك در ورودي وسيستم اعلام خبربه سرايدار، براي ساختمانهاي مرتفع به ظرفيت 40 واحدمسكوني به طوركامل، ساخت داخل.</v>
      </c>
      <c r="P6137" s="616">
        <v>231107</v>
      </c>
      <c r="Q6137" s="555" t="s">
        <v>3348</v>
      </c>
      <c r="R6137" s="555" t="s">
        <v>54</v>
      </c>
      <c r="S6137" s="614">
        <v>17954000</v>
      </c>
      <c r="T6137" s="555"/>
      <c r="U6137" s="614"/>
    </row>
    <row r="6138" spans="1:21" ht="51.75">
      <c r="A6138" s="5"/>
      <c r="B6138" s="5"/>
      <c r="I6138" s="5"/>
      <c r="J6138" s="5"/>
      <c r="K6138" s="5"/>
      <c r="M6138" s="411"/>
      <c r="O6138" s="16" t="str">
        <f t="shared" si="691"/>
        <v>231108سيستم دربازكن مركزي بامركز اپراتورتوسط سرايدار، بايك در ورودي وسيستم اعلام خبربه سرايدار، براي ساختمانهاي مرتفع به ظرفيت 48 واحدمسكوني به طوركامل، ساخت داخل.</v>
      </c>
      <c r="P6138" s="616">
        <v>231108</v>
      </c>
      <c r="Q6138" s="555" t="s">
        <v>3349</v>
      </c>
      <c r="R6138" s="555" t="s">
        <v>54</v>
      </c>
      <c r="S6138" s="614">
        <v>21202000</v>
      </c>
      <c r="T6138" s="555"/>
      <c r="U6138" s="614"/>
    </row>
    <row r="6139" spans="1:21" ht="51.75">
      <c r="A6139" s="5"/>
      <c r="B6139" s="5"/>
      <c r="I6139" s="5"/>
      <c r="J6139" s="5"/>
      <c r="K6139" s="5"/>
      <c r="M6139" s="411"/>
      <c r="O6139" s="16" t="str">
        <f t="shared" si="691"/>
        <v>231109سيستم دربازكن مركزي بامركز اپراتورتوسط سرايدار، بايك در ورودي وسيستم اعلام خبربه سرايدار، براي ساختمانهاي مرتفع به ظرفيت 56 واحدمسكوني به طوركامل، ساخت داخل.</v>
      </c>
      <c r="P6139" s="616">
        <v>231109</v>
      </c>
      <c r="Q6139" s="555" t="s">
        <v>3350</v>
      </c>
      <c r="R6139" s="555" t="s">
        <v>54</v>
      </c>
      <c r="S6139" s="614">
        <v>25488000</v>
      </c>
      <c r="T6139" s="555"/>
      <c r="U6139" s="614"/>
    </row>
    <row r="6140" spans="1:21" ht="51.75">
      <c r="A6140" s="5"/>
      <c r="B6140" s="5"/>
      <c r="I6140" s="5"/>
      <c r="J6140" s="5"/>
      <c r="K6140" s="5"/>
      <c r="M6140" s="411"/>
      <c r="O6140" s="16" t="str">
        <f t="shared" si="691"/>
        <v>231110سيستم دربازكن مركزي بامركز اپراتورتوسط سرايدار، بايك در ورودي وسيستم اعلام خبربه سرايدار، براي ساختمانهاي مرتفع به ظرفيت 60 واحدمسكوني به طوركامل، ساخت داخل.</v>
      </c>
      <c r="P6140" s="616">
        <v>231110</v>
      </c>
      <c r="Q6140" s="555" t="s">
        <v>3351</v>
      </c>
      <c r="R6140" s="555" t="s">
        <v>54</v>
      </c>
      <c r="S6140" s="614">
        <v>27064000</v>
      </c>
      <c r="T6140" s="555"/>
      <c r="U6140" s="614"/>
    </row>
    <row r="6141" spans="1:21" ht="69">
      <c r="A6141" s="5"/>
      <c r="B6141" s="5"/>
      <c r="I6141" s="5"/>
      <c r="J6141" s="5"/>
      <c r="K6141" s="5"/>
      <c r="M6141" s="411"/>
      <c r="O6141" s="16" t="str">
        <f t="shared" si="691"/>
        <v>231201سيستم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10 واحدمسكوني به طوركامل، ساخت داخل.</v>
      </c>
      <c r="P6141" s="616">
        <v>231201</v>
      </c>
      <c r="Q6141" s="555" t="s">
        <v>3352</v>
      </c>
      <c r="R6141" s="555" t="s">
        <v>54</v>
      </c>
      <c r="S6141" s="614">
        <v>7492000</v>
      </c>
      <c r="T6141" s="555"/>
      <c r="U6141" s="614"/>
    </row>
    <row r="6142" spans="1:21" ht="69">
      <c r="A6142" s="5"/>
      <c r="B6142" s="5"/>
      <c r="I6142" s="5"/>
      <c r="J6142" s="5"/>
      <c r="K6142" s="5"/>
      <c r="M6142" s="411"/>
      <c r="O6142" s="16" t="str">
        <f t="shared" si="691"/>
        <v>231202سيستم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16 واحدمسكوني به طوركامل، ساخت داخل.</v>
      </c>
      <c r="P6142" s="616">
        <v>231202</v>
      </c>
      <c r="Q6142" s="555" t="s">
        <v>3353</v>
      </c>
      <c r="R6142" s="555" t="s">
        <v>54</v>
      </c>
      <c r="S6142" s="614">
        <v>11077000</v>
      </c>
      <c r="T6142" s="555"/>
      <c r="U6142" s="614"/>
    </row>
    <row r="6143" spans="1:21" ht="69">
      <c r="A6143" s="5"/>
      <c r="B6143" s="5"/>
      <c r="I6143" s="5"/>
      <c r="J6143" s="5"/>
      <c r="K6143" s="5"/>
      <c r="M6143" s="411"/>
      <c r="O6143" s="16" t="str">
        <f t="shared" si="691"/>
        <v>231203سيستم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20 واحدمسكوني به طوركامل، ساخت داخل.</v>
      </c>
      <c r="P6143" s="616">
        <v>231203</v>
      </c>
      <c r="Q6143" s="555" t="s">
        <v>3354</v>
      </c>
      <c r="R6143" s="555" t="s">
        <v>54</v>
      </c>
      <c r="S6143" s="614">
        <v>13313000</v>
      </c>
      <c r="T6143" s="555"/>
      <c r="U6143" s="614"/>
    </row>
    <row r="6144" spans="1:21" ht="69">
      <c r="A6144" s="5"/>
      <c r="B6144" s="5"/>
      <c r="I6144" s="5"/>
      <c r="J6144" s="5"/>
      <c r="K6144" s="5"/>
      <c r="M6144" s="411"/>
      <c r="O6144" s="16" t="str">
        <f t="shared" si="691"/>
        <v>231204سيستم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24 واحدمسكوني به طوركامل، ساخت داخل.</v>
      </c>
      <c r="P6144" s="616">
        <v>231204</v>
      </c>
      <c r="Q6144" s="555" t="s">
        <v>3355</v>
      </c>
      <c r="R6144" s="555" t="s">
        <v>54</v>
      </c>
      <c r="S6144" s="614">
        <v>15895000</v>
      </c>
      <c r="T6144" s="555"/>
      <c r="U6144" s="614"/>
    </row>
    <row r="6145" spans="1:21" ht="69">
      <c r="A6145" s="5"/>
      <c r="B6145" s="5"/>
      <c r="I6145" s="5"/>
      <c r="J6145" s="5"/>
      <c r="K6145" s="5"/>
      <c r="M6145" s="411"/>
      <c r="O6145" s="16" t="str">
        <f t="shared" si="691"/>
        <v>231205سيستم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32 واحدمسكوني به طوركامل، ساخت داخل.</v>
      </c>
      <c r="P6145" s="616">
        <v>231205</v>
      </c>
      <c r="Q6145" s="555" t="s">
        <v>3356</v>
      </c>
      <c r="R6145" s="555" t="s">
        <v>54</v>
      </c>
      <c r="S6145" s="614">
        <v>20254000</v>
      </c>
      <c r="T6145" s="555"/>
      <c r="U6145" s="614"/>
    </row>
    <row r="6146" spans="1:21" ht="69">
      <c r="A6146" s="5"/>
      <c r="B6146" s="5"/>
      <c r="I6146" s="5"/>
      <c r="J6146" s="5"/>
      <c r="K6146" s="5"/>
      <c r="M6146" s="411"/>
      <c r="O6146" s="16" t="str">
        <f t="shared" si="691"/>
        <v>231206سيستم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36 واحدمسكوني به طوركامل، ساخت داخل.</v>
      </c>
      <c r="P6146" s="616">
        <v>231206</v>
      </c>
      <c r="Q6146" s="555" t="s">
        <v>3357</v>
      </c>
      <c r="R6146" s="555" t="s">
        <v>54</v>
      </c>
      <c r="S6146" s="614">
        <v>22443000</v>
      </c>
      <c r="T6146" s="555"/>
      <c r="U6146" s="614"/>
    </row>
    <row r="6147" spans="1:21" ht="69">
      <c r="A6147" s="5"/>
      <c r="B6147" s="5"/>
      <c r="I6147" s="5"/>
      <c r="J6147" s="5"/>
      <c r="K6147" s="5"/>
      <c r="M6147" s="411"/>
      <c r="O6147" s="16" t="str">
        <f t="shared" si="691"/>
        <v>231207سيستم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40 واحدمسكوني به طوركامل، ساخت داخل.</v>
      </c>
      <c r="P6147" s="616">
        <v>231207</v>
      </c>
      <c r="Q6147" s="555" t="s">
        <v>3358</v>
      </c>
      <c r="R6147" s="555" t="s">
        <v>54</v>
      </c>
      <c r="S6147" s="614">
        <v>23925000</v>
      </c>
      <c r="T6147" s="555"/>
      <c r="U6147" s="614"/>
    </row>
    <row r="6148" spans="1:21" ht="69">
      <c r="A6148" s="5"/>
      <c r="B6148" s="5"/>
      <c r="I6148" s="5"/>
      <c r="J6148" s="5"/>
      <c r="K6148" s="5"/>
      <c r="M6148" s="411"/>
      <c r="O6148" s="16" t="str">
        <f t="shared" si="691"/>
        <v>231208سيستم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48 واحدمسكوني به طوركامل، ساخت داخل.</v>
      </c>
      <c r="P6148" s="616">
        <v>231208</v>
      </c>
      <c r="Q6148" s="555" t="s">
        <v>3359</v>
      </c>
      <c r="R6148" s="555" t="s">
        <v>54</v>
      </c>
      <c r="S6148" s="614">
        <v>29311000</v>
      </c>
      <c r="T6148" s="555"/>
      <c r="U6148" s="614"/>
    </row>
    <row r="6149" spans="1:21" ht="69">
      <c r="A6149" s="5"/>
      <c r="B6149" s="5"/>
      <c r="I6149" s="5"/>
      <c r="J6149" s="5"/>
      <c r="K6149" s="5"/>
      <c r="M6149" s="411"/>
      <c r="O6149" s="16" t="str">
        <f t="shared" si="691"/>
        <v>231209سيستم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56 واحدمسكوني به طوركامل، ساخت داخل.</v>
      </c>
      <c r="P6149" s="616">
        <v>231209</v>
      </c>
      <c r="Q6149" s="555" t="s">
        <v>3360</v>
      </c>
      <c r="R6149" s="555" t="s">
        <v>54</v>
      </c>
      <c r="S6149" s="614">
        <v>35361000</v>
      </c>
      <c r="T6149" s="555"/>
      <c r="U6149" s="614"/>
    </row>
    <row r="6150" spans="1:21" ht="69">
      <c r="A6150" s="5"/>
      <c r="B6150" s="5"/>
      <c r="I6150" s="5"/>
      <c r="J6150" s="5"/>
      <c r="K6150" s="5"/>
      <c r="M6150" s="411"/>
      <c r="O6150" s="16" t="str">
        <f t="shared" si="691"/>
        <v>231210سيستم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60 واحدمسكوني به طوركامل، ساخت داخل.</v>
      </c>
      <c r="P6150" s="616">
        <v>231210</v>
      </c>
      <c r="Q6150" s="555" t="s">
        <v>3361</v>
      </c>
      <c r="R6150" s="555" t="s">
        <v>54</v>
      </c>
      <c r="S6150" s="614">
        <v>37552000</v>
      </c>
      <c r="T6150" s="555"/>
      <c r="U6150" s="614"/>
    </row>
    <row r="6151" spans="1:21" ht="86.25">
      <c r="A6151" s="5"/>
      <c r="B6151" s="5"/>
      <c r="I6151" s="5"/>
      <c r="J6151" s="5"/>
      <c r="K6151" s="5"/>
      <c r="M6151" s="411"/>
      <c r="O6151" s="16" t="str">
        <f t="shared" si="691"/>
        <v>231301دستگاه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10 اطاق بيمارستان به طوركامل، ساخت داخل.</v>
      </c>
      <c r="P6151" s="616">
        <v>231301</v>
      </c>
      <c r="Q6151" s="555" t="s">
        <v>3362</v>
      </c>
      <c r="R6151" s="555" t="s">
        <v>54</v>
      </c>
      <c r="S6151" s="614">
        <v>8312000</v>
      </c>
      <c r="T6151" s="555"/>
      <c r="U6151" s="614"/>
    </row>
    <row r="6152" spans="1:21" ht="86.25">
      <c r="A6152" s="5"/>
      <c r="B6152" s="5"/>
      <c r="I6152" s="5"/>
      <c r="J6152" s="5"/>
      <c r="K6152" s="5"/>
      <c r="M6152" s="411"/>
      <c r="O6152" s="16" t="str">
        <f t="shared" si="691"/>
        <v>231302دستگاه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20 اطاق بيمارستان به طوركامل، ساخت داخل.</v>
      </c>
      <c r="P6152" s="616">
        <v>231302</v>
      </c>
      <c r="Q6152" s="555" t="s">
        <v>3363</v>
      </c>
      <c r="R6152" s="555" t="s">
        <v>54</v>
      </c>
      <c r="S6152" s="614">
        <v>11218000</v>
      </c>
      <c r="T6152" s="555"/>
      <c r="U6152" s="614"/>
    </row>
    <row r="6153" spans="1:21" ht="86.25">
      <c r="A6153" s="5"/>
      <c r="B6153" s="5"/>
      <c r="I6153" s="5"/>
      <c r="J6153" s="5"/>
      <c r="K6153" s="5"/>
      <c r="M6153" s="411"/>
      <c r="O6153" s="16" t="str">
        <f t="shared" si="691"/>
        <v>231303دستگاه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30 اطاق بيمارستان به طوركامل، ساخت داخل.</v>
      </c>
      <c r="P6153" s="616">
        <v>231303</v>
      </c>
      <c r="Q6153" s="555" t="s">
        <v>3364</v>
      </c>
      <c r="R6153" s="555" t="s">
        <v>54</v>
      </c>
      <c r="S6153" s="614">
        <v>13073000</v>
      </c>
      <c r="T6153" s="555"/>
      <c r="U6153" s="614"/>
    </row>
    <row r="6154" spans="1:21" ht="69">
      <c r="A6154" s="5"/>
      <c r="B6154" s="5"/>
      <c r="I6154" s="5"/>
      <c r="J6154" s="5"/>
      <c r="K6154" s="5"/>
      <c r="M6154" s="411"/>
      <c r="O6154" s="16" t="str">
        <f t="shared" si="691"/>
        <v>231401دستگاه اينتركام دوطرفه سيستم نرس كال، باپري امپلي فايرداخلي، لامپ اشغال از نوع ديواري توكاريا روكار، براي نصب دراطاق بيماربا شستي احضاروكانكتورشستي گلابي، ساخت داخل.</v>
      </c>
      <c r="P6154" s="616">
        <v>231401</v>
      </c>
      <c r="Q6154" s="555" t="s">
        <v>3365</v>
      </c>
      <c r="R6154" s="555" t="s">
        <v>54</v>
      </c>
      <c r="S6154" s="614">
        <v>1226000</v>
      </c>
      <c r="T6154" s="555"/>
      <c r="U6154" s="614"/>
    </row>
    <row r="6155" spans="1:21" ht="51.75">
      <c r="A6155" s="5"/>
      <c r="B6155" s="5"/>
      <c r="I6155" s="5"/>
      <c r="J6155" s="5"/>
      <c r="K6155" s="5"/>
      <c r="M6155" s="411"/>
      <c r="O6155" s="16" t="str">
        <f t="shared" si="691"/>
        <v>231402دستگاه اينتركام دوطرفه سيستم نرس كال، با پري امپلي فايرداخلي، لامپ اشغال از نوع ديواري توكاريا روكار، براي نصب دراطاق بيماربا شستي احضار، ساخت داخل.</v>
      </c>
      <c r="P6155" s="616">
        <v>231402</v>
      </c>
      <c r="Q6155" s="555" t="s">
        <v>3366</v>
      </c>
      <c r="R6155" s="555" t="s">
        <v>30</v>
      </c>
      <c r="S6155" s="614">
        <v>1057000</v>
      </c>
      <c r="T6155" s="555"/>
      <c r="U6155" s="614"/>
    </row>
    <row r="6156" spans="1:21" ht="51.75">
      <c r="A6156" s="5"/>
      <c r="B6156" s="5"/>
      <c r="I6156" s="5"/>
      <c r="J6156" s="5"/>
      <c r="K6156" s="5"/>
      <c r="M6156" s="411"/>
      <c r="O6156" s="16" t="str">
        <f t="shared" si="691"/>
        <v>231501پلاك خبر از نوع توكار با قوطي مربوط، مجهزبه ‌كانكتور مخصوص براي شستي گلابي، باكابل مربوط و شستي گلابي براي سيستم نرس كال، ساخت داخل.</v>
      </c>
      <c r="P6156" s="616">
        <v>231501</v>
      </c>
      <c r="Q6156" s="555" t="s">
        <v>3367</v>
      </c>
      <c r="R6156" s="555" t="s">
        <v>30</v>
      </c>
      <c r="S6156" s="614">
        <v>274000</v>
      </c>
      <c r="T6156" s="555"/>
      <c r="U6156" s="614"/>
    </row>
    <row r="6157" spans="1:21" ht="51.75">
      <c r="A6157" s="5"/>
      <c r="B6157" s="5"/>
      <c r="I6157" s="5"/>
      <c r="J6157" s="5"/>
      <c r="K6157" s="5"/>
      <c r="M6157" s="411"/>
      <c r="O6157" s="16" t="str">
        <f t="shared" si="691"/>
        <v>231601پلاك پاسخ (Cancel)، شامل لامپ خبر، رله، شستي وقوطي مربوط وهماهنگ باسيستم نرس كال، به طوركامل، ساخت داخل.</v>
      </c>
      <c r="P6157" s="616">
        <v>231601</v>
      </c>
      <c r="Q6157" s="555" t="s">
        <v>3368</v>
      </c>
      <c r="R6157" s="555" t="s">
        <v>30</v>
      </c>
      <c r="S6157" s="614">
        <v>281000</v>
      </c>
      <c r="T6157" s="555"/>
      <c r="U6157" s="614"/>
    </row>
    <row r="6158" spans="1:21" ht="34.5">
      <c r="A6158" s="5"/>
      <c r="B6158" s="5"/>
      <c r="I6158" s="5"/>
      <c r="J6158" s="5"/>
      <c r="K6158" s="5"/>
      <c r="M6158" s="411"/>
      <c r="O6158" s="16" t="str">
        <f t="shared" si="691"/>
        <v>231701چراغ سردر، باقوطي مربوطو هماهنگ باسيستم نرس كال به طور كامل، ساخت داخل.</v>
      </c>
      <c r="P6158" s="616">
        <v>231701</v>
      </c>
      <c r="Q6158" s="555" t="s">
        <v>3369</v>
      </c>
      <c r="R6158" s="555" t="s">
        <v>30</v>
      </c>
      <c r="S6158" s="614">
        <v>261500</v>
      </c>
      <c r="T6158" s="555"/>
      <c r="U6158" s="614"/>
    </row>
    <row r="6159" spans="1:21">
      <c r="A6159" s="5"/>
      <c r="B6159" s="5"/>
      <c r="I6159" s="5"/>
      <c r="J6159" s="5"/>
      <c r="K6159" s="5"/>
      <c r="M6159" s="411"/>
      <c r="O6159" s="16" t="str">
        <f t="shared" si="691"/>
        <v>231702چراغ</v>
      </c>
      <c r="P6159" s="615" t="s">
        <v>3711</v>
      </c>
      <c r="Q6159" s="258" t="s">
        <v>3638</v>
      </c>
      <c r="R6159" s="259" t="s">
        <v>30</v>
      </c>
      <c r="S6159" s="87">
        <v>10000</v>
      </c>
      <c r="T6159" s="5" t="s">
        <v>511</v>
      </c>
    </row>
    <row r="6160" spans="1:21">
      <c r="A6160" s="5"/>
      <c r="B6160" s="5"/>
      <c r="I6160" s="5"/>
      <c r="J6160" s="5"/>
      <c r="K6160" s="5"/>
      <c r="M6160" s="411"/>
      <c r="O6160" s="16" t="str">
        <f t="shared" si="691"/>
        <v>231703چراغ1</v>
      </c>
      <c r="P6160" s="615" t="s">
        <v>3712</v>
      </c>
      <c r="Q6160" s="258" t="s">
        <v>7211</v>
      </c>
      <c r="R6160" s="259" t="s">
        <v>30</v>
      </c>
      <c r="S6160" s="87">
        <v>10001</v>
      </c>
      <c r="T6160" s="5" t="s">
        <v>511</v>
      </c>
    </row>
    <row r="6161" spans="1:21">
      <c r="A6161" s="5"/>
      <c r="B6161" s="5"/>
      <c r="I6161" s="5"/>
      <c r="J6161" s="5"/>
      <c r="K6161" s="5"/>
      <c r="M6161" s="411"/>
      <c r="O6161" s="16" t="str">
        <f t="shared" si="691"/>
        <v>231704چراغ2</v>
      </c>
      <c r="P6161" s="615" t="s">
        <v>3713</v>
      </c>
      <c r="Q6161" s="258" t="s">
        <v>7212</v>
      </c>
      <c r="R6161" s="259" t="s">
        <v>30</v>
      </c>
      <c r="S6161" s="87">
        <v>10002</v>
      </c>
      <c r="T6161" s="5" t="s">
        <v>511</v>
      </c>
    </row>
    <row r="6162" spans="1:21" ht="100.5" customHeight="1">
      <c r="A6162" s="5"/>
      <c r="B6162" s="5"/>
      <c r="I6162" s="5"/>
      <c r="J6162" s="5"/>
      <c r="K6162" s="5"/>
      <c r="M6162" s="411"/>
      <c r="O6162" s="16" t="str">
        <f t="shared" si="691"/>
        <v>240101آنتن گيرنده تلويزيون تمام كانال در باند VHF، با حداقل 10 المان (Element) و قدرت دريافت حداقل 8 دسيبل، باترانس تطبيق 7300/5 اهم به طور كامل، ساخت داخل.</v>
      </c>
      <c r="P6162" s="618">
        <v>240101</v>
      </c>
      <c r="Q6162" s="555" t="s">
        <v>6901</v>
      </c>
      <c r="R6162" s="555" t="s">
        <v>54</v>
      </c>
      <c r="S6162" s="616">
        <v>0</v>
      </c>
      <c r="U6162" s="616"/>
    </row>
    <row r="6163" spans="1:21" ht="51.75">
      <c r="A6163" s="5"/>
      <c r="B6163" s="5"/>
      <c r="I6163" s="5"/>
      <c r="J6163" s="5"/>
      <c r="K6163" s="5"/>
      <c r="M6163" s="411"/>
      <c r="O6163" s="16" t="str">
        <f t="shared" si="691"/>
        <v>240102آنتن گيرنده تلويزيون تمام كانال در باند VHF، با حداقل 13 المان (Element) و قدرت دريافت حداقل 10 دسيبل، باترانس تطبيق 7300/5 اهم به طور كامل، ساخت داخل.</v>
      </c>
      <c r="P6163" s="616">
        <v>240102</v>
      </c>
      <c r="Q6163" s="555" t="s">
        <v>6902</v>
      </c>
      <c r="R6163" s="555" t="s">
        <v>54</v>
      </c>
      <c r="S6163" s="616">
        <v>0</v>
      </c>
      <c r="U6163" s="616"/>
    </row>
    <row r="6164" spans="1:21" ht="51.75">
      <c r="A6164" s="5"/>
      <c r="B6164" s="5"/>
      <c r="I6164" s="5"/>
      <c r="J6164" s="5"/>
      <c r="K6164" s="5"/>
      <c r="M6164" s="411"/>
      <c r="O6164" s="16" t="str">
        <f t="shared" si="691"/>
        <v>240103آنتن گيرنده تلويزيون تمام كانال در باند VHF، با حداقل 16 المان (Element) و قدرت دريافت حداقل 12 دسيبل، باترانس تطبيق 7300/5 اهم به طور كامل، ساخت داخل.</v>
      </c>
      <c r="P6164" s="616">
        <v>240103</v>
      </c>
      <c r="Q6164" s="555" t="s">
        <v>6903</v>
      </c>
      <c r="R6164" s="555" t="s">
        <v>54</v>
      </c>
      <c r="S6164" s="616">
        <v>0</v>
      </c>
      <c r="U6164" s="616"/>
    </row>
    <row r="6165" spans="1:21" ht="51.75">
      <c r="A6165" s="5"/>
      <c r="B6165" s="5"/>
      <c r="I6165" s="5"/>
      <c r="J6165" s="5"/>
      <c r="K6165" s="5"/>
      <c r="M6165" s="411"/>
      <c r="O6165" s="16" t="str">
        <f t="shared" si="691"/>
        <v>240201آنتن گيرنده تلويزيون تمام كانال در باند UHF، با حداقل 40 المان (Element) و قدرت دريافت حداقل 12 دسيبل، باترانس تطبيق 7300/5 اهم به طور كامل، ساخت داخل.</v>
      </c>
      <c r="P6165" s="616">
        <v>240201</v>
      </c>
      <c r="Q6165" s="555" t="s">
        <v>6904</v>
      </c>
      <c r="R6165" s="555" t="s">
        <v>54</v>
      </c>
      <c r="S6165" s="616">
        <v>0</v>
      </c>
      <c r="U6165" s="616"/>
    </row>
    <row r="6166" spans="1:21" ht="51.75">
      <c r="A6166" s="5"/>
      <c r="B6166" s="5"/>
      <c r="I6166" s="5"/>
      <c r="J6166" s="5"/>
      <c r="K6166" s="5"/>
      <c r="M6166" s="411"/>
      <c r="O6166" s="16" t="str">
        <f t="shared" si="691"/>
        <v>240202آنتن گيرنده تلويزيون تمام كانال در باند UHF، با حداقل 90 المان (Element) و قدرت دريافت حداقل 15 دسيبل، باترانس تطبيق 7300/5 اهم به طور كامل، ساخت داخل.</v>
      </c>
      <c r="P6166" s="616">
        <v>240202</v>
      </c>
      <c r="Q6166" s="555" t="s">
        <v>6905</v>
      </c>
      <c r="R6166" s="555" t="s">
        <v>54</v>
      </c>
      <c r="S6166" s="616">
        <v>0</v>
      </c>
      <c r="U6166" s="616"/>
    </row>
    <row r="6167" spans="1:21" ht="51.75">
      <c r="A6167" s="5"/>
      <c r="B6167" s="5"/>
      <c r="I6167" s="5"/>
      <c r="J6167" s="5"/>
      <c r="K6167" s="5"/>
      <c r="M6167" s="411"/>
      <c r="O6167" s="16" t="str">
        <f t="shared" si="691"/>
        <v>240301پايه مخصوص نصب آنتن گيرنده تلويزيون، ساخته شده از لوله گالوانيزه به طول حدود 2/5 متر و به قطر 3 سانتيمتر، با درپوش باران گير و بستهاي لازم و تمام متعلقات.</v>
      </c>
      <c r="P6167" s="616">
        <v>240301</v>
      </c>
      <c r="Q6167" s="555" t="s">
        <v>6906</v>
      </c>
      <c r="R6167" s="555" t="s">
        <v>54</v>
      </c>
      <c r="S6167" s="616">
        <v>0</v>
      </c>
      <c r="U6167" s="616"/>
    </row>
    <row r="6168" spans="1:21" ht="51.75">
      <c r="A6168" s="5"/>
      <c r="B6168" s="5"/>
      <c r="I6168" s="5"/>
      <c r="J6168" s="5"/>
      <c r="K6168" s="5"/>
      <c r="M6168" s="411"/>
      <c r="O6168" s="16" t="str">
        <f t="shared" si="691"/>
        <v>240401تقويت كننده تمام كانال چند بانديVHFو UHF با ورودي‌هاي مجزا براي باندهاي فوق، شامل منبع تغذيه 220 ولتي، با ضريب تقويت حدود 20 دسيبل ساخت خارج.</v>
      </c>
      <c r="P6168" s="616">
        <v>240401</v>
      </c>
      <c r="Q6168" s="555" t="s">
        <v>3370</v>
      </c>
      <c r="R6168" s="555" t="s">
        <v>54</v>
      </c>
      <c r="S6168" s="616">
        <v>0</v>
      </c>
      <c r="U6168" s="616"/>
    </row>
    <row r="6169" spans="1:21" ht="51.75">
      <c r="A6169" s="5"/>
      <c r="B6169" s="5"/>
      <c r="I6169" s="5"/>
      <c r="J6169" s="5"/>
      <c r="K6169" s="5"/>
      <c r="M6169" s="411"/>
      <c r="O6169" s="16" t="str">
        <f t="shared" si="691"/>
        <v>240402تقويت كننده تمام كانال چند بانديVHFو UHF با ورودي‌هاي مجزا براي باندهاي فوق، شامل منبع تغذيه 220 ولتي، با ضريب تقويت حدود 25 دسيبل ساخت خارج.</v>
      </c>
      <c r="P6169" s="616">
        <v>240402</v>
      </c>
      <c r="Q6169" s="555" t="s">
        <v>3371</v>
      </c>
      <c r="R6169" s="555" t="s">
        <v>54</v>
      </c>
      <c r="S6169" s="616">
        <v>0</v>
      </c>
      <c r="U6169" s="616"/>
    </row>
    <row r="6170" spans="1:21" ht="51.75">
      <c r="A6170" s="5"/>
      <c r="B6170" s="5"/>
      <c r="I6170" s="5"/>
      <c r="J6170" s="5"/>
      <c r="K6170" s="5"/>
      <c r="M6170" s="411"/>
      <c r="O6170" s="16" t="str">
        <f t="shared" si="691"/>
        <v>240403تقويت كننده تمام كانال چند بانديVHFو UHF با ورودي‌هاي مجزا براي باندهاي فوق، شامل منبع تغذيه 220 ولتي، با ضريب تقويت حدود 30 دسيبل ساخت خارج.</v>
      </c>
      <c r="P6170" s="616">
        <v>240403</v>
      </c>
      <c r="Q6170" s="555" t="s">
        <v>3372</v>
      </c>
      <c r="R6170" s="555" t="s">
        <v>54</v>
      </c>
      <c r="S6170" s="616">
        <v>0</v>
      </c>
      <c r="U6170" s="616"/>
    </row>
    <row r="6171" spans="1:21" ht="51.75">
      <c r="A6171" s="5"/>
      <c r="B6171" s="5"/>
      <c r="I6171" s="5"/>
      <c r="J6171" s="5"/>
      <c r="K6171" s="5"/>
      <c r="M6171" s="411"/>
      <c r="O6171" s="16" t="str">
        <f t="shared" si="691"/>
        <v>240404تقويت كننده تمام كانال چند بانديVHFو UHF با ورودي‌هاي مجزا براي باندهاي فوق، شامل منبع تغذيه 220 ولتي، با ضريب تقويت حدود 35 دسيبل ساخت خارج.</v>
      </c>
      <c r="P6171" s="616">
        <v>240404</v>
      </c>
      <c r="Q6171" s="555" t="s">
        <v>3373</v>
      </c>
      <c r="R6171" s="555" t="s">
        <v>54</v>
      </c>
      <c r="S6171" s="616">
        <v>0</v>
      </c>
      <c r="U6171" s="616"/>
    </row>
    <row r="6172" spans="1:21" ht="34.5">
      <c r="A6172" s="5"/>
      <c r="B6172" s="5"/>
      <c r="I6172" s="5"/>
      <c r="J6172" s="5"/>
      <c r="K6172" s="5"/>
      <c r="M6172" s="411"/>
      <c r="O6172" s="16" t="str">
        <f t="shared" si="691"/>
        <v>240701تقويت كننده خط تمام باند UHF و VHF با ضريب تقويت حدود 20 دسيبل شامل منبع تغذيه 220 ولتي، ساخت خارج.</v>
      </c>
      <c r="P6172" s="616">
        <v>240701</v>
      </c>
      <c r="Q6172" s="555" t="s">
        <v>3374</v>
      </c>
      <c r="R6172" s="555" t="s">
        <v>54</v>
      </c>
      <c r="S6172" s="616">
        <v>0</v>
      </c>
      <c r="U6172" s="616"/>
    </row>
    <row r="6173" spans="1:21" ht="34.5">
      <c r="A6173" s="5"/>
      <c r="B6173" s="5"/>
      <c r="I6173" s="5"/>
      <c r="J6173" s="5"/>
      <c r="K6173" s="5"/>
      <c r="M6173" s="411"/>
      <c r="O6173" s="16" t="str">
        <f t="shared" si="691"/>
        <v>240702تقويت كننده خط تمام باند UHF و VHF با ضريب تقويت حدود 30 دسيبل شامل منبع تغذيه 220 ولتي، ساخت خارج.</v>
      </c>
      <c r="P6173" s="616">
        <v>240702</v>
      </c>
      <c r="Q6173" s="555" t="s">
        <v>3375</v>
      </c>
      <c r="R6173" s="555" t="s">
        <v>54</v>
      </c>
      <c r="S6173" s="616">
        <v>0</v>
      </c>
      <c r="U6173" s="616"/>
    </row>
    <row r="6174" spans="1:21" ht="51.75">
      <c r="A6174" s="5"/>
      <c r="B6174" s="5"/>
      <c r="I6174" s="5"/>
      <c r="J6174" s="5"/>
      <c r="K6174" s="5"/>
      <c r="M6174" s="411"/>
      <c r="O6174" s="16" t="str">
        <f t="shared" si="691"/>
        <v>240901جعبه تقسيم عبوري با يك خط عبور و يك انشعاب و با تضعيف حدود 10-15 دسيبل در انشعاب و يك دسيبل براي امواج مدار عبوري به طور كامل، ساخت خارج.</v>
      </c>
      <c r="P6174" s="616">
        <v>240901</v>
      </c>
      <c r="Q6174" s="555" t="s">
        <v>3376</v>
      </c>
      <c r="R6174" s="555" t="s">
        <v>54</v>
      </c>
      <c r="S6174" s="614">
        <v>1126000</v>
      </c>
      <c r="U6174" s="616"/>
    </row>
    <row r="6175" spans="1:21" ht="51.75">
      <c r="A6175" s="5"/>
      <c r="B6175" s="5"/>
      <c r="I6175" s="5"/>
      <c r="J6175" s="5"/>
      <c r="K6175" s="5"/>
      <c r="M6175" s="411"/>
      <c r="O6175" s="16" t="str">
        <f t="shared" si="691"/>
        <v>240902جعبه تقسيم عبوري با يك خط عبور و دو انشعاب و با تضعيف حدود 2 دسيبل براي امواج مدار عبوري و تضعيف 10-15 دسيبل در هر انشعاب به طور كامل، ساخت خارج.</v>
      </c>
      <c r="P6175" s="616">
        <v>240902</v>
      </c>
      <c r="Q6175" s="555" t="s">
        <v>3377</v>
      </c>
      <c r="R6175" s="555" t="s">
        <v>54</v>
      </c>
      <c r="S6175" s="614">
        <v>1355000</v>
      </c>
      <c r="U6175" s="616"/>
    </row>
    <row r="6176" spans="1:21" ht="51.75">
      <c r="A6176" s="5"/>
      <c r="B6176" s="5"/>
      <c r="I6176" s="5"/>
      <c r="J6176" s="5"/>
      <c r="K6176" s="5"/>
      <c r="M6176" s="411"/>
      <c r="O6176" s="16" t="str">
        <f t="shared" si="691"/>
        <v>240903جعبه تقسيم عبوري با يك خط عبور و چهار انشعاب و با تضعيف حدود 3 دسيبل براي امواج مدار عبوري و تضعيف 10-15 دسيبل در هر انشعاب به طور كامل، ساخت خارج.</v>
      </c>
      <c r="P6176" s="616">
        <v>240903</v>
      </c>
      <c r="Q6176" s="555" t="s">
        <v>3378</v>
      </c>
      <c r="R6176" s="555" t="s">
        <v>54</v>
      </c>
      <c r="S6176" s="614">
        <v>1696000</v>
      </c>
      <c r="U6176" s="616"/>
    </row>
    <row r="6177" spans="1:21" ht="51.75">
      <c r="A6177" s="5"/>
      <c r="B6177" s="5"/>
      <c r="I6177" s="5"/>
      <c r="J6177" s="5"/>
      <c r="K6177" s="5"/>
      <c r="M6177" s="411"/>
      <c r="O6177" s="16" t="str">
        <f t="shared" si="691"/>
        <v>240904جعبه تقسيم عبوري بايك خط عبور و شش انشعاب و با تضعيف حدود 6 دسيبل براي امواج مدار عبوري و تضعيف 12-16 دسيبل در هر انشعاب به طور كامل، ساخت خارج.</v>
      </c>
      <c r="P6177" s="616">
        <v>240904</v>
      </c>
      <c r="Q6177" s="555" t="s">
        <v>3379</v>
      </c>
      <c r="R6177" s="555" t="s">
        <v>54</v>
      </c>
      <c r="S6177" s="614">
        <v>1870000</v>
      </c>
      <c r="U6177" s="616"/>
    </row>
    <row r="6178" spans="1:21" ht="51.75">
      <c r="A6178" s="5"/>
      <c r="B6178" s="5"/>
      <c r="I6178" s="5"/>
      <c r="J6178" s="5"/>
      <c r="K6178" s="5"/>
      <c r="M6178" s="411"/>
      <c r="O6178" s="16" t="str">
        <f t="shared" si="691"/>
        <v>240905جعبه تقسيم عبوري بايك خط عبور و هشت انشعاب و با تضعيف حدود 8 دسيبل براي امواج مدار عبوري و تضعيف 12-19 دسيبل در هر انشعاب به طور كامل، ساخت خارج.</v>
      </c>
      <c r="P6178" s="616">
        <v>240905</v>
      </c>
      <c r="Q6178" s="555" t="s">
        <v>3380</v>
      </c>
      <c r="R6178" s="555" t="s">
        <v>54</v>
      </c>
      <c r="S6178" s="614">
        <v>1981000</v>
      </c>
      <c r="U6178" s="616"/>
    </row>
    <row r="6179" spans="1:21" ht="34.5">
      <c r="A6179" s="5"/>
      <c r="B6179" s="5"/>
      <c r="I6179" s="5"/>
      <c r="J6179" s="5"/>
      <c r="K6179" s="5"/>
      <c r="M6179" s="411"/>
      <c r="O6179" s="16" t="str">
        <f t="shared" si="691"/>
        <v>241001جعبه تقسيم انشعابي با دو انشعاب و تضعيف حدود 3 دسيبل در هر انشعاب، به ‌طور كامل ساخت خارج.</v>
      </c>
      <c r="P6179" s="616">
        <v>241001</v>
      </c>
      <c r="Q6179" s="555" t="s">
        <v>3381</v>
      </c>
      <c r="R6179" s="555" t="s">
        <v>54</v>
      </c>
      <c r="S6179" s="614">
        <v>1076000</v>
      </c>
      <c r="U6179" s="616"/>
    </row>
    <row r="6180" spans="1:21" ht="34.5">
      <c r="A6180" s="5"/>
      <c r="B6180" s="5"/>
      <c r="I6180" s="5"/>
      <c r="J6180" s="5"/>
      <c r="K6180" s="5"/>
      <c r="M6180" s="411"/>
      <c r="O6180" s="16" t="str">
        <f t="shared" si="691"/>
        <v>241002جعبه تقسيم انشعابي با سه انشعاب وتضعيف حدود 6 دسيبل در هر انشعاب، به ‌طور كامل ساخت خارج.</v>
      </c>
      <c r="P6180" s="616">
        <v>241002</v>
      </c>
      <c r="Q6180" s="555" t="s">
        <v>3382</v>
      </c>
      <c r="R6180" s="555" t="s">
        <v>54</v>
      </c>
      <c r="S6180" s="614">
        <v>1349000</v>
      </c>
      <c r="U6180" s="616"/>
    </row>
    <row r="6181" spans="1:21" ht="34.5">
      <c r="A6181" s="5"/>
      <c r="B6181" s="5"/>
      <c r="I6181" s="5"/>
      <c r="J6181" s="5"/>
      <c r="K6181" s="5"/>
      <c r="M6181" s="411"/>
      <c r="O6181" s="16" t="str">
        <f t="shared" si="691"/>
        <v>241003جعبه تقسيم انشعابي با چهار انشعاب وتضعيف حدود 8 دسيبل در هر انشعاب، به ‌طور كامل ساخت خارج.</v>
      </c>
      <c r="P6181" s="616">
        <v>241003</v>
      </c>
      <c r="Q6181" s="555" t="s">
        <v>3383</v>
      </c>
      <c r="R6181" s="555" t="s">
        <v>54</v>
      </c>
      <c r="S6181" s="614">
        <v>1648000</v>
      </c>
      <c r="U6181" s="616"/>
    </row>
    <row r="6182" spans="1:21" ht="34.5">
      <c r="A6182" s="5"/>
      <c r="B6182" s="5"/>
      <c r="I6182" s="5"/>
      <c r="J6182" s="5"/>
      <c r="K6182" s="5"/>
      <c r="M6182" s="411"/>
      <c r="O6182" s="16" t="str">
        <f t="shared" si="691"/>
        <v>241101رابط گيرنده با حدود 2 متركابل كواكسيال وفيشهاي مربوط، براي اتصال به ‌گيرنده تلويزيون و پريز تلويزيون ساخت داخل.</v>
      </c>
      <c r="P6182" s="616">
        <v>241101</v>
      </c>
      <c r="Q6182" s="555" t="s">
        <v>3384</v>
      </c>
      <c r="R6182" s="555" t="s">
        <v>30</v>
      </c>
      <c r="S6182" s="614">
        <v>121000</v>
      </c>
      <c r="U6182" s="616"/>
    </row>
    <row r="6183" spans="1:21" ht="51.75">
      <c r="A6183" s="5"/>
      <c r="B6183" s="5"/>
      <c r="I6183" s="5"/>
      <c r="J6183" s="5"/>
      <c r="K6183" s="5"/>
      <c r="M6183" s="411"/>
      <c r="O6183" s="16" t="str">
        <f t="shared" ref="O6183:O6246" si="692">LEFT(CONCATENATE(P6183,Q6183),252)</f>
        <v>241201پريز مياني توكار تلويزيون براي سيستم آنتن مركزي در باند UHF و VHF، با افت عبوري حدود 2 دسيبل، و افت انشعابي حدود 7 دسيبل، ساخت خارج.</v>
      </c>
      <c r="P6183" s="616">
        <v>241201</v>
      </c>
      <c r="Q6183" s="555" t="s">
        <v>3385</v>
      </c>
      <c r="R6183" s="555" t="s">
        <v>30</v>
      </c>
      <c r="S6183" s="616">
        <v>0</v>
      </c>
      <c r="U6183" s="616"/>
    </row>
    <row r="6184" spans="1:21" ht="51.75">
      <c r="A6184" s="5"/>
      <c r="B6184" s="5"/>
      <c r="I6184" s="5"/>
      <c r="J6184" s="5"/>
      <c r="K6184" s="5"/>
      <c r="M6184" s="411"/>
      <c r="O6184" s="16" t="str">
        <f t="shared" si="692"/>
        <v>241202پريز مياني توكار تلويزيون براي سيستم آنتن مركزي در باند UHF و VHF، با افت عبوري حدود 2 دسيبل، و افت انشعابي حدود 14 دسيبل، ساخت خارج.</v>
      </c>
      <c r="P6184" s="616">
        <v>241202</v>
      </c>
      <c r="Q6184" s="555" t="s">
        <v>3386</v>
      </c>
      <c r="R6184" s="555" t="s">
        <v>30</v>
      </c>
      <c r="S6184" s="616">
        <v>0</v>
      </c>
      <c r="U6184" s="616"/>
    </row>
    <row r="6185" spans="1:21" ht="34.5">
      <c r="A6185" s="5"/>
      <c r="B6185" s="5"/>
      <c r="I6185" s="5"/>
      <c r="J6185" s="5"/>
      <c r="K6185" s="5"/>
      <c r="M6185" s="411"/>
      <c r="O6185" s="16" t="str">
        <f t="shared" si="692"/>
        <v>241301پريز انتهايي توكار تلويزيون براي سيستم آنتن مركزي در باند UHF و VHF، با افت حدود 2 دسيبل، ساخت خارج.</v>
      </c>
      <c r="P6185" s="616">
        <v>241301</v>
      </c>
      <c r="Q6185" s="555" t="s">
        <v>3387</v>
      </c>
      <c r="R6185" s="555" t="s">
        <v>30</v>
      </c>
      <c r="S6185" s="616">
        <v>0</v>
      </c>
      <c r="U6185" s="616"/>
    </row>
    <row r="6186" spans="1:21" ht="34.5">
      <c r="A6186" s="5"/>
      <c r="B6186" s="5"/>
      <c r="I6186" s="5"/>
      <c r="J6186" s="5"/>
      <c r="K6186" s="5"/>
      <c r="M6186" s="411"/>
      <c r="O6186" s="16" t="str">
        <f t="shared" si="692"/>
        <v>241401كابل كواكسيال باامپدانس مشخصه 75 اهم، براي گيرنده تلويزيوني، از نوع 3C-2V براي نصب توكار، ساخت داخل.</v>
      </c>
      <c r="P6186" s="616">
        <v>241401</v>
      </c>
      <c r="Q6186" s="555" t="s">
        <v>3388</v>
      </c>
      <c r="R6186" s="555" t="s">
        <v>28</v>
      </c>
      <c r="S6186" s="614">
        <v>64500</v>
      </c>
      <c r="U6186" s="616"/>
    </row>
    <row r="6187" spans="1:21" ht="54.75" customHeight="1">
      <c r="A6187" s="5"/>
      <c r="B6187" s="5"/>
      <c r="I6187" s="5"/>
      <c r="J6187" s="5"/>
      <c r="K6187" s="5"/>
      <c r="M6187" s="411"/>
      <c r="O6187" s="16" t="str">
        <f t="shared" si="692"/>
        <v>241402كابل كواكسيال باامپدانس مشخصه 75 اهم، براي گيرنده تلويزيوني، از نوع 4.5C-2V براي نصب توكار، ساخت داخل.</v>
      </c>
      <c r="P6187" s="616">
        <v>241402</v>
      </c>
      <c r="Q6187" s="555" t="s">
        <v>3389</v>
      </c>
      <c r="R6187" s="555" t="s">
        <v>28</v>
      </c>
      <c r="S6187" s="614">
        <v>54200</v>
      </c>
      <c r="U6187" s="616"/>
    </row>
    <row r="6188" spans="1:21" ht="57.75" customHeight="1">
      <c r="A6188" s="5"/>
      <c r="B6188" s="5"/>
      <c r="I6188" s="5"/>
      <c r="J6188" s="5"/>
      <c r="K6188" s="5"/>
      <c r="M6188" s="411"/>
      <c r="O6188" s="16" t="str">
        <f t="shared" si="692"/>
        <v>241403كابل كواكسيال باامپدانس مشخصه 75 اهم، براي گيرنده تلويزيوني، از نوع 7C-2V براي نصب توكار، ساخت داخل.</v>
      </c>
      <c r="P6188" s="616">
        <v>241403</v>
      </c>
      <c r="Q6188" s="555" t="s">
        <v>3390</v>
      </c>
      <c r="R6188" s="555" t="s">
        <v>28</v>
      </c>
      <c r="S6188" s="614">
        <v>45900</v>
      </c>
      <c r="U6188" s="616"/>
    </row>
    <row r="6189" spans="1:21" ht="57.75" customHeight="1">
      <c r="A6189" s="5"/>
      <c r="B6189" s="5"/>
      <c r="I6189" s="5"/>
      <c r="J6189" s="5"/>
      <c r="K6189" s="5"/>
      <c r="M6189" s="411"/>
      <c r="O6189" s="16" t="str">
        <f t="shared" si="692"/>
        <v>241404کابل</v>
      </c>
      <c r="P6189" s="615" t="s">
        <v>3714</v>
      </c>
      <c r="Q6189" s="258" t="s">
        <v>3659</v>
      </c>
      <c r="R6189" s="259" t="s">
        <v>28</v>
      </c>
      <c r="S6189" s="87">
        <v>10000</v>
      </c>
      <c r="T6189" s="5" t="s">
        <v>511</v>
      </c>
    </row>
    <row r="6190" spans="1:21" ht="57.75" customHeight="1">
      <c r="A6190" s="5"/>
      <c r="B6190" s="5"/>
      <c r="I6190" s="5"/>
      <c r="J6190" s="5"/>
      <c r="K6190" s="5"/>
      <c r="M6190" s="411"/>
      <c r="O6190" s="16" t="str">
        <f t="shared" si="692"/>
        <v>241405کابل1</v>
      </c>
      <c r="P6190" s="615" t="s">
        <v>3715</v>
      </c>
      <c r="Q6190" s="258" t="s">
        <v>7213</v>
      </c>
      <c r="R6190" s="259" t="s">
        <v>28</v>
      </c>
      <c r="S6190" s="87">
        <v>10001</v>
      </c>
      <c r="T6190" s="5" t="s">
        <v>511</v>
      </c>
    </row>
    <row r="6191" spans="1:21" ht="57.75" customHeight="1">
      <c r="A6191" s="5"/>
      <c r="B6191" s="5"/>
      <c r="I6191" s="5"/>
      <c r="J6191" s="5"/>
      <c r="K6191" s="5"/>
      <c r="M6191" s="411"/>
      <c r="O6191" s="16" t="str">
        <f t="shared" si="692"/>
        <v>241406کابل2</v>
      </c>
      <c r="P6191" s="615" t="s">
        <v>3716</v>
      </c>
      <c r="Q6191" s="258" t="s">
        <v>7214</v>
      </c>
      <c r="R6191" s="259" t="s">
        <v>28</v>
      </c>
      <c r="S6191" s="87">
        <v>10002</v>
      </c>
      <c r="T6191" s="5" t="s">
        <v>511</v>
      </c>
    </row>
    <row r="6192" spans="1:21" ht="127.5" customHeight="1">
      <c r="A6192" s="5"/>
      <c r="B6192" s="5"/>
      <c r="I6192" s="5"/>
      <c r="J6192" s="5"/>
      <c r="K6192" s="5"/>
      <c r="M6192" s="411"/>
      <c r="O6192" s="16" t="str">
        <f t="shared" si="692"/>
        <v xml:space="preserve">250101مادرساعت الكترونيكي كوارتز كريستالي، با دقت حدود يك دقيقه در سال، براي كار باحداكثر50 عدد ساعت فرعي، قابل كاربادستگاه حضور و غياب و دستگاه برنامه‌ريز مجهز به ‌شارژر باطري نيكل كادميوم، براي حدود12 ساعت قطع برق، با ظرفيت كامل، قابل كارباولتاژ 220 </v>
      </c>
      <c r="P6192" s="618">
        <v>250101</v>
      </c>
      <c r="Q6192" s="555" t="s">
        <v>6907</v>
      </c>
      <c r="R6192" s="555" t="s">
        <v>54</v>
      </c>
      <c r="S6192" s="614">
        <v>69979000</v>
      </c>
      <c r="U6192" s="616"/>
    </row>
    <row r="6193" spans="1:21" ht="103.5">
      <c r="A6193" s="5"/>
      <c r="B6193" s="5"/>
      <c r="I6193" s="5"/>
      <c r="J6193" s="5"/>
      <c r="K6193" s="5"/>
      <c r="M6193" s="411"/>
      <c r="O6193" s="16" t="str">
        <f t="shared" si="692"/>
        <v>250102مادر ساعت الكترونيكي كوارتز كريستالي، با دقت حدود يك دقيقه در سال، براي كار با حداكثر 100 عدد ساعت فرعي، قابل كاربادستگاه حضوروغياب ودستگاه برنامه ريز مجهزبه شارژرباطري نيكل كادميوم، براي حدود12 ساعت قطع برق، با ظرفيت كامل، قابل كارباولتاژ 220 ول</v>
      </c>
      <c r="P6193" s="616">
        <v>250102</v>
      </c>
      <c r="Q6193" s="555" t="s">
        <v>6908</v>
      </c>
      <c r="R6193" s="555" t="s">
        <v>54</v>
      </c>
      <c r="S6193" s="614">
        <v>70371000</v>
      </c>
      <c r="U6193" s="616"/>
    </row>
    <row r="6194" spans="1:21" ht="103.5">
      <c r="A6194" s="5"/>
      <c r="B6194" s="5"/>
      <c r="I6194" s="5"/>
      <c r="J6194" s="5"/>
      <c r="K6194" s="5"/>
      <c r="M6194" s="411"/>
      <c r="O6194" s="16" t="str">
        <f t="shared" si="692"/>
        <v>250103مادرساعت الكترونيكي كوارتز كريستالي، بادقت حدوديك دقيقه درسال، براي كارباحداكثر150 عدد ساعت فرعي، قابل كاربادستگاه حضوروغياب ودستگاه برنامه ريز مجهزبه شارژرباطري نيكل كادميوم، براي حدود12 ساعت قطع برق، با ظرفيت كامل، قابل كارباولتاژ 220 ولت متناو</v>
      </c>
      <c r="P6194" s="616">
        <v>250103</v>
      </c>
      <c r="Q6194" s="555" t="s">
        <v>6909</v>
      </c>
      <c r="R6194" s="555" t="s">
        <v>54</v>
      </c>
      <c r="S6194" s="614">
        <v>78711000</v>
      </c>
      <c r="U6194" s="616"/>
    </row>
    <row r="6195" spans="1:21" ht="69">
      <c r="A6195" s="5"/>
      <c r="B6195" s="5"/>
      <c r="I6195" s="5"/>
      <c r="J6195" s="5"/>
      <c r="K6195" s="5"/>
      <c r="M6195" s="411"/>
      <c r="O6195" s="16" t="str">
        <f t="shared" si="692"/>
        <v>250201دستگاه برنامه ريز، براي ايجاد ضربه هاي الكتريكي طبق برنامه مخصوص، بافاصله زماني حداقل بين دو سيگنال 5 دقيقه‌اي، قابل كار با زنگها يا آژيرهاي 24 ولت مستقيم يا220 ولت متناوب، داراي دو نوع برنامه ريزي، ساخت خارج.</v>
      </c>
      <c r="P6195" s="616">
        <v>250201</v>
      </c>
      <c r="Q6195" s="555" t="s">
        <v>3391</v>
      </c>
      <c r="R6195" s="555" t="s">
        <v>54</v>
      </c>
      <c r="S6195" s="614">
        <v>65140000</v>
      </c>
      <c r="U6195" s="616"/>
    </row>
    <row r="6196" spans="1:21" ht="51.75">
      <c r="A6196" s="5"/>
      <c r="B6196" s="5"/>
      <c r="I6196" s="5"/>
      <c r="J6196" s="5"/>
      <c r="K6196" s="5"/>
      <c r="M6196" s="411"/>
      <c r="O6196" s="16" t="str">
        <f t="shared" si="692"/>
        <v>250301دستگاه ثبت وقت، تاريخ، روز، ساعت ودقيقه روي مدارك وفرمهاي مخصوص، قابل اتصال به مادرساعت، داراي فاصله زمان يك دقيقه اي، با چاپ دورنگ، ساخت خارج.</v>
      </c>
      <c r="P6196" s="616">
        <v>250301</v>
      </c>
      <c r="Q6196" s="555" t="s">
        <v>3392</v>
      </c>
      <c r="R6196" s="555" t="s">
        <v>54</v>
      </c>
      <c r="S6196" s="614">
        <v>65140000</v>
      </c>
      <c r="U6196" s="616"/>
    </row>
    <row r="6197" spans="1:21" ht="103.5">
      <c r="A6197" s="5"/>
      <c r="B6197" s="5"/>
      <c r="I6197" s="5"/>
      <c r="J6197" s="5"/>
      <c r="K6197" s="5"/>
      <c r="M6197" s="411"/>
      <c r="O6197" s="16" t="str">
        <f t="shared" si="692"/>
        <v xml:space="preserve">250302دستگاه ثبت وقت، تاريخ، روز، ساعت ودقيقه روي مدارك وفرمهاي مخصوص، قابل اتصال به مادرساعت، داراي فاصله زمان يك دقيقه اي، با چاپ دورنگ، ساخت خارج براي كار مستقل ازمادرساعت، مجهزبه شارژرباطري نيكل كادميوم، براي حدود12 ساعت قطع برق، قابل اتصال به برق </v>
      </c>
      <c r="P6197" s="616">
        <v>250302</v>
      </c>
      <c r="Q6197" s="555" t="s">
        <v>6910</v>
      </c>
      <c r="R6197" s="555" t="s">
        <v>54</v>
      </c>
      <c r="S6197" s="614">
        <v>90034000</v>
      </c>
      <c r="U6197" s="616"/>
    </row>
    <row r="6198" spans="1:21" ht="51.75">
      <c r="A6198" s="5"/>
      <c r="B6198" s="5"/>
      <c r="I6198" s="5"/>
      <c r="J6198" s="5"/>
      <c r="K6198" s="5"/>
      <c r="M6198" s="411"/>
      <c r="O6198" s="16" t="str">
        <f t="shared" si="692"/>
        <v>250401ساعت فرعي يكطرفه ديواري روكار، قابل تغذيه ازمادرساعت، باسيستم نوساني يك دقيقه اي، بدون صدا، به قطرحدود25 سانتيمتر، ساخت خارج.</v>
      </c>
      <c r="P6198" s="616">
        <v>250401</v>
      </c>
      <c r="Q6198" s="555" t="s">
        <v>3393</v>
      </c>
      <c r="R6198" s="555" t="s">
        <v>30</v>
      </c>
      <c r="S6198" s="614">
        <v>10161000</v>
      </c>
      <c r="U6198" s="616"/>
    </row>
    <row r="6199" spans="1:21" ht="51.75">
      <c r="A6199" s="5"/>
      <c r="B6199" s="5"/>
      <c r="I6199" s="5"/>
      <c r="J6199" s="5"/>
      <c r="K6199" s="5"/>
      <c r="M6199" s="411"/>
      <c r="O6199" s="16" t="str">
        <f t="shared" si="692"/>
        <v>250402ساعت فرعي يكطرفه ديواري روكار، قابل تغذيه ازمادرساعت، باسيستم نوساني يك دقيقه اي، بدون صدا، به قطرحدود30 سانتيمتر، ساخت خارج.</v>
      </c>
      <c r="P6199" s="616">
        <v>250402</v>
      </c>
      <c r="Q6199" s="555" t="s">
        <v>3394</v>
      </c>
      <c r="R6199" s="555" t="s">
        <v>30</v>
      </c>
      <c r="S6199" s="614">
        <v>10042000</v>
      </c>
      <c r="U6199" s="616"/>
    </row>
    <row r="6200" spans="1:21" ht="51.75">
      <c r="A6200" s="5"/>
      <c r="B6200" s="5"/>
      <c r="I6200" s="5"/>
      <c r="J6200" s="5"/>
      <c r="K6200" s="5"/>
      <c r="M6200" s="411"/>
      <c r="O6200" s="16" t="str">
        <f t="shared" si="692"/>
        <v>250403ساعت فرعي يكطرفه ديواري روكار، قابل تغذيه ازمادرساعت، باسيستم نوساني يك دقيقه اي، بدون صدا، به قطرحدود40 سانتيمتر، ساخت خارج.</v>
      </c>
      <c r="P6200" s="616">
        <v>250403</v>
      </c>
      <c r="Q6200" s="555" t="s">
        <v>3395</v>
      </c>
      <c r="R6200" s="555" t="s">
        <v>30</v>
      </c>
      <c r="S6200" s="614">
        <v>12232000</v>
      </c>
      <c r="U6200" s="616"/>
    </row>
    <row r="6201" spans="1:21" ht="51.75">
      <c r="A6201" s="5"/>
      <c r="B6201" s="5"/>
      <c r="I6201" s="5"/>
      <c r="J6201" s="5"/>
      <c r="K6201" s="5"/>
      <c r="M6201" s="411"/>
      <c r="O6201" s="16" t="str">
        <f t="shared" si="692"/>
        <v>250501ساعت فرعي دوطرفه آويز، قابل تغذيه از مادرساعت، با سيستم نوساني يك دقيقه اي، بدون صدا، به قطرحدود25 سانتيمتر، ساخت خارج.</v>
      </c>
      <c r="P6201" s="616">
        <v>250501</v>
      </c>
      <c r="Q6201" s="555" t="s">
        <v>3396</v>
      </c>
      <c r="R6201" s="555" t="s">
        <v>30</v>
      </c>
      <c r="S6201" s="614">
        <v>17832000</v>
      </c>
      <c r="U6201" s="616"/>
    </row>
    <row r="6202" spans="1:21" ht="51.75">
      <c r="A6202" s="5"/>
      <c r="B6202" s="5"/>
      <c r="I6202" s="5"/>
      <c r="J6202" s="5"/>
      <c r="K6202" s="5"/>
      <c r="M6202" s="411"/>
      <c r="O6202" s="16" t="str">
        <f t="shared" si="692"/>
        <v>250502ساعت فرعي دوطرفه آويز، قابل تغذيه از مادرساعت، با سيستم نوساني يك دقيقه اي، بدون صدا، به قطرحدود30 سانتيمتر، ساخت خارج.</v>
      </c>
      <c r="P6202" s="616">
        <v>250502</v>
      </c>
      <c r="Q6202" s="555" t="s">
        <v>3397</v>
      </c>
      <c r="R6202" s="555" t="s">
        <v>30</v>
      </c>
      <c r="S6202" s="614">
        <v>22309000</v>
      </c>
      <c r="U6202" s="616"/>
    </row>
    <row r="6203" spans="1:21" ht="51.75">
      <c r="A6203" s="5"/>
      <c r="B6203" s="5"/>
      <c r="I6203" s="5"/>
      <c r="J6203" s="5"/>
      <c r="K6203" s="5"/>
      <c r="M6203" s="411"/>
      <c r="O6203" s="16" t="str">
        <f t="shared" si="692"/>
        <v>250503ساعت فرعي دوطرفه آويز، قابل تغذيه از مادرساعت، باسيستم نوساني يك دقيقه اي، بدون صدا، به قطرحدود40 سانتيمتر، ساخت خارج.</v>
      </c>
      <c r="P6203" s="616">
        <v>250503</v>
      </c>
      <c r="Q6203" s="555" t="s">
        <v>3398</v>
      </c>
      <c r="R6203" s="555" t="s">
        <v>30</v>
      </c>
      <c r="S6203" s="614">
        <v>25045000</v>
      </c>
      <c r="U6203" s="616"/>
    </row>
    <row r="6204" spans="1:21" ht="51.75">
      <c r="A6204" s="5"/>
      <c r="B6204" s="5"/>
      <c r="I6204" s="5"/>
      <c r="J6204" s="5"/>
      <c r="K6204" s="5"/>
      <c r="M6204" s="411"/>
      <c r="O6204" s="16" t="str">
        <f t="shared" si="692"/>
        <v>250601ساعت فرعي يكطرفه آويز، براي نصب درخارج ساختمان، قابل تغذيه از مادرساعت، باسيستم نوساني يك دقيقه اي، بدون صدا، به قطرحدود40 سانتيمتر، ساخت خارج.</v>
      </c>
      <c r="P6204" s="616">
        <v>250601</v>
      </c>
      <c r="Q6204" s="555" t="s">
        <v>3399</v>
      </c>
      <c r="R6204" s="555" t="s">
        <v>30</v>
      </c>
      <c r="S6204" s="614">
        <v>13833000</v>
      </c>
      <c r="U6204" s="616"/>
    </row>
    <row r="6205" spans="1:21" ht="51.75">
      <c r="A6205" s="5"/>
      <c r="B6205" s="5"/>
      <c r="I6205" s="5"/>
      <c r="J6205" s="5"/>
      <c r="K6205" s="5"/>
      <c r="M6205" s="411"/>
      <c r="O6205" s="16" t="str">
        <f t="shared" si="692"/>
        <v>250602ساعت فرعي يكطرفه آويز، براي نصب درخارج ساختمان، قابل تغذيه از مادرساعت، با سيستم نوساني يك دقيقه اي، بدون صدا، به قطرحدود60 سانتيمتر، ساخت خارج.</v>
      </c>
      <c r="P6205" s="616">
        <v>250602</v>
      </c>
      <c r="Q6205" s="555" t="s">
        <v>3400</v>
      </c>
      <c r="R6205" s="555" t="s">
        <v>30</v>
      </c>
      <c r="S6205" s="614">
        <v>15350000</v>
      </c>
      <c r="U6205" s="616"/>
    </row>
    <row r="6206" spans="1:21" ht="51.75">
      <c r="A6206" s="5"/>
      <c r="B6206" s="5"/>
      <c r="I6206" s="5"/>
      <c r="J6206" s="5"/>
      <c r="K6206" s="5"/>
      <c r="M6206" s="411"/>
      <c r="O6206" s="16" t="str">
        <f t="shared" si="692"/>
        <v>250603ساعت فرعي يكطرفه آويز، براي نصب درخارج ساختمان، قابل تغذيه از مادرساعت، باسيستم نوساني يك دقيقه اي، بدون صدا، به قطرحدود75 سانتيمتر، ساخت خارج.</v>
      </c>
      <c r="P6206" s="616">
        <v>250603</v>
      </c>
      <c r="Q6206" s="555" t="s">
        <v>3401</v>
      </c>
      <c r="R6206" s="555" t="s">
        <v>30</v>
      </c>
      <c r="S6206" s="614">
        <v>19763000</v>
      </c>
      <c r="U6206" s="616"/>
    </row>
    <row r="6207" spans="1:21" ht="51.75">
      <c r="A6207" s="5"/>
      <c r="B6207" s="5"/>
      <c r="I6207" s="5"/>
      <c r="J6207" s="5"/>
      <c r="K6207" s="5"/>
      <c r="M6207" s="411"/>
      <c r="O6207" s="16" t="str">
        <f t="shared" si="692"/>
        <v>250604ساعت فرعي يكطرفه آويز، براي نصب درخارج ساختمان، قابل تغذيه از مادرساعت، باسيستم نوساني يك دقيقه اي، بدون صدا، به قطرحدود90 سانتيمتر، ساخت خارج.</v>
      </c>
      <c r="P6207" s="616">
        <v>250604</v>
      </c>
      <c r="Q6207" s="555" t="s">
        <v>3402</v>
      </c>
      <c r="R6207" s="555" t="s">
        <v>30</v>
      </c>
      <c r="S6207" s="616">
        <v>0</v>
      </c>
      <c r="U6207" s="616"/>
    </row>
    <row r="6208" spans="1:21" ht="51.75">
      <c r="A6208" s="5"/>
      <c r="B6208" s="5"/>
      <c r="I6208" s="5"/>
      <c r="J6208" s="5"/>
      <c r="K6208" s="5"/>
      <c r="M6208" s="411"/>
      <c r="O6208" s="16" t="str">
        <f t="shared" si="692"/>
        <v>250701ساعت فرعي دوطرفه آويز، براي نصب درخارج ساختمان، قابل تغذيه از مادرساعت، باسيستم نوساني يك دقيقه اي، بدون صدا، به قطرحدود40 سانتيمتر، ساخت خارج.</v>
      </c>
      <c r="P6208" s="616">
        <v>250701</v>
      </c>
      <c r="Q6208" s="555" t="s">
        <v>3403</v>
      </c>
      <c r="R6208" s="555" t="s">
        <v>30</v>
      </c>
      <c r="S6208" s="614">
        <v>25294000</v>
      </c>
      <c r="U6208" s="616"/>
    </row>
    <row r="6209" spans="1:21" ht="51.75">
      <c r="A6209" s="5"/>
      <c r="B6209" s="5"/>
      <c r="I6209" s="5"/>
      <c r="J6209" s="5"/>
      <c r="K6209" s="5"/>
      <c r="M6209" s="411"/>
      <c r="O6209" s="16" t="str">
        <f t="shared" si="692"/>
        <v>250702ساعت فرعي دوطرفه آويز، براي نصب درخارج ساختمان، قابل تغذيه از مادرساعت، باسيستم نوساني يك دقيقه اي، بدون صدا، به قطرحدود60 سانتيمتر، ساخت خارج.</v>
      </c>
      <c r="P6209" s="616">
        <v>250702</v>
      </c>
      <c r="Q6209" s="555" t="s">
        <v>3404</v>
      </c>
      <c r="R6209" s="555" t="s">
        <v>30</v>
      </c>
      <c r="S6209" s="614">
        <v>33254000</v>
      </c>
      <c r="U6209" s="616"/>
    </row>
    <row r="6210" spans="1:21" ht="51.75">
      <c r="A6210" s="5"/>
      <c r="B6210" s="5"/>
      <c r="I6210" s="5"/>
      <c r="J6210" s="5"/>
      <c r="K6210" s="5"/>
      <c r="M6210" s="411"/>
      <c r="O6210" s="16" t="str">
        <f t="shared" si="692"/>
        <v>250703ساعت فرعي دوطرفه آويز، براي نصب درخارج ساختمان، قابل تغذيه از مادرساعت، باسيستم نوساني يك دقيقه اي، بدون صدا، به قطرحدود75 سانتيمتر، ساخت خارج.</v>
      </c>
      <c r="P6210" s="616">
        <v>250703</v>
      </c>
      <c r="Q6210" s="555" t="s">
        <v>3405</v>
      </c>
      <c r="R6210" s="555" t="s">
        <v>30</v>
      </c>
      <c r="S6210" s="614">
        <v>39109000</v>
      </c>
      <c r="U6210" s="616"/>
    </row>
    <row r="6211" spans="1:21" ht="51.75">
      <c r="A6211" s="5"/>
      <c r="B6211" s="5"/>
      <c r="I6211" s="5"/>
      <c r="J6211" s="5"/>
      <c r="K6211" s="5"/>
      <c r="M6211" s="411"/>
      <c r="O6211" s="16" t="str">
        <f t="shared" si="692"/>
        <v>250704ساعت فرعي دوطرفه آويز، براي نصب درخارج ساختمان، قابل تغذيه از مادرساعت، باسيستم نوساني يك دقيقه اي، بدون صدا، به قطرحدود90 سانتيمتر، ساخت خارج.</v>
      </c>
      <c r="P6211" s="616">
        <v>250704</v>
      </c>
      <c r="Q6211" s="555" t="s">
        <v>3406</v>
      </c>
      <c r="R6211" s="555" t="s">
        <v>30</v>
      </c>
      <c r="S6211" s="614">
        <v>51546000</v>
      </c>
      <c r="U6211" s="616"/>
    </row>
    <row r="6212" spans="1:21" ht="51.75">
      <c r="A6212" s="5"/>
      <c r="B6212" s="5"/>
      <c r="I6212" s="5"/>
      <c r="J6212" s="5"/>
      <c r="K6212" s="5"/>
      <c r="M6212" s="411"/>
      <c r="O6212" s="16" t="str">
        <f t="shared" si="692"/>
        <v>250801ساعت ديواري به قطر25 سانتيمتر، كرونومتري 12 ساعته براي اطاقهاي عمل باكنترل فشاري و3 متركابل به طوركامل، ساخت خارج.</v>
      </c>
      <c r="P6212" s="616">
        <v>250801</v>
      </c>
      <c r="Q6212" s="555" t="s">
        <v>3407</v>
      </c>
      <c r="R6212" s="555" t="s">
        <v>30</v>
      </c>
      <c r="S6212" s="614">
        <v>12147000</v>
      </c>
      <c r="U6212" s="616"/>
    </row>
    <row r="6213" spans="1:21" ht="51.75">
      <c r="A6213" s="5"/>
      <c r="B6213" s="5"/>
      <c r="I6213" s="5"/>
      <c r="J6213" s="5"/>
      <c r="K6213" s="5"/>
      <c r="M6213" s="411"/>
      <c r="O6213" s="16" t="str">
        <f t="shared" si="692"/>
        <v>250901ساعت كوارتزديواري روكار يكطرفه، قابل تغذيه باباطري، با سيستم نوساني يك دقيقه اي، بدون صدا، به قطرحدود25 سانتيمتر، ساخت داخل.</v>
      </c>
      <c r="P6213" s="616">
        <v>250901</v>
      </c>
      <c r="Q6213" s="555" t="s">
        <v>3408</v>
      </c>
      <c r="R6213" s="555" t="s">
        <v>30</v>
      </c>
      <c r="S6213" s="614">
        <v>629500</v>
      </c>
      <c r="U6213" s="616"/>
    </row>
    <row r="6214" spans="1:21" ht="51.75">
      <c r="A6214" s="5"/>
      <c r="B6214" s="5"/>
      <c r="I6214" s="5"/>
      <c r="J6214" s="5"/>
      <c r="K6214" s="5"/>
      <c r="M6214" s="411"/>
      <c r="O6214" s="16" t="str">
        <f t="shared" si="692"/>
        <v>250902ساعت كوارتزديواري روكار يكطرفه، قابل تغذيه باباطري، با سيستم نوساني يك دقيقه اي، بدون صدا، به قطرحدود30 سانتيمتر، ساخت داخل.</v>
      </c>
      <c r="P6214" s="616">
        <v>250902</v>
      </c>
      <c r="Q6214" s="555" t="s">
        <v>3409</v>
      </c>
      <c r="R6214" s="555" t="s">
        <v>30</v>
      </c>
      <c r="S6214" s="614">
        <v>643500</v>
      </c>
      <c r="U6214" s="616"/>
    </row>
    <row r="6215" spans="1:21">
      <c r="A6215" s="5"/>
      <c r="B6215" s="5"/>
      <c r="I6215" s="5"/>
      <c r="J6215" s="5"/>
      <c r="K6215" s="5"/>
      <c r="M6215" s="411"/>
      <c r="O6215" s="16" t="str">
        <f t="shared" si="692"/>
        <v>250903ساعت</v>
      </c>
      <c r="P6215" s="615" t="s">
        <v>905</v>
      </c>
      <c r="Q6215" s="258" t="s">
        <v>3717</v>
      </c>
      <c r="R6215" s="259" t="s">
        <v>30</v>
      </c>
      <c r="S6215" s="87">
        <v>10000</v>
      </c>
      <c r="T6215" s="5" t="s">
        <v>511</v>
      </c>
    </row>
    <row r="6216" spans="1:21">
      <c r="A6216" s="5"/>
      <c r="B6216" s="5"/>
      <c r="I6216" s="5"/>
      <c r="J6216" s="5"/>
      <c r="K6216" s="5"/>
      <c r="M6216" s="411"/>
      <c r="O6216" s="16" t="str">
        <f t="shared" si="692"/>
        <v>250904ساعت1</v>
      </c>
      <c r="P6216" s="615" t="s">
        <v>906</v>
      </c>
      <c r="Q6216" s="258" t="s">
        <v>7215</v>
      </c>
      <c r="R6216" s="259" t="s">
        <v>30</v>
      </c>
      <c r="S6216" s="87">
        <v>10001</v>
      </c>
      <c r="T6216" s="5" t="s">
        <v>511</v>
      </c>
    </row>
    <row r="6217" spans="1:21">
      <c r="A6217" s="5"/>
      <c r="B6217" s="5"/>
      <c r="I6217" s="5"/>
      <c r="J6217" s="5"/>
      <c r="K6217" s="5"/>
      <c r="M6217" s="411"/>
      <c r="O6217" s="16" t="str">
        <f t="shared" si="692"/>
        <v>250905ساعت2</v>
      </c>
      <c r="P6217" s="615" t="s">
        <v>907</v>
      </c>
      <c r="Q6217" s="258" t="s">
        <v>7216</v>
      </c>
      <c r="R6217" s="259" t="s">
        <v>30</v>
      </c>
      <c r="S6217" s="87">
        <v>10002</v>
      </c>
      <c r="T6217" s="5" t="s">
        <v>511</v>
      </c>
    </row>
    <row r="6218" spans="1:21">
      <c r="A6218" s="5"/>
      <c r="B6218" s="5"/>
      <c r="I6218" s="5"/>
      <c r="J6218" s="5"/>
      <c r="K6218" s="5"/>
      <c r="M6218" s="411"/>
      <c r="O6218" s="16" t="str">
        <f t="shared" si="692"/>
        <v>260101مركزكنترل اعلام حريق متعارف 4 مداري.</v>
      </c>
      <c r="P6218" s="618">
        <v>260101</v>
      </c>
      <c r="Q6218" s="555" t="s">
        <v>3410</v>
      </c>
      <c r="R6218" s="555" t="s">
        <v>54</v>
      </c>
      <c r="S6218" s="614">
        <v>26141000</v>
      </c>
      <c r="U6218" s="616"/>
    </row>
    <row r="6219" spans="1:21">
      <c r="A6219" s="5"/>
      <c r="B6219" s="5"/>
      <c r="I6219" s="5"/>
      <c r="J6219" s="5"/>
      <c r="K6219" s="5"/>
      <c r="M6219" s="411"/>
      <c r="O6219" s="16" t="str">
        <f t="shared" si="692"/>
        <v>260102مركزكنترل اعلام حريق متعارف 8 مداري.</v>
      </c>
      <c r="P6219" s="616">
        <v>260102</v>
      </c>
      <c r="Q6219" s="555" t="s">
        <v>3411</v>
      </c>
      <c r="R6219" s="555" t="s">
        <v>54</v>
      </c>
      <c r="S6219" s="614">
        <v>34772000</v>
      </c>
      <c r="U6219" s="616"/>
    </row>
    <row r="6220" spans="1:21">
      <c r="A6220" s="5"/>
      <c r="B6220" s="5"/>
      <c r="I6220" s="5"/>
      <c r="J6220" s="5"/>
      <c r="K6220" s="5"/>
      <c r="M6220" s="411"/>
      <c r="O6220" s="16" t="str">
        <f t="shared" si="692"/>
        <v>260103مركزكنترل اعلام حريق متعارف 12 مداري.</v>
      </c>
      <c r="P6220" s="616">
        <v>260103</v>
      </c>
      <c r="Q6220" s="555" t="s">
        <v>3412</v>
      </c>
      <c r="R6220" s="555" t="s">
        <v>54</v>
      </c>
      <c r="S6220" s="614">
        <v>48026000</v>
      </c>
      <c r="U6220" s="616"/>
    </row>
    <row r="6221" spans="1:21">
      <c r="A6221" s="5"/>
      <c r="B6221" s="5"/>
      <c r="I6221" s="5"/>
      <c r="J6221" s="5"/>
      <c r="K6221" s="5"/>
      <c r="M6221" s="411"/>
      <c r="O6221" s="16" t="str">
        <f t="shared" si="692"/>
        <v>260104مركزكنترل اعلام حريق متعارف 16 مداري.</v>
      </c>
      <c r="P6221" s="616">
        <v>260104</v>
      </c>
      <c r="Q6221" s="555" t="s">
        <v>3413</v>
      </c>
      <c r="R6221" s="555" t="s">
        <v>54</v>
      </c>
      <c r="S6221" s="614">
        <v>55413000</v>
      </c>
      <c r="U6221" s="616"/>
    </row>
    <row r="6222" spans="1:21">
      <c r="A6222" s="5"/>
      <c r="B6222" s="5"/>
      <c r="I6222" s="5"/>
      <c r="J6222" s="5"/>
      <c r="K6222" s="5"/>
      <c r="M6222" s="411"/>
      <c r="O6222" s="16" t="str">
        <f t="shared" si="692"/>
        <v>260105مركزكنترل اعلام حريق متعارف 24 مداري.</v>
      </c>
      <c r="P6222" s="616">
        <v>260105</v>
      </c>
      <c r="Q6222" s="555" t="s">
        <v>3414</v>
      </c>
      <c r="R6222" s="555" t="s">
        <v>54</v>
      </c>
      <c r="S6222" s="614">
        <v>74604000</v>
      </c>
      <c r="U6222" s="616"/>
    </row>
    <row r="6223" spans="1:21">
      <c r="A6223" s="5"/>
      <c r="B6223" s="5"/>
      <c r="I6223" s="5"/>
      <c r="J6223" s="5"/>
      <c r="K6223" s="5"/>
      <c r="M6223" s="411"/>
      <c r="O6223" s="16" t="str">
        <f t="shared" si="692"/>
        <v>260106مركزكنترل اعلام حريق متعارف 32 مداري.</v>
      </c>
      <c r="P6223" s="616">
        <v>260106</v>
      </c>
      <c r="Q6223" s="555" t="s">
        <v>3415</v>
      </c>
      <c r="R6223" s="555" t="s">
        <v>54</v>
      </c>
      <c r="S6223" s="614">
        <v>88852000</v>
      </c>
      <c r="U6223" s="616"/>
    </row>
    <row r="6224" spans="1:21">
      <c r="A6224" s="5"/>
      <c r="B6224" s="5"/>
      <c r="I6224" s="5"/>
      <c r="J6224" s="5"/>
      <c r="K6224" s="5"/>
      <c r="M6224" s="411"/>
      <c r="O6224" s="16" t="str">
        <f t="shared" si="692"/>
        <v>260107مركزكنترل اعلام حريق متعارف 40 مداري.</v>
      </c>
      <c r="P6224" s="616">
        <v>260107</v>
      </c>
      <c r="Q6224" s="555" t="s">
        <v>3416</v>
      </c>
      <c r="R6224" s="555" t="s">
        <v>54</v>
      </c>
      <c r="S6224" s="614">
        <v>111958000</v>
      </c>
      <c r="U6224" s="616"/>
    </row>
    <row r="6225" spans="1:21">
      <c r="A6225" s="5"/>
      <c r="B6225" s="5"/>
      <c r="I6225" s="5"/>
      <c r="J6225" s="5"/>
      <c r="K6225" s="5"/>
      <c r="M6225" s="411"/>
      <c r="O6225" s="16" t="str">
        <f t="shared" si="692"/>
        <v>260108مركزكنترل اعلام حريق متعارف 48 مداري.</v>
      </c>
      <c r="P6225" s="616">
        <v>260108</v>
      </c>
      <c r="Q6225" s="555" t="s">
        <v>3417</v>
      </c>
      <c r="R6225" s="555" t="s">
        <v>54</v>
      </c>
      <c r="S6225" s="614">
        <v>137113000</v>
      </c>
      <c r="U6225" s="616"/>
    </row>
    <row r="6226" spans="1:21" ht="102.75" customHeight="1">
      <c r="A6226" s="5"/>
      <c r="B6226" s="5"/>
      <c r="I6226" s="5"/>
      <c r="J6226" s="5"/>
      <c r="K6226" s="5"/>
      <c r="M6226" s="411"/>
      <c r="O6226" s="16" t="str">
        <f t="shared" si="692"/>
        <v>260201شستي اعلام حريق با قابليت كاردر شرايط سخت ومقاوم دربرابرآتش، به رنگ قرمز، داراي مجموعه كنتاكتهايي كه بتوانددرسيستمهاي مداربازوسيستمهاي مداربسته مورداستفاده قرارگيردودر داخل محفظه روي آن، يك شستي آزمايش قرارداشته باشد، تابتوان هرلحظه بدون به صدادر</v>
      </c>
      <c r="P6226" s="616">
        <v>260201</v>
      </c>
      <c r="Q6226" s="555" t="s">
        <v>6911</v>
      </c>
      <c r="R6226" s="555" t="s">
        <v>54</v>
      </c>
      <c r="S6226" s="614">
        <v>888500</v>
      </c>
      <c r="U6226" s="616"/>
    </row>
    <row r="6227" spans="1:21" ht="34.5">
      <c r="A6227" s="5"/>
      <c r="B6227" s="5"/>
      <c r="I6227" s="5"/>
      <c r="J6227" s="5"/>
      <c r="K6227" s="5"/>
      <c r="M6227" s="411"/>
      <c r="O6227" s="16" t="str">
        <f t="shared" si="692"/>
        <v>260301زنگ اعلام حريق به قطرحدود10 سانتيمتر، باپوشش ضدگردوخاك، باولتاژكار24 ولت مستقيم، با تولرانس مناسب.</v>
      </c>
      <c r="P6227" s="616">
        <v>260301</v>
      </c>
      <c r="Q6227" s="555" t="s">
        <v>3418</v>
      </c>
      <c r="R6227" s="555" t="s">
        <v>54</v>
      </c>
      <c r="S6227" s="614">
        <v>1296000</v>
      </c>
      <c r="U6227" s="616"/>
    </row>
    <row r="6228" spans="1:21" ht="34.5">
      <c r="A6228" s="5"/>
      <c r="B6228" s="5"/>
      <c r="I6228" s="5"/>
      <c r="J6228" s="5"/>
      <c r="K6228" s="5"/>
      <c r="M6228" s="411"/>
      <c r="O6228" s="16" t="str">
        <f t="shared" si="692"/>
        <v>260302زنگ اعلام حريق به قطرحدود15 سانتيمتر، باپوشش ضدگردوخاك، باولتاژكار24 ولت مستقيم، با تولرانس مناسب.</v>
      </c>
      <c r="P6228" s="616">
        <v>260302</v>
      </c>
      <c r="Q6228" s="555" t="s">
        <v>3419</v>
      </c>
      <c r="R6228" s="555" t="s">
        <v>54</v>
      </c>
      <c r="S6228" s="614">
        <v>1454000</v>
      </c>
      <c r="U6228" s="616"/>
    </row>
    <row r="6229" spans="1:21" ht="51.75">
      <c r="A6229" s="5"/>
      <c r="B6229" s="5"/>
      <c r="I6229" s="5"/>
      <c r="J6229" s="5"/>
      <c r="K6229" s="5"/>
      <c r="M6229" s="411"/>
      <c r="O6229" s="16" t="str">
        <f t="shared" si="692"/>
        <v>260401آژيراعلام خطراز نوع الكترومكانيكي، بافركانس بالاو فشارآكوستيكي حدود100 دسيبل در3 متر(كلاسA)، باولتاژكار24 ولت مستقيم، باتولرانس مناسب.</v>
      </c>
      <c r="P6229" s="616">
        <v>260401</v>
      </c>
      <c r="Q6229" s="555" t="s">
        <v>3420</v>
      </c>
      <c r="R6229" s="555" t="s">
        <v>54</v>
      </c>
      <c r="S6229" s="614">
        <v>1454000</v>
      </c>
      <c r="U6229" s="616"/>
    </row>
    <row r="6230" spans="1:21" ht="51.75">
      <c r="A6230" s="5"/>
      <c r="B6230" s="5"/>
      <c r="I6230" s="5"/>
      <c r="J6230" s="5"/>
      <c r="K6230" s="5"/>
      <c r="M6230" s="411"/>
      <c r="O6230" s="16" t="str">
        <f t="shared" si="692"/>
        <v>260402آژيرالكترونيكي داراي حداقل دو صداوخروجي بافشارآكوستيكي 100 دسيبل در1 متر (كلاس A)، باولتاژكار24 ولت مستقيم باتولرانس مناسب.</v>
      </c>
      <c r="P6230" s="616">
        <v>260402</v>
      </c>
      <c r="Q6230" s="555" t="s">
        <v>3421</v>
      </c>
      <c r="R6230" s="555" t="s">
        <v>54</v>
      </c>
      <c r="S6230" s="614">
        <v>1075000</v>
      </c>
      <c r="U6230" s="616"/>
    </row>
    <row r="6231" spans="1:21" ht="34.5">
      <c r="A6231" s="5"/>
      <c r="B6231" s="5"/>
      <c r="I6231" s="5"/>
      <c r="J6231" s="5"/>
      <c r="K6231" s="5"/>
      <c r="M6231" s="411"/>
      <c r="O6231" s="16" t="str">
        <f t="shared" si="692"/>
        <v>260501چراغ چشمكزن سيستم اعلام حريق، باولتاژكار24 ولت مستقيم با تولرانس مناسب.</v>
      </c>
      <c r="P6231" s="616">
        <v>260501</v>
      </c>
      <c r="Q6231" s="555" t="s">
        <v>3422</v>
      </c>
      <c r="R6231" s="555" t="s">
        <v>54</v>
      </c>
      <c r="S6231" s="614">
        <v>962500</v>
      </c>
      <c r="U6231" s="616"/>
    </row>
    <row r="6232" spans="1:21" ht="51.75">
      <c r="A6232" s="5"/>
      <c r="B6232" s="5"/>
      <c r="I6232" s="5"/>
      <c r="J6232" s="5"/>
      <c r="K6232" s="5"/>
      <c r="M6232" s="411"/>
      <c r="O6232" s="16" t="str">
        <f t="shared" si="692"/>
        <v>260601دتكتوردودي از نوع فتوالكتريك (نوري يااپتيكي)، داراي پوشش ضد گردوخاك، باولتاژكار24 ولت مستقيم، باتولرانس مناسب وچراغ نشان دهنده نصب شده روي دتكتور.</v>
      </c>
      <c r="P6232" s="616">
        <v>260601</v>
      </c>
      <c r="Q6232" s="555" t="s">
        <v>3423</v>
      </c>
      <c r="R6232" s="555" t="s">
        <v>54</v>
      </c>
      <c r="S6232" s="614">
        <v>1415000</v>
      </c>
      <c r="U6232" s="616"/>
    </row>
    <row r="6233" spans="1:21" ht="51.75">
      <c r="A6233" s="5"/>
      <c r="B6233" s="5"/>
      <c r="I6233" s="5"/>
      <c r="J6233" s="5"/>
      <c r="K6233" s="5"/>
      <c r="M6233" s="411"/>
      <c r="O6233" s="16" t="str">
        <f t="shared" si="692"/>
        <v>260602دتكتوردودي از نوع يونيزاسيون دو محفظه اي، داراي پوشش ضدگردو خاك، باولتاژكار24 ولت مستقيم، باتولرانس مناسب وچراغ نشان دهنده نصب شده روي دتكتور.</v>
      </c>
      <c r="P6233" s="616">
        <v>260602</v>
      </c>
      <c r="Q6233" s="555" t="s">
        <v>3424</v>
      </c>
      <c r="R6233" s="555" t="s">
        <v>54</v>
      </c>
      <c r="S6233" s="614">
        <v>1415000</v>
      </c>
      <c r="U6233" s="616"/>
    </row>
    <row r="6234" spans="1:21" ht="86.25">
      <c r="A6234" s="5"/>
      <c r="B6234" s="5"/>
      <c r="I6234" s="5"/>
      <c r="J6234" s="5"/>
      <c r="K6234" s="5"/>
      <c r="M6234" s="411"/>
      <c r="O6234" s="16" t="str">
        <f t="shared" si="692"/>
        <v>260701دتكتور حرارتي با عكس‌العمل سريع در مقابل سرعت افزايش درجه حرارت، با درجه حرارت ثابت كه بي نياز از تعويض يا تعمير بعد از هرعملكرد باشد، داري پوشش ضدگرد و خاك، با ولتاژكار 24 ولت مستقيم، با تولرانس مناسب و چراغ نشان دهنده نصب شده روي دتكتور.</v>
      </c>
      <c r="P6234" s="616">
        <v>260701</v>
      </c>
      <c r="Q6234" s="555" t="s">
        <v>3425</v>
      </c>
      <c r="R6234" s="555" t="s">
        <v>54</v>
      </c>
      <c r="S6234" s="614">
        <v>1302000</v>
      </c>
      <c r="U6234" s="616"/>
    </row>
    <row r="6235" spans="1:21" ht="86.25">
      <c r="A6235" s="5"/>
      <c r="B6235" s="5"/>
      <c r="I6235" s="5"/>
      <c r="J6235" s="5"/>
      <c r="K6235" s="5"/>
      <c r="M6235" s="411"/>
      <c r="O6235" s="16" t="str">
        <f t="shared" si="692"/>
        <v>260702دتكتورحرارتي باعكس‌العمل در مقابل درجه حرارت ثابت (حدود57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v>
      </c>
      <c r="P6235" s="616">
        <v>260702</v>
      </c>
      <c r="Q6235" s="555" t="s">
        <v>3426</v>
      </c>
      <c r="R6235" s="555" t="s">
        <v>54</v>
      </c>
      <c r="S6235" s="614">
        <v>1115000</v>
      </c>
      <c r="U6235" s="616"/>
    </row>
    <row r="6236" spans="1:21" ht="86.25">
      <c r="A6236" s="5"/>
      <c r="B6236" s="5"/>
      <c r="I6236" s="5"/>
      <c r="J6236" s="5"/>
      <c r="K6236" s="5"/>
      <c r="M6236" s="411"/>
      <c r="O6236" s="16" t="str">
        <f t="shared" si="692"/>
        <v>260703دتكتورحرارتي باعكس العمل در مقابل درجه حرارت ثابت (حدود80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v>
      </c>
      <c r="P6236" s="616">
        <v>260703</v>
      </c>
      <c r="Q6236" s="555" t="s">
        <v>3427</v>
      </c>
      <c r="R6236" s="555" t="s">
        <v>54</v>
      </c>
      <c r="S6236" s="614">
        <v>1258000</v>
      </c>
      <c r="U6236" s="616"/>
    </row>
    <row r="6237" spans="1:21" ht="34.5">
      <c r="A6237" s="5"/>
      <c r="B6237" s="5"/>
      <c r="I6237" s="5"/>
      <c r="J6237" s="5"/>
      <c r="K6237" s="5"/>
      <c r="M6237" s="411"/>
      <c r="O6237" s="16" t="str">
        <f t="shared" si="692"/>
        <v>260801شستي مخصوص تحريك دستگاههاي اطفاي حريق به طوردستي، باكاربرددرسيستمهاي مداربازومداربسته.</v>
      </c>
      <c r="P6237" s="616">
        <v>260801</v>
      </c>
      <c r="Q6237" s="555" t="s">
        <v>3428</v>
      </c>
      <c r="R6237" s="555" t="s">
        <v>54</v>
      </c>
      <c r="S6237" s="614">
        <v>1542000</v>
      </c>
      <c r="U6237" s="616"/>
    </row>
    <row r="6238" spans="1:21" ht="34.5">
      <c r="A6238" s="5"/>
      <c r="B6238" s="5"/>
      <c r="I6238" s="5"/>
      <c r="J6238" s="5"/>
      <c r="K6238" s="5"/>
      <c r="M6238" s="411"/>
      <c r="O6238" s="16" t="str">
        <f t="shared" si="692"/>
        <v>260901مركزكنترل اعلام و اطفاي حريق متعارف، با يك مدار اطفا و دو مدار اعلام حريق.</v>
      </c>
      <c r="P6238" s="616">
        <v>260901</v>
      </c>
      <c r="Q6238" s="555" t="s">
        <v>3429</v>
      </c>
      <c r="R6238" s="555" t="s">
        <v>54</v>
      </c>
      <c r="S6238" s="614">
        <v>33329000</v>
      </c>
      <c r="U6238" s="616"/>
    </row>
    <row r="6239" spans="1:21" ht="34.5">
      <c r="A6239" s="5"/>
      <c r="B6239" s="5"/>
      <c r="I6239" s="5"/>
      <c r="J6239" s="5"/>
      <c r="K6239" s="5"/>
      <c r="M6239" s="411"/>
      <c r="O6239" s="16" t="str">
        <f t="shared" si="692"/>
        <v>260902مركز كنترل اعلام و اطفاي حريق متعارف، با دو مدار اطفا و 4 مدار اعلام حريق.</v>
      </c>
      <c r="P6239" s="616">
        <v>260902</v>
      </c>
      <c r="Q6239" s="555" t="s">
        <v>3430</v>
      </c>
      <c r="R6239" s="555" t="s">
        <v>54</v>
      </c>
      <c r="S6239" s="614">
        <v>52087000</v>
      </c>
      <c r="U6239" s="616"/>
    </row>
    <row r="6240" spans="1:21" ht="34.5">
      <c r="A6240" s="5"/>
      <c r="B6240" s="5"/>
      <c r="I6240" s="5"/>
      <c r="J6240" s="5"/>
      <c r="K6240" s="5"/>
      <c r="M6240" s="411"/>
      <c r="O6240" s="16" t="str">
        <f t="shared" si="692"/>
        <v>260903مركز كنترل اعلام و اطفاي حريق متعارف، با سه مدار اطفا و 6 مدار اعلام حريق.</v>
      </c>
      <c r="P6240" s="616">
        <v>260903</v>
      </c>
      <c r="Q6240" s="555" t="s">
        <v>3431</v>
      </c>
      <c r="R6240" s="555" t="s">
        <v>54</v>
      </c>
      <c r="S6240" s="614">
        <v>66498000</v>
      </c>
      <c r="U6240" s="616"/>
    </row>
    <row r="6241" spans="1:21" ht="34.5">
      <c r="A6241" s="5"/>
      <c r="B6241" s="5"/>
      <c r="I6241" s="5"/>
      <c r="J6241" s="5"/>
      <c r="K6241" s="5"/>
      <c r="M6241" s="411"/>
      <c r="O6241" s="16" t="str">
        <f t="shared" si="692"/>
        <v>260904مركز كنترل اعلام و اطفاي حريق متعارف، با چهار مدار اطفا و 8 مدار اعلام حريق.</v>
      </c>
      <c r="P6241" s="616">
        <v>260904</v>
      </c>
      <c r="Q6241" s="555" t="s">
        <v>3432</v>
      </c>
      <c r="R6241" s="555" t="s">
        <v>54</v>
      </c>
      <c r="S6241" s="614">
        <v>79103000</v>
      </c>
      <c r="U6241" s="616"/>
    </row>
    <row r="6242" spans="1:21" ht="51.75">
      <c r="A6242" s="5"/>
      <c r="B6242" s="5"/>
      <c r="I6242" s="5"/>
      <c r="J6242" s="5"/>
      <c r="K6242" s="5"/>
      <c r="M6242" s="411"/>
      <c r="O6242" s="16" t="str">
        <f t="shared" si="692"/>
        <v>261001چراغ مخصوص اعلام خطر حريق از نوع گردان، براي خارج ساختمان، به رنگ قرمز، با ولتاژ كار 24 ولت مستقيم، با تولرانس مناسب.</v>
      </c>
      <c r="P6242" s="616">
        <v>261001</v>
      </c>
      <c r="Q6242" s="555" t="s">
        <v>3433</v>
      </c>
      <c r="R6242" s="555" t="s">
        <v>54</v>
      </c>
      <c r="S6242" s="614">
        <v>3455000</v>
      </c>
      <c r="U6242" s="616"/>
    </row>
    <row r="6243" spans="1:21">
      <c r="A6243" s="5"/>
      <c r="B6243" s="5"/>
      <c r="I6243" s="5"/>
      <c r="J6243" s="5"/>
      <c r="K6243" s="5"/>
      <c r="M6243" s="411"/>
      <c r="O6243" s="16" t="str">
        <f t="shared" si="692"/>
        <v>261101مركز تكرار كننده تا 4 مدار اعلام حريق.</v>
      </c>
      <c r="P6243" s="616">
        <v>261101</v>
      </c>
      <c r="Q6243" s="555" t="s">
        <v>3434</v>
      </c>
      <c r="R6243" s="555" t="s">
        <v>54</v>
      </c>
      <c r="S6243" s="614">
        <v>10883000</v>
      </c>
      <c r="U6243" s="616"/>
    </row>
    <row r="6244" spans="1:21">
      <c r="A6244" s="5"/>
      <c r="B6244" s="5"/>
      <c r="I6244" s="5"/>
      <c r="J6244" s="5"/>
      <c r="K6244" s="5"/>
      <c r="M6244" s="411"/>
      <c r="O6244" s="16" t="str">
        <f t="shared" si="692"/>
        <v>261102مركز تكرار كننده تا 8 مدار اعلام حريق.</v>
      </c>
      <c r="P6244" s="616">
        <v>261102</v>
      </c>
      <c r="Q6244" s="555" t="s">
        <v>3435</v>
      </c>
      <c r="R6244" s="555" t="s">
        <v>54</v>
      </c>
      <c r="S6244" s="614">
        <v>17579000</v>
      </c>
      <c r="U6244" s="616"/>
    </row>
    <row r="6245" spans="1:21">
      <c r="A6245" s="5"/>
      <c r="B6245" s="5"/>
      <c r="I6245" s="5"/>
      <c r="J6245" s="5"/>
      <c r="K6245" s="5"/>
      <c r="M6245" s="411"/>
      <c r="O6245" s="16" t="str">
        <f t="shared" si="692"/>
        <v>261103مركز تكرار كننده تا 12 مدار اعلام حريق.</v>
      </c>
      <c r="P6245" s="616">
        <v>261103</v>
      </c>
      <c r="Q6245" s="555" t="s">
        <v>3436</v>
      </c>
      <c r="R6245" s="555" t="s">
        <v>54</v>
      </c>
      <c r="S6245" s="614">
        <v>20661000</v>
      </c>
      <c r="U6245" s="616"/>
    </row>
    <row r="6246" spans="1:21">
      <c r="A6246" s="5"/>
      <c r="B6246" s="5"/>
      <c r="I6246" s="5"/>
      <c r="J6246" s="5"/>
      <c r="K6246" s="5"/>
      <c r="M6246" s="411"/>
      <c r="O6246" s="16" t="str">
        <f t="shared" si="692"/>
        <v>261104مركز تكرار كننده تا 16 مدار اعلام حريق.</v>
      </c>
      <c r="P6246" s="616">
        <v>261104</v>
      </c>
      <c r="Q6246" s="555" t="s">
        <v>3437</v>
      </c>
      <c r="R6246" s="555" t="s">
        <v>54</v>
      </c>
      <c r="S6246" s="614">
        <v>27751000</v>
      </c>
      <c r="U6246" s="616"/>
    </row>
    <row r="6247" spans="1:21">
      <c r="A6247" s="5"/>
      <c r="B6247" s="5"/>
      <c r="I6247" s="5"/>
      <c r="J6247" s="5"/>
      <c r="K6247" s="5"/>
      <c r="M6247" s="411"/>
      <c r="O6247" s="16" t="str">
        <f t="shared" ref="O6247:O6310" si="693">LEFT(CONCATENATE(P6247,Q6247),252)</f>
        <v>261105مركز تكرار كننده تا 24 مدار اعلام حريق.</v>
      </c>
      <c r="P6247" s="616">
        <v>261105</v>
      </c>
      <c r="Q6247" s="555" t="s">
        <v>3438</v>
      </c>
      <c r="R6247" s="555" t="s">
        <v>54</v>
      </c>
      <c r="S6247" s="614">
        <v>35886000</v>
      </c>
      <c r="U6247" s="616"/>
    </row>
    <row r="6248" spans="1:21">
      <c r="A6248" s="5"/>
      <c r="B6248" s="5"/>
      <c r="I6248" s="5"/>
      <c r="J6248" s="5"/>
      <c r="K6248" s="5"/>
      <c r="M6248" s="411"/>
      <c r="O6248" s="16" t="str">
        <f t="shared" si="693"/>
        <v>261106مركز تكرار كننده تا 32 مدار اعلام حريق.</v>
      </c>
      <c r="P6248" s="616">
        <v>261106</v>
      </c>
      <c r="Q6248" s="555" t="s">
        <v>3439</v>
      </c>
      <c r="R6248" s="555" t="s">
        <v>54</v>
      </c>
      <c r="S6248" s="614">
        <v>46534000</v>
      </c>
      <c r="U6248" s="616"/>
    </row>
    <row r="6249" spans="1:21">
      <c r="A6249" s="5"/>
      <c r="B6249" s="5"/>
      <c r="I6249" s="5"/>
      <c r="J6249" s="5"/>
      <c r="K6249" s="5"/>
      <c r="M6249" s="411"/>
      <c r="O6249" s="16" t="str">
        <f t="shared" si="693"/>
        <v>261107مركز تكرار كننده تا40 مدار اعلام حريق.</v>
      </c>
      <c r="P6249" s="616">
        <v>261107</v>
      </c>
      <c r="Q6249" s="555" t="s">
        <v>3440</v>
      </c>
      <c r="R6249" s="555" t="s">
        <v>54</v>
      </c>
      <c r="S6249" s="614">
        <v>66762000</v>
      </c>
      <c r="U6249" s="616"/>
    </row>
    <row r="6250" spans="1:21">
      <c r="A6250" s="5"/>
      <c r="B6250" s="5"/>
      <c r="I6250" s="5"/>
      <c r="J6250" s="5"/>
      <c r="K6250" s="5"/>
      <c r="M6250" s="411"/>
      <c r="O6250" s="16" t="str">
        <f t="shared" si="693"/>
        <v>261108مركز تكرار كننده تا 48 مدار اعلام حريق.</v>
      </c>
      <c r="P6250" s="616">
        <v>261108</v>
      </c>
      <c r="Q6250" s="555" t="s">
        <v>3441</v>
      </c>
      <c r="R6250" s="555" t="s">
        <v>54</v>
      </c>
      <c r="S6250" s="614">
        <v>82766000</v>
      </c>
      <c r="U6250" s="616"/>
    </row>
    <row r="6251" spans="1:21">
      <c r="A6251" s="5"/>
      <c r="B6251" s="5"/>
      <c r="I6251" s="5"/>
      <c r="J6251" s="5"/>
      <c r="K6251" s="5"/>
      <c r="M6251" s="411"/>
      <c r="O6251" s="16" t="str">
        <f t="shared" si="693"/>
        <v xml:space="preserve">261109مركز تكرار كننده </v>
      </c>
      <c r="P6251" s="615" t="s">
        <v>3719</v>
      </c>
      <c r="Q6251" s="258" t="s">
        <v>3718</v>
      </c>
      <c r="R6251" s="259" t="s">
        <v>54</v>
      </c>
      <c r="S6251" s="87">
        <v>10000</v>
      </c>
      <c r="T6251" s="5" t="s">
        <v>511</v>
      </c>
    </row>
    <row r="6252" spans="1:21">
      <c r="A6252" s="5"/>
      <c r="B6252" s="5"/>
      <c r="I6252" s="5"/>
      <c r="J6252" s="5"/>
      <c r="K6252" s="5"/>
      <c r="M6252" s="411"/>
      <c r="O6252" s="16" t="str">
        <f t="shared" si="693"/>
        <v>261110مركز تكرار كننده 1</v>
      </c>
      <c r="P6252" s="615" t="s">
        <v>3720</v>
      </c>
      <c r="Q6252" s="258" t="s">
        <v>7217</v>
      </c>
      <c r="R6252" s="259" t="s">
        <v>54</v>
      </c>
      <c r="S6252" s="87">
        <v>10001</v>
      </c>
      <c r="T6252" s="5" t="s">
        <v>511</v>
      </c>
    </row>
    <row r="6253" spans="1:21">
      <c r="A6253" s="5"/>
      <c r="B6253" s="5"/>
      <c r="I6253" s="5"/>
      <c r="J6253" s="5"/>
      <c r="K6253" s="5"/>
      <c r="M6253" s="411"/>
      <c r="O6253" s="16" t="str">
        <f t="shared" si="693"/>
        <v>261111مركز تكرار كننده 2</v>
      </c>
      <c r="P6253" s="615" t="s">
        <v>3721</v>
      </c>
      <c r="Q6253" s="258" t="s">
        <v>7218</v>
      </c>
      <c r="R6253" s="259" t="s">
        <v>54</v>
      </c>
      <c r="S6253" s="87">
        <v>10002</v>
      </c>
      <c r="T6253" s="5" t="s">
        <v>511</v>
      </c>
    </row>
    <row r="6254" spans="1:21" ht="109.5" customHeight="1">
      <c r="A6254" s="5"/>
      <c r="B6254" s="5"/>
      <c r="I6254" s="5"/>
      <c r="J6254" s="5"/>
      <c r="K6254" s="5"/>
      <c r="M6254" s="411"/>
      <c r="O6254" s="16" t="str">
        <f t="shared" si="693"/>
        <v xml:space="preserve">270101رک استاندارد 19 اينچ 15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v>
      </c>
      <c r="P6254" s="618">
        <v>270101</v>
      </c>
      <c r="Q6254" s="555" t="s">
        <v>6912</v>
      </c>
      <c r="R6254" s="555" t="s">
        <v>54</v>
      </c>
      <c r="S6254" s="614">
        <v>8168000</v>
      </c>
      <c r="U6254" s="616"/>
    </row>
    <row r="6255" spans="1:21" ht="86.25">
      <c r="A6255" s="5"/>
      <c r="B6255" s="5"/>
      <c r="I6255" s="5"/>
      <c r="J6255" s="5"/>
      <c r="K6255" s="5"/>
      <c r="M6255" s="411"/>
      <c r="O6255" s="16" t="str">
        <f t="shared" si="693"/>
        <v xml:space="preserve">270102رک استاندارد 19 اينچ 24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v>
      </c>
      <c r="P6255" s="616">
        <v>270102</v>
      </c>
      <c r="Q6255" s="555" t="s">
        <v>6913</v>
      </c>
      <c r="R6255" s="555" t="s">
        <v>54</v>
      </c>
      <c r="S6255" s="614">
        <v>12895000</v>
      </c>
      <c r="U6255" s="616"/>
    </row>
    <row r="6256" spans="1:21" ht="86.25">
      <c r="A6256" s="5"/>
      <c r="B6256" s="5"/>
      <c r="I6256" s="5"/>
      <c r="J6256" s="5"/>
      <c r="K6256" s="5"/>
      <c r="M6256" s="411"/>
      <c r="O6256" s="16" t="str">
        <f t="shared" si="693"/>
        <v xml:space="preserve">270103رک استاندارد 19 اينچ 27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v>
      </c>
      <c r="P6256" s="616">
        <v>270103</v>
      </c>
      <c r="Q6256" s="555" t="s">
        <v>6914</v>
      </c>
      <c r="R6256" s="555" t="s">
        <v>54</v>
      </c>
      <c r="S6256" s="614">
        <v>9837000</v>
      </c>
      <c r="U6256" s="616"/>
    </row>
    <row r="6257" spans="1:21" ht="86.25">
      <c r="A6257" s="5"/>
      <c r="B6257" s="5"/>
      <c r="I6257" s="5"/>
      <c r="J6257" s="5"/>
      <c r="K6257" s="5"/>
      <c r="M6257" s="411"/>
      <c r="O6257" s="16" t="str">
        <f t="shared" si="693"/>
        <v xml:space="preserve">270104رک استاندارد 19 اينچ 36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v>
      </c>
      <c r="P6257" s="616">
        <v>270104</v>
      </c>
      <c r="Q6257" s="555" t="s">
        <v>6915</v>
      </c>
      <c r="R6257" s="555" t="s">
        <v>54</v>
      </c>
      <c r="S6257" s="614">
        <v>11160000</v>
      </c>
      <c r="U6257" s="616"/>
    </row>
    <row r="6258" spans="1:21" ht="34.5">
      <c r="A6258" s="5"/>
      <c r="B6258" s="5"/>
      <c r="I6258" s="5"/>
      <c r="J6258" s="5"/>
      <c r="K6258" s="5"/>
      <c r="M6258" s="411"/>
      <c r="O6258" s="16" t="str">
        <f t="shared" si="693"/>
        <v>270201واحد اتصالات ترمينال، شامل مدار و ترمينالهاي لازم براي توزيع برق و سيستم صوتي در يک واحد رک 19 اينچ استاندارد.</v>
      </c>
      <c r="P6258" s="616">
        <v>270201</v>
      </c>
      <c r="Q6258" s="555" t="s">
        <v>3442</v>
      </c>
      <c r="R6258" s="555" t="s">
        <v>54</v>
      </c>
      <c r="S6258" s="614">
        <v>2189000</v>
      </c>
      <c r="U6258" s="616"/>
    </row>
    <row r="6259" spans="1:21" ht="34.5">
      <c r="A6259" s="5"/>
      <c r="B6259" s="5"/>
      <c r="I6259" s="5"/>
      <c r="J6259" s="5"/>
      <c r="K6259" s="5"/>
      <c r="M6259" s="411"/>
      <c r="O6259" s="16" t="str">
        <f t="shared" si="693"/>
        <v>270301پنل خالي يا مسدودکننده رک صوتي 19 اينچ يک يا دو واحدي.</v>
      </c>
      <c r="P6259" s="616">
        <v>270301</v>
      </c>
      <c r="Q6259" s="555" t="s">
        <v>3443</v>
      </c>
      <c r="R6259" s="555" t="s">
        <v>54</v>
      </c>
      <c r="S6259" s="614">
        <v>79300</v>
      </c>
      <c r="U6259" s="616"/>
    </row>
    <row r="6260" spans="1:21" ht="34.5">
      <c r="A6260" s="5"/>
      <c r="B6260" s="5"/>
      <c r="I6260" s="5"/>
      <c r="J6260" s="5"/>
      <c r="K6260" s="5"/>
      <c r="M6260" s="411"/>
      <c r="O6260" s="16" t="str">
        <f t="shared" si="693"/>
        <v>270302پنل خالي يا مسدودکننده رک صوتي 19 اينچ سه يا چهار واحدي.</v>
      </c>
      <c r="P6260" s="616">
        <v>270302</v>
      </c>
      <c r="Q6260" s="555" t="s">
        <v>3444</v>
      </c>
      <c r="R6260" s="555" t="s">
        <v>54</v>
      </c>
      <c r="S6260" s="614">
        <v>91900</v>
      </c>
      <c r="U6260" s="616"/>
    </row>
    <row r="6261" spans="1:21" ht="103.5">
      <c r="A6261" s="5"/>
      <c r="B6261" s="5"/>
      <c r="I6261" s="5"/>
      <c r="J6261" s="5"/>
      <c r="K6261" s="5"/>
      <c r="M6261" s="411"/>
      <c r="O6261" s="16" t="str">
        <f t="shared" si="693"/>
        <v>270401پيش‌تقويت‌کننده و ميکسر تمام ترانزيستوري با پاسخ فرکانسي حدود 30 هرتز تا حداقل 14000 هرتز و اعوجاج کمتر از يک درصد شامل سه ورودي ميکروفن و سه ورودي کمکي جهت اتصال به راديو ضبط با ولوم‌هاي مجزا و کنترل جداگانه براي تنظيم صداي بم و زير با دامنه تغي</v>
      </c>
      <c r="P6261" s="616">
        <v>270401</v>
      </c>
      <c r="Q6261" s="555" t="s">
        <v>6916</v>
      </c>
      <c r="R6261" s="555" t="s">
        <v>54</v>
      </c>
      <c r="S6261" s="614">
        <v>4788000</v>
      </c>
      <c r="U6261" s="616"/>
    </row>
    <row r="6262" spans="1:21" ht="120.75">
      <c r="A6262" s="5"/>
      <c r="B6262" s="5"/>
      <c r="I6262" s="5"/>
      <c r="J6262" s="5"/>
      <c r="K6262" s="5"/>
      <c r="M6262" s="411"/>
      <c r="O6262" s="16" t="str">
        <f t="shared" si="693"/>
        <v>270402پيش‌تقويت‌کننده و ميکسر تمام ترانزيستوري با پاسخ فرکانسي حدود 30 هرتز تا حداقل 14000 هرتز و اعوجاج کمتر از يک درصد شامل سه ورودي ميکروفن و سه ورودي کمکي جهت اتصال به راديو ضبط با ولوم‌هاي مجزا و کنترل جداگانه براي تنظيم صداي بم و زير با دامنه تغي</v>
      </c>
      <c r="P6262" s="616">
        <v>270402</v>
      </c>
      <c r="Q6262" s="555" t="s">
        <v>6917</v>
      </c>
      <c r="R6262" s="555" t="s">
        <v>54</v>
      </c>
      <c r="S6262" s="614">
        <v>4767000</v>
      </c>
      <c r="U6262" s="616"/>
    </row>
    <row r="6263" spans="1:21" ht="120.75">
      <c r="A6263" s="5"/>
      <c r="B6263" s="5"/>
      <c r="I6263" s="5"/>
      <c r="J6263" s="5"/>
      <c r="K6263" s="5"/>
      <c r="M6263" s="411"/>
      <c r="O6263" s="16" t="str">
        <f t="shared" si="693"/>
        <v>270501دستگاه راديو با باندهاي FM- AMمجاز و استاندارد کشور، با حساسيت 30 ميکروولت در نسبت سيگنال به نويز حداقل 20 دسيبل در امواج FM- AMبا حساسيت حداکثر ورودي 25 ميکروولت در سيگنال 20 دسيبل در وضعيت سکوت در ايستگاه فرستنده FM، شامل مدارات فيلتر و کنترل ا</v>
      </c>
      <c r="P6263" s="616">
        <v>270501</v>
      </c>
      <c r="Q6263" s="555" t="s">
        <v>6918</v>
      </c>
      <c r="R6263" s="555" t="s">
        <v>54</v>
      </c>
      <c r="S6263" s="614">
        <v>5513000</v>
      </c>
      <c r="U6263" s="616"/>
    </row>
    <row r="6264" spans="1:21" ht="103.5">
      <c r="A6264" s="5"/>
      <c r="B6264" s="5"/>
      <c r="I6264" s="5"/>
      <c r="J6264" s="5"/>
      <c r="K6264" s="5"/>
      <c r="M6264" s="411"/>
      <c r="O6264" s="16" t="str">
        <f t="shared" si="693"/>
        <v>270502دستگاه راديوپخش با قابليت دريافت امواج راديويي در باندهاي FM- AMمجاز و استاندارد کشور، با حساسيت 20 ميکروولت در نسبت سيگنال به نويز حداقل20 دسيبل به همراه پخش صوت تمام ترانزيستوري با برگشت اتوماتيک داراي مدار بلندگوي مانيتورينگ و VU متر، قابل نصب</v>
      </c>
      <c r="P6264" s="616">
        <v>270502</v>
      </c>
      <c r="Q6264" s="555" t="s">
        <v>6919</v>
      </c>
      <c r="R6264" s="555" t="s">
        <v>54</v>
      </c>
      <c r="S6264" s="614">
        <v>10083000</v>
      </c>
      <c r="U6264" s="616"/>
    </row>
    <row r="6265" spans="1:21" ht="86.25">
      <c r="A6265" s="5"/>
      <c r="B6265" s="5"/>
      <c r="I6265" s="5"/>
      <c r="J6265" s="5"/>
      <c r="K6265" s="5"/>
      <c r="M6265" s="411"/>
      <c r="O6265" s="16" t="str">
        <f t="shared" si="693"/>
        <v>270601پنل اندازه‌گيري و کنترل توان (مانيتورينگ) براي کنترل سمعي و بصري کيفيت خروجي تقويت‌کننده‌هاي قدرت نصب شده در رک صوتي، داراي حداقل 4 ورودي، VU متر، بلندگوي مانيتورينگ مجهز به ولوم کنترل پله‌اي با امکان قطع، قابل نصب در رک 19 اينچ استاندارد.</v>
      </c>
      <c r="P6265" s="616">
        <v>270601</v>
      </c>
      <c r="Q6265" s="555" t="s">
        <v>3445</v>
      </c>
      <c r="R6265" s="555" t="s">
        <v>54</v>
      </c>
      <c r="S6265" s="614">
        <v>2514000</v>
      </c>
      <c r="U6265" s="616"/>
    </row>
    <row r="6266" spans="1:21" ht="34.5">
      <c r="A6266" s="5"/>
      <c r="B6266" s="5"/>
      <c r="I6266" s="5"/>
      <c r="J6266" s="5"/>
      <c r="K6266" s="5"/>
      <c r="M6266" s="411"/>
      <c r="O6266" s="16" t="str">
        <f t="shared" si="693"/>
        <v>270701پنل انتخاب برنامه ورودي داراي حدود 4 ورودي اصلي و حدود 10 خروجي انشعابي قابل نصب در رک 19 اينچ استاندارد.</v>
      </c>
      <c r="P6266" s="616">
        <v>270701</v>
      </c>
      <c r="Q6266" s="555" t="s">
        <v>3446</v>
      </c>
      <c r="R6266" s="555" t="s">
        <v>54</v>
      </c>
      <c r="S6266" s="614">
        <v>3386000</v>
      </c>
      <c r="U6266" s="616"/>
    </row>
    <row r="6267" spans="1:21" ht="69">
      <c r="A6267" s="5"/>
      <c r="B6267" s="5"/>
      <c r="I6267" s="5"/>
      <c r="J6267" s="5"/>
      <c r="K6267" s="5"/>
      <c r="M6267" s="411"/>
      <c r="O6267" s="16" t="str">
        <f t="shared" si="693"/>
        <v>270702پنل انتخاب برنامه خروجي با 10 کليد انتخاب و يک کليد همه با هم (All Call) و کليد Cancel به همراه چراغ‌هايي جهت نمايش وصل بودن خطوط انتخابي، با قابليت اتصال به کنسول ارتباط روميزي، قابل نصب در رک 19 اينچ استاندارد.</v>
      </c>
      <c r="P6267" s="616">
        <v>270702</v>
      </c>
      <c r="Q6267" s="555" t="s">
        <v>3447</v>
      </c>
      <c r="R6267" s="555" t="s">
        <v>54</v>
      </c>
      <c r="S6267" s="614">
        <v>4132000</v>
      </c>
      <c r="U6267" s="616"/>
    </row>
    <row r="6268" spans="1:21" ht="69">
      <c r="A6268" s="5"/>
      <c r="B6268" s="5"/>
      <c r="I6268" s="5"/>
      <c r="J6268" s="5"/>
      <c r="K6268" s="5"/>
      <c r="M6268" s="411"/>
      <c r="O6268" s="16" t="str">
        <f t="shared" si="693"/>
        <v>270703پنل انتخاب برنامه خروجي با 20 کليد انتخاب و يک کليد همه با هم (All Call) و کليد Cancel به همراه چراغ‌هايي جهت نمايش وصل بودن خطوط انتخابي، قابل نصب در رک 19 اينچ استاندارد.</v>
      </c>
      <c r="P6268" s="616">
        <v>270703</v>
      </c>
      <c r="Q6268" s="555" t="s">
        <v>3448</v>
      </c>
      <c r="R6268" s="555" t="s">
        <v>54</v>
      </c>
      <c r="S6268" s="614">
        <v>5813000</v>
      </c>
      <c r="U6268" s="616"/>
    </row>
    <row r="6269" spans="1:21" ht="86.25">
      <c r="A6269" s="5"/>
      <c r="B6269" s="5"/>
      <c r="I6269" s="5"/>
      <c r="J6269" s="5"/>
      <c r="K6269" s="5"/>
      <c r="M6269" s="411"/>
      <c r="O6269" s="16" t="str">
        <f t="shared" si="693"/>
        <v>270704پنل انتخاب برنامه خروجي نوع رله‌اي قابل کنترل از راه دور جهت استفاده با کنسول روميزي با 10 کليد انتخاب و يک کليد همه با هم (All Call) به همراه چراغ‌هايي براي نمايش وصل بودن خطوط خروجي انتخابي، قابل نصب در رک 19 اينچ استاندارد.</v>
      </c>
      <c r="P6269" s="616">
        <v>270704</v>
      </c>
      <c r="Q6269" s="555" t="s">
        <v>3449</v>
      </c>
      <c r="R6269" s="555" t="s">
        <v>54</v>
      </c>
      <c r="S6269" s="614">
        <v>6390000</v>
      </c>
      <c r="U6269" s="616"/>
    </row>
    <row r="6270" spans="1:21" ht="86.25">
      <c r="A6270" s="5"/>
      <c r="B6270" s="5"/>
      <c r="I6270" s="5"/>
      <c r="J6270" s="5"/>
      <c r="K6270" s="5"/>
      <c r="M6270" s="411"/>
      <c r="O6270" s="16" t="str">
        <f t="shared" si="693"/>
        <v>270705پنل انتخاب برنامه خروجي نوع رله‌اي قابل کنترل از راه دور جهت استفاده با کنسول روميزي با 20 کليد انتخاب و يک کليد همه با هم (All Call) به همراه چراغ‌هايي براي نمايش وصل بودن خطوط خروجي انتخابي، قابل نصب در رک 19 اينچ استاندارد.</v>
      </c>
      <c r="P6270" s="616">
        <v>270705</v>
      </c>
      <c r="Q6270" s="555" t="s">
        <v>3450</v>
      </c>
      <c r="R6270" s="555" t="s">
        <v>54</v>
      </c>
      <c r="S6270" s="614">
        <v>6653000</v>
      </c>
      <c r="U6270" s="616"/>
    </row>
    <row r="6271" spans="1:21" ht="103.5">
      <c r="A6271" s="5"/>
      <c r="B6271" s="5"/>
      <c r="I6271" s="5"/>
      <c r="J6271" s="5"/>
      <c r="K6271" s="5"/>
      <c r="M6271" s="411"/>
      <c r="O6271" s="16" t="str">
        <f t="shared" si="693"/>
        <v>270801ميکسر و تقويت‌کننده صوتي تمام ترانزيستوري نوع روميزي (Portable) با قدرت موثر 60 وات و با پاسخ فرکانسي 30 هرتز تا 14000 هرتز و حساسيت ورودي 8/0 ولت در امپدانس 10 کيلو اهم و مدارات کاهش نويز و مجهز به سه ورودي ميکروفن و سه ورودي کمکي هرکدام با ولوم</v>
      </c>
      <c r="P6271" s="616">
        <v>270801</v>
      </c>
      <c r="Q6271" s="555" t="s">
        <v>6920</v>
      </c>
      <c r="R6271" s="555" t="s">
        <v>54</v>
      </c>
      <c r="S6271" s="614">
        <v>6627000</v>
      </c>
      <c r="U6271" s="616"/>
    </row>
    <row r="6272" spans="1:21" ht="103.5">
      <c r="A6272" s="5"/>
      <c r="B6272" s="5"/>
      <c r="I6272" s="5"/>
      <c r="J6272" s="5"/>
      <c r="K6272" s="5"/>
      <c r="M6272" s="411"/>
      <c r="O6272" s="16" t="str">
        <f t="shared" si="693"/>
        <v>270802ميکسر و تقويت‌کننده صوتي تمام ترانزيستوري نوع روميزي (Portable) با قدرت موثر 120 وات و با پاسخ فرکانسي 30 هرتز تا 14000 هرتز و حساسيت ورودي 8/0 ولت در امپدانس 10 کيلو اهم و مدارات کاهش نويز و مجهز به سه ورودي ميکروفن و سه ورودي کمکي هرکدام با ولو</v>
      </c>
      <c r="P6272" s="616">
        <v>270802</v>
      </c>
      <c r="Q6272" s="555" t="s">
        <v>6921</v>
      </c>
      <c r="R6272" s="555" t="s">
        <v>54</v>
      </c>
      <c r="S6272" s="614">
        <v>7342000</v>
      </c>
      <c r="U6272" s="616"/>
    </row>
    <row r="6273" spans="1:21" ht="172.5">
      <c r="A6273" s="5"/>
      <c r="B6273" s="5"/>
      <c r="I6273" s="5"/>
      <c r="J6273" s="5"/>
      <c r="K6273" s="5"/>
      <c r="M6273" s="411"/>
      <c r="O6273" s="16" t="str">
        <f t="shared" si="693"/>
        <v>270901تقويت کننده قدرت صوتي تمام ترانزيستوري با قدرت موثر 120 وات با پاسخ فرکانسي 30 هرتز تا 14000 هرتز، داراي حساسيت 8/0 ولت در امپدانس 10 کيلواهم و مدارات کاهش نويز، مجهز به يک ورودي سيگنال و يک خروجي سيگنال جهت اتصال به تقويت‌کننده‌هاي ديگر و دو طبق</v>
      </c>
      <c r="P6273" s="616">
        <v>270901</v>
      </c>
      <c r="Q6273" s="555" t="s">
        <v>6922</v>
      </c>
      <c r="R6273" s="555" t="s">
        <v>54</v>
      </c>
      <c r="S6273" s="614">
        <v>7341000</v>
      </c>
      <c r="U6273" s="616"/>
    </row>
    <row r="6274" spans="1:21" ht="172.5">
      <c r="A6274" s="5"/>
      <c r="B6274" s="5"/>
      <c r="I6274" s="5"/>
      <c r="J6274" s="5"/>
      <c r="K6274" s="5"/>
      <c r="M6274" s="411"/>
      <c r="O6274" s="16" t="str">
        <f t="shared" si="693"/>
        <v>270902تقويت کننده قدرت صوتي تمام ترانزيستوري با قدرت موثر 200-240 وات با پاسخ فرکانسي 30 هرتز تا 14000 هرتز، داراي حساسيت 8/0 ولت در امپدانس 10 کيلواهم و مدارات کاهش نويز، مجهز به يک ورودي سيگنال و يک خروجي سيگنال جهت اتصال به تقويت‌کننده‌هاي ديگر و دو</v>
      </c>
      <c r="P6274" s="616">
        <v>270902</v>
      </c>
      <c r="Q6274" s="555" t="s">
        <v>6923</v>
      </c>
      <c r="R6274" s="555" t="s">
        <v>54</v>
      </c>
      <c r="S6274" s="614">
        <v>10179000</v>
      </c>
      <c r="U6274" s="616"/>
    </row>
    <row r="6275" spans="1:21" ht="172.5">
      <c r="A6275" s="5"/>
      <c r="B6275" s="5"/>
      <c r="I6275" s="5"/>
      <c r="J6275" s="5"/>
      <c r="K6275" s="5"/>
      <c r="M6275" s="411"/>
      <c r="O6275" s="16" t="str">
        <f t="shared" si="693"/>
        <v>270903تقويت کننده قدرت صوتي تمام ترانزيستوري با قدرت موثر 300-350 وات با پاسخ فرکانسي 30 هرتز تا 14000 هرتز، داراي حساسيت 8/0 ولت در امپدانس 10 کيلواهم و مدارات کاهش نويز، مجهز به يک ورودي سيگنال و يک خروجي سيگنال جهت اتصال به تقويت‌کننده‌هاي ديگر و دو</v>
      </c>
      <c r="P6275" s="616">
        <v>270903</v>
      </c>
      <c r="Q6275" s="555" t="s">
        <v>6924</v>
      </c>
      <c r="R6275" s="555" t="s">
        <v>54</v>
      </c>
      <c r="S6275" s="614">
        <v>13888000</v>
      </c>
      <c r="U6275" s="616"/>
    </row>
    <row r="6276" spans="1:21" ht="155.25">
      <c r="A6276" s="5"/>
      <c r="B6276" s="5"/>
      <c r="I6276" s="5"/>
      <c r="J6276" s="5"/>
      <c r="K6276" s="5"/>
      <c r="M6276" s="411"/>
      <c r="O6276" s="16" t="str">
        <f t="shared" si="693"/>
        <v>270904تقويت کننده قدرت صوتي تمام ترانزيستوري با قدرت موثر 500-600 وات با پاسخ فرکانسي 30 هرتز تا 14000 هرتز، داراي حساسيت 8/0 ولت در امپدانس 10 کيلواهم و مدارات کاهش نويز، مجهز به يک ورودي سيگنال و دو طبقه فيلتر اتوماتيک با مدار AVC به انضمام ولوم اصلي</v>
      </c>
      <c r="P6276" s="616">
        <v>270904</v>
      </c>
      <c r="Q6276" s="555" t="s">
        <v>6925</v>
      </c>
      <c r="R6276" s="555" t="s">
        <v>54</v>
      </c>
      <c r="S6276" s="614">
        <v>26108000</v>
      </c>
      <c r="U6276" s="616"/>
    </row>
    <row r="6277" spans="1:21" ht="51.75">
      <c r="A6277" s="5"/>
      <c r="B6277" s="5"/>
      <c r="I6277" s="5"/>
      <c r="J6277" s="5"/>
      <c r="K6277" s="5"/>
      <c r="M6277" s="411"/>
      <c r="O6277" s="16" t="str">
        <f t="shared" si="693"/>
        <v>271001پيش‌تقويت‌کننده ميکروفن (تقويت‌کننده خط) براي انتقال سيگنال به فواصل بيش از 15 متر از ورودي پيش‌تقويت‌کننده اصلي.</v>
      </c>
      <c r="P6277" s="616">
        <v>271001</v>
      </c>
      <c r="Q6277" s="555" t="s">
        <v>3451</v>
      </c>
      <c r="R6277" s="555" t="s">
        <v>54</v>
      </c>
      <c r="S6277" s="614">
        <v>1432000</v>
      </c>
      <c r="U6277" s="616"/>
    </row>
    <row r="6278" spans="1:21" ht="51.75">
      <c r="A6278" s="5"/>
      <c r="B6278" s="5"/>
      <c r="I6278" s="5"/>
      <c r="J6278" s="5"/>
      <c r="K6278" s="5"/>
      <c r="M6278" s="411"/>
      <c r="O6278" s="16" t="str">
        <f t="shared" si="693"/>
        <v>271101پنل آژير تمام الکترونيکي با توانايي توليد فرکانسهاي مختلف صوتي اخطاري (وضعيتهاي سفيد، زرد و قرمز) و مجهز به سلکتور چند حالتي براي انتخاب وضعيتهاي فوق.</v>
      </c>
      <c r="P6278" s="616">
        <v>271101</v>
      </c>
      <c r="Q6278" s="555" t="s">
        <v>3452</v>
      </c>
      <c r="R6278" s="555" t="s">
        <v>54</v>
      </c>
      <c r="S6278" s="614">
        <v>3173000</v>
      </c>
      <c r="U6278" s="616"/>
    </row>
    <row r="6279" spans="1:21" ht="86.25">
      <c r="A6279" s="5"/>
      <c r="B6279" s="5"/>
      <c r="I6279" s="5"/>
      <c r="J6279" s="5"/>
      <c r="K6279" s="5"/>
      <c r="M6279" s="411"/>
      <c r="O6279" s="16" t="str">
        <f t="shared" si="693"/>
        <v>271201کنسول کنترل ارتباط روميزي، به منظور پيام‌رساني براي حداکثر فاصله حدود 30 متر از مرکز صوتي، مجهز به ميکروفن و پيش‌تقويت‌کننده داخلي با سه واحد پنل خالي براي جايگزيني پنل انتخاب مدار به تعداد موردنياز، ترمينالهاي خروجي به تعداد کافي.</v>
      </c>
      <c r="P6279" s="616">
        <v>271201</v>
      </c>
      <c r="Q6279" s="555" t="s">
        <v>3453</v>
      </c>
      <c r="R6279" s="555" t="s">
        <v>54</v>
      </c>
      <c r="S6279" s="616">
        <v>0</v>
      </c>
      <c r="U6279" s="616"/>
    </row>
    <row r="6280" spans="1:21" ht="34.5">
      <c r="A6280" s="5"/>
      <c r="B6280" s="5"/>
      <c r="I6280" s="5"/>
      <c r="J6280" s="5"/>
      <c r="K6280" s="5"/>
      <c r="M6280" s="411"/>
      <c r="O6280" s="16" t="str">
        <f t="shared" si="693"/>
        <v>271301پنل اولويت دهنده اتوماتيک صوتي جهت اتصال سيستم مرکزي به مرکز فرعي صوتي با عملکرد سريع.</v>
      </c>
      <c r="P6280" s="616">
        <v>271301</v>
      </c>
      <c r="Q6280" s="555" t="s">
        <v>3454</v>
      </c>
      <c r="R6280" s="555" t="s">
        <v>54</v>
      </c>
      <c r="S6280" s="614">
        <v>2820000</v>
      </c>
      <c r="U6280" s="616"/>
    </row>
    <row r="6281" spans="1:21" ht="51.75">
      <c r="A6281" s="5"/>
      <c r="B6281" s="5"/>
      <c r="I6281" s="5"/>
      <c r="J6281" s="5"/>
      <c r="K6281" s="5"/>
      <c r="M6281" s="411"/>
      <c r="O6281" s="16" t="str">
        <f t="shared" si="693"/>
        <v>271401کنسول ميکروفن روميزي با جعبه دکوراتيو مجهز به ميکروفن با پايه فنري قابل تنظيم، پيش تقويت‌کننده داخلي و زنگ آغاز پيام.</v>
      </c>
      <c r="P6281" s="616">
        <v>271401</v>
      </c>
      <c r="Q6281" s="555" t="s">
        <v>3455</v>
      </c>
      <c r="R6281" s="555" t="s">
        <v>54</v>
      </c>
      <c r="S6281" s="614">
        <v>2603000</v>
      </c>
      <c r="U6281" s="616"/>
    </row>
    <row r="6282" spans="1:21" ht="51.75">
      <c r="A6282" s="5"/>
      <c r="B6282" s="5"/>
      <c r="I6282" s="5"/>
      <c r="J6282" s="5"/>
      <c r="K6282" s="5"/>
      <c r="M6282" s="411"/>
      <c r="O6282" s="16" t="str">
        <f t="shared" si="693"/>
        <v>271402کنسول ميکروفن روميزي با جعبه دکوراتيو مجهز به ميکروفن با پايه فنري قابل تنظيم، بدون پيش‌تقويت‌کننده داخلي و زنگ آغاز پيام.</v>
      </c>
      <c r="P6282" s="616">
        <v>271402</v>
      </c>
      <c r="Q6282" s="555" t="s">
        <v>3456</v>
      </c>
      <c r="R6282" s="555" t="s">
        <v>54</v>
      </c>
      <c r="S6282" s="614">
        <v>2026000</v>
      </c>
      <c r="U6282" s="616"/>
    </row>
    <row r="6283" spans="1:21" ht="69">
      <c r="A6283" s="5"/>
      <c r="B6283" s="5"/>
      <c r="I6283" s="5"/>
      <c r="J6283" s="5"/>
      <c r="K6283" s="5"/>
      <c r="M6283" s="411"/>
      <c r="O6283" s="16" t="str">
        <f t="shared" si="693"/>
        <v>271403ميکروفن دستي ديناميکي يک جهته با امپدانس 600 اهم مجهز به کليد قطع و وصل با پاسخ فرکانسي 100 هرتز تا 14000 هرتز و حساسيت دريافت 74 دسيبل قابل نصب به روي پايه بلند و کوتاه.</v>
      </c>
      <c r="P6283" s="616">
        <v>271403</v>
      </c>
      <c r="Q6283" s="555" t="s">
        <v>3457</v>
      </c>
      <c r="R6283" s="555" t="s">
        <v>54</v>
      </c>
      <c r="S6283" s="614">
        <v>1448000</v>
      </c>
      <c r="U6283" s="616"/>
    </row>
    <row r="6284" spans="1:21" ht="34.5">
      <c r="A6284" s="5"/>
      <c r="B6284" s="5"/>
      <c r="I6284" s="5"/>
      <c r="J6284" s="5"/>
      <c r="K6284" s="5"/>
      <c r="M6284" s="411"/>
      <c r="O6284" s="16" t="str">
        <f t="shared" si="693"/>
        <v>271501پايه روميزي مخصوص ميکروفن ديناميکي با شفت قابل انعطاف.</v>
      </c>
      <c r="P6284" s="616">
        <v>271501</v>
      </c>
      <c r="Q6284" s="555" t="s">
        <v>3458</v>
      </c>
      <c r="R6284" s="555" t="s">
        <v>54</v>
      </c>
      <c r="S6284" s="614">
        <v>333500</v>
      </c>
      <c r="U6284" s="616"/>
    </row>
    <row r="6285" spans="1:21" ht="34.5">
      <c r="A6285" s="5"/>
      <c r="B6285" s="5"/>
      <c r="I6285" s="5"/>
      <c r="J6285" s="5"/>
      <c r="K6285" s="5"/>
      <c r="M6285" s="411"/>
      <c r="O6285" s="16" t="str">
        <f t="shared" si="693"/>
        <v>271502پايه بلند ميکروفن ديناميکي يک تکه نوع فلزي با رنگ مقاوم يا از جنس استيل ضد زنگ با قابليت تنظيم افقي يا عمودي.</v>
      </c>
      <c r="P6285" s="616">
        <v>271502</v>
      </c>
      <c r="Q6285" s="555" t="s">
        <v>3459</v>
      </c>
      <c r="R6285" s="555" t="s">
        <v>54</v>
      </c>
      <c r="S6285" s="614">
        <v>1002000</v>
      </c>
      <c r="U6285" s="616"/>
    </row>
    <row r="6286" spans="1:21" ht="34.5">
      <c r="A6286" s="5"/>
      <c r="B6286" s="5"/>
      <c r="I6286" s="5"/>
      <c r="J6286" s="5"/>
      <c r="K6286" s="5"/>
      <c r="M6286" s="411"/>
      <c r="O6286" s="16" t="str">
        <f t="shared" si="693"/>
        <v>271503پايه بلند ميکروفن ديناميکي دو تکه نوع فلزي با رنگ مقاوم يا از جنس استيل ضد زنگ با قابليت تنظيم افقي يا عمودي.</v>
      </c>
      <c r="P6286" s="616">
        <v>271503</v>
      </c>
      <c r="Q6286" s="555" t="s">
        <v>3460</v>
      </c>
      <c r="R6286" s="555" t="s">
        <v>54</v>
      </c>
      <c r="S6286" s="614">
        <v>1159000</v>
      </c>
      <c r="U6286" s="616"/>
    </row>
    <row r="6287" spans="1:21" ht="34.5">
      <c r="A6287" s="5"/>
      <c r="B6287" s="5"/>
      <c r="I6287" s="5"/>
      <c r="J6287" s="5"/>
      <c r="K6287" s="5"/>
      <c r="M6287" s="411"/>
      <c r="O6287" s="16" t="str">
        <f t="shared" si="693"/>
        <v>271504پايه بلند ميکروفن ديناميکي سه تکه نوع فلزي با رنگ مقاوم يا از جنس استيل ضد زنگ با قابليت تنظيم افقي يا عمودي.</v>
      </c>
      <c r="P6287" s="616">
        <v>271504</v>
      </c>
      <c r="Q6287" s="555" t="s">
        <v>3461</v>
      </c>
      <c r="R6287" s="555" t="s">
        <v>54</v>
      </c>
      <c r="S6287" s="614">
        <v>1474000</v>
      </c>
      <c r="U6287" s="616"/>
    </row>
    <row r="6288" spans="1:21" ht="34.5">
      <c r="A6288" s="5"/>
      <c r="B6288" s="5"/>
      <c r="I6288" s="5"/>
      <c r="J6288" s="5"/>
      <c r="K6288" s="5"/>
      <c r="M6288" s="411"/>
      <c r="O6288" s="16" t="str">
        <f t="shared" si="693"/>
        <v>271601کابل مخصوص ميکروفن با شيلد قلع اندود و بافته شده و امپدانس 60 اهم و با حداقل مقطع 0/5 ميليمتر مربع.</v>
      </c>
      <c r="P6288" s="616">
        <v>271601</v>
      </c>
      <c r="Q6288" s="555" t="s">
        <v>6926</v>
      </c>
      <c r="R6288" s="555" t="s">
        <v>54</v>
      </c>
      <c r="S6288" s="614">
        <v>72300</v>
      </c>
      <c r="U6288" s="616"/>
    </row>
    <row r="6289" spans="1:21">
      <c r="A6289" s="5"/>
      <c r="B6289" s="5"/>
      <c r="I6289" s="5"/>
      <c r="J6289" s="5"/>
      <c r="K6289" s="5"/>
      <c r="M6289" s="411"/>
      <c r="O6289" s="16" t="str">
        <f t="shared" si="693"/>
        <v>271701پريز ميکروفن دکوراتيو براي نصب توکار يا روکار.</v>
      </c>
      <c r="P6289" s="616">
        <v>271701</v>
      </c>
      <c r="Q6289" s="555" t="s">
        <v>3462</v>
      </c>
      <c r="R6289" s="555" t="s">
        <v>54</v>
      </c>
      <c r="S6289" s="616">
        <v>0</v>
      </c>
      <c r="U6289" s="616"/>
    </row>
    <row r="6290" spans="1:21" ht="103.5">
      <c r="A6290" s="5"/>
      <c r="B6290" s="5"/>
      <c r="I6290" s="5"/>
      <c r="J6290" s="5"/>
      <c r="K6290" s="5"/>
      <c r="M6290" s="411"/>
      <c r="O6290" s="16" t="str">
        <f t="shared" si="693"/>
        <v xml:space="preserve">271801بلندگوي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با قدرت کل 5 وات و داراي ترانسفورماتور </v>
      </c>
      <c r="P6290" s="616">
        <v>271801</v>
      </c>
      <c r="Q6290" s="555" t="s">
        <v>6927</v>
      </c>
      <c r="R6290" s="555" t="s">
        <v>54</v>
      </c>
      <c r="S6290" s="614">
        <v>891500</v>
      </c>
      <c r="U6290" s="616"/>
    </row>
    <row r="6291" spans="1:21" ht="103.5">
      <c r="A6291" s="5"/>
      <c r="B6291" s="5"/>
      <c r="I6291" s="5"/>
      <c r="J6291" s="5"/>
      <c r="K6291" s="5"/>
      <c r="M6291" s="411"/>
      <c r="O6291" s="16" t="str">
        <f t="shared" si="693"/>
        <v>271802بلندگوي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v>
      </c>
      <c r="P6291" s="616">
        <v>271802</v>
      </c>
      <c r="Q6291" s="555" t="s">
        <v>6928</v>
      </c>
      <c r="R6291" s="555" t="s">
        <v>54</v>
      </c>
      <c r="S6291" s="614">
        <v>1277000</v>
      </c>
      <c r="U6291" s="616"/>
    </row>
    <row r="6292" spans="1:21" ht="103.5">
      <c r="A6292" s="5"/>
      <c r="B6292" s="5"/>
      <c r="I6292" s="5"/>
      <c r="J6292" s="5"/>
      <c r="K6292" s="5"/>
      <c r="M6292" s="411"/>
      <c r="O6292" s="16" t="str">
        <f t="shared" si="693"/>
        <v>271803بلندگوي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v>
      </c>
      <c r="P6292" s="616">
        <v>271803</v>
      </c>
      <c r="Q6292" s="555" t="s">
        <v>6929</v>
      </c>
      <c r="R6292" s="555" t="s">
        <v>54</v>
      </c>
      <c r="S6292" s="614">
        <v>1477000</v>
      </c>
      <c r="U6292" s="616"/>
    </row>
    <row r="6293" spans="1:21" ht="103.5">
      <c r="A6293" s="5"/>
      <c r="B6293" s="5"/>
      <c r="I6293" s="5"/>
      <c r="J6293" s="5"/>
      <c r="K6293" s="5"/>
      <c r="M6293" s="411"/>
      <c r="O6293" s="16" t="str">
        <f t="shared" si="693"/>
        <v>271804بلندگوي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v>
      </c>
      <c r="P6293" s="616">
        <v>271804</v>
      </c>
      <c r="Q6293" s="555" t="s">
        <v>6930</v>
      </c>
      <c r="R6293" s="555" t="s">
        <v>54</v>
      </c>
      <c r="S6293" s="614">
        <v>2118000</v>
      </c>
      <c r="U6293" s="616"/>
    </row>
    <row r="6294" spans="1:21" ht="103.5">
      <c r="A6294" s="5"/>
      <c r="B6294" s="5"/>
      <c r="I6294" s="5"/>
      <c r="J6294" s="5"/>
      <c r="K6294" s="5"/>
      <c r="M6294" s="411"/>
      <c r="O6294" s="16" t="str">
        <f t="shared" si="693"/>
        <v>271805بلندگوي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v>
      </c>
      <c r="P6294" s="616">
        <v>271805</v>
      </c>
      <c r="Q6294" s="555" t="s">
        <v>6931</v>
      </c>
      <c r="R6294" s="555" t="s">
        <v>54</v>
      </c>
      <c r="S6294" s="614">
        <v>2680000</v>
      </c>
      <c r="U6294" s="616"/>
    </row>
    <row r="6295" spans="1:21" ht="34.5">
      <c r="A6295" s="5"/>
      <c r="B6295" s="5"/>
      <c r="I6295" s="5"/>
      <c r="J6295" s="5"/>
      <c r="K6295" s="5"/>
      <c r="M6295" s="411"/>
      <c r="O6295" s="16" t="str">
        <f t="shared" si="693"/>
        <v>271901بلندگوي ديواري دکوراتيو با بدنه چوبي و با قدرت 5 وات و داراي ترانسفورماتور تطبيق امپدانس 100 ولتي.</v>
      </c>
      <c r="P6295" s="616">
        <v>271901</v>
      </c>
      <c r="Q6295" s="555" t="s">
        <v>3463</v>
      </c>
      <c r="R6295" s="555" t="s">
        <v>54</v>
      </c>
      <c r="S6295" s="614">
        <v>1371000</v>
      </c>
      <c r="U6295" s="616"/>
    </row>
    <row r="6296" spans="1:21" ht="34.5">
      <c r="A6296" s="5"/>
      <c r="B6296" s="5"/>
      <c r="I6296" s="5"/>
      <c r="J6296" s="5"/>
      <c r="K6296" s="5"/>
      <c r="M6296" s="411"/>
      <c r="O6296" s="16" t="str">
        <f t="shared" si="693"/>
        <v>271902بلندگوي ديواري دکوراتيو با بدنه چوبي و با قدرت 10 وات و داراي ترانسفورماتور تطبيق امپدانس 100 ولتي.</v>
      </c>
      <c r="P6296" s="616">
        <v>271902</v>
      </c>
      <c r="Q6296" s="555" t="s">
        <v>3464</v>
      </c>
      <c r="R6296" s="555" t="s">
        <v>54</v>
      </c>
      <c r="S6296" s="614">
        <v>1623000</v>
      </c>
      <c r="U6296" s="616"/>
    </row>
    <row r="6297" spans="1:21" ht="69">
      <c r="A6297" s="5"/>
      <c r="B6297" s="5"/>
      <c r="I6297" s="5"/>
      <c r="J6297" s="5"/>
      <c r="K6297" s="5"/>
      <c r="M6297" s="411"/>
      <c r="O6297" s="16" t="str">
        <f t="shared" si="693"/>
        <v>271903بلندگوي دو طرفه ديواري با بدنه فلزي و قدرت 5×2 وات براي نصب در راهروها و معابر عبوري با زاويه پوشش 60 درجه و پاسخ فرکانسي 30 هرتز تا 14000 هرتز و داراي ترانسفورماتور تطبيق امپدانس 100 ولتي.</v>
      </c>
      <c r="P6297" s="616">
        <v>271903</v>
      </c>
      <c r="Q6297" s="555" t="s">
        <v>3465</v>
      </c>
      <c r="R6297" s="555" t="s">
        <v>54</v>
      </c>
      <c r="S6297" s="614">
        <v>2161000</v>
      </c>
      <c r="U6297" s="616"/>
    </row>
    <row r="6298" spans="1:21" ht="51.75">
      <c r="A6298" s="5"/>
      <c r="B6298" s="5"/>
      <c r="I6298" s="5"/>
      <c r="J6298" s="5"/>
      <c r="K6298" s="5"/>
      <c r="M6298" s="411"/>
      <c r="O6298" s="16" t="str">
        <f t="shared" si="693"/>
        <v>272001بلندگوي سقفي با قدرت 3-5 واتي، با پاسخ فرکانسي 30 هرتز تا 14000 هرتز، قابل نصب بصورت توکار در انواع سقف‌هاي کاذب.</v>
      </c>
      <c r="P6298" s="616">
        <v>272001</v>
      </c>
      <c r="Q6298" s="555" t="s">
        <v>3466</v>
      </c>
      <c r="R6298" s="555" t="s">
        <v>54</v>
      </c>
      <c r="S6298" s="614">
        <v>557000</v>
      </c>
      <c r="U6298" s="616"/>
    </row>
    <row r="6299" spans="1:21" ht="34.5">
      <c r="A6299" s="5"/>
      <c r="B6299" s="5"/>
      <c r="I6299" s="5"/>
      <c r="J6299" s="5"/>
      <c r="K6299" s="5"/>
      <c r="M6299" s="411"/>
      <c r="O6299" s="16" t="str">
        <f t="shared" si="693"/>
        <v>272002بلندگوي سقفي با قدرت 3-5 واتي، با پاسخ فرکانسي 30 هرتز تا 14000 هرتز، قابل نصب بصورت روکار در انواع سقفها.</v>
      </c>
      <c r="P6299" s="616">
        <v>272002</v>
      </c>
      <c r="Q6299" s="555" t="s">
        <v>3467</v>
      </c>
      <c r="R6299" s="555" t="s">
        <v>54</v>
      </c>
      <c r="S6299" s="614">
        <v>557000</v>
      </c>
      <c r="U6299" s="616"/>
    </row>
    <row r="6300" spans="1:21" ht="51.75">
      <c r="A6300" s="5"/>
      <c r="B6300" s="5"/>
      <c r="I6300" s="5"/>
      <c r="J6300" s="5"/>
      <c r="K6300" s="5"/>
      <c r="M6300" s="411"/>
      <c r="O6300" s="16" t="str">
        <f t="shared" si="693"/>
        <v>272101بلندگوي شيپوري کتابي پلاستيکي از نوع ABS با قدرت 15-10 وات، داراي ترانسفورماتور تطبيق امپدانس و به همراه براکت نصب دو محوري.</v>
      </c>
      <c r="P6300" s="616">
        <v>272101</v>
      </c>
      <c r="Q6300" s="555" t="s">
        <v>3468</v>
      </c>
      <c r="R6300" s="555" t="s">
        <v>54</v>
      </c>
      <c r="S6300" s="614">
        <v>1384000</v>
      </c>
      <c r="U6300" s="616"/>
    </row>
    <row r="6301" spans="1:21" ht="51.75">
      <c r="A6301" s="5"/>
      <c r="B6301" s="5"/>
      <c r="I6301" s="5"/>
      <c r="J6301" s="5"/>
      <c r="K6301" s="5"/>
      <c r="M6301" s="411"/>
      <c r="O6301" s="16" t="str">
        <f t="shared" si="693"/>
        <v>272102بلندگوي شيپوري کتابي پلاستيکي از نوع ABS با قدرت 25-20 وات، داراي ترانسفورماتور تطبيق امپدانس و به همراه براکت نصب دو محوري.</v>
      </c>
      <c r="P6301" s="616">
        <v>272102</v>
      </c>
      <c r="Q6301" s="555" t="s">
        <v>3469</v>
      </c>
      <c r="R6301" s="555" t="s">
        <v>54</v>
      </c>
      <c r="S6301" s="614">
        <v>1568000</v>
      </c>
      <c r="U6301" s="616"/>
    </row>
    <row r="6302" spans="1:21" ht="51.75">
      <c r="A6302" s="5"/>
      <c r="B6302" s="5"/>
      <c r="I6302" s="5"/>
      <c r="J6302" s="5"/>
      <c r="K6302" s="5"/>
      <c r="M6302" s="411"/>
      <c r="O6302" s="16" t="str">
        <f t="shared" si="693"/>
        <v>272103بلندگوي شيپوري کتابي پلاستيکي از نوع ABS با قدرت 30 وات، داراي ترانسفورماتور تطبيق امپدانس و به همراه براکت نصب دو محوري.</v>
      </c>
      <c r="P6302" s="616">
        <v>272103</v>
      </c>
      <c r="Q6302" s="555" t="s">
        <v>3470</v>
      </c>
      <c r="R6302" s="555" t="s">
        <v>54</v>
      </c>
      <c r="S6302" s="614">
        <v>1732000</v>
      </c>
      <c r="U6302" s="616"/>
    </row>
    <row r="6303" spans="1:21" ht="51.75">
      <c r="A6303" s="5"/>
      <c r="B6303" s="5"/>
      <c r="I6303" s="5"/>
      <c r="J6303" s="5"/>
      <c r="K6303" s="5"/>
      <c r="M6303" s="411"/>
      <c r="O6303" s="16" t="str">
        <f t="shared" si="693"/>
        <v>272104بلندگوي شيپوري کتابي تمام فلزي واترپروف با قدرت 25 وات، با ابعاد حداقل "6×"8، داراي ترانسفورماتور تطبيق امپدانس و به همراه براکت نصب دو محوري.</v>
      </c>
      <c r="P6303" s="616">
        <v>272104</v>
      </c>
      <c r="Q6303" s="555" t="s">
        <v>3471</v>
      </c>
      <c r="R6303" s="555" t="s">
        <v>54</v>
      </c>
      <c r="S6303" s="614">
        <v>1926000</v>
      </c>
      <c r="U6303" s="616"/>
    </row>
    <row r="6304" spans="1:21" ht="51.75">
      <c r="A6304" s="5"/>
      <c r="B6304" s="5"/>
      <c r="I6304" s="5"/>
      <c r="J6304" s="5"/>
      <c r="K6304" s="5"/>
      <c r="M6304" s="411"/>
      <c r="O6304" s="16" t="str">
        <f t="shared" si="693"/>
        <v>272105بلندگوي شيپوري کتابي تمام فلزي واترپروف با قدرت 40 وات، با ابعاد حداقل "6×"8، داراي ترانسفورماتور تطبيق امپدانس و به همراه براکت نصب دو محوري.</v>
      </c>
      <c r="P6304" s="616">
        <v>272105</v>
      </c>
      <c r="Q6304" s="555" t="s">
        <v>3472</v>
      </c>
      <c r="R6304" s="555" t="s">
        <v>54</v>
      </c>
      <c r="S6304" s="614">
        <v>4840000</v>
      </c>
      <c r="U6304" s="616"/>
    </row>
    <row r="6305" spans="1:21" ht="51.75">
      <c r="A6305" s="5"/>
      <c r="B6305" s="5"/>
      <c r="I6305" s="5"/>
      <c r="J6305" s="5"/>
      <c r="K6305" s="5"/>
      <c r="M6305" s="411"/>
      <c r="O6305" s="16" t="str">
        <f t="shared" si="693"/>
        <v>272106بلندگوي شيپوري کتابي تمام فلزي واترپروف با قدرت 15 وات، با ابعاد حداقل "1/2 6×"11، داراي ترانسفورماتور تطبيق امپدانس و به همراه براکت نصب دو محوري.</v>
      </c>
      <c r="P6305" s="616">
        <v>272106</v>
      </c>
      <c r="Q6305" s="555" t="s">
        <v>3473</v>
      </c>
      <c r="R6305" s="555" t="s">
        <v>54</v>
      </c>
      <c r="S6305" s="614">
        <v>2634000</v>
      </c>
      <c r="U6305" s="616"/>
    </row>
    <row r="6306" spans="1:21" ht="51.75">
      <c r="A6306" s="5"/>
      <c r="B6306" s="5"/>
      <c r="I6306" s="5"/>
      <c r="J6306" s="5"/>
      <c r="K6306" s="5"/>
      <c r="M6306" s="411"/>
      <c r="O6306" s="16" t="str">
        <f t="shared" si="693"/>
        <v>272107بلندگوي شيپوري کتابي تمام فلزي واترپروف با قدرت 25 وات، با ابعاد حداقل "1/2 6×"11، داراي ترانسفورماتور تطبيق امپدانس و به همراه براکت نصب دو محوري.</v>
      </c>
      <c r="P6306" s="616">
        <v>272107</v>
      </c>
      <c r="Q6306" s="555" t="s">
        <v>3474</v>
      </c>
      <c r="R6306" s="555" t="s">
        <v>54</v>
      </c>
      <c r="S6306" s="614">
        <v>2913000</v>
      </c>
      <c r="U6306" s="616"/>
    </row>
    <row r="6307" spans="1:21" ht="51.75">
      <c r="A6307" s="5"/>
      <c r="B6307" s="5"/>
      <c r="I6307" s="5"/>
      <c r="J6307" s="5"/>
      <c r="K6307" s="5"/>
      <c r="M6307" s="411"/>
      <c r="O6307" s="16" t="str">
        <f t="shared" si="693"/>
        <v>272108بلندگوي شيپوري کتابي تمام فلزي واترپروف با قدرت 40 وات، با ابعاد حداقل "1/2 6 ×"11، داراي ترانسفورماتور تطبيق امپدانس و به همراه براکت نصب دو محوري</v>
      </c>
      <c r="P6307" s="616">
        <v>272108</v>
      </c>
      <c r="Q6307" s="555" t="s">
        <v>3475</v>
      </c>
      <c r="R6307" s="555" t="s">
        <v>54</v>
      </c>
      <c r="S6307" s="614">
        <v>4315000</v>
      </c>
      <c r="U6307" s="616"/>
    </row>
    <row r="6308" spans="1:21" ht="86.25">
      <c r="A6308" s="5"/>
      <c r="B6308" s="5"/>
      <c r="I6308" s="5"/>
      <c r="J6308" s="5"/>
      <c r="K6308" s="5"/>
      <c r="M6308" s="411"/>
      <c r="O6308" s="16" t="str">
        <f t="shared" si="693"/>
        <v>272109بلندگوي شيپوري به قطر حداقل "8 به قدرت10-15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P6308" s="616">
        <v>272109</v>
      </c>
      <c r="Q6308" s="555" t="s">
        <v>3476</v>
      </c>
      <c r="R6308" s="555" t="s">
        <v>54</v>
      </c>
      <c r="S6308" s="614">
        <v>2372000</v>
      </c>
      <c r="U6308" s="616"/>
    </row>
    <row r="6309" spans="1:21" ht="86.25">
      <c r="A6309" s="5"/>
      <c r="B6309" s="5"/>
      <c r="I6309" s="5"/>
      <c r="J6309" s="5"/>
      <c r="K6309" s="5"/>
      <c r="M6309" s="411"/>
      <c r="O6309" s="16" t="str">
        <f t="shared" si="693"/>
        <v>272110بلندگوي شيپوري به قطر حداقل "12 به قدرت20-25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P6309" s="616">
        <v>272110</v>
      </c>
      <c r="Q6309" s="555" t="s">
        <v>3477</v>
      </c>
      <c r="R6309" s="555" t="s">
        <v>54</v>
      </c>
      <c r="S6309" s="614">
        <v>2913000</v>
      </c>
      <c r="U6309" s="616"/>
    </row>
    <row r="6310" spans="1:21" ht="86.25">
      <c r="A6310" s="5"/>
      <c r="B6310" s="5"/>
      <c r="I6310" s="5"/>
      <c r="J6310" s="5"/>
      <c r="K6310" s="5"/>
      <c r="M6310" s="411"/>
      <c r="O6310" s="16" t="str">
        <f t="shared" si="693"/>
        <v>272111بلندگوي شيپوري به قطر حداقل "15 به قدرت40-60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P6310" s="616">
        <v>272111</v>
      </c>
      <c r="Q6310" s="555" t="s">
        <v>3478</v>
      </c>
      <c r="R6310" s="555" t="s">
        <v>54</v>
      </c>
      <c r="S6310" s="614">
        <v>4105000</v>
      </c>
      <c r="U6310" s="616"/>
    </row>
    <row r="6311" spans="1:21" ht="34.5">
      <c r="A6311" s="5"/>
      <c r="B6311" s="5"/>
      <c r="I6311" s="5"/>
      <c r="J6311" s="5"/>
      <c r="K6311" s="5"/>
      <c r="M6311" s="411"/>
      <c r="O6311" s="16" t="str">
        <f t="shared" ref="O6311:O6374" si="694">LEFT(CONCATENATE(P6311,Q6311),252)</f>
        <v>272201ولوم کنترل سلکتوري از نوع ديواري، با جعبه روکار يا توکار از نوع دکوراتيو به قدرت حداکثر 5 وات.</v>
      </c>
      <c r="P6311" s="616">
        <v>272201</v>
      </c>
      <c r="Q6311" s="555" t="s">
        <v>3479</v>
      </c>
      <c r="R6311" s="555" t="s">
        <v>54</v>
      </c>
      <c r="S6311" s="614">
        <v>625500</v>
      </c>
      <c r="U6311" s="616"/>
    </row>
    <row r="6312" spans="1:21" ht="34.5">
      <c r="A6312" s="5"/>
      <c r="B6312" s="5"/>
      <c r="I6312" s="5"/>
      <c r="J6312" s="5"/>
      <c r="K6312" s="5"/>
      <c r="M6312" s="411"/>
      <c r="O6312" s="16" t="str">
        <f t="shared" si="694"/>
        <v>272202ولوم کنترل سلکتوري از نوع ديواري، با جعبه روکار يا توکار از نوع دکوراتيو به قدرت حداکثر 10 وات.</v>
      </c>
      <c r="P6312" s="616">
        <v>272202</v>
      </c>
      <c r="Q6312" s="555" t="s">
        <v>3480</v>
      </c>
      <c r="R6312" s="555" t="s">
        <v>54</v>
      </c>
      <c r="S6312" s="614">
        <v>888500</v>
      </c>
      <c r="U6312" s="616"/>
    </row>
    <row r="6313" spans="1:21" ht="34.5">
      <c r="A6313" s="5"/>
      <c r="B6313" s="5"/>
      <c r="I6313" s="5"/>
      <c r="J6313" s="5"/>
      <c r="K6313" s="5"/>
      <c r="M6313" s="411"/>
      <c r="O6313" s="16" t="str">
        <f t="shared" si="694"/>
        <v>272203ولوم کنترل سلکتوري از نوع ديواري، با جعبه روکار يا توکار از نوع دکوراتيو به قدرت حداکثر 20 وات.</v>
      </c>
      <c r="P6313" s="616">
        <v>272203</v>
      </c>
      <c r="Q6313" s="555" t="s">
        <v>3481</v>
      </c>
      <c r="R6313" s="555" t="s">
        <v>54</v>
      </c>
      <c r="S6313" s="614">
        <v>983000</v>
      </c>
      <c r="U6313" s="616"/>
    </row>
    <row r="6314" spans="1:21" ht="34.5">
      <c r="A6314" s="5"/>
      <c r="B6314" s="5"/>
      <c r="I6314" s="5"/>
      <c r="J6314" s="5"/>
      <c r="K6314" s="5"/>
      <c r="M6314" s="411"/>
      <c r="O6314" s="16" t="str">
        <f t="shared" si="694"/>
        <v>272204ولوم کنترل سلکتوري از نوع ديواري، با جعبه روکار يا توکار از نوع دکوراتيو به قدرت حداکثر 30 وات.</v>
      </c>
      <c r="P6314" s="616">
        <v>272204</v>
      </c>
      <c r="Q6314" s="555" t="s">
        <v>3482</v>
      </c>
      <c r="R6314" s="555" t="s">
        <v>54</v>
      </c>
      <c r="S6314" s="614">
        <v>1108000</v>
      </c>
      <c r="U6314" s="616"/>
    </row>
    <row r="6315" spans="1:21" ht="34.5">
      <c r="A6315" s="5"/>
      <c r="B6315" s="5"/>
      <c r="I6315" s="5"/>
      <c r="J6315" s="5"/>
      <c r="K6315" s="5"/>
      <c r="M6315" s="411"/>
      <c r="O6315" s="16" t="str">
        <f t="shared" si="694"/>
        <v>272205ولوم کنترل سلکتوري از نوع ديواري، با جعبه روکار يا توکار از نوع دکوراتيو به قدرت حداکثر 40 وات.</v>
      </c>
      <c r="P6315" s="616">
        <v>272205</v>
      </c>
      <c r="Q6315" s="555" t="s">
        <v>3483</v>
      </c>
      <c r="R6315" s="555" t="s">
        <v>54</v>
      </c>
      <c r="S6315" s="614">
        <v>1361000</v>
      </c>
      <c r="U6315" s="616"/>
    </row>
    <row r="6316" spans="1:21">
      <c r="A6316" s="5"/>
      <c r="B6316" s="5"/>
      <c r="I6316" s="5"/>
      <c r="J6316" s="5"/>
      <c r="K6316" s="5"/>
      <c r="M6316" s="411"/>
      <c r="O6316" s="16" t="str">
        <f t="shared" si="694"/>
        <v xml:space="preserve">272206ولوم کنترل سلکتوري </v>
      </c>
      <c r="P6316" s="615" t="s">
        <v>3723</v>
      </c>
      <c r="Q6316" s="258" t="s">
        <v>3722</v>
      </c>
      <c r="R6316" s="259" t="s">
        <v>54</v>
      </c>
      <c r="S6316" s="87">
        <v>10000</v>
      </c>
      <c r="T6316" s="5" t="s">
        <v>511</v>
      </c>
    </row>
    <row r="6317" spans="1:21">
      <c r="A6317" s="5"/>
      <c r="B6317" s="5"/>
      <c r="I6317" s="5"/>
      <c r="J6317" s="5"/>
      <c r="K6317" s="5"/>
      <c r="M6317" s="411"/>
      <c r="O6317" s="16" t="str">
        <f t="shared" si="694"/>
        <v>272207ولوم کنترل سلکتوري 1</v>
      </c>
      <c r="P6317" s="615" t="s">
        <v>3724</v>
      </c>
      <c r="Q6317" s="258" t="s">
        <v>7219</v>
      </c>
      <c r="R6317" s="259" t="s">
        <v>54</v>
      </c>
      <c r="S6317" s="87">
        <v>10001</v>
      </c>
      <c r="T6317" s="5" t="s">
        <v>511</v>
      </c>
    </row>
    <row r="6318" spans="1:21">
      <c r="A6318" s="5"/>
      <c r="B6318" s="5"/>
      <c r="I6318" s="5"/>
      <c r="J6318" s="5"/>
      <c r="K6318" s="5"/>
      <c r="M6318" s="411"/>
      <c r="O6318" s="16" t="str">
        <f t="shared" si="694"/>
        <v>272208ولوم کنترل سلکتوري 2</v>
      </c>
      <c r="P6318" s="615" t="s">
        <v>3725</v>
      </c>
      <c r="Q6318" s="258" t="s">
        <v>7220</v>
      </c>
      <c r="R6318" s="259" t="s">
        <v>54</v>
      </c>
      <c r="S6318" s="87">
        <v>10002</v>
      </c>
      <c r="T6318" s="5" t="s">
        <v>511</v>
      </c>
    </row>
    <row r="6319" spans="1:21" ht="34.5">
      <c r="A6319" s="5"/>
      <c r="B6319" s="5"/>
      <c r="I6319" s="5"/>
      <c r="J6319" s="5"/>
      <c r="K6319" s="5"/>
      <c r="M6319" s="411"/>
      <c r="O6319" s="16" t="str">
        <f t="shared" si="694"/>
        <v>280101دستمزد ماسه‌ريزي و آجرچيني در كانال با هر چند رشته کابل تا عرض 50 سانتی متر و تا عمق 100 سانتيمتر.</v>
      </c>
      <c r="P6319" s="618">
        <v>280101</v>
      </c>
      <c r="Q6319" s="555" t="s">
        <v>6932</v>
      </c>
      <c r="R6319" s="555" t="s">
        <v>28</v>
      </c>
      <c r="S6319" s="614">
        <v>7780</v>
      </c>
      <c r="U6319" s="616"/>
    </row>
    <row r="6320" spans="1:21" ht="34.5">
      <c r="A6320" s="5"/>
      <c r="B6320" s="5"/>
      <c r="I6320" s="5"/>
      <c r="J6320" s="5"/>
      <c r="K6320" s="5"/>
      <c r="M6320" s="411"/>
      <c r="O6320" s="16" t="str">
        <f t="shared" si="694"/>
        <v>280102دستمزد ماسه‌ريزي و آجرچيني در كانال با هر چند رشته کابل تا عرض 50 سانتی متر و برای  عمق  بیش از100 سانتيمتر.</v>
      </c>
      <c r="P6320" s="616">
        <v>280102</v>
      </c>
      <c r="Q6320" s="555" t="s">
        <v>6933</v>
      </c>
      <c r="R6320" s="555" t="s">
        <v>28</v>
      </c>
      <c r="S6320" s="614">
        <v>9180</v>
      </c>
      <c r="U6320" s="616"/>
    </row>
    <row r="6321" spans="1:21">
      <c r="A6321" s="5"/>
      <c r="B6321" s="5"/>
      <c r="I6321" s="5"/>
      <c r="J6321" s="5"/>
      <c r="K6321" s="5"/>
      <c r="M6321" s="411"/>
      <c r="O6321" s="16" t="str">
        <f t="shared" si="694"/>
        <v>280105دستمزد آجر چینی در کانال با هر چند رشته کابل.</v>
      </c>
      <c r="P6321" s="616">
        <v>280105</v>
      </c>
      <c r="Q6321" s="555" t="s">
        <v>6934</v>
      </c>
      <c r="R6321" s="555" t="s">
        <v>4937</v>
      </c>
      <c r="S6321" s="614">
        <v>10200</v>
      </c>
      <c r="U6321" s="616"/>
    </row>
    <row r="6322" spans="1:21" ht="51.75">
      <c r="A6322" s="5"/>
      <c r="B6322" s="5"/>
      <c r="I6322" s="5"/>
      <c r="J6322" s="5"/>
      <c r="K6322" s="5"/>
      <c r="M6322" s="411"/>
      <c r="O6322" s="16" t="str">
        <f t="shared" si="694"/>
        <v>280201دستمزد كنده كاري، شيار در آوردن و سوراخ كردن در سطوح بنايي غير بتني براي نصب لوله هاي برق تا سطح مقطع 20 سانتيمتر مربع.</v>
      </c>
      <c r="P6322" s="616">
        <v>280201</v>
      </c>
      <c r="Q6322" s="555" t="s">
        <v>3484</v>
      </c>
      <c r="R6322" s="555" t="s">
        <v>28</v>
      </c>
      <c r="S6322" s="614">
        <v>35700</v>
      </c>
      <c r="U6322" s="616"/>
    </row>
    <row r="6323" spans="1:21" ht="34.5">
      <c r="A6323" s="5"/>
      <c r="B6323" s="5"/>
      <c r="I6323" s="5"/>
      <c r="J6323" s="5"/>
      <c r="K6323" s="5"/>
      <c r="M6323" s="411"/>
      <c r="O6323" s="16" t="str">
        <f t="shared" si="694"/>
        <v>280202دستمزد كنده كاري، شيار در آوردن و سوراخ كردن در سطوح بتني براي نصب لوله‌هاي برق تا سطح مقطع 20 سانتيمتر مربع.</v>
      </c>
      <c r="P6323" s="616">
        <v>280202</v>
      </c>
      <c r="Q6323" s="555" t="s">
        <v>3485</v>
      </c>
      <c r="R6323" s="555" t="s">
        <v>28</v>
      </c>
      <c r="S6323" s="614">
        <v>225500</v>
      </c>
      <c r="U6323" s="616"/>
    </row>
    <row r="6324" spans="1:21" ht="34.5">
      <c r="A6324" s="5"/>
      <c r="B6324" s="5"/>
      <c r="I6324" s="5"/>
      <c r="J6324" s="5"/>
      <c r="K6324" s="5"/>
      <c r="M6324" s="411"/>
      <c r="O6324" s="16" t="str">
        <f t="shared" si="694"/>
        <v>280301براس بوش با يك عدد بوشن فلزي براي لوله‌هاي  11Pg، 1/53Pg و 16Pg.</v>
      </c>
      <c r="P6324" s="616">
        <v>280301</v>
      </c>
      <c r="Q6324" s="555" t="s">
        <v>6935</v>
      </c>
      <c r="R6324" s="555" t="s">
        <v>30</v>
      </c>
      <c r="S6324" s="614">
        <v>28500</v>
      </c>
      <c r="U6324" s="616"/>
    </row>
    <row r="6325" spans="1:21">
      <c r="A6325" s="5"/>
      <c r="B6325" s="5"/>
      <c r="I6325" s="5"/>
      <c r="J6325" s="5"/>
      <c r="K6325" s="5"/>
      <c r="M6325" s="411"/>
      <c r="O6325" s="16" t="str">
        <f t="shared" si="694"/>
        <v>280302براس بوش با يك عدد بوشن فلزي براي لوله‌هاي 21Pg.</v>
      </c>
      <c r="P6325" s="616">
        <v>280302</v>
      </c>
      <c r="Q6325" s="555" t="s">
        <v>3486</v>
      </c>
      <c r="R6325" s="555" t="s">
        <v>30</v>
      </c>
      <c r="S6325" s="614">
        <v>29100</v>
      </c>
      <c r="U6325" s="616"/>
    </row>
    <row r="6326" spans="1:21">
      <c r="A6326" s="5"/>
      <c r="B6326" s="5"/>
      <c r="I6326" s="5"/>
      <c r="J6326" s="5"/>
      <c r="K6326" s="5"/>
      <c r="M6326" s="411"/>
      <c r="O6326" s="16" t="str">
        <f t="shared" si="694"/>
        <v>280303براس بوش با يك عدد بوشن فلزي براي لوله‌هاي 29Pg.</v>
      </c>
      <c r="P6326" s="616">
        <v>280303</v>
      </c>
      <c r="Q6326" s="555" t="s">
        <v>3487</v>
      </c>
      <c r="R6326" s="555" t="s">
        <v>30</v>
      </c>
      <c r="S6326" s="614">
        <v>40800</v>
      </c>
      <c r="U6326" s="616"/>
    </row>
    <row r="6327" spans="1:21">
      <c r="A6327" s="5"/>
      <c r="B6327" s="5"/>
      <c r="I6327" s="5"/>
      <c r="J6327" s="5"/>
      <c r="K6327" s="5"/>
      <c r="M6327" s="411"/>
      <c r="O6327" s="16" t="str">
        <f t="shared" si="694"/>
        <v>280304براس بوش با يك عدد بوشن فلزي براي لوله‌هاي 36Pg.</v>
      </c>
      <c r="P6327" s="616">
        <v>280304</v>
      </c>
      <c r="Q6327" s="555" t="s">
        <v>3488</v>
      </c>
      <c r="R6327" s="555" t="s">
        <v>30</v>
      </c>
      <c r="S6327" s="614">
        <v>42600</v>
      </c>
      <c r="U6327" s="616"/>
    </row>
    <row r="6328" spans="1:21">
      <c r="A6328" s="5"/>
      <c r="B6328" s="5"/>
      <c r="I6328" s="5"/>
      <c r="J6328" s="5"/>
      <c r="K6328" s="5"/>
      <c r="M6328" s="411"/>
      <c r="O6328" s="16" t="str">
        <f t="shared" si="694"/>
        <v>280305براس بوش با يك عدد بوشن فلزي براي لوله‌هاي 42Pg.</v>
      </c>
      <c r="P6328" s="616">
        <v>280305</v>
      </c>
      <c r="Q6328" s="555" t="s">
        <v>3489</v>
      </c>
      <c r="R6328" s="555" t="s">
        <v>30</v>
      </c>
      <c r="S6328" s="616">
        <v>0</v>
      </c>
      <c r="U6328" s="616"/>
    </row>
    <row r="6329" spans="1:21">
      <c r="A6329" s="5"/>
      <c r="B6329" s="5"/>
      <c r="I6329" s="5"/>
      <c r="J6329" s="5"/>
      <c r="K6329" s="5"/>
      <c r="M6329" s="411"/>
      <c r="O6329" s="16" t="str">
        <f t="shared" si="694"/>
        <v>280306براس بوش با يك عدد بوشن فلزي براي لوله‌هاي 48Pg.</v>
      </c>
      <c r="P6329" s="616">
        <v>280306</v>
      </c>
      <c r="Q6329" s="555" t="s">
        <v>3490</v>
      </c>
      <c r="R6329" s="555" t="s">
        <v>30</v>
      </c>
      <c r="S6329" s="616">
        <v>0</v>
      </c>
      <c r="U6329" s="616"/>
    </row>
    <row r="6330" spans="1:21" ht="34.5">
      <c r="A6330" s="5"/>
      <c r="B6330" s="5"/>
      <c r="I6330" s="5"/>
      <c r="J6330" s="5"/>
      <c r="K6330" s="5"/>
      <c r="M6330" s="411"/>
      <c r="O6330" s="16" t="str">
        <f t="shared" si="694"/>
        <v>280401گلند برنجي با يك عدد مهره براي لوله‌هاي11Pg، 1/53Pg و 16Pg.</v>
      </c>
      <c r="P6330" s="616">
        <v>280401</v>
      </c>
      <c r="Q6330" s="555" t="s">
        <v>6936</v>
      </c>
      <c r="R6330" s="555" t="s">
        <v>30</v>
      </c>
      <c r="S6330" s="614">
        <v>33900</v>
      </c>
      <c r="U6330" s="616"/>
    </row>
    <row r="6331" spans="1:21">
      <c r="A6331" s="5"/>
      <c r="B6331" s="5"/>
      <c r="I6331" s="5"/>
      <c r="J6331" s="5"/>
      <c r="K6331" s="5"/>
      <c r="M6331" s="411"/>
      <c r="O6331" s="16" t="str">
        <f t="shared" si="694"/>
        <v>280402گلند برنجي با يك عدد مهره براي لوله‌هاي Pg21.</v>
      </c>
      <c r="P6331" s="616">
        <v>280402</v>
      </c>
      <c r="Q6331" s="555" t="s">
        <v>3491</v>
      </c>
      <c r="R6331" s="555" t="s">
        <v>30</v>
      </c>
      <c r="S6331" s="614">
        <v>46400</v>
      </c>
      <c r="U6331" s="616"/>
    </row>
    <row r="6332" spans="1:21">
      <c r="A6332" s="5"/>
      <c r="B6332" s="5"/>
      <c r="I6332" s="5"/>
      <c r="J6332" s="5"/>
      <c r="K6332" s="5"/>
      <c r="M6332" s="411"/>
      <c r="O6332" s="16" t="str">
        <f t="shared" si="694"/>
        <v>280403گلند برنجي با يك عدد مهره براي لوله‌هاي Pg29.</v>
      </c>
      <c r="P6332" s="616">
        <v>280403</v>
      </c>
      <c r="Q6332" s="555" t="s">
        <v>3492</v>
      </c>
      <c r="R6332" s="555" t="s">
        <v>30</v>
      </c>
      <c r="S6332" s="614">
        <v>54800</v>
      </c>
      <c r="U6332" s="616"/>
    </row>
    <row r="6333" spans="1:21">
      <c r="A6333" s="5"/>
      <c r="B6333" s="5"/>
      <c r="I6333" s="5"/>
      <c r="J6333" s="5"/>
      <c r="K6333" s="5"/>
      <c r="M6333" s="411"/>
      <c r="O6333" s="16" t="str">
        <f t="shared" si="694"/>
        <v>280404گلند برنجي با يك عدد مهره براي لوله‌هاي Pg36.</v>
      </c>
      <c r="P6333" s="616">
        <v>280404</v>
      </c>
      <c r="Q6333" s="555" t="s">
        <v>3493</v>
      </c>
      <c r="R6333" s="555" t="s">
        <v>30</v>
      </c>
      <c r="S6333" s="614">
        <v>64700</v>
      </c>
      <c r="U6333" s="616"/>
    </row>
    <row r="6334" spans="1:21">
      <c r="A6334" s="5"/>
      <c r="B6334" s="5"/>
      <c r="I6334" s="5"/>
      <c r="J6334" s="5"/>
      <c r="K6334" s="5"/>
      <c r="M6334" s="411"/>
      <c r="O6334" s="16" t="str">
        <f t="shared" si="694"/>
        <v>280405گلند برنجي با يك عدد مهره براي لوله‌هاي Pg42.</v>
      </c>
      <c r="P6334" s="616">
        <v>280405</v>
      </c>
      <c r="Q6334" s="555" t="s">
        <v>3494</v>
      </c>
      <c r="R6334" s="555" t="s">
        <v>30</v>
      </c>
      <c r="S6334" s="614">
        <v>76800</v>
      </c>
      <c r="U6334" s="616"/>
    </row>
    <row r="6335" spans="1:21">
      <c r="A6335" s="5"/>
      <c r="B6335" s="5"/>
      <c r="I6335" s="5"/>
      <c r="J6335" s="5"/>
      <c r="K6335" s="5"/>
      <c r="M6335" s="411"/>
      <c r="O6335" s="16" t="str">
        <f t="shared" si="694"/>
        <v>280406گلند برنجي با يك عدد مهره براي لوله‌هاي Pg48.</v>
      </c>
      <c r="P6335" s="616">
        <v>280406</v>
      </c>
      <c r="Q6335" s="555" t="s">
        <v>3495</v>
      </c>
      <c r="R6335" s="555" t="s">
        <v>30</v>
      </c>
      <c r="S6335" s="614">
        <v>86200</v>
      </c>
      <c r="U6335" s="616"/>
    </row>
    <row r="6336" spans="1:21" ht="34.5">
      <c r="A6336" s="5"/>
      <c r="B6336" s="5"/>
      <c r="I6336" s="5"/>
      <c r="J6336" s="5"/>
      <c r="K6336" s="5"/>
      <c r="M6336" s="411"/>
      <c r="O6336" s="16" t="str">
        <f t="shared" si="694"/>
        <v>280501قوطي تقسيم گرد چدني، به ‌قطر تقريبي90-70 ميليمتر، دو راه، سه راه و چهار راه دردار.</v>
      </c>
      <c r="P6336" s="616">
        <v>280501</v>
      </c>
      <c r="Q6336" s="555" t="s">
        <v>3496</v>
      </c>
      <c r="R6336" s="555" t="s">
        <v>30</v>
      </c>
      <c r="S6336" s="614">
        <v>74300</v>
      </c>
      <c r="U6336" s="616"/>
    </row>
    <row r="6337" spans="1:21" ht="34.5">
      <c r="A6337" s="5"/>
      <c r="B6337" s="5"/>
      <c r="I6337" s="5"/>
      <c r="J6337" s="5"/>
      <c r="K6337" s="5"/>
      <c r="M6337" s="411"/>
      <c r="O6337" s="16" t="str">
        <f t="shared" si="694"/>
        <v>280502قوطي تقسيم گردچدني، به قطر تقريبي90-70 ميليمتر، دو راه، سه راه و چهار راه دربوشن‌دار.</v>
      </c>
      <c r="P6337" s="616">
        <v>280502</v>
      </c>
      <c r="Q6337" s="555" t="s">
        <v>3497</v>
      </c>
      <c r="R6337" s="555" t="s">
        <v>30</v>
      </c>
      <c r="S6337" s="614">
        <v>58900</v>
      </c>
      <c r="U6337" s="616"/>
    </row>
    <row r="6338" spans="1:21" ht="34.5">
      <c r="A6338" s="5"/>
      <c r="B6338" s="5"/>
      <c r="I6338" s="5"/>
      <c r="J6338" s="5"/>
      <c r="K6338" s="5"/>
      <c r="M6338" s="411"/>
      <c r="O6338" s="16" t="str">
        <f t="shared" si="694"/>
        <v>280601قوطي تقسيم چدني چهارگوش، به ابعاد100 ×100 ميليمتر دردار.</v>
      </c>
      <c r="P6338" s="616">
        <v>280601</v>
      </c>
      <c r="Q6338" s="555" t="s">
        <v>3498</v>
      </c>
      <c r="R6338" s="555" t="s">
        <v>30</v>
      </c>
      <c r="S6338" s="614">
        <v>117000</v>
      </c>
      <c r="U6338" s="616"/>
    </row>
    <row r="6339" spans="1:21" ht="34.5">
      <c r="A6339" s="5"/>
      <c r="B6339" s="5"/>
      <c r="I6339" s="5"/>
      <c r="J6339" s="5"/>
      <c r="K6339" s="5"/>
      <c r="M6339" s="411"/>
      <c r="O6339" s="16" t="str">
        <f t="shared" si="694"/>
        <v>280602قوطي تقسيم چدني چهارگوش، به ابعاد150 ×150 ميليمتر دردار.</v>
      </c>
      <c r="P6339" s="616">
        <v>280602</v>
      </c>
      <c r="Q6339" s="555" t="s">
        <v>3499</v>
      </c>
      <c r="R6339" s="555" t="s">
        <v>30</v>
      </c>
      <c r="S6339" s="614">
        <v>148500</v>
      </c>
      <c r="U6339" s="616"/>
    </row>
    <row r="6340" spans="1:21" ht="34.5">
      <c r="A6340" s="5"/>
      <c r="B6340" s="5"/>
      <c r="I6340" s="5"/>
      <c r="J6340" s="5"/>
      <c r="K6340" s="5"/>
      <c r="M6340" s="411"/>
      <c r="O6340" s="16" t="str">
        <f t="shared" si="694"/>
        <v>280603قوطي تقسيم چدني چهارگوش، به ابعاد200 ×200 ميليمتر دردار.</v>
      </c>
      <c r="P6340" s="616">
        <v>280603</v>
      </c>
      <c r="Q6340" s="555" t="s">
        <v>3500</v>
      </c>
      <c r="R6340" s="555" t="s">
        <v>30</v>
      </c>
      <c r="S6340" s="614">
        <v>231000</v>
      </c>
      <c r="U6340" s="616"/>
    </row>
    <row r="6341" spans="1:21" ht="34.5">
      <c r="A6341" s="5"/>
      <c r="B6341" s="5"/>
      <c r="I6341" s="5"/>
      <c r="J6341" s="5"/>
      <c r="K6341" s="5"/>
      <c r="M6341" s="411"/>
      <c r="O6341" s="16" t="str">
        <f t="shared" si="694"/>
        <v>280701زانو و سه راه چدني دردار، براي لوله‌هاي 11Pg، 1/53Pg، 16Pg، و 21 Pg.</v>
      </c>
      <c r="P6341" s="616">
        <v>280701</v>
      </c>
      <c r="Q6341" s="555" t="s">
        <v>6937</v>
      </c>
      <c r="R6341" s="555" t="s">
        <v>30</v>
      </c>
      <c r="S6341" s="614">
        <v>23400</v>
      </c>
      <c r="U6341" s="616"/>
    </row>
    <row r="6342" spans="1:21" ht="34.5">
      <c r="A6342" s="5"/>
      <c r="B6342" s="5"/>
      <c r="I6342" s="5"/>
      <c r="J6342" s="5"/>
      <c r="K6342" s="5"/>
      <c r="M6342" s="411"/>
      <c r="O6342" s="16" t="str">
        <f t="shared" si="694"/>
        <v>280702زانو و سه راه فولادي دردار، براي لوله‌هاي 11Pg، 1/53Pg، 16Pg، و 21 Pg.</v>
      </c>
      <c r="P6342" s="616">
        <v>280702</v>
      </c>
      <c r="Q6342" s="555" t="s">
        <v>6938</v>
      </c>
      <c r="R6342" s="555" t="s">
        <v>30</v>
      </c>
      <c r="S6342" s="616">
        <v>0</v>
      </c>
      <c r="U6342" s="616"/>
    </row>
    <row r="6343" spans="1:21" ht="34.5">
      <c r="A6343" s="5"/>
      <c r="B6343" s="5"/>
      <c r="I6343" s="5"/>
      <c r="J6343" s="5"/>
      <c r="K6343" s="5"/>
      <c r="M6343" s="411"/>
      <c r="O6343" s="16" t="str">
        <f t="shared" si="694"/>
        <v>280801قوطي تقسيم گالوانيزه چهارگوش دردار،
به ابعاد تقريبي 80 ×80 ميليمتر.</v>
      </c>
      <c r="P6343" s="616">
        <v>280801</v>
      </c>
      <c r="Q6343" s="555" t="s">
        <v>3501</v>
      </c>
      <c r="R6343" s="555" t="s">
        <v>30</v>
      </c>
      <c r="S6343" s="614">
        <v>35100</v>
      </c>
      <c r="U6343" s="616"/>
    </row>
    <row r="6344" spans="1:21" ht="34.5">
      <c r="A6344" s="5"/>
      <c r="B6344" s="5"/>
      <c r="I6344" s="5"/>
      <c r="J6344" s="5"/>
      <c r="K6344" s="5"/>
      <c r="M6344" s="411"/>
      <c r="O6344" s="16" t="str">
        <f t="shared" si="694"/>
        <v>280802قوطي تقسيم گالوانيزه چهارگوش دردار،
 به ابعاد تقريبي 100 ×100 ميليمتر.</v>
      </c>
      <c r="P6344" s="616">
        <v>280802</v>
      </c>
      <c r="Q6344" s="555" t="s">
        <v>3502</v>
      </c>
      <c r="R6344" s="555" t="s">
        <v>30</v>
      </c>
      <c r="S6344" s="614">
        <v>86900</v>
      </c>
      <c r="U6344" s="616"/>
    </row>
    <row r="6345" spans="1:21" ht="34.5">
      <c r="A6345" s="5"/>
      <c r="B6345" s="5"/>
      <c r="I6345" s="5"/>
      <c r="J6345" s="5"/>
      <c r="K6345" s="5"/>
      <c r="M6345" s="411"/>
      <c r="O6345" s="16" t="str">
        <f t="shared" si="694"/>
        <v>280803قوطي تقسيم گالوانيزه چهارگوش دردار،
 به ابعاد تقريبي 150 ×150 ميليمتر.</v>
      </c>
      <c r="P6345" s="616">
        <v>280803</v>
      </c>
      <c r="Q6345" s="555" t="s">
        <v>3503</v>
      </c>
      <c r="R6345" s="555" t="s">
        <v>30</v>
      </c>
      <c r="S6345" s="614">
        <v>99500</v>
      </c>
      <c r="U6345" s="616"/>
    </row>
    <row r="6346" spans="1:21" ht="34.5">
      <c r="A6346" s="5"/>
      <c r="B6346" s="5"/>
      <c r="I6346" s="5"/>
      <c r="J6346" s="5"/>
      <c r="K6346" s="5"/>
      <c r="M6346" s="411"/>
      <c r="O6346" s="16" t="str">
        <f t="shared" si="694"/>
        <v>280804قوطي تقسيم گالوانيزه چهارگوش دردار،
 به ابعاد تقريبي 200 ×200 ميليمتر.</v>
      </c>
      <c r="P6346" s="616">
        <v>280804</v>
      </c>
      <c r="Q6346" s="555" t="s">
        <v>3504</v>
      </c>
      <c r="R6346" s="555" t="s">
        <v>30</v>
      </c>
      <c r="S6346" s="614">
        <v>131000</v>
      </c>
      <c r="U6346" s="616"/>
    </row>
    <row r="6347" spans="1:21" ht="34.5">
      <c r="A6347" s="5"/>
      <c r="B6347" s="5"/>
      <c r="I6347" s="5"/>
      <c r="J6347" s="5"/>
      <c r="K6347" s="5"/>
      <c r="M6347" s="411"/>
      <c r="O6347" s="16" t="str">
        <f t="shared" si="694"/>
        <v>280805قوطي تقسيم گالوانيزه چهارگوش دردار،
 به ابعاد تقريبي 300 ×100 ميليمتر.</v>
      </c>
      <c r="P6347" s="616">
        <v>280805</v>
      </c>
      <c r="Q6347" s="555" t="s">
        <v>3505</v>
      </c>
      <c r="R6347" s="555" t="s">
        <v>30</v>
      </c>
      <c r="S6347" s="614">
        <v>153500</v>
      </c>
      <c r="U6347" s="616"/>
    </row>
    <row r="6348" spans="1:21" ht="34.5">
      <c r="A6348" s="5"/>
      <c r="B6348" s="5"/>
      <c r="I6348" s="5"/>
      <c r="J6348" s="5"/>
      <c r="K6348" s="5"/>
      <c r="M6348" s="411"/>
      <c r="O6348" s="16" t="str">
        <f t="shared" si="694"/>
        <v>280901قوطي كليدوپريزچهارگوش پرسي گالوانيزه،
 به ابعاد تقريبي 70 ×70 ميليمتر.</v>
      </c>
      <c r="P6348" s="616">
        <v>280901</v>
      </c>
      <c r="Q6348" s="555" t="s">
        <v>3506</v>
      </c>
      <c r="R6348" s="555" t="s">
        <v>30</v>
      </c>
      <c r="S6348" s="614">
        <v>37100</v>
      </c>
      <c r="U6348" s="616"/>
    </row>
    <row r="6349" spans="1:21" ht="34.5">
      <c r="A6349" s="5"/>
      <c r="B6349" s="5"/>
      <c r="I6349" s="5"/>
      <c r="J6349" s="5"/>
      <c r="K6349" s="5"/>
      <c r="M6349" s="411"/>
      <c r="O6349" s="16" t="str">
        <f t="shared" si="694"/>
        <v>281001قوطي تقسيم، گردگالوانيزه، يا لوپينگ باكس،
 به قطر70 ميليمتر، دردار يا بدون در.</v>
      </c>
      <c r="P6349" s="616">
        <v>281001</v>
      </c>
      <c r="Q6349" s="555" t="s">
        <v>3507</v>
      </c>
      <c r="R6349" s="555" t="s">
        <v>30</v>
      </c>
      <c r="S6349" s="614">
        <v>37500</v>
      </c>
      <c r="U6349" s="616"/>
    </row>
    <row r="6350" spans="1:21" ht="34.5">
      <c r="A6350" s="5"/>
      <c r="B6350" s="5"/>
      <c r="I6350" s="5"/>
      <c r="J6350" s="5"/>
      <c r="K6350" s="5"/>
      <c r="M6350" s="411"/>
      <c r="O6350" s="16" t="str">
        <f t="shared" si="694"/>
        <v>281101مهره برنجي براي لوله هاي فولادي11Pg، 1/53Pg و 16Pg.</v>
      </c>
      <c r="P6350" s="616">
        <v>281101</v>
      </c>
      <c r="Q6350" s="555" t="s">
        <v>6939</v>
      </c>
      <c r="R6350" s="555" t="s">
        <v>30</v>
      </c>
      <c r="S6350" s="614">
        <v>20200</v>
      </c>
      <c r="U6350" s="616"/>
    </row>
    <row r="6351" spans="1:21">
      <c r="A6351" s="5"/>
      <c r="B6351" s="5"/>
      <c r="I6351" s="5"/>
      <c r="J6351" s="5"/>
      <c r="K6351" s="5"/>
      <c r="M6351" s="411"/>
      <c r="O6351" s="16" t="str">
        <f t="shared" si="694"/>
        <v>281102مهره برنجي براي لوله هاي فولادي 21Pg.</v>
      </c>
      <c r="P6351" s="616">
        <v>281102</v>
      </c>
      <c r="Q6351" s="555" t="s">
        <v>3508</v>
      </c>
      <c r="R6351" s="555" t="s">
        <v>30</v>
      </c>
      <c r="S6351" s="614">
        <v>24200</v>
      </c>
      <c r="U6351" s="616"/>
    </row>
    <row r="6352" spans="1:21">
      <c r="A6352" s="5"/>
      <c r="B6352" s="5"/>
      <c r="I6352" s="5"/>
      <c r="J6352" s="5"/>
      <c r="K6352" s="5"/>
      <c r="M6352" s="411"/>
      <c r="O6352" s="16" t="str">
        <f t="shared" si="694"/>
        <v>281103مهره برنجي براي لوله هاي فولادي 29Pg.</v>
      </c>
      <c r="P6352" s="616">
        <v>281103</v>
      </c>
      <c r="Q6352" s="555" t="s">
        <v>3509</v>
      </c>
      <c r="R6352" s="555" t="s">
        <v>30</v>
      </c>
      <c r="S6352" s="614">
        <v>30000</v>
      </c>
      <c r="U6352" s="616"/>
    </row>
    <row r="6353" spans="1:21">
      <c r="A6353" s="5"/>
      <c r="B6353" s="5"/>
      <c r="I6353" s="5"/>
      <c r="J6353" s="5"/>
      <c r="K6353" s="5"/>
      <c r="M6353" s="411"/>
      <c r="O6353" s="16" t="str">
        <f t="shared" si="694"/>
        <v>281104مهره برنجي براي لوله هاي فولادي 36Pg.</v>
      </c>
      <c r="P6353" s="616">
        <v>281104</v>
      </c>
      <c r="Q6353" s="555" t="s">
        <v>3510</v>
      </c>
      <c r="R6353" s="555" t="s">
        <v>30</v>
      </c>
      <c r="S6353" s="614">
        <v>39800</v>
      </c>
      <c r="U6353" s="616"/>
    </row>
    <row r="6354" spans="1:21" ht="34.5">
      <c r="A6354" s="5"/>
      <c r="B6354" s="5"/>
      <c r="I6354" s="5"/>
      <c r="J6354" s="5"/>
      <c r="K6354" s="5"/>
      <c r="M6354" s="411"/>
      <c r="O6354" s="16" t="str">
        <f t="shared" si="694"/>
        <v>281201ميخ ياپيچ به طول متوسط2 يا3 سانتيمترباچاشني مربوط، براي بتن وآهن كه باتفنگ مربوط، نصب شود.</v>
      </c>
      <c r="P6354" s="616">
        <v>281201</v>
      </c>
      <c r="Q6354" s="555" t="s">
        <v>3511</v>
      </c>
      <c r="R6354" s="555" t="s">
        <v>30</v>
      </c>
      <c r="S6354" s="616">
        <v>0</v>
      </c>
      <c r="U6354" s="616"/>
    </row>
    <row r="6355" spans="1:21" ht="34.5">
      <c r="A6355" s="5"/>
      <c r="B6355" s="5"/>
      <c r="I6355" s="5"/>
      <c r="J6355" s="5"/>
      <c r="K6355" s="5"/>
      <c r="M6355" s="411"/>
      <c r="O6355" s="16" t="str">
        <f t="shared" si="694"/>
        <v>281202ميخ ياپيچ به طول متوسط4 سانتيمتر باچاشني مربوط، براي بتن وآهن كه باتفنگ مربوط، نصب شود.</v>
      </c>
      <c r="P6355" s="616">
        <v>281202</v>
      </c>
      <c r="Q6355" s="555" t="s">
        <v>3512</v>
      </c>
      <c r="R6355" s="555" t="s">
        <v>30</v>
      </c>
      <c r="S6355" s="616">
        <v>0</v>
      </c>
      <c r="U6355" s="616"/>
    </row>
    <row r="6356" spans="1:21" ht="34.5">
      <c r="A6356" s="5"/>
      <c r="B6356" s="5"/>
      <c r="I6356" s="5"/>
      <c r="J6356" s="5"/>
      <c r="K6356" s="5"/>
      <c r="M6356" s="411"/>
      <c r="O6356" s="16" t="str">
        <f t="shared" si="694"/>
        <v>281301جعبه تقسيم كائوچويي چهارگوش به ابعاد تقريبي
80 ×80 ميليمتر باراني.</v>
      </c>
      <c r="P6356" s="616">
        <v>281301</v>
      </c>
      <c r="Q6356" s="555" t="s">
        <v>3513</v>
      </c>
      <c r="R6356" s="555" t="s">
        <v>30</v>
      </c>
      <c r="S6356" s="614">
        <v>54700</v>
      </c>
      <c r="U6356" s="616"/>
    </row>
    <row r="6357" spans="1:21" ht="34.5">
      <c r="A6357" s="5"/>
      <c r="B6357" s="5"/>
      <c r="I6357" s="5"/>
      <c r="J6357" s="5"/>
      <c r="K6357" s="5"/>
      <c r="M6357" s="411"/>
      <c r="O6357" s="16" t="str">
        <f t="shared" si="694"/>
        <v>281302جعبه تقسيم كائوچويي چهارگوش به ابعادتقريبي 100 ×100 ميليمتر باراني.</v>
      </c>
      <c r="P6357" s="616">
        <v>281302</v>
      </c>
      <c r="Q6357" s="555" t="s">
        <v>3514</v>
      </c>
      <c r="R6357" s="555" t="s">
        <v>30</v>
      </c>
      <c r="S6357" s="614">
        <v>77800</v>
      </c>
      <c r="U6357" s="616"/>
    </row>
    <row r="6358" spans="1:21" ht="34.5">
      <c r="A6358" s="5"/>
      <c r="B6358" s="5"/>
      <c r="I6358" s="5"/>
      <c r="J6358" s="5"/>
      <c r="K6358" s="5"/>
      <c r="M6358" s="411"/>
      <c r="O6358" s="16" t="str">
        <f t="shared" si="694"/>
        <v>281303جعبه تقسيم كائوچويي چهارگوش به ابعادتقريبي 150 ×150 ميليمتر باراني.</v>
      </c>
      <c r="P6358" s="616">
        <v>281303</v>
      </c>
      <c r="Q6358" s="555" t="s">
        <v>3515</v>
      </c>
      <c r="R6358" s="555" t="s">
        <v>30</v>
      </c>
      <c r="S6358" s="614">
        <v>100000</v>
      </c>
      <c r="U6358" s="616"/>
    </row>
    <row r="6359" spans="1:21">
      <c r="A6359" s="5"/>
      <c r="B6359" s="5"/>
      <c r="I6359" s="5"/>
      <c r="J6359" s="5"/>
      <c r="K6359" s="5"/>
      <c r="M6359" s="411"/>
      <c r="O6359" s="16" t="str">
        <f t="shared" si="694"/>
        <v>281401جعبه تقسيم دردار ضد انفجار، با چهارخروجي.</v>
      </c>
      <c r="P6359" s="616">
        <v>281401</v>
      </c>
      <c r="Q6359" s="555" t="s">
        <v>3516</v>
      </c>
      <c r="R6359" s="555" t="s">
        <v>30</v>
      </c>
      <c r="S6359" s="616">
        <v>0</v>
      </c>
      <c r="U6359" s="616"/>
    </row>
    <row r="6360" spans="1:21">
      <c r="A6360" s="5"/>
      <c r="B6360" s="5"/>
      <c r="I6360" s="5"/>
      <c r="J6360" s="5"/>
      <c r="K6360" s="5"/>
      <c r="M6360" s="411"/>
      <c r="O6360" s="16" t="str">
        <f t="shared" si="694"/>
        <v>281402جعبه تقسيم دردار ضد انفجار، با شش خروجي.</v>
      </c>
      <c r="P6360" s="616">
        <v>281402</v>
      </c>
      <c r="Q6360" s="555" t="s">
        <v>3517</v>
      </c>
      <c r="R6360" s="555" t="s">
        <v>30</v>
      </c>
      <c r="S6360" s="616">
        <v>0</v>
      </c>
      <c r="U6360" s="616"/>
    </row>
    <row r="6361" spans="1:21">
      <c r="A6361" s="5"/>
      <c r="B6361" s="5"/>
      <c r="I6361" s="5"/>
      <c r="J6361" s="5"/>
      <c r="K6361" s="5"/>
      <c r="M6361" s="411"/>
      <c r="O6361" s="16" t="str">
        <f t="shared" si="694"/>
        <v>281501زانوي دردار ضد انفجار.</v>
      </c>
      <c r="P6361" s="616">
        <v>281501</v>
      </c>
      <c r="Q6361" s="555" t="s">
        <v>3518</v>
      </c>
      <c r="R6361" s="555" t="s">
        <v>30</v>
      </c>
      <c r="S6361" s="616">
        <v>0</v>
      </c>
      <c r="U6361" s="616"/>
    </row>
    <row r="6362" spans="1:21" ht="34.5">
      <c r="A6362" s="5"/>
      <c r="B6362" s="5"/>
      <c r="I6362" s="5"/>
      <c r="J6362" s="5"/>
      <c r="K6362" s="5"/>
      <c r="M6362" s="411"/>
      <c r="O6362" s="16" t="str">
        <f t="shared" si="694"/>
        <v>281601جعبه تقسيم فيوزدارچدني گلودار، براي نصب درفضاي آزادباسه عدد فيوز 25 آمپر به طوركامل.</v>
      </c>
      <c r="P6362" s="616">
        <v>281601</v>
      </c>
      <c r="Q6362" s="555" t="s">
        <v>3519</v>
      </c>
      <c r="R6362" s="555" t="s">
        <v>30</v>
      </c>
      <c r="S6362" s="614">
        <v>693000</v>
      </c>
      <c r="U6362" s="616"/>
    </row>
    <row r="6363" spans="1:21" ht="34.5">
      <c r="A6363" s="5"/>
      <c r="B6363" s="5"/>
      <c r="I6363" s="5"/>
      <c r="J6363" s="5"/>
      <c r="K6363" s="5"/>
      <c r="M6363" s="411"/>
      <c r="O6363" s="16" t="str">
        <f t="shared" si="694"/>
        <v>281602جعبه تقسيم فيوزدارچدني گلودار، براي نصب درفضاي آزادباشش عدد فيوز 25 آمپر به طوركامل.</v>
      </c>
      <c r="P6363" s="616">
        <v>281602</v>
      </c>
      <c r="Q6363" s="555" t="s">
        <v>3520</v>
      </c>
      <c r="R6363" s="555" t="s">
        <v>30</v>
      </c>
      <c r="S6363" s="614">
        <v>1082000</v>
      </c>
      <c r="U6363" s="616"/>
    </row>
    <row r="6364" spans="1:21" ht="34.5">
      <c r="A6364" s="5"/>
      <c r="B6364" s="5"/>
      <c r="I6364" s="5"/>
      <c r="J6364" s="5"/>
      <c r="K6364" s="5"/>
      <c r="M6364" s="411"/>
      <c r="O6364" s="16" t="str">
        <f t="shared" si="694"/>
        <v>281603جعبه تقسيم فيوزدارچدني گلودار، براي نصب درفضاي آزادبادوازده عددفيوز 25 آمپر به طوركامل.</v>
      </c>
      <c r="P6364" s="616">
        <v>281603</v>
      </c>
      <c r="Q6364" s="555" t="s">
        <v>3521</v>
      </c>
      <c r="R6364" s="555" t="s">
        <v>30</v>
      </c>
      <c r="S6364" s="614">
        <v>2019000</v>
      </c>
      <c r="U6364" s="616"/>
    </row>
    <row r="6365" spans="1:21" ht="34.5">
      <c r="A6365" s="5"/>
      <c r="B6365" s="5"/>
      <c r="I6365" s="5"/>
      <c r="J6365" s="5"/>
      <c r="K6365" s="5"/>
      <c r="M6365" s="411"/>
      <c r="O6365" s="16" t="str">
        <f t="shared" si="694"/>
        <v>281604جعبه تقسيم فيوزدارچدني گلودار، براي نصب درفضاي آزادباسه عدد فيوز 63 آمپر به طوركامل.</v>
      </c>
      <c r="P6365" s="616">
        <v>281604</v>
      </c>
      <c r="Q6365" s="555" t="s">
        <v>3522</v>
      </c>
      <c r="R6365" s="555" t="s">
        <v>30</v>
      </c>
      <c r="S6365" s="614">
        <v>778000</v>
      </c>
      <c r="U6365" s="616"/>
    </row>
    <row r="6366" spans="1:21" ht="34.5">
      <c r="A6366" s="5"/>
      <c r="B6366" s="5"/>
      <c r="I6366" s="5"/>
      <c r="J6366" s="5"/>
      <c r="K6366" s="5"/>
      <c r="M6366" s="411"/>
      <c r="O6366" s="16" t="str">
        <f t="shared" si="694"/>
        <v>281605جعبه تقسيم فيوزدارچدني گلودار، براي نصب در فضاي آزاد باسه عدد فيوز 125 آمپرچاقويي.</v>
      </c>
      <c r="P6366" s="616">
        <v>281605</v>
      </c>
      <c r="Q6366" s="555" t="s">
        <v>3523</v>
      </c>
      <c r="R6366" s="555" t="s">
        <v>30</v>
      </c>
      <c r="S6366" s="614">
        <v>1152000</v>
      </c>
      <c r="U6366" s="616"/>
    </row>
    <row r="6367" spans="1:21" ht="51.75">
      <c r="A6367" s="5"/>
      <c r="B6367" s="5"/>
      <c r="I6367" s="5"/>
      <c r="J6367" s="5"/>
      <c r="K6367" s="5"/>
      <c r="M6367" s="411"/>
      <c r="O6367" s="16" t="str">
        <f t="shared" si="694"/>
        <v>281801فريم براي نصب چراغ‌هاي توكار، ساخته شده از نبشي وتسمه آهني در سقفهاي كاذب،
به ‌ابعاد مناسب چراغ مربوط، با يك دست رنگ ضد زنگ.</v>
      </c>
      <c r="P6367" s="616">
        <v>281801</v>
      </c>
      <c r="Q6367" s="555" t="s">
        <v>3524</v>
      </c>
      <c r="R6367" s="555" t="s">
        <v>2837</v>
      </c>
      <c r="S6367" s="614">
        <v>85000</v>
      </c>
      <c r="U6367" s="616"/>
    </row>
    <row r="6368" spans="1:21" ht="120.75">
      <c r="A6368" s="5"/>
      <c r="B6368" s="5"/>
      <c r="I6368" s="5"/>
      <c r="J6368" s="5"/>
      <c r="K6368" s="5"/>
      <c r="M6368" s="411"/>
      <c r="O6368" s="16" t="str">
        <f t="shared" si="694"/>
        <v xml:space="preserve">281901قاب و بست آهني، براي نصب ترانسفورماتورهاي هوايي يا چراغ‌هاي توكار يا متعلقات نصب ناودانيهاي عمودي سيني كابل يا انواع نگهدار و آويز سيني كابل، نردبان كابل، لوله‌هاي برق و موارد مشابه، كه از پروفيلهاي مختلف يا نبشي و يا تسمه و ميلگرد ساخته شده، با </v>
      </c>
      <c r="P6368" s="616">
        <v>281901</v>
      </c>
      <c r="Q6368" s="555" t="s">
        <v>6940</v>
      </c>
      <c r="R6368" s="555" t="s">
        <v>2837</v>
      </c>
      <c r="S6368" s="614">
        <v>55900</v>
      </c>
      <c r="U6368" s="616"/>
    </row>
    <row r="6369" spans="1:21" ht="51.75">
      <c r="A6369" s="5"/>
      <c r="B6369" s="5"/>
      <c r="I6369" s="5"/>
      <c r="J6369" s="5"/>
      <c r="K6369" s="5"/>
      <c r="M6369" s="411"/>
      <c r="O6369" s="16" t="str">
        <f t="shared" si="694"/>
        <v>282001سيني كابل به عرض 100 ميليمتر، پانچ شده متقاطع، ساخته شده ازورق گالوانيزه به ضخامت 21/5 ميليمتر، بايك لبه 4 سانتيمتري  و يك لبه يك سانتيمتري.</v>
      </c>
      <c r="P6369" s="616">
        <v>282001</v>
      </c>
      <c r="Q6369" s="555" t="s">
        <v>6941</v>
      </c>
      <c r="R6369" s="555" t="s">
        <v>28</v>
      </c>
      <c r="S6369" s="614">
        <v>126500</v>
      </c>
      <c r="U6369" s="616"/>
    </row>
    <row r="6370" spans="1:21" ht="51.75">
      <c r="A6370" s="5"/>
      <c r="B6370" s="5"/>
      <c r="I6370" s="5"/>
      <c r="J6370" s="5"/>
      <c r="K6370" s="5"/>
      <c r="M6370" s="411"/>
      <c r="O6370" s="16" t="str">
        <f t="shared" si="694"/>
        <v>282002سيني كابل به عرض 200 ميليمتر، پانچ شده متقاطع، ساخته شده ازورق گالوانيزه به ضخامت 21/5 ميليمتر، بايك لبه 4 سانتيمتري  و يك لبه يك سانتيمتري.</v>
      </c>
      <c r="P6370" s="616">
        <v>282002</v>
      </c>
      <c r="Q6370" s="555" t="s">
        <v>6942</v>
      </c>
      <c r="R6370" s="555" t="s">
        <v>28</v>
      </c>
      <c r="S6370" s="614">
        <v>173500</v>
      </c>
      <c r="U6370" s="616"/>
    </row>
    <row r="6371" spans="1:21" ht="51.75">
      <c r="A6371" s="5"/>
      <c r="B6371" s="5"/>
      <c r="I6371" s="5"/>
      <c r="J6371" s="5"/>
      <c r="K6371" s="5"/>
      <c r="M6371" s="411"/>
      <c r="O6371" s="16" t="str">
        <f t="shared" si="694"/>
        <v>282003سيني كابل به عرض 300 ميليمتر، پانچ شده متقاطع، ساخته شده ازورق گالوانيزه به ضخامت 21/5 ميليمتر، بايك لبه 4 سانتيمتري  و يك لبه يك سانتيمتري.</v>
      </c>
      <c r="P6371" s="616">
        <v>282003</v>
      </c>
      <c r="Q6371" s="555" t="s">
        <v>6943</v>
      </c>
      <c r="R6371" s="555" t="s">
        <v>28</v>
      </c>
      <c r="S6371" s="614">
        <v>226500</v>
      </c>
      <c r="U6371" s="616"/>
    </row>
    <row r="6372" spans="1:21" ht="51.75">
      <c r="A6372" s="5"/>
      <c r="B6372" s="5"/>
      <c r="I6372" s="5"/>
      <c r="J6372" s="5"/>
      <c r="K6372" s="5"/>
      <c r="M6372" s="411"/>
      <c r="O6372" s="16" t="str">
        <f t="shared" si="694"/>
        <v>282004سيني كابل به عرض 400 ميليمتر، پانچ شده متقاطع، ساخته شده ازورق گالوانيزه به ضخامت 1/5 ميليمتر، بايك لبه 4 سانتيمتري  و يك لبه يك سانتيمتري.</v>
      </c>
      <c r="P6372" s="616">
        <v>282004</v>
      </c>
      <c r="Q6372" s="555" t="s">
        <v>6944</v>
      </c>
      <c r="R6372" s="555" t="s">
        <v>28</v>
      </c>
      <c r="S6372" s="614">
        <v>326000</v>
      </c>
      <c r="U6372" s="616"/>
    </row>
    <row r="6373" spans="1:21" ht="51.75">
      <c r="A6373" s="5"/>
      <c r="B6373" s="5"/>
      <c r="I6373" s="5"/>
      <c r="J6373" s="5"/>
      <c r="K6373" s="5"/>
      <c r="M6373" s="411"/>
      <c r="O6373" s="16" t="str">
        <f t="shared" si="694"/>
        <v>282005سيني كابل به عرض 500 ميليمتر، پانچ شده متقاطع، ساخته شده ازورق گالوانيزه به ضخامت 1/5 ميليمتر، بايك لبه 4 سانتيمتري  و يك لبه يك سانتيمتري.</v>
      </c>
      <c r="P6373" s="616">
        <v>282005</v>
      </c>
      <c r="Q6373" s="555" t="s">
        <v>6945</v>
      </c>
      <c r="R6373" s="555" t="s">
        <v>28</v>
      </c>
      <c r="S6373" s="614">
        <v>389500</v>
      </c>
      <c r="U6373" s="616"/>
    </row>
    <row r="6374" spans="1:21" ht="51.75">
      <c r="A6374" s="5"/>
      <c r="B6374" s="5"/>
      <c r="I6374" s="5"/>
      <c r="J6374" s="5"/>
      <c r="K6374" s="5"/>
      <c r="M6374" s="411"/>
      <c r="O6374" s="16" t="str">
        <f t="shared" si="694"/>
        <v>282006سيني كابل به عرض 600 ميليمتر، پانچ شده متقاطع، ساخته شده ازورق گالوانيزه به ضخامت 1/5 ميليمتر، بايك لبه 4 سانتيمتري  و يك لبه يك سانتيمتري.</v>
      </c>
      <c r="P6374" s="616">
        <v>282006</v>
      </c>
      <c r="Q6374" s="555" t="s">
        <v>6946</v>
      </c>
      <c r="R6374" s="555" t="s">
        <v>28</v>
      </c>
      <c r="S6374" s="614">
        <v>467000</v>
      </c>
      <c r="U6374" s="616"/>
    </row>
    <row r="6375" spans="1:21" ht="51.75">
      <c r="A6375" s="5"/>
      <c r="B6375" s="5"/>
      <c r="I6375" s="5"/>
      <c r="J6375" s="5"/>
      <c r="K6375" s="5"/>
      <c r="M6375" s="411"/>
      <c r="O6375" s="16" t="str">
        <f t="shared" ref="O6375:O6438" si="695">LEFT(CONCATENATE(P6375,Q6375),252)</f>
        <v>282101زانوي افقي سيني کابل به عرض 100 ميليمتر، پانچ شده متقاطع، ساخته شده ازورق گالوانيزه به ضخامت 21/5 ميليمتر، بايك لبه 4 سانتيمتري  و يك لبه يك سانتيمتري.</v>
      </c>
      <c r="P6375" s="616">
        <v>282101</v>
      </c>
      <c r="Q6375" s="555" t="s">
        <v>6947</v>
      </c>
      <c r="R6375" s="555" t="s">
        <v>30</v>
      </c>
      <c r="S6375" s="614">
        <v>137500</v>
      </c>
      <c r="U6375" s="616"/>
    </row>
    <row r="6376" spans="1:21" ht="51.75">
      <c r="A6376" s="5"/>
      <c r="B6376" s="5"/>
      <c r="I6376" s="5"/>
      <c r="J6376" s="5"/>
      <c r="K6376" s="5"/>
      <c r="M6376" s="411"/>
      <c r="O6376" s="16" t="str">
        <f t="shared" si="695"/>
        <v>282102زانوي افقي سيني کابل به عرض 200 ميليمتر، پانچ شده متقاطع، ساخته شده ازورق گالوانيزه به ضخامت 21/5 ميليمتر، بايك لبه 4 سانتيمتري  و يك لبه يك سانتيمتري.</v>
      </c>
      <c r="P6376" s="616">
        <v>282102</v>
      </c>
      <c r="Q6376" s="555" t="s">
        <v>6948</v>
      </c>
      <c r="R6376" s="555" t="s">
        <v>30</v>
      </c>
      <c r="S6376" s="614">
        <v>211000</v>
      </c>
      <c r="U6376" s="616"/>
    </row>
    <row r="6377" spans="1:21" ht="51.75">
      <c r="A6377" s="5"/>
      <c r="B6377" s="5"/>
      <c r="I6377" s="5"/>
      <c r="J6377" s="5"/>
      <c r="K6377" s="5"/>
      <c r="M6377" s="411"/>
      <c r="O6377" s="16" t="str">
        <f t="shared" si="695"/>
        <v>282103زانوي افقي سيني کابل به عرض 300 ميليمتر، پانچ شده متقاطع، ساخته شده ازورق گالوانيزه به ضخامت 21/5 ميليمتر، بايك لبه 4 سانتيمتري  و يك لبه يك سانتيمتري.</v>
      </c>
      <c r="P6377" s="616">
        <v>282103</v>
      </c>
      <c r="Q6377" s="555" t="s">
        <v>6949</v>
      </c>
      <c r="R6377" s="555" t="s">
        <v>30</v>
      </c>
      <c r="S6377" s="614">
        <v>282500</v>
      </c>
      <c r="U6377" s="616"/>
    </row>
    <row r="6378" spans="1:21" ht="51.75">
      <c r="A6378" s="5"/>
      <c r="B6378" s="5"/>
      <c r="I6378" s="5"/>
      <c r="J6378" s="5"/>
      <c r="K6378" s="5"/>
      <c r="M6378" s="411"/>
      <c r="O6378" s="16" t="str">
        <f t="shared" si="695"/>
        <v>282104زانوي افقي سيني کابل به عرض 400 ميليمتر، پانچ شده متقاطع، ساخته شده ازورق گالوانيزه به ضخامت 1/5 ميليمتر، بايك لبه 4 سانتيمتري  و يك لبه يك سانتيمتري.</v>
      </c>
      <c r="P6378" s="616">
        <v>282104</v>
      </c>
      <c r="Q6378" s="555" t="s">
        <v>6950</v>
      </c>
      <c r="R6378" s="555" t="s">
        <v>30</v>
      </c>
      <c r="S6378" s="614">
        <v>415500</v>
      </c>
      <c r="U6378" s="616"/>
    </row>
    <row r="6379" spans="1:21" ht="51.75">
      <c r="A6379" s="5"/>
      <c r="B6379" s="5"/>
      <c r="I6379" s="5"/>
      <c r="J6379" s="5"/>
      <c r="K6379" s="5"/>
      <c r="M6379" s="411"/>
      <c r="O6379" s="16" t="str">
        <f t="shared" si="695"/>
        <v>282105زانوي افقي سيني کابل به عرض 500 ميليمتر، پانچ شده متقاطع، ساخته شده ازورق گالوانيزه به ضخامت 1/5 ميليمتر، بايك لبه 4 سانتيمتري  و يك لبه يك سانتيمتري.</v>
      </c>
      <c r="P6379" s="616">
        <v>282105</v>
      </c>
      <c r="Q6379" s="555" t="s">
        <v>6951</v>
      </c>
      <c r="R6379" s="555" t="s">
        <v>30</v>
      </c>
      <c r="S6379" s="614">
        <v>494500</v>
      </c>
      <c r="U6379" s="616"/>
    </row>
    <row r="6380" spans="1:21" ht="51.75">
      <c r="A6380" s="5"/>
      <c r="B6380" s="5"/>
      <c r="I6380" s="5"/>
      <c r="J6380" s="5"/>
      <c r="K6380" s="5"/>
      <c r="M6380" s="411"/>
      <c r="O6380" s="16" t="str">
        <f t="shared" si="695"/>
        <v>282106زانوي افقي سيني کابل به عرض 600 ميليمتر، پانچ شده متقاطع، ساخته شده ازورق گالوانيزه به ضخامت 1/5 ميليمتر، بايك لبه 4 سانتيمتري  و يك لبه يك سانتيمتري.</v>
      </c>
      <c r="P6380" s="616">
        <v>282106</v>
      </c>
      <c r="Q6380" s="555" t="s">
        <v>6952</v>
      </c>
      <c r="R6380" s="555" t="s">
        <v>30</v>
      </c>
      <c r="S6380" s="614">
        <v>579000</v>
      </c>
      <c r="U6380" s="616"/>
    </row>
    <row r="6381" spans="1:21" ht="51.75">
      <c r="A6381" s="5"/>
      <c r="B6381" s="5"/>
      <c r="I6381" s="5"/>
      <c r="J6381" s="5"/>
      <c r="K6381" s="5"/>
      <c r="M6381" s="411"/>
      <c r="O6381" s="16" t="str">
        <f t="shared" si="695"/>
        <v>282201سه راهي سيني کابل به عرض 100 ميليمتر، پانچ شده متقاطع، ساخته شده ازورق گالوانيزه به ضخامت 21/5 ميليمتر، بايك لبه 4 سانتيمتري  و يك لبه يك سانتيمتري.</v>
      </c>
      <c r="P6381" s="616">
        <v>282201</v>
      </c>
      <c r="Q6381" s="555" t="s">
        <v>6953</v>
      </c>
      <c r="R6381" s="555" t="s">
        <v>30</v>
      </c>
      <c r="S6381" s="614">
        <v>182500</v>
      </c>
      <c r="U6381" s="616"/>
    </row>
    <row r="6382" spans="1:21" ht="51.75">
      <c r="A6382" s="5"/>
      <c r="B6382" s="5"/>
      <c r="I6382" s="5"/>
      <c r="J6382" s="5"/>
      <c r="K6382" s="5"/>
      <c r="M6382" s="411"/>
      <c r="O6382" s="16" t="str">
        <f t="shared" si="695"/>
        <v>282202سه راهي سيني کابل به عرض 200 ميليمتر، پانچ شده متقاطع، ساخته شده ازورق گالوانيزه به ضخامت 21/5 ميليمتر، بايك لبه 4 سانتيمتري  و يك لبه يك سانتيمتري.</v>
      </c>
      <c r="P6382" s="616">
        <v>282202</v>
      </c>
      <c r="Q6382" s="555" t="s">
        <v>6954</v>
      </c>
      <c r="R6382" s="555" t="s">
        <v>30</v>
      </c>
      <c r="S6382" s="614">
        <v>268000</v>
      </c>
      <c r="U6382" s="616"/>
    </row>
    <row r="6383" spans="1:21" ht="51.75">
      <c r="A6383" s="5"/>
      <c r="B6383" s="5"/>
      <c r="I6383" s="5"/>
      <c r="J6383" s="5"/>
      <c r="K6383" s="5"/>
      <c r="M6383" s="411"/>
      <c r="O6383" s="16" t="str">
        <f t="shared" si="695"/>
        <v>282203سه راهي سيني کابل به عرض 300 ميليمتر، پانچ شده متقاطع، ساخته شده ازورق گالوانيزه به ضخامت 21/5 ميليمتر، بايك لبه 4 سانتيمتري  و يك لبه يك سانتيمتري.</v>
      </c>
      <c r="P6383" s="616">
        <v>282203</v>
      </c>
      <c r="Q6383" s="555" t="s">
        <v>6955</v>
      </c>
      <c r="R6383" s="555" t="s">
        <v>30</v>
      </c>
      <c r="S6383" s="614">
        <v>306000</v>
      </c>
      <c r="U6383" s="616"/>
    </row>
    <row r="6384" spans="1:21" ht="51.75">
      <c r="A6384" s="5"/>
      <c r="B6384" s="5"/>
      <c r="I6384" s="5"/>
      <c r="J6384" s="5"/>
      <c r="K6384" s="5"/>
      <c r="M6384" s="411"/>
      <c r="O6384" s="16" t="str">
        <f t="shared" si="695"/>
        <v>282204سه راهي سيني کابل به عرض 400 ميليمتر، پانچ شده متقاطع، ساخته شده ازورق گالوانيزه به ضخامت 1/5 ميليمتر، بايك لبه 4 سانتيمتري  و يك لبه يك سانتيمتري.</v>
      </c>
      <c r="P6384" s="616">
        <v>282204</v>
      </c>
      <c r="Q6384" s="555" t="s">
        <v>6956</v>
      </c>
      <c r="R6384" s="555" t="s">
        <v>30</v>
      </c>
      <c r="S6384" s="614">
        <v>458000</v>
      </c>
      <c r="U6384" s="616"/>
    </row>
    <row r="6385" spans="1:21" ht="51.75">
      <c r="A6385" s="5"/>
      <c r="B6385" s="5"/>
      <c r="I6385" s="5"/>
      <c r="J6385" s="5"/>
      <c r="K6385" s="5"/>
      <c r="M6385" s="411"/>
      <c r="O6385" s="16" t="str">
        <f t="shared" si="695"/>
        <v>282205سه راهي سيني کابل به عرض 500 ميليمتر، پانچ شده متقاطع، ساخته شده ازورق گالوانيزه به ضخامت 1/5 ميليمتر، بايك لبه 4 سانتيمتري  و يك لبه يك سانتيمتري.</v>
      </c>
      <c r="P6385" s="616">
        <v>282205</v>
      </c>
      <c r="Q6385" s="555" t="s">
        <v>6957</v>
      </c>
      <c r="R6385" s="555" t="s">
        <v>30</v>
      </c>
      <c r="S6385" s="614">
        <v>547500</v>
      </c>
      <c r="U6385" s="616"/>
    </row>
    <row r="6386" spans="1:21" ht="51.75">
      <c r="A6386" s="5"/>
      <c r="B6386" s="5"/>
      <c r="I6386" s="5"/>
      <c r="J6386" s="5"/>
      <c r="K6386" s="5"/>
      <c r="M6386" s="411"/>
      <c r="O6386" s="16" t="str">
        <f t="shared" si="695"/>
        <v>282206سه راهي سيني کابل به عرض 600 ميليمتر، پانچ شده متقاطع، ساخته شده ازورق گالوانيزه به ضخامت 1/5 ميليمتر، بايك لبه 4 سانتيمتري  و يك لبه يك سانتيمتري.</v>
      </c>
      <c r="P6386" s="616">
        <v>282206</v>
      </c>
      <c r="Q6386" s="555" t="s">
        <v>6958</v>
      </c>
      <c r="R6386" s="555" t="s">
        <v>30</v>
      </c>
      <c r="S6386" s="614">
        <v>632000</v>
      </c>
      <c r="U6386" s="616"/>
    </row>
    <row r="6387" spans="1:21" ht="51.75">
      <c r="A6387" s="5"/>
      <c r="B6387" s="5"/>
      <c r="I6387" s="5"/>
      <c r="J6387" s="5"/>
      <c r="K6387" s="5"/>
      <c r="M6387" s="411"/>
      <c r="O6387" s="16" t="str">
        <f t="shared" si="695"/>
        <v>282301چهار راهي سيني کابل به عرض 100 ميليمتر، پانچ شده متقاطع، ساخته شده ازورق گالوانيزه به ضخامت 21/5 ميليمتر، بايك لبه 4 سانتيمتري  و يك لبه يك سانتيمتري.</v>
      </c>
      <c r="P6387" s="616">
        <v>282301</v>
      </c>
      <c r="Q6387" s="555" t="s">
        <v>6959</v>
      </c>
      <c r="R6387" s="555" t="s">
        <v>30</v>
      </c>
      <c r="S6387" s="614">
        <v>181000</v>
      </c>
      <c r="U6387" s="616"/>
    </row>
    <row r="6388" spans="1:21" ht="34.5">
      <c r="A6388" s="5"/>
      <c r="B6388" s="5"/>
      <c r="I6388" s="5"/>
      <c r="J6388" s="5"/>
      <c r="K6388" s="5"/>
      <c r="M6388" s="411"/>
      <c r="O6388" s="16" t="str">
        <f t="shared" si="695"/>
        <v>282302چهار راهي سيني کابل به عرض 200 ميليمتر، پانچ شده متقاطع، ساخته شده ازورق گالوانيزه به</v>
      </c>
      <c r="P6388" s="616">
        <v>282302</v>
      </c>
      <c r="Q6388" s="555" t="s">
        <v>3525</v>
      </c>
      <c r="R6388" s="555" t="s">
        <v>30</v>
      </c>
      <c r="S6388" s="614">
        <v>254000</v>
      </c>
      <c r="U6388" s="616"/>
    </row>
    <row r="6389" spans="1:21" ht="51.75">
      <c r="A6389" s="5"/>
      <c r="B6389" s="5"/>
      <c r="I6389" s="5"/>
      <c r="J6389" s="5"/>
      <c r="K6389" s="5"/>
      <c r="M6389" s="411"/>
      <c r="O6389" s="16" t="str">
        <f t="shared" si="695"/>
        <v>282303چهار راهي سيني کابل به عرض 300 ميليمتر، پانچ شده متقاطع، ساخته شده ازورق گالوانيزه به ضخامت 21/5 ميليمتر، بايك لبه 4 سانتيمتري  و يك لبه يك سانتيمتري.</v>
      </c>
      <c r="P6389" s="616">
        <v>282303</v>
      </c>
      <c r="Q6389" s="555" t="s">
        <v>6960</v>
      </c>
      <c r="R6389" s="555" t="s">
        <v>30</v>
      </c>
      <c r="S6389" s="614">
        <v>338000</v>
      </c>
      <c r="U6389" s="616"/>
    </row>
    <row r="6390" spans="1:21" ht="51.75">
      <c r="A6390" s="5"/>
      <c r="B6390" s="5"/>
      <c r="I6390" s="5"/>
      <c r="J6390" s="5"/>
      <c r="K6390" s="5"/>
      <c r="M6390" s="411"/>
      <c r="O6390" s="16" t="str">
        <f t="shared" si="695"/>
        <v>282304چهار راهي سيني کابل به عرض 400 ميليمتر، پانچ شده متقاطع، ساخته شده ازورق گالوانيزه به ضخامت 1/5 ميليمتر، بايك لبه 4 سانتيمتري  و يك لبه يك سانتيمتري.</v>
      </c>
      <c r="P6390" s="616">
        <v>282304</v>
      </c>
      <c r="Q6390" s="555" t="s">
        <v>6961</v>
      </c>
      <c r="R6390" s="555" t="s">
        <v>30</v>
      </c>
      <c r="S6390" s="614">
        <v>490000</v>
      </c>
      <c r="U6390" s="616"/>
    </row>
    <row r="6391" spans="1:21" ht="51.75">
      <c r="A6391" s="5"/>
      <c r="B6391" s="5"/>
      <c r="I6391" s="5"/>
      <c r="J6391" s="5"/>
      <c r="K6391" s="5"/>
      <c r="M6391" s="411"/>
      <c r="O6391" s="16" t="str">
        <f t="shared" si="695"/>
        <v>282305چهار راهي سيني کابل به عرض 500 ميليمتر، پانچ شده متقاطع، ساخته شده ازورق گالوانيزه به ضخامت 1/5 ميليمتر، بايك لبه 4 سانتيمتري  و يك لبه يك سانتيمتري.</v>
      </c>
      <c r="P6391" s="616">
        <v>282305</v>
      </c>
      <c r="Q6391" s="555" t="s">
        <v>6962</v>
      </c>
      <c r="R6391" s="555" t="s">
        <v>30</v>
      </c>
      <c r="S6391" s="614">
        <v>589500</v>
      </c>
      <c r="U6391" s="616"/>
    </row>
    <row r="6392" spans="1:21" ht="51.75">
      <c r="A6392" s="5"/>
      <c r="B6392" s="5"/>
      <c r="I6392" s="5"/>
      <c r="J6392" s="5"/>
      <c r="K6392" s="5"/>
      <c r="M6392" s="411"/>
      <c r="O6392" s="16" t="str">
        <f t="shared" si="695"/>
        <v>282306چهار راهي سيني کابل به عرض 600 ميليمتر، پانچ شده متقاطع، ساخته شده ازورق گالوانيزه به ضخامت 1/5 ميليمتر، بايك لبه 4 سانتيمتري  و يك لبه يك سانتيمتري.</v>
      </c>
      <c r="P6392" s="616">
        <v>282306</v>
      </c>
      <c r="Q6392" s="555" t="s">
        <v>6963</v>
      </c>
      <c r="R6392" s="555" t="s">
        <v>30</v>
      </c>
      <c r="S6392" s="614">
        <v>684500</v>
      </c>
      <c r="U6392" s="616"/>
    </row>
    <row r="6393" spans="1:21" ht="51.75">
      <c r="A6393" s="5"/>
      <c r="B6393" s="5"/>
      <c r="I6393" s="5"/>
      <c r="J6393" s="5"/>
      <c r="K6393" s="5"/>
      <c r="M6393" s="411"/>
      <c r="O6393" s="16" t="str">
        <f t="shared" si="695"/>
        <v>282401نگهدارنده (ساپورت) افقي پرسي زير سيني، ساخته شده از ورق گالوانيزه به ضخامت 2/5 ميليمتر براي سيني به عرض 100 ميليمتر.</v>
      </c>
      <c r="P6393" s="616">
        <v>282401</v>
      </c>
      <c r="Q6393" s="555" t="s">
        <v>6964</v>
      </c>
      <c r="R6393" s="555" t="s">
        <v>30</v>
      </c>
      <c r="S6393" s="614">
        <v>58900</v>
      </c>
      <c r="U6393" s="616"/>
    </row>
    <row r="6394" spans="1:21" ht="51.75">
      <c r="A6394" s="5"/>
      <c r="B6394" s="5"/>
      <c r="I6394" s="5"/>
      <c r="J6394" s="5"/>
      <c r="K6394" s="5"/>
      <c r="M6394" s="411"/>
      <c r="O6394" s="16" t="str">
        <f t="shared" si="695"/>
        <v>282402نگهدارنده (ساپورت) افقي پرسي زير سيني، ساخته شده از ورق گالوانيزه به ضخامت 2/5 ميليمتر براي سيني به عرض 200 ميليمتر.</v>
      </c>
      <c r="P6394" s="616">
        <v>282402</v>
      </c>
      <c r="Q6394" s="555" t="s">
        <v>6965</v>
      </c>
      <c r="R6394" s="555" t="s">
        <v>30</v>
      </c>
      <c r="S6394" s="614">
        <v>67200</v>
      </c>
      <c r="U6394" s="616"/>
    </row>
    <row r="6395" spans="1:21" ht="51.75">
      <c r="A6395" s="5"/>
      <c r="B6395" s="5"/>
      <c r="I6395" s="5"/>
      <c r="J6395" s="5"/>
      <c r="K6395" s="5"/>
      <c r="M6395" s="411"/>
      <c r="O6395" s="16" t="str">
        <f t="shared" si="695"/>
        <v>282403نگهدارنده (ساپورت) افقي پرسي زير سيني، ساخته شده از ورق گالوانيزه به ضخامت 2/5 ميليمتر براي سيني به عرض 300 ميليمتر.</v>
      </c>
      <c r="P6395" s="616">
        <v>282403</v>
      </c>
      <c r="Q6395" s="555" t="s">
        <v>6966</v>
      </c>
      <c r="R6395" s="555" t="s">
        <v>30</v>
      </c>
      <c r="S6395" s="614">
        <v>75500</v>
      </c>
      <c r="U6395" s="616"/>
    </row>
    <row r="6396" spans="1:21" ht="51.75">
      <c r="A6396" s="5"/>
      <c r="B6396" s="5"/>
      <c r="I6396" s="5"/>
      <c r="J6396" s="5"/>
      <c r="K6396" s="5"/>
      <c r="M6396" s="411"/>
      <c r="O6396" s="16" t="str">
        <f t="shared" si="695"/>
        <v>282404نگهدارنده (ساپورت) افقي پرسي زير سيني، ساخته شده از ورق گالوانيزه به ضخامت 2/5 ميليمتر براي سيني به عرض 400 ميليمتر.</v>
      </c>
      <c r="P6396" s="616">
        <v>282404</v>
      </c>
      <c r="Q6396" s="555" t="s">
        <v>6967</v>
      </c>
      <c r="R6396" s="555" t="s">
        <v>30</v>
      </c>
      <c r="S6396" s="614">
        <v>79700</v>
      </c>
      <c r="U6396" s="616"/>
    </row>
    <row r="6397" spans="1:21" ht="51.75">
      <c r="A6397" s="5"/>
      <c r="B6397" s="5"/>
      <c r="I6397" s="5"/>
      <c r="J6397" s="5"/>
      <c r="K6397" s="5"/>
      <c r="M6397" s="411"/>
      <c r="O6397" s="16" t="str">
        <f t="shared" si="695"/>
        <v>282405نگهدارنده (ساپورت) افقي پرسي زير سيني، ساخته شده از ورق گالوانيزه به ضخامت 2/5 ميليمتر براي سيني به عرض 500 ميليمتر.</v>
      </c>
      <c r="P6397" s="616">
        <v>282405</v>
      </c>
      <c r="Q6397" s="555" t="s">
        <v>6968</v>
      </c>
      <c r="R6397" s="555" t="s">
        <v>30</v>
      </c>
      <c r="S6397" s="614">
        <v>87000</v>
      </c>
      <c r="U6397" s="616"/>
    </row>
    <row r="6398" spans="1:21" ht="51.75">
      <c r="A6398" s="5"/>
      <c r="B6398" s="5"/>
      <c r="I6398" s="5"/>
      <c r="J6398" s="5"/>
      <c r="K6398" s="5"/>
      <c r="M6398" s="411"/>
      <c r="O6398" s="16" t="str">
        <f t="shared" si="695"/>
        <v>282406نگهدارنده (ساپورت) افقي پرسي زير سيني، ساخته شده از ورق گالوانيزه به ضخامت 2/5 ميليمتر براي سيني به عرض 600 ميليمتر.</v>
      </c>
      <c r="P6398" s="616">
        <v>282406</v>
      </c>
      <c r="Q6398" s="555" t="s">
        <v>6969</v>
      </c>
      <c r="R6398" s="555" t="s">
        <v>30</v>
      </c>
      <c r="S6398" s="614">
        <v>93200</v>
      </c>
      <c r="U6398" s="616"/>
    </row>
    <row r="6399" spans="1:21" ht="69">
      <c r="A6399" s="5"/>
      <c r="B6399" s="5"/>
      <c r="I6399" s="5"/>
      <c r="J6399" s="5"/>
      <c r="K6399" s="5"/>
      <c r="M6399" s="411"/>
      <c r="O6399" s="16" t="str">
        <f t="shared" si="695"/>
        <v>282501ناوداني عمودي به طول 200 ميليمتر براي نصب نگهدارنده‌هاي افقي رديف‌هاي 282401 تا 282406، ساخته شده از ورق گالوانيزه به ضخامت 2/5 ميليمتر براي يک رديف سيني.</v>
      </c>
      <c r="P6399" s="616">
        <v>282501</v>
      </c>
      <c r="Q6399" s="555" t="s">
        <v>6970</v>
      </c>
      <c r="R6399" s="555" t="s">
        <v>30</v>
      </c>
      <c r="S6399" s="614">
        <v>73700</v>
      </c>
      <c r="U6399" s="616"/>
    </row>
    <row r="6400" spans="1:21" ht="69">
      <c r="A6400" s="5"/>
      <c r="B6400" s="5"/>
      <c r="I6400" s="5"/>
      <c r="J6400" s="5"/>
      <c r="K6400" s="5"/>
      <c r="M6400" s="411"/>
      <c r="O6400" s="16" t="str">
        <f t="shared" si="695"/>
        <v>282502ناوداني عمودي به طول 400 ميليمتر براي نصب نگهدارنده‌هاي افقي رديف‌هاي 282401 تا 282406، ساخته شده از ورق گالوانيزه به ضخامت 2/5 ميليمتر براي دو رديف سيني.</v>
      </c>
      <c r="P6400" s="616">
        <v>282502</v>
      </c>
      <c r="Q6400" s="555" t="s">
        <v>6971</v>
      </c>
      <c r="R6400" s="555" t="s">
        <v>30</v>
      </c>
      <c r="S6400" s="614">
        <v>100500</v>
      </c>
      <c r="U6400" s="616"/>
    </row>
    <row r="6401" spans="1:21" ht="69">
      <c r="A6401" s="5"/>
      <c r="B6401" s="5"/>
      <c r="I6401" s="5"/>
      <c r="J6401" s="5"/>
      <c r="K6401" s="5"/>
      <c r="M6401" s="411"/>
      <c r="O6401" s="16" t="str">
        <f t="shared" si="695"/>
        <v>282503ناوداني عمودي به طول 800 ميليمتر براي نصب نگهدارنده‌هاي افقي رديف‌هاي 282401 تا 282406، ساخته شده از ورق گالوانيزه به ضخامت 2/5 ميليمتر براي سه رديف سيني.</v>
      </c>
      <c r="P6401" s="616">
        <v>282503</v>
      </c>
      <c r="Q6401" s="555" t="s">
        <v>6972</v>
      </c>
      <c r="R6401" s="555" t="s">
        <v>30</v>
      </c>
      <c r="S6401" s="614">
        <v>152500</v>
      </c>
      <c r="U6401" s="616"/>
    </row>
    <row r="6402" spans="1:21" ht="51.75">
      <c r="A6402" s="5"/>
      <c r="B6402" s="5"/>
      <c r="I6402" s="5"/>
      <c r="J6402" s="5"/>
      <c r="K6402" s="5"/>
      <c r="M6402" s="411"/>
      <c r="O6402" s="16" t="str">
        <f t="shared" si="695"/>
        <v>282601نردبان کابل به عرض 20 سانتيمتر، ساخته شده از ورق گالوانيزه به ضخامت 1/5 ميليمتر و با فاصله پله‌هاي 25 سانتيمتري و با لبه نردبان 6 سانتيمتري.</v>
      </c>
      <c r="P6402" s="616">
        <v>282601</v>
      </c>
      <c r="Q6402" s="555" t="s">
        <v>6973</v>
      </c>
      <c r="R6402" s="555" t="s">
        <v>28</v>
      </c>
      <c r="S6402" s="614">
        <v>242000</v>
      </c>
      <c r="U6402" s="616"/>
    </row>
    <row r="6403" spans="1:21" ht="51.75">
      <c r="A6403" s="5"/>
      <c r="B6403" s="5"/>
      <c r="I6403" s="5"/>
      <c r="J6403" s="5"/>
      <c r="K6403" s="5"/>
      <c r="M6403" s="411"/>
      <c r="O6403" s="16" t="str">
        <f t="shared" si="695"/>
        <v>282602نردبان کابل به عرض 30 سانتيمتر، ساخته شده از ورق گالوانيزه به ضخامت 1/5 ميليمتر و با فاصله پله‌هاي 25 سانتيمتري و با لبه نردبان 6 سانتيمتري.</v>
      </c>
      <c r="P6403" s="616">
        <v>282602</v>
      </c>
      <c r="Q6403" s="555" t="s">
        <v>6974</v>
      </c>
      <c r="R6403" s="555" t="s">
        <v>28</v>
      </c>
      <c r="S6403" s="614">
        <v>264500</v>
      </c>
      <c r="U6403" s="616"/>
    </row>
    <row r="6404" spans="1:21" ht="51.75">
      <c r="A6404" s="5"/>
      <c r="B6404" s="5"/>
      <c r="I6404" s="5"/>
      <c r="J6404" s="5"/>
      <c r="K6404" s="5"/>
      <c r="M6404" s="411"/>
      <c r="O6404" s="16" t="str">
        <f t="shared" si="695"/>
        <v>282603نردبان کابل به عرض 40 سانتيمتر، ساخته شده از ورق گالوانيزه به ضخامت 1/5 ميليمتر و با فاصله پله‌هاي 25 سانتيمتري و با لبه نردبان 6 سانتيمتري.</v>
      </c>
      <c r="P6404" s="616">
        <v>282603</v>
      </c>
      <c r="Q6404" s="555" t="s">
        <v>6975</v>
      </c>
      <c r="R6404" s="555" t="s">
        <v>30</v>
      </c>
      <c r="S6404" s="614">
        <v>305000</v>
      </c>
      <c r="U6404" s="616"/>
    </row>
    <row r="6405" spans="1:21" ht="51.75">
      <c r="A6405" s="5"/>
      <c r="B6405" s="5"/>
      <c r="I6405" s="5"/>
      <c r="J6405" s="5"/>
      <c r="K6405" s="5"/>
      <c r="M6405" s="411"/>
      <c r="O6405" s="16" t="str">
        <f t="shared" si="695"/>
        <v>282604نردبان کابل به عرض 50 سانتيمتر، ساخته شده از ورق گالوانيزه به ضخامت 1/5 ميليمتر و با فاصله پله‌هاي 25 سانتيمتري و با لبه نردبان 6 سانتيمتري.</v>
      </c>
      <c r="P6405" s="616">
        <v>282604</v>
      </c>
      <c r="Q6405" s="555" t="s">
        <v>6976</v>
      </c>
      <c r="R6405" s="555" t="s">
        <v>28</v>
      </c>
      <c r="S6405" s="614">
        <v>357500</v>
      </c>
      <c r="U6405" s="616"/>
    </row>
    <row r="6406" spans="1:21" ht="51.75">
      <c r="A6406" s="5"/>
      <c r="B6406" s="5"/>
      <c r="I6406" s="5"/>
      <c r="J6406" s="5"/>
      <c r="K6406" s="5"/>
      <c r="M6406" s="411"/>
      <c r="O6406" s="16" t="str">
        <f t="shared" si="695"/>
        <v>282605نردبان کابل به عرض 60 سانتيمتر، ساخته شده از ورق گالوانيزه به ضخامت 1/5 ميليمتر و با فاصله پله‌هاي 25 سانتيمتري و با لبه نردبان 6 سانتيمتري.</v>
      </c>
      <c r="P6406" s="616">
        <v>282605</v>
      </c>
      <c r="Q6406" s="555" t="s">
        <v>6977</v>
      </c>
      <c r="R6406" s="555" t="s">
        <v>28</v>
      </c>
      <c r="S6406" s="614">
        <v>404000</v>
      </c>
      <c r="U6406" s="616"/>
    </row>
    <row r="6407" spans="1:21" ht="51.75">
      <c r="A6407" s="5"/>
      <c r="B6407" s="5"/>
      <c r="I6407" s="5"/>
      <c r="J6407" s="5"/>
      <c r="K6407" s="5"/>
      <c r="M6407" s="411"/>
      <c r="O6407" s="16" t="str">
        <f t="shared" si="695"/>
        <v>282606نردبان کابل به عرض 75 سانتيمتر، ساخته شده از ورق گالوانيزه به ضخامت 1/5 ميليمتر و با فاصله پله‌هاي 25 سانتيمتري و با لبه نردبان 6 سانتيمتري.</v>
      </c>
      <c r="P6407" s="616">
        <v>282606</v>
      </c>
      <c r="Q6407" s="555" t="s">
        <v>6978</v>
      </c>
      <c r="R6407" s="555" t="s">
        <v>28</v>
      </c>
      <c r="S6407" s="614">
        <v>477000</v>
      </c>
      <c r="U6407" s="616"/>
    </row>
    <row r="6408" spans="1:21" ht="51.75">
      <c r="A6408" s="5"/>
      <c r="B6408" s="5"/>
      <c r="I6408" s="5"/>
      <c r="J6408" s="5"/>
      <c r="K6408" s="5"/>
      <c r="M6408" s="411"/>
      <c r="O6408" s="16" t="str">
        <f t="shared" si="695"/>
        <v>282701زانوي افقي نردبان کابل به عرض 20 سانتيمتر، ساخته شده از ورق گالوانيزه به ضخامت 1/5 ميليمتر و با فاصله پله‌هاي 25 سانتيمتري و با لبه نردبان 6 سانتيمتري.</v>
      </c>
      <c r="P6408" s="616">
        <v>282701</v>
      </c>
      <c r="Q6408" s="555" t="s">
        <v>6979</v>
      </c>
      <c r="R6408" s="555" t="s">
        <v>30</v>
      </c>
      <c r="S6408" s="614">
        <v>255500</v>
      </c>
      <c r="U6408" s="616"/>
    </row>
    <row r="6409" spans="1:21" ht="51.75">
      <c r="A6409" s="5"/>
      <c r="B6409" s="5"/>
      <c r="I6409" s="5"/>
      <c r="J6409" s="5"/>
      <c r="K6409" s="5"/>
      <c r="M6409" s="411"/>
      <c r="O6409" s="16" t="str">
        <f t="shared" si="695"/>
        <v>282702زانوي افقي نردبان کابل به عرض 30 سانتيمتر، ساخته شده از ورق گالوانيزه به ضخامت 1/5 ميليمتر و با فاصله پله‌هاي 25 سانتيمتري و با لبه نردبان 6 سانتيمتري.</v>
      </c>
      <c r="P6409" s="616">
        <v>282702</v>
      </c>
      <c r="Q6409" s="555" t="s">
        <v>6980</v>
      </c>
      <c r="R6409" s="555" t="s">
        <v>30</v>
      </c>
      <c r="S6409" s="614">
        <v>285000</v>
      </c>
      <c r="U6409" s="616"/>
    </row>
    <row r="6410" spans="1:21" ht="51.75">
      <c r="A6410" s="5"/>
      <c r="B6410" s="5"/>
      <c r="I6410" s="5"/>
      <c r="J6410" s="5"/>
      <c r="K6410" s="5"/>
      <c r="M6410" s="411"/>
      <c r="O6410" s="16" t="str">
        <f t="shared" si="695"/>
        <v>282703زانوي افقي نردبان کابل به عرض 40 سانتيمتر، ساخته شده از ورق گالوانيزه به ضخامت 1/5 ميليمتر و با فاصله پله‌هاي 25 سانتيمتري و با لبه نردبان 6 سانتيمتري.</v>
      </c>
      <c r="P6410" s="616">
        <v>282703</v>
      </c>
      <c r="Q6410" s="555" t="s">
        <v>6981</v>
      </c>
      <c r="R6410" s="555" t="s">
        <v>30</v>
      </c>
      <c r="S6410" s="614">
        <v>328000</v>
      </c>
      <c r="U6410" s="616"/>
    </row>
    <row r="6411" spans="1:21" ht="51.75">
      <c r="A6411" s="5"/>
      <c r="B6411" s="5"/>
      <c r="I6411" s="5"/>
      <c r="J6411" s="5"/>
      <c r="K6411" s="5"/>
      <c r="M6411" s="411"/>
      <c r="O6411" s="16" t="str">
        <f t="shared" si="695"/>
        <v>282704زانوي افقي نردبان کابل به عرض 50 سانتيمتر، ساخته شده از ورق گالوانيزه به ضخامت 1/5 ميليمتر و با فاصله پله‌هاي 25 سانتيمتري و با لبه نردبان 6 سانتيمتري.</v>
      </c>
      <c r="P6411" s="616">
        <v>282704</v>
      </c>
      <c r="Q6411" s="555" t="s">
        <v>6982</v>
      </c>
      <c r="R6411" s="555" t="s">
        <v>30</v>
      </c>
      <c r="S6411" s="614">
        <v>371500</v>
      </c>
      <c r="U6411" s="616"/>
    </row>
    <row r="6412" spans="1:21" ht="51.75">
      <c r="A6412" s="5"/>
      <c r="B6412" s="5"/>
      <c r="I6412" s="5"/>
      <c r="J6412" s="5"/>
      <c r="K6412" s="5"/>
      <c r="M6412" s="411"/>
      <c r="O6412" s="16" t="str">
        <f t="shared" si="695"/>
        <v>282705زانوي افقي نردبان کابل به عرض 60 سانتيمتر، ساخته شده از ورق گالوانيزه به ضخامت 1/5 ميليمتر و با فاصله پله‌هاي 25 سانتيمتري و با لبه نردبان 6 سانتيمتري.</v>
      </c>
      <c r="P6412" s="616">
        <v>282705</v>
      </c>
      <c r="Q6412" s="555" t="s">
        <v>6983</v>
      </c>
      <c r="R6412" s="555" t="s">
        <v>30</v>
      </c>
      <c r="S6412" s="614">
        <v>430500</v>
      </c>
      <c r="U6412" s="616"/>
    </row>
    <row r="6413" spans="1:21" ht="51.75">
      <c r="A6413" s="5"/>
      <c r="B6413" s="5"/>
      <c r="I6413" s="5"/>
      <c r="J6413" s="5"/>
      <c r="K6413" s="5"/>
      <c r="M6413" s="411"/>
      <c r="O6413" s="16" t="str">
        <f t="shared" si="695"/>
        <v>282706زانوي افقي نردبان کابل به عرض 75 سانتيمتر، ساخته شده از ورق گالوانيزه به ضخامت 1/5 ميليمتر و با فاصله پله‌هاي 25 سانتيمتري و با لبه نردبان 6 سانتيمتري.</v>
      </c>
      <c r="P6413" s="616">
        <v>282706</v>
      </c>
      <c r="Q6413" s="555" t="s">
        <v>6984</v>
      </c>
      <c r="R6413" s="555" t="s">
        <v>30</v>
      </c>
      <c r="S6413" s="614">
        <v>479500</v>
      </c>
      <c r="U6413" s="616"/>
    </row>
    <row r="6414" spans="1:21" ht="51.75">
      <c r="A6414" s="5"/>
      <c r="B6414" s="5"/>
      <c r="I6414" s="5"/>
      <c r="J6414" s="5"/>
      <c r="K6414" s="5"/>
      <c r="M6414" s="411"/>
      <c r="O6414" s="16" t="str">
        <f t="shared" si="695"/>
        <v>282801سه راهي نردبان کابل به عرض 20 سانتيمتر، ساخته شده از ورق گالوانيزه به ضخامت 1/5 ميليمتر و با فاصله پله‌هاي 25 سانتيمتري و با لبه نردبان 6 سانتيمتري.</v>
      </c>
      <c r="P6414" s="616">
        <v>282801</v>
      </c>
      <c r="Q6414" s="555" t="s">
        <v>6985</v>
      </c>
      <c r="R6414" s="555" t="s">
        <v>30</v>
      </c>
      <c r="S6414" s="614">
        <v>297000</v>
      </c>
      <c r="U6414" s="616"/>
    </row>
    <row r="6415" spans="1:21" ht="51.75">
      <c r="A6415" s="5"/>
      <c r="B6415" s="5"/>
      <c r="I6415" s="5"/>
      <c r="J6415" s="5"/>
      <c r="K6415" s="5"/>
      <c r="M6415" s="411"/>
      <c r="O6415" s="16" t="str">
        <f t="shared" si="695"/>
        <v>282802سه راهي نردبان کابل به عرض 30 سانتيمتر، ساخته شده از ورق گالوانيزه به ضخامت 1/5 ميليمتر و با فاصله پله‌هاي 25 سانتيمتري و با لبه نردبان 6 سانتيمتري.</v>
      </c>
      <c r="P6415" s="616">
        <v>282802</v>
      </c>
      <c r="Q6415" s="555" t="s">
        <v>6986</v>
      </c>
      <c r="R6415" s="555" t="s">
        <v>30</v>
      </c>
      <c r="S6415" s="614">
        <v>328500</v>
      </c>
      <c r="U6415" s="616"/>
    </row>
    <row r="6416" spans="1:21" ht="51.75">
      <c r="A6416" s="5"/>
      <c r="B6416" s="5"/>
      <c r="I6416" s="5"/>
      <c r="J6416" s="5"/>
      <c r="K6416" s="5"/>
      <c r="M6416" s="411"/>
      <c r="O6416" s="16" t="str">
        <f t="shared" si="695"/>
        <v>282803سه راهي نردبان کابل به عرض 40 سانتيمتر، ساخته شده از ورق گالوانيزه به ضخامت 1/5 ميليمتر و با فاصله پله‌هاي 25 سانتيمتري و با لبه نردبان 6 سانتيمتري.</v>
      </c>
      <c r="P6416" s="616">
        <v>282803</v>
      </c>
      <c r="Q6416" s="555" t="s">
        <v>6987</v>
      </c>
      <c r="R6416" s="555" t="s">
        <v>30</v>
      </c>
      <c r="S6416" s="614">
        <v>350000</v>
      </c>
      <c r="U6416" s="616"/>
    </row>
    <row r="6417" spans="1:21" ht="51.75">
      <c r="A6417" s="5"/>
      <c r="B6417" s="5"/>
      <c r="I6417" s="5"/>
      <c r="J6417" s="5"/>
      <c r="K6417" s="5"/>
      <c r="M6417" s="411"/>
      <c r="O6417" s="16" t="str">
        <f t="shared" si="695"/>
        <v>282804سه راهي نردبان کابل به عرض 50 سانتيمتر، ساخته شده از ورق گالوانيزه به ضخامت 1/5 ميليمتر و با فاصله پله‌هاي 25 سانتيمتري و با لبه نردبان 6 سانتيمتري.</v>
      </c>
      <c r="P6417" s="616">
        <v>282804</v>
      </c>
      <c r="Q6417" s="555" t="s">
        <v>6988</v>
      </c>
      <c r="R6417" s="555" t="s">
        <v>30</v>
      </c>
      <c r="S6417" s="614">
        <v>393000</v>
      </c>
      <c r="U6417" s="616"/>
    </row>
    <row r="6418" spans="1:21" ht="51.75">
      <c r="A6418" s="5"/>
      <c r="B6418" s="5"/>
      <c r="I6418" s="5"/>
      <c r="J6418" s="5"/>
      <c r="K6418" s="5"/>
      <c r="M6418" s="411"/>
      <c r="O6418" s="16" t="str">
        <f t="shared" si="695"/>
        <v>282805سه راهي نردبان کابل به عرض 60 سانتيمتر، ساخته شده از ورق گالوانيزه به ضخامت 1/5 ميليمتر و با فاصله پله‌هاي 25 سانتيمتري و با لبه نردبان 6 سانتيمتري.</v>
      </c>
      <c r="P6418" s="616">
        <v>282805</v>
      </c>
      <c r="Q6418" s="555" t="s">
        <v>6989</v>
      </c>
      <c r="R6418" s="555" t="s">
        <v>30</v>
      </c>
      <c r="S6418" s="614">
        <v>452000</v>
      </c>
      <c r="U6418" s="616"/>
    </row>
    <row r="6419" spans="1:21" ht="51.75">
      <c r="A6419" s="5"/>
      <c r="B6419" s="5"/>
      <c r="I6419" s="5"/>
      <c r="J6419" s="5"/>
      <c r="K6419" s="5"/>
      <c r="M6419" s="411"/>
      <c r="O6419" s="16" t="str">
        <f t="shared" si="695"/>
        <v>282806سه راهي نردبان کابل به عرض 75 سانتيمتر، ساخته شده از ورق گالوانيزه به ضخامت 1/5 ميليمتر و با فاصله پله‌هاي 25 سانتيمتري و با لبه نردبان 6 سانتيمتري.</v>
      </c>
      <c r="P6419" s="616">
        <v>282806</v>
      </c>
      <c r="Q6419" s="555" t="s">
        <v>6990</v>
      </c>
      <c r="R6419" s="555" t="s">
        <v>30</v>
      </c>
      <c r="S6419" s="614">
        <v>501000</v>
      </c>
      <c r="U6419" s="616"/>
    </row>
    <row r="6420" spans="1:21" ht="51.75">
      <c r="A6420" s="5"/>
      <c r="B6420" s="5"/>
      <c r="I6420" s="5"/>
      <c r="J6420" s="5"/>
      <c r="K6420" s="5"/>
      <c r="M6420" s="411"/>
      <c r="O6420" s="16" t="str">
        <f t="shared" si="695"/>
        <v>282901چهار راهي نردبان کابل به عرض 20 سانتيمتر، ساخته شده از ورق گالوانيزه به ضخامت 1/5 ميليمتر و با فاصله پله‌هاي 25 سانتيمتري و با لبه نردبان 6 سانتيمتري.</v>
      </c>
      <c r="P6420" s="616">
        <v>282901</v>
      </c>
      <c r="Q6420" s="555" t="s">
        <v>6991</v>
      </c>
      <c r="R6420" s="555" t="s">
        <v>30</v>
      </c>
      <c r="S6420" s="614">
        <v>318500</v>
      </c>
      <c r="U6420" s="616"/>
    </row>
    <row r="6421" spans="1:21" ht="51.75">
      <c r="A6421" s="5"/>
      <c r="B6421" s="5"/>
      <c r="I6421" s="5"/>
      <c r="J6421" s="5"/>
      <c r="K6421" s="5"/>
      <c r="M6421" s="411"/>
      <c r="O6421" s="16" t="str">
        <f t="shared" si="695"/>
        <v>282902چهار راهي نردبان کابل به عرض 30 سانتيمتر، ساخته شده از ورق گالوانيزه به ضخامت 1/5 ميليمتر و با فاصله پله‌هاي 25 سانتيمتري و با لبه نردبان 6 سانتيمتري.</v>
      </c>
      <c r="P6421" s="616">
        <v>282902</v>
      </c>
      <c r="Q6421" s="555" t="s">
        <v>6992</v>
      </c>
      <c r="R6421" s="555" t="s">
        <v>30</v>
      </c>
      <c r="S6421" s="614">
        <v>350000</v>
      </c>
      <c r="U6421" s="616"/>
    </row>
    <row r="6422" spans="1:21" ht="51.75">
      <c r="A6422" s="5"/>
      <c r="B6422" s="5"/>
      <c r="I6422" s="5"/>
      <c r="J6422" s="5"/>
      <c r="K6422" s="5"/>
      <c r="M6422" s="411"/>
      <c r="O6422" s="16" t="str">
        <f t="shared" si="695"/>
        <v>282903چهار راهي نردبان کابل به عرض 40 سانتيمتر، ساخته شده از ورق گالوانيزه به ضخامت 1/5 ميليمتر و با فاصله پله‌هاي 25 سانتيمتري و با لبه نردبان 6 سانتيمتري.</v>
      </c>
      <c r="P6422" s="616">
        <v>282903</v>
      </c>
      <c r="Q6422" s="555" t="s">
        <v>6993</v>
      </c>
      <c r="R6422" s="555" t="s">
        <v>30</v>
      </c>
      <c r="S6422" s="614">
        <v>371500</v>
      </c>
      <c r="U6422" s="616"/>
    </row>
    <row r="6423" spans="1:21" ht="51.75">
      <c r="A6423" s="5"/>
      <c r="B6423" s="5"/>
      <c r="I6423" s="5"/>
      <c r="J6423" s="5"/>
      <c r="K6423" s="5"/>
      <c r="M6423" s="411"/>
      <c r="O6423" s="16" t="str">
        <f t="shared" si="695"/>
        <v>282904چهار راهي نردبان کابل به عرض 50 سانتيمتر، ساخته شده از ورق گالوانيزه به ضخامت 1/5 ميليمتر و با فاصله پله‌هاي 25 سانتيمتري و با لبه نردبان 6 سانتيمتري.</v>
      </c>
      <c r="P6423" s="616">
        <v>282904</v>
      </c>
      <c r="Q6423" s="555" t="s">
        <v>6994</v>
      </c>
      <c r="R6423" s="555" t="s">
        <v>30</v>
      </c>
      <c r="S6423" s="614">
        <v>414500</v>
      </c>
      <c r="U6423" s="616"/>
    </row>
    <row r="6424" spans="1:21" ht="51.75">
      <c r="A6424" s="5"/>
      <c r="B6424" s="5"/>
      <c r="I6424" s="5"/>
      <c r="J6424" s="5"/>
      <c r="K6424" s="5"/>
      <c r="M6424" s="411"/>
      <c r="O6424" s="16" t="str">
        <f t="shared" si="695"/>
        <v>282905چهار راهي نردبان کابل به عرض 60 سانتيمتر، ساخته شده از ورق گالوانيزه به ضخامت 1/5 ميليمتر و با فاصله پله‌هاي 25 سانتيمتري و با لبه نردبان 6 سانتيمتري.</v>
      </c>
      <c r="P6424" s="616">
        <v>282905</v>
      </c>
      <c r="Q6424" s="555" t="s">
        <v>6995</v>
      </c>
      <c r="R6424" s="555" t="s">
        <v>30</v>
      </c>
      <c r="S6424" s="614">
        <v>473500</v>
      </c>
      <c r="U6424" s="616"/>
    </row>
    <row r="6425" spans="1:21" ht="51.75">
      <c r="A6425" s="5"/>
      <c r="B6425" s="5"/>
      <c r="I6425" s="5"/>
      <c r="J6425" s="5"/>
      <c r="K6425" s="5"/>
      <c r="M6425" s="411"/>
      <c r="O6425" s="16" t="str">
        <f t="shared" si="695"/>
        <v>282906چهار راهي نردبان کابل به عرض 75 سانتيمتر، ساخته شده از ورق گالوانيزه به ضخامت 1/5 ميليمتر و با فاصله پله‌هاي 25 سانتيمتري و با لبه نردبان 6 سانتيمتري.</v>
      </c>
      <c r="P6425" s="616">
        <v>282906</v>
      </c>
      <c r="Q6425" s="555" t="s">
        <v>6996</v>
      </c>
      <c r="R6425" s="555" t="s">
        <v>30</v>
      </c>
      <c r="S6425" s="614">
        <v>522500</v>
      </c>
      <c r="U6425" s="616"/>
    </row>
    <row r="6426" spans="1:21" ht="51.75">
      <c r="A6426" s="5"/>
      <c r="B6426" s="5"/>
      <c r="I6426" s="5"/>
      <c r="J6426" s="5"/>
      <c r="K6426" s="5"/>
      <c r="M6426" s="411"/>
      <c r="O6426" s="16" t="str">
        <f t="shared" si="695"/>
        <v>283001جداکننده (Divider) سيني کابل و نردبان کابل، ساخته شده از ورق گالوانيزه به ضخامت 21/5 ميليمتر، مناسب براي رديف‌هاي 282001 الي 282006 و 282601 الي 282606.</v>
      </c>
      <c r="P6426" s="616">
        <v>283001</v>
      </c>
      <c r="Q6426" s="555" t="s">
        <v>6997</v>
      </c>
      <c r="R6426" s="555" t="s">
        <v>28</v>
      </c>
      <c r="S6426" s="614">
        <v>182000</v>
      </c>
      <c r="U6426" s="616"/>
    </row>
    <row r="6427" spans="1:21" ht="51.75">
      <c r="A6427" s="5"/>
      <c r="B6427" s="5"/>
      <c r="I6427" s="5"/>
      <c r="J6427" s="5"/>
      <c r="K6427" s="5"/>
      <c r="M6427" s="411"/>
      <c r="O6427" s="16" t="str">
        <f t="shared" si="695"/>
        <v>283101اتصال (رابط) مستقيم سيني کابل و نردبان کابل بصورت نبشي، ساخته شده از ورق گالوانيزه به ضخامت 1/5 ميليمترو با پيچ و مهره مربوط.</v>
      </c>
      <c r="P6427" s="616">
        <v>283101</v>
      </c>
      <c r="Q6427" s="555" t="s">
        <v>6998</v>
      </c>
      <c r="R6427" s="555" t="s">
        <v>30</v>
      </c>
      <c r="S6427" s="614">
        <v>196000</v>
      </c>
      <c r="U6427" s="616"/>
    </row>
    <row r="6428" spans="1:21" ht="51.75">
      <c r="A6428" s="5"/>
      <c r="B6428" s="5"/>
      <c r="I6428" s="5"/>
      <c r="J6428" s="5"/>
      <c r="K6428" s="5"/>
      <c r="M6428" s="411"/>
      <c r="O6428" s="16" t="str">
        <f t="shared" si="695"/>
        <v>283102اتصال (رابط) عمودي قابل تنظيم سيني کابل و نردبان کابل بصورت نبشي، ساخته شده از ورق گالوانيزه به ضخامت 1/5 ميليمترو با پيچ و مهره مربوط.</v>
      </c>
      <c r="P6428" s="616">
        <v>283102</v>
      </c>
      <c r="Q6428" s="555" t="s">
        <v>6999</v>
      </c>
      <c r="R6428" s="555" t="s">
        <v>30</v>
      </c>
      <c r="S6428" s="614">
        <v>214500</v>
      </c>
      <c r="U6428" s="616"/>
    </row>
    <row r="6429" spans="1:21" ht="34.5">
      <c r="A6429" s="5"/>
      <c r="B6429" s="5"/>
      <c r="I6429" s="5"/>
      <c r="J6429" s="5"/>
      <c r="K6429" s="5"/>
      <c r="M6429" s="411"/>
      <c r="O6429" s="16" t="str">
        <f t="shared" si="695"/>
        <v>283201بست فلزي (اسپيت) براي لوله‌هاي 11 Pg، 1/53Pg و 16 Pg با پيچ و رول پلاگ مربوط.</v>
      </c>
      <c r="P6429" s="616">
        <v>283201</v>
      </c>
      <c r="Q6429" s="555" t="s">
        <v>7000</v>
      </c>
      <c r="R6429" s="555" t="s">
        <v>30</v>
      </c>
      <c r="S6429" s="614">
        <v>14000</v>
      </c>
      <c r="U6429" s="616"/>
    </row>
    <row r="6430" spans="1:21" ht="34.5">
      <c r="A6430" s="5"/>
      <c r="B6430" s="5"/>
      <c r="I6430" s="5"/>
      <c r="J6430" s="5"/>
      <c r="K6430" s="5"/>
      <c r="M6430" s="411"/>
      <c r="O6430" s="16" t="str">
        <f t="shared" si="695"/>
        <v>283202بست فلزي (اسپيت) براي لوله 21 Pg با پيچ و رول پلاگ مربوط.</v>
      </c>
      <c r="P6430" s="616">
        <v>283202</v>
      </c>
      <c r="Q6430" s="555" t="s">
        <v>3526</v>
      </c>
      <c r="R6430" s="555" t="s">
        <v>30</v>
      </c>
      <c r="S6430" s="614">
        <v>15700</v>
      </c>
      <c r="U6430" s="616"/>
    </row>
    <row r="6431" spans="1:21" ht="34.5">
      <c r="A6431" s="5"/>
      <c r="B6431" s="5"/>
      <c r="I6431" s="5"/>
      <c r="J6431" s="5"/>
      <c r="K6431" s="5"/>
      <c r="M6431" s="411"/>
      <c r="O6431" s="16" t="str">
        <f t="shared" si="695"/>
        <v>283203بست فلزي (اسپيت) براي لوله 29 Pg با پيچ و رول پلاگ مربوط.</v>
      </c>
      <c r="P6431" s="616">
        <v>283203</v>
      </c>
      <c r="Q6431" s="555" t="s">
        <v>3527</v>
      </c>
      <c r="R6431" s="555" t="s">
        <v>30</v>
      </c>
      <c r="S6431" s="614">
        <v>19000</v>
      </c>
      <c r="U6431" s="616"/>
    </row>
    <row r="6432" spans="1:21" ht="34.5">
      <c r="A6432" s="5"/>
      <c r="B6432" s="5"/>
      <c r="I6432" s="5"/>
      <c r="J6432" s="5"/>
      <c r="K6432" s="5"/>
      <c r="M6432" s="411"/>
      <c r="O6432" s="16" t="str">
        <f t="shared" si="695"/>
        <v>283204بست فلزي (اسپيت) براي لوله 36 Pg با پيچ و رول پلاگ مربوط.</v>
      </c>
      <c r="P6432" s="616">
        <v>283204</v>
      </c>
      <c r="Q6432" s="555" t="s">
        <v>3528</v>
      </c>
      <c r="R6432" s="555" t="s">
        <v>30</v>
      </c>
      <c r="S6432" s="614">
        <v>19200</v>
      </c>
      <c r="U6432" s="616"/>
    </row>
    <row r="6433" spans="1:21" ht="34.5">
      <c r="A6433" s="5"/>
      <c r="B6433" s="5"/>
      <c r="I6433" s="5"/>
      <c r="J6433" s="5"/>
      <c r="K6433" s="5"/>
      <c r="M6433" s="411"/>
      <c r="O6433" s="16" t="str">
        <f t="shared" si="695"/>
        <v>283205بست فلزي (اسپيت) براي لوله 42 Pg با پيچ و رول پلاگ مربوط.</v>
      </c>
      <c r="P6433" s="616">
        <v>283205</v>
      </c>
      <c r="Q6433" s="555" t="s">
        <v>3529</v>
      </c>
      <c r="R6433" s="555" t="s">
        <v>30</v>
      </c>
      <c r="S6433" s="614">
        <v>24100</v>
      </c>
      <c r="U6433" s="616"/>
    </row>
    <row r="6434" spans="1:21" ht="34.5">
      <c r="A6434" s="5"/>
      <c r="B6434" s="5"/>
      <c r="I6434" s="5"/>
      <c r="J6434" s="5"/>
      <c r="K6434" s="5"/>
      <c r="M6434" s="411"/>
      <c r="O6434" s="16" t="str">
        <f t="shared" si="695"/>
        <v>283206بست فلزي (اسپيت) براي لوله 48 Pg با پيچ و رول پلاگ مربوط.</v>
      </c>
      <c r="P6434" s="616">
        <v>283206</v>
      </c>
      <c r="Q6434" s="555" t="s">
        <v>3530</v>
      </c>
      <c r="R6434" s="555" t="s">
        <v>30</v>
      </c>
      <c r="S6434" s="614">
        <v>24200</v>
      </c>
      <c r="U6434" s="616"/>
    </row>
    <row r="6435" spans="1:21" ht="34.5">
      <c r="A6435" s="5"/>
      <c r="B6435" s="5"/>
      <c r="I6435" s="5"/>
      <c r="J6435" s="5"/>
      <c r="K6435" s="5"/>
      <c r="M6435" s="411"/>
      <c r="O6435" s="16" t="str">
        <f t="shared" si="695"/>
        <v>283301بست کائوچويي به قطر 14-5، يا 17-6 ميليمتر، با پيچ و رول پلاگ مربوط.</v>
      </c>
      <c r="P6435" s="616">
        <v>283301</v>
      </c>
      <c r="Q6435" s="555" t="s">
        <v>3531</v>
      </c>
      <c r="R6435" s="555" t="s">
        <v>30</v>
      </c>
      <c r="S6435" s="614">
        <v>13300</v>
      </c>
      <c r="U6435" s="616"/>
    </row>
    <row r="6436" spans="1:21" ht="34.5">
      <c r="A6436" s="5"/>
      <c r="B6436" s="5"/>
      <c r="I6436" s="5"/>
      <c r="J6436" s="5"/>
      <c r="K6436" s="5"/>
      <c r="M6436" s="411"/>
      <c r="O6436" s="16" t="str">
        <f t="shared" si="695"/>
        <v>283302بست کائوچويي به قطر 25-15 ميليمتر، با پيچ و رول پلاگ مربوط.</v>
      </c>
      <c r="P6436" s="616">
        <v>283302</v>
      </c>
      <c r="Q6436" s="555" t="s">
        <v>3532</v>
      </c>
      <c r="R6436" s="555" t="s">
        <v>30</v>
      </c>
      <c r="S6436" s="614">
        <v>13400</v>
      </c>
      <c r="U6436" s="616"/>
    </row>
    <row r="6437" spans="1:21" ht="34.5">
      <c r="A6437" s="5"/>
      <c r="B6437" s="5"/>
      <c r="I6437" s="5"/>
      <c r="J6437" s="5"/>
      <c r="K6437" s="5"/>
      <c r="M6437" s="411"/>
      <c r="O6437" s="16" t="str">
        <f t="shared" si="695"/>
        <v>283303بست کائوچويي به قطر 34-24 ميليمتر، با پيچ و رول پلاگ مربوط.</v>
      </c>
      <c r="P6437" s="616">
        <v>283303</v>
      </c>
      <c r="Q6437" s="555" t="s">
        <v>3533</v>
      </c>
      <c r="R6437" s="555" t="s">
        <v>30</v>
      </c>
      <c r="S6437" s="614">
        <v>18800</v>
      </c>
      <c r="U6437" s="616"/>
    </row>
    <row r="6438" spans="1:21" ht="34.5">
      <c r="A6438" s="5"/>
      <c r="B6438" s="5"/>
      <c r="I6438" s="5"/>
      <c r="J6438" s="5"/>
      <c r="K6438" s="5"/>
      <c r="M6438" s="411"/>
      <c r="O6438" s="16" t="str">
        <f t="shared" si="695"/>
        <v>283304بست کائوچويي به قطر 45-32 ميليمتر، با پيچ و رول پلاگ مربوط.</v>
      </c>
      <c r="P6438" s="616">
        <v>283304</v>
      </c>
      <c r="Q6438" s="555" t="s">
        <v>3534</v>
      </c>
      <c r="R6438" s="555" t="s">
        <v>30</v>
      </c>
      <c r="S6438" s="614">
        <v>23700</v>
      </c>
      <c r="U6438" s="616"/>
    </row>
    <row r="6439" spans="1:21">
      <c r="A6439" s="5"/>
      <c r="B6439" s="5"/>
      <c r="I6439" s="5"/>
      <c r="J6439" s="5"/>
      <c r="K6439" s="5"/>
      <c r="M6439" s="411"/>
      <c r="O6439" s="16" t="str">
        <f t="shared" ref="O6439:O6500" si="696">LEFT(CONCATENATE(P6439,Q6439),252)</f>
        <v>283401بست کائوچويي با ريل فلزي، به قطر 25-7 ميليمتر.</v>
      </c>
      <c r="P6439" s="616">
        <v>283401</v>
      </c>
      <c r="Q6439" s="555" t="s">
        <v>3535</v>
      </c>
      <c r="R6439" s="555" t="s">
        <v>30</v>
      </c>
      <c r="S6439" s="614">
        <v>5950</v>
      </c>
      <c r="U6439" s="616"/>
    </row>
    <row r="6440" spans="1:21">
      <c r="A6440" s="5"/>
      <c r="B6440" s="5"/>
      <c r="I6440" s="5"/>
      <c r="J6440" s="5"/>
      <c r="K6440" s="5"/>
      <c r="M6440" s="411"/>
      <c r="O6440" s="16" t="str">
        <f t="shared" si="696"/>
        <v>283402بست‌کائوچويي باريل فلزي، به قطر 38-13 ميليمتر.</v>
      </c>
      <c r="P6440" s="616">
        <v>283402</v>
      </c>
      <c r="Q6440" s="555" t="s">
        <v>3536</v>
      </c>
      <c r="R6440" s="555" t="s">
        <v>30</v>
      </c>
      <c r="S6440" s="614">
        <v>6040</v>
      </c>
      <c r="U6440" s="616"/>
    </row>
    <row r="6441" spans="1:21">
      <c r="A6441" s="5"/>
      <c r="B6441" s="5"/>
      <c r="I6441" s="5"/>
      <c r="J6441" s="5"/>
      <c r="K6441" s="5"/>
      <c r="M6441" s="411"/>
      <c r="O6441" s="16" t="str">
        <f t="shared" si="696"/>
        <v>283501بست پلاستيکي کمربندي.</v>
      </c>
      <c r="P6441" s="616">
        <v>283501</v>
      </c>
      <c r="Q6441" s="555" t="s">
        <v>3537</v>
      </c>
      <c r="R6441" s="555" t="s">
        <v>30</v>
      </c>
      <c r="S6441" s="616">
        <v>0</v>
      </c>
      <c r="U6441" s="616"/>
    </row>
    <row r="6442" spans="1:21">
      <c r="A6442" s="5"/>
      <c r="B6442" s="5"/>
      <c r="I6442" s="5"/>
      <c r="J6442" s="5"/>
      <c r="K6442" s="5"/>
      <c r="M6442" s="411"/>
      <c r="O6442" s="16" t="str">
        <f t="shared" si="696"/>
        <v>283502بست</v>
      </c>
      <c r="P6442" s="615" t="s">
        <v>3726</v>
      </c>
      <c r="Q6442" s="258" t="s">
        <v>1043</v>
      </c>
      <c r="R6442" s="259" t="s">
        <v>30</v>
      </c>
      <c r="S6442" s="87">
        <v>10000</v>
      </c>
      <c r="T6442" s="5" t="s">
        <v>511</v>
      </c>
      <c r="U6442" s="616"/>
    </row>
    <row r="6443" spans="1:21">
      <c r="A6443" s="5"/>
      <c r="B6443" s="5"/>
      <c r="I6443" s="5"/>
      <c r="J6443" s="5"/>
      <c r="K6443" s="5"/>
      <c r="M6443" s="411"/>
      <c r="O6443" s="16" t="str">
        <f t="shared" si="696"/>
        <v>283503بست1</v>
      </c>
      <c r="P6443" s="615" t="s">
        <v>3727</v>
      </c>
      <c r="Q6443" s="258" t="s">
        <v>7169</v>
      </c>
      <c r="R6443" s="259" t="s">
        <v>30</v>
      </c>
      <c r="S6443" s="87">
        <v>10001</v>
      </c>
      <c r="T6443" s="5" t="s">
        <v>511</v>
      </c>
    </row>
    <row r="6444" spans="1:21">
      <c r="A6444" s="5"/>
      <c r="B6444" s="5"/>
      <c r="I6444" s="5"/>
      <c r="J6444" s="5"/>
      <c r="K6444" s="5"/>
      <c r="M6444" s="411"/>
      <c r="O6444" s="16" t="str">
        <f t="shared" si="696"/>
        <v>283504بست2</v>
      </c>
      <c r="P6444" s="615" t="s">
        <v>3728</v>
      </c>
      <c r="Q6444" s="258" t="s">
        <v>7170</v>
      </c>
      <c r="R6444" s="259" t="s">
        <v>30</v>
      </c>
      <c r="S6444" s="87">
        <v>10002</v>
      </c>
      <c r="T6444" s="5" t="s">
        <v>511</v>
      </c>
    </row>
    <row r="6445" spans="1:21">
      <c r="A6445" s="5"/>
      <c r="B6445" s="5"/>
      <c r="I6445" s="5"/>
      <c r="J6445" s="5"/>
      <c r="K6445" s="5"/>
      <c r="M6445" s="411"/>
      <c r="O6445" s="16" t="str">
        <f t="shared" si="696"/>
        <v>290101کابل فيبر نوري، 6 رشته‌اي مالتي مود OMM.</v>
      </c>
      <c r="P6445" s="618">
        <v>290101</v>
      </c>
      <c r="Q6445" s="555" t="s">
        <v>3538</v>
      </c>
      <c r="R6445" s="555" t="s">
        <v>28</v>
      </c>
      <c r="S6445" s="614">
        <v>78400</v>
      </c>
      <c r="U6445" s="616"/>
    </row>
    <row r="6446" spans="1:21">
      <c r="A6446" s="5"/>
      <c r="B6446" s="5"/>
      <c r="I6446" s="5"/>
      <c r="J6446" s="5"/>
      <c r="K6446" s="5"/>
      <c r="M6446" s="411"/>
      <c r="O6446" s="16" t="str">
        <f t="shared" si="696"/>
        <v>290102کابل فيبر نوري، 12 رشته‌اي مالتي مود OMM.</v>
      </c>
      <c r="P6446" s="616">
        <v>290102</v>
      </c>
      <c r="Q6446" s="555" t="s">
        <v>3539</v>
      </c>
      <c r="R6446" s="555" t="s">
        <v>28</v>
      </c>
      <c r="S6446" s="614">
        <v>139000</v>
      </c>
      <c r="U6446" s="616"/>
    </row>
    <row r="6447" spans="1:21">
      <c r="A6447" s="5"/>
      <c r="B6447" s="5"/>
      <c r="I6447" s="5"/>
      <c r="J6447" s="5"/>
      <c r="K6447" s="5"/>
      <c r="M6447" s="411"/>
      <c r="O6447" s="16" t="str">
        <f t="shared" si="696"/>
        <v>290103کابل فيبر نوري، 6 رشته‌اي تک مود OSM.</v>
      </c>
      <c r="P6447" s="616">
        <v>290103</v>
      </c>
      <c r="Q6447" s="555" t="s">
        <v>3540</v>
      </c>
      <c r="R6447" s="555" t="s">
        <v>28</v>
      </c>
      <c r="S6447" s="614">
        <v>62200</v>
      </c>
      <c r="U6447" s="616"/>
    </row>
    <row r="6448" spans="1:21">
      <c r="A6448" s="5"/>
      <c r="B6448" s="5"/>
      <c r="I6448" s="5"/>
      <c r="J6448" s="5"/>
      <c r="K6448" s="5"/>
      <c r="M6448" s="411"/>
      <c r="O6448" s="16" t="str">
        <f t="shared" si="696"/>
        <v>290104کابل فيبر نوري، 12 رشته‌اي تک مود OSM.</v>
      </c>
      <c r="P6448" s="616">
        <v>290104</v>
      </c>
      <c r="Q6448" s="555" t="s">
        <v>3541</v>
      </c>
      <c r="R6448" s="555" t="s">
        <v>28</v>
      </c>
      <c r="S6448" s="614">
        <v>66900</v>
      </c>
      <c r="U6448" s="616"/>
    </row>
    <row r="6449" spans="1:21" ht="34.5">
      <c r="A6449" s="5"/>
      <c r="B6449" s="5"/>
      <c r="I6449" s="5"/>
      <c r="J6449" s="5"/>
      <c r="K6449" s="5"/>
      <c r="M6449" s="411"/>
      <c r="O6449" s="16" t="str">
        <f t="shared" si="696"/>
        <v>290105کابل CAT6 چهار زوج نوع  UTPهمراه با پوشش PVC يا LSZH.</v>
      </c>
      <c r="P6449" s="616">
        <v>290105</v>
      </c>
      <c r="Q6449" s="555" t="s">
        <v>3542</v>
      </c>
      <c r="R6449" s="555" t="s">
        <v>28</v>
      </c>
      <c r="S6449" s="614">
        <v>34800</v>
      </c>
      <c r="U6449" s="616"/>
    </row>
    <row r="6450" spans="1:21" ht="34.5">
      <c r="A6450" s="5"/>
      <c r="B6450" s="5"/>
      <c r="I6450" s="5"/>
      <c r="J6450" s="5"/>
      <c r="K6450" s="5"/>
      <c r="M6450" s="411"/>
      <c r="O6450" s="16" t="str">
        <f t="shared" si="696"/>
        <v>290106کابل CAT6 چهار زوج نوع  FTP يا SFTP همراه با پوشش LSZH.</v>
      </c>
      <c r="P6450" s="616">
        <v>290106</v>
      </c>
      <c r="Q6450" s="555" t="s">
        <v>3543</v>
      </c>
      <c r="R6450" s="555" t="s">
        <v>28</v>
      </c>
      <c r="S6450" s="614">
        <v>39700</v>
      </c>
      <c r="U6450" s="616"/>
    </row>
    <row r="6451" spans="1:21" ht="34.5">
      <c r="A6451" s="5"/>
      <c r="B6451" s="5"/>
      <c r="I6451" s="5"/>
      <c r="J6451" s="5"/>
      <c r="K6451" s="5"/>
      <c r="M6451" s="411"/>
      <c r="O6451" s="16" t="str">
        <f t="shared" si="696"/>
        <v>290107کابل CAT6 چهار زوج نوع  FTP يا SFTP همراه با پوشش PVC.</v>
      </c>
      <c r="P6451" s="616">
        <v>290107</v>
      </c>
      <c r="Q6451" s="555" t="s">
        <v>3544</v>
      </c>
      <c r="R6451" s="555" t="s">
        <v>28</v>
      </c>
      <c r="S6451" s="614">
        <v>32500</v>
      </c>
      <c r="U6451" s="616"/>
    </row>
    <row r="6452" spans="1:21" ht="34.5">
      <c r="A6452" s="5"/>
      <c r="B6452" s="5"/>
      <c r="I6452" s="5"/>
      <c r="J6452" s="5"/>
      <c r="K6452" s="5"/>
      <c r="M6452" s="411"/>
      <c r="O6452" s="16" t="str">
        <f t="shared" si="696"/>
        <v>290108کابل CAT7 چهار زوج نوع SSTP همراه با پوشش LSZH.</v>
      </c>
      <c r="P6452" s="616">
        <v>290108</v>
      </c>
      <c r="Q6452" s="555" t="s">
        <v>3545</v>
      </c>
      <c r="R6452" s="555" t="s">
        <v>28</v>
      </c>
      <c r="S6452" s="614">
        <v>50100</v>
      </c>
      <c r="U6452" s="616"/>
    </row>
    <row r="6453" spans="1:21" ht="34.5">
      <c r="A6453" s="5"/>
      <c r="B6453" s="5"/>
      <c r="I6453" s="5"/>
      <c r="J6453" s="5"/>
      <c r="K6453" s="5"/>
      <c r="M6453" s="411"/>
      <c r="O6453" s="16" t="str">
        <f t="shared" si="696"/>
        <v>290109کابل  10 GBITچهار زوج نوع  FTP همراه با پوشش LSZH.</v>
      </c>
      <c r="P6453" s="616">
        <v>290109</v>
      </c>
      <c r="Q6453" s="555" t="s">
        <v>3546</v>
      </c>
      <c r="R6453" s="555" t="s">
        <v>28</v>
      </c>
      <c r="S6453" s="614">
        <v>45300</v>
      </c>
      <c r="U6453" s="616"/>
    </row>
    <row r="6454" spans="1:21">
      <c r="A6454" s="5"/>
      <c r="B6454" s="5"/>
      <c r="I6454" s="5"/>
      <c r="J6454" s="5"/>
      <c r="K6454" s="5"/>
      <c r="M6454" s="411"/>
      <c r="O6454" s="16" t="str">
        <f t="shared" si="696"/>
        <v>290110پچ کرد فيبر نوري  125/50µM  LC/SC  به طول يک متر.</v>
      </c>
      <c r="P6454" s="616">
        <v>290110</v>
      </c>
      <c r="Q6454" s="555" t="s">
        <v>3547</v>
      </c>
      <c r="R6454" s="555" t="s">
        <v>30</v>
      </c>
      <c r="S6454" s="614">
        <v>1001000</v>
      </c>
      <c r="U6454" s="616"/>
    </row>
    <row r="6455" spans="1:21">
      <c r="A6455" s="5"/>
      <c r="B6455" s="5"/>
      <c r="I6455" s="5"/>
      <c r="J6455" s="5"/>
      <c r="K6455" s="5"/>
      <c r="M6455" s="411"/>
      <c r="O6455" s="16" t="str">
        <f t="shared" si="696"/>
        <v>290111پچ کرد فيبر نوري  125µM/50 LC/LC  به طول دو متر.</v>
      </c>
      <c r="P6455" s="616">
        <v>290111</v>
      </c>
      <c r="Q6455" s="555" t="s">
        <v>3548</v>
      </c>
      <c r="R6455" s="555" t="s">
        <v>30</v>
      </c>
      <c r="S6455" s="614">
        <v>1168000</v>
      </c>
      <c r="U6455" s="616"/>
    </row>
    <row r="6456" spans="1:21">
      <c r="A6456" s="5"/>
      <c r="B6456" s="5"/>
      <c r="I6456" s="5"/>
      <c r="J6456" s="5"/>
      <c r="K6456" s="5"/>
      <c r="M6456" s="411"/>
      <c r="O6456" s="16" t="str">
        <f t="shared" si="696"/>
        <v>290112پچ کرد فيبر نوري  SC/SC 9/125µM به طول يک متر.</v>
      </c>
      <c r="P6456" s="616">
        <v>290112</v>
      </c>
      <c r="Q6456" s="555" t="s">
        <v>3549</v>
      </c>
      <c r="R6456" s="555" t="s">
        <v>30</v>
      </c>
      <c r="S6456" s="614">
        <v>738000</v>
      </c>
      <c r="U6456" s="616"/>
    </row>
    <row r="6457" spans="1:21" ht="34.5">
      <c r="A6457" s="5"/>
      <c r="B6457" s="5"/>
      <c r="I6457" s="5"/>
      <c r="J6457" s="5"/>
      <c r="K6457" s="5"/>
      <c r="M6457" s="411"/>
      <c r="O6457" s="16" t="str">
        <f t="shared" si="696"/>
        <v>290113پچ کرد فيبر نوري  LC/LC9/125µM يا SC/LC9/125µM به طول يک متر.</v>
      </c>
      <c r="P6457" s="616">
        <v>290113</v>
      </c>
      <c r="Q6457" s="555" t="s">
        <v>3550</v>
      </c>
      <c r="R6457" s="555" t="s">
        <v>30</v>
      </c>
      <c r="S6457" s="614">
        <v>1346000</v>
      </c>
      <c r="U6457" s="616"/>
    </row>
    <row r="6458" spans="1:21">
      <c r="A6458" s="5"/>
      <c r="B6458" s="5"/>
      <c r="I6458" s="5"/>
      <c r="J6458" s="5"/>
      <c r="K6458" s="5"/>
      <c r="M6458" s="411"/>
      <c r="O6458" s="16" t="str">
        <f t="shared" si="696"/>
        <v>290114پيگتل SC9/125µM يا LC9/125µM به طول يک متر.</v>
      </c>
      <c r="P6458" s="616">
        <v>290114</v>
      </c>
      <c r="Q6458" s="555" t="s">
        <v>3551</v>
      </c>
      <c r="R6458" s="555" t="s">
        <v>30</v>
      </c>
      <c r="S6458" s="614">
        <v>319000</v>
      </c>
      <c r="U6458" s="616"/>
    </row>
    <row r="6459" spans="1:21" ht="34.5">
      <c r="A6459" s="5"/>
      <c r="B6459" s="5"/>
      <c r="I6459" s="5"/>
      <c r="J6459" s="5"/>
      <c r="K6459" s="5"/>
      <c r="M6459" s="411"/>
      <c r="O6459" s="16" t="str">
        <f t="shared" si="696"/>
        <v>290115پنل 24 تايي UTP از نوع CAT6 با قابليت بدون نياز به ابزار خاص (Tool Free).</v>
      </c>
      <c r="P6459" s="616">
        <v>290115</v>
      </c>
      <c r="Q6459" s="555" t="s">
        <v>3552</v>
      </c>
      <c r="R6459" s="555" t="s">
        <v>30</v>
      </c>
      <c r="S6459" s="614">
        <v>4721000</v>
      </c>
      <c r="U6459" s="616"/>
    </row>
    <row r="6460" spans="1:21" ht="34.5">
      <c r="A6460" s="5"/>
      <c r="B6460" s="5"/>
      <c r="I6460" s="5"/>
      <c r="J6460" s="5"/>
      <c r="K6460" s="5"/>
      <c r="M6460" s="411"/>
      <c r="O6460" s="16" t="str">
        <f t="shared" si="696"/>
        <v>290116پنل 24 تايي FTP از نوع CAT6 با قابليت بدون نياز به ابزار خاص (Tool Free).</v>
      </c>
      <c r="P6460" s="616">
        <v>290116</v>
      </c>
      <c r="Q6460" s="555" t="s">
        <v>3553</v>
      </c>
      <c r="R6460" s="555" t="s">
        <v>30</v>
      </c>
      <c r="S6460" s="614">
        <v>5451000</v>
      </c>
      <c r="U6460" s="616"/>
    </row>
    <row r="6461" spans="1:21" ht="34.5">
      <c r="A6461" s="5"/>
      <c r="B6461" s="5"/>
      <c r="I6461" s="5"/>
      <c r="J6461" s="5"/>
      <c r="K6461" s="5"/>
      <c r="M6461" s="411"/>
      <c r="O6461" s="16" t="str">
        <f t="shared" si="696"/>
        <v>290117پنل 24 تايي STP از نوع CAT6 با قابليت بدون نياز به ابزار خاص (Tool Free).</v>
      </c>
      <c r="P6461" s="616">
        <v>290117</v>
      </c>
      <c r="Q6461" s="555" t="s">
        <v>3554</v>
      </c>
      <c r="R6461" s="555" t="s">
        <v>30</v>
      </c>
      <c r="S6461" s="614">
        <v>6180000</v>
      </c>
      <c r="U6461" s="616"/>
    </row>
    <row r="6462" spans="1:21" ht="34.5">
      <c r="A6462" s="5"/>
      <c r="B6462" s="5"/>
      <c r="I6462" s="5"/>
      <c r="J6462" s="5"/>
      <c r="K6462" s="5"/>
      <c r="M6462" s="411"/>
      <c r="O6462" s="16" t="str">
        <f t="shared" si="696"/>
        <v>290118پنل    48 تايي تلفن با پورت  RJ45
 (کانکتور 5-4/6-3).</v>
      </c>
      <c r="P6462" s="616">
        <v>290118</v>
      </c>
      <c r="Q6462" s="555" t="s">
        <v>3555</v>
      </c>
      <c r="R6462" s="555" t="s">
        <v>30</v>
      </c>
      <c r="S6462" s="614">
        <v>8370000</v>
      </c>
      <c r="U6462" s="616"/>
    </row>
    <row r="6463" spans="1:21">
      <c r="A6463" s="5"/>
      <c r="B6463" s="5"/>
      <c r="I6463" s="5"/>
      <c r="J6463" s="5"/>
      <c r="K6463" s="5"/>
      <c r="M6463" s="411"/>
      <c r="O6463" s="16" t="str">
        <f t="shared" si="696"/>
        <v>290119آداپتور POE چهار پورت.</v>
      </c>
      <c r="P6463" s="616">
        <v>290119</v>
      </c>
      <c r="Q6463" s="555" t="s">
        <v>3556</v>
      </c>
      <c r="R6463" s="555" t="s">
        <v>30</v>
      </c>
      <c r="S6463" s="614">
        <v>7426000</v>
      </c>
      <c r="U6463" s="616"/>
    </row>
    <row r="6464" spans="1:21">
      <c r="A6464" s="5"/>
      <c r="B6464" s="5"/>
      <c r="I6464" s="5"/>
      <c r="J6464" s="5"/>
      <c r="K6464" s="5"/>
      <c r="M6464" s="411"/>
      <c r="O6464" s="16" t="str">
        <f t="shared" si="696"/>
        <v>290120کانکتور µM LC 62.1/525 &amp; 50/125.</v>
      </c>
      <c r="P6464" s="616">
        <v>290120</v>
      </c>
      <c r="Q6464" s="555" t="s">
        <v>7001</v>
      </c>
      <c r="R6464" s="555" t="s">
        <v>30</v>
      </c>
      <c r="S6464" s="614">
        <v>234000</v>
      </c>
      <c r="U6464" s="616"/>
    </row>
    <row r="6465" spans="1:21">
      <c r="A6465" s="5"/>
      <c r="B6465" s="5"/>
      <c r="I6465" s="5"/>
      <c r="J6465" s="5"/>
      <c r="K6465" s="5"/>
      <c r="M6465" s="411"/>
      <c r="O6465" s="16" t="str">
        <f t="shared" si="696"/>
        <v>290121کانکتور µM LC 50/125 يا µM .SC 50/125</v>
      </c>
      <c r="P6465" s="616">
        <v>290121</v>
      </c>
      <c r="Q6465" s="555" t="s">
        <v>3557</v>
      </c>
      <c r="R6465" s="555" t="s">
        <v>30</v>
      </c>
      <c r="S6465" s="614">
        <v>1037000</v>
      </c>
      <c r="U6465" s="616"/>
    </row>
    <row r="6466" spans="1:21">
      <c r="A6466" s="5"/>
      <c r="B6466" s="5"/>
      <c r="I6466" s="5"/>
      <c r="J6466" s="5"/>
      <c r="K6466" s="5"/>
      <c r="M6466" s="411"/>
      <c r="O6466" s="16" t="str">
        <f t="shared" si="696"/>
        <v>290122مبدل کابل فيبر نوري به کابل مسي.</v>
      </c>
      <c r="P6466" s="616">
        <v>290122</v>
      </c>
      <c r="Q6466" s="555" t="s">
        <v>3558</v>
      </c>
      <c r="R6466" s="555" t="s">
        <v>30</v>
      </c>
      <c r="S6466" s="614">
        <v>18746000</v>
      </c>
      <c r="U6466" s="616"/>
    </row>
    <row r="6467" spans="1:21" ht="34.5">
      <c r="A6467" s="5"/>
      <c r="B6467" s="5"/>
      <c r="I6467" s="5"/>
      <c r="J6467" s="5"/>
      <c r="K6467" s="5"/>
      <c r="M6467" s="411"/>
      <c r="O6467" s="16" t="str">
        <f t="shared" si="696"/>
        <v>290123پچ کرد   LSZHيا PVC UTP CAT6 يا FTP به طول يک متر.</v>
      </c>
      <c r="P6467" s="616">
        <v>290123</v>
      </c>
      <c r="Q6467" s="555" t="s">
        <v>3559</v>
      </c>
      <c r="R6467" s="555" t="s">
        <v>30</v>
      </c>
      <c r="S6467" s="614">
        <v>278000</v>
      </c>
      <c r="U6467" s="616"/>
    </row>
    <row r="6468" spans="1:21" ht="34.5">
      <c r="A6468" s="5"/>
      <c r="B6468" s="5"/>
      <c r="I6468" s="5"/>
      <c r="J6468" s="5"/>
      <c r="K6468" s="5"/>
      <c r="M6468" s="411"/>
      <c r="O6468" s="16" t="str">
        <f t="shared" si="696"/>
        <v>290124پچ کرد   LSZHيا PVC UTP CAT6 يا FTP به طول دو متر.</v>
      </c>
      <c r="P6468" s="616">
        <v>290124</v>
      </c>
      <c r="Q6468" s="555" t="s">
        <v>3560</v>
      </c>
      <c r="R6468" s="555" t="s">
        <v>30</v>
      </c>
      <c r="S6468" s="614">
        <v>351000</v>
      </c>
      <c r="U6468" s="616"/>
    </row>
    <row r="6469" spans="1:21" ht="34.5">
      <c r="A6469" s="5"/>
      <c r="B6469" s="5"/>
      <c r="I6469" s="5"/>
      <c r="J6469" s="5"/>
      <c r="K6469" s="5"/>
      <c r="M6469" s="411"/>
      <c r="O6469" s="16" t="str">
        <f t="shared" si="696"/>
        <v>290125پچ کرد   LSZHيا PVC UTP CAT6 يا FTP به طول پنج متر.</v>
      </c>
      <c r="P6469" s="616">
        <v>290125</v>
      </c>
      <c r="Q6469" s="555" t="s">
        <v>3561</v>
      </c>
      <c r="R6469" s="555" t="s">
        <v>30</v>
      </c>
      <c r="S6469" s="614">
        <v>579500</v>
      </c>
      <c r="U6469" s="616"/>
    </row>
    <row r="6470" spans="1:21">
      <c r="A6470" s="5"/>
      <c r="B6470" s="5"/>
      <c r="I6470" s="5"/>
      <c r="J6470" s="5"/>
      <c r="K6470" s="5"/>
      <c r="M6470" s="411"/>
      <c r="O6470" s="16" t="str">
        <f t="shared" si="696"/>
        <v>290126جک (کانکتور)RJ45.</v>
      </c>
      <c r="P6470" s="616">
        <v>290126</v>
      </c>
      <c r="Q6470" s="555" t="s">
        <v>3562</v>
      </c>
      <c r="R6470" s="555" t="s">
        <v>30</v>
      </c>
      <c r="S6470" s="614">
        <v>39900</v>
      </c>
      <c r="U6470" s="616"/>
    </row>
    <row r="6471" spans="1:21">
      <c r="A6471" s="5"/>
      <c r="B6471" s="5"/>
      <c r="I6471" s="5"/>
      <c r="J6471" s="5"/>
      <c r="K6471" s="5"/>
      <c r="M6471" s="411"/>
      <c r="O6471" s="16" t="str">
        <f t="shared" si="696"/>
        <v>290127جک (کانکتور)شيلددار.RJ45</v>
      </c>
      <c r="P6471" s="616">
        <v>290127</v>
      </c>
      <c r="Q6471" s="555" t="s">
        <v>3563</v>
      </c>
      <c r="R6471" s="555" t="s">
        <v>30</v>
      </c>
      <c r="S6471" s="614">
        <v>77200</v>
      </c>
      <c r="U6471" s="616"/>
    </row>
    <row r="6472" spans="1:21">
      <c r="A6472" s="5"/>
      <c r="B6472" s="5"/>
      <c r="I6472" s="5"/>
      <c r="J6472" s="5"/>
      <c r="K6472" s="5"/>
      <c r="M6472" s="411"/>
      <c r="O6472" s="16" t="str">
        <f t="shared" si="696"/>
        <v>290128پچ کرد STP CAT7 LSZH به طول يک متر.</v>
      </c>
      <c r="P6472" s="616">
        <v>290128</v>
      </c>
      <c r="Q6472" s="555" t="s">
        <v>3564</v>
      </c>
      <c r="R6472" s="555" t="s">
        <v>30</v>
      </c>
      <c r="S6472" s="614">
        <v>493500</v>
      </c>
      <c r="U6472" s="616"/>
    </row>
    <row r="6473" spans="1:21">
      <c r="A6473" s="5"/>
      <c r="B6473" s="5"/>
      <c r="I6473" s="5"/>
      <c r="J6473" s="5"/>
      <c r="K6473" s="5"/>
      <c r="M6473" s="411"/>
      <c r="O6473" s="16" t="str">
        <f t="shared" si="696"/>
        <v>290129پچ کرد STP CAT7 LSZH به طول دو متر.</v>
      </c>
      <c r="P6473" s="616">
        <v>290129</v>
      </c>
      <c r="Q6473" s="555" t="s">
        <v>3565</v>
      </c>
      <c r="R6473" s="555" t="s">
        <v>30</v>
      </c>
      <c r="S6473" s="614">
        <v>621500</v>
      </c>
      <c r="U6473" s="616"/>
    </row>
    <row r="6474" spans="1:21">
      <c r="A6474" s="5"/>
      <c r="B6474" s="5"/>
      <c r="I6474" s="5"/>
      <c r="J6474" s="5"/>
      <c r="K6474" s="5"/>
      <c r="M6474" s="411"/>
      <c r="O6474" s="16" t="str">
        <f t="shared" si="696"/>
        <v>290201کابينت پچ پنل فيبر نوري.</v>
      </c>
      <c r="P6474" s="616">
        <v>290201</v>
      </c>
      <c r="Q6474" s="555" t="s">
        <v>3566</v>
      </c>
      <c r="R6474" s="555" t="s">
        <v>30</v>
      </c>
      <c r="S6474" s="614">
        <v>2866000</v>
      </c>
      <c r="U6474" s="616"/>
    </row>
    <row r="6475" spans="1:21" ht="34.5">
      <c r="A6475" s="5"/>
      <c r="B6475" s="5"/>
      <c r="I6475" s="5"/>
      <c r="J6475" s="5"/>
      <c r="K6475" s="5"/>
      <c r="M6475" s="411"/>
      <c r="O6475" s="16" t="str">
        <f t="shared" si="696"/>
        <v>290203رک ايستاده IT داراي 42 يونيت با ابعاد 800×2108×600  ميلي‌متر.</v>
      </c>
      <c r="P6475" s="616">
        <v>290203</v>
      </c>
      <c r="Q6475" s="555" t="s">
        <v>3567</v>
      </c>
      <c r="R6475" s="555" t="s">
        <v>30</v>
      </c>
      <c r="S6475" s="614">
        <v>30388000</v>
      </c>
      <c r="U6475" s="616"/>
    </row>
    <row r="6476" spans="1:21" ht="34.5">
      <c r="A6476" s="5"/>
      <c r="B6476" s="5"/>
      <c r="I6476" s="5"/>
      <c r="J6476" s="5"/>
      <c r="K6476" s="5"/>
      <c r="M6476" s="411"/>
      <c r="O6476" s="16" t="str">
        <f t="shared" si="696"/>
        <v>290204رک ايستاده IT داراي 42 يونيت با ابعاد 1000×2108×800  ميلي‌متر.</v>
      </c>
      <c r="P6476" s="616">
        <v>290204</v>
      </c>
      <c r="Q6476" s="555" t="s">
        <v>3568</v>
      </c>
      <c r="R6476" s="555" t="s">
        <v>30</v>
      </c>
      <c r="S6476" s="614">
        <v>36636000</v>
      </c>
      <c r="U6476" s="616"/>
    </row>
    <row r="6477" spans="1:21" ht="34.5">
      <c r="A6477" s="5"/>
      <c r="B6477" s="5"/>
      <c r="I6477" s="5"/>
      <c r="J6477" s="5"/>
      <c r="K6477" s="5"/>
      <c r="M6477" s="411"/>
      <c r="O6477" s="16" t="str">
        <f t="shared" si="696"/>
        <v>290205رک ايستاده IT داراي 47 يونيت با ابعاد 800×2303×800  ميلي‌متر.</v>
      </c>
      <c r="P6477" s="616">
        <v>290205</v>
      </c>
      <c r="Q6477" s="555" t="s">
        <v>3569</v>
      </c>
      <c r="R6477" s="555" t="s">
        <v>30</v>
      </c>
      <c r="S6477" s="614">
        <v>37243000</v>
      </c>
      <c r="U6477" s="616"/>
    </row>
    <row r="6478" spans="1:21" ht="34.5">
      <c r="A6478" s="5"/>
      <c r="B6478" s="5"/>
      <c r="I6478" s="5"/>
      <c r="J6478" s="5"/>
      <c r="K6478" s="5"/>
      <c r="M6478" s="411"/>
      <c r="O6478" s="16" t="str">
        <f t="shared" si="696"/>
        <v>290206رک ديواري IT داراي 6 يونيت با ابعاد 400×350×600  ميلي‌متر.</v>
      </c>
      <c r="P6478" s="616">
        <v>290206</v>
      </c>
      <c r="Q6478" s="555" t="s">
        <v>3570</v>
      </c>
      <c r="R6478" s="555" t="s">
        <v>30</v>
      </c>
      <c r="S6478" s="614">
        <v>15390000</v>
      </c>
      <c r="U6478" s="616"/>
    </row>
    <row r="6479" spans="1:21" ht="34.5">
      <c r="A6479" s="5"/>
      <c r="B6479" s="5"/>
      <c r="I6479" s="5"/>
      <c r="J6479" s="5"/>
      <c r="K6479" s="5"/>
      <c r="M6479" s="411"/>
      <c r="O6479" s="16" t="str">
        <f t="shared" si="696"/>
        <v>290207رک ديواري IT داراي 12 يونيت با ابعاد 400×600×600  ميلي‌متر.</v>
      </c>
      <c r="P6479" s="616">
        <v>290207</v>
      </c>
      <c r="Q6479" s="555" t="s">
        <v>3571</v>
      </c>
      <c r="R6479" s="555" t="s">
        <v>30</v>
      </c>
      <c r="S6479" s="614">
        <v>16601000</v>
      </c>
      <c r="U6479" s="616"/>
    </row>
    <row r="6480" spans="1:21" ht="34.5">
      <c r="A6480" s="5"/>
      <c r="B6480" s="5"/>
      <c r="I6480" s="5"/>
      <c r="J6480" s="5"/>
      <c r="K6480" s="5"/>
      <c r="M6480" s="411"/>
      <c r="O6480" s="16" t="str">
        <f t="shared" si="696"/>
        <v>290208رک ديواري IT داراي 12 يونيت با ابعاد 600×600×600  ميلي‌متر با امکانات دسترسي به پشت تجهيزات شبکه.</v>
      </c>
      <c r="P6480" s="616">
        <v>290208</v>
      </c>
      <c r="Q6480" s="555" t="s">
        <v>3572</v>
      </c>
      <c r="R6480" s="555" t="s">
        <v>30</v>
      </c>
      <c r="S6480" s="614">
        <v>24190000</v>
      </c>
      <c r="U6480" s="616"/>
    </row>
    <row r="6481" spans="1:21" ht="34.5">
      <c r="A6481" s="5"/>
      <c r="B6481" s="5"/>
      <c r="I6481" s="5"/>
      <c r="J6481" s="5"/>
      <c r="K6481" s="5"/>
      <c r="M6481" s="411"/>
      <c r="O6481" s="16" t="str">
        <f t="shared" si="696"/>
        <v>290209رک ديواري IT داراي 21 يونيت با ابعاد 600×1000×600  ميلي‌متر با امکانات دسترسي به پشت تجهيزات شبکه.</v>
      </c>
      <c r="P6481" s="616">
        <v>290209</v>
      </c>
      <c r="Q6481" s="555" t="s">
        <v>3573</v>
      </c>
      <c r="R6481" s="555" t="s">
        <v>30</v>
      </c>
      <c r="S6481" s="614">
        <v>29625000</v>
      </c>
      <c r="U6481" s="616"/>
    </row>
    <row r="6482" spans="1:21">
      <c r="A6482" s="5"/>
      <c r="B6482" s="5"/>
      <c r="I6482" s="5"/>
      <c r="J6482" s="5"/>
      <c r="K6482" s="5"/>
      <c r="M6482" s="411"/>
      <c r="O6482" s="16" t="str">
        <f t="shared" si="696"/>
        <v>290210کاست فيبر نوري 4 پورت.</v>
      </c>
      <c r="P6482" s="616">
        <v>290210</v>
      </c>
      <c r="Q6482" s="555" t="s">
        <v>3574</v>
      </c>
      <c r="R6482" s="555" t="s">
        <v>30</v>
      </c>
      <c r="S6482" s="614">
        <v>1015000</v>
      </c>
      <c r="U6482" s="616"/>
    </row>
    <row r="6483" spans="1:21" ht="34.5">
      <c r="A6483" s="5"/>
      <c r="B6483" s="5"/>
      <c r="I6483" s="5"/>
      <c r="J6483" s="5"/>
      <c r="K6483" s="5"/>
      <c r="M6483" s="411"/>
      <c r="O6483" s="16" t="str">
        <f t="shared" si="696"/>
        <v>290211پريز RJ45 موزاييک 10 GBIT  با قابليت بدون نياز به ابزار خاص (Tool Free).</v>
      </c>
      <c r="P6483" s="616">
        <v>290211</v>
      </c>
      <c r="Q6483" s="555" t="s">
        <v>3575</v>
      </c>
      <c r="R6483" s="555" t="s">
        <v>30</v>
      </c>
      <c r="S6483" s="614">
        <v>1103000</v>
      </c>
      <c r="U6483" s="616"/>
    </row>
    <row r="6484" spans="1:21" ht="34.5">
      <c r="A6484" s="5"/>
      <c r="B6484" s="5"/>
      <c r="I6484" s="5"/>
      <c r="J6484" s="5"/>
      <c r="K6484" s="5"/>
      <c r="M6484" s="411"/>
      <c r="O6484" s="16" t="str">
        <f t="shared" si="696"/>
        <v>290212پريز RJ45 موزاييک CAT6 UTP با قابليت بدون نياز به ابزار خاص (Tool Free).</v>
      </c>
      <c r="P6484" s="616">
        <v>290212</v>
      </c>
      <c r="Q6484" s="555" t="s">
        <v>3576</v>
      </c>
      <c r="R6484" s="555" t="s">
        <v>30</v>
      </c>
      <c r="S6484" s="614">
        <v>957000</v>
      </c>
      <c r="U6484" s="616"/>
    </row>
    <row r="6485" spans="1:21" ht="34.5">
      <c r="A6485" s="5"/>
      <c r="B6485" s="5"/>
      <c r="I6485" s="5"/>
      <c r="J6485" s="5"/>
      <c r="K6485" s="5"/>
      <c r="M6485" s="411"/>
      <c r="O6485" s="16" t="str">
        <f t="shared" si="696"/>
        <v>290213پريز RJ45 موزاييک CAT6 STP با قابليت بدون نياز به ابزار خاص (Tool Free).</v>
      </c>
      <c r="P6485" s="616">
        <v>290213</v>
      </c>
      <c r="Q6485" s="555" t="s">
        <v>3577</v>
      </c>
      <c r="R6485" s="555" t="s">
        <v>30</v>
      </c>
      <c r="S6485" s="614">
        <v>1043000</v>
      </c>
      <c r="U6485" s="616"/>
    </row>
    <row r="6486" spans="1:21" ht="34.5">
      <c r="A6486" s="5"/>
      <c r="B6486" s="5"/>
      <c r="I6486" s="5"/>
      <c r="J6486" s="5"/>
      <c r="K6486" s="5"/>
      <c r="M6486" s="411"/>
      <c r="O6486" s="16" t="str">
        <f t="shared" si="696"/>
        <v>290214پريز RJ45 موزاييک CAT6 FTP با قابليت بدون نياز به ابزار خاص (Tool Free).</v>
      </c>
      <c r="P6486" s="616">
        <v>290214</v>
      </c>
      <c r="Q6486" s="555" t="s">
        <v>3578</v>
      </c>
      <c r="R6486" s="555" t="s">
        <v>30</v>
      </c>
      <c r="S6486" s="614">
        <v>979000</v>
      </c>
      <c r="U6486" s="616"/>
    </row>
    <row r="6487" spans="1:21" ht="34.5">
      <c r="A6487" s="5"/>
      <c r="B6487" s="5"/>
      <c r="I6487" s="5"/>
      <c r="J6487" s="5"/>
      <c r="K6487" s="5"/>
      <c r="M6487" s="411"/>
      <c r="O6487" s="16" t="str">
        <f t="shared" si="696"/>
        <v>290216صفحه فن به اندازه جاگيري دو فن با عرض 600 يا 800 ميلي‌متر (بدون فن).</v>
      </c>
      <c r="P6487" s="616">
        <v>290216</v>
      </c>
      <c r="Q6487" s="555" t="s">
        <v>3579</v>
      </c>
      <c r="R6487" s="555" t="s">
        <v>30</v>
      </c>
      <c r="S6487" s="614">
        <v>1323000</v>
      </c>
      <c r="U6487" s="616"/>
    </row>
    <row r="6488" spans="1:21">
      <c r="A6488" s="5"/>
      <c r="B6488" s="5"/>
      <c r="I6488" s="5"/>
      <c r="J6488" s="5"/>
      <c r="K6488" s="5"/>
      <c r="M6488" s="411"/>
      <c r="O6488" s="16" t="str">
        <f t="shared" si="696"/>
        <v>290218فن رک به ولتاژ 220 ولت با قطر 105 ميليمتر.</v>
      </c>
      <c r="P6488" s="616">
        <v>290218</v>
      </c>
      <c r="Q6488" s="555" t="s">
        <v>3580</v>
      </c>
      <c r="R6488" s="555" t="s">
        <v>30</v>
      </c>
      <c r="S6488" s="614">
        <v>3067000</v>
      </c>
      <c r="U6488" s="616"/>
    </row>
    <row r="6489" spans="1:21">
      <c r="A6489" s="5"/>
      <c r="B6489" s="5"/>
      <c r="I6489" s="5"/>
      <c r="J6489" s="5"/>
      <c r="K6489" s="5"/>
      <c r="M6489" s="411"/>
      <c r="O6489" s="16" t="str">
        <f t="shared" si="696"/>
        <v>290219کاست نگهدارنده پيگتل.</v>
      </c>
      <c r="P6489" s="616">
        <v>290219</v>
      </c>
      <c r="Q6489" s="555" t="s">
        <v>3581</v>
      </c>
      <c r="R6489" s="555" t="s">
        <v>30</v>
      </c>
      <c r="S6489" s="614">
        <v>1138000</v>
      </c>
      <c r="U6489" s="616"/>
    </row>
    <row r="6490" spans="1:21">
      <c r="A6490" s="5"/>
      <c r="B6490" s="5"/>
      <c r="I6490" s="5"/>
      <c r="J6490" s="5"/>
      <c r="K6490" s="5"/>
      <c r="M6490" s="411"/>
      <c r="O6490" s="16" t="str">
        <f t="shared" si="696"/>
        <v>290220ترموستات قابل تنظيم از 5 درجه تا 60 درجه سانتيگراد.</v>
      </c>
      <c r="P6490" s="616">
        <v>290220</v>
      </c>
      <c r="Q6490" s="555" t="s">
        <v>3582</v>
      </c>
      <c r="R6490" s="555" t="s">
        <v>30</v>
      </c>
      <c r="S6490" s="614">
        <v>1952000</v>
      </c>
      <c r="U6490" s="616"/>
    </row>
    <row r="6491" spans="1:21">
      <c r="A6491" s="5"/>
      <c r="B6491" s="5"/>
      <c r="I6491" s="5"/>
      <c r="J6491" s="5"/>
      <c r="K6491" s="5"/>
      <c r="M6491" s="411"/>
      <c r="O6491" s="16" t="str">
        <f t="shared" si="696"/>
        <v xml:space="preserve">290221ترموستات قابل تنظيم </v>
      </c>
      <c r="P6491" s="615" t="s">
        <v>3730</v>
      </c>
      <c r="Q6491" s="258" t="s">
        <v>3729</v>
      </c>
      <c r="R6491" s="555" t="s">
        <v>30</v>
      </c>
      <c r="S6491" s="87">
        <v>10000</v>
      </c>
    </row>
    <row r="6492" spans="1:21">
      <c r="A6492" s="5"/>
      <c r="B6492" s="5"/>
      <c r="I6492" s="5"/>
      <c r="J6492" s="5"/>
      <c r="K6492" s="5"/>
      <c r="M6492" s="411"/>
      <c r="O6492" s="16" t="str">
        <f t="shared" si="696"/>
        <v>290222ترموستات قابل تنظيم 1</v>
      </c>
      <c r="P6492" s="615" t="s">
        <v>3731</v>
      </c>
      <c r="Q6492" s="258" t="s">
        <v>7221</v>
      </c>
      <c r="R6492" s="555" t="s">
        <v>30</v>
      </c>
      <c r="S6492" s="87">
        <v>10001</v>
      </c>
    </row>
    <row r="6493" spans="1:21">
      <c r="A6493" s="5"/>
      <c r="B6493" s="5"/>
      <c r="I6493" s="5"/>
      <c r="J6493" s="5"/>
      <c r="K6493" s="5"/>
      <c r="M6493" s="411"/>
      <c r="O6493" s="16" t="str">
        <f t="shared" si="696"/>
        <v>290223ترموستات قابل تنظيم 2</v>
      </c>
      <c r="P6493" s="615" t="s">
        <v>3732</v>
      </c>
      <c r="Q6493" s="258" t="s">
        <v>7222</v>
      </c>
      <c r="R6493" s="555" t="s">
        <v>30</v>
      </c>
      <c r="S6493" s="87">
        <v>10002</v>
      </c>
    </row>
    <row r="6494" spans="1:21">
      <c r="A6494" s="5"/>
      <c r="B6494" s="5"/>
      <c r="I6494" s="5"/>
      <c r="J6494" s="5"/>
      <c r="K6494" s="5"/>
      <c r="M6494" s="411"/>
      <c r="O6494" s="16" t="str">
        <f t="shared" si="696"/>
        <v>410101ماسه براي زير و روي کابل.</v>
      </c>
      <c r="P6494" s="619" t="s">
        <v>915</v>
      </c>
      <c r="Q6494" s="555" t="s">
        <v>3583</v>
      </c>
      <c r="R6494" s="555" t="s">
        <v>57</v>
      </c>
      <c r="S6494" s="614">
        <v>131500</v>
      </c>
    </row>
    <row r="6495" spans="1:21">
      <c r="A6495" s="5"/>
      <c r="B6495" s="5"/>
      <c r="I6495" s="5"/>
      <c r="J6495" s="5"/>
      <c r="K6495" s="5"/>
      <c r="M6495" s="411"/>
      <c r="O6495" s="16" t="str">
        <f t="shared" si="696"/>
        <v>410201آجر فشاري.</v>
      </c>
      <c r="P6495" s="615" t="s">
        <v>917</v>
      </c>
      <c r="Q6495" s="555" t="s">
        <v>3584</v>
      </c>
      <c r="R6495" s="555" t="s">
        <v>34</v>
      </c>
      <c r="S6495" s="614">
        <v>1200</v>
      </c>
    </row>
    <row r="6496" spans="1:21">
      <c r="A6496" s="5"/>
      <c r="B6496" s="5"/>
      <c r="I6496" s="5"/>
      <c r="J6496" s="5"/>
      <c r="K6496" s="5"/>
      <c r="M6496" s="411"/>
      <c r="O6496" s="16" t="str">
        <f t="shared" si="696"/>
        <v>410301آجر ماشيني سوراخ‌دار به ابعاد آجر فشاري.</v>
      </c>
      <c r="P6496" s="615" t="s">
        <v>503</v>
      </c>
      <c r="Q6496" s="555" t="s">
        <v>3585</v>
      </c>
      <c r="R6496" s="555" t="s">
        <v>34</v>
      </c>
      <c r="S6496" s="614">
        <v>1180</v>
      </c>
    </row>
    <row r="6497" spans="1:19">
      <c r="A6497" s="5"/>
      <c r="B6497" s="5"/>
      <c r="I6497" s="5"/>
      <c r="J6497" s="5"/>
      <c r="K6497" s="5"/>
      <c r="M6497" s="411"/>
      <c r="O6497" s="16"/>
      <c r="P6497" s="16"/>
      <c r="Q6497" s="16"/>
      <c r="R6497" s="16"/>
      <c r="S6497" s="16"/>
    </row>
    <row r="6498" spans="1:19">
      <c r="A6498" s="5"/>
      <c r="B6498" s="5"/>
      <c r="I6498" s="5"/>
      <c r="J6498" s="5"/>
      <c r="K6498" s="5"/>
      <c r="M6498" s="411"/>
      <c r="O6498" s="16"/>
    </row>
    <row r="6499" spans="1:19">
      <c r="A6499" s="5"/>
      <c r="B6499" s="5"/>
      <c r="I6499" s="5"/>
      <c r="J6499" s="5"/>
      <c r="K6499" s="5"/>
      <c r="M6499" s="411"/>
      <c r="O6499" s="16"/>
    </row>
    <row r="6500" spans="1:19">
      <c r="A6500" s="5"/>
      <c r="B6500" s="5"/>
      <c r="I6500" s="5"/>
      <c r="J6500" s="5"/>
      <c r="K6500" s="5"/>
      <c r="M6500" s="411"/>
      <c r="O6500" s="16" t="str">
        <f t="shared" si="696"/>
        <v/>
      </c>
    </row>
    <row r="6501" spans="1:19">
      <c r="A6501" s="5"/>
      <c r="B6501" s="5"/>
      <c r="I6501" s="5"/>
      <c r="J6501" s="5"/>
      <c r="K6501" s="5"/>
      <c r="M6501" s="411"/>
    </row>
    <row r="6502" spans="1:19">
      <c r="A6502" s="5"/>
      <c r="B6502" s="5"/>
      <c r="I6502" s="5"/>
      <c r="J6502" s="5"/>
      <c r="K6502" s="5"/>
      <c r="M6502" s="411"/>
    </row>
    <row r="6503" spans="1:19">
      <c r="A6503" s="5"/>
      <c r="B6503" s="5"/>
      <c r="I6503" s="5"/>
      <c r="J6503" s="5"/>
      <c r="K6503" s="5"/>
      <c r="M6503" s="411"/>
    </row>
    <row r="6504" spans="1:19">
      <c r="A6504" s="5"/>
      <c r="B6504" s="5"/>
      <c r="I6504" s="5"/>
      <c r="J6504" s="5"/>
      <c r="K6504" s="5"/>
      <c r="M6504" s="411"/>
    </row>
    <row r="6505" spans="1:19">
      <c r="A6505" s="635" t="s">
        <v>7343</v>
      </c>
    </row>
  </sheetData>
  <protectedRanges>
    <protectedRange sqref="M1" name="Range1_1_2"/>
  </protectedRanges>
  <mergeCells count="748">
    <mergeCell ref="A1:B1"/>
    <mergeCell ref="C1:H1"/>
    <mergeCell ref="J1:K1"/>
    <mergeCell ref="M1:N4"/>
    <mergeCell ref="A2:B2"/>
    <mergeCell ref="C2:H2"/>
    <mergeCell ref="J2:K2"/>
    <mergeCell ref="C3:H3"/>
    <mergeCell ref="B35:G35"/>
    <mergeCell ref="B44:G44"/>
    <mergeCell ref="B45:G45"/>
    <mergeCell ref="B54:G54"/>
    <mergeCell ref="B55:G55"/>
    <mergeCell ref="B64:G64"/>
    <mergeCell ref="B5:G5"/>
    <mergeCell ref="B14:G14"/>
    <mergeCell ref="B15:G15"/>
    <mergeCell ref="B24:G24"/>
    <mergeCell ref="B25:G25"/>
    <mergeCell ref="B34:G34"/>
    <mergeCell ref="B95:G95"/>
    <mergeCell ref="B104:G104"/>
    <mergeCell ref="B105:G105"/>
    <mergeCell ref="B114:G114"/>
    <mergeCell ref="B115:G115"/>
    <mergeCell ref="B124:G124"/>
    <mergeCell ref="B65:G65"/>
    <mergeCell ref="B74:G74"/>
    <mergeCell ref="B75:G75"/>
    <mergeCell ref="B84:G84"/>
    <mergeCell ref="B85:G85"/>
    <mergeCell ref="B94:G94"/>
    <mergeCell ref="B155:G155"/>
    <mergeCell ref="B164:G164"/>
    <mergeCell ref="B165:G165"/>
    <mergeCell ref="B174:G174"/>
    <mergeCell ref="B175:G175"/>
    <mergeCell ref="B184:G184"/>
    <mergeCell ref="B125:G125"/>
    <mergeCell ref="B134:G134"/>
    <mergeCell ref="B135:G135"/>
    <mergeCell ref="B144:G144"/>
    <mergeCell ref="B145:G145"/>
    <mergeCell ref="B154:G154"/>
    <mergeCell ref="B215:G215"/>
    <mergeCell ref="B224:G224"/>
    <mergeCell ref="B225:G225"/>
    <mergeCell ref="B234:G234"/>
    <mergeCell ref="B235:G235"/>
    <mergeCell ref="B244:G244"/>
    <mergeCell ref="B185:G185"/>
    <mergeCell ref="B194:G194"/>
    <mergeCell ref="B195:G195"/>
    <mergeCell ref="B204:G204"/>
    <mergeCell ref="B205:G205"/>
    <mergeCell ref="B214:G214"/>
    <mergeCell ref="B275:G275"/>
    <mergeCell ref="B284:G284"/>
    <mergeCell ref="B285:G285"/>
    <mergeCell ref="B294:G294"/>
    <mergeCell ref="B295:G295"/>
    <mergeCell ref="B304:G304"/>
    <mergeCell ref="B245:G245"/>
    <mergeCell ref="B254:G254"/>
    <mergeCell ref="B255:G255"/>
    <mergeCell ref="B264:G264"/>
    <mergeCell ref="B265:G265"/>
    <mergeCell ref="B274:G274"/>
    <mergeCell ref="B335:G335"/>
    <mergeCell ref="B344:G344"/>
    <mergeCell ref="B345:G345"/>
    <mergeCell ref="B354:G354"/>
    <mergeCell ref="B355:G355"/>
    <mergeCell ref="B364:G364"/>
    <mergeCell ref="B305:G305"/>
    <mergeCell ref="B314:G314"/>
    <mergeCell ref="B315:G315"/>
    <mergeCell ref="B324:G324"/>
    <mergeCell ref="B325:G325"/>
    <mergeCell ref="B334:G334"/>
    <mergeCell ref="B395:G395"/>
    <mergeCell ref="B404:G404"/>
    <mergeCell ref="B405:G405"/>
    <mergeCell ref="B414:G414"/>
    <mergeCell ref="B415:G415"/>
    <mergeCell ref="B424:G424"/>
    <mergeCell ref="B365:G365"/>
    <mergeCell ref="B374:G374"/>
    <mergeCell ref="B375:G375"/>
    <mergeCell ref="B384:G384"/>
    <mergeCell ref="B385:G385"/>
    <mergeCell ref="B394:G394"/>
    <mergeCell ref="B455:G455"/>
    <mergeCell ref="B464:G464"/>
    <mergeCell ref="B465:G465"/>
    <mergeCell ref="B474:G474"/>
    <mergeCell ref="B475:G475"/>
    <mergeCell ref="B484:G484"/>
    <mergeCell ref="B425:G425"/>
    <mergeCell ref="B434:G434"/>
    <mergeCell ref="B435:G435"/>
    <mergeCell ref="B444:G444"/>
    <mergeCell ref="B445:G445"/>
    <mergeCell ref="B454:G454"/>
    <mergeCell ref="B515:G515"/>
    <mergeCell ref="B524:G524"/>
    <mergeCell ref="B525:G525"/>
    <mergeCell ref="B534:G534"/>
    <mergeCell ref="B535:G535"/>
    <mergeCell ref="B544:G544"/>
    <mergeCell ref="B485:G485"/>
    <mergeCell ref="B494:G494"/>
    <mergeCell ref="B495:G495"/>
    <mergeCell ref="B504:G504"/>
    <mergeCell ref="B505:G505"/>
    <mergeCell ref="B514:G514"/>
    <mergeCell ref="B575:G575"/>
    <mergeCell ref="B584:G584"/>
    <mergeCell ref="B585:G585"/>
    <mergeCell ref="B594:G594"/>
    <mergeCell ref="B595:G595"/>
    <mergeCell ref="B604:G604"/>
    <mergeCell ref="B545:G545"/>
    <mergeCell ref="B554:G554"/>
    <mergeCell ref="B555:G555"/>
    <mergeCell ref="B564:G564"/>
    <mergeCell ref="B565:G565"/>
    <mergeCell ref="B574:G574"/>
    <mergeCell ref="B635:G635"/>
    <mergeCell ref="B644:G644"/>
    <mergeCell ref="B645:G645"/>
    <mergeCell ref="B654:G654"/>
    <mergeCell ref="B655:G655"/>
    <mergeCell ref="B664:G664"/>
    <mergeCell ref="B605:G605"/>
    <mergeCell ref="B614:G614"/>
    <mergeCell ref="B615:G615"/>
    <mergeCell ref="B624:G624"/>
    <mergeCell ref="B625:G625"/>
    <mergeCell ref="B634:G634"/>
    <mergeCell ref="B695:G695"/>
    <mergeCell ref="B704:G704"/>
    <mergeCell ref="B705:G705"/>
    <mergeCell ref="B714:G714"/>
    <mergeCell ref="B715:G715"/>
    <mergeCell ref="B724:G724"/>
    <mergeCell ref="B665:G665"/>
    <mergeCell ref="B674:G674"/>
    <mergeCell ref="B675:G675"/>
    <mergeCell ref="B684:G684"/>
    <mergeCell ref="B685:G685"/>
    <mergeCell ref="B694:G694"/>
    <mergeCell ref="B755:G755"/>
    <mergeCell ref="B764:G764"/>
    <mergeCell ref="B765:G765"/>
    <mergeCell ref="B774:G774"/>
    <mergeCell ref="B775:G775"/>
    <mergeCell ref="B784:G784"/>
    <mergeCell ref="B725:G725"/>
    <mergeCell ref="B734:G734"/>
    <mergeCell ref="B735:G735"/>
    <mergeCell ref="B744:G744"/>
    <mergeCell ref="B745:G745"/>
    <mergeCell ref="B754:G754"/>
    <mergeCell ref="B815:G815"/>
    <mergeCell ref="B826:G826"/>
    <mergeCell ref="B827:G827"/>
    <mergeCell ref="B836:G836"/>
    <mergeCell ref="B837:G837"/>
    <mergeCell ref="B846:G846"/>
    <mergeCell ref="B785:G785"/>
    <mergeCell ref="B794:G794"/>
    <mergeCell ref="B795:G795"/>
    <mergeCell ref="B804:G804"/>
    <mergeCell ref="B805:G805"/>
    <mergeCell ref="B814:G814"/>
    <mergeCell ref="B877:G877"/>
    <mergeCell ref="B886:G886"/>
    <mergeCell ref="B887:G887"/>
    <mergeCell ref="B896:G896"/>
    <mergeCell ref="B897:G897"/>
    <mergeCell ref="B906:G906"/>
    <mergeCell ref="B847:G847"/>
    <mergeCell ref="B856:G856"/>
    <mergeCell ref="B857:G857"/>
    <mergeCell ref="B866:G866"/>
    <mergeCell ref="B867:G867"/>
    <mergeCell ref="B876:G876"/>
    <mergeCell ref="B938:G938"/>
    <mergeCell ref="B947:G947"/>
    <mergeCell ref="B948:G948"/>
    <mergeCell ref="B957:G957"/>
    <mergeCell ref="B958:G958"/>
    <mergeCell ref="B967:G967"/>
    <mergeCell ref="B907:G907"/>
    <mergeCell ref="B916:G916"/>
    <mergeCell ref="B917:G917"/>
    <mergeCell ref="B926:G926"/>
    <mergeCell ref="B927:G927"/>
    <mergeCell ref="B937:G937"/>
    <mergeCell ref="B998:G998"/>
    <mergeCell ref="B1007:G1007"/>
    <mergeCell ref="B1008:G1008"/>
    <mergeCell ref="B1017:G1017"/>
    <mergeCell ref="B1018:G1018"/>
    <mergeCell ref="B1027:G1027"/>
    <mergeCell ref="B968:G968"/>
    <mergeCell ref="B977:G977"/>
    <mergeCell ref="B978:G978"/>
    <mergeCell ref="B987:G987"/>
    <mergeCell ref="B988:G988"/>
    <mergeCell ref="B997:G997"/>
    <mergeCell ref="B1058:G1058"/>
    <mergeCell ref="B1067:G1067"/>
    <mergeCell ref="B1068:G1068"/>
    <mergeCell ref="B1077:G1077"/>
    <mergeCell ref="B1078:G1078"/>
    <mergeCell ref="B1087:G1087"/>
    <mergeCell ref="B1028:G1028"/>
    <mergeCell ref="B1037:G1037"/>
    <mergeCell ref="B1038:G1038"/>
    <mergeCell ref="B1047:G1047"/>
    <mergeCell ref="B1048:G1048"/>
    <mergeCell ref="B1057:G1057"/>
    <mergeCell ref="B1118:G1118"/>
    <mergeCell ref="B1127:G1127"/>
    <mergeCell ref="B1128:G1128"/>
    <mergeCell ref="B1137:G1137"/>
    <mergeCell ref="B1138:G1138"/>
    <mergeCell ref="B1147:G1147"/>
    <mergeCell ref="B1088:G1088"/>
    <mergeCell ref="B1097:G1097"/>
    <mergeCell ref="B1098:G1098"/>
    <mergeCell ref="B1107:G1107"/>
    <mergeCell ref="B1108:G1108"/>
    <mergeCell ref="B1117:G1117"/>
    <mergeCell ref="B1178:G1178"/>
    <mergeCell ref="B1187:G1187"/>
    <mergeCell ref="B1188:G1188"/>
    <mergeCell ref="B1197:G1197"/>
    <mergeCell ref="B1198:G1198"/>
    <mergeCell ref="B1207:G1207"/>
    <mergeCell ref="B1148:G1148"/>
    <mergeCell ref="B1157:G1157"/>
    <mergeCell ref="B1158:G1158"/>
    <mergeCell ref="B1167:G1167"/>
    <mergeCell ref="B1168:G1168"/>
    <mergeCell ref="B1177:G1177"/>
    <mergeCell ref="B1238:G1238"/>
    <mergeCell ref="B1247:G1247"/>
    <mergeCell ref="B1248:G1248"/>
    <mergeCell ref="B1257:G1257"/>
    <mergeCell ref="B1258:G1258"/>
    <mergeCell ref="B1267:G1267"/>
    <mergeCell ref="B1208:G1208"/>
    <mergeCell ref="B1217:G1217"/>
    <mergeCell ref="B1218:G1218"/>
    <mergeCell ref="B1227:G1227"/>
    <mergeCell ref="B1228:G1228"/>
    <mergeCell ref="B1237:G1237"/>
    <mergeCell ref="B1298:G1298"/>
    <mergeCell ref="B1307:G1307"/>
    <mergeCell ref="B1308:G1308"/>
    <mergeCell ref="B1317:G1317"/>
    <mergeCell ref="B1318:G1318"/>
    <mergeCell ref="B1327:G1327"/>
    <mergeCell ref="B1268:G1268"/>
    <mergeCell ref="B1277:G1277"/>
    <mergeCell ref="B1278:G1278"/>
    <mergeCell ref="B1287:G1287"/>
    <mergeCell ref="B1288:G1288"/>
    <mergeCell ref="B1297:G1297"/>
    <mergeCell ref="B1358:G1358"/>
    <mergeCell ref="B1367:G1367"/>
    <mergeCell ref="B1368:G1368"/>
    <mergeCell ref="B1377:G1377"/>
    <mergeCell ref="B1378:G1378"/>
    <mergeCell ref="B1387:G1387"/>
    <mergeCell ref="B1328:G1328"/>
    <mergeCell ref="B1337:G1337"/>
    <mergeCell ref="B1338:G1338"/>
    <mergeCell ref="B1347:G1347"/>
    <mergeCell ref="B1348:G1348"/>
    <mergeCell ref="B1357:G1357"/>
    <mergeCell ref="B1418:G1418"/>
    <mergeCell ref="B1427:G1427"/>
    <mergeCell ref="B1428:G1428"/>
    <mergeCell ref="B1437:G1437"/>
    <mergeCell ref="B1438:G1438"/>
    <mergeCell ref="B1447:G1447"/>
    <mergeCell ref="B1388:G1388"/>
    <mergeCell ref="B1397:G1397"/>
    <mergeCell ref="B1398:G1398"/>
    <mergeCell ref="B1407:G1407"/>
    <mergeCell ref="B1408:G1408"/>
    <mergeCell ref="B1417:G1417"/>
    <mergeCell ref="B1478:G1478"/>
    <mergeCell ref="B1487:G1487"/>
    <mergeCell ref="B1488:G1488"/>
    <mergeCell ref="B1497:G1497"/>
    <mergeCell ref="B1498:G1498"/>
    <mergeCell ref="B1507:G1507"/>
    <mergeCell ref="B1448:G1448"/>
    <mergeCell ref="B1457:G1457"/>
    <mergeCell ref="B1458:G1458"/>
    <mergeCell ref="B1467:G1467"/>
    <mergeCell ref="B1468:G1468"/>
    <mergeCell ref="B1477:G1477"/>
    <mergeCell ref="B1538:G1538"/>
    <mergeCell ref="B1547:G1547"/>
    <mergeCell ref="B1548:G1548"/>
    <mergeCell ref="B1557:G1557"/>
    <mergeCell ref="B1558:G1558"/>
    <mergeCell ref="B1567:G1567"/>
    <mergeCell ref="B1508:G1508"/>
    <mergeCell ref="B1517:G1517"/>
    <mergeCell ref="B1518:G1518"/>
    <mergeCell ref="B1527:G1527"/>
    <mergeCell ref="B1528:G1528"/>
    <mergeCell ref="B1537:G1537"/>
    <mergeCell ref="B1598:G1598"/>
    <mergeCell ref="B1607:G1607"/>
    <mergeCell ref="B1608:G1608"/>
    <mergeCell ref="B1617:G1617"/>
    <mergeCell ref="B1618:G1618"/>
    <mergeCell ref="B1627:G1627"/>
    <mergeCell ref="B1568:G1568"/>
    <mergeCell ref="B1577:G1577"/>
    <mergeCell ref="B1578:G1578"/>
    <mergeCell ref="B1587:G1587"/>
    <mergeCell ref="B1588:G1588"/>
    <mergeCell ref="B1597:G1597"/>
    <mergeCell ref="B1658:G1658"/>
    <mergeCell ref="B1667:G1667"/>
    <mergeCell ref="B1668:G1668"/>
    <mergeCell ref="B1677:G1677"/>
    <mergeCell ref="B1678:G1678"/>
    <mergeCell ref="B1687:G1687"/>
    <mergeCell ref="B1628:G1628"/>
    <mergeCell ref="B1637:G1637"/>
    <mergeCell ref="B1638:G1638"/>
    <mergeCell ref="B1647:G1647"/>
    <mergeCell ref="B1648:G1648"/>
    <mergeCell ref="B1657:G1657"/>
    <mergeCell ref="B1718:G1718"/>
    <mergeCell ref="B1727:G1727"/>
    <mergeCell ref="B1728:G1728"/>
    <mergeCell ref="B1737:G1737"/>
    <mergeCell ref="B1738:G1738"/>
    <mergeCell ref="B1747:G1747"/>
    <mergeCell ref="B1688:G1688"/>
    <mergeCell ref="B1697:G1697"/>
    <mergeCell ref="B1698:G1698"/>
    <mergeCell ref="B1707:G1707"/>
    <mergeCell ref="B1708:G1708"/>
    <mergeCell ref="B1717:G1717"/>
    <mergeCell ref="B1778:G1778"/>
    <mergeCell ref="B1787:G1787"/>
    <mergeCell ref="B1788:G1788"/>
    <mergeCell ref="B1797:G1797"/>
    <mergeCell ref="B1798:G1798"/>
    <mergeCell ref="B1807:G1807"/>
    <mergeCell ref="B1748:G1748"/>
    <mergeCell ref="B1757:G1757"/>
    <mergeCell ref="B1758:G1758"/>
    <mergeCell ref="B1767:G1767"/>
    <mergeCell ref="B1768:G1768"/>
    <mergeCell ref="B1777:G1777"/>
    <mergeCell ref="B1838:G1838"/>
    <mergeCell ref="B1847:G1847"/>
    <mergeCell ref="B1848:G1848"/>
    <mergeCell ref="B1857:G1857"/>
    <mergeCell ref="B1858:G1858"/>
    <mergeCell ref="B1867:G1867"/>
    <mergeCell ref="B1808:G1808"/>
    <mergeCell ref="B1817:G1817"/>
    <mergeCell ref="B1818:G1818"/>
    <mergeCell ref="B1827:G1827"/>
    <mergeCell ref="B1828:G1828"/>
    <mergeCell ref="B1837:G1837"/>
    <mergeCell ref="B1898:G1898"/>
    <mergeCell ref="B1907:G1907"/>
    <mergeCell ref="B1908:G1908"/>
    <mergeCell ref="B1917:G1917"/>
    <mergeCell ref="B1918:G1918"/>
    <mergeCell ref="B1927:G1927"/>
    <mergeCell ref="B1868:G1868"/>
    <mergeCell ref="B1877:G1877"/>
    <mergeCell ref="B1878:G1878"/>
    <mergeCell ref="B1887:G1887"/>
    <mergeCell ref="B1888:G1888"/>
    <mergeCell ref="B1897:G1897"/>
    <mergeCell ref="B1958:G1958"/>
    <mergeCell ref="B1967:G1967"/>
    <mergeCell ref="B1968:G1968"/>
    <mergeCell ref="B1977:G1977"/>
    <mergeCell ref="B1978:G1978"/>
    <mergeCell ref="B1987:G1987"/>
    <mergeCell ref="B1928:G1928"/>
    <mergeCell ref="B1937:G1937"/>
    <mergeCell ref="B1938:G1938"/>
    <mergeCell ref="B1947:G1947"/>
    <mergeCell ref="B1948:G1948"/>
    <mergeCell ref="B1957:G1957"/>
    <mergeCell ref="B2018:G2018"/>
    <mergeCell ref="B2027:G2027"/>
    <mergeCell ref="B2028:G2028"/>
    <mergeCell ref="B2037:G2037"/>
    <mergeCell ref="B2038:G2038"/>
    <mergeCell ref="B2047:G2047"/>
    <mergeCell ref="B1988:G1988"/>
    <mergeCell ref="B1997:G1997"/>
    <mergeCell ref="B1998:G1998"/>
    <mergeCell ref="B2007:G2007"/>
    <mergeCell ref="B2008:G2008"/>
    <mergeCell ref="B2017:G2017"/>
    <mergeCell ref="B2078:G2078"/>
    <mergeCell ref="B2087:G2087"/>
    <mergeCell ref="B2088:G2088"/>
    <mergeCell ref="B2097:G2097"/>
    <mergeCell ref="B2098:G2098"/>
    <mergeCell ref="B2107:G2107"/>
    <mergeCell ref="B2048:G2048"/>
    <mergeCell ref="B2057:G2057"/>
    <mergeCell ref="B2058:G2058"/>
    <mergeCell ref="B2067:G2067"/>
    <mergeCell ref="B2068:G2068"/>
    <mergeCell ref="B2077:G2077"/>
    <mergeCell ref="B2138:G2138"/>
    <mergeCell ref="B2147:G2147"/>
    <mergeCell ref="B2148:G2148"/>
    <mergeCell ref="B2157:G2157"/>
    <mergeCell ref="B2158:G2158"/>
    <mergeCell ref="B2167:G2167"/>
    <mergeCell ref="B2108:G2108"/>
    <mergeCell ref="B2117:G2117"/>
    <mergeCell ref="B2118:G2118"/>
    <mergeCell ref="B2127:G2127"/>
    <mergeCell ref="B2128:G2128"/>
    <mergeCell ref="B2137:G2137"/>
    <mergeCell ref="B2198:G2198"/>
    <mergeCell ref="B2207:G2207"/>
    <mergeCell ref="B2208:G2208"/>
    <mergeCell ref="B2217:G2217"/>
    <mergeCell ref="B2218:G2218"/>
    <mergeCell ref="B2227:G2227"/>
    <mergeCell ref="B2168:G2168"/>
    <mergeCell ref="B2177:G2177"/>
    <mergeCell ref="B2178:G2178"/>
    <mergeCell ref="B2187:G2187"/>
    <mergeCell ref="B2188:G2188"/>
    <mergeCell ref="B2197:G2197"/>
    <mergeCell ref="B2258:G2258"/>
    <mergeCell ref="B2267:G2267"/>
    <mergeCell ref="B2268:G2268"/>
    <mergeCell ref="B2277:G2277"/>
    <mergeCell ref="B2278:G2278"/>
    <mergeCell ref="B2287:G2287"/>
    <mergeCell ref="B2228:G2228"/>
    <mergeCell ref="B2237:G2237"/>
    <mergeCell ref="B2238:G2238"/>
    <mergeCell ref="B2247:G2247"/>
    <mergeCell ref="B2248:G2248"/>
    <mergeCell ref="B2257:G2257"/>
    <mergeCell ref="B2318:G2318"/>
    <mergeCell ref="B2327:G2327"/>
    <mergeCell ref="B2328:G2328"/>
    <mergeCell ref="B2337:G2337"/>
    <mergeCell ref="B2338:G2338"/>
    <mergeCell ref="B2347:G2347"/>
    <mergeCell ref="B2288:G2288"/>
    <mergeCell ref="B2297:G2297"/>
    <mergeCell ref="B2298:G2298"/>
    <mergeCell ref="B2307:G2307"/>
    <mergeCell ref="B2308:G2308"/>
    <mergeCell ref="B2317:G2317"/>
    <mergeCell ref="B2378:G2378"/>
    <mergeCell ref="B2387:G2387"/>
    <mergeCell ref="B2388:G2388"/>
    <mergeCell ref="B2397:G2397"/>
    <mergeCell ref="B2398:G2398"/>
    <mergeCell ref="B2407:G2407"/>
    <mergeCell ref="B2348:G2348"/>
    <mergeCell ref="B2357:G2357"/>
    <mergeCell ref="B2358:G2358"/>
    <mergeCell ref="B2367:G2367"/>
    <mergeCell ref="B2368:G2368"/>
    <mergeCell ref="B2377:G2377"/>
    <mergeCell ref="B2438:G2438"/>
    <mergeCell ref="B2447:G2447"/>
    <mergeCell ref="B2448:G2448"/>
    <mergeCell ref="B2457:G2457"/>
    <mergeCell ref="B2458:G2458"/>
    <mergeCell ref="B2467:G2467"/>
    <mergeCell ref="B2408:G2408"/>
    <mergeCell ref="B2417:G2417"/>
    <mergeCell ref="B2418:G2418"/>
    <mergeCell ref="B2427:G2427"/>
    <mergeCell ref="B2428:G2428"/>
    <mergeCell ref="B2437:G2437"/>
    <mergeCell ref="B2498:G2498"/>
    <mergeCell ref="B2507:G2507"/>
    <mergeCell ref="B2508:G2508"/>
    <mergeCell ref="B2517:G2517"/>
    <mergeCell ref="B2518:G2518"/>
    <mergeCell ref="B2527:G2527"/>
    <mergeCell ref="B2468:G2468"/>
    <mergeCell ref="B2477:G2477"/>
    <mergeCell ref="B2478:G2478"/>
    <mergeCell ref="B2487:G2487"/>
    <mergeCell ref="B2488:G2488"/>
    <mergeCell ref="B2497:G2497"/>
    <mergeCell ref="B2558:G2558"/>
    <mergeCell ref="B2567:G2567"/>
    <mergeCell ref="B2568:G2568"/>
    <mergeCell ref="B2577:G2577"/>
    <mergeCell ref="B2578:G2578"/>
    <mergeCell ref="B2587:G2587"/>
    <mergeCell ref="B2528:G2528"/>
    <mergeCell ref="B2537:G2537"/>
    <mergeCell ref="B2538:G2538"/>
    <mergeCell ref="B2547:G2547"/>
    <mergeCell ref="B2548:G2548"/>
    <mergeCell ref="B2557:G2557"/>
    <mergeCell ref="B2618:G2618"/>
    <mergeCell ref="B2627:G2627"/>
    <mergeCell ref="B2628:G2628"/>
    <mergeCell ref="B2637:G2637"/>
    <mergeCell ref="B2638:G2638"/>
    <mergeCell ref="B2647:G2647"/>
    <mergeCell ref="B2588:G2588"/>
    <mergeCell ref="B2597:G2597"/>
    <mergeCell ref="B2598:G2598"/>
    <mergeCell ref="B2607:G2607"/>
    <mergeCell ref="B2608:G2608"/>
    <mergeCell ref="B2617:G2617"/>
    <mergeCell ref="B2678:G2678"/>
    <mergeCell ref="B2687:G2687"/>
    <mergeCell ref="B2688:G2688"/>
    <mergeCell ref="B2697:G2697"/>
    <mergeCell ref="B2698:G2698"/>
    <mergeCell ref="B2707:G2707"/>
    <mergeCell ref="B2648:G2648"/>
    <mergeCell ref="B2657:G2657"/>
    <mergeCell ref="B2658:G2658"/>
    <mergeCell ref="B2667:G2667"/>
    <mergeCell ref="B2668:G2668"/>
    <mergeCell ref="B2677:G2677"/>
    <mergeCell ref="B2738:G2738"/>
    <mergeCell ref="B2747:G2747"/>
    <mergeCell ref="B2748:G2748"/>
    <mergeCell ref="B2757:G2757"/>
    <mergeCell ref="B2758:G2758"/>
    <mergeCell ref="B2767:G2767"/>
    <mergeCell ref="B2708:G2708"/>
    <mergeCell ref="B2717:G2717"/>
    <mergeCell ref="B2718:G2718"/>
    <mergeCell ref="B2727:G2727"/>
    <mergeCell ref="B2728:G2728"/>
    <mergeCell ref="B2737:G2737"/>
    <mergeCell ref="B2798:G2798"/>
    <mergeCell ref="B2807:G2807"/>
    <mergeCell ref="B2808:G2808"/>
    <mergeCell ref="B2817:G2817"/>
    <mergeCell ref="B2818:G2818"/>
    <mergeCell ref="B2827:G2827"/>
    <mergeCell ref="B2768:G2768"/>
    <mergeCell ref="B2777:G2777"/>
    <mergeCell ref="B2778:G2778"/>
    <mergeCell ref="B2787:G2787"/>
    <mergeCell ref="B2788:G2788"/>
    <mergeCell ref="B2797:G2797"/>
    <mergeCell ref="B2858:G2858"/>
    <mergeCell ref="B2867:G2867"/>
    <mergeCell ref="B2868:G2868"/>
    <mergeCell ref="B2877:G2877"/>
    <mergeCell ref="B2878:G2878"/>
    <mergeCell ref="B2887:G2887"/>
    <mergeCell ref="B2828:G2828"/>
    <mergeCell ref="B2837:G2837"/>
    <mergeCell ref="B2838:G2838"/>
    <mergeCell ref="B2847:G2847"/>
    <mergeCell ref="B2848:G2848"/>
    <mergeCell ref="B2857:G2857"/>
    <mergeCell ref="B2918:G2918"/>
    <mergeCell ref="B2928:G2928"/>
    <mergeCell ref="B2929:G2929"/>
    <mergeCell ref="B2938:G2938"/>
    <mergeCell ref="B2939:G2939"/>
    <mergeCell ref="B2948:G2948"/>
    <mergeCell ref="B2888:G2888"/>
    <mergeCell ref="B2897:G2897"/>
    <mergeCell ref="B2898:G2898"/>
    <mergeCell ref="B2907:G2907"/>
    <mergeCell ref="B2908:G2908"/>
    <mergeCell ref="B2917:G2917"/>
    <mergeCell ref="B2980:G2980"/>
    <mergeCell ref="B2989:G2989"/>
    <mergeCell ref="B2990:G2990"/>
    <mergeCell ref="B2999:G2999"/>
    <mergeCell ref="B3000:G3000"/>
    <mergeCell ref="B3009:G3009"/>
    <mergeCell ref="B2949:G2949"/>
    <mergeCell ref="B2959:G2959"/>
    <mergeCell ref="B2960:G2960"/>
    <mergeCell ref="B2969:G2969"/>
    <mergeCell ref="B2970:G2970"/>
    <mergeCell ref="B2979:G2979"/>
    <mergeCell ref="B3040:G3040"/>
    <mergeCell ref="B3049:G3049"/>
    <mergeCell ref="B3050:G3050"/>
    <mergeCell ref="B3059:G3059"/>
    <mergeCell ref="B3060:G3060"/>
    <mergeCell ref="B3069:G3069"/>
    <mergeCell ref="B3010:G3010"/>
    <mergeCell ref="B3019:G3019"/>
    <mergeCell ref="B3020:G3020"/>
    <mergeCell ref="B3029:G3029"/>
    <mergeCell ref="B3030:G3030"/>
    <mergeCell ref="B3039:G3039"/>
    <mergeCell ref="B3100:G3100"/>
    <mergeCell ref="B3109:G3109"/>
    <mergeCell ref="B3110:G3110"/>
    <mergeCell ref="B3119:G3119"/>
    <mergeCell ref="B3120:G3120"/>
    <mergeCell ref="B3129:G3129"/>
    <mergeCell ref="B3070:G3070"/>
    <mergeCell ref="B3079:G3079"/>
    <mergeCell ref="B3080:G3080"/>
    <mergeCell ref="B3089:G3089"/>
    <mergeCell ref="B3090:G3090"/>
    <mergeCell ref="B3099:G3099"/>
    <mergeCell ref="B3160:G3160"/>
    <mergeCell ref="B3169:G3169"/>
    <mergeCell ref="B3170:G3170"/>
    <mergeCell ref="B3179:G3179"/>
    <mergeCell ref="B3180:G3180"/>
    <mergeCell ref="B3189:G3189"/>
    <mergeCell ref="B3130:G3130"/>
    <mergeCell ref="B3139:G3139"/>
    <mergeCell ref="B3140:G3140"/>
    <mergeCell ref="B3149:G3149"/>
    <mergeCell ref="B3150:G3150"/>
    <mergeCell ref="B3159:G3159"/>
    <mergeCell ref="B3220:G3220"/>
    <mergeCell ref="B3229:G3229"/>
    <mergeCell ref="B3230:G3230"/>
    <mergeCell ref="B3239:G3239"/>
    <mergeCell ref="B3240:G3240"/>
    <mergeCell ref="B3249:G3249"/>
    <mergeCell ref="B3190:G3190"/>
    <mergeCell ref="B3199:G3199"/>
    <mergeCell ref="B3200:G3200"/>
    <mergeCell ref="B3209:G3209"/>
    <mergeCell ref="B3210:G3210"/>
    <mergeCell ref="B3219:G3219"/>
    <mergeCell ref="B3280:G3280"/>
    <mergeCell ref="B3289:G3289"/>
    <mergeCell ref="B3290:G3290"/>
    <mergeCell ref="B3296:G3296"/>
    <mergeCell ref="B3298:G3298"/>
    <mergeCell ref="B3250:G3250"/>
    <mergeCell ref="B3259:G3259"/>
    <mergeCell ref="B3260:G3260"/>
    <mergeCell ref="B3269:G3269"/>
    <mergeCell ref="B3270:G3270"/>
    <mergeCell ref="B3279:G3279"/>
    <mergeCell ref="B3329:G3329"/>
    <mergeCell ref="B3338:G3338"/>
    <mergeCell ref="B3339:G3339"/>
    <mergeCell ref="B3348:G3348"/>
    <mergeCell ref="B3349:G3349"/>
    <mergeCell ref="B3358:G3358"/>
    <mergeCell ref="B3299:G3299"/>
    <mergeCell ref="B3308:G3308"/>
    <mergeCell ref="B3309:G3309"/>
    <mergeCell ref="B3318:G3318"/>
    <mergeCell ref="B3319:G3319"/>
    <mergeCell ref="B3328:G3328"/>
    <mergeCell ref="B3389:G3389"/>
    <mergeCell ref="B3398:G3398"/>
    <mergeCell ref="B3399:G3399"/>
    <mergeCell ref="B3408:G3408"/>
    <mergeCell ref="B3409:G3409"/>
    <mergeCell ref="B3418:G3418"/>
    <mergeCell ref="B3359:G3359"/>
    <mergeCell ref="B3368:G3368"/>
    <mergeCell ref="B3369:G3369"/>
    <mergeCell ref="B3378:G3378"/>
    <mergeCell ref="B3379:G3379"/>
    <mergeCell ref="B3388:G3388"/>
    <mergeCell ref="B3449:G3449"/>
    <mergeCell ref="B3458:G3458"/>
    <mergeCell ref="B3459:G3459"/>
    <mergeCell ref="B3468:G3468"/>
    <mergeCell ref="B3469:G3469"/>
    <mergeCell ref="B3478:G3478"/>
    <mergeCell ref="B3419:G3419"/>
    <mergeCell ref="B3428:G3428"/>
    <mergeCell ref="B3429:G3429"/>
    <mergeCell ref="B3438:G3438"/>
    <mergeCell ref="B3439:G3439"/>
    <mergeCell ref="B3448:G3448"/>
    <mergeCell ref="B3509:G3509"/>
    <mergeCell ref="B3518:G3518"/>
    <mergeCell ref="B3519:G3519"/>
    <mergeCell ref="B3528:G3528"/>
    <mergeCell ref="B3529:G3529"/>
    <mergeCell ref="B3538:G3538"/>
    <mergeCell ref="B3479:G3479"/>
    <mergeCell ref="B3488:G3488"/>
    <mergeCell ref="B3489:G3489"/>
    <mergeCell ref="B3498:G3498"/>
    <mergeCell ref="B3499:G3499"/>
    <mergeCell ref="B3508:G3508"/>
    <mergeCell ref="B3569:G3569"/>
    <mergeCell ref="B3578:G3578"/>
    <mergeCell ref="B3579:G3579"/>
    <mergeCell ref="B3588:G3588"/>
    <mergeCell ref="B3589:G3589"/>
    <mergeCell ref="B3598:G3598"/>
    <mergeCell ref="B3539:G3539"/>
    <mergeCell ref="B3548:G3548"/>
    <mergeCell ref="B3549:G3549"/>
    <mergeCell ref="B3558:G3558"/>
    <mergeCell ref="B3559:G3559"/>
    <mergeCell ref="B3568:G3568"/>
    <mergeCell ref="B3629:G3629"/>
    <mergeCell ref="B3630:G3630"/>
    <mergeCell ref="B3639:G3639"/>
    <mergeCell ref="B3640:G3640"/>
    <mergeCell ref="B3650:G3650"/>
    <mergeCell ref="B3599:G3599"/>
    <mergeCell ref="B3608:G3608"/>
    <mergeCell ref="B3609:G3609"/>
    <mergeCell ref="B3618:G3618"/>
    <mergeCell ref="B3619:G3619"/>
    <mergeCell ref="B3628:G3628"/>
    <mergeCell ref="B3681:G3681"/>
    <mergeCell ref="B3690:G3690"/>
    <mergeCell ref="B3691:G3691"/>
    <mergeCell ref="B3700:G3700"/>
    <mergeCell ref="B3651:G3651"/>
    <mergeCell ref="B3660:G3660"/>
    <mergeCell ref="B3661:G3661"/>
    <mergeCell ref="B3670:G3670"/>
    <mergeCell ref="B3671:G3671"/>
    <mergeCell ref="B3680:G3680"/>
  </mergeCells>
  <dataValidations count="37">
    <dataValidation type="list" allowBlank="1" showInputMessage="1" showErrorMessage="1" sqref="B3220:G3220 B3280:G3280 B3270:G3270 B3260:G3260 B3250:G3250 B3240:G3240 B3230:G3230">
      <formula1>$O$6497:$O$6509</formula1>
    </dataValidation>
    <dataValidation type="list" allowBlank="1" showInputMessage="1" showErrorMessage="1" sqref="B3190:G3190 B3210:G3210 B3200:G3200">
      <formula1>$O$6494:$O$6496</formula1>
    </dataValidation>
    <dataValidation type="list" allowBlank="1" showInputMessage="1" showErrorMessage="1" sqref="B3599:G3599 B3569:G3569 B3579:G3579 B3589:G3589">
      <formula1>$O$5051:$O$5073</formula1>
    </dataValidation>
    <dataValidation type="list" allowBlank="1" showInputMessage="1" showErrorMessage="1" sqref="B3609:G3609">
      <formula1>$O$5051:$O$5072</formula1>
    </dataValidation>
    <dataValidation type="list" allowBlank="1" showInputMessage="1" showErrorMessage="1" sqref="B3619:G3619 B3630:G3630 B3640:G3640 B3651:G3651 B3691:G3691 B3671:G3671 B3681:G3681 B3661:G3661">
      <formula1>$O$5051:$O$5071</formula1>
    </dataValidation>
    <dataValidation type="list" allowBlank="1" showInputMessage="1" showErrorMessage="1" sqref="B3379:G3379 B3389:G3389 B3399:G3399 B3409:G3409 B3419:G3419 B3429:G3429 B3439:G3439 B3449:G3449 B3459:G3459 B3469:G3469 B3479:G3479 B3489:G3489 B3369:G3369">
      <formula1>$O$4952:$O$4964</formula1>
    </dataValidation>
    <dataValidation type="list" allowBlank="1" showInputMessage="1" showErrorMessage="1" sqref="B3359:G3359 B3349:G3349 B3339:G3339 B3329:G3329 B3319:G3319 B3309:G3309 B3299:G3299 B3290:G3290">
      <formula1>$O$4938:$O$4951</formula1>
    </dataValidation>
    <dataValidation type="list" allowBlank="1" showInputMessage="1" showErrorMessage="1" sqref="B5:G5 B185:G185 B175:G175 B165:G165 B155:G155 B145:G145 B135:G135 B125:G125 B115:G115 B105:G105 B95:G95 B85:G85 B75:G75 B65:G65 B55:G55 B45:G45 B35:G35 B15:G15 B25:G25">
      <formula1>$O$3878:$O$4084</formula1>
    </dataValidation>
    <dataValidation type="list" allowBlank="1" showInputMessage="1" showErrorMessage="1" sqref="B195:G195 B245:G245 B235:G235 B225:G225 B215:G215 B205:G205">
      <formula1>$O$4085:$O$4121</formula1>
    </dataValidation>
    <dataValidation type="list" allowBlank="1" showInputMessage="1" showErrorMessage="1" sqref="B255:G255 B335:G335 B325:G325 B315:G315 B305:G305 B295:G295 B285:G285 B275:G275 B265:G265">
      <formula1>$O$4122:$O$4166</formula1>
    </dataValidation>
    <dataValidation type="list" allowBlank="1" showInputMessage="1" showErrorMessage="1" sqref="B345:G345 B405:G405 B395:G395 B385:G385 B375:G375 B365:G365 B355:G355">
      <formula1>$O$4167:$O$4192</formula1>
    </dataValidation>
    <dataValidation type="list" allowBlank="1" showInputMessage="1" showErrorMessage="1" sqref="B415:G415 B505:G505 B495:G495 B485:G485 B475:G475 B465:G465 B455:G455 B445:G445 B435:G435 B425:G425">
      <formula1>$O$4193:$O$4246</formula1>
    </dataValidation>
    <dataValidation type="list" allowBlank="1" showInputMessage="1" showErrorMessage="1" sqref="B515:G515 B595:G595 B585:G585 B575:G575 B565:G565 B555:G555 B545:G545 B535:G535 B525:G525">
      <formula1>$O$4247:$O$4285</formula1>
    </dataValidation>
    <dataValidation type="list" allowBlank="1" showInputMessage="1" showErrorMessage="1" sqref="B605:G605 B625:G625 B735:G735 B725:G725 B715:G715 B705:G705 B695:G695 B685:G685 B675:G675 B665:G665 B655:G655 B645:G645 B635:G635 B615:G615 B745:G745">
      <formula1>$O$4286:$O$4603</formula1>
    </dataValidation>
    <dataValidation type="list" allowBlank="1" showInputMessage="1" showErrorMessage="1" sqref="B755:G755 B827:G827 B815:G815 B805:G805 B795:G795 B785:G785 B775:G775 B765:G765">
      <formula1>$O$4604:$O$4640</formula1>
    </dataValidation>
    <dataValidation type="list" allowBlank="1" showInputMessage="1" showErrorMessage="1" sqref="B837:G837 B978:G978 B968:G968 B958:G958 B948:G948 B938:G938 B927:G927 B917:G917 B907:G907 B897:G897 B887:G887 B877:G877 B867:G867 B857:G857 B847:G847">
      <formula1>$O$4641:$O$4893</formula1>
    </dataValidation>
    <dataValidation type="list" allowBlank="1" showInputMessage="1" showErrorMessage="1" sqref="B988:G988 B1108:G1108 B1098:G1098 B1088:G1088 B1078:G1078 B1068:G1068 B1058:G1058 B1048:G1048 B1038:G1038 B1028:G1028 B1018:G1018 B1008:G1008 B998:G998">
      <formula1>$O$4894:$O$4991</formula1>
    </dataValidation>
    <dataValidation type="list" allowBlank="1" showInputMessage="1" showErrorMessage="1" sqref="B1218:G1218 B1228:G1228 B1238:G1238 B1248:G1248 B1258:G1258 B1268:G1268 B1278:G1278 B1288:G1288 B1298:G1298 B1308:G1308 B1318:G1318">
      <formula1>$O$5030:$O$5135</formula1>
    </dataValidation>
    <dataValidation type="list" allowBlank="1" showInputMessage="1" showErrorMessage="1" sqref="B1328:G1328 B1338:G1338 B1348:G1348 B1358:G1358 B1368:G1368 B1378:G1378 B1388:G1388 B1398:G1398 B1408:G1408">
      <formula1>$O$5136:$O$5204</formula1>
    </dataValidation>
    <dataValidation type="list" allowBlank="1" showInputMessage="1" showErrorMessage="1" sqref="B1418:G1418 B1558:G1558 B1548:G1548 B1538:G1538 B1528:G1528 B1518:G1518 B1508:G1508 B1498:G1498 B1488:G1488 B1478:G1478 B1468:G1468 B1458:G1458 B1448:G1448 B1438:G1438 B1428:G1428">
      <formula1>$O$5205:$O$5493</formula1>
    </dataValidation>
    <dataValidation type="list" allowBlank="1" showInputMessage="1" showErrorMessage="1" sqref="B1568:G1568 B1648:G1648 B1638:G1638 B1628:G1628 B1618:G1618 B1608:G1608 B1598:G1598 B1588:G1588 B1578:G1578">
      <formula1>$O$5494:$O$5565</formula1>
    </dataValidation>
    <dataValidation type="list" allowBlank="1" showInputMessage="1" showErrorMessage="1" sqref="B1658:G1658 B1768:G1768 B1758:G1758 B1748:G1748 B1738:G1738 B1728:G1728 B1718:G1718 B1708:G1708 B1698:G1698 B1688:G1688 B1678:G1678 B1668:G1668">
      <formula1>$O$5566:$O$5671</formula1>
    </dataValidation>
    <dataValidation type="list" allowBlank="1" showInputMessage="1" showErrorMessage="1" sqref="B1778:G1778 B1808:G1808 B1798:G1798 B1788:G1788">
      <formula1>$O$5672:$O$5720</formula1>
    </dataValidation>
    <dataValidation type="list" allowBlank="1" showInputMessage="1" showErrorMessage="1" sqref="B1818:G1818 B1868:G1868 B1858:G1858 B1848:G1848 B1838:G1838 B1828:G1828">
      <formula1>$O$5721:$O$5747</formula1>
    </dataValidation>
    <dataValidation type="list" allowBlank="1" showInputMessage="1" showErrorMessage="1" sqref="B1878:G1878 B1958:G1958 B1948:G1948 B1938:G1938 B1928:G1928 B1918:G1918 B1908:G1908 B1898:G1898 B1888:G1888">
      <formula1>$O$5748:$O$5831</formula1>
    </dataValidation>
    <dataValidation type="list" allowBlank="1" showInputMessage="1" showErrorMessage="1" sqref="B1968:G1968 B2058:G2058 B2048:G2048 B2038:G2038 B2028:G2028 B2018:G2018 B2008:G2008 B1998:G1998 B1988:G1988 B1978:G1978">
      <formula1>$O$5832:$O$5917</formula1>
    </dataValidation>
    <dataValidation type="list" allowBlank="1" showInputMessage="1" showErrorMessage="1" sqref="B2068:G2068 B2208:G2208 B2198:G2198 B2188:G2188 B2178:G2178 B2168:G2168 B2158:G2158 B2148:G2148 B2138:G2138 B2128:G2128 B2118:G2118 B2108:G2108 B2098:G2098 B2088:G2088 B2078:G2078">
      <formula1>$O$5918:$O$6066</formula1>
    </dataValidation>
    <dataValidation type="list" allowBlank="1" showInputMessage="1" showErrorMessage="1" sqref="B2218:G2218 B2288:G2288 B2268:G2268 B2278:G2278 B2258:G2258 B2248:G2248 B2238:G2238 B2228:G2228">
      <formula1>$O$6067:$O$6112</formula1>
    </dataValidation>
    <dataValidation type="list" allowBlank="1" showInputMessage="1" showErrorMessage="1" sqref="B2298:G2298 B2408:G2408 B2398:G2398 B2388:G2388 B2378:G2378 B2368:G2368 B2358:G2358 B2348:G2348 B2338:G2338 B2328:G2328 B2318:G2318 B2308:G2308">
      <formula1>$O$6113:$O$6161</formula1>
    </dataValidation>
    <dataValidation type="list" allowBlank="1" showInputMessage="1" showErrorMessage="1" sqref="B2418:G2418 B2518:G2518 B2508:G2508 B2498:G2498 B2488:G2488 B2478:G2478 B2468:G2468 B2458:G2458 B2448:G2448 B2438:G2438 B2428:G2428">
      <formula1>$O$6162:$O$6191</formula1>
    </dataValidation>
    <dataValidation type="list" allowBlank="1" showInputMessage="1" showErrorMessage="1" sqref="B2638:G2638 B2528:G2528 B2628:G2628 B2618:G2618 B2608:G2608 B2598:G2598 B2588:G2588 B2578:G2578 B2568:G2568 B2558:G2558 B2548:G2548 B2538:G2538">
      <formula1>$O$6192:$O$6217</formula1>
    </dataValidation>
    <dataValidation type="list" allowBlank="1" showInputMessage="1" showErrorMessage="1" sqref="B2648:G2648 B2758:G2758 B2748:G2748 B2738:G2738 B2728:G2728 B2718:G2718 B2708:G2708 B2698:G2698 B2688:G2688 B2678:G2678 B2668:G2668 B2658:G2658">
      <formula1>$O$6218:$O$6253</formula1>
    </dataValidation>
    <dataValidation type="list" allowBlank="1" showInputMessage="1" showErrorMessage="1" sqref="B2768:G2768 B2898:G2898 B2888:G2888 B2878:G2878 B2868:G2868 B2858:G2858 B2848:G2848 B2838:G2838 B2828:G2828 B2818:G2818 B2808:G2808 B2798:G2798 B2788:G2788 B2778:G2778">
      <formula1>$O$6254:$O$6318</formula1>
    </dataValidation>
    <dataValidation type="list" allowBlank="1" showInputMessage="1" showErrorMessage="1" sqref="B2908:G2908 B2918:G2918 B2929:G2929 B2939:G2939 B2949:G2949 B2960:G2960 B2970:G2970 B2980:G2980 B2990:G2990 B3000:G3000 B3010:G3010 B3020:G3020 B3030:G3030 B3040:G3040">
      <formula1>$O$6319:$O$6444</formula1>
    </dataValidation>
    <dataValidation type="list" allowBlank="1" showInputMessage="1" showErrorMessage="1" sqref="B3050:G3050 B3060:G3060 B3070:G3070 B3080:G3080 B3090:G3090 B3100:G3100 B3110:G3110 B3120:G3120 B3130:G3130 B3140:G3140 B3150:G3150 B3160:G3160 B3170:G3170 B3180:G3180">
      <formula1>$O$6445:$O$6493</formula1>
    </dataValidation>
    <dataValidation type="list" allowBlank="1" showInputMessage="1" showErrorMessage="1" sqref="B3499:G3499 B3529:G3529 B3519:G3519 B3509:G3509 B3559:G3559 B3549:G3549 B3539:G3539">
      <formula1>$O$4965:$O$5050</formula1>
    </dataValidation>
    <dataValidation type="list" allowBlank="1" showInputMessage="1" showErrorMessage="1" sqref="B1118:G1118 B1128:G1128 B1138:G1138 B1148:G1148 B1158:G1158 B1168:G1168 B1178:G1178 B1188:G1188 B1198:G1198 B1208:G1208">
      <formula1>$O$4992:$O$5029</formula1>
    </dataValidation>
  </dataValidations>
  <pageMargins left="0.7" right="0.7" top="0.75" bottom="0.75" header="0.3" footer="0.3"/>
  <pageSetup paperSize="0" orientation="portrait"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685"/>
  <sheetViews>
    <sheetView rightToLeft="1" zoomScale="96" zoomScaleNormal="96" workbookViewId="0">
      <selection sqref="A1:B1"/>
    </sheetView>
  </sheetViews>
  <sheetFormatPr defaultRowHeight="15"/>
  <cols>
    <col min="2" max="2" width="38.140625" customWidth="1"/>
    <col min="4" max="4" width="11.7109375" customWidth="1"/>
    <col min="5" max="5" width="9.140625" style="261"/>
    <col min="6" max="6" width="14.140625" style="261" customWidth="1"/>
    <col min="7" max="7" width="12.85546875" style="262" customWidth="1"/>
  </cols>
  <sheetData>
    <row r="1" spans="1:7" ht="23.25">
      <c r="A1" s="695" t="str">
        <f>'مالی برق'!F3</f>
        <v>پروژه:1</v>
      </c>
      <c r="B1" s="696"/>
      <c r="C1" s="700" t="str">
        <f>'مالی برق'!G3</f>
        <v xml:space="preserve">مشاور: </v>
      </c>
      <c r="D1" s="700"/>
      <c r="E1" s="700"/>
      <c r="F1" s="726" t="str">
        <f>'مالی برق'!F5</f>
        <v>صورت وضعیت شماره :</v>
      </c>
      <c r="G1" s="727"/>
    </row>
    <row r="2" spans="1:7" ht="23.25">
      <c r="A2" s="697" t="str">
        <f>'مالی برق'!F4</f>
        <v>کارفرما:</v>
      </c>
      <c r="B2" s="698"/>
      <c r="C2" s="701" t="str">
        <f>'مالی برق'!G4</f>
        <v>پیمانکار:</v>
      </c>
      <c r="D2" s="701"/>
      <c r="E2" s="701"/>
      <c r="F2" s="724" t="str">
        <f>'مالی برق'!G5</f>
        <v>تاریخ: 1395</v>
      </c>
      <c r="G2" s="725"/>
    </row>
    <row r="3" spans="1:7" ht="24" thickBot="1">
      <c r="A3" s="142" t="s">
        <v>59</v>
      </c>
      <c r="B3" s="143" t="s">
        <v>4205</v>
      </c>
      <c r="C3" s="699" t="s">
        <v>84</v>
      </c>
      <c r="D3" s="699"/>
      <c r="E3" s="699"/>
      <c r="F3" s="144"/>
      <c r="G3" s="145"/>
    </row>
    <row r="4" spans="1:7" ht="24" thickBot="1">
      <c r="A4" s="146" t="s">
        <v>71</v>
      </c>
      <c r="B4" s="147" t="s">
        <v>72</v>
      </c>
      <c r="C4" s="147" t="s">
        <v>68</v>
      </c>
      <c r="D4" s="148" t="s">
        <v>73</v>
      </c>
      <c r="E4" s="149" t="s">
        <v>74</v>
      </c>
      <c r="F4" s="150" t="s">
        <v>67</v>
      </c>
      <c r="G4" s="151" t="s">
        <v>75</v>
      </c>
    </row>
    <row r="5" spans="1:7" ht="24" thickBot="1">
      <c r="A5" s="680" t="s">
        <v>3586</v>
      </c>
      <c r="B5" s="681"/>
      <c r="C5" s="681"/>
      <c r="D5" s="681"/>
      <c r="E5" s="681"/>
      <c r="F5" s="681"/>
      <c r="G5" s="683"/>
    </row>
    <row r="6" spans="1:7" ht="32.25" thickBot="1">
      <c r="A6" s="60" t="str">
        <f>'متره برق'!P3878</f>
        <v>013101</v>
      </c>
      <c r="B6" s="60" t="str">
        <f>'متره برق'!Q3878</f>
        <v>چراغ فلورسنت روكار قاب ساده، با یک عدد لامپ فلورسنت 18 واتT8</v>
      </c>
      <c r="C6" s="60" t="str">
        <f>'متره برق'!R3878</f>
        <v>عدد</v>
      </c>
      <c r="D6" s="60">
        <f>'متره برق'!S3878</f>
        <v>366500</v>
      </c>
      <c r="E6" s="94">
        <f>VLOOKUP(A6,'متره برق'!A:K,9,FALSE)</f>
        <v>1</v>
      </c>
      <c r="F6" s="95">
        <f>IF(ISNA(E6*D6),0,ROUND((E6*D6),0))</f>
        <v>366500</v>
      </c>
      <c r="G6" s="96"/>
    </row>
    <row r="7" spans="1:7" ht="32.25" thickBot="1">
      <c r="A7" s="60" t="str">
        <f>'متره برق'!P3879</f>
        <v>013102</v>
      </c>
      <c r="B7" s="60" t="str">
        <f>'متره برق'!Q3879</f>
        <v>چراغ فلورسنت روكار قاب ساده، با دوعدد لامپ فلورسنت 18 واتT8</v>
      </c>
      <c r="C7" s="60" t="str">
        <f>'متره برق'!R3879</f>
        <v>عدد</v>
      </c>
      <c r="D7" s="60">
        <f>'متره برق'!S3879</f>
        <v>455000</v>
      </c>
      <c r="E7" s="94" t="e">
        <f>VLOOKUP(A7,'متره برق'!A:K,9,FALSE)</f>
        <v>#N/A</v>
      </c>
      <c r="F7" s="95">
        <f t="shared" ref="F7:F70" si="0">IF(ISNA(E7*D7),0,ROUND((E7*D7),0))</f>
        <v>0</v>
      </c>
      <c r="G7" s="98"/>
    </row>
    <row r="8" spans="1:7" ht="32.25" thickBot="1">
      <c r="A8" s="60" t="str">
        <f>'متره برق'!P3880</f>
        <v>013103</v>
      </c>
      <c r="B8" s="60" t="str">
        <f>'متره برق'!Q3880</f>
        <v>چراغ فلورسنت روكار قاب ساده، با یک عدد لامپ فلورسنت 36 واتT8</v>
      </c>
      <c r="C8" s="60" t="str">
        <f>'متره برق'!R3880</f>
        <v>عدد</v>
      </c>
      <c r="D8" s="60">
        <f>'متره برق'!S3880</f>
        <v>395500</v>
      </c>
      <c r="E8" s="94" t="e">
        <f>VLOOKUP(A8,'متره برق'!A:K,9,FALSE)</f>
        <v>#N/A</v>
      </c>
      <c r="F8" s="95">
        <f t="shared" si="0"/>
        <v>0</v>
      </c>
      <c r="G8" s="98"/>
    </row>
    <row r="9" spans="1:7" ht="32.25" thickBot="1">
      <c r="A9" s="60" t="str">
        <f>'متره برق'!P3881</f>
        <v>013104</v>
      </c>
      <c r="B9" s="60" t="str">
        <f>'متره برق'!Q3881</f>
        <v>چراغ فلورسنت روكار قاب ساده، با دو عدد لامپ فلورسنت 36 واتT8</v>
      </c>
      <c r="C9" s="60" t="str">
        <f>'متره برق'!R3881</f>
        <v>عدد</v>
      </c>
      <c r="D9" s="60">
        <f>'متره برق'!S3881</f>
        <v>562500</v>
      </c>
      <c r="E9" s="94" t="e">
        <f>VLOOKUP(A9,'متره برق'!A:K,9,FALSE)</f>
        <v>#N/A</v>
      </c>
      <c r="F9" s="95">
        <f t="shared" si="0"/>
        <v>0</v>
      </c>
      <c r="G9" s="98"/>
    </row>
    <row r="10" spans="1:7" ht="32.25" thickBot="1">
      <c r="A10" s="60" t="str">
        <f>'متره برق'!P3882</f>
        <v>013201</v>
      </c>
      <c r="B10" s="60" t="str">
        <f>'متره برق'!Q3882</f>
        <v>چراغ فلورسنت روكار رفلکتوری، با یک عدد لامپ فلورسنت 18 واتT8</v>
      </c>
      <c r="C10" s="60" t="str">
        <f>'متره برق'!R3882</f>
        <v>عدد</v>
      </c>
      <c r="D10" s="60">
        <f>'متره برق'!S3882</f>
        <v>384500</v>
      </c>
      <c r="E10" s="94" t="e">
        <f>VLOOKUP(A10,'متره برق'!A:K,9,FALSE)</f>
        <v>#N/A</v>
      </c>
      <c r="F10" s="95">
        <f t="shared" si="0"/>
        <v>0</v>
      </c>
      <c r="G10" s="98"/>
    </row>
    <row r="11" spans="1:7" ht="32.25" thickBot="1">
      <c r="A11" s="60" t="str">
        <f>'متره برق'!P3883</f>
        <v>013202</v>
      </c>
      <c r="B11" s="60" t="str">
        <f>'متره برق'!Q3883</f>
        <v>چراغ فلورسنت روكار رفلکتوری، با دو عدد لامپ فلورسنت 18 واتT8</v>
      </c>
      <c r="C11" s="60" t="str">
        <f>'متره برق'!R3883</f>
        <v>عدد</v>
      </c>
      <c r="D11" s="60">
        <f>'متره برق'!S3883</f>
        <v>457000</v>
      </c>
      <c r="E11" s="94" t="e">
        <f>VLOOKUP(A11,'متره برق'!A:K,9,FALSE)</f>
        <v>#N/A</v>
      </c>
      <c r="F11" s="95">
        <f t="shared" si="0"/>
        <v>0</v>
      </c>
      <c r="G11" s="98"/>
    </row>
    <row r="12" spans="1:7" ht="32.25" thickBot="1">
      <c r="A12" s="60" t="str">
        <f>'متره برق'!P3884</f>
        <v>013203</v>
      </c>
      <c r="B12" s="60" t="str">
        <f>'متره برق'!Q3884</f>
        <v>چراغ فلورسنت روكار رفلکتوری، با یک عدد لامپ فلورسنت 36 واتT8</v>
      </c>
      <c r="C12" s="60" t="str">
        <f>'متره برق'!R3884</f>
        <v>عدد</v>
      </c>
      <c r="D12" s="60">
        <f>'متره برق'!S3884</f>
        <v>423000</v>
      </c>
      <c r="E12" s="94" t="e">
        <f>VLOOKUP(A12,'متره برق'!A:K,9,FALSE)</f>
        <v>#N/A</v>
      </c>
      <c r="F12" s="95">
        <f t="shared" si="0"/>
        <v>0</v>
      </c>
      <c r="G12" s="98"/>
    </row>
    <row r="13" spans="1:7" ht="32.25" thickBot="1">
      <c r="A13" s="60" t="str">
        <f>'متره برق'!P3885</f>
        <v>013204</v>
      </c>
      <c r="B13" s="60" t="str">
        <f>'متره برق'!Q3885</f>
        <v>چراغ فلورسنت روكار رفلکتوری، با دو عدد لامپ فلورسنت 36 واتT8</v>
      </c>
      <c r="C13" s="60" t="str">
        <f>'متره برق'!R3885</f>
        <v>عدد</v>
      </c>
      <c r="D13" s="60">
        <f>'متره برق'!S3885</f>
        <v>614000</v>
      </c>
      <c r="E13" s="94" t="e">
        <f>VLOOKUP(A13,'متره برق'!A:K,9,FALSE)</f>
        <v>#N/A</v>
      </c>
      <c r="F13" s="95">
        <f t="shared" si="0"/>
        <v>0</v>
      </c>
      <c r="G13" s="98"/>
    </row>
    <row r="14" spans="1:7" ht="32.25" thickBot="1">
      <c r="A14" s="60" t="str">
        <f>'متره برق'!P3886</f>
        <v>013205</v>
      </c>
      <c r="B14" s="60" t="str">
        <f>'متره برق'!Q3886</f>
        <v>چراغ فلورسنت روكار رفلکتوری، با سه عدد لامپ فلورسنت 36 واتT8</v>
      </c>
      <c r="C14" s="60" t="str">
        <f>'متره برق'!R3886</f>
        <v>عدد</v>
      </c>
      <c r="D14" s="60">
        <f>'متره برق'!S3886</f>
        <v>856000</v>
      </c>
      <c r="E14" s="94" t="e">
        <f>VLOOKUP(A14,'متره برق'!A:K,9,FALSE)</f>
        <v>#N/A</v>
      </c>
      <c r="F14" s="95">
        <f t="shared" si="0"/>
        <v>0</v>
      </c>
      <c r="G14" s="98"/>
    </row>
    <row r="15" spans="1:7" ht="32.25" thickBot="1">
      <c r="A15" s="60" t="str">
        <f>'متره برق'!P3887</f>
        <v>013301</v>
      </c>
      <c r="B15" s="60" t="str">
        <f>'متره برق'!Q3887</f>
        <v>چراغ فلورسنت روكار شبکه پره ای، با دو عدد لامپ فلورسنت 18 واتT8</v>
      </c>
      <c r="C15" s="60" t="str">
        <f>'متره برق'!R3887</f>
        <v>عدد</v>
      </c>
      <c r="D15" s="60">
        <f>'متره برق'!S3887</f>
        <v>529500</v>
      </c>
      <c r="E15" s="94" t="e">
        <f>VLOOKUP(A15,'متره برق'!A:K,9,FALSE)</f>
        <v>#N/A</v>
      </c>
      <c r="F15" s="95">
        <f t="shared" si="0"/>
        <v>0</v>
      </c>
      <c r="G15" s="98"/>
    </row>
    <row r="16" spans="1:7" ht="32.25" thickBot="1">
      <c r="A16" s="60" t="str">
        <f>'متره برق'!P3888</f>
        <v>013302</v>
      </c>
      <c r="B16" s="60" t="str">
        <f>'متره برق'!Q3888</f>
        <v>چراغ فلورسنت روكار شبکه پره ای، با چهار عدد لامپ فلورسنت 18 واتT8</v>
      </c>
      <c r="C16" s="60" t="str">
        <f>'متره برق'!R3888</f>
        <v>عدد</v>
      </c>
      <c r="D16" s="60">
        <f>'متره برق'!S3888</f>
        <v>1097000</v>
      </c>
      <c r="E16" s="94" t="e">
        <f>VLOOKUP(A16,'متره برق'!A:K,9,FALSE)</f>
        <v>#N/A</v>
      </c>
      <c r="F16" s="95">
        <f t="shared" si="0"/>
        <v>0</v>
      </c>
      <c r="G16" s="98"/>
    </row>
    <row r="17" spans="1:7" ht="32.25" thickBot="1">
      <c r="A17" s="60" t="str">
        <f>'متره برق'!P3889</f>
        <v>013303</v>
      </c>
      <c r="B17" s="60" t="str">
        <f>'متره برق'!Q3889</f>
        <v>چراغ فلورسنت روكار شبکه پره ای، با یک عدد لامپ فلورسنت 36 واتT8</v>
      </c>
      <c r="C17" s="60" t="str">
        <f>'متره برق'!R3889</f>
        <v>عدد</v>
      </c>
      <c r="D17" s="60">
        <f>'متره برق'!S3889</f>
        <v>512000</v>
      </c>
      <c r="E17" s="94" t="e">
        <f>VLOOKUP(A17,'متره برق'!A:K,9,FALSE)</f>
        <v>#N/A</v>
      </c>
      <c r="F17" s="95">
        <f t="shared" si="0"/>
        <v>0</v>
      </c>
      <c r="G17" s="98"/>
    </row>
    <row r="18" spans="1:7" ht="32.25" thickBot="1">
      <c r="A18" s="60" t="str">
        <f>'متره برق'!P3890</f>
        <v>013304</v>
      </c>
      <c r="B18" s="60" t="str">
        <f>'متره برق'!Q3890</f>
        <v>چراغ فلورسنت روكار شبکه پره ای، با دو عدد لامپ فلورسنت 36 واتT8</v>
      </c>
      <c r="C18" s="60" t="str">
        <f>'متره برق'!R3890</f>
        <v>عدد</v>
      </c>
      <c r="D18" s="60">
        <f>'متره برق'!S3890</f>
        <v>692000</v>
      </c>
      <c r="E18" s="94" t="e">
        <f>VLOOKUP(A18,'متره برق'!A:K,9,FALSE)</f>
        <v>#N/A</v>
      </c>
      <c r="F18" s="95">
        <f t="shared" si="0"/>
        <v>0</v>
      </c>
      <c r="G18" s="98"/>
    </row>
    <row r="19" spans="1:7" ht="32.25" thickBot="1">
      <c r="A19" s="60" t="str">
        <f>'متره برق'!P3891</f>
        <v>013305</v>
      </c>
      <c r="B19" s="60" t="str">
        <f>'متره برق'!Q3891</f>
        <v>چراغ فلورسنت روكار شبکه پره ای، با سه عدد لامپ فلورسنت 36 واتT8</v>
      </c>
      <c r="C19" s="60" t="str">
        <f>'متره برق'!R3891</f>
        <v>عدد</v>
      </c>
      <c r="D19" s="60">
        <f>'متره برق'!S3891</f>
        <v>1067000</v>
      </c>
      <c r="E19" s="94" t="e">
        <f>VLOOKUP(A19,'متره برق'!A:K,9,FALSE)</f>
        <v>#N/A</v>
      </c>
      <c r="F19" s="95">
        <f t="shared" si="0"/>
        <v>0</v>
      </c>
      <c r="G19" s="98"/>
    </row>
    <row r="20" spans="1:7" ht="32.25" thickBot="1">
      <c r="A20" s="60" t="str">
        <f>'متره برق'!P3892</f>
        <v>013401</v>
      </c>
      <c r="B20" s="60" t="str">
        <f>'متره برق'!Q3892</f>
        <v>چراغ فلورسنت روکار لوور فلزی رنگ شده (V شکل)، با دو عدد لامپ فلورسنت 18 واتT8</v>
      </c>
      <c r="C20" s="60" t="str">
        <f>'متره برق'!R3892</f>
        <v>عدد</v>
      </c>
      <c r="D20" s="60">
        <f>'متره برق'!S3892</f>
        <v>615000</v>
      </c>
      <c r="E20" s="94" t="e">
        <f>VLOOKUP(A20,'متره برق'!A:K,9,FALSE)</f>
        <v>#N/A</v>
      </c>
      <c r="F20" s="95">
        <f t="shared" si="0"/>
        <v>0</v>
      </c>
      <c r="G20" s="98"/>
    </row>
    <row r="21" spans="1:7" ht="32.25" thickBot="1">
      <c r="A21" s="60" t="str">
        <f>'متره برق'!P3893</f>
        <v>013402</v>
      </c>
      <c r="B21" s="60" t="str">
        <f>'متره برق'!Q3893</f>
        <v>چراغ فلورسنت روکار لوور فلزی رنگ شده (V شکل)، با سه عدد لامپ فلورسنت 18 واتT8</v>
      </c>
      <c r="C21" s="60" t="str">
        <f>'متره برق'!R3893</f>
        <v>عدد</v>
      </c>
      <c r="D21" s="60">
        <f>'متره برق'!S3893</f>
        <v>963500</v>
      </c>
      <c r="E21" s="94" t="e">
        <f>VLOOKUP(A21,'متره برق'!A:K,9,FALSE)</f>
        <v>#N/A</v>
      </c>
      <c r="F21" s="95">
        <f t="shared" si="0"/>
        <v>0</v>
      </c>
      <c r="G21" s="98"/>
    </row>
    <row r="22" spans="1:7" ht="32.25" thickBot="1">
      <c r="A22" s="60" t="str">
        <f>'متره برق'!P3894</f>
        <v>013403</v>
      </c>
      <c r="B22" s="60" t="str">
        <f>'متره برق'!Q3894</f>
        <v>چراغ فلورسنت روکار لوور فلزی رنگ شده (V شکل)، با چهار عدد لامپ فلورسنت 18 واتT8</v>
      </c>
      <c r="C22" s="60" t="str">
        <f>'متره برق'!R3894</f>
        <v>عدد</v>
      </c>
      <c r="D22" s="60">
        <f>'متره برق'!S3894</f>
        <v>1284000</v>
      </c>
      <c r="E22" s="94" t="e">
        <f>VLOOKUP(A22,'متره برق'!A:K,9,FALSE)</f>
        <v>#N/A</v>
      </c>
      <c r="F22" s="95">
        <f t="shared" si="0"/>
        <v>0</v>
      </c>
      <c r="G22" s="98"/>
    </row>
    <row r="23" spans="1:7" ht="32.25" thickBot="1">
      <c r="A23" s="60" t="str">
        <f>'متره برق'!P3895</f>
        <v>013404</v>
      </c>
      <c r="B23" s="60" t="str">
        <f>'متره برق'!Q3895</f>
        <v>چراغ فلورسنت روکار لوور فلزی رنگ شده (V شکل)، با دو عدد لامپ فلورسنت 36 واتT8</v>
      </c>
      <c r="C23" s="60" t="str">
        <f>'متره برق'!R3895</f>
        <v>عدد</v>
      </c>
      <c r="D23" s="60">
        <f>'متره برق'!S3895</f>
        <v>808500</v>
      </c>
      <c r="E23" s="94" t="e">
        <f>VLOOKUP(A23,'متره برق'!A:K,9,FALSE)</f>
        <v>#N/A</v>
      </c>
      <c r="F23" s="95">
        <f t="shared" si="0"/>
        <v>0</v>
      </c>
      <c r="G23" s="98"/>
    </row>
    <row r="24" spans="1:7" ht="32.25" thickBot="1">
      <c r="A24" s="60" t="str">
        <f>'متره برق'!P3896</f>
        <v>013405</v>
      </c>
      <c r="B24" s="60" t="str">
        <f>'متره برق'!Q3896</f>
        <v>چراغ فلورسنت روکار لوور فلزی رنگ شده (V شکل)، با سه عدد لامپ فلورسنت 36 واتT8</v>
      </c>
      <c r="C24" s="60" t="str">
        <f>'متره برق'!R3896</f>
        <v>عدد</v>
      </c>
      <c r="D24" s="60">
        <f>'متره برق'!S3896</f>
        <v>1255000</v>
      </c>
      <c r="E24" s="94" t="e">
        <f>VLOOKUP(A24,'متره برق'!A:K,9,FALSE)</f>
        <v>#N/A</v>
      </c>
      <c r="F24" s="95">
        <f t="shared" si="0"/>
        <v>0</v>
      </c>
      <c r="G24" s="98"/>
    </row>
    <row r="25" spans="1:7" ht="32.25" thickBot="1">
      <c r="A25" s="60" t="str">
        <f>'متره برق'!P3897</f>
        <v>013406</v>
      </c>
      <c r="B25" s="60" t="str">
        <f>'متره برق'!Q3897</f>
        <v>چراغ فلورسنت روکار لوور فلزی رنگ شده (V شکل)، با چهار عدد لامپ فلورسنت 36 واتT8</v>
      </c>
      <c r="C25" s="60" t="str">
        <f>'متره برق'!R3897</f>
        <v>عدد</v>
      </c>
      <c r="D25" s="60">
        <f>'متره برق'!S3897</f>
        <v>2177000</v>
      </c>
      <c r="E25" s="94" t="e">
        <f>VLOOKUP(A25,'متره برق'!A:K,9,FALSE)</f>
        <v>#N/A</v>
      </c>
      <c r="F25" s="95">
        <f t="shared" si="0"/>
        <v>0</v>
      </c>
      <c r="G25" s="98"/>
    </row>
    <row r="26" spans="1:7" ht="32.25" thickBot="1">
      <c r="A26" s="60" t="str">
        <f>'متره برق'!P3898</f>
        <v>013501</v>
      </c>
      <c r="B26" s="60" t="str">
        <f>'متره برق'!Q3898</f>
        <v>چراغ فلورسنت روکار لوور آلومینیوم آنودایز شده با یک عدد لامپ فلورسنت 18 واتT8</v>
      </c>
      <c r="C26" s="60" t="str">
        <f>'متره برق'!R3898</f>
        <v>عدد</v>
      </c>
      <c r="D26" s="60">
        <f>'متره برق'!S3898</f>
        <v>645500</v>
      </c>
      <c r="E26" s="94" t="e">
        <f>VLOOKUP(A26,'متره برق'!A:K,9,FALSE)</f>
        <v>#N/A</v>
      </c>
      <c r="F26" s="95">
        <f t="shared" si="0"/>
        <v>0</v>
      </c>
      <c r="G26" s="98"/>
    </row>
    <row r="27" spans="1:7" ht="32.25" thickBot="1">
      <c r="A27" s="60" t="str">
        <f>'متره برق'!P3899</f>
        <v>013502</v>
      </c>
      <c r="B27" s="60" t="str">
        <f>'متره برق'!Q3899</f>
        <v>چراغ فلورسنت روکار لوور آلومینیوم آنودایز شده با دو عدد لامپ فلورسنت 18 واتT8</v>
      </c>
      <c r="C27" s="60" t="str">
        <f>'متره برق'!R3899</f>
        <v>عدد</v>
      </c>
      <c r="D27" s="60">
        <f>'متره برق'!S3899</f>
        <v>925500</v>
      </c>
      <c r="E27" s="94" t="e">
        <f>VLOOKUP(A27,'متره برق'!A:K,9,FALSE)</f>
        <v>#N/A</v>
      </c>
      <c r="F27" s="95">
        <f t="shared" si="0"/>
        <v>0</v>
      </c>
      <c r="G27" s="98"/>
    </row>
    <row r="28" spans="1:7" ht="32.25" thickBot="1">
      <c r="A28" s="60" t="str">
        <f>'متره برق'!P3900</f>
        <v>013503</v>
      </c>
      <c r="B28" s="60" t="str">
        <f>'متره برق'!Q3900</f>
        <v>چراغ فلورسنت روکار لوور آلومینیوم آنودایز شده با سه عدد لامپ فلورسنت 18 واتT8</v>
      </c>
      <c r="C28" s="60" t="str">
        <f>'متره برق'!R3900</f>
        <v>عدد</v>
      </c>
      <c r="D28" s="60">
        <f>'متره برق'!S3900</f>
        <v>1266000</v>
      </c>
      <c r="E28" s="94" t="e">
        <f>VLOOKUP(A28,'متره برق'!A:K,9,FALSE)</f>
        <v>#N/A</v>
      </c>
      <c r="F28" s="95">
        <f t="shared" si="0"/>
        <v>0</v>
      </c>
      <c r="G28" s="98"/>
    </row>
    <row r="29" spans="1:7" ht="32.25" thickBot="1">
      <c r="A29" s="60" t="str">
        <f>'متره برق'!P3901</f>
        <v>013504</v>
      </c>
      <c r="B29" s="60" t="str">
        <f>'متره برق'!Q3901</f>
        <v>چراغ فلورسنت روکار لوور آلومینیوم آنودایز شده با چهار عدد لامپ فلورسنت 18 واتT8</v>
      </c>
      <c r="C29" s="60" t="str">
        <f>'متره برق'!R3901</f>
        <v>عدد</v>
      </c>
      <c r="D29" s="60">
        <f>'متره برق'!S3901</f>
        <v>1442000</v>
      </c>
      <c r="E29" s="94" t="e">
        <f>VLOOKUP(A29,'متره برق'!A:K,9,FALSE)</f>
        <v>#N/A</v>
      </c>
      <c r="F29" s="95">
        <f t="shared" si="0"/>
        <v>0</v>
      </c>
      <c r="G29" s="98"/>
    </row>
    <row r="30" spans="1:7" ht="32.25" thickBot="1">
      <c r="A30" s="60" t="str">
        <f>'متره برق'!P3902</f>
        <v>013505</v>
      </c>
      <c r="B30" s="60" t="str">
        <f>'متره برق'!Q3902</f>
        <v>چراغ فلورسنت روکار لوور آلومینیوم آنودایز شده با یک عدد لامپ فلورسنت 36 واتT8</v>
      </c>
      <c r="C30" s="60" t="str">
        <f>'متره برق'!R3902</f>
        <v>عدد</v>
      </c>
      <c r="D30" s="60">
        <f>'متره برق'!S3902</f>
        <v>964000</v>
      </c>
      <c r="E30" s="94" t="e">
        <f>VLOOKUP(A30,'متره برق'!A:K,9,FALSE)</f>
        <v>#N/A</v>
      </c>
      <c r="F30" s="95">
        <f t="shared" si="0"/>
        <v>0</v>
      </c>
      <c r="G30" s="98"/>
    </row>
    <row r="31" spans="1:7" ht="32.25" thickBot="1">
      <c r="A31" s="60" t="str">
        <f>'متره برق'!P3903</f>
        <v>013506</v>
      </c>
      <c r="B31" s="60" t="str">
        <f>'متره برق'!Q3903</f>
        <v>چراغ فلورسنت روکار لوور آلومینیوم آنودایز شده با دو عدد لامپ فلورسنت 36 واتT8</v>
      </c>
      <c r="C31" s="60" t="str">
        <f>'متره برق'!R3903</f>
        <v>عدد</v>
      </c>
      <c r="D31" s="60">
        <f>'متره برق'!S3903</f>
        <v>1250000</v>
      </c>
      <c r="E31" s="94" t="e">
        <f>VLOOKUP(A31,'متره برق'!A:K,9,FALSE)</f>
        <v>#N/A</v>
      </c>
      <c r="F31" s="95">
        <f t="shared" si="0"/>
        <v>0</v>
      </c>
      <c r="G31" s="98"/>
    </row>
    <row r="32" spans="1:7" ht="32.25" thickBot="1">
      <c r="A32" s="60" t="str">
        <f>'متره برق'!P3904</f>
        <v>013507</v>
      </c>
      <c r="B32" s="60" t="str">
        <f>'متره برق'!Q3904</f>
        <v>چراغ فلورسنت روکار لوور آلومینیوم آنودایز شده با سه عدد لامپ فلورسنت 36 واتT8</v>
      </c>
      <c r="C32" s="60" t="str">
        <f>'متره برق'!R3904</f>
        <v>عدد</v>
      </c>
      <c r="D32" s="60">
        <f>'متره برق'!S3904</f>
        <v>1781000</v>
      </c>
      <c r="E32" s="94" t="e">
        <f>VLOOKUP(A32,'متره برق'!A:K,9,FALSE)</f>
        <v>#N/A</v>
      </c>
      <c r="F32" s="95">
        <f t="shared" si="0"/>
        <v>0</v>
      </c>
      <c r="G32" s="98"/>
    </row>
    <row r="33" spans="1:7" ht="32.25" thickBot="1">
      <c r="A33" s="60" t="str">
        <f>'متره برق'!P3905</f>
        <v>013508</v>
      </c>
      <c r="B33" s="60" t="str">
        <f>'متره برق'!Q3905</f>
        <v>چراغ فلورسنت روکار لوور آلومینیوم آنودایز شده با چهار عدد لامپ فلورسنت 36 واتT8</v>
      </c>
      <c r="C33" s="60" t="str">
        <f>'متره برق'!R3905</f>
        <v>عدد</v>
      </c>
      <c r="D33" s="60">
        <f>'متره برق'!S3905</f>
        <v>2691000</v>
      </c>
      <c r="E33" s="94" t="e">
        <f>VLOOKUP(A33,'متره برق'!A:K,9,FALSE)</f>
        <v>#N/A</v>
      </c>
      <c r="F33" s="95">
        <f t="shared" si="0"/>
        <v>0</v>
      </c>
      <c r="G33" s="98"/>
    </row>
    <row r="34" spans="1:7" ht="32.25" thickBot="1">
      <c r="A34" s="60" t="str">
        <f>'متره برق'!P3906</f>
        <v>013601</v>
      </c>
      <c r="B34" s="60" t="str">
        <f>'متره برق'!Q3906</f>
        <v>چراغ فلورسنت روکار لوور آلومینیوم آنودایز دابل پارابولیک با یک عدد لامپ فلورسنت 18 واتT8</v>
      </c>
      <c r="C34" s="60" t="str">
        <f>'متره برق'!R3906</f>
        <v>عدد</v>
      </c>
      <c r="D34" s="60">
        <f>'متره برق'!S3906</f>
        <v>925500</v>
      </c>
      <c r="E34" s="94" t="e">
        <f>VLOOKUP(A34,'متره برق'!A:K,9,FALSE)</f>
        <v>#N/A</v>
      </c>
      <c r="F34" s="95">
        <f t="shared" si="0"/>
        <v>0</v>
      </c>
      <c r="G34" s="98"/>
    </row>
    <row r="35" spans="1:7" ht="32.25" thickBot="1">
      <c r="A35" s="60" t="str">
        <f>'متره برق'!P3907</f>
        <v>013602</v>
      </c>
      <c r="B35" s="60" t="str">
        <f>'متره برق'!Q3907</f>
        <v>چراغ فلورسنت روکار لوور آلومینیوم آنودایز دابل پارابولیک با دو عدد لامپ فلورسنت 18 واتT8</v>
      </c>
      <c r="C35" s="60" t="str">
        <f>'متره برق'!R3907</f>
        <v>عدد</v>
      </c>
      <c r="D35" s="60">
        <f>'متره برق'!S3907</f>
        <v>1050000</v>
      </c>
      <c r="E35" s="94" t="e">
        <f>VLOOKUP(A35,'متره برق'!A:K,9,FALSE)</f>
        <v>#N/A</v>
      </c>
      <c r="F35" s="95">
        <f t="shared" si="0"/>
        <v>0</v>
      </c>
      <c r="G35" s="98"/>
    </row>
    <row r="36" spans="1:7" ht="32.25" thickBot="1">
      <c r="A36" s="60" t="str">
        <f>'متره برق'!P3908</f>
        <v>013603</v>
      </c>
      <c r="B36" s="60" t="str">
        <f>'متره برق'!Q3908</f>
        <v>چراغ فلورسنت روکار لوور آلومینیوم آنودایز دابل پارابولیک با سه عدد لامپ فلورسنت 18 واتT8</v>
      </c>
      <c r="C36" s="60" t="str">
        <f>'متره برق'!R3908</f>
        <v>عدد</v>
      </c>
      <c r="D36" s="60">
        <f>'متره برق'!S3908</f>
        <v>0</v>
      </c>
      <c r="E36" s="94" t="e">
        <f>VLOOKUP(A36,'متره برق'!A:K,9,FALSE)</f>
        <v>#N/A</v>
      </c>
      <c r="F36" s="95">
        <f t="shared" si="0"/>
        <v>0</v>
      </c>
      <c r="G36" s="98"/>
    </row>
    <row r="37" spans="1:7" ht="32.25" thickBot="1">
      <c r="A37" s="60" t="str">
        <f>'متره برق'!P3909</f>
        <v>013604</v>
      </c>
      <c r="B37" s="60" t="str">
        <f>'متره برق'!Q3909</f>
        <v>چراغ فلورسنت روکار لوور آلومینیوم آنودایز دابل پارابولیک با چهار عدد لامپ فلورسنت 18 واتT8</v>
      </c>
      <c r="C37" s="60" t="str">
        <f>'متره برق'!R3909</f>
        <v>عدد</v>
      </c>
      <c r="D37" s="60">
        <f>'متره برق'!S3909</f>
        <v>1656000</v>
      </c>
      <c r="E37" s="94" t="e">
        <f>VLOOKUP(A37,'متره برق'!A:K,9,FALSE)</f>
        <v>#N/A</v>
      </c>
      <c r="F37" s="95">
        <f t="shared" si="0"/>
        <v>0</v>
      </c>
      <c r="G37" s="98"/>
    </row>
    <row r="38" spans="1:7" ht="32.25" thickBot="1">
      <c r="A38" s="60" t="str">
        <f>'متره برق'!P3910</f>
        <v>013605</v>
      </c>
      <c r="B38" s="60" t="str">
        <f>'متره برق'!Q3910</f>
        <v>چراغ فلورسنت روکار لوور آلومینیوم آنودایز دابل پارابولیک با یک عدد لامپ فلورسنت 36 واتT8</v>
      </c>
      <c r="C38" s="60" t="str">
        <f>'متره برق'!R3910</f>
        <v>عدد</v>
      </c>
      <c r="D38" s="60">
        <f>'متره برق'!S3910</f>
        <v>1192000</v>
      </c>
      <c r="E38" s="94" t="e">
        <f>VLOOKUP(A38,'متره برق'!A:K,9,FALSE)</f>
        <v>#N/A</v>
      </c>
      <c r="F38" s="95">
        <f t="shared" si="0"/>
        <v>0</v>
      </c>
      <c r="G38" s="98"/>
    </row>
    <row r="39" spans="1:7" ht="32.25" thickBot="1">
      <c r="A39" s="60" t="str">
        <f>'متره برق'!P3911</f>
        <v>013606</v>
      </c>
      <c r="B39" s="60" t="str">
        <f>'متره برق'!Q3911</f>
        <v>چراغ فلورسنت روکار لوور آلومینیوم آنودایز دابل پارابولیک با دو عدد لامپ فلورسنت 36 واتT8</v>
      </c>
      <c r="C39" s="60" t="str">
        <f>'متره برق'!R3911</f>
        <v>عدد</v>
      </c>
      <c r="D39" s="60">
        <f>'متره برق'!S3911</f>
        <v>1510000</v>
      </c>
      <c r="E39" s="94" t="e">
        <f>VLOOKUP(A39,'متره برق'!A:K,9,FALSE)</f>
        <v>#N/A</v>
      </c>
      <c r="F39" s="95">
        <f t="shared" si="0"/>
        <v>0</v>
      </c>
      <c r="G39" s="98"/>
    </row>
    <row r="40" spans="1:7" ht="32.25" thickBot="1">
      <c r="A40" s="60" t="str">
        <f>'متره برق'!P3912</f>
        <v>013607</v>
      </c>
      <c r="B40" s="60" t="str">
        <f>'متره برق'!Q3912</f>
        <v>چراغ فلورسنت روکار لوور آلومینیوم آنودایز دابل پارابولیک با سه عدد لامپ فلورسنت 36 واتT8</v>
      </c>
      <c r="C40" s="60" t="str">
        <f>'متره برق'!R3912</f>
        <v>عدد</v>
      </c>
      <c r="D40" s="60">
        <f>'متره برق'!S3912</f>
        <v>2050000</v>
      </c>
      <c r="E40" s="94" t="e">
        <f>VLOOKUP(A40,'متره برق'!A:K,9,FALSE)</f>
        <v>#N/A</v>
      </c>
      <c r="F40" s="95">
        <f t="shared" si="0"/>
        <v>0</v>
      </c>
      <c r="G40" s="98"/>
    </row>
    <row r="41" spans="1:7" ht="32.25" thickBot="1">
      <c r="A41" s="60" t="str">
        <f>'متره برق'!P3913</f>
        <v>013608</v>
      </c>
      <c r="B41" s="60" t="str">
        <f>'متره برق'!Q3913</f>
        <v>چراغ فلورسنت روکار لوور آلومینیوم آنودایز دابل پارابولیک با چهار عدد لامپ فلورسنت 36 واتT8</v>
      </c>
      <c r="C41" s="60" t="str">
        <f>'متره برق'!R3913</f>
        <v>عدد</v>
      </c>
      <c r="D41" s="60">
        <f>'متره برق'!S3913</f>
        <v>2666000</v>
      </c>
      <c r="E41" s="94" t="e">
        <f>VLOOKUP(A41,'متره برق'!A:K,9,FALSE)</f>
        <v>#N/A</v>
      </c>
      <c r="F41" s="95">
        <f t="shared" si="0"/>
        <v>0</v>
      </c>
      <c r="G41" s="98"/>
    </row>
    <row r="42" spans="1:7" ht="32.25" thickBot="1">
      <c r="A42" s="60" t="str">
        <f>'متره برق'!P3914</f>
        <v>013701</v>
      </c>
      <c r="B42" s="60" t="str">
        <f>'متره برق'!Q3914</f>
        <v>چراغ فلورسنت روكار  با صفحه آکریلیک با دو عدد لامپ فلورسنت 18 واتT8</v>
      </c>
      <c r="C42" s="60" t="str">
        <f>'متره برق'!R3914</f>
        <v>عدد</v>
      </c>
      <c r="D42" s="60">
        <f>'متره برق'!S3914</f>
        <v>955000</v>
      </c>
      <c r="E42" s="94" t="e">
        <f>VLOOKUP(A42,'متره برق'!A:K,9,FALSE)</f>
        <v>#N/A</v>
      </c>
      <c r="F42" s="95">
        <f t="shared" si="0"/>
        <v>0</v>
      </c>
      <c r="G42" s="98"/>
    </row>
    <row r="43" spans="1:7" ht="32.25" thickBot="1">
      <c r="A43" s="60" t="str">
        <f>'متره برق'!P3915</f>
        <v>013702</v>
      </c>
      <c r="B43" s="60" t="str">
        <f>'متره برق'!Q3915</f>
        <v>چراغ فلورسنت روكار  با صفحه آکریلیک با سه عدد لامپ فلورسنت 18 واتT8</v>
      </c>
      <c r="C43" s="60" t="str">
        <f>'متره برق'!R3915</f>
        <v>عدد</v>
      </c>
      <c r="D43" s="60">
        <f>'متره برق'!S3915</f>
        <v>1114000</v>
      </c>
      <c r="E43" s="94" t="e">
        <f>VLOOKUP(A43,'متره برق'!A:K,9,FALSE)</f>
        <v>#N/A</v>
      </c>
      <c r="F43" s="95">
        <f t="shared" si="0"/>
        <v>0</v>
      </c>
      <c r="G43" s="98"/>
    </row>
    <row r="44" spans="1:7" ht="32.25" thickBot="1">
      <c r="A44" s="60" t="str">
        <f>'متره برق'!P3916</f>
        <v>013703</v>
      </c>
      <c r="B44" s="60" t="str">
        <f>'متره برق'!Q3916</f>
        <v>چراغ فلورسنت روكار  با صفحه آکریلیک با چهار عدد لامپ فلورسنت 18 واتT8</v>
      </c>
      <c r="C44" s="60" t="str">
        <f>'متره برق'!R3916</f>
        <v>عدد</v>
      </c>
      <c r="D44" s="60">
        <f>'متره برق'!S3916</f>
        <v>1359000</v>
      </c>
      <c r="E44" s="94" t="e">
        <f>VLOOKUP(A44,'متره برق'!A:K,9,FALSE)</f>
        <v>#N/A</v>
      </c>
      <c r="F44" s="95">
        <f t="shared" si="0"/>
        <v>0</v>
      </c>
      <c r="G44" s="98"/>
    </row>
    <row r="45" spans="1:7" ht="32.25" thickBot="1">
      <c r="A45" s="60" t="str">
        <f>'متره برق'!P3917</f>
        <v>013704</v>
      </c>
      <c r="B45" s="60" t="str">
        <f>'متره برق'!Q3917</f>
        <v>چراغ فلورسنت روكار با صفحه آکریلیک با دو عدد لامپ فلورسنت 36 واتT8</v>
      </c>
      <c r="C45" s="60" t="str">
        <f>'متره برق'!R3917</f>
        <v>عدد</v>
      </c>
      <c r="D45" s="60">
        <f>'متره برق'!S3917</f>
        <v>1315000</v>
      </c>
      <c r="E45" s="94" t="e">
        <f>VLOOKUP(A45,'متره برق'!A:K,9,FALSE)</f>
        <v>#N/A</v>
      </c>
      <c r="F45" s="95">
        <f t="shared" si="0"/>
        <v>0</v>
      </c>
      <c r="G45" s="98"/>
    </row>
    <row r="46" spans="1:7" ht="32.25" thickBot="1">
      <c r="A46" s="60" t="str">
        <f>'متره برق'!P3918</f>
        <v>013705</v>
      </c>
      <c r="B46" s="60" t="str">
        <f>'متره برق'!Q3918</f>
        <v>چراغ فلورسنت روكار با صفحه آکریلیک با سه عدد لامپ فلورسنت 36 واتT8</v>
      </c>
      <c r="C46" s="60" t="str">
        <f>'متره برق'!R3918</f>
        <v>عدد</v>
      </c>
      <c r="D46" s="60">
        <f>'متره برق'!S3918</f>
        <v>1729000</v>
      </c>
      <c r="E46" s="94" t="e">
        <f>VLOOKUP(A46,'متره برق'!A:K,9,FALSE)</f>
        <v>#N/A</v>
      </c>
      <c r="F46" s="95">
        <f t="shared" si="0"/>
        <v>0</v>
      </c>
      <c r="G46" s="98"/>
    </row>
    <row r="47" spans="1:7" ht="32.25" thickBot="1">
      <c r="A47" s="60" t="str">
        <f>'متره برق'!P3919</f>
        <v>013801</v>
      </c>
      <c r="B47" s="60" t="str">
        <f>'متره برق'!Q3919</f>
        <v>چراغ فلورسنت توکار شبکه پره ای، با دو عدد لامپ فلورسنت 18 واتT8</v>
      </c>
      <c r="C47" s="60" t="str">
        <f>'متره برق'!R3919</f>
        <v>عدد</v>
      </c>
      <c r="D47" s="60">
        <f>'متره برق'!S3919</f>
        <v>579500</v>
      </c>
      <c r="E47" s="94" t="e">
        <f>VLOOKUP(A47,'متره برق'!A:K,9,FALSE)</f>
        <v>#N/A</v>
      </c>
      <c r="F47" s="95">
        <f t="shared" si="0"/>
        <v>0</v>
      </c>
      <c r="G47" s="98"/>
    </row>
    <row r="48" spans="1:7" ht="32.25" thickBot="1">
      <c r="A48" s="60" t="str">
        <f>'متره برق'!P3920</f>
        <v>013802</v>
      </c>
      <c r="B48" s="60" t="str">
        <f>'متره برق'!Q3920</f>
        <v>چراغ فلورسنت توکار شبکه پره ای، با چهار عدد لامپ فلورسنت 18 واتT8</v>
      </c>
      <c r="C48" s="60" t="str">
        <f>'متره برق'!R3920</f>
        <v>عدد</v>
      </c>
      <c r="D48" s="60">
        <f>'متره برق'!S3920</f>
        <v>980000</v>
      </c>
      <c r="E48" s="94" t="e">
        <f>VLOOKUP(A48,'متره برق'!A:K,9,FALSE)</f>
        <v>#N/A</v>
      </c>
      <c r="F48" s="95">
        <f t="shared" si="0"/>
        <v>0</v>
      </c>
      <c r="G48" s="98"/>
    </row>
    <row r="49" spans="1:7" ht="32.25" thickBot="1">
      <c r="A49" s="60" t="str">
        <f>'متره برق'!P3921</f>
        <v>013803</v>
      </c>
      <c r="B49" s="60" t="str">
        <f>'متره برق'!Q3921</f>
        <v>چراغ فلورسنت توکار شبکه پره ای، با یک عدد لامپ فلورسنت 36 واتT8</v>
      </c>
      <c r="C49" s="60" t="str">
        <f>'متره برق'!R3921</f>
        <v>عدد</v>
      </c>
      <c r="D49" s="60">
        <f>'متره برق'!S3921</f>
        <v>571000</v>
      </c>
      <c r="E49" s="94" t="e">
        <f>VLOOKUP(A49,'متره برق'!A:K,9,FALSE)</f>
        <v>#N/A</v>
      </c>
      <c r="F49" s="95">
        <f t="shared" si="0"/>
        <v>0</v>
      </c>
      <c r="G49" s="98"/>
    </row>
    <row r="50" spans="1:7" ht="32.25" thickBot="1">
      <c r="A50" s="60" t="str">
        <f>'متره برق'!P3922</f>
        <v>013804</v>
      </c>
      <c r="B50" s="60" t="str">
        <f>'متره برق'!Q3922</f>
        <v>چراغ فلورسنت توکار شبکه پره ای، با دو عدد لامپ فلورسنت 36 واتT8</v>
      </c>
      <c r="C50" s="60" t="str">
        <f>'متره برق'!R3922</f>
        <v>عدد</v>
      </c>
      <c r="D50" s="60">
        <f>'متره برق'!S3922</f>
        <v>804000</v>
      </c>
      <c r="E50" s="94" t="e">
        <f>VLOOKUP(A50,'متره برق'!A:K,9,FALSE)</f>
        <v>#N/A</v>
      </c>
      <c r="F50" s="95">
        <f t="shared" si="0"/>
        <v>0</v>
      </c>
      <c r="G50" s="98"/>
    </row>
    <row r="51" spans="1:7" ht="32.25" thickBot="1">
      <c r="A51" s="60" t="str">
        <f>'متره برق'!P3923</f>
        <v>013805</v>
      </c>
      <c r="B51" s="60" t="str">
        <f>'متره برق'!Q3923</f>
        <v>چراغ فلورسنت توکار شبکه پره ای، با سه عدد لامپ فلورسنت 36 واتT8</v>
      </c>
      <c r="C51" s="60" t="str">
        <f>'متره برق'!R3923</f>
        <v>عدد</v>
      </c>
      <c r="D51" s="60">
        <f>'متره برق'!S3923</f>
        <v>1161000</v>
      </c>
      <c r="E51" s="94" t="e">
        <f>VLOOKUP(A51,'متره برق'!A:K,9,FALSE)</f>
        <v>#N/A</v>
      </c>
      <c r="F51" s="95">
        <f t="shared" si="0"/>
        <v>0</v>
      </c>
      <c r="G51" s="98"/>
    </row>
    <row r="52" spans="1:7" ht="32.25" thickBot="1">
      <c r="A52" s="60" t="str">
        <f>'متره برق'!P3924</f>
        <v>013901</v>
      </c>
      <c r="B52" s="60" t="str">
        <f>'متره برق'!Q3924</f>
        <v>چراغ فلورسنت توکار لوور فلزی رنگ شده (V شکل)، با دو عدد لامپ فلورسنت 18 واتT8</v>
      </c>
      <c r="C52" s="60" t="str">
        <f>'متره برق'!R3924</f>
        <v>عدد</v>
      </c>
      <c r="D52" s="60">
        <f>'متره برق'!S3924</f>
        <v>666000</v>
      </c>
      <c r="E52" s="94" t="e">
        <f>VLOOKUP(A52,'متره برق'!A:K,9,FALSE)</f>
        <v>#N/A</v>
      </c>
      <c r="F52" s="95">
        <f t="shared" si="0"/>
        <v>0</v>
      </c>
      <c r="G52" s="98"/>
    </row>
    <row r="53" spans="1:7" ht="32.25" thickBot="1">
      <c r="A53" s="60" t="str">
        <f>'متره برق'!P3925</f>
        <v>013902</v>
      </c>
      <c r="B53" s="60" t="str">
        <f>'متره برق'!Q3925</f>
        <v>چراغ فلورسنت توکار لوور فلزی رنگ شده (V شکل)، با چهار عدد لامپ فلورسنت 18 واتT8</v>
      </c>
      <c r="C53" s="60" t="str">
        <f>'متره برق'!R3925</f>
        <v>عدد</v>
      </c>
      <c r="D53" s="60">
        <f>'متره برق'!S3925</f>
        <v>1144000</v>
      </c>
      <c r="E53" s="94" t="e">
        <f>VLOOKUP(A53,'متره برق'!A:K,9,FALSE)</f>
        <v>#N/A</v>
      </c>
      <c r="F53" s="95">
        <f t="shared" si="0"/>
        <v>0</v>
      </c>
      <c r="G53" s="98"/>
    </row>
    <row r="54" spans="1:7" ht="32.25" thickBot="1">
      <c r="A54" s="60" t="str">
        <f>'متره برق'!P3926</f>
        <v>013903</v>
      </c>
      <c r="B54" s="60" t="str">
        <f>'متره برق'!Q3926</f>
        <v>چراغ فلورسنت توکار لوور فلزی رنگ شده (V شکل)، با یک عدد لامپ فلورسنت 36 واتT8</v>
      </c>
      <c r="C54" s="60" t="str">
        <f>'متره برق'!R3926</f>
        <v>عدد</v>
      </c>
      <c r="D54" s="60">
        <f>'متره برق'!S3926</f>
        <v>670000</v>
      </c>
      <c r="E54" s="94" t="e">
        <f>VLOOKUP(A54,'متره برق'!A:K,9,FALSE)</f>
        <v>#N/A</v>
      </c>
      <c r="F54" s="95">
        <f t="shared" si="0"/>
        <v>0</v>
      </c>
      <c r="G54" s="98"/>
    </row>
    <row r="55" spans="1:7" ht="32.25" thickBot="1">
      <c r="A55" s="60" t="str">
        <f>'متره برق'!P3927</f>
        <v>013904</v>
      </c>
      <c r="B55" s="60" t="str">
        <f>'متره برق'!Q3927</f>
        <v>چراغ فلورسنت توکار لوور فلزی رنگ شده (V شکل)، با دو عدد لامپ فلورسنت 36 واتT8</v>
      </c>
      <c r="C55" s="60" t="str">
        <f>'متره برق'!R3927</f>
        <v>عدد</v>
      </c>
      <c r="D55" s="60">
        <f>'متره برق'!S3927</f>
        <v>830000</v>
      </c>
      <c r="E55" s="94" t="e">
        <f>VLOOKUP(A55,'متره برق'!A:K,9,FALSE)</f>
        <v>#N/A</v>
      </c>
      <c r="F55" s="95">
        <f t="shared" si="0"/>
        <v>0</v>
      </c>
      <c r="G55" s="98"/>
    </row>
    <row r="56" spans="1:7" ht="32.25" thickBot="1">
      <c r="A56" s="60" t="str">
        <f>'متره برق'!P3928</f>
        <v>013905</v>
      </c>
      <c r="B56" s="60" t="str">
        <f>'متره برق'!Q3928</f>
        <v>چراغ فلورسنت توکار لوور فلزی رنگ شده (V شکل)، با سه عدد لامپ فلورسنت 36 واتT8</v>
      </c>
      <c r="C56" s="60" t="str">
        <f>'متره برق'!R3928</f>
        <v>عدد</v>
      </c>
      <c r="D56" s="60">
        <f>'متره برق'!S3928</f>
        <v>1357000</v>
      </c>
      <c r="E56" s="94" t="e">
        <f>VLOOKUP(A56,'متره برق'!A:K,9,FALSE)</f>
        <v>#N/A</v>
      </c>
      <c r="F56" s="95">
        <f t="shared" si="0"/>
        <v>0</v>
      </c>
      <c r="G56" s="98"/>
    </row>
    <row r="57" spans="1:7" ht="32.25" thickBot="1">
      <c r="A57" s="60" t="str">
        <f>'متره برق'!P3929</f>
        <v>014001</v>
      </c>
      <c r="B57" s="60" t="str">
        <f>'متره برق'!Q3929</f>
        <v>چراغ فلورسنت توکار لوور آلومینیوم آنودایز شده با دو عدد لامپ فلورسنت 18 واتT8</v>
      </c>
      <c r="C57" s="60" t="str">
        <f>'متره برق'!R3929</f>
        <v>عدد</v>
      </c>
      <c r="D57" s="60">
        <f>'متره برق'!S3929</f>
        <v>841500</v>
      </c>
      <c r="E57" s="94" t="e">
        <f>VLOOKUP(A57,'متره برق'!A:K,9,FALSE)</f>
        <v>#N/A</v>
      </c>
      <c r="F57" s="95">
        <f t="shared" si="0"/>
        <v>0</v>
      </c>
      <c r="G57" s="98"/>
    </row>
    <row r="58" spans="1:7" ht="32.25" thickBot="1">
      <c r="A58" s="60" t="str">
        <f>'متره برق'!P3930</f>
        <v>014002</v>
      </c>
      <c r="B58" s="60" t="str">
        <f>'متره برق'!Q3930</f>
        <v>چراغ فلورسنت توکار لوور آلومینیوم آنودایز شده با چهار عدد لامپ فلورسنت 18 واتT8</v>
      </c>
      <c r="C58" s="60" t="str">
        <f>'متره برق'!R3930</f>
        <v>عدد</v>
      </c>
      <c r="D58" s="60">
        <f>'متره برق'!S3930</f>
        <v>1298000</v>
      </c>
      <c r="E58" s="94" t="e">
        <f>VLOOKUP(A58,'متره برق'!A:K,9,FALSE)</f>
        <v>#N/A</v>
      </c>
      <c r="F58" s="95">
        <f t="shared" si="0"/>
        <v>0</v>
      </c>
      <c r="G58" s="98"/>
    </row>
    <row r="59" spans="1:7" ht="32.25" thickBot="1">
      <c r="A59" s="60" t="str">
        <f>'متره برق'!P3931</f>
        <v>014003</v>
      </c>
      <c r="B59" s="60" t="str">
        <f>'متره برق'!Q3931</f>
        <v>چراغ فلورسنت توکار لوور آلومینیوم آنودایز شده با یک عدد لامپ فلورسنت 36 واتT8</v>
      </c>
      <c r="C59" s="60" t="str">
        <f>'متره برق'!R3931</f>
        <v>عدد</v>
      </c>
      <c r="D59" s="60">
        <f>'متره برق'!S3931</f>
        <v>857500</v>
      </c>
      <c r="E59" s="94" t="e">
        <f>VLOOKUP(A59,'متره برق'!A:K,9,FALSE)</f>
        <v>#N/A</v>
      </c>
      <c r="F59" s="95">
        <f t="shared" si="0"/>
        <v>0</v>
      </c>
      <c r="G59" s="98"/>
    </row>
    <row r="60" spans="1:7" ht="32.25" thickBot="1">
      <c r="A60" s="60" t="str">
        <f>'متره برق'!P3932</f>
        <v>014004</v>
      </c>
      <c r="B60" s="60" t="str">
        <f>'متره برق'!Q3932</f>
        <v>چراغ فلورسنت توکار لوور آلومینیوم آنودایز شده با دو عدد لامپ فلورسنت 36 واتT8</v>
      </c>
      <c r="C60" s="60" t="str">
        <f>'متره برق'!R3932</f>
        <v>عدد</v>
      </c>
      <c r="D60" s="60">
        <f>'متره برق'!S3932</f>
        <v>1227000</v>
      </c>
      <c r="E60" s="94" t="e">
        <f>VLOOKUP(A60,'متره برق'!A:K,9,FALSE)</f>
        <v>#N/A</v>
      </c>
      <c r="F60" s="95">
        <f t="shared" si="0"/>
        <v>0</v>
      </c>
      <c r="G60" s="98"/>
    </row>
    <row r="61" spans="1:7" ht="32.25" thickBot="1">
      <c r="A61" s="60" t="str">
        <f>'متره برق'!P3933</f>
        <v>014005</v>
      </c>
      <c r="B61" s="60" t="str">
        <f>'متره برق'!Q3933</f>
        <v>چراغ فلورسنت توکار لوور آلومینیوم آنودایز شده با سه عدد لامپ فلورسنت 36 واتT8</v>
      </c>
      <c r="C61" s="60" t="str">
        <f>'متره برق'!R3933</f>
        <v>عدد</v>
      </c>
      <c r="D61" s="60">
        <f>'متره برق'!S3933</f>
        <v>1877000</v>
      </c>
      <c r="E61" s="94" t="e">
        <f>VLOOKUP(A61,'متره برق'!A:K,9,FALSE)</f>
        <v>#N/A</v>
      </c>
      <c r="F61" s="95">
        <f t="shared" si="0"/>
        <v>0</v>
      </c>
      <c r="G61" s="98"/>
    </row>
    <row r="62" spans="1:7" ht="32.25" thickBot="1">
      <c r="A62" s="60" t="str">
        <f>'متره برق'!P3934</f>
        <v>014006</v>
      </c>
      <c r="B62" s="60" t="str">
        <f>'متره برق'!Q3934</f>
        <v>چراغ فلورسنت توکار لوور آلومینیوم آنودایز شده با چهار عدد لامپ فلورسنت 36 واتT8</v>
      </c>
      <c r="C62" s="60" t="str">
        <f>'متره برق'!R3934</f>
        <v>عدد</v>
      </c>
      <c r="D62" s="60">
        <f>'متره برق'!S3934</f>
        <v>2407000</v>
      </c>
      <c r="E62" s="94" t="e">
        <f>VLOOKUP(A62,'متره برق'!A:K,9,FALSE)</f>
        <v>#N/A</v>
      </c>
      <c r="F62" s="95">
        <f t="shared" si="0"/>
        <v>0</v>
      </c>
      <c r="G62" s="98"/>
    </row>
    <row r="63" spans="1:7" ht="32.25" thickBot="1">
      <c r="A63" s="60" t="str">
        <f>'متره برق'!P3935</f>
        <v>014101</v>
      </c>
      <c r="B63" s="60" t="str">
        <f>'متره برق'!Q3935</f>
        <v>چراغ فلورسنت توکار لوور آلومینیوم آنودایز دابل پارابولیک با یک عدد لامپ فلورسنت 18 واتT8</v>
      </c>
      <c r="C63" s="60" t="str">
        <f>'متره برق'!R3935</f>
        <v>عدد</v>
      </c>
      <c r="D63" s="60">
        <f>'متره برق'!S3935</f>
        <v>925500</v>
      </c>
      <c r="E63" s="94" t="e">
        <f>VLOOKUP(A63,'متره برق'!A:K,9,FALSE)</f>
        <v>#N/A</v>
      </c>
      <c r="F63" s="95">
        <f t="shared" si="0"/>
        <v>0</v>
      </c>
      <c r="G63" s="98"/>
    </row>
    <row r="64" spans="1:7" ht="32.25" thickBot="1">
      <c r="A64" s="60" t="str">
        <f>'متره برق'!P3936</f>
        <v>014102</v>
      </c>
      <c r="B64" s="60" t="str">
        <f>'متره برق'!Q3936</f>
        <v>چراغ فلورسنت توکار لوور آلومینیوم آنودایز دابل پارابولیک با دو عدد لامپ فلورسنت 18 واتT8</v>
      </c>
      <c r="C64" s="60" t="str">
        <f>'متره برق'!R3936</f>
        <v>عدد</v>
      </c>
      <c r="D64" s="60">
        <f>'متره برق'!S3936</f>
        <v>1050000</v>
      </c>
      <c r="E64" s="94" t="e">
        <f>VLOOKUP(A64,'متره برق'!A:K,9,FALSE)</f>
        <v>#N/A</v>
      </c>
      <c r="F64" s="95">
        <f t="shared" si="0"/>
        <v>0</v>
      </c>
      <c r="G64" s="98"/>
    </row>
    <row r="65" spans="1:7" ht="32.25" thickBot="1">
      <c r="A65" s="60" t="str">
        <f>'متره برق'!P3937</f>
        <v>014103</v>
      </c>
      <c r="B65" s="60" t="str">
        <f>'متره برق'!Q3937</f>
        <v>چراغ فلورسنت توکار لوور آلومینیوم آنودایز دابل پارابولیک با سه عدد لامپ فلورسنت 18 واتT8</v>
      </c>
      <c r="C65" s="60" t="str">
        <f>'متره برق'!R3937</f>
        <v>عدد</v>
      </c>
      <c r="D65" s="60">
        <f>'متره برق'!S3937</f>
        <v>0</v>
      </c>
      <c r="E65" s="94" t="e">
        <f>VLOOKUP(A65,'متره برق'!A:K,9,FALSE)</f>
        <v>#N/A</v>
      </c>
      <c r="F65" s="95">
        <f t="shared" si="0"/>
        <v>0</v>
      </c>
      <c r="G65" s="98"/>
    </row>
    <row r="66" spans="1:7" ht="32.25" thickBot="1">
      <c r="A66" s="60" t="str">
        <f>'متره برق'!P3938</f>
        <v>014104</v>
      </c>
      <c r="B66" s="60" t="str">
        <f>'متره برق'!Q3938</f>
        <v>چراغ فلورسنت توکار لوور آلومینیوم آنودایز دابل پارابولیک با چهار عدد لامپ فلورسنت 18 واتT8</v>
      </c>
      <c r="C66" s="60" t="str">
        <f>'متره برق'!R3938</f>
        <v>عدد</v>
      </c>
      <c r="D66" s="60">
        <f>'متره برق'!S3938</f>
        <v>1298000</v>
      </c>
      <c r="E66" s="94" t="e">
        <f>VLOOKUP(A66,'متره برق'!A:K,9,FALSE)</f>
        <v>#N/A</v>
      </c>
      <c r="F66" s="95">
        <f t="shared" si="0"/>
        <v>0</v>
      </c>
      <c r="G66" s="98"/>
    </row>
    <row r="67" spans="1:7" ht="32.25" thickBot="1">
      <c r="A67" s="60" t="str">
        <f>'متره برق'!P3939</f>
        <v>014105</v>
      </c>
      <c r="B67" s="60" t="str">
        <f>'متره برق'!Q3939</f>
        <v>چراغ فلورسنت توکار لوور آلومینیوم آنودایز دابل پارابولیک با یک عدد لامپ فلورسنت 36 واتT8</v>
      </c>
      <c r="C67" s="60" t="str">
        <f>'متره برق'!R3939</f>
        <v>عدد</v>
      </c>
      <c r="D67" s="60">
        <f>'متره برق'!S3939</f>
        <v>1131000</v>
      </c>
      <c r="E67" s="94" t="e">
        <f>VLOOKUP(A67,'متره برق'!A:K,9,FALSE)</f>
        <v>#N/A</v>
      </c>
      <c r="F67" s="95">
        <f t="shared" si="0"/>
        <v>0</v>
      </c>
      <c r="G67" s="98"/>
    </row>
    <row r="68" spans="1:7" ht="32.25" thickBot="1">
      <c r="A68" s="60" t="str">
        <f>'متره برق'!P3940</f>
        <v>014106</v>
      </c>
      <c r="B68" s="60" t="str">
        <f>'متره برق'!Q3940</f>
        <v>چراغ فلورسنت توکار لوور آلومینیوم آنودایز دابل پارابولیک با دو عدد لامپ فلورسنت 36 واتT8</v>
      </c>
      <c r="C68" s="60" t="str">
        <f>'متره برق'!R3940</f>
        <v>عدد</v>
      </c>
      <c r="D68" s="60">
        <f>'متره برق'!S3940</f>
        <v>1183000</v>
      </c>
      <c r="E68" s="94" t="e">
        <f>VLOOKUP(A68,'متره برق'!A:K,9,FALSE)</f>
        <v>#N/A</v>
      </c>
      <c r="F68" s="95">
        <f t="shared" si="0"/>
        <v>0</v>
      </c>
      <c r="G68" s="98"/>
    </row>
    <row r="69" spans="1:7" ht="32.25" thickBot="1">
      <c r="A69" s="60" t="str">
        <f>'متره برق'!P3941</f>
        <v>014107</v>
      </c>
      <c r="B69" s="60" t="str">
        <f>'متره برق'!Q3941</f>
        <v>چراغ فلورسنت توکار لوور آلومینیوم آنودایز دابل پارابولیک با سه عدد لامپ فلورسنت 36 واتT8</v>
      </c>
      <c r="C69" s="60" t="str">
        <f>'متره برق'!R3941</f>
        <v>عدد</v>
      </c>
      <c r="D69" s="60">
        <f>'متره برق'!S3941</f>
        <v>1271000</v>
      </c>
      <c r="E69" s="94" t="e">
        <f>VLOOKUP(A69,'متره برق'!A:K,9,FALSE)</f>
        <v>#N/A</v>
      </c>
      <c r="F69" s="95">
        <f t="shared" si="0"/>
        <v>0</v>
      </c>
      <c r="G69" s="98"/>
    </row>
    <row r="70" spans="1:7" ht="32.25" thickBot="1">
      <c r="A70" s="60" t="str">
        <f>'متره برق'!P3942</f>
        <v>014201</v>
      </c>
      <c r="B70" s="60" t="str">
        <f>'متره برق'!Q3942</f>
        <v>چراغ فلورسنت توکار  با صفحه آکریلیک با دو عدد لامپ فلورسنت 18 واتT8</v>
      </c>
      <c r="C70" s="60" t="str">
        <f>'متره برق'!R3942</f>
        <v>عدد</v>
      </c>
      <c r="D70" s="60">
        <f>'متره برق'!S3942</f>
        <v>881500</v>
      </c>
      <c r="E70" s="94" t="e">
        <f>VLOOKUP(A70,'متره برق'!A:K,9,FALSE)</f>
        <v>#N/A</v>
      </c>
      <c r="F70" s="95">
        <f t="shared" si="0"/>
        <v>0</v>
      </c>
      <c r="G70" s="98"/>
    </row>
    <row r="71" spans="1:7" ht="32.25" thickBot="1">
      <c r="A71" s="60" t="str">
        <f>'متره برق'!P3943</f>
        <v>014202</v>
      </c>
      <c r="B71" s="60" t="str">
        <f>'متره برق'!Q3943</f>
        <v>چراغ فلورسنت توکار  با صفحه آکریلیک با چهار عدد لامپ فلورسنت 18 واتT8</v>
      </c>
      <c r="C71" s="60" t="str">
        <f>'متره برق'!R3943</f>
        <v>عدد</v>
      </c>
      <c r="D71" s="60">
        <f>'متره برق'!S3943</f>
        <v>1276000</v>
      </c>
      <c r="E71" s="94" t="e">
        <f>VLOOKUP(A71,'متره برق'!A:K,9,FALSE)</f>
        <v>#N/A</v>
      </c>
      <c r="F71" s="95">
        <f t="shared" ref="F71:F134" si="1">IF(ISNA(E71*D71),0,ROUND((E71*D71),0))</f>
        <v>0</v>
      </c>
      <c r="G71" s="98"/>
    </row>
    <row r="72" spans="1:7" ht="32.25" thickBot="1">
      <c r="A72" s="60" t="str">
        <f>'متره برق'!P3944</f>
        <v>014203</v>
      </c>
      <c r="B72" s="60" t="str">
        <f>'متره برق'!Q3944</f>
        <v>چراغ فلورسنت توکار  با صفحه آکریلیک با یک عدد لامپ فلورسنت 36 واتT8</v>
      </c>
      <c r="C72" s="60" t="str">
        <f>'متره برق'!R3944</f>
        <v>عدد</v>
      </c>
      <c r="D72" s="60">
        <f>'متره برق'!S3944</f>
        <v>1111000</v>
      </c>
      <c r="E72" s="94" t="e">
        <f>VLOOKUP(A72,'متره برق'!A:K,9,FALSE)</f>
        <v>#N/A</v>
      </c>
      <c r="F72" s="95">
        <f t="shared" si="1"/>
        <v>0</v>
      </c>
      <c r="G72" s="98"/>
    </row>
    <row r="73" spans="1:7" ht="32.25" thickBot="1">
      <c r="A73" s="60" t="str">
        <f>'متره برق'!P3945</f>
        <v>014204</v>
      </c>
      <c r="B73" s="60" t="str">
        <f>'متره برق'!Q3945</f>
        <v>چراغ فلورسنت توکار با صفحه آکریلیک با دو عدد لامپ فلورسنت 36 واتT8</v>
      </c>
      <c r="C73" s="60" t="str">
        <f>'متره برق'!R3945</f>
        <v>عدد</v>
      </c>
      <c r="D73" s="60">
        <f>'متره برق'!S3945</f>
        <v>1210000</v>
      </c>
      <c r="E73" s="94" t="e">
        <f>VLOOKUP(A73,'متره برق'!A:K,9,FALSE)</f>
        <v>#N/A</v>
      </c>
      <c r="F73" s="95">
        <f t="shared" si="1"/>
        <v>0</v>
      </c>
      <c r="G73" s="98"/>
    </row>
    <row r="74" spans="1:7" ht="32.25" thickBot="1">
      <c r="A74" s="60" t="str">
        <f>'متره برق'!P3946</f>
        <v>014205</v>
      </c>
      <c r="B74" s="60" t="str">
        <f>'متره برق'!Q3946</f>
        <v>چراغ فلورسنت توکار با صفحه آکریلیک با سه عدد لامپ فلورسنت 36 واتT8</v>
      </c>
      <c r="C74" s="60" t="str">
        <f>'متره برق'!R3946</f>
        <v>عدد</v>
      </c>
      <c r="D74" s="60">
        <f>'متره برق'!S3946</f>
        <v>1405000</v>
      </c>
      <c r="E74" s="94" t="e">
        <f>VLOOKUP(A74,'متره برق'!A:K,9,FALSE)</f>
        <v>#N/A</v>
      </c>
      <c r="F74" s="95">
        <f t="shared" si="1"/>
        <v>0</v>
      </c>
      <c r="G74" s="98"/>
    </row>
    <row r="75" spans="1:7" ht="32.25" thickBot="1">
      <c r="A75" s="60" t="str">
        <f>'متره برق'!P3947</f>
        <v>014301</v>
      </c>
      <c r="B75" s="60" t="str">
        <f>'متره برق'!Q3947</f>
        <v xml:space="preserve">چراغ فلورسنت روکار قاب ساده با يک عدد لامپ فلورسنت 36 وات TCL   </v>
      </c>
      <c r="C75" s="60" t="str">
        <f>'متره برق'!R3947</f>
        <v>عدد</v>
      </c>
      <c r="D75" s="60">
        <f>'متره برق'!S3947</f>
        <v>281000</v>
      </c>
      <c r="E75" s="94" t="e">
        <f>VLOOKUP(A75,'متره برق'!A:K,9,FALSE)</f>
        <v>#N/A</v>
      </c>
      <c r="F75" s="95">
        <f t="shared" si="1"/>
        <v>0</v>
      </c>
      <c r="G75" s="98"/>
    </row>
    <row r="76" spans="1:7" ht="32.25" thickBot="1">
      <c r="A76" s="60" t="str">
        <f>'متره برق'!P3948</f>
        <v>014302</v>
      </c>
      <c r="B76" s="60" t="str">
        <f>'متره برق'!Q3948</f>
        <v xml:space="preserve">چراغ فلورسنت روکار قاب ساده با دو عدد لامپ فلورسنت 36 وات TCL   </v>
      </c>
      <c r="C76" s="60" t="str">
        <f>'متره برق'!R3948</f>
        <v>عدد</v>
      </c>
      <c r="D76" s="60">
        <f>'متره برق'!S3948</f>
        <v>395500</v>
      </c>
      <c r="E76" s="94" t="e">
        <f>VLOOKUP(A76,'متره برق'!A:K,9,FALSE)</f>
        <v>#N/A</v>
      </c>
      <c r="F76" s="95">
        <f t="shared" si="1"/>
        <v>0</v>
      </c>
      <c r="G76" s="98"/>
    </row>
    <row r="77" spans="1:7" ht="32.25" thickBot="1">
      <c r="A77" s="60" t="str">
        <f>'متره برق'!P3949</f>
        <v>014401</v>
      </c>
      <c r="B77" s="60" t="str">
        <f>'متره برق'!Q3949</f>
        <v xml:space="preserve">چراغ فلورسنت روکار رفلکتوری با دو عدد لامپ فلورسنت 36 وات TCL   </v>
      </c>
      <c r="C77" s="60" t="str">
        <f>'متره برق'!R3949</f>
        <v>عدد</v>
      </c>
      <c r="D77" s="60">
        <f>'متره برق'!S3949</f>
        <v>511000</v>
      </c>
      <c r="E77" s="94" t="e">
        <f>VLOOKUP(A77,'متره برق'!A:K,9,FALSE)</f>
        <v>#N/A</v>
      </c>
      <c r="F77" s="95">
        <f t="shared" si="1"/>
        <v>0</v>
      </c>
      <c r="G77" s="98"/>
    </row>
    <row r="78" spans="1:7" ht="32.25" thickBot="1">
      <c r="A78" s="60" t="str">
        <f>'متره برق'!P3950</f>
        <v>014501</v>
      </c>
      <c r="B78" s="60" t="str">
        <f>'متره برق'!Q3950</f>
        <v xml:space="preserve">چراغ فلورسنت روکار با لوور آلومینیوم آنودایز شده با يک عدد لامپ فلورسنت 18 وات TCL   </v>
      </c>
      <c r="C78" s="60" t="str">
        <f>'متره برق'!R3950</f>
        <v>عدد</v>
      </c>
      <c r="D78" s="60">
        <f>'متره برق'!S3950</f>
        <v>401500</v>
      </c>
      <c r="E78" s="94" t="e">
        <f>VLOOKUP(A78,'متره برق'!A:K,9,FALSE)</f>
        <v>#N/A</v>
      </c>
      <c r="F78" s="95">
        <f t="shared" si="1"/>
        <v>0</v>
      </c>
      <c r="G78" s="98"/>
    </row>
    <row r="79" spans="1:7" ht="32.25" thickBot="1">
      <c r="A79" s="60" t="str">
        <f>'متره برق'!P3951</f>
        <v>014502</v>
      </c>
      <c r="B79" s="60" t="str">
        <f>'متره برق'!Q3951</f>
        <v xml:space="preserve">چراغ فلورسنت روکار با لوور آلومینیوم آنودایز شده با دو عدد لامپ فلورسنت 18 وات TCL   </v>
      </c>
      <c r="C79" s="60" t="str">
        <f>'متره برق'!R3951</f>
        <v>عدد</v>
      </c>
      <c r="D79" s="60">
        <f>'متره برق'!S3951</f>
        <v>676500</v>
      </c>
      <c r="E79" s="94" t="e">
        <f>VLOOKUP(A79,'متره برق'!A:K,9,FALSE)</f>
        <v>#N/A</v>
      </c>
      <c r="F79" s="95">
        <f t="shared" si="1"/>
        <v>0</v>
      </c>
      <c r="G79" s="98"/>
    </row>
    <row r="80" spans="1:7" ht="32.25" thickBot="1">
      <c r="A80" s="60" t="str">
        <f>'متره برق'!P3952</f>
        <v>014503</v>
      </c>
      <c r="B80" s="60" t="str">
        <f>'متره برق'!Q3952</f>
        <v xml:space="preserve">چراغ فلورسنت روکار با لوور آلومینیوم آنودایز شده با يک عدد لامپ فلورسنت 36 وات TCL   </v>
      </c>
      <c r="C80" s="60" t="str">
        <f>'متره برق'!R3952</f>
        <v>عدد</v>
      </c>
      <c r="D80" s="60">
        <f>'متره برق'!S3952</f>
        <v>878000</v>
      </c>
      <c r="E80" s="94" t="e">
        <f>VLOOKUP(A80,'متره برق'!A:K,9,FALSE)</f>
        <v>#N/A</v>
      </c>
      <c r="F80" s="95">
        <f t="shared" si="1"/>
        <v>0</v>
      </c>
      <c r="G80" s="98"/>
    </row>
    <row r="81" spans="1:7" ht="32.25" thickBot="1">
      <c r="A81" s="60" t="str">
        <f>'متره برق'!P3953</f>
        <v>014504</v>
      </c>
      <c r="B81" s="60" t="str">
        <f>'متره برق'!Q3953</f>
        <v xml:space="preserve">چراغ فلورسنت روکار با لوور آلومینیوم آنودایز شده با دو عدد لامپ فلورسنت 36 وات TCL   </v>
      </c>
      <c r="C81" s="60" t="str">
        <f>'متره برق'!R3953</f>
        <v>عدد</v>
      </c>
      <c r="D81" s="60">
        <f>'متره برق'!S3953</f>
        <v>1014000</v>
      </c>
      <c r="E81" s="94" t="e">
        <f>VLOOKUP(A81,'متره برق'!A:K,9,FALSE)</f>
        <v>#N/A</v>
      </c>
      <c r="F81" s="95">
        <f t="shared" si="1"/>
        <v>0</v>
      </c>
      <c r="G81" s="98"/>
    </row>
    <row r="82" spans="1:7" ht="32.25" thickBot="1">
      <c r="A82" s="60" t="str">
        <f>'متره برق'!P3954</f>
        <v>014505</v>
      </c>
      <c r="B82" s="60" t="str">
        <f>'متره برق'!Q3954</f>
        <v xml:space="preserve">چراغ فلورسنت روکار با لوور آلومینیوم آنودایز شده با سه عدد لامپ فلورسنت 36 وات TCL   </v>
      </c>
      <c r="C82" s="60" t="str">
        <f>'متره برق'!R3954</f>
        <v>عدد</v>
      </c>
      <c r="D82" s="60">
        <f>'متره برق'!S3954</f>
        <v>1374000</v>
      </c>
      <c r="E82" s="94" t="e">
        <f>VLOOKUP(A82,'متره برق'!A:K,9,FALSE)</f>
        <v>#N/A</v>
      </c>
      <c r="F82" s="95">
        <f t="shared" si="1"/>
        <v>0</v>
      </c>
      <c r="G82" s="98"/>
    </row>
    <row r="83" spans="1:7" ht="32.25" thickBot="1">
      <c r="A83" s="60" t="str">
        <f>'متره برق'!P3955</f>
        <v>014506</v>
      </c>
      <c r="B83" s="60" t="str">
        <f>'متره برق'!Q3955</f>
        <v xml:space="preserve">چراغ فلورسنت روکار با لوور آلومینیوم آنودایز شده با چهار عدد لامپ فلورسنت 36 وات TCL   </v>
      </c>
      <c r="C83" s="60" t="str">
        <f>'متره برق'!R3955</f>
        <v>عدد</v>
      </c>
      <c r="D83" s="60">
        <f>'متره برق'!S3955</f>
        <v>1530000</v>
      </c>
      <c r="E83" s="94" t="e">
        <f>VLOOKUP(A83,'متره برق'!A:K,9,FALSE)</f>
        <v>#N/A</v>
      </c>
      <c r="F83" s="95">
        <f t="shared" si="1"/>
        <v>0</v>
      </c>
      <c r="G83" s="98"/>
    </row>
    <row r="84" spans="1:7" ht="32.25" thickBot="1">
      <c r="A84" s="60" t="str">
        <f>'متره برق'!P3956</f>
        <v>014601</v>
      </c>
      <c r="B84" s="60" t="str">
        <f>'متره برق'!Q3956</f>
        <v xml:space="preserve">چراغ فلورسنت روکار با لوور آلومینیوم آنودایز شده دابل پارابولیک با يک عدد لامپ فلورسنت 18 وات TCL   </v>
      </c>
      <c r="C84" s="60" t="str">
        <f>'متره برق'!R3956</f>
        <v>عدد</v>
      </c>
      <c r="D84" s="60">
        <f>'متره برق'!S3956</f>
        <v>0</v>
      </c>
      <c r="E84" s="94" t="e">
        <f>VLOOKUP(A84,'متره برق'!A:K,9,FALSE)</f>
        <v>#N/A</v>
      </c>
      <c r="F84" s="95">
        <f t="shared" si="1"/>
        <v>0</v>
      </c>
      <c r="G84" s="98"/>
    </row>
    <row r="85" spans="1:7" ht="32.25" thickBot="1">
      <c r="A85" s="60" t="str">
        <f>'متره برق'!P3957</f>
        <v>014602</v>
      </c>
      <c r="B85" s="60" t="str">
        <f>'متره برق'!Q3957</f>
        <v xml:space="preserve">چراغ فلورسنت روکار با لوور آلومینیوم آنودایز شده دابل پارابولیک با دو عدد لامپ فلورسنت 18 وات TCL   </v>
      </c>
      <c r="C85" s="60" t="str">
        <f>'متره برق'!R3957</f>
        <v>عدد</v>
      </c>
      <c r="D85" s="60">
        <f>'متره برق'!S3957</f>
        <v>762500</v>
      </c>
      <c r="E85" s="94" t="e">
        <f>VLOOKUP(A85,'متره برق'!A:K,9,FALSE)</f>
        <v>#N/A</v>
      </c>
      <c r="F85" s="95">
        <f t="shared" si="1"/>
        <v>0</v>
      </c>
      <c r="G85" s="98"/>
    </row>
    <row r="86" spans="1:7" ht="32.25" thickBot="1">
      <c r="A86" s="60" t="str">
        <f>'متره برق'!P3958</f>
        <v>014603</v>
      </c>
      <c r="B86" s="60" t="str">
        <f>'متره برق'!Q3958</f>
        <v xml:space="preserve">چراغ فلورسنت روکار با لوور آلومینیوم آنودایز شده دابل پارابولیک با يک عدد لامپ فلورسنت 36 وات TCL   </v>
      </c>
      <c r="C86" s="60" t="str">
        <f>'متره برق'!R3958</f>
        <v>عدد</v>
      </c>
      <c r="D86" s="60">
        <f>'متره برق'!S3958</f>
        <v>829500</v>
      </c>
      <c r="E86" s="94" t="e">
        <f>VLOOKUP(A86,'متره برق'!A:K,9,FALSE)</f>
        <v>#N/A</v>
      </c>
      <c r="F86" s="95">
        <f t="shared" si="1"/>
        <v>0</v>
      </c>
      <c r="G86" s="98"/>
    </row>
    <row r="87" spans="1:7" ht="32.25" thickBot="1">
      <c r="A87" s="60" t="str">
        <f>'متره برق'!P3959</f>
        <v>014604</v>
      </c>
      <c r="B87" s="60" t="str">
        <f>'متره برق'!Q3959</f>
        <v xml:space="preserve">چراغ فلورسنت روکار با لوور آلومینیوم آنودایز شده دابل پارابولیک با دو عدد لامپ فلورسنت 36 وات TCL   </v>
      </c>
      <c r="C87" s="60" t="str">
        <f>'متره برق'!R3959</f>
        <v>عدد</v>
      </c>
      <c r="D87" s="60">
        <f>'متره برق'!S3959</f>
        <v>1184000</v>
      </c>
      <c r="E87" s="94" t="e">
        <f>VLOOKUP(A87,'متره برق'!A:K,9,FALSE)</f>
        <v>#N/A</v>
      </c>
      <c r="F87" s="95">
        <f t="shared" si="1"/>
        <v>0</v>
      </c>
      <c r="G87" s="98"/>
    </row>
    <row r="88" spans="1:7" ht="32.25" thickBot="1">
      <c r="A88" s="60" t="str">
        <f>'متره برق'!P3960</f>
        <v>014605</v>
      </c>
      <c r="B88" s="60" t="str">
        <f>'متره برق'!Q3960</f>
        <v xml:space="preserve">چراغ فلورسنت روکار با لوور آلومینیوم آنودایز شده دابل پارابولیک با سه عدد لامپ فلورسنت 36 وات TCL   </v>
      </c>
      <c r="C88" s="60" t="str">
        <f>'متره برق'!R3960</f>
        <v>عدد</v>
      </c>
      <c r="D88" s="60">
        <f>'متره برق'!S3960</f>
        <v>1462000</v>
      </c>
      <c r="E88" s="94" t="e">
        <f>VLOOKUP(A88,'متره برق'!A:K,9,FALSE)</f>
        <v>#N/A</v>
      </c>
      <c r="F88" s="95">
        <f t="shared" si="1"/>
        <v>0</v>
      </c>
      <c r="G88" s="98"/>
    </row>
    <row r="89" spans="1:7" ht="48" thickBot="1">
      <c r="A89" s="60" t="str">
        <f>'متره برق'!P3961</f>
        <v>014606</v>
      </c>
      <c r="B89" s="60" t="str">
        <f>'متره برق'!Q3961</f>
        <v xml:space="preserve">چراغ فلورسنت روکار با لوور آلومینیوم آنودایز شده دابل پارابولیک با چهار عدد لامپ فلورسنت 36 وات TCL   </v>
      </c>
      <c r="C89" s="60" t="str">
        <f>'متره برق'!R3961</f>
        <v>عدد</v>
      </c>
      <c r="D89" s="60">
        <f>'متره برق'!S3961</f>
        <v>1769000</v>
      </c>
      <c r="E89" s="94" t="e">
        <f>VLOOKUP(A89,'متره برق'!A:K,9,FALSE)</f>
        <v>#N/A</v>
      </c>
      <c r="F89" s="95">
        <f t="shared" si="1"/>
        <v>0</v>
      </c>
      <c r="G89" s="98"/>
    </row>
    <row r="90" spans="1:7" ht="32.25" thickBot="1">
      <c r="A90" s="60" t="str">
        <f>'متره برق'!P3962</f>
        <v>014701</v>
      </c>
      <c r="B90" s="60" t="str">
        <f>'متره برق'!Q3962</f>
        <v xml:space="preserve">چراغ فلورسنت روکار باصفحه اکریلیک با يک عدد لامپ فلورسنت 18 وات TCL   </v>
      </c>
      <c r="C90" s="60" t="str">
        <f>'متره برق'!R3962</f>
        <v>عدد</v>
      </c>
      <c r="D90" s="60">
        <f>'متره برق'!S3962</f>
        <v>545000</v>
      </c>
      <c r="E90" s="94" t="e">
        <f>VLOOKUP(A90,'متره برق'!A:K,9,FALSE)</f>
        <v>#N/A</v>
      </c>
      <c r="F90" s="95">
        <f t="shared" si="1"/>
        <v>0</v>
      </c>
      <c r="G90" s="98"/>
    </row>
    <row r="91" spans="1:7" ht="32.25" thickBot="1">
      <c r="A91" s="60" t="str">
        <f>'متره برق'!P3963</f>
        <v>014702</v>
      </c>
      <c r="B91" s="60" t="str">
        <f>'متره برق'!Q3963</f>
        <v xml:space="preserve">چراغ فلورسنت روکار باصفحه اکریلیک با دو عدد لامپ فلورسنت 18 وات TCL   </v>
      </c>
      <c r="C91" s="60" t="str">
        <f>'متره برق'!R3963</f>
        <v>عدد</v>
      </c>
      <c r="D91" s="60">
        <f>'متره برق'!S3963</f>
        <v>812500</v>
      </c>
      <c r="E91" s="94" t="e">
        <f>VLOOKUP(A91,'متره برق'!A:K,9,FALSE)</f>
        <v>#N/A</v>
      </c>
      <c r="F91" s="95">
        <f t="shared" si="1"/>
        <v>0</v>
      </c>
      <c r="G91" s="98"/>
    </row>
    <row r="92" spans="1:7" ht="32.25" thickBot="1">
      <c r="A92" s="60" t="str">
        <f>'متره برق'!P3964</f>
        <v>014703</v>
      </c>
      <c r="B92" s="60" t="str">
        <f>'متره برق'!Q3964</f>
        <v xml:space="preserve">چراغ فلورسنت روکار باصفحه اکریلیک با يک عدد لامپ فلورسنت 36 وات TCL   </v>
      </c>
      <c r="C92" s="60" t="str">
        <f>'متره برق'!R3964</f>
        <v>عدد</v>
      </c>
      <c r="D92" s="60">
        <f>'متره برق'!S3964</f>
        <v>855500</v>
      </c>
      <c r="E92" s="94" t="e">
        <f>VLOOKUP(A92,'متره برق'!A:K,9,FALSE)</f>
        <v>#N/A</v>
      </c>
      <c r="F92" s="95">
        <f t="shared" si="1"/>
        <v>0</v>
      </c>
      <c r="G92" s="98"/>
    </row>
    <row r="93" spans="1:7" ht="32.25" thickBot="1">
      <c r="A93" s="60" t="str">
        <f>'متره برق'!P3965</f>
        <v>014704</v>
      </c>
      <c r="B93" s="60" t="str">
        <f>'متره برق'!Q3965</f>
        <v xml:space="preserve">چراغ فلورسنت روکار باصفحه اکریلیک با دو عدد لامپ فلورسنت 36 وات TCL   </v>
      </c>
      <c r="C93" s="60" t="str">
        <f>'متره برق'!R3965</f>
        <v>عدد</v>
      </c>
      <c r="D93" s="60">
        <f>'متره برق'!S3965</f>
        <v>989500</v>
      </c>
      <c r="E93" s="94" t="e">
        <f>VLOOKUP(A93,'متره برق'!A:K,9,FALSE)</f>
        <v>#N/A</v>
      </c>
      <c r="F93" s="95">
        <f t="shared" si="1"/>
        <v>0</v>
      </c>
      <c r="G93" s="98"/>
    </row>
    <row r="94" spans="1:7" ht="32.25" thickBot="1">
      <c r="A94" s="60" t="str">
        <f>'متره برق'!P3966</f>
        <v>014705</v>
      </c>
      <c r="B94" s="60" t="str">
        <f>'متره برق'!Q3966</f>
        <v xml:space="preserve">چراغ فلورسنت روکار باصفحه اکریلیک با سه عدد لامپ فلورسنت 36 وات TCL   </v>
      </c>
      <c r="C94" s="60" t="str">
        <f>'متره برق'!R3966</f>
        <v>عدد</v>
      </c>
      <c r="D94" s="60">
        <f>'متره برق'!S3966</f>
        <v>1374000</v>
      </c>
      <c r="E94" s="94" t="e">
        <f>VLOOKUP(A94,'متره برق'!A:K,9,FALSE)</f>
        <v>#N/A</v>
      </c>
      <c r="F94" s="95">
        <f t="shared" si="1"/>
        <v>0</v>
      </c>
      <c r="G94" s="98"/>
    </row>
    <row r="95" spans="1:7" ht="32.25" thickBot="1">
      <c r="A95" s="60" t="str">
        <f>'متره برق'!P3967</f>
        <v>014706</v>
      </c>
      <c r="B95" s="60" t="str">
        <f>'متره برق'!Q3967</f>
        <v xml:space="preserve">چراغ فلورسنت روکار باصفحه اکریلیک با چهار عدد لامپ فلورسنت 36 وات TCL   </v>
      </c>
      <c r="C95" s="60" t="str">
        <f>'متره برق'!R3967</f>
        <v>عدد</v>
      </c>
      <c r="D95" s="60">
        <f>'متره برق'!S3967</f>
        <v>1659000</v>
      </c>
      <c r="E95" s="94" t="e">
        <f>VLOOKUP(A95,'متره برق'!A:K,9,FALSE)</f>
        <v>#N/A</v>
      </c>
      <c r="F95" s="95">
        <f t="shared" si="1"/>
        <v>0</v>
      </c>
      <c r="G95" s="98"/>
    </row>
    <row r="96" spans="1:7" ht="32.25" thickBot="1">
      <c r="A96" s="60" t="str">
        <f>'متره برق'!P3968</f>
        <v>014801</v>
      </c>
      <c r="B96" s="60" t="str">
        <f>'متره برق'!Q3968</f>
        <v xml:space="preserve">چراغ فلورسنت توکار بالوور آلومینیوم با يک عدد لامپ فلورسنت 18 وات TCL   </v>
      </c>
      <c r="C96" s="60" t="str">
        <f>'متره برق'!R3968</f>
        <v>عدد</v>
      </c>
      <c r="D96" s="60">
        <f>'متره برق'!S3968</f>
        <v>474000</v>
      </c>
      <c r="E96" s="94" t="e">
        <f>VLOOKUP(A96,'متره برق'!A:K,9,FALSE)</f>
        <v>#N/A</v>
      </c>
      <c r="F96" s="95">
        <f t="shared" si="1"/>
        <v>0</v>
      </c>
      <c r="G96" s="98"/>
    </row>
    <row r="97" spans="1:7" ht="32.25" thickBot="1">
      <c r="A97" s="60" t="str">
        <f>'متره برق'!P3969</f>
        <v>014802</v>
      </c>
      <c r="B97" s="60" t="str">
        <f>'متره برق'!Q3969</f>
        <v xml:space="preserve">چراغ فلورسنت توکار بالوور آلومینیوم با دو عدد لامپ فلورسنت 18 وات TCL   </v>
      </c>
      <c r="C97" s="60" t="str">
        <f>'متره برق'!R3969</f>
        <v>عدد</v>
      </c>
      <c r="D97" s="60">
        <f>'متره برق'!S3969</f>
        <v>786500</v>
      </c>
      <c r="E97" s="94" t="e">
        <f>VLOOKUP(A97,'متره برق'!A:K,9,FALSE)</f>
        <v>#N/A</v>
      </c>
      <c r="F97" s="95">
        <f t="shared" si="1"/>
        <v>0</v>
      </c>
      <c r="G97" s="98"/>
    </row>
    <row r="98" spans="1:7" ht="32.25" thickBot="1">
      <c r="A98" s="60" t="str">
        <f>'متره برق'!P3970</f>
        <v>014803</v>
      </c>
      <c r="B98" s="60" t="str">
        <f>'متره برق'!Q3970</f>
        <v xml:space="preserve">چراغ فلورسنت توکار بالوور آلومینیوم با يک عدد لامپ فلورسنت 36 وات TCL   </v>
      </c>
      <c r="C98" s="60" t="str">
        <f>'متره برق'!R3970</f>
        <v>عدد</v>
      </c>
      <c r="D98" s="60">
        <f>'متره برق'!S3970</f>
        <v>812500</v>
      </c>
      <c r="E98" s="94" t="e">
        <f>VLOOKUP(A98,'متره برق'!A:K,9,FALSE)</f>
        <v>#N/A</v>
      </c>
      <c r="F98" s="95">
        <f t="shared" si="1"/>
        <v>0</v>
      </c>
      <c r="G98" s="98"/>
    </row>
    <row r="99" spans="1:7" ht="32.25" thickBot="1">
      <c r="A99" s="60" t="str">
        <f>'متره برق'!P3971</f>
        <v>014804</v>
      </c>
      <c r="B99" s="60" t="str">
        <f>'متره برق'!Q3971</f>
        <v xml:space="preserve">چراغ فلورسنت توکار بالوور آلومینیوم با دو عدد لامپ فلورسنت 36 وات TCL   </v>
      </c>
      <c r="C99" s="60" t="str">
        <f>'متره برق'!R3971</f>
        <v>عدد</v>
      </c>
      <c r="D99" s="60">
        <f>'متره برق'!S3971</f>
        <v>978000</v>
      </c>
      <c r="E99" s="94" t="e">
        <f>VLOOKUP(A99,'متره برق'!A:K,9,FALSE)</f>
        <v>#N/A</v>
      </c>
      <c r="F99" s="95">
        <f t="shared" si="1"/>
        <v>0</v>
      </c>
      <c r="G99" s="98"/>
    </row>
    <row r="100" spans="1:7" ht="32.25" thickBot="1">
      <c r="A100" s="60" t="str">
        <f>'متره برق'!P3972</f>
        <v>014805</v>
      </c>
      <c r="B100" s="60" t="str">
        <f>'متره برق'!Q3972</f>
        <v xml:space="preserve">چراغ فلورسنت توکار بالوور آلومینیوم با سه عدد لامپ فلورسنت 36 وات TCL   </v>
      </c>
      <c r="C100" s="60" t="str">
        <f>'متره برق'!R3972</f>
        <v>عدد</v>
      </c>
      <c r="D100" s="60">
        <f>'متره برق'!S3972</f>
        <v>1246000</v>
      </c>
      <c r="E100" s="94" t="e">
        <f>VLOOKUP(A100,'متره برق'!A:K,9,FALSE)</f>
        <v>#N/A</v>
      </c>
      <c r="F100" s="95">
        <f t="shared" si="1"/>
        <v>0</v>
      </c>
      <c r="G100" s="98"/>
    </row>
    <row r="101" spans="1:7" ht="32.25" thickBot="1">
      <c r="A101" s="60" t="str">
        <f>'متره برق'!P3973</f>
        <v>014806</v>
      </c>
      <c r="B101" s="60" t="str">
        <f>'متره برق'!Q3973</f>
        <v xml:space="preserve">چراغ فلورسنت توکار بالوور آلومینیوم با چهار عدد لامپ فلورسنت 36 وات TCL   </v>
      </c>
      <c r="C101" s="60" t="str">
        <f>'متره برق'!R3973</f>
        <v>عدد</v>
      </c>
      <c r="D101" s="60">
        <f>'متره برق'!S3973</f>
        <v>1540000</v>
      </c>
      <c r="E101" s="94" t="e">
        <f>VLOOKUP(A101,'متره برق'!A:K,9,FALSE)</f>
        <v>#N/A</v>
      </c>
      <c r="F101" s="95">
        <f t="shared" si="1"/>
        <v>0</v>
      </c>
      <c r="G101" s="98"/>
    </row>
    <row r="102" spans="1:7" ht="32.25" thickBot="1">
      <c r="A102" s="60" t="str">
        <f>'متره برق'!P3974</f>
        <v>014901</v>
      </c>
      <c r="B102" s="60" t="str">
        <f>'متره برق'!Q3974</f>
        <v xml:space="preserve">چراغ فلورسنت توکار باصفحه اکریلیک  با يک عدد لامپ فلورسنت 36 وات TCL   </v>
      </c>
      <c r="C102" s="60" t="str">
        <f>'متره برق'!R3974</f>
        <v>عدد</v>
      </c>
      <c r="D102" s="60">
        <f>'متره برق'!S3974</f>
        <v>901000</v>
      </c>
      <c r="E102" s="94" t="e">
        <f>VLOOKUP(A102,'متره برق'!A:K,9,FALSE)</f>
        <v>#N/A</v>
      </c>
      <c r="F102" s="95">
        <f t="shared" si="1"/>
        <v>0</v>
      </c>
      <c r="G102" s="98"/>
    </row>
    <row r="103" spans="1:7" ht="32.25" thickBot="1">
      <c r="A103" s="60" t="str">
        <f>'متره برق'!P3975</f>
        <v>014902</v>
      </c>
      <c r="B103" s="60" t="str">
        <f>'متره برق'!Q3975</f>
        <v xml:space="preserve">چراغ فلورسنت توکار باصفحه اکریلیک  با دو عدد لامپ فلورسنت 36 وات TCL   </v>
      </c>
      <c r="C103" s="60" t="str">
        <f>'متره برق'!R3975</f>
        <v>عدد</v>
      </c>
      <c r="D103" s="60">
        <f>'متره برق'!S3975</f>
        <v>978000</v>
      </c>
      <c r="E103" s="94" t="e">
        <f>VLOOKUP(A103,'متره برق'!A:K,9,FALSE)</f>
        <v>#N/A</v>
      </c>
      <c r="F103" s="95">
        <f t="shared" si="1"/>
        <v>0</v>
      </c>
      <c r="G103" s="98"/>
    </row>
    <row r="104" spans="1:7" ht="32.25" thickBot="1">
      <c r="A104" s="60" t="str">
        <f>'متره برق'!P3976</f>
        <v>014903</v>
      </c>
      <c r="B104" s="60" t="str">
        <f>'متره برق'!Q3976</f>
        <v xml:space="preserve">چراغ فلورسنت توکار باصفحه اکریلیک  با سه عدد لامپ فلورسنت 36 وات TCL   </v>
      </c>
      <c r="C104" s="60" t="str">
        <f>'متره برق'!R3976</f>
        <v>عدد</v>
      </c>
      <c r="D104" s="60">
        <f>'متره برق'!S3976</f>
        <v>1246000</v>
      </c>
      <c r="E104" s="94" t="e">
        <f>VLOOKUP(A104,'متره برق'!A:K,9,FALSE)</f>
        <v>#N/A</v>
      </c>
      <c r="F104" s="95">
        <f t="shared" si="1"/>
        <v>0</v>
      </c>
      <c r="G104" s="98"/>
    </row>
    <row r="105" spans="1:7" ht="32.25" thickBot="1">
      <c r="A105" s="60" t="str">
        <f>'متره برق'!P3977</f>
        <v>015001</v>
      </c>
      <c r="B105" s="60" t="str">
        <f>'متره برق'!Q3977</f>
        <v xml:space="preserve">چراغ فلورسنت توکار نور مخفی با رفلکتور فلزی رنگ شده  با یک عدد لامپ فلورسنت 36 وات TCL   </v>
      </c>
      <c r="C105" s="60" t="str">
        <f>'متره برق'!R3977</f>
        <v>عدد</v>
      </c>
      <c r="D105" s="60">
        <f>'متره برق'!S3977</f>
        <v>0</v>
      </c>
      <c r="E105" s="94" t="e">
        <f>VLOOKUP(A105,'متره برق'!A:K,9,FALSE)</f>
        <v>#N/A</v>
      </c>
      <c r="F105" s="95">
        <f t="shared" si="1"/>
        <v>0</v>
      </c>
      <c r="G105" s="98"/>
    </row>
    <row r="106" spans="1:7" ht="32.25" thickBot="1">
      <c r="A106" s="60" t="str">
        <f>'متره برق'!P3978</f>
        <v>015002</v>
      </c>
      <c r="B106" s="60" t="str">
        <f>'متره برق'!Q3978</f>
        <v xml:space="preserve">چراغ فلورسنت توکار نور مخفی با رفلکتور فلزی رنگ شده  با دو عدد لامپ فلورسنت 36 وات TCL   </v>
      </c>
      <c r="C106" s="60" t="str">
        <f>'متره برق'!R3978</f>
        <v>عدد</v>
      </c>
      <c r="D106" s="60">
        <f>'متره برق'!S3978</f>
        <v>1081000</v>
      </c>
      <c r="E106" s="94" t="e">
        <f>VLOOKUP(A106,'متره برق'!A:K,9,FALSE)</f>
        <v>#N/A</v>
      </c>
      <c r="F106" s="95">
        <f t="shared" si="1"/>
        <v>0</v>
      </c>
      <c r="G106" s="98"/>
    </row>
    <row r="107" spans="1:7" ht="32.25" thickBot="1">
      <c r="A107" s="60" t="str">
        <f>'متره برق'!P3979</f>
        <v>015003</v>
      </c>
      <c r="B107" s="60" t="str">
        <f>'متره برق'!Q3979</f>
        <v xml:space="preserve">چراغ فلورسنت توکار نور مخفی با رفلکتور فلزی رنگ شده  با سه عدد لامپ فلورسنت 36 وات TCL   </v>
      </c>
      <c r="C107" s="60" t="str">
        <f>'متره برق'!R3979</f>
        <v>عدد</v>
      </c>
      <c r="D107" s="60">
        <f>'متره برق'!S3979</f>
        <v>1240000</v>
      </c>
      <c r="E107" s="94" t="e">
        <f>VLOOKUP(A107,'متره برق'!A:K,9,FALSE)</f>
        <v>#N/A</v>
      </c>
      <c r="F107" s="95">
        <f t="shared" si="1"/>
        <v>0</v>
      </c>
      <c r="G107" s="98"/>
    </row>
    <row r="108" spans="1:7" ht="32.25" thickBot="1">
      <c r="A108" s="60" t="str">
        <f>'متره برق'!P3980</f>
        <v>015101</v>
      </c>
      <c r="B108" s="60" t="str">
        <f>'متره برق'!Q3980</f>
        <v xml:space="preserve">چراغ فلورسنت توکار نور مخفی با رفلکتور آلومینیوم آنودایز شده با یک عدد لامپ فلورسنت 36 وات TCL   </v>
      </c>
      <c r="C108" s="60" t="str">
        <f>'متره برق'!R3980</f>
        <v>عدد</v>
      </c>
      <c r="D108" s="60">
        <f>'متره برق'!S3980</f>
        <v>0</v>
      </c>
      <c r="E108" s="94" t="e">
        <f>VLOOKUP(A108,'متره برق'!A:K,9,FALSE)</f>
        <v>#N/A</v>
      </c>
      <c r="F108" s="95">
        <f t="shared" si="1"/>
        <v>0</v>
      </c>
      <c r="G108" s="98"/>
    </row>
    <row r="109" spans="1:7" ht="32.25" thickBot="1">
      <c r="A109" s="60" t="str">
        <f>'متره برق'!P3981</f>
        <v>015102</v>
      </c>
      <c r="B109" s="60" t="str">
        <f>'متره برق'!Q3981</f>
        <v xml:space="preserve">چراغ فلورسنت توکار نور مخفی با رفلکتور آلومینیوم آنودایز شده با دو عدد لامپ فلورسنت 36 وات TCL   </v>
      </c>
      <c r="C109" s="60" t="str">
        <f>'متره برق'!R3981</f>
        <v>عدد</v>
      </c>
      <c r="D109" s="60">
        <f>'متره برق'!S3981</f>
        <v>1376000</v>
      </c>
      <c r="E109" s="94" t="e">
        <f>VLOOKUP(A109,'متره برق'!A:K,9,FALSE)</f>
        <v>#N/A</v>
      </c>
      <c r="F109" s="95">
        <f t="shared" si="1"/>
        <v>0</v>
      </c>
      <c r="G109" s="98"/>
    </row>
    <row r="110" spans="1:7" ht="32.25" thickBot="1">
      <c r="A110" s="60" t="str">
        <f>'متره برق'!P3982</f>
        <v>015103</v>
      </c>
      <c r="B110" s="60" t="str">
        <f>'متره برق'!Q3982</f>
        <v xml:space="preserve">چراغ فلورسنت توکار نور مخفی با رفلکتور آلومینیوم آنودایز شده با سه عدد لامپ فلورسنت 36 وات TCL   </v>
      </c>
      <c r="C110" s="60" t="str">
        <f>'متره برق'!R3982</f>
        <v>عدد</v>
      </c>
      <c r="D110" s="60">
        <f>'متره برق'!S3982</f>
        <v>1448000</v>
      </c>
      <c r="E110" s="94" t="e">
        <f>VLOOKUP(A110,'متره برق'!A:K,9,FALSE)</f>
        <v>#N/A</v>
      </c>
      <c r="F110" s="95">
        <f t="shared" si="1"/>
        <v>0</v>
      </c>
      <c r="G110" s="98"/>
    </row>
    <row r="111" spans="1:7" ht="48" thickBot="1">
      <c r="A111" s="60" t="str">
        <f>'متره برق'!P3983</f>
        <v>015201</v>
      </c>
      <c r="B111" s="60" t="str">
        <f>'متره برق'!Q3983</f>
        <v xml:space="preserve">چراغ فلورسنت توکار نور مخفی با رفلکتور آلومینیوم آنودایز شده دابل پارابولیک با یک عدد لامپ فلورسنت 36 وات TCL   </v>
      </c>
      <c r="C111" s="60" t="str">
        <f>'متره برق'!R3983</f>
        <v>عدد</v>
      </c>
      <c r="D111" s="60">
        <f>'متره برق'!S3983</f>
        <v>0</v>
      </c>
      <c r="E111" s="94" t="e">
        <f>VLOOKUP(A111,'متره برق'!A:K,9,FALSE)</f>
        <v>#N/A</v>
      </c>
      <c r="F111" s="95">
        <f t="shared" si="1"/>
        <v>0</v>
      </c>
      <c r="G111" s="98"/>
    </row>
    <row r="112" spans="1:7" ht="48" thickBot="1">
      <c r="A112" s="60" t="str">
        <f>'متره برق'!P3984</f>
        <v>015202</v>
      </c>
      <c r="B112" s="60" t="str">
        <f>'متره برق'!Q3984</f>
        <v xml:space="preserve">چراغ فلورسنت توکار نور مخفی با رفلکتور آلومینیوم آنودایز شده دابل پارابولیک با سه عدد لامپ فلورسنت 36 وات TCL   </v>
      </c>
      <c r="C112" s="60" t="str">
        <f>'متره برق'!R3984</f>
        <v>عدد</v>
      </c>
      <c r="D112" s="60">
        <f>'متره برق'!S3984</f>
        <v>1656000</v>
      </c>
      <c r="E112" s="94" t="e">
        <f>VLOOKUP(A112,'متره برق'!A:K,9,FALSE)</f>
        <v>#N/A</v>
      </c>
      <c r="F112" s="95">
        <f t="shared" si="1"/>
        <v>0</v>
      </c>
      <c r="G112" s="98"/>
    </row>
    <row r="113" spans="1:7" ht="32.25" thickBot="1">
      <c r="A113" s="60" t="str">
        <f>'متره برق'!P3985</f>
        <v>015301</v>
      </c>
      <c r="B113" s="60" t="str">
        <f>'متره برق'!Q3985</f>
        <v xml:space="preserve">چراغ فلورسنت روکار رفلکتوری با یک عدد لامپ فلورسنت 28 وات T5   </v>
      </c>
      <c r="C113" s="60" t="str">
        <f>'متره برق'!R3985</f>
        <v>عدد</v>
      </c>
      <c r="D113" s="60">
        <f>'متره برق'!S3985</f>
        <v>793000</v>
      </c>
      <c r="E113" s="94" t="e">
        <f>VLOOKUP(A113,'متره برق'!A:K,9,FALSE)</f>
        <v>#N/A</v>
      </c>
      <c r="F113" s="95">
        <f t="shared" si="1"/>
        <v>0</v>
      </c>
      <c r="G113" s="98"/>
    </row>
    <row r="114" spans="1:7" ht="32.25" thickBot="1">
      <c r="A114" s="60" t="str">
        <f>'متره برق'!P3986</f>
        <v>015302</v>
      </c>
      <c r="B114" s="60" t="str">
        <f>'متره برق'!Q3986</f>
        <v>چراغ فلورسنت روکار رفلکتوری با دو عدد لامپ فلورسنت 28 وات T5</v>
      </c>
      <c r="C114" s="60" t="str">
        <f>'متره برق'!R3986</f>
        <v>عدد</v>
      </c>
      <c r="D114" s="60">
        <f>'متره برق'!S3986</f>
        <v>924000</v>
      </c>
      <c r="E114" s="94" t="e">
        <f>VLOOKUP(A114,'متره برق'!A:K,9,FALSE)</f>
        <v>#N/A</v>
      </c>
      <c r="F114" s="95">
        <f t="shared" si="1"/>
        <v>0</v>
      </c>
      <c r="G114" s="98"/>
    </row>
    <row r="115" spans="1:7" ht="32.25" thickBot="1">
      <c r="A115" s="60" t="str">
        <f>'متره برق'!P3987</f>
        <v>015303</v>
      </c>
      <c r="B115" s="60" t="str">
        <f>'متره برق'!Q3987</f>
        <v>چراغ فلورسنت روکار رفلکتوری با یک عدد لامپ فلورسنت 54 وات T5</v>
      </c>
      <c r="C115" s="60" t="str">
        <f>'متره برق'!R3987</f>
        <v>عدد</v>
      </c>
      <c r="D115" s="60">
        <f>'متره برق'!S3987</f>
        <v>913000</v>
      </c>
      <c r="E115" s="94" t="e">
        <f>VLOOKUP(A115,'متره برق'!A:K,9,FALSE)</f>
        <v>#N/A</v>
      </c>
      <c r="F115" s="95">
        <f t="shared" si="1"/>
        <v>0</v>
      </c>
      <c r="G115" s="98"/>
    </row>
    <row r="116" spans="1:7" ht="32.25" thickBot="1">
      <c r="A116" s="60" t="str">
        <f>'متره برق'!P3988</f>
        <v>015304</v>
      </c>
      <c r="B116" s="60" t="str">
        <f>'متره برق'!Q3988</f>
        <v>چراغ فلورسنت روکار رفلکتوری با دو عدد لامپ فلورسنت 54 وات T5</v>
      </c>
      <c r="C116" s="60" t="str">
        <f>'متره برق'!R3988</f>
        <v>عدد</v>
      </c>
      <c r="D116" s="60">
        <f>'متره برق'!S3988</f>
        <v>1155000</v>
      </c>
      <c r="E116" s="94" t="e">
        <f>VLOOKUP(A116,'متره برق'!A:K,9,FALSE)</f>
        <v>#N/A</v>
      </c>
      <c r="F116" s="95">
        <f t="shared" si="1"/>
        <v>0</v>
      </c>
      <c r="G116" s="98"/>
    </row>
    <row r="117" spans="1:7" ht="32.25" thickBot="1">
      <c r="A117" s="60" t="str">
        <f>'متره برق'!P3989</f>
        <v>015401</v>
      </c>
      <c r="B117" s="60" t="str">
        <f>'متره برق'!Q3989</f>
        <v xml:space="preserve">چراغ فلورسنت روکار با لوور آلومینیوم آنودایز شده با یک عدد لامپ فلورسنت 14 وات T5   </v>
      </c>
      <c r="C117" s="60" t="str">
        <f>'متره برق'!R3989</f>
        <v>عدد</v>
      </c>
      <c r="D117" s="60">
        <f>'متره برق'!S3989</f>
        <v>938500</v>
      </c>
      <c r="E117" s="94" t="e">
        <f>VLOOKUP(A117,'متره برق'!A:K,9,FALSE)</f>
        <v>#N/A</v>
      </c>
      <c r="F117" s="95">
        <f t="shared" si="1"/>
        <v>0</v>
      </c>
      <c r="G117" s="98"/>
    </row>
    <row r="118" spans="1:7" ht="32.25" thickBot="1">
      <c r="A118" s="60" t="str">
        <f>'متره برق'!P3990</f>
        <v>015402</v>
      </c>
      <c r="B118" s="60" t="str">
        <f>'متره برق'!Q3990</f>
        <v xml:space="preserve">چراغ فلورسنت روکار با لوور آلومینیوم آنودایز شده با دو عدد لامپ فلورسنت 14 وات T5   </v>
      </c>
      <c r="C118" s="60" t="str">
        <f>'متره برق'!R3990</f>
        <v>عدد</v>
      </c>
      <c r="D118" s="60">
        <f>'متره برق'!S3990</f>
        <v>1178000</v>
      </c>
      <c r="E118" s="94" t="e">
        <f>VLOOKUP(A118,'متره برق'!A:K,9,FALSE)</f>
        <v>#N/A</v>
      </c>
      <c r="F118" s="95">
        <f t="shared" si="1"/>
        <v>0</v>
      </c>
      <c r="G118" s="98"/>
    </row>
    <row r="119" spans="1:7" ht="32.25" thickBot="1">
      <c r="A119" s="60" t="str">
        <f>'متره برق'!P3991</f>
        <v>015403</v>
      </c>
      <c r="B119" s="60" t="str">
        <f>'متره برق'!Q3991</f>
        <v xml:space="preserve">چراغ فلورسنت روکار با لوور آلومینیوم آنودایز شده با سه عدد لامپ فلورسنت 14 وات T5   </v>
      </c>
      <c r="C119" s="60" t="str">
        <f>'متره برق'!R3991</f>
        <v>عدد</v>
      </c>
      <c r="D119" s="60">
        <f>'متره برق'!S3991</f>
        <v>1446000</v>
      </c>
      <c r="E119" s="94" t="e">
        <f>VLOOKUP(A119,'متره برق'!A:K,9,FALSE)</f>
        <v>#N/A</v>
      </c>
      <c r="F119" s="95">
        <f t="shared" si="1"/>
        <v>0</v>
      </c>
      <c r="G119" s="98"/>
    </row>
    <row r="120" spans="1:7" ht="32.25" thickBot="1">
      <c r="A120" s="60" t="str">
        <f>'متره برق'!P3992</f>
        <v>015404</v>
      </c>
      <c r="B120" s="60" t="str">
        <f>'متره برق'!Q3992</f>
        <v xml:space="preserve">چراغ فلورسنت روکار با لوور آلومینیوم آنودایز شده با چهار عدد لامپ فلورسنت 14 وات T5   </v>
      </c>
      <c r="C120" s="60" t="str">
        <f>'متره برق'!R3992</f>
        <v>عدد</v>
      </c>
      <c r="D120" s="60">
        <f>'متره برق'!S3992</f>
        <v>1600000</v>
      </c>
      <c r="E120" s="94" t="e">
        <f>VLOOKUP(A120,'متره برق'!A:K,9,FALSE)</f>
        <v>#N/A</v>
      </c>
      <c r="F120" s="95">
        <f t="shared" si="1"/>
        <v>0</v>
      </c>
      <c r="G120" s="111"/>
    </row>
    <row r="121" spans="1:7" ht="32.25" thickBot="1">
      <c r="A121" s="60" t="str">
        <f>'متره برق'!P3993</f>
        <v>015405</v>
      </c>
      <c r="B121" s="60" t="str">
        <f>'متره برق'!Q3993</f>
        <v xml:space="preserve">چراغ فلورسنت روکار با لوور آلومینیوم آنودایز شده با یک عدد لامپ فلورسنت 24 وات T5   </v>
      </c>
      <c r="C121" s="60" t="str">
        <f>'متره برق'!R3993</f>
        <v>عدد</v>
      </c>
      <c r="D121" s="60">
        <f>'متره برق'!S3993</f>
        <v>1014000</v>
      </c>
      <c r="E121" s="94" t="e">
        <f>VLOOKUP(A121,'متره برق'!A:K,9,FALSE)</f>
        <v>#N/A</v>
      </c>
      <c r="F121" s="95">
        <f t="shared" si="1"/>
        <v>0</v>
      </c>
      <c r="G121" s="111"/>
    </row>
    <row r="122" spans="1:7" ht="32.25" thickBot="1">
      <c r="A122" s="60" t="str">
        <f>'متره برق'!P3994</f>
        <v>015406</v>
      </c>
      <c r="B122" s="60" t="str">
        <f>'متره برق'!Q3994</f>
        <v xml:space="preserve">چراغ فلورسنت روکار با لوور آلومینیوم آنودایز شده با دو عدد لامپ فلورسنت 24 وات T5   </v>
      </c>
      <c r="C122" s="60" t="str">
        <f>'متره برق'!R3994</f>
        <v>عدد</v>
      </c>
      <c r="D122" s="60">
        <f>'متره برق'!S3994</f>
        <v>1190000</v>
      </c>
      <c r="E122" s="94" t="e">
        <f>VLOOKUP(A122,'متره برق'!A:K,9,FALSE)</f>
        <v>#N/A</v>
      </c>
      <c r="F122" s="95">
        <f t="shared" si="1"/>
        <v>0</v>
      </c>
      <c r="G122" s="111"/>
    </row>
    <row r="123" spans="1:7" ht="32.25" thickBot="1">
      <c r="A123" s="60" t="str">
        <f>'متره برق'!P3995</f>
        <v>015407</v>
      </c>
      <c r="B123" s="60" t="str">
        <f>'متره برق'!Q3995</f>
        <v xml:space="preserve">چراغ فلورسنت روکار با لوور آلومینیوم آنودایز شده با سه عدد لامپ فلورسنت 24 وات T5   </v>
      </c>
      <c r="C123" s="60" t="str">
        <f>'متره برق'!R3995</f>
        <v>عدد</v>
      </c>
      <c r="D123" s="60">
        <f>'متره برق'!S3995</f>
        <v>1621000</v>
      </c>
      <c r="E123" s="94" t="e">
        <f>VLOOKUP(A123,'متره برق'!A:K,9,FALSE)</f>
        <v>#N/A</v>
      </c>
      <c r="F123" s="95">
        <f t="shared" si="1"/>
        <v>0</v>
      </c>
      <c r="G123" s="111"/>
    </row>
    <row r="124" spans="1:7" ht="32.25" thickBot="1">
      <c r="A124" s="60" t="str">
        <f>'متره برق'!P3996</f>
        <v>015408</v>
      </c>
      <c r="B124" s="60" t="str">
        <f>'متره برق'!Q3996</f>
        <v xml:space="preserve">چراغ فلورسنت روکار با لوور آلومینیوم آنودایز شده با چهار عدد لامپ فلورسنت 24 وات T5   </v>
      </c>
      <c r="C124" s="60" t="str">
        <f>'متره برق'!R3996</f>
        <v>عدد</v>
      </c>
      <c r="D124" s="60">
        <f>'متره برق'!S3996</f>
        <v>1781000</v>
      </c>
      <c r="E124" s="94" t="e">
        <f>VLOOKUP(A124,'متره برق'!A:K,9,FALSE)</f>
        <v>#N/A</v>
      </c>
      <c r="F124" s="95">
        <f t="shared" si="1"/>
        <v>0</v>
      </c>
      <c r="G124" s="111"/>
    </row>
    <row r="125" spans="1:7" ht="32.25" thickBot="1">
      <c r="A125" s="60" t="str">
        <f>'متره برق'!P3997</f>
        <v>015409</v>
      </c>
      <c r="B125" s="60" t="str">
        <f>'متره برق'!Q3997</f>
        <v xml:space="preserve">چراغ فلورسنت روکار با لوور آلومینیوم آنودایز شده با یک عدد لامپ فلورسنت 28 وات T5   </v>
      </c>
      <c r="C125" s="60" t="str">
        <f>'متره برق'!R3997</f>
        <v>عدد</v>
      </c>
      <c r="D125" s="60">
        <f>'متره برق'!S3997</f>
        <v>1156000</v>
      </c>
      <c r="E125" s="94" t="e">
        <f>VLOOKUP(A125,'متره برق'!A:K,9,FALSE)</f>
        <v>#N/A</v>
      </c>
      <c r="F125" s="95">
        <f t="shared" si="1"/>
        <v>0</v>
      </c>
      <c r="G125" s="111"/>
    </row>
    <row r="126" spans="1:7" ht="32.25" thickBot="1">
      <c r="A126" s="60" t="str">
        <f>'متره برق'!P3998</f>
        <v>015410</v>
      </c>
      <c r="B126" s="60" t="str">
        <f>'متره برق'!Q3998</f>
        <v xml:space="preserve">چراغ فلورسنت روکار با لوور آلومینیوم آنودایز شده با دو عدد لامپ فلورسنت 28 وات T5   </v>
      </c>
      <c r="C126" s="60" t="str">
        <f>'متره برق'!R3998</f>
        <v>عدد</v>
      </c>
      <c r="D126" s="60">
        <f>'متره برق'!S3998</f>
        <v>1454000</v>
      </c>
      <c r="E126" s="94" t="e">
        <f>VLOOKUP(A126,'متره برق'!A:K,9,FALSE)</f>
        <v>#N/A</v>
      </c>
      <c r="F126" s="95">
        <f t="shared" si="1"/>
        <v>0</v>
      </c>
      <c r="G126" s="111"/>
    </row>
    <row r="127" spans="1:7" ht="32.25" thickBot="1">
      <c r="A127" s="60" t="str">
        <f>'متره برق'!P3999</f>
        <v>015411</v>
      </c>
      <c r="B127" s="60" t="str">
        <f>'متره برق'!Q3999</f>
        <v xml:space="preserve">چراغ فلورسنت روکار با لوور آلومینیوم آنودایز شده با یک عدد لامپ فلورسنت 54 وات T5   </v>
      </c>
      <c r="C127" s="60" t="str">
        <f>'متره برق'!R3999</f>
        <v>عدد</v>
      </c>
      <c r="D127" s="60">
        <f>'متره برق'!S3999</f>
        <v>1265000</v>
      </c>
      <c r="E127" s="94" t="e">
        <f>VLOOKUP(A127,'متره برق'!A:K,9,FALSE)</f>
        <v>#N/A</v>
      </c>
      <c r="F127" s="95">
        <f t="shared" si="1"/>
        <v>0</v>
      </c>
      <c r="G127" s="111"/>
    </row>
    <row r="128" spans="1:7" ht="32.25" thickBot="1">
      <c r="A128" s="60" t="str">
        <f>'متره برق'!P4000</f>
        <v>015412</v>
      </c>
      <c r="B128" s="60" t="str">
        <f>'متره برق'!Q4000</f>
        <v xml:space="preserve">چراغ فلورسنت روکار با لوور آلومینیوم آنودایز شده با دو عدد لامپ فلورسنت 54 وات T5   </v>
      </c>
      <c r="C128" s="60" t="str">
        <f>'متره برق'!R4000</f>
        <v>عدد</v>
      </c>
      <c r="D128" s="60">
        <f>'متره برق'!S4000</f>
        <v>1559000</v>
      </c>
      <c r="E128" s="94" t="e">
        <f>VLOOKUP(A128,'متره برق'!A:K,9,FALSE)</f>
        <v>#N/A</v>
      </c>
      <c r="F128" s="95">
        <f t="shared" si="1"/>
        <v>0</v>
      </c>
      <c r="G128" s="111"/>
    </row>
    <row r="129" spans="1:7" ht="32.25" thickBot="1">
      <c r="A129" s="60" t="str">
        <f>'متره برق'!P4001</f>
        <v>015501</v>
      </c>
      <c r="B129" s="60" t="str">
        <f>'متره برق'!Q4001</f>
        <v xml:space="preserve">چراغ فلورسنت روکار با لوور آلومینیوم آنودایز شده دابل پارابولیک با یک عدد لامپ فلورسنت 14 وات T5   </v>
      </c>
      <c r="C129" s="60" t="str">
        <f>'متره برق'!R4001</f>
        <v>عدد</v>
      </c>
      <c r="D129" s="60">
        <f>'متره برق'!S4001</f>
        <v>1025000</v>
      </c>
      <c r="E129" s="94" t="e">
        <f>VLOOKUP(A129,'متره برق'!A:K,9,FALSE)</f>
        <v>#N/A</v>
      </c>
      <c r="F129" s="95">
        <f t="shared" si="1"/>
        <v>0</v>
      </c>
      <c r="G129" s="111"/>
    </row>
    <row r="130" spans="1:7" ht="32.25" thickBot="1">
      <c r="A130" s="60" t="str">
        <f>'متره برق'!P4002</f>
        <v>015502</v>
      </c>
      <c r="B130" s="60" t="str">
        <f>'متره برق'!Q4002</f>
        <v xml:space="preserve">چراغ فلورسنت روکار با لوور آلومینیوم آنودایز شده دابل پارابولیک با دو عدد لامپ فلورسنت 14 وات T5   </v>
      </c>
      <c r="C130" s="60" t="str">
        <f>'متره برق'!R4002</f>
        <v>عدد</v>
      </c>
      <c r="D130" s="60">
        <f>'متره برق'!S4002</f>
        <v>1289000</v>
      </c>
      <c r="E130" s="94" t="e">
        <f>VLOOKUP(A130,'متره برق'!A:K,9,FALSE)</f>
        <v>#N/A</v>
      </c>
      <c r="F130" s="95">
        <f t="shared" si="1"/>
        <v>0</v>
      </c>
      <c r="G130" s="111"/>
    </row>
    <row r="131" spans="1:7" ht="32.25" thickBot="1">
      <c r="A131" s="60" t="str">
        <f>'متره برق'!P4003</f>
        <v>015503</v>
      </c>
      <c r="B131" s="60" t="str">
        <f>'متره برق'!Q4003</f>
        <v xml:space="preserve">چراغ فلورسنت روکار با لوور آلومینیوم آنودایز شده دابل پارابولیک با سه عدد لامپ فلورسنت 14 وات T5   </v>
      </c>
      <c r="C131" s="60" t="str">
        <f>'متره برق'!R4003</f>
        <v>عدد</v>
      </c>
      <c r="D131" s="60">
        <f>'متره برق'!S4003</f>
        <v>1601000</v>
      </c>
      <c r="E131" s="94" t="e">
        <f>VLOOKUP(A131,'متره برق'!A:K,9,FALSE)</f>
        <v>#N/A</v>
      </c>
      <c r="F131" s="95">
        <f t="shared" si="1"/>
        <v>0</v>
      </c>
      <c r="G131" s="111"/>
    </row>
    <row r="132" spans="1:7" ht="32.25" thickBot="1">
      <c r="A132" s="60" t="str">
        <f>'متره برق'!P4004</f>
        <v>015504</v>
      </c>
      <c r="B132" s="60" t="str">
        <f>'متره برق'!Q4004</f>
        <v xml:space="preserve">چراغ فلورسنت روکار با لوور آلومینیوم آنودایز شده دابل پارابولیک با چهار عدد لامپ فلورسنت 14 وات T5   </v>
      </c>
      <c r="C132" s="60" t="str">
        <f>'متره برق'!R4004</f>
        <v>عدد</v>
      </c>
      <c r="D132" s="60">
        <f>'متره برق'!S4004</f>
        <v>1711000</v>
      </c>
      <c r="E132" s="94" t="e">
        <f>VLOOKUP(A132,'متره برق'!A:K,9,FALSE)</f>
        <v>#N/A</v>
      </c>
      <c r="F132" s="95">
        <f t="shared" si="1"/>
        <v>0</v>
      </c>
      <c r="G132" s="111"/>
    </row>
    <row r="133" spans="1:7" ht="32.25" thickBot="1">
      <c r="A133" s="60" t="str">
        <f>'متره برق'!P4005</f>
        <v>015505</v>
      </c>
      <c r="B133" s="60" t="str">
        <f>'متره برق'!Q4005</f>
        <v xml:space="preserve">چراغ فلورسنت روکار با لوور آلومینیوم آنودایز شده دابل پارابولیک با یک عدد لامپ فلورسنت 24 وات T5   </v>
      </c>
      <c r="C133" s="60" t="str">
        <f>'متره برق'!R4005</f>
        <v>عدد</v>
      </c>
      <c r="D133" s="60">
        <f>'متره برق'!S4005</f>
        <v>1109000</v>
      </c>
      <c r="E133" s="94" t="e">
        <f>VLOOKUP(A133,'متره برق'!A:K,9,FALSE)</f>
        <v>#N/A</v>
      </c>
      <c r="F133" s="95">
        <f t="shared" si="1"/>
        <v>0</v>
      </c>
      <c r="G133" s="111"/>
    </row>
    <row r="134" spans="1:7" ht="32.25" thickBot="1">
      <c r="A134" s="60" t="str">
        <f>'متره برق'!P4006</f>
        <v>015506</v>
      </c>
      <c r="B134" s="60" t="str">
        <f>'متره برق'!Q4006</f>
        <v xml:space="preserve">چراغ فلورسنت روکار با لوور آلومینیوم آنودایز شده دابل پارابولیک با دو عدد لامپ فلورسنت 24 وات T5   </v>
      </c>
      <c r="C134" s="60" t="str">
        <f>'متره برق'!R4006</f>
        <v>عدد</v>
      </c>
      <c r="D134" s="60">
        <f>'متره برق'!S4006</f>
        <v>1303000</v>
      </c>
      <c r="E134" s="94" t="e">
        <f>VLOOKUP(A134,'متره برق'!A:K,9,FALSE)</f>
        <v>#N/A</v>
      </c>
      <c r="F134" s="95">
        <f t="shared" si="1"/>
        <v>0</v>
      </c>
      <c r="G134" s="111"/>
    </row>
    <row r="135" spans="1:7" ht="32.25" thickBot="1">
      <c r="A135" s="60" t="str">
        <f>'متره برق'!P4007</f>
        <v>015507</v>
      </c>
      <c r="B135" s="60" t="str">
        <f>'متره برق'!Q4007</f>
        <v xml:space="preserve">چراغ فلورسنت روکار با لوور آلومینیوم آنودایز شده دابل پارابولیک با سه عدد لامپ فلورسنت 24 وات T5   </v>
      </c>
      <c r="C135" s="60" t="str">
        <f>'متره برق'!R4007</f>
        <v>عدد</v>
      </c>
      <c r="D135" s="60">
        <f>'متره برق'!S4007</f>
        <v>1663000</v>
      </c>
      <c r="E135" s="94" t="e">
        <f>VLOOKUP(A135,'متره برق'!A:K,9,FALSE)</f>
        <v>#N/A</v>
      </c>
      <c r="F135" s="95">
        <f t="shared" ref="F135:F198" si="2">IF(ISNA(E135*D135),0,ROUND((E135*D135),0))</f>
        <v>0</v>
      </c>
      <c r="G135" s="111"/>
    </row>
    <row r="136" spans="1:7" ht="32.25" thickBot="1">
      <c r="A136" s="60" t="str">
        <f>'متره برق'!P4008</f>
        <v>015508</v>
      </c>
      <c r="B136" s="60" t="str">
        <f>'متره برق'!Q4008</f>
        <v xml:space="preserve">چراغ فلورسنت روکار با لوور آلومینیوم آنودایز شده دابل پارابولیک با چهار عدد لامپ فلورسنت 24 وات T5   </v>
      </c>
      <c r="C136" s="60" t="str">
        <f>'متره برق'!R4008</f>
        <v>عدد</v>
      </c>
      <c r="D136" s="60">
        <f>'متره برق'!S4008</f>
        <v>1777000</v>
      </c>
      <c r="E136" s="94" t="e">
        <f>VLOOKUP(A136,'متره برق'!A:K,9,FALSE)</f>
        <v>#N/A</v>
      </c>
      <c r="F136" s="95">
        <f t="shared" si="2"/>
        <v>0</v>
      </c>
      <c r="G136" s="111"/>
    </row>
    <row r="137" spans="1:7" ht="32.25" thickBot="1">
      <c r="A137" s="60" t="str">
        <f>'متره برق'!P4009</f>
        <v>015509</v>
      </c>
      <c r="B137" s="60" t="str">
        <f>'متره برق'!Q4009</f>
        <v xml:space="preserve">چراغ فلورسنت روکار با لوور آلومینیوم آنودایز شده دابل پارابولیک با یک عدد لامپ فلورسنت 28 وات T5   </v>
      </c>
      <c r="C137" s="60" t="str">
        <f>'متره برق'!R4009</f>
        <v>عدد</v>
      </c>
      <c r="D137" s="60">
        <f>'متره برق'!S4009</f>
        <v>1285000</v>
      </c>
      <c r="E137" s="94" t="e">
        <f>VLOOKUP(A137,'متره برق'!A:K,9,FALSE)</f>
        <v>#N/A</v>
      </c>
      <c r="F137" s="95">
        <f t="shared" si="2"/>
        <v>0</v>
      </c>
      <c r="G137" s="111"/>
    </row>
    <row r="138" spans="1:7" ht="32.25" thickBot="1">
      <c r="A138" s="60" t="str">
        <f>'متره برق'!P4010</f>
        <v>015510</v>
      </c>
      <c r="B138" s="60" t="str">
        <f>'متره برق'!Q4010</f>
        <v xml:space="preserve">چراغ فلورسنت روکار با لوور آلومینیوم آنودایز شده دابل پارابولیک با دو عدد لامپ فلورسنت 28 وات T5   </v>
      </c>
      <c r="C138" s="60" t="str">
        <f>'متره برق'!R4010</f>
        <v>عدد</v>
      </c>
      <c r="D138" s="60">
        <f>'متره برق'!S4010</f>
        <v>1615000</v>
      </c>
      <c r="E138" s="94" t="e">
        <f>VLOOKUP(A138,'متره برق'!A:K,9,FALSE)</f>
        <v>#N/A</v>
      </c>
      <c r="F138" s="95">
        <f t="shared" si="2"/>
        <v>0</v>
      </c>
      <c r="G138" s="111"/>
    </row>
    <row r="139" spans="1:7" ht="32.25" thickBot="1">
      <c r="A139" s="60" t="str">
        <f>'متره برق'!P4011</f>
        <v>015511</v>
      </c>
      <c r="B139" s="60" t="str">
        <f>'متره برق'!Q4011</f>
        <v xml:space="preserve">چراغ فلورسنت روکار با لوور آلومینیوم آنودایز شده دابل پارابولیک با یک عدد لامپ فلورسنت 54 وات T5   </v>
      </c>
      <c r="C139" s="60" t="str">
        <f>'متره برق'!R4011</f>
        <v>عدد</v>
      </c>
      <c r="D139" s="60">
        <f>'متره برق'!S4011</f>
        <v>1172000</v>
      </c>
      <c r="E139" s="94" t="e">
        <f>VLOOKUP(A139,'متره برق'!A:K,9,FALSE)</f>
        <v>#N/A</v>
      </c>
      <c r="F139" s="95">
        <f t="shared" si="2"/>
        <v>0</v>
      </c>
      <c r="G139" s="111"/>
    </row>
    <row r="140" spans="1:7" ht="32.25" thickBot="1">
      <c r="A140" s="60" t="str">
        <f>'متره برق'!P4012</f>
        <v>015512</v>
      </c>
      <c r="B140" s="60" t="str">
        <f>'متره برق'!Q4012</f>
        <v xml:space="preserve">چراغ فلورسنت روکار با لوور آلومینیوم آنودایز شده دابل پارابولیک با دو عدد لامپ فلورسنت 54 وات T5   </v>
      </c>
      <c r="C140" s="60" t="str">
        <f>'متره برق'!R4012</f>
        <v>عدد</v>
      </c>
      <c r="D140" s="60">
        <f>'متره برق'!S4012</f>
        <v>1709000</v>
      </c>
      <c r="E140" s="94" t="e">
        <f>VLOOKUP(A140,'متره برق'!A:K,9,FALSE)</f>
        <v>#N/A</v>
      </c>
      <c r="F140" s="95">
        <f t="shared" si="2"/>
        <v>0</v>
      </c>
      <c r="G140" s="111"/>
    </row>
    <row r="141" spans="1:7" ht="32.25" thickBot="1">
      <c r="A141" s="60" t="str">
        <f>'متره برق'!P4013</f>
        <v>015601</v>
      </c>
      <c r="B141" s="60" t="str">
        <f>'متره برق'!Q4013</f>
        <v>چراغ فلورسنت روکار با صفحه اکریلیک با سه عدد لامپ فلورسنت 14 وات T5</v>
      </c>
      <c r="C141" s="60" t="str">
        <f>'متره برق'!R4013</f>
        <v>عدد</v>
      </c>
      <c r="D141" s="60">
        <f>'متره برق'!S4013</f>
        <v>1632000</v>
      </c>
      <c r="E141" s="94" t="e">
        <f>VLOOKUP(A141,'متره برق'!A:K,9,FALSE)</f>
        <v>#N/A</v>
      </c>
      <c r="F141" s="95">
        <f t="shared" si="2"/>
        <v>0</v>
      </c>
      <c r="G141" s="111"/>
    </row>
    <row r="142" spans="1:7" ht="32.25" thickBot="1">
      <c r="A142" s="60" t="str">
        <f>'متره برق'!P4014</f>
        <v>015602</v>
      </c>
      <c r="B142" s="60" t="str">
        <f>'متره برق'!Q4014</f>
        <v>چراغ فلورسنت روکار با صفحه اکریلیک با چهار عدد لامپ فلورسنت 14 وات T5</v>
      </c>
      <c r="C142" s="60" t="str">
        <f>'متره برق'!R4014</f>
        <v>عدد</v>
      </c>
      <c r="D142" s="60">
        <f>'متره برق'!S4014</f>
        <v>1790000</v>
      </c>
      <c r="E142" s="94" t="e">
        <f>VLOOKUP(A142,'متره برق'!A:K,9,FALSE)</f>
        <v>#N/A</v>
      </c>
      <c r="F142" s="95">
        <f t="shared" si="2"/>
        <v>0</v>
      </c>
      <c r="G142" s="111"/>
    </row>
    <row r="143" spans="1:7" ht="32.25" thickBot="1">
      <c r="A143" s="60" t="str">
        <f>'متره برق'!P4015</f>
        <v>015603</v>
      </c>
      <c r="B143" s="60" t="str">
        <f>'متره برق'!Q4015</f>
        <v>چراغ فلورسنت روکار با صفحه اکریلیک با سه عدد لامپ فلورسنت 24 وات T5</v>
      </c>
      <c r="C143" s="60" t="str">
        <f>'متره برق'!R4015</f>
        <v>عدد</v>
      </c>
      <c r="D143" s="60">
        <f>'متره برق'!S4015</f>
        <v>1829000</v>
      </c>
      <c r="E143" s="94" t="e">
        <f>VLOOKUP(A143,'متره برق'!A:K,9,FALSE)</f>
        <v>#N/A</v>
      </c>
      <c r="F143" s="95">
        <f t="shared" si="2"/>
        <v>0</v>
      </c>
      <c r="G143" s="111"/>
    </row>
    <row r="144" spans="1:7" ht="32.25" thickBot="1">
      <c r="A144" s="60" t="str">
        <f>'متره برق'!P4016</f>
        <v>015604</v>
      </c>
      <c r="B144" s="60" t="str">
        <f>'متره برق'!Q4016</f>
        <v>چراغ فلورسنت روکار با صفحه اکریلیک با چهار عدد لامپ فلورسنت 24 وات T5</v>
      </c>
      <c r="C144" s="60" t="str">
        <f>'متره برق'!R4016</f>
        <v>عدد</v>
      </c>
      <c r="D144" s="60">
        <f>'متره برق'!S4016</f>
        <v>1943000</v>
      </c>
      <c r="E144" s="94" t="e">
        <f>VLOOKUP(A144,'متره برق'!A:K,9,FALSE)</f>
        <v>#N/A</v>
      </c>
      <c r="F144" s="95">
        <f t="shared" si="2"/>
        <v>0</v>
      </c>
      <c r="G144" s="111"/>
    </row>
    <row r="145" spans="1:7" ht="32.25" thickBot="1">
      <c r="A145" s="60" t="str">
        <f>'متره برق'!P4017</f>
        <v>015605</v>
      </c>
      <c r="B145" s="60" t="str">
        <f>'متره برق'!Q4017</f>
        <v>چراغ فلورسنت روکار با صفحه اکریلیک با دو عدد لامپ فلورسنت 28 وات T5</v>
      </c>
      <c r="C145" s="60" t="str">
        <f>'متره برق'!R4017</f>
        <v>عدد</v>
      </c>
      <c r="D145" s="60">
        <f>'متره برق'!S4017</f>
        <v>1499000</v>
      </c>
      <c r="E145" s="94" t="e">
        <f>VLOOKUP(A145,'متره برق'!A:K,9,FALSE)</f>
        <v>#N/A</v>
      </c>
      <c r="F145" s="95">
        <f t="shared" si="2"/>
        <v>0</v>
      </c>
      <c r="G145" s="111"/>
    </row>
    <row r="146" spans="1:7" ht="32.25" thickBot="1">
      <c r="A146" s="60" t="str">
        <f>'متره برق'!P4018</f>
        <v>015606</v>
      </c>
      <c r="B146" s="60" t="str">
        <f>'متره برق'!Q4018</f>
        <v xml:space="preserve">چراغ فلورسنت توکار با لوور آلومینیوم آنودایز شده با دو عدد لامپ فلورسنت 14 وات T5   </v>
      </c>
      <c r="C146" s="60" t="str">
        <f>'متره برق'!R4018</f>
        <v>عدد</v>
      </c>
      <c r="D146" s="60">
        <f>'متره برق'!S4018</f>
        <v>1614000</v>
      </c>
      <c r="E146" s="94" t="e">
        <f>VLOOKUP(A146,'متره برق'!A:K,9,FALSE)</f>
        <v>#N/A</v>
      </c>
      <c r="F146" s="95">
        <f t="shared" si="2"/>
        <v>0</v>
      </c>
      <c r="G146" s="111"/>
    </row>
    <row r="147" spans="1:7" ht="32.25" thickBot="1">
      <c r="A147" s="60" t="str">
        <f>'متره برق'!P4019</f>
        <v>015701</v>
      </c>
      <c r="B147" s="60" t="str">
        <f>'متره برق'!Q4019</f>
        <v xml:space="preserve">چراغ فلورسنت توکار با لوور آلومینیوم آنودایز شده با دو عدد لامپ فلورسنت 14 وات T5   </v>
      </c>
      <c r="C147" s="60" t="str">
        <f>'متره برق'!R4019</f>
        <v>عدد</v>
      </c>
      <c r="D147" s="60">
        <f>'متره برق'!S4019</f>
        <v>1115000</v>
      </c>
      <c r="E147" s="94" t="e">
        <f>VLOOKUP(A147,'متره برق'!A:K,9,FALSE)</f>
        <v>#N/A</v>
      </c>
      <c r="F147" s="95">
        <f t="shared" si="2"/>
        <v>0</v>
      </c>
      <c r="G147" s="111"/>
    </row>
    <row r="148" spans="1:7" ht="32.25" thickBot="1">
      <c r="A148" s="60" t="str">
        <f>'متره برق'!P4020</f>
        <v>015702</v>
      </c>
      <c r="B148" s="60" t="str">
        <f>'متره برق'!Q4020</f>
        <v>چراغ فلورسنت توکار با لوور آلومینیوم آنودایز شده با سه عدد لامپ فلورسنت 14 وات T5</v>
      </c>
      <c r="C148" s="60" t="str">
        <f>'متره برق'!R4020</f>
        <v>عدد</v>
      </c>
      <c r="D148" s="60">
        <f>'متره برق'!S4020</f>
        <v>1454000</v>
      </c>
      <c r="E148" s="94" t="e">
        <f>VLOOKUP(A148,'متره برق'!A:K,9,FALSE)</f>
        <v>#N/A</v>
      </c>
      <c r="F148" s="95">
        <f t="shared" si="2"/>
        <v>0</v>
      </c>
      <c r="G148" s="111"/>
    </row>
    <row r="149" spans="1:7" ht="32.25" thickBot="1">
      <c r="A149" s="60" t="str">
        <f>'متره برق'!P4021</f>
        <v>015703</v>
      </c>
      <c r="B149" s="60" t="str">
        <f>'متره برق'!Q4021</f>
        <v>چراغ فلورسنت توکار با لوور آلومینیوم آنودایز شده با چهار عدد لامپ فلورسنت 14 وات T5</v>
      </c>
      <c r="C149" s="60" t="str">
        <f>'متره برق'!R4021</f>
        <v>عدد</v>
      </c>
      <c r="D149" s="60">
        <f>'متره برق'!S4021</f>
        <v>1624000</v>
      </c>
      <c r="E149" s="94" t="e">
        <f>VLOOKUP(A149,'متره برق'!A:K,9,FALSE)</f>
        <v>#N/A</v>
      </c>
      <c r="F149" s="95">
        <f t="shared" si="2"/>
        <v>0</v>
      </c>
      <c r="G149" s="111"/>
    </row>
    <row r="150" spans="1:7" ht="32.25" thickBot="1">
      <c r="A150" s="60" t="str">
        <f>'متره برق'!P4022</f>
        <v>015704</v>
      </c>
      <c r="B150" s="60" t="str">
        <f>'متره برق'!Q4022</f>
        <v xml:space="preserve">چراغ فلورسنت توکار با لوور آلومینیوم آنودایز شده با دو عدد لامپ فلورسنت 24 وات T5   </v>
      </c>
      <c r="C150" s="60" t="str">
        <f>'متره برق'!R4022</f>
        <v>عدد</v>
      </c>
      <c r="D150" s="60">
        <f>'متره برق'!S4022</f>
        <v>1128000</v>
      </c>
      <c r="E150" s="94" t="e">
        <f>VLOOKUP(A150,'متره برق'!A:K,9,FALSE)</f>
        <v>#N/A</v>
      </c>
      <c r="F150" s="95">
        <f t="shared" si="2"/>
        <v>0</v>
      </c>
      <c r="G150" s="111"/>
    </row>
    <row r="151" spans="1:7" ht="32.25" thickBot="1">
      <c r="A151" s="60" t="str">
        <f>'متره برق'!P4023</f>
        <v>015705</v>
      </c>
      <c r="B151" s="60" t="str">
        <f>'متره برق'!Q4023</f>
        <v>چراغ فلورسنت توکار با لوور آلومینیوم آنودایز شده با سه عدد لامپ فلورسنت 24 وات T5</v>
      </c>
      <c r="C151" s="60" t="str">
        <f>'متره برق'!R4023</f>
        <v>عدد</v>
      </c>
      <c r="D151" s="60">
        <f>'متره برق'!S4023</f>
        <v>1735000</v>
      </c>
      <c r="E151" s="94" t="e">
        <f>VLOOKUP(A151,'متره برق'!A:K,9,FALSE)</f>
        <v>#N/A</v>
      </c>
      <c r="F151" s="95">
        <f t="shared" si="2"/>
        <v>0</v>
      </c>
      <c r="G151" s="111"/>
    </row>
    <row r="152" spans="1:7" ht="32.25" thickBot="1">
      <c r="A152" s="60" t="str">
        <f>'متره برق'!P4024</f>
        <v>015706</v>
      </c>
      <c r="B152" s="60" t="str">
        <f>'متره برق'!Q4024</f>
        <v>چراغ فلورسنت توکار با لوور آلومینیوم آنودایز شده با چهار عدد لامپ فلورسنت 24 وات T5</v>
      </c>
      <c r="C152" s="60" t="str">
        <f>'متره برق'!R4024</f>
        <v>عدد</v>
      </c>
      <c r="D152" s="60">
        <f>'متره برق'!S4024</f>
        <v>1804000</v>
      </c>
      <c r="E152" s="94" t="e">
        <f>VLOOKUP(A152,'متره برق'!A:K,9,FALSE)</f>
        <v>#N/A</v>
      </c>
      <c r="F152" s="95">
        <f t="shared" si="2"/>
        <v>0</v>
      </c>
      <c r="G152" s="111"/>
    </row>
    <row r="153" spans="1:7" ht="32.25" thickBot="1">
      <c r="A153" s="60" t="str">
        <f>'متره برق'!P4025</f>
        <v>015707</v>
      </c>
      <c r="B153" s="60" t="str">
        <f>'متره برق'!Q4025</f>
        <v>چراغ فلورسنت توکار با لوور آلومینیوم آنودایز شده با یک عدد لامپ فلورسنت 28 وات T5</v>
      </c>
      <c r="C153" s="60" t="str">
        <f>'متره برق'!R4025</f>
        <v>عدد</v>
      </c>
      <c r="D153" s="60">
        <f>'متره برق'!S4025</f>
        <v>1086000</v>
      </c>
      <c r="E153" s="94" t="e">
        <f>VLOOKUP(A153,'متره برق'!A:K,9,FALSE)</f>
        <v>#N/A</v>
      </c>
      <c r="F153" s="95">
        <f t="shared" si="2"/>
        <v>0</v>
      </c>
      <c r="G153" s="111"/>
    </row>
    <row r="154" spans="1:7" ht="32.25" thickBot="1">
      <c r="A154" s="60" t="str">
        <f>'متره برق'!P4026</f>
        <v>015708</v>
      </c>
      <c r="B154" s="60" t="str">
        <f>'متره برق'!Q4026</f>
        <v>چراغ فلورسنت توکار با لوور آلومینیوم آنودایز شده با دو عدد لامپ فلورسنت 28 وات T5</v>
      </c>
      <c r="C154" s="60" t="str">
        <f>'متره برق'!R4026</f>
        <v>عدد</v>
      </c>
      <c r="D154" s="60">
        <f>'متره برق'!S4026</f>
        <v>1400000</v>
      </c>
      <c r="E154" s="94" t="e">
        <f>VLOOKUP(A154,'متره برق'!A:K,9,FALSE)</f>
        <v>#N/A</v>
      </c>
      <c r="F154" s="95">
        <f t="shared" si="2"/>
        <v>0</v>
      </c>
      <c r="G154" s="111"/>
    </row>
    <row r="155" spans="1:7" ht="32.25" thickBot="1">
      <c r="A155" s="60" t="str">
        <f>'متره برق'!P4027</f>
        <v>015709</v>
      </c>
      <c r="B155" s="60" t="str">
        <f>'متره برق'!Q4027</f>
        <v>چراغ فلورسنت توکار با لوور آلومینیوم آنودایز شده با یک عدد لامپ فلورسنت 54 وات T5</v>
      </c>
      <c r="C155" s="60" t="str">
        <f>'متره برق'!R4027</f>
        <v>عدد</v>
      </c>
      <c r="D155" s="60">
        <f>'متره برق'!S4027</f>
        <v>1191000</v>
      </c>
      <c r="E155" s="94" t="e">
        <f>VLOOKUP(A155,'متره برق'!A:K,9,FALSE)</f>
        <v>#N/A</v>
      </c>
      <c r="F155" s="95">
        <f t="shared" si="2"/>
        <v>0</v>
      </c>
      <c r="G155" s="111"/>
    </row>
    <row r="156" spans="1:7" ht="32.25" thickBot="1">
      <c r="A156" s="60" t="str">
        <f>'متره برق'!P4028</f>
        <v>015710</v>
      </c>
      <c r="B156" s="60" t="str">
        <f>'متره برق'!Q4028</f>
        <v>چراغ فلورسنت توکار با لوور آلومینیوم آنودایز شده با دو عدد لامپ فلورسنت 54 وات T5</v>
      </c>
      <c r="C156" s="60" t="str">
        <f>'متره برق'!R4028</f>
        <v>عدد</v>
      </c>
      <c r="D156" s="60">
        <f>'متره برق'!S4028</f>
        <v>1501000</v>
      </c>
      <c r="E156" s="94" t="e">
        <f>VLOOKUP(A156,'متره برق'!A:K,9,FALSE)</f>
        <v>#N/A</v>
      </c>
      <c r="F156" s="95">
        <f t="shared" si="2"/>
        <v>0</v>
      </c>
      <c r="G156" s="111"/>
    </row>
    <row r="157" spans="1:7" ht="32.25" thickBot="1">
      <c r="A157" s="60" t="str">
        <f>'متره برق'!P4029</f>
        <v>015801</v>
      </c>
      <c r="B157" s="60" t="str">
        <f>'متره برق'!Q4029</f>
        <v xml:space="preserve">چراغ فلورسنت توکار با لوور آلومینیوم آنودایز شده دابل پارابولیک با دو عدد لامپ فلورسنت 14 وات T5   </v>
      </c>
      <c r="C157" s="60" t="str">
        <f>'متره برق'!R4029</f>
        <v>عدد</v>
      </c>
      <c r="D157" s="60">
        <f>'متره برق'!S4029</f>
        <v>1221000</v>
      </c>
      <c r="E157" s="94" t="e">
        <f>VLOOKUP(A157,'متره برق'!A:K,9,FALSE)</f>
        <v>#N/A</v>
      </c>
      <c r="F157" s="95">
        <f t="shared" si="2"/>
        <v>0</v>
      </c>
      <c r="G157" s="111"/>
    </row>
    <row r="158" spans="1:7" ht="32.25" thickBot="1">
      <c r="A158" s="60" t="str">
        <f>'متره برق'!P4030</f>
        <v>015802</v>
      </c>
      <c r="B158" s="60" t="str">
        <f>'متره برق'!Q4030</f>
        <v xml:space="preserve">چراغ فلورسنت توکار با لوور آلومینیوم آنودایز شده دابل پارابولیک با سه عدد لامپ فلورسنت 14 وات T5   </v>
      </c>
      <c r="C158" s="60" t="str">
        <f>'متره برق'!R4030</f>
        <v>عدد</v>
      </c>
      <c r="D158" s="60">
        <f>'متره برق'!S4030</f>
        <v>1650000</v>
      </c>
      <c r="E158" s="94" t="e">
        <f>VLOOKUP(A158,'متره برق'!A:K,9,FALSE)</f>
        <v>#N/A</v>
      </c>
      <c r="F158" s="95">
        <f t="shared" si="2"/>
        <v>0</v>
      </c>
      <c r="G158" s="111"/>
    </row>
    <row r="159" spans="1:7" ht="32.25" thickBot="1">
      <c r="A159" s="60" t="str">
        <f>'متره برق'!P4031</f>
        <v>015803</v>
      </c>
      <c r="B159" s="60" t="str">
        <f>'متره برق'!Q4031</f>
        <v xml:space="preserve">چراغ فلورسنت توکار با لوور آلومینیوم آنودایز شده دابل پارابولیک با چهار عدد لامپ فلورسنت 14 وات T5   </v>
      </c>
      <c r="C159" s="60" t="str">
        <f>'متره برق'!R4031</f>
        <v>عدد</v>
      </c>
      <c r="D159" s="60">
        <f>'متره برق'!S4031</f>
        <v>1779000</v>
      </c>
      <c r="E159" s="94" t="e">
        <f>VLOOKUP(A159,'متره برق'!A:K,9,FALSE)</f>
        <v>#N/A</v>
      </c>
      <c r="F159" s="95">
        <f t="shared" si="2"/>
        <v>0</v>
      </c>
      <c r="G159" s="111"/>
    </row>
    <row r="160" spans="1:7" ht="32.25" thickBot="1">
      <c r="A160" s="60" t="str">
        <f>'متره برق'!P4032</f>
        <v>015804</v>
      </c>
      <c r="B160" s="60" t="str">
        <f>'متره برق'!Q4032</f>
        <v xml:space="preserve">چراغ فلورسنت توکار با لوور آلومینیوم آنودایز شده دابل پارابولیک با دو عدد لامپ فلورسنت 24 وات T5   </v>
      </c>
      <c r="C160" s="60" t="str">
        <f>'متره برق'!R4032</f>
        <v>عدد</v>
      </c>
      <c r="D160" s="60">
        <f>'متره برق'!S4032</f>
        <v>1234000</v>
      </c>
      <c r="E160" s="94" t="e">
        <f>VLOOKUP(A160,'متره برق'!A:K,9,FALSE)</f>
        <v>#N/A</v>
      </c>
      <c r="F160" s="95">
        <f t="shared" si="2"/>
        <v>0</v>
      </c>
      <c r="G160" s="111"/>
    </row>
    <row r="161" spans="1:7" ht="32.25" thickBot="1">
      <c r="A161" s="60" t="str">
        <f>'متره برق'!P4033</f>
        <v>015805</v>
      </c>
      <c r="B161" s="60" t="str">
        <f>'متره برق'!Q4033</f>
        <v xml:space="preserve">چراغ فلورسنت توکار با لوور آلومینیوم آنودایز شده دابل پارابولیک با سه عدد لامپ فلورسنت 24 وات T5   </v>
      </c>
      <c r="C161" s="60" t="str">
        <f>'متره برق'!R4033</f>
        <v>عدد</v>
      </c>
      <c r="D161" s="60">
        <f>'متره برق'!S4033</f>
        <v>1714000</v>
      </c>
      <c r="E161" s="94" t="e">
        <f>VLOOKUP(A161,'متره برق'!A:K,9,FALSE)</f>
        <v>#N/A</v>
      </c>
      <c r="F161" s="95">
        <f t="shared" si="2"/>
        <v>0</v>
      </c>
      <c r="G161" s="111"/>
    </row>
    <row r="162" spans="1:7" ht="32.25" thickBot="1">
      <c r="A162" s="60" t="str">
        <f>'متره برق'!P4034</f>
        <v>015806</v>
      </c>
      <c r="B162" s="60" t="str">
        <f>'متره برق'!Q4034</f>
        <v xml:space="preserve">چراغ فلورسنت توکار با لوور آلومینیوم آنودایز شده دابل پارابولیک با چهار عدد لامپ فلورسنت 24 وات T5   </v>
      </c>
      <c r="C162" s="60" t="str">
        <f>'متره برق'!R4034</f>
        <v>عدد</v>
      </c>
      <c r="D162" s="60">
        <f>'متره برق'!S4034</f>
        <v>1857000</v>
      </c>
      <c r="E162" s="94" t="e">
        <f>VLOOKUP(A162,'متره برق'!A:K,9,FALSE)</f>
        <v>#N/A</v>
      </c>
      <c r="F162" s="95">
        <f t="shared" si="2"/>
        <v>0</v>
      </c>
      <c r="G162" s="111"/>
    </row>
    <row r="163" spans="1:7" ht="32.25" thickBot="1">
      <c r="A163" s="60" t="str">
        <f>'متره برق'!P4035</f>
        <v>015807</v>
      </c>
      <c r="B163" s="60" t="str">
        <f>'متره برق'!Q4035</f>
        <v xml:space="preserve">چراغ فلورسنت توکار با لوور آلومینیوم آنودایز شده دابل پارابولیک با یک عدد لامپ فلورسنت 28 وات T5   </v>
      </c>
      <c r="C163" s="60" t="str">
        <f>'متره برق'!R4035</f>
        <v>عدد</v>
      </c>
      <c r="D163" s="60">
        <f>'متره برق'!S4035</f>
        <v>1316000</v>
      </c>
      <c r="E163" s="94" t="e">
        <f>VLOOKUP(A163,'متره برق'!A:K,9,FALSE)</f>
        <v>#N/A</v>
      </c>
      <c r="F163" s="95">
        <f t="shared" si="2"/>
        <v>0</v>
      </c>
      <c r="G163" s="111"/>
    </row>
    <row r="164" spans="1:7" ht="32.25" thickBot="1">
      <c r="A164" s="60" t="str">
        <f>'متره برق'!P4036</f>
        <v>015808</v>
      </c>
      <c r="B164" s="60" t="str">
        <f>'متره برق'!Q4036</f>
        <v xml:space="preserve">چراغ فلورسنت توکار با لوور آلومینیوم آنودایز شده دابل پارابولیک با دو عدد لامپ فلورسنت 28 وات T5   </v>
      </c>
      <c r="C164" s="60" t="str">
        <f>'متره برق'!R4036</f>
        <v>عدد</v>
      </c>
      <c r="D164" s="60">
        <f>'متره برق'!S4036</f>
        <v>1615000</v>
      </c>
      <c r="E164" s="94" t="e">
        <f>VLOOKUP(A164,'متره برق'!A:K,9,FALSE)</f>
        <v>#N/A</v>
      </c>
      <c r="F164" s="95">
        <f t="shared" si="2"/>
        <v>0</v>
      </c>
      <c r="G164" s="111"/>
    </row>
    <row r="165" spans="1:7" ht="32.25" thickBot="1">
      <c r="A165" s="60" t="str">
        <f>'متره برق'!P4037</f>
        <v>015809</v>
      </c>
      <c r="B165" s="60" t="str">
        <f>'متره برق'!Q4037</f>
        <v xml:space="preserve">چراغ فلورسنت توکار با لوور آلومینیوم آنودایز شده دابل پارابولیک با یک عدد لامپ فلورسنت 54 وات T5   </v>
      </c>
      <c r="C165" s="60" t="str">
        <f>'متره برق'!R4037</f>
        <v>عدد</v>
      </c>
      <c r="D165" s="60">
        <f>'متره برق'!S4037</f>
        <v>1510000</v>
      </c>
      <c r="E165" s="94" t="e">
        <f>VLOOKUP(A165,'متره برق'!A:K,9,FALSE)</f>
        <v>#N/A</v>
      </c>
      <c r="F165" s="95">
        <f t="shared" si="2"/>
        <v>0</v>
      </c>
      <c r="G165" s="111"/>
    </row>
    <row r="166" spans="1:7" ht="32.25" thickBot="1">
      <c r="A166" s="60" t="str">
        <f>'متره برق'!P4038</f>
        <v>015810</v>
      </c>
      <c r="B166" s="60" t="str">
        <f>'متره برق'!Q4038</f>
        <v xml:space="preserve">چراغ فلورسنت توکار با لوور آلومینیوم آنودایز شده دابل پارابولیک با دو عدد لامپ فلورسنت 54 وات T5   </v>
      </c>
      <c r="C166" s="60" t="str">
        <f>'متره برق'!R4038</f>
        <v>عدد</v>
      </c>
      <c r="D166" s="60">
        <f>'متره برق'!S4038</f>
        <v>1645000</v>
      </c>
      <c r="E166" s="94" t="e">
        <f>VLOOKUP(A166,'متره برق'!A:K,9,FALSE)</f>
        <v>#N/A</v>
      </c>
      <c r="F166" s="95">
        <f t="shared" si="2"/>
        <v>0</v>
      </c>
      <c r="G166" s="111"/>
    </row>
    <row r="167" spans="1:7" ht="32.25" thickBot="1">
      <c r="A167" s="60" t="str">
        <f>'متره برق'!P4039</f>
        <v>015901</v>
      </c>
      <c r="B167" s="60" t="str">
        <f>'متره برق'!Q4039</f>
        <v xml:space="preserve">چراغ فلورسنت توکار با صفحه آکریلیک با دو عدد لامپ فلورسنت 14 وات T5   </v>
      </c>
      <c r="C167" s="60" t="str">
        <f>'متره برق'!R4039</f>
        <v>عدد</v>
      </c>
      <c r="D167" s="60">
        <f>'متره برق'!S4039</f>
        <v>1181000</v>
      </c>
      <c r="E167" s="94" t="e">
        <f>VLOOKUP(A167,'متره برق'!A:K,9,FALSE)</f>
        <v>#N/A</v>
      </c>
      <c r="F167" s="95">
        <f t="shared" si="2"/>
        <v>0</v>
      </c>
      <c r="G167" s="111"/>
    </row>
    <row r="168" spans="1:7" ht="32.25" thickBot="1">
      <c r="A168" s="60" t="str">
        <f>'متره برق'!P4040</f>
        <v>015902</v>
      </c>
      <c r="B168" s="60" t="str">
        <f>'متره برق'!Q4040</f>
        <v>چراغ فلورسنت توکار با صفحه آکریلیک با سه عدد لامپ فلورسنت 14 وات T5</v>
      </c>
      <c r="C168" s="60" t="str">
        <f>'متره برق'!R4040</f>
        <v>عدد</v>
      </c>
      <c r="D168" s="60">
        <f>'متره برق'!S4040</f>
        <v>1201000</v>
      </c>
      <c r="E168" s="94" t="e">
        <f>VLOOKUP(A168,'متره برق'!A:K,9,FALSE)</f>
        <v>#N/A</v>
      </c>
      <c r="F168" s="95">
        <f t="shared" si="2"/>
        <v>0</v>
      </c>
      <c r="G168" s="111"/>
    </row>
    <row r="169" spans="1:7" ht="32.25" thickBot="1">
      <c r="A169" s="60" t="str">
        <f>'متره برق'!P4041</f>
        <v>015903</v>
      </c>
      <c r="B169" s="60" t="str">
        <f>'متره برق'!Q4041</f>
        <v>چراغ فلورسنت توکار با صفحه آکریلیک با چهار عدد لامپ فلورسنت 14 وات T5</v>
      </c>
      <c r="C169" s="60" t="str">
        <f>'متره برق'!R4041</f>
        <v>عدد</v>
      </c>
      <c r="D169" s="60">
        <f>'متره برق'!S4041</f>
        <v>1696000</v>
      </c>
      <c r="E169" s="94" t="e">
        <f>VLOOKUP(A169,'متره برق'!A:K,9,FALSE)</f>
        <v>#N/A</v>
      </c>
      <c r="F169" s="95">
        <f t="shared" si="2"/>
        <v>0</v>
      </c>
      <c r="G169" s="111"/>
    </row>
    <row r="170" spans="1:7" ht="32.25" thickBot="1">
      <c r="A170" s="60" t="str">
        <f>'متره برق'!P4042</f>
        <v>015904</v>
      </c>
      <c r="B170" s="60" t="str">
        <f>'متره برق'!Q4042</f>
        <v xml:space="preserve">چراغ فلورسنت توکار با صفحه آکریلیک با دو عدد لامپ فلورسنت 24 وات T5   </v>
      </c>
      <c r="C170" s="60" t="str">
        <f>'متره برق'!R4042</f>
        <v>عدد</v>
      </c>
      <c r="D170" s="60">
        <f>'متره برق'!S4042</f>
        <v>1156000</v>
      </c>
      <c r="E170" s="94" t="e">
        <f>VLOOKUP(A170,'متره برق'!A:K,9,FALSE)</f>
        <v>#N/A</v>
      </c>
      <c r="F170" s="95">
        <f t="shared" si="2"/>
        <v>0</v>
      </c>
      <c r="G170" s="111"/>
    </row>
    <row r="171" spans="1:7" ht="32.25" thickBot="1">
      <c r="A171" s="60" t="str">
        <f>'متره برق'!P4043</f>
        <v>015905</v>
      </c>
      <c r="B171" s="60" t="str">
        <f>'متره برق'!Q4043</f>
        <v>چراغ فلورسنت توکار با صفحه آکریلیک با سه عدد لامپ فلورسنت 24 وات T5</v>
      </c>
      <c r="C171" s="60" t="str">
        <f>'متره برق'!R4043</f>
        <v>عدد</v>
      </c>
      <c r="D171" s="60">
        <f>'متره برق'!S4043</f>
        <v>1673000</v>
      </c>
      <c r="E171" s="94" t="e">
        <f>VLOOKUP(A171,'متره برق'!A:K,9,FALSE)</f>
        <v>#N/A</v>
      </c>
      <c r="F171" s="95">
        <f t="shared" si="2"/>
        <v>0</v>
      </c>
      <c r="G171" s="111"/>
    </row>
    <row r="172" spans="1:7" ht="32.25" thickBot="1">
      <c r="A172" s="60" t="str">
        <f>'متره برق'!P4044</f>
        <v>015906</v>
      </c>
      <c r="B172" s="60" t="str">
        <f>'متره برق'!Q4044</f>
        <v>چراغ فلورسنت توکار با صفحه آکریلیک با چهار عدد لامپ فلورسنت 24 وات T5</v>
      </c>
      <c r="C172" s="60" t="str">
        <f>'متره برق'!R4044</f>
        <v>عدد</v>
      </c>
      <c r="D172" s="60">
        <f>'متره برق'!S4044</f>
        <v>1747000</v>
      </c>
      <c r="E172" s="94" t="e">
        <f>VLOOKUP(A172,'متره برق'!A:K,9,FALSE)</f>
        <v>#N/A</v>
      </c>
      <c r="F172" s="95">
        <f t="shared" si="2"/>
        <v>0</v>
      </c>
      <c r="G172" s="111"/>
    </row>
    <row r="173" spans="1:7" ht="32.25" thickBot="1">
      <c r="A173" s="60" t="str">
        <f>'متره برق'!P4045</f>
        <v>015907</v>
      </c>
      <c r="B173" s="60" t="str">
        <f>'متره برق'!Q4045</f>
        <v xml:space="preserve">چراغ فلورسنت توکار با صفحه آکریلیک با یک عدد لامپ فلورسنت 28 وات T5   </v>
      </c>
      <c r="C173" s="60" t="str">
        <f>'متره برق'!R4045</f>
        <v>عدد</v>
      </c>
      <c r="D173" s="60">
        <f>'متره برق'!S4045</f>
        <v>1181000</v>
      </c>
      <c r="E173" s="94" t="e">
        <f>VLOOKUP(A173,'متره برق'!A:K,9,FALSE)</f>
        <v>#N/A</v>
      </c>
      <c r="F173" s="95">
        <f t="shared" si="2"/>
        <v>0</v>
      </c>
      <c r="G173" s="111"/>
    </row>
    <row r="174" spans="1:7" ht="32.25" thickBot="1">
      <c r="A174" s="60" t="str">
        <f>'متره برق'!P4046</f>
        <v>015908</v>
      </c>
      <c r="B174" s="60" t="str">
        <f>'متره برق'!Q4046</f>
        <v xml:space="preserve">چراغ فلورسنت توکار با صفحه آکریلیک با دو عدد لامپ فلورسنت 28 وات T5   </v>
      </c>
      <c r="C174" s="60" t="str">
        <f>'متره برق'!R4046</f>
        <v>عدد</v>
      </c>
      <c r="D174" s="60">
        <f>'متره برق'!S4046</f>
        <v>1438000</v>
      </c>
      <c r="E174" s="94" t="e">
        <f>VLOOKUP(A174,'متره برق'!A:K,9,FALSE)</f>
        <v>#N/A</v>
      </c>
      <c r="F174" s="95">
        <f t="shared" si="2"/>
        <v>0</v>
      </c>
      <c r="G174" s="111"/>
    </row>
    <row r="175" spans="1:7" ht="32.25" thickBot="1">
      <c r="A175" s="60" t="str">
        <f>'متره برق'!P4047</f>
        <v>015909</v>
      </c>
      <c r="B175" s="60" t="str">
        <f>'متره برق'!Q4047</f>
        <v xml:space="preserve">چراغ فلورسنت توکار با صفحه آکریلیک با یک عدد لامپ فلورسنت 54 وات T5   </v>
      </c>
      <c r="C175" s="60" t="str">
        <f>'متره برق'!R4047</f>
        <v>عدد</v>
      </c>
      <c r="D175" s="60">
        <f>'متره برق'!S4047</f>
        <v>1299000</v>
      </c>
      <c r="E175" s="94" t="e">
        <f>VLOOKUP(A175,'متره برق'!A:K,9,FALSE)</f>
        <v>#N/A</v>
      </c>
      <c r="F175" s="95">
        <f t="shared" si="2"/>
        <v>0</v>
      </c>
      <c r="G175" s="111"/>
    </row>
    <row r="176" spans="1:7" ht="32.25" thickBot="1">
      <c r="A176" s="60" t="str">
        <f>'متره برق'!P4048</f>
        <v>015910</v>
      </c>
      <c r="B176" s="60" t="str">
        <f>'متره برق'!Q4048</f>
        <v xml:space="preserve">چراغ فلورسنت توکار با صفحه آکریلیک با دو عدد لامپ فلورسنت 54 وات T5   </v>
      </c>
      <c r="C176" s="60" t="str">
        <f>'متره برق'!R4048</f>
        <v>عدد</v>
      </c>
      <c r="D176" s="60">
        <f>'متره برق'!S4048</f>
        <v>1502000</v>
      </c>
      <c r="E176" s="94" t="e">
        <f>VLOOKUP(A176,'متره برق'!A:K,9,FALSE)</f>
        <v>#N/A</v>
      </c>
      <c r="F176" s="95">
        <f t="shared" si="2"/>
        <v>0</v>
      </c>
      <c r="G176" s="111"/>
    </row>
    <row r="177" spans="1:7" ht="32.25" thickBot="1">
      <c r="A177" s="60" t="str">
        <f>'متره برق'!P4049</f>
        <v>016001</v>
      </c>
      <c r="B177" s="60" t="str">
        <f>'متره برق'!Q4049</f>
        <v xml:space="preserve">چراغ فلورسنت توکار نور مخفی با رفلکتور آهن رنگ شده با یک عدد لامپ فلورسنت 14 وات T5   </v>
      </c>
      <c r="C177" s="60" t="str">
        <f>'متره برق'!R4049</f>
        <v>عدد</v>
      </c>
      <c r="D177" s="60">
        <f>'متره برق'!S4049</f>
        <v>0</v>
      </c>
      <c r="E177" s="94" t="e">
        <f>VLOOKUP(A177,'متره برق'!A:K,9,FALSE)</f>
        <v>#N/A</v>
      </c>
      <c r="F177" s="95">
        <f t="shared" si="2"/>
        <v>0</v>
      </c>
      <c r="G177" s="111"/>
    </row>
    <row r="178" spans="1:7" ht="32.25" thickBot="1">
      <c r="A178" s="60" t="str">
        <f>'متره برق'!P4050</f>
        <v>016002</v>
      </c>
      <c r="B178" s="60" t="str">
        <f>'متره برق'!Q4050</f>
        <v xml:space="preserve">چراغ فلورسنت توکار نور مخفی با رفلکتور آهن رنگ شده با دو عدد لامپ فلورسنت 14 وات T5   </v>
      </c>
      <c r="C178" s="60" t="str">
        <f>'متره برق'!R4050</f>
        <v>عدد</v>
      </c>
      <c r="D178" s="60">
        <f>'متره برق'!S4050</f>
        <v>1232000</v>
      </c>
      <c r="E178" s="94" t="e">
        <f>VLOOKUP(A178,'متره برق'!A:K,9,FALSE)</f>
        <v>#N/A</v>
      </c>
      <c r="F178" s="95">
        <f t="shared" si="2"/>
        <v>0</v>
      </c>
      <c r="G178" s="111"/>
    </row>
    <row r="179" spans="1:7" ht="32.25" thickBot="1">
      <c r="A179" s="60" t="str">
        <f>'متره برق'!P4051</f>
        <v>016003</v>
      </c>
      <c r="B179" s="60" t="str">
        <f>'متره برق'!Q4051</f>
        <v xml:space="preserve">چراغ فلورسنت توکار نور مخفی با رفلکتور آهن رنگ شده با یک عدد لامپ فلورسنت 24 وات T5   </v>
      </c>
      <c r="C179" s="60" t="str">
        <f>'متره برق'!R4051</f>
        <v>عدد</v>
      </c>
      <c r="D179" s="60">
        <f>'متره برق'!S4051</f>
        <v>0</v>
      </c>
      <c r="E179" s="94" t="e">
        <f>VLOOKUP(A179,'متره برق'!A:K,9,FALSE)</f>
        <v>#N/A</v>
      </c>
      <c r="F179" s="95">
        <f t="shared" si="2"/>
        <v>0</v>
      </c>
      <c r="G179" s="111"/>
    </row>
    <row r="180" spans="1:7" ht="32.25" thickBot="1">
      <c r="A180" s="60" t="str">
        <f>'متره برق'!P4052</f>
        <v>016004</v>
      </c>
      <c r="B180" s="60" t="str">
        <f>'متره برق'!Q4052</f>
        <v xml:space="preserve">چراغ فلورسنت توکار نور مخفی با رفلکتور آهن رنگ شده با دو عدد لامپ فلورسنت 24 وات T5   </v>
      </c>
      <c r="C180" s="60" t="str">
        <f>'متره برق'!R4052</f>
        <v>عدد</v>
      </c>
      <c r="D180" s="60">
        <f>'متره برق'!S4052</f>
        <v>1380000</v>
      </c>
      <c r="E180" s="94" t="e">
        <f>VLOOKUP(A180,'متره برق'!A:K,9,FALSE)</f>
        <v>#N/A</v>
      </c>
      <c r="F180" s="95">
        <f t="shared" si="2"/>
        <v>0</v>
      </c>
      <c r="G180" s="111"/>
    </row>
    <row r="181" spans="1:7" ht="32.25" thickBot="1">
      <c r="A181" s="60" t="str">
        <f>'متره برق'!P4053</f>
        <v>016005</v>
      </c>
      <c r="B181" s="60" t="str">
        <f>'متره برق'!Q4053</f>
        <v xml:space="preserve">چراغ فلورسنت توکار نور مخفی با رفلکتور آهن رنگ شده با یک عدد لامپ فلورسنت 28 وات T5   </v>
      </c>
      <c r="C181" s="60" t="str">
        <f>'متره برق'!R4053</f>
        <v>عدد</v>
      </c>
      <c r="D181" s="60">
        <f>'متره برق'!S4053</f>
        <v>0</v>
      </c>
      <c r="E181" s="94" t="e">
        <f>VLOOKUP(A181,'متره برق'!A:K,9,FALSE)</f>
        <v>#N/A</v>
      </c>
      <c r="F181" s="95">
        <f t="shared" si="2"/>
        <v>0</v>
      </c>
      <c r="G181" s="111"/>
    </row>
    <row r="182" spans="1:7" ht="32.25" thickBot="1">
      <c r="A182" s="60" t="str">
        <f>'متره برق'!P4054</f>
        <v>016006</v>
      </c>
      <c r="B182" s="60" t="str">
        <f>'متره برق'!Q4054</f>
        <v xml:space="preserve">چراغ فلورسنت توکار نور مخفی با رفلکتور آهن رنگ شده با دو عدد لامپ فلورسنت 28 وات T5   </v>
      </c>
      <c r="C182" s="60" t="str">
        <f>'متره برق'!R4054</f>
        <v>عدد</v>
      </c>
      <c r="D182" s="60">
        <f>'متره برق'!S4054</f>
        <v>1700000</v>
      </c>
      <c r="E182" s="94" t="e">
        <f>VLOOKUP(A182,'متره برق'!A:K,9,FALSE)</f>
        <v>#N/A</v>
      </c>
      <c r="F182" s="95">
        <f t="shared" si="2"/>
        <v>0</v>
      </c>
      <c r="G182" s="111"/>
    </row>
    <row r="183" spans="1:7" ht="32.25" thickBot="1">
      <c r="A183" s="60" t="str">
        <f>'متره برق'!P4055</f>
        <v>016007</v>
      </c>
      <c r="B183" s="60" t="str">
        <f>'متره برق'!Q4055</f>
        <v xml:space="preserve">چراغ فلورسنت توکار نور مخفی با رفلکتور آهن رنگ شده با یک عدد لامپ فلورسنت 54 وات T5   </v>
      </c>
      <c r="C183" s="60" t="str">
        <f>'متره برق'!R4055</f>
        <v>عدد</v>
      </c>
      <c r="D183" s="60">
        <f>'متره برق'!S4055</f>
        <v>0</v>
      </c>
      <c r="E183" s="94" t="e">
        <f>VLOOKUP(A183,'متره برق'!A:K,9,FALSE)</f>
        <v>#N/A</v>
      </c>
      <c r="F183" s="95">
        <f t="shared" si="2"/>
        <v>0</v>
      </c>
      <c r="G183" s="111"/>
    </row>
    <row r="184" spans="1:7" ht="32.25" thickBot="1">
      <c r="A184" s="60" t="str">
        <f>'متره برق'!P4056</f>
        <v>016008</v>
      </c>
      <c r="B184" s="60" t="str">
        <f>'متره برق'!Q4056</f>
        <v xml:space="preserve">چراغ فلورسنت توکار نور مخفی با رفلکتور آهن رنگ شده با دو عدد لامپ فلورسنت 54 وات T5   </v>
      </c>
      <c r="C184" s="60" t="str">
        <f>'متره برق'!R4056</f>
        <v>عدد</v>
      </c>
      <c r="D184" s="60">
        <f>'متره برق'!S4056</f>
        <v>2011000</v>
      </c>
      <c r="E184" s="94" t="e">
        <f>VLOOKUP(A184,'متره برق'!A:K,9,FALSE)</f>
        <v>#N/A</v>
      </c>
      <c r="F184" s="95">
        <f t="shared" si="2"/>
        <v>0</v>
      </c>
      <c r="G184" s="111"/>
    </row>
    <row r="185" spans="1:7" ht="32.25" thickBot="1">
      <c r="A185" s="60" t="str">
        <f>'متره برق'!P4057</f>
        <v>016101</v>
      </c>
      <c r="B185" s="60" t="str">
        <f>'متره برق'!Q4057</f>
        <v xml:space="preserve">چراغ فلورسنت توکار نور مخفی با رفلکتور آلومینیوم با یک عدد لامپ فلورسنت 14 وات T5   </v>
      </c>
      <c r="C185" s="60" t="str">
        <f>'متره برق'!R4057</f>
        <v>عدد</v>
      </c>
      <c r="D185" s="60">
        <f>'متره برق'!S4057</f>
        <v>0</v>
      </c>
      <c r="E185" s="94" t="e">
        <f>VLOOKUP(A185,'متره برق'!A:K,9,FALSE)</f>
        <v>#N/A</v>
      </c>
      <c r="F185" s="95">
        <f t="shared" si="2"/>
        <v>0</v>
      </c>
      <c r="G185" s="111"/>
    </row>
    <row r="186" spans="1:7" ht="32.25" thickBot="1">
      <c r="A186" s="60" t="str">
        <f>'متره برق'!P4058</f>
        <v>016102</v>
      </c>
      <c r="B186" s="60" t="str">
        <f>'متره برق'!Q4058</f>
        <v xml:space="preserve">چراغ فلورسنت توکار نور مخفی با رفلکتور آلومینیوم با دو عدد لامپ فلورسنت 14 وات T5   </v>
      </c>
      <c r="C186" s="60" t="str">
        <f>'متره برق'!R4058</f>
        <v>عدد</v>
      </c>
      <c r="D186" s="60">
        <f>'متره برق'!S4058</f>
        <v>1388000</v>
      </c>
      <c r="E186" s="94" t="e">
        <f>VLOOKUP(A186,'متره برق'!A:K,9,FALSE)</f>
        <v>#N/A</v>
      </c>
      <c r="F186" s="95">
        <f t="shared" si="2"/>
        <v>0</v>
      </c>
      <c r="G186" s="111"/>
    </row>
    <row r="187" spans="1:7" ht="32.25" thickBot="1">
      <c r="A187" s="60" t="str">
        <f>'متره برق'!P4059</f>
        <v>016103</v>
      </c>
      <c r="B187" s="60" t="str">
        <f>'متره برق'!Q4059</f>
        <v xml:space="preserve">چراغ فلورسنت توکار نور مخفی با رفلکتور آلومینیوم با یک عدد لامپ فلورسنت 24 وات T5   </v>
      </c>
      <c r="C187" s="60" t="str">
        <f>'متره برق'!R4059</f>
        <v>عدد</v>
      </c>
      <c r="D187" s="60">
        <f>'متره برق'!S4059</f>
        <v>0</v>
      </c>
      <c r="E187" s="94" t="e">
        <f>VLOOKUP(A187,'متره برق'!A:K,9,FALSE)</f>
        <v>#N/A</v>
      </c>
      <c r="F187" s="95">
        <f t="shared" si="2"/>
        <v>0</v>
      </c>
      <c r="G187" s="111"/>
    </row>
    <row r="188" spans="1:7" ht="32.25" thickBot="1">
      <c r="A188" s="60" t="str">
        <f>'متره برق'!P4060</f>
        <v>016104</v>
      </c>
      <c r="B188" s="60" t="str">
        <f>'متره برق'!Q4060</f>
        <v xml:space="preserve">چراغ فلورسنت توکار نور مخفی با رفلکتور آلومینیوم با دو عدد لامپ فلورسنت 24 وات T5   </v>
      </c>
      <c r="C188" s="60" t="str">
        <f>'متره برق'!R4060</f>
        <v>عدد</v>
      </c>
      <c r="D188" s="60">
        <f>'متره برق'!S4060</f>
        <v>1623000</v>
      </c>
      <c r="E188" s="94" t="e">
        <f>VLOOKUP(A188,'متره برق'!A:K,9,FALSE)</f>
        <v>#N/A</v>
      </c>
      <c r="F188" s="95">
        <f t="shared" si="2"/>
        <v>0</v>
      </c>
      <c r="G188" s="111"/>
    </row>
    <row r="189" spans="1:7" ht="32.25" thickBot="1">
      <c r="A189" s="60" t="str">
        <f>'متره برق'!P4061</f>
        <v>016105</v>
      </c>
      <c r="B189" s="60" t="str">
        <f>'متره برق'!Q4061</f>
        <v xml:space="preserve">چراغ فلورسنت توکار نور مخفی با رفلکتور آلومینیوم با یک عدد لامپ فلورسنت 28 وات T5   </v>
      </c>
      <c r="C189" s="60" t="str">
        <f>'متره برق'!R4061</f>
        <v>عدد</v>
      </c>
      <c r="D189" s="60">
        <f>'متره برق'!S4061</f>
        <v>0</v>
      </c>
      <c r="E189" s="94" t="e">
        <f>VLOOKUP(A189,'متره برق'!A:K,9,FALSE)</f>
        <v>#N/A</v>
      </c>
      <c r="F189" s="95">
        <f t="shared" si="2"/>
        <v>0</v>
      </c>
      <c r="G189" s="111"/>
    </row>
    <row r="190" spans="1:7" ht="32.25" thickBot="1">
      <c r="A190" s="60" t="str">
        <f>'متره برق'!P4062</f>
        <v>016106</v>
      </c>
      <c r="B190" s="60" t="str">
        <f>'متره برق'!Q4062</f>
        <v xml:space="preserve">چراغ فلورسنت توکار نور مخفی با رفلکتور آلومینیوم با دو عدد لامپ فلورسنت 28 وات T5   </v>
      </c>
      <c r="C190" s="60" t="str">
        <f>'متره برق'!R4062</f>
        <v>عدد</v>
      </c>
      <c r="D190" s="60">
        <f>'متره برق'!S4062</f>
        <v>1933000</v>
      </c>
      <c r="E190" s="94" t="e">
        <f>VLOOKUP(A190,'متره برق'!A:K,9,FALSE)</f>
        <v>#N/A</v>
      </c>
      <c r="F190" s="95">
        <f t="shared" si="2"/>
        <v>0</v>
      </c>
      <c r="G190" s="111"/>
    </row>
    <row r="191" spans="1:7" ht="32.25" thickBot="1">
      <c r="A191" s="60" t="str">
        <f>'متره برق'!P4063</f>
        <v>016107</v>
      </c>
      <c r="B191" s="60" t="str">
        <f>'متره برق'!Q4063</f>
        <v xml:space="preserve">چراغ فلورسنت توکار نور مخفی با رفلکتور آلومینیوم با یک عدد لامپ فلورسنت 54 وات T5   </v>
      </c>
      <c r="C191" s="60" t="str">
        <f>'متره برق'!R4063</f>
        <v>عدد</v>
      </c>
      <c r="D191" s="60">
        <f>'متره برق'!S4063</f>
        <v>0</v>
      </c>
      <c r="E191" s="94" t="e">
        <f>VLOOKUP(A191,'متره برق'!A:K,9,FALSE)</f>
        <v>#N/A</v>
      </c>
      <c r="F191" s="95">
        <f t="shared" si="2"/>
        <v>0</v>
      </c>
      <c r="G191" s="111"/>
    </row>
    <row r="192" spans="1:7" ht="32.25" thickBot="1">
      <c r="A192" s="60" t="str">
        <f>'متره برق'!P4064</f>
        <v>016108</v>
      </c>
      <c r="B192" s="60" t="str">
        <f>'متره برق'!Q4064</f>
        <v xml:space="preserve">چراغ فلورسنت توکار نور مخفی با رفلکتور آلومینیوم با دو عدد لامپ فلورسنت 54 وات T5   </v>
      </c>
      <c r="C192" s="60" t="str">
        <f>'متره برق'!R4064</f>
        <v>عدد</v>
      </c>
      <c r="D192" s="60">
        <f>'متره برق'!S4064</f>
        <v>2167000</v>
      </c>
      <c r="E192" s="94" t="e">
        <f>VLOOKUP(A192,'متره برق'!A:K,9,FALSE)</f>
        <v>#N/A</v>
      </c>
      <c r="F192" s="95">
        <f t="shared" si="2"/>
        <v>0</v>
      </c>
      <c r="G192" s="111"/>
    </row>
    <row r="193" spans="1:7" ht="48" thickBot="1">
      <c r="A193" s="60" t="str">
        <f>'متره برق'!P4065</f>
        <v>016201</v>
      </c>
      <c r="B193" s="60" t="str">
        <f>'متره برق'!Q4065</f>
        <v xml:space="preserve">چراغ فلورسنت توکار نور مخفی با رفلکتور لوور آلومینیوم آنودایز شده دابل پارابولیک با یک عدد لامپ فلورسنت 14 وات T5   </v>
      </c>
      <c r="C193" s="60" t="str">
        <f>'متره برق'!R4065</f>
        <v>عدد</v>
      </c>
      <c r="D193" s="60">
        <f>'متره برق'!S4065</f>
        <v>0</v>
      </c>
      <c r="E193" s="94" t="e">
        <f>VLOOKUP(A193,'متره برق'!A:K,9,FALSE)</f>
        <v>#N/A</v>
      </c>
      <c r="F193" s="95">
        <f t="shared" si="2"/>
        <v>0</v>
      </c>
      <c r="G193" s="111"/>
    </row>
    <row r="194" spans="1:7" ht="48" thickBot="1">
      <c r="A194" s="60" t="str">
        <f>'متره برق'!P4066</f>
        <v>016202</v>
      </c>
      <c r="B194" s="60" t="str">
        <f>'متره برق'!Q4066</f>
        <v xml:space="preserve">چراغ فلورسنت توکار نور مخفی با رفلکتور لوور آلومینیوم آنودایز شده دابل پارابولیک با دو عدد لامپ فلورسنت 14 وات T5   </v>
      </c>
      <c r="C194" s="60" t="str">
        <f>'متره برق'!R4066</f>
        <v>عدد</v>
      </c>
      <c r="D194" s="60">
        <f>'متره برق'!S4066</f>
        <v>1520000</v>
      </c>
      <c r="E194" s="94" t="e">
        <f>VLOOKUP(A194,'متره برق'!A:K,9,FALSE)</f>
        <v>#N/A</v>
      </c>
      <c r="F194" s="95">
        <f t="shared" si="2"/>
        <v>0</v>
      </c>
      <c r="G194" s="111"/>
    </row>
    <row r="195" spans="1:7" ht="48" thickBot="1">
      <c r="A195" s="60" t="str">
        <f>'متره برق'!P4067</f>
        <v>016203</v>
      </c>
      <c r="B195" s="60" t="str">
        <f>'متره برق'!Q4067</f>
        <v xml:space="preserve">چراغ فلورسنت توکار نور مخفی با رفلکتور لوور آلومینیوم آنودایز شده دابل پارابولیک با یک عدد لامپ فلورسنت 24 وات T5   </v>
      </c>
      <c r="C195" s="60" t="str">
        <f>'متره برق'!R4067</f>
        <v>عدد</v>
      </c>
      <c r="D195" s="60">
        <f>'متره برق'!S4067</f>
        <v>0</v>
      </c>
      <c r="E195" s="94" t="e">
        <f>VLOOKUP(A195,'متره برق'!A:K,9,FALSE)</f>
        <v>#N/A</v>
      </c>
      <c r="F195" s="95">
        <f t="shared" si="2"/>
        <v>0</v>
      </c>
      <c r="G195" s="111"/>
    </row>
    <row r="196" spans="1:7" ht="48" thickBot="1">
      <c r="A196" s="60" t="str">
        <f>'متره برق'!P4068</f>
        <v>016204</v>
      </c>
      <c r="B196" s="60" t="str">
        <f>'متره برق'!Q4068</f>
        <v xml:space="preserve">چراغ فلورسنت توکار نور مخفی با رفلکتور لوور آلومینیوم آنودایز شده دابل پارابولیک با دو عدد لامپ فلورسنت 24 وات T5   </v>
      </c>
      <c r="C196" s="60" t="str">
        <f>'متره برق'!R4068</f>
        <v>عدد</v>
      </c>
      <c r="D196" s="60">
        <f>'متره برق'!S4068</f>
        <v>1606000</v>
      </c>
      <c r="E196" s="94" t="e">
        <f>VLOOKUP(A196,'متره برق'!A:K,9,FALSE)</f>
        <v>#N/A</v>
      </c>
      <c r="F196" s="95">
        <f t="shared" si="2"/>
        <v>0</v>
      </c>
      <c r="G196" s="111"/>
    </row>
    <row r="197" spans="1:7" ht="48" thickBot="1">
      <c r="A197" s="60" t="str">
        <f>'متره برق'!P4069</f>
        <v>016205</v>
      </c>
      <c r="B197" s="60" t="str">
        <f>'متره برق'!Q4069</f>
        <v xml:space="preserve">چراغ فلورسنت توکار نور مخفی با رفلکتور لوور آلومینیوم آنودایز شده دابل پارابولیک با یک عدد لامپ فلورسنت 28 وات T5   </v>
      </c>
      <c r="C197" s="60" t="str">
        <f>'متره برق'!R4069</f>
        <v>عدد</v>
      </c>
      <c r="D197" s="60">
        <f>'متره برق'!S4069</f>
        <v>0</v>
      </c>
      <c r="E197" s="94" t="e">
        <f>VLOOKUP(A197,'متره برق'!A:K,9,FALSE)</f>
        <v>#N/A</v>
      </c>
      <c r="F197" s="95">
        <f t="shared" si="2"/>
        <v>0</v>
      </c>
      <c r="G197" s="111"/>
    </row>
    <row r="198" spans="1:7" ht="48" thickBot="1">
      <c r="A198" s="60" t="str">
        <f>'متره برق'!P4070</f>
        <v>016206</v>
      </c>
      <c r="B198" s="60" t="str">
        <f>'متره برق'!Q4070</f>
        <v xml:space="preserve">چراغ فلورسنت توکار نور مخفی با رفلکتور لوور آلومینیوم آنودایز شده دابل پارابولیک با دو عدد لامپ فلورسنت 28 وات T5   </v>
      </c>
      <c r="C198" s="60" t="str">
        <f>'متره برق'!R4070</f>
        <v>عدد</v>
      </c>
      <c r="D198" s="60">
        <f>'متره برق'!S4070</f>
        <v>2167000</v>
      </c>
      <c r="E198" s="94" t="e">
        <f>VLOOKUP(A198,'متره برق'!A:K,9,FALSE)</f>
        <v>#N/A</v>
      </c>
      <c r="F198" s="95">
        <f t="shared" si="2"/>
        <v>0</v>
      </c>
      <c r="G198" s="111"/>
    </row>
    <row r="199" spans="1:7" ht="48" thickBot="1">
      <c r="A199" s="60" t="str">
        <f>'متره برق'!P4071</f>
        <v>016207</v>
      </c>
      <c r="B199" s="60" t="str">
        <f>'متره برق'!Q4071</f>
        <v xml:space="preserve">چراغ فلورسنت توکار نور مخفی با رفلکتور لوور آلومینیوم آنودایز شده دابل پارابولیک با یک عدد لامپ فلورسنت 54 وات T5   </v>
      </c>
      <c r="C199" s="60" t="str">
        <f>'متره برق'!R4071</f>
        <v>عدد</v>
      </c>
      <c r="D199" s="60">
        <f>'متره برق'!S4071</f>
        <v>0</v>
      </c>
      <c r="E199" s="94" t="e">
        <f>VLOOKUP(A199,'متره برق'!A:K,9,FALSE)</f>
        <v>#N/A</v>
      </c>
      <c r="F199" s="95">
        <f t="shared" ref="F199:F209" si="3">IF(ISNA(E199*D199),0,ROUND((E199*D199),0))</f>
        <v>0</v>
      </c>
      <c r="G199" s="111"/>
    </row>
    <row r="200" spans="1:7" ht="48" thickBot="1">
      <c r="A200" s="60" t="str">
        <f>'متره برق'!P4072</f>
        <v>016208</v>
      </c>
      <c r="B200" s="60" t="str">
        <f>'متره برق'!Q4072</f>
        <v xml:space="preserve">چراغ فلورسنت توکار نور مخفی با رفلکتور لوور آلومینیوم آنودایز شده دابل پارابولیک با دو عدد لامپ فلورسنت 54 وات T5   </v>
      </c>
      <c r="C200" s="60" t="str">
        <f>'متره برق'!R4072</f>
        <v>عدد</v>
      </c>
      <c r="D200" s="60">
        <f>'متره برق'!S4072</f>
        <v>1855000</v>
      </c>
      <c r="E200" s="94" t="e">
        <f>VLOOKUP(A200,'متره برق'!A:K,9,FALSE)</f>
        <v>#N/A</v>
      </c>
      <c r="F200" s="95">
        <f t="shared" si="3"/>
        <v>0</v>
      </c>
      <c r="G200" s="111"/>
    </row>
    <row r="201" spans="1:7" ht="32.25" thickBot="1">
      <c r="A201" s="60" t="str">
        <f>'متره برق'!P4073</f>
        <v>016301</v>
      </c>
      <c r="B201" s="60" t="str">
        <f>'متره برق'!Q4073</f>
        <v>چراغ فلورسنت دیوار بالای روشویی با یک عدد لامپ فلورسنت 18 وات T8</v>
      </c>
      <c r="C201" s="60" t="str">
        <f>'متره برق'!R4073</f>
        <v>عدد</v>
      </c>
      <c r="D201" s="60">
        <f>'متره برق'!S4073</f>
        <v>751000</v>
      </c>
      <c r="E201" s="94" t="e">
        <f>VLOOKUP(A201,'متره برق'!A:K,9,FALSE)</f>
        <v>#N/A</v>
      </c>
      <c r="F201" s="95">
        <f t="shared" si="3"/>
        <v>0</v>
      </c>
      <c r="G201" s="111"/>
    </row>
    <row r="202" spans="1:7" ht="48" thickBot="1">
      <c r="A202" s="60" t="str">
        <f>'متره برق'!P4074</f>
        <v>017001</v>
      </c>
      <c r="B202" s="60" t="str">
        <f>'متره برق'!Q4074</f>
        <v>اضافه بها در صورتی که در چراغ های فلورسنت با یک لامپ 18 وات T8 از بالاست الکترنیکی با کلاس انرژی A3 استفاده شود.</v>
      </c>
      <c r="C202" s="60" t="str">
        <f>'متره برق'!R4074</f>
        <v>عدد</v>
      </c>
      <c r="D202" s="60">
        <f>'متره برق'!S4074</f>
        <v>152000</v>
      </c>
      <c r="E202" s="94" t="e">
        <f>VLOOKUP(A202,'متره برق'!A:K,9,FALSE)</f>
        <v>#N/A</v>
      </c>
      <c r="F202" s="95">
        <f t="shared" si="3"/>
        <v>0</v>
      </c>
      <c r="G202" s="111"/>
    </row>
    <row r="203" spans="1:7" ht="48" thickBot="1">
      <c r="A203" s="60" t="str">
        <f>'متره برق'!P4075</f>
        <v>017002</v>
      </c>
      <c r="B203" s="60" t="str">
        <f>'متره برق'!Q4075</f>
        <v>اضافه بها در صورتی که در چراغ های فلورسنت با دو لامپ 18 وات T8 از بالاست الکترنیکی با کلاس انرژی A3 استفاده شود.</v>
      </c>
      <c r="C203" s="60" t="str">
        <f>'متره برق'!R4075</f>
        <v>عدد</v>
      </c>
      <c r="D203" s="60">
        <f>'متره برق'!S4075</f>
        <v>143200</v>
      </c>
      <c r="E203" s="94" t="e">
        <f>VLOOKUP(A203,'متره برق'!A:K,9,FALSE)</f>
        <v>#N/A</v>
      </c>
      <c r="F203" s="95">
        <f t="shared" si="3"/>
        <v>0</v>
      </c>
      <c r="G203" s="111"/>
    </row>
    <row r="204" spans="1:7" ht="48" thickBot="1">
      <c r="A204" s="60" t="str">
        <f>'متره برق'!P4076</f>
        <v>017003</v>
      </c>
      <c r="B204" s="60" t="str">
        <f>'متره برق'!Q4076</f>
        <v>اضافه بها در صورتی که در چراغ های فلورسنت با سه لامپ 18 وات T8 از بالاست الکترنیکی با کلاس انرژی A3 استفاده شود.</v>
      </c>
      <c r="C204" s="60" t="str">
        <f>'متره برق'!R4076</f>
        <v>عدد</v>
      </c>
      <c r="D204" s="60">
        <f>'متره برق'!S4076</f>
        <v>77300</v>
      </c>
      <c r="E204" s="94" t="e">
        <f>VLOOKUP(A204,'متره برق'!A:K,9,FALSE)</f>
        <v>#N/A</v>
      </c>
      <c r="F204" s="95">
        <f t="shared" si="3"/>
        <v>0</v>
      </c>
      <c r="G204" s="111"/>
    </row>
    <row r="205" spans="1:7" ht="48" thickBot="1">
      <c r="A205" s="60" t="str">
        <f>'متره برق'!P4077</f>
        <v>017004</v>
      </c>
      <c r="B205" s="60" t="str">
        <f>'متره برق'!Q4077</f>
        <v>اضافه بها در صورتی که در چراغ های فلورسنت با چهار لامپ 18 وات T8 از بالاست الکترنیکی با کلاس انرژی A3 استفاده شود.</v>
      </c>
      <c r="C205" s="60" t="str">
        <f>'متره برق'!R4077</f>
        <v>عدد</v>
      </c>
      <c r="D205" s="60">
        <f>'متره برق'!S4077</f>
        <v>265500</v>
      </c>
      <c r="E205" s="94" t="e">
        <f>VLOOKUP(A205,'متره برق'!A:K,9,FALSE)</f>
        <v>#N/A</v>
      </c>
      <c r="F205" s="95">
        <f t="shared" si="3"/>
        <v>0</v>
      </c>
      <c r="G205" s="111"/>
    </row>
    <row r="206" spans="1:7" ht="48" thickBot="1">
      <c r="A206" s="60" t="str">
        <f>'متره برق'!P4078</f>
        <v>017005</v>
      </c>
      <c r="B206" s="60" t="str">
        <f>'متره برق'!Q4078</f>
        <v>اضافه بها در صورتی که در چراغ های فلورسنت با یک لامپ 36 وات T8 از بالاست الکترنیکی با کلاس انرژی A3 استفاده شود.</v>
      </c>
      <c r="C206" s="60" t="str">
        <f>'متره برق'!R4078</f>
        <v>عدد</v>
      </c>
      <c r="D206" s="60">
        <f>'متره برق'!S4078</f>
        <v>157500</v>
      </c>
      <c r="E206" s="94" t="e">
        <f>VLOOKUP(A206,'متره برق'!A:K,9,FALSE)</f>
        <v>#N/A</v>
      </c>
      <c r="F206" s="95">
        <f t="shared" si="3"/>
        <v>0</v>
      </c>
      <c r="G206" s="111"/>
    </row>
    <row r="207" spans="1:7" ht="48" thickBot="1">
      <c r="A207" s="60" t="str">
        <f>'متره برق'!P4079</f>
        <v>017006</v>
      </c>
      <c r="B207" s="60" t="str">
        <f>'متره برق'!Q4079</f>
        <v>اضافه بها در صورتی که در چراغ های فلورسنت با دو لامپ 36 وات T8 از بالاست الکترنیکی با کلاس انرژی A3 استفاده شود.</v>
      </c>
      <c r="C207" s="60" t="str">
        <f>'متره برق'!R4079</f>
        <v>عدد</v>
      </c>
      <c r="D207" s="60">
        <f>'متره برق'!S4079</f>
        <v>122640</v>
      </c>
      <c r="E207" s="94" t="e">
        <f>VLOOKUP(A207,'متره برق'!A:K,9,FALSE)</f>
        <v>#N/A</v>
      </c>
      <c r="F207" s="95">
        <f t="shared" si="3"/>
        <v>0</v>
      </c>
      <c r="G207" s="111"/>
    </row>
    <row r="208" spans="1:7" ht="48" thickBot="1">
      <c r="A208" s="60" t="str">
        <f>'متره برق'!P4080</f>
        <v>017007</v>
      </c>
      <c r="B208" s="60" t="str">
        <f>'متره برق'!Q4080</f>
        <v>اضافه بها در صورتی که در چراغ های فلورسنت با سه لامپ 36 وات T8 از بالاست الکترنیکی با کلاس انرژی A3 استفاده شود.</v>
      </c>
      <c r="C208" s="60" t="str">
        <f>'متره برق'!R4080</f>
        <v>عدد</v>
      </c>
      <c r="D208" s="60">
        <f>'متره برق'!S4080</f>
        <v>52100</v>
      </c>
      <c r="E208" s="94" t="e">
        <f>VLOOKUP(A208,'متره برق'!A:K,9,FALSE)</f>
        <v>#N/A</v>
      </c>
      <c r="F208" s="95">
        <f t="shared" si="3"/>
        <v>0</v>
      </c>
      <c r="G208" s="111"/>
    </row>
    <row r="209" spans="1:7" ht="48" thickBot="1">
      <c r="A209" s="60" t="str">
        <f>'متره برق'!P4081</f>
        <v>017008</v>
      </c>
      <c r="B209" s="60" t="str">
        <f>'متره برق'!Q4081</f>
        <v>اضافه بها در صورتی که در چراغ های فلورسنت با چهار لامپ 36 وات T8 از بالاست الکترنیکی با کلاس انرژی A3 استفاده شود.</v>
      </c>
      <c r="C209" s="60" t="str">
        <f>'متره برق'!R4081</f>
        <v>عدد</v>
      </c>
      <c r="D209" s="60">
        <f>'متره برق'!S4081</f>
        <v>129000</v>
      </c>
      <c r="E209" s="94" t="e">
        <f>VLOOKUP(A209,'متره برق'!A:K,9,FALSE)</f>
        <v>#N/A</v>
      </c>
      <c r="F209" s="95">
        <f t="shared" si="3"/>
        <v>0</v>
      </c>
      <c r="G209" s="111"/>
    </row>
    <row r="210" spans="1:7" ht="24" thickBot="1">
      <c r="A210" s="60" t="str">
        <f>'متره برق'!P4082</f>
        <v>017009</v>
      </c>
      <c r="B210" s="60" t="str">
        <f>'متره برق'!Q4082</f>
        <v>چراغ</v>
      </c>
      <c r="C210" s="60" t="str">
        <f>'متره برق'!R4082</f>
        <v>عدد</v>
      </c>
      <c r="D210" s="60">
        <f>'متره برق'!S4082</f>
        <v>10000</v>
      </c>
      <c r="E210" s="94" t="e">
        <f>VLOOKUP(A210,'متره برق'!A:K,9,FALSE)</f>
        <v>#N/A</v>
      </c>
      <c r="F210" s="95">
        <f t="shared" ref="F210:F212" si="4">IF(ISNA(E210*D210),0,ROUND((E210*D210),0))</f>
        <v>0</v>
      </c>
      <c r="G210" s="100" t="s">
        <v>511</v>
      </c>
    </row>
    <row r="211" spans="1:7" ht="24" thickBot="1">
      <c r="A211" s="60" t="str">
        <f>'متره برق'!P4083</f>
        <v>017010</v>
      </c>
      <c r="B211" s="60" t="str">
        <f>'متره برق'!Q4083</f>
        <v>چراغ1</v>
      </c>
      <c r="C211" s="60" t="str">
        <f>'متره برق'!R4083</f>
        <v>عدد</v>
      </c>
      <c r="D211" s="60">
        <f>'متره برق'!S4083</f>
        <v>10001</v>
      </c>
      <c r="E211" s="94" t="e">
        <f>VLOOKUP(A211,'متره برق'!A:K,9,FALSE)</f>
        <v>#N/A</v>
      </c>
      <c r="F211" s="95">
        <f t="shared" si="4"/>
        <v>0</v>
      </c>
      <c r="G211" s="100" t="s">
        <v>511</v>
      </c>
    </row>
    <row r="212" spans="1:7" ht="24" thickBot="1">
      <c r="A212" s="60" t="str">
        <f>'متره برق'!P4084</f>
        <v>017011</v>
      </c>
      <c r="B212" s="60" t="str">
        <f>'متره برق'!Q4084</f>
        <v>چراغ2</v>
      </c>
      <c r="C212" s="60" t="str">
        <f>'متره برق'!R4084</f>
        <v>عدد</v>
      </c>
      <c r="D212" s="60">
        <f>'متره برق'!S4084</f>
        <v>10002</v>
      </c>
      <c r="E212" s="94">
        <f>VLOOKUP(A212,'متره برق'!A:K,9,FALSE)</f>
        <v>1</v>
      </c>
      <c r="F212" s="95">
        <f t="shared" si="4"/>
        <v>10002</v>
      </c>
      <c r="G212" s="100" t="s">
        <v>511</v>
      </c>
    </row>
    <row r="213" spans="1:7" ht="24" thickBot="1">
      <c r="A213" s="677" t="s">
        <v>659</v>
      </c>
      <c r="B213" s="678"/>
      <c r="C213" s="678"/>
      <c r="D213" s="678"/>
      <c r="E213" s="679"/>
      <c r="F213" s="115">
        <f>SUM(F6:F209)</f>
        <v>366500</v>
      </c>
      <c r="G213" s="102" t="s">
        <v>77</v>
      </c>
    </row>
    <row r="214" spans="1:7" ht="24" thickBot="1">
      <c r="A214" s="677" t="s">
        <v>660</v>
      </c>
      <c r="B214" s="678"/>
      <c r="C214" s="678"/>
      <c r="D214" s="678"/>
      <c r="E214" s="679"/>
      <c r="F214" s="115">
        <f>SUM(F210:F212)</f>
        <v>10002</v>
      </c>
      <c r="G214" s="102" t="s">
        <v>77</v>
      </c>
    </row>
    <row r="215" spans="1:7" ht="24" thickBot="1">
      <c r="A215" s="680" t="s">
        <v>3587</v>
      </c>
      <c r="B215" s="681"/>
      <c r="C215" s="681"/>
      <c r="D215" s="681"/>
      <c r="E215" s="681"/>
      <c r="F215" s="682"/>
      <c r="G215" s="683"/>
    </row>
    <row r="216" spans="1:7" ht="43.5" customHeight="1" thickBot="1">
      <c r="A216" s="60" t="str">
        <f>'متره برق'!P4085</f>
        <v>022101</v>
      </c>
      <c r="B216" s="60" t="str">
        <f>'متره برق'!Q4085</f>
        <v>چراغ های سقفی روکار،با حباب شیشه ای یا پلی کربنات مقاوم در مقابل اشعه ماورای بنفش،گرد یا چهارگوش به قطر حدود 30 سانتیمتر</v>
      </c>
      <c r="C216" s="60" t="str">
        <f>'متره برق'!R4085</f>
        <v>عدد</v>
      </c>
      <c r="D216" s="60">
        <f>'متره برق'!S4085</f>
        <v>381000</v>
      </c>
      <c r="E216" s="94">
        <f>VLOOKUP(A216,'متره برق'!A:K,9,FALSE)</f>
        <v>4</v>
      </c>
      <c r="F216" s="97">
        <f t="shared" ref="F216" si="5">IF(ISNA(E216*D216),0,ROUND((E216*D216),0))</f>
        <v>1524000</v>
      </c>
      <c r="G216" s="104"/>
    </row>
    <row r="217" spans="1:7" ht="48" thickBot="1">
      <c r="A217" s="60" t="str">
        <f>'متره برق'!P4086</f>
        <v>022102</v>
      </c>
      <c r="B217" s="60" t="str">
        <f>'متره برق'!Q4086</f>
        <v>چراغ های سقفی روکار،با حباب شیشه ای یا پلی کربنات مقاوم در مقابل اشعه ماورای بنفش،گرد یا چهارگوش به قطر حدود 25 سانتیمتر</v>
      </c>
      <c r="C217" s="60" t="str">
        <f>'متره برق'!R4086</f>
        <v>عدد</v>
      </c>
      <c r="D217" s="60">
        <f>'متره برق'!S4086</f>
        <v>327500</v>
      </c>
      <c r="E217" s="94" t="e">
        <f>VLOOKUP(A217,'متره برق'!A:K,9,FALSE)</f>
        <v>#N/A</v>
      </c>
      <c r="F217" s="97">
        <f t="shared" ref="F217:F249" si="6">IF(ISNA(E217*D217),0,ROUND((E217*D217),0))</f>
        <v>0</v>
      </c>
      <c r="G217" s="98"/>
    </row>
    <row r="218" spans="1:7" ht="48" thickBot="1">
      <c r="A218" s="60" t="str">
        <f>'متره برق'!P4087</f>
        <v>022201</v>
      </c>
      <c r="B218" s="60" t="str">
        <f>'متره برق'!Q4087</f>
        <v>چراغ های سقفی روکار،با حباب شیشه ای یا پلی کربنات مقاوم در مقابل اشعه ماورای بنفش،گرد یا چهارگوش به قطر حدود 18 سانتیمتر</v>
      </c>
      <c r="C218" s="60" t="str">
        <f>'متره برق'!R4087</f>
        <v>عدد</v>
      </c>
      <c r="D218" s="60">
        <f>'متره برق'!S4087</f>
        <v>381000</v>
      </c>
      <c r="E218" s="94" t="e">
        <f>VLOOKUP(A218,'متره برق'!A:K,9,FALSE)</f>
        <v>#N/A</v>
      </c>
      <c r="F218" s="97">
        <f t="shared" si="6"/>
        <v>0</v>
      </c>
      <c r="G218" s="98"/>
    </row>
    <row r="219" spans="1:7" ht="48" thickBot="1">
      <c r="A219" s="60" t="str">
        <f>'متره برق'!P4088</f>
        <v>022202</v>
      </c>
      <c r="B219" s="60" t="str">
        <f>'متره برق'!Q4088</f>
        <v>چراغ های سقفی روکار،با حباب شیشه ای یا پلی کربنات مقاوم در مقابل اشعه ماورای بنفش،گرد یا چهارگوش به قطر حدود 14 سانتیمتر</v>
      </c>
      <c r="C219" s="60" t="str">
        <f>'متره برق'!R4088</f>
        <v>عدد</v>
      </c>
      <c r="D219" s="60">
        <f>'متره برق'!S4088</f>
        <v>381000</v>
      </c>
      <c r="E219" s="94" t="e">
        <f>VLOOKUP(A219,'متره برق'!A:K,9,FALSE)</f>
        <v>#N/A</v>
      </c>
      <c r="F219" s="97">
        <f t="shared" si="6"/>
        <v>0</v>
      </c>
      <c r="G219" s="98"/>
    </row>
    <row r="220" spans="1:7" ht="48" thickBot="1">
      <c r="A220" s="60" t="str">
        <f>'متره برق'!P4089</f>
        <v>022301</v>
      </c>
      <c r="B220" s="60" t="str">
        <f>'متره برق'!Q4089</f>
        <v>چراغ دیوار روکار،با پایه چینی،حباب شیشه ای با پلی کربنات مقاوم در مقابل اشعه ماورای بنفش،کروی به قطر حدود 18 سانتیمتر</v>
      </c>
      <c r="C220" s="60" t="str">
        <f>'متره برق'!R4089</f>
        <v>عدد</v>
      </c>
      <c r="D220" s="60">
        <f>'متره برق'!S4089</f>
        <v>381000</v>
      </c>
      <c r="E220" s="94" t="e">
        <f>VLOOKUP(A220,'متره برق'!A:K,9,FALSE)</f>
        <v>#N/A</v>
      </c>
      <c r="F220" s="97">
        <f t="shared" si="6"/>
        <v>0</v>
      </c>
      <c r="G220" s="98"/>
    </row>
    <row r="221" spans="1:7" ht="48" thickBot="1">
      <c r="A221" s="60" t="str">
        <f>'متره برق'!P4090</f>
        <v>022302</v>
      </c>
      <c r="B221" s="60" t="str">
        <f>'متره برق'!Q4090</f>
        <v>چراغ دیوار روکار،با پایه چینی،حباب شیشه ای با پلی کربنات مقاوم در مقابل اشعه ماورای بنفش،کروی به قطر حدود 14 سانتیمتر</v>
      </c>
      <c r="C221" s="60" t="str">
        <f>'متره برق'!R4090</f>
        <v>عدد</v>
      </c>
      <c r="D221" s="60">
        <f>'متره برق'!S4090</f>
        <v>381000</v>
      </c>
      <c r="E221" s="94" t="e">
        <f>VLOOKUP(A221,'متره برق'!A:K,9,FALSE)</f>
        <v>#N/A</v>
      </c>
      <c r="F221" s="97">
        <f t="shared" si="6"/>
        <v>0</v>
      </c>
      <c r="G221" s="98"/>
    </row>
    <row r="222" spans="1:7" ht="32.25" thickBot="1">
      <c r="A222" s="60" t="str">
        <f>'متره برق'!P4091</f>
        <v>022401</v>
      </c>
      <c r="B222" s="60" t="str">
        <f>'متره برق'!Q4091</f>
        <v>سرپیچ پلی آمید یا چینی 27E با حداکثر نیم متر سیم دولا،با ترمینال مربوطه</v>
      </c>
      <c r="C222" s="60" t="str">
        <f>'متره برق'!R4091</f>
        <v>عدد</v>
      </c>
      <c r="D222" s="60">
        <f>'متره برق'!S4091</f>
        <v>58900</v>
      </c>
      <c r="E222" s="94" t="e">
        <f>VLOOKUP(A222,'متره برق'!A:K,9,FALSE)</f>
        <v>#N/A</v>
      </c>
      <c r="F222" s="97">
        <f t="shared" si="6"/>
        <v>0</v>
      </c>
      <c r="G222" s="98"/>
    </row>
    <row r="223" spans="1:7" ht="32.25" thickBot="1">
      <c r="A223" s="60" t="str">
        <f>'متره برق'!P4092</f>
        <v>022501</v>
      </c>
      <c r="B223" s="60" t="str">
        <f>'متره برق'!Q4092</f>
        <v>چراغ های سقفی روکار استوانه ای با رفلکتور از نوع آلومینیوم آندایز شده،بدون حباب به قطر 14-12 سانتیمتر</v>
      </c>
      <c r="C223" s="60" t="str">
        <f>'متره برق'!R4092</f>
        <v>عدد</v>
      </c>
      <c r="D223" s="60">
        <f>'متره برق'!S4092</f>
        <v>327500</v>
      </c>
      <c r="E223" s="94" t="e">
        <f>VLOOKUP(A223,'متره برق'!A:K,9,FALSE)</f>
        <v>#N/A</v>
      </c>
      <c r="F223" s="97">
        <f t="shared" si="6"/>
        <v>0</v>
      </c>
      <c r="G223" s="98"/>
    </row>
    <row r="224" spans="1:7" ht="48" thickBot="1">
      <c r="A224" s="60" t="str">
        <f>'متره برق'!P4093</f>
        <v>022502</v>
      </c>
      <c r="B224" s="60" t="str">
        <f>'متره برق'!Q4093</f>
        <v>چراغ های سقفی روکار استوانه ای با رفلکتور از نوع آلومینیوم آندایز شده،بدون حباب به قطر 18-15 سانتیمتر</v>
      </c>
      <c r="C224" s="60" t="str">
        <f>'متره برق'!R4093</f>
        <v>عدد</v>
      </c>
      <c r="D224" s="60">
        <f>'متره برق'!S4093</f>
        <v>386500</v>
      </c>
      <c r="E224" s="94" t="e">
        <f>VLOOKUP(A224,'متره برق'!A:K,9,FALSE)</f>
        <v>#N/A</v>
      </c>
      <c r="F224" s="97">
        <f t="shared" si="6"/>
        <v>0</v>
      </c>
      <c r="G224" s="98"/>
    </row>
    <row r="225" spans="1:7" ht="48" thickBot="1">
      <c r="A225" s="60" t="str">
        <f>'متره برق'!P4094</f>
        <v>022503</v>
      </c>
      <c r="B225" s="60" t="str">
        <f>'متره برق'!Q4094</f>
        <v>چراغ های سقفی روکار استوانه ای با رفلکتور از نوع آلومینیوم آندایز شده،بدون حباب به قطر 25-20 سانتیمتر</v>
      </c>
      <c r="C225" s="60" t="str">
        <f>'متره برق'!R4094</f>
        <v>عدد</v>
      </c>
      <c r="D225" s="60">
        <f>'متره برق'!S4094</f>
        <v>470500</v>
      </c>
      <c r="E225" s="94" t="e">
        <f>VLOOKUP(A225,'متره برق'!A:K,9,FALSE)</f>
        <v>#N/A</v>
      </c>
      <c r="F225" s="97">
        <f t="shared" si="6"/>
        <v>0</v>
      </c>
      <c r="G225" s="98"/>
    </row>
    <row r="226" spans="1:7" ht="32.25" thickBot="1">
      <c r="A226" s="60" t="str">
        <f>'متره برق'!P4095</f>
        <v>022601</v>
      </c>
      <c r="B226" s="60" t="str">
        <f>'متره برق'!Q4095</f>
        <v>چراغ های سقفی توکار استوانه ای با رفلکتور از نوع آلومینیوم آندایز شده،برای حفره نصب به قطر 8 سانتیمتر</v>
      </c>
      <c r="C226" s="60" t="str">
        <f>'متره برق'!R4095</f>
        <v>عدد</v>
      </c>
      <c r="D226" s="60">
        <f>'متره برق'!S4095</f>
        <v>167000</v>
      </c>
      <c r="E226" s="94" t="e">
        <f>VLOOKUP(A226,'متره برق'!A:K,9,FALSE)</f>
        <v>#N/A</v>
      </c>
      <c r="F226" s="97">
        <f t="shared" si="6"/>
        <v>0</v>
      </c>
      <c r="G226" s="98"/>
    </row>
    <row r="227" spans="1:7" ht="48" thickBot="1">
      <c r="A227" s="60" t="str">
        <f>'متره برق'!P4096</f>
        <v>022602</v>
      </c>
      <c r="B227" s="60" t="str">
        <f>'متره برق'!Q4096</f>
        <v>چراغ های سقفی توکار استوانه ای با رفلکتور از نوع آلومینیوم آندایز شده،برای حفره نصب به قطر 10 سانتیمتر</v>
      </c>
      <c r="C227" s="60" t="str">
        <f>'متره برق'!R4096</f>
        <v>عدد</v>
      </c>
      <c r="D227" s="60">
        <f>'متره برق'!S4096</f>
        <v>159500</v>
      </c>
      <c r="E227" s="94" t="e">
        <f>VLOOKUP(A227,'متره برق'!A:K,9,FALSE)</f>
        <v>#N/A</v>
      </c>
      <c r="F227" s="97">
        <f t="shared" si="6"/>
        <v>0</v>
      </c>
      <c r="G227" s="98"/>
    </row>
    <row r="228" spans="1:7" ht="48" thickBot="1">
      <c r="A228" s="60" t="str">
        <f>'متره برق'!P4097</f>
        <v>022603</v>
      </c>
      <c r="B228" s="60" t="str">
        <f>'متره برق'!Q4097</f>
        <v>چراغ های سقفی توکار استوانه ای با رفلکتور از نوع آلومینیوم آندایز شده،برای حفره نصب به قطر 12 سانتیمتر</v>
      </c>
      <c r="C228" s="60" t="str">
        <f>'متره برق'!R4097</f>
        <v>عدد</v>
      </c>
      <c r="D228" s="60">
        <f>'متره برق'!S4097</f>
        <v>186500</v>
      </c>
      <c r="E228" s="94" t="e">
        <f>VLOOKUP(A228,'متره برق'!A:K,9,FALSE)</f>
        <v>#N/A</v>
      </c>
      <c r="F228" s="97">
        <f t="shared" si="6"/>
        <v>0</v>
      </c>
      <c r="G228" s="98"/>
    </row>
    <row r="229" spans="1:7" ht="48" thickBot="1">
      <c r="A229" s="60" t="str">
        <f>'متره برق'!P4098</f>
        <v>022604</v>
      </c>
      <c r="B229" s="60" t="str">
        <f>'متره برق'!Q4098</f>
        <v>چراغ های سقفی توکار استوانه ای با رفلکتور از نوع آلومینیوم آندایز شده،برای حفره نصب به قطر 15 سانتیمتر</v>
      </c>
      <c r="C229" s="60" t="str">
        <f>'متره برق'!R4098</f>
        <v>عدد</v>
      </c>
      <c r="D229" s="60">
        <f>'متره برق'!S4098</f>
        <v>197000</v>
      </c>
      <c r="E229" s="94" t="e">
        <f>VLOOKUP(A229,'متره برق'!A:K,9,FALSE)</f>
        <v>#N/A</v>
      </c>
      <c r="F229" s="97">
        <f t="shared" si="6"/>
        <v>0</v>
      </c>
      <c r="G229" s="98"/>
    </row>
    <row r="230" spans="1:7" ht="48" thickBot="1">
      <c r="A230" s="60" t="str">
        <f>'متره برق'!P4099</f>
        <v>022605</v>
      </c>
      <c r="B230" s="60" t="str">
        <f>'متره برق'!Q4099</f>
        <v>چراغ های سقفی توکار استوانه ای با رفلکتور از نوع آلومینیوم آندایز شده،برای حفره نصب به قطر 20 سانتیمتر</v>
      </c>
      <c r="C230" s="60" t="str">
        <f>'متره برق'!R4099</f>
        <v>عدد</v>
      </c>
      <c r="D230" s="60">
        <f>'متره برق'!S4099</f>
        <v>315000</v>
      </c>
      <c r="E230" s="94" t="e">
        <f>VLOOKUP(A230,'متره برق'!A:K,9,FALSE)</f>
        <v>#N/A</v>
      </c>
      <c r="F230" s="97">
        <f t="shared" si="6"/>
        <v>0</v>
      </c>
      <c r="G230" s="98"/>
    </row>
    <row r="231" spans="1:7" ht="63.75" thickBot="1">
      <c r="A231" s="60" t="str">
        <f>'متره برق'!P4100</f>
        <v>022701</v>
      </c>
      <c r="B231" s="60" t="str">
        <f>'متره برق'!Q4100</f>
        <v>چراغ سقفی روکار استوانه ای از نوع LED BASE با مدول و درایور مربوطه ،بدون حباب به قطر 14-12 سانتیمتر،دارای شارژ نوری 650-550 لومن و بهره 80-75 لومن بر وات</v>
      </c>
      <c r="C231" s="60" t="str">
        <f>'متره برق'!R4100</f>
        <v>عدد</v>
      </c>
      <c r="D231" s="60">
        <f>'متره برق'!S4100</f>
        <v>517500</v>
      </c>
      <c r="E231" s="94" t="e">
        <f>VLOOKUP(A231,'متره برق'!A:K,9,FALSE)</f>
        <v>#N/A</v>
      </c>
      <c r="F231" s="97">
        <f t="shared" si="6"/>
        <v>0</v>
      </c>
      <c r="G231" s="98"/>
    </row>
    <row r="232" spans="1:7" ht="63.75" thickBot="1">
      <c r="A232" s="60" t="str">
        <f>'متره برق'!P4101</f>
        <v>022702</v>
      </c>
      <c r="B232" s="60" t="str">
        <f>'متره برق'!Q4101</f>
        <v>چراغ سقفی روکار استوانه ای از نوع LED BASE با مدول و درایور مربوطه ،بدون حباب به قطر 18-15 سانتیمتر،دارای شارژ نوری 950-800 لومن و بهره 80-75 لومن بر وات</v>
      </c>
      <c r="C232" s="60" t="str">
        <f>'متره برق'!R4101</f>
        <v>عدد</v>
      </c>
      <c r="D232" s="60">
        <f>'متره برق'!S4101</f>
        <v>615000</v>
      </c>
      <c r="E232" s="94" t="e">
        <f>VLOOKUP(A232,'متره برق'!A:K,9,FALSE)</f>
        <v>#N/A</v>
      </c>
      <c r="F232" s="97">
        <f t="shared" si="6"/>
        <v>0</v>
      </c>
      <c r="G232" s="98"/>
    </row>
    <row r="233" spans="1:7" ht="63.75" thickBot="1">
      <c r="A233" s="60" t="str">
        <f>'متره برق'!P4102</f>
        <v>022703</v>
      </c>
      <c r="B233" s="60" t="str">
        <f>'متره برق'!Q4102</f>
        <v>چراغ سقفی روکار استوانه ای از نوع LED BASE با مدول و درایور مربوطه ،بدون حباب به قطر 25-20 سانتیمتر،دارای شارژ نوری 1500-1200 لومن و بهره 80-75 لومن بر وات</v>
      </c>
      <c r="C233" s="60" t="str">
        <f>'متره برق'!R4102</f>
        <v>عدد</v>
      </c>
      <c r="D233" s="60">
        <f>'متره برق'!S4102</f>
        <v>0</v>
      </c>
      <c r="E233" s="94" t="e">
        <f>VLOOKUP(A233,'متره برق'!A:K,9,FALSE)</f>
        <v>#N/A</v>
      </c>
      <c r="F233" s="97">
        <f t="shared" si="6"/>
        <v>0</v>
      </c>
      <c r="G233" s="98"/>
    </row>
    <row r="234" spans="1:7" ht="63.75" thickBot="1">
      <c r="A234" s="60" t="str">
        <f>'متره برق'!P4103</f>
        <v>022801</v>
      </c>
      <c r="B234" s="60" t="str">
        <f>'متره برق'!Q4103</f>
        <v>چراغ سقفی توکار استوانه ای از نوع LED BASE با مدول و درایور مربوطه ،بدون حباب برای حفره نصب به قطر 8 سانتیمتر،دارای شارژ نوری 180-150 لومن وبهره 80-75 لومن بر وات</v>
      </c>
      <c r="C234" s="60" t="str">
        <f>'متره برق'!R4103</f>
        <v>عدد</v>
      </c>
      <c r="D234" s="60">
        <f>'متره برق'!S4103</f>
        <v>293500</v>
      </c>
      <c r="E234" s="94" t="e">
        <f>VLOOKUP(A234,'متره برق'!A:K,9,FALSE)</f>
        <v>#N/A</v>
      </c>
      <c r="F234" s="97">
        <f t="shared" si="6"/>
        <v>0</v>
      </c>
      <c r="G234" s="98"/>
    </row>
    <row r="235" spans="1:7" ht="63.75" thickBot="1">
      <c r="A235" s="60" t="str">
        <f>'متره برق'!P4104</f>
        <v>022802</v>
      </c>
      <c r="B235" s="60" t="str">
        <f>'متره برق'!Q4104</f>
        <v>چراغ سقفی توکار استوانه ای از نوع LED BASE با مدول و درایور مربوطه ،بدون حباب برای حفره نصب به قطر 10 سانتیمتر،دارای شارژ نوری 350-300 لومن وبهره 80-75 لومن بر وات</v>
      </c>
      <c r="C235" s="60" t="str">
        <f>'متره برق'!R4104</f>
        <v>عدد</v>
      </c>
      <c r="D235" s="60">
        <f>'متره برق'!S4104</f>
        <v>456000</v>
      </c>
      <c r="E235" s="94" t="e">
        <f>VLOOKUP(A235,'متره برق'!A:K,9,FALSE)</f>
        <v>#N/A</v>
      </c>
      <c r="F235" s="97">
        <f t="shared" si="6"/>
        <v>0</v>
      </c>
      <c r="G235" s="98"/>
    </row>
    <row r="236" spans="1:7" ht="63.75" thickBot="1">
      <c r="A236" s="60" t="str">
        <f>'متره برق'!P4105</f>
        <v>022803</v>
      </c>
      <c r="B236" s="60" t="str">
        <f>'متره برق'!Q4105</f>
        <v>چراغ سقفی توکار استوانه ای از نوع LED BASE با مدول و درایور مربوطه ،بدون حباب برای حفره نصب به قطر 12 سانتیمتر،دارای شارژ نوری 650-550 لومن و وبهره 80-75 لومن بر وات</v>
      </c>
      <c r="C236" s="60" t="str">
        <f>'متره برق'!R4105</f>
        <v>عدد</v>
      </c>
      <c r="D236" s="60">
        <f>'متره برق'!S4105</f>
        <v>1133000</v>
      </c>
      <c r="E236" s="94" t="e">
        <f>VLOOKUP(A236,'متره برق'!A:K,9,FALSE)</f>
        <v>#N/A</v>
      </c>
      <c r="F236" s="97">
        <f t="shared" si="6"/>
        <v>0</v>
      </c>
      <c r="G236" s="98"/>
    </row>
    <row r="237" spans="1:7" ht="63.75" thickBot="1">
      <c r="A237" s="60" t="str">
        <f>'متره برق'!P4106</f>
        <v>022804</v>
      </c>
      <c r="B237" s="60" t="str">
        <f>'متره برق'!Q4106</f>
        <v>چراغ سقفی توکار استوانه ای از نوع LED BASE با مدول و درایور مربوطه ،بدون حباب برای حفره نصب به قطر 15 سانتیمتر،دارای شارژ نوری 950-800 لومن وبهره 80-75 لومن بر وات</v>
      </c>
      <c r="C237" s="60" t="str">
        <f>'متره برق'!R4106</f>
        <v>عدد</v>
      </c>
      <c r="D237" s="60">
        <f>'متره برق'!S4106</f>
        <v>1776000</v>
      </c>
      <c r="E237" s="94" t="e">
        <f>VLOOKUP(A237,'متره برق'!A:K,9,FALSE)</f>
        <v>#N/A</v>
      </c>
      <c r="F237" s="97">
        <f t="shared" si="6"/>
        <v>0</v>
      </c>
      <c r="G237" s="98"/>
    </row>
    <row r="238" spans="1:7" ht="63.75" thickBot="1">
      <c r="A238" s="60" t="str">
        <f>'متره برق'!P4107</f>
        <v>022805</v>
      </c>
      <c r="B238" s="60" t="str">
        <f>'متره برق'!Q4107</f>
        <v>چراغ سقفی توکار استوانه ای از نوع LED BASE با مدول و درایور مربوطه ،بدون حباب برای حفره نصب به قطر 20 سانتیمتر،دارای شارژ نوری 1500-1200 لومن  وبهره 80-75 لومن بر وات</v>
      </c>
      <c r="C238" s="60" t="str">
        <f>'متره برق'!R4107</f>
        <v>عدد</v>
      </c>
      <c r="D238" s="60">
        <f>'متره برق'!S4107</f>
        <v>2042000</v>
      </c>
      <c r="E238" s="94" t="e">
        <f>VLOOKUP(A238,'متره برق'!A:K,9,FALSE)</f>
        <v>#N/A</v>
      </c>
      <c r="F238" s="97">
        <f t="shared" si="6"/>
        <v>0</v>
      </c>
      <c r="G238" s="98"/>
    </row>
    <row r="239" spans="1:7" ht="32.25" thickBot="1">
      <c r="A239" s="60" t="str">
        <f>'متره برق'!P4108</f>
        <v>022901</v>
      </c>
      <c r="B239" s="60" t="str">
        <f>'متره برق'!Q4108</f>
        <v>چراغ توکار برای استفاده از لامپ های هالوژن یا LED با بدنه فلزی ومحفظه ثابت یا متحرک</v>
      </c>
      <c r="C239" s="60" t="str">
        <f>'متره برق'!R4108</f>
        <v>عدد</v>
      </c>
      <c r="D239" s="60">
        <f>'متره برق'!S4108</f>
        <v>173250</v>
      </c>
      <c r="E239" s="94" t="e">
        <f>VLOOKUP(A239,'متره برق'!A:K,9,FALSE)</f>
        <v>#N/A</v>
      </c>
      <c r="F239" s="97">
        <f t="shared" si="6"/>
        <v>0</v>
      </c>
      <c r="G239" s="98"/>
    </row>
    <row r="240" spans="1:7" ht="24" thickBot="1">
      <c r="A240" s="60" t="str">
        <f>'متره برق'!P4109</f>
        <v>023001</v>
      </c>
      <c r="B240" s="60" t="str">
        <f>'متره برق'!Q4109</f>
        <v>لامپ کم مصرف پیچی،3U یا کلاهک E14 11 وات</v>
      </c>
      <c r="C240" s="60" t="str">
        <f>'متره برق'!R4109</f>
        <v>عدد</v>
      </c>
      <c r="D240" s="60">
        <f>'متره برق'!S4109</f>
        <v>85000</v>
      </c>
      <c r="E240" s="94" t="e">
        <f>VLOOKUP(A240,'متره برق'!A:K,9,FALSE)</f>
        <v>#N/A</v>
      </c>
      <c r="F240" s="97">
        <f t="shared" si="6"/>
        <v>0</v>
      </c>
      <c r="G240" s="98"/>
    </row>
    <row r="241" spans="1:7" ht="24" thickBot="1">
      <c r="A241" s="60" t="str">
        <f>'متره برق'!P4110</f>
        <v>023002</v>
      </c>
      <c r="B241" s="60" t="str">
        <f>'متره برق'!Q4110</f>
        <v>لامپ کم مصرف پیچی،3U یا کلاهک E14 13 وات</v>
      </c>
      <c r="C241" s="60" t="str">
        <f>'متره برق'!R4110</f>
        <v>عدد</v>
      </c>
      <c r="D241" s="60">
        <f>'متره برق'!S4110</f>
        <v>90000</v>
      </c>
      <c r="E241" s="94" t="e">
        <f>VLOOKUP(A241,'متره برق'!A:K,9,FALSE)</f>
        <v>#N/A</v>
      </c>
      <c r="F241" s="97">
        <f t="shared" si="6"/>
        <v>0</v>
      </c>
      <c r="G241" s="98"/>
    </row>
    <row r="242" spans="1:7" ht="24" thickBot="1">
      <c r="A242" s="60" t="str">
        <f>'متره برق'!P4111</f>
        <v>023101</v>
      </c>
      <c r="B242" s="60" t="str">
        <f>'متره برق'!Q4111</f>
        <v>لامپ کم مصرف پیچی،  یا کلاهک E27 15 وات</v>
      </c>
      <c r="C242" s="60" t="str">
        <f>'متره برق'!R4111</f>
        <v>عدد</v>
      </c>
      <c r="D242" s="60">
        <f>'متره برق'!S4111</f>
        <v>95000</v>
      </c>
      <c r="E242" s="94" t="e">
        <f>VLOOKUP(A242,'متره برق'!A:K,9,FALSE)</f>
        <v>#N/A</v>
      </c>
      <c r="F242" s="97">
        <f t="shared" si="6"/>
        <v>0</v>
      </c>
      <c r="G242" s="98"/>
    </row>
    <row r="243" spans="1:7" ht="24" thickBot="1">
      <c r="A243" s="60" t="str">
        <f>'متره برق'!P4112</f>
        <v>023102</v>
      </c>
      <c r="B243" s="60" t="str">
        <f>'متره برق'!Q4112</f>
        <v>لامپ کم مصرف پیچی،  یا کلاهک E27 18 وات</v>
      </c>
      <c r="C243" s="60" t="str">
        <f>'متره برق'!R4112</f>
        <v>عدد</v>
      </c>
      <c r="D243" s="60">
        <f>'متره برق'!S4112</f>
        <v>100000</v>
      </c>
      <c r="E243" s="94" t="e">
        <f>VLOOKUP(A243,'متره برق'!A:K,9,FALSE)</f>
        <v>#N/A</v>
      </c>
      <c r="F243" s="97">
        <f t="shared" si="6"/>
        <v>0</v>
      </c>
      <c r="G243" s="98"/>
    </row>
    <row r="244" spans="1:7" ht="24" thickBot="1">
      <c r="A244" s="60" t="str">
        <f>'متره برق'!P4113</f>
        <v>023103</v>
      </c>
      <c r="B244" s="60" t="str">
        <f>'متره برق'!Q4113</f>
        <v>لامپ کم مصرف پیچی،  یا کلاهک E27 23 وات</v>
      </c>
      <c r="C244" s="60" t="str">
        <f>'متره برق'!R4113</f>
        <v>عدد</v>
      </c>
      <c r="D244" s="60">
        <f>'متره برق'!S4113</f>
        <v>105000</v>
      </c>
      <c r="E244" s="94" t="e">
        <f>VLOOKUP(A244,'متره برق'!A:K,9,FALSE)</f>
        <v>#N/A</v>
      </c>
      <c r="F244" s="97">
        <f t="shared" si="6"/>
        <v>0</v>
      </c>
      <c r="G244" s="98"/>
    </row>
    <row r="245" spans="1:7" ht="24" thickBot="1">
      <c r="A245" s="60" t="str">
        <f>'متره برق'!P4114</f>
        <v>023104</v>
      </c>
      <c r="B245" s="60" t="str">
        <f>'متره برق'!Q4114</f>
        <v>لامپ کم مصرف پیچی،  یا کلاهک E27 26 وات</v>
      </c>
      <c r="C245" s="60" t="str">
        <f>'متره برق'!R4114</f>
        <v>عدد</v>
      </c>
      <c r="D245" s="60">
        <f>'متره برق'!S4114</f>
        <v>131250</v>
      </c>
      <c r="E245" s="94" t="e">
        <f>VLOOKUP(A245,'متره برق'!A:K,9,FALSE)</f>
        <v>#N/A</v>
      </c>
      <c r="F245" s="97">
        <f t="shared" si="6"/>
        <v>0</v>
      </c>
      <c r="G245" s="98"/>
    </row>
    <row r="246" spans="1:7" ht="24" thickBot="1">
      <c r="A246" s="60" t="str">
        <f>'متره برق'!P4115</f>
        <v>023201</v>
      </c>
      <c r="B246" s="60" t="str">
        <f>'متره برق'!Q4115</f>
        <v>لامپ LED 3وات</v>
      </c>
      <c r="C246" s="60" t="str">
        <f>'متره برق'!R4115</f>
        <v>عدد</v>
      </c>
      <c r="D246" s="60">
        <f>'متره برق'!S4115</f>
        <v>179500</v>
      </c>
      <c r="E246" s="94" t="e">
        <f>VLOOKUP(A246,'متره برق'!A:K,9,FALSE)</f>
        <v>#N/A</v>
      </c>
      <c r="F246" s="97">
        <f t="shared" si="6"/>
        <v>0</v>
      </c>
      <c r="G246" s="98"/>
    </row>
    <row r="247" spans="1:7" ht="24" thickBot="1">
      <c r="A247" s="60" t="str">
        <f>'متره برق'!P4116</f>
        <v>023202</v>
      </c>
      <c r="B247" s="60" t="str">
        <f>'متره برق'!Q4116</f>
        <v>لامپ LED 5وات</v>
      </c>
      <c r="C247" s="60" t="str">
        <f>'متره برق'!R4116</f>
        <v>عدد</v>
      </c>
      <c r="D247" s="60">
        <f>'متره برق'!S4116</f>
        <v>215000</v>
      </c>
      <c r="E247" s="94" t="e">
        <f>VLOOKUP(A247,'متره برق'!A:K,9,FALSE)</f>
        <v>#N/A</v>
      </c>
      <c r="F247" s="97">
        <f t="shared" si="6"/>
        <v>0</v>
      </c>
      <c r="G247" s="98"/>
    </row>
    <row r="248" spans="1:7" ht="24" thickBot="1">
      <c r="A248" s="60" t="str">
        <f>'متره برق'!P4117</f>
        <v>023203</v>
      </c>
      <c r="B248" s="60" t="str">
        <f>'متره برق'!Q4117</f>
        <v>لامپ LED 7وات</v>
      </c>
      <c r="C248" s="60" t="str">
        <f>'متره برق'!R4117</f>
        <v>عدد</v>
      </c>
      <c r="D248" s="60">
        <f>'متره برق'!S4117</f>
        <v>0</v>
      </c>
      <c r="E248" s="94" t="e">
        <f>VLOOKUP(A248,'متره برق'!A:K,9,FALSE)</f>
        <v>#N/A</v>
      </c>
      <c r="F248" s="97">
        <f t="shared" si="6"/>
        <v>0</v>
      </c>
      <c r="G248" s="111"/>
    </row>
    <row r="249" spans="1:7" ht="24" thickBot="1">
      <c r="A249" s="60" t="str">
        <f>'متره برق'!P4118</f>
        <v>023204</v>
      </c>
      <c r="B249" s="60" t="str">
        <f>'متره برق'!Q4118</f>
        <v>لامپ LED 10وات</v>
      </c>
      <c r="C249" s="60" t="str">
        <f>'متره برق'!R4118</f>
        <v>عدد</v>
      </c>
      <c r="D249" s="60">
        <f>'متره برق'!S4118</f>
        <v>290000</v>
      </c>
      <c r="E249" s="94" t="e">
        <f>VLOOKUP(A249,'متره برق'!A:K,9,FALSE)</f>
        <v>#N/A</v>
      </c>
      <c r="F249" s="97">
        <f t="shared" si="6"/>
        <v>0</v>
      </c>
      <c r="G249" s="111"/>
    </row>
    <row r="250" spans="1:7" ht="24" thickBot="1">
      <c r="A250" s="60" t="str">
        <f>'متره برق'!P4119</f>
        <v>023205</v>
      </c>
      <c r="B250" s="60" t="str">
        <f>'متره برق'!Q4119</f>
        <v>لامپ</v>
      </c>
      <c r="C250" s="60" t="str">
        <f>'متره برق'!R4119</f>
        <v>عدد</v>
      </c>
      <c r="D250" s="60">
        <f>'متره برق'!S4119</f>
        <v>10000</v>
      </c>
      <c r="E250" s="94" t="e">
        <f>VLOOKUP(A250,'متره برق'!A:K,9,FALSE)</f>
        <v>#N/A</v>
      </c>
      <c r="F250" s="97">
        <f t="shared" ref="F250:F252" si="7">IF(ISNA(E250*D250),0,ROUND((E250*D250),0))</f>
        <v>0</v>
      </c>
      <c r="G250" s="111" t="s">
        <v>511</v>
      </c>
    </row>
    <row r="251" spans="1:7" ht="24" thickBot="1">
      <c r="A251" s="60" t="str">
        <f>'متره برق'!P4120</f>
        <v>023206</v>
      </c>
      <c r="B251" s="60" t="str">
        <f>'متره برق'!Q4120</f>
        <v>لامپ1</v>
      </c>
      <c r="C251" s="60" t="str">
        <f>'متره برق'!R4120</f>
        <v>عدد</v>
      </c>
      <c r="D251" s="60">
        <f>'متره برق'!S4120</f>
        <v>10001</v>
      </c>
      <c r="E251" s="94" t="e">
        <f>VLOOKUP(A251,'متره برق'!A:K,9,FALSE)</f>
        <v>#N/A</v>
      </c>
      <c r="F251" s="97">
        <f t="shared" si="7"/>
        <v>0</v>
      </c>
      <c r="G251" s="111" t="s">
        <v>511</v>
      </c>
    </row>
    <row r="252" spans="1:7" ht="24" thickBot="1">
      <c r="A252" s="60" t="str">
        <f>'متره برق'!P4121</f>
        <v>023207</v>
      </c>
      <c r="B252" s="60" t="str">
        <f>'متره برق'!Q4121</f>
        <v>لامپ2</v>
      </c>
      <c r="C252" s="60" t="str">
        <f>'متره برق'!R4121</f>
        <v>عدد</v>
      </c>
      <c r="D252" s="60">
        <f>'متره برق'!S4121</f>
        <v>10002</v>
      </c>
      <c r="E252" s="94">
        <f>VLOOKUP(A252,'متره برق'!A:K,9,FALSE)</f>
        <v>1</v>
      </c>
      <c r="F252" s="97">
        <f t="shared" si="7"/>
        <v>10002</v>
      </c>
      <c r="G252" s="111" t="s">
        <v>511</v>
      </c>
    </row>
    <row r="253" spans="1:7" ht="24" thickBot="1">
      <c r="A253" s="677" t="s">
        <v>659</v>
      </c>
      <c r="B253" s="678"/>
      <c r="C253" s="678"/>
      <c r="D253" s="678"/>
      <c r="E253" s="679"/>
      <c r="F253" s="101">
        <f>SUM(F216:F249)</f>
        <v>1524000</v>
      </c>
      <c r="G253" s="108" t="s">
        <v>77</v>
      </c>
    </row>
    <row r="254" spans="1:7" ht="24" thickBot="1">
      <c r="A254" s="677" t="s">
        <v>660</v>
      </c>
      <c r="B254" s="678"/>
      <c r="C254" s="678"/>
      <c r="D254" s="678"/>
      <c r="E254" s="679"/>
      <c r="F254" s="115">
        <f>SUM(F250:F252)</f>
        <v>10002</v>
      </c>
      <c r="G254" s="102" t="s">
        <v>77</v>
      </c>
    </row>
    <row r="255" spans="1:7" ht="24" thickBot="1">
      <c r="A255" s="680" t="s">
        <v>3588</v>
      </c>
      <c r="B255" s="681"/>
      <c r="C255" s="681"/>
      <c r="D255" s="681"/>
      <c r="E255" s="681"/>
      <c r="F255" s="681"/>
      <c r="G255" s="683"/>
    </row>
    <row r="256" spans="1:7" ht="44.25" customHeight="1" thickBot="1">
      <c r="A256" s="60" t="str">
        <f>'متره برق'!P4122</f>
        <v>031101</v>
      </c>
      <c r="B256" s="60" t="str">
        <f>'متره برق'!Q4122</f>
        <v>چراغ فلورسنت سقفی روکار ،با قاب ساده ،سرپیچ های ضد رطوبت و گرد وغبار ،با دو عدد لامپ فلورسنت 36 وات T8</v>
      </c>
      <c r="C256" s="60" t="str">
        <f>'متره برق'!R4122</f>
        <v>عدد</v>
      </c>
      <c r="D256" s="60">
        <f>'متره برق'!S4122</f>
        <v>884000</v>
      </c>
      <c r="E256" s="94">
        <f>VLOOKUP(A256,'متره برق'!A:K,9,FALSE)</f>
        <v>3</v>
      </c>
      <c r="F256" s="97">
        <f t="shared" ref="F256" si="8">IF(ISNA(E256*D256),0,ROUND((E256*D256),0))</f>
        <v>2652000</v>
      </c>
      <c r="G256" s="98"/>
    </row>
    <row r="257" spans="1:7" ht="48" thickBot="1">
      <c r="A257" s="60" t="str">
        <f>'متره برق'!P4123</f>
        <v>031102</v>
      </c>
      <c r="B257" s="60" t="str">
        <f>'متره برق'!Q4123</f>
        <v>چراغ فلورسنت سقفی روکار ،با قاب ساده ،سرپیچ های ضد رطوبت و گرد وغبار ،با یک عدد لامپ فلورسنت 36 وات T8</v>
      </c>
      <c r="C257" s="60" t="str">
        <f>'متره برق'!R4123</f>
        <v>عدد</v>
      </c>
      <c r="D257" s="60">
        <f>'متره برق'!S4123</f>
        <v>706000</v>
      </c>
      <c r="E257" s="94" t="e">
        <f>VLOOKUP(A257,'متره برق'!A:K,9,FALSE)</f>
        <v>#N/A</v>
      </c>
      <c r="F257" s="97">
        <f t="shared" ref="F257:F297" si="9">IF(ISNA(E257*D257),0,ROUND((E257*D257),0))</f>
        <v>0</v>
      </c>
      <c r="G257" s="98"/>
    </row>
    <row r="258" spans="1:7" ht="48" thickBot="1">
      <c r="A258" s="60" t="str">
        <f>'متره برق'!P4124</f>
        <v>031103</v>
      </c>
      <c r="B258" s="60" t="str">
        <f>'متره برق'!Q4124</f>
        <v>چراغ فلورسنت سقفی روکار ،با قاب ساده ،سرپیچ های ضد رطوبت و گرد وغبار ،با دو عدد لامپ فلورسنت 28 واتT8</v>
      </c>
      <c r="C258" s="60" t="str">
        <f>'متره برق'!R4124</f>
        <v>عدد</v>
      </c>
      <c r="D258" s="60">
        <f>'متره برق'!S4124</f>
        <v>0</v>
      </c>
      <c r="E258" s="94" t="e">
        <f>VLOOKUP(A258,'متره برق'!A:K,9,FALSE)</f>
        <v>#N/A</v>
      </c>
      <c r="F258" s="97">
        <f t="shared" si="9"/>
        <v>0</v>
      </c>
      <c r="G258" s="98"/>
    </row>
    <row r="259" spans="1:7" ht="48" thickBot="1">
      <c r="A259" s="60" t="str">
        <f>'متره برق'!P4125</f>
        <v>031104</v>
      </c>
      <c r="B259" s="60" t="str">
        <f>'متره برق'!Q4125</f>
        <v>چراغ فلورسنت سقفی روکار ،با قاب ساده ،سرپیچ های ضد رطوبت و گرد وغبار ،با یک عدد لامپ فلورسنت 28 واتT8</v>
      </c>
      <c r="C259" s="60" t="str">
        <f>'متره برق'!R4125</f>
        <v>عدد</v>
      </c>
      <c r="D259" s="60">
        <f>'متره برق'!S4125</f>
        <v>1376000</v>
      </c>
      <c r="E259" s="94" t="e">
        <f>VLOOKUP(A259,'متره برق'!A:K,9,FALSE)</f>
        <v>#N/A</v>
      </c>
      <c r="F259" s="97">
        <f t="shared" si="9"/>
        <v>0</v>
      </c>
      <c r="G259" s="98"/>
    </row>
    <row r="260" spans="1:7" ht="48" thickBot="1">
      <c r="A260" s="60" t="str">
        <f>'متره برق'!P4126</f>
        <v>031105</v>
      </c>
      <c r="B260" s="60" t="str">
        <f>'متره برق'!Q4126</f>
        <v>چراغ فلورسنت سقفی روکار ،با قاب ساده ،سرپیچ های ضد رطوبت و گرد وغبار ،با دو عدد لامپ فلورسنت 54 واتT8</v>
      </c>
      <c r="C260" s="60" t="str">
        <f>'متره برق'!R4126</f>
        <v>عدد</v>
      </c>
      <c r="D260" s="60">
        <f>'متره برق'!S4126</f>
        <v>1469000</v>
      </c>
      <c r="E260" s="94" t="e">
        <f>VLOOKUP(A260,'متره برق'!A:K,9,FALSE)</f>
        <v>#N/A</v>
      </c>
      <c r="F260" s="97">
        <f t="shared" si="9"/>
        <v>0</v>
      </c>
      <c r="G260" s="98"/>
    </row>
    <row r="261" spans="1:7" ht="48" thickBot="1">
      <c r="A261" s="60" t="str">
        <f>'متره برق'!P4127</f>
        <v>031106</v>
      </c>
      <c r="B261" s="60" t="str">
        <f>'متره برق'!Q4127</f>
        <v>چراغ فلورسنت سقفی روکار ،با قاب ساده ،سرپیچ های ضد رطوبت و گرد وغبار ،با یک عدد لامپ فلورسنت 54 واتT8</v>
      </c>
      <c r="C261" s="60" t="str">
        <f>'متره برق'!R4127</f>
        <v>عدد</v>
      </c>
      <c r="D261" s="60">
        <f>'متره برق'!S4127</f>
        <v>1245000</v>
      </c>
      <c r="E261" s="94" t="e">
        <f>VLOOKUP(A261,'متره برق'!A:K,9,FALSE)</f>
        <v>#N/A</v>
      </c>
      <c r="F261" s="97">
        <f t="shared" si="9"/>
        <v>0</v>
      </c>
      <c r="G261" s="98"/>
    </row>
    <row r="262" spans="1:7" ht="63.75" thickBot="1">
      <c r="A262" s="60" t="str">
        <f>'متره برق'!P4128</f>
        <v>031201</v>
      </c>
      <c r="B262" s="60" t="str">
        <f>'متره برق'!Q4128</f>
        <v>چراغ فلورسنت سقفی روکار ،با قاب ساده ،ضد رطوبت و گرد وغبار با IP54،حباب پلی کربنات یا اکرولیک،بدنه آلومینیومی اکسترود شده وبا دو عدد لامپ فلورسنت 36 واتT8</v>
      </c>
      <c r="C262" s="60" t="str">
        <f>'متره برق'!R4128</f>
        <v>عدد</v>
      </c>
      <c r="D262" s="60">
        <f>'متره برق'!S4128</f>
        <v>1863000</v>
      </c>
      <c r="E262" s="94" t="e">
        <f>VLOOKUP(A262,'متره برق'!A:K,9,FALSE)</f>
        <v>#N/A</v>
      </c>
      <c r="F262" s="97">
        <f t="shared" si="9"/>
        <v>0</v>
      </c>
      <c r="G262" s="98"/>
    </row>
    <row r="263" spans="1:7" ht="63.75" thickBot="1">
      <c r="A263" s="60" t="str">
        <f>'متره برق'!P4129</f>
        <v>031202</v>
      </c>
      <c r="B263" s="60" t="str">
        <f>'متره برق'!Q4129</f>
        <v>چراغ فلورسنت سقفی روکار ،با قاب ساده ،ضد رطوبت و گرد وغبار با IP54،حباب پلی کربنات یا اکرولیک،بدنه آلومینیومی اکسترود شده وبا یک عدد لامپ فلورسنت 36 واتT8</v>
      </c>
      <c r="C263" s="60" t="str">
        <f>'متره برق'!R4129</f>
        <v>عدد</v>
      </c>
      <c r="D263" s="60">
        <f>'متره برق'!S4129</f>
        <v>1661000</v>
      </c>
      <c r="E263" s="94" t="e">
        <f>VLOOKUP(A263,'متره برق'!A:K,9,FALSE)</f>
        <v>#N/A</v>
      </c>
      <c r="F263" s="97">
        <f t="shared" si="9"/>
        <v>0</v>
      </c>
      <c r="G263" s="98"/>
    </row>
    <row r="264" spans="1:7" ht="63.75" thickBot="1">
      <c r="A264" s="60" t="str">
        <f>'متره برق'!P4130</f>
        <v>031203</v>
      </c>
      <c r="B264" s="60" t="str">
        <f>'متره برق'!Q4130</f>
        <v>چراغ فلورسنت سقفی روکار ،با قاب ساده ،ضد رطوبت و گرد وغبار با IP54،حباب پلی کربنات یا اکرولیک،بدنه آلومینیومی اکسترود شده وبا دو عدد لامپ فلورسنت 28 واتT5</v>
      </c>
      <c r="C264" s="60" t="str">
        <f>'متره برق'!R4130</f>
        <v>عدد</v>
      </c>
      <c r="D264" s="60">
        <f>'متره برق'!S4130</f>
        <v>2038000</v>
      </c>
      <c r="E264" s="94" t="e">
        <f>VLOOKUP(A264,'متره برق'!A:K,9,FALSE)</f>
        <v>#N/A</v>
      </c>
      <c r="F264" s="97">
        <f t="shared" si="9"/>
        <v>0</v>
      </c>
      <c r="G264" s="98"/>
    </row>
    <row r="265" spans="1:7" ht="63.75" thickBot="1">
      <c r="A265" s="60" t="str">
        <f>'متره برق'!P4131</f>
        <v>031204</v>
      </c>
      <c r="B265" s="60" t="str">
        <f>'متره برق'!Q4131</f>
        <v>چراغ فلورسنت سقفی روکار ،با قاب ساده ،ضد رطوبت و گرد وغبار با IP54،حباب پلی کربنات یا اکرولیک،بدنه آلومینیومی اکسترود شده وبا یک عدد لامپ فلورسنت 28 واتT5</v>
      </c>
      <c r="C265" s="60" t="str">
        <f>'متره برق'!R4131</f>
        <v>عدد</v>
      </c>
      <c r="D265" s="60">
        <f>'متره برق'!S4131</f>
        <v>1245000</v>
      </c>
      <c r="E265" s="94" t="e">
        <f>VLOOKUP(A265,'متره برق'!A:K,9,FALSE)</f>
        <v>#N/A</v>
      </c>
      <c r="F265" s="97">
        <f t="shared" si="9"/>
        <v>0</v>
      </c>
      <c r="G265" s="98"/>
    </row>
    <row r="266" spans="1:7" ht="63.75" thickBot="1">
      <c r="A266" s="60" t="str">
        <f>'متره برق'!P4132</f>
        <v>031205</v>
      </c>
      <c r="B266" s="60" t="str">
        <f>'متره برق'!Q4132</f>
        <v>چراغ فلورسنت سقفی روکار ،با قاب ساده ،ضد رطوبت و گرد وغبار با IP54،حباب پلی کربنات یا اکرولیک،بدنه آلومینیومی اکسترود شده وبا دو عدد لامپ فلورسنت 54 واتT5</v>
      </c>
      <c r="C266" s="60" t="str">
        <f>'متره برق'!R4132</f>
        <v>عدد</v>
      </c>
      <c r="D266" s="60">
        <f>'متره برق'!S4132</f>
        <v>1600000</v>
      </c>
      <c r="E266" s="94" t="e">
        <f>VLOOKUP(A266,'متره برق'!A:K,9,FALSE)</f>
        <v>#N/A</v>
      </c>
      <c r="F266" s="97">
        <f t="shared" si="9"/>
        <v>0</v>
      </c>
      <c r="G266" s="98"/>
    </row>
    <row r="267" spans="1:7" ht="63.75" thickBot="1">
      <c r="A267" s="60" t="str">
        <f>'متره برق'!P4133</f>
        <v>031206</v>
      </c>
      <c r="B267" s="60" t="str">
        <f>'متره برق'!Q4133</f>
        <v>چراغ فلورسنت سقفی روکار ،با قاب ساده ،ضد رطوبت و گرد وغبار با IP54،حباب پلی کربنات یا اکرولیک،بدنه آلومینیومی اکسترود شده وبا یک عدد لامپ فلورسنت 54 واتT5</v>
      </c>
      <c r="C267" s="60" t="str">
        <f>'متره برق'!R4133</f>
        <v>عدد</v>
      </c>
      <c r="D267" s="60">
        <f>'متره برق'!S4133</f>
        <v>1245000</v>
      </c>
      <c r="E267" s="94" t="e">
        <f>VLOOKUP(A267,'متره برق'!A:K,9,FALSE)</f>
        <v>#N/A</v>
      </c>
      <c r="F267" s="97">
        <f t="shared" si="9"/>
        <v>0</v>
      </c>
      <c r="G267" s="98"/>
    </row>
    <row r="268" spans="1:7" ht="63.75" thickBot="1">
      <c r="A268" s="60" t="str">
        <f>'متره برق'!P4134</f>
        <v>031207</v>
      </c>
      <c r="B268" s="60" t="str">
        <f>'متره برق'!Q4134</f>
        <v>چراغ فلورسنت سقفی روکار ،با قاب ساده ،ضد رطوبت و گرد وغبار با IP54،حباب پلی کربنات یا اکرولیک،بدنه آلومینیومی اکسترود شده وبا دو عدد لامپ فلورسنت 36 واتT8</v>
      </c>
      <c r="C268" s="60" t="str">
        <f>'متره برق'!R4134</f>
        <v>عدد</v>
      </c>
      <c r="D268" s="60">
        <f>'متره برق'!S4134</f>
        <v>1269000</v>
      </c>
      <c r="E268" s="94" t="e">
        <f>VLOOKUP(A268,'متره برق'!A:K,9,FALSE)</f>
        <v>#N/A</v>
      </c>
      <c r="F268" s="97">
        <f t="shared" si="9"/>
        <v>0</v>
      </c>
      <c r="G268" s="98"/>
    </row>
    <row r="269" spans="1:7" ht="63.75" thickBot="1">
      <c r="A269" s="60" t="str">
        <f>'متره برق'!P4135</f>
        <v>031208</v>
      </c>
      <c r="B269" s="60" t="str">
        <f>'متره برق'!Q4135</f>
        <v>چراغ فلورسنت سقفی روکار ،با قاب ساده ،ضد رطوبت و گرد وغبار با IP54،حباب پلی کربنات یا اکرولیک،بدنه آلومینیومی اکسترود شده وبا یک عدد لامپ فلورسنت 36 واتT8</v>
      </c>
      <c r="C269" s="60" t="str">
        <f>'متره برق'!R4135</f>
        <v>عدد</v>
      </c>
      <c r="D269" s="60">
        <f>'متره برق'!S4135</f>
        <v>924000</v>
      </c>
      <c r="E269" s="94" t="e">
        <f>VLOOKUP(A269,'متره برق'!A:K,9,FALSE)</f>
        <v>#N/A</v>
      </c>
      <c r="F269" s="97">
        <f t="shared" si="9"/>
        <v>0</v>
      </c>
      <c r="G269" s="98"/>
    </row>
    <row r="270" spans="1:7" ht="63.75" thickBot="1">
      <c r="A270" s="60" t="str">
        <f>'متره برق'!P4136</f>
        <v>031209</v>
      </c>
      <c r="B270" s="60" t="str">
        <f>'متره برق'!Q4136</f>
        <v>چراغ فلورسنت سقفی روکار ،با قاب ساده ،ضد رطوبت و گرد وغبار با IP54،حباب پلی کربنات یا اکرولیک،بدنه آلومینیومی اکسترود شده وبا دو عدد لامپ فلورسنت 28 واتT5</v>
      </c>
      <c r="C270" s="60" t="str">
        <f>'متره برق'!R4136</f>
        <v>عدد</v>
      </c>
      <c r="D270" s="60">
        <f>'متره برق'!S4136</f>
        <v>1381000</v>
      </c>
      <c r="E270" s="94" t="e">
        <f>VLOOKUP(A270,'متره برق'!A:K,9,FALSE)</f>
        <v>#N/A</v>
      </c>
      <c r="F270" s="97">
        <f t="shared" si="9"/>
        <v>0</v>
      </c>
      <c r="G270" s="98"/>
    </row>
    <row r="271" spans="1:7" ht="63.75" thickBot="1">
      <c r="A271" s="60" t="str">
        <f>'متره برق'!P4137</f>
        <v>031210</v>
      </c>
      <c r="B271" s="60" t="str">
        <f>'متره برق'!Q4137</f>
        <v>چراغ فلورسنت سقفی روکار ،با قاب ساده ،ضد رطوبت و گرد وغبار با IP54،حباب پلی کربنات یا اکرولیک،بدنه آلومینیومی اکسترود شده وبا یک عدد لامپ فلورسنت 28 واتT5</v>
      </c>
      <c r="C271" s="60" t="str">
        <f>'متره برق'!R4137</f>
        <v>عدد</v>
      </c>
      <c r="D271" s="60">
        <f>'متره برق'!S4137</f>
        <v>1103000</v>
      </c>
      <c r="E271" s="94" t="e">
        <f>VLOOKUP(A271,'متره برق'!A:K,9,FALSE)</f>
        <v>#N/A</v>
      </c>
      <c r="F271" s="97">
        <f t="shared" si="9"/>
        <v>0</v>
      </c>
      <c r="G271" s="98"/>
    </row>
    <row r="272" spans="1:7" ht="63.75" thickBot="1">
      <c r="A272" s="60" t="str">
        <f>'متره برق'!P4138</f>
        <v>031211</v>
      </c>
      <c r="B272" s="60" t="str">
        <f>'متره برق'!Q4138</f>
        <v>چراغ فلورسنت سقفی روکار ،با قاب ساده ،ضد رطوبت و گرد وغبار با IP54،حباب پلی کربنات یا اکرولیک،بدنه آلومینیومی اکسترود شده وبا دو عدد لامپ فلورسنت 54 واتT5</v>
      </c>
      <c r="C272" s="60" t="str">
        <f>'متره برق'!R4138</f>
        <v>عدد</v>
      </c>
      <c r="D272" s="60">
        <f>'متره برق'!S4138</f>
        <v>1522000</v>
      </c>
      <c r="E272" s="94" t="e">
        <f>VLOOKUP(A272,'متره برق'!A:K,9,FALSE)</f>
        <v>#N/A</v>
      </c>
      <c r="F272" s="97">
        <f t="shared" si="9"/>
        <v>0</v>
      </c>
      <c r="G272" s="98"/>
    </row>
    <row r="273" spans="1:7" ht="63.75" thickBot="1">
      <c r="A273" s="60" t="str">
        <f>'متره برق'!P4139</f>
        <v>031212</v>
      </c>
      <c r="B273" s="60" t="str">
        <f>'متره برق'!Q4139</f>
        <v>چراغ فلورسنت سقفی روکار ،با قاب ساده ،ضد رطوبت و گرد وغبار با IP54،حباب پلی کربنات یا اکرولیک،بدنه آلومینیومی اکسترود شده وبا یک عدد لامپ فلورسنت 54 واتT5</v>
      </c>
      <c r="C273" s="60" t="str">
        <f>'متره برق'!R4139</f>
        <v>عدد</v>
      </c>
      <c r="D273" s="60">
        <f>'متره برق'!S4139</f>
        <v>1333000</v>
      </c>
      <c r="E273" s="94" t="e">
        <f>VLOOKUP(A273,'متره برق'!A:K,9,FALSE)</f>
        <v>#N/A</v>
      </c>
      <c r="F273" s="97">
        <f t="shared" si="9"/>
        <v>0</v>
      </c>
      <c r="G273" s="111"/>
    </row>
    <row r="274" spans="1:7" ht="63.75" thickBot="1">
      <c r="A274" s="60" t="str">
        <f>'متره برق'!P4140</f>
        <v>031213</v>
      </c>
      <c r="B274" s="60" t="str">
        <f>'متره برق'!Q4140</f>
        <v>چراغ فلورسنت سقفی روکار ،با قاب ساده ،ضد رطوبت و گرد وغبار با IP54،حباب پلی کربنات یا اکرولیک،بدنه پلی استر الیاف دار(GRP) وبا دو عدد لامپ فلورسنت 36 واتT8</v>
      </c>
      <c r="C274" s="60" t="str">
        <f>'متره برق'!R4140</f>
        <v>عدد</v>
      </c>
      <c r="D274" s="60">
        <f>'متره برق'!S4140</f>
        <v>1551000</v>
      </c>
      <c r="E274" s="94" t="e">
        <f>VLOOKUP(A274,'متره برق'!A:K,9,FALSE)</f>
        <v>#N/A</v>
      </c>
      <c r="F274" s="97">
        <f t="shared" si="9"/>
        <v>0</v>
      </c>
      <c r="G274" s="111"/>
    </row>
    <row r="275" spans="1:7" ht="63.75" thickBot="1">
      <c r="A275" s="60" t="str">
        <f>'متره برق'!P4141</f>
        <v>031214</v>
      </c>
      <c r="B275" s="60" t="str">
        <f>'متره برق'!Q4141</f>
        <v>چراغ فلورسنت سقفی روکار ،با قاب ساده ،ضد رطوبت و گرد وغبار با IP54،حباب پلی کربنات یا اکرولیک،بدنه پلی استر الیاف دار(GRP) وبا یک عدد لامپ فلورسنت 36 واتT8</v>
      </c>
      <c r="C275" s="60" t="str">
        <f>'متره برق'!R4141</f>
        <v>عدد</v>
      </c>
      <c r="D275" s="60">
        <f>'متره برق'!S4141</f>
        <v>1174000</v>
      </c>
      <c r="E275" s="94" t="e">
        <f>VLOOKUP(A275,'متره برق'!A:K,9,FALSE)</f>
        <v>#N/A</v>
      </c>
      <c r="F275" s="97">
        <f t="shared" si="9"/>
        <v>0</v>
      </c>
      <c r="G275" s="111"/>
    </row>
    <row r="276" spans="1:7" ht="63.75" thickBot="1">
      <c r="A276" s="60" t="str">
        <f>'متره برق'!P4142</f>
        <v>031215</v>
      </c>
      <c r="B276" s="60" t="str">
        <f>'متره برق'!Q4142</f>
        <v>چراغ فلورسنت سقفی روکار ،با قاب ساده ،ضد رطوبت و گرد وغبار با IP54،حباب پلی کربنات یا اکرولیک،بدنه پلی استر الیاف دار(GRP) وبا دو عدد لامپ فلورسنت 28 واتT5</v>
      </c>
      <c r="C276" s="60" t="str">
        <f>'متره برق'!R4142</f>
        <v>عدد</v>
      </c>
      <c r="D276" s="60">
        <f>'متره برق'!S4142</f>
        <v>1830000</v>
      </c>
      <c r="E276" s="94" t="e">
        <f>VLOOKUP(A276,'متره برق'!A:K,9,FALSE)</f>
        <v>#N/A</v>
      </c>
      <c r="F276" s="97">
        <f t="shared" si="9"/>
        <v>0</v>
      </c>
      <c r="G276" s="111"/>
    </row>
    <row r="277" spans="1:7" ht="63.75" thickBot="1">
      <c r="A277" s="60" t="str">
        <f>'متره برق'!P4143</f>
        <v>031216</v>
      </c>
      <c r="B277" s="60" t="str">
        <f>'متره برق'!Q4143</f>
        <v>چراغ فلورسنت سقفی روکار ،با قاب ساده ،ضد رطوبت و گرد وغبار با IP54،حباب پلی کربنات یا اکرولیک،بدنه پلی استر الیاف دار(GRP) وبا یک عدد لامپ فلورسنت 28 واتT5</v>
      </c>
      <c r="C277" s="60" t="str">
        <f>'متره برق'!R4143</f>
        <v>عدد</v>
      </c>
      <c r="D277" s="60">
        <f>'متره برق'!S4143</f>
        <v>1726000</v>
      </c>
      <c r="E277" s="94" t="e">
        <f>VLOOKUP(A277,'متره برق'!A:K,9,FALSE)</f>
        <v>#N/A</v>
      </c>
      <c r="F277" s="97">
        <f t="shared" si="9"/>
        <v>0</v>
      </c>
      <c r="G277" s="111"/>
    </row>
    <row r="278" spans="1:7" ht="63.75" thickBot="1">
      <c r="A278" s="60" t="str">
        <f>'متره برق'!P4144</f>
        <v>031217</v>
      </c>
      <c r="B278" s="60" t="str">
        <f>'متره برق'!Q4144</f>
        <v>چراغ فلورسنت سقفی روکار ،با قاب ساده ،ضد رطوبت و گرد وغبار با IP54،حباب پلی کربنات یا اکرولیک،بدنه پلی استر الیاف دار(GRP) وبا دو عدد لامپ فلورسنت 54 واتT5</v>
      </c>
      <c r="C278" s="60" t="str">
        <f>'متره برق'!R4144</f>
        <v>عدد</v>
      </c>
      <c r="D278" s="60">
        <f>'متره برق'!S4144</f>
        <v>2034000</v>
      </c>
      <c r="E278" s="94" t="e">
        <f>VLOOKUP(A278,'متره برق'!A:K,9,FALSE)</f>
        <v>#N/A</v>
      </c>
      <c r="F278" s="97">
        <f t="shared" si="9"/>
        <v>0</v>
      </c>
      <c r="G278" s="111"/>
    </row>
    <row r="279" spans="1:7" ht="63.75" thickBot="1">
      <c r="A279" s="60" t="str">
        <f>'متره برق'!P4145</f>
        <v>031218</v>
      </c>
      <c r="B279" s="60" t="str">
        <f>'متره برق'!Q4145</f>
        <v>چراغ فلورسنت سقفی روکار ،با قاب ساده ،ضد رطوبت و گرد وغبار با IP54،حباب پلی کربنات یا اکرولیک،بدنه پلی استر الیاف دار(GRP) وبا یک عدد لامپ فلورسنت 54 واتT5</v>
      </c>
      <c r="C279" s="60" t="str">
        <f>'متره برق'!R4145</f>
        <v>عدد</v>
      </c>
      <c r="D279" s="60">
        <f>'متره برق'!S4145</f>
        <v>1906000</v>
      </c>
      <c r="E279" s="94" t="e">
        <f>VLOOKUP(A279,'متره برق'!A:K,9,FALSE)</f>
        <v>#N/A</v>
      </c>
      <c r="F279" s="97">
        <f t="shared" si="9"/>
        <v>0</v>
      </c>
      <c r="G279" s="111"/>
    </row>
    <row r="280" spans="1:7" ht="48" thickBot="1">
      <c r="A280" s="60" t="str">
        <f>'متره برق'!P4146</f>
        <v>031301</v>
      </c>
      <c r="B280" s="60" t="str">
        <f>'متره برق'!Q4146</f>
        <v>چراغ فلورسنت سقفی روکار رفلکتوری با سرپیچ های ضد رطوبت و گرد وغبار با دو عدد لامپ فلورسنت 36 واتT8</v>
      </c>
      <c r="C280" s="60" t="str">
        <f>'متره برق'!R4146</f>
        <v>عدد</v>
      </c>
      <c r="D280" s="60">
        <f>'متره برق'!S4146</f>
        <v>1116000</v>
      </c>
      <c r="E280" s="94" t="e">
        <f>VLOOKUP(A280,'متره برق'!A:K,9,FALSE)</f>
        <v>#N/A</v>
      </c>
      <c r="F280" s="97">
        <f t="shared" si="9"/>
        <v>0</v>
      </c>
      <c r="G280" s="111"/>
    </row>
    <row r="281" spans="1:7" ht="48" thickBot="1">
      <c r="A281" s="60" t="str">
        <f>'متره برق'!P4147</f>
        <v>031302</v>
      </c>
      <c r="B281" s="60" t="str">
        <f>'متره برق'!Q4147</f>
        <v>چراغ فلورسنت سقفی روکار رفلکتوری با سرپیچ های ضد رطوبت و گرد وغبار با یک عدد لامپ فلورسنت 36 واتT8</v>
      </c>
      <c r="C281" s="60" t="str">
        <f>'متره برق'!R4147</f>
        <v>عدد</v>
      </c>
      <c r="D281" s="60">
        <f>'متره برق'!S4147</f>
        <v>775000</v>
      </c>
      <c r="E281" s="94" t="e">
        <f>VLOOKUP(A281,'متره برق'!A:K,9,FALSE)</f>
        <v>#N/A</v>
      </c>
      <c r="F281" s="97">
        <f t="shared" si="9"/>
        <v>0</v>
      </c>
      <c r="G281" s="111"/>
    </row>
    <row r="282" spans="1:7" ht="48" thickBot="1">
      <c r="A282" s="60" t="str">
        <f>'متره برق'!P4148</f>
        <v>031303</v>
      </c>
      <c r="B282" s="60" t="str">
        <f>'متره برق'!Q4148</f>
        <v>چراغ فلورسنت سقفی روکار رفلکتوری با سرپیچ های ضد رطوبت و گرد وغبار با دو عدد لامپ فلورسنت 28 واتT5</v>
      </c>
      <c r="C282" s="60" t="str">
        <f>'متره برق'!R4148</f>
        <v>عدد</v>
      </c>
      <c r="D282" s="60">
        <f>'متره برق'!S4148</f>
        <v>1481000</v>
      </c>
      <c r="E282" s="94" t="e">
        <f>VLOOKUP(A282,'متره برق'!A:K,9,FALSE)</f>
        <v>#N/A</v>
      </c>
      <c r="F282" s="97">
        <f t="shared" si="9"/>
        <v>0</v>
      </c>
      <c r="G282" s="111"/>
    </row>
    <row r="283" spans="1:7" ht="48" thickBot="1">
      <c r="A283" s="60" t="str">
        <f>'متره برق'!P4149</f>
        <v>031304</v>
      </c>
      <c r="B283" s="60" t="str">
        <f>'متره برق'!Q4149</f>
        <v>چراغ فلورسنت سقفی روکار رفلکتوری با سرپیچ های ضد رطوبت و گرد وغبار با یک عدد لامپ فلورسنت 28 واتT5</v>
      </c>
      <c r="C283" s="60" t="str">
        <f>'متره برق'!R4149</f>
        <v>عدد</v>
      </c>
      <c r="D283" s="60">
        <f>'متره برق'!S4149</f>
        <v>1217000</v>
      </c>
      <c r="E283" s="94" t="e">
        <f>VLOOKUP(A283,'متره برق'!A:K,9,FALSE)</f>
        <v>#N/A</v>
      </c>
      <c r="F283" s="97">
        <f t="shared" si="9"/>
        <v>0</v>
      </c>
      <c r="G283" s="111"/>
    </row>
    <row r="284" spans="1:7" ht="48" thickBot="1">
      <c r="A284" s="60" t="str">
        <f>'متره برق'!P4150</f>
        <v>031305</v>
      </c>
      <c r="B284" s="60" t="str">
        <f>'متره برق'!Q4150</f>
        <v>چراغ فلورسنت سقفی روکار رفلکتوری با سرپیچ های ضد رطوبت و گرد وغبار با دو عدد لامپ فلورسنت 54 واتT5</v>
      </c>
      <c r="C284" s="60" t="str">
        <f>'متره برق'!R4150</f>
        <v>عدد</v>
      </c>
      <c r="D284" s="60">
        <f>'متره برق'!S4150</f>
        <v>1736000</v>
      </c>
      <c r="E284" s="94" t="e">
        <f>VLOOKUP(A284,'متره برق'!A:K,9,FALSE)</f>
        <v>#N/A</v>
      </c>
      <c r="F284" s="97">
        <f t="shared" si="9"/>
        <v>0</v>
      </c>
      <c r="G284" s="111"/>
    </row>
    <row r="285" spans="1:7" ht="48" thickBot="1">
      <c r="A285" s="60" t="str">
        <f>'متره برق'!P4151</f>
        <v>031306</v>
      </c>
      <c r="B285" s="60" t="str">
        <f>'متره برق'!Q4151</f>
        <v>چراغ فلورسنت سقفی روکار رفلکتوری با سرپیچ های ضد رطوبت و گرد وغبار با یک عدد لامپ فلورسنت 54 واتT5</v>
      </c>
      <c r="C285" s="60" t="str">
        <f>'متره برق'!R4151</f>
        <v>عدد</v>
      </c>
      <c r="D285" s="60">
        <f>'متره برق'!S4151</f>
        <v>1421000</v>
      </c>
      <c r="E285" s="94" t="e">
        <f>VLOOKUP(A285,'متره برق'!A:K,9,FALSE)</f>
        <v>#N/A</v>
      </c>
      <c r="F285" s="97">
        <f t="shared" si="9"/>
        <v>0</v>
      </c>
      <c r="G285" s="111"/>
    </row>
    <row r="286" spans="1:7" ht="48" thickBot="1">
      <c r="A286" s="60" t="str">
        <f>'متره برق'!P4152</f>
        <v>031401</v>
      </c>
      <c r="B286" s="60" t="str">
        <f>'متره برق'!Q4152</f>
        <v>چراغ ضد رطوبت و گرد وغبار LED یا IP54 یا مدول و درایور مربوطه و طول حدود 1.2متر دارای شار نوری حداقل 2000 لومن و بهره حداقل 80 لومن بر وات</v>
      </c>
      <c r="C286" s="60" t="str">
        <f>'متره برق'!R4152</f>
        <v>عدد</v>
      </c>
      <c r="D286" s="60">
        <f>'متره برق'!S4152</f>
        <v>2754000</v>
      </c>
      <c r="E286" s="94" t="e">
        <f>VLOOKUP(A286,'متره برق'!A:K,9,FALSE)</f>
        <v>#N/A</v>
      </c>
      <c r="F286" s="97">
        <f t="shared" si="9"/>
        <v>0</v>
      </c>
      <c r="G286" s="111"/>
    </row>
    <row r="287" spans="1:7" ht="48" thickBot="1">
      <c r="A287" s="60" t="str">
        <f>'متره برق'!P4153</f>
        <v>031501</v>
      </c>
      <c r="B287" s="60" t="str">
        <f>'متره برق'!Q4153</f>
        <v>چراغ های صنعتی با رفلکتور آلومینیومی آبکاری شده،محفظه جداگانه قطعات لکتریکی،با یک عدد لامپ 250 بخار جیوه</v>
      </c>
      <c r="C287" s="60" t="str">
        <f>'متره برق'!R4153</f>
        <v>عدد</v>
      </c>
      <c r="D287" s="60">
        <f>'متره برق'!S4153</f>
        <v>1863000</v>
      </c>
      <c r="E287" s="94" t="e">
        <f>VLOOKUP(A287,'متره برق'!A:K,9,FALSE)</f>
        <v>#N/A</v>
      </c>
      <c r="F287" s="97">
        <f t="shared" si="9"/>
        <v>0</v>
      </c>
      <c r="G287" s="111"/>
    </row>
    <row r="288" spans="1:7" ht="48" thickBot="1">
      <c r="A288" s="60" t="str">
        <f>'متره برق'!P4154</f>
        <v>031502</v>
      </c>
      <c r="B288" s="60" t="str">
        <f>'متره برق'!Q4154</f>
        <v>چراغ های صنعتی با رفلکتور آلومینیومی آبکاری شده،محفظه جداگانه قطعات لکتریکی،با یک عدد لامپ 400 بخار جیوه</v>
      </c>
      <c r="C288" s="60" t="str">
        <f>'متره برق'!R4154</f>
        <v>عدد</v>
      </c>
      <c r="D288" s="60">
        <f>'متره برق'!S4154</f>
        <v>2036000</v>
      </c>
      <c r="E288" s="94" t="e">
        <f>VLOOKUP(A288,'متره برق'!A:K,9,FALSE)</f>
        <v>#N/A</v>
      </c>
      <c r="F288" s="97">
        <f t="shared" si="9"/>
        <v>0</v>
      </c>
      <c r="G288" s="111"/>
    </row>
    <row r="289" spans="1:7" ht="48" thickBot="1">
      <c r="A289" s="60" t="str">
        <f>'متره برق'!P4155</f>
        <v>031503</v>
      </c>
      <c r="B289" s="60" t="str">
        <f>'متره برق'!Q4155</f>
        <v>چراغ های صنعتی با رفلکتور آلومینیومی آبکاری شده،محفظه جداگانه قطعات لکتریکی،با یک عدد لامپ 150 وات متال هالاید و ایگناتور سه سیمه</v>
      </c>
      <c r="C289" s="60" t="str">
        <f>'متره برق'!R4155</f>
        <v>عدد</v>
      </c>
      <c r="D289" s="60">
        <f>'متره برق'!S4155</f>
        <v>1940000</v>
      </c>
      <c r="E289" s="94" t="e">
        <f>VLOOKUP(A289,'متره برق'!A:K,9,FALSE)</f>
        <v>#N/A</v>
      </c>
      <c r="F289" s="97">
        <f t="shared" si="9"/>
        <v>0</v>
      </c>
      <c r="G289" s="111"/>
    </row>
    <row r="290" spans="1:7" ht="48" thickBot="1">
      <c r="A290" s="60" t="str">
        <f>'متره برق'!P4156</f>
        <v>031504</v>
      </c>
      <c r="B290" s="60" t="str">
        <f>'متره برق'!Q4156</f>
        <v>چراغ های صنعتی با رفلکتور آلومینیومی آبکاری شده،محفظه جداگانه قطعات لکتریکی،با یک عدد لامپ 250 وات متال هالاید و ایگناتور سه سیمه</v>
      </c>
      <c r="C290" s="60" t="str">
        <f>'متره برق'!R4156</f>
        <v>عدد</v>
      </c>
      <c r="D290" s="60">
        <f>'متره برق'!S4156</f>
        <v>2406000</v>
      </c>
      <c r="E290" s="94" t="e">
        <f>VLOOKUP(A290,'متره برق'!A:K,9,FALSE)</f>
        <v>#N/A</v>
      </c>
      <c r="F290" s="97">
        <f t="shared" si="9"/>
        <v>0</v>
      </c>
      <c r="G290" s="111"/>
    </row>
    <row r="291" spans="1:7" ht="48" thickBot="1">
      <c r="A291" s="60" t="str">
        <f>'متره برق'!P4157</f>
        <v>031505</v>
      </c>
      <c r="B291" s="60" t="str">
        <f>'متره برق'!Q4157</f>
        <v>چراغ های صنعتی با رفلکتور آلومینیومی آبکاری شده،محفظه جداگانه قطعات لکتریکی،با یک عدد لامپ 400 وات متال هالاید و ایگناتور سه سیمه</v>
      </c>
      <c r="C291" s="60" t="str">
        <f>'متره برق'!R4157</f>
        <v>عدد</v>
      </c>
      <c r="D291" s="60">
        <f>'متره برق'!S4157</f>
        <v>2688000</v>
      </c>
      <c r="E291" s="94" t="e">
        <f>VLOOKUP(A291,'متره برق'!A:K,9,FALSE)</f>
        <v>#N/A</v>
      </c>
      <c r="F291" s="97">
        <f t="shared" si="9"/>
        <v>0</v>
      </c>
      <c r="G291" s="111"/>
    </row>
    <row r="292" spans="1:7" ht="32.25" thickBot="1">
      <c r="A292" s="60" t="str">
        <f>'متره برق'!P4158</f>
        <v>031516</v>
      </c>
      <c r="B292" s="60" t="str">
        <f>'متره برق'!Q4158</f>
        <v>اضافه بها جهت چراغ های صنعتی در صورت استفاده از شیشه سکوریت با بست های لازم</v>
      </c>
      <c r="C292" s="60" t="str">
        <f>'متره برق'!R4158</f>
        <v>عدد</v>
      </c>
      <c r="D292" s="60">
        <f>'متره برق'!S4158</f>
        <v>269325</v>
      </c>
      <c r="E292" s="94" t="e">
        <f>VLOOKUP(A292,'متره برق'!A:K,9,FALSE)</f>
        <v>#N/A</v>
      </c>
      <c r="F292" s="97">
        <f t="shared" si="9"/>
        <v>0</v>
      </c>
      <c r="G292" s="111"/>
    </row>
    <row r="293" spans="1:7" ht="32.25" thickBot="1">
      <c r="A293" s="60" t="str">
        <f>'متره برق'!P4159</f>
        <v>031517</v>
      </c>
      <c r="B293" s="60" t="str">
        <f>'متره برق'!Q4159</f>
        <v>اضافه بها جهت چراغ های صنعتی در صورت استفاده از حفاظ فلزی آبکاری شده با بست های مربوطه</v>
      </c>
      <c r="C293" s="60" t="str">
        <f>'متره برق'!R4159</f>
        <v>عدد</v>
      </c>
      <c r="D293" s="60">
        <f>'متره برق'!S4159</f>
        <v>203175</v>
      </c>
      <c r="E293" s="94" t="e">
        <f>VLOOKUP(A293,'متره برق'!A:K,9,FALSE)</f>
        <v>#N/A</v>
      </c>
      <c r="F293" s="97">
        <f t="shared" si="9"/>
        <v>0</v>
      </c>
      <c r="G293" s="111"/>
    </row>
    <row r="294" spans="1:7" ht="48" thickBot="1">
      <c r="A294" s="60" t="str">
        <f>'متره برق'!P4160</f>
        <v>031601</v>
      </c>
      <c r="B294" s="60" t="str">
        <f>'متره برق'!Q4160</f>
        <v>چراغ صنعتی LED  با بدنه آلومینیومی با مدول و درایور مربوطه دارای شار نوری حداقل 1000 لومن وبهره حداقل 80 لومن بر وات</v>
      </c>
      <c r="C294" s="60" t="str">
        <f>'متره برق'!R4160</f>
        <v>عدد</v>
      </c>
      <c r="D294" s="60">
        <f>'متره برق'!S4160</f>
        <v>11000000</v>
      </c>
      <c r="E294" s="94" t="e">
        <f>VLOOKUP(A294,'متره برق'!A:K,9,FALSE)</f>
        <v>#N/A</v>
      </c>
      <c r="F294" s="97">
        <f t="shared" si="9"/>
        <v>0</v>
      </c>
      <c r="G294" s="111"/>
    </row>
    <row r="295" spans="1:7" ht="48" thickBot="1">
      <c r="A295" s="60" t="str">
        <f>'متره برق'!P4161</f>
        <v>031602</v>
      </c>
      <c r="B295" s="60" t="str">
        <f>'متره برق'!Q4161</f>
        <v>چراغ صنعتی LED  با بدنه آلومینیومی با مدول و درایور مربوطه دارای شار نوری حداقل 2000 لومن وبهره حداقل 80 لومن بر وات</v>
      </c>
      <c r="C295" s="60" t="str">
        <f>'متره برق'!R4161</f>
        <v>عدد</v>
      </c>
      <c r="D295" s="60">
        <f>'متره برق'!S4161</f>
        <v>0</v>
      </c>
      <c r="E295" s="94" t="e">
        <f>VLOOKUP(A295,'متره برق'!A:K,9,FALSE)</f>
        <v>#N/A</v>
      </c>
      <c r="F295" s="97">
        <f t="shared" si="9"/>
        <v>0</v>
      </c>
      <c r="G295" s="111"/>
    </row>
    <row r="296" spans="1:7" ht="63.75" thickBot="1">
      <c r="A296" s="60" t="str">
        <f>'متره برق'!P4162</f>
        <v>031701</v>
      </c>
      <c r="B296" s="60" t="str">
        <f>'متره برق'!Q4162</f>
        <v>چراغ تونلی گرد ،با حباب شیشه ای یا پلی کربنات مقاوم در مقابل اشعه ماورای بنفش با بدنه و سبد محافظ آلومینیومی تحت فشار (دایکاست)،با یک عدد لامپ 18 وات کم مصرف و یک عدد گلند</v>
      </c>
      <c r="C296" s="60" t="str">
        <f>'متره برق'!R4162</f>
        <v>عدد</v>
      </c>
      <c r="D296" s="60">
        <f>'متره برق'!S4162</f>
        <v>461500</v>
      </c>
      <c r="E296" s="94" t="e">
        <f>VLOOKUP(A296,'متره برق'!A:K,9,FALSE)</f>
        <v>#N/A</v>
      </c>
      <c r="F296" s="97">
        <f t="shared" si="9"/>
        <v>0</v>
      </c>
      <c r="G296" s="111"/>
    </row>
    <row r="297" spans="1:7" ht="63.75" thickBot="1">
      <c r="A297" s="60" t="str">
        <f>'متره برق'!P4163</f>
        <v>031702</v>
      </c>
      <c r="B297" s="60" t="str">
        <f>'متره برق'!Q4163</f>
        <v>چراغ تونلی بیضی ،با حباب شیشه ای یا پلی کربنات مقاوم در مقابل اشعه ماورای بنفش با بدنه و سبد محافظ آلومینیومی تحت فشار (دایکاست)،با یک عدد لامپ 18 وات کم مصرف و یک عدد گلند</v>
      </c>
      <c r="C297" s="60" t="str">
        <f>'متره برق'!R4163</f>
        <v>عدد</v>
      </c>
      <c r="D297" s="60">
        <f>'متره برق'!S4163</f>
        <v>413000</v>
      </c>
      <c r="E297" s="94" t="e">
        <f>VLOOKUP(A297,'متره برق'!A:K,9,FALSE)</f>
        <v>#N/A</v>
      </c>
      <c r="F297" s="97">
        <f t="shared" si="9"/>
        <v>0</v>
      </c>
      <c r="G297" s="111"/>
    </row>
    <row r="298" spans="1:7" ht="51.75" customHeight="1" thickBot="1">
      <c r="A298" s="60" t="str">
        <f>'متره برق'!P4164</f>
        <v>031703</v>
      </c>
      <c r="B298" s="60" t="str">
        <f>'متره برق'!Q4164</f>
        <v>چراغ</v>
      </c>
      <c r="C298" s="60" t="str">
        <f>'متره برق'!R4164</f>
        <v>عدد</v>
      </c>
      <c r="D298" s="60">
        <f>'متره برق'!S4164</f>
        <v>10000</v>
      </c>
      <c r="E298" s="94" t="e">
        <f>VLOOKUP(A298,'متره برق'!A:K,9,FALSE)</f>
        <v>#N/A</v>
      </c>
      <c r="F298" s="97">
        <f t="shared" ref="F298:F300" si="10">IF(ISNA(E298*D298),0,ROUND((E298*D298),0))</f>
        <v>0</v>
      </c>
      <c r="G298" s="100" t="s">
        <v>511</v>
      </c>
    </row>
    <row r="299" spans="1:7" ht="44.25" customHeight="1" thickBot="1">
      <c r="A299" s="60" t="str">
        <f>'متره برق'!P4165</f>
        <v>031704</v>
      </c>
      <c r="B299" s="60" t="str">
        <f>'متره برق'!Q4165</f>
        <v>چراغ1</v>
      </c>
      <c r="C299" s="60" t="str">
        <f>'متره برق'!R4165</f>
        <v>عدد</v>
      </c>
      <c r="D299" s="60">
        <f>'متره برق'!S4165</f>
        <v>10001</v>
      </c>
      <c r="E299" s="94" t="e">
        <f>VLOOKUP(A299,'متره برق'!A:K,9,FALSE)</f>
        <v>#N/A</v>
      </c>
      <c r="F299" s="97">
        <f t="shared" si="10"/>
        <v>0</v>
      </c>
      <c r="G299" s="100" t="s">
        <v>511</v>
      </c>
    </row>
    <row r="300" spans="1:7" ht="43.5" customHeight="1" thickBot="1">
      <c r="A300" s="60" t="str">
        <f>'متره برق'!P4166</f>
        <v>031705</v>
      </c>
      <c r="B300" s="60" t="str">
        <f>'متره برق'!Q4166</f>
        <v>چراغ2</v>
      </c>
      <c r="C300" s="60" t="str">
        <f>'متره برق'!R4166</f>
        <v>عدد</v>
      </c>
      <c r="D300" s="60">
        <f>'متره برق'!S4166</f>
        <v>10002</v>
      </c>
      <c r="E300" s="94">
        <f>VLOOKUP(A300,'متره برق'!A:K,9,FALSE)</f>
        <v>1</v>
      </c>
      <c r="F300" s="97">
        <f t="shared" si="10"/>
        <v>10002</v>
      </c>
      <c r="G300" s="100" t="s">
        <v>511</v>
      </c>
    </row>
    <row r="301" spans="1:7" ht="24" thickBot="1">
      <c r="A301" s="677" t="s">
        <v>659</v>
      </c>
      <c r="B301" s="678"/>
      <c r="C301" s="678"/>
      <c r="D301" s="678"/>
      <c r="E301" s="679"/>
      <c r="F301" s="131">
        <f>SUM(F256:F297)</f>
        <v>2652000</v>
      </c>
      <c r="G301" s="102" t="s">
        <v>77</v>
      </c>
    </row>
    <row r="302" spans="1:7" ht="24" thickBot="1">
      <c r="A302" s="677" t="s">
        <v>660</v>
      </c>
      <c r="B302" s="678"/>
      <c r="C302" s="678"/>
      <c r="D302" s="678"/>
      <c r="E302" s="679"/>
      <c r="F302" s="115">
        <f>SUM(F298:F300)</f>
        <v>10002</v>
      </c>
      <c r="G302" s="102" t="s">
        <v>77</v>
      </c>
    </row>
    <row r="303" spans="1:7" ht="24" thickBot="1">
      <c r="A303" s="680" t="s">
        <v>3589</v>
      </c>
      <c r="B303" s="681"/>
      <c r="C303" s="681"/>
      <c r="D303" s="681"/>
      <c r="E303" s="681"/>
      <c r="F303" s="682"/>
      <c r="G303" s="683"/>
    </row>
    <row r="304" spans="1:7" ht="55.5" customHeight="1" thickBot="1">
      <c r="A304" s="60" t="str">
        <f>'متره برق'!P4167</f>
        <v>041101</v>
      </c>
      <c r="B304" s="60" t="str">
        <f>'متره برق'!Q4167</f>
        <v>چراع خیابانی با بدنه و درب آلومینیومی ریخته شده تحت فشار (دایکاست) و رفلکتور آبکاری شده،با حباب شیشه ای سکوریت با یک عدد لامپ 125 وات بخار جیوه</v>
      </c>
      <c r="C304" s="60" t="str">
        <f>'متره برق'!R4167</f>
        <v>عدد</v>
      </c>
      <c r="D304" s="60">
        <f>'متره برق'!S4167</f>
        <v>1247000</v>
      </c>
      <c r="E304" s="94">
        <f>VLOOKUP(A304,'متره برق'!A:K,9,FALSE)</f>
        <v>1</v>
      </c>
      <c r="F304" s="97">
        <f t="shared" ref="F304:F333" si="11">IF(ISNA(E304*D304),0,ROUND((E304*D304),0))</f>
        <v>1247000</v>
      </c>
      <c r="G304" s="98"/>
    </row>
    <row r="305" spans="1:7" ht="48" thickBot="1">
      <c r="A305" s="60" t="str">
        <f>'متره برق'!P4168</f>
        <v>041102</v>
      </c>
      <c r="B305" s="60" t="str">
        <f>'متره برق'!Q4168</f>
        <v>چراع خیابانی با بدنه و درب آلومینیومی ریخته شده تحت فشار (دایکاست) و رفلکتور آبکاری شده،با حباب شیشه ای سکوریت با یک عدد لامپ 250 وات بخار جیوه</v>
      </c>
      <c r="C305" s="60" t="str">
        <f>'متره برق'!R4168</f>
        <v>عدد</v>
      </c>
      <c r="D305" s="60">
        <f>'متره برق'!S4168</f>
        <v>1836000</v>
      </c>
      <c r="E305" s="94" t="e">
        <f>VLOOKUP(A305,'متره برق'!A:K,9,FALSE)</f>
        <v>#N/A</v>
      </c>
      <c r="F305" s="97">
        <f t="shared" ref="F305:F326" si="12">IF(ISNA(E305*D305),0,ROUND((E305*D305),0))</f>
        <v>0</v>
      </c>
      <c r="G305" s="98"/>
    </row>
    <row r="306" spans="1:7" ht="48" thickBot="1">
      <c r="A306" s="60" t="str">
        <f>'متره برق'!P4169</f>
        <v>041103</v>
      </c>
      <c r="B306" s="60" t="str">
        <f>'متره برق'!Q4169</f>
        <v>چراع خیابانی با بدنه و درب آلومینیومی ریخته شده تحت فشار (دایکاست) و رفلکتور آبکاری شده،با حباب شیشه ای سکوریت با یک عدد لامپ 400 وات بخار جیوه</v>
      </c>
      <c r="C306" s="60" t="str">
        <f>'متره برق'!R4169</f>
        <v>عدد</v>
      </c>
      <c r="D306" s="60">
        <f>'متره برق'!S4169</f>
        <v>1928000</v>
      </c>
      <c r="E306" s="94" t="e">
        <f>VLOOKUP(A306,'متره برق'!A:K,9,FALSE)</f>
        <v>#N/A</v>
      </c>
      <c r="F306" s="97">
        <f t="shared" si="12"/>
        <v>0</v>
      </c>
      <c r="G306" s="98"/>
    </row>
    <row r="307" spans="1:7" ht="48" thickBot="1">
      <c r="A307" s="60" t="str">
        <f>'متره برق'!P4170</f>
        <v>041104</v>
      </c>
      <c r="B307" s="60" t="str">
        <f>'متره برق'!Q4170</f>
        <v>چراع خیابانی با بدنه و درب آلومینیومی ریخته شده تحت فشار (دایکاست) و رفلکتور آبکاری شده،با حباب شیشه ای سکوریت با یک عدد لامپ 150 وات بخار سدیم</v>
      </c>
      <c r="C307" s="60" t="str">
        <f>'متره برق'!R4170</f>
        <v>عدد</v>
      </c>
      <c r="D307" s="60">
        <f>'متره برق'!S4170</f>
        <v>2236000</v>
      </c>
      <c r="E307" s="94" t="e">
        <f>VLOOKUP(A307,'متره برق'!A:K,9,FALSE)</f>
        <v>#N/A</v>
      </c>
      <c r="F307" s="97">
        <f t="shared" si="12"/>
        <v>0</v>
      </c>
      <c r="G307" s="98"/>
    </row>
    <row r="308" spans="1:7" ht="48" thickBot="1">
      <c r="A308" s="60" t="str">
        <f>'متره برق'!P4171</f>
        <v>041105</v>
      </c>
      <c r="B308" s="60" t="str">
        <f>'متره برق'!Q4171</f>
        <v>چراع خیابانی با بدنه و درب آلومینیومی ریخته شده تحت فشار (دایکاست) و رفلکتور آبکاری شده،با حباب شیشه ای سکوریت با یک عدد لامپ 250 وات بخار سدیم</v>
      </c>
      <c r="C308" s="60" t="str">
        <f>'متره برق'!R4171</f>
        <v>عدد</v>
      </c>
      <c r="D308" s="60">
        <f>'متره برق'!S4171</f>
        <v>2087000</v>
      </c>
      <c r="E308" s="94" t="e">
        <f>VLOOKUP(A308,'متره برق'!A:K,9,FALSE)</f>
        <v>#N/A</v>
      </c>
      <c r="F308" s="97">
        <f t="shared" si="12"/>
        <v>0</v>
      </c>
      <c r="G308" s="98"/>
    </row>
    <row r="309" spans="1:7" ht="48" thickBot="1">
      <c r="A309" s="60" t="str">
        <f>'متره برق'!P4172</f>
        <v>041106</v>
      </c>
      <c r="B309" s="60" t="str">
        <f>'متره برق'!Q4172</f>
        <v>چراع خیابانی با بدنه و درب آلومینیومی ریخته شده تحت فشار (دایکاست) و رفلکتور آبکاری شده،با حباب شیشه ای سکوریت با یک عدد لامپ 400 وات بخار سدیم</v>
      </c>
      <c r="C309" s="60" t="str">
        <f>'متره برق'!R4172</f>
        <v>عدد</v>
      </c>
      <c r="D309" s="60">
        <f>'متره برق'!S4172</f>
        <v>2558000</v>
      </c>
      <c r="E309" s="94" t="e">
        <f>VLOOKUP(A309,'متره برق'!A:K,9,FALSE)</f>
        <v>#N/A</v>
      </c>
      <c r="F309" s="97">
        <f t="shared" si="12"/>
        <v>0</v>
      </c>
      <c r="G309" s="98"/>
    </row>
    <row r="310" spans="1:7" ht="63.75" thickBot="1">
      <c r="A310" s="60" t="str">
        <f>'متره برق'!P4173</f>
        <v>041107</v>
      </c>
      <c r="B310" s="60" t="str">
        <f>'متره برق'!Q4173</f>
        <v>چراع خیابانی با بدنه و درب آلومینیومی ریخته شده تحت فشار (دایکاست) و رفلکتور آبکاری شده،با حباب شیشه ای سکوریت با یک عدد لامپ 150 وات متال هالاید</v>
      </c>
      <c r="C310" s="60" t="str">
        <f>'متره برق'!R4173</f>
        <v>عدد</v>
      </c>
      <c r="D310" s="60">
        <f>'متره برق'!S4173</f>
        <v>2688000</v>
      </c>
      <c r="E310" s="94" t="e">
        <f>VLOOKUP(A310,'متره برق'!A:K,9,FALSE)</f>
        <v>#N/A</v>
      </c>
      <c r="F310" s="97">
        <f t="shared" si="12"/>
        <v>0</v>
      </c>
      <c r="G310" s="98"/>
    </row>
    <row r="311" spans="1:7" ht="63.75" thickBot="1">
      <c r="A311" s="60" t="str">
        <f>'متره برق'!P4174</f>
        <v>041108</v>
      </c>
      <c r="B311" s="60" t="str">
        <f>'متره برق'!Q4174</f>
        <v>چراع خیابانی با بدنه و درب آلومینیومی ریخته شده تحت فشار (دایکاست) و رفلکتور آبکاری شده،با حباب شیشه ای سکوریت با یک عدد لامپ 250 وات متال هالاید</v>
      </c>
      <c r="C311" s="60" t="str">
        <f>'متره برق'!R4174</f>
        <v>عدد</v>
      </c>
      <c r="D311" s="60">
        <f>'متره برق'!S4174</f>
        <v>3004000</v>
      </c>
      <c r="E311" s="94" t="e">
        <f>VLOOKUP(A311,'متره برق'!A:K,9,FALSE)</f>
        <v>#N/A</v>
      </c>
      <c r="F311" s="97">
        <f t="shared" si="12"/>
        <v>0</v>
      </c>
      <c r="G311" s="98"/>
    </row>
    <row r="312" spans="1:7" ht="63.75" thickBot="1">
      <c r="A312" s="60" t="str">
        <f>'متره برق'!P4175</f>
        <v>041109</v>
      </c>
      <c r="B312" s="60" t="str">
        <f>'متره برق'!Q4175</f>
        <v>چراع خیابانی با بدنه و درب آلومینیومی ریخته شده تحت فشار (دایکاست) و رفلکتور آبکاری شده،با حباب شیشه ای سکوریت با یک عدد لامپ 400 وات متال هالاید</v>
      </c>
      <c r="C312" s="60" t="str">
        <f>'متره برق'!R4175</f>
        <v>عدد</v>
      </c>
      <c r="D312" s="60">
        <f>'متره برق'!S4175</f>
        <v>2569000</v>
      </c>
      <c r="E312" s="94" t="e">
        <f>VLOOKUP(A312,'متره برق'!A:K,9,FALSE)</f>
        <v>#N/A</v>
      </c>
      <c r="F312" s="97">
        <f t="shared" si="12"/>
        <v>0</v>
      </c>
      <c r="G312" s="98"/>
    </row>
    <row r="313" spans="1:7" ht="63.75" thickBot="1">
      <c r="A313" s="60" t="str">
        <f>'متره برق'!P4176</f>
        <v>041110</v>
      </c>
      <c r="B313" s="60" t="str">
        <f>'متره برق'!Q4176</f>
        <v>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35 وات بخار سدیم</v>
      </c>
      <c r="C313" s="60" t="str">
        <f>'متره برق'!R4176</f>
        <v>عدد</v>
      </c>
      <c r="D313" s="60">
        <f>'متره برق'!S4176</f>
        <v>1328000</v>
      </c>
      <c r="E313" s="94" t="e">
        <f>VLOOKUP(A313,'متره برق'!A:K,9,FALSE)</f>
        <v>#N/A</v>
      </c>
      <c r="F313" s="97">
        <f t="shared" si="12"/>
        <v>0</v>
      </c>
      <c r="G313" s="98"/>
    </row>
    <row r="314" spans="1:7" ht="63.75" thickBot="1">
      <c r="A314" s="60" t="str">
        <f>'متره برق'!P4177</f>
        <v>041111</v>
      </c>
      <c r="B314" s="60" t="str">
        <f>'متره برق'!Q4177</f>
        <v>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50 وات بخار سدیم</v>
      </c>
      <c r="C314" s="60" t="str">
        <f>'متره برق'!R4177</f>
        <v>عدد</v>
      </c>
      <c r="D314" s="60">
        <f>'متره برق'!S4177</f>
        <v>1341000</v>
      </c>
      <c r="E314" s="94" t="e">
        <f>VLOOKUP(A314,'متره برق'!A:K,9,FALSE)</f>
        <v>#N/A</v>
      </c>
      <c r="F314" s="97">
        <f t="shared" si="12"/>
        <v>0</v>
      </c>
      <c r="G314" s="98"/>
    </row>
    <row r="315" spans="1:7" ht="63.75" thickBot="1">
      <c r="A315" s="60" t="str">
        <f>'متره برق'!P4178</f>
        <v>041112</v>
      </c>
      <c r="B315" s="60" t="str">
        <f>'متره برق'!Q4178</f>
        <v>چراع معابر با بدنه و درب آلومینیومی ریخته شده تحت فشار (دایکاست) و یا پلی کربنات مقاوم در مقابل اشعه ماورای بنفش،رفلکتور آبکاری شده ،با حباب شیشه ای سکوریت با یک عدد لامپ 70 وات بخار سدیم</v>
      </c>
      <c r="C315" s="60" t="str">
        <f>'متره برق'!R4178</f>
        <v>عدد</v>
      </c>
      <c r="D315" s="60">
        <f>'متره برق'!S4178</f>
        <v>1361000</v>
      </c>
      <c r="E315" s="94" t="e">
        <f>VLOOKUP(A315,'متره برق'!A:K,9,FALSE)</f>
        <v>#N/A</v>
      </c>
      <c r="F315" s="97">
        <f t="shared" si="12"/>
        <v>0</v>
      </c>
      <c r="G315" s="98"/>
    </row>
    <row r="316" spans="1:7" ht="32.25" thickBot="1">
      <c r="A316" s="60" t="str">
        <f>'متره برق'!P4179</f>
        <v>041201</v>
      </c>
      <c r="B316" s="60" t="str">
        <f>'متره برق'!Q4179</f>
        <v>چراغ خیابانی LED با مدول و درایور مربوطه با شار نوری 6000لومن و بهره نوری 80 لومن بر وات</v>
      </c>
      <c r="C316" s="60" t="str">
        <f>'متره برق'!R4179</f>
        <v>عدد</v>
      </c>
      <c r="D316" s="60">
        <f>'متره برق'!S4179</f>
        <v>6029100</v>
      </c>
      <c r="E316" s="94" t="e">
        <f>VLOOKUP(A316,'متره برق'!A:K,9,FALSE)</f>
        <v>#N/A</v>
      </c>
      <c r="F316" s="97">
        <f t="shared" si="12"/>
        <v>0</v>
      </c>
      <c r="G316" s="98"/>
    </row>
    <row r="317" spans="1:7" ht="32.25" thickBot="1">
      <c r="A317" s="60" t="str">
        <f>'متره برق'!P4180</f>
        <v>041202</v>
      </c>
      <c r="B317" s="60" t="str">
        <f>'متره برق'!Q4180</f>
        <v>چراغ خیابانی LED با مدول و درایور مربوطه با شار نوری 3000 لومن و بهره نوری 80 لومن بر وات</v>
      </c>
      <c r="C317" s="60" t="str">
        <f>'متره برق'!R4180</f>
        <v>عدد</v>
      </c>
      <c r="D317" s="60">
        <f>'متره برق'!S4180</f>
        <v>3638250</v>
      </c>
      <c r="E317" s="94" t="e">
        <f>VLOOKUP(A317,'متره برق'!A:K,9,FALSE)</f>
        <v>#N/A</v>
      </c>
      <c r="F317" s="97">
        <f t="shared" si="12"/>
        <v>0</v>
      </c>
      <c r="G317" s="98"/>
    </row>
    <row r="318" spans="1:7" ht="79.5" thickBot="1">
      <c r="A318" s="60" t="str">
        <f>'متره برق'!P4181</f>
        <v>041301</v>
      </c>
      <c r="B318" s="60" t="str">
        <f>'متره برق'!Q4181</f>
        <v>چراغ پارکی با حباب کروی پلی کربنات تزریقی نشکن مقاوم در مقابل اشعه ماورای بنفش به قطر تا 25 سانتیمتر و سبد محافظ از نوع آلومینیوم ریختگی تحت فشار (دایکاست) با یک عدد لامپ کم مصرف پیچی 18 وات</v>
      </c>
      <c r="C318" s="60" t="str">
        <f>'متره برق'!R4181</f>
        <v>عدد</v>
      </c>
      <c r="D318" s="60">
        <f>'متره برق'!S4181</f>
        <v>1150000</v>
      </c>
      <c r="E318" s="94" t="e">
        <f>VLOOKUP(A318,'متره برق'!A:K,9,FALSE)</f>
        <v>#N/A</v>
      </c>
      <c r="F318" s="97">
        <f t="shared" si="12"/>
        <v>0</v>
      </c>
      <c r="G318" s="98"/>
    </row>
    <row r="319" spans="1:7" ht="63.75" thickBot="1">
      <c r="A319" s="60" t="str">
        <f>'متره برق'!P4182</f>
        <v>041302</v>
      </c>
      <c r="B319" s="60" t="str">
        <f>'متره برق'!Q4182</f>
        <v>چراغ پارکی با حباب کروی پلی کربنات تزریقی نشکن مقاوم در مقابل اشعه ماورای بنفش به قطر 30 سانتیمتر و سبد محافظ از نوع آلومینیوم ریختگی تحت فشار (دایکاست) با یک عدد لامپ کم مصرف پیچی 23 وات</v>
      </c>
      <c r="C319" s="60" t="str">
        <f>'متره برق'!R4182</f>
        <v>عدد</v>
      </c>
      <c r="D319" s="60">
        <f>'متره برق'!S4182</f>
        <v>1569000</v>
      </c>
      <c r="E319" s="94" t="e">
        <f>VLOOKUP(A319,'متره برق'!A:K,9,FALSE)</f>
        <v>#N/A</v>
      </c>
      <c r="F319" s="97">
        <f t="shared" si="12"/>
        <v>0</v>
      </c>
      <c r="G319" s="111"/>
    </row>
    <row r="320" spans="1:7" ht="63.75" thickBot="1">
      <c r="A320" s="60" t="str">
        <f>'متره برق'!P4183</f>
        <v>041303</v>
      </c>
      <c r="B320" s="60" t="str">
        <f>'متره برق'!Q4183</f>
        <v>چراغ پارکی با حباب کروی پلی کربنات تزریقی نشکن مقاوم در مقابل اشعه ماورای بنفش به قطر 40 سانتیمتر و سبد محافظ از نوع آلومینیوم ریختگی تحت فشار (دایکاست) با یک عدد لامپ کم مصرف پیچی 26 وات</v>
      </c>
      <c r="C320" s="60" t="str">
        <f>'متره برق'!R4183</f>
        <v>عدد</v>
      </c>
      <c r="D320" s="60">
        <f>'متره برق'!S4183</f>
        <v>1904000</v>
      </c>
      <c r="E320" s="94" t="e">
        <f>VLOOKUP(A320,'متره برق'!A:K,9,FALSE)</f>
        <v>#N/A</v>
      </c>
      <c r="F320" s="97">
        <f t="shared" si="12"/>
        <v>0</v>
      </c>
      <c r="G320" s="111"/>
    </row>
    <row r="321" spans="1:7" ht="63.75" thickBot="1">
      <c r="A321" s="60" t="str">
        <f>'متره برق'!P4184</f>
        <v>041314</v>
      </c>
      <c r="B321" s="60" t="str">
        <f>'متره برق'!Q4184</f>
        <v>چراغ پارکی با حباب مخروطی پلی کربنات تزریقی نشکن مقاوم در مقابل اشعه ماورای بنفش به قطر تا 25 سانتیمتر و ارتفاع تا 25 سانتیمتر و طبق آلومینیومی یا پلی کربنات با یک عدد لامپ کم مصرف پیچی 18 وات</v>
      </c>
      <c r="C321" s="60" t="str">
        <f>'متره برق'!R4184</f>
        <v>عدد</v>
      </c>
      <c r="D321" s="60">
        <f>'متره برق'!S4184</f>
        <v>1215000</v>
      </c>
      <c r="E321" s="94" t="e">
        <f>VLOOKUP(A321,'متره برق'!A:K,9,FALSE)</f>
        <v>#N/A</v>
      </c>
      <c r="F321" s="97">
        <f t="shared" si="12"/>
        <v>0</v>
      </c>
      <c r="G321" s="111"/>
    </row>
    <row r="322" spans="1:7" ht="63.75" thickBot="1">
      <c r="A322" s="60" t="str">
        <f>'متره برق'!P4185</f>
        <v>041315</v>
      </c>
      <c r="B322" s="60" t="str">
        <f>'متره برق'!Q4185</f>
        <v>چراغ پارکی با حباب مخروطی پلی کربنات تزریقی نشکن مقاوم در مقابل اشعه ماورای بنفش به قطر30 سانتیمتر و ارتفاع 30 سانتیمتر و طبق آلومینیومی یا پلی کربنات با یک عدد لامپ کم مصرف پیچی 23 وات</v>
      </c>
      <c r="C322" s="60" t="str">
        <f>'متره برق'!R4185</f>
        <v>عدد</v>
      </c>
      <c r="D322" s="60">
        <f>'متره برق'!S4185</f>
        <v>1457000</v>
      </c>
      <c r="E322" s="94" t="e">
        <f>VLOOKUP(A322,'متره برق'!A:K,9,FALSE)</f>
        <v>#N/A</v>
      </c>
      <c r="F322" s="97">
        <f t="shared" si="12"/>
        <v>0</v>
      </c>
      <c r="G322" s="111"/>
    </row>
    <row r="323" spans="1:7" ht="63.75" thickBot="1">
      <c r="A323" s="60" t="str">
        <f>'متره برق'!P4186</f>
        <v>041316</v>
      </c>
      <c r="B323" s="60" t="str">
        <f>'متره برق'!Q4186</f>
        <v>چراغ پارکی با حباب مخروطی پلی کربنات تزریقی نشکن مقاوم در مقابل اشعه ماورای بنفش به قطر35 سانتیمتر و ارتفاع 30 سانتیمتر و طبق آلومینیومی یا پلی کربنات با یک عدد لامپ کم مصرف پیچی 23 وات</v>
      </c>
      <c r="C323" s="60" t="str">
        <f>'متره برق'!R4186</f>
        <v>عدد</v>
      </c>
      <c r="D323" s="60">
        <f>'متره برق'!S4186</f>
        <v>1540000</v>
      </c>
      <c r="E323" s="94" t="e">
        <f>VLOOKUP(A323,'متره برق'!A:K,9,FALSE)</f>
        <v>#N/A</v>
      </c>
      <c r="F323" s="97">
        <f t="shared" si="12"/>
        <v>0</v>
      </c>
      <c r="G323" s="111"/>
    </row>
    <row r="324" spans="1:7" ht="32.25" thickBot="1">
      <c r="A324" s="60" t="str">
        <f>'متره برق'!P4187</f>
        <v>041401</v>
      </c>
      <c r="B324" s="60" t="str">
        <f>'متره برق'!Q4187</f>
        <v>چراغ پارکی LED با مدول و درایور مربوطه با شار نوری حداقل 1500 لومن و بهره نوری 80 لومن بر وات</v>
      </c>
      <c r="C324" s="60" t="str">
        <f>'متره برق'!R4187</f>
        <v>عدد</v>
      </c>
      <c r="D324" s="60">
        <f>'متره برق'!S4187</f>
        <v>3391025</v>
      </c>
      <c r="E324" s="94" t="e">
        <f>VLOOKUP(A324,'متره برق'!A:K,9,FALSE)</f>
        <v>#N/A</v>
      </c>
      <c r="F324" s="97">
        <f t="shared" si="12"/>
        <v>0</v>
      </c>
      <c r="G324" s="111"/>
    </row>
    <row r="325" spans="1:7" ht="32.25" thickBot="1">
      <c r="A325" s="60" t="str">
        <f>'متره برق'!P4188</f>
        <v>041501</v>
      </c>
      <c r="B325" s="60" t="str">
        <f>'متره برق'!Q4188</f>
        <v>چراغ چمنی پایه کوتاه استوانه ای،با حباب پلاستیکی و یک عدد لامپ کم مصرف پیچی 18 وات</v>
      </c>
      <c r="C325" s="60" t="str">
        <f>'متره برق'!R4188</f>
        <v>عدد</v>
      </c>
      <c r="D325" s="60">
        <f>'متره برق'!S4188</f>
        <v>1167000</v>
      </c>
      <c r="E325" s="94" t="e">
        <f>VLOOKUP(A325,'متره برق'!A:K,9,FALSE)</f>
        <v>#N/A</v>
      </c>
      <c r="F325" s="97">
        <f t="shared" si="12"/>
        <v>0</v>
      </c>
      <c r="G325" s="111"/>
    </row>
    <row r="326" spans="1:7" ht="63.75" thickBot="1">
      <c r="A326" s="60" t="str">
        <f>'متره برق'!P4189</f>
        <v>041502</v>
      </c>
      <c r="B326" s="60" t="str">
        <f>'متره برق'!Q4189</f>
        <v>چراغ چمنی با حباب کروی پلی کربنات تزریقی نشکن مقاوم در مقابل اشعه ماورای بنفش به قطر25 سانتیمتر و نگهدارنده حباب آلومینیومی،بدون سبد محافظ و با یک عدد لامپ کم مصرف پیچی 18 وات</v>
      </c>
      <c r="C326" s="60" t="str">
        <f>'متره برق'!R4189</f>
        <v>عدد</v>
      </c>
      <c r="D326" s="60">
        <f>'متره برق'!S4189</f>
        <v>1656000</v>
      </c>
      <c r="E326" s="94" t="e">
        <f>VLOOKUP(A326,'متره برق'!A:K,9,FALSE)</f>
        <v>#N/A</v>
      </c>
      <c r="F326" s="97">
        <f t="shared" si="12"/>
        <v>0</v>
      </c>
      <c r="G326" s="111"/>
    </row>
    <row r="327" spans="1:7" ht="34.5" customHeight="1" thickBot="1">
      <c r="A327" s="60" t="str">
        <f>'متره برق'!P4190</f>
        <v>041503</v>
      </c>
      <c r="B327" s="60" t="str">
        <f>'متره برق'!Q4190</f>
        <v>چراغ</v>
      </c>
      <c r="C327" s="60" t="str">
        <f>'متره برق'!R4190</f>
        <v>عدد</v>
      </c>
      <c r="D327" s="60">
        <f>'متره برق'!S4190</f>
        <v>10000</v>
      </c>
      <c r="E327" s="94" t="e">
        <f>VLOOKUP(A327,'متره برق'!A:K,9,FALSE)</f>
        <v>#N/A</v>
      </c>
      <c r="F327" s="97">
        <f t="shared" ref="F327:F329" si="13">IF(ISNA(E327*D327),0,ROUND((E327*D327),0))</f>
        <v>0</v>
      </c>
      <c r="G327" s="100" t="s">
        <v>511</v>
      </c>
    </row>
    <row r="328" spans="1:7" ht="32.25" customHeight="1" thickBot="1">
      <c r="A328" s="60" t="str">
        <f>'متره برق'!P4191</f>
        <v>041504</v>
      </c>
      <c r="B328" s="60" t="str">
        <f>'متره برق'!Q4191</f>
        <v>چراغ1</v>
      </c>
      <c r="C328" s="60" t="str">
        <f>'متره برق'!R4191</f>
        <v>عدد</v>
      </c>
      <c r="D328" s="60">
        <f>'متره برق'!S4191</f>
        <v>10001</v>
      </c>
      <c r="E328" s="94" t="e">
        <f>VLOOKUP(A328,'متره برق'!A:K,9,FALSE)</f>
        <v>#N/A</v>
      </c>
      <c r="F328" s="97">
        <f t="shared" si="13"/>
        <v>0</v>
      </c>
      <c r="G328" s="100" t="s">
        <v>511</v>
      </c>
    </row>
    <row r="329" spans="1:7" ht="24" thickBot="1">
      <c r="A329" s="60" t="str">
        <f>'متره برق'!P4192</f>
        <v>041505</v>
      </c>
      <c r="B329" s="60" t="str">
        <f>'متره برق'!Q4192</f>
        <v>چراغ2</v>
      </c>
      <c r="C329" s="60" t="str">
        <f>'متره برق'!R4192</f>
        <v>عدد</v>
      </c>
      <c r="D329" s="60">
        <f>'متره برق'!S4192</f>
        <v>10002</v>
      </c>
      <c r="E329" s="94">
        <f>VLOOKUP(A329,'متره برق'!A:K,9,FALSE)</f>
        <v>1</v>
      </c>
      <c r="F329" s="97">
        <f t="shared" si="13"/>
        <v>10002</v>
      </c>
      <c r="G329" s="100" t="s">
        <v>511</v>
      </c>
    </row>
    <row r="330" spans="1:7" ht="24" thickBot="1">
      <c r="A330" s="677" t="s">
        <v>659</v>
      </c>
      <c r="B330" s="678"/>
      <c r="C330" s="678"/>
      <c r="D330" s="678"/>
      <c r="E330" s="679"/>
      <c r="F330" s="115">
        <f>SUM(F304:F326)</f>
        <v>1247000</v>
      </c>
      <c r="G330" s="102" t="s">
        <v>77</v>
      </c>
    </row>
    <row r="331" spans="1:7" ht="24" thickBot="1">
      <c r="A331" s="677" t="s">
        <v>660</v>
      </c>
      <c r="B331" s="678"/>
      <c r="C331" s="678"/>
      <c r="D331" s="678"/>
      <c r="E331" s="679"/>
      <c r="F331" s="115">
        <f>SUM(F327:F329)</f>
        <v>10002</v>
      </c>
      <c r="G331" s="102" t="s">
        <v>77</v>
      </c>
    </row>
    <row r="332" spans="1:7" ht="24" thickBot="1">
      <c r="A332" s="680" t="s">
        <v>3590</v>
      </c>
      <c r="B332" s="681"/>
      <c r="C332" s="681"/>
      <c r="D332" s="681"/>
      <c r="E332" s="681"/>
      <c r="F332" s="682"/>
      <c r="G332" s="683"/>
    </row>
    <row r="333" spans="1:7" ht="74.25" customHeight="1" thickBot="1">
      <c r="A333" s="60" t="str">
        <f>'متره برق'!P4193</f>
        <v>052101</v>
      </c>
      <c r="B333" s="60" t="str">
        <f>'متره برق'!Q4193</f>
        <v xml:space="preserve">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v>
      </c>
      <c r="C333" s="60" t="str">
        <f>'متره برق'!R4193</f>
        <v>عدد</v>
      </c>
      <c r="D333" s="60">
        <f>'متره برق'!S4193</f>
        <v>0</v>
      </c>
      <c r="E333" s="94">
        <f>VLOOKUP(A333,'متره برق'!A:K,9,FALSE)</f>
        <v>1</v>
      </c>
      <c r="F333" s="97">
        <f t="shared" si="11"/>
        <v>0</v>
      </c>
      <c r="G333" s="98"/>
    </row>
    <row r="334" spans="1:7" ht="80.25" customHeight="1" thickBot="1">
      <c r="A334" s="60" t="str">
        <f>'متره برق'!P4194</f>
        <v>052102</v>
      </c>
      <c r="B334" s="60" t="str">
        <f>'متره برق'!Q4194</f>
        <v xml:space="preserve">چراغ آگاه کننده قرمز برای ساختمان های مرتفع با درجه حفاظت  IP44بطور کامل، با شیشه مقاوم در مقابل حرارت یا حباب پل کربنات تزریقی مقاوم در برابر اشعه ماورای بنفش با یک عدد لامپ کم مصرف ١٨ وات، تسمه اتصال،بدون تابلوی فرمان مربوطه و بدون پایه ولی دوبله
</v>
      </c>
      <c r="C334" s="60" t="str">
        <f>'متره برق'!R4194</f>
        <v>عدد</v>
      </c>
      <c r="D334" s="60">
        <f>'متره برق'!S4194</f>
        <v>0</v>
      </c>
      <c r="E334" s="94" t="e">
        <f>VLOOKUP(A334,'متره برق'!A:K,9,FALSE)</f>
        <v>#N/A</v>
      </c>
      <c r="F334" s="97">
        <f t="shared" ref="F334:F383" si="14">IF(ISNA(E334*D334),0,ROUND((E334*D334),0))</f>
        <v>0</v>
      </c>
      <c r="G334" s="98"/>
    </row>
    <row r="335" spans="1:7" ht="91.5" customHeight="1" thickBot="1">
      <c r="A335" s="60" t="str">
        <f>'متره برق'!P4195</f>
        <v>052201</v>
      </c>
      <c r="B335" s="60" t="str">
        <f>'متره برق'!Q4195</f>
        <v>چراغ فلورسنت قاب فلزی بیمارستانی تخت بستری(کنسول) با دو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احضار با محل فیش گلابی و یک عدد پریز تلفن در یک طرف پیش بینی شده باشد.</v>
      </c>
      <c r="C335" s="60" t="str">
        <f>'متره برق'!R4195</f>
        <v>عدد</v>
      </c>
      <c r="D335" s="60">
        <f>'متره برق'!S4195</f>
        <v>3425000</v>
      </c>
      <c r="E335" s="94" t="e">
        <f>VLOOKUP(A335,'متره برق'!A:K,9,FALSE)</f>
        <v>#N/A</v>
      </c>
      <c r="F335" s="97">
        <f t="shared" si="14"/>
        <v>0</v>
      </c>
      <c r="G335" s="98"/>
    </row>
    <row r="336" spans="1:7" ht="111" thickBot="1">
      <c r="A336" s="60" t="str">
        <f>'متره برق'!P4196</f>
        <v>052202</v>
      </c>
      <c r="B336" s="60" t="str">
        <f>'متره برق'!Q4196</f>
        <v>چراغ فلورسنت قاب فلزی بیمارستانی تخت بستری(کنسول) با یک عدد لامپ فلورسنت ٣۶ وات T8 برای نور عمومی،با کلید یک پل وبا یک عدد لامپ فلورسنت 18 وات T8 برای مطالعه،با کلید مربوطه در صورتی که دارای یک عدد پریز برق ارت دار در دو طرف بوده و یک عدد شاسی احضار با محل فیش گلابی و یک عدد پریز تلفن در یک طرف پیش بینی شده باشد.</v>
      </c>
      <c r="C336" s="60" t="str">
        <f>'متره برق'!R4196</f>
        <v>عدد</v>
      </c>
      <c r="D336" s="60">
        <f>'متره برق'!S4196</f>
        <v>3322000</v>
      </c>
      <c r="E336" s="94" t="e">
        <f>VLOOKUP(A336,'متره برق'!A:K,9,FALSE)</f>
        <v>#N/A</v>
      </c>
      <c r="F336" s="97">
        <f t="shared" si="14"/>
        <v>0</v>
      </c>
      <c r="G336" s="98"/>
    </row>
    <row r="337" spans="1:7" ht="48" thickBot="1">
      <c r="A337" s="60" t="str">
        <f>'متره برق'!P4197</f>
        <v>052301</v>
      </c>
      <c r="B337" s="60" t="str">
        <f>'متره برق'!Q4197</f>
        <v>چراغ راه پله ویژه روشن کردن کف،افقی یا عمودی،از نوع دیواری توکار با بدنه آلومینیوم دایکاست و یک عدد لامپ کم مصرف 8 وات</v>
      </c>
      <c r="C337" s="60" t="str">
        <f>'متره برق'!R4197</f>
        <v>عدد</v>
      </c>
      <c r="D337" s="60">
        <f>'متره برق'!S4197</f>
        <v>367500</v>
      </c>
      <c r="E337" s="94" t="e">
        <f>VLOOKUP(A337,'متره برق'!A:K,9,FALSE)</f>
        <v>#N/A</v>
      </c>
      <c r="F337" s="97">
        <f t="shared" si="14"/>
        <v>0</v>
      </c>
      <c r="G337" s="98"/>
    </row>
    <row r="338" spans="1:7" ht="32.25" thickBot="1">
      <c r="A338" s="60" t="str">
        <f>'متره برق'!P4198</f>
        <v>052302</v>
      </c>
      <c r="B338" s="60" t="str">
        <f>'متره برق'!Q4198</f>
        <v>چراغ راهنما (خروج) روکار با بدنه فلزی و صفحه روی چراغ از ورق اکریلیک و یک عدد لامپ کامپکت 18 وات</v>
      </c>
      <c r="C338" s="60" t="str">
        <f>'متره برق'!R4198</f>
        <v>عدد</v>
      </c>
      <c r="D338" s="60">
        <f>'متره برق'!S4198</f>
        <v>935000</v>
      </c>
      <c r="E338" s="94" t="e">
        <f>VLOOKUP(A338,'متره برق'!A:K,9,FALSE)</f>
        <v>#N/A</v>
      </c>
      <c r="F338" s="97">
        <f t="shared" si="14"/>
        <v>0</v>
      </c>
      <c r="G338" s="98"/>
    </row>
    <row r="339" spans="1:7" ht="32.25" thickBot="1">
      <c r="A339" s="60" t="str">
        <f>'متره برق'!P4199</f>
        <v>052303</v>
      </c>
      <c r="B339" s="60" t="str">
        <f>'متره برق'!Q4199</f>
        <v>چراغ راهنما (خروج) روکار با بدنه فلزی و صفحه روی چراغ از ورق اکریلیک و یک عدد لامپ 8 وات T5</v>
      </c>
      <c r="C339" s="60" t="str">
        <f>'متره برق'!R4199</f>
        <v>عدد</v>
      </c>
      <c r="D339" s="60">
        <f>'متره برق'!S4199</f>
        <v>799000</v>
      </c>
      <c r="E339" s="94" t="e">
        <f>VLOOKUP(A339,'متره برق'!A:K,9,FALSE)</f>
        <v>#N/A</v>
      </c>
      <c r="F339" s="97">
        <f t="shared" si="14"/>
        <v>0</v>
      </c>
      <c r="G339" s="98"/>
    </row>
    <row r="340" spans="1:7" ht="63.75" thickBot="1">
      <c r="A340" s="60" t="str">
        <f>'متره برق'!P4200</f>
        <v>052401</v>
      </c>
      <c r="B340" s="60" t="str">
        <f>'متره برق'!Q4200</f>
        <v>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36 وات T8</v>
      </c>
      <c r="C340" s="60" t="str">
        <f>'متره برق'!R4200</f>
        <v>عدد</v>
      </c>
      <c r="D340" s="60">
        <f>'متره برق'!S4200</f>
        <v>3821000</v>
      </c>
      <c r="E340" s="94" t="e">
        <f>VLOOKUP(A340,'متره برق'!A:K,9,FALSE)</f>
        <v>#N/A</v>
      </c>
      <c r="F340" s="97">
        <f t="shared" si="14"/>
        <v>0</v>
      </c>
      <c r="G340" s="98"/>
    </row>
    <row r="341" spans="1:7" ht="63.75" thickBot="1">
      <c r="A341" s="60" t="str">
        <f>'متره برق'!P4201</f>
        <v>052402</v>
      </c>
      <c r="B341" s="60" t="str">
        <f>'متره برق'!Q4201</f>
        <v>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36 وات T8</v>
      </c>
      <c r="C341" s="60" t="str">
        <f>'متره برق'!R4201</f>
        <v>عدد</v>
      </c>
      <c r="D341" s="60">
        <f>'متره برق'!S4201</f>
        <v>2575000</v>
      </c>
      <c r="E341" s="94" t="e">
        <f>VLOOKUP(A341,'متره برق'!A:K,9,FALSE)</f>
        <v>#N/A</v>
      </c>
      <c r="F341" s="97">
        <f t="shared" si="14"/>
        <v>0</v>
      </c>
      <c r="G341" s="98"/>
    </row>
    <row r="342" spans="1:7" ht="63.75" thickBot="1">
      <c r="A342" s="60" t="str">
        <f>'متره برق'!P4202</f>
        <v>052403</v>
      </c>
      <c r="B342" s="60" t="str">
        <f>'متره برق'!Q4202</f>
        <v>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36 وات T8</v>
      </c>
      <c r="C342" s="60" t="str">
        <f>'متره برق'!R4202</f>
        <v>عدد</v>
      </c>
      <c r="D342" s="60">
        <f>'متره برق'!S4202</f>
        <v>2040000</v>
      </c>
      <c r="E342" s="94" t="e">
        <f>VLOOKUP(A342,'متره برق'!A:K,9,FALSE)</f>
        <v>#N/A</v>
      </c>
      <c r="F342" s="97">
        <f t="shared" si="14"/>
        <v>0</v>
      </c>
      <c r="G342" s="98"/>
    </row>
    <row r="343" spans="1:7" ht="63.75" thickBot="1">
      <c r="A343" s="60" t="str">
        <f>'متره برق'!P4203</f>
        <v>052404</v>
      </c>
      <c r="B343" s="60" t="str">
        <f>'متره برق'!Q4203</f>
        <v>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28 وات T5</v>
      </c>
      <c r="C343" s="60" t="str">
        <f>'متره برق'!R4203</f>
        <v>عدد</v>
      </c>
      <c r="D343" s="60">
        <f>'متره برق'!S4203</f>
        <v>2784000</v>
      </c>
      <c r="E343" s="94" t="e">
        <f>VLOOKUP(A343,'متره برق'!A:K,9,FALSE)</f>
        <v>#N/A</v>
      </c>
      <c r="F343" s="97">
        <f t="shared" si="14"/>
        <v>0</v>
      </c>
      <c r="G343" s="98"/>
    </row>
    <row r="344" spans="1:7" ht="63.75" thickBot="1">
      <c r="A344" s="60" t="str">
        <f>'متره برق'!P4204</f>
        <v>052405</v>
      </c>
      <c r="B344" s="60" t="str">
        <f>'متره برق'!Q4204</f>
        <v>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28 وات T5</v>
      </c>
      <c r="C344" s="60" t="str">
        <f>'متره برق'!R4204</f>
        <v>عدد</v>
      </c>
      <c r="D344" s="60">
        <f>'متره برق'!S4204</f>
        <v>2423000</v>
      </c>
      <c r="E344" s="94" t="e">
        <f>VLOOKUP(A344,'متره برق'!A:K,9,FALSE)</f>
        <v>#N/A</v>
      </c>
      <c r="F344" s="97">
        <f t="shared" si="14"/>
        <v>0</v>
      </c>
      <c r="G344" s="98"/>
    </row>
    <row r="345" spans="1:7" ht="63.75" thickBot="1">
      <c r="A345" s="60" t="str">
        <f>'متره برق'!P4205</f>
        <v>052406</v>
      </c>
      <c r="B345" s="60" t="str">
        <f>'متره برق'!Q4205</f>
        <v>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28 وات T5</v>
      </c>
      <c r="C345" s="60" t="str">
        <f>'متره برق'!R4205</f>
        <v>عدد</v>
      </c>
      <c r="D345" s="60">
        <f>'متره برق'!S4205</f>
        <v>2036000</v>
      </c>
      <c r="E345" s="94" t="e">
        <f>VLOOKUP(A345,'متره برق'!A:K,9,FALSE)</f>
        <v>#N/A</v>
      </c>
      <c r="F345" s="97">
        <f t="shared" si="14"/>
        <v>0</v>
      </c>
      <c r="G345" s="98"/>
    </row>
    <row r="346" spans="1:7" ht="63.75" thickBot="1">
      <c r="A346" s="60" t="str">
        <f>'متره برق'!P4206</f>
        <v>052501</v>
      </c>
      <c r="B346" s="60" t="str">
        <f>'متره برق'!Q4206</f>
        <v>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36 وات T8</v>
      </c>
      <c r="C346" s="60" t="str">
        <f>'متره برق'!R4206</f>
        <v>عدد</v>
      </c>
      <c r="D346" s="60">
        <f>'متره برق'!S4206</f>
        <v>0</v>
      </c>
      <c r="E346" s="94" t="e">
        <f>VLOOKUP(A346,'متره برق'!A:K,9,FALSE)</f>
        <v>#N/A</v>
      </c>
      <c r="F346" s="97">
        <f t="shared" si="14"/>
        <v>0</v>
      </c>
      <c r="G346" s="98"/>
    </row>
    <row r="347" spans="1:7" ht="63.75" thickBot="1">
      <c r="A347" s="60" t="str">
        <f>'متره برق'!P4207</f>
        <v>052502</v>
      </c>
      <c r="B347" s="60" t="str">
        <f>'متره برق'!Q4207</f>
        <v>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36 وات T8</v>
      </c>
      <c r="C347" s="60" t="str">
        <f>'متره برق'!R4207</f>
        <v>عدد</v>
      </c>
      <c r="D347" s="60">
        <f>'متره برق'!S4207</f>
        <v>2082000</v>
      </c>
      <c r="E347" s="94" t="e">
        <f>VLOOKUP(A347,'متره برق'!A:K,9,FALSE)</f>
        <v>#N/A</v>
      </c>
      <c r="F347" s="97">
        <f t="shared" si="14"/>
        <v>0</v>
      </c>
      <c r="G347" s="98"/>
    </row>
    <row r="348" spans="1:7" ht="63.75" thickBot="1">
      <c r="A348" s="60" t="str">
        <f>'متره برق'!P4208</f>
        <v>052503</v>
      </c>
      <c r="B348" s="60" t="str">
        <f>'متره برق'!Q4208</f>
        <v>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36 وات T8</v>
      </c>
      <c r="C348" s="60" t="str">
        <f>'متره برق'!R4208</f>
        <v>عدد</v>
      </c>
      <c r="D348" s="60">
        <f>'متره برق'!S4208</f>
        <v>1832000</v>
      </c>
      <c r="E348" s="94" t="e">
        <f>VLOOKUP(A348,'متره برق'!A:K,9,FALSE)</f>
        <v>#N/A</v>
      </c>
      <c r="F348" s="97">
        <f t="shared" si="14"/>
        <v>0</v>
      </c>
      <c r="G348" s="98"/>
    </row>
    <row r="349" spans="1:7" ht="63.75" thickBot="1">
      <c r="A349" s="60" t="str">
        <f>'متره برق'!P4209</f>
        <v>052504</v>
      </c>
      <c r="B349" s="60" t="str">
        <f>'متره برق'!Q4209</f>
        <v>چراغ اتاق عمل روکار با بدنه فلزی و حباب از ورق آکریلیک شیری یا پریسماتیک مجهز به فریم آلومینیوم،دارای IP54 ،با رفلکتور از نوع آلومینیوم آنودایز شده و با چهار عدد لامپ فلورسنت 28 وات T5</v>
      </c>
      <c r="C349" s="60" t="str">
        <f>'متره برق'!R4209</f>
        <v>عدد</v>
      </c>
      <c r="D349" s="60">
        <f>'متره برق'!S4209</f>
        <v>2922000</v>
      </c>
      <c r="E349" s="94" t="e">
        <f>VLOOKUP(A349,'متره برق'!A:K,9,FALSE)</f>
        <v>#N/A</v>
      </c>
      <c r="F349" s="97">
        <f t="shared" si="14"/>
        <v>0</v>
      </c>
      <c r="G349" s="98"/>
    </row>
    <row r="350" spans="1:7" ht="63.75" thickBot="1">
      <c r="A350" s="60" t="str">
        <f>'متره برق'!P4210</f>
        <v>052505</v>
      </c>
      <c r="B350" s="60" t="str">
        <f>'متره برق'!Q4210</f>
        <v>چراغ اتاق عمل روکار با بدنه فلزی و حباب از ورق آکریلیک شیری یا پریسماتیک مجهز به فریم آلومینیوم،دارای IP54 ،با رفلکتور از نوع آلومینیوم آنودایز شده و با سه عدد لامپ فلورسنت 28 وات T5</v>
      </c>
      <c r="C350" s="60" t="str">
        <f>'متره برق'!R4210</f>
        <v>عدد</v>
      </c>
      <c r="D350" s="60">
        <f>'متره برق'!S4210</f>
        <v>2610000</v>
      </c>
      <c r="E350" s="94" t="e">
        <f>VLOOKUP(A350,'متره برق'!A:K,9,FALSE)</f>
        <v>#N/A</v>
      </c>
      <c r="F350" s="97">
        <f t="shared" si="14"/>
        <v>0</v>
      </c>
      <c r="G350" s="98"/>
    </row>
    <row r="351" spans="1:7" ht="63.75" thickBot="1">
      <c r="A351" s="60" t="str">
        <f>'متره برق'!P4211</f>
        <v>052506</v>
      </c>
      <c r="B351" s="60" t="str">
        <f>'متره برق'!Q4211</f>
        <v>چراغ اتاق عمل روکار با بدنه فلزی و حباب از ورق آکریلیک شیری یا پریسماتیک مجهز به فریم آلومینیوم،دارای IP54 ،با رفلکتور از نوع آلومینیوم آنودایز شده و با دو عدد لامپ فلورسنت 28 وات T5</v>
      </c>
      <c r="C351" s="60" t="str">
        <f>'متره برق'!R4211</f>
        <v>عدد</v>
      </c>
      <c r="D351" s="60">
        <f>'متره برق'!S4211</f>
        <v>2274000</v>
      </c>
      <c r="E351" s="94" t="e">
        <f>VLOOKUP(A351,'متره برق'!A:K,9,FALSE)</f>
        <v>#N/A</v>
      </c>
      <c r="F351" s="97">
        <f t="shared" si="14"/>
        <v>0</v>
      </c>
      <c r="G351" s="98"/>
    </row>
    <row r="352" spans="1:7" ht="79.5" thickBot="1">
      <c r="A352" s="60" t="str">
        <f>'متره برق'!P4212</f>
        <v>052601</v>
      </c>
      <c r="B352" s="60" t="str">
        <f>'متره برق'!Q4212</f>
        <v xml:space="preserve">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بطور کامل از نوع یک خانه</v>
      </c>
      <c r="C352" s="60" t="str">
        <f>'متره برق'!R4212</f>
        <v>عدد</v>
      </c>
      <c r="D352" s="60">
        <f>'متره برق'!S4212</f>
        <v>1491000</v>
      </c>
      <c r="E352" s="94" t="e">
        <f>VLOOKUP(A352,'متره برق'!A:K,9,FALSE)</f>
        <v>#N/A</v>
      </c>
      <c r="F352" s="97">
        <f t="shared" si="14"/>
        <v>0</v>
      </c>
      <c r="G352" s="98"/>
    </row>
    <row r="353" spans="1:7" ht="79.5" thickBot="1">
      <c r="A353" s="60" t="str">
        <f>'متره برق'!P4213</f>
        <v>052602</v>
      </c>
      <c r="B353" s="60" t="str">
        <f>'متره برق'!Q4213</f>
        <v xml:space="preserve"> چراغ ویژه فیلم رادیو لوژی(نگاتوسکوپ)دیواری روکار با بدنه فلزی و حباب آکریلیک شیری با دو عددکلید قطع و وصل و نگهدارنده فیلم، با قاب رویی استنلس استیل،  با دو عدد لامپ فلورسنت 18 وات T8 برای هر خانه بطور کامل از نوع دو خانه یک واحدی</v>
      </c>
      <c r="C353" s="60" t="str">
        <f>'متره برق'!R4213</f>
        <v>عدد</v>
      </c>
      <c r="D353" s="60">
        <f>'متره برق'!S4213</f>
        <v>1933000</v>
      </c>
      <c r="E353" s="94" t="e">
        <f>VLOOKUP(A353,'متره برق'!A:K,9,FALSE)</f>
        <v>#N/A</v>
      </c>
      <c r="F353" s="97">
        <f t="shared" si="14"/>
        <v>0</v>
      </c>
      <c r="G353" s="98"/>
    </row>
    <row r="354" spans="1:7" ht="79.5" thickBot="1">
      <c r="A354" s="60" t="str">
        <f>'متره برق'!P4214</f>
        <v>052603</v>
      </c>
      <c r="B354" s="60" t="str">
        <f>'متره برق'!Q4214</f>
        <v xml:space="preserve"> چراغ ویژه فیلم رادیو لوژی(نگاتوسکوپ)دیواری روکار با بدنه فلزی و حباب آکریلیک شیری با سه عدد کلید قطع و وصل و نگهدارنده فیلم، با قاب رویی استنلس استیل،  با دو عدد لامپ فلورسنت 18 وات T8 برای هر خانه بطور کامل از نوع سه خانه یک واحدی</v>
      </c>
      <c r="C354" s="60" t="str">
        <f>'متره برق'!R4214</f>
        <v>عدد</v>
      </c>
      <c r="D354" s="60">
        <f>'متره برق'!S4214</f>
        <v>2852000</v>
      </c>
      <c r="E354" s="94" t="e">
        <f>VLOOKUP(A354,'متره برق'!A:K,9,FALSE)</f>
        <v>#N/A</v>
      </c>
      <c r="F354" s="97">
        <f t="shared" si="14"/>
        <v>0</v>
      </c>
      <c r="G354" s="98"/>
    </row>
    <row r="355" spans="1:7" ht="79.5" thickBot="1">
      <c r="A355" s="60" t="str">
        <f>'متره برق'!P4215</f>
        <v>052604</v>
      </c>
      <c r="B355" s="60" t="str">
        <f>'متره برق'!Q4215</f>
        <v xml:space="preserve"> چراغ ویژه فیلم رادیو لوژی(نگاتوسکوپ)دیواری روکار با بدنه فلزی و حباب آکریلیک شیری با چهار عدد کلید قطع و وصل و نگهدارنده فیلم، با قاب رویی استنلس استیل،  با دو عدد لامپ فلورسنت 18 وات T8 برای هر خانه بطور کامل از نوع چهار خانه یک واحدی</v>
      </c>
      <c r="C355" s="60" t="str">
        <f>'متره برق'!R4215</f>
        <v>عدد</v>
      </c>
      <c r="D355" s="60">
        <f>'متره برق'!S4215</f>
        <v>3625000</v>
      </c>
      <c r="E355" s="94" t="e">
        <f>VLOOKUP(A355,'متره برق'!A:K,9,FALSE)</f>
        <v>#N/A</v>
      </c>
      <c r="F355" s="97">
        <f t="shared" si="14"/>
        <v>0</v>
      </c>
      <c r="G355" s="98"/>
    </row>
    <row r="356" spans="1:7" ht="79.5" thickBot="1">
      <c r="A356" s="60" t="str">
        <f>'متره برق'!P4216</f>
        <v>052701</v>
      </c>
      <c r="B356" s="60" t="str">
        <f>'متره برق'!Q4216</f>
        <v xml:space="preserve"> چراغ ویژه فیلم رادیو لوژی(نگاتوسکوپ)دیواری روکار با بدنه فلزی و حباب آکریلیک شیری با کلید قطع و وصل و نگهدارنده فیلم، با قاب رویی استنلس استیل،  با دو عدد لامپ فلورسنت 18 وات T8 برای هر خانه بطور کامل از نوع یک خانه</v>
      </c>
      <c r="C356" s="60" t="str">
        <f>'متره برق'!R4216</f>
        <v>عدد</v>
      </c>
      <c r="D356" s="60">
        <f>'متره برق'!S4216</f>
        <v>1570000</v>
      </c>
      <c r="E356" s="94" t="e">
        <f>VLOOKUP(A356,'متره برق'!A:K,9,FALSE)</f>
        <v>#N/A</v>
      </c>
      <c r="F356" s="97">
        <f t="shared" si="14"/>
        <v>0</v>
      </c>
      <c r="G356" s="98"/>
    </row>
    <row r="357" spans="1:7" ht="79.5" thickBot="1">
      <c r="A357" s="60" t="str">
        <f>'متره برق'!P4217</f>
        <v>052702</v>
      </c>
      <c r="B357" s="60" t="str">
        <f>'متره برق'!Q4217</f>
        <v xml:space="preserve"> چراغ ویژه فیلم رادیو لوژی(نگاتوسکوپ)دیواری روکار با بدنه فلزی و حباب آکریلیک شیری با دو عدد کلید قطع و وصل و نگهدارنده فیلم، با قاب رویی استنلس استیل،  با دو عدد لامپ فلورسنت 18 وات T8 برای هر خانه بطور کامل از نوع دو خانه یک واحدی</v>
      </c>
      <c r="C357" s="60" t="str">
        <f>'متره برق'!R4217</f>
        <v>عدد</v>
      </c>
      <c r="D357" s="60">
        <f>'متره برق'!S4217</f>
        <v>2028000</v>
      </c>
      <c r="E357" s="94" t="e">
        <f>VLOOKUP(A357,'متره برق'!A:K,9,FALSE)</f>
        <v>#N/A</v>
      </c>
      <c r="F357" s="97">
        <f t="shared" si="14"/>
        <v>0</v>
      </c>
      <c r="G357" s="98"/>
    </row>
    <row r="358" spans="1:7" ht="79.5" thickBot="1">
      <c r="A358" s="60" t="str">
        <f>'متره برق'!P4218</f>
        <v>052703</v>
      </c>
      <c r="B358" s="60" t="str">
        <f>'متره برق'!Q4218</f>
        <v xml:space="preserve"> چراغ ویژه فیلم رادیو لوژی(نگاتوسکوپ)دیواری روکار با بدنه فلزی و حباب آکریلیک شیری با سه عدد کلید قطع و وصل و نگهدارنده فیلم، با قاب رویی استنلس استیل،  با دو عدد لامپ فلورسنت 18 وات T8 برای هر خانه بطور کامل از نوع سه خانه یک واحدی</v>
      </c>
      <c r="C358" s="60" t="str">
        <f>'متره برق'!R4218</f>
        <v>عدد</v>
      </c>
      <c r="D358" s="60">
        <f>'متره برق'!S4218</f>
        <v>2975000</v>
      </c>
      <c r="E358" s="94" t="e">
        <f>VLOOKUP(A358,'متره برق'!A:K,9,FALSE)</f>
        <v>#N/A</v>
      </c>
      <c r="F358" s="97">
        <f t="shared" si="14"/>
        <v>0</v>
      </c>
      <c r="G358" s="98"/>
    </row>
    <row r="359" spans="1:7" ht="79.5" thickBot="1">
      <c r="A359" s="60" t="str">
        <f>'متره برق'!P4219</f>
        <v>052704</v>
      </c>
      <c r="B359" s="60" t="str">
        <f>'متره برق'!Q4219</f>
        <v xml:space="preserve"> چراغ ویژه فیلم رادیو لوژی(نگاتوسکوپ)دیواری روکار با بدنه فلزی و حباب آکریلیک شیری با چهار عدد کلید قطع و وصل و نگهدارنده فیلم، با قاب رویی استنلس استیل،  با دو عدد لامپ فلورسنت 18 وات T8 برای هر خانه بطور کامل از نوع چهار خانه یک واحدی</v>
      </c>
      <c r="C359" s="60" t="str">
        <f>'متره برق'!R4219</f>
        <v>عدد</v>
      </c>
      <c r="D359" s="60">
        <f>'متره برق'!S4219</f>
        <v>3779000</v>
      </c>
      <c r="E359" s="94" t="e">
        <f>VLOOKUP(A359,'متره برق'!A:K,9,FALSE)</f>
        <v>#N/A</v>
      </c>
      <c r="F359" s="97">
        <f t="shared" si="14"/>
        <v>0</v>
      </c>
      <c r="G359" s="98"/>
    </row>
    <row r="360" spans="1:7" ht="63.75" thickBot="1">
      <c r="A360" s="60" t="str">
        <f>'متره برق'!P4220</f>
        <v>052801</v>
      </c>
      <c r="B360" s="60" t="str">
        <f>'متره برق'!Q4220</f>
        <v>نورافکن با بدنه آلومینیوم دایکاست شده،رفلکتور آلومینیوم آنودایز شده،شیشه سکوریت،با ایگناتور سه سیمه و یک عدد لامپ 70 وات بخار سدیم و با درجه حفاظت IP54</v>
      </c>
      <c r="C360" s="60" t="str">
        <f>'متره برق'!R4220</f>
        <v>عدد</v>
      </c>
      <c r="D360" s="60">
        <f>'متره برق'!S4220</f>
        <v>2008000</v>
      </c>
      <c r="E360" s="94" t="e">
        <f>VLOOKUP(A360,'متره برق'!A:K,9,FALSE)</f>
        <v>#N/A</v>
      </c>
      <c r="F360" s="97">
        <f t="shared" si="14"/>
        <v>0</v>
      </c>
      <c r="G360" s="98"/>
    </row>
    <row r="361" spans="1:7" ht="63.75" thickBot="1">
      <c r="A361" s="60" t="str">
        <f>'متره برق'!P4221</f>
        <v>052802</v>
      </c>
      <c r="B361" s="60" t="str">
        <f>'متره برق'!Q4221</f>
        <v>نورافکن با بدنه آلومینیوم دایکاست شده،رفلکتور آلومینیوم آنودایز شده،شیشه سکوریت،با ایگناتور سه سیمه و یک عدد لامپ 150 وات بخار سدیم و با درجه حفاظت IP54</v>
      </c>
      <c r="C361" s="60" t="str">
        <f>'متره برق'!R4221</f>
        <v>عدد</v>
      </c>
      <c r="D361" s="60">
        <f>'متره برق'!S4221</f>
        <v>2212000</v>
      </c>
      <c r="E361" s="94" t="e">
        <f>VLOOKUP(A361,'متره برق'!A:K,9,FALSE)</f>
        <v>#N/A</v>
      </c>
      <c r="F361" s="97">
        <f t="shared" si="14"/>
        <v>0</v>
      </c>
      <c r="G361" s="98"/>
    </row>
    <row r="362" spans="1:7" ht="63.75" thickBot="1">
      <c r="A362" s="60" t="str">
        <f>'متره برق'!P4222</f>
        <v>052803</v>
      </c>
      <c r="B362" s="60" t="str">
        <f>'متره برق'!Q4222</f>
        <v>نورافکن با بدنه آلومینیوم دایکاست شده،رفلکتور آلومینیوم آنودایز شده،شیشه سکوریت،با ایگناتور سه سیمه و یک عدد لامپ 250 وات بخار سدیم و با درجه حفاظت IP54</v>
      </c>
      <c r="C362" s="60" t="str">
        <f>'متره برق'!R4222</f>
        <v>عدد</v>
      </c>
      <c r="D362" s="60">
        <f>'متره برق'!S4222</f>
        <v>3166000</v>
      </c>
      <c r="E362" s="94" t="e">
        <f>VLOOKUP(A362,'متره برق'!A:K,9,FALSE)</f>
        <v>#N/A</v>
      </c>
      <c r="F362" s="97">
        <f t="shared" si="14"/>
        <v>0</v>
      </c>
      <c r="G362" s="98"/>
    </row>
    <row r="363" spans="1:7" ht="63.75" thickBot="1">
      <c r="A363" s="60" t="str">
        <f>'متره برق'!P4223</f>
        <v>052804</v>
      </c>
      <c r="B363" s="60" t="str">
        <f>'متره برق'!Q4223</f>
        <v>نورافکن با بدنه آلومینیوم دایکاست شده،رفلکتور آلومینیوم آنودایز شده،شیشه سکوریت،با ایگناتور سه سیمه و یک عدد لامپ 400 وات بخار سدیم و با درجه حفاظت IP54</v>
      </c>
      <c r="C363" s="60" t="str">
        <f>'متره برق'!R4223</f>
        <v>عدد</v>
      </c>
      <c r="D363" s="60">
        <f>'متره برق'!S4223</f>
        <v>3538000</v>
      </c>
      <c r="E363" s="94" t="e">
        <f>VLOOKUP(A363,'متره برق'!A:K,9,FALSE)</f>
        <v>#N/A</v>
      </c>
      <c r="F363" s="97">
        <f t="shared" si="14"/>
        <v>0</v>
      </c>
      <c r="G363" s="98"/>
    </row>
    <row r="364" spans="1:7" ht="63.75" thickBot="1">
      <c r="A364" s="60" t="str">
        <f>'متره برق'!P4224</f>
        <v>052805</v>
      </c>
      <c r="B364" s="60" t="str">
        <f>'متره برق'!Q4224</f>
        <v>نورافکن با بدنه آلومینیوم اکسترود شده،رفلکتور آلومینیوم آنودایز شده،شیشه سکوریت،با ایگناتور سه سیمه و دو عدد لامپ 400 وات بخار سدیم و با درجه حفاظت IP54</v>
      </c>
      <c r="C364" s="60" t="str">
        <f>'متره برق'!R4224</f>
        <v>عدد</v>
      </c>
      <c r="D364" s="60">
        <f>'متره برق'!S4224</f>
        <v>4119000</v>
      </c>
      <c r="E364" s="94" t="e">
        <f>VLOOKUP(A364,'متره برق'!A:K,9,FALSE)</f>
        <v>#N/A</v>
      </c>
      <c r="F364" s="97">
        <f t="shared" si="14"/>
        <v>0</v>
      </c>
      <c r="G364" s="98"/>
    </row>
    <row r="365" spans="1:7" ht="63.75" thickBot="1">
      <c r="A365" s="60" t="str">
        <f>'متره برق'!P4225</f>
        <v>052806</v>
      </c>
      <c r="B365" s="60" t="str">
        <f>'متره برق'!Q4225</f>
        <v>نورافکن با بدنه آلومینیوم اکسترود شده،رفلکتور آلومینیوم آنودایز شده،شیشه سکوریت،با ایگناتور سه سیمه و یک عدد لامپ 1000 وات بخار سدیم و با درجه حفاظت IP65</v>
      </c>
      <c r="C365" s="60" t="str">
        <f>'متره برق'!R4225</f>
        <v>عدد</v>
      </c>
      <c r="D365" s="60">
        <f>'متره برق'!S4225</f>
        <v>7534000</v>
      </c>
      <c r="E365" s="94" t="e">
        <f>VLOOKUP(A365,'متره برق'!A:K,9,FALSE)</f>
        <v>#N/A</v>
      </c>
      <c r="F365" s="97">
        <f t="shared" si="14"/>
        <v>0</v>
      </c>
      <c r="G365" s="98"/>
    </row>
    <row r="366" spans="1:7" ht="63.75" thickBot="1">
      <c r="A366" s="60" t="str">
        <f>'متره برق'!P4226</f>
        <v>052807</v>
      </c>
      <c r="B366" s="60" t="str">
        <f>'متره برق'!Q4226</f>
        <v>نورافکن با بدنه آلومینیوم اکسترود شده،رفلکتور آلومینیوم آنودایز شده،شیشه سکوریت،با ایگناتور سه سیمه و یک عدد لامپ 2000 وات بخار سدیم و با درجه حفاظت IP65</v>
      </c>
      <c r="C366" s="60" t="str">
        <f>'متره برق'!R4226</f>
        <v>عدد</v>
      </c>
      <c r="D366" s="60">
        <f>'متره برق'!S4226</f>
        <v>9939000</v>
      </c>
      <c r="E366" s="94" t="e">
        <f>VLOOKUP(A366,'متره برق'!A:K,9,FALSE)</f>
        <v>#N/A</v>
      </c>
      <c r="F366" s="97">
        <f t="shared" si="14"/>
        <v>0</v>
      </c>
      <c r="G366" s="98"/>
    </row>
    <row r="367" spans="1:7" ht="32.25" thickBot="1">
      <c r="A367" s="60" t="str">
        <f>'متره برق'!P4227</f>
        <v>052808</v>
      </c>
      <c r="B367" s="60" t="str">
        <f>'متره برق'!Q4227</f>
        <v>لوور فلزی برای نصب روی نورافکن های گروه 09 به منظور جلوگیری از تابش مستقیم نور</v>
      </c>
      <c r="C367" s="60" t="str">
        <f>'متره برق'!R4227</f>
        <v>عدد</v>
      </c>
      <c r="D367" s="60">
        <f>'متره برق'!S4227</f>
        <v>0</v>
      </c>
      <c r="E367" s="94" t="e">
        <f>VLOOKUP(A367,'متره برق'!A:K,9,FALSE)</f>
        <v>#N/A</v>
      </c>
      <c r="F367" s="97">
        <f t="shared" si="14"/>
        <v>0</v>
      </c>
      <c r="G367" s="98"/>
    </row>
    <row r="368" spans="1:7" ht="48" thickBot="1">
      <c r="A368" s="60" t="str">
        <f>'متره برق'!P4228</f>
        <v>052901</v>
      </c>
      <c r="B368" s="60" t="str">
        <f>'متره برق'!Q4228</f>
        <v>چراغ استخر یا آبنما،12 ولتی LED با مدول و درایور مربوطه با درجه حفاظت IP68 به قطر 6سانتیمتر و شار نوری 250 لومن و بهره نوری 80 لومن بر وات</v>
      </c>
      <c r="C368" s="60" t="str">
        <f>'متره برق'!R4228</f>
        <v>عدد</v>
      </c>
      <c r="D368" s="60">
        <f>'متره برق'!S4228</f>
        <v>0</v>
      </c>
      <c r="E368" s="94" t="e">
        <f>VLOOKUP(A368,'متره برق'!A:K,9,FALSE)</f>
        <v>#N/A</v>
      </c>
      <c r="F368" s="97">
        <f t="shared" si="14"/>
        <v>0</v>
      </c>
      <c r="G368" s="98"/>
    </row>
    <row r="369" spans="1:7" ht="48" thickBot="1">
      <c r="A369" s="60" t="str">
        <f>'متره برق'!P4229</f>
        <v>052902</v>
      </c>
      <c r="B369" s="60" t="str">
        <f>'متره برق'!Q4229</f>
        <v>چراغ استخر یا آبنما،12 ولتی LED با مدول و درایور مربوطه با درجه حفاظت IP68 به قطر 12سانتیمتر و شار نوری 350 لومن و بهره نوری 80 لومن بر وات</v>
      </c>
      <c r="C369" s="60" t="str">
        <f>'متره برق'!R4229</f>
        <v>عدد</v>
      </c>
      <c r="D369" s="60">
        <f>'متره برق'!S4229</f>
        <v>0</v>
      </c>
      <c r="E369" s="94" t="e">
        <f>VLOOKUP(A369,'متره برق'!A:K,9,FALSE)</f>
        <v>#N/A</v>
      </c>
      <c r="F369" s="97">
        <f t="shared" si="14"/>
        <v>0</v>
      </c>
      <c r="G369" s="98"/>
    </row>
    <row r="370" spans="1:7" ht="48" thickBot="1">
      <c r="A370" s="60" t="str">
        <f>'متره برق'!P4230</f>
        <v>052903</v>
      </c>
      <c r="B370" s="60" t="str">
        <f>'متره برق'!Q4230</f>
        <v>چراغ استخر یا آبنما،12 ولتی LED با مدول و درایور مربوطه با درجه حفاظت IP68 به قطر 18 سانتیمتر و شار نوری 1200 لومن و بهره نوری 80 لومن بر وات</v>
      </c>
      <c r="C370" s="60" t="str">
        <f>'متره برق'!R4230</f>
        <v>عدد</v>
      </c>
      <c r="D370" s="60">
        <f>'متره برق'!S4230</f>
        <v>0</v>
      </c>
      <c r="E370" s="94" t="e">
        <f>VLOOKUP(A370,'متره برق'!A:K,9,FALSE)</f>
        <v>#N/A</v>
      </c>
      <c r="F370" s="97">
        <f t="shared" si="14"/>
        <v>0</v>
      </c>
      <c r="G370" s="98"/>
    </row>
    <row r="371" spans="1:7" ht="95.25" thickBot="1">
      <c r="A371" s="60" t="str">
        <f>'متره برق'!P4231</f>
        <v>053001</v>
      </c>
      <c r="B371" s="60" t="str">
        <f>'متره برق'!Q4231</f>
        <v>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دو عدد لامپ 18 وات T8</v>
      </c>
      <c r="C371" s="60" t="str">
        <f>'متره برق'!R4231</f>
        <v>عدد</v>
      </c>
      <c r="D371" s="60">
        <f>'متره برق'!S4231</f>
        <v>8791000</v>
      </c>
      <c r="E371" s="94" t="e">
        <f>VLOOKUP(A371,'متره برق'!A:K,9,FALSE)</f>
        <v>#N/A</v>
      </c>
      <c r="F371" s="97">
        <f t="shared" si="14"/>
        <v>0</v>
      </c>
      <c r="G371" s="98"/>
    </row>
    <row r="372" spans="1:7" ht="95.25" thickBot="1">
      <c r="A372" s="60" t="str">
        <f>'متره برق'!P4232</f>
        <v>053002</v>
      </c>
      <c r="B372" s="60" t="str">
        <f>'متره برق'!Q4232</f>
        <v>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دو عدد لامپ 36 وات T8</v>
      </c>
      <c r="C372" s="60" t="str">
        <f>'متره برق'!R4232</f>
        <v>عدد</v>
      </c>
      <c r="D372" s="60">
        <f>'متره برق'!S4232</f>
        <v>10520000</v>
      </c>
      <c r="E372" s="94" t="e">
        <f>VLOOKUP(A372,'متره برق'!A:K,9,FALSE)</f>
        <v>#N/A</v>
      </c>
      <c r="F372" s="97">
        <f t="shared" si="14"/>
        <v>0</v>
      </c>
      <c r="G372" s="98"/>
    </row>
    <row r="373" spans="1:7" ht="95.25" thickBot="1">
      <c r="A373" s="60" t="str">
        <f>'متره برق'!P4233</f>
        <v>053003</v>
      </c>
      <c r="B373" s="60" t="str">
        <f>'متره برق'!Q4233</f>
        <v>چراغ فلورسنت ضد انفجار برای ZONE 1با نوع حفاظت EEXED،با بدنه پلی استر تقویت شده (GRP) یا استنلس استیل،افلکتور از نوع پلی کربنات یا ورق های فلزی رنگ شده و حباب از نوع پلی کربنات شفاف مقاوم در مقابل اشعه ماورای بنفش با سوئیچ حفاظتی،با درجه حفاظت IP66 و با یک عدد لامپ 36 وات T8</v>
      </c>
      <c r="C373" s="60" t="str">
        <f>'متره برق'!R4233</f>
        <v>عدد</v>
      </c>
      <c r="D373" s="60">
        <f>'متره برق'!S4233</f>
        <v>8638000</v>
      </c>
      <c r="E373" s="94" t="e">
        <f>VLOOKUP(A373,'متره برق'!A:K,9,FALSE)</f>
        <v>#N/A</v>
      </c>
      <c r="F373" s="97">
        <f t="shared" si="14"/>
        <v>0</v>
      </c>
      <c r="G373" s="98"/>
    </row>
    <row r="374" spans="1:7" ht="95.25" thickBot="1">
      <c r="A374" s="60" t="str">
        <f>'متره برق'!P4234</f>
        <v>053004</v>
      </c>
      <c r="B374" s="60" t="str">
        <f>'متره برق'!Q4234</f>
        <v>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18 وات T8</v>
      </c>
      <c r="C374" s="60" t="str">
        <f>'متره برق'!R4234</f>
        <v>عدد</v>
      </c>
      <c r="D374" s="60">
        <f>'متره برق'!S4234</f>
        <v>7047000</v>
      </c>
      <c r="E374" s="94" t="e">
        <f>VLOOKUP(A374,'متره برق'!A:K,9,FALSE)</f>
        <v>#N/A</v>
      </c>
      <c r="F374" s="97">
        <f t="shared" si="14"/>
        <v>0</v>
      </c>
      <c r="G374" s="98"/>
    </row>
    <row r="375" spans="1:7" ht="95.25" thickBot="1">
      <c r="A375" s="60" t="str">
        <f>'متره برق'!P4235</f>
        <v>053005</v>
      </c>
      <c r="B375" s="60" t="str">
        <f>'متره برق'!Q4235</f>
        <v>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دو عدد لامپ 36 وات T8</v>
      </c>
      <c r="C375" s="60" t="str">
        <f>'متره برق'!R4235</f>
        <v>عدد</v>
      </c>
      <c r="D375" s="60">
        <f>'متره برق'!S4235</f>
        <v>8020000</v>
      </c>
      <c r="E375" s="94" t="e">
        <f>VLOOKUP(A375,'متره برق'!A:K,9,FALSE)</f>
        <v>#N/A</v>
      </c>
      <c r="F375" s="97">
        <f t="shared" si="14"/>
        <v>0</v>
      </c>
      <c r="G375" s="98"/>
    </row>
    <row r="376" spans="1:7" ht="95.25" thickBot="1">
      <c r="A376" s="60" t="str">
        <f>'متره برق'!P4236</f>
        <v>053006</v>
      </c>
      <c r="B376" s="60" t="str">
        <f>'متره برق'!Q4236</f>
        <v>چراغ فلورسنت ضد انفجار برای ZONE 1با نوع حفاظت EEXED،با بدنه آلومینیوم دایکاست یا زاماک،رفلکتور از نوع ورق های فلزی رنگ شده و حباب از نوع پلی کربنات شفاف مقاوم در مقابل اشعه ماورای بنفش یا شیشه سکوریت،با درجه حفاظت IP65 و با یک عدد لامپ 36 وات T8</v>
      </c>
      <c r="C376" s="60" t="str">
        <f>'متره برق'!R4236</f>
        <v>عدد</v>
      </c>
      <c r="D376" s="60">
        <f>'متره برق'!S4236</f>
        <v>8304000</v>
      </c>
      <c r="E376" s="94" t="e">
        <f>VLOOKUP(A376,'متره برق'!A:K,9,FALSE)</f>
        <v>#N/A</v>
      </c>
      <c r="F376" s="97">
        <f t="shared" si="14"/>
        <v>0</v>
      </c>
      <c r="G376" s="98"/>
    </row>
    <row r="377" spans="1:7" ht="95.25" thickBot="1">
      <c r="A377" s="60" t="str">
        <f>'متره برق'!P4237</f>
        <v>053007</v>
      </c>
      <c r="B377" s="60" t="str">
        <f>'متره برق'!Q4237</f>
        <v>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دو عدد لامپ 18 وات T8</v>
      </c>
      <c r="C377" s="60" t="str">
        <f>'متره برق'!R4237</f>
        <v>عدد</v>
      </c>
      <c r="D377" s="60">
        <f>'متره برق'!S4237</f>
        <v>4111000</v>
      </c>
      <c r="E377" s="94" t="e">
        <f>VLOOKUP(A377,'متره برق'!A:K,9,FALSE)</f>
        <v>#N/A</v>
      </c>
      <c r="F377" s="97">
        <f t="shared" si="14"/>
        <v>0</v>
      </c>
      <c r="G377" s="98"/>
    </row>
    <row r="378" spans="1:7" ht="95.25" thickBot="1">
      <c r="A378" s="60" t="str">
        <f>'متره برق'!P4238</f>
        <v>053008</v>
      </c>
      <c r="B378" s="60" t="str">
        <f>'متره برق'!Q4238</f>
        <v>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دو عدد لامپ 36 وات T8</v>
      </c>
      <c r="C378" s="60" t="str">
        <f>'متره برق'!R4238</f>
        <v>عدد</v>
      </c>
      <c r="D378" s="60">
        <f>'متره برق'!S4238</f>
        <v>4738000</v>
      </c>
      <c r="E378" s="94" t="e">
        <f>VLOOKUP(A378,'متره برق'!A:K,9,FALSE)</f>
        <v>#N/A</v>
      </c>
      <c r="F378" s="97">
        <f t="shared" si="14"/>
        <v>0</v>
      </c>
      <c r="G378" s="98"/>
    </row>
    <row r="379" spans="1:7" ht="95.25" thickBot="1">
      <c r="A379" s="60" t="str">
        <f>'متره برق'!P4239</f>
        <v>053009</v>
      </c>
      <c r="B379" s="60" t="str">
        <f>'متره برق'!Q4239</f>
        <v>چراغ فلورسنت ضد انفجار برای ZONE 2با نوع حفاظت EEXNA،با بدنه پلی استر تقویت شده (GRP) یا استنلس استیل،رفلکتور از نوع پلی کربنات یا ورق های فلزی رنگ شده و حباب از نوع پلی کربنات شفاف مقاوم در مقابل اشعه ماورای بنفش با سوئیچ حفاظتی،با درجه حفاظت IP65 و با یک عدد لامپ 36 وات T8</v>
      </c>
      <c r="C379" s="60" t="str">
        <f>'متره برق'!R4239</f>
        <v>عدد</v>
      </c>
      <c r="D379" s="60">
        <f>'متره برق'!S4239</f>
        <v>3738000</v>
      </c>
      <c r="E379" s="94" t="e">
        <f>VLOOKUP(A379,'متره برق'!A:K,9,FALSE)</f>
        <v>#N/A</v>
      </c>
      <c r="F379" s="97">
        <f t="shared" si="14"/>
        <v>0</v>
      </c>
      <c r="G379" s="111"/>
    </row>
    <row r="380" spans="1:7" ht="48" thickBot="1">
      <c r="A380" s="60" t="str">
        <f>'متره برق'!P4240</f>
        <v>053101</v>
      </c>
      <c r="B380" s="60" t="str">
        <f>'متره برق'!Q4240</f>
        <v>چراغ LED بطول حدود 1.2متر با مدول و درایور مربوطه دارای شار نوری حداقل 3500 لومن و بهره نوری 80 لومن بر وات</v>
      </c>
      <c r="C380" s="60" t="str">
        <f>'متره برق'!R4240</f>
        <v>عدد</v>
      </c>
      <c r="D380" s="60">
        <f>'متره برق'!S4240</f>
        <v>6144600</v>
      </c>
      <c r="E380" s="94" t="e">
        <f>VLOOKUP(A380,'متره برق'!A:K,9,FALSE)</f>
        <v>#N/A</v>
      </c>
      <c r="F380" s="97">
        <f t="shared" si="14"/>
        <v>0</v>
      </c>
      <c r="G380" s="111"/>
    </row>
    <row r="381" spans="1:7" ht="48" thickBot="1">
      <c r="A381" s="60" t="str">
        <f>'متره برق'!P4241</f>
        <v>053102</v>
      </c>
      <c r="B381" s="60" t="str">
        <f>'متره برق'!Q4241</f>
        <v>چراغ LED به ابعاد 30x30سانتیمتر با مدول و درایور مربوطه دارای شار نوری حداقل 1500 لومن و بهره نوری 80 لومن بر وات</v>
      </c>
      <c r="C381" s="60" t="str">
        <f>'متره برق'!R4241</f>
        <v>عدد</v>
      </c>
      <c r="D381" s="60">
        <f>'متره برق'!S4241</f>
        <v>2898500</v>
      </c>
      <c r="E381" s="94" t="e">
        <f>VLOOKUP(A381,'متره برق'!A:K,9,FALSE)</f>
        <v>#N/A</v>
      </c>
      <c r="F381" s="97">
        <f t="shared" si="14"/>
        <v>0</v>
      </c>
      <c r="G381" s="111"/>
    </row>
    <row r="382" spans="1:7" ht="48" thickBot="1">
      <c r="A382" s="60" t="str">
        <f>'متره برق'!P4242</f>
        <v>053103</v>
      </c>
      <c r="B382" s="60" t="str">
        <f>'متره برق'!Q4242</f>
        <v>چراغ LED به ابعاد 60x60سانتیمتر با مدول و درایور مربوطه دارای شار نوری حداقل 3500 لومن و بهره نوری 80 لومن بر وات</v>
      </c>
      <c r="C382" s="60" t="str">
        <f>'متره برق'!R4242</f>
        <v>عدد</v>
      </c>
      <c r="D382" s="60">
        <f>'متره برق'!S4242</f>
        <v>3118500</v>
      </c>
      <c r="E382" s="94" t="e">
        <f>VLOOKUP(A382,'متره برق'!A:K,9,FALSE)</f>
        <v>#N/A</v>
      </c>
      <c r="F382" s="97">
        <f t="shared" si="14"/>
        <v>0</v>
      </c>
      <c r="G382" s="111"/>
    </row>
    <row r="383" spans="1:7" ht="32.25" thickBot="1">
      <c r="A383" s="60" t="str">
        <f>'متره برق'!P4243</f>
        <v>053104</v>
      </c>
      <c r="B383" s="60" t="str">
        <f>'متره برق'!Q4243</f>
        <v>نورافکن LED  با مدول و درایور مربوطه دارای شار نوری حداقل 3000 لومن و بهره نوری 80 لومن بر وات</v>
      </c>
      <c r="C383" s="60" t="str">
        <f>'متره برق'!R4243</f>
        <v>عدد</v>
      </c>
      <c r="D383" s="60">
        <f>'متره برق'!S4243</f>
        <v>6247500</v>
      </c>
      <c r="E383" s="94" t="e">
        <f>VLOOKUP(A383,'متره برق'!A:K,9,FALSE)</f>
        <v>#N/A</v>
      </c>
      <c r="F383" s="97">
        <f t="shared" si="14"/>
        <v>0</v>
      </c>
      <c r="G383" s="111"/>
    </row>
    <row r="384" spans="1:7" ht="24" thickBot="1">
      <c r="A384" s="60" t="str">
        <f>'متره برق'!P4244</f>
        <v>053105</v>
      </c>
      <c r="B384" s="60" t="str">
        <f>'متره برق'!Q4244</f>
        <v>چراغ</v>
      </c>
      <c r="C384" s="60" t="str">
        <f>'متره برق'!R4244</f>
        <v>عدد</v>
      </c>
      <c r="D384" s="60">
        <f>'متره برق'!S4244</f>
        <v>10000</v>
      </c>
      <c r="E384" s="94" t="e">
        <f>VLOOKUP(A384,'متره برق'!A:K,9,FALSE)</f>
        <v>#N/A</v>
      </c>
      <c r="F384" s="97">
        <f t="shared" ref="F384:F386" si="15">IF(ISNA(E384*D384),0,ROUND((E384*D384),0))</f>
        <v>0</v>
      </c>
      <c r="G384" s="100" t="s">
        <v>511</v>
      </c>
    </row>
    <row r="385" spans="1:7" ht="24" thickBot="1">
      <c r="A385" s="60" t="str">
        <f>'متره برق'!P4245</f>
        <v>053106</v>
      </c>
      <c r="B385" s="60" t="str">
        <f>'متره برق'!Q4245</f>
        <v>چراغ1</v>
      </c>
      <c r="C385" s="60" t="str">
        <f>'متره برق'!R4245</f>
        <v>عدد</v>
      </c>
      <c r="D385" s="60">
        <f>'متره برق'!S4245</f>
        <v>10001</v>
      </c>
      <c r="E385" s="94" t="e">
        <f>VLOOKUP(A385,'متره برق'!A:K,9,FALSE)</f>
        <v>#N/A</v>
      </c>
      <c r="F385" s="97">
        <f t="shared" si="15"/>
        <v>0</v>
      </c>
      <c r="G385" s="100" t="s">
        <v>511</v>
      </c>
    </row>
    <row r="386" spans="1:7" ht="24" thickBot="1">
      <c r="A386" s="60" t="str">
        <f>'متره برق'!P4246</f>
        <v>053107</v>
      </c>
      <c r="B386" s="60" t="str">
        <f>'متره برق'!Q4246</f>
        <v>چراغ2</v>
      </c>
      <c r="C386" s="60" t="str">
        <f>'متره برق'!R4246</f>
        <v>عدد</v>
      </c>
      <c r="D386" s="60">
        <f>'متره برق'!S4246</f>
        <v>10002</v>
      </c>
      <c r="E386" s="94">
        <f>VLOOKUP(A386,'متره برق'!A:K,9,FALSE)</f>
        <v>1</v>
      </c>
      <c r="F386" s="97">
        <f t="shared" si="15"/>
        <v>10002</v>
      </c>
      <c r="G386" s="100" t="s">
        <v>511</v>
      </c>
    </row>
    <row r="387" spans="1:7" ht="24" thickBot="1">
      <c r="A387" s="677" t="s">
        <v>659</v>
      </c>
      <c r="B387" s="678"/>
      <c r="C387" s="678"/>
      <c r="D387" s="678"/>
      <c r="E387" s="679"/>
      <c r="F387" s="115">
        <f>SUM(F333:F383)</f>
        <v>0</v>
      </c>
      <c r="G387" s="102" t="s">
        <v>77</v>
      </c>
    </row>
    <row r="388" spans="1:7" ht="24" thickBot="1">
      <c r="A388" s="677" t="s">
        <v>660</v>
      </c>
      <c r="B388" s="678"/>
      <c r="C388" s="678"/>
      <c r="D388" s="678"/>
      <c r="E388" s="679"/>
      <c r="F388" s="115">
        <f>SUM(F384:F386)</f>
        <v>10002</v>
      </c>
      <c r="G388" s="102" t="s">
        <v>77</v>
      </c>
    </row>
    <row r="389" spans="1:7" ht="24" thickBot="1">
      <c r="A389" s="680" t="s">
        <v>3591</v>
      </c>
      <c r="B389" s="681"/>
      <c r="C389" s="681"/>
      <c r="D389" s="681"/>
      <c r="E389" s="681"/>
      <c r="F389" s="682"/>
      <c r="G389" s="683"/>
    </row>
    <row r="390" spans="1:7" ht="28.5" customHeight="1" thickBot="1">
      <c r="A390" s="60" t="str">
        <f>'متره برق'!P4247</f>
        <v>060101</v>
      </c>
      <c r="B390" s="60" t="str">
        <f>'متره برق'!Q4247</f>
        <v>سيم مسي تك لا، با روكش ترمو پلاستيك از نوع NYA به ‌مقطع 5 /0 ميليمتر مربع.</v>
      </c>
      <c r="C390" s="60" t="str">
        <f>'متره برق'!R4247</f>
        <v>مترطول</v>
      </c>
      <c r="D390" s="60">
        <f>'متره برق'!S4247</f>
        <v>0</v>
      </c>
      <c r="E390" s="94">
        <f>VLOOKUP(A390,'متره برق'!A:K,9,FALSE)</f>
        <v>1</v>
      </c>
      <c r="F390" s="97">
        <f t="shared" ref="F390:F432" si="16">IF(ISNA(E390*D390),0,ROUND((E390*D390),0))</f>
        <v>0</v>
      </c>
      <c r="G390" s="98"/>
    </row>
    <row r="391" spans="1:7" ht="32.25" thickBot="1">
      <c r="A391" s="60" t="str">
        <f>'متره برق'!P4248</f>
        <v>060102</v>
      </c>
      <c r="B391" s="60" t="str">
        <f>'متره برق'!Q4248</f>
        <v>سيم مسي تك لا، با روكش ترمو پلاستيك از نوع NYA به ‌مقطع 0/75 ميليمتر مربع.</v>
      </c>
      <c r="C391" s="60" t="str">
        <f>'متره برق'!R4248</f>
        <v>مترطول</v>
      </c>
      <c r="D391" s="60">
        <f>'متره برق'!S4248</f>
        <v>0</v>
      </c>
      <c r="E391" s="94" t="e">
        <f>VLOOKUP(A391,'متره برق'!A:K,9,FALSE)</f>
        <v>#N/A</v>
      </c>
      <c r="F391" s="97">
        <f t="shared" ref="F391:F425" si="17">IF(ISNA(E391*D391),0,ROUND((E391*D391),0))</f>
        <v>0</v>
      </c>
      <c r="G391" s="98"/>
    </row>
    <row r="392" spans="1:7" ht="32.25" thickBot="1">
      <c r="A392" s="60" t="str">
        <f>'متره برق'!P4249</f>
        <v>060103</v>
      </c>
      <c r="B392" s="60" t="str">
        <f>'متره برق'!Q4249</f>
        <v>سيم مسي تك لا، با روكش ترمو پلاستيك از نوع NYA به  مقطع 1 ميليمتر مربع.</v>
      </c>
      <c r="C392" s="60" t="str">
        <f>'متره برق'!R4249</f>
        <v>مترطول</v>
      </c>
      <c r="D392" s="60">
        <f>'متره برق'!S4249</f>
        <v>5710</v>
      </c>
      <c r="E392" s="94" t="e">
        <f>VLOOKUP(A392,'متره برق'!A:K,9,FALSE)</f>
        <v>#N/A</v>
      </c>
      <c r="F392" s="97">
        <f t="shared" si="17"/>
        <v>0</v>
      </c>
      <c r="G392" s="98"/>
    </row>
    <row r="393" spans="1:7" ht="32.25" thickBot="1">
      <c r="A393" s="60" t="str">
        <f>'متره برق'!P4250</f>
        <v>060104</v>
      </c>
      <c r="B393" s="60" t="str">
        <f>'متره برق'!Q4250</f>
        <v>سيم مسي تك لا، با روكش ترمو پلاستيك از نوع NYA به ‌مقطع 1/5 ميليمتر مربع.</v>
      </c>
      <c r="C393" s="60" t="str">
        <f>'متره برق'!R4250</f>
        <v>مترطول</v>
      </c>
      <c r="D393" s="60">
        <f>'متره برق'!S4250</f>
        <v>6900</v>
      </c>
      <c r="E393" s="94" t="e">
        <f>VLOOKUP(A393,'متره برق'!A:K,9,FALSE)</f>
        <v>#N/A</v>
      </c>
      <c r="F393" s="97">
        <f t="shared" si="17"/>
        <v>0</v>
      </c>
      <c r="G393" s="98"/>
    </row>
    <row r="394" spans="1:7" ht="32.25" thickBot="1">
      <c r="A394" s="60" t="str">
        <f>'متره برق'!P4251</f>
        <v>060105</v>
      </c>
      <c r="B394" s="60" t="str">
        <f>'متره برق'!Q4251</f>
        <v>سيم مسي تك لا، با روكش ترمو پلاستيك از نوع NYA به ‌مقطع 2/5 ميليمتر مربع.</v>
      </c>
      <c r="C394" s="60" t="str">
        <f>'متره برق'!R4251</f>
        <v>مترطول</v>
      </c>
      <c r="D394" s="60">
        <f>'متره برق'!S4251</f>
        <v>8810</v>
      </c>
      <c r="E394" s="94" t="e">
        <f>VLOOKUP(A394,'متره برق'!A:K,9,FALSE)</f>
        <v>#N/A</v>
      </c>
      <c r="F394" s="97">
        <f t="shared" si="17"/>
        <v>0</v>
      </c>
      <c r="G394" s="98"/>
    </row>
    <row r="395" spans="1:7" ht="32.25" thickBot="1">
      <c r="A395" s="60" t="str">
        <f>'متره برق'!P4252</f>
        <v>060106</v>
      </c>
      <c r="B395" s="60" t="str">
        <f>'متره برق'!Q4252</f>
        <v>سيم مسي تك لا، با روكش ترمو پلاستيك از نوع NYA به ‌مقطع 4 ميليمتر مربع.</v>
      </c>
      <c r="C395" s="60" t="str">
        <f>'متره برق'!R4252</f>
        <v>مترطول</v>
      </c>
      <c r="D395" s="60">
        <f>'متره برق'!S4252</f>
        <v>11800</v>
      </c>
      <c r="E395" s="94" t="e">
        <f>VLOOKUP(A395,'متره برق'!A:K,9,FALSE)</f>
        <v>#N/A</v>
      </c>
      <c r="F395" s="97">
        <f t="shared" si="17"/>
        <v>0</v>
      </c>
      <c r="G395" s="98"/>
    </row>
    <row r="396" spans="1:7" ht="32.25" thickBot="1">
      <c r="A396" s="60" t="str">
        <f>'متره برق'!P4253</f>
        <v>060107</v>
      </c>
      <c r="B396" s="60" t="str">
        <f>'متره برق'!Q4253</f>
        <v>سيم مسي تك لا، با روكش ترمو پلاستيك از نوع NYA به ‌مقطع 6 ميليمتر مربع.</v>
      </c>
      <c r="C396" s="60" t="str">
        <f>'متره برق'!R4253</f>
        <v>مترطول</v>
      </c>
      <c r="D396" s="60">
        <f>'متره برق'!S4253</f>
        <v>15800</v>
      </c>
      <c r="E396" s="94" t="e">
        <f>VLOOKUP(A396,'متره برق'!A:K,9,FALSE)</f>
        <v>#N/A</v>
      </c>
      <c r="F396" s="97">
        <f t="shared" si="17"/>
        <v>0</v>
      </c>
      <c r="G396" s="98"/>
    </row>
    <row r="397" spans="1:7" ht="32.25" thickBot="1">
      <c r="A397" s="60" t="str">
        <f>'متره برق'!P4254</f>
        <v>060108</v>
      </c>
      <c r="B397" s="60" t="str">
        <f>'متره برق'!Q4254</f>
        <v>سيم مسي تك لا، با روكش ترمو پلاستيك از نوع NYA به ‌مقطع 10 ميليمتر مربع.</v>
      </c>
      <c r="C397" s="60" t="str">
        <f>'متره برق'!R4254</f>
        <v>مترطول</v>
      </c>
      <c r="D397" s="60">
        <f>'متره برق'!S4254</f>
        <v>23700</v>
      </c>
      <c r="E397" s="94" t="e">
        <f>VLOOKUP(A397,'متره برق'!A:K,9,FALSE)</f>
        <v>#N/A</v>
      </c>
      <c r="F397" s="97">
        <f t="shared" si="17"/>
        <v>0</v>
      </c>
      <c r="G397" s="98"/>
    </row>
    <row r="398" spans="1:7" ht="32.25" thickBot="1">
      <c r="A398" s="60" t="str">
        <f>'متره برق'!P4255</f>
        <v>060109</v>
      </c>
      <c r="B398" s="60" t="str">
        <f>'متره برق'!Q4255</f>
        <v>سيم مسي تک‌لا، با روكش ترمو پلاستيك از نوع NYA به ‌مقطع 16 ميليمتر مربع.</v>
      </c>
      <c r="C398" s="60" t="str">
        <f>'متره برق'!R4255</f>
        <v>مترطول</v>
      </c>
      <c r="D398" s="60">
        <f>'متره برق'!S4255</f>
        <v>44300</v>
      </c>
      <c r="E398" s="94" t="e">
        <f>VLOOKUP(A398,'متره برق'!A:K,9,FALSE)</f>
        <v>#N/A</v>
      </c>
      <c r="F398" s="97">
        <f t="shared" si="17"/>
        <v>0</v>
      </c>
      <c r="G398" s="98"/>
    </row>
    <row r="399" spans="1:7" ht="32.25" thickBot="1">
      <c r="A399" s="60" t="str">
        <f>'متره برق'!P4256</f>
        <v>060110</v>
      </c>
      <c r="B399" s="60" t="str">
        <f>'متره برق'!Q4256</f>
        <v>سيم مسي تک‌لا، با روكش ترمو پلاستيك از نوع NYA به ‌مقطع 25 ميليمتر مربع.</v>
      </c>
      <c r="C399" s="60" t="str">
        <f>'متره برق'!R4256</f>
        <v>مترطول</v>
      </c>
      <c r="D399" s="60">
        <f>'متره برق'!S4256</f>
        <v>61900</v>
      </c>
      <c r="E399" s="94" t="e">
        <f>VLOOKUP(A399,'متره برق'!A:K,9,FALSE)</f>
        <v>#N/A</v>
      </c>
      <c r="F399" s="97">
        <f t="shared" si="17"/>
        <v>0</v>
      </c>
      <c r="G399" s="98"/>
    </row>
    <row r="400" spans="1:7" ht="32.25" thickBot="1">
      <c r="A400" s="60" t="str">
        <f>'متره برق'!P4257</f>
        <v>060111</v>
      </c>
      <c r="B400" s="60" t="str">
        <f>'متره برق'!Q4257</f>
        <v>سيم مسي تک‌لا، با روكش ترمو پلاستيك از نوع NYA به ‌مقطع 35 ميليمتر مربع.</v>
      </c>
      <c r="C400" s="60" t="str">
        <f>'متره برق'!R4257</f>
        <v>مترطول</v>
      </c>
      <c r="D400" s="60">
        <f>'متره برق'!S4257</f>
        <v>85100</v>
      </c>
      <c r="E400" s="94" t="e">
        <f>VLOOKUP(A400,'متره برق'!A:K,9,FALSE)</f>
        <v>#N/A</v>
      </c>
      <c r="F400" s="97">
        <f t="shared" si="17"/>
        <v>0</v>
      </c>
      <c r="G400" s="98"/>
    </row>
    <row r="401" spans="1:7" ht="32.25" thickBot="1">
      <c r="A401" s="60" t="str">
        <f>'متره برق'!P4258</f>
        <v>060112</v>
      </c>
      <c r="B401" s="60" t="str">
        <f>'متره برق'!Q4258</f>
        <v>سيم مسي تک‌لا، با روكش ترمو پلاستيك از نوع NYA به ‌مقطع 50 ميليمتر مربع.</v>
      </c>
      <c r="C401" s="60" t="str">
        <f>'متره برق'!R4258</f>
        <v>مترطول</v>
      </c>
      <c r="D401" s="60">
        <f>'متره برق'!S4258</f>
        <v>0</v>
      </c>
      <c r="E401" s="94" t="e">
        <f>VLOOKUP(A401,'متره برق'!A:K,9,FALSE)</f>
        <v>#N/A</v>
      </c>
      <c r="F401" s="97">
        <f t="shared" si="17"/>
        <v>0</v>
      </c>
      <c r="G401" s="98"/>
    </row>
    <row r="402" spans="1:7" ht="32.25" thickBot="1">
      <c r="A402" s="60" t="str">
        <f>'متره برق'!P4259</f>
        <v>060113</v>
      </c>
      <c r="B402" s="60" t="str">
        <f>'متره برق'!Q4259</f>
        <v>سيم مسي تک‌لا، با روكش ترمو پلاستيك از نوع NYA به ‌مقطع 70 ميليمتر مربع.</v>
      </c>
      <c r="C402" s="60" t="str">
        <f>'متره برق'!R4259</f>
        <v>مترطول</v>
      </c>
      <c r="D402" s="60">
        <f>'متره برق'!S4259</f>
        <v>0</v>
      </c>
      <c r="E402" s="94" t="e">
        <f>VLOOKUP(A402,'متره برق'!A:K,9,FALSE)</f>
        <v>#N/A</v>
      </c>
      <c r="F402" s="97">
        <f t="shared" si="17"/>
        <v>0</v>
      </c>
      <c r="G402" s="98"/>
    </row>
    <row r="403" spans="1:7" ht="32.25" thickBot="1">
      <c r="A403" s="60" t="str">
        <f>'متره برق'!P4260</f>
        <v>060114</v>
      </c>
      <c r="B403" s="60" t="str">
        <f>'متره برق'!Q4260</f>
        <v>سيم مسي تک‌لا، با روكش ترمو پلاستيك از نوع NYA به ‌مقطع 95 ميليمتر مربع.</v>
      </c>
      <c r="C403" s="60" t="str">
        <f>'متره برق'!R4260</f>
        <v>مترطول</v>
      </c>
      <c r="D403" s="60">
        <f>'متره برق'!S4260</f>
        <v>0</v>
      </c>
      <c r="E403" s="94" t="e">
        <f>VLOOKUP(A403,'متره برق'!A:K,9,FALSE)</f>
        <v>#N/A</v>
      </c>
      <c r="F403" s="97">
        <f t="shared" si="17"/>
        <v>0</v>
      </c>
      <c r="G403" s="98"/>
    </row>
    <row r="404" spans="1:7" ht="32.25" thickBot="1">
      <c r="A404" s="60" t="str">
        <f>'متره برق'!P4261</f>
        <v>060115</v>
      </c>
      <c r="B404" s="60" t="str">
        <f>'متره برق'!Q4261</f>
        <v>سيم مسي تک‌لا، با روكش ترمو پلاستيك از نوع NYA به ‌مقطع 120 ميليمتر مربع.</v>
      </c>
      <c r="C404" s="60" t="str">
        <f>'متره برق'!R4261</f>
        <v>مترطول</v>
      </c>
      <c r="D404" s="60">
        <f>'متره برق'!S4261</f>
        <v>0</v>
      </c>
      <c r="E404" s="94" t="e">
        <f>VLOOKUP(A404,'متره برق'!A:K,9,FALSE)</f>
        <v>#N/A</v>
      </c>
      <c r="F404" s="97">
        <f t="shared" si="17"/>
        <v>0</v>
      </c>
      <c r="G404" s="98"/>
    </row>
    <row r="405" spans="1:7" ht="32.25" thickBot="1">
      <c r="A405" s="60" t="str">
        <f>'متره برق'!P4262</f>
        <v>060401</v>
      </c>
      <c r="B405" s="60" t="str">
        <f>'متره برق'!Q4262</f>
        <v>سيم مسي قابل انعطاف (افشان)، با روكش ترمو پلاستيك از نوع NYAF به ‌مقطع 0/5 ميليمتر مربع.</v>
      </c>
      <c r="C405" s="60" t="str">
        <f>'متره برق'!R4262</f>
        <v>مترطول</v>
      </c>
      <c r="D405" s="60">
        <f>'متره برق'!S4262</f>
        <v>0</v>
      </c>
      <c r="E405" s="94" t="e">
        <f>VLOOKUP(A405,'متره برق'!A:K,9,FALSE)</f>
        <v>#N/A</v>
      </c>
      <c r="F405" s="97">
        <f t="shared" si="17"/>
        <v>0</v>
      </c>
      <c r="G405" s="98"/>
    </row>
    <row r="406" spans="1:7" ht="32.25" thickBot="1">
      <c r="A406" s="60" t="str">
        <f>'متره برق'!P4263</f>
        <v>060402</v>
      </c>
      <c r="B406" s="60" t="str">
        <f>'متره برق'!Q4263</f>
        <v>سيم مسي قابل انعطاف (افشان)، با روكش ترمو پلاستيك از نوع NYAF به ‌مقطع 0/75 ميليمتر مربع.</v>
      </c>
      <c r="C406" s="60" t="str">
        <f>'متره برق'!R4263</f>
        <v>مترطول</v>
      </c>
      <c r="D406" s="60">
        <f>'متره برق'!S4263</f>
        <v>0</v>
      </c>
      <c r="E406" s="94" t="e">
        <f>VLOOKUP(A406,'متره برق'!A:K,9,FALSE)</f>
        <v>#N/A</v>
      </c>
      <c r="F406" s="97">
        <f t="shared" si="17"/>
        <v>0</v>
      </c>
      <c r="G406" s="98"/>
    </row>
    <row r="407" spans="1:7" ht="32.25" thickBot="1">
      <c r="A407" s="60" t="str">
        <f>'متره برق'!P4264</f>
        <v>060403</v>
      </c>
      <c r="B407" s="60" t="str">
        <f>'متره برق'!Q4264</f>
        <v>سيم مسي قابل انعطاف (افشان)، با روكش ترمو پلاستيك از نوع NYAF به ‌مقطع 1 ميليمتر مربع.</v>
      </c>
      <c r="C407" s="60" t="str">
        <f>'متره برق'!R4264</f>
        <v>مترطول</v>
      </c>
      <c r="D407" s="60">
        <f>'متره برق'!S4264</f>
        <v>5850</v>
      </c>
      <c r="E407" s="94" t="e">
        <f>VLOOKUP(A407,'متره برق'!A:K,9,FALSE)</f>
        <v>#N/A</v>
      </c>
      <c r="F407" s="97">
        <f t="shared" si="17"/>
        <v>0</v>
      </c>
      <c r="G407" s="98"/>
    </row>
    <row r="408" spans="1:7" ht="32.25" thickBot="1">
      <c r="A408" s="60" t="str">
        <f>'متره برق'!P4265</f>
        <v>060404</v>
      </c>
      <c r="B408" s="60" t="str">
        <f>'متره برق'!Q4265</f>
        <v>سيم مسي قابل انعطاف (افشان)، با روكش ترمو پلاستيك از نوع NYAF به ‌مقطع 1/5 ميليمتر مربع.</v>
      </c>
      <c r="C408" s="60" t="str">
        <f>'متره برق'!R4265</f>
        <v>مترطول</v>
      </c>
      <c r="D408" s="60">
        <f>'متره برق'!S4265</f>
        <v>7030</v>
      </c>
      <c r="E408" s="94" t="e">
        <f>VLOOKUP(A408,'متره برق'!A:K,9,FALSE)</f>
        <v>#N/A</v>
      </c>
      <c r="F408" s="97">
        <f t="shared" si="17"/>
        <v>0</v>
      </c>
      <c r="G408" s="98"/>
    </row>
    <row r="409" spans="1:7" ht="32.25" thickBot="1">
      <c r="A409" s="60" t="str">
        <f>'متره برق'!P4266</f>
        <v>060405</v>
      </c>
      <c r="B409" s="60" t="str">
        <f>'متره برق'!Q4266</f>
        <v>سيم مسي قابل انعطاف (افشان)، با روكش ترمو پلاستيك از نوع NYAF به ‌مقطع 2/5 ميليمتر مربع.</v>
      </c>
      <c r="C409" s="60" t="str">
        <f>'متره برق'!R4266</f>
        <v>مترطول</v>
      </c>
      <c r="D409" s="60">
        <f>'متره برق'!S4266</f>
        <v>9070</v>
      </c>
      <c r="E409" s="94" t="e">
        <f>VLOOKUP(A409,'متره برق'!A:K,9,FALSE)</f>
        <v>#N/A</v>
      </c>
      <c r="F409" s="97">
        <f t="shared" si="17"/>
        <v>0</v>
      </c>
      <c r="G409" s="98"/>
    </row>
    <row r="410" spans="1:7" ht="32.25" thickBot="1">
      <c r="A410" s="60" t="str">
        <f>'متره برق'!P4267</f>
        <v>060406</v>
      </c>
      <c r="B410" s="60" t="str">
        <f>'متره برق'!Q4267</f>
        <v>سيم مسي قابل انعطاف (افشان)، با روكش ترمو پلاستيك از نوع NYAF به ‌مقطع 4 ميليمتر مربع.</v>
      </c>
      <c r="C410" s="60" t="str">
        <f>'متره برق'!R4267</f>
        <v>مترطول</v>
      </c>
      <c r="D410" s="60">
        <f>'متره برق'!S4267</f>
        <v>11800</v>
      </c>
      <c r="E410" s="94" t="e">
        <f>VLOOKUP(A410,'متره برق'!A:K,9,FALSE)</f>
        <v>#N/A</v>
      </c>
      <c r="F410" s="97">
        <f t="shared" si="17"/>
        <v>0</v>
      </c>
      <c r="G410" s="98"/>
    </row>
    <row r="411" spans="1:7" ht="32.25" thickBot="1">
      <c r="A411" s="60" t="str">
        <f>'متره برق'!P4268</f>
        <v>060407</v>
      </c>
      <c r="B411" s="60" t="str">
        <f>'متره برق'!Q4268</f>
        <v>سيم مسي قابل انعطاف (افشان)، با روكش ترمو پلاستيك از نوع NYAF به ‌مقطع 6 ميليمتر مربع.</v>
      </c>
      <c r="C411" s="60" t="str">
        <f>'متره برق'!R4268</f>
        <v>مترطول</v>
      </c>
      <c r="D411" s="60">
        <f>'متره برق'!S4268</f>
        <v>16200</v>
      </c>
      <c r="E411" s="94" t="e">
        <f>VLOOKUP(A411,'متره برق'!A:K,9,FALSE)</f>
        <v>#N/A</v>
      </c>
      <c r="F411" s="97">
        <f t="shared" si="17"/>
        <v>0</v>
      </c>
      <c r="G411" s="98"/>
    </row>
    <row r="412" spans="1:7" ht="32.25" thickBot="1">
      <c r="A412" s="60" t="str">
        <f>'متره برق'!P4269</f>
        <v>060408</v>
      </c>
      <c r="B412" s="60" t="str">
        <f>'متره برق'!Q4269</f>
        <v>سيم مسي قابل انعطاف (افشان)، با روكش ترمو پلاستيك از نوع NYAF به ‌مقطع 10 ميليمتر مربع.</v>
      </c>
      <c r="C412" s="60" t="str">
        <f>'متره برق'!R4269</f>
        <v>مترطول</v>
      </c>
      <c r="D412" s="60">
        <f>'متره برق'!S4269</f>
        <v>25400</v>
      </c>
      <c r="E412" s="94" t="e">
        <f>VLOOKUP(A412,'متره برق'!A:K,9,FALSE)</f>
        <v>#N/A</v>
      </c>
      <c r="F412" s="97">
        <f t="shared" si="17"/>
        <v>0</v>
      </c>
      <c r="G412" s="98"/>
    </row>
    <row r="413" spans="1:7" ht="32.25" thickBot="1">
      <c r="A413" s="60" t="str">
        <f>'متره برق'!P4270</f>
        <v>060409</v>
      </c>
      <c r="B413" s="60" t="str">
        <f>'متره برق'!Q4270</f>
        <v>سيم مسي قابل انعطاف (افشان)، با روكش ترمو پلاستيك از نوع NYAF به ‌مقطع 16 ميليمتر مربع.</v>
      </c>
      <c r="C413" s="60" t="str">
        <f>'متره برق'!R4270</f>
        <v>مترطول</v>
      </c>
      <c r="D413" s="60">
        <f>'متره برق'!S4270</f>
        <v>37600</v>
      </c>
      <c r="E413" s="94" t="e">
        <f>VLOOKUP(A413,'متره برق'!A:K,9,FALSE)</f>
        <v>#N/A</v>
      </c>
      <c r="F413" s="97">
        <f t="shared" si="17"/>
        <v>0</v>
      </c>
      <c r="G413" s="98"/>
    </row>
    <row r="414" spans="1:7" ht="32.25" thickBot="1">
      <c r="A414" s="60" t="str">
        <f>'متره برق'!P4271</f>
        <v>060410</v>
      </c>
      <c r="B414" s="60" t="str">
        <f>'متره برق'!Q4271</f>
        <v>سيم مسي قابل انعطاف (افشان)، با روكش ترمو پلاستيك از نوع NYAF به ‌مقطع 25 ميليمتر مربع.</v>
      </c>
      <c r="C414" s="60" t="str">
        <f>'متره برق'!R4271</f>
        <v>مترطول</v>
      </c>
      <c r="D414" s="60">
        <f>'متره برق'!S4271</f>
        <v>67100</v>
      </c>
      <c r="E414" s="94" t="e">
        <f>VLOOKUP(A414,'متره برق'!A:K,9,FALSE)</f>
        <v>#N/A</v>
      </c>
      <c r="F414" s="97">
        <f t="shared" si="17"/>
        <v>0</v>
      </c>
      <c r="G414" s="98"/>
    </row>
    <row r="415" spans="1:7" ht="32.25" thickBot="1">
      <c r="A415" s="60" t="str">
        <f>'متره برق'!P4272</f>
        <v>060411</v>
      </c>
      <c r="B415" s="60" t="str">
        <f>'متره برق'!Q4272</f>
        <v>سيم مسي قابل انعطاف (افشان)، با روكش ترمو پلاستيك از نوع NYAF به ‌مقطع 35 ميليمتر مربع.</v>
      </c>
      <c r="C415" s="60" t="str">
        <f>'متره برق'!R4272</f>
        <v>مترطول</v>
      </c>
      <c r="D415" s="60">
        <f>'متره برق'!S4272</f>
        <v>87800</v>
      </c>
      <c r="E415" s="94" t="e">
        <f>VLOOKUP(A415,'متره برق'!A:K,9,FALSE)</f>
        <v>#N/A</v>
      </c>
      <c r="F415" s="97">
        <f t="shared" si="17"/>
        <v>0</v>
      </c>
      <c r="G415" s="98"/>
    </row>
    <row r="416" spans="1:7" ht="32.25" thickBot="1">
      <c r="A416" s="60" t="str">
        <f>'متره برق'!P4273</f>
        <v>060412</v>
      </c>
      <c r="B416" s="60" t="str">
        <f>'متره برق'!Q4273</f>
        <v>سيم مسي قابل انعطاف (افشان)، با روكش ترمو پلاستيك از نوع NYAF به ‌مقطع 50 ميليمتر مربع.</v>
      </c>
      <c r="C416" s="60" t="str">
        <f>'متره برق'!R4273</f>
        <v>مترطول</v>
      </c>
      <c r="D416" s="60">
        <f>'متره برق'!S4273</f>
        <v>0</v>
      </c>
      <c r="E416" s="94" t="e">
        <f>VLOOKUP(A416,'متره برق'!A:K,9,FALSE)</f>
        <v>#N/A</v>
      </c>
      <c r="F416" s="97">
        <f t="shared" si="17"/>
        <v>0</v>
      </c>
      <c r="G416" s="98"/>
    </row>
    <row r="417" spans="1:7" ht="48" thickBot="1">
      <c r="A417" s="60" t="str">
        <f>'متره برق'!P4274</f>
        <v>060501</v>
      </c>
      <c r="B417" s="60" t="str">
        <f>'متره برق'!Q4274</f>
        <v>سيم مسي نسوز (مقاوم در مقابل حرارت) با عايق سيليکون رابر و روکش فايبرگلاس اشباع شده به مقطع 0/5 ميليمتر مربع.</v>
      </c>
      <c r="C417" s="60" t="str">
        <f>'متره برق'!R4274</f>
        <v>مترطول</v>
      </c>
      <c r="D417" s="60">
        <f>'متره برق'!S4274</f>
        <v>0</v>
      </c>
      <c r="E417" s="94" t="e">
        <f>VLOOKUP(A417,'متره برق'!A:K,9,FALSE)</f>
        <v>#N/A</v>
      </c>
      <c r="F417" s="97">
        <f t="shared" si="17"/>
        <v>0</v>
      </c>
      <c r="G417" s="98"/>
    </row>
    <row r="418" spans="1:7" ht="48" thickBot="1">
      <c r="A418" s="60" t="str">
        <f>'متره برق'!P4275</f>
        <v>060502</v>
      </c>
      <c r="B418" s="60" t="str">
        <f>'متره برق'!Q4275</f>
        <v>سيم مسي نسوز (مقاوم در مقابل حرارت) با عايق سيليکون رابر و روکش فايبرگلاس اشباع شده به مقطع 0/75 ميليمتر مربع.</v>
      </c>
      <c r="C418" s="60" t="str">
        <f>'متره برق'!R4275</f>
        <v>مترطول</v>
      </c>
      <c r="D418" s="60">
        <f>'متره برق'!S4275</f>
        <v>0</v>
      </c>
      <c r="E418" s="94" t="e">
        <f>VLOOKUP(A418,'متره برق'!A:K,9,FALSE)</f>
        <v>#N/A</v>
      </c>
      <c r="F418" s="97">
        <f t="shared" si="17"/>
        <v>0</v>
      </c>
      <c r="G418" s="98"/>
    </row>
    <row r="419" spans="1:7" ht="63.75" thickBot="1">
      <c r="A419" s="60" t="str">
        <f>'متره برق'!P4276</f>
        <v>060503</v>
      </c>
      <c r="B419" s="60" t="str">
        <f>'متره برق'!Q4276</f>
        <v>سيم مسي نسوز (مقاوم در مقابل حرارت) با نوار میکا وعايق پلیمر مخصوص خود خاموش کن ، بدون دود و بدون گاز کلر (هالوژن فری LSHF) به مقطع 1 میلی متر مربع .</v>
      </c>
      <c r="C419" s="60" t="str">
        <f>'متره برق'!R4276</f>
        <v>مترطول</v>
      </c>
      <c r="D419" s="60">
        <f>'متره برق'!S4276</f>
        <v>10400</v>
      </c>
      <c r="E419" s="94" t="e">
        <f>VLOOKUP(A419,'متره برق'!A:K,9,FALSE)</f>
        <v>#N/A</v>
      </c>
      <c r="F419" s="97">
        <f t="shared" si="17"/>
        <v>0</v>
      </c>
      <c r="G419" s="98"/>
    </row>
    <row r="420" spans="1:7" ht="63.75" thickBot="1">
      <c r="A420" s="60" t="str">
        <f>'متره برق'!P4277</f>
        <v>060504</v>
      </c>
      <c r="B420" s="60" t="str">
        <f>'متره برق'!Q4277</f>
        <v>سيم مسي نسوز (مقاوم در مقابل حرارت) با نوار میکا وعايق پلیمر مخصوص خود خاموش کن ، بدون دود و بدون گاز کلر (هالوژن فری LSHF) به مقطع 1/5 میلی متر مربع .</v>
      </c>
      <c r="C420" s="60" t="str">
        <f>'متره برق'!R4277</f>
        <v>مترطول</v>
      </c>
      <c r="D420" s="60">
        <f>'متره برق'!S4277</f>
        <v>14300</v>
      </c>
      <c r="E420" s="94" t="e">
        <f>VLOOKUP(A420,'متره برق'!A:K,9,FALSE)</f>
        <v>#N/A</v>
      </c>
      <c r="F420" s="97">
        <f t="shared" si="17"/>
        <v>0</v>
      </c>
      <c r="G420" s="98"/>
    </row>
    <row r="421" spans="1:7" ht="63.75" thickBot="1">
      <c r="A421" s="60" t="str">
        <f>'متره برق'!P4278</f>
        <v>060505</v>
      </c>
      <c r="B421" s="60" t="str">
        <f>'متره برق'!Q4278</f>
        <v>سيم مسي نسوز (مقاوم در مقابل حرارت) با نوار میکا وعايق پلیمر مخصوص خود خاموش کن ، بدون دود و بدون گاز کلر (هالوژن فری LSHF) به مقطع 2/5 میلی متر مربع .</v>
      </c>
      <c r="C421" s="60" t="str">
        <f>'متره برق'!R4278</f>
        <v>مترطول</v>
      </c>
      <c r="D421" s="60">
        <f>'متره برق'!S4278</f>
        <v>19900</v>
      </c>
      <c r="E421" s="94" t="e">
        <f>VLOOKUP(A421,'متره برق'!A:K,9,FALSE)</f>
        <v>#N/A</v>
      </c>
      <c r="F421" s="97">
        <f t="shared" si="17"/>
        <v>0</v>
      </c>
      <c r="G421" s="98"/>
    </row>
    <row r="422" spans="1:7" ht="63.75" thickBot="1">
      <c r="A422" s="60" t="str">
        <f>'متره برق'!P4279</f>
        <v>060506</v>
      </c>
      <c r="B422" s="60" t="str">
        <f>'متره برق'!Q4279</f>
        <v>سيم مسي نسوز (مقاوم در مقابل حرارت) با نوار میکا وعايق پلیمر مخصوص خود خاموش کن ، بدون دود و بدون گاز کلر (هالوژن فری LSHF) به مقطع 4 میلی متر مربع .</v>
      </c>
      <c r="C422" s="60" t="str">
        <f>'متره برق'!R4279</f>
        <v>مترطول</v>
      </c>
      <c r="D422" s="60">
        <f>'متره برق'!S4279</f>
        <v>26800</v>
      </c>
      <c r="E422" s="94" t="e">
        <f>VLOOKUP(A422,'متره برق'!A:K,9,FALSE)</f>
        <v>#N/A</v>
      </c>
      <c r="F422" s="97">
        <f t="shared" si="17"/>
        <v>0</v>
      </c>
      <c r="G422" s="98"/>
    </row>
    <row r="423" spans="1:7" ht="63.75" thickBot="1">
      <c r="A423" s="60" t="str">
        <f>'متره برق'!P4280</f>
        <v>060507</v>
      </c>
      <c r="B423" s="60" t="str">
        <f>'متره برق'!Q4280</f>
        <v>سيم مسي نسوز (مقاوم در مقابل حرارت) با نوار میکا وعايق پلیمر مخصوص خود خاموش کن ، بدون دود و بدون گاز کلر (هالوژن فری LSHF) به مقطع 6 میلی متر مربع .</v>
      </c>
      <c r="C423" s="60" t="str">
        <f>'متره برق'!R4280</f>
        <v>مترطول</v>
      </c>
      <c r="D423" s="60">
        <f>'متره برق'!S4280</f>
        <v>46900</v>
      </c>
      <c r="E423" s="94" t="e">
        <f>VLOOKUP(A423,'متره برق'!A:K,9,FALSE)</f>
        <v>#N/A</v>
      </c>
      <c r="F423" s="97">
        <f t="shared" si="17"/>
        <v>0</v>
      </c>
      <c r="G423" s="98"/>
    </row>
    <row r="424" spans="1:7" ht="63.75" thickBot="1">
      <c r="A424" s="60" t="str">
        <f>'متره برق'!P4281</f>
        <v>060508</v>
      </c>
      <c r="B424" s="60" t="str">
        <f>'متره برق'!Q4281</f>
        <v>سيم مسي نسوز (مقاوم در مقابل حرارت) با نوار میکا وعايق پلیمر مخصوص خود خاموش کن ، بدون دود و بدون گاز کلر (هالوژن فری LSHF) به مقطع 10 میلی متر مربع .</v>
      </c>
      <c r="C424" s="60" t="str">
        <f>'متره برق'!R4281</f>
        <v>مترطول</v>
      </c>
      <c r="D424" s="60">
        <f>'متره برق'!S4281</f>
        <v>72600</v>
      </c>
      <c r="E424" s="94" t="e">
        <f>VLOOKUP(A424,'متره برق'!A:K,9,FALSE)</f>
        <v>#N/A</v>
      </c>
      <c r="F424" s="97">
        <f t="shared" si="17"/>
        <v>0</v>
      </c>
      <c r="G424" s="98"/>
    </row>
    <row r="425" spans="1:7" ht="63.75" thickBot="1">
      <c r="A425" s="60" t="str">
        <f>'متره برق'!P4282</f>
        <v>060509</v>
      </c>
      <c r="B425" s="60" t="str">
        <f>'متره برق'!Q4282</f>
        <v>سيم مسي نسوز (مقاوم در مقابل حرارت) با نوار میکا وعايق پلیمر مخصوص خود خاموش کن ، بدون دود و بدون گاز کلر (هالوژن فری LSHF) به مقطع 16 میلی متر مربع .</v>
      </c>
      <c r="C425" s="60" t="str">
        <f>'متره برق'!R4282</f>
        <v>مترطول</v>
      </c>
      <c r="D425" s="60">
        <f>'متره برق'!S4282</f>
        <v>118000</v>
      </c>
      <c r="E425" s="94" t="e">
        <f>VLOOKUP(A425,'متره برق'!A:K,9,FALSE)</f>
        <v>#N/A</v>
      </c>
      <c r="F425" s="97">
        <f t="shared" si="17"/>
        <v>0</v>
      </c>
      <c r="G425" s="98"/>
    </row>
    <row r="426" spans="1:7" ht="24" thickBot="1">
      <c r="A426" s="60" t="str">
        <f>'متره برق'!P4283</f>
        <v>060510</v>
      </c>
      <c r="B426" s="60" t="str">
        <f>'متره برق'!Q4283</f>
        <v>سیم</v>
      </c>
      <c r="C426" s="60" t="str">
        <f>'متره برق'!R4283</f>
        <v>مترطول</v>
      </c>
      <c r="D426" s="60">
        <f>'متره برق'!S4283</f>
        <v>10000</v>
      </c>
      <c r="E426" s="94" t="e">
        <f>VLOOKUP(A426,'متره برق'!A:K,9,FALSE)</f>
        <v>#N/A</v>
      </c>
      <c r="F426" s="97">
        <f t="shared" ref="F426:F428" si="18">IF(ISNA(E426*D426),0,ROUND((E426*D426),0))</f>
        <v>0</v>
      </c>
      <c r="G426" s="100" t="s">
        <v>511</v>
      </c>
    </row>
    <row r="427" spans="1:7" ht="24" thickBot="1">
      <c r="A427" s="60" t="str">
        <f>'متره برق'!P4284</f>
        <v>060511</v>
      </c>
      <c r="B427" s="60" t="str">
        <f>'متره برق'!Q4284</f>
        <v>سیم1</v>
      </c>
      <c r="C427" s="60" t="str">
        <f>'متره برق'!R4284</f>
        <v>مترطول</v>
      </c>
      <c r="D427" s="60">
        <f>'متره برق'!S4284</f>
        <v>10001</v>
      </c>
      <c r="E427" s="94" t="e">
        <f>VLOOKUP(A427,'متره برق'!A:K,9,FALSE)</f>
        <v>#N/A</v>
      </c>
      <c r="F427" s="97">
        <f t="shared" si="18"/>
        <v>0</v>
      </c>
      <c r="G427" s="100" t="s">
        <v>511</v>
      </c>
    </row>
    <row r="428" spans="1:7" ht="24" thickBot="1">
      <c r="A428" s="60" t="str">
        <f>'متره برق'!P4285</f>
        <v>060512</v>
      </c>
      <c r="B428" s="60" t="str">
        <f>'متره برق'!Q4285</f>
        <v>سیم2</v>
      </c>
      <c r="C428" s="60" t="str">
        <f>'متره برق'!R4285</f>
        <v>مترطول</v>
      </c>
      <c r="D428" s="60">
        <f>'متره برق'!S4285</f>
        <v>10002</v>
      </c>
      <c r="E428" s="94">
        <f>VLOOKUP(A428,'متره برق'!A:K,9,FALSE)</f>
        <v>1</v>
      </c>
      <c r="F428" s="97">
        <f t="shared" si="18"/>
        <v>10002</v>
      </c>
      <c r="G428" s="100" t="s">
        <v>511</v>
      </c>
    </row>
    <row r="429" spans="1:7" ht="24" thickBot="1">
      <c r="A429" s="677" t="s">
        <v>659</v>
      </c>
      <c r="B429" s="678"/>
      <c r="C429" s="678"/>
      <c r="D429" s="678"/>
      <c r="E429" s="679"/>
      <c r="F429" s="115">
        <f>SUM(F390:F425)</f>
        <v>0</v>
      </c>
      <c r="G429" s="102" t="s">
        <v>77</v>
      </c>
    </row>
    <row r="430" spans="1:7" ht="24" thickBot="1">
      <c r="A430" s="677" t="s">
        <v>660</v>
      </c>
      <c r="B430" s="678"/>
      <c r="C430" s="678"/>
      <c r="D430" s="678"/>
      <c r="E430" s="679"/>
      <c r="F430" s="115">
        <f>SUM(F426:F428)</f>
        <v>10002</v>
      </c>
      <c r="G430" s="102" t="s">
        <v>77</v>
      </c>
    </row>
    <row r="431" spans="1:7" ht="24" thickBot="1">
      <c r="A431" s="680" t="s">
        <v>3592</v>
      </c>
      <c r="B431" s="681"/>
      <c r="C431" s="681"/>
      <c r="D431" s="681"/>
      <c r="E431" s="681"/>
      <c r="F431" s="682"/>
      <c r="G431" s="683"/>
    </row>
    <row r="432" spans="1:7" ht="39.75" customHeight="1" thickBot="1">
      <c r="A432" s="60" t="str">
        <f>'متره برق'!P4286</f>
        <v>070101</v>
      </c>
      <c r="B432" s="60" t="str">
        <f>'متره برق'!Q4286</f>
        <v>كابل زميني تك سيمه با عايق و روكش ترمو پلاستيك از نوع NYY و به ‌مقطع 1/5×1 ميليمتر مربع، براي نصب در داخل ترانشه.</v>
      </c>
      <c r="C432" s="60" t="str">
        <f>'متره برق'!R4286</f>
        <v>مترطول</v>
      </c>
      <c r="D432" s="60">
        <f>'متره برق'!S4286</f>
        <v>0</v>
      </c>
      <c r="E432" s="94">
        <f>VLOOKUP(A432,'متره برق'!A:K,9,FALSE)</f>
        <v>1</v>
      </c>
      <c r="F432" s="97">
        <f t="shared" si="16"/>
        <v>0</v>
      </c>
      <c r="G432" s="98"/>
    </row>
    <row r="433" spans="1:7" ht="48" thickBot="1">
      <c r="A433" s="60" t="str">
        <f>'متره برق'!P4287</f>
        <v>070102</v>
      </c>
      <c r="B433" s="60" t="str">
        <f>'متره برق'!Q4287</f>
        <v>كابل زميني تك سيمه با عايق و روكش ترمو پلاستيك از نوع NYY و به ‌مقطع 2/5×1 ميليمتر مربع، براي نصب در داخل ترانشه.</v>
      </c>
      <c r="C433" s="60" t="str">
        <f>'متره برق'!R4287</f>
        <v>مترطول</v>
      </c>
      <c r="D433" s="60">
        <f>'متره برق'!S4287</f>
        <v>0</v>
      </c>
      <c r="E433" s="94" t="e">
        <f>VLOOKUP(A433,'متره برق'!A:K,9,FALSE)</f>
        <v>#N/A</v>
      </c>
      <c r="F433" s="97">
        <f t="shared" ref="F433:F496" si="19">IF(ISNA(E433*D433),0,ROUND((E433*D433),0))</f>
        <v>0</v>
      </c>
      <c r="G433" s="98"/>
    </row>
    <row r="434" spans="1:7" ht="48" thickBot="1">
      <c r="A434" s="60" t="str">
        <f>'متره برق'!P4288</f>
        <v>070103</v>
      </c>
      <c r="B434" s="60" t="str">
        <f>'متره برق'!Q4288</f>
        <v>كابل زميني تك سيمه با عايق و روكش ترمو پلاستيك از نوع NYY و به ‌مقطع 4×1 ميليمتر مربع، براي نصب در داخل ترانشه.</v>
      </c>
      <c r="C434" s="60" t="str">
        <f>'متره برق'!R4288</f>
        <v>مترطول</v>
      </c>
      <c r="D434" s="60">
        <f>'متره برق'!S4288</f>
        <v>0</v>
      </c>
      <c r="E434" s="94" t="e">
        <f>VLOOKUP(A434,'متره برق'!A:K,9,FALSE)</f>
        <v>#N/A</v>
      </c>
      <c r="F434" s="97">
        <f t="shared" si="19"/>
        <v>0</v>
      </c>
      <c r="G434" s="98"/>
    </row>
    <row r="435" spans="1:7" ht="48" thickBot="1">
      <c r="A435" s="60" t="str">
        <f>'متره برق'!P4289</f>
        <v>070104</v>
      </c>
      <c r="B435" s="60" t="str">
        <f>'متره برق'!Q4289</f>
        <v>كابل زميني تك سيمه با عايق و روكش ترمو پلاستيك از نوع NYY و به ‌مقطع 6×1 ميليمتر مربع، براي نصب در داخل ترانشه.</v>
      </c>
      <c r="C435" s="60" t="str">
        <f>'متره برق'!R4289</f>
        <v>مترطول</v>
      </c>
      <c r="D435" s="60">
        <f>'متره برق'!S4289</f>
        <v>0</v>
      </c>
      <c r="E435" s="94" t="e">
        <f>VLOOKUP(A435,'متره برق'!A:K,9,FALSE)</f>
        <v>#N/A</v>
      </c>
      <c r="F435" s="97">
        <f t="shared" si="19"/>
        <v>0</v>
      </c>
      <c r="G435" s="98"/>
    </row>
    <row r="436" spans="1:7" ht="48" thickBot="1">
      <c r="A436" s="60" t="str">
        <f>'متره برق'!P4290</f>
        <v>070105</v>
      </c>
      <c r="B436" s="60" t="str">
        <f>'متره برق'!Q4290</f>
        <v>كابل زميني تك سيمه با عايق و روكش ترمو پلاستيك از نوع NYY و به ‌مقطع 10×1 ميليمتر مربع، براي نصب در داخل ترانشه.</v>
      </c>
      <c r="C436" s="60" t="str">
        <f>'متره برق'!R4290</f>
        <v>مترطول</v>
      </c>
      <c r="D436" s="60">
        <f>'متره برق'!S4290</f>
        <v>32400</v>
      </c>
      <c r="E436" s="94" t="e">
        <f>VLOOKUP(A436,'متره برق'!A:K,9,FALSE)</f>
        <v>#N/A</v>
      </c>
      <c r="F436" s="97">
        <f t="shared" si="19"/>
        <v>0</v>
      </c>
      <c r="G436" s="98"/>
    </row>
    <row r="437" spans="1:7" ht="48" thickBot="1">
      <c r="A437" s="60" t="str">
        <f>'متره برق'!P4291</f>
        <v>070106</v>
      </c>
      <c r="B437" s="60" t="str">
        <f>'متره برق'!Q4291</f>
        <v>كابل زميني تك سيمه با عايق و روكش ترمو پلاستيك از نوع NYY و به ‌مقطع 16×1 ميليمتر مربع، براي نصب در داخل ترانشه.</v>
      </c>
      <c r="C437" s="60" t="str">
        <f>'متره برق'!R4291</f>
        <v>مترطول</v>
      </c>
      <c r="D437" s="60">
        <f>'متره برق'!S4291</f>
        <v>41600</v>
      </c>
      <c r="E437" s="94" t="e">
        <f>VLOOKUP(A437,'متره برق'!A:K,9,FALSE)</f>
        <v>#N/A</v>
      </c>
      <c r="F437" s="97">
        <f t="shared" si="19"/>
        <v>0</v>
      </c>
      <c r="G437" s="98"/>
    </row>
    <row r="438" spans="1:7" ht="48" thickBot="1">
      <c r="A438" s="60" t="str">
        <f>'متره برق'!P4292</f>
        <v>070107</v>
      </c>
      <c r="B438" s="60" t="str">
        <f>'متره برق'!Q4292</f>
        <v>كابل زميني تك سيمه با عايق و روكش ترمو پلاستيك از نوع NYY و به ‌مقطع 25×1 ميليمتر مربع، براي نصب در داخل ترانشه.</v>
      </c>
      <c r="C438" s="60" t="str">
        <f>'متره برق'!R4292</f>
        <v>مترطول</v>
      </c>
      <c r="D438" s="60">
        <f>'متره برق'!S4292</f>
        <v>63400</v>
      </c>
      <c r="E438" s="94" t="e">
        <f>VLOOKUP(A438,'متره برق'!A:K,9,FALSE)</f>
        <v>#N/A</v>
      </c>
      <c r="F438" s="97">
        <f t="shared" si="19"/>
        <v>0</v>
      </c>
      <c r="G438" s="98"/>
    </row>
    <row r="439" spans="1:7" ht="48" thickBot="1">
      <c r="A439" s="60" t="str">
        <f>'متره برق'!P4293</f>
        <v>070108</v>
      </c>
      <c r="B439" s="60" t="str">
        <f>'متره برق'!Q4293</f>
        <v>كابل زميني تك سيمه با عايق و روكش ترمو پلاستيك از نوع NYY و به ‌مقطع 35×1 ميليمتر مربع، براي نصب در داخل ترانشه.</v>
      </c>
      <c r="C439" s="60" t="str">
        <f>'متره برق'!R4293</f>
        <v>مترطول</v>
      </c>
      <c r="D439" s="60">
        <f>'متره برق'!S4293</f>
        <v>81900</v>
      </c>
      <c r="E439" s="94" t="e">
        <f>VLOOKUP(A439,'متره برق'!A:K,9,FALSE)</f>
        <v>#N/A</v>
      </c>
      <c r="F439" s="97">
        <f t="shared" si="19"/>
        <v>0</v>
      </c>
      <c r="G439" s="98"/>
    </row>
    <row r="440" spans="1:7" ht="48" thickBot="1">
      <c r="A440" s="60" t="str">
        <f>'متره برق'!P4294</f>
        <v>070109</v>
      </c>
      <c r="B440" s="60" t="str">
        <f>'متره برق'!Q4294</f>
        <v>كابل زميني تك سيمه با عايق و روكش ترمو پلاستيك از نوع NYY و به ‌مقطع 50×1 ميليمتر مربع، براي نصب در داخل ترانشه.</v>
      </c>
      <c r="C440" s="60" t="str">
        <f>'متره برق'!R4294</f>
        <v>مترطول</v>
      </c>
      <c r="D440" s="60">
        <f>'متره برق'!S4294</f>
        <v>114500</v>
      </c>
      <c r="E440" s="94" t="e">
        <f>VLOOKUP(A440,'متره برق'!A:K,9,FALSE)</f>
        <v>#N/A</v>
      </c>
      <c r="F440" s="97">
        <f t="shared" si="19"/>
        <v>0</v>
      </c>
      <c r="G440" s="98"/>
    </row>
    <row r="441" spans="1:7" ht="48" thickBot="1">
      <c r="A441" s="60" t="str">
        <f>'متره برق'!P4295</f>
        <v>070110</v>
      </c>
      <c r="B441" s="60" t="str">
        <f>'متره برق'!Q4295</f>
        <v>كابل زميني تك سيمه با عايق و روكش ترمو پلاستيك از نوع NYY و به ‌مقطع 70×1 ميليمتر مربع، براي نصب در داخل ترانشه.</v>
      </c>
      <c r="C441" s="60" t="str">
        <f>'متره برق'!R4295</f>
        <v>مترطول</v>
      </c>
      <c r="D441" s="60">
        <f>'متره برق'!S4295</f>
        <v>154500</v>
      </c>
      <c r="E441" s="94" t="e">
        <f>VLOOKUP(A441,'متره برق'!A:K,9,FALSE)</f>
        <v>#N/A</v>
      </c>
      <c r="F441" s="97">
        <f t="shared" si="19"/>
        <v>0</v>
      </c>
      <c r="G441" s="98"/>
    </row>
    <row r="442" spans="1:7" ht="48" thickBot="1">
      <c r="A442" s="60" t="str">
        <f>'متره برق'!P4296</f>
        <v>070111</v>
      </c>
      <c r="B442" s="60" t="str">
        <f>'متره برق'!Q4296</f>
        <v>كابل زميني تك سيمه با عايق و روكش ترمو پلاستيك از نوع NYY و به ‌مقطع 95×1 ميليمتر مربع، براي نصب در داخل ترانشه.</v>
      </c>
      <c r="C442" s="60" t="str">
        <f>'متره برق'!R4296</f>
        <v>مترطول</v>
      </c>
      <c r="D442" s="60">
        <f>'متره برق'!S4296</f>
        <v>200500</v>
      </c>
      <c r="E442" s="94" t="e">
        <f>VLOOKUP(A442,'متره برق'!A:K,9,FALSE)</f>
        <v>#N/A</v>
      </c>
      <c r="F442" s="97">
        <f t="shared" si="19"/>
        <v>0</v>
      </c>
      <c r="G442" s="98"/>
    </row>
    <row r="443" spans="1:7" ht="48" thickBot="1">
      <c r="A443" s="60" t="str">
        <f>'متره برق'!P4297</f>
        <v>070112</v>
      </c>
      <c r="B443" s="60" t="str">
        <f>'متره برق'!Q4297</f>
        <v>كابل زميني تك سيمه با عايق و روكش ترمو پلاستيك از نوع NYY و به ‌مقطع 120×1 ميليمتر مربع، براي نصب در داخل ترانشه.</v>
      </c>
      <c r="C443" s="60" t="str">
        <f>'متره برق'!R4297</f>
        <v>مترطول</v>
      </c>
      <c r="D443" s="60">
        <f>'متره برق'!S4297</f>
        <v>257500</v>
      </c>
      <c r="E443" s="94" t="e">
        <f>VLOOKUP(A443,'متره برق'!A:K,9,FALSE)</f>
        <v>#N/A</v>
      </c>
      <c r="F443" s="97">
        <f t="shared" si="19"/>
        <v>0</v>
      </c>
      <c r="G443" s="98"/>
    </row>
    <row r="444" spans="1:7" ht="48" thickBot="1">
      <c r="A444" s="60" t="str">
        <f>'متره برق'!P4298</f>
        <v>070113</v>
      </c>
      <c r="B444" s="60" t="str">
        <f>'متره برق'!Q4298</f>
        <v>كابل زميني تك سيمه با عايق و روكش ترمو پلاستيك از نوع NYY و به ‌مقطع 150×1 ميليمتر مربع، براي نصب در داخل ترانشه.</v>
      </c>
      <c r="C444" s="60" t="str">
        <f>'متره برق'!R4298</f>
        <v>مترطول</v>
      </c>
      <c r="D444" s="60">
        <f>'متره برق'!S4298</f>
        <v>311500</v>
      </c>
      <c r="E444" s="94" t="e">
        <f>VLOOKUP(A444,'متره برق'!A:K,9,FALSE)</f>
        <v>#N/A</v>
      </c>
      <c r="F444" s="97">
        <f t="shared" si="19"/>
        <v>0</v>
      </c>
      <c r="G444" s="98"/>
    </row>
    <row r="445" spans="1:7" ht="48" thickBot="1">
      <c r="A445" s="60" t="str">
        <f>'متره برق'!P4299</f>
        <v>070114</v>
      </c>
      <c r="B445" s="60" t="str">
        <f>'متره برق'!Q4299</f>
        <v>كابل زميني تك سيمه با عايق و روكش ترمو پلاستيك از نوع NYY و به ‌مقطع 185×1 ميليمتر مربع، براي نصب در داخل ترانشه.</v>
      </c>
      <c r="C445" s="60" t="str">
        <f>'متره برق'!R4299</f>
        <v>مترطول</v>
      </c>
      <c r="D445" s="60">
        <f>'متره برق'!S4299</f>
        <v>390000</v>
      </c>
      <c r="E445" s="94" t="e">
        <f>VLOOKUP(A445,'متره برق'!A:K,9,FALSE)</f>
        <v>#N/A</v>
      </c>
      <c r="F445" s="97">
        <f t="shared" si="19"/>
        <v>0</v>
      </c>
      <c r="G445" s="98"/>
    </row>
    <row r="446" spans="1:7" ht="48" thickBot="1">
      <c r="A446" s="60" t="str">
        <f>'متره برق'!P4300</f>
        <v>070115</v>
      </c>
      <c r="B446" s="60" t="str">
        <f>'متره برق'!Q4300</f>
        <v>كابل زميني تك سيمه با عايق و روكش ترمو پلاستيك از نوع NYY و به ‌مقطع 240×1 ميليمتر مربع، براي نصب در داخل ترانشه.</v>
      </c>
      <c r="C446" s="60" t="str">
        <f>'متره برق'!R4300</f>
        <v>مترطول</v>
      </c>
      <c r="D446" s="60">
        <f>'متره برق'!S4300</f>
        <v>501000</v>
      </c>
      <c r="E446" s="94" t="e">
        <f>VLOOKUP(A446,'متره برق'!A:K,9,FALSE)</f>
        <v>#N/A</v>
      </c>
      <c r="F446" s="97">
        <f t="shared" si="19"/>
        <v>0</v>
      </c>
      <c r="G446" s="98"/>
    </row>
    <row r="447" spans="1:7" ht="48" thickBot="1">
      <c r="A447" s="60" t="str">
        <f>'متره برق'!P4301</f>
        <v>070116</v>
      </c>
      <c r="B447" s="60" t="str">
        <f>'متره برق'!Q4301</f>
        <v>كابل زميني تك سيمه با عايق و روكش ترمو پلاستيك از نوع NYY و به ‌مقطع 300×1 ميليمتر مربع، براي نصب در داخل ترانشه.</v>
      </c>
      <c r="C447" s="60" t="str">
        <f>'متره برق'!R4301</f>
        <v>مترطول</v>
      </c>
      <c r="D447" s="60">
        <f>'متره برق'!S4301</f>
        <v>637000</v>
      </c>
      <c r="E447" s="94" t="e">
        <f>VLOOKUP(A447,'متره برق'!A:K,9,FALSE)</f>
        <v>#N/A</v>
      </c>
      <c r="F447" s="97">
        <f t="shared" si="19"/>
        <v>0</v>
      </c>
      <c r="G447" s="98"/>
    </row>
    <row r="448" spans="1:7" ht="48" thickBot="1">
      <c r="A448" s="60" t="str">
        <f>'متره برق'!P4302</f>
        <v>070117</v>
      </c>
      <c r="B448" s="60" t="str">
        <f>'متره برق'!Q4302</f>
        <v>كابل زميني تك سيمه با عايق و روكش ترمو پلاستيك از نوع NYY و به ‌مقطع 400×1 ميليمتر مربع، براي نصب در داخل ترانشه.</v>
      </c>
      <c r="C448" s="60" t="str">
        <f>'متره برق'!R4302</f>
        <v>مترطول</v>
      </c>
      <c r="D448" s="60">
        <f>'متره برق'!S4302</f>
        <v>803500</v>
      </c>
      <c r="E448" s="94" t="e">
        <f>VLOOKUP(A448,'متره برق'!A:K,9,FALSE)</f>
        <v>#N/A</v>
      </c>
      <c r="F448" s="97">
        <f t="shared" si="19"/>
        <v>0</v>
      </c>
      <c r="G448" s="98"/>
    </row>
    <row r="449" spans="1:7" ht="48" thickBot="1">
      <c r="A449" s="60" t="str">
        <f>'متره برق'!P4303</f>
        <v>070201</v>
      </c>
      <c r="B449" s="60" t="str">
        <f>'متره برق'!Q4303</f>
        <v>كابل زميني دو سيمه با عايق و روكش ترمو پلاستيك از نوع NYY و به ‌مقطع 1/5×2 ميليمتر مربع، براي نصب در داخل ترانشه.</v>
      </c>
      <c r="C449" s="60" t="str">
        <f>'متره برق'!R4303</f>
        <v>مترطول</v>
      </c>
      <c r="D449" s="60">
        <f>'متره برق'!S4303</f>
        <v>24500</v>
      </c>
      <c r="E449" s="94" t="e">
        <f>VLOOKUP(A449,'متره برق'!A:K,9,FALSE)</f>
        <v>#N/A</v>
      </c>
      <c r="F449" s="97">
        <f t="shared" si="19"/>
        <v>0</v>
      </c>
      <c r="G449" s="98"/>
    </row>
    <row r="450" spans="1:7" ht="48" thickBot="1">
      <c r="A450" s="60" t="str">
        <f>'متره برق'!P4304</f>
        <v>070202</v>
      </c>
      <c r="B450" s="60" t="str">
        <f>'متره برق'!Q4304</f>
        <v>كابل زميني دو سيمه با عايق و روكش ترمو پلاستيك از نوع NYY و به ‌مقطع 2/5×2 ميليمتر مربع، براي نصب در داخل ترانشه.</v>
      </c>
      <c r="C450" s="60" t="str">
        <f>'متره برق'!R4304</f>
        <v>مترطول</v>
      </c>
      <c r="D450" s="60">
        <f>'متره برق'!S4304</f>
        <v>29500</v>
      </c>
      <c r="E450" s="94" t="e">
        <f>VLOOKUP(A450,'متره برق'!A:K,9,FALSE)</f>
        <v>#N/A</v>
      </c>
      <c r="F450" s="97">
        <f t="shared" si="19"/>
        <v>0</v>
      </c>
      <c r="G450" s="106"/>
    </row>
    <row r="451" spans="1:7" ht="48" thickBot="1">
      <c r="A451" s="60" t="str">
        <f>'متره برق'!P4305</f>
        <v>070203</v>
      </c>
      <c r="B451" s="60" t="str">
        <f>'متره برق'!Q4305</f>
        <v>كابل زميني دو سيمه با عايق و روكش ترمو پلاستيك از نوع NYY و به ‌مقطع 4×2 ميليمتر مربع، براي نصب در داخل ترانشه.</v>
      </c>
      <c r="C451" s="60" t="str">
        <f>'متره برق'!R4305</f>
        <v>مترطول</v>
      </c>
      <c r="D451" s="60">
        <f>'متره برق'!S4305</f>
        <v>38400</v>
      </c>
      <c r="E451" s="94" t="e">
        <f>VLOOKUP(A451,'متره برق'!A:K,9,FALSE)</f>
        <v>#N/A</v>
      </c>
      <c r="F451" s="97">
        <f t="shared" si="19"/>
        <v>0</v>
      </c>
      <c r="G451" s="106"/>
    </row>
    <row r="452" spans="1:7" ht="48" thickBot="1">
      <c r="A452" s="60" t="str">
        <f>'متره برق'!P4306</f>
        <v>070204</v>
      </c>
      <c r="B452" s="60" t="str">
        <f>'متره برق'!Q4306</f>
        <v>كابل زميني دو سيمه با عايق و روكش ترمو پلاستيك از نوع NYY و به ‌مقطع 6×2 ميليمتر مربع، براي نصب در داخل ترانشه.</v>
      </c>
      <c r="C452" s="60" t="str">
        <f>'متره برق'!R4306</f>
        <v>مترطول</v>
      </c>
      <c r="D452" s="60">
        <f>'متره برق'!S4306</f>
        <v>42300</v>
      </c>
      <c r="E452" s="94" t="e">
        <f>VLOOKUP(A452,'متره برق'!A:K,9,FALSE)</f>
        <v>#N/A</v>
      </c>
      <c r="F452" s="97">
        <f t="shared" si="19"/>
        <v>0</v>
      </c>
      <c r="G452" s="106"/>
    </row>
    <row r="453" spans="1:7" ht="48" thickBot="1">
      <c r="A453" s="60" t="str">
        <f>'متره برق'!P4307</f>
        <v>070205</v>
      </c>
      <c r="B453" s="60" t="str">
        <f>'متره برق'!Q4307</f>
        <v>كابل زميني دو سيمه با عايق و روكش ترمو پلاستيك از نوع NYY و به ‌مقطع 10×2 ميليمتر مربع، براي نصب در داخل ترانشه.</v>
      </c>
      <c r="C453" s="60" t="str">
        <f>'متره برق'!R4307</f>
        <v>مترطول</v>
      </c>
      <c r="D453" s="60">
        <f>'متره برق'!S4307</f>
        <v>61500</v>
      </c>
      <c r="E453" s="94" t="e">
        <f>VLOOKUP(A453,'متره برق'!A:K,9,FALSE)</f>
        <v>#N/A</v>
      </c>
      <c r="F453" s="97">
        <f t="shared" si="19"/>
        <v>0</v>
      </c>
      <c r="G453" s="106"/>
    </row>
    <row r="454" spans="1:7" ht="48" thickBot="1">
      <c r="A454" s="60" t="str">
        <f>'متره برق'!P4308</f>
        <v>070206</v>
      </c>
      <c r="B454" s="60" t="str">
        <f>'متره برق'!Q4308</f>
        <v>كابل زميني دو سيمه با عايق و روكش ترمو پلاستيك از نوع NYY و به ‌مقطع 16×2 ميليمتر مربع، براي نصب در داخل ترانشه.</v>
      </c>
      <c r="C454" s="60" t="str">
        <f>'متره برق'!R4308</f>
        <v>مترطول</v>
      </c>
      <c r="D454" s="60">
        <f>'متره برق'!S4308</f>
        <v>86500</v>
      </c>
      <c r="E454" s="94" t="e">
        <f>VLOOKUP(A454,'متره برق'!A:K,9,FALSE)</f>
        <v>#N/A</v>
      </c>
      <c r="F454" s="97">
        <f t="shared" si="19"/>
        <v>0</v>
      </c>
      <c r="G454" s="106"/>
    </row>
    <row r="455" spans="1:7" ht="48" thickBot="1">
      <c r="A455" s="60" t="str">
        <f>'متره برق'!P4309</f>
        <v>070207</v>
      </c>
      <c r="B455" s="60" t="str">
        <f>'متره برق'!Q4309</f>
        <v>كابل زميني دو سيمه با عايق و روكش ترمو پلاستيك از نوع NYY و به ‌مقطع 25×2 ميليمتر مربع، براي نصب در داخل ترانشه.</v>
      </c>
      <c r="C455" s="60" t="str">
        <f>'متره برق'!R4309</f>
        <v>مترطول</v>
      </c>
      <c r="D455" s="60">
        <f>'متره برق'!S4309</f>
        <v>129000</v>
      </c>
      <c r="E455" s="94" t="e">
        <f>VLOOKUP(A455,'متره برق'!A:K,9,FALSE)</f>
        <v>#N/A</v>
      </c>
      <c r="F455" s="97">
        <f t="shared" si="19"/>
        <v>0</v>
      </c>
      <c r="G455" s="100"/>
    </row>
    <row r="456" spans="1:7" ht="48" thickBot="1">
      <c r="A456" s="60" t="str">
        <f>'متره برق'!P4310</f>
        <v>070208</v>
      </c>
      <c r="B456" s="60" t="str">
        <f>'متره برق'!Q4310</f>
        <v>كابل زميني دو سيمه با عايق و روكش ترمو پلاستيك از نوع NYY و به ‌مقطع 35×2 ميليمتر مربع، براي نصب در داخل ترانشه.</v>
      </c>
      <c r="C456" s="60" t="str">
        <f>'متره برق'!R4310</f>
        <v>مترطول</v>
      </c>
      <c r="D456" s="60">
        <f>'متره برق'!S4310</f>
        <v>171000</v>
      </c>
      <c r="E456" s="94" t="e">
        <f>VLOOKUP(A456,'متره برق'!A:K,9,FALSE)</f>
        <v>#N/A</v>
      </c>
      <c r="F456" s="97">
        <f t="shared" si="19"/>
        <v>0</v>
      </c>
      <c r="G456" s="100"/>
    </row>
    <row r="457" spans="1:7" ht="48" thickBot="1">
      <c r="A457" s="60" t="str">
        <f>'متره برق'!P4311</f>
        <v>070209</v>
      </c>
      <c r="B457" s="60" t="str">
        <f>'متره برق'!Q4311</f>
        <v>كابل زميني دو سيمه با عايق و روكش ترمو پلاستيك از نوع NYY و به ‌مقطع 50×2 ميليمتر مربع، براي نصب در داخل ترانشه.</v>
      </c>
      <c r="C457" s="60" t="str">
        <f>'متره برق'!R4311</f>
        <v>مترطول</v>
      </c>
      <c r="D457" s="60">
        <f>'متره برق'!S4311</f>
        <v>282500</v>
      </c>
      <c r="E457" s="94" t="e">
        <f>VLOOKUP(A457,'متره برق'!A:K,9,FALSE)</f>
        <v>#N/A</v>
      </c>
      <c r="F457" s="97">
        <f t="shared" si="19"/>
        <v>0</v>
      </c>
      <c r="G457" s="100"/>
    </row>
    <row r="458" spans="1:7" ht="48" thickBot="1">
      <c r="A458" s="60" t="str">
        <f>'متره برق'!P4312</f>
        <v>070301</v>
      </c>
      <c r="B458" s="60" t="str">
        <f>'متره برق'!Q4312</f>
        <v>كابل زميني سه سيمه با عايق و روكش ترمو پلاستيك از نوع NYY و به ‌مقطع 1/5×3 ميليمتر مربع، براي نصب در داخل ترانشه.</v>
      </c>
      <c r="C458" s="60" t="str">
        <f>'متره برق'!R4312</f>
        <v>مترطول</v>
      </c>
      <c r="D458" s="60">
        <f>'متره برق'!S4312</f>
        <v>28700</v>
      </c>
      <c r="E458" s="94" t="e">
        <f>VLOOKUP(A458,'متره برق'!A:K,9,FALSE)</f>
        <v>#N/A</v>
      </c>
      <c r="F458" s="97">
        <f t="shared" si="19"/>
        <v>0</v>
      </c>
      <c r="G458" s="100"/>
    </row>
    <row r="459" spans="1:7" ht="48" thickBot="1">
      <c r="A459" s="60" t="str">
        <f>'متره برق'!P4313</f>
        <v>070302</v>
      </c>
      <c r="B459" s="60" t="str">
        <f>'متره برق'!Q4313</f>
        <v>كابل زميني سه سيمه با عايق و روكش ترمو پلاستيك از نوع NYY و به ‌مقطع 2/5×3 ميليمتر مربع، براي نصب در داخل ترانشه.</v>
      </c>
      <c r="C459" s="60" t="str">
        <f>'متره برق'!R4313</f>
        <v>مترطول</v>
      </c>
      <c r="D459" s="60">
        <f>'متره برق'!S4313</f>
        <v>36200</v>
      </c>
      <c r="E459" s="94" t="e">
        <f>VLOOKUP(A459,'متره برق'!A:K,9,FALSE)</f>
        <v>#N/A</v>
      </c>
      <c r="F459" s="97">
        <f t="shared" si="19"/>
        <v>0</v>
      </c>
      <c r="G459" s="100"/>
    </row>
    <row r="460" spans="1:7" ht="48" thickBot="1">
      <c r="A460" s="60" t="str">
        <f>'متره برق'!P4314</f>
        <v>070303</v>
      </c>
      <c r="B460" s="60" t="str">
        <f>'متره برق'!Q4314</f>
        <v>كابل زميني سه سيمه با عايق و روكش ترمو پلاستيك از نوع NYY و به ‌مقطع 4×3 ميليمتر مربع، براي نصب در داخل ترانشه.</v>
      </c>
      <c r="C460" s="60" t="str">
        <f>'متره برق'!R4314</f>
        <v>مترطول</v>
      </c>
      <c r="D460" s="60">
        <f>'متره برق'!S4314</f>
        <v>41500</v>
      </c>
      <c r="E460" s="94" t="e">
        <f>VLOOKUP(A460,'متره برق'!A:K,9,FALSE)</f>
        <v>#N/A</v>
      </c>
      <c r="F460" s="97">
        <f t="shared" si="19"/>
        <v>0</v>
      </c>
      <c r="G460" s="100"/>
    </row>
    <row r="461" spans="1:7" ht="48" thickBot="1">
      <c r="A461" s="60" t="str">
        <f>'متره برق'!P4315</f>
        <v>070304</v>
      </c>
      <c r="B461" s="60" t="str">
        <f>'متره برق'!Q4315</f>
        <v>كابل زميني سه سيمه با عايق و روكش ترمو پلاستيك از نوع NYY و به ‌مقطع 6×3 ميليمتر مربع، براي نصب در داخل ترانشه.</v>
      </c>
      <c r="C461" s="60" t="str">
        <f>'متره برق'!R4315</f>
        <v>مترطول</v>
      </c>
      <c r="D461" s="60">
        <f>'متره برق'!S4315</f>
        <v>53700</v>
      </c>
      <c r="E461" s="94" t="e">
        <f>VLOOKUP(A461,'متره برق'!A:K,9,FALSE)</f>
        <v>#N/A</v>
      </c>
      <c r="F461" s="97">
        <f t="shared" si="19"/>
        <v>0</v>
      </c>
      <c r="G461" s="100"/>
    </row>
    <row r="462" spans="1:7" ht="48" thickBot="1">
      <c r="A462" s="60" t="str">
        <f>'متره برق'!P4316</f>
        <v>070305</v>
      </c>
      <c r="B462" s="60" t="str">
        <f>'متره برق'!Q4316</f>
        <v>كابل زميني سه سيمه با عايق و روكش ترمو پلاستيك از نوع NYY و به ‌مقطع 10×3 ميليمتر مربع، براي نصب در داخل ترانشه.</v>
      </c>
      <c r="C462" s="60" t="str">
        <f>'متره برق'!R4316</f>
        <v>مترطول</v>
      </c>
      <c r="D462" s="60">
        <f>'متره برق'!S4316</f>
        <v>79600</v>
      </c>
      <c r="E462" s="94" t="e">
        <f>VLOOKUP(A462,'متره برق'!A:K,9,FALSE)</f>
        <v>#N/A</v>
      </c>
      <c r="F462" s="97">
        <f t="shared" si="19"/>
        <v>0</v>
      </c>
      <c r="G462" s="100"/>
    </row>
    <row r="463" spans="1:7" ht="48" thickBot="1">
      <c r="A463" s="60" t="str">
        <f>'متره برق'!P4317</f>
        <v>070306</v>
      </c>
      <c r="B463" s="60" t="str">
        <f>'متره برق'!Q4317</f>
        <v>كابل زميني سه سيمه با عايق و روكش ترمو پلاستيك از نوع NYY و به ‌مقطع 16×3 ميليمتر مربع، براي نصب در داخل ترانشه.</v>
      </c>
      <c r="C463" s="60" t="str">
        <f>'متره برق'!R4317</f>
        <v>مترطول</v>
      </c>
      <c r="D463" s="60">
        <f>'متره برق'!S4317</f>
        <v>121500</v>
      </c>
      <c r="E463" s="94" t="e">
        <f>VLOOKUP(A463,'متره برق'!A:K,9,FALSE)</f>
        <v>#N/A</v>
      </c>
      <c r="F463" s="97">
        <f t="shared" si="19"/>
        <v>0</v>
      </c>
      <c r="G463" s="100"/>
    </row>
    <row r="464" spans="1:7" ht="48" thickBot="1">
      <c r="A464" s="60" t="str">
        <f>'متره برق'!P4318</f>
        <v>070307</v>
      </c>
      <c r="B464" s="60" t="str">
        <f>'متره برق'!Q4318</f>
        <v>كابل زميني سه سيمه با عايق و روكش ترمو پلاستيك از نوع NYY و به ‌مقطع 25×3 ميليمتر مربع، براي نصب در داخل ترانشه.</v>
      </c>
      <c r="C464" s="60" t="str">
        <f>'متره برق'!R4318</f>
        <v>مترطول</v>
      </c>
      <c r="D464" s="60">
        <f>'متره برق'!S4318</f>
        <v>180000</v>
      </c>
      <c r="E464" s="94" t="e">
        <f>VLOOKUP(A464,'متره برق'!A:K,9,FALSE)</f>
        <v>#N/A</v>
      </c>
      <c r="F464" s="97">
        <f t="shared" si="19"/>
        <v>0</v>
      </c>
      <c r="G464" s="100"/>
    </row>
    <row r="465" spans="1:7" ht="48" thickBot="1">
      <c r="A465" s="60" t="str">
        <f>'متره برق'!P4319</f>
        <v>070308</v>
      </c>
      <c r="B465" s="60" t="str">
        <f>'متره برق'!Q4319</f>
        <v>كابل زميني سه سيمه با عايق و روكش ترمو پلاستيك از نوع NYY و به ‌مقطع 35×3 ميليمتر مربع، براي نصب در داخل ترانشه.</v>
      </c>
      <c r="C465" s="60" t="str">
        <f>'متره برق'!R4319</f>
        <v>مترطول</v>
      </c>
      <c r="D465" s="60">
        <f>'متره برق'!S4319</f>
        <v>240000</v>
      </c>
      <c r="E465" s="94" t="e">
        <f>VLOOKUP(A465,'متره برق'!A:K,9,FALSE)</f>
        <v>#N/A</v>
      </c>
      <c r="F465" s="97">
        <f t="shared" si="19"/>
        <v>0</v>
      </c>
      <c r="G465" s="100"/>
    </row>
    <row r="466" spans="1:7" ht="48" thickBot="1">
      <c r="A466" s="60" t="str">
        <f>'متره برق'!P4320</f>
        <v>070309</v>
      </c>
      <c r="B466" s="60" t="str">
        <f>'متره برق'!Q4320</f>
        <v>كابل زميني سه سيمه با عايق و روكش ترمو پلاستيك از نوع NYY و به ‌مقطع 50×3 ميليمتر مربع، براي نصب در داخل ترانشه.</v>
      </c>
      <c r="C466" s="60" t="str">
        <f>'متره برق'!R4320</f>
        <v>مترطول</v>
      </c>
      <c r="D466" s="60">
        <f>'متره برق'!S4320</f>
        <v>324000</v>
      </c>
      <c r="E466" s="94" t="e">
        <f>VLOOKUP(A466,'متره برق'!A:K,9,FALSE)</f>
        <v>#N/A</v>
      </c>
      <c r="F466" s="97">
        <f t="shared" si="19"/>
        <v>0</v>
      </c>
      <c r="G466" s="100"/>
    </row>
    <row r="467" spans="1:7" ht="48" thickBot="1">
      <c r="A467" s="60" t="str">
        <f>'متره برق'!P4321</f>
        <v>070310</v>
      </c>
      <c r="B467" s="60" t="str">
        <f>'متره برق'!Q4321</f>
        <v>كابل زميني سه سيمه با عايق و روكش ترمو پلاستيك از نوع NYY و به ‌مقطع 70×3 ميليمتر مربع، براي نصب در داخل ترانشه.</v>
      </c>
      <c r="C467" s="60" t="str">
        <f>'متره برق'!R4321</f>
        <v>مترطول</v>
      </c>
      <c r="D467" s="60">
        <f>'متره برق'!S4321</f>
        <v>448000</v>
      </c>
      <c r="E467" s="94" t="e">
        <f>VLOOKUP(A467,'متره برق'!A:K,9,FALSE)</f>
        <v>#N/A</v>
      </c>
      <c r="F467" s="97">
        <f t="shared" si="19"/>
        <v>0</v>
      </c>
      <c r="G467" s="100"/>
    </row>
    <row r="468" spans="1:7" ht="48" thickBot="1">
      <c r="A468" s="60" t="str">
        <f>'متره برق'!P4322</f>
        <v>070311</v>
      </c>
      <c r="B468" s="60" t="str">
        <f>'متره برق'!Q4322</f>
        <v>كابل زميني سه سيمه با عايق و روكش ترمو پلاستيك از نوع NYY و به ‌مقطع 95×3 ميليمتر مربع، براي نصب در داخل ترانشه.</v>
      </c>
      <c r="C468" s="60" t="str">
        <f>'متره برق'!R4322</f>
        <v>مترطول</v>
      </c>
      <c r="D468" s="60">
        <f>'متره برق'!S4322</f>
        <v>618500</v>
      </c>
      <c r="E468" s="94" t="e">
        <f>VLOOKUP(A468,'متره برق'!A:K,9,FALSE)</f>
        <v>#N/A</v>
      </c>
      <c r="F468" s="97">
        <f t="shared" si="19"/>
        <v>0</v>
      </c>
      <c r="G468" s="100"/>
    </row>
    <row r="469" spans="1:7" ht="48" thickBot="1">
      <c r="A469" s="60" t="str">
        <f>'متره برق'!P4323</f>
        <v>070312</v>
      </c>
      <c r="B469" s="60" t="str">
        <f>'متره برق'!Q4323</f>
        <v>كابل زميني سه سيمه با عايق و روكش ترمو پلاستيك از نوع NYY و به ‌مقطع 120×3 ميليمتر مربع، براي نصب در داخل ترانشه.</v>
      </c>
      <c r="C469" s="60" t="str">
        <f>'متره برق'!R4323</f>
        <v>مترطول</v>
      </c>
      <c r="D469" s="60">
        <f>'متره برق'!S4323</f>
        <v>772000</v>
      </c>
      <c r="E469" s="94" t="e">
        <f>VLOOKUP(A469,'متره برق'!A:K,9,FALSE)</f>
        <v>#N/A</v>
      </c>
      <c r="F469" s="97">
        <f t="shared" si="19"/>
        <v>0</v>
      </c>
      <c r="G469" s="100"/>
    </row>
    <row r="470" spans="1:7" ht="48" thickBot="1">
      <c r="A470" s="60" t="str">
        <f>'متره برق'!P4324</f>
        <v>070313</v>
      </c>
      <c r="B470" s="60" t="str">
        <f>'متره برق'!Q4324</f>
        <v>كابل زميني سه سيمه با عايق و روكش ترمو پلاستيك از نوع NYY و به ‌مقطع 150×3 ميليمتر مربع، براي نصب در داخل ترانشه.</v>
      </c>
      <c r="C470" s="60" t="str">
        <f>'متره برق'!R4324</f>
        <v>مترطول</v>
      </c>
      <c r="D470" s="60">
        <f>'متره برق'!S4324</f>
        <v>931500</v>
      </c>
      <c r="E470" s="94" t="e">
        <f>VLOOKUP(A470,'متره برق'!A:K,9,FALSE)</f>
        <v>#N/A</v>
      </c>
      <c r="F470" s="97">
        <f t="shared" si="19"/>
        <v>0</v>
      </c>
      <c r="G470" s="100"/>
    </row>
    <row r="471" spans="1:7" ht="48" thickBot="1">
      <c r="A471" s="60" t="str">
        <f>'متره برق'!P4325</f>
        <v>070314</v>
      </c>
      <c r="B471" s="60" t="str">
        <f>'متره برق'!Q4325</f>
        <v>كابل زميني سه سيمه با عايق و روكش ترمو پلاستيك از نوع NYY و به ‌مقطع 185×3 ميليمتر مربع، براي نصب در داخل ترانشه.</v>
      </c>
      <c r="C471" s="60" t="str">
        <f>'متره برق'!R4325</f>
        <v>مترطول</v>
      </c>
      <c r="D471" s="60">
        <f>'متره برق'!S4325</f>
        <v>1175000</v>
      </c>
      <c r="E471" s="94" t="e">
        <f>VLOOKUP(A471,'متره برق'!A:K,9,FALSE)</f>
        <v>#N/A</v>
      </c>
      <c r="F471" s="97">
        <f t="shared" si="19"/>
        <v>0</v>
      </c>
      <c r="G471" s="100"/>
    </row>
    <row r="472" spans="1:7" ht="48" thickBot="1">
      <c r="A472" s="60" t="str">
        <f>'متره برق'!P4326</f>
        <v>070315</v>
      </c>
      <c r="B472" s="60" t="str">
        <f>'متره برق'!Q4326</f>
        <v>كابل زميني سه سيمه با عايق و روكش ترمو پلاستيك از نوع NYY و به ‌مقطع 240×3 ميليمتر مربع، براي نصب در داخل ترانشه.</v>
      </c>
      <c r="C472" s="60" t="str">
        <f>'متره برق'!R4326</f>
        <v>مترطول</v>
      </c>
      <c r="D472" s="60">
        <f>'متره برق'!S4326</f>
        <v>1544000</v>
      </c>
      <c r="E472" s="94" t="e">
        <f>VLOOKUP(A472,'متره برق'!A:K,9,FALSE)</f>
        <v>#N/A</v>
      </c>
      <c r="F472" s="97">
        <f t="shared" si="19"/>
        <v>0</v>
      </c>
      <c r="G472" s="100"/>
    </row>
    <row r="473" spans="1:7" ht="48" thickBot="1">
      <c r="A473" s="60" t="str">
        <f>'متره برق'!P4327</f>
        <v>070316</v>
      </c>
      <c r="B473" s="60" t="str">
        <f>'متره برق'!Q4327</f>
        <v>كابل زميني سه سيمه با عايق و روكش ترمو پلاستيك از نوع NYY و به ‌مقطع 300×3 ميليمتر مربع، براي نصب در داخل ترانشه.</v>
      </c>
      <c r="C473" s="60" t="str">
        <f>'متره برق'!R4327</f>
        <v>مترطول</v>
      </c>
      <c r="D473" s="60">
        <f>'متره برق'!S4327</f>
        <v>1917000</v>
      </c>
      <c r="E473" s="94" t="e">
        <f>VLOOKUP(A473,'متره برق'!A:K,9,FALSE)</f>
        <v>#N/A</v>
      </c>
      <c r="F473" s="97">
        <f t="shared" si="19"/>
        <v>0</v>
      </c>
      <c r="G473" s="100"/>
    </row>
    <row r="474" spans="1:7" ht="48" thickBot="1">
      <c r="A474" s="60" t="str">
        <f>'متره برق'!P4328</f>
        <v>070401</v>
      </c>
      <c r="B474" s="60" t="str">
        <f>'متره برق'!Q4328</f>
        <v>كابل زميني سه‌ونيم سيمه با عايق و روكش ترمو پلاستيك از نوع NYY و به ‌مقطع 16+25×3 ميليمتر مربع براي نصب در داخل ترانشه.</v>
      </c>
      <c r="C474" s="60" t="str">
        <f>'متره برق'!R4328</f>
        <v>مترطول</v>
      </c>
      <c r="D474" s="60">
        <f>'متره برق'!S4328</f>
        <v>216000</v>
      </c>
      <c r="E474" s="94" t="e">
        <f>VLOOKUP(A474,'متره برق'!A:K,9,FALSE)</f>
        <v>#N/A</v>
      </c>
      <c r="F474" s="97">
        <f t="shared" si="19"/>
        <v>0</v>
      </c>
      <c r="G474" s="100"/>
    </row>
    <row r="475" spans="1:7" ht="48" thickBot="1">
      <c r="A475" s="60" t="str">
        <f>'متره برق'!P4329</f>
        <v>070402</v>
      </c>
      <c r="B475" s="60" t="str">
        <f>'متره برق'!Q4329</f>
        <v>كابل زميني سه‌ونيم سيمه با عايق و روكش ترمو پلاستيك از نوع NYY و به ‌مقطع 16+35×3 ميليمتر مربع براي نصب در داخل ترانشه.</v>
      </c>
      <c r="C475" s="60" t="str">
        <f>'متره برق'!R4329</f>
        <v>مترطول</v>
      </c>
      <c r="D475" s="60">
        <f>'متره برق'!S4329</f>
        <v>275500</v>
      </c>
      <c r="E475" s="94" t="e">
        <f>VLOOKUP(A475,'متره برق'!A:K,9,FALSE)</f>
        <v>#N/A</v>
      </c>
      <c r="F475" s="97">
        <f t="shared" si="19"/>
        <v>0</v>
      </c>
      <c r="G475" s="100"/>
    </row>
    <row r="476" spans="1:7" ht="48" thickBot="1">
      <c r="A476" s="60" t="str">
        <f>'متره برق'!P4330</f>
        <v>070403</v>
      </c>
      <c r="B476" s="60" t="str">
        <f>'متره برق'!Q4330</f>
        <v>كابل زميني سه‌ونيم سيمه با عايق و روكش ترمو پلاستيك از نوع NYY و به ‌مقطع 25+50×3 ميليمتر مربع براي نصب در داخل ترانشه.</v>
      </c>
      <c r="C476" s="60" t="str">
        <f>'متره برق'!R4330</f>
        <v>مترطول</v>
      </c>
      <c r="D476" s="60">
        <f>'متره برق'!S4330</f>
        <v>367000</v>
      </c>
      <c r="E476" s="94" t="e">
        <f>VLOOKUP(A476,'متره برق'!A:K,9,FALSE)</f>
        <v>#N/A</v>
      </c>
      <c r="F476" s="97">
        <f t="shared" si="19"/>
        <v>0</v>
      </c>
      <c r="G476" s="100"/>
    </row>
    <row r="477" spans="1:7" ht="48" thickBot="1">
      <c r="A477" s="60" t="str">
        <f>'متره برق'!P4331</f>
        <v>070404</v>
      </c>
      <c r="B477" s="60" t="str">
        <f>'متره برق'!Q4331</f>
        <v>كابل زميني سه‌ونيم سيمه با عايق و روكش ترمو پلاستيك از نوع NYY و به ‌مقطع 35+70×3 ميليمتر مربع براي نصب در داخل ترانشه.</v>
      </c>
      <c r="C477" s="60" t="str">
        <f>'متره برق'!R4331</f>
        <v>مترطول</v>
      </c>
      <c r="D477" s="60">
        <f>'متره برق'!S4331</f>
        <v>549500</v>
      </c>
      <c r="E477" s="94" t="e">
        <f>VLOOKUP(A477,'متره برق'!A:K,9,FALSE)</f>
        <v>#N/A</v>
      </c>
      <c r="F477" s="97">
        <f t="shared" si="19"/>
        <v>0</v>
      </c>
      <c r="G477" s="100"/>
    </row>
    <row r="478" spans="1:7" ht="48" thickBot="1">
      <c r="A478" s="60" t="str">
        <f>'متره برق'!P4332</f>
        <v>070405</v>
      </c>
      <c r="B478" s="60" t="str">
        <f>'متره برق'!Q4332</f>
        <v>كابل زميني سه‌ونيم سيمه با عايق و روكش ترمو پلاستيك از نوع NYY و به ‌مقطع 50+95×3 ميليمتر مربع براي نصب در داخل ترانشه.</v>
      </c>
      <c r="C478" s="60" t="str">
        <f>'متره برق'!R4332</f>
        <v>مترطول</v>
      </c>
      <c r="D478" s="60">
        <f>'متره برق'!S4332</f>
        <v>753500</v>
      </c>
      <c r="E478" s="94" t="e">
        <f>VLOOKUP(A478,'متره برق'!A:K,9,FALSE)</f>
        <v>#N/A</v>
      </c>
      <c r="F478" s="97">
        <f t="shared" si="19"/>
        <v>0</v>
      </c>
      <c r="G478" s="100"/>
    </row>
    <row r="479" spans="1:7" ht="48" thickBot="1">
      <c r="A479" s="60" t="str">
        <f>'متره برق'!P4333</f>
        <v>070406</v>
      </c>
      <c r="B479" s="60" t="str">
        <f>'متره برق'!Q4333</f>
        <v>كابل زميني سه‌ونيم سيمه با عايق و روكش ترمو پلاستيك از نوع NYY و به ‌مقطع 70+120×3 ميليمتر مربع براي نصب در داخل ترانشه.</v>
      </c>
      <c r="C479" s="60" t="str">
        <f>'متره برق'!R4333</f>
        <v>مترطول</v>
      </c>
      <c r="D479" s="60">
        <f>'متره برق'!S4333</f>
        <v>905000</v>
      </c>
      <c r="E479" s="94" t="e">
        <f>VLOOKUP(A479,'متره برق'!A:K,9,FALSE)</f>
        <v>#N/A</v>
      </c>
      <c r="F479" s="97">
        <f t="shared" si="19"/>
        <v>0</v>
      </c>
      <c r="G479" s="100"/>
    </row>
    <row r="480" spans="1:7" ht="48" thickBot="1">
      <c r="A480" s="60" t="str">
        <f>'متره برق'!P4334</f>
        <v>070407</v>
      </c>
      <c r="B480" s="60" t="str">
        <f>'متره برق'!Q4334</f>
        <v>كابل زميني سه‌ونيم سيمه با عايق و روكش ترمو پلاستيك از نوع NYY و به ‌مقطع 70+150×3 ميليمتر مربع براي نصب در داخل ترانشه.</v>
      </c>
      <c r="C480" s="60" t="str">
        <f>'متره برق'!R4334</f>
        <v>مترطول</v>
      </c>
      <c r="D480" s="60">
        <f>'متره برق'!S4334</f>
        <v>1070000</v>
      </c>
      <c r="E480" s="94" t="e">
        <f>VLOOKUP(A480,'متره برق'!A:K,9,FALSE)</f>
        <v>#N/A</v>
      </c>
      <c r="F480" s="97">
        <f t="shared" si="19"/>
        <v>0</v>
      </c>
      <c r="G480" s="100"/>
    </row>
    <row r="481" spans="1:7" ht="48" thickBot="1">
      <c r="A481" s="60" t="str">
        <f>'متره برق'!P4335</f>
        <v>070408</v>
      </c>
      <c r="B481" s="60" t="str">
        <f>'متره برق'!Q4335</f>
        <v>كابل زميني سه‌ونيم سيمه با عايق و روكش ترمو پلاستيك از نوع NYY و به ‌مقطع 95+185×3 ميليمتر مربع براي نصب در داخل ترانشه.</v>
      </c>
      <c r="C481" s="60" t="str">
        <f>'متره برق'!R4335</f>
        <v>مترطول</v>
      </c>
      <c r="D481" s="60">
        <f>'متره برق'!S4335</f>
        <v>1358000</v>
      </c>
      <c r="E481" s="94" t="e">
        <f>VLOOKUP(A481,'متره برق'!A:K,9,FALSE)</f>
        <v>#N/A</v>
      </c>
      <c r="F481" s="97">
        <f t="shared" si="19"/>
        <v>0</v>
      </c>
      <c r="G481" s="100"/>
    </row>
    <row r="482" spans="1:7" ht="48" thickBot="1">
      <c r="A482" s="60" t="str">
        <f>'متره برق'!P4336</f>
        <v>070409</v>
      </c>
      <c r="B482" s="60" t="str">
        <f>'متره برق'!Q4336</f>
        <v>كابل زميني سه‌ونيم سيمه با عايق و روكش ترمو پلاستيك از نوع NYY و به ‌مقطع 120+240×3 ميليمتر مربع براي نصب در داخل ترانشه.</v>
      </c>
      <c r="C482" s="60" t="str">
        <f>'متره برق'!R4336</f>
        <v>مترطول</v>
      </c>
      <c r="D482" s="60">
        <f>'متره برق'!S4336</f>
        <v>1766000</v>
      </c>
      <c r="E482" s="94" t="e">
        <f>VLOOKUP(A482,'متره برق'!A:K,9,FALSE)</f>
        <v>#N/A</v>
      </c>
      <c r="F482" s="97">
        <f t="shared" si="19"/>
        <v>0</v>
      </c>
      <c r="G482" s="100"/>
    </row>
    <row r="483" spans="1:7" ht="48" thickBot="1">
      <c r="A483" s="60" t="str">
        <f>'متره برق'!P4337</f>
        <v>070410</v>
      </c>
      <c r="B483" s="60" t="str">
        <f>'متره برق'!Q4337</f>
        <v>كابل زميني سه‌ونيم سيمه با عايق و روكش ترمو پلاستيك از نوع NYY و به ‌مقطع 150+300×3 ميليمتر مربع براي نصب در داخل ترانشه.</v>
      </c>
      <c r="C483" s="60" t="str">
        <f>'متره برق'!R4337</f>
        <v>مترطول</v>
      </c>
      <c r="D483" s="60">
        <f>'متره برق'!S4337</f>
        <v>2176000</v>
      </c>
      <c r="E483" s="94" t="e">
        <f>VLOOKUP(A483,'متره برق'!A:K,9,FALSE)</f>
        <v>#N/A</v>
      </c>
      <c r="F483" s="97">
        <f t="shared" si="19"/>
        <v>0</v>
      </c>
      <c r="G483" s="100"/>
    </row>
    <row r="484" spans="1:7" ht="48" thickBot="1">
      <c r="A484" s="60" t="str">
        <f>'متره برق'!P4338</f>
        <v>070501</v>
      </c>
      <c r="B484" s="60" t="str">
        <f>'متره برق'!Q4338</f>
        <v>كابل زميني چهار سيمه با عايق و روكش ترمو پلاستيك از نوع NYY و به ‌مقطع 1/5×4 ميليمتر مربع، براي نصب در داخل ترانشه.</v>
      </c>
      <c r="C484" s="60" t="str">
        <f>'متره برق'!R4338</f>
        <v>مترطول</v>
      </c>
      <c r="D484" s="60">
        <f>'متره برق'!S4338</f>
        <v>34800</v>
      </c>
      <c r="E484" s="94" t="e">
        <f>VLOOKUP(A484,'متره برق'!A:K,9,FALSE)</f>
        <v>#N/A</v>
      </c>
      <c r="F484" s="97">
        <f t="shared" si="19"/>
        <v>0</v>
      </c>
      <c r="G484" s="100"/>
    </row>
    <row r="485" spans="1:7" ht="48" thickBot="1">
      <c r="A485" s="60" t="str">
        <f>'متره برق'!P4339</f>
        <v>070502</v>
      </c>
      <c r="B485" s="60" t="str">
        <f>'متره برق'!Q4339</f>
        <v>كابل زميني چهار سيمه با عايق و روكش ترمو پلاستيك از نوع NYY و به ‌مقطع 2/5×4 ميليمتر مربع، براي نصب در داخل ترانشه.</v>
      </c>
      <c r="C485" s="60" t="str">
        <f>'متره برق'!R4339</f>
        <v>مترطول</v>
      </c>
      <c r="D485" s="60">
        <f>'متره برق'!S4339</f>
        <v>43700</v>
      </c>
      <c r="E485" s="94" t="e">
        <f>VLOOKUP(A485,'متره برق'!A:K,9,FALSE)</f>
        <v>#N/A</v>
      </c>
      <c r="F485" s="97">
        <f t="shared" si="19"/>
        <v>0</v>
      </c>
      <c r="G485" s="100"/>
    </row>
    <row r="486" spans="1:7" ht="48" thickBot="1">
      <c r="A486" s="60" t="str">
        <f>'متره برق'!P4340</f>
        <v>070503</v>
      </c>
      <c r="B486" s="60" t="str">
        <f>'متره برق'!Q4340</f>
        <v>كابل زميني چهار سيمه با عايق و روكش ترمو پلاستيك از نوع NYY و به ‌مقطع 4×4 ميليمتر مربع، براي نصب در داخل ترانشه.</v>
      </c>
      <c r="C486" s="60" t="str">
        <f>'متره برق'!R4340</f>
        <v>مترطول</v>
      </c>
      <c r="D486" s="60">
        <f>'متره برق'!S4340</f>
        <v>56200</v>
      </c>
      <c r="E486" s="94" t="e">
        <f>VLOOKUP(A486,'متره برق'!A:K,9,FALSE)</f>
        <v>#N/A</v>
      </c>
      <c r="F486" s="97">
        <f t="shared" si="19"/>
        <v>0</v>
      </c>
      <c r="G486" s="100"/>
    </row>
    <row r="487" spans="1:7" ht="48" thickBot="1">
      <c r="A487" s="60" t="str">
        <f>'متره برق'!P4341</f>
        <v>070504</v>
      </c>
      <c r="B487" s="60" t="str">
        <f>'متره برق'!Q4341</f>
        <v>كابل زميني چهار سيمه با عايق و روكش ترمو پلاستيك از نوع NYY و به ‌مقطع 6×4 ميليمتر مربع، براي نصب در داخل ترانشه.</v>
      </c>
      <c r="C487" s="60" t="str">
        <f>'متره برق'!R4341</f>
        <v>مترطول</v>
      </c>
      <c r="D487" s="60">
        <f>'متره برق'!S4341</f>
        <v>72200</v>
      </c>
      <c r="E487" s="94" t="e">
        <f>VLOOKUP(A487,'متره برق'!A:K,9,FALSE)</f>
        <v>#N/A</v>
      </c>
      <c r="F487" s="97">
        <f t="shared" si="19"/>
        <v>0</v>
      </c>
      <c r="G487" s="100"/>
    </row>
    <row r="488" spans="1:7" ht="48" thickBot="1">
      <c r="A488" s="60" t="str">
        <f>'متره برق'!P4342</f>
        <v>070505</v>
      </c>
      <c r="B488" s="60" t="str">
        <f>'متره برق'!Q4342</f>
        <v>كابل زميني چهار سيمه با عايق و روكش ترمو پلاستيك از نوع NYY و به ‌مقطع 10×4 ميليمتر مربع، براي نصب در داخل ترانشه.</v>
      </c>
      <c r="C488" s="60" t="str">
        <f>'متره برق'!R4342</f>
        <v>مترطول</v>
      </c>
      <c r="D488" s="60">
        <f>'متره برق'!S4342</f>
        <v>107000</v>
      </c>
      <c r="E488" s="94" t="e">
        <f>VLOOKUP(A488,'متره برق'!A:K,9,FALSE)</f>
        <v>#N/A</v>
      </c>
      <c r="F488" s="97">
        <f t="shared" si="19"/>
        <v>0</v>
      </c>
      <c r="G488" s="100"/>
    </row>
    <row r="489" spans="1:7" ht="48" thickBot="1">
      <c r="A489" s="60" t="str">
        <f>'متره برق'!P4343</f>
        <v>070506</v>
      </c>
      <c r="B489" s="60" t="str">
        <f>'متره برق'!Q4343</f>
        <v>كابل زميني چهار سيمه با عايق و روكش ترمو پلاستيك از نوع NYY و به ‌مقطع 16×4 ميليمتر مربع، براي نصب در داخل ترانشه.</v>
      </c>
      <c r="C489" s="60" t="str">
        <f>'متره برق'!R4343</f>
        <v>مترطول</v>
      </c>
      <c r="D489" s="60">
        <f>'متره برق'!S4343</f>
        <v>165500</v>
      </c>
      <c r="E489" s="94" t="e">
        <f>VLOOKUP(A489,'متره برق'!A:K,9,FALSE)</f>
        <v>#N/A</v>
      </c>
      <c r="F489" s="97">
        <f t="shared" si="19"/>
        <v>0</v>
      </c>
      <c r="G489" s="100"/>
    </row>
    <row r="490" spans="1:7" ht="48" thickBot="1">
      <c r="A490" s="60" t="str">
        <f>'متره برق'!P4344</f>
        <v>070507</v>
      </c>
      <c r="B490" s="60" t="str">
        <f>'متره برق'!Q4344</f>
        <v>كابل زميني چهار سيمه با عايق و روكش ترمو پلاستيك از نوع NYY و به ‌مقطع 25×4 ميليمتر مربع، براي نصب در داخل ترانشه.</v>
      </c>
      <c r="C490" s="60" t="str">
        <f>'متره برق'!R4344</f>
        <v>مترطول</v>
      </c>
      <c r="D490" s="60">
        <f>'متره برق'!S4344</f>
        <v>243500</v>
      </c>
      <c r="E490" s="94" t="e">
        <f>VLOOKUP(A490,'متره برق'!A:K,9,FALSE)</f>
        <v>#N/A</v>
      </c>
      <c r="F490" s="97">
        <f t="shared" si="19"/>
        <v>0</v>
      </c>
      <c r="G490" s="100"/>
    </row>
    <row r="491" spans="1:7" ht="48" thickBot="1">
      <c r="A491" s="60" t="str">
        <f>'متره برق'!P4345</f>
        <v>070508</v>
      </c>
      <c r="B491" s="60" t="str">
        <f>'متره برق'!Q4345</f>
        <v>كابل زميني چهار سيمه با عايق و روكش ترمو پلاستيك از نوع NYY و به ‌مقطع 35×4 ميليمتر مربع، براي نصب در داخل ترانشه.</v>
      </c>
      <c r="C491" s="60" t="str">
        <f>'متره برق'!R4345</f>
        <v>مترطول</v>
      </c>
      <c r="D491" s="60">
        <f>'متره برق'!S4345</f>
        <v>306500</v>
      </c>
      <c r="E491" s="94" t="e">
        <f>VLOOKUP(A491,'متره برق'!A:K,9,FALSE)</f>
        <v>#N/A</v>
      </c>
      <c r="F491" s="97">
        <f t="shared" si="19"/>
        <v>0</v>
      </c>
      <c r="G491" s="100"/>
    </row>
    <row r="492" spans="1:7" ht="48" thickBot="1">
      <c r="A492" s="60" t="str">
        <f>'متره برق'!P4346</f>
        <v>070509</v>
      </c>
      <c r="B492" s="60" t="str">
        <f>'متره برق'!Q4346</f>
        <v>كابل زميني چهار سيمه با عايق و روكش ترمو پلاستيك از نوع NYY و به ‌مقطع 50×4 ميليمتر مربع، براي نصب در داخل ترانشه.</v>
      </c>
      <c r="C492" s="60" t="str">
        <f>'متره برق'!R4346</f>
        <v>مترطول</v>
      </c>
      <c r="D492" s="60">
        <f>'متره برق'!S4346</f>
        <v>427000</v>
      </c>
      <c r="E492" s="94" t="e">
        <f>VLOOKUP(A492,'متره برق'!A:K,9,FALSE)</f>
        <v>#N/A</v>
      </c>
      <c r="F492" s="97">
        <f t="shared" si="19"/>
        <v>0</v>
      </c>
      <c r="G492" s="100"/>
    </row>
    <row r="493" spans="1:7" ht="48" thickBot="1">
      <c r="A493" s="60" t="str">
        <f>'متره برق'!P4347</f>
        <v>070510</v>
      </c>
      <c r="B493" s="60" t="str">
        <f>'متره برق'!Q4347</f>
        <v>كابل زميني چهار سيمه با عايق و روكش ترمو پلاستيك از نوع NYY و به ‌مقطع 70×4 ميليمتر مربع، براي نصب در داخل ترانشه.</v>
      </c>
      <c r="C493" s="60" t="str">
        <f>'متره برق'!R4347</f>
        <v>مترطول</v>
      </c>
      <c r="D493" s="60">
        <f>'متره برق'!S4347</f>
        <v>596000</v>
      </c>
      <c r="E493" s="94" t="e">
        <f>VLOOKUP(A493,'متره برق'!A:K,9,FALSE)</f>
        <v>#N/A</v>
      </c>
      <c r="F493" s="97">
        <f t="shared" si="19"/>
        <v>0</v>
      </c>
      <c r="G493" s="100"/>
    </row>
    <row r="494" spans="1:7" ht="48" thickBot="1">
      <c r="A494" s="60" t="str">
        <f>'متره برق'!P4348</f>
        <v>070511</v>
      </c>
      <c r="B494" s="60" t="str">
        <f>'متره برق'!Q4348</f>
        <v>كابل زميني چهار سيمه با عايق و روكش ترمو پلاستيك از نوع NYY و به ‌مقطع 95×4 ميليمتر مربع، براي نصب در داخل ترانشه.</v>
      </c>
      <c r="C494" s="60" t="str">
        <f>'متره برق'!R4348</f>
        <v>مترطول</v>
      </c>
      <c r="D494" s="60">
        <f>'متره برق'!S4348</f>
        <v>952000</v>
      </c>
      <c r="E494" s="94" t="e">
        <f>VLOOKUP(A494,'متره برق'!A:K,9,FALSE)</f>
        <v>#N/A</v>
      </c>
      <c r="F494" s="97">
        <f t="shared" si="19"/>
        <v>0</v>
      </c>
      <c r="G494" s="100"/>
    </row>
    <row r="495" spans="1:7" ht="48" thickBot="1">
      <c r="A495" s="60" t="str">
        <f>'متره برق'!P4349</f>
        <v>070512</v>
      </c>
      <c r="B495" s="60" t="str">
        <f>'متره برق'!Q4349</f>
        <v>كابل زميني چهار سيمه با عايق و روكش ترمو پلاستيك از نوع NYY و به ‌مقطع 120×4 ميليمتر مربع، براي نصب در داخل ترانشه.</v>
      </c>
      <c r="C495" s="60" t="str">
        <f>'متره برق'!R4349</f>
        <v>مترطول</v>
      </c>
      <c r="D495" s="60">
        <f>'متره برق'!S4349</f>
        <v>1022000</v>
      </c>
      <c r="E495" s="94" t="e">
        <f>VLOOKUP(A495,'متره برق'!A:K,9,FALSE)</f>
        <v>#N/A</v>
      </c>
      <c r="F495" s="97">
        <f t="shared" si="19"/>
        <v>0</v>
      </c>
      <c r="G495" s="100"/>
    </row>
    <row r="496" spans="1:7" ht="48" thickBot="1">
      <c r="A496" s="60" t="str">
        <f>'متره برق'!P4350</f>
        <v>070513</v>
      </c>
      <c r="B496" s="60" t="str">
        <f>'متره برق'!Q4350</f>
        <v>كابل زميني چهار سيمه با عايق و روكش ترمو پلاستيك از نوع NYY و به ‌مقطع 150×4 ميليمتر مربع، براي نصب در داخل ترانشه.</v>
      </c>
      <c r="C496" s="60" t="str">
        <f>'متره برق'!R4350</f>
        <v>مترطول</v>
      </c>
      <c r="D496" s="60">
        <f>'متره برق'!S4350</f>
        <v>1238000</v>
      </c>
      <c r="E496" s="94" t="e">
        <f>VLOOKUP(A496,'متره برق'!A:K,9,FALSE)</f>
        <v>#N/A</v>
      </c>
      <c r="F496" s="97">
        <f t="shared" si="19"/>
        <v>0</v>
      </c>
      <c r="G496" s="100"/>
    </row>
    <row r="497" spans="1:7" ht="48" thickBot="1">
      <c r="A497" s="60" t="str">
        <f>'متره برق'!P4351</f>
        <v>070514</v>
      </c>
      <c r="B497" s="60" t="str">
        <f>'متره برق'!Q4351</f>
        <v>كابل زميني چهار سيمه با عايق و روكش ترمو پلاستيك از نوع NYY و به ‌مقطع 185×4 ميليمتر مربع، براي نصب در داخل ترانشه.</v>
      </c>
      <c r="C497" s="60" t="str">
        <f>'متره برق'!R4351</f>
        <v>مترطول</v>
      </c>
      <c r="D497" s="60">
        <f>'متره برق'!S4351</f>
        <v>1530000</v>
      </c>
      <c r="E497" s="94" t="e">
        <f>VLOOKUP(A497,'متره برق'!A:K,9,FALSE)</f>
        <v>#N/A</v>
      </c>
      <c r="F497" s="97">
        <f t="shared" ref="F497:F560" si="20">IF(ISNA(E497*D497),0,ROUND((E497*D497),0))</f>
        <v>0</v>
      </c>
      <c r="G497" s="100"/>
    </row>
    <row r="498" spans="1:7" ht="48" thickBot="1">
      <c r="A498" s="60" t="str">
        <f>'متره برق'!P4352</f>
        <v>070515</v>
      </c>
      <c r="B498" s="60" t="str">
        <f>'متره برق'!Q4352</f>
        <v>كابل زميني چهار سيمه با عايق و روكش ترمو پلاستيك از نوع NYY و به ‌مقطع 240×4 ميليمتر مربع، براي نصب در داخل ترانشه.</v>
      </c>
      <c r="C498" s="60" t="str">
        <f>'متره برق'!R4352</f>
        <v>مترطول</v>
      </c>
      <c r="D498" s="60">
        <f>'متره برق'!S4352</f>
        <v>2004000</v>
      </c>
      <c r="E498" s="94" t="e">
        <f>VLOOKUP(A498,'متره برق'!A:K,9,FALSE)</f>
        <v>#N/A</v>
      </c>
      <c r="F498" s="97">
        <f t="shared" si="20"/>
        <v>0</v>
      </c>
      <c r="G498" s="100"/>
    </row>
    <row r="499" spans="1:7" ht="48" thickBot="1">
      <c r="A499" s="60" t="str">
        <f>'متره برق'!P4353</f>
        <v>070516</v>
      </c>
      <c r="B499" s="60" t="str">
        <f>'متره برق'!Q4353</f>
        <v>كابل زميني چهار سيمه با عايق و روكش ترمو پلاستيك از نوع NYY و به ‌مقطع 300×4 ميليمتر مربع، براي نصب در داخل ترانشه.</v>
      </c>
      <c r="C499" s="60" t="str">
        <f>'متره برق'!R4353</f>
        <v>مترطول</v>
      </c>
      <c r="D499" s="60">
        <f>'متره برق'!S4353</f>
        <v>2543000</v>
      </c>
      <c r="E499" s="94" t="e">
        <f>VLOOKUP(A499,'متره برق'!A:K,9,FALSE)</f>
        <v>#N/A</v>
      </c>
      <c r="F499" s="97">
        <f t="shared" si="20"/>
        <v>0</v>
      </c>
      <c r="G499" s="100"/>
    </row>
    <row r="500" spans="1:7" ht="48" thickBot="1">
      <c r="A500" s="60" t="str">
        <f>'متره برق'!P4354</f>
        <v>070601</v>
      </c>
      <c r="B500" s="60" t="str">
        <f>'متره برق'!Q4354</f>
        <v>كابل زميني پنج سيمه با عايق و روكش ترمو پلاستيك از نوع NYY و به ‌مقطع 1/5×5 ميليمتر مربع، براي نصب در داخل ترانشه.</v>
      </c>
      <c r="C500" s="60" t="str">
        <f>'متره برق'!R4354</f>
        <v>مترطول</v>
      </c>
      <c r="D500" s="60">
        <f>'متره برق'!S4354</f>
        <v>33000</v>
      </c>
      <c r="E500" s="94" t="e">
        <f>VLOOKUP(A500,'متره برق'!A:K,9,FALSE)</f>
        <v>#N/A</v>
      </c>
      <c r="F500" s="97">
        <f t="shared" si="20"/>
        <v>0</v>
      </c>
      <c r="G500" s="100"/>
    </row>
    <row r="501" spans="1:7" ht="48" thickBot="1">
      <c r="A501" s="60" t="str">
        <f>'متره برق'!P4355</f>
        <v>070602</v>
      </c>
      <c r="B501" s="60" t="str">
        <f>'متره برق'!Q4355</f>
        <v>كابل زميني پنج سيمه با عايق و روكش ترمو پلاستيك از نوع NYY و به ‌مقطع 2/5×5 ميليمتر مربع، براي نصب در داخل ترانشه.</v>
      </c>
      <c r="C501" s="60" t="str">
        <f>'متره برق'!R4355</f>
        <v>مترطول</v>
      </c>
      <c r="D501" s="60">
        <f>'متره برق'!S4355</f>
        <v>50300</v>
      </c>
      <c r="E501" s="94" t="e">
        <f>VLOOKUP(A501,'متره برق'!A:K,9,FALSE)</f>
        <v>#N/A</v>
      </c>
      <c r="F501" s="97">
        <f t="shared" si="20"/>
        <v>0</v>
      </c>
      <c r="G501" s="100"/>
    </row>
    <row r="502" spans="1:7" ht="48" thickBot="1">
      <c r="A502" s="60" t="str">
        <f>'متره برق'!P4356</f>
        <v>070603</v>
      </c>
      <c r="B502" s="60" t="str">
        <f>'متره برق'!Q4356</f>
        <v>كابل زميني پنج سيمه با عايق و روكش ترمو پلاستيك از نوع NYY و به ‌مقطع 4×5 ميليمتر مربع، براي نصب در داخل ترانشه.</v>
      </c>
      <c r="C502" s="60" t="str">
        <f>'متره برق'!R4356</f>
        <v>مترطول</v>
      </c>
      <c r="D502" s="60">
        <f>'متره برق'!S4356</f>
        <v>63300</v>
      </c>
      <c r="E502" s="94" t="e">
        <f>VLOOKUP(A502,'متره برق'!A:K,9,FALSE)</f>
        <v>#N/A</v>
      </c>
      <c r="F502" s="97">
        <f t="shared" si="20"/>
        <v>0</v>
      </c>
      <c r="G502" s="100"/>
    </row>
    <row r="503" spans="1:7" ht="48" thickBot="1">
      <c r="A503" s="60" t="str">
        <f>'متره برق'!P4357</f>
        <v>070604</v>
      </c>
      <c r="B503" s="60" t="str">
        <f>'متره برق'!Q4357</f>
        <v>كابل زميني پنج سيمه با عايق و روكش ترمو پلاستيك از نوع NYY و به ‌مقطع 6×5 ميليمتر مربع، براي نصب در داخل ترانشه.</v>
      </c>
      <c r="C503" s="60" t="str">
        <f>'متره برق'!R4357</f>
        <v>مترطول</v>
      </c>
      <c r="D503" s="60">
        <f>'متره برق'!S4357</f>
        <v>81900</v>
      </c>
      <c r="E503" s="94" t="e">
        <f>VLOOKUP(A503,'متره برق'!A:K,9,FALSE)</f>
        <v>#N/A</v>
      </c>
      <c r="F503" s="97">
        <f t="shared" si="20"/>
        <v>0</v>
      </c>
      <c r="G503" s="100"/>
    </row>
    <row r="504" spans="1:7" ht="48" thickBot="1">
      <c r="A504" s="60" t="str">
        <f>'متره برق'!P4358</f>
        <v>070605</v>
      </c>
      <c r="B504" s="60" t="str">
        <f>'متره برق'!Q4358</f>
        <v>كابل زميني پنج سيمه با عايق و روكش ترمو پلاستيك از نوع NYY و به ‌مقطع 10×5 ميليمتر مربع، براي نصب در داخل ترانشه.</v>
      </c>
      <c r="C504" s="60" t="str">
        <f>'متره برق'!R4358</f>
        <v>مترطول</v>
      </c>
      <c r="D504" s="60">
        <f>'متره برق'!S4358</f>
        <v>133000</v>
      </c>
      <c r="E504" s="94" t="e">
        <f>VLOOKUP(A504,'متره برق'!A:K,9,FALSE)</f>
        <v>#N/A</v>
      </c>
      <c r="F504" s="97">
        <f t="shared" si="20"/>
        <v>0</v>
      </c>
      <c r="G504" s="100"/>
    </row>
    <row r="505" spans="1:7" ht="48" thickBot="1">
      <c r="A505" s="60" t="str">
        <f>'متره برق'!P4359</f>
        <v>070606</v>
      </c>
      <c r="B505" s="60" t="str">
        <f>'متره برق'!Q4359</f>
        <v>كابل زميني پنج سيمه با عايق و روكش ترمو پلاستيك از نوع NYY و به ‌مقطع 16×5 ميليمتر مربع، براي نصب در داخل ترانشه.</v>
      </c>
      <c r="C505" s="60" t="str">
        <f>'متره برق'!R4359</f>
        <v>مترطول</v>
      </c>
      <c r="D505" s="60">
        <f>'متره برق'!S4359</f>
        <v>207000</v>
      </c>
      <c r="E505" s="94" t="e">
        <f>VLOOKUP(A505,'متره برق'!A:K,9,FALSE)</f>
        <v>#N/A</v>
      </c>
      <c r="F505" s="97">
        <f t="shared" si="20"/>
        <v>0</v>
      </c>
      <c r="G505" s="100"/>
    </row>
    <row r="506" spans="1:7" ht="48" thickBot="1">
      <c r="A506" s="60" t="str">
        <f>'متره برق'!P4360</f>
        <v>070607</v>
      </c>
      <c r="B506" s="60" t="str">
        <f>'متره برق'!Q4360</f>
        <v>كابل زميني پنج سيمه با عايق و روكش ترمو پلاستيك از نوع NYY و به ‌مقطع 25×5 ميليمتر مربع، براي نصب در داخل ترانشه.</v>
      </c>
      <c r="C506" s="60" t="str">
        <f>'متره برق'!R4360</f>
        <v>مترطول</v>
      </c>
      <c r="D506" s="60">
        <f>'متره برق'!S4360</f>
        <v>287000</v>
      </c>
      <c r="E506" s="94" t="e">
        <f>VLOOKUP(A506,'متره برق'!A:K,9,FALSE)</f>
        <v>#N/A</v>
      </c>
      <c r="F506" s="97">
        <f t="shared" si="20"/>
        <v>0</v>
      </c>
      <c r="G506" s="100"/>
    </row>
    <row r="507" spans="1:7" ht="48" thickBot="1">
      <c r="A507" s="60" t="str">
        <f>'متره برق'!P4361</f>
        <v>070608</v>
      </c>
      <c r="B507" s="60" t="str">
        <f>'متره برق'!Q4361</f>
        <v>كابل زميني پنج سيمه با عايق و روكش ترمو پلاستيك از نوع NYY و به ‌مقطع 35×5 ميليمتر مربع، براي نصب در داخل ترانشه.</v>
      </c>
      <c r="C507" s="60" t="str">
        <f>'متره برق'!R4361</f>
        <v>مترطول</v>
      </c>
      <c r="D507" s="60">
        <f>'متره برق'!S4361</f>
        <v>390000</v>
      </c>
      <c r="E507" s="94" t="e">
        <f>VLOOKUP(A507,'متره برق'!A:K,9,FALSE)</f>
        <v>#N/A</v>
      </c>
      <c r="F507" s="97">
        <f t="shared" si="20"/>
        <v>0</v>
      </c>
      <c r="G507" s="100"/>
    </row>
    <row r="508" spans="1:7" ht="48" thickBot="1">
      <c r="A508" s="60" t="str">
        <f>'متره برق'!P4362</f>
        <v>071101</v>
      </c>
      <c r="B508" s="60" t="str">
        <f>'متره برق'!Q4362</f>
        <v>كابل كنترل زميني چند سيمه، با عايق و روكش ترمو پلاستيك از نوع NYY و به ‌مقطع 1/5×7 ميليمتر مربع، براي نصب در داخل ترانشه.</v>
      </c>
      <c r="C508" s="60" t="str">
        <f>'متره برق'!R4362</f>
        <v>مترطول</v>
      </c>
      <c r="D508" s="60">
        <f>'متره برق'!S4362</f>
        <v>49300</v>
      </c>
      <c r="E508" s="94" t="e">
        <f>VLOOKUP(A508,'متره برق'!A:K,9,FALSE)</f>
        <v>#N/A</v>
      </c>
      <c r="F508" s="97">
        <f t="shared" si="20"/>
        <v>0</v>
      </c>
      <c r="G508" s="100"/>
    </row>
    <row r="509" spans="1:7" ht="48" thickBot="1">
      <c r="A509" s="60" t="str">
        <f>'متره برق'!P4363</f>
        <v>071102</v>
      </c>
      <c r="B509" s="60" t="str">
        <f>'متره برق'!Q4363</f>
        <v>كابل كنترل زميني چند سيمه، با عايق و روكش ترمو پلاستيك از نوع NYY و به ‌مقطع 1/5×8 ميليمتر مربع، براي نصب در داخل ترانشه.</v>
      </c>
      <c r="C509" s="60" t="str">
        <f>'متره برق'!R4363</f>
        <v>مترطول</v>
      </c>
      <c r="D509" s="60">
        <f>'متره برق'!S4363</f>
        <v>57100</v>
      </c>
      <c r="E509" s="94" t="e">
        <f>VLOOKUP(A509,'متره برق'!A:K,9,FALSE)</f>
        <v>#N/A</v>
      </c>
      <c r="F509" s="97">
        <f t="shared" si="20"/>
        <v>0</v>
      </c>
      <c r="G509" s="100"/>
    </row>
    <row r="510" spans="1:7" ht="48" thickBot="1">
      <c r="A510" s="60" t="str">
        <f>'متره برق'!P4364</f>
        <v>071103</v>
      </c>
      <c r="B510" s="60" t="str">
        <f>'متره برق'!Q4364</f>
        <v>كابل كنترل زميني چند سيمه، با عايق و روكش ترمو پلاستيك از نوع NYY و به ‌مقطع 1/5×10 ميليمتر مربع، براي نصب در داخل ترانشه.</v>
      </c>
      <c r="C510" s="60" t="str">
        <f>'متره برق'!R4364</f>
        <v>مترطول</v>
      </c>
      <c r="D510" s="60">
        <f>'متره برق'!S4364</f>
        <v>65400</v>
      </c>
      <c r="E510" s="94" t="e">
        <f>VLOOKUP(A510,'متره برق'!A:K,9,FALSE)</f>
        <v>#N/A</v>
      </c>
      <c r="F510" s="97">
        <f t="shared" si="20"/>
        <v>0</v>
      </c>
      <c r="G510" s="100"/>
    </row>
    <row r="511" spans="1:7" ht="48" thickBot="1">
      <c r="A511" s="60" t="str">
        <f>'متره برق'!P4365</f>
        <v>071104</v>
      </c>
      <c r="B511" s="60" t="str">
        <f>'متره برق'!Q4365</f>
        <v>كابل كنترل زميني چند سيمه، با عايق و روكش ترمو پلاستيك از نوع NYY و به ‌مقطع 1/5×12 ميليمتر مربع، براي نصب در داخل ترانشه.</v>
      </c>
      <c r="C511" s="60" t="str">
        <f>'متره برق'!R4365</f>
        <v>مترطول</v>
      </c>
      <c r="D511" s="60">
        <f>'متره برق'!S4365</f>
        <v>73800</v>
      </c>
      <c r="E511" s="94" t="e">
        <f>VLOOKUP(A511,'متره برق'!A:K,9,FALSE)</f>
        <v>#N/A</v>
      </c>
      <c r="F511" s="97">
        <f t="shared" si="20"/>
        <v>0</v>
      </c>
      <c r="G511" s="100"/>
    </row>
    <row r="512" spans="1:7" ht="48" thickBot="1">
      <c r="A512" s="60" t="str">
        <f>'متره برق'!P4366</f>
        <v>071105</v>
      </c>
      <c r="B512" s="60" t="str">
        <f>'متره برق'!Q4366</f>
        <v>كابل كنترل زميني چند سيمه، با عايق و روكش ترمو پلاستيك از نوع NYY و به ‌مقطع 1/5×14 ميليمتر مربع، براي نصب در داخل ترانشه.</v>
      </c>
      <c r="C512" s="60" t="str">
        <f>'متره برق'!R4366</f>
        <v>مترطول</v>
      </c>
      <c r="D512" s="60">
        <f>'متره برق'!S4366</f>
        <v>84100</v>
      </c>
      <c r="E512" s="94" t="e">
        <f>VLOOKUP(A512,'متره برق'!A:K,9,FALSE)</f>
        <v>#N/A</v>
      </c>
      <c r="F512" s="97">
        <f t="shared" si="20"/>
        <v>0</v>
      </c>
      <c r="G512" s="100"/>
    </row>
    <row r="513" spans="1:7" ht="48" thickBot="1">
      <c r="A513" s="60" t="str">
        <f>'متره برق'!P4367</f>
        <v>071106</v>
      </c>
      <c r="B513" s="60" t="str">
        <f>'متره برق'!Q4367</f>
        <v>كابل كنترل زميني چند سيمه، با عايق و روكش ترمو پلاستيك از نوع NYY و به ‌مقطع 1/5×16 ميليمتر مربع، براي نصب در داخل ترانشه.</v>
      </c>
      <c r="C513" s="60" t="str">
        <f>'متره برق'!R4367</f>
        <v>مترطول</v>
      </c>
      <c r="D513" s="60">
        <f>'متره برق'!S4367</f>
        <v>95600</v>
      </c>
      <c r="E513" s="94" t="e">
        <f>VLOOKUP(A513,'متره برق'!A:K,9,FALSE)</f>
        <v>#N/A</v>
      </c>
      <c r="F513" s="97">
        <f t="shared" si="20"/>
        <v>0</v>
      </c>
      <c r="G513" s="100"/>
    </row>
    <row r="514" spans="1:7" ht="48" thickBot="1">
      <c r="A514" s="60" t="str">
        <f>'متره برق'!P4368</f>
        <v>071107</v>
      </c>
      <c r="B514" s="60" t="str">
        <f>'متره برق'!Q4368</f>
        <v>كابل كنترل زميني چند سيمه، با عايق و روكش ترمو پلاستيك از نوع NYY و به ‌مقطع 1/5×19 ميليمتر مربع، براي نصب در داخل ترانشه.</v>
      </c>
      <c r="C514" s="60" t="str">
        <f>'متره برق'!R4368</f>
        <v>مترطول</v>
      </c>
      <c r="D514" s="60">
        <f>'متره برق'!S4368</f>
        <v>109000</v>
      </c>
      <c r="E514" s="94" t="e">
        <f>VLOOKUP(A514,'متره برق'!A:K,9,FALSE)</f>
        <v>#N/A</v>
      </c>
      <c r="F514" s="97">
        <f t="shared" si="20"/>
        <v>0</v>
      </c>
      <c r="G514" s="100"/>
    </row>
    <row r="515" spans="1:7" ht="48" thickBot="1">
      <c r="A515" s="60" t="str">
        <f>'متره برق'!P4369</f>
        <v>071108</v>
      </c>
      <c r="B515" s="60" t="str">
        <f>'متره برق'!Q4369</f>
        <v>كابل كنترل زميني چند سيمه، با عايق و روكش ترمو پلاستيك از نوع NYY و به ‌مقطع 1/5×21 ميليمتر مربع، براي نصب در داخل ترانشه.</v>
      </c>
      <c r="C515" s="60" t="str">
        <f>'متره برق'!R4369</f>
        <v>مترطول</v>
      </c>
      <c r="D515" s="60">
        <f>'متره برق'!S4369</f>
        <v>126500</v>
      </c>
      <c r="E515" s="94" t="e">
        <f>VLOOKUP(A515,'متره برق'!A:K,9,FALSE)</f>
        <v>#N/A</v>
      </c>
      <c r="F515" s="97">
        <f t="shared" si="20"/>
        <v>0</v>
      </c>
      <c r="G515" s="100"/>
    </row>
    <row r="516" spans="1:7" ht="48" thickBot="1">
      <c r="A516" s="60" t="str">
        <f>'متره برق'!P4370</f>
        <v>071109</v>
      </c>
      <c r="B516" s="60" t="str">
        <f>'متره برق'!Q4370</f>
        <v>كابل كنترل زميني چند سيمه، با عايق و روكش ترمو پلاستيك از نوع NYY و به ‌مقطع 1/5×24 ميليمتر مربع، براي نصب در داخل ترانشه.</v>
      </c>
      <c r="C516" s="60" t="str">
        <f>'متره برق'!R4370</f>
        <v>مترطول</v>
      </c>
      <c r="D516" s="60">
        <f>'متره برق'!S4370</f>
        <v>133000</v>
      </c>
      <c r="E516" s="94" t="e">
        <f>VLOOKUP(A516,'متره برق'!A:K,9,FALSE)</f>
        <v>#N/A</v>
      </c>
      <c r="F516" s="97">
        <f t="shared" si="20"/>
        <v>0</v>
      </c>
      <c r="G516" s="100"/>
    </row>
    <row r="517" spans="1:7" ht="48" thickBot="1">
      <c r="A517" s="60" t="str">
        <f>'متره برق'!P4371</f>
        <v>071110</v>
      </c>
      <c r="B517" s="60" t="str">
        <f>'متره برق'!Q4371</f>
        <v>كابل كنترل زميني چند سيمه، با عايق و روكش ترمو پلاستيك از نوع NYY و به ‌مقطع 1/5×30 ميليمتر مربع، براي نصب در داخل ترانشه.</v>
      </c>
      <c r="C517" s="60" t="str">
        <f>'متره برق'!R4371</f>
        <v>مترطول</v>
      </c>
      <c r="D517" s="60">
        <f>'متره برق'!S4371</f>
        <v>0</v>
      </c>
      <c r="E517" s="94" t="e">
        <f>VLOOKUP(A517,'متره برق'!A:K,9,FALSE)</f>
        <v>#N/A</v>
      </c>
      <c r="F517" s="97">
        <f t="shared" si="20"/>
        <v>0</v>
      </c>
      <c r="G517" s="100"/>
    </row>
    <row r="518" spans="1:7" ht="48" thickBot="1">
      <c r="A518" s="60" t="str">
        <f>'متره برق'!P4372</f>
        <v>071111</v>
      </c>
      <c r="B518" s="60" t="str">
        <f>'متره برق'!Q4372</f>
        <v>كابل كنترل زميني چند سيمه، با عايق و روكش ترمو پلاستيك از نوع NYY و به ‌مقطع 1/5×40 ميليمتر مربع، براي نصب در داخل ترانشه.</v>
      </c>
      <c r="C518" s="60" t="str">
        <f>'متره برق'!R4372</f>
        <v>مترطول</v>
      </c>
      <c r="D518" s="60">
        <f>'متره برق'!S4372</f>
        <v>226500</v>
      </c>
      <c r="E518" s="94" t="e">
        <f>VLOOKUP(A518,'متره برق'!A:K,9,FALSE)</f>
        <v>#N/A</v>
      </c>
      <c r="F518" s="97">
        <f t="shared" si="20"/>
        <v>0</v>
      </c>
      <c r="G518" s="100"/>
    </row>
    <row r="519" spans="1:7" ht="48" thickBot="1">
      <c r="A519" s="60" t="str">
        <f>'متره برق'!P4373</f>
        <v>071112</v>
      </c>
      <c r="B519" s="60" t="str">
        <f>'متره برق'!Q4373</f>
        <v>كابل كنترل زميني چند سيمه، با عايق و روكش ترمو پلاستيك از نوع NYY و به ‌مقطع 1/5×52 ميليمتر مربع، براي نصب در داخل ترانشه.</v>
      </c>
      <c r="C519" s="60" t="str">
        <f>'متره برق'!R4373</f>
        <v>مترطول</v>
      </c>
      <c r="D519" s="60">
        <f>'متره برق'!S4373</f>
        <v>0</v>
      </c>
      <c r="E519" s="94" t="e">
        <f>VLOOKUP(A519,'متره برق'!A:K,9,FALSE)</f>
        <v>#N/A</v>
      </c>
      <c r="F519" s="97">
        <f t="shared" si="20"/>
        <v>0</v>
      </c>
      <c r="G519" s="100"/>
    </row>
    <row r="520" spans="1:7" ht="48" thickBot="1">
      <c r="A520" s="60" t="str">
        <f>'متره برق'!P4374</f>
        <v>071113</v>
      </c>
      <c r="B520" s="60" t="str">
        <f>'متره برق'!Q4374</f>
        <v>كابل كنترل زميني چند سيمه، با عايق و روكش ترمو پلاستيك از نوع NYY و به ‌مقطع 1/5×61 ميليمتر مربع، براي نصب در داخل ترانشه.</v>
      </c>
      <c r="C520" s="60" t="str">
        <f>'متره برق'!R4374</f>
        <v>مترطول</v>
      </c>
      <c r="D520" s="60">
        <f>'متره برق'!S4374</f>
        <v>0</v>
      </c>
      <c r="E520" s="94" t="e">
        <f>VLOOKUP(A520,'متره برق'!A:K,9,FALSE)</f>
        <v>#N/A</v>
      </c>
      <c r="F520" s="97">
        <f t="shared" si="20"/>
        <v>0</v>
      </c>
      <c r="G520" s="100"/>
    </row>
    <row r="521" spans="1:7" ht="48" thickBot="1">
      <c r="A521" s="60" t="str">
        <f>'متره برق'!P4375</f>
        <v>071201</v>
      </c>
      <c r="B521" s="60" t="str">
        <f>'متره برق'!Q4375</f>
        <v>كابل كنترل زميني چند سيمه، با عايق و روكش ترمو پلاستيك از نوع NYY و به ‌مقطع 2/5×5 ميليمتر مربع، براي نصب در داخل ترانشه.</v>
      </c>
      <c r="C521" s="60" t="str">
        <f>'متره برق'!R4375</f>
        <v>مترطول</v>
      </c>
      <c r="D521" s="60">
        <f>'متره برق'!S4375</f>
        <v>58900</v>
      </c>
      <c r="E521" s="94" t="e">
        <f>VLOOKUP(A521,'متره برق'!A:K,9,FALSE)</f>
        <v>#N/A</v>
      </c>
      <c r="F521" s="97">
        <f t="shared" si="20"/>
        <v>0</v>
      </c>
      <c r="G521" s="100"/>
    </row>
    <row r="522" spans="1:7" ht="48" thickBot="1">
      <c r="A522" s="60" t="str">
        <f>'متره برق'!P4376</f>
        <v>071202</v>
      </c>
      <c r="B522" s="60" t="str">
        <f>'متره برق'!Q4376</f>
        <v>كابل كنترل زميني چند سيمه، با عايق و روكش ترمو پلاستيك از نوع NYY و به ‌مقطع 2/5×7 ميليمتر مربع، براي نصب در داخل ترانشه.</v>
      </c>
      <c r="C522" s="60" t="str">
        <f>'متره برق'!R4376</f>
        <v>مترطول</v>
      </c>
      <c r="D522" s="60">
        <f>'متره برق'!S4376</f>
        <v>78800</v>
      </c>
      <c r="E522" s="94" t="e">
        <f>VLOOKUP(A522,'متره برق'!A:K,9,FALSE)</f>
        <v>#N/A</v>
      </c>
      <c r="F522" s="97">
        <f t="shared" si="20"/>
        <v>0</v>
      </c>
      <c r="G522" s="100"/>
    </row>
    <row r="523" spans="1:7" ht="48" thickBot="1">
      <c r="A523" s="60" t="str">
        <f>'متره برق'!P4377</f>
        <v>071203</v>
      </c>
      <c r="B523" s="60" t="str">
        <f>'متره برق'!Q4377</f>
        <v>كابل كنترل زميني چند سيمه، با عايق و روكش ترمو پلاستيك از نوع NYY و به ‌مقطع 2/5×10 ميليمتر مربع، براي نصب در داخل ترانشه.</v>
      </c>
      <c r="C523" s="60" t="str">
        <f>'متره برق'!R4377</f>
        <v>مترطول</v>
      </c>
      <c r="D523" s="60">
        <f>'متره برق'!S4377</f>
        <v>85700</v>
      </c>
      <c r="E523" s="94" t="e">
        <f>VLOOKUP(A523,'متره برق'!A:K,9,FALSE)</f>
        <v>#N/A</v>
      </c>
      <c r="F523" s="97">
        <f t="shared" si="20"/>
        <v>0</v>
      </c>
      <c r="G523" s="100"/>
    </row>
    <row r="524" spans="1:7" ht="48" thickBot="1">
      <c r="A524" s="60" t="str">
        <f>'متره برق'!P4378</f>
        <v>071204</v>
      </c>
      <c r="B524" s="60" t="str">
        <f>'متره برق'!Q4378</f>
        <v>كابل كنترل زميني چند سيمه، با عايق و روكش ترمو پلاستيك از نوع NYY و به ‌مقطع 2/5×12 ميليمتر مربع، براي نصب در داخل ترانشه.</v>
      </c>
      <c r="C524" s="60" t="str">
        <f>'متره برق'!R4378</f>
        <v>مترطول</v>
      </c>
      <c r="D524" s="60">
        <f>'متره برق'!S4378</f>
        <v>98700</v>
      </c>
      <c r="E524" s="94" t="e">
        <f>VLOOKUP(A524,'متره برق'!A:K,9,FALSE)</f>
        <v>#N/A</v>
      </c>
      <c r="F524" s="97">
        <f t="shared" si="20"/>
        <v>0</v>
      </c>
      <c r="G524" s="100"/>
    </row>
    <row r="525" spans="1:7" ht="48" thickBot="1">
      <c r="A525" s="60" t="str">
        <f>'متره برق'!P4379</f>
        <v>071205</v>
      </c>
      <c r="B525" s="60" t="str">
        <f>'متره برق'!Q4379</f>
        <v>كابل كنترل زميني چند سيمه، با عايق و روكش ترمو پلاستيك از نوع NYY و به ‌مقطع 2/5×14 ميليمتر مربع، براي نصب در داخل ترانشه.</v>
      </c>
      <c r="C525" s="60" t="str">
        <f>'متره برق'!R4379</f>
        <v>مترطول</v>
      </c>
      <c r="D525" s="60">
        <f>'متره برق'!S4379</f>
        <v>113000</v>
      </c>
      <c r="E525" s="94" t="e">
        <f>VLOOKUP(A525,'متره برق'!A:K,9,FALSE)</f>
        <v>#N/A</v>
      </c>
      <c r="F525" s="97">
        <f t="shared" si="20"/>
        <v>0</v>
      </c>
      <c r="G525" s="100"/>
    </row>
    <row r="526" spans="1:7" ht="48" thickBot="1">
      <c r="A526" s="60" t="str">
        <f>'متره برق'!P4380</f>
        <v>071206</v>
      </c>
      <c r="B526" s="60" t="str">
        <f>'متره برق'!Q4380</f>
        <v>كابل كنترل زميني چند سيمه، با عايق و روكش ترمو پلاستيك از نوع NYY و به ‌مقطع 2/5×16 ميليمتر مربع، براي نصب در داخل ترانشه.</v>
      </c>
      <c r="C526" s="60" t="str">
        <f>'متره برق'!R4380</f>
        <v>مترطول</v>
      </c>
      <c r="D526" s="60">
        <f>'متره برق'!S4380</f>
        <v>128500</v>
      </c>
      <c r="E526" s="94" t="e">
        <f>VLOOKUP(A526,'متره برق'!A:K,9,FALSE)</f>
        <v>#N/A</v>
      </c>
      <c r="F526" s="97">
        <f t="shared" si="20"/>
        <v>0</v>
      </c>
      <c r="G526" s="100"/>
    </row>
    <row r="527" spans="1:7" ht="48" thickBot="1">
      <c r="A527" s="60" t="str">
        <f>'متره برق'!P4381</f>
        <v>071207</v>
      </c>
      <c r="B527" s="60" t="str">
        <f>'متره برق'!Q4381</f>
        <v>كابل كنترل زميني چند سيمه، با عايق و روكش ترمو پلاستيك از نوع NYY و به ‌مقطع 2/5×19 ميليمتر مربع، براي نصب در داخل ترانشه.</v>
      </c>
      <c r="C527" s="60" t="str">
        <f>'متره برق'!R4381</f>
        <v>مترطول</v>
      </c>
      <c r="D527" s="60">
        <f>'متره برق'!S4381</f>
        <v>147500</v>
      </c>
      <c r="E527" s="94" t="e">
        <f>VLOOKUP(A527,'متره برق'!A:K,9,FALSE)</f>
        <v>#N/A</v>
      </c>
      <c r="F527" s="97">
        <f t="shared" si="20"/>
        <v>0</v>
      </c>
      <c r="G527" s="100"/>
    </row>
    <row r="528" spans="1:7" ht="48" thickBot="1">
      <c r="A528" s="60" t="str">
        <f>'متره برق'!P4382</f>
        <v>071208</v>
      </c>
      <c r="B528" s="60" t="str">
        <f>'متره برق'!Q4382</f>
        <v>كابل كنترل زميني چند سيمه، با عايق و روكش ترمو پلاستيك از نوع NYY و به ‌مقطع 2/5×24 ميليمتر مربع، براي نصب در داخل ترانشه.</v>
      </c>
      <c r="C528" s="60" t="str">
        <f>'متره برق'!R4382</f>
        <v>مترطول</v>
      </c>
      <c r="D528" s="60">
        <f>'متره برق'!S4382</f>
        <v>178000</v>
      </c>
      <c r="E528" s="94" t="e">
        <f>VLOOKUP(A528,'متره برق'!A:K,9,FALSE)</f>
        <v>#N/A</v>
      </c>
      <c r="F528" s="97">
        <f t="shared" si="20"/>
        <v>0</v>
      </c>
      <c r="G528" s="100"/>
    </row>
    <row r="529" spans="1:7" ht="48" thickBot="1">
      <c r="A529" s="60" t="str">
        <f>'متره برق'!P4383</f>
        <v>071209</v>
      </c>
      <c r="B529" s="60" t="str">
        <f>'متره برق'!Q4383</f>
        <v>كابل كنترل زميني چند سيمه، با عايق و روكش ترمو پلاستيك از نوع NYY و به ‌مقطع 2/5×30 ميليمتر مربع، براي نصب در داخل ترانشه.</v>
      </c>
      <c r="C529" s="60" t="str">
        <f>'متره برق'!R4383</f>
        <v>مترطول</v>
      </c>
      <c r="D529" s="60">
        <f>'متره برق'!S4383</f>
        <v>265000</v>
      </c>
      <c r="E529" s="94" t="e">
        <f>VLOOKUP(A529,'متره برق'!A:K,9,FALSE)</f>
        <v>#N/A</v>
      </c>
      <c r="F529" s="97">
        <f t="shared" si="20"/>
        <v>0</v>
      </c>
      <c r="G529" s="100"/>
    </row>
    <row r="530" spans="1:7" ht="48" thickBot="1">
      <c r="A530" s="60" t="str">
        <f>'متره برق'!P4384</f>
        <v>071210</v>
      </c>
      <c r="B530" s="60" t="str">
        <f>'متره برق'!Q4384</f>
        <v>كابل كنترل زميني چند سيمه، با عايق و روكش ترمو پلاستيك از نوع NYY و به ‌مقطع 2/5×37 ميليمتر مربع، براي نصب در داخل ترانشه.</v>
      </c>
      <c r="C530" s="60" t="str">
        <f>'متره برق'!R4384</f>
        <v>مترطول</v>
      </c>
      <c r="D530" s="60">
        <f>'متره برق'!S4384</f>
        <v>0</v>
      </c>
      <c r="E530" s="94" t="e">
        <f>VLOOKUP(A530,'متره برق'!A:K,9,FALSE)</f>
        <v>#N/A</v>
      </c>
      <c r="F530" s="97">
        <f t="shared" si="20"/>
        <v>0</v>
      </c>
      <c r="G530" s="100"/>
    </row>
    <row r="531" spans="1:7" ht="48" thickBot="1">
      <c r="A531" s="60" t="str">
        <f>'متره برق'!P4385</f>
        <v>071211</v>
      </c>
      <c r="B531" s="60" t="str">
        <f>'متره برق'!Q4385</f>
        <v>كابل كنترل زميني چند سيمه، با عايق و روكش ترمو پلاستيك از نوع NYY و به ‌مقطع 2/5×40 ميليمتر مربع، براي نصب در داخل ترانشه.</v>
      </c>
      <c r="C531" s="60" t="str">
        <f>'متره برق'!R4385</f>
        <v>مترطول</v>
      </c>
      <c r="D531" s="60">
        <f>'متره برق'!S4385</f>
        <v>369500</v>
      </c>
      <c r="E531" s="94" t="e">
        <f>VLOOKUP(A531,'متره برق'!A:K,9,FALSE)</f>
        <v>#N/A</v>
      </c>
      <c r="F531" s="97">
        <f t="shared" si="20"/>
        <v>0</v>
      </c>
      <c r="G531" s="100"/>
    </row>
    <row r="532" spans="1:7" ht="48" thickBot="1">
      <c r="A532" s="60" t="str">
        <f>'متره برق'!P4386</f>
        <v>071212</v>
      </c>
      <c r="B532" s="60" t="str">
        <f>'متره برق'!Q4386</f>
        <v>كابل كنترل زميني چند سيمه، با عايق و روكش ترمو پلاستيك از نوع NYY و به ‌مقطع 2/5×52 ميليمتر مربع، براي نصب در داخل ترانشه.</v>
      </c>
      <c r="C532" s="60" t="str">
        <f>'متره برق'!R4386</f>
        <v>مترطول</v>
      </c>
      <c r="D532" s="60">
        <f>'متره برق'!S4386</f>
        <v>0</v>
      </c>
      <c r="E532" s="94" t="e">
        <f>VLOOKUP(A532,'متره برق'!A:K,9,FALSE)</f>
        <v>#N/A</v>
      </c>
      <c r="F532" s="97">
        <f t="shared" si="20"/>
        <v>0</v>
      </c>
      <c r="G532" s="100"/>
    </row>
    <row r="533" spans="1:7" ht="48" thickBot="1">
      <c r="A533" s="60" t="str">
        <f>'متره برق'!P4387</f>
        <v>071301</v>
      </c>
      <c r="B533" s="60" t="str">
        <f>'متره برق'!Q4387</f>
        <v>كابل كنترل زميني چند سيمه، با عايق و روكش ترمو پلاستيك از نوع NYY و به ‌مقطع 4×5 ميليمتر مربع، براي نصب در داخل ترانشه.</v>
      </c>
      <c r="C533" s="60" t="str">
        <f>'متره برق'!R4387</f>
        <v>مترطول</v>
      </c>
      <c r="D533" s="60">
        <f>'متره برق'!S4387</f>
        <v>0</v>
      </c>
      <c r="E533" s="94" t="e">
        <f>VLOOKUP(A533,'متره برق'!A:K,9,FALSE)</f>
        <v>#N/A</v>
      </c>
      <c r="F533" s="97">
        <f t="shared" si="20"/>
        <v>0</v>
      </c>
      <c r="G533" s="100"/>
    </row>
    <row r="534" spans="1:7" ht="48" thickBot="1">
      <c r="A534" s="60" t="str">
        <f>'متره برق'!P4388</f>
        <v>071302</v>
      </c>
      <c r="B534" s="60" t="str">
        <f>'متره برق'!Q4388</f>
        <v>كابل كنترل زميني چند سيمه، با عايق و روكش ترمو پلاستيك از نوع NYY و به ‌مقطع 4×7 ميليمتر مربع، براي نصب در داخل ترانشه.</v>
      </c>
      <c r="C534" s="60" t="str">
        <f>'متره برق'!R4388</f>
        <v>مترطول</v>
      </c>
      <c r="D534" s="60">
        <f>'متره برق'!S4388</f>
        <v>0</v>
      </c>
      <c r="E534" s="94" t="e">
        <f>VLOOKUP(A534,'متره برق'!A:K,9,FALSE)</f>
        <v>#N/A</v>
      </c>
      <c r="F534" s="97">
        <f t="shared" si="20"/>
        <v>0</v>
      </c>
      <c r="G534" s="100"/>
    </row>
    <row r="535" spans="1:7" ht="48" thickBot="1">
      <c r="A535" s="60" t="str">
        <f>'متره برق'!P4389</f>
        <v>071303</v>
      </c>
      <c r="B535" s="60" t="str">
        <f>'متره برق'!Q4389</f>
        <v>كابل كنترل زميني چند سيمه، با عايق و روكش ترمو پلاستيك از نوع NYY و به ‌مقطع 4×10 ميليمتر مربع، براي نصب در داخل ترانشه.</v>
      </c>
      <c r="C535" s="60" t="str">
        <f>'متره برق'!R4389</f>
        <v>مترطول</v>
      </c>
      <c r="D535" s="60">
        <f>'متره برق'!S4389</f>
        <v>0</v>
      </c>
      <c r="E535" s="94" t="e">
        <f>VLOOKUP(A535,'متره برق'!A:K,9,FALSE)</f>
        <v>#N/A</v>
      </c>
      <c r="F535" s="97">
        <f t="shared" si="20"/>
        <v>0</v>
      </c>
      <c r="G535" s="100"/>
    </row>
    <row r="536" spans="1:7" ht="48" thickBot="1">
      <c r="A536" s="60" t="str">
        <f>'متره برق'!P4390</f>
        <v>071304</v>
      </c>
      <c r="B536" s="60" t="str">
        <f>'متره برق'!Q4390</f>
        <v>كابل كنترل زميني چند سيمه، با عايق و روكش ترمو پلاستيك از نوع NYY و به ‌مقطع 4×12 ميليمتر مربع، براي نصب در داخل ترانشه.</v>
      </c>
      <c r="C536" s="60" t="str">
        <f>'متره برق'!R4390</f>
        <v>مترطول</v>
      </c>
      <c r="D536" s="60">
        <f>'متره برق'!S4390</f>
        <v>0</v>
      </c>
      <c r="E536" s="94" t="e">
        <f>VLOOKUP(A536,'متره برق'!A:K,9,FALSE)</f>
        <v>#N/A</v>
      </c>
      <c r="F536" s="97">
        <f t="shared" si="20"/>
        <v>0</v>
      </c>
      <c r="G536" s="100"/>
    </row>
    <row r="537" spans="1:7" ht="48" thickBot="1">
      <c r="A537" s="60" t="str">
        <f>'متره برق'!P4391</f>
        <v>071305</v>
      </c>
      <c r="B537" s="60" t="str">
        <f>'متره برق'!Q4391</f>
        <v>كابل كنترل زميني چند سيمه، با عايق و روكش ترمو پلاستيك از نوع NYY و به ‌مقطع 4×14 ميليمتر مربع، براي نصب در داخل ترانشه.</v>
      </c>
      <c r="C537" s="60" t="str">
        <f>'متره برق'!R4391</f>
        <v>مترطول</v>
      </c>
      <c r="D537" s="60">
        <f>'متره برق'!S4391</f>
        <v>0</v>
      </c>
      <c r="E537" s="94" t="e">
        <f>VLOOKUP(A537,'متره برق'!A:K,9,FALSE)</f>
        <v>#N/A</v>
      </c>
      <c r="F537" s="97">
        <f t="shared" si="20"/>
        <v>0</v>
      </c>
      <c r="G537" s="100"/>
    </row>
    <row r="538" spans="1:7" ht="48" thickBot="1">
      <c r="A538" s="60" t="str">
        <f>'متره برق'!P4392</f>
        <v>071306</v>
      </c>
      <c r="B538" s="60" t="str">
        <f>'متره برق'!Q4392</f>
        <v>كابل كنترل زميني چند سيمه، با عايق و روكش ترمو پلاستيك از نوع NYY و به ‌مقطع 4×16 ميليمتر مربع، براي نصب در داخل ترانشه.</v>
      </c>
      <c r="C538" s="60" t="str">
        <f>'متره برق'!R4392</f>
        <v>مترطول</v>
      </c>
      <c r="D538" s="60">
        <f>'متره برق'!S4392</f>
        <v>0</v>
      </c>
      <c r="E538" s="94" t="e">
        <f>VLOOKUP(A538,'متره برق'!A:K,9,FALSE)</f>
        <v>#N/A</v>
      </c>
      <c r="F538" s="97">
        <f t="shared" si="20"/>
        <v>0</v>
      </c>
      <c r="G538" s="100"/>
    </row>
    <row r="539" spans="1:7" ht="48" thickBot="1">
      <c r="A539" s="60" t="str">
        <f>'متره برق'!P4393</f>
        <v>071307</v>
      </c>
      <c r="B539" s="60" t="str">
        <f>'متره برق'!Q4393</f>
        <v>كابل كنترل زميني چند سيمه، با عايق و روكش ترمو پلاستيك از نوع NYY و به ‌مقطع 4×19 ميليمتر مربع، براي نصب در داخل ترانشه.</v>
      </c>
      <c r="C539" s="60" t="str">
        <f>'متره برق'!R4393</f>
        <v>مترطول</v>
      </c>
      <c r="D539" s="60">
        <f>'متره برق'!S4393</f>
        <v>0</v>
      </c>
      <c r="E539" s="94" t="e">
        <f>VLOOKUP(A539,'متره برق'!A:K,9,FALSE)</f>
        <v>#N/A</v>
      </c>
      <c r="F539" s="97">
        <f t="shared" si="20"/>
        <v>0</v>
      </c>
      <c r="G539" s="100"/>
    </row>
    <row r="540" spans="1:7" ht="48" thickBot="1">
      <c r="A540" s="60" t="str">
        <f>'متره برق'!P4394</f>
        <v>071308</v>
      </c>
      <c r="B540" s="60" t="str">
        <f>'متره برق'!Q4394</f>
        <v>كابل كنترل زميني چند سيمه، با عايق و روكش ترمو پلاستيك از نوع NYY و به ‌مقطع 4×24 ميليمتر مربع، براي نصب در داخل ترانشه.</v>
      </c>
      <c r="C540" s="60" t="str">
        <f>'متره برق'!R4394</f>
        <v>مترطول</v>
      </c>
      <c r="D540" s="60">
        <f>'متره برق'!S4394</f>
        <v>0</v>
      </c>
      <c r="E540" s="94" t="e">
        <f>VLOOKUP(A540,'متره برق'!A:K,9,FALSE)</f>
        <v>#N/A</v>
      </c>
      <c r="F540" s="97">
        <f t="shared" si="20"/>
        <v>0</v>
      </c>
      <c r="G540" s="100"/>
    </row>
    <row r="541" spans="1:7" ht="48" thickBot="1">
      <c r="A541" s="60" t="str">
        <f>'متره برق'!P4395</f>
        <v>071309</v>
      </c>
      <c r="B541" s="60" t="str">
        <f>'متره برق'!Q4395</f>
        <v>كابل كنترل زميني چند سيمه، با عايق و روكش ترمو پلاستيك از نوع NYY و به ‌مقطع 4×30 ميليمتر مربع، براي نصب در داخل ترانشه.</v>
      </c>
      <c r="C541" s="60" t="str">
        <f>'متره برق'!R4395</f>
        <v>مترطول</v>
      </c>
      <c r="D541" s="60">
        <f>'متره برق'!S4395</f>
        <v>0</v>
      </c>
      <c r="E541" s="94" t="e">
        <f>VLOOKUP(A541,'متره برق'!A:K,9,FALSE)</f>
        <v>#N/A</v>
      </c>
      <c r="F541" s="97">
        <f t="shared" si="20"/>
        <v>0</v>
      </c>
      <c r="G541" s="100"/>
    </row>
    <row r="542" spans="1:7" ht="48" thickBot="1">
      <c r="A542" s="60" t="str">
        <f>'متره برق'!P4396</f>
        <v>071310</v>
      </c>
      <c r="B542" s="60" t="str">
        <f>'متره برق'!Q4396</f>
        <v>كابل كنترل زميني چند سيمه، با عايق و روكش ترمو پلاستيك از نوع NYY و به ‌مقطع 4×37 ميليمتر مربع، براي نصب در داخل ترانشه.</v>
      </c>
      <c r="C542" s="60" t="str">
        <f>'متره برق'!R4396</f>
        <v>مترطول</v>
      </c>
      <c r="D542" s="60">
        <f>'متره برق'!S4396</f>
        <v>0</v>
      </c>
      <c r="E542" s="94" t="e">
        <f>VLOOKUP(A542,'متره برق'!A:K,9,FALSE)</f>
        <v>#N/A</v>
      </c>
      <c r="F542" s="97">
        <f t="shared" si="20"/>
        <v>0</v>
      </c>
      <c r="G542" s="100"/>
    </row>
    <row r="543" spans="1:7" ht="63.75" thickBot="1">
      <c r="A543" s="60" t="str">
        <f>'متره برق'!P4397</f>
        <v>071501</v>
      </c>
      <c r="B543" s="60" t="str">
        <f>'متره برق'!Q4397</f>
        <v>كابل  چند سيمه با عايق و روكش PVC، با سيم‌هاي زوجي تابيده شده در لايه‌هاي هم محور و با شيلد خارجي از نوع NY(St)Y و به مقطع 1/5×2 ميليمتر مربع براي نصب در داخل ترانشه.</v>
      </c>
      <c r="C543" s="60" t="str">
        <f>'متره برق'!R4397</f>
        <v>مترطول</v>
      </c>
      <c r="D543" s="60">
        <f>'متره برق'!S4397</f>
        <v>33900</v>
      </c>
      <c r="E543" s="94" t="e">
        <f>VLOOKUP(A543,'متره برق'!A:K,9,FALSE)</f>
        <v>#N/A</v>
      </c>
      <c r="F543" s="97">
        <f t="shared" si="20"/>
        <v>0</v>
      </c>
      <c r="G543" s="100"/>
    </row>
    <row r="544" spans="1:7" ht="63.75" thickBot="1">
      <c r="A544" s="60" t="str">
        <f>'متره برق'!P4398</f>
        <v>071502</v>
      </c>
      <c r="B544" s="60" t="str">
        <f>'متره برق'!Q4398</f>
        <v>كابل  چند سيمه با عايق و روكش PVC، با سيم‌هاي زوجي تابيده شده در لايه‌هاي هم محور و با شيلد خارجي از نوع NY(St)Y و به مقطع 1/5×2×2 ميليمتر مربع براي نصب در داخل ترانشه.</v>
      </c>
      <c r="C544" s="60" t="str">
        <f>'متره برق'!R4398</f>
        <v>مترطول</v>
      </c>
      <c r="D544" s="60">
        <f>'متره برق'!S4398</f>
        <v>49700</v>
      </c>
      <c r="E544" s="94" t="e">
        <f>VLOOKUP(A544,'متره برق'!A:K,9,FALSE)</f>
        <v>#N/A</v>
      </c>
      <c r="F544" s="97">
        <f t="shared" si="20"/>
        <v>0</v>
      </c>
      <c r="G544" s="100"/>
    </row>
    <row r="545" spans="1:7" ht="63.75" thickBot="1">
      <c r="A545" s="60" t="str">
        <f>'متره برق'!P4399</f>
        <v>071503</v>
      </c>
      <c r="B545" s="60" t="str">
        <f>'متره برق'!Q4399</f>
        <v>كابل  چند سيمه با عايق و روكش PVC، با سيم‌هاي زوجي تابيده شده در لايه‌هاي هم محور و با شيلد خارجي از نوع NY(St)Y و به مقطع 1/5×2×3 ميليمتر مربع براي نصب در داخل ترانشه.</v>
      </c>
      <c r="C545" s="60" t="str">
        <f>'متره برق'!R4399</f>
        <v>مترطول</v>
      </c>
      <c r="D545" s="60">
        <f>'متره برق'!S4399</f>
        <v>73500</v>
      </c>
      <c r="E545" s="94" t="e">
        <f>VLOOKUP(A545,'متره برق'!A:K,9,FALSE)</f>
        <v>#N/A</v>
      </c>
      <c r="F545" s="97">
        <f t="shared" si="20"/>
        <v>0</v>
      </c>
      <c r="G545" s="100"/>
    </row>
    <row r="546" spans="1:7" ht="63.75" thickBot="1">
      <c r="A546" s="60" t="str">
        <f>'متره برق'!P4400</f>
        <v>071504</v>
      </c>
      <c r="B546" s="60" t="str">
        <f>'متره برق'!Q4400</f>
        <v>كابل چند سيمه با عايق و روكش PVC، با سيم‌هاي زوجي تابيده شده در لايه‌هاي هم محور و با شيلد خارجي از نوع NY(St)Y و به مقطع 1/5×2×4 ميليمتر مربع براي نصب در داخل ترانشه.</v>
      </c>
      <c r="C546" s="60" t="str">
        <f>'متره برق'!R4400</f>
        <v>مترطول</v>
      </c>
      <c r="D546" s="60">
        <f>'متره برق'!S4400</f>
        <v>87900</v>
      </c>
      <c r="E546" s="94" t="e">
        <f>VLOOKUP(A546,'متره برق'!A:K,9,FALSE)</f>
        <v>#N/A</v>
      </c>
      <c r="F546" s="97">
        <f t="shared" si="20"/>
        <v>0</v>
      </c>
      <c r="G546" s="100"/>
    </row>
    <row r="547" spans="1:7" ht="63.75" thickBot="1">
      <c r="A547" s="60" t="str">
        <f>'متره برق'!P4401</f>
        <v>073101</v>
      </c>
      <c r="B547" s="60" t="str">
        <f>'متره برق'!Q4401</f>
        <v>كابل شيلددار زيرزميني تك سيمه، با نول يا ارت به ‌صورت غلاف مسي، با عايق و روكش ترمو پلاستيك از نوع NYCY به ‌مقطع 1/5+1/5×1 ميليمتر مربع، براي نصب درون ترانشه.</v>
      </c>
      <c r="C547" s="60" t="str">
        <f>'متره برق'!R4401</f>
        <v>مترطول</v>
      </c>
      <c r="D547" s="60">
        <f>'متره برق'!S4401</f>
        <v>21900</v>
      </c>
      <c r="E547" s="94" t="e">
        <f>VLOOKUP(A547,'متره برق'!A:K,9,FALSE)</f>
        <v>#N/A</v>
      </c>
      <c r="F547" s="97">
        <f t="shared" si="20"/>
        <v>0</v>
      </c>
      <c r="G547" s="100"/>
    </row>
    <row r="548" spans="1:7" ht="63.75" thickBot="1">
      <c r="A548" s="60" t="str">
        <f>'متره برق'!P4402</f>
        <v>073102</v>
      </c>
      <c r="B548" s="60" t="str">
        <f>'متره برق'!Q4402</f>
        <v>كابل شيلددار زيرزميني تك سيمه، با نول يا ارت به ‌صورت غلاف مسي، با عايق و روكش ترمو پلاستيك از نوع NYCY به ‌مقطع 2/5+2/5×1 ميليمتر مربع، براي نصب درون ترانشه.</v>
      </c>
      <c r="C548" s="60" t="str">
        <f>'متره برق'!R4402</f>
        <v>مترطول</v>
      </c>
      <c r="D548" s="60">
        <f>'متره برق'!S4402</f>
        <v>22900</v>
      </c>
      <c r="E548" s="94" t="e">
        <f>VLOOKUP(A548,'متره برق'!A:K,9,FALSE)</f>
        <v>#N/A</v>
      </c>
      <c r="F548" s="97">
        <f t="shared" si="20"/>
        <v>0</v>
      </c>
      <c r="G548" s="100"/>
    </row>
    <row r="549" spans="1:7" ht="63.75" thickBot="1">
      <c r="A549" s="60" t="str">
        <f>'متره برق'!P4403</f>
        <v>073103</v>
      </c>
      <c r="B549" s="60" t="str">
        <f>'متره برق'!Q4403</f>
        <v>كابل شيلددار زيرزميني تك سيمه، با نول يا ارت به ‌صورت غلاف مسي، با عايق و روكش ترمو پلاستيك از نوع NYCY به ‌مقطع 4+4×1 ميليمتر مربع، براي نصب درون ترانشه.</v>
      </c>
      <c r="C549" s="60" t="str">
        <f>'متره برق'!R4403</f>
        <v>مترطول</v>
      </c>
      <c r="D549" s="60">
        <f>'متره برق'!S4403</f>
        <v>26700</v>
      </c>
      <c r="E549" s="94" t="e">
        <f>VLOOKUP(A549,'متره برق'!A:K,9,FALSE)</f>
        <v>#N/A</v>
      </c>
      <c r="F549" s="97">
        <f t="shared" si="20"/>
        <v>0</v>
      </c>
      <c r="G549" s="100"/>
    </row>
    <row r="550" spans="1:7" ht="63.75" thickBot="1">
      <c r="A550" s="60" t="str">
        <f>'متره برق'!P4404</f>
        <v>073104</v>
      </c>
      <c r="B550" s="60" t="str">
        <f>'متره برق'!Q4404</f>
        <v>كابل شيلددار زيرزميني تك سيمه، با نول يا ارت به ‌صورت غلاف مسي، با عايق و روكش ترمو پلاستيك از نوع NYCY به ‌مقطع 6+6×1 ميليمتر مربع، براي نصب درون ترانشه.</v>
      </c>
      <c r="C550" s="60" t="str">
        <f>'متره برق'!R4404</f>
        <v>مترطول</v>
      </c>
      <c r="D550" s="60">
        <f>'متره برق'!S4404</f>
        <v>39100</v>
      </c>
      <c r="E550" s="94" t="e">
        <f>VLOOKUP(A550,'متره برق'!A:K,9,FALSE)</f>
        <v>#N/A</v>
      </c>
      <c r="F550" s="97">
        <f t="shared" si="20"/>
        <v>0</v>
      </c>
      <c r="G550" s="100"/>
    </row>
    <row r="551" spans="1:7" ht="63.75" thickBot="1">
      <c r="A551" s="60" t="str">
        <f>'متره برق'!P4405</f>
        <v>073105</v>
      </c>
      <c r="B551" s="60" t="str">
        <f>'متره برق'!Q4405</f>
        <v>كابل شيلددار زيرزميني تك سيمه، با نول يا ارت به ‌صورت غلاف مسي، با عايق و روكش ترمو پلاستيك از نوع NYCY به ‌مقطع 10+10×1 ميليمتر مربع، براي نصب درون ترانشه.</v>
      </c>
      <c r="C551" s="60" t="str">
        <f>'متره برق'!R4405</f>
        <v>مترطول</v>
      </c>
      <c r="D551" s="60">
        <f>'متره برق'!S4405</f>
        <v>57500</v>
      </c>
      <c r="E551" s="94" t="e">
        <f>VLOOKUP(A551,'متره برق'!A:K,9,FALSE)</f>
        <v>#N/A</v>
      </c>
      <c r="F551" s="97">
        <f t="shared" si="20"/>
        <v>0</v>
      </c>
      <c r="G551" s="100"/>
    </row>
    <row r="552" spans="1:7" ht="63.75" thickBot="1">
      <c r="A552" s="60" t="str">
        <f>'متره برق'!P4406</f>
        <v>073106</v>
      </c>
      <c r="B552" s="60" t="str">
        <f>'متره برق'!Q4406</f>
        <v>كابل شيلددار زيرزميني تك سيمه، با نول يا ارت به ‌صورت غلاف مسي، با عايق و روكش ترمو پلاستيك از نوع NYCY به ‌مقطع 16+16×1 ميليمتر مربع، براي نصب درون ترانشه.</v>
      </c>
      <c r="C552" s="60" t="str">
        <f>'متره برق'!R4406</f>
        <v>مترطول</v>
      </c>
      <c r="D552" s="60">
        <f>'متره برق'!S4406</f>
        <v>86600</v>
      </c>
      <c r="E552" s="94" t="e">
        <f>VLOOKUP(A552,'متره برق'!A:K,9,FALSE)</f>
        <v>#N/A</v>
      </c>
      <c r="F552" s="97">
        <f t="shared" si="20"/>
        <v>0</v>
      </c>
      <c r="G552" s="100"/>
    </row>
    <row r="553" spans="1:7" ht="63.75" thickBot="1">
      <c r="A553" s="60" t="str">
        <f>'متره برق'!P4407</f>
        <v>073107</v>
      </c>
      <c r="B553" s="60" t="str">
        <f>'متره برق'!Q4407</f>
        <v>كابل شيلددار زيرزميني تك سيمه، با نول يا ارت به ‌صورت غلاف مسي، با عايق و روكش ترمو پلاستيك از نوع NYCY به ‌مقطع 16+25×1 ميليمتر مربع، براي نصب درون ترانشه.</v>
      </c>
      <c r="C553" s="60" t="str">
        <f>'متره برق'!R4407</f>
        <v>مترطول</v>
      </c>
      <c r="D553" s="60">
        <f>'متره برق'!S4407</f>
        <v>108500</v>
      </c>
      <c r="E553" s="94" t="e">
        <f>VLOOKUP(A553,'متره برق'!A:K,9,FALSE)</f>
        <v>#N/A</v>
      </c>
      <c r="F553" s="97">
        <f t="shared" si="20"/>
        <v>0</v>
      </c>
      <c r="G553" s="100"/>
    </row>
    <row r="554" spans="1:7" ht="63.75" thickBot="1">
      <c r="A554" s="60" t="str">
        <f>'متره برق'!P4408</f>
        <v>073108</v>
      </c>
      <c r="B554" s="60" t="str">
        <f>'متره برق'!Q4408</f>
        <v>كابل شيلددار زيرزميني تك سيمه، با نول يا ارت به ‌صورت غلاف مسي، با عايق و روكش ترمو پلاستيك از نوع NYCY به ‌مقطع 16+35×1 ميليمتر مربع، براي نصب درون ترانشه.</v>
      </c>
      <c r="C554" s="60" t="str">
        <f>'متره برق'!R4408</f>
        <v>مترطول</v>
      </c>
      <c r="D554" s="60">
        <f>'متره برق'!S4408</f>
        <v>130500</v>
      </c>
      <c r="E554" s="94" t="e">
        <f>VLOOKUP(A554,'متره برق'!A:K,9,FALSE)</f>
        <v>#N/A</v>
      </c>
      <c r="F554" s="97">
        <f t="shared" si="20"/>
        <v>0</v>
      </c>
      <c r="G554" s="100"/>
    </row>
    <row r="555" spans="1:7" ht="63.75" thickBot="1">
      <c r="A555" s="60" t="str">
        <f>'متره برق'!P4409</f>
        <v>073201</v>
      </c>
      <c r="B555" s="60" t="str">
        <f>'متره برق'!Q4409</f>
        <v>كابل شيلددار زيرزميني دو سيمه، با نول يا ارت به ‌صورت غلاف مسي، با عايق و روكش ترمو پلاستيك از نوع NYCY به ‌مقطع 1/5+1/5×2 ميليمتر مربع، براي نصب درون ترانشه.</v>
      </c>
      <c r="C555" s="60" t="str">
        <f>'متره برق'!R4409</f>
        <v>مترطول</v>
      </c>
      <c r="D555" s="60">
        <f>'متره برق'!S4409</f>
        <v>31200</v>
      </c>
      <c r="E555" s="94" t="e">
        <f>VLOOKUP(A555,'متره برق'!A:K,9,FALSE)</f>
        <v>#N/A</v>
      </c>
      <c r="F555" s="97">
        <f t="shared" si="20"/>
        <v>0</v>
      </c>
      <c r="G555" s="100"/>
    </row>
    <row r="556" spans="1:7" ht="63.75" thickBot="1">
      <c r="A556" s="60" t="str">
        <f>'متره برق'!P4410</f>
        <v>073202</v>
      </c>
      <c r="B556" s="60" t="str">
        <f>'متره برق'!Q4410</f>
        <v>كابل شيلد دار زيرزميني دو سيمه، با نول يا ارت به ‌صورت غلاف مسي، با عايق و روكش ترمو پلاستيك از نوع NYCY به ‌مقطع 2/5+2/5×2 ميليمتر مربع، براي نصب درون ترانشه.</v>
      </c>
      <c r="C556" s="60" t="str">
        <f>'متره برق'!R4410</f>
        <v>مترطول</v>
      </c>
      <c r="D556" s="60">
        <f>'متره برق'!S4410</f>
        <v>38800</v>
      </c>
      <c r="E556" s="94" t="e">
        <f>VLOOKUP(A556,'متره برق'!A:K,9,FALSE)</f>
        <v>#N/A</v>
      </c>
      <c r="F556" s="97">
        <f t="shared" si="20"/>
        <v>0</v>
      </c>
      <c r="G556" s="100"/>
    </row>
    <row r="557" spans="1:7" ht="63.75" thickBot="1">
      <c r="A557" s="60" t="str">
        <f>'متره برق'!P4411</f>
        <v>073203</v>
      </c>
      <c r="B557" s="60" t="str">
        <f>'متره برق'!Q4411</f>
        <v>كابل شيلد دار زيرزميني دو سيمه، با نول يا ارت به ‌صورت غلاف مسي، با عايق و روكش ترمو پلاستيك از نوع NYCY به ‌مقطع 4+4×2 ميليمتر مربع، براي نصب درون ترانشه.</v>
      </c>
      <c r="C557" s="60" t="str">
        <f>'متره برق'!R4411</f>
        <v>مترطول</v>
      </c>
      <c r="D557" s="60">
        <f>'متره برق'!S4411</f>
        <v>53400</v>
      </c>
      <c r="E557" s="94" t="e">
        <f>VLOOKUP(A557,'متره برق'!A:K,9,FALSE)</f>
        <v>#N/A</v>
      </c>
      <c r="F557" s="97">
        <f t="shared" si="20"/>
        <v>0</v>
      </c>
      <c r="G557" s="100"/>
    </row>
    <row r="558" spans="1:7" ht="63.75" thickBot="1">
      <c r="A558" s="60" t="str">
        <f>'متره برق'!P4412</f>
        <v>073204</v>
      </c>
      <c r="B558" s="60" t="str">
        <f>'متره برق'!Q4412</f>
        <v>كابل شيلد دار زيرزميني دو سيمه، با نول يا ارت به ‌صورت غلاف مسي، با عايق و روكش ترمو پلاستيك از نوع NYCY به ‌مقطع 6+6×2 ميليمتر مربع، براي نصب درون ترانشه.</v>
      </c>
      <c r="C558" s="60" t="str">
        <f>'متره برق'!R4412</f>
        <v>مترطول</v>
      </c>
      <c r="D558" s="60">
        <f>'متره برق'!S4412</f>
        <v>63600</v>
      </c>
      <c r="E558" s="94" t="e">
        <f>VLOOKUP(A558,'متره برق'!A:K,9,FALSE)</f>
        <v>#N/A</v>
      </c>
      <c r="F558" s="97">
        <f t="shared" si="20"/>
        <v>0</v>
      </c>
      <c r="G558" s="100"/>
    </row>
    <row r="559" spans="1:7" ht="63.75" thickBot="1">
      <c r="A559" s="60" t="str">
        <f>'متره برق'!P4413</f>
        <v>073205</v>
      </c>
      <c r="B559" s="60" t="str">
        <f>'متره برق'!Q4413</f>
        <v>كابل شيلد دار زيرزميني دو سيمه، با نول يا ارت به ‌صورت غلاف مسي، با عايق و روكش ترمو پلاستيك از نوع NYCY به ‌مقطع 10+10×2 ميليمتر مربع، براي نصب درون ترانشه.</v>
      </c>
      <c r="C559" s="60" t="str">
        <f>'متره برق'!R4413</f>
        <v>مترطول</v>
      </c>
      <c r="D559" s="60">
        <f>'متره برق'!S4413</f>
        <v>105500</v>
      </c>
      <c r="E559" s="94" t="e">
        <f>VLOOKUP(A559,'متره برق'!A:K,9,FALSE)</f>
        <v>#N/A</v>
      </c>
      <c r="F559" s="97">
        <f t="shared" si="20"/>
        <v>0</v>
      </c>
      <c r="G559" s="100"/>
    </row>
    <row r="560" spans="1:7" ht="63.75" thickBot="1">
      <c r="A560" s="60" t="str">
        <f>'متره برق'!P4414</f>
        <v>073206</v>
      </c>
      <c r="B560" s="60" t="str">
        <f>'متره برق'!Q4414</f>
        <v>كابل شيلد دار زيرزميني دو سيمه، با نول يا ارت به ‌صورت غلاف مسي، با عايق و روكش ترمو پلاستيك از نوع NYCY به ‌مقطع 16+16×2 ميليمتر مربع، براي نصب درون ترانشه.</v>
      </c>
      <c r="C560" s="60" t="str">
        <f>'متره برق'!R4414</f>
        <v>مترطول</v>
      </c>
      <c r="D560" s="60">
        <f>'متره برق'!S4414</f>
        <v>146500</v>
      </c>
      <c r="E560" s="94" t="e">
        <f>VLOOKUP(A560,'متره برق'!A:K,9,FALSE)</f>
        <v>#N/A</v>
      </c>
      <c r="F560" s="97">
        <f t="shared" si="20"/>
        <v>0</v>
      </c>
      <c r="G560" s="100"/>
    </row>
    <row r="561" spans="1:7" ht="63.75" thickBot="1">
      <c r="A561" s="60" t="str">
        <f>'متره برق'!P4415</f>
        <v>073207</v>
      </c>
      <c r="B561" s="60" t="str">
        <f>'متره برق'!Q4415</f>
        <v>كابل شيلد دار زيرزميني دو سيمه، با نول يا ارت به ‌صورت غلاف مسي، با عايق و روكش ترمو پلاستيك از نوع NYCY به ‌مقطع 16+25×2 ميليمتر مربع، براي نصب درون ترانشه.</v>
      </c>
      <c r="C561" s="60" t="str">
        <f>'متره برق'!R4415</f>
        <v>مترطول</v>
      </c>
      <c r="D561" s="60">
        <f>'متره برق'!S4415</f>
        <v>191000</v>
      </c>
      <c r="E561" s="94" t="e">
        <f>VLOOKUP(A561,'متره برق'!A:K,9,FALSE)</f>
        <v>#N/A</v>
      </c>
      <c r="F561" s="97">
        <f t="shared" ref="F561:F624" si="21">IF(ISNA(E561*D561),0,ROUND((E561*D561),0))</f>
        <v>0</v>
      </c>
      <c r="G561" s="100"/>
    </row>
    <row r="562" spans="1:7" ht="63.75" thickBot="1">
      <c r="A562" s="60" t="str">
        <f>'متره برق'!P4416</f>
        <v>073208</v>
      </c>
      <c r="B562" s="60" t="str">
        <f>'متره برق'!Q4416</f>
        <v>كابل شيلد دار زيرزميني دو سيمه، با نول يا ارت به ‌صورت غلاف مسي، با عايق و روكش ترمو پلاستيك از نوع NYCY به ‌مقطع 16+35×2 ميليمتر مربع، براي نصب درون ترانشه.</v>
      </c>
      <c r="C562" s="60" t="str">
        <f>'متره برق'!R4416</f>
        <v>مترطول</v>
      </c>
      <c r="D562" s="60">
        <f>'متره برق'!S4416</f>
        <v>239500</v>
      </c>
      <c r="E562" s="94" t="e">
        <f>VLOOKUP(A562,'متره برق'!A:K,9,FALSE)</f>
        <v>#N/A</v>
      </c>
      <c r="F562" s="97">
        <f t="shared" si="21"/>
        <v>0</v>
      </c>
      <c r="G562" s="100"/>
    </row>
    <row r="563" spans="1:7" ht="63.75" thickBot="1">
      <c r="A563" s="60" t="str">
        <f>'متره برق'!P4417</f>
        <v>073301</v>
      </c>
      <c r="B563" s="60" t="str">
        <f>'متره برق'!Q4417</f>
        <v>كابل شيلد دار زيرزميني سه سيمه، با نول يا ارت به ‌صورت غلاف مسي، با عايق و روكش ترمو پلاستيك از نوع NYCY به ‌مقطع 1/5+1/5×3 ميليمتر مربع، براي نصب درون ترانشه.</v>
      </c>
      <c r="C563" s="60" t="str">
        <f>'متره برق'!R4417</f>
        <v>مترطول</v>
      </c>
      <c r="D563" s="60">
        <f>'متره برق'!S4417</f>
        <v>34400</v>
      </c>
      <c r="E563" s="94" t="e">
        <f>VLOOKUP(A563,'متره برق'!A:K,9,FALSE)</f>
        <v>#N/A</v>
      </c>
      <c r="F563" s="97">
        <f t="shared" si="21"/>
        <v>0</v>
      </c>
      <c r="G563" s="100"/>
    </row>
    <row r="564" spans="1:7" ht="63.75" thickBot="1">
      <c r="A564" s="60" t="str">
        <f>'متره برق'!P4418</f>
        <v>073302</v>
      </c>
      <c r="B564" s="60" t="str">
        <f>'متره برق'!Q4418</f>
        <v>كابل شيلد دار زيرزميني سه سيمه، با نول يا ارت به ‌صورت غلاف مسي، با عايق و روكش ترمو پلاستيك از نوع NYCY به ‌مقطع 2/5+2/5×3 ميليمتر مربع، براي نصب درون ترانشه.</v>
      </c>
      <c r="C564" s="60" t="str">
        <f>'متره برق'!R4418</f>
        <v>مترطول</v>
      </c>
      <c r="D564" s="60">
        <f>'متره برق'!S4418</f>
        <v>48200</v>
      </c>
      <c r="E564" s="94" t="e">
        <f>VLOOKUP(A564,'متره برق'!A:K,9,FALSE)</f>
        <v>#N/A</v>
      </c>
      <c r="F564" s="97">
        <f t="shared" si="21"/>
        <v>0</v>
      </c>
      <c r="G564" s="100"/>
    </row>
    <row r="565" spans="1:7" ht="63.75" thickBot="1">
      <c r="A565" s="60" t="str">
        <f>'متره برق'!P4419</f>
        <v>073303</v>
      </c>
      <c r="B565" s="60" t="str">
        <f>'متره برق'!Q4419</f>
        <v>كابل شيلد دار زيرزميني سه سيمه، با نول يا ارت به ‌صورت غلاف مسي، با عايق و روكش ترمو پلاستيك از نوع NYCY به ‌مقطع 4+4×3 ميليمتر مربع، براي نصب درون ترانشه.</v>
      </c>
      <c r="C565" s="60" t="str">
        <f>'متره برق'!R4419</f>
        <v>مترطول</v>
      </c>
      <c r="D565" s="60">
        <f>'متره برق'!S4419</f>
        <v>57600</v>
      </c>
      <c r="E565" s="94" t="e">
        <f>VLOOKUP(A565,'متره برق'!A:K,9,FALSE)</f>
        <v>#N/A</v>
      </c>
      <c r="F565" s="97">
        <f t="shared" si="21"/>
        <v>0</v>
      </c>
      <c r="G565" s="100"/>
    </row>
    <row r="566" spans="1:7" ht="63.75" thickBot="1">
      <c r="A566" s="60" t="str">
        <f>'متره برق'!P4420</f>
        <v>073304</v>
      </c>
      <c r="B566" s="60" t="str">
        <f>'متره برق'!Q4420</f>
        <v>كابل شيلد دار زيرزميني سه سيمه، با نول يا ارت به ‌صورت غلاف مسي، با عايق و روكش ترمو پلاستيك از نوع NYCY به ‌مقطع 6+6×3 ميليمتر مربع، براي نصب درون ترانشه.</v>
      </c>
      <c r="C566" s="60" t="str">
        <f>'متره برق'!R4420</f>
        <v>مترطول</v>
      </c>
      <c r="D566" s="60">
        <f>'متره برق'!S4420</f>
        <v>90100</v>
      </c>
      <c r="E566" s="94" t="e">
        <f>VLOOKUP(A566,'متره برق'!A:K,9,FALSE)</f>
        <v>#N/A</v>
      </c>
      <c r="F566" s="97">
        <f t="shared" si="21"/>
        <v>0</v>
      </c>
      <c r="G566" s="100"/>
    </row>
    <row r="567" spans="1:7" ht="63.75" thickBot="1">
      <c r="A567" s="60" t="str">
        <f>'متره برق'!P4421</f>
        <v>073305</v>
      </c>
      <c r="B567" s="60" t="str">
        <f>'متره برق'!Q4421</f>
        <v>كابل شيلد دار زيرزميني سه سيمه، با نول يا ارت به ‌صورت غلاف مسي، با عايق و روكش ترمو پلاستيك از نوع NYCY به ‌مقطع 10+10×3 ميليمتر مربع، براي نصب درون ترانشه.</v>
      </c>
      <c r="C567" s="60" t="str">
        <f>'متره برق'!R4421</f>
        <v>مترطول</v>
      </c>
      <c r="D567" s="60">
        <f>'متره برق'!S4421</f>
        <v>131000</v>
      </c>
      <c r="E567" s="94" t="e">
        <f>VLOOKUP(A567,'متره برق'!A:K,9,FALSE)</f>
        <v>#N/A</v>
      </c>
      <c r="F567" s="97">
        <f t="shared" si="21"/>
        <v>0</v>
      </c>
      <c r="G567" s="100"/>
    </row>
    <row r="568" spans="1:7" ht="63.75" thickBot="1">
      <c r="A568" s="60" t="str">
        <f>'متره برق'!P4422</f>
        <v>073306</v>
      </c>
      <c r="B568" s="60" t="str">
        <f>'متره برق'!Q4422</f>
        <v>كابل شيلد دار زيرزميني سه سيمه، با نول يا ارت به ‌صورت غلاف مسي، با عايق و روكش ترمو پلاستيك از نوع NYCY به ‌مقطع 16+16×3 ميليمتر مربع، براي نصب درون ترانشه.</v>
      </c>
      <c r="C568" s="60" t="str">
        <f>'متره برق'!R4422</f>
        <v>مترطول</v>
      </c>
      <c r="D568" s="60">
        <f>'متره برق'!S4422</f>
        <v>187000</v>
      </c>
      <c r="E568" s="94" t="e">
        <f>VLOOKUP(A568,'متره برق'!A:K,9,FALSE)</f>
        <v>#N/A</v>
      </c>
      <c r="F568" s="97">
        <f t="shared" si="21"/>
        <v>0</v>
      </c>
      <c r="G568" s="100"/>
    </row>
    <row r="569" spans="1:7" ht="63.75" thickBot="1">
      <c r="A569" s="60" t="str">
        <f>'متره برق'!P4423</f>
        <v>073307</v>
      </c>
      <c r="B569" s="60" t="str">
        <f>'متره برق'!Q4423</f>
        <v>كابل شيلد دار زيرزميني سه سيمه، با نول يا ارت به ‌صورت غلاف مسي، با عايق و روكش ترمو پلاستيك از نوع NYCY به ‌مقطع 16+25×3 ميليمتر مربع، براي نصب درون ترانشه.</v>
      </c>
      <c r="C569" s="60" t="str">
        <f>'متره برق'!R4423</f>
        <v>مترطول</v>
      </c>
      <c r="D569" s="60">
        <f>'متره برق'!S4423</f>
        <v>262000</v>
      </c>
      <c r="E569" s="94" t="e">
        <f>VLOOKUP(A569,'متره برق'!A:K,9,FALSE)</f>
        <v>#N/A</v>
      </c>
      <c r="F569" s="97">
        <f t="shared" si="21"/>
        <v>0</v>
      </c>
      <c r="G569" s="100"/>
    </row>
    <row r="570" spans="1:7" ht="63.75" thickBot="1">
      <c r="A570" s="60" t="str">
        <f>'متره برق'!P4424</f>
        <v>073308</v>
      </c>
      <c r="B570" s="60" t="str">
        <f>'متره برق'!Q4424</f>
        <v>كابل شيلد دار زيرزميني سه سيمه، با نول يا ارت به ‌صورت غلاف مسي، با عايق و روكش ترمو پلاستيك از نوع NYCY به ‌مقطع 16+35×3 ميليمتر مربع، براي نصب درون ترانشه.</v>
      </c>
      <c r="C570" s="60" t="str">
        <f>'متره برق'!R4424</f>
        <v>مترطول</v>
      </c>
      <c r="D570" s="60">
        <f>'متره برق'!S4424</f>
        <v>333500</v>
      </c>
      <c r="E570" s="94" t="e">
        <f>VLOOKUP(A570,'متره برق'!A:K,9,FALSE)</f>
        <v>#N/A</v>
      </c>
      <c r="F570" s="97">
        <f t="shared" si="21"/>
        <v>0</v>
      </c>
      <c r="G570" s="100"/>
    </row>
    <row r="571" spans="1:7" ht="63.75" thickBot="1">
      <c r="A571" s="60" t="str">
        <f>'متره برق'!P4425</f>
        <v>073401</v>
      </c>
      <c r="B571" s="60" t="str">
        <f>'متره برق'!Q4425</f>
        <v>كابل شيلد دار زيرزميني چهار سيمه، با نول يا ارت به ‌صورت غلاف مسي، با عايق و روكش ترمو پلاستيك از نوع NYCY به ‌مقطع 1/5+1/5×4 ميليمتر مربع، براي نصب درون ترانشه.</v>
      </c>
      <c r="C571" s="60" t="str">
        <f>'متره برق'!R4425</f>
        <v>مترطول</v>
      </c>
      <c r="D571" s="60">
        <f>'متره برق'!S4425</f>
        <v>42800</v>
      </c>
      <c r="E571" s="94" t="e">
        <f>VLOOKUP(A571,'متره برق'!A:K,9,FALSE)</f>
        <v>#N/A</v>
      </c>
      <c r="F571" s="97">
        <f t="shared" si="21"/>
        <v>0</v>
      </c>
      <c r="G571" s="100"/>
    </row>
    <row r="572" spans="1:7" ht="63.75" thickBot="1">
      <c r="A572" s="60" t="str">
        <f>'متره برق'!P4426</f>
        <v>073402</v>
      </c>
      <c r="B572" s="60" t="str">
        <f>'متره برق'!Q4426</f>
        <v>كابل شيلد دار زيرزميني چهار سيمه، با نول يا ارت به ‌صورت غلاف مسي، با عايق و روكش ترمو پلاستيك از نوع NYCY به ‌مقطع 2/5+2/5×4 ميليمتر مربع، براي نصب درون ترانشه.</v>
      </c>
      <c r="C572" s="60" t="str">
        <f>'متره برق'!R4426</f>
        <v>مترطول</v>
      </c>
      <c r="D572" s="60">
        <f>'متره برق'!S4426</f>
        <v>59900</v>
      </c>
      <c r="E572" s="94" t="e">
        <f>VLOOKUP(A572,'متره برق'!A:K,9,FALSE)</f>
        <v>#N/A</v>
      </c>
      <c r="F572" s="97">
        <f t="shared" si="21"/>
        <v>0</v>
      </c>
      <c r="G572" s="100"/>
    </row>
    <row r="573" spans="1:7" ht="63.75" thickBot="1">
      <c r="A573" s="60" t="str">
        <f>'متره برق'!P4427</f>
        <v>073403</v>
      </c>
      <c r="B573" s="60" t="str">
        <f>'متره برق'!Q4427</f>
        <v>كابل شيلد دار زيرزميني چهار سيمه، با نول يا ارت به ‌صورت غلاف مسي، با عايق و روكش ترمو پلاستيك از نوع NYCY به ‌مقطع 4+4×4 ميليمتر مربع، براي نصب درون ترانشه.</v>
      </c>
      <c r="C573" s="60" t="str">
        <f>'متره برق'!R4427</f>
        <v>مترطول</v>
      </c>
      <c r="D573" s="60">
        <f>'متره برق'!S4427</f>
        <v>77400</v>
      </c>
      <c r="E573" s="94" t="e">
        <f>VLOOKUP(A573,'متره برق'!A:K,9,FALSE)</f>
        <v>#N/A</v>
      </c>
      <c r="F573" s="97">
        <f t="shared" si="21"/>
        <v>0</v>
      </c>
      <c r="G573" s="100"/>
    </row>
    <row r="574" spans="1:7" ht="63.75" thickBot="1">
      <c r="A574" s="60" t="str">
        <f>'متره برق'!P4428</f>
        <v>073404</v>
      </c>
      <c r="B574" s="60" t="str">
        <f>'متره برق'!Q4428</f>
        <v>كابل شيلد دار زيرزميني چهار سيمه، با نول يا ارت به ‌صورت غلاف مسي، با عايق و روكش ترمو پلاستيك از نوع NYCY به ‌مقطع 6+6×4 ميليمتر مربع، براي نصب درون ترانشه.</v>
      </c>
      <c r="C574" s="60" t="str">
        <f>'متره برق'!R4428</f>
        <v>مترطول</v>
      </c>
      <c r="D574" s="60">
        <f>'متره برق'!S4428</f>
        <v>105500</v>
      </c>
      <c r="E574" s="94" t="e">
        <f>VLOOKUP(A574,'متره برق'!A:K,9,FALSE)</f>
        <v>#N/A</v>
      </c>
      <c r="F574" s="97">
        <f t="shared" si="21"/>
        <v>0</v>
      </c>
      <c r="G574" s="100"/>
    </row>
    <row r="575" spans="1:7" ht="63.75" thickBot="1">
      <c r="A575" s="60" t="str">
        <f>'متره برق'!P4429</f>
        <v>073405</v>
      </c>
      <c r="B575" s="60" t="str">
        <f>'متره برق'!Q4429</f>
        <v>كابل شيلد دار زيرزميني چهار سيمه، با نول يا ارت به ‌صورت غلاف مسي، با عايق و روكش ترمو پلاستيك از نوع NYCY به ‌مقطع 10+10×4 ميليمتر مربع، براي نصب درون ترانشه.</v>
      </c>
      <c r="C575" s="60" t="str">
        <f>'متره برق'!R4429</f>
        <v>مترطول</v>
      </c>
      <c r="D575" s="60">
        <f>'متره برق'!S4429</f>
        <v>159000</v>
      </c>
      <c r="E575" s="94" t="e">
        <f>VLOOKUP(A575,'متره برق'!A:K,9,FALSE)</f>
        <v>#N/A</v>
      </c>
      <c r="F575" s="97">
        <f t="shared" si="21"/>
        <v>0</v>
      </c>
      <c r="G575" s="100"/>
    </row>
    <row r="576" spans="1:7" ht="63.75" thickBot="1">
      <c r="A576" s="60" t="str">
        <f>'متره برق'!P4430</f>
        <v>073406</v>
      </c>
      <c r="B576" s="60" t="str">
        <f>'متره برق'!Q4430</f>
        <v>كابل شيلد دار زيرزميني چهار سيمه، با نول يا ارت به ‌صورت غلاف مسي، با عايق و روكش ترمو پلاستيك از نوع NYCY به ‌مقطع 16+16×4 ميليمتر مربع، براي نصب درون ترانشه.</v>
      </c>
      <c r="C576" s="60" t="str">
        <f>'متره برق'!R4430</f>
        <v>مترطول</v>
      </c>
      <c r="D576" s="60">
        <f>'متره برق'!S4430</f>
        <v>228500</v>
      </c>
      <c r="E576" s="94" t="e">
        <f>VLOOKUP(A576,'متره برق'!A:K,9,FALSE)</f>
        <v>#N/A</v>
      </c>
      <c r="F576" s="97">
        <f t="shared" si="21"/>
        <v>0</v>
      </c>
      <c r="G576" s="100"/>
    </row>
    <row r="577" spans="1:7" ht="63.75" thickBot="1">
      <c r="A577" s="60" t="str">
        <f>'متره برق'!P4431</f>
        <v>073407</v>
      </c>
      <c r="B577" s="60" t="str">
        <f>'متره برق'!Q4431</f>
        <v>كابل شيلد دار زيرزميني چهار سيمه، با نول يا ارت به ‌صورت غلاف مسي، با عايق و روكش ترمو پلاستيك از نوع NYCY به ‌مقطع 16+25×4 ميليمتر مربع، براي نصب درون ترانشه.</v>
      </c>
      <c r="C577" s="60" t="str">
        <f>'متره برق'!R4431</f>
        <v>مترطول</v>
      </c>
      <c r="D577" s="60">
        <f>'متره برق'!S4431</f>
        <v>326000</v>
      </c>
      <c r="E577" s="94" t="e">
        <f>VLOOKUP(A577,'متره برق'!A:K,9,FALSE)</f>
        <v>#N/A</v>
      </c>
      <c r="F577" s="97">
        <f t="shared" si="21"/>
        <v>0</v>
      </c>
      <c r="G577" s="100"/>
    </row>
    <row r="578" spans="1:7" ht="63.75" thickBot="1">
      <c r="A578" s="60" t="str">
        <f>'متره برق'!P4432</f>
        <v>073408</v>
      </c>
      <c r="B578" s="60" t="str">
        <f>'متره برق'!Q4432</f>
        <v>كابل شيلد دار زيرزميني چهار سيمه، با نول يا ارت به ‌صورت غلاف مسي، با عايق و روكش ترمو پلاستيك از نوع NYCY به ‌مقطع 16+35×4 ميليمتر مربع، براي نصب درون ترانشه.</v>
      </c>
      <c r="C578" s="60" t="str">
        <f>'متره برق'!R4432</f>
        <v>مترطول</v>
      </c>
      <c r="D578" s="60">
        <f>'متره برق'!S4432</f>
        <v>420500</v>
      </c>
      <c r="E578" s="94" t="e">
        <f>VLOOKUP(A578,'متره برق'!A:K,9,FALSE)</f>
        <v>#N/A</v>
      </c>
      <c r="F578" s="97">
        <f t="shared" si="21"/>
        <v>0</v>
      </c>
      <c r="G578" s="100"/>
    </row>
    <row r="579" spans="1:7" ht="63.75" thickBot="1">
      <c r="A579" s="60" t="str">
        <f>'متره برق'!P4433</f>
        <v>074101</v>
      </c>
      <c r="B579" s="60" t="str">
        <f>'متره برق'!Q4433</f>
        <v>كابل شيلد دار، زره‌دار زيرزميني تک سيمه، با نول يا ارت، با عايق و روكش ترمو پلاستيك از نوع NYCYRY به ‌مقطع 1/5+1/5×1 ميليمتر مربع، براي نصب درون ترانشه.</v>
      </c>
      <c r="C579" s="60" t="str">
        <f>'متره برق'!R4433</f>
        <v>مترطول</v>
      </c>
      <c r="D579" s="60">
        <f>'متره برق'!S4433</f>
        <v>34500</v>
      </c>
      <c r="E579" s="94" t="e">
        <f>VLOOKUP(A579,'متره برق'!A:K,9,FALSE)</f>
        <v>#N/A</v>
      </c>
      <c r="F579" s="97">
        <f t="shared" si="21"/>
        <v>0</v>
      </c>
      <c r="G579" s="100"/>
    </row>
    <row r="580" spans="1:7" ht="63.75" thickBot="1">
      <c r="A580" s="60" t="str">
        <f>'متره برق'!P4434</f>
        <v>074102</v>
      </c>
      <c r="B580" s="60" t="str">
        <f>'متره برق'!Q4434</f>
        <v>كابل شيلد دار، زره‌دار زيرزميني تک سيمه، با نول يا ارت، با عايق و روكش ترمو پلاستيك از نوع NYCYRY به ‌مقطع 2/5+2/5×1 ميليمتر مربع، براي نصب درون ترانشه.</v>
      </c>
      <c r="C580" s="60" t="str">
        <f>'متره برق'!R4434</f>
        <v>مترطول</v>
      </c>
      <c r="D580" s="60">
        <f>'متره برق'!S4434</f>
        <v>37900</v>
      </c>
      <c r="E580" s="94" t="e">
        <f>VLOOKUP(A580,'متره برق'!A:K,9,FALSE)</f>
        <v>#N/A</v>
      </c>
      <c r="F580" s="97">
        <f t="shared" si="21"/>
        <v>0</v>
      </c>
      <c r="G580" s="100"/>
    </row>
    <row r="581" spans="1:7" ht="48" thickBot="1">
      <c r="A581" s="60" t="str">
        <f>'متره برق'!P4435</f>
        <v>074103</v>
      </c>
      <c r="B581" s="60" t="str">
        <f>'متره برق'!Q4435</f>
        <v>كابل شيلد دار، زره‌دار زيرزميني تک سيمه، با نول يا ارت، با عايق و روكش ترمو پلاستيك از نوع NYCYRY به ‌مقطع 4+4×1 ميليمتر مربع، براي نصب درون ترانشه.</v>
      </c>
      <c r="C581" s="60" t="str">
        <f>'متره برق'!R4435</f>
        <v>مترطول</v>
      </c>
      <c r="D581" s="60">
        <f>'متره برق'!S4435</f>
        <v>47200</v>
      </c>
      <c r="E581" s="94" t="e">
        <f>VLOOKUP(A581,'متره برق'!A:K,9,FALSE)</f>
        <v>#N/A</v>
      </c>
      <c r="F581" s="97">
        <f t="shared" si="21"/>
        <v>0</v>
      </c>
      <c r="G581" s="100"/>
    </row>
    <row r="582" spans="1:7" ht="48" thickBot="1">
      <c r="A582" s="60" t="str">
        <f>'متره برق'!P4436</f>
        <v>074104</v>
      </c>
      <c r="B582" s="60" t="str">
        <f>'متره برق'!Q4436</f>
        <v>كابل شيلد دار، زره‌دار زيرزميني تک سيمه، با نول يا ارت، با عايق و روكش ترمو پلاستيك از نوع NYCYRY به ‌مقطع 6+6×1 ميليمتر مربع، براي نصب درون ترانشه.</v>
      </c>
      <c r="C582" s="60" t="str">
        <f>'متره برق'!R4436</f>
        <v>مترطول</v>
      </c>
      <c r="D582" s="60">
        <f>'متره برق'!S4436</f>
        <v>58400</v>
      </c>
      <c r="E582" s="94" t="e">
        <f>VLOOKUP(A582,'متره برق'!A:K,9,FALSE)</f>
        <v>#N/A</v>
      </c>
      <c r="F582" s="97">
        <f t="shared" si="21"/>
        <v>0</v>
      </c>
      <c r="G582" s="100"/>
    </row>
    <row r="583" spans="1:7" ht="48" thickBot="1">
      <c r="A583" s="60" t="str">
        <f>'متره برق'!P4437</f>
        <v>074105</v>
      </c>
      <c r="B583" s="60" t="str">
        <f>'متره برق'!Q4437</f>
        <v>كابل شيلد دار، زره‌دار زيرزميني تک سيمه، با نول يا ارت، با عايق و روكش ترمو پلاستيك از نوع NYCYRY به ‌مقطع 10+10×1 ميليمتر مربع، براي نصب درون ترانشه.</v>
      </c>
      <c r="C583" s="60" t="str">
        <f>'متره برق'!R4437</f>
        <v>مترطول</v>
      </c>
      <c r="D583" s="60">
        <f>'متره برق'!S4437</f>
        <v>79000</v>
      </c>
      <c r="E583" s="94" t="e">
        <f>VLOOKUP(A583,'متره برق'!A:K,9,FALSE)</f>
        <v>#N/A</v>
      </c>
      <c r="F583" s="97">
        <f t="shared" si="21"/>
        <v>0</v>
      </c>
      <c r="G583" s="100"/>
    </row>
    <row r="584" spans="1:7" ht="48" thickBot="1">
      <c r="A584" s="60" t="str">
        <f>'متره برق'!P4438</f>
        <v>074106</v>
      </c>
      <c r="B584" s="60" t="str">
        <f>'متره برق'!Q4438</f>
        <v>كابل شيلد دار، زره‌دار زيرزميني تک سيمه، با نول يا ارت، با عايق و روكش ترمو پلاستيك از نوع NYCYRY به ‌مقطع 16+16×1 ميليمتر مربع، براي نصب درون ترانشه.</v>
      </c>
      <c r="C584" s="60" t="str">
        <f>'متره برق'!R4438</f>
        <v>مترطول</v>
      </c>
      <c r="D584" s="60">
        <f>'متره برق'!S4438</f>
        <v>105000</v>
      </c>
      <c r="E584" s="94" t="e">
        <f>VLOOKUP(A584,'متره برق'!A:K,9,FALSE)</f>
        <v>#N/A</v>
      </c>
      <c r="F584" s="97">
        <f t="shared" si="21"/>
        <v>0</v>
      </c>
      <c r="G584" s="100"/>
    </row>
    <row r="585" spans="1:7" ht="48" thickBot="1">
      <c r="A585" s="60" t="str">
        <f>'متره برق'!P4439</f>
        <v>074107</v>
      </c>
      <c r="B585" s="60" t="str">
        <f>'متره برق'!Q4439</f>
        <v>كابل شيلد دار، زره‌دار زيرزميني تک سيمه، با نول يا ارت، با عايق و روكش ترمو پلاستيك از نوع NYCYRY به ‌مقطع 16+25×1 ميليمتر مربع، براي نصب درون ترانشه.</v>
      </c>
      <c r="C585" s="60" t="str">
        <f>'متره برق'!R4439</f>
        <v>مترطول</v>
      </c>
      <c r="D585" s="60">
        <f>'متره برق'!S4439</f>
        <v>133000</v>
      </c>
      <c r="E585" s="94" t="e">
        <f>VLOOKUP(A585,'متره برق'!A:K,9,FALSE)</f>
        <v>#N/A</v>
      </c>
      <c r="F585" s="97">
        <f t="shared" si="21"/>
        <v>0</v>
      </c>
      <c r="G585" s="100"/>
    </row>
    <row r="586" spans="1:7" ht="48" thickBot="1">
      <c r="A586" s="60" t="str">
        <f>'متره برق'!P4440</f>
        <v>074108</v>
      </c>
      <c r="B586" s="60" t="str">
        <f>'متره برق'!Q4440</f>
        <v>كابل شيلد دار، زره‌دار زيرزميني تک سيمه، با نول يا ارت، با عايق و روكش ترمو پلاستيك از نوع NYCYRY به ‌مقطع 16+35×1 ميليمتر مربع، براي نصب درون ترانشه.</v>
      </c>
      <c r="C586" s="60" t="str">
        <f>'متره برق'!R4440</f>
        <v>مترطول</v>
      </c>
      <c r="D586" s="60">
        <f>'متره برق'!S4440</f>
        <v>156000</v>
      </c>
      <c r="E586" s="94" t="e">
        <f>VLOOKUP(A586,'متره برق'!A:K,9,FALSE)</f>
        <v>#N/A</v>
      </c>
      <c r="F586" s="97">
        <f t="shared" si="21"/>
        <v>0</v>
      </c>
      <c r="G586" s="100"/>
    </row>
    <row r="587" spans="1:7" ht="48" thickBot="1">
      <c r="A587" s="60" t="str">
        <f>'متره برق'!P4441</f>
        <v>074201</v>
      </c>
      <c r="B587" s="60" t="str">
        <f>'متره برق'!Q4441</f>
        <v>كابل شيلدار، زره دار زيرزميني دو سيمه، با نول يا ارت، با عايق و روكش ترمو پلاستيك از نوع NYCYRY به ‌مقطع 1/5+1/5×2 ميليمتر مربع، براي نصب درون ترانشه.</v>
      </c>
      <c r="C587" s="60" t="str">
        <f>'متره برق'!R4441</f>
        <v>مترطول</v>
      </c>
      <c r="D587" s="60">
        <f>'متره برق'!S4441</f>
        <v>49600</v>
      </c>
      <c r="E587" s="94" t="e">
        <f>VLOOKUP(A587,'متره برق'!A:K,9,FALSE)</f>
        <v>#N/A</v>
      </c>
      <c r="F587" s="97">
        <f t="shared" si="21"/>
        <v>0</v>
      </c>
      <c r="G587" s="100"/>
    </row>
    <row r="588" spans="1:7" ht="48" thickBot="1">
      <c r="A588" s="60" t="str">
        <f>'متره برق'!P4442</f>
        <v>074202</v>
      </c>
      <c r="B588" s="60" t="str">
        <f>'متره برق'!Q4442</f>
        <v>كابل شيلدار، زره دار زيرزميني دو سيمه، با نول يا ارت، با عايق و روكش ترمو پلاستيك از نوع NYCYRY به ‌مقطع 2/5+2/5×2 ميليمتر مربع، براي نصب درون ترانشه.</v>
      </c>
      <c r="C588" s="60" t="str">
        <f>'متره برق'!R4442</f>
        <v>مترطول</v>
      </c>
      <c r="D588" s="60">
        <f>'متره برق'!S4442</f>
        <v>63900</v>
      </c>
      <c r="E588" s="94" t="e">
        <f>VLOOKUP(A588,'متره برق'!A:K,9,FALSE)</f>
        <v>#N/A</v>
      </c>
      <c r="F588" s="97">
        <f t="shared" si="21"/>
        <v>0</v>
      </c>
      <c r="G588" s="100"/>
    </row>
    <row r="589" spans="1:7" ht="48" thickBot="1">
      <c r="A589" s="60" t="str">
        <f>'متره برق'!P4443</f>
        <v>074203</v>
      </c>
      <c r="B589" s="60" t="str">
        <f>'متره برق'!Q4443</f>
        <v>كابل شيلدار، زره دار زيرزميني دو سيمه، با نول يا ارت، با عايق و روكش ترمو پلاستيك از نوع NYCYRY به ‌مقطع 4+4×2 ميليمتر مربع، براي نصب درون ترانشه.</v>
      </c>
      <c r="C589" s="60" t="str">
        <f>'متره برق'!R4443</f>
        <v>مترطول</v>
      </c>
      <c r="D589" s="60">
        <f>'متره برق'!S4443</f>
        <v>82800</v>
      </c>
      <c r="E589" s="94" t="e">
        <f>VLOOKUP(A589,'متره برق'!A:K,9,FALSE)</f>
        <v>#N/A</v>
      </c>
      <c r="F589" s="97">
        <f t="shared" si="21"/>
        <v>0</v>
      </c>
      <c r="G589" s="100"/>
    </row>
    <row r="590" spans="1:7" ht="48" thickBot="1">
      <c r="A590" s="60" t="str">
        <f>'متره برق'!P4444</f>
        <v>074204</v>
      </c>
      <c r="B590" s="60" t="str">
        <f>'متره برق'!Q4444</f>
        <v>كابل شيلدار، زره دار زيرزميني دو سيمه، با نول يا ارت، با عايق و روكش ترمو پلاستيك از نوع NYCYRY به ‌مقطع 6+6×2 ميليمتر مربع، براي نصب درون ترانشه.</v>
      </c>
      <c r="C590" s="60" t="str">
        <f>'متره برق'!R4444</f>
        <v>مترطول</v>
      </c>
      <c r="D590" s="60">
        <f>'متره برق'!S4444</f>
        <v>101500</v>
      </c>
      <c r="E590" s="94" t="e">
        <f>VLOOKUP(A590,'متره برق'!A:K,9,FALSE)</f>
        <v>#N/A</v>
      </c>
      <c r="F590" s="97">
        <f t="shared" si="21"/>
        <v>0</v>
      </c>
      <c r="G590" s="100"/>
    </row>
    <row r="591" spans="1:7" ht="48" thickBot="1">
      <c r="A591" s="60" t="str">
        <f>'متره برق'!P4445</f>
        <v>074205</v>
      </c>
      <c r="B591" s="60" t="str">
        <f>'متره برق'!Q4445</f>
        <v>كابل شيلدار، زره دار زيرزميني دو سيمه، با نول يا ارت، با عايق و روكش ترمو پلاستيك از نوع NYCYRY به ‌مقطع 10+10×2 ميليمتر مربع، براي نصب درون ترانشه.</v>
      </c>
      <c r="C591" s="60" t="str">
        <f>'متره برق'!R4445</f>
        <v>مترطول</v>
      </c>
      <c r="D591" s="60">
        <f>'متره برق'!S4445</f>
        <v>141500</v>
      </c>
      <c r="E591" s="94" t="e">
        <f>VLOOKUP(A591,'متره برق'!A:K,9,FALSE)</f>
        <v>#N/A</v>
      </c>
      <c r="F591" s="97">
        <f t="shared" si="21"/>
        <v>0</v>
      </c>
      <c r="G591" s="100"/>
    </row>
    <row r="592" spans="1:7" ht="48" thickBot="1">
      <c r="A592" s="60" t="str">
        <f>'متره برق'!P4446</f>
        <v>074206</v>
      </c>
      <c r="B592" s="60" t="str">
        <f>'متره برق'!Q4446</f>
        <v>كابل شيلدار، زره دار زيرزميني دو سيمه، با نول يا ارت، با عايق و روكش ترمو پلاستيك از نوع NYCYRY به ‌مقطع 16+16×2 ميليمتر مربع، براي نصب درون ترانشه.</v>
      </c>
      <c r="C592" s="60" t="str">
        <f>'متره برق'!R4446</f>
        <v>مترطول</v>
      </c>
      <c r="D592" s="60">
        <f>'متره برق'!S4446</f>
        <v>186000</v>
      </c>
      <c r="E592" s="94" t="e">
        <f>VLOOKUP(A592,'متره برق'!A:K,9,FALSE)</f>
        <v>#N/A</v>
      </c>
      <c r="F592" s="97">
        <f t="shared" si="21"/>
        <v>0</v>
      </c>
      <c r="G592" s="100"/>
    </row>
    <row r="593" spans="1:7" ht="48" thickBot="1">
      <c r="A593" s="60" t="str">
        <f>'متره برق'!P4447</f>
        <v>074207</v>
      </c>
      <c r="B593" s="60" t="str">
        <f>'متره برق'!Q4447</f>
        <v>كابل شيلدار، زره دار زيرزميني دو سيمه، با نول يا ارت، با عايق و روكش ترمو پلاستيك از نوع NYCYRY به ‌مقطع 16+25×2 ميليمتر مربع، براي نصب درون ترانشه.</v>
      </c>
      <c r="C593" s="60" t="str">
        <f>'متره برق'!R4447</f>
        <v>مترطول</v>
      </c>
      <c r="D593" s="60">
        <f>'متره برق'!S4447</f>
        <v>243000</v>
      </c>
      <c r="E593" s="94" t="e">
        <f>VLOOKUP(A593,'متره برق'!A:K,9,FALSE)</f>
        <v>#N/A</v>
      </c>
      <c r="F593" s="97">
        <f t="shared" si="21"/>
        <v>0</v>
      </c>
      <c r="G593" s="100"/>
    </row>
    <row r="594" spans="1:7" ht="48" thickBot="1">
      <c r="A594" s="60" t="str">
        <f>'متره برق'!P4448</f>
        <v>074208</v>
      </c>
      <c r="B594" s="60" t="str">
        <f>'متره برق'!Q4448</f>
        <v>كابل شيلدار، زره دار زيرزميني دو سيمه، با نول يا ارت، با عايق و روكش ترمو پلاستيك از نوع NYCYRY به ‌مقطع 16+35×2 ميليمتر مربع، براي نصب درون ترانشه.</v>
      </c>
      <c r="C594" s="60" t="str">
        <f>'متره برق'!R4448</f>
        <v>مترطول</v>
      </c>
      <c r="D594" s="60">
        <f>'متره برق'!S4448</f>
        <v>292500</v>
      </c>
      <c r="E594" s="94" t="e">
        <f>VLOOKUP(A594,'متره برق'!A:K,9,FALSE)</f>
        <v>#N/A</v>
      </c>
      <c r="F594" s="97">
        <f t="shared" si="21"/>
        <v>0</v>
      </c>
      <c r="G594" s="100"/>
    </row>
    <row r="595" spans="1:7" ht="48" thickBot="1">
      <c r="A595" s="60" t="str">
        <f>'متره برق'!P4449</f>
        <v>074301</v>
      </c>
      <c r="B595" s="60" t="str">
        <f>'متره برق'!Q4449</f>
        <v>كابل شيلدار، زره دار زيرزميني سه سيمه، با نول يا ارت، با عايق و روكش ترمو پلاستيك از نوع NYCYRY به ‌مقطع 1/5+1/5×3 ميليمتر مربع، براي نصب درون ترانشه.</v>
      </c>
      <c r="C595" s="60" t="str">
        <f>'متره برق'!R4449</f>
        <v>مترطول</v>
      </c>
      <c r="D595" s="60">
        <f>'متره برق'!S4449</f>
        <v>58700</v>
      </c>
      <c r="E595" s="94" t="e">
        <f>VLOOKUP(A595,'متره برق'!A:K,9,FALSE)</f>
        <v>#N/A</v>
      </c>
      <c r="F595" s="97">
        <f t="shared" si="21"/>
        <v>0</v>
      </c>
      <c r="G595" s="100"/>
    </row>
    <row r="596" spans="1:7" ht="63.75" thickBot="1">
      <c r="A596" s="60" t="str">
        <f>'متره برق'!P4450</f>
        <v>074302</v>
      </c>
      <c r="B596" s="60" t="str">
        <f>'متره برق'!Q4450</f>
        <v>كابل شيلدار، زره دار زيرزميني سه سيمه، با نول يا ارت، با عايق و روكش ترمو پلاستيك از نوع NYCYRY به ‌مقطع 2/5+2/5×3 ميليمتر مربع، براي نصب درون ترانشه.</v>
      </c>
      <c r="C596" s="60" t="str">
        <f>'متره برق'!R4450</f>
        <v>مترطول</v>
      </c>
      <c r="D596" s="60">
        <f>'متره برق'!S4450</f>
        <v>77800</v>
      </c>
      <c r="E596" s="94" t="e">
        <f>VLOOKUP(A596,'متره برق'!A:K,9,FALSE)</f>
        <v>#N/A</v>
      </c>
      <c r="F596" s="97">
        <f t="shared" si="21"/>
        <v>0</v>
      </c>
      <c r="G596" s="100"/>
    </row>
    <row r="597" spans="1:7" ht="48" thickBot="1">
      <c r="A597" s="60" t="str">
        <f>'متره برق'!P4451</f>
        <v>074303</v>
      </c>
      <c r="B597" s="60" t="str">
        <f>'متره برق'!Q4451</f>
        <v>كابل شيلدار، زره دار زيرزميني سه سيمه، با نول يا ارت، با عايق و روكش ترمو پلاستيك از نوع NYCYRY به ‌مقطع 4+4×3 ميليمتر مربع، براي نصب درون ترانشه.</v>
      </c>
      <c r="C597" s="60" t="str">
        <f>'متره برق'!R4451</f>
        <v>مترطول</v>
      </c>
      <c r="D597" s="60">
        <f>'متره برق'!S4451</f>
        <v>95300</v>
      </c>
      <c r="E597" s="94" t="e">
        <f>VLOOKUP(A597,'متره برق'!A:K,9,FALSE)</f>
        <v>#N/A</v>
      </c>
      <c r="F597" s="97">
        <f t="shared" si="21"/>
        <v>0</v>
      </c>
      <c r="G597" s="100"/>
    </row>
    <row r="598" spans="1:7" ht="48" thickBot="1">
      <c r="A598" s="60" t="str">
        <f>'متره برق'!P4452</f>
        <v>074304</v>
      </c>
      <c r="B598" s="60" t="str">
        <f>'متره برق'!Q4452</f>
        <v>كابل شيلدار، زره دار زيرزميني سه سيمه، با نول يا ارت، با عايق و روكش ترمو پلاستيك از نوع NYCYRY به ‌مقطع 6+6×3 ميليمتر مربع، براي نصب درون ترانشه.</v>
      </c>
      <c r="C598" s="60" t="str">
        <f>'متره برق'!R4452</f>
        <v>مترطول</v>
      </c>
      <c r="D598" s="60">
        <f>'متره برق'!S4452</f>
        <v>117500</v>
      </c>
      <c r="E598" s="94" t="e">
        <f>VLOOKUP(A598,'متره برق'!A:K,9,FALSE)</f>
        <v>#N/A</v>
      </c>
      <c r="F598" s="97">
        <f t="shared" si="21"/>
        <v>0</v>
      </c>
      <c r="G598" s="100"/>
    </row>
    <row r="599" spans="1:7" ht="48" thickBot="1">
      <c r="A599" s="60" t="str">
        <f>'متره برق'!P4453</f>
        <v>074305</v>
      </c>
      <c r="B599" s="60" t="str">
        <f>'متره برق'!Q4453</f>
        <v>كابل شيلدار، زره دار زيرزميني سه سيمه، با نول يا ارت، با عايق و روكش ترمو پلاستيك از نوع NYCYRY به ‌مقطع 10+10×3 ميليمتر مربع، براي نصب درون ترانشه.</v>
      </c>
      <c r="C599" s="60" t="str">
        <f>'متره برق'!R4453</f>
        <v>مترطول</v>
      </c>
      <c r="D599" s="60">
        <f>'متره برق'!S4453</f>
        <v>166000</v>
      </c>
      <c r="E599" s="94" t="e">
        <f>VLOOKUP(A599,'متره برق'!A:K,9,FALSE)</f>
        <v>#N/A</v>
      </c>
      <c r="F599" s="97">
        <f t="shared" si="21"/>
        <v>0</v>
      </c>
      <c r="G599" s="100"/>
    </row>
    <row r="600" spans="1:7" ht="48" thickBot="1">
      <c r="A600" s="60" t="str">
        <f>'متره برق'!P4454</f>
        <v>074306</v>
      </c>
      <c r="B600" s="60" t="str">
        <f>'متره برق'!Q4454</f>
        <v>كابل شيلدار، زره دار زيرزميني سه سيمه، با نول يا ارت، با عايق و روكش ترمو پلاستيك از نوع NYCYRY به ‌مقطع 16+16×3 ميليمتر مربع، براي نصب درون ترانشه.</v>
      </c>
      <c r="C600" s="60" t="str">
        <f>'متره برق'!R4454</f>
        <v>مترطول</v>
      </c>
      <c r="D600" s="60">
        <f>'متره برق'!S4454</f>
        <v>226500</v>
      </c>
      <c r="E600" s="94" t="e">
        <f>VLOOKUP(A600,'متره برق'!A:K,9,FALSE)</f>
        <v>#N/A</v>
      </c>
      <c r="F600" s="97">
        <f t="shared" si="21"/>
        <v>0</v>
      </c>
      <c r="G600" s="100"/>
    </row>
    <row r="601" spans="1:7" ht="48" thickBot="1">
      <c r="A601" s="60" t="str">
        <f>'متره برق'!P4455</f>
        <v>074307</v>
      </c>
      <c r="B601" s="60" t="str">
        <f>'متره برق'!Q4455</f>
        <v>كابل شيلدار، زره دار زيرزميني سه سيمه، با نول يا ارت، با عايق و روكش ترمو پلاستيك از نوع NYCYRY به ‌مقطع 16+25×3 ميليمتر مربع، براي نصب درون ترانشه.</v>
      </c>
      <c r="C601" s="60" t="str">
        <f>'متره برق'!R4455</f>
        <v>مترطول</v>
      </c>
      <c r="D601" s="60">
        <f>'متره برق'!S4455</f>
        <v>305500</v>
      </c>
      <c r="E601" s="94" t="e">
        <f>VLOOKUP(A601,'متره برق'!A:K,9,FALSE)</f>
        <v>#N/A</v>
      </c>
      <c r="F601" s="97">
        <f t="shared" si="21"/>
        <v>0</v>
      </c>
      <c r="G601" s="100"/>
    </row>
    <row r="602" spans="1:7" ht="48" thickBot="1">
      <c r="A602" s="60" t="str">
        <f>'متره برق'!P4456</f>
        <v>074308</v>
      </c>
      <c r="B602" s="60" t="str">
        <f>'متره برق'!Q4456</f>
        <v>كابل شيلدار، زره دار زيرزميني سه سيمه، با نول يا ارت، با عايق و روكش ترمو پلاستيك از نوع NYCYRY به ‌مقطع 16+35×3 ميليمتر مربع، براي نصب درون ترانشه.</v>
      </c>
      <c r="C602" s="60" t="str">
        <f>'متره برق'!R4456</f>
        <v>مترطول</v>
      </c>
      <c r="D602" s="60">
        <f>'متره برق'!S4456</f>
        <v>381000</v>
      </c>
      <c r="E602" s="94" t="e">
        <f>VLOOKUP(A602,'متره برق'!A:K,9,FALSE)</f>
        <v>#N/A</v>
      </c>
      <c r="F602" s="97">
        <f t="shared" si="21"/>
        <v>0</v>
      </c>
      <c r="G602" s="100"/>
    </row>
    <row r="603" spans="1:7" ht="63.75" thickBot="1">
      <c r="A603" s="60" t="str">
        <f>'متره برق'!P4457</f>
        <v>074401</v>
      </c>
      <c r="B603" s="60" t="str">
        <f>'متره برق'!Q4457</f>
        <v>كابل شيلدار، زره دار زيرزميني چهار سيمه، با نول يا ارت، با عايق و روكش ترمو پلاستيك از نوع NYCYRY به ‌مقطع 1/5+1/5×4 ميليمتر مربع، براي نصب درون ترانشه.</v>
      </c>
      <c r="C603" s="60" t="str">
        <f>'متره برق'!R4457</f>
        <v>مترطول</v>
      </c>
      <c r="D603" s="60">
        <f>'متره برق'!S4457</f>
        <v>74600</v>
      </c>
      <c r="E603" s="94" t="e">
        <f>VLOOKUP(A603,'متره برق'!A:K,9,FALSE)</f>
        <v>#N/A</v>
      </c>
      <c r="F603" s="97">
        <f t="shared" si="21"/>
        <v>0</v>
      </c>
      <c r="G603" s="100"/>
    </row>
    <row r="604" spans="1:7" ht="63.75" thickBot="1">
      <c r="A604" s="60" t="str">
        <f>'متره برق'!P4458</f>
        <v>074402</v>
      </c>
      <c r="B604" s="60" t="str">
        <f>'متره برق'!Q4458</f>
        <v>كابل شيلدار، زره دار زيرزميني چهار سيمه، با نول يا ارت، با عايق و روكش ترمو پلاستيك از نوع NYCYRY به ‌مقطع 2/5+2/5×4 ميليمتر مربع، براي نصب درون ترانشه.</v>
      </c>
      <c r="C604" s="60" t="str">
        <f>'متره برق'!R4458</f>
        <v>مترطول</v>
      </c>
      <c r="D604" s="60">
        <f>'متره برق'!S4458</f>
        <v>82100</v>
      </c>
      <c r="E604" s="94" t="e">
        <f>VLOOKUP(A604,'متره برق'!A:K,9,FALSE)</f>
        <v>#N/A</v>
      </c>
      <c r="F604" s="97">
        <f t="shared" si="21"/>
        <v>0</v>
      </c>
      <c r="G604" s="100"/>
    </row>
    <row r="605" spans="1:7" ht="48" thickBot="1">
      <c r="A605" s="60" t="str">
        <f>'متره برق'!P4459</f>
        <v>074403</v>
      </c>
      <c r="B605" s="60" t="str">
        <f>'متره برق'!Q4459</f>
        <v>كابل شيلدار، زره دار زيرزميني چهار سيمه، با نول يا ارت، با عايق و روكش ترمو پلاستيك از نوع NYCYRY به ‌مقطع 4+4×4 ميليمتر مربع، براي نصب درون ترانشه.</v>
      </c>
      <c r="C605" s="60" t="str">
        <f>'متره برق'!R4459</f>
        <v>مترطول</v>
      </c>
      <c r="D605" s="60">
        <f>'متره برق'!S4459</f>
        <v>107000</v>
      </c>
      <c r="E605" s="94" t="e">
        <f>VLOOKUP(A605,'متره برق'!A:K,9,FALSE)</f>
        <v>#N/A</v>
      </c>
      <c r="F605" s="97">
        <f t="shared" si="21"/>
        <v>0</v>
      </c>
      <c r="G605" s="100"/>
    </row>
    <row r="606" spans="1:7" ht="48" thickBot="1">
      <c r="A606" s="60" t="str">
        <f>'متره برق'!P4460</f>
        <v>074404</v>
      </c>
      <c r="B606" s="60" t="str">
        <f>'متره برق'!Q4460</f>
        <v>كابل شيلدار، زره دار زيرزميني چهار سيمه، با نول يا ارت، با عايق و روكش ترمو پلاستيك از نوع NYCYRY به ‌مقطع 6+6×4 ميليمتر مربع، براي نصب درون ترانشه.</v>
      </c>
      <c r="C606" s="60" t="str">
        <f>'متره برق'!R4460</f>
        <v>مترطول</v>
      </c>
      <c r="D606" s="60">
        <f>'متره برق'!S4460</f>
        <v>140500</v>
      </c>
      <c r="E606" s="94" t="e">
        <f>VLOOKUP(A606,'متره برق'!A:K,9,FALSE)</f>
        <v>#N/A</v>
      </c>
      <c r="F606" s="97">
        <f t="shared" si="21"/>
        <v>0</v>
      </c>
      <c r="G606" s="100"/>
    </row>
    <row r="607" spans="1:7" ht="48" thickBot="1">
      <c r="A607" s="60" t="str">
        <f>'متره برق'!P4461</f>
        <v>074405</v>
      </c>
      <c r="B607" s="60" t="str">
        <f>'متره برق'!Q4461</f>
        <v>كابل شيلدار، زره دار زيرزميني چهار سيمه، با نول يا ارت، با عايق و روكش ترمو پلاستيك از نوع NYCYRY به ‌مقطع 10+10×4 ميليمتر مربع، براي نصب درون ترانشه.</v>
      </c>
      <c r="C607" s="60" t="str">
        <f>'متره برق'!R4461</f>
        <v>مترطول</v>
      </c>
      <c r="D607" s="60">
        <f>'متره برق'!S4461</f>
        <v>190000</v>
      </c>
      <c r="E607" s="94" t="e">
        <f>VLOOKUP(A607,'متره برق'!A:K,9,FALSE)</f>
        <v>#N/A</v>
      </c>
      <c r="F607" s="97">
        <f t="shared" si="21"/>
        <v>0</v>
      </c>
      <c r="G607" s="100"/>
    </row>
    <row r="608" spans="1:7" ht="48" thickBot="1">
      <c r="A608" s="60" t="str">
        <f>'متره برق'!P4462</f>
        <v>074406</v>
      </c>
      <c r="B608" s="60" t="str">
        <f>'متره برق'!Q4462</f>
        <v>كابل شيلدار، زره دار زيرزميني چهار سيمه، با نول يا ارت، با عايق و روكش ترمو پلاستيك از نوع NYCYRY به ‌مقطع 16+16×4 ميليمتر مربع، براي نصب درون ترانشه.</v>
      </c>
      <c r="C608" s="60" t="str">
        <f>'متره برق'!R4462</f>
        <v>مترطول</v>
      </c>
      <c r="D608" s="60">
        <f>'متره برق'!S4462</f>
        <v>270000</v>
      </c>
      <c r="E608" s="94" t="e">
        <f>VLOOKUP(A608,'متره برق'!A:K,9,FALSE)</f>
        <v>#N/A</v>
      </c>
      <c r="F608" s="97">
        <f t="shared" si="21"/>
        <v>0</v>
      </c>
      <c r="G608" s="100"/>
    </row>
    <row r="609" spans="1:7" ht="63.75" thickBot="1">
      <c r="A609" s="60" t="str">
        <f>'متره برق'!P4463</f>
        <v>074407</v>
      </c>
      <c r="B609" s="60" t="str">
        <f>'متره برق'!Q4463</f>
        <v>كابل شيلدار، زره دار زيرزميني چهار سيمه، با نول يا ارت، با عايق و روكش ترمو پلاستيك از نوع NYCYRY به ‌مقطع 16+25×4 ميليمتر مربع، براي نصب درون ترانشه.</v>
      </c>
      <c r="C609" s="60" t="str">
        <f>'متره برق'!R4463</f>
        <v>مترطول</v>
      </c>
      <c r="D609" s="60">
        <f>'متره برق'!S4463</f>
        <v>354500</v>
      </c>
      <c r="E609" s="94" t="e">
        <f>VLOOKUP(A609,'متره برق'!A:K,9,FALSE)</f>
        <v>#N/A</v>
      </c>
      <c r="F609" s="97">
        <f t="shared" si="21"/>
        <v>0</v>
      </c>
      <c r="G609" s="100"/>
    </row>
    <row r="610" spans="1:7" ht="63.75" thickBot="1">
      <c r="A610" s="60" t="str">
        <f>'متره برق'!P4464</f>
        <v>074408</v>
      </c>
      <c r="B610" s="60" t="str">
        <f>'متره برق'!Q4464</f>
        <v>كابل شيلدار، زره دار زيرزميني چهار سيمه، با نول يا ارت، با عايق و روكش ترمو پلاستيك از نوع NYCYRY به ‌مقطع 16+35×4 ميليمتر مربع، براي نصب درون ترانشه.</v>
      </c>
      <c r="C610" s="60" t="str">
        <f>'متره برق'!R4464</f>
        <v>مترطول</v>
      </c>
      <c r="D610" s="60">
        <f>'متره برق'!S4464</f>
        <v>478000</v>
      </c>
      <c r="E610" s="94" t="e">
        <f>VLOOKUP(A610,'متره برق'!A:K,9,FALSE)</f>
        <v>#N/A</v>
      </c>
      <c r="F610" s="97">
        <f t="shared" si="21"/>
        <v>0</v>
      </c>
      <c r="G610" s="100"/>
    </row>
    <row r="611" spans="1:7" ht="48" thickBot="1">
      <c r="A611" s="60" t="str">
        <f>'متره برق'!P4465</f>
        <v>075101</v>
      </c>
      <c r="B611" s="60" t="str">
        <f>'متره برق'!Q4465</f>
        <v>كابل زره دار زيرزميني تک سيمه، با عايق و روكش ترمو پلاستيك از نوع NYRY به ‌مقطع 1/5×1 ميليمتر مربع، براي نصب درون ترانشه.</v>
      </c>
      <c r="C611" s="60" t="str">
        <f>'متره برق'!R4465</f>
        <v>مترطول</v>
      </c>
      <c r="D611" s="60">
        <f>'متره برق'!S4465</f>
        <v>22500</v>
      </c>
      <c r="E611" s="94" t="e">
        <f>VLOOKUP(A611,'متره برق'!A:K,9,FALSE)</f>
        <v>#N/A</v>
      </c>
      <c r="F611" s="97">
        <f t="shared" si="21"/>
        <v>0</v>
      </c>
      <c r="G611" s="100"/>
    </row>
    <row r="612" spans="1:7" ht="48" thickBot="1">
      <c r="A612" s="60" t="str">
        <f>'متره برق'!P4466</f>
        <v>075102</v>
      </c>
      <c r="B612" s="60" t="str">
        <f>'متره برق'!Q4466</f>
        <v>كابل زره دار زيرزميني تک سيمه، با عايق و روكش ترمو پلاستيك از نوع NYRY به ‌مقطع 2/5×1 ميليمتر مربع، براي نصب درون ترانشه.</v>
      </c>
      <c r="C612" s="60" t="str">
        <f>'متره برق'!R4466</f>
        <v>مترطول</v>
      </c>
      <c r="D612" s="60">
        <f>'متره برق'!S4466</f>
        <v>25500</v>
      </c>
      <c r="E612" s="94" t="e">
        <f>VLOOKUP(A612,'متره برق'!A:K,9,FALSE)</f>
        <v>#N/A</v>
      </c>
      <c r="F612" s="97">
        <f t="shared" si="21"/>
        <v>0</v>
      </c>
      <c r="G612" s="100"/>
    </row>
    <row r="613" spans="1:7" ht="48" thickBot="1">
      <c r="A613" s="60" t="str">
        <f>'متره برق'!P4467</f>
        <v>075103</v>
      </c>
      <c r="B613" s="60" t="str">
        <f>'متره برق'!Q4467</f>
        <v>كابل زره دار زيرزميني تک سيمه، با عايق و روكش ترمو پلاستيك از نوع NYRY به ‌مقطع 4×1 ميليمتر مربع، براي نصب درون ترانشه.</v>
      </c>
      <c r="C613" s="60" t="str">
        <f>'متره برق'!R4467</f>
        <v>مترطول</v>
      </c>
      <c r="D613" s="60">
        <f>'متره برق'!S4467</f>
        <v>25700</v>
      </c>
      <c r="E613" s="94" t="e">
        <f>VLOOKUP(A613,'متره برق'!A:K,9,FALSE)</f>
        <v>#N/A</v>
      </c>
      <c r="F613" s="97">
        <f t="shared" si="21"/>
        <v>0</v>
      </c>
      <c r="G613" s="100"/>
    </row>
    <row r="614" spans="1:7" ht="48" thickBot="1">
      <c r="A614" s="60" t="str">
        <f>'متره برق'!P4468</f>
        <v>075104</v>
      </c>
      <c r="B614" s="60" t="str">
        <f>'متره برق'!Q4468</f>
        <v>كابل زره دار زيرزميني تک سيمه، با عايق و روكش ترمو پلاستيك از نوع NYRY به ‌مقطع 6×1 ميليمتر مربع، براي نصب درون ترانشه.</v>
      </c>
      <c r="C614" s="60" t="str">
        <f>'متره برق'!R4468</f>
        <v>مترطول</v>
      </c>
      <c r="D614" s="60">
        <f>'متره برق'!S4468</f>
        <v>30900</v>
      </c>
      <c r="E614" s="94" t="e">
        <f>VLOOKUP(A614,'متره برق'!A:K,9,FALSE)</f>
        <v>#N/A</v>
      </c>
      <c r="F614" s="97">
        <f t="shared" si="21"/>
        <v>0</v>
      </c>
      <c r="G614" s="100"/>
    </row>
    <row r="615" spans="1:7" ht="48" thickBot="1">
      <c r="A615" s="60" t="str">
        <f>'متره برق'!P4469</f>
        <v>075105</v>
      </c>
      <c r="B615" s="60" t="str">
        <f>'متره برق'!Q4469</f>
        <v>كابل زره دار زيرزميني تک سيمه، با عايق و روكش ترمو پلاستيك از نوع NYRY به ‌مقطع 10×1 ميليمتر مربع، براي نصب درون ترانشه.</v>
      </c>
      <c r="C615" s="60" t="str">
        <f>'متره برق'!R4469</f>
        <v>مترطول</v>
      </c>
      <c r="D615" s="60">
        <f>'متره برق'!S4469</f>
        <v>41600</v>
      </c>
      <c r="E615" s="94" t="e">
        <f>VLOOKUP(A615,'متره برق'!A:K,9,FALSE)</f>
        <v>#N/A</v>
      </c>
      <c r="F615" s="97">
        <f t="shared" si="21"/>
        <v>0</v>
      </c>
      <c r="G615" s="100"/>
    </row>
    <row r="616" spans="1:7" ht="48" thickBot="1">
      <c r="A616" s="60" t="str">
        <f>'متره برق'!P4470</f>
        <v>075106</v>
      </c>
      <c r="B616" s="60" t="str">
        <f>'متره برق'!Q4470</f>
        <v>كابل زره دار زيرزميني تک سيمه، با عايق و روكش ترمو پلاستيك از نوع NYRY به ‌مقطع 16×1 ميليمتر مربع، براي نصب درون ترانشه.</v>
      </c>
      <c r="C616" s="60" t="str">
        <f>'متره برق'!R4470</f>
        <v>مترطول</v>
      </c>
      <c r="D616" s="60">
        <f>'متره برق'!S4470</f>
        <v>57600</v>
      </c>
      <c r="E616" s="94" t="e">
        <f>VLOOKUP(A616,'متره برق'!A:K,9,FALSE)</f>
        <v>#N/A</v>
      </c>
      <c r="F616" s="97">
        <f t="shared" si="21"/>
        <v>0</v>
      </c>
      <c r="G616" s="100"/>
    </row>
    <row r="617" spans="1:7" ht="48" thickBot="1">
      <c r="A617" s="60" t="str">
        <f>'متره برق'!P4471</f>
        <v>075107</v>
      </c>
      <c r="B617" s="60" t="str">
        <f>'متره برق'!Q4471</f>
        <v>كابل زره دار زيرزميني تک سيمه، با عايق و روكش ترمو پلاستيك از نوع NYRY به ‌مقطع 25×1 ميليمتر مربع، براي نصب درون ترانشه.</v>
      </c>
      <c r="C617" s="60" t="str">
        <f>'متره برق'!R4471</f>
        <v>مترطول</v>
      </c>
      <c r="D617" s="60">
        <f>'متره برق'!S4471</f>
        <v>82300</v>
      </c>
      <c r="E617" s="94" t="e">
        <f>VLOOKUP(A617,'متره برق'!A:K,9,FALSE)</f>
        <v>#N/A</v>
      </c>
      <c r="F617" s="97">
        <f t="shared" si="21"/>
        <v>0</v>
      </c>
      <c r="G617" s="100"/>
    </row>
    <row r="618" spans="1:7" ht="48" thickBot="1">
      <c r="A618" s="60" t="str">
        <f>'متره برق'!P4472</f>
        <v>075201</v>
      </c>
      <c r="B618" s="60" t="str">
        <f>'متره برق'!Q4472</f>
        <v>كابل زره دار زيرزميني دو سيمه، با عايق و روكش ترمو پلاستيك از نوع NYRY به ‌مقطع 1/5×2 ميليمتر مربع، براي نصب درون ترانشه.</v>
      </c>
      <c r="C618" s="60" t="str">
        <f>'متره برق'!R4472</f>
        <v>مترطول</v>
      </c>
      <c r="D618" s="60">
        <f>'متره برق'!S4472</f>
        <v>33300</v>
      </c>
      <c r="E618" s="94" t="e">
        <f>VLOOKUP(A618,'متره برق'!A:K,9,FALSE)</f>
        <v>#N/A</v>
      </c>
      <c r="F618" s="97">
        <f t="shared" si="21"/>
        <v>0</v>
      </c>
      <c r="G618" s="100"/>
    </row>
    <row r="619" spans="1:7" ht="48" thickBot="1">
      <c r="A619" s="60" t="str">
        <f>'متره برق'!P4473</f>
        <v>075202</v>
      </c>
      <c r="B619" s="60" t="str">
        <f>'متره برق'!Q4473</f>
        <v>كابل زره دار زيرزميني دو سيمه، با عايق و روكش ترمو پلاستيك از نوع NYRY به ‌مقطع 2/5×2 ميليمتر مربع، براي نصب درون ترانشه.</v>
      </c>
      <c r="C619" s="60" t="str">
        <f>'متره برق'!R4473</f>
        <v>مترطول</v>
      </c>
      <c r="D619" s="60">
        <f>'متره برق'!S4473</f>
        <v>39600</v>
      </c>
      <c r="E619" s="94" t="e">
        <f>VLOOKUP(A619,'متره برق'!A:K,9,FALSE)</f>
        <v>#N/A</v>
      </c>
      <c r="F619" s="97">
        <f t="shared" si="21"/>
        <v>0</v>
      </c>
      <c r="G619" s="100"/>
    </row>
    <row r="620" spans="1:7" ht="48" thickBot="1">
      <c r="A620" s="60" t="str">
        <f>'متره برق'!P4474</f>
        <v>075203</v>
      </c>
      <c r="B620" s="60" t="str">
        <f>'متره برق'!Q4474</f>
        <v>كابل زره دار زيرزميني دو سيمه، با عايق و روكش ترمو پلاستيك از نوع NYRY به ‌مقطع 4×2 ميليمتر مربع، براي نصب درون ترانشه.</v>
      </c>
      <c r="C620" s="60" t="str">
        <f>'متره برق'!R4474</f>
        <v>مترطول</v>
      </c>
      <c r="D620" s="60">
        <f>'متره برق'!S4474</f>
        <v>50400</v>
      </c>
      <c r="E620" s="94" t="e">
        <f>VLOOKUP(A620,'متره برق'!A:K,9,FALSE)</f>
        <v>#N/A</v>
      </c>
      <c r="F620" s="97">
        <f t="shared" si="21"/>
        <v>0</v>
      </c>
      <c r="G620" s="100"/>
    </row>
    <row r="621" spans="1:7" ht="48" thickBot="1">
      <c r="A621" s="60" t="str">
        <f>'متره برق'!P4475</f>
        <v>075204</v>
      </c>
      <c r="B621" s="60" t="str">
        <f>'متره برق'!Q4475</f>
        <v>كابل زره دار زيرزميني دو سيمه، با عايق و روكش ترمو پلاستيك از نوع NYRY به ‌مقطع 6×2 ميليمتر مربع، براي نصب درون ترانشه.</v>
      </c>
      <c r="C621" s="60" t="str">
        <f>'متره برق'!R4475</f>
        <v>مترطول</v>
      </c>
      <c r="D621" s="60">
        <f>'متره برق'!S4475</f>
        <v>69900</v>
      </c>
      <c r="E621" s="94" t="e">
        <f>VLOOKUP(A621,'متره برق'!A:K,9,FALSE)</f>
        <v>#N/A</v>
      </c>
      <c r="F621" s="97">
        <f t="shared" si="21"/>
        <v>0</v>
      </c>
      <c r="G621" s="100"/>
    </row>
    <row r="622" spans="1:7" ht="48" thickBot="1">
      <c r="A622" s="60" t="str">
        <f>'متره برق'!P4476</f>
        <v>075205</v>
      </c>
      <c r="B622" s="60" t="str">
        <f>'متره برق'!Q4476</f>
        <v>كابل زره دار زيرزميني دو سيمه، با عايق و روكش ترمو پلاستيك از نوع NYRY به ‌مقطع 10×2 ميليمتر مربع، براي نصب درون ترانشه.</v>
      </c>
      <c r="C622" s="60" t="str">
        <f>'متره برق'!R4476</f>
        <v>مترطول</v>
      </c>
      <c r="D622" s="60">
        <f>'متره برق'!S4476</f>
        <v>94100</v>
      </c>
      <c r="E622" s="94" t="e">
        <f>VLOOKUP(A622,'متره برق'!A:K,9,FALSE)</f>
        <v>#N/A</v>
      </c>
      <c r="F622" s="97">
        <f t="shared" si="21"/>
        <v>0</v>
      </c>
      <c r="G622" s="100"/>
    </row>
    <row r="623" spans="1:7" ht="48" thickBot="1">
      <c r="A623" s="60" t="str">
        <f>'متره برق'!P4477</f>
        <v>075206</v>
      </c>
      <c r="B623" s="60" t="str">
        <f>'متره برق'!Q4477</f>
        <v>كابل زره دار زيرزميني دو سيمه، با عايق و روكش ترمو پلاستيك از نوع NYRY به ‌مقطع 16×2 ميليمتر مربع، براي نصب درون ترانشه.</v>
      </c>
      <c r="C623" s="60" t="str">
        <f>'متره برق'!R4477</f>
        <v>مترطول</v>
      </c>
      <c r="D623" s="60">
        <f>'متره برق'!S4477</f>
        <v>123500</v>
      </c>
      <c r="E623" s="94" t="e">
        <f>VLOOKUP(A623,'متره برق'!A:K,9,FALSE)</f>
        <v>#N/A</v>
      </c>
      <c r="F623" s="97">
        <f t="shared" si="21"/>
        <v>0</v>
      </c>
      <c r="G623" s="100"/>
    </row>
    <row r="624" spans="1:7" ht="48" thickBot="1">
      <c r="A624" s="60" t="str">
        <f>'متره برق'!P4478</f>
        <v>075207</v>
      </c>
      <c r="B624" s="60" t="str">
        <f>'متره برق'!Q4478</f>
        <v>كابل زره دار زيرزميني دو سيمه، با عايق و روكش ترمو پلاستيك از نوع NYRY به ‌مقطع 25×2 ميليمتر مربع، براي نصب درون ترانشه.</v>
      </c>
      <c r="C624" s="60" t="str">
        <f>'متره برق'!R4478</f>
        <v>مترطول</v>
      </c>
      <c r="D624" s="60">
        <f>'متره برق'!S4478</f>
        <v>181000</v>
      </c>
      <c r="E624" s="94" t="e">
        <f>VLOOKUP(A624,'متره برق'!A:K,9,FALSE)</f>
        <v>#N/A</v>
      </c>
      <c r="F624" s="97">
        <f t="shared" si="21"/>
        <v>0</v>
      </c>
      <c r="G624" s="100"/>
    </row>
    <row r="625" spans="1:7" ht="48" thickBot="1">
      <c r="A625" s="60" t="str">
        <f>'متره برق'!P4479</f>
        <v>075301</v>
      </c>
      <c r="B625" s="60" t="str">
        <f>'متره برق'!Q4479</f>
        <v>كابل زره دار زيرزميني سه سيمه، با عايق و روكش ترمو پلاستيك از نوع NYRY به ‌مقطع 1/5×3 ميليمتر مربع، براي نصب درون ترانشه.</v>
      </c>
      <c r="C625" s="60" t="str">
        <f>'متره برق'!R4479</f>
        <v>مترطول</v>
      </c>
      <c r="D625" s="60">
        <f>'متره برق'!S4479</f>
        <v>38600</v>
      </c>
      <c r="E625" s="94" t="e">
        <f>VLOOKUP(A625,'متره برق'!A:K,9,FALSE)</f>
        <v>#N/A</v>
      </c>
      <c r="F625" s="97">
        <f t="shared" ref="F625:F688" si="22">IF(ISNA(E625*D625),0,ROUND((E625*D625),0))</f>
        <v>0</v>
      </c>
      <c r="G625" s="100"/>
    </row>
    <row r="626" spans="1:7" ht="48" thickBot="1">
      <c r="A626" s="60" t="str">
        <f>'متره برق'!P4480</f>
        <v>075302</v>
      </c>
      <c r="B626" s="60" t="str">
        <f>'متره برق'!Q4480</f>
        <v>كابل زره دار زيرزميني سه سيمه، با عايق و روكش ترمو پلاستيك از نوع NYRY به ‌مقطع 2/5×3 ميليمتر مربع، براي نصب درون ترانشه.</v>
      </c>
      <c r="C626" s="60" t="str">
        <f>'متره برق'!R4480</f>
        <v>مترطول</v>
      </c>
      <c r="D626" s="60">
        <f>'متره برق'!S4480</f>
        <v>48000</v>
      </c>
      <c r="E626" s="94" t="e">
        <f>VLOOKUP(A626,'متره برق'!A:K,9,FALSE)</f>
        <v>#N/A</v>
      </c>
      <c r="F626" s="97">
        <f t="shared" si="22"/>
        <v>0</v>
      </c>
      <c r="G626" s="100"/>
    </row>
    <row r="627" spans="1:7" ht="48" thickBot="1">
      <c r="A627" s="60" t="str">
        <f>'متره برق'!P4481</f>
        <v>075303</v>
      </c>
      <c r="B627" s="60" t="str">
        <f>'متره برق'!Q4481</f>
        <v>كابل زره دار زيرزميني سه سيمه، با عايق و روكش ترمو پلاستيك از نوع NYRY به ‌مقطع 4×3 ميليمتر مربع، براي نصب درون ترانشه.</v>
      </c>
      <c r="C627" s="60" t="str">
        <f>'متره برق'!R4481</f>
        <v>مترطول</v>
      </c>
      <c r="D627" s="60">
        <f>'متره برق'!S4481</f>
        <v>63300</v>
      </c>
      <c r="E627" s="94" t="e">
        <f>VLOOKUP(A627,'متره برق'!A:K,9,FALSE)</f>
        <v>#N/A</v>
      </c>
      <c r="F627" s="97">
        <f t="shared" si="22"/>
        <v>0</v>
      </c>
      <c r="G627" s="100"/>
    </row>
    <row r="628" spans="1:7" ht="48" thickBot="1">
      <c r="A628" s="60" t="str">
        <f>'متره برق'!P4482</f>
        <v>075304</v>
      </c>
      <c r="B628" s="60" t="str">
        <f>'متره برق'!Q4482</f>
        <v>كابل زره دار زيرزميني سه سيمه، با عايق و روكش ترمو پلاستيك از نوع NYRY به ‌مقطع 6×3 ميليمتر مربع، براي نصب درون ترانشه.</v>
      </c>
      <c r="C628" s="60" t="str">
        <f>'متره برق'!R4482</f>
        <v>مترطول</v>
      </c>
      <c r="D628" s="60">
        <f>'متره برق'!S4482</f>
        <v>85700</v>
      </c>
      <c r="E628" s="94" t="e">
        <f>VLOOKUP(A628,'متره برق'!A:K,9,FALSE)</f>
        <v>#N/A</v>
      </c>
      <c r="F628" s="97">
        <f t="shared" si="22"/>
        <v>0</v>
      </c>
      <c r="G628" s="100"/>
    </row>
    <row r="629" spans="1:7" ht="48" thickBot="1">
      <c r="A629" s="60" t="str">
        <f>'متره برق'!P4483</f>
        <v>075305</v>
      </c>
      <c r="B629" s="60" t="str">
        <f>'متره برق'!Q4483</f>
        <v>كابل زره دار زيرزميني سه سيمه، با عايق و روكش ترمو پلاستيك از نوع NYRY به ‌مقطع 10×3 ميليمتر مربع، براي نصب درون ترانشه.</v>
      </c>
      <c r="C629" s="60" t="str">
        <f>'متره برق'!R4483</f>
        <v>مترطول</v>
      </c>
      <c r="D629" s="60">
        <f>'متره برق'!S4483</f>
        <v>119500</v>
      </c>
      <c r="E629" s="94" t="e">
        <f>VLOOKUP(A629,'متره برق'!A:K,9,FALSE)</f>
        <v>#N/A</v>
      </c>
      <c r="F629" s="97">
        <f t="shared" si="22"/>
        <v>0</v>
      </c>
      <c r="G629" s="100"/>
    </row>
    <row r="630" spans="1:7" ht="48" thickBot="1">
      <c r="A630" s="60" t="str">
        <f>'متره برق'!P4484</f>
        <v>075306</v>
      </c>
      <c r="B630" s="60" t="str">
        <f>'متره برق'!Q4484</f>
        <v>كابل زره دار زيرزميني سه سيمه، با عايق و روكش ترمو پلاستيك از نوع NYRY به ‌مقطع 16×3 ميليمتر مربع، براي نصب درون ترانشه.</v>
      </c>
      <c r="C630" s="60" t="str">
        <f>'متره برق'!R4484</f>
        <v>مترطول</v>
      </c>
      <c r="D630" s="60">
        <f>'متره برق'!S4484</f>
        <v>163000</v>
      </c>
      <c r="E630" s="94" t="e">
        <f>VLOOKUP(A630,'متره برق'!A:K,9,FALSE)</f>
        <v>#N/A</v>
      </c>
      <c r="F630" s="97">
        <f t="shared" si="22"/>
        <v>0</v>
      </c>
      <c r="G630" s="100"/>
    </row>
    <row r="631" spans="1:7" ht="48" thickBot="1">
      <c r="A631" s="60" t="str">
        <f>'متره برق'!P4485</f>
        <v>075307</v>
      </c>
      <c r="B631" s="60" t="str">
        <f>'متره برق'!Q4485</f>
        <v>كابل زره دار زيرزميني سه سيمه، با عايق و روكش ترمو پلاستيك از نوع NYRY به ‌مقطع 25×3 ميليمتر مربع، براي نصب درون ترانشه.</v>
      </c>
      <c r="C631" s="60" t="str">
        <f>'متره برق'!R4485</f>
        <v>مترطول</v>
      </c>
      <c r="D631" s="60">
        <f>'متره برق'!S4485</f>
        <v>243000</v>
      </c>
      <c r="E631" s="94" t="e">
        <f>VLOOKUP(A631,'متره برق'!A:K,9,FALSE)</f>
        <v>#N/A</v>
      </c>
      <c r="F631" s="97">
        <f t="shared" si="22"/>
        <v>0</v>
      </c>
      <c r="G631" s="100"/>
    </row>
    <row r="632" spans="1:7" ht="48" thickBot="1">
      <c r="A632" s="60" t="str">
        <f>'متره برق'!P4486</f>
        <v>075308</v>
      </c>
      <c r="B632" s="60" t="str">
        <f>'متره برق'!Q4486</f>
        <v>كابل زره دار زيرزميني سه سيمه، با عايق و روكش ترمو پلاستيك از نوع NYRY به ‌مقطع 35×3 ميليمتر مربع، براي نصب درون ترانشه.</v>
      </c>
      <c r="C632" s="60" t="str">
        <f>'متره برق'!R4486</f>
        <v>مترطول</v>
      </c>
      <c r="D632" s="60">
        <f>'متره برق'!S4486</f>
        <v>318000</v>
      </c>
      <c r="E632" s="94" t="e">
        <f>VLOOKUP(A632,'متره برق'!A:K,9,FALSE)</f>
        <v>#N/A</v>
      </c>
      <c r="F632" s="97">
        <f t="shared" si="22"/>
        <v>0</v>
      </c>
      <c r="G632" s="100"/>
    </row>
    <row r="633" spans="1:7" ht="48" thickBot="1">
      <c r="A633" s="60" t="str">
        <f>'متره برق'!P4487</f>
        <v>075309</v>
      </c>
      <c r="B633" s="60" t="str">
        <f>'متره برق'!Q4487</f>
        <v>كابل زره دار زيرزميني سه سيمه، با عايق و روكش ترمو پلاستيك از نوع NYRY به ‌مقطع 50×3 ميليمتر مربع، براي نصب درون ترانشه.</v>
      </c>
      <c r="C633" s="60" t="str">
        <f>'متره برق'!R4487</f>
        <v>مترطول</v>
      </c>
      <c r="D633" s="60">
        <f>'متره برق'!S4487</f>
        <v>403500</v>
      </c>
      <c r="E633" s="94" t="e">
        <f>VLOOKUP(A633,'متره برق'!A:K,9,FALSE)</f>
        <v>#N/A</v>
      </c>
      <c r="F633" s="97">
        <f t="shared" si="22"/>
        <v>0</v>
      </c>
      <c r="G633" s="100"/>
    </row>
    <row r="634" spans="1:7" ht="48" thickBot="1">
      <c r="A634" s="60" t="str">
        <f>'متره برق'!P4488</f>
        <v>075310</v>
      </c>
      <c r="B634" s="60" t="str">
        <f>'متره برق'!Q4488</f>
        <v>كابل زره دار زيرزميني سه سيمه، با عايق و روكش ترمو پلاستيك از نوع NYRY به ‌مقطع 70×3 ميليمتر مربع، براي نصب درون ترانشه.</v>
      </c>
      <c r="C634" s="60" t="str">
        <f>'متره برق'!R4488</f>
        <v>مترطول</v>
      </c>
      <c r="D634" s="60">
        <f>'متره برق'!S4488</f>
        <v>563500</v>
      </c>
      <c r="E634" s="94" t="e">
        <f>VLOOKUP(A634,'متره برق'!A:K,9,FALSE)</f>
        <v>#N/A</v>
      </c>
      <c r="F634" s="97">
        <f t="shared" si="22"/>
        <v>0</v>
      </c>
      <c r="G634" s="100"/>
    </row>
    <row r="635" spans="1:7" ht="48" thickBot="1">
      <c r="A635" s="60" t="str">
        <f>'متره برق'!P4489</f>
        <v>075311</v>
      </c>
      <c r="B635" s="60" t="str">
        <f>'متره برق'!Q4489</f>
        <v>كابل زره دار زيرزميني سه سيمه، با عايق و روكش ترمو پلاستيك از نوع NYRY به ‌مقطع 95×3 ميليمتر مربع، براي نصب درون ترانشه.</v>
      </c>
      <c r="C635" s="60" t="str">
        <f>'متره برق'!R4489</f>
        <v>مترطول</v>
      </c>
      <c r="D635" s="60">
        <f>'متره برق'!S4489</f>
        <v>760500</v>
      </c>
      <c r="E635" s="94" t="e">
        <f>VLOOKUP(A635,'متره برق'!A:K,9,FALSE)</f>
        <v>#N/A</v>
      </c>
      <c r="F635" s="97">
        <f t="shared" si="22"/>
        <v>0</v>
      </c>
      <c r="G635" s="100"/>
    </row>
    <row r="636" spans="1:7" ht="48" thickBot="1">
      <c r="A636" s="60" t="str">
        <f>'متره برق'!P4490</f>
        <v>075312</v>
      </c>
      <c r="B636" s="60" t="str">
        <f>'متره برق'!Q4490</f>
        <v>كابل زره دار زيرزميني سه سيمه، با عايق و روكش ترمو پلاستيك از نوع NYRY به ‌مقطع 120×3 ميليمتر مربع، براي نصب درون ترانشه.</v>
      </c>
      <c r="C636" s="60" t="str">
        <f>'متره برق'!R4490</f>
        <v>مترطول</v>
      </c>
      <c r="D636" s="60">
        <f>'متره برق'!S4490</f>
        <v>941500</v>
      </c>
      <c r="E636" s="94" t="e">
        <f>VLOOKUP(A636,'متره برق'!A:K,9,FALSE)</f>
        <v>#N/A</v>
      </c>
      <c r="F636" s="97">
        <f t="shared" si="22"/>
        <v>0</v>
      </c>
      <c r="G636" s="100"/>
    </row>
    <row r="637" spans="1:7" ht="48" thickBot="1">
      <c r="A637" s="60" t="str">
        <f>'متره برق'!P4491</f>
        <v>075313</v>
      </c>
      <c r="B637" s="60" t="str">
        <f>'متره برق'!Q4491</f>
        <v>كابل زره دار زيرزميني سه سيمه، با عايق و روكش ترمو پلاستيك از نوع NYRY به ‌مقطع 150×3 ميليمتر مربع، براي نصب درون ترانشه.</v>
      </c>
      <c r="C637" s="60" t="str">
        <f>'متره برق'!R4491</f>
        <v>مترطول</v>
      </c>
      <c r="D637" s="60">
        <f>'متره برق'!S4491</f>
        <v>1169000</v>
      </c>
      <c r="E637" s="94" t="e">
        <f>VLOOKUP(A637,'متره برق'!A:K,9,FALSE)</f>
        <v>#N/A</v>
      </c>
      <c r="F637" s="97">
        <f t="shared" si="22"/>
        <v>0</v>
      </c>
      <c r="G637" s="100"/>
    </row>
    <row r="638" spans="1:7" ht="48" thickBot="1">
      <c r="A638" s="60" t="str">
        <f>'متره برق'!P4492</f>
        <v>075314</v>
      </c>
      <c r="B638" s="60" t="str">
        <f>'متره برق'!Q4492</f>
        <v>كابل زره دار زيرزميني سه سيمه، با عايق و روكش ترمو پلاستيك از نوع NYRY به ‌مقطع 185×3 ميليمتر مربع، براي نصب درون ترانشه.</v>
      </c>
      <c r="C638" s="60" t="str">
        <f>'متره برق'!R4492</f>
        <v>مترطول</v>
      </c>
      <c r="D638" s="60">
        <f>'متره برق'!S4492</f>
        <v>1379000</v>
      </c>
      <c r="E638" s="94" t="e">
        <f>VLOOKUP(A638,'متره برق'!A:K,9,FALSE)</f>
        <v>#N/A</v>
      </c>
      <c r="F638" s="97">
        <f t="shared" si="22"/>
        <v>0</v>
      </c>
      <c r="G638" s="100"/>
    </row>
    <row r="639" spans="1:7" ht="48" thickBot="1">
      <c r="A639" s="60" t="str">
        <f>'متره برق'!P4493</f>
        <v>075315</v>
      </c>
      <c r="B639" s="60" t="str">
        <f>'متره برق'!Q4493</f>
        <v>كابل زره دار زيرزميني سه سيمه، با عايق و روكش ترمو پلاستيك از نوع NYRY به ‌مقطع 240×3 ميليمتر مربع، براي نصب درون ترانشه.</v>
      </c>
      <c r="C639" s="60" t="str">
        <f>'متره برق'!R4493</f>
        <v>مترطول</v>
      </c>
      <c r="D639" s="60">
        <f>'متره برق'!S4493</f>
        <v>1866000</v>
      </c>
      <c r="E639" s="94" t="e">
        <f>VLOOKUP(A639,'متره برق'!A:K,9,FALSE)</f>
        <v>#N/A</v>
      </c>
      <c r="F639" s="97">
        <f t="shared" si="22"/>
        <v>0</v>
      </c>
      <c r="G639" s="100"/>
    </row>
    <row r="640" spans="1:7" ht="48" thickBot="1">
      <c r="A640" s="60" t="str">
        <f>'متره برق'!P4494</f>
        <v>075316</v>
      </c>
      <c r="B640" s="60" t="str">
        <f>'متره برق'!Q4494</f>
        <v>كابل زره دار زيرزميني سه سيمه، با عايق و روكش ترمو پلاستيك از نوع NYRY به ‌مقطع 300×3 ميليمتر مربع، براي نصب درون ترانشه.</v>
      </c>
      <c r="C640" s="60" t="str">
        <f>'متره برق'!R4494</f>
        <v>مترطول</v>
      </c>
      <c r="D640" s="60">
        <f>'متره برق'!S4494</f>
        <v>2307000</v>
      </c>
      <c r="E640" s="94" t="e">
        <f>VLOOKUP(A640,'متره برق'!A:K,9,FALSE)</f>
        <v>#N/A</v>
      </c>
      <c r="F640" s="97">
        <f t="shared" si="22"/>
        <v>0</v>
      </c>
      <c r="G640" s="100"/>
    </row>
    <row r="641" spans="1:7" ht="48" thickBot="1">
      <c r="A641" s="60" t="str">
        <f>'متره برق'!P4495</f>
        <v>076101</v>
      </c>
      <c r="B641" s="60" t="str">
        <f>'متره برق'!Q4495</f>
        <v>كابل کنترل زره‌دار زيرزميني چند سيمه، با عايق و روكش ترمو پلاستيك از نوع NYRY به ‌مقطع 1/5×7 ميليمتر مربع، براي نصب درون ترانشه.</v>
      </c>
      <c r="C641" s="60" t="str">
        <f>'متره برق'!R4495</f>
        <v>مترطول</v>
      </c>
      <c r="D641" s="60">
        <f>'متره برق'!S4495</f>
        <v>65100</v>
      </c>
      <c r="E641" s="94" t="e">
        <f>VLOOKUP(A641,'متره برق'!A:K,9,FALSE)</f>
        <v>#N/A</v>
      </c>
      <c r="F641" s="97">
        <f t="shared" si="22"/>
        <v>0</v>
      </c>
      <c r="G641" s="100"/>
    </row>
    <row r="642" spans="1:7" ht="48" thickBot="1">
      <c r="A642" s="60" t="str">
        <f>'متره برق'!P4496</f>
        <v>076102</v>
      </c>
      <c r="B642" s="60" t="str">
        <f>'متره برق'!Q4496</f>
        <v>كابل کنترل زره‌دار زيرزميني چند سيمه، با عايق و روكش ترمو پلاستيك از نوع NYRY به ‌مقطع 1/5×10 ميليمتر مربع، براي نصب درون ترانشه.</v>
      </c>
      <c r="C642" s="60" t="str">
        <f>'متره برق'!R4496</f>
        <v>مترطول</v>
      </c>
      <c r="D642" s="60">
        <f>'متره برق'!S4496</f>
        <v>87200</v>
      </c>
      <c r="E642" s="94" t="e">
        <f>VLOOKUP(A642,'متره برق'!A:K,9,FALSE)</f>
        <v>#N/A</v>
      </c>
      <c r="F642" s="97">
        <f t="shared" si="22"/>
        <v>0</v>
      </c>
      <c r="G642" s="100"/>
    </row>
    <row r="643" spans="1:7" ht="48" thickBot="1">
      <c r="A643" s="60" t="str">
        <f>'متره برق'!P4497</f>
        <v>076103</v>
      </c>
      <c r="B643" s="60" t="str">
        <f>'متره برق'!Q4497</f>
        <v>كابل کنترل زره‌دار زيرزميني چند سيمه، با عايق و روكش ترمو پلاستيك از نوع NYRY به ‌مقطع 1/5×12 ميليمتر مربع، براي نصب درون ترانشه.</v>
      </c>
      <c r="C643" s="60" t="str">
        <f>'متره برق'!R4497</f>
        <v>مترطول</v>
      </c>
      <c r="D643" s="60">
        <f>'متره برق'!S4497</f>
        <v>97300</v>
      </c>
      <c r="E643" s="94" t="e">
        <f>VLOOKUP(A643,'متره برق'!A:K,9,FALSE)</f>
        <v>#N/A</v>
      </c>
      <c r="F643" s="97">
        <f t="shared" si="22"/>
        <v>0</v>
      </c>
      <c r="G643" s="100"/>
    </row>
    <row r="644" spans="1:7" ht="48" thickBot="1">
      <c r="A644" s="60" t="str">
        <f>'متره برق'!P4498</f>
        <v>076104</v>
      </c>
      <c r="B644" s="60" t="str">
        <f>'متره برق'!Q4498</f>
        <v>كابل کنترل زره‌دار زيرزميني چند سيمه، با عايق و روكش ترمو پلاستيك از نوع NYRY به ‌مقطع 1/5×14 ميليمتر مربع، براي نصب درون ترانشه.</v>
      </c>
      <c r="C644" s="60" t="str">
        <f>'متره برق'!R4498</f>
        <v>مترطول</v>
      </c>
      <c r="D644" s="60">
        <f>'متره برق'!S4498</f>
        <v>108000</v>
      </c>
      <c r="E644" s="94" t="e">
        <f>VLOOKUP(A644,'متره برق'!A:K,9,FALSE)</f>
        <v>#N/A</v>
      </c>
      <c r="F644" s="97">
        <f t="shared" si="22"/>
        <v>0</v>
      </c>
      <c r="G644" s="100"/>
    </row>
    <row r="645" spans="1:7" ht="48" thickBot="1">
      <c r="A645" s="60" t="str">
        <f>'متره برق'!P4499</f>
        <v>076105</v>
      </c>
      <c r="B645" s="60" t="str">
        <f>'متره برق'!Q4499</f>
        <v>كابل کنترل زره‌دار زيرزميني چند سيمه، با عايق و روكش ترمو پلاستيك از نوع NYRY به ‌مقطع 1/5×16 ميليمتر مربع، براي نصب درون ترانشه.</v>
      </c>
      <c r="C645" s="60" t="str">
        <f>'متره برق'!R4499</f>
        <v>مترطول</v>
      </c>
      <c r="D645" s="60">
        <f>'متره برق'!S4499</f>
        <v>119000</v>
      </c>
      <c r="E645" s="94" t="e">
        <f>VLOOKUP(A645,'متره برق'!A:K,9,FALSE)</f>
        <v>#N/A</v>
      </c>
      <c r="F645" s="97">
        <f t="shared" si="22"/>
        <v>0</v>
      </c>
      <c r="G645" s="100"/>
    </row>
    <row r="646" spans="1:7" ht="48" thickBot="1">
      <c r="A646" s="60" t="str">
        <f>'متره برق'!P4500</f>
        <v>076106</v>
      </c>
      <c r="B646" s="60" t="str">
        <f>'متره برق'!Q4500</f>
        <v>كابل کنترل زره‌دار زيرزميني چند سيمه، با عايق و روكش ترمو پلاستيك از نوع NYRY به ‌مقطع 1/5×19 ميليمتر مربع، براي نصب درون ترانشه.</v>
      </c>
      <c r="C646" s="60" t="str">
        <f>'متره برق'!R4500</f>
        <v>مترطول</v>
      </c>
      <c r="D646" s="60">
        <f>'متره برق'!S4500</f>
        <v>142000</v>
      </c>
      <c r="E646" s="94" t="e">
        <f>VLOOKUP(A646,'متره برق'!A:K,9,FALSE)</f>
        <v>#N/A</v>
      </c>
      <c r="F646" s="97">
        <f t="shared" si="22"/>
        <v>0</v>
      </c>
      <c r="G646" s="100"/>
    </row>
    <row r="647" spans="1:7" ht="48" thickBot="1">
      <c r="A647" s="60" t="str">
        <f>'متره برق'!P4501</f>
        <v>076107</v>
      </c>
      <c r="B647" s="60" t="str">
        <f>'متره برق'!Q4501</f>
        <v>كابل کنترل زره‌دار زيرزميني چند سيمه، با عايق و روكش ترمو پلاستيك از نوع NYRY به ‌مقطع 1/5×24 ميليمتر مربع، براي نصب درون ترانشه.</v>
      </c>
      <c r="C647" s="60" t="str">
        <f>'متره برق'!R4501</f>
        <v>مترطول</v>
      </c>
      <c r="D647" s="60">
        <f>'متره برق'!S4501</f>
        <v>169500</v>
      </c>
      <c r="E647" s="94" t="e">
        <f>VLOOKUP(A647,'متره برق'!A:K,9,FALSE)</f>
        <v>#N/A</v>
      </c>
      <c r="F647" s="97">
        <f t="shared" si="22"/>
        <v>0</v>
      </c>
      <c r="G647" s="100"/>
    </row>
    <row r="648" spans="1:7" ht="48" thickBot="1">
      <c r="A648" s="60" t="str">
        <f>'متره برق'!P4502</f>
        <v>076108</v>
      </c>
      <c r="B648" s="60" t="str">
        <f>'متره برق'!Q4502</f>
        <v>كابل کنترل زره‌دار زيرزميني چند سيمه، با عايق و روكش ترمو پلاستيك از نوع NYRY به ‌مقطع 1/5×30 ميليمتر مربع، براي نصب درون ترانشه.</v>
      </c>
      <c r="C648" s="60" t="str">
        <f>'متره برق'!R4502</f>
        <v>مترطول</v>
      </c>
      <c r="D648" s="60">
        <f>'متره برق'!S4502</f>
        <v>202500</v>
      </c>
      <c r="E648" s="94" t="e">
        <f>VLOOKUP(A648,'متره برق'!A:K,9,FALSE)</f>
        <v>#N/A</v>
      </c>
      <c r="F648" s="97">
        <f t="shared" si="22"/>
        <v>0</v>
      </c>
      <c r="G648" s="100"/>
    </row>
    <row r="649" spans="1:7" ht="48" thickBot="1">
      <c r="A649" s="60" t="str">
        <f>'متره برق'!P4503</f>
        <v>076109</v>
      </c>
      <c r="B649" s="60" t="str">
        <f>'متره برق'!Q4503</f>
        <v>كابل کنترل زره‌دار زيرزميني چند سيمه، با عايق و روكش ترمو پلاستيك از نوع NYRY به ‌مقطع 1/5×37 ميليمتر مربع، براي نصب درون ترانشه.</v>
      </c>
      <c r="C649" s="60" t="str">
        <f>'متره برق'!R4503</f>
        <v>مترطول</v>
      </c>
      <c r="D649" s="60">
        <f>'متره برق'!S4503</f>
        <v>239500</v>
      </c>
      <c r="E649" s="94" t="e">
        <f>VLOOKUP(A649,'متره برق'!A:K,9,FALSE)</f>
        <v>#N/A</v>
      </c>
      <c r="F649" s="97">
        <f t="shared" si="22"/>
        <v>0</v>
      </c>
      <c r="G649" s="100"/>
    </row>
    <row r="650" spans="1:7" ht="48" thickBot="1">
      <c r="A650" s="60" t="str">
        <f>'متره برق'!P4504</f>
        <v>076201</v>
      </c>
      <c r="B650" s="60" t="str">
        <f>'متره برق'!Q4504</f>
        <v>كابل کنترل زره‌دار زيرزميني چند سيمه، با عايق و روكش ترمو پلاستيك از نوع NYRY به ‌مقطع 2/5×5 ميليمتر مربع، براي نصب درون ترانشه.</v>
      </c>
      <c r="C650" s="60" t="str">
        <f>'متره برق'!R4504</f>
        <v>مترطول</v>
      </c>
      <c r="D650" s="60">
        <f>'متره برق'!S4504</f>
        <v>67000</v>
      </c>
      <c r="E650" s="94" t="e">
        <f>VLOOKUP(A650,'متره برق'!A:K,9,FALSE)</f>
        <v>#N/A</v>
      </c>
      <c r="F650" s="97">
        <f t="shared" si="22"/>
        <v>0</v>
      </c>
      <c r="G650" s="100"/>
    </row>
    <row r="651" spans="1:7" ht="48" thickBot="1">
      <c r="A651" s="60" t="str">
        <f>'متره برق'!P4505</f>
        <v>076202</v>
      </c>
      <c r="B651" s="60" t="str">
        <f>'متره برق'!Q4505</f>
        <v>كابل کنترل زره‌دار زيرزميني چند سيمه، با عايق و روكش ترمو پلاستيك از نوع NYRY به ‌مقطع 2/5×7 ميليمتر مربع، براي نصب درون ترانشه.</v>
      </c>
      <c r="C651" s="60" t="str">
        <f>'متره برق'!R4505</f>
        <v>مترطول</v>
      </c>
      <c r="D651" s="60">
        <f>'متره برق'!S4505</f>
        <v>85400</v>
      </c>
      <c r="E651" s="94" t="e">
        <f>VLOOKUP(A651,'متره برق'!A:K,9,FALSE)</f>
        <v>#N/A</v>
      </c>
      <c r="F651" s="97">
        <f t="shared" si="22"/>
        <v>0</v>
      </c>
      <c r="G651" s="100"/>
    </row>
    <row r="652" spans="1:7" ht="48" thickBot="1">
      <c r="A652" s="60" t="str">
        <f>'متره برق'!P4506</f>
        <v>076203</v>
      </c>
      <c r="B652" s="60" t="str">
        <f>'متره برق'!Q4506</f>
        <v>كابل کنترل زره‌دار زيرزميني چند سيمه، با عايق و روكش ترمو پلاستيك از نوع NYRY به ‌مقطع 2/5×10 ميليمتر مربع، براي نصب درون ترانشه.</v>
      </c>
      <c r="C652" s="60" t="str">
        <f>'متره برق'!R4506</f>
        <v>مترطول</v>
      </c>
      <c r="D652" s="60">
        <f>'متره برق'!S4506</f>
        <v>120000</v>
      </c>
      <c r="E652" s="94" t="e">
        <f>VLOOKUP(A652,'متره برق'!A:K,9,FALSE)</f>
        <v>#N/A</v>
      </c>
      <c r="F652" s="97">
        <f t="shared" si="22"/>
        <v>0</v>
      </c>
      <c r="G652" s="100"/>
    </row>
    <row r="653" spans="1:7" ht="48" thickBot="1">
      <c r="A653" s="60" t="str">
        <f>'متره برق'!P4507</f>
        <v>076204</v>
      </c>
      <c r="B653" s="60" t="str">
        <f>'متره برق'!Q4507</f>
        <v>كابل کنترل زره‌دار زيرزميني چند سيمه، با عايق و روكش ترمو پلاستيك از نوع NYRY به ‌مقطع 2/5×12 ميليمتر مربع، براي نصب درون ترانشه.</v>
      </c>
      <c r="C653" s="60" t="str">
        <f>'متره برق'!R4507</f>
        <v>مترطول</v>
      </c>
      <c r="D653" s="60">
        <f>'متره برق'!S4507</f>
        <v>134500</v>
      </c>
      <c r="E653" s="94" t="e">
        <f>VLOOKUP(A653,'متره برق'!A:K,9,FALSE)</f>
        <v>#N/A</v>
      </c>
      <c r="F653" s="97">
        <f t="shared" si="22"/>
        <v>0</v>
      </c>
      <c r="G653" s="100"/>
    </row>
    <row r="654" spans="1:7" ht="48" thickBot="1">
      <c r="A654" s="60" t="str">
        <f>'متره برق'!P4508</f>
        <v>076205</v>
      </c>
      <c r="B654" s="60" t="str">
        <f>'متره برق'!Q4508</f>
        <v>كابل کنترل زره‌دار زيرزميني چند سيمه، با عايق و روكش ترمو پلاستيك از نوع NYRY به ‌مقطع 2/5×14 ميليمتر مربع، براي نصب درون ترانشه.</v>
      </c>
      <c r="C654" s="60" t="str">
        <f>'متره برق'!R4508</f>
        <v>مترطول</v>
      </c>
      <c r="D654" s="60">
        <f>'متره برق'!S4508</f>
        <v>155500</v>
      </c>
      <c r="E654" s="94" t="e">
        <f>VLOOKUP(A654,'متره برق'!A:K,9,FALSE)</f>
        <v>#N/A</v>
      </c>
      <c r="F654" s="97">
        <f t="shared" si="22"/>
        <v>0</v>
      </c>
      <c r="G654" s="100"/>
    </row>
    <row r="655" spans="1:7" ht="48" thickBot="1">
      <c r="A655" s="60" t="str">
        <f>'متره برق'!P4509</f>
        <v>076206</v>
      </c>
      <c r="B655" s="60" t="str">
        <f>'متره برق'!Q4509</f>
        <v>كابل کنترل زره‌دار زيرزميني چند سيمه، با عايق و روكش ترمو پلاستيك از نوع NYRY به ‌مقطع 2/5×16 ميليمتر مربع، براي نصب درون ترانشه.</v>
      </c>
      <c r="C655" s="60" t="str">
        <f>'متره برق'!R4509</f>
        <v>مترطول</v>
      </c>
      <c r="D655" s="60">
        <f>'متره برق'!S4509</f>
        <v>172000</v>
      </c>
      <c r="E655" s="94" t="e">
        <f>VLOOKUP(A655,'متره برق'!A:K,9,FALSE)</f>
        <v>#N/A</v>
      </c>
      <c r="F655" s="97">
        <f t="shared" si="22"/>
        <v>0</v>
      </c>
      <c r="G655" s="100"/>
    </row>
    <row r="656" spans="1:7" ht="48" thickBot="1">
      <c r="A656" s="60" t="str">
        <f>'متره برق'!P4510</f>
        <v>076207</v>
      </c>
      <c r="B656" s="60" t="str">
        <f>'متره برق'!Q4510</f>
        <v>كابل کنترل زره‌دار زيرزميني چند سيمه، با عايق و روكش ترمو پلاستيك از نوع NYRY به ‌مقطع 2/5×19 ميليمتر مربع، براي نصب درون ترانشه.</v>
      </c>
      <c r="C656" s="60" t="str">
        <f>'متره برق'!R4510</f>
        <v>مترطول</v>
      </c>
      <c r="D656" s="60">
        <f>'متره برق'!S4510</f>
        <v>198500</v>
      </c>
      <c r="E656" s="94" t="e">
        <f>VLOOKUP(A656,'متره برق'!A:K,9,FALSE)</f>
        <v>#N/A</v>
      </c>
      <c r="F656" s="97">
        <f t="shared" si="22"/>
        <v>0</v>
      </c>
      <c r="G656" s="100"/>
    </row>
    <row r="657" spans="1:7" ht="48" thickBot="1">
      <c r="A657" s="60" t="str">
        <f>'متره برق'!P4511</f>
        <v>076208</v>
      </c>
      <c r="B657" s="60" t="str">
        <f>'متره برق'!Q4511</f>
        <v>كابل کنترل زره‌دار زيرزميني چند سيمه، با عايق و روكش ترمو پلاستيك از نوع NYRY به ‌مقطع 2/5×24 ميليمتر مربع، براي نصب درون ترانشه.</v>
      </c>
      <c r="C657" s="60" t="str">
        <f>'متره برق'!R4511</f>
        <v>مترطول</v>
      </c>
      <c r="D657" s="60">
        <f>'متره برق'!S4511</f>
        <v>234500</v>
      </c>
      <c r="E657" s="94" t="e">
        <f>VLOOKUP(A657,'متره برق'!A:K,9,FALSE)</f>
        <v>#N/A</v>
      </c>
      <c r="F657" s="97">
        <f t="shared" si="22"/>
        <v>0</v>
      </c>
      <c r="G657" s="100"/>
    </row>
    <row r="658" spans="1:7" ht="48" thickBot="1">
      <c r="A658" s="60" t="str">
        <f>'متره برق'!P4512</f>
        <v>076209</v>
      </c>
      <c r="B658" s="60" t="str">
        <f>'متره برق'!Q4512</f>
        <v>كابل کنترل زره‌دار زيرزميني چند سيمه، با عايق و روكش ترمو پلاستيك از نوع NYRY به ‌مقطع 2/5×30 ميليمتر مربع، براي نصب درون ترانشه.</v>
      </c>
      <c r="C658" s="60" t="str">
        <f>'متره برق'!R4512</f>
        <v>مترطول</v>
      </c>
      <c r="D658" s="60">
        <f>'متره برق'!S4512</f>
        <v>286000</v>
      </c>
      <c r="E658" s="94" t="e">
        <f>VLOOKUP(A658,'متره برق'!A:K,9,FALSE)</f>
        <v>#N/A</v>
      </c>
      <c r="F658" s="97">
        <f t="shared" si="22"/>
        <v>0</v>
      </c>
      <c r="G658" s="100"/>
    </row>
    <row r="659" spans="1:7" ht="48" thickBot="1">
      <c r="A659" s="60" t="str">
        <f>'متره برق'!P4513</f>
        <v>076210</v>
      </c>
      <c r="B659" s="60" t="str">
        <f>'متره برق'!Q4513</f>
        <v>كابل کنترل زره‌دار زيرزميني چند سيمه، با عايق و روكش ترمو پلاستيك از نوع NYRY به ‌مقطع 2/5×37 ميليمتر مربع، براي نصب درون ترانشه.</v>
      </c>
      <c r="C659" s="60" t="str">
        <f>'متره برق'!R4513</f>
        <v>مترطول</v>
      </c>
      <c r="D659" s="60">
        <f>'متره برق'!S4513</f>
        <v>342500</v>
      </c>
      <c r="E659" s="94" t="e">
        <f>VLOOKUP(A659,'متره برق'!A:K,9,FALSE)</f>
        <v>#N/A</v>
      </c>
      <c r="F659" s="97">
        <f t="shared" si="22"/>
        <v>0</v>
      </c>
      <c r="G659" s="100"/>
    </row>
    <row r="660" spans="1:7" ht="48" thickBot="1">
      <c r="A660" s="60" t="str">
        <f>'متره برق'!P4514</f>
        <v>076301</v>
      </c>
      <c r="B660" s="60" t="str">
        <f>'متره برق'!Q4514</f>
        <v>كابل کنترل زره‌دار زيرزميني چند سيمه، با عايق و روكش ترمو پلاستيك از نوع NYRY به ‌مقطع 4×5 ميليمتر مربع، براي نصب درون ترانشه.</v>
      </c>
      <c r="C660" s="60" t="str">
        <f>'متره برق'!R4514</f>
        <v>مترطول</v>
      </c>
      <c r="D660" s="60">
        <f>'متره برق'!S4514</f>
        <v>98100</v>
      </c>
      <c r="E660" s="94" t="e">
        <f>VLOOKUP(A660,'متره برق'!A:K,9,FALSE)</f>
        <v>#N/A</v>
      </c>
      <c r="F660" s="97">
        <f t="shared" si="22"/>
        <v>0</v>
      </c>
      <c r="G660" s="100"/>
    </row>
    <row r="661" spans="1:7" ht="48" thickBot="1">
      <c r="A661" s="60" t="str">
        <f>'متره برق'!P4515</f>
        <v>076302</v>
      </c>
      <c r="B661" s="60" t="str">
        <f>'متره برق'!Q4515</f>
        <v>كابل کنترل زره‌دار زيرزميني چند سيمه، با عايق و روكش ترمو پلاستيك از نوع NYRY به ‌مقطع 4×7 ميليمتر مربع، براي نصب درون ترانشه.</v>
      </c>
      <c r="C661" s="60" t="str">
        <f>'متره برق'!R4515</f>
        <v>مترطول</v>
      </c>
      <c r="D661" s="60">
        <f>'متره برق'!S4515</f>
        <v>121000</v>
      </c>
      <c r="E661" s="94" t="e">
        <f>VLOOKUP(A661,'متره برق'!A:K,9,FALSE)</f>
        <v>#N/A</v>
      </c>
      <c r="F661" s="97">
        <f t="shared" si="22"/>
        <v>0</v>
      </c>
      <c r="G661" s="100"/>
    </row>
    <row r="662" spans="1:7" ht="48" thickBot="1">
      <c r="A662" s="60" t="str">
        <f>'متره برق'!P4516</f>
        <v>076303</v>
      </c>
      <c r="B662" s="60" t="str">
        <f>'متره برق'!Q4516</f>
        <v>كابل کنترل زره‌دار زيرزميني چند سيمه، با عايق و روكش ترمو پلاستيك از نوع NYRY به ‌مقطع 4×10 ميليمتر مربع، براي نصب درون ترانشه.</v>
      </c>
      <c r="C662" s="60" t="str">
        <f>'متره برق'!R4516</f>
        <v>مترطول</v>
      </c>
      <c r="D662" s="60">
        <f>'متره برق'!S4516</f>
        <v>174000</v>
      </c>
      <c r="E662" s="94" t="e">
        <f>VLOOKUP(A662,'متره برق'!A:K,9,FALSE)</f>
        <v>#N/A</v>
      </c>
      <c r="F662" s="97">
        <f t="shared" si="22"/>
        <v>0</v>
      </c>
      <c r="G662" s="100"/>
    </row>
    <row r="663" spans="1:7" ht="48" thickBot="1">
      <c r="A663" s="60" t="str">
        <f>'متره برق'!P4517</f>
        <v>076304</v>
      </c>
      <c r="B663" s="60" t="str">
        <f>'متره برق'!Q4517</f>
        <v>كابل کنترل زره‌دار زيرزميني چند سيمه، با عايق و روكش ترمو پلاستيك از نوع NYRY به ‌مقطع 4×12 ميليمتر مربع، براي نصب درون ترانشه.</v>
      </c>
      <c r="C663" s="60" t="str">
        <f>'متره برق'!R4517</f>
        <v>مترطول</v>
      </c>
      <c r="D663" s="60">
        <f>'متره برق'!S4517</f>
        <v>198500</v>
      </c>
      <c r="E663" s="94" t="e">
        <f>VLOOKUP(A663,'متره برق'!A:K,9,FALSE)</f>
        <v>#N/A</v>
      </c>
      <c r="F663" s="97">
        <f t="shared" si="22"/>
        <v>0</v>
      </c>
      <c r="G663" s="100"/>
    </row>
    <row r="664" spans="1:7" ht="48" thickBot="1">
      <c r="A664" s="60" t="str">
        <f>'متره برق'!P4518</f>
        <v>076305</v>
      </c>
      <c r="B664" s="60" t="str">
        <f>'متره برق'!Q4518</f>
        <v>كابل کنترل زره‌دار زيرزميني چند سيمه، با عايق و روكش ترمو پلاستيك از نوع NYRY به ‌مقطع 4×14 ميليمتر مربع، براي نصب درون ترانشه.</v>
      </c>
      <c r="C664" s="60" t="str">
        <f>'متره برق'!R4518</f>
        <v>مترطول</v>
      </c>
      <c r="D664" s="60">
        <f>'متره برق'!S4518</f>
        <v>224000</v>
      </c>
      <c r="E664" s="94" t="e">
        <f>VLOOKUP(A664,'متره برق'!A:K,9,FALSE)</f>
        <v>#N/A</v>
      </c>
      <c r="F664" s="97">
        <f t="shared" si="22"/>
        <v>0</v>
      </c>
      <c r="G664" s="100"/>
    </row>
    <row r="665" spans="1:7" ht="48" thickBot="1">
      <c r="A665" s="60" t="str">
        <f>'متره برق'!P4519</f>
        <v>076306</v>
      </c>
      <c r="B665" s="60" t="str">
        <f>'متره برق'!Q4519</f>
        <v>كابل کنترل زره‌دار زيرزميني چند سيمه، با عايق و روكش ترمو پلاستيك از نوع NYRY به ‌مقطع 4×16 ميليمتر مربع، براي نصب درون ترانشه.</v>
      </c>
      <c r="C665" s="60" t="str">
        <f>'متره برق'!R4519</f>
        <v>مترطول</v>
      </c>
      <c r="D665" s="60">
        <f>'متره برق'!S4519</f>
        <v>246500</v>
      </c>
      <c r="E665" s="94" t="e">
        <f>VLOOKUP(A665,'متره برق'!A:K,9,FALSE)</f>
        <v>#N/A</v>
      </c>
      <c r="F665" s="97">
        <f t="shared" si="22"/>
        <v>0</v>
      </c>
      <c r="G665" s="100"/>
    </row>
    <row r="666" spans="1:7" ht="48" thickBot="1">
      <c r="A666" s="60" t="str">
        <f>'متره برق'!P4520</f>
        <v>076307</v>
      </c>
      <c r="B666" s="60" t="str">
        <f>'متره برق'!Q4520</f>
        <v>كابل کنترل زره‌دار زيرزميني چند سيمه، با عايق و روكش ترمو پلاستيك از نوع NYRY به ‌مقطع 4×19 ميليمتر مربع، براي نصب درون ترانشه.</v>
      </c>
      <c r="C666" s="60" t="str">
        <f>'متره برق'!R4520</f>
        <v>مترطول</v>
      </c>
      <c r="D666" s="60">
        <f>'متره برق'!S4520</f>
        <v>288500</v>
      </c>
      <c r="E666" s="94" t="e">
        <f>VLOOKUP(A666,'متره برق'!A:K,9,FALSE)</f>
        <v>#N/A</v>
      </c>
      <c r="F666" s="97">
        <f t="shared" si="22"/>
        <v>0</v>
      </c>
      <c r="G666" s="100"/>
    </row>
    <row r="667" spans="1:7" ht="48" thickBot="1">
      <c r="A667" s="60" t="str">
        <f>'متره برق'!P4521</f>
        <v>076308</v>
      </c>
      <c r="B667" s="60" t="str">
        <f>'متره برق'!Q4521</f>
        <v>كابل کنترل زره‌دار زيرزميني چند سيمه، با عايق و روكش ترمو پلاستيك از نوع NYRY به ‌مقطع 4×24 ميليمتر مربع، براي نصب درون ترانشه.</v>
      </c>
      <c r="C667" s="60" t="str">
        <f>'متره برق'!R4521</f>
        <v>مترطول</v>
      </c>
      <c r="D667" s="60">
        <f>'متره برق'!S4521</f>
        <v>374000</v>
      </c>
      <c r="E667" s="94" t="e">
        <f>VLOOKUP(A667,'متره برق'!A:K,9,FALSE)</f>
        <v>#N/A</v>
      </c>
      <c r="F667" s="97">
        <f t="shared" si="22"/>
        <v>0</v>
      </c>
      <c r="G667" s="100"/>
    </row>
    <row r="668" spans="1:7" ht="48" thickBot="1">
      <c r="A668" s="60" t="str">
        <f>'متره برق'!P4522</f>
        <v>076309</v>
      </c>
      <c r="B668" s="60" t="str">
        <f>'متره برق'!Q4522</f>
        <v>كابل کنترل زره‌دار زيرزميني چند سيمه، با عايق و روكش ترمو پلاستيك از نوع NYRY به ‌مقطع 4×30 ميليمتر مربع، براي نصب درون ترانشه.</v>
      </c>
      <c r="C668" s="60" t="str">
        <f>'متره برق'!R4522</f>
        <v>مترطول</v>
      </c>
      <c r="D668" s="60">
        <f>'متره برق'!S4522</f>
        <v>446500</v>
      </c>
      <c r="E668" s="94" t="e">
        <f>VLOOKUP(A668,'متره برق'!A:K,9,FALSE)</f>
        <v>#N/A</v>
      </c>
      <c r="F668" s="97">
        <f t="shared" si="22"/>
        <v>0</v>
      </c>
      <c r="G668" s="100"/>
    </row>
    <row r="669" spans="1:7" ht="48" thickBot="1">
      <c r="A669" s="60" t="str">
        <f>'متره برق'!P4523</f>
        <v>076310</v>
      </c>
      <c r="B669" s="60" t="str">
        <f>'متره برق'!Q4523</f>
        <v>كابل کنترل زره‌دار زيرزميني چند سيمه، با عايق و روكش ترمو پلاستيك از نوع NYRY به ‌مقطع 4×37 ميليمتر مربع، براي نصب درون ترانشه.</v>
      </c>
      <c r="C669" s="60" t="str">
        <f>'متره برق'!R4523</f>
        <v>مترطول</v>
      </c>
      <c r="D669" s="60">
        <f>'متره برق'!S4523</f>
        <v>535000</v>
      </c>
      <c r="E669" s="94" t="e">
        <f>VLOOKUP(A669,'متره برق'!A:K,9,FALSE)</f>
        <v>#N/A</v>
      </c>
      <c r="F669" s="97">
        <f t="shared" si="22"/>
        <v>0</v>
      </c>
      <c r="G669" s="100"/>
    </row>
    <row r="670" spans="1:7" ht="63.75" thickBot="1">
      <c r="A670" s="60" t="str">
        <f>'متره برق'!P4524</f>
        <v>076401</v>
      </c>
      <c r="B670" s="60" t="str">
        <f>'متره برق'!Q4524</f>
        <v>كابل كنترل زره‌دار زير زميني چند سيمه با عايق و روكش PVC، با سيم‌هاي زوجي تابيده شده در لايه‌هاي هم محور و با شيلد خارجي از نوع NY(St)RY و به مقطع 1/5×6 ميليمتر مربع براي نصب در داخل ترانشه.</v>
      </c>
      <c r="C670" s="60" t="str">
        <f>'متره برق'!R4524</f>
        <v>مترطول</v>
      </c>
      <c r="D670" s="60">
        <f>'متره برق'!S4524</f>
        <v>62100</v>
      </c>
      <c r="E670" s="94" t="e">
        <f>VLOOKUP(A670,'متره برق'!A:K,9,FALSE)</f>
        <v>#N/A</v>
      </c>
      <c r="F670" s="97">
        <f t="shared" si="22"/>
        <v>0</v>
      </c>
      <c r="G670" s="100"/>
    </row>
    <row r="671" spans="1:7" ht="63.75" thickBot="1">
      <c r="A671" s="60" t="str">
        <f>'متره برق'!P4525</f>
        <v>076402</v>
      </c>
      <c r="B671" s="60" t="str">
        <f>'متره برق'!Q4525</f>
        <v>كابل كنترل زره‌دار زير زميني چند سيمه با عايق و روكش PVC، با سيم‌هاي زوجي تابيده شده در لايه‌هاي هم محور و با شيلد خارجي از نوع NY(St)RY و به مقطع 1/5×12 ميليمتر مربع براي نصب در داخل ترانشه.</v>
      </c>
      <c r="C671" s="60" t="str">
        <f>'متره برق'!R4525</f>
        <v>مترطول</v>
      </c>
      <c r="D671" s="60">
        <f>'متره برق'!S4525</f>
        <v>103000</v>
      </c>
      <c r="E671" s="94" t="e">
        <f>VLOOKUP(A671,'متره برق'!A:K,9,FALSE)</f>
        <v>#N/A</v>
      </c>
      <c r="F671" s="97">
        <f t="shared" si="22"/>
        <v>0</v>
      </c>
      <c r="G671" s="100"/>
    </row>
    <row r="672" spans="1:7" ht="63.75" thickBot="1">
      <c r="A672" s="60" t="str">
        <f>'متره برق'!P4526</f>
        <v>076403</v>
      </c>
      <c r="B672" s="60" t="str">
        <f>'متره برق'!Q4526</f>
        <v>كابل كنترل زره‌دار زير زميني چند سيمه با عايق و روكش PVC، با سيم‌هاي زوجي تابيده شده در لايه‌هاي هم محور و با شيلد خارجي از نوع NY(St)RY و به مقطع 1/5×16 ميليمتر مربع براي نصب در داخل ترانشه.</v>
      </c>
      <c r="C672" s="60" t="str">
        <f>'متره برق'!R4526</f>
        <v>مترطول</v>
      </c>
      <c r="D672" s="60">
        <f>'متره برق'!S4526</f>
        <v>121000</v>
      </c>
      <c r="E672" s="94" t="e">
        <f>VLOOKUP(A672,'متره برق'!A:K,9,FALSE)</f>
        <v>#N/A</v>
      </c>
      <c r="F672" s="97">
        <f t="shared" si="22"/>
        <v>0</v>
      </c>
      <c r="G672" s="100"/>
    </row>
    <row r="673" spans="1:7" ht="63.75" thickBot="1">
      <c r="A673" s="60" t="str">
        <f>'متره برق'!P4527</f>
        <v>076404</v>
      </c>
      <c r="B673" s="60" t="str">
        <f>'متره برق'!Q4527</f>
        <v>كابل كنترل زره‌دار زير زميني چند سيمه با عايق و روكش PVC، با سيم‌هاي زوجي تابيده شده در لايه‌هاي هم محور و با شيلد خارجي از نوع NY(St)RY و به مقطع 1/5×24 ميليمتر مربع براي نصب در داخل ترانشه.</v>
      </c>
      <c r="C673" s="60" t="str">
        <f>'متره برق'!R4527</f>
        <v>مترطول</v>
      </c>
      <c r="D673" s="60">
        <f>'متره برق'!S4527</f>
        <v>175000</v>
      </c>
      <c r="E673" s="94" t="e">
        <f>VLOOKUP(A673,'متره برق'!A:K,9,FALSE)</f>
        <v>#N/A</v>
      </c>
      <c r="F673" s="97">
        <f t="shared" si="22"/>
        <v>0</v>
      </c>
      <c r="G673" s="100"/>
    </row>
    <row r="674" spans="1:7" ht="63.75" thickBot="1">
      <c r="A674" s="60" t="str">
        <f>'متره برق'!P4528</f>
        <v>076405</v>
      </c>
      <c r="B674" s="60" t="str">
        <f>'متره برق'!Q4528</f>
        <v>كابل كنترل زره‌دار زير زميني چند سيمه با عايق و روكش PVC، با سيم‌هاي زوجي تابيده شده در لايه‌هاي هم محور و با شيلد خارجي از نوع NY(St)RY و به مقطع 1/5×37 ميليمتر مربع براي نصب در داخل ترانشه.</v>
      </c>
      <c r="C674" s="60" t="str">
        <f>'متره برق'!R4528</f>
        <v>مترطول</v>
      </c>
      <c r="D674" s="60">
        <f>'متره برق'!S4528</f>
        <v>252500</v>
      </c>
      <c r="E674" s="94" t="e">
        <f>VLOOKUP(A674,'متره برق'!A:K,9,FALSE)</f>
        <v>#N/A</v>
      </c>
      <c r="F674" s="97">
        <f t="shared" si="22"/>
        <v>0</v>
      </c>
      <c r="G674" s="100"/>
    </row>
    <row r="675" spans="1:7" ht="79.5" thickBot="1">
      <c r="A675" s="60" t="str">
        <f>'متره برق'!P4529</f>
        <v>076501</v>
      </c>
      <c r="B675" s="60" t="str">
        <f>'متره برق'!Q4529</f>
        <v>كابل كنترل زره‌دار زير زميني چند سيمه با عايق و روكش PVC، با سيم‌هاي زوجي تابيده شده در لايه‌هاي هم محور و با شيلد‌هاي انفرادي و خارجي از نوع NY(St/St)RY و به مقطع 1/5×6 ميليمتر مربع براي نصب در داخل ترانشه.</v>
      </c>
      <c r="C675" s="60" t="str">
        <f>'متره برق'!R4529</f>
        <v>مترطول</v>
      </c>
      <c r="D675" s="60">
        <f>'متره برق'!S4529</f>
        <v>66800</v>
      </c>
      <c r="E675" s="94" t="e">
        <f>VLOOKUP(A675,'متره برق'!A:K,9,FALSE)</f>
        <v>#N/A</v>
      </c>
      <c r="F675" s="97">
        <f t="shared" si="22"/>
        <v>0</v>
      </c>
      <c r="G675" s="100"/>
    </row>
    <row r="676" spans="1:7" ht="79.5" thickBot="1">
      <c r="A676" s="60" t="str">
        <f>'متره برق'!P4530</f>
        <v>076502</v>
      </c>
      <c r="B676" s="60" t="str">
        <f>'متره برق'!Q4530</f>
        <v>كابل كنترل زره‌دار زير زميني چند سيمه با عايق و روكش PVC، با سيم‌هاي زوجي تابيده شده در لايه‌هاي هم محور و با شيلد‌هاي انفرادي و خارجي از نوع NY(St/St)RY و به مقطع 1/5×12 ميليمتر مربع براي نصب در داخل ترانشه.</v>
      </c>
      <c r="C676" s="60" t="str">
        <f>'متره برق'!R4530</f>
        <v>مترطول</v>
      </c>
      <c r="D676" s="60">
        <f>'متره برق'!S4530</f>
        <v>107000</v>
      </c>
      <c r="E676" s="94" t="e">
        <f>VLOOKUP(A676,'متره برق'!A:K,9,FALSE)</f>
        <v>#N/A</v>
      </c>
      <c r="F676" s="97">
        <f t="shared" si="22"/>
        <v>0</v>
      </c>
      <c r="G676" s="100"/>
    </row>
    <row r="677" spans="1:7" ht="79.5" thickBot="1">
      <c r="A677" s="60" t="str">
        <f>'متره برق'!P4531</f>
        <v>076503</v>
      </c>
      <c r="B677" s="60" t="str">
        <f>'متره برق'!Q4531</f>
        <v>كابل كنترل زره‌دار زير زميني چند سيمه با عايق و روكش PVC، با سيم‌هاي زوجي تابيده شده در لايه‌هاي هم محور و با شيلد‌هاي انفرادي و خارجي از نوع NY(St/St)RY و به مقطع 1/5×16 ميليمتر مربع براي نصب در داخل ترانشه.</v>
      </c>
      <c r="C677" s="60" t="str">
        <f>'متره برق'!R4531</f>
        <v>مترطول</v>
      </c>
      <c r="D677" s="60">
        <f>'متره برق'!S4531</f>
        <v>127500</v>
      </c>
      <c r="E677" s="94" t="e">
        <f>VLOOKUP(A677,'متره برق'!A:K,9,FALSE)</f>
        <v>#N/A</v>
      </c>
      <c r="F677" s="97">
        <f t="shared" si="22"/>
        <v>0</v>
      </c>
      <c r="G677" s="100"/>
    </row>
    <row r="678" spans="1:7" ht="79.5" thickBot="1">
      <c r="A678" s="60" t="str">
        <f>'متره برق'!P4532</f>
        <v>076504</v>
      </c>
      <c r="B678" s="60" t="str">
        <f>'متره برق'!Q4532</f>
        <v>كابل كنترل زره‌دار زير زميني چند سيمه با عايق و روكش PVC، با سيم‌هاي زوجي تابيده شده در لايه‌هاي هم محور و با شيلد‌هاي انفرادي و خارجي از نوع NY(St/St)RY و به مقطع 1/5×24 ميليمتر مربع براي نصب در داخل ترانشه.</v>
      </c>
      <c r="C678" s="60" t="str">
        <f>'متره برق'!R4532</f>
        <v>مترطول</v>
      </c>
      <c r="D678" s="60">
        <f>'متره برق'!S4532</f>
        <v>178500</v>
      </c>
      <c r="E678" s="94" t="e">
        <f>VLOOKUP(A678,'متره برق'!A:K,9,FALSE)</f>
        <v>#N/A</v>
      </c>
      <c r="F678" s="97">
        <f t="shared" si="22"/>
        <v>0</v>
      </c>
      <c r="G678" s="100"/>
    </row>
    <row r="679" spans="1:7" ht="79.5" thickBot="1">
      <c r="A679" s="60" t="str">
        <f>'متره برق'!P4533</f>
        <v>076505</v>
      </c>
      <c r="B679" s="60" t="str">
        <f>'متره برق'!Q4533</f>
        <v>كابل كنترل زره‌دار زير زميني چند سيمه با عايق و روكش PVC، با سيم‌هاي زوجي تابيده شده در لايه‌هاي هم محور و با شيلد‌هاي انفرادي و خارجي از نوع NY(St/St)RY و به مقطع 1/5×37 ميليمتر مربع براي نصب در داخل ترانشه.</v>
      </c>
      <c r="C679" s="60" t="str">
        <f>'متره برق'!R4533</f>
        <v>مترطول</v>
      </c>
      <c r="D679" s="60">
        <f>'متره برق'!S4533</f>
        <v>257500</v>
      </c>
      <c r="E679" s="94" t="e">
        <f>VLOOKUP(A679,'متره برق'!A:K,9,FALSE)</f>
        <v>#N/A</v>
      </c>
      <c r="F679" s="97">
        <f t="shared" si="22"/>
        <v>0</v>
      </c>
      <c r="G679" s="100"/>
    </row>
    <row r="680" spans="1:7" ht="79.5" thickBot="1">
      <c r="A680" s="60" t="str">
        <f>'متره برق'!P4534</f>
        <v>077101</v>
      </c>
      <c r="B680" s="60" t="str">
        <f>'متره برق'!Q4534</f>
        <v>كابل قابل انعطاف پلاستيکي دو سيمه، با روكش ترموپلاستيك از نوع NYMHY به ‌مقطع 0/5×2 ميليمتر مربع، براي نصب درون لوله يا روي سيني کابل يا روي ديوار و يا به طور آزاد براي اتصال به مصرف ‌کننده‌هاي متحرک.</v>
      </c>
      <c r="C680" s="60" t="str">
        <f>'متره برق'!R4534</f>
        <v>مترطول</v>
      </c>
      <c r="D680" s="60">
        <f>'متره برق'!S4534</f>
        <v>12900</v>
      </c>
      <c r="E680" s="94" t="e">
        <f>VLOOKUP(A680,'متره برق'!A:K,9,FALSE)</f>
        <v>#N/A</v>
      </c>
      <c r="F680" s="97">
        <f t="shared" si="22"/>
        <v>0</v>
      </c>
      <c r="G680" s="100"/>
    </row>
    <row r="681" spans="1:7" ht="79.5" thickBot="1">
      <c r="A681" s="60" t="str">
        <f>'متره برق'!P4535</f>
        <v>077102</v>
      </c>
      <c r="B681" s="60" t="str">
        <f>'متره برق'!Q4535</f>
        <v>كابل قابل انعطاف پلاستيکي دو سيمه، با روكش ترمو پلاستيك از نوع NYMHY به ‌مقطع 0/75×2 ميليمتر مربع، براي نصب درون لوله يا روي سيني کابل يا روي ديوار و يا به طور آزاد براي اتصال به مصرف ‌کننده‌هاي متحرک.</v>
      </c>
      <c r="C681" s="60" t="str">
        <f>'متره برق'!R4535</f>
        <v>مترطول</v>
      </c>
      <c r="D681" s="60">
        <f>'متره برق'!S4535</f>
        <v>15400</v>
      </c>
      <c r="E681" s="94" t="e">
        <f>VLOOKUP(A681,'متره برق'!A:K,9,FALSE)</f>
        <v>#N/A</v>
      </c>
      <c r="F681" s="97">
        <f t="shared" si="22"/>
        <v>0</v>
      </c>
      <c r="G681" s="100"/>
    </row>
    <row r="682" spans="1:7" ht="63.75" thickBot="1">
      <c r="A682" s="60" t="str">
        <f>'متره برق'!P4536</f>
        <v>077103</v>
      </c>
      <c r="B682" s="60" t="str">
        <f>'متره برق'!Q4536</f>
        <v>كابل قابل انعطاف پلاستيکي دو سيمه، با روكش ترمو پلاستيك از نوع NYMHY به ‌مقطع 1×2 ميليمتر مربع، براي نصب درون لوله يا روي سيني کابل يا روي ديوار و يا به طور آزاد براي اتصال به مصرف ‌کننده‌هاي متحرک.</v>
      </c>
      <c r="C682" s="60" t="str">
        <f>'متره برق'!R4536</f>
        <v>مترطول</v>
      </c>
      <c r="D682" s="60">
        <f>'متره برق'!S4536</f>
        <v>17600</v>
      </c>
      <c r="E682" s="94" t="e">
        <f>VLOOKUP(A682,'متره برق'!A:K,9,FALSE)</f>
        <v>#N/A</v>
      </c>
      <c r="F682" s="97">
        <f t="shared" si="22"/>
        <v>0</v>
      </c>
      <c r="G682" s="100"/>
    </row>
    <row r="683" spans="1:7" ht="79.5" thickBot="1">
      <c r="A683" s="60" t="str">
        <f>'متره برق'!P4537</f>
        <v>077104</v>
      </c>
      <c r="B683" s="60" t="str">
        <f>'متره برق'!Q4537</f>
        <v>كابل قابل انعطاف پلاستيکي دو سيمه، با روكش ترمو پلاستيك از نوع NYMHY به ‌مقطع 1/5×2 ميليمتر مربع، براي نصب درون لوله يا روي سيني کابل يا روي ديوار و يا به طور آزاد براي اتصال به مصرف ‌کننده‌هاي متحرک.</v>
      </c>
      <c r="C683" s="60" t="str">
        <f>'متره برق'!R4537</f>
        <v>مترطول</v>
      </c>
      <c r="D683" s="60">
        <f>'متره برق'!S4537</f>
        <v>21300</v>
      </c>
      <c r="E683" s="94" t="e">
        <f>VLOOKUP(A683,'متره برق'!A:K,9,FALSE)</f>
        <v>#N/A</v>
      </c>
      <c r="F683" s="97">
        <f t="shared" si="22"/>
        <v>0</v>
      </c>
      <c r="G683" s="100"/>
    </row>
    <row r="684" spans="1:7" ht="79.5" thickBot="1">
      <c r="A684" s="60" t="str">
        <f>'متره برق'!P4538</f>
        <v>077105</v>
      </c>
      <c r="B684" s="60" t="str">
        <f>'متره برق'!Q4538</f>
        <v>كابل قابل انعطاف پلاستيکي دو سيمه، با روكش ترمو پلاستيك از نوع NYMHY به ‌مقطع 2/5×2 ميليمتر مربع، براي نصب درون لوله يا روي سيني کابل يا روي ديوار و يا به طور آزاد براي اتصال به مصرف ‌کننده‌هاي متحرک.</v>
      </c>
      <c r="C684" s="60" t="str">
        <f>'متره برق'!R4538</f>
        <v>مترطول</v>
      </c>
      <c r="D684" s="60">
        <f>'متره برق'!S4538</f>
        <v>28300</v>
      </c>
      <c r="E684" s="94" t="e">
        <f>VLOOKUP(A684,'متره برق'!A:K,9,FALSE)</f>
        <v>#N/A</v>
      </c>
      <c r="F684" s="97">
        <f t="shared" si="22"/>
        <v>0</v>
      </c>
      <c r="G684" s="100"/>
    </row>
    <row r="685" spans="1:7" ht="63.75" thickBot="1">
      <c r="A685" s="60" t="str">
        <f>'متره برق'!P4539</f>
        <v>077106</v>
      </c>
      <c r="B685" s="60" t="str">
        <f>'متره برق'!Q4539</f>
        <v>كابل قابل انعطاف پلاستيکي دو سيمه، با روكش ترمو پلاستيك از نوع NYMHY به ‌مقطع 4×2 ميليمتر مربع، براي نصب درون لوله يا روي سيني کابل يا روي ديوار و يا به طور آزاد براي اتصال به مصرف ‌کننده‌هاي متحرک.</v>
      </c>
      <c r="C685" s="60" t="str">
        <f>'متره برق'!R4539</f>
        <v>مترطول</v>
      </c>
      <c r="D685" s="60">
        <f>'متره برق'!S4539</f>
        <v>35000</v>
      </c>
      <c r="E685" s="94" t="e">
        <f>VLOOKUP(A685,'متره برق'!A:K,9,FALSE)</f>
        <v>#N/A</v>
      </c>
      <c r="F685" s="97">
        <f t="shared" si="22"/>
        <v>0</v>
      </c>
      <c r="G685" s="100"/>
    </row>
    <row r="686" spans="1:7" ht="63.75" thickBot="1">
      <c r="A686" s="60" t="str">
        <f>'متره برق'!P4540</f>
        <v>077107</v>
      </c>
      <c r="B686" s="60" t="str">
        <f>'متره برق'!Q4540</f>
        <v>كابل قابل انعطاف پلاستيکي دو سيمه، با روكش ترمو پلاستيك از نوع NYMHY به ‌مقطع 6×2 ميليمتر مربع، براي نصب درون لوله يا روي سيني کابل يا روي ديوار و يا به طور آزاد براي اتصال به مصرف ‌کننده‌هاي متحرک.</v>
      </c>
      <c r="C686" s="60" t="str">
        <f>'متره برق'!R4540</f>
        <v>مترطول</v>
      </c>
      <c r="D686" s="60">
        <f>'متره برق'!S4540</f>
        <v>44900</v>
      </c>
      <c r="E686" s="94" t="e">
        <f>VLOOKUP(A686,'متره برق'!A:K,9,FALSE)</f>
        <v>#N/A</v>
      </c>
      <c r="F686" s="97">
        <f t="shared" si="22"/>
        <v>0</v>
      </c>
      <c r="G686" s="100"/>
    </row>
    <row r="687" spans="1:7" ht="63.75" thickBot="1">
      <c r="A687" s="60" t="str">
        <f>'متره برق'!P4541</f>
        <v>077108</v>
      </c>
      <c r="B687" s="60" t="str">
        <f>'متره برق'!Q4541</f>
        <v>كابل قابل انعطاف پلاستيکي دو سيمه، با روكش ترمو پلاستيك از نوع NYMHY به ‌مقطع 10×2 ميليمتر مربع، براي نصب درون لوله يا روي سيني کابل يا روي ديوار و يا به طور آزاد براي اتصال به مصرف ‌کننده‌هاي متحرک.</v>
      </c>
      <c r="C687" s="60" t="str">
        <f>'متره برق'!R4541</f>
        <v>مترطول</v>
      </c>
      <c r="D687" s="60">
        <f>'متره برق'!S4541</f>
        <v>75100</v>
      </c>
      <c r="E687" s="94" t="e">
        <f>VLOOKUP(A687,'متره برق'!A:K,9,FALSE)</f>
        <v>#N/A</v>
      </c>
      <c r="F687" s="97">
        <f t="shared" si="22"/>
        <v>0</v>
      </c>
      <c r="G687" s="100"/>
    </row>
    <row r="688" spans="1:7" ht="63.75" thickBot="1">
      <c r="A688" s="60" t="str">
        <f>'متره برق'!P4542</f>
        <v>077109</v>
      </c>
      <c r="B688" s="60" t="str">
        <f>'متره برق'!Q4542</f>
        <v>كابل قابل انعطاف پلاستيکي دو سيمه، با روكش ترمو پلاستيك از نوع NYMHY به ‌مقطع 16×2 ميليمتر مربع، براي نصب درون لوله يا روي سيني کابل يا روي ديوار و يا به طور آزاد براي اتصال به مصرف ‌کننده‌هاي متحرک.</v>
      </c>
      <c r="C688" s="60" t="str">
        <f>'متره برق'!R4542</f>
        <v>مترطول</v>
      </c>
      <c r="D688" s="60">
        <f>'متره برق'!S4542</f>
        <v>98800</v>
      </c>
      <c r="E688" s="94" t="e">
        <f>VLOOKUP(A688,'متره برق'!A:K,9,FALSE)</f>
        <v>#N/A</v>
      </c>
      <c r="F688" s="97">
        <f t="shared" si="22"/>
        <v>0</v>
      </c>
      <c r="G688" s="100"/>
    </row>
    <row r="689" spans="1:7" ht="79.5" thickBot="1">
      <c r="A689" s="60" t="str">
        <f>'متره برق'!P4543</f>
        <v>077201</v>
      </c>
      <c r="B689" s="60" t="str">
        <f>'متره برق'!Q4543</f>
        <v>كابل قابل انعطاف پلاستيکي سه‌سيمه، با روكش ترمو پلاستيك از نوع NYMHY به ‌مقطع 0/75×3 ميليمتر مربع، براي نصب درون لوله يا روي سيني کابل يا روي ديوار و يا به طور آزاد براي اتصال به مصرف ‌کننده‌هاي متحرک.</v>
      </c>
      <c r="C689" s="60" t="str">
        <f>'متره برق'!R4543</f>
        <v>مترطول</v>
      </c>
      <c r="D689" s="60">
        <f>'متره برق'!S4543</f>
        <v>16900</v>
      </c>
      <c r="E689" s="94" t="e">
        <f>VLOOKUP(A689,'متره برق'!A:K,9,FALSE)</f>
        <v>#N/A</v>
      </c>
      <c r="F689" s="97">
        <f t="shared" ref="F689:F736" si="23">IF(ISNA(E689*D689),0,ROUND((E689*D689),0))</f>
        <v>0</v>
      </c>
      <c r="G689" s="100"/>
    </row>
    <row r="690" spans="1:7" ht="63.75" thickBot="1">
      <c r="A690" s="60" t="str">
        <f>'متره برق'!P4544</f>
        <v>077202</v>
      </c>
      <c r="B690" s="60" t="str">
        <f>'متره برق'!Q4544</f>
        <v>كابل قابل انعطاف پلاستيکي سه‌سيمه، با روكش ترمو پلاستيك از نوع NYMHY به ‌مقطع 1×3 ميليمتر مربع، براي نصب درون لوله يا روي سيني کابل يا روي ديوار و يا به طور آزاد براي اتصال به مصرف ‌کننده‌هاي متحرک.</v>
      </c>
      <c r="C690" s="60" t="str">
        <f>'متره برق'!R4544</f>
        <v>مترطول</v>
      </c>
      <c r="D690" s="60">
        <f>'متره برق'!S4544</f>
        <v>19200</v>
      </c>
      <c r="E690" s="94" t="e">
        <f>VLOOKUP(A690,'متره برق'!A:K,9,FALSE)</f>
        <v>#N/A</v>
      </c>
      <c r="F690" s="97">
        <f t="shared" si="23"/>
        <v>0</v>
      </c>
      <c r="G690" s="100"/>
    </row>
    <row r="691" spans="1:7" ht="79.5" thickBot="1">
      <c r="A691" s="60" t="str">
        <f>'متره برق'!P4545</f>
        <v>077203</v>
      </c>
      <c r="B691" s="60" t="str">
        <f>'متره برق'!Q4545</f>
        <v>كابل قابل انعطاف پلاستيکي سه‌سيمه، با روكش ترمو پلاستيك از نوع NYMHY به ‌مقطع 1/5×3 ميليمتر مربع، براي نصب درون لوله يا روي سيني کابل يا روي ديوار و يا به طور آزاد براي اتصال به مصرف ‌کننده‌هاي متحرک.</v>
      </c>
      <c r="C691" s="60" t="str">
        <f>'متره برق'!R4545</f>
        <v>مترطول</v>
      </c>
      <c r="D691" s="60">
        <f>'متره برق'!S4545</f>
        <v>27400</v>
      </c>
      <c r="E691" s="94" t="e">
        <f>VLOOKUP(A691,'متره برق'!A:K,9,FALSE)</f>
        <v>#N/A</v>
      </c>
      <c r="F691" s="97">
        <f t="shared" si="23"/>
        <v>0</v>
      </c>
      <c r="G691" s="100"/>
    </row>
    <row r="692" spans="1:7" ht="79.5" thickBot="1">
      <c r="A692" s="60" t="str">
        <f>'متره برق'!P4546</f>
        <v>077204</v>
      </c>
      <c r="B692" s="60" t="str">
        <f>'متره برق'!Q4546</f>
        <v>كابل قابل انعطاف پلاستيکي سه‌سيمه، با روكش ترمو پلاستيك از نوع NYMHY به ‌مقطع 2/5×3 ميليمتر مربع، براي نصب درون لوله يا روي سيني کابل يا روي ديوار و يا به طور آزاد براي اتصال به مصرف ‌کننده‌هاي متحرک.</v>
      </c>
      <c r="C692" s="60" t="str">
        <f>'متره برق'!R4546</f>
        <v>مترطول</v>
      </c>
      <c r="D692" s="60">
        <f>'متره برق'!S4546</f>
        <v>36900</v>
      </c>
      <c r="E692" s="94" t="e">
        <f>VLOOKUP(A692,'متره برق'!A:K,9,FALSE)</f>
        <v>#N/A</v>
      </c>
      <c r="F692" s="97">
        <f t="shared" si="23"/>
        <v>0</v>
      </c>
      <c r="G692" s="100"/>
    </row>
    <row r="693" spans="1:7" ht="63.75" thickBot="1">
      <c r="A693" s="60" t="str">
        <f>'متره برق'!P4547</f>
        <v>077205</v>
      </c>
      <c r="B693" s="60" t="str">
        <f>'متره برق'!Q4547</f>
        <v>كابل قابل انعطاف پلاستيکي سه‌سيمه، با روكش ترمو پلاستيك از نوع NYMHY به ‌مقطع 4×3 ميليمتر مربع، براي نصب درون لوله يا روي سيني کابل يا روي ديوار و يا به طور آزاد براي اتصال به مصرف ‌کننده‌هاي متحرک.</v>
      </c>
      <c r="C693" s="60" t="str">
        <f>'متره برق'!R4547</f>
        <v>مترطول</v>
      </c>
      <c r="D693" s="60">
        <f>'متره برق'!S4547</f>
        <v>47300</v>
      </c>
      <c r="E693" s="94" t="e">
        <f>VLOOKUP(A693,'متره برق'!A:K,9,FALSE)</f>
        <v>#N/A</v>
      </c>
      <c r="F693" s="97">
        <f t="shared" si="23"/>
        <v>0</v>
      </c>
      <c r="G693" s="100"/>
    </row>
    <row r="694" spans="1:7" ht="63.75" thickBot="1">
      <c r="A694" s="60" t="str">
        <f>'متره برق'!P4548</f>
        <v>077206</v>
      </c>
      <c r="B694" s="60" t="str">
        <f>'متره برق'!Q4548</f>
        <v>كابل قابل انعطاف پلاستيکي سه‌سيمه، با روكش ترمو پلاستيك از نوع NYMHY به ‌مقطع 6×3 ميليمتر مربع، براي نصب درون لوله يا روي سيني کابل يا روي ديوار و يا به طور آزاد براي اتصال به مصرف ‌کننده‌هاي متحرک.</v>
      </c>
      <c r="C694" s="60" t="str">
        <f>'متره برق'!R4548</f>
        <v>مترطول</v>
      </c>
      <c r="D694" s="60">
        <f>'متره برق'!S4548</f>
        <v>56800</v>
      </c>
      <c r="E694" s="94" t="e">
        <f>VLOOKUP(A694,'متره برق'!A:K,9,FALSE)</f>
        <v>#N/A</v>
      </c>
      <c r="F694" s="97">
        <f t="shared" si="23"/>
        <v>0</v>
      </c>
      <c r="G694" s="100"/>
    </row>
    <row r="695" spans="1:7" ht="63.75" thickBot="1">
      <c r="A695" s="60" t="str">
        <f>'متره برق'!P4549</f>
        <v>077207</v>
      </c>
      <c r="B695" s="60" t="str">
        <f>'متره برق'!Q4549</f>
        <v>كابل قابل انعطاف پلاستيکي سه‌سيمه، با روكش ترمو پلاستيك از نوع NYMHY به ‌مقطع 10×3 ميليمتر مربع، براي نصب درون لوله يا روي سيني کابل يا روي ديوار و يا به طور آزاد براي اتصال به مصرف ‌کننده‌هاي متحرک.</v>
      </c>
      <c r="C695" s="60" t="str">
        <f>'متره برق'!R4549</f>
        <v>مترطول</v>
      </c>
      <c r="D695" s="60">
        <f>'متره برق'!S4549</f>
        <v>86900</v>
      </c>
      <c r="E695" s="94" t="e">
        <f>VLOOKUP(A695,'متره برق'!A:K,9,FALSE)</f>
        <v>#N/A</v>
      </c>
      <c r="F695" s="97">
        <f t="shared" si="23"/>
        <v>0</v>
      </c>
      <c r="G695" s="100"/>
    </row>
    <row r="696" spans="1:7" ht="79.5" thickBot="1">
      <c r="A696" s="60" t="str">
        <f>'متره برق'!P4550</f>
        <v>077301</v>
      </c>
      <c r="B696" s="60" t="str">
        <f>'متره برق'!Q4550</f>
        <v>كابل قابل انعطاف پلاستيکي چهار‌سيمه، با روكش ترمو پلاستيك از نوع NYMHY به ‌مقطع 0/75×4 ميليمتر مربع، براي نصب درون لوله يا روي سيني کابل يا روي ديوار و يا به طور آزاد براي اتصال به مصرف ‌کننده‌هاي متحرک.</v>
      </c>
      <c r="C696" s="60" t="str">
        <f>'متره برق'!R4550</f>
        <v>مترطول</v>
      </c>
      <c r="D696" s="60">
        <f>'متره برق'!S4550</f>
        <v>18300</v>
      </c>
      <c r="E696" s="94" t="e">
        <f>VLOOKUP(A696,'متره برق'!A:K,9,FALSE)</f>
        <v>#N/A</v>
      </c>
      <c r="F696" s="97">
        <f t="shared" si="23"/>
        <v>0</v>
      </c>
      <c r="G696" s="100"/>
    </row>
    <row r="697" spans="1:7" ht="63.75" thickBot="1">
      <c r="A697" s="60" t="str">
        <f>'متره برق'!P4551</f>
        <v>077302</v>
      </c>
      <c r="B697" s="60" t="str">
        <f>'متره برق'!Q4551</f>
        <v>كابل قابل انعطاف پلاستيکي چهار‌سيمه، با روكش ترمو پلاستيك از نوع NYMHY به ‌مقطع 1×4 ميليمتر مربع، براي نصب درون لوله يا روي سيني کابل يا روي ديوار و يا به طور آزاد براي اتصال به مصرف ‌کننده‌هاي متحرک.</v>
      </c>
      <c r="C697" s="60" t="str">
        <f>'متره برق'!R4551</f>
        <v>مترطول</v>
      </c>
      <c r="D697" s="60">
        <f>'متره برق'!S4551</f>
        <v>21100</v>
      </c>
      <c r="E697" s="94" t="e">
        <f>VLOOKUP(A697,'متره برق'!A:K,9,FALSE)</f>
        <v>#N/A</v>
      </c>
      <c r="F697" s="97">
        <f t="shared" si="23"/>
        <v>0</v>
      </c>
      <c r="G697" s="100"/>
    </row>
    <row r="698" spans="1:7" ht="79.5" thickBot="1">
      <c r="A698" s="60" t="str">
        <f>'متره برق'!P4552</f>
        <v>077303</v>
      </c>
      <c r="B698" s="60" t="str">
        <f>'متره برق'!Q4552</f>
        <v>كابل قابل انعطاف پلاستيکي چهار‌سيمه، با روكش ترمو پلاستيك از نوع NYMHY به ‌مقطع 1/5×4 ميليمتر مربع، براي نصب درون لوله يا روي سيني کابل يا روي ديوار و يا به طور آزاد براي اتصال به مصرف ‌کننده‌هاي متحرک.</v>
      </c>
      <c r="C698" s="60" t="str">
        <f>'متره برق'!R4552</f>
        <v>مترطول</v>
      </c>
      <c r="D698" s="60">
        <f>'متره برق'!S4552</f>
        <v>27000</v>
      </c>
      <c r="E698" s="94" t="e">
        <f>VLOOKUP(A698,'متره برق'!A:K,9,FALSE)</f>
        <v>#N/A</v>
      </c>
      <c r="F698" s="97">
        <f t="shared" si="23"/>
        <v>0</v>
      </c>
      <c r="G698" s="100"/>
    </row>
    <row r="699" spans="1:7" ht="79.5" thickBot="1">
      <c r="A699" s="60" t="str">
        <f>'متره برق'!P4553</f>
        <v>077304</v>
      </c>
      <c r="B699" s="60" t="str">
        <f>'متره برق'!Q4553</f>
        <v>كابل قابل انعطاف پلاستيکي چهار‌سيمه، با روكش ترمو پلاستيك از نوع NYMHY به ‌مقطع 2/5×4 ميليمتر مربع، براي نصب درون لوله يا روي سيني کابل يا روي ديوار و يا به طور آزاد براي اتصال به مصرف ‌کننده‌هاي متحرک.</v>
      </c>
      <c r="C699" s="60" t="str">
        <f>'متره برق'!R4553</f>
        <v>مترطول</v>
      </c>
      <c r="D699" s="60">
        <f>'متره برق'!S4553</f>
        <v>36700</v>
      </c>
      <c r="E699" s="94" t="e">
        <f>VLOOKUP(A699,'متره برق'!A:K,9,FALSE)</f>
        <v>#N/A</v>
      </c>
      <c r="F699" s="97">
        <f t="shared" si="23"/>
        <v>0</v>
      </c>
      <c r="G699" s="100"/>
    </row>
    <row r="700" spans="1:7" ht="63.75" thickBot="1">
      <c r="A700" s="60" t="str">
        <f>'متره برق'!P4554</f>
        <v>077305</v>
      </c>
      <c r="B700" s="60" t="str">
        <f>'متره برق'!Q4554</f>
        <v>كابل قابل انعطاف پلاستيکي چهار‌سيمه، با روكش ترمو پلاستيك از نوع NYMHY به ‌مقطع 4×4 ميليمتر مربع، براي نصب درون لوله يا روي سيني کابل يا روي ديوار و يا به طور آزاد براي اتصال به مصرف ‌کننده‌هاي متحرک.</v>
      </c>
      <c r="C700" s="60" t="str">
        <f>'متره برق'!R4554</f>
        <v>مترطول</v>
      </c>
      <c r="D700" s="60">
        <f>'متره برق'!S4554</f>
        <v>52400</v>
      </c>
      <c r="E700" s="94" t="e">
        <f>VLOOKUP(A700,'متره برق'!A:K,9,FALSE)</f>
        <v>#N/A</v>
      </c>
      <c r="F700" s="97">
        <f t="shared" si="23"/>
        <v>0</v>
      </c>
      <c r="G700" s="100"/>
    </row>
    <row r="701" spans="1:7" ht="63.75" thickBot="1">
      <c r="A701" s="60" t="str">
        <f>'متره برق'!P4555</f>
        <v>077306</v>
      </c>
      <c r="B701" s="60" t="str">
        <f>'متره برق'!Q4555</f>
        <v>كابل قابل انعطاف پلاستيکي چهار‌سيمه، با روكش ترمو پلاستيك از نوع NYMHY به ‌مقطع 6×4 ميليمتر مربع، براي نصب درون لوله يا روي سيني کابل يا روي ديوار و يا به طور آزاد براي اتصال به مصرف ‌کننده‌هاي متحرک.</v>
      </c>
      <c r="C701" s="60" t="str">
        <f>'متره برق'!R4555</f>
        <v>مترطول</v>
      </c>
      <c r="D701" s="60">
        <f>'متره برق'!S4555</f>
        <v>69600</v>
      </c>
      <c r="E701" s="94" t="e">
        <f>VLOOKUP(A701,'متره برق'!A:K,9,FALSE)</f>
        <v>#N/A</v>
      </c>
      <c r="F701" s="97">
        <f t="shared" si="23"/>
        <v>0</v>
      </c>
      <c r="G701" s="100"/>
    </row>
    <row r="702" spans="1:7" ht="63.75" thickBot="1">
      <c r="A702" s="60" t="str">
        <f>'متره برق'!P4556</f>
        <v>077307</v>
      </c>
      <c r="B702" s="60" t="str">
        <f>'متره برق'!Q4556</f>
        <v>كابل قابل انعطاف پلاستيکي چهار‌سيمه، با روكش ترمو پلاستيك از نوع NYMHY به ‌مقطع 10×4 ميليمتر مربع، براي نصب درون لوله يا روي سيني کابل يا روي ديوار و يا به طور آزاد براي اتصال به مصرف ‌کننده‌هاي متحرک.</v>
      </c>
      <c r="C702" s="60" t="str">
        <f>'متره برق'!R4556</f>
        <v>مترطول</v>
      </c>
      <c r="D702" s="60">
        <f>'متره برق'!S4556</f>
        <v>107000</v>
      </c>
      <c r="E702" s="94" t="e">
        <f>VLOOKUP(A702,'متره برق'!A:K,9,FALSE)</f>
        <v>#N/A</v>
      </c>
      <c r="F702" s="97">
        <f t="shared" si="23"/>
        <v>0</v>
      </c>
      <c r="G702" s="100"/>
    </row>
    <row r="703" spans="1:7" ht="79.5" thickBot="1">
      <c r="A703" s="60" t="str">
        <f>'متره برق'!P4557</f>
        <v>077401</v>
      </c>
      <c r="B703" s="60" t="str">
        <f>'متره برق'!Q4557</f>
        <v>كابل قابل انعطاف پلاستيكي پنج سيمه، با روكش ترمو پلاستيك از نوع NYMHY و به ‌مقطع
0/75×5 ميليمتر مربع، براي نصب درون لوله يا روي سيني كابل يا روي ديوار و يا به ‌طور آزاد براي اتصال به ‌مصرف كننده‌هاي متحرك.</v>
      </c>
      <c r="C703" s="60" t="str">
        <f>'متره برق'!R4557</f>
        <v>مترطول</v>
      </c>
      <c r="D703" s="60">
        <f>'متره برق'!S4557</f>
        <v>21400</v>
      </c>
      <c r="E703" s="94" t="e">
        <f>VLOOKUP(A703,'متره برق'!A:K,9,FALSE)</f>
        <v>#N/A</v>
      </c>
      <c r="F703" s="97">
        <f t="shared" si="23"/>
        <v>0</v>
      </c>
      <c r="G703" s="100"/>
    </row>
    <row r="704" spans="1:7" ht="63.75" thickBot="1">
      <c r="A704" s="60" t="str">
        <f>'متره برق'!P4558</f>
        <v>077402</v>
      </c>
      <c r="B704" s="60" t="str">
        <f>'متره برق'!Q4558</f>
        <v>كابل قابل انعطاف پلاستيكي پنج سيمه، با روكش ترمو پلاستيك از نوع NYMHY و به ‌مقطع 1×5 ميليمتر مربع، براي نصب درون لوله يا روي سيني كابل يا روي ديوار و يا به ‌طور آزاد براي اتصال به ‌مصرف كننده‌هاي متحرك.</v>
      </c>
      <c r="C704" s="60" t="str">
        <f>'متره برق'!R4558</f>
        <v>مترطول</v>
      </c>
      <c r="D704" s="60">
        <f>'متره برق'!S4558</f>
        <v>24400</v>
      </c>
      <c r="E704" s="94" t="e">
        <f>VLOOKUP(A704,'متره برق'!A:K,9,FALSE)</f>
        <v>#N/A</v>
      </c>
      <c r="F704" s="97">
        <f t="shared" si="23"/>
        <v>0</v>
      </c>
      <c r="G704" s="100"/>
    </row>
    <row r="705" spans="1:7" ht="79.5" thickBot="1">
      <c r="A705" s="60" t="str">
        <f>'متره برق'!P4559</f>
        <v>077403</v>
      </c>
      <c r="B705" s="60" t="str">
        <f>'متره برق'!Q4559</f>
        <v>كابل قابل انعطاف پلاستيكي پنج سيمه، با روكش ترمو پلاستيك از نوع NYMHY و به ‌مقطع 1/5×5 ميليمتر مربع، براي نصب درون لوله يا روي سيني كابل يا روي ديوار و يا به ‌طور آزاد براي اتصال به ‌مصرف كننده‌هاي متحرك.</v>
      </c>
      <c r="C705" s="60" t="str">
        <f>'متره برق'!R4559</f>
        <v>مترطول</v>
      </c>
      <c r="D705" s="60">
        <f>'متره برق'!S4559</f>
        <v>31100</v>
      </c>
      <c r="E705" s="94" t="e">
        <f>VLOOKUP(A705,'متره برق'!A:K,9,FALSE)</f>
        <v>#N/A</v>
      </c>
      <c r="F705" s="97">
        <f t="shared" si="23"/>
        <v>0</v>
      </c>
      <c r="G705" s="100"/>
    </row>
    <row r="706" spans="1:7" ht="79.5" thickBot="1">
      <c r="A706" s="60" t="str">
        <f>'متره برق'!P4560</f>
        <v>077404</v>
      </c>
      <c r="B706" s="60" t="str">
        <f>'متره برق'!Q4560</f>
        <v>كابل قابل انعطاف پلاستيكي پنج سيمه، با روكش ترمو پلاستيك از نوع NYMHY و به ‌مقطع 2/5×5 ميليمتر مربع، براي نصب درون لوله يا روي سيني كابل يا روي ديوار و يا به ‌طور آزاد براي اتصال به ‌مصرف كننده‌هاي متحرك.</v>
      </c>
      <c r="C706" s="60" t="str">
        <f>'متره برق'!R4560</f>
        <v>مترطول</v>
      </c>
      <c r="D706" s="60">
        <f>'متره برق'!S4560</f>
        <v>44300</v>
      </c>
      <c r="E706" s="94" t="e">
        <f>VLOOKUP(A706,'متره برق'!A:K,9,FALSE)</f>
        <v>#N/A</v>
      </c>
      <c r="F706" s="97">
        <f t="shared" si="23"/>
        <v>0</v>
      </c>
      <c r="G706" s="100"/>
    </row>
    <row r="707" spans="1:7" ht="79.5" thickBot="1">
      <c r="A707" s="60" t="str">
        <f>'متره برق'!P4561</f>
        <v>077405</v>
      </c>
      <c r="B707" s="60" t="str">
        <f>'متره برق'!Q4561</f>
        <v>كابل قابل انعطاف پلاستيكي هفت سيمه، باروكش ترمو پلاستيك از نوع NYMHY و به ‌مقطع 4×5 ميليمتر مربع، براي نصب درون لوله يا روي سيني كابل يا روي ديوار و يا به ‌طور آزاد براي اتصال به ‌مصرف كننده‌هاي متحرك.</v>
      </c>
      <c r="C707" s="60" t="str">
        <f>'متره برق'!R4561</f>
        <v>مترطول</v>
      </c>
      <c r="D707" s="60">
        <f>'متره برق'!S4561</f>
        <v>62900</v>
      </c>
      <c r="E707" s="94" t="e">
        <f>VLOOKUP(A707,'متره برق'!A:K,9,FALSE)</f>
        <v>#N/A</v>
      </c>
      <c r="F707" s="97">
        <f t="shared" si="23"/>
        <v>0</v>
      </c>
      <c r="G707" s="100"/>
    </row>
    <row r="708" spans="1:7" ht="48" thickBot="1">
      <c r="A708" s="60" t="str">
        <f>'متره برق'!P4562</f>
        <v>077501</v>
      </c>
      <c r="B708" s="60" t="str">
        <f>'متره برق'!Q4562</f>
        <v>کابل زميني تک سيمه آلومينيومي با عايق و روکش ترموپلاستيک از نوع NAYY و به مقطع 120×1 ميلي‌متر مربع، براي نصب داخل ترانشه.</v>
      </c>
      <c r="C708" s="60" t="str">
        <f>'متره برق'!R4562</f>
        <v>مترطول</v>
      </c>
      <c r="D708" s="60">
        <f>'متره برق'!S4562</f>
        <v>126500</v>
      </c>
      <c r="E708" s="94" t="e">
        <f>VLOOKUP(A708,'متره برق'!A:K,9,FALSE)</f>
        <v>#N/A</v>
      </c>
      <c r="F708" s="97">
        <f t="shared" si="23"/>
        <v>0</v>
      </c>
      <c r="G708" s="100"/>
    </row>
    <row r="709" spans="1:7" ht="48" thickBot="1">
      <c r="A709" s="60" t="str">
        <f>'متره برق'!P4563</f>
        <v>077502</v>
      </c>
      <c r="B709" s="60" t="str">
        <f>'متره برق'!Q4563</f>
        <v>کابل زميني تک سيمه آلومينيومي با عايق و روکش ترموپلاستيک از نوع NAYY و به مقطع 150×1 ميلي‌متر مربع، براي نصب داخل ترانشه.</v>
      </c>
      <c r="C709" s="60" t="str">
        <f>'متره برق'!R4563</f>
        <v>مترطول</v>
      </c>
      <c r="D709" s="60">
        <f>'متره برق'!S4563</f>
        <v>74000</v>
      </c>
      <c r="E709" s="94" t="e">
        <f>VLOOKUP(A709,'متره برق'!A:K,9,FALSE)</f>
        <v>#N/A</v>
      </c>
      <c r="F709" s="97">
        <f t="shared" si="23"/>
        <v>0</v>
      </c>
      <c r="G709" s="100"/>
    </row>
    <row r="710" spans="1:7" ht="48" thickBot="1">
      <c r="A710" s="60" t="str">
        <f>'متره برق'!P4564</f>
        <v>077503</v>
      </c>
      <c r="B710" s="60" t="str">
        <f>'متره برق'!Q4564</f>
        <v>کابل زميني تک سيمه آلومينيومي با عايق و روکش ترموپلاستيک از نوع NAYY و به مقطع 185×1 ميلي‌متر مربع، براي نصب داخل ترانشه.</v>
      </c>
      <c r="C710" s="60" t="str">
        <f>'متره برق'!R4564</f>
        <v>مترطول</v>
      </c>
      <c r="D710" s="60">
        <f>'متره برق'!S4564</f>
        <v>88800</v>
      </c>
      <c r="E710" s="94" t="e">
        <f>VLOOKUP(A710,'متره برق'!A:K,9,FALSE)</f>
        <v>#N/A</v>
      </c>
      <c r="F710" s="97">
        <f t="shared" si="23"/>
        <v>0</v>
      </c>
      <c r="G710" s="100"/>
    </row>
    <row r="711" spans="1:7" ht="48" thickBot="1">
      <c r="A711" s="60" t="str">
        <f>'متره برق'!P4565</f>
        <v>077504</v>
      </c>
      <c r="B711" s="60" t="str">
        <f>'متره برق'!Q4565</f>
        <v>کابل زميني تک سيمه آلومينيومي با عايق و روکش ترموپلاستيک از نوع NAYY و به مقطع 240×1 ميلي‌متر مربع، براي نصب داخل ترانشه.</v>
      </c>
      <c r="C711" s="60" t="str">
        <f>'متره برق'!R4565</f>
        <v>مترطول</v>
      </c>
      <c r="D711" s="60">
        <f>'متره برق'!S4565</f>
        <v>114500</v>
      </c>
      <c r="E711" s="94" t="e">
        <f>VLOOKUP(A711,'متره برق'!A:K,9,FALSE)</f>
        <v>#N/A</v>
      </c>
      <c r="F711" s="97">
        <f t="shared" si="23"/>
        <v>0</v>
      </c>
      <c r="G711" s="100"/>
    </row>
    <row r="712" spans="1:7" ht="48" thickBot="1">
      <c r="A712" s="60" t="str">
        <f>'متره برق'!P4566</f>
        <v>077505</v>
      </c>
      <c r="B712" s="60" t="str">
        <f>'متره برق'!Q4566</f>
        <v>کابل زميني تک سيمه آلومينيومي با عايق و روکش ترموپلاستيک از نوع NAYY و به مقطع 300×1 ميلي‌متر مربع، براي نصب داخل ترانشه.</v>
      </c>
      <c r="C712" s="60" t="str">
        <f>'متره برق'!R4566</f>
        <v>مترطول</v>
      </c>
      <c r="D712" s="60">
        <f>'متره برق'!S4566</f>
        <v>138000</v>
      </c>
      <c r="E712" s="94" t="e">
        <f>VLOOKUP(A712,'متره برق'!A:K,9,FALSE)</f>
        <v>#N/A</v>
      </c>
      <c r="F712" s="97">
        <f t="shared" si="23"/>
        <v>0</v>
      </c>
      <c r="G712" s="100"/>
    </row>
    <row r="713" spans="1:7" ht="48" thickBot="1">
      <c r="A713" s="60" t="str">
        <f>'متره برق'!P4567</f>
        <v>077506</v>
      </c>
      <c r="B713" s="60" t="str">
        <f>'متره برق'!Q4567</f>
        <v>کابل زميني تک سيمه آلومينيومي با عايق و روکش ترموپلاستيک از نوع NAYY و به مقطع 400×1 ميلي‌متر مربع، براي نصب داخل ترانشه.</v>
      </c>
      <c r="C713" s="60" t="str">
        <f>'متره برق'!R4567</f>
        <v>مترطول</v>
      </c>
      <c r="D713" s="60">
        <f>'متره برق'!S4567</f>
        <v>172500</v>
      </c>
      <c r="E713" s="94" t="e">
        <f>VLOOKUP(A713,'متره برق'!A:K,9,FALSE)</f>
        <v>#N/A</v>
      </c>
      <c r="F713" s="97">
        <f t="shared" si="23"/>
        <v>0</v>
      </c>
      <c r="G713" s="100"/>
    </row>
    <row r="714" spans="1:7" ht="48" thickBot="1">
      <c r="A714" s="60" t="str">
        <f>'متره برق'!P4568</f>
        <v>077507</v>
      </c>
      <c r="B714" s="60" t="str">
        <f>'متره برق'!Q4568</f>
        <v>کابل زميني تک سيمه آلومينيومي با عايق و روکش ترموپلاستيک از نوع NAYY و به مقطع 500×1 ميلي‌متر مربع، براي نصب داخل ترانشه.</v>
      </c>
      <c r="C714" s="60" t="str">
        <f>'متره برق'!R4568</f>
        <v>مترطول</v>
      </c>
      <c r="D714" s="60">
        <f>'متره برق'!S4568</f>
        <v>172500</v>
      </c>
      <c r="E714" s="94" t="e">
        <f>VLOOKUP(A714,'متره برق'!A:K,9,FALSE)</f>
        <v>#N/A</v>
      </c>
      <c r="F714" s="97">
        <f t="shared" si="23"/>
        <v>0</v>
      </c>
      <c r="G714" s="100"/>
    </row>
    <row r="715" spans="1:7" ht="48" thickBot="1">
      <c r="A715" s="60" t="str">
        <f>'متره برق'!P4569</f>
        <v>077511</v>
      </c>
      <c r="B715" s="60" t="str">
        <f>'متره برق'!Q4569</f>
        <v>کابل زميني تک سيمه آلومينيومي با عايق و روکش ترموپلاستيک از نوع NAYY و به مقطع 16×1 ميلي‌متر مربع، براي نصب داخل ترانشه.</v>
      </c>
      <c r="C715" s="60" t="str">
        <f>'متره برق'!R4569</f>
        <v>مترطول</v>
      </c>
      <c r="D715" s="60">
        <f>'متره برق'!S4569</f>
        <v>0</v>
      </c>
      <c r="E715" s="94" t="e">
        <f>VLOOKUP(A715,'متره برق'!A:K,9,FALSE)</f>
        <v>#N/A</v>
      </c>
      <c r="F715" s="97">
        <f t="shared" si="23"/>
        <v>0</v>
      </c>
      <c r="G715" s="100"/>
    </row>
    <row r="716" spans="1:7" ht="48" thickBot="1">
      <c r="A716" s="60" t="str">
        <f>'متره برق'!P4570</f>
        <v>077512</v>
      </c>
      <c r="B716" s="60" t="str">
        <f>'متره برق'!Q4570</f>
        <v>کابل زميني تک سيمه آلومينيومي با عايق و روکش ترموپلاستيک از نوع NAYY و به مقطع 25×1 ميلي‌متر مربع، براي نصب داخل ترانشه.</v>
      </c>
      <c r="C716" s="60" t="str">
        <f>'متره برق'!R4570</f>
        <v>مترطول</v>
      </c>
      <c r="D716" s="60">
        <f>'متره برق'!S4570</f>
        <v>0</v>
      </c>
      <c r="E716" s="94" t="e">
        <f>VLOOKUP(A716,'متره برق'!A:K,9,FALSE)</f>
        <v>#N/A</v>
      </c>
      <c r="F716" s="97">
        <f t="shared" si="23"/>
        <v>0</v>
      </c>
      <c r="G716" s="100"/>
    </row>
    <row r="717" spans="1:7" ht="48" thickBot="1">
      <c r="A717" s="60" t="str">
        <f>'متره برق'!P4571</f>
        <v>077513</v>
      </c>
      <c r="B717" s="60" t="str">
        <f>'متره برق'!Q4571</f>
        <v>کابل زميني تک سيمه آلومينيومي با عايق و روکش ترموپلاستيک از نوع NAYY و به مقطع 35×1 ميلي‌متر مربع، براي نصب داخل ترانشه.</v>
      </c>
      <c r="C717" s="60" t="str">
        <f>'متره برق'!R4571</f>
        <v>مترطول</v>
      </c>
      <c r="D717" s="60">
        <f>'متره برق'!S4571</f>
        <v>0</v>
      </c>
      <c r="E717" s="94" t="e">
        <f>VLOOKUP(A717,'متره برق'!A:K,9,FALSE)</f>
        <v>#N/A</v>
      </c>
      <c r="F717" s="97">
        <f t="shared" si="23"/>
        <v>0</v>
      </c>
      <c r="G717" s="100"/>
    </row>
    <row r="718" spans="1:7" ht="48" thickBot="1">
      <c r="A718" s="60" t="str">
        <f>'متره برق'!P4572</f>
        <v>077514</v>
      </c>
      <c r="B718" s="60" t="str">
        <f>'متره برق'!Q4572</f>
        <v>کابل زميني تک سيمه آلومينيومي با عايق و روکش ترموپلاستيک از نوع NAYY و به مقطع 50×1 ميلي‌متر مربع، براي نصب داخل ترانشه.</v>
      </c>
      <c r="C718" s="60" t="str">
        <f>'متره برق'!R4572</f>
        <v>مترطول</v>
      </c>
      <c r="D718" s="60">
        <f>'متره برق'!S4572</f>
        <v>0</v>
      </c>
      <c r="E718" s="94" t="e">
        <f>VLOOKUP(A718,'متره برق'!A:K,9,FALSE)</f>
        <v>#N/A</v>
      </c>
      <c r="F718" s="97">
        <f t="shared" si="23"/>
        <v>0</v>
      </c>
      <c r="G718" s="100"/>
    </row>
    <row r="719" spans="1:7" ht="48" thickBot="1">
      <c r="A719" s="60" t="str">
        <f>'متره برق'!P4573</f>
        <v>077515</v>
      </c>
      <c r="B719" s="60" t="str">
        <f>'متره برق'!Q4573</f>
        <v>کابل زميني تک سيمه آلومينيومي با عايق و روکش ترموپلاستيک از نوع NAYY و به مقطع 70×1 ميلي‌متر مربع، براي نصب داخل ترانشه.</v>
      </c>
      <c r="C719" s="60" t="str">
        <f>'متره برق'!R4573</f>
        <v>مترطول</v>
      </c>
      <c r="D719" s="60">
        <f>'متره برق'!S4573</f>
        <v>0</v>
      </c>
      <c r="E719" s="94" t="e">
        <f>VLOOKUP(A719,'متره برق'!A:K,9,FALSE)</f>
        <v>#N/A</v>
      </c>
      <c r="F719" s="97">
        <f t="shared" si="23"/>
        <v>0</v>
      </c>
      <c r="G719" s="100"/>
    </row>
    <row r="720" spans="1:7" ht="48" thickBot="1">
      <c r="A720" s="60" t="str">
        <f>'متره برق'!P4574</f>
        <v>077516</v>
      </c>
      <c r="B720" s="60" t="str">
        <f>'متره برق'!Q4574</f>
        <v>کابل زميني تک سيمه آلومينيومي با عايق و روکش ترموپلاستيک از نوع NAYY و به مقطع 95×1 ميلي‌متر مربع، براي نصب داخل ترانشه.</v>
      </c>
      <c r="C720" s="60" t="str">
        <f>'متره برق'!R4574</f>
        <v>مترطول</v>
      </c>
      <c r="D720" s="60">
        <f>'متره برق'!S4574</f>
        <v>0</v>
      </c>
      <c r="E720" s="94" t="e">
        <f>VLOOKUP(A720,'متره برق'!A:K,9,FALSE)</f>
        <v>#N/A</v>
      </c>
      <c r="F720" s="97">
        <f t="shared" si="23"/>
        <v>0</v>
      </c>
      <c r="G720" s="100"/>
    </row>
    <row r="721" spans="1:7" ht="48" thickBot="1">
      <c r="A721" s="60" t="str">
        <f>'متره برق'!P4575</f>
        <v>077601</v>
      </c>
      <c r="B721" s="60" t="str">
        <f>'متره برق'!Q4575</f>
        <v>کابل زميني سه و نيم سيمه آلومينيومي با عايق و روکش ترموپلاستيک از نوع NAYY و به مقطع 70+35×3 ميلي‌متر مربع، براي نصب داخل ترانشه.</v>
      </c>
      <c r="C721" s="60" t="str">
        <f>'متره برق'!R4575</f>
        <v>مترطول</v>
      </c>
      <c r="D721" s="60">
        <f>'متره برق'!S4575</f>
        <v>135500</v>
      </c>
      <c r="E721" s="94" t="e">
        <f>VLOOKUP(A721,'متره برق'!A:K,9,FALSE)</f>
        <v>#N/A</v>
      </c>
      <c r="F721" s="97">
        <f t="shared" si="23"/>
        <v>0</v>
      </c>
      <c r="G721" s="100"/>
    </row>
    <row r="722" spans="1:7" ht="48" thickBot="1">
      <c r="A722" s="60" t="str">
        <f>'متره برق'!P4576</f>
        <v>077602</v>
      </c>
      <c r="B722" s="60" t="str">
        <f>'متره برق'!Q4576</f>
        <v>کابل زميني سه و نيم سيمه آلومينيومي با عايق و روکش ترموپلاستيک از نوع NAYY و به مقطع 95+50×3 ميلي‌متر مربع، براي نصب داخل ترانشه.</v>
      </c>
      <c r="C722" s="60" t="str">
        <f>'متره برق'!R4576</f>
        <v>مترطول</v>
      </c>
      <c r="D722" s="60">
        <f>'متره برق'!S4576</f>
        <v>171500</v>
      </c>
      <c r="E722" s="94" t="e">
        <f>VLOOKUP(A722,'متره برق'!A:K,9,FALSE)</f>
        <v>#N/A</v>
      </c>
      <c r="F722" s="97">
        <f t="shared" si="23"/>
        <v>0</v>
      </c>
      <c r="G722" s="100"/>
    </row>
    <row r="723" spans="1:7" ht="48" thickBot="1">
      <c r="A723" s="60" t="str">
        <f>'متره برق'!P4577</f>
        <v>077603</v>
      </c>
      <c r="B723" s="60" t="str">
        <f>'متره برق'!Q4577</f>
        <v>کابل زميني سه و نيم سيمه آلومينيومي با عايق و روکش ترموپلاستيک از نوع NAYY و به مقطع 120+70×3 ميلي‌متر مربع، براي نصب داخل ترانشه.</v>
      </c>
      <c r="C723" s="60" t="str">
        <f>'متره برق'!R4577</f>
        <v>مترطول</v>
      </c>
      <c r="D723" s="60">
        <f>'متره برق'!S4577</f>
        <v>225000</v>
      </c>
      <c r="E723" s="94" t="e">
        <f>VLOOKUP(A723,'متره برق'!A:K,9,FALSE)</f>
        <v>#N/A</v>
      </c>
      <c r="F723" s="97">
        <f t="shared" si="23"/>
        <v>0</v>
      </c>
      <c r="G723" s="100"/>
    </row>
    <row r="724" spans="1:7" ht="48" thickBot="1">
      <c r="A724" s="60" t="str">
        <f>'متره برق'!P4578</f>
        <v>077604</v>
      </c>
      <c r="B724" s="60" t="str">
        <f>'متره برق'!Q4578</f>
        <v>کابل زميني سه و نيم سيمه آلومينيومي با عايق و روکش ترموپلاستيک از نوع NAYY و به مقطع 150+70×3 ميلي‌متر مربع، براي نصب داخل ترانشه.</v>
      </c>
      <c r="C724" s="60" t="str">
        <f>'متره برق'!R4578</f>
        <v>مترطول</v>
      </c>
      <c r="D724" s="60">
        <f>'متره برق'!S4578</f>
        <v>253000</v>
      </c>
      <c r="E724" s="94" t="e">
        <f>VLOOKUP(A724,'متره برق'!A:K,9,FALSE)</f>
        <v>#N/A</v>
      </c>
      <c r="F724" s="97">
        <f t="shared" si="23"/>
        <v>0</v>
      </c>
      <c r="G724" s="100"/>
    </row>
    <row r="725" spans="1:7" ht="48" thickBot="1">
      <c r="A725" s="60" t="str">
        <f>'متره برق'!P4579</f>
        <v>077605</v>
      </c>
      <c r="B725" s="60" t="str">
        <f>'متره برق'!Q4579</f>
        <v>کابل زميني سه و نيم سيمه آلومينيومي با عايق و روکش ترموپلاستيک از نوع NAYY و به مقطع 185+95×3 ميلي‌متر مربع، براي نصب داخل ترانشه.</v>
      </c>
      <c r="C725" s="60" t="str">
        <f>'متره برق'!R4579</f>
        <v>مترطول</v>
      </c>
      <c r="D725" s="60">
        <f>'متره برق'!S4579</f>
        <v>310000</v>
      </c>
      <c r="E725" s="94" t="e">
        <f>VLOOKUP(A725,'متره برق'!A:K,9,FALSE)</f>
        <v>#N/A</v>
      </c>
      <c r="F725" s="97">
        <f t="shared" si="23"/>
        <v>0</v>
      </c>
      <c r="G725" s="100"/>
    </row>
    <row r="726" spans="1:7" ht="48" thickBot="1">
      <c r="A726" s="60" t="str">
        <f>'متره برق'!P4580</f>
        <v>077606</v>
      </c>
      <c r="B726" s="60" t="str">
        <f>'متره برق'!Q4580</f>
        <v>کابل زميني سه و نيم سيمه آلومينيومي با عايق و روکش ترموپلاستيک از نوع NAYY و به مقطع 240+120×3 ميلي‌متر مربع، براي نصب داخل ترانشه.</v>
      </c>
      <c r="C726" s="60" t="str">
        <f>'متره برق'!R4580</f>
        <v>مترطول</v>
      </c>
      <c r="D726" s="60">
        <f>'متره برق'!S4580</f>
        <v>386000</v>
      </c>
      <c r="E726" s="94" t="e">
        <f>VLOOKUP(A726,'متره برق'!A:K,9,FALSE)</f>
        <v>#N/A</v>
      </c>
      <c r="F726" s="97">
        <f t="shared" si="23"/>
        <v>0</v>
      </c>
      <c r="G726" s="100"/>
    </row>
    <row r="727" spans="1:7" ht="48" thickBot="1">
      <c r="A727" s="60" t="str">
        <f>'متره برق'!P4581</f>
        <v>077607</v>
      </c>
      <c r="B727" s="60" t="str">
        <f>'متره برق'!Q4581</f>
        <v>کابل زميني سه و نيم سيمه آلومينيومي با عايق و روکش ترموپلاستيک از نوع NAYY و به مقطع 300+150×3 ميلي‌متر مربع، براي نصب داخل ترانشه.</v>
      </c>
      <c r="C727" s="60" t="str">
        <f>'متره برق'!R4581</f>
        <v>مترطول</v>
      </c>
      <c r="D727" s="60">
        <f>'متره برق'!S4581</f>
        <v>460000</v>
      </c>
      <c r="E727" s="94" t="e">
        <f>VLOOKUP(A727,'متره برق'!A:K,9,FALSE)</f>
        <v>#N/A</v>
      </c>
      <c r="F727" s="97">
        <f t="shared" si="23"/>
        <v>0</v>
      </c>
      <c r="G727" s="100"/>
    </row>
    <row r="728" spans="1:7" ht="48" thickBot="1">
      <c r="A728" s="60" t="str">
        <f>'متره برق'!P4582</f>
        <v>077611</v>
      </c>
      <c r="B728" s="60" t="str">
        <f>'متره برق'!Q4582</f>
        <v>کابل زميني سه و نيم سيمه آلومينيومي با عايق و روکش ترموپلاستيک از نوع NAYY و به مقطع 25+16×3 ميلي‌متر مربع، براي نصب داخل ترانشه.</v>
      </c>
      <c r="C728" s="60" t="str">
        <f>'متره برق'!R4582</f>
        <v>مترطول</v>
      </c>
      <c r="D728" s="60">
        <f>'متره برق'!S4582</f>
        <v>0</v>
      </c>
      <c r="E728" s="94" t="e">
        <f>VLOOKUP(A728,'متره برق'!A:K,9,FALSE)</f>
        <v>#N/A</v>
      </c>
      <c r="F728" s="97">
        <f t="shared" si="23"/>
        <v>0</v>
      </c>
      <c r="G728" s="100"/>
    </row>
    <row r="729" spans="1:7" ht="48" thickBot="1">
      <c r="A729" s="60" t="str">
        <f>'متره برق'!P4583</f>
        <v>077612</v>
      </c>
      <c r="B729" s="60" t="str">
        <f>'متره برق'!Q4583</f>
        <v>کابل زميني سه و نيم سيمه آلومينيومي با عايق و روکش ترموپلاستيک از نوع NAYY و به مقطع 35+16×3 ميلي‌متر مربع، براي نصب داخل ترانشه.</v>
      </c>
      <c r="C729" s="60" t="str">
        <f>'متره برق'!R4583</f>
        <v>مترطول</v>
      </c>
      <c r="D729" s="60">
        <f>'متره برق'!S4583</f>
        <v>0</v>
      </c>
      <c r="E729" s="94" t="e">
        <f>VLOOKUP(A729,'متره برق'!A:K,9,FALSE)</f>
        <v>#N/A</v>
      </c>
      <c r="F729" s="97">
        <f t="shared" si="23"/>
        <v>0</v>
      </c>
      <c r="G729" s="100"/>
    </row>
    <row r="730" spans="1:7" ht="48" thickBot="1">
      <c r="A730" s="60" t="str">
        <f>'متره برق'!P4584</f>
        <v>077613</v>
      </c>
      <c r="B730" s="60" t="str">
        <f>'متره برق'!Q4584</f>
        <v>کابل زميني سه و نيم سيمه آلومينيومي با عايق و روکش ترموپلاستيک از نوع NAYY و به مقطع 50+16×3 ميلي‌متر مربع، براي نصب داخل ترانشه.</v>
      </c>
      <c r="C730" s="60" t="str">
        <f>'متره برق'!R4584</f>
        <v>مترطول</v>
      </c>
      <c r="D730" s="60">
        <f>'متره برق'!S4584</f>
        <v>0</v>
      </c>
      <c r="E730" s="94" t="e">
        <f>VLOOKUP(A730,'متره برق'!A:K,9,FALSE)</f>
        <v>#N/A</v>
      </c>
      <c r="F730" s="97">
        <f t="shared" si="23"/>
        <v>0</v>
      </c>
      <c r="G730" s="100"/>
    </row>
    <row r="731" spans="1:7" ht="48" thickBot="1">
      <c r="A731" s="60" t="str">
        <f>'متره برق'!P4585</f>
        <v>077701</v>
      </c>
      <c r="B731" s="60" t="str">
        <f>'متره برق'!Q4585</f>
        <v>کابل زره دار زير زميني تک سيمه آلومينيومي با عايق و روکش ترموپلاستيک از نوع NAYRY و به مقطع 120×1 ميلي‌متر مربع، براي نصب داخل ترانشه.</v>
      </c>
      <c r="C731" s="60" t="str">
        <f>'متره برق'!R4585</f>
        <v>مترطول</v>
      </c>
      <c r="D731" s="60">
        <f>'متره برق'!S4585</f>
        <v>90900</v>
      </c>
      <c r="E731" s="94" t="e">
        <f>VLOOKUP(A731,'متره برق'!A:K,9,FALSE)</f>
        <v>#N/A</v>
      </c>
      <c r="F731" s="97">
        <f t="shared" si="23"/>
        <v>0</v>
      </c>
      <c r="G731" s="100"/>
    </row>
    <row r="732" spans="1:7" ht="48" thickBot="1">
      <c r="A732" s="60" t="str">
        <f>'متره برق'!P4586</f>
        <v>077702</v>
      </c>
      <c r="B732" s="60" t="str">
        <f>'متره برق'!Q4586</f>
        <v>کابل زره دار زير زميني تک سيمه آلومينيومي با عايق و روکش ترموپلاستيک از نوع NAYRY و به مقطع 150×1 ميلي‌متر مربع، براي نصب داخل ترانشه.</v>
      </c>
      <c r="C732" s="60" t="str">
        <f>'متره برق'!R4586</f>
        <v>مترطول</v>
      </c>
      <c r="D732" s="60">
        <f>'متره برق'!S4586</f>
        <v>104500</v>
      </c>
      <c r="E732" s="94" t="e">
        <f>VLOOKUP(A732,'متره برق'!A:K,9,FALSE)</f>
        <v>#N/A</v>
      </c>
      <c r="F732" s="97">
        <f t="shared" si="23"/>
        <v>0</v>
      </c>
      <c r="G732" s="100"/>
    </row>
    <row r="733" spans="1:7" ht="48" thickBot="1">
      <c r="A733" s="60" t="str">
        <f>'متره برق'!P4587</f>
        <v>077703</v>
      </c>
      <c r="B733" s="60" t="str">
        <f>'متره برق'!Q4587</f>
        <v>کابل زره دار زير زميني تک سيمه آلومينيومي با عايق و روکش ترموپلاستيک از نوع NAYRY و به مقطع 185×1 ميلي‌متر مربع، براي نصب داخل ترانشه.</v>
      </c>
      <c r="C733" s="60" t="str">
        <f>'متره برق'!R4587</f>
        <v>مترطول</v>
      </c>
      <c r="D733" s="60">
        <f>'متره برق'!S4587</f>
        <v>134500</v>
      </c>
      <c r="E733" s="94" t="e">
        <f>VLOOKUP(A733,'متره برق'!A:K,9,FALSE)</f>
        <v>#N/A</v>
      </c>
      <c r="F733" s="97">
        <f t="shared" si="23"/>
        <v>0</v>
      </c>
      <c r="G733" s="100"/>
    </row>
    <row r="734" spans="1:7" ht="48" thickBot="1">
      <c r="A734" s="60" t="str">
        <f>'متره برق'!P4588</f>
        <v>077704</v>
      </c>
      <c r="B734" s="60" t="str">
        <f>'متره برق'!Q4588</f>
        <v>کابل زره دار زير زميني تک سيمه آلومينيومي با عايق و روکش ترموپلاستيک از نوع NAYRY و به مقطع 240×1 ميلي‌متر مربع، براي نصب داخل ترانشه.</v>
      </c>
      <c r="C734" s="60" t="str">
        <f>'متره برق'!R4588</f>
        <v>مترطول</v>
      </c>
      <c r="D734" s="60">
        <f>'متره برق'!S4588</f>
        <v>155500</v>
      </c>
      <c r="E734" s="94" t="e">
        <f>VLOOKUP(A734,'متره برق'!A:K,9,FALSE)</f>
        <v>#N/A</v>
      </c>
      <c r="F734" s="97">
        <f t="shared" si="23"/>
        <v>0</v>
      </c>
      <c r="G734" s="100"/>
    </row>
    <row r="735" spans="1:7" ht="48" thickBot="1">
      <c r="A735" s="60" t="str">
        <f>'متره برق'!P4589</f>
        <v>077705</v>
      </c>
      <c r="B735" s="60" t="str">
        <f>'متره برق'!Q4589</f>
        <v>کابل زره دار زير زميني تک سيمه آلومينيومي با عايق و روکش ترموپلاستيک از نوع NAYRY و به مقطع 300×1 ميلي‌متر مربع، براي نصب داخل ترانشه.</v>
      </c>
      <c r="C735" s="60" t="str">
        <f>'متره برق'!R4589</f>
        <v>مترطول</v>
      </c>
      <c r="D735" s="60">
        <f>'متره برق'!S4589</f>
        <v>177500</v>
      </c>
      <c r="E735" s="94" t="e">
        <f>VLOOKUP(A735,'متره برق'!A:K,9,FALSE)</f>
        <v>#N/A</v>
      </c>
      <c r="F735" s="97">
        <f t="shared" si="23"/>
        <v>0</v>
      </c>
      <c r="G735" s="100"/>
    </row>
    <row r="736" spans="1:7" ht="48" thickBot="1">
      <c r="A736" s="60" t="str">
        <f>'متره برق'!P4590</f>
        <v>077706</v>
      </c>
      <c r="B736" s="60" t="str">
        <f>'متره برق'!Q4590</f>
        <v>کابل زره دار زير زميني تک سيمه آلومينيومي با عايق و روکش ترموپلاستيک از نوع NAYRY و به مقطع 400×1 ميلي‌متر مربع، براي نصب داخل ترانشه.</v>
      </c>
      <c r="C736" s="60" t="str">
        <f>'متره برق'!R4590</f>
        <v>مترطول</v>
      </c>
      <c r="D736" s="60">
        <f>'متره برق'!S4590</f>
        <v>209000</v>
      </c>
      <c r="E736" s="94" t="e">
        <f>VLOOKUP(A736,'متره برق'!A:K,9,FALSE)</f>
        <v>#N/A</v>
      </c>
      <c r="F736" s="97">
        <f t="shared" si="23"/>
        <v>0</v>
      </c>
      <c r="G736" s="100"/>
    </row>
    <row r="737" spans="1:7" ht="24" thickBot="1">
      <c r="A737" s="60" t="str">
        <f>'متره برق'!P4601</f>
        <v>077903</v>
      </c>
      <c r="B737" s="60" t="str">
        <f>'متره برق'!Q4601</f>
        <v>کابل</v>
      </c>
      <c r="C737" s="60" t="str">
        <f>'متره برق'!R4601</f>
        <v>مترطول</v>
      </c>
      <c r="D737" s="60">
        <f>'متره برق'!S4601</f>
        <v>10000</v>
      </c>
      <c r="E737" s="94" t="e">
        <f>VLOOKUP(A737,'متره برق'!A:K,9,FALSE)</f>
        <v>#N/A</v>
      </c>
      <c r="F737" s="97">
        <f t="shared" ref="F737:F739" si="24">IF(ISNA(E737*D737),0,ROUND((E737*D737),0))</f>
        <v>0</v>
      </c>
      <c r="G737" s="100" t="s">
        <v>511</v>
      </c>
    </row>
    <row r="738" spans="1:7" ht="24" thickBot="1">
      <c r="A738" s="60" t="str">
        <f>'متره برق'!P4602</f>
        <v>077904</v>
      </c>
      <c r="B738" s="60" t="str">
        <f>'متره برق'!Q4602</f>
        <v>کابل1</v>
      </c>
      <c r="C738" s="60" t="str">
        <f>'متره برق'!R4602</f>
        <v>مترطول</v>
      </c>
      <c r="D738" s="60">
        <f>'متره برق'!S4602</f>
        <v>10001</v>
      </c>
      <c r="E738" s="94" t="e">
        <f>VLOOKUP(A738,'متره برق'!A:K,9,FALSE)</f>
        <v>#N/A</v>
      </c>
      <c r="F738" s="97">
        <f t="shared" si="24"/>
        <v>0</v>
      </c>
      <c r="G738" s="100" t="s">
        <v>511</v>
      </c>
    </row>
    <row r="739" spans="1:7" ht="24" thickBot="1">
      <c r="A739" s="60" t="str">
        <f>'متره برق'!P4603</f>
        <v>077905</v>
      </c>
      <c r="B739" s="60" t="str">
        <f>'متره برق'!Q4603</f>
        <v>کابل2</v>
      </c>
      <c r="C739" s="60" t="str">
        <f>'متره برق'!R4603</f>
        <v>مترطول</v>
      </c>
      <c r="D739" s="60">
        <f>'متره برق'!S4603</f>
        <v>10002</v>
      </c>
      <c r="E739" s="94">
        <f>VLOOKUP(A739,'متره برق'!A:K,9,FALSE)</f>
        <v>1</v>
      </c>
      <c r="F739" s="97">
        <f t="shared" si="24"/>
        <v>10002</v>
      </c>
      <c r="G739" s="100" t="s">
        <v>511</v>
      </c>
    </row>
    <row r="740" spans="1:7" ht="24" thickBot="1">
      <c r="A740" s="677" t="s">
        <v>659</v>
      </c>
      <c r="B740" s="678"/>
      <c r="C740" s="678"/>
      <c r="D740" s="678"/>
      <c r="E740" s="679"/>
      <c r="F740" s="109">
        <f>SUM(F432:F736)</f>
        <v>0</v>
      </c>
      <c r="G740" s="110" t="s">
        <v>77</v>
      </c>
    </row>
    <row r="741" spans="1:7" ht="24" thickBot="1">
      <c r="A741" s="677" t="s">
        <v>660</v>
      </c>
      <c r="B741" s="678"/>
      <c r="C741" s="678"/>
      <c r="D741" s="678"/>
      <c r="E741" s="679"/>
      <c r="F741" s="115">
        <f>SUM(F737:F739)</f>
        <v>10002</v>
      </c>
      <c r="G741" s="102" t="s">
        <v>77</v>
      </c>
    </row>
    <row r="742" spans="1:7" ht="24" thickBot="1">
      <c r="A742" s="680" t="s">
        <v>3593</v>
      </c>
      <c r="B742" s="681"/>
      <c r="C742" s="681"/>
      <c r="D742" s="681"/>
      <c r="E742" s="681"/>
      <c r="F742" s="682"/>
      <c r="G742" s="687"/>
    </row>
    <row r="743" spans="1:7" ht="26.25" customHeight="1" thickBot="1">
      <c r="A743" s="60" t="str">
        <f>'متره برق'!P4604</f>
        <v>080101</v>
      </c>
      <c r="B743" s="60" t="str">
        <f>'متره برق'!Q4604</f>
        <v>كابلشو از نوع پرسي مسي و براي سيم يا كابل تا مقطع 2/5 ميليمتر مربع.</v>
      </c>
      <c r="C743" s="60" t="str">
        <f>'متره برق'!R4604</f>
        <v>عدد</v>
      </c>
      <c r="D743" s="60">
        <f>'متره برق'!S4604</f>
        <v>14200</v>
      </c>
      <c r="E743" s="94">
        <f>VLOOKUP(A743,'متره برق'!A:K,9,FALSE)</f>
        <v>1</v>
      </c>
      <c r="F743" s="97">
        <f t="shared" ref="F743:F783" si="25">IF(ISNA(E743*D743),0,ROUND((E743*D743),0))</f>
        <v>14200</v>
      </c>
      <c r="G743" s="98"/>
    </row>
    <row r="744" spans="1:7" ht="32.25" thickBot="1">
      <c r="A744" s="60" t="str">
        <f>'متره برق'!P4605</f>
        <v>080102</v>
      </c>
      <c r="B744" s="60" t="str">
        <f>'متره برق'!Q4605</f>
        <v>كابلشو از نوع پرسي مسي و براي سيم يا كابل به ‌مقطع 4 تا 6 ميليمتر مربع.</v>
      </c>
      <c r="C744" s="60" t="str">
        <f>'متره برق'!R4605</f>
        <v>عدد</v>
      </c>
      <c r="D744" s="60">
        <f>'متره برق'!S4605</f>
        <v>19400</v>
      </c>
      <c r="E744" s="94" t="e">
        <f>VLOOKUP(A744,'متره برق'!A:K,9,FALSE)</f>
        <v>#N/A</v>
      </c>
      <c r="F744" s="97">
        <f t="shared" ref="F744:F776" si="26">IF(ISNA(E744*D744),0,ROUND((E744*D744),0))</f>
        <v>0</v>
      </c>
      <c r="G744" s="98"/>
    </row>
    <row r="745" spans="1:7" ht="32.25" thickBot="1">
      <c r="A745" s="60" t="str">
        <f>'متره برق'!P4606</f>
        <v>080103</v>
      </c>
      <c r="B745" s="60" t="str">
        <f>'متره برق'!Q4606</f>
        <v>كابلشو از نوع پرسي مسي و براي سيم يا كابل به ‌مقطع 10 ميليمتر مربع.</v>
      </c>
      <c r="C745" s="60" t="str">
        <f>'متره برق'!R4606</f>
        <v>عدد</v>
      </c>
      <c r="D745" s="60">
        <f>'متره برق'!S4606</f>
        <v>28900</v>
      </c>
      <c r="E745" s="94" t="e">
        <f>VLOOKUP(A745,'متره برق'!A:K,9,FALSE)</f>
        <v>#N/A</v>
      </c>
      <c r="F745" s="97">
        <f t="shared" si="26"/>
        <v>0</v>
      </c>
      <c r="G745" s="98"/>
    </row>
    <row r="746" spans="1:7" ht="32.25" thickBot="1">
      <c r="A746" s="60" t="str">
        <f>'متره برق'!P4607</f>
        <v>080104</v>
      </c>
      <c r="B746" s="60" t="str">
        <f>'متره برق'!Q4607</f>
        <v>كابلشو از نوع پرسي مسي و براي سيم يا كابل به ‌مقطع 16 ميليمتر مربع.</v>
      </c>
      <c r="C746" s="60" t="str">
        <f>'متره برق'!R4607</f>
        <v>عدد</v>
      </c>
      <c r="D746" s="60">
        <f>'متره برق'!S4607</f>
        <v>33900</v>
      </c>
      <c r="E746" s="94" t="e">
        <f>VLOOKUP(A746,'متره برق'!A:K,9,FALSE)</f>
        <v>#N/A</v>
      </c>
      <c r="F746" s="97">
        <f t="shared" si="26"/>
        <v>0</v>
      </c>
      <c r="G746" s="98"/>
    </row>
    <row r="747" spans="1:7" ht="32.25" thickBot="1">
      <c r="A747" s="60" t="str">
        <f>'متره برق'!P4608</f>
        <v>080105</v>
      </c>
      <c r="B747" s="60" t="str">
        <f>'متره برق'!Q4608</f>
        <v>كابلشو از نوع پرسي مسي و براي سيم يا كابل به ‌مقطع 25 ميليمتر مربع.</v>
      </c>
      <c r="C747" s="60" t="str">
        <f>'متره برق'!R4608</f>
        <v>عدد</v>
      </c>
      <c r="D747" s="60">
        <f>'متره برق'!S4608</f>
        <v>34200</v>
      </c>
      <c r="E747" s="94" t="e">
        <f>VLOOKUP(A747,'متره برق'!A:K,9,FALSE)</f>
        <v>#N/A</v>
      </c>
      <c r="F747" s="97">
        <f t="shared" si="26"/>
        <v>0</v>
      </c>
      <c r="G747" s="98"/>
    </row>
    <row r="748" spans="1:7" ht="32.25" thickBot="1">
      <c r="A748" s="60" t="str">
        <f>'متره برق'!P4609</f>
        <v>080106</v>
      </c>
      <c r="B748" s="60" t="str">
        <f>'متره برق'!Q4609</f>
        <v>كابلشو از نوع پرسي مسي و براي سيم يا كابل به ‌مقطع 35 ميليمتر مربع.</v>
      </c>
      <c r="C748" s="60" t="str">
        <f>'متره برق'!R4609</f>
        <v>عدد</v>
      </c>
      <c r="D748" s="60">
        <f>'متره برق'!S4609</f>
        <v>63200</v>
      </c>
      <c r="E748" s="94" t="e">
        <f>VLOOKUP(A748,'متره برق'!A:K,9,FALSE)</f>
        <v>#N/A</v>
      </c>
      <c r="F748" s="97">
        <f t="shared" si="26"/>
        <v>0</v>
      </c>
      <c r="G748" s="98"/>
    </row>
    <row r="749" spans="1:7" ht="32.25" thickBot="1">
      <c r="A749" s="60" t="str">
        <f>'متره برق'!P4610</f>
        <v>080107</v>
      </c>
      <c r="B749" s="60" t="str">
        <f>'متره برق'!Q4610</f>
        <v>كابلشو از نوع پرسي مسي و براي سيم يا كابل به ‌مقطع 50 ميليمتر مربع.</v>
      </c>
      <c r="C749" s="60" t="str">
        <f>'متره برق'!R4610</f>
        <v>عدد</v>
      </c>
      <c r="D749" s="60">
        <f>'متره برق'!S4610</f>
        <v>76800</v>
      </c>
      <c r="E749" s="94" t="e">
        <f>VLOOKUP(A749,'متره برق'!A:K,9,FALSE)</f>
        <v>#N/A</v>
      </c>
      <c r="F749" s="97">
        <f t="shared" si="26"/>
        <v>0</v>
      </c>
      <c r="G749" s="98"/>
    </row>
    <row r="750" spans="1:7" ht="32.25" thickBot="1">
      <c r="A750" s="60" t="str">
        <f>'متره برق'!P4611</f>
        <v>080108</v>
      </c>
      <c r="B750" s="60" t="str">
        <f>'متره برق'!Q4611</f>
        <v>كابلشو از نوع پرسي مسي و براي سيم يا كابل به ‌مقطع 70 ميليمتر مربع.</v>
      </c>
      <c r="C750" s="60" t="str">
        <f>'متره برق'!R4611</f>
        <v>عدد</v>
      </c>
      <c r="D750" s="60">
        <f>'متره برق'!S4611</f>
        <v>78700</v>
      </c>
      <c r="E750" s="94" t="e">
        <f>VLOOKUP(A750,'متره برق'!A:K,9,FALSE)</f>
        <v>#N/A</v>
      </c>
      <c r="F750" s="97">
        <f t="shared" si="26"/>
        <v>0</v>
      </c>
      <c r="G750" s="98"/>
    </row>
    <row r="751" spans="1:7" ht="32.25" thickBot="1">
      <c r="A751" s="60" t="str">
        <f>'متره برق'!P4612</f>
        <v>080109</v>
      </c>
      <c r="B751" s="60" t="str">
        <f>'متره برق'!Q4612</f>
        <v>كابلشو از نوع پرسي مسي و براي سيم يا كابل به ‌مقطع 95 ميليمتر مربع.</v>
      </c>
      <c r="C751" s="60" t="str">
        <f>'متره برق'!R4612</f>
        <v>عدد</v>
      </c>
      <c r="D751" s="60">
        <f>'متره برق'!S4612</f>
        <v>164000</v>
      </c>
      <c r="E751" s="94" t="e">
        <f>VLOOKUP(A751,'متره برق'!A:K,9,FALSE)</f>
        <v>#N/A</v>
      </c>
      <c r="F751" s="97">
        <f t="shared" si="26"/>
        <v>0</v>
      </c>
      <c r="G751" s="98"/>
    </row>
    <row r="752" spans="1:7" ht="32.25" thickBot="1">
      <c r="A752" s="60" t="str">
        <f>'متره برق'!P4613</f>
        <v>080110</v>
      </c>
      <c r="B752" s="60" t="str">
        <f>'متره برق'!Q4613</f>
        <v>كابلشو از نوع پرسي مسي و براي سيم يا كابل به ‌مقطع 120 ميليمتر مربع.</v>
      </c>
      <c r="C752" s="60" t="str">
        <f>'متره برق'!R4613</f>
        <v>عدد</v>
      </c>
      <c r="D752" s="60">
        <f>'متره برق'!S4613</f>
        <v>174000</v>
      </c>
      <c r="E752" s="94" t="e">
        <f>VLOOKUP(A752,'متره برق'!A:K,9,FALSE)</f>
        <v>#N/A</v>
      </c>
      <c r="F752" s="97">
        <f t="shared" si="26"/>
        <v>0</v>
      </c>
      <c r="G752" s="98"/>
    </row>
    <row r="753" spans="1:7" ht="32.25" thickBot="1">
      <c r="A753" s="60" t="str">
        <f>'متره برق'!P4614</f>
        <v>080111</v>
      </c>
      <c r="B753" s="60" t="str">
        <f>'متره برق'!Q4614</f>
        <v>كابلشو از نوع پرسي مسي و براي سيم يا كابل به ‌مقطع 150 ميليمتر مربع.</v>
      </c>
      <c r="C753" s="60" t="str">
        <f>'متره برق'!R4614</f>
        <v>عدد</v>
      </c>
      <c r="D753" s="60">
        <f>'متره برق'!S4614</f>
        <v>181000</v>
      </c>
      <c r="E753" s="94" t="e">
        <f>VLOOKUP(A753,'متره برق'!A:K,9,FALSE)</f>
        <v>#N/A</v>
      </c>
      <c r="F753" s="97">
        <f t="shared" si="26"/>
        <v>0</v>
      </c>
      <c r="G753" s="98"/>
    </row>
    <row r="754" spans="1:7" ht="32.25" thickBot="1">
      <c r="A754" s="60" t="str">
        <f>'متره برق'!P4615</f>
        <v>080112</v>
      </c>
      <c r="B754" s="60" t="str">
        <f>'متره برق'!Q4615</f>
        <v>كابلشو از نوع پرسي مسي و براي سيم يا كابل به ‌مقطع 185 ميليمتر مربع.</v>
      </c>
      <c r="C754" s="60" t="str">
        <f>'متره برق'!R4615</f>
        <v>عدد</v>
      </c>
      <c r="D754" s="60">
        <f>'متره برق'!S4615</f>
        <v>318500</v>
      </c>
      <c r="E754" s="94" t="e">
        <f>VLOOKUP(A754,'متره برق'!A:K,9,FALSE)</f>
        <v>#N/A</v>
      </c>
      <c r="F754" s="97">
        <f t="shared" si="26"/>
        <v>0</v>
      </c>
      <c r="G754" s="98"/>
    </row>
    <row r="755" spans="1:7" ht="32.25" thickBot="1">
      <c r="A755" s="60" t="str">
        <f>'متره برق'!P4616</f>
        <v>080113</v>
      </c>
      <c r="B755" s="60" t="str">
        <f>'متره برق'!Q4616</f>
        <v>كابلشو از نوع پرسي مسي و براي سيم يا كابل به ‌مقطع 240 ميليمتر مربع.</v>
      </c>
      <c r="C755" s="60" t="str">
        <f>'متره برق'!R4616</f>
        <v>عدد</v>
      </c>
      <c r="D755" s="60">
        <f>'متره برق'!S4616</f>
        <v>345000</v>
      </c>
      <c r="E755" s="94" t="e">
        <f>VLOOKUP(A755,'متره برق'!A:K,9,FALSE)</f>
        <v>#N/A</v>
      </c>
      <c r="F755" s="97">
        <f t="shared" si="26"/>
        <v>0</v>
      </c>
      <c r="G755" s="98"/>
    </row>
    <row r="756" spans="1:7" ht="32.25" thickBot="1">
      <c r="A756" s="60" t="str">
        <f>'متره برق'!P4617</f>
        <v>080114</v>
      </c>
      <c r="B756" s="60" t="str">
        <f>'متره برق'!Q4617</f>
        <v>كابلشو از نوع پرسي مسي و براي سيم يا كابل به ‌مقطع 300 ميليمتر مربع.</v>
      </c>
      <c r="C756" s="60" t="str">
        <f>'متره برق'!R4617</f>
        <v>عدد</v>
      </c>
      <c r="D756" s="60">
        <f>'متره برق'!S4617</f>
        <v>451000</v>
      </c>
      <c r="E756" s="94" t="e">
        <f>VLOOKUP(A756,'متره برق'!A:K,9,FALSE)</f>
        <v>#N/A</v>
      </c>
      <c r="F756" s="97">
        <f t="shared" si="26"/>
        <v>0</v>
      </c>
      <c r="G756" s="98"/>
    </row>
    <row r="757" spans="1:7" ht="32.25" thickBot="1">
      <c r="A757" s="60" t="str">
        <f>'متره برق'!P4618</f>
        <v>080115</v>
      </c>
      <c r="B757" s="60" t="str">
        <f>'متره برق'!Q4618</f>
        <v>كابلشو از نوع پرسي مسي و براي سيم يا كابل به ‌مقطع 400 ميليمتر مربع.</v>
      </c>
      <c r="C757" s="60" t="str">
        <f>'متره برق'!R4618</f>
        <v>عدد</v>
      </c>
      <c r="D757" s="60">
        <f>'متره برق'!S4618</f>
        <v>744500</v>
      </c>
      <c r="E757" s="94" t="e">
        <f>VLOOKUP(A757,'متره برق'!A:K,9,FALSE)</f>
        <v>#N/A</v>
      </c>
      <c r="F757" s="97">
        <f t="shared" si="26"/>
        <v>0</v>
      </c>
      <c r="G757" s="98"/>
    </row>
    <row r="758" spans="1:7" ht="32.25" thickBot="1">
      <c r="A758" s="60" t="str">
        <f>'متره برق'!P4619</f>
        <v>080116</v>
      </c>
      <c r="B758" s="60" t="str">
        <f>'متره برق'!Q4619</f>
        <v>كابلشو از نوع پرسي مسي و براي سيم يا كابل به ‌مقطع 500 ميليمتر مربع.</v>
      </c>
      <c r="C758" s="60" t="str">
        <f>'متره برق'!R4619</f>
        <v>عدد</v>
      </c>
      <c r="D758" s="60">
        <f>'متره برق'!S4619</f>
        <v>1015000</v>
      </c>
      <c r="E758" s="94" t="e">
        <f>VLOOKUP(A758,'متره برق'!A:K,9,FALSE)</f>
        <v>#N/A</v>
      </c>
      <c r="F758" s="97">
        <f t="shared" si="26"/>
        <v>0</v>
      </c>
      <c r="G758" s="98"/>
    </row>
    <row r="759" spans="1:7" ht="32.25" thickBot="1">
      <c r="A759" s="60" t="str">
        <f>'متره برق'!P4620</f>
        <v>080401</v>
      </c>
      <c r="B759" s="60" t="str">
        <f>'متره برق'!Q4620</f>
        <v>كابلشو از نوع پرسي آلومينيومي  و براي سيم يا كابل تا مقطع 2/5 ميليمتر مربع.</v>
      </c>
      <c r="C759" s="60" t="str">
        <f>'متره برق'!R4620</f>
        <v>عدد</v>
      </c>
      <c r="D759" s="60">
        <f>'متره برق'!S4620</f>
        <v>11900</v>
      </c>
      <c r="E759" s="94" t="e">
        <f>VLOOKUP(A759,'متره برق'!A:K,9,FALSE)</f>
        <v>#N/A</v>
      </c>
      <c r="F759" s="97">
        <f t="shared" si="26"/>
        <v>0</v>
      </c>
      <c r="G759" s="98"/>
    </row>
    <row r="760" spans="1:7" ht="32.25" thickBot="1">
      <c r="A760" s="60" t="str">
        <f>'متره برق'!P4621</f>
        <v>080402</v>
      </c>
      <c r="B760" s="60" t="str">
        <f>'متره برق'!Q4621</f>
        <v>كابلشو از نوع پرسي آلومينيومي  و براي سيم يا كابل به ‌مقطع 4 تا 6 ميليمتر مربع.</v>
      </c>
      <c r="C760" s="60" t="str">
        <f>'متره برق'!R4621</f>
        <v>عدد</v>
      </c>
      <c r="D760" s="60">
        <f>'متره برق'!S4621</f>
        <v>14800</v>
      </c>
      <c r="E760" s="94" t="e">
        <f>VLOOKUP(A760,'متره برق'!A:K,9,FALSE)</f>
        <v>#N/A</v>
      </c>
      <c r="F760" s="97">
        <f t="shared" si="26"/>
        <v>0</v>
      </c>
      <c r="G760" s="98"/>
    </row>
    <row r="761" spans="1:7" ht="32.25" thickBot="1">
      <c r="A761" s="60" t="str">
        <f>'متره برق'!P4622</f>
        <v>080403</v>
      </c>
      <c r="B761" s="60" t="str">
        <f>'متره برق'!Q4622</f>
        <v>كابلشو از نوع پرسي آلومينيومي  و براي سيم يا كابل به ‌مقطع 10 ميليمتر مربع.</v>
      </c>
      <c r="C761" s="60" t="str">
        <f>'متره برق'!R4622</f>
        <v>عدد</v>
      </c>
      <c r="D761" s="60">
        <f>'متره برق'!S4622</f>
        <v>29000</v>
      </c>
      <c r="E761" s="94" t="e">
        <f>VLOOKUP(A761,'متره برق'!A:K,9,FALSE)</f>
        <v>#N/A</v>
      </c>
      <c r="F761" s="97">
        <f t="shared" si="26"/>
        <v>0</v>
      </c>
      <c r="G761" s="98"/>
    </row>
    <row r="762" spans="1:7" ht="32.25" thickBot="1">
      <c r="A762" s="60" t="str">
        <f>'متره برق'!P4623</f>
        <v>080404</v>
      </c>
      <c r="B762" s="60" t="str">
        <f>'متره برق'!Q4623</f>
        <v>كابلشو از نوع پرسي آلومينيومي  و براي سيم يا كابل به ‌مقطع 16 ميليمتر مربع.</v>
      </c>
      <c r="C762" s="60" t="str">
        <f>'متره برق'!R4623</f>
        <v>عدد</v>
      </c>
      <c r="D762" s="60">
        <f>'متره برق'!S4623</f>
        <v>29500</v>
      </c>
      <c r="E762" s="94" t="e">
        <f>VLOOKUP(A762,'متره برق'!A:K,9,FALSE)</f>
        <v>#N/A</v>
      </c>
      <c r="F762" s="97">
        <f t="shared" si="26"/>
        <v>0</v>
      </c>
      <c r="G762" s="98"/>
    </row>
    <row r="763" spans="1:7" ht="32.25" thickBot="1">
      <c r="A763" s="60" t="str">
        <f>'متره برق'!P4624</f>
        <v>080405</v>
      </c>
      <c r="B763" s="60" t="str">
        <f>'متره برق'!Q4624</f>
        <v>كابلشو از نوع پرسي آلومينيومي  و براي سيم يا كابل به ‌مقطع 25 ميليمتر مربع.</v>
      </c>
      <c r="C763" s="60" t="str">
        <f>'متره برق'!R4624</f>
        <v>عدد</v>
      </c>
      <c r="D763" s="60">
        <f>'متره برق'!S4624</f>
        <v>30000</v>
      </c>
      <c r="E763" s="94" t="e">
        <f>VLOOKUP(A763,'متره برق'!A:K,9,FALSE)</f>
        <v>#N/A</v>
      </c>
      <c r="F763" s="97">
        <f t="shared" si="26"/>
        <v>0</v>
      </c>
      <c r="G763" s="98"/>
    </row>
    <row r="764" spans="1:7" ht="32.25" thickBot="1">
      <c r="A764" s="60" t="str">
        <f>'متره برق'!P4625</f>
        <v>080406</v>
      </c>
      <c r="B764" s="60" t="str">
        <f>'متره برق'!Q4625</f>
        <v>كابلشو از نوع پرسي آلومينيومي  و براي سيم يا كابل به ‌مقطع 35 ميليمتر مربع.</v>
      </c>
      <c r="C764" s="60" t="str">
        <f>'متره برق'!R4625</f>
        <v>عدد</v>
      </c>
      <c r="D764" s="60">
        <f>'متره برق'!S4625</f>
        <v>45300</v>
      </c>
      <c r="E764" s="94" t="e">
        <f>VLOOKUP(A764,'متره برق'!A:K,9,FALSE)</f>
        <v>#N/A</v>
      </c>
      <c r="F764" s="97">
        <f t="shared" si="26"/>
        <v>0</v>
      </c>
      <c r="G764" s="98"/>
    </row>
    <row r="765" spans="1:7" ht="32.25" thickBot="1">
      <c r="A765" s="60" t="str">
        <f>'متره برق'!P4626</f>
        <v>080407</v>
      </c>
      <c r="B765" s="60" t="str">
        <f>'متره برق'!Q4626</f>
        <v>كابلشو از نوع پرسي آلومينيومي  و براي سيم يا كابل به ‌مقطع 50 ميليمتر مربع.</v>
      </c>
      <c r="C765" s="60" t="str">
        <f>'متره برق'!R4626</f>
        <v>عدد</v>
      </c>
      <c r="D765" s="60">
        <f>'متره برق'!S4626</f>
        <v>59100</v>
      </c>
      <c r="E765" s="94" t="e">
        <f>VLOOKUP(A765,'متره برق'!A:K,9,FALSE)</f>
        <v>#N/A</v>
      </c>
      <c r="F765" s="97">
        <f t="shared" si="26"/>
        <v>0</v>
      </c>
      <c r="G765" s="98"/>
    </row>
    <row r="766" spans="1:7" ht="32.25" thickBot="1">
      <c r="A766" s="60" t="str">
        <f>'متره برق'!P4627</f>
        <v>080408</v>
      </c>
      <c r="B766" s="60" t="str">
        <f>'متره برق'!Q4627</f>
        <v>كابلشو از نوع پرسي آلومينيومي  و براي سيم يا كابل به ‌مقطع 70 ميليمتر مربع.</v>
      </c>
      <c r="C766" s="60" t="str">
        <f>'متره برق'!R4627</f>
        <v>عدد</v>
      </c>
      <c r="D766" s="60">
        <f>'متره برق'!S4627</f>
        <v>63300</v>
      </c>
      <c r="E766" s="94" t="e">
        <f>VLOOKUP(A766,'متره برق'!A:K,9,FALSE)</f>
        <v>#N/A</v>
      </c>
      <c r="F766" s="97">
        <f t="shared" si="26"/>
        <v>0</v>
      </c>
      <c r="G766" s="98"/>
    </row>
    <row r="767" spans="1:7" ht="32.25" thickBot="1">
      <c r="A767" s="60" t="str">
        <f>'متره برق'!P4628</f>
        <v>080409</v>
      </c>
      <c r="B767" s="60" t="str">
        <f>'متره برق'!Q4628</f>
        <v>كابلشو از نوع پرسي آلومينيومي  و براي سيم يا كابل به ‌مقطع 95 ميليمتر مربع.</v>
      </c>
      <c r="C767" s="60" t="str">
        <f>'متره برق'!R4628</f>
        <v>عدد</v>
      </c>
      <c r="D767" s="60">
        <f>'متره برق'!S4628</f>
        <v>129500</v>
      </c>
      <c r="E767" s="94" t="e">
        <f>VLOOKUP(A767,'متره برق'!A:K,9,FALSE)</f>
        <v>#N/A</v>
      </c>
      <c r="F767" s="97">
        <f t="shared" si="26"/>
        <v>0</v>
      </c>
      <c r="G767" s="98"/>
    </row>
    <row r="768" spans="1:7" ht="32.25" thickBot="1">
      <c r="A768" s="60" t="str">
        <f>'متره برق'!P4629</f>
        <v>080410</v>
      </c>
      <c r="B768" s="60" t="str">
        <f>'متره برق'!Q4629</f>
        <v>كابلشو از نوع پرسي آلومينيومي  و براي سيم يا كابل به ‌مقطع 120 ميليمتر مربع.</v>
      </c>
      <c r="C768" s="60" t="str">
        <f>'متره برق'!R4629</f>
        <v>عدد</v>
      </c>
      <c r="D768" s="60">
        <f>'متره برق'!S4629</f>
        <v>131500</v>
      </c>
      <c r="E768" s="94" t="e">
        <f>VLOOKUP(A768,'متره برق'!A:K,9,FALSE)</f>
        <v>#N/A</v>
      </c>
      <c r="F768" s="97">
        <f t="shared" si="26"/>
        <v>0</v>
      </c>
      <c r="G768" s="98"/>
    </row>
    <row r="769" spans="1:7" ht="32.25" thickBot="1">
      <c r="A769" s="60" t="str">
        <f>'متره برق'!P4630</f>
        <v>080411</v>
      </c>
      <c r="B769" s="60" t="str">
        <f>'متره برق'!Q4630</f>
        <v>كابلشو از نوع پرسي آلومينيومي  و براي سيم يا كابل به ‌مقطع 150 ميليمتر مربع.</v>
      </c>
      <c r="C769" s="60" t="str">
        <f>'متره برق'!R4630</f>
        <v>عدد</v>
      </c>
      <c r="D769" s="60">
        <f>'متره برق'!S4630</f>
        <v>135000</v>
      </c>
      <c r="E769" s="94" t="e">
        <f>VLOOKUP(A769,'متره برق'!A:K,9,FALSE)</f>
        <v>#N/A</v>
      </c>
      <c r="F769" s="97">
        <f t="shared" si="26"/>
        <v>0</v>
      </c>
      <c r="G769" s="98"/>
    </row>
    <row r="770" spans="1:7" ht="32.25" thickBot="1">
      <c r="A770" s="60" t="str">
        <f>'متره برق'!P4631</f>
        <v>080412</v>
      </c>
      <c r="B770" s="60" t="str">
        <f>'متره برق'!Q4631</f>
        <v>كابلشو از نوع پرسي آلومينيومي  و براي سيم يا كابل به ‌مقطع 185 ميليمتر مربع.</v>
      </c>
      <c r="C770" s="60" t="str">
        <f>'متره برق'!R4631</f>
        <v>عدد</v>
      </c>
      <c r="D770" s="60">
        <f>'متره برق'!S4631</f>
        <v>266000</v>
      </c>
      <c r="E770" s="94" t="e">
        <f>VLOOKUP(A770,'متره برق'!A:K,9,FALSE)</f>
        <v>#N/A</v>
      </c>
      <c r="F770" s="97">
        <f t="shared" si="26"/>
        <v>0</v>
      </c>
      <c r="G770" s="98"/>
    </row>
    <row r="771" spans="1:7" ht="32.25" thickBot="1">
      <c r="A771" s="60" t="str">
        <f>'متره برق'!P4632</f>
        <v>080413</v>
      </c>
      <c r="B771" s="60" t="str">
        <f>'متره برق'!Q4632</f>
        <v>كابلشو از نوع پرسي آلومينيومي  و براي سيم يا كابل به ‌مقطع 240 ميليمتر مربع.</v>
      </c>
      <c r="C771" s="60" t="str">
        <f>'متره برق'!R4632</f>
        <v>عدد</v>
      </c>
      <c r="D771" s="60">
        <f>'متره برق'!S4632</f>
        <v>272500</v>
      </c>
      <c r="E771" s="94" t="e">
        <f>VLOOKUP(A771,'متره برق'!A:K,9,FALSE)</f>
        <v>#N/A</v>
      </c>
      <c r="F771" s="97">
        <f t="shared" si="26"/>
        <v>0</v>
      </c>
      <c r="G771" s="98"/>
    </row>
    <row r="772" spans="1:7" ht="32.25" thickBot="1">
      <c r="A772" s="60" t="str">
        <f>'متره برق'!P4633</f>
        <v>080414</v>
      </c>
      <c r="B772" s="60" t="str">
        <f>'متره برق'!Q4633</f>
        <v>كابلشو از نوع پرسي آلومينيومي  و براي سيم يا كابل به ‌مقطع 300 ميليمتر مربع.</v>
      </c>
      <c r="C772" s="60" t="str">
        <f>'متره برق'!R4633</f>
        <v>عدد</v>
      </c>
      <c r="D772" s="60">
        <f>'متره برق'!S4633</f>
        <v>316500</v>
      </c>
      <c r="E772" s="94" t="e">
        <f>VLOOKUP(A772,'متره برق'!A:K,9,FALSE)</f>
        <v>#N/A</v>
      </c>
      <c r="F772" s="97">
        <f t="shared" si="26"/>
        <v>0</v>
      </c>
      <c r="G772" s="98"/>
    </row>
    <row r="773" spans="1:7" ht="32.25" thickBot="1">
      <c r="A773" s="60" t="str">
        <f>'متره برق'!P4634</f>
        <v>080415</v>
      </c>
      <c r="B773" s="60" t="str">
        <f>'متره برق'!Q4634</f>
        <v>كابلشو از نوع پرسي آلومينيومي  و براي سيم يا كابل به ‌مقطع 400 ميليمتر مربع.</v>
      </c>
      <c r="C773" s="60" t="str">
        <f>'متره برق'!R4634</f>
        <v>عدد</v>
      </c>
      <c r="D773" s="60">
        <f>'متره برق'!S4634</f>
        <v>530000</v>
      </c>
      <c r="E773" s="94" t="e">
        <f>VLOOKUP(A773,'متره برق'!A:K,9,FALSE)</f>
        <v>#N/A</v>
      </c>
      <c r="F773" s="97">
        <f t="shared" si="26"/>
        <v>0</v>
      </c>
      <c r="G773" s="98"/>
    </row>
    <row r="774" spans="1:7" ht="32.25" thickBot="1">
      <c r="A774" s="60" t="str">
        <f>'متره برق'!P4635</f>
        <v>080416</v>
      </c>
      <c r="B774" s="60" t="str">
        <f>'متره برق'!Q4635</f>
        <v>كابلشو از نوع پرسي آلومينيومي  و براي سيم يا كابل به ‌مقطع 500 ميليمتر مربع.</v>
      </c>
      <c r="C774" s="60" t="str">
        <f>'متره برق'!R4635</f>
        <v>عدد</v>
      </c>
      <c r="D774" s="60">
        <f>'متره برق'!S4635</f>
        <v>794000</v>
      </c>
      <c r="E774" s="94" t="e">
        <f>VLOOKUP(A774,'متره برق'!A:K,9,FALSE)</f>
        <v>#N/A</v>
      </c>
      <c r="F774" s="97">
        <f t="shared" si="26"/>
        <v>0</v>
      </c>
      <c r="G774" s="98"/>
    </row>
    <row r="775" spans="1:7" ht="32.25" thickBot="1">
      <c r="A775" s="60" t="str">
        <f>'متره برق'!P4636</f>
        <v>080501</v>
      </c>
      <c r="B775" s="60" t="str">
        <f>'متره برق'!Q4636</f>
        <v>سر سيم مسي به مقطع 1/5 تا 2/5 ميليمتر مربع در انواع مختلف.</v>
      </c>
      <c r="C775" s="60" t="str">
        <f>'متره برق'!R4636</f>
        <v>عدد</v>
      </c>
      <c r="D775" s="60">
        <f>'متره برق'!S4636</f>
        <v>11200</v>
      </c>
      <c r="E775" s="94" t="e">
        <f>VLOOKUP(A775,'متره برق'!A:K,9,FALSE)</f>
        <v>#N/A</v>
      </c>
      <c r="F775" s="97">
        <f t="shared" si="26"/>
        <v>0</v>
      </c>
      <c r="G775" s="98"/>
    </row>
    <row r="776" spans="1:7" ht="32.25" thickBot="1">
      <c r="A776" s="60" t="str">
        <f>'متره برق'!P4637</f>
        <v>080502</v>
      </c>
      <c r="B776" s="60" t="str">
        <f>'متره برق'!Q4637</f>
        <v>سر سيم مسي به مقطع 4 تا 6 ميليمتر مربع در انواع مختلف.</v>
      </c>
      <c r="C776" s="60" t="str">
        <f>'متره برق'!R4637</f>
        <v>عدد</v>
      </c>
      <c r="D776" s="60">
        <f>'متره برق'!S4637</f>
        <v>14200</v>
      </c>
      <c r="E776" s="94" t="e">
        <f>VLOOKUP(A776,'متره برق'!A:K,9,FALSE)</f>
        <v>#N/A</v>
      </c>
      <c r="F776" s="97">
        <f t="shared" si="26"/>
        <v>0</v>
      </c>
      <c r="G776" s="98"/>
    </row>
    <row r="777" spans="1:7" ht="24" thickBot="1">
      <c r="A777" s="60" t="str">
        <f>'متره برق'!P4638</f>
        <v>080503</v>
      </c>
      <c r="B777" s="60" t="str">
        <f>'متره برق'!Q4638</f>
        <v>سرسیم</v>
      </c>
      <c r="C777" s="60" t="str">
        <f>'متره برق'!R4638</f>
        <v>عدد</v>
      </c>
      <c r="D777" s="60">
        <f>'متره برق'!S4638</f>
        <v>10000</v>
      </c>
      <c r="E777" s="94" t="e">
        <f>VLOOKUP(A777,'متره برق'!A:K,9,FALSE)</f>
        <v>#N/A</v>
      </c>
      <c r="F777" s="97">
        <f t="shared" ref="F777:F779" si="27">IF(ISNA(E777*D777),0,ROUND((E777*D777),0))</f>
        <v>0</v>
      </c>
      <c r="G777" s="100" t="s">
        <v>511</v>
      </c>
    </row>
    <row r="778" spans="1:7" ht="24" thickBot="1">
      <c r="A778" s="60" t="str">
        <f>'متره برق'!P4639</f>
        <v>080504</v>
      </c>
      <c r="B778" s="60" t="str">
        <f>'متره برق'!Q4639</f>
        <v>سرسیم1</v>
      </c>
      <c r="C778" s="60" t="str">
        <f>'متره برق'!R4639</f>
        <v>عدد</v>
      </c>
      <c r="D778" s="60">
        <f>'متره برق'!S4639</f>
        <v>10001</v>
      </c>
      <c r="E778" s="94" t="e">
        <f>VLOOKUP(A778,'متره برق'!A:K,9,FALSE)</f>
        <v>#N/A</v>
      </c>
      <c r="F778" s="97">
        <f t="shared" si="27"/>
        <v>0</v>
      </c>
      <c r="G778" s="100" t="s">
        <v>511</v>
      </c>
    </row>
    <row r="779" spans="1:7" ht="24" thickBot="1">
      <c r="A779" s="60" t="str">
        <f>'متره برق'!P4640</f>
        <v>080505</v>
      </c>
      <c r="B779" s="60" t="str">
        <f>'متره برق'!Q4640</f>
        <v>سرسیم2</v>
      </c>
      <c r="C779" s="60" t="str">
        <f>'متره برق'!R4640</f>
        <v>عدد</v>
      </c>
      <c r="D779" s="60">
        <f>'متره برق'!S4640</f>
        <v>10002</v>
      </c>
      <c r="E779" s="94">
        <f>VLOOKUP(A779,'متره برق'!A:K,9,FALSE)</f>
        <v>1</v>
      </c>
      <c r="F779" s="97">
        <f t="shared" si="27"/>
        <v>10002</v>
      </c>
      <c r="G779" s="100" t="s">
        <v>511</v>
      </c>
    </row>
    <row r="780" spans="1:7" ht="24" thickBot="1">
      <c r="A780" s="677" t="s">
        <v>659</v>
      </c>
      <c r="B780" s="678"/>
      <c r="C780" s="678"/>
      <c r="D780" s="678"/>
      <c r="E780" s="679"/>
      <c r="F780" s="109">
        <f>SUM(F743:F776)</f>
        <v>14200</v>
      </c>
      <c r="G780" s="110" t="s">
        <v>77</v>
      </c>
    </row>
    <row r="781" spans="1:7" ht="24" thickBot="1">
      <c r="A781" s="677" t="s">
        <v>660</v>
      </c>
      <c r="B781" s="678"/>
      <c r="C781" s="678"/>
      <c r="D781" s="678"/>
      <c r="E781" s="679"/>
      <c r="F781" s="115">
        <f>SUM(F777:F779)</f>
        <v>10002</v>
      </c>
      <c r="G781" s="102" t="s">
        <v>77</v>
      </c>
    </row>
    <row r="782" spans="1:7" ht="24" thickBot="1">
      <c r="A782" s="680" t="s">
        <v>3594</v>
      </c>
      <c r="B782" s="681"/>
      <c r="C782" s="681"/>
      <c r="D782" s="681"/>
      <c r="E782" s="681"/>
      <c r="F782" s="682"/>
      <c r="G782" s="687"/>
    </row>
    <row r="783" spans="1:7" ht="54.75" customHeight="1" thickBot="1">
      <c r="A783" s="60" t="str">
        <f>'متره برق'!P4641</f>
        <v>090101</v>
      </c>
      <c r="B783" s="60" t="str">
        <f>'متره برق'!Q4641</f>
        <v>كابل 3/6/6 كيلو ولتي زره‌دار با نوار فولادي گالوانيزه سه سيمه، با هادي مسي، عايق پلي‌اتيلن کراس لينک و پوشش خارجي پي. وي. سي از نوع N2XSEYBY و به مقطع 35×3 ميليمتر مربع.</v>
      </c>
      <c r="C783" s="60" t="str">
        <f>'متره برق'!R4641</f>
        <v>مترطول</v>
      </c>
      <c r="D783" s="60">
        <f>'متره برق'!S4641</f>
        <v>581000</v>
      </c>
      <c r="E783" s="94">
        <f>VLOOKUP(A783,'متره برق'!A:K,9,FALSE)</f>
        <v>1</v>
      </c>
      <c r="F783" s="97">
        <f t="shared" si="25"/>
        <v>581000</v>
      </c>
      <c r="G783" s="98"/>
    </row>
    <row r="784" spans="1:7" ht="63.75" thickBot="1">
      <c r="A784" s="60" t="str">
        <f>'متره برق'!P4642</f>
        <v>090102</v>
      </c>
      <c r="B784" s="60" t="str">
        <f>'متره برق'!Q4642</f>
        <v>كابل 3/6/6 كيلو ولتي زره‌دار با نوار فولادي گالوانيزه سه سيمه، با هادي مسي، عايق پلي‌اتيلن کراس لينک و پوشش خارجي پي. وي. سي از نوع N2XSEYBY و به مقطع 50×3 ميليمتر مربع.</v>
      </c>
      <c r="C784" s="60" t="str">
        <f>'متره برق'!R4642</f>
        <v>مترطول</v>
      </c>
      <c r="D784" s="60">
        <f>'متره برق'!S4642</f>
        <v>699500</v>
      </c>
      <c r="E784" s="94" t="e">
        <f>VLOOKUP(A784,'متره برق'!A:K,9,FALSE)</f>
        <v>#N/A</v>
      </c>
      <c r="F784" s="97">
        <f t="shared" ref="F784:F847" si="28">IF(ISNA(E784*D784),0,ROUND((E784*D784),0))</f>
        <v>0</v>
      </c>
      <c r="G784" s="98"/>
    </row>
    <row r="785" spans="1:7" ht="63.75" thickBot="1">
      <c r="A785" s="60" t="str">
        <f>'متره برق'!P4643</f>
        <v>090103</v>
      </c>
      <c r="B785" s="60" t="str">
        <f>'متره برق'!Q4643</f>
        <v>كابل 3/6/6 كيلو ولتي زره‌دار با نوار فولادي گالوانيزه سه سيمه، با هادي مسي، عايق پلي‌اتيلن کراس لينک و پوشش خارجي پي. وي. سي از نوع N2XSEYBY و به مقطع 70×3 ميليمتر مربع.</v>
      </c>
      <c r="C785" s="60" t="str">
        <f>'متره برق'!R4643</f>
        <v>مترطول</v>
      </c>
      <c r="D785" s="60">
        <f>'متره برق'!S4643</f>
        <v>886500</v>
      </c>
      <c r="E785" s="94" t="e">
        <f>VLOOKUP(A785,'متره برق'!A:K,9,FALSE)</f>
        <v>#N/A</v>
      </c>
      <c r="F785" s="97">
        <f t="shared" si="28"/>
        <v>0</v>
      </c>
      <c r="G785" s="98"/>
    </row>
    <row r="786" spans="1:7" ht="63.75" thickBot="1">
      <c r="A786" s="60" t="str">
        <f>'متره برق'!P4644</f>
        <v>090104</v>
      </c>
      <c r="B786" s="60" t="str">
        <f>'متره برق'!Q4644</f>
        <v>كابل 3/6/6 كيلو ولتي زره‌دار با نوار فولادي گالوانيزه سه سيمه، با هادي مسي، عايق پلي‌اتيلن کراس لينک و پوشش خارجي پي. وي. سي از نوع N2XSEYBY و به مقطع 95×3 ميليمتر مربع.</v>
      </c>
      <c r="C786" s="60" t="str">
        <f>'متره برق'!R4644</f>
        <v>مترطول</v>
      </c>
      <c r="D786" s="60">
        <f>'متره برق'!S4644</f>
        <v>1111000</v>
      </c>
      <c r="E786" s="94" t="e">
        <f>VLOOKUP(A786,'متره برق'!A:K,9,FALSE)</f>
        <v>#N/A</v>
      </c>
      <c r="F786" s="97">
        <f t="shared" si="28"/>
        <v>0</v>
      </c>
      <c r="G786" s="98"/>
    </row>
    <row r="787" spans="1:7" ht="63.75" thickBot="1">
      <c r="A787" s="60" t="str">
        <f>'متره برق'!P4645</f>
        <v>090105</v>
      </c>
      <c r="B787" s="60" t="str">
        <f>'متره برق'!Q4645</f>
        <v>كابل 3/6/6 كيلو ولتي زره‌دار با نوار فولادي گالوانيزه سه سيمه، با هادي مسي، عايق پلي‌اتيلن کراس لينک و پوشش خارجي پي. وي. سي از نوع N2XSEYBY و به مقطع 120×3 ميليمتر مربع.</v>
      </c>
      <c r="C787" s="60" t="str">
        <f>'متره برق'!R4645</f>
        <v>مترطول</v>
      </c>
      <c r="D787" s="60">
        <f>'متره برق'!S4645</f>
        <v>1353000</v>
      </c>
      <c r="E787" s="94" t="e">
        <f>VLOOKUP(A787,'متره برق'!A:K,9,FALSE)</f>
        <v>#N/A</v>
      </c>
      <c r="F787" s="97">
        <f t="shared" si="28"/>
        <v>0</v>
      </c>
      <c r="G787" s="98"/>
    </row>
    <row r="788" spans="1:7" ht="63.75" thickBot="1">
      <c r="A788" s="60" t="str">
        <f>'متره برق'!P4646</f>
        <v>090106</v>
      </c>
      <c r="B788" s="60" t="str">
        <f>'متره برق'!Q4646</f>
        <v>كابل 3/6/6 كيلو ولتي زره‌دار با نوار فولادي گالوانيزه سه سيمه، با هادي مسي، عايق پلي‌اتيلن کراس لينک و پوشش خارجي پي. وي. سي از نوع N2XSEYBY و به مقطع 150×3 ميليمتر مربع.</v>
      </c>
      <c r="C788" s="60" t="str">
        <f>'متره برق'!R4646</f>
        <v>مترطول</v>
      </c>
      <c r="D788" s="60">
        <f>'متره برق'!S4646</f>
        <v>1558000</v>
      </c>
      <c r="E788" s="94" t="e">
        <f>VLOOKUP(A788,'متره برق'!A:K,9,FALSE)</f>
        <v>#N/A</v>
      </c>
      <c r="F788" s="97">
        <f t="shared" si="28"/>
        <v>0</v>
      </c>
      <c r="G788" s="98"/>
    </row>
    <row r="789" spans="1:7" ht="63.75" thickBot="1">
      <c r="A789" s="60" t="str">
        <f>'متره برق'!P4647</f>
        <v>090107</v>
      </c>
      <c r="B789" s="60" t="str">
        <f>'متره برق'!Q4647</f>
        <v>كابل 3/6/6 كيلو ولتي زره‌دار با نوار فولادي گالوانيزه سه سيمه، با هادي مسي، عايق پلي‌اتيلن کراس لينک و پوشش خارجي پي. وي. سي از نوع N2XSEYBY و به مقطع 185×3 ميليمتر مربع.</v>
      </c>
      <c r="C789" s="60" t="str">
        <f>'متره برق'!R4647</f>
        <v>مترطول</v>
      </c>
      <c r="D789" s="60">
        <f>'متره برق'!S4647</f>
        <v>1861000</v>
      </c>
      <c r="E789" s="94" t="e">
        <f>VLOOKUP(A789,'متره برق'!A:K,9,FALSE)</f>
        <v>#N/A</v>
      </c>
      <c r="F789" s="97">
        <f t="shared" si="28"/>
        <v>0</v>
      </c>
      <c r="G789" s="98"/>
    </row>
    <row r="790" spans="1:7" ht="63.75" thickBot="1">
      <c r="A790" s="60" t="str">
        <f>'متره برق'!P4648</f>
        <v>090108</v>
      </c>
      <c r="B790" s="60" t="str">
        <f>'متره برق'!Q4648</f>
        <v>كابل 3/6/6 كيلو ولتي زره‌دار با نوار فولادي گالوانيزه سه سيمه، با هادي مسي، عايق پلي‌اتيلن کراس لينک و پوشش خارجي پي. وي. سي از نوع N2XSEYBY و به مقطع 240×3 ميليمتر مربع.</v>
      </c>
      <c r="C790" s="60" t="str">
        <f>'متره برق'!R4648</f>
        <v>مترطول</v>
      </c>
      <c r="D790" s="60">
        <f>'متره برق'!S4648</f>
        <v>2344000</v>
      </c>
      <c r="E790" s="94" t="e">
        <f>VLOOKUP(A790,'متره برق'!A:K,9,FALSE)</f>
        <v>#N/A</v>
      </c>
      <c r="F790" s="97">
        <f t="shared" si="28"/>
        <v>0</v>
      </c>
      <c r="G790" s="98"/>
    </row>
    <row r="791" spans="1:7" ht="63.75" thickBot="1">
      <c r="A791" s="60" t="str">
        <f>'متره برق'!P4649</f>
        <v>090109</v>
      </c>
      <c r="B791" s="60" t="str">
        <f>'متره برق'!Q4649</f>
        <v>كابل 3/6/6 كيلو ولتي زره‌دار با نوار فولادي گالوانيزه سه سيمه، با هادي مسي، عايق پلي‌اتيلن کراس لينک و پوشش خارجي پي. وي. سي از نوع N2XSEYBY و به مقطع 300×3 ميليمتر مربع.</v>
      </c>
      <c r="C791" s="60" t="str">
        <f>'متره برق'!R4649</f>
        <v>مترطول</v>
      </c>
      <c r="D791" s="60">
        <f>'متره برق'!S4649</f>
        <v>2620000</v>
      </c>
      <c r="E791" s="94" t="e">
        <f>VLOOKUP(A791,'متره برق'!A:K,9,FALSE)</f>
        <v>#N/A</v>
      </c>
      <c r="F791" s="97">
        <f t="shared" si="28"/>
        <v>0</v>
      </c>
      <c r="G791" s="98"/>
    </row>
    <row r="792" spans="1:7" ht="63.75" thickBot="1">
      <c r="A792" s="60" t="str">
        <f>'متره برق'!P4650</f>
        <v>090601</v>
      </c>
      <c r="B792" s="60" t="str">
        <f>'متره برق'!Q4650</f>
        <v>كابل 6/10 كيلو ولتي سه سيمه، با هادي مسي، عايق پلي‌اتيلن کراس لينک، شيلد و نوار مسي و پوشش خارجي پي. وي. سي از نوع N2XSEY و به مقطع 35×3 ميليمتر مربع.</v>
      </c>
      <c r="C792" s="60" t="str">
        <f>'متره برق'!R4650</f>
        <v>مترطول</v>
      </c>
      <c r="D792" s="60">
        <f>'متره برق'!S4650</f>
        <v>539500</v>
      </c>
      <c r="E792" s="94" t="e">
        <f>VLOOKUP(A792,'متره برق'!A:K,9,FALSE)</f>
        <v>#N/A</v>
      </c>
      <c r="F792" s="97">
        <f t="shared" si="28"/>
        <v>0</v>
      </c>
      <c r="G792" s="98"/>
    </row>
    <row r="793" spans="1:7" ht="63.75" thickBot="1">
      <c r="A793" s="60" t="str">
        <f>'متره برق'!P4651</f>
        <v>090602</v>
      </c>
      <c r="B793" s="60" t="str">
        <f>'متره برق'!Q4651</f>
        <v>كابل 6/10 كيلو ولتي سه سيمه، با هادي مسي، عايق پلي‌اتيلن کراس لينک، شيلد و نوار مسي و پوشش خارجي پي. وي. سي از نوع N2XSEY و به مقطع 50×3 ميليمتر مربع.</v>
      </c>
      <c r="C793" s="60" t="str">
        <f>'متره برق'!R4651</f>
        <v>مترطول</v>
      </c>
      <c r="D793" s="60">
        <f>'متره برق'!S4651</f>
        <v>660500</v>
      </c>
      <c r="E793" s="94" t="e">
        <f>VLOOKUP(A793,'متره برق'!A:K,9,FALSE)</f>
        <v>#N/A</v>
      </c>
      <c r="F793" s="97">
        <f t="shared" si="28"/>
        <v>0</v>
      </c>
      <c r="G793" s="98"/>
    </row>
    <row r="794" spans="1:7" ht="63.75" thickBot="1">
      <c r="A794" s="60" t="str">
        <f>'متره برق'!P4652</f>
        <v>090603</v>
      </c>
      <c r="B794" s="60" t="str">
        <f>'متره برق'!Q4652</f>
        <v>كابل 6/10 كيلو ولتي سه سيمه، با هادي مسي، عايق پلي‌اتيلن کراس لينک، شيلد و نوار مسي و پوشش خارجي پي. وي. سي از نوع N2XSEY و به مقطع 70×3 ميليمتر مربع.</v>
      </c>
      <c r="C794" s="60" t="str">
        <f>'متره برق'!R4652</f>
        <v>مترطول</v>
      </c>
      <c r="D794" s="60">
        <f>'متره برق'!S4652</f>
        <v>844500</v>
      </c>
      <c r="E794" s="94" t="e">
        <f>VLOOKUP(A794,'متره برق'!A:K,9,FALSE)</f>
        <v>#N/A</v>
      </c>
      <c r="F794" s="97">
        <f t="shared" si="28"/>
        <v>0</v>
      </c>
      <c r="G794" s="98"/>
    </row>
    <row r="795" spans="1:7" ht="63.75" thickBot="1">
      <c r="A795" s="60" t="str">
        <f>'متره برق'!P4653</f>
        <v>090604</v>
      </c>
      <c r="B795" s="60" t="str">
        <f>'متره برق'!Q4653</f>
        <v>كابل 6/10 كيلو ولتي سه سيمه، با هادي مسي، عايق پلي‌اتيلن کراس لينک، شيلد و نوار مسي و پوشش خارجي پي. وي. سي از نوع N2XSEY و به مقطع 95×3 ميليمتر مربع.</v>
      </c>
      <c r="C795" s="60" t="str">
        <f>'متره برق'!R4653</f>
        <v>مترطول</v>
      </c>
      <c r="D795" s="60">
        <f>'متره برق'!S4653</f>
        <v>1165000</v>
      </c>
      <c r="E795" s="94" t="e">
        <f>VLOOKUP(A795,'متره برق'!A:K,9,FALSE)</f>
        <v>#N/A</v>
      </c>
      <c r="F795" s="97">
        <f t="shared" si="28"/>
        <v>0</v>
      </c>
      <c r="G795" s="98"/>
    </row>
    <row r="796" spans="1:7" ht="63.75" thickBot="1">
      <c r="A796" s="60" t="str">
        <f>'متره برق'!P4654</f>
        <v>090605</v>
      </c>
      <c r="B796" s="60" t="str">
        <f>'متره برق'!Q4654</f>
        <v>كابل 6/10 كيلو ولتي سه سيمه، با هادي مسي، عايق پلي‌اتيلن کراس لينک، شيلد و نوار مسي و پوشش خارجي پي. وي. سي از نوع N2XSEY و به مقطع 120×3 ميليمتر مربع.</v>
      </c>
      <c r="C796" s="60" t="str">
        <f>'متره برق'!R4654</f>
        <v>مترطول</v>
      </c>
      <c r="D796" s="60">
        <f>'متره برق'!S4654</f>
        <v>1356000</v>
      </c>
      <c r="E796" s="94" t="e">
        <f>VLOOKUP(A796,'متره برق'!A:K,9,FALSE)</f>
        <v>#N/A</v>
      </c>
      <c r="F796" s="97">
        <f t="shared" si="28"/>
        <v>0</v>
      </c>
      <c r="G796" s="98"/>
    </row>
    <row r="797" spans="1:7" ht="63.75" thickBot="1">
      <c r="A797" s="60" t="str">
        <f>'متره برق'!P4655</f>
        <v>090606</v>
      </c>
      <c r="B797" s="60" t="str">
        <f>'متره برق'!Q4655</f>
        <v>كابل 6/10 كيلو ولتي سه سيمه، با هادي مسي، عايق پلي‌اتيلن کراس لينک، شيلد و نوار مسي و پوشش خارجي پي. وي. سي از نوع N2XSEY و به مقطع 150×3 ميليمتر مربع.</v>
      </c>
      <c r="C797" s="60" t="str">
        <f>'متره برق'!R4655</f>
        <v>مترطول</v>
      </c>
      <c r="D797" s="60">
        <f>'متره برق'!S4655</f>
        <v>1576000</v>
      </c>
      <c r="E797" s="94" t="e">
        <f>VLOOKUP(A797,'متره برق'!A:K,9,FALSE)</f>
        <v>#N/A</v>
      </c>
      <c r="F797" s="97">
        <f t="shared" si="28"/>
        <v>0</v>
      </c>
      <c r="G797" s="98"/>
    </row>
    <row r="798" spans="1:7" ht="63.75" thickBot="1">
      <c r="A798" s="60" t="str">
        <f>'متره برق'!P4656</f>
        <v>090607</v>
      </c>
      <c r="B798" s="60" t="str">
        <f>'متره برق'!Q4656</f>
        <v>كابل 6/10 كيلو ولتي سه سيمه، با هادي مسي، عايق پلي‌اتيلن کراس لينک، شيلد و نوار مسي و پوشش خارجي پي. وي. سي از نوع N2XSEY و به مقطع 185×3 ميليمتر مربع.</v>
      </c>
      <c r="C798" s="60" t="str">
        <f>'متره برق'!R4656</f>
        <v>مترطول</v>
      </c>
      <c r="D798" s="60">
        <f>'متره برق'!S4656</f>
        <v>1808000</v>
      </c>
      <c r="E798" s="94" t="e">
        <f>VLOOKUP(A798,'متره برق'!A:K,9,FALSE)</f>
        <v>#N/A</v>
      </c>
      <c r="F798" s="97">
        <f t="shared" si="28"/>
        <v>0</v>
      </c>
      <c r="G798" s="98"/>
    </row>
    <row r="799" spans="1:7" ht="63.75" thickBot="1">
      <c r="A799" s="60" t="str">
        <f>'متره برق'!P4657</f>
        <v>090608</v>
      </c>
      <c r="B799" s="60" t="str">
        <f>'متره برق'!Q4657</f>
        <v>كابل 6/10 كيلو ولتي سه سيمه، با هادي مسي، عايق پلي‌اتيلن کراس لينک، شيلد و نوار مسي و پوشش خارجي پي. وي. سي از نوع N2XSEY و به مقطع 240×3 ميليمتر مربع.</v>
      </c>
      <c r="C799" s="60" t="str">
        <f>'متره برق'!R4657</f>
        <v>مترطول</v>
      </c>
      <c r="D799" s="60">
        <f>'متره برق'!S4657</f>
        <v>2257000</v>
      </c>
      <c r="E799" s="94" t="e">
        <f>VLOOKUP(A799,'متره برق'!A:K,9,FALSE)</f>
        <v>#N/A</v>
      </c>
      <c r="F799" s="97">
        <f t="shared" si="28"/>
        <v>0</v>
      </c>
      <c r="G799" s="98"/>
    </row>
    <row r="800" spans="1:7" ht="63.75" thickBot="1">
      <c r="A800" s="60" t="str">
        <f>'متره برق'!P4658</f>
        <v>090609</v>
      </c>
      <c r="B800" s="60" t="str">
        <f>'متره برق'!Q4658</f>
        <v>كابل 6/10 كيلو ولتي سه سيمه، با هادي مسي، عايق پلي‌اتيلن کراس لينک، شيلد و نوار مسي و پوشش خارجي پي. وي. سي از نوع N2XSEY و به مقطع 300×3 ميليمتر مربع.</v>
      </c>
      <c r="C800" s="60" t="str">
        <f>'متره برق'!R4658</f>
        <v>مترطول</v>
      </c>
      <c r="D800" s="60">
        <f>'متره برق'!S4658</f>
        <v>2749000</v>
      </c>
      <c r="E800" s="94" t="e">
        <f>VLOOKUP(A800,'متره برق'!A:K,9,FALSE)</f>
        <v>#N/A</v>
      </c>
      <c r="F800" s="97">
        <f t="shared" si="28"/>
        <v>0</v>
      </c>
      <c r="G800" s="98"/>
    </row>
    <row r="801" spans="1:7" ht="63.75" thickBot="1">
      <c r="A801" s="60" t="str">
        <f>'متره برق'!P4659</f>
        <v>090701</v>
      </c>
      <c r="B801" s="60" t="str">
        <f>'متره برق'!Q4659</f>
        <v>كابل 6/10 كيلو ولتي زره‌دار با نوار فولادي گالوانيزه سه سيمه، با هادي مسي، عايق پلي‌اتيلن کراس لينک، شيلد و نوار مسي و پوشش خارجي پي. وي. سي از نوع N2XSEYBY و به مقطع 35×3 ميليمتر مربع.</v>
      </c>
      <c r="C801" s="60" t="str">
        <f>'متره برق'!R4659</f>
        <v>مترطول</v>
      </c>
      <c r="D801" s="60">
        <f>'متره برق'!S4659</f>
        <v>649500</v>
      </c>
      <c r="E801" s="94" t="e">
        <f>VLOOKUP(A801,'متره برق'!A:K,9,FALSE)</f>
        <v>#N/A</v>
      </c>
      <c r="F801" s="97">
        <f t="shared" si="28"/>
        <v>0</v>
      </c>
      <c r="G801" s="98"/>
    </row>
    <row r="802" spans="1:7" ht="63.75" thickBot="1">
      <c r="A802" s="60" t="str">
        <f>'متره برق'!P4660</f>
        <v>090702</v>
      </c>
      <c r="B802" s="60" t="str">
        <f>'متره برق'!Q4660</f>
        <v>كابل 6/10 كيلو ولتي زره‌دار با نوار فولادي گالوانيزه سه سيمه، با هادي مسي، عايق پلي‌اتيلن کراس لينک، شيلد و نوار مسي و پوشش خارجي پي. وي. سي از نوع N2XSEYBY و به مقطع 50×3 ميليمتر مربع.</v>
      </c>
      <c r="C802" s="60" t="str">
        <f>'متره برق'!R4660</f>
        <v>مترطول</v>
      </c>
      <c r="D802" s="60">
        <f>'متره برق'!S4660</f>
        <v>730000</v>
      </c>
      <c r="E802" s="94" t="e">
        <f>VLOOKUP(A802,'متره برق'!A:K,9,FALSE)</f>
        <v>#N/A</v>
      </c>
      <c r="F802" s="97">
        <f t="shared" si="28"/>
        <v>0</v>
      </c>
      <c r="G802" s="98"/>
    </row>
    <row r="803" spans="1:7" ht="63.75" thickBot="1">
      <c r="A803" s="60" t="str">
        <f>'متره برق'!P4661</f>
        <v>090703</v>
      </c>
      <c r="B803" s="60" t="str">
        <f>'متره برق'!Q4661</f>
        <v>كابل 6/10 كيلو ولتي زره‌دار با نوار فولادي گالوانيزه سه سيمه، با هادي مسي، عايق پلي‌اتيلن کراس لينک، شيلد و نوار مسي و پوشش خارجي پي. وي. سي از نوع N2XSEYBY و به مقطع 70×3 ميليمتر مربع.</v>
      </c>
      <c r="C803" s="60" t="str">
        <f>'متره برق'!R4661</f>
        <v>مترطول</v>
      </c>
      <c r="D803" s="60">
        <f>'متره برق'!S4661</f>
        <v>940500</v>
      </c>
      <c r="E803" s="94" t="e">
        <f>VLOOKUP(A803,'متره برق'!A:K,9,FALSE)</f>
        <v>#N/A</v>
      </c>
      <c r="F803" s="97">
        <f t="shared" si="28"/>
        <v>0</v>
      </c>
      <c r="G803" s="98"/>
    </row>
    <row r="804" spans="1:7" ht="63.75" thickBot="1">
      <c r="A804" s="60" t="str">
        <f>'متره برق'!P4662</f>
        <v>090704</v>
      </c>
      <c r="B804" s="60" t="str">
        <f>'متره برق'!Q4662</f>
        <v>كابل 6/10 كيلو ولتي زره‌دار با نوار فولادي گالوانيزه سه سيمه، با هادي مسي، عايق پلي‌اتيلن کراس لينک، شيلد و نوار مسي و پوشش خارجي پي. وي. سي از نوع N2XSEYBY و به مقطع 95×3 ميليمتر مربع.</v>
      </c>
      <c r="C804" s="60" t="str">
        <f>'متره برق'!R4662</f>
        <v>مترطول</v>
      </c>
      <c r="D804" s="60">
        <f>'متره برق'!S4662</f>
        <v>1192000</v>
      </c>
      <c r="E804" s="94" t="e">
        <f>VLOOKUP(A804,'متره برق'!A:K,9,FALSE)</f>
        <v>#N/A</v>
      </c>
      <c r="F804" s="97">
        <f t="shared" si="28"/>
        <v>0</v>
      </c>
      <c r="G804" s="98"/>
    </row>
    <row r="805" spans="1:7" ht="63.75" thickBot="1">
      <c r="A805" s="60" t="str">
        <f>'متره برق'!P4663</f>
        <v>090705</v>
      </c>
      <c r="B805" s="60" t="str">
        <f>'متره برق'!Q4663</f>
        <v>كابل 6/10 كيلو ولتي زره‌دار با نوار فولادي گالوانيزه سه سيمه، با هادي مسي، عايق پلي‌اتيلن کراس لينک، شيلد و نوار مسي و پوشش خارجي پي. وي. سي از نوع N2XSEYBY و به ‌‌مقطع 120×3 ميليمتر مربع.</v>
      </c>
      <c r="C805" s="60" t="str">
        <f>'متره برق'!R4663</f>
        <v>مترطول</v>
      </c>
      <c r="D805" s="60">
        <f>'متره برق'!S4663</f>
        <v>1374000</v>
      </c>
      <c r="E805" s="94" t="e">
        <f>VLOOKUP(A805,'متره برق'!A:K,9,FALSE)</f>
        <v>#N/A</v>
      </c>
      <c r="F805" s="97">
        <f t="shared" si="28"/>
        <v>0</v>
      </c>
      <c r="G805" s="98"/>
    </row>
    <row r="806" spans="1:7" ht="63.75" thickBot="1">
      <c r="A806" s="60" t="str">
        <f>'متره برق'!P4664</f>
        <v>090706</v>
      </c>
      <c r="B806" s="60" t="str">
        <f>'متره برق'!Q4664</f>
        <v>كابل 6/10 كيلو ولتي زره‌دار با نوار فولادي گالوانيزه سه سيمه، با هادي مسي، عايق پلي‌اتيلن کراس لينک، شيلد و نوار مسي و پوشش خارجي پي. وي. سي از نوع N2XSEYBY و به ‌‌مقطع 150×3 ميليمتر مربع.</v>
      </c>
      <c r="C806" s="60" t="str">
        <f>'متره برق'!R4664</f>
        <v>مترطول</v>
      </c>
      <c r="D806" s="60">
        <f>'متره برق'!S4664</f>
        <v>1675000</v>
      </c>
      <c r="E806" s="94" t="e">
        <f>VLOOKUP(A806,'متره برق'!A:K,9,FALSE)</f>
        <v>#N/A</v>
      </c>
      <c r="F806" s="97">
        <f t="shared" si="28"/>
        <v>0</v>
      </c>
      <c r="G806" s="98"/>
    </row>
    <row r="807" spans="1:7" ht="63.75" thickBot="1">
      <c r="A807" s="60" t="str">
        <f>'متره برق'!P4665</f>
        <v>090707</v>
      </c>
      <c r="B807" s="60" t="str">
        <f>'متره برق'!Q4665</f>
        <v>كابل 6/10 كيلو ولتي زره‌دار با نوار فولادي گالوانيزه سه سيمه، با هادي مسي، عايق پلي‌اتيلن کراس لينک، شيلد و نوار مسي و پوشش خارجي پي. وي. سي از نوع N2XSEYBY وبه ‌‌مقطع 185×3 ميليمتر مربع.</v>
      </c>
      <c r="C807" s="60" t="str">
        <f>'متره برق'!R4665</f>
        <v>مترطول</v>
      </c>
      <c r="D807" s="60">
        <f>'متره برق'!S4665</f>
        <v>1925000</v>
      </c>
      <c r="E807" s="94" t="e">
        <f>VLOOKUP(A807,'متره برق'!A:K,9,FALSE)</f>
        <v>#N/A</v>
      </c>
      <c r="F807" s="97">
        <f t="shared" si="28"/>
        <v>0</v>
      </c>
      <c r="G807" s="98"/>
    </row>
    <row r="808" spans="1:7" ht="63.75" thickBot="1">
      <c r="A808" s="60" t="str">
        <f>'متره برق'!P4666</f>
        <v>090708</v>
      </c>
      <c r="B808" s="60" t="str">
        <f>'متره برق'!Q4666</f>
        <v>كابل 6/10 كيلو ولتي زره‌دار با نوار فولادي گالوانيزه سه سيمه، با هادي مسي، عايق پلي‌اتيلن کراس لينک، شيلد و نوار مسي و پوشش خارجي پي. وي. سي از نوع N2XSEYBY وبه ‌مقطع 240×3 ميليمتر مربع.</v>
      </c>
      <c r="C808" s="60" t="str">
        <f>'متره برق'!R4666</f>
        <v>مترطول</v>
      </c>
      <c r="D808" s="60">
        <f>'متره برق'!S4666</f>
        <v>2441000</v>
      </c>
      <c r="E808" s="94" t="e">
        <f>VLOOKUP(A808,'متره برق'!A:K,9,FALSE)</f>
        <v>#N/A</v>
      </c>
      <c r="F808" s="97">
        <f t="shared" si="28"/>
        <v>0</v>
      </c>
      <c r="G808" s="98"/>
    </row>
    <row r="809" spans="1:7" ht="63.75" thickBot="1">
      <c r="A809" s="60" t="str">
        <f>'متره برق'!P4667</f>
        <v>090709</v>
      </c>
      <c r="B809" s="60" t="str">
        <f>'متره برق'!Q4667</f>
        <v>كابل 6/10 كيلو ولتي زره‌دار با نوار فولادي گالوانيزه سه سيمه، با هادي مسي، عايق پلي‌اتيلن کراس لينک، شيلد و نوار مسي و پوشش خارجي پي. وي. سي از نوع N2XSEYBY و به ‌‌مقطع 300×3 ميليمتر مربع.</v>
      </c>
      <c r="C809" s="60" t="str">
        <f>'متره برق'!R4667</f>
        <v>مترطول</v>
      </c>
      <c r="D809" s="60">
        <f>'متره برق'!S4667</f>
        <v>2823000</v>
      </c>
      <c r="E809" s="94" t="e">
        <f>VLOOKUP(A809,'متره برق'!A:K,9,FALSE)</f>
        <v>#N/A</v>
      </c>
      <c r="F809" s="97">
        <f t="shared" si="28"/>
        <v>0</v>
      </c>
      <c r="G809" s="98"/>
    </row>
    <row r="810" spans="1:7" ht="63.75" thickBot="1">
      <c r="A810" s="60" t="str">
        <f>'متره برق'!P4668</f>
        <v>090801</v>
      </c>
      <c r="B810" s="60" t="str">
        <f>'متره برق'!Q4668</f>
        <v>كابل 6/10 كيلو ولتي تك سيمه، با هادي مسي، عايق پلي اتيلن كراس لينك، شيلد و نوار مسي و پوشش خارجي پي. وي. سي از نوع N2XSY و به ‌مقطع 35×1 ميليمتر مربع.</v>
      </c>
      <c r="C810" s="60" t="str">
        <f>'متره برق'!R4668</f>
        <v>مترطول</v>
      </c>
      <c r="D810" s="60">
        <f>'متره برق'!S4668</f>
        <v>197500</v>
      </c>
      <c r="E810" s="94" t="e">
        <f>VLOOKUP(A810,'متره برق'!A:K,9,FALSE)</f>
        <v>#N/A</v>
      </c>
      <c r="F810" s="97">
        <f t="shared" si="28"/>
        <v>0</v>
      </c>
      <c r="G810" s="98"/>
    </row>
    <row r="811" spans="1:7" ht="63.75" thickBot="1">
      <c r="A811" s="60" t="str">
        <f>'متره برق'!P4669</f>
        <v>090802</v>
      </c>
      <c r="B811" s="60" t="str">
        <f>'متره برق'!Q4669</f>
        <v>كابل 6/10 كيلو ولتي تك سيمه، با هادي مسي، عايق پلي اتيلن كراس لينك، شيلد و نوار مسي و پوشش خارجي پي. وي. سي از نوع N2XSY و به ‌مقطع 50×1 ميليمتر مربع.</v>
      </c>
      <c r="C811" s="60" t="str">
        <f>'متره برق'!R4669</f>
        <v>مترطول</v>
      </c>
      <c r="D811" s="60">
        <f>'متره برق'!S4669</f>
        <v>239500</v>
      </c>
      <c r="E811" s="94" t="e">
        <f>VLOOKUP(A811,'متره برق'!A:K,9,FALSE)</f>
        <v>#N/A</v>
      </c>
      <c r="F811" s="97">
        <f t="shared" si="28"/>
        <v>0</v>
      </c>
      <c r="G811" s="98"/>
    </row>
    <row r="812" spans="1:7" ht="63.75" thickBot="1">
      <c r="A812" s="60" t="str">
        <f>'متره برق'!P4670</f>
        <v>090803</v>
      </c>
      <c r="B812" s="60" t="str">
        <f>'متره برق'!Q4670</f>
        <v>كابل 6/10 كيلو ولتي تك سيمه، با هادي مسي، عايق پلي اتيلن كراس لينك، شيلد و نوار مسي و پوشش خارجي پي. وي. سي از نوع N2XSY و به ‌مقطع 70×1 ميليمتر مربع.</v>
      </c>
      <c r="C812" s="60" t="str">
        <f>'متره برق'!R4670</f>
        <v>مترطول</v>
      </c>
      <c r="D812" s="60">
        <f>'متره برق'!S4670</f>
        <v>293000</v>
      </c>
      <c r="E812" s="94" t="e">
        <f>VLOOKUP(A812,'متره برق'!A:K,9,FALSE)</f>
        <v>#N/A</v>
      </c>
      <c r="F812" s="97">
        <f t="shared" si="28"/>
        <v>0</v>
      </c>
      <c r="G812" s="98"/>
    </row>
    <row r="813" spans="1:7" ht="63.75" thickBot="1">
      <c r="A813" s="60" t="str">
        <f>'متره برق'!P4671</f>
        <v>090804</v>
      </c>
      <c r="B813" s="60" t="str">
        <f>'متره برق'!Q4671</f>
        <v>كابل 6/10 كيلو ولتي تك سيمه، با هادي مسي، عايق پلي اتيلن كراس لينك، شيلد و نوار مسي و پوشش خارجي پي. وي. سي از نوع N2XSY و به ‌مقطع 95×1 ميليمتر مربع.</v>
      </c>
      <c r="C813" s="60" t="str">
        <f>'متره برق'!R4671</f>
        <v>مترطول</v>
      </c>
      <c r="D813" s="60">
        <f>'متره برق'!S4671</f>
        <v>354500</v>
      </c>
      <c r="E813" s="94" t="e">
        <f>VLOOKUP(A813,'متره برق'!A:K,9,FALSE)</f>
        <v>#N/A</v>
      </c>
      <c r="F813" s="97">
        <f t="shared" si="28"/>
        <v>0</v>
      </c>
      <c r="G813" s="98"/>
    </row>
    <row r="814" spans="1:7" ht="63.75" thickBot="1">
      <c r="A814" s="60" t="str">
        <f>'متره برق'!P4672</f>
        <v>090805</v>
      </c>
      <c r="B814" s="60" t="str">
        <f>'متره برق'!Q4672</f>
        <v>كابل 6/10 كيلو ولتي تك سيمه، با هادي مسي، عايق پلي اتيلن كراس لينك، شيلد و نوار مسي و پوشش خارجي پي. وي. سي از نوع N2XSY و به ‌مقطع 120×1 ميليمتر مربع.</v>
      </c>
      <c r="C814" s="60" t="str">
        <f>'متره برق'!R4672</f>
        <v>مترطول</v>
      </c>
      <c r="D814" s="60">
        <f>'متره برق'!S4672</f>
        <v>421000</v>
      </c>
      <c r="E814" s="94" t="e">
        <f>VLOOKUP(A814,'متره برق'!A:K,9,FALSE)</f>
        <v>#N/A</v>
      </c>
      <c r="F814" s="97">
        <f t="shared" si="28"/>
        <v>0</v>
      </c>
      <c r="G814" s="98"/>
    </row>
    <row r="815" spans="1:7" ht="63.75" thickBot="1">
      <c r="A815" s="60" t="str">
        <f>'متره برق'!P4673</f>
        <v>090806</v>
      </c>
      <c r="B815" s="60" t="str">
        <f>'متره برق'!Q4673</f>
        <v>كابل 6/10 كيلو ولتي تك سيمه، با هادي مسي، عايق پلي اتيلن كراس لينك، شيلد و نوار مسي و پوشش خارجي پي. وي. سي از نوع N2XSY و به ‌مقطع 150×1 ميليمتر مربع.</v>
      </c>
      <c r="C815" s="60" t="str">
        <f>'متره برق'!R4673</f>
        <v>مترطول</v>
      </c>
      <c r="D815" s="60">
        <f>'متره برق'!S4673</f>
        <v>521000</v>
      </c>
      <c r="E815" s="94" t="e">
        <f>VLOOKUP(A815,'متره برق'!A:K,9,FALSE)</f>
        <v>#N/A</v>
      </c>
      <c r="F815" s="97">
        <f t="shared" si="28"/>
        <v>0</v>
      </c>
      <c r="G815" s="98"/>
    </row>
    <row r="816" spans="1:7" ht="63.75" thickBot="1">
      <c r="A816" s="60" t="str">
        <f>'متره برق'!P4674</f>
        <v>090807</v>
      </c>
      <c r="B816" s="60" t="str">
        <f>'متره برق'!Q4674</f>
        <v>كابل 6/10 كيلو ولتي تك سيمه، با هادي مسي، عايق پلي اتيلن كراس لينك، شيلد و نوار مسي و پوشش خارجي پي. وي. سي از نوع N2XSY و به ‌مقطع 185×1 ميليمتر مربع.</v>
      </c>
      <c r="C816" s="60" t="str">
        <f>'متره برق'!R4674</f>
        <v>مترطول</v>
      </c>
      <c r="D816" s="60">
        <f>'متره برق'!S4674</f>
        <v>609500</v>
      </c>
      <c r="E816" s="94" t="e">
        <f>VLOOKUP(A816,'متره برق'!A:K,9,FALSE)</f>
        <v>#N/A</v>
      </c>
      <c r="F816" s="97">
        <f t="shared" si="28"/>
        <v>0</v>
      </c>
      <c r="G816" s="98"/>
    </row>
    <row r="817" spans="1:7" ht="63.75" thickBot="1">
      <c r="A817" s="60" t="str">
        <f>'متره برق'!P4675</f>
        <v>090808</v>
      </c>
      <c r="B817" s="60" t="str">
        <f>'متره برق'!Q4675</f>
        <v>كابل 6/10 كيلو ولتي تك سيمه، با هادي مسي، عايق پلي اتيلن كراس لينك، شيلد و نوار مسي و پوشش خارجي پي. وي. سي از نوع N2XSY و به ‌مقطع 240×1 ميليمتر مربع.</v>
      </c>
      <c r="C817" s="60" t="str">
        <f>'متره برق'!R4675</f>
        <v>مترطول</v>
      </c>
      <c r="D817" s="60">
        <f>'متره برق'!S4675</f>
        <v>754000</v>
      </c>
      <c r="E817" s="94" t="e">
        <f>VLOOKUP(A817,'متره برق'!A:K,9,FALSE)</f>
        <v>#N/A</v>
      </c>
      <c r="F817" s="97">
        <f t="shared" si="28"/>
        <v>0</v>
      </c>
      <c r="G817" s="98"/>
    </row>
    <row r="818" spans="1:7" ht="63.75" thickBot="1">
      <c r="A818" s="60" t="str">
        <f>'متره برق'!P4676</f>
        <v>090809</v>
      </c>
      <c r="B818" s="60" t="str">
        <f>'متره برق'!Q4676</f>
        <v>كابل 6/10 كيلو ولتي تك سيمه، با هادي مسي، عايق پلي اتيلن كراس لينك، شيلد و نوار مسي و پوشش خارجي پي. وي. سي از نوع N2XSY و به ‌مقطع 300×1 ميليمتر مربع.</v>
      </c>
      <c r="C818" s="60" t="str">
        <f>'متره برق'!R4676</f>
        <v>مترطول</v>
      </c>
      <c r="D818" s="60">
        <f>'متره برق'!S4676</f>
        <v>913000</v>
      </c>
      <c r="E818" s="94" t="e">
        <f>VLOOKUP(A818,'متره برق'!A:K,9,FALSE)</f>
        <v>#N/A</v>
      </c>
      <c r="F818" s="97">
        <f t="shared" si="28"/>
        <v>0</v>
      </c>
      <c r="G818" s="98"/>
    </row>
    <row r="819" spans="1:7" ht="63.75" thickBot="1">
      <c r="A819" s="60" t="str">
        <f>'متره برق'!P4677</f>
        <v>090810</v>
      </c>
      <c r="B819" s="60" t="str">
        <f>'متره برق'!Q4677</f>
        <v>كابل 6/10 كيلو ولتي تك سيمه، با هادي مسي، عايق پلي اتيلن كراس لينك، شيلد و نوار مسي و پوشش خارجي پي. وي. سي از نوع N2XSY و به ‌مقطع 400×1 ميليمتر مربع.</v>
      </c>
      <c r="C819" s="60" t="str">
        <f>'متره برق'!R4677</f>
        <v>مترطول</v>
      </c>
      <c r="D819" s="60">
        <f>'متره برق'!S4677</f>
        <v>1174000</v>
      </c>
      <c r="E819" s="94" t="e">
        <f>VLOOKUP(A819,'متره برق'!A:K,9,FALSE)</f>
        <v>#N/A</v>
      </c>
      <c r="F819" s="97">
        <f t="shared" si="28"/>
        <v>0</v>
      </c>
      <c r="G819" s="98"/>
    </row>
    <row r="820" spans="1:7" ht="63.75" thickBot="1">
      <c r="A820" s="60" t="str">
        <f>'متره برق'!P4678</f>
        <v>090811</v>
      </c>
      <c r="B820" s="60" t="str">
        <f>'متره برق'!Q4678</f>
        <v>كابل 6/10 كيلو ولتي تك سيمه، با هادي مسي، عايق پلي اتيلن كراس لينك، شيلد و نوار مسي و پوشش خارجي پي. وي. سي از نوع N2XSY و به ‌مقطع 500×1 ميليمتر مربع.</v>
      </c>
      <c r="C820" s="60" t="str">
        <f>'متره برق'!R4678</f>
        <v>مترطول</v>
      </c>
      <c r="D820" s="60">
        <f>'متره برق'!S4678</f>
        <v>1448000</v>
      </c>
      <c r="E820" s="94" t="e">
        <f>VLOOKUP(A820,'متره برق'!A:K,9,FALSE)</f>
        <v>#N/A</v>
      </c>
      <c r="F820" s="97">
        <f t="shared" si="28"/>
        <v>0</v>
      </c>
      <c r="G820" s="98"/>
    </row>
    <row r="821" spans="1:7" ht="63.75" thickBot="1">
      <c r="A821" s="60" t="str">
        <f>'متره برق'!P4679</f>
        <v>090901</v>
      </c>
      <c r="B821" s="60" t="str">
        <f>'متره برق'!Q4679</f>
        <v>كابل 6/10 كيلو ولتي زره‌دار با نوار آلومينيومي تك ‌سيمه، با هادي مسي، عايق پلي اتيلن كراس لينك، شيلد و نوار مسي و پوشش خارجي پي. وي. سي از نوع N2XSYBY و به ‌مقطع 35×1 ميليمتر مربع.</v>
      </c>
      <c r="C821" s="60" t="str">
        <f>'متره برق'!R4679</f>
        <v>مترطول</v>
      </c>
      <c r="D821" s="60">
        <f>'متره برق'!S4679</f>
        <v>221000</v>
      </c>
      <c r="E821" s="94" t="e">
        <f>VLOOKUP(A821,'متره برق'!A:K,9,FALSE)</f>
        <v>#N/A</v>
      </c>
      <c r="F821" s="97">
        <f t="shared" si="28"/>
        <v>0</v>
      </c>
      <c r="G821" s="98"/>
    </row>
    <row r="822" spans="1:7" ht="63.75" thickBot="1">
      <c r="A822" s="60" t="str">
        <f>'متره برق'!P4680</f>
        <v>090902</v>
      </c>
      <c r="B822" s="60" t="str">
        <f>'متره برق'!Q4680</f>
        <v>كابل 6/10 كيلو ولتي زره‌دار با نوار آلومينيومي تك ‌سيمه، با هادي مسي، عايق پلي اتيلن كراس لينك، شيلد و نوار مسي و پوشش خارجي پي. وي. سي از نوع N2XSYBY و به ‌مقطع 50×1 ميليمتر مربع.</v>
      </c>
      <c r="C822" s="60" t="str">
        <f>'متره برق'!R4680</f>
        <v>مترطول</v>
      </c>
      <c r="D822" s="60">
        <f>'متره برق'!S4680</f>
        <v>254000</v>
      </c>
      <c r="E822" s="94" t="e">
        <f>VLOOKUP(A822,'متره برق'!A:K,9,FALSE)</f>
        <v>#N/A</v>
      </c>
      <c r="F822" s="97">
        <f t="shared" si="28"/>
        <v>0</v>
      </c>
      <c r="G822" s="98"/>
    </row>
    <row r="823" spans="1:7" ht="63.75" thickBot="1">
      <c r="A823" s="60" t="str">
        <f>'متره برق'!P4681</f>
        <v>090903</v>
      </c>
      <c r="B823" s="60" t="str">
        <f>'متره برق'!Q4681</f>
        <v>كابل 6/10 كيلو ولتي زره‌دار با نوار آلومينيومي تك ‌سيمه، با هادي مسي، عايق پلي اتيلن كراس لينك، شيلد و نوار مسي و پوشش خارجي پي. وي. سي از نوع N2XSYBY و به ‌مقطع 70×1 ميليمتر مربع.</v>
      </c>
      <c r="C823" s="60" t="str">
        <f>'متره برق'!R4681</f>
        <v>مترطول</v>
      </c>
      <c r="D823" s="60">
        <f>'متره برق'!S4681</f>
        <v>316500</v>
      </c>
      <c r="E823" s="94" t="e">
        <f>VLOOKUP(A823,'متره برق'!A:K,9,FALSE)</f>
        <v>#N/A</v>
      </c>
      <c r="F823" s="97">
        <f t="shared" si="28"/>
        <v>0</v>
      </c>
      <c r="G823" s="98"/>
    </row>
    <row r="824" spans="1:7" ht="63.75" thickBot="1">
      <c r="A824" s="60" t="str">
        <f>'متره برق'!P4682</f>
        <v>090904</v>
      </c>
      <c r="B824" s="60" t="str">
        <f>'متره برق'!Q4682</f>
        <v>كابل 6/10 كيلو ولتي زره‌دار با نوار آلومينيومي تك ‌سيمه، با هادي مسي، عايق پلي اتيلن كراس لينك، شيلد و نوار مسي و پوشش خارجي پي. وي. سي از نوع N2XSYBY و به ‌مقطع 95×1 ميليمتر مربع.</v>
      </c>
      <c r="C824" s="60" t="str">
        <f>'متره برق'!R4682</f>
        <v>مترطول</v>
      </c>
      <c r="D824" s="60">
        <f>'متره برق'!S4682</f>
        <v>373500</v>
      </c>
      <c r="E824" s="94" t="e">
        <f>VLOOKUP(A824,'متره برق'!A:K,9,FALSE)</f>
        <v>#N/A</v>
      </c>
      <c r="F824" s="97">
        <f t="shared" si="28"/>
        <v>0</v>
      </c>
      <c r="G824" s="98"/>
    </row>
    <row r="825" spans="1:7" ht="63.75" thickBot="1">
      <c r="A825" s="60" t="str">
        <f>'متره برق'!P4683</f>
        <v>090905</v>
      </c>
      <c r="B825" s="60" t="str">
        <f>'متره برق'!Q4683</f>
        <v>كابل 6/10 كيلو ولتي زره‌دار با نوار آلومينيومي تك ‌سيمه، با هادي مسي، عايق پلي اتيلن كراس لينك، شيلد و نوار مسي و پوشش خارجي پي. وي. سي از نوع N2XSYBY و به ‌مقطع 120×1 ميليمتر مربع.</v>
      </c>
      <c r="C825" s="60" t="str">
        <f>'متره برق'!R4683</f>
        <v>مترطول</v>
      </c>
      <c r="D825" s="60">
        <f>'متره برق'!S4683</f>
        <v>441000</v>
      </c>
      <c r="E825" s="94" t="e">
        <f>VLOOKUP(A825,'متره برق'!A:K,9,FALSE)</f>
        <v>#N/A</v>
      </c>
      <c r="F825" s="97">
        <f t="shared" si="28"/>
        <v>0</v>
      </c>
      <c r="G825" s="98"/>
    </row>
    <row r="826" spans="1:7" ht="63.75" thickBot="1">
      <c r="A826" s="60" t="str">
        <f>'متره برق'!P4684</f>
        <v>090906</v>
      </c>
      <c r="B826" s="60" t="str">
        <f>'متره برق'!Q4684</f>
        <v>كابل 6/10 كيلو ولتي زره‌دار با نوار آلومينيومي تك ‌سيمه، با هادي مسي، عايق پلي اتيلن كراس لينك، شيلد و نوار مسي و پوشش خارجي پي. وي. سي از نوع N2XSYBY و به ‌مقطع 150×1 ميليمتر مربع.</v>
      </c>
      <c r="C826" s="60" t="str">
        <f>'متره برق'!R4684</f>
        <v>مترطول</v>
      </c>
      <c r="D826" s="60">
        <f>'متره برق'!S4684</f>
        <v>535500</v>
      </c>
      <c r="E826" s="94" t="e">
        <f>VLOOKUP(A826,'متره برق'!A:K,9,FALSE)</f>
        <v>#N/A</v>
      </c>
      <c r="F826" s="97">
        <f t="shared" si="28"/>
        <v>0</v>
      </c>
      <c r="G826" s="98"/>
    </row>
    <row r="827" spans="1:7" ht="63.75" thickBot="1">
      <c r="A827" s="60" t="str">
        <f>'متره برق'!P4685</f>
        <v>090907</v>
      </c>
      <c r="B827" s="60" t="str">
        <f>'متره برق'!Q4685</f>
        <v>كابل 6/10 كيلو ولتي زره‌دار با نوار آلومينيومي تك ‌سيمه، با هادي مسي، عايق پلي اتيلن كراس لينك، شيلد و نوار مسي و پوشش خارجي پي. وي. سي از نوع N2XSYBY و به ‌مقطع 185×1 ميليمتر مربع.</v>
      </c>
      <c r="C827" s="60" t="str">
        <f>'متره برق'!R4685</f>
        <v>مترطول</v>
      </c>
      <c r="D827" s="60">
        <f>'متره برق'!S4685</f>
        <v>633500</v>
      </c>
      <c r="E827" s="94" t="e">
        <f>VLOOKUP(A827,'متره برق'!A:K,9,FALSE)</f>
        <v>#N/A</v>
      </c>
      <c r="F827" s="97">
        <f t="shared" si="28"/>
        <v>0</v>
      </c>
      <c r="G827" s="98"/>
    </row>
    <row r="828" spans="1:7" ht="63.75" thickBot="1">
      <c r="A828" s="60" t="str">
        <f>'متره برق'!P4686</f>
        <v>090908</v>
      </c>
      <c r="B828" s="60" t="str">
        <f>'متره برق'!Q4686</f>
        <v>كابل 6/10 كيلو ولتي زره‌دار با نوار آلومينيومي تك ‌سيمه، با هادي مسي، عايق پلي اتيلن كراس لينك، شيلد و نوار مسي و پوشش خارجي پي. وي. سي از نوع N2XSYBY و به ‌مقطع 240×1 ميليمتر مربع.</v>
      </c>
      <c r="C828" s="60" t="str">
        <f>'متره برق'!R4686</f>
        <v>مترطول</v>
      </c>
      <c r="D828" s="60">
        <f>'متره برق'!S4686</f>
        <v>785500</v>
      </c>
      <c r="E828" s="94" t="e">
        <f>VLOOKUP(A828,'متره برق'!A:K,9,FALSE)</f>
        <v>#N/A</v>
      </c>
      <c r="F828" s="97">
        <f t="shared" si="28"/>
        <v>0</v>
      </c>
      <c r="G828" s="98"/>
    </row>
    <row r="829" spans="1:7" ht="63.75" thickBot="1">
      <c r="A829" s="60" t="str">
        <f>'متره برق'!P4687</f>
        <v>090909</v>
      </c>
      <c r="B829" s="60" t="str">
        <f>'متره برق'!Q4687</f>
        <v>كابل 6/10 كيلو ولتي زره‌دار با نوار آلومينيومي تك ‌سيمه، با هادي مسي، عايق پلي اتيلن كراس لينك، شيلد و نوار مسي و پوشش خارجي پي. وي. سي از نوع N2XSYBY و به ‌مقطع 300×1 ميليمتر مربع.</v>
      </c>
      <c r="C829" s="60" t="str">
        <f>'متره برق'!R4687</f>
        <v>مترطول</v>
      </c>
      <c r="D829" s="60">
        <f>'متره برق'!S4687</f>
        <v>945500</v>
      </c>
      <c r="E829" s="94" t="e">
        <f>VLOOKUP(A829,'متره برق'!A:K,9,FALSE)</f>
        <v>#N/A</v>
      </c>
      <c r="F829" s="97">
        <f t="shared" si="28"/>
        <v>0</v>
      </c>
      <c r="G829" s="98"/>
    </row>
    <row r="830" spans="1:7" ht="63.75" thickBot="1">
      <c r="A830" s="60" t="str">
        <f>'متره برق'!P4688</f>
        <v>090910</v>
      </c>
      <c r="B830" s="60" t="str">
        <f>'متره برق'!Q4688</f>
        <v>كابل 6/10 كيلو ولتي زره‌دار با نوار آلومينيومي تك ‌سيمه، با هادي مسي، عايق پلي اتيلن كراس لينك، شيلد و نوار مسي و پوشش خارجي پي. وي. سي از نوع N2XSYBY و به ‌مقطع 400×1 ميليمتر مربع.</v>
      </c>
      <c r="C830" s="60" t="str">
        <f>'متره برق'!R4688</f>
        <v>مترطول</v>
      </c>
      <c r="D830" s="60">
        <f>'متره برق'!S4688</f>
        <v>1195000</v>
      </c>
      <c r="E830" s="94" t="e">
        <f>VLOOKUP(A830,'متره برق'!A:K,9,FALSE)</f>
        <v>#N/A</v>
      </c>
      <c r="F830" s="97">
        <f t="shared" si="28"/>
        <v>0</v>
      </c>
      <c r="G830" s="98"/>
    </row>
    <row r="831" spans="1:7" ht="63.75" thickBot="1">
      <c r="A831" s="60" t="str">
        <f>'متره برق'!P4689</f>
        <v>090911</v>
      </c>
      <c r="B831" s="60" t="str">
        <f>'متره برق'!Q4689</f>
        <v>كابل 6/10 كيلو ولتي زره‌دار با نوار آلومينيومي تك ‌سيمه، با هادي مسي، عايق پلي اتيلن كراس لينك، شيلد و نوار مسي و پوشش خارجي پي. وي. سي از نوع N2XSYBY و به ‌مقطع 500×1 ميليمتر مربع.</v>
      </c>
      <c r="C831" s="60" t="str">
        <f>'متره برق'!R4689</f>
        <v>مترطول</v>
      </c>
      <c r="D831" s="60">
        <f>'متره برق'!S4689</f>
        <v>1448000</v>
      </c>
      <c r="E831" s="94" t="e">
        <f>VLOOKUP(A831,'متره برق'!A:K,9,FALSE)</f>
        <v>#N/A</v>
      </c>
      <c r="F831" s="97">
        <f t="shared" si="28"/>
        <v>0</v>
      </c>
      <c r="G831" s="98"/>
    </row>
    <row r="832" spans="1:7" ht="63.75" thickBot="1">
      <c r="A832" s="60" t="str">
        <f>'متره برق'!P4690</f>
        <v>091601</v>
      </c>
      <c r="B832" s="60" t="str">
        <f>'متره برق'!Q4690</f>
        <v>كابل12/20 كيلو ولتي سه سيمه، با هادي مسي، عايق پلي اتيلن کراس لينک، شيلد و نوار مسي و پوشش خارجي پي. وي. سي از نوع N2XSEY و به ‌مقطع 35×3 ميليمتر مربع.</v>
      </c>
      <c r="C832" s="60" t="str">
        <f>'متره برق'!R4690</f>
        <v>مترطول</v>
      </c>
      <c r="D832" s="60">
        <f>'متره برق'!S4690</f>
        <v>587500</v>
      </c>
      <c r="E832" s="94" t="e">
        <f>VLOOKUP(A832,'متره برق'!A:K,9,FALSE)</f>
        <v>#N/A</v>
      </c>
      <c r="F832" s="97">
        <f t="shared" si="28"/>
        <v>0</v>
      </c>
      <c r="G832" s="98"/>
    </row>
    <row r="833" spans="1:7" ht="63.75" thickBot="1">
      <c r="A833" s="60" t="str">
        <f>'متره برق'!P4691</f>
        <v>091602</v>
      </c>
      <c r="B833" s="60" t="str">
        <f>'متره برق'!Q4691</f>
        <v>كابل12/20 كيلو ولتي سه سيمه، با هادي مسي، عايق پلي اتيلن کراس لينک، شيلد و نوار مسي و پوشش خارجي پي. وي. سي از نوع N2XSEY و به ‌مقطع 50×3 ميليمتر مربع.</v>
      </c>
      <c r="C833" s="60" t="str">
        <f>'متره برق'!R4691</f>
        <v>مترطول</v>
      </c>
      <c r="D833" s="60">
        <f>'متره برق'!S4691</f>
        <v>707500</v>
      </c>
      <c r="E833" s="94" t="e">
        <f>VLOOKUP(A833,'متره برق'!A:K,9,FALSE)</f>
        <v>#N/A</v>
      </c>
      <c r="F833" s="97">
        <f t="shared" si="28"/>
        <v>0</v>
      </c>
      <c r="G833" s="98"/>
    </row>
    <row r="834" spans="1:7" ht="63.75" thickBot="1">
      <c r="A834" s="60" t="str">
        <f>'متره برق'!P4692</f>
        <v>091603</v>
      </c>
      <c r="B834" s="60" t="str">
        <f>'متره برق'!Q4692</f>
        <v>كابل 12/20 كيلو ولتي سه سيمه، با هادي مسي، عايق پلي اتيلن کراس لينک، شيلد و نوار مسي و پوشش خارجي پي. وي. سي از نوع N2XSEY و به ‌مقطع 70×3 ميليمتر مربع.</v>
      </c>
      <c r="C834" s="60" t="str">
        <f>'متره برق'!R4692</f>
        <v>مترطول</v>
      </c>
      <c r="D834" s="60">
        <f>'متره برق'!S4692</f>
        <v>884000</v>
      </c>
      <c r="E834" s="94" t="e">
        <f>VLOOKUP(A834,'متره برق'!A:K,9,FALSE)</f>
        <v>#N/A</v>
      </c>
      <c r="F834" s="97">
        <f t="shared" si="28"/>
        <v>0</v>
      </c>
      <c r="G834" s="98"/>
    </row>
    <row r="835" spans="1:7" ht="63.75" thickBot="1">
      <c r="A835" s="60" t="str">
        <f>'متره برق'!P4693</f>
        <v>091604</v>
      </c>
      <c r="B835" s="60" t="str">
        <f>'متره برق'!Q4693</f>
        <v>كابل 12/20 كيلو ولتي سه سيمه، با هادي مسي، عايق پلي اتيلن کراس لينک، شيلد و نوار مسي و پوشش خارجي پي. وي. سي از نوع N2XSEY و به ‌مقطع 95×3 ميليمتر مربع.</v>
      </c>
      <c r="C835" s="60" t="str">
        <f>'متره برق'!R4693</f>
        <v>مترطول</v>
      </c>
      <c r="D835" s="60">
        <f>'متره برق'!S4693</f>
        <v>1141000</v>
      </c>
      <c r="E835" s="94" t="e">
        <f>VLOOKUP(A835,'متره برق'!A:K,9,FALSE)</f>
        <v>#N/A</v>
      </c>
      <c r="F835" s="97">
        <f t="shared" si="28"/>
        <v>0</v>
      </c>
      <c r="G835" s="98"/>
    </row>
    <row r="836" spans="1:7" ht="63.75" thickBot="1">
      <c r="A836" s="60" t="str">
        <f>'متره برق'!P4694</f>
        <v>091605</v>
      </c>
      <c r="B836" s="60" t="str">
        <f>'متره برق'!Q4694</f>
        <v>كابل 12/20 كيلو ولتي سه سيمه، با هادي مسي، عايق پلي اتيلن کراس لينک، شيلد و نوار مسي و پوشش خارجي پي. وي. سي از نوع N2XSEY و به ‌مقطع 120×3 ميليمتر مربع.</v>
      </c>
      <c r="C836" s="60" t="str">
        <f>'متره برق'!R4694</f>
        <v>مترطول</v>
      </c>
      <c r="D836" s="60">
        <f>'متره برق'!S4694</f>
        <v>1301000</v>
      </c>
      <c r="E836" s="94" t="e">
        <f>VLOOKUP(A836,'متره برق'!A:K,9,FALSE)</f>
        <v>#N/A</v>
      </c>
      <c r="F836" s="97">
        <f t="shared" si="28"/>
        <v>0</v>
      </c>
      <c r="G836" s="98"/>
    </row>
    <row r="837" spans="1:7" ht="63.75" thickBot="1">
      <c r="A837" s="60" t="str">
        <f>'متره برق'!P4695</f>
        <v>091606</v>
      </c>
      <c r="B837" s="60" t="str">
        <f>'متره برق'!Q4695</f>
        <v>كابل 12/20 كيلو ولتي سه سيمه، با هادي مسي، عايق پلي اتيلن کراس لينک، شيلد و نوار مسي و پوشش خارجي پي. وي. سي از نوع N2XSEY و به ‌مقطع 150×3 ميليمتر مربع.</v>
      </c>
      <c r="C837" s="60" t="str">
        <f>'متره برق'!R4695</f>
        <v>مترطول</v>
      </c>
      <c r="D837" s="60">
        <f>'متره برق'!S4695</f>
        <v>1568000</v>
      </c>
      <c r="E837" s="94" t="e">
        <f>VLOOKUP(A837,'متره برق'!A:K,9,FALSE)</f>
        <v>#N/A</v>
      </c>
      <c r="F837" s="97">
        <f t="shared" si="28"/>
        <v>0</v>
      </c>
      <c r="G837" s="98"/>
    </row>
    <row r="838" spans="1:7" ht="63.75" thickBot="1">
      <c r="A838" s="60" t="str">
        <f>'متره برق'!P4696</f>
        <v>091607</v>
      </c>
      <c r="B838" s="60" t="str">
        <f>'متره برق'!Q4696</f>
        <v>كابل 12/20 كيلو ولتي سه سيمه، با هادي مسي، عايق پلي اتيلن کراس لينک، شيلد و نوار مسي و پوشش خارجي پي. وي. سي از نوع N2XSEY و به ‌مقطع 185×3 ميليمتر مربع.</v>
      </c>
      <c r="C838" s="60" t="str">
        <f>'متره برق'!R4696</f>
        <v>مترطول</v>
      </c>
      <c r="D838" s="60">
        <f>'متره برق'!S4696</f>
        <v>1919000</v>
      </c>
      <c r="E838" s="94" t="e">
        <f>VLOOKUP(A838,'متره برق'!A:K,9,FALSE)</f>
        <v>#N/A</v>
      </c>
      <c r="F838" s="97">
        <f t="shared" si="28"/>
        <v>0</v>
      </c>
      <c r="G838" s="98"/>
    </row>
    <row r="839" spans="1:7" ht="63.75" thickBot="1">
      <c r="A839" s="60" t="str">
        <f>'متره برق'!P4697</f>
        <v>091608</v>
      </c>
      <c r="B839" s="60" t="str">
        <f>'متره برق'!Q4697</f>
        <v>كابل 12/20 كيلو ولتي سه سيمه، با هادي مسي، عايق پلي اتيلن کراس لينک، شيلد و نوار مسي و پوشش خارجي پي. وي. سي از نوع N2XSEY و به ‌مقطع 240×3 ميليمتر مربع.</v>
      </c>
      <c r="C839" s="60" t="str">
        <f>'متره برق'!R4697</f>
        <v>مترطول</v>
      </c>
      <c r="D839" s="60">
        <f>'متره برق'!S4697</f>
        <v>2474000</v>
      </c>
      <c r="E839" s="94" t="e">
        <f>VLOOKUP(A839,'متره برق'!A:K,9,FALSE)</f>
        <v>#N/A</v>
      </c>
      <c r="F839" s="97">
        <f t="shared" si="28"/>
        <v>0</v>
      </c>
      <c r="G839" s="98"/>
    </row>
    <row r="840" spans="1:7" ht="63.75" thickBot="1">
      <c r="A840" s="60" t="str">
        <f>'متره برق'!P4698</f>
        <v>091609</v>
      </c>
      <c r="B840" s="60" t="str">
        <f>'متره برق'!Q4698</f>
        <v>كابل 12/20 كيلو ولتي سه سيمه، با هادي مسي، عايق پلي اتيلن کراس لينک، شيلد و نوار مسي و پوشش خارجي پي. وي. سي از نوع N2XSEY و به ‌مقطع 300×3 ميليمتر مربع.</v>
      </c>
      <c r="C840" s="60" t="str">
        <f>'متره برق'!R4698</f>
        <v>مترطول</v>
      </c>
      <c r="D840" s="60">
        <f>'متره برق'!S4698</f>
        <v>3073000</v>
      </c>
      <c r="E840" s="94" t="e">
        <f>VLOOKUP(A840,'متره برق'!A:K,9,FALSE)</f>
        <v>#N/A</v>
      </c>
      <c r="F840" s="97">
        <f t="shared" si="28"/>
        <v>0</v>
      </c>
      <c r="G840" s="98"/>
    </row>
    <row r="841" spans="1:7" ht="63.75" thickBot="1">
      <c r="A841" s="60" t="str">
        <f>'متره برق'!P4699</f>
        <v>091701</v>
      </c>
      <c r="B841" s="60" t="str">
        <f>'متره برق'!Q4699</f>
        <v>كابل 12/20 كيلو ولتي زره‌دار با نوار فولادي گالوانيزه سه سيمه، با هادي مسي، عايق پلي اتيلن کراس لينک، شيلد و نوار مسي و پوشش خارجي پي. وي. سي از نوع N2XSEYBY و به ‌مقطع 35×3 ميليمتر مربع.</v>
      </c>
      <c r="C841" s="60" t="str">
        <f>'متره برق'!R4699</f>
        <v>مترطول</v>
      </c>
      <c r="D841" s="60">
        <f>'متره برق'!S4699</f>
        <v>677500</v>
      </c>
      <c r="E841" s="94" t="e">
        <f>VLOOKUP(A841,'متره برق'!A:K,9,FALSE)</f>
        <v>#N/A</v>
      </c>
      <c r="F841" s="97">
        <f t="shared" si="28"/>
        <v>0</v>
      </c>
      <c r="G841" s="98"/>
    </row>
    <row r="842" spans="1:7" ht="63.75" thickBot="1">
      <c r="A842" s="60" t="str">
        <f>'متره برق'!P4700</f>
        <v>091702</v>
      </c>
      <c r="B842" s="60" t="str">
        <f>'متره برق'!Q4700</f>
        <v>كابل 12/20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v>
      </c>
      <c r="C842" s="60" t="str">
        <f>'متره برق'!R4700</f>
        <v>مترطول</v>
      </c>
      <c r="D842" s="60">
        <f>'متره برق'!S4700</f>
        <v>801500</v>
      </c>
      <c r="E842" s="94" t="e">
        <f>VLOOKUP(A842,'متره برق'!A:K,9,FALSE)</f>
        <v>#N/A</v>
      </c>
      <c r="F842" s="97">
        <f t="shared" si="28"/>
        <v>0</v>
      </c>
      <c r="G842" s="98"/>
    </row>
    <row r="843" spans="1:7" ht="63.75" thickBot="1">
      <c r="A843" s="60" t="str">
        <f>'متره برق'!P4701</f>
        <v>091703</v>
      </c>
      <c r="B843" s="60" t="str">
        <f>'متره برق'!Q4701</f>
        <v>كابل 12/20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v>
      </c>
      <c r="C843" s="60" t="str">
        <f>'متره برق'!R4701</f>
        <v>مترطول</v>
      </c>
      <c r="D843" s="60">
        <f>'متره برق'!S4701</f>
        <v>986500</v>
      </c>
      <c r="E843" s="94" t="e">
        <f>VLOOKUP(A843,'متره برق'!A:K,9,FALSE)</f>
        <v>#N/A</v>
      </c>
      <c r="F843" s="97">
        <f t="shared" si="28"/>
        <v>0</v>
      </c>
      <c r="G843" s="98"/>
    </row>
    <row r="844" spans="1:7" ht="63.75" thickBot="1">
      <c r="A844" s="60" t="str">
        <f>'متره برق'!P4702</f>
        <v>091704</v>
      </c>
      <c r="B844" s="60" t="str">
        <f>'متره برق'!Q4702</f>
        <v>كابل 12/20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v>
      </c>
      <c r="C844" s="60" t="str">
        <f>'متره برق'!R4702</f>
        <v>مترطول</v>
      </c>
      <c r="D844" s="60">
        <f>'متره برق'!S4702</f>
        <v>1236000</v>
      </c>
      <c r="E844" s="94" t="e">
        <f>VLOOKUP(A844,'متره برق'!A:K,9,FALSE)</f>
        <v>#N/A</v>
      </c>
      <c r="F844" s="97">
        <f t="shared" si="28"/>
        <v>0</v>
      </c>
      <c r="G844" s="98"/>
    </row>
    <row r="845" spans="1:7" ht="63.75" thickBot="1">
      <c r="A845" s="60" t="str">
        <f>'متره برق'!P4703</f>
        <v>091705</v>
      </c>
      <c r="B845" s="60" t="str">
        <f>'متره برق'!Q4703</f>
        <v>كابل 12/20 كيلو ولتي زره‌دار با نوار فولادي گالوانيزه سه سيمه، با هادي مسي، عايق پلي اتيلن کراس لينک، شيلد و نوار مسي و پوشش خارجي پي. وي. سي از نوع N2XSEYBY وبه ‌مقطع 120×3 ميليمتر مربع.</v>
      </c>
      <c r="C845" s="60" t="str">
        <f>'متره برق'!R4703</f>
        <v>مترطول</v>
      </c>
      <c r="D845" s="60">
        <f>'متره برق'!S4703</f>
        <v>1536000</v>
      </c>
      <c r="E845" s="94" t="e">
        <f>VLOOKUP(A845,'متره برق'!A:K,9,FALSE)</f>
        <v>#N/A</v>
      </c>
      <c r="F845" s="97">
        <f t="shared" si="28"/>
        <v>0</v>
      </c>
      <c r="G845" s="98"/>
    </row>
    <row r="846" spans="1:7" ht="63.75" thickBot="1">
      <c r="A846" s="60" t="str">
        <f>'متره برق'!P4704</f>
        <v>091706</v>
      </c>
      <c r="B846" s="60" t="str">
        <f>'متره برق'!Q4704</f>
        <v>كابل 12/20 كيلو ولتي زره‌دار با نوار فولادي گالوانيزه سه سيمه، با هادي مسي، عايق پلي اتيلن کراس لينک، شيلد و نوار مسي و پوشش خارجي پي. وي. سي از نوع N2XSEYBY وبه ‌مقطع 150×3 ميليمتر مربع.</v>
      </c>
      <c r="C846" s="60" t="str">
        <f>'متره برق'!R4704</f>
        <v>مترطول</v>
      </c>
      <c r="D846" s="60">
        <f>'متره برق'!S4704</f>
        <v>1685000</v>
      </c>
      <c r="E846" s="94" t="e">
        <f>VLOOKUP(A846,'متره برق'!A:K,9,FALSE)</f>
        <v>#N/A</v>
      </c>
      <c r="F846" s="97">
        <f t="shared" si="28"/>
        <v>0</v>
      </c>
      <c r="G846" s="98"/>
    </row>
    <row r="847" spans="1:7" ht="63.75" thickBot="1">
      <c r="A847" s="60" t="str">
        <f>'متره برق'!P4705</f>
        <v>091707</v>
      </c>
      <c r="B847" s="60" t="str">
        <f>'متره برق'!Q4705</f>
        <v>كابل 12/20 كيلو ولتي زره‌دار با نوار فولادي گالوانيزه سه سيمه، با هادي مسي، عايق پلي اتيلن کراس لينک، شيلد و نوار مسي و پوشش خارجي پي. وي. سي از نوع N2XSEYBY وبه ‌مقطع 185×3 ميليمتر مربع.</v>
      </c>
      <c r="C847" s="60" t="str">
        <f>'متره برق'!R4705</f>
        <v>مترطول</v>
      </c>
      <c r="D847" s="60">
        <f>'متره برق'!S4705</f>
        <v>2075000</v>
      </c>
      <c r="E847" s="94" t="e">
        <f>VLOOKUP(A847,'متره برق'!A:K,9,FALSE)</f>
        <v>#N/A</v>
      </c>
      <c r="F847" s="97">
        <f t="shared" si="28"/>
        <v>0</v>
      </c>
      <c r="G847" s="98"/>
    </row>
    <row r="848" spans="1:7" ht="63.75" thickBot="1">
      <c r="A848" s="60" t="str">
        <f>'متره برق'!P4706</f>
        <v>091708</v>
      </c>
      <c r="B848" s="60" t="str">
        <f>'متره برق'!Q4706</f>
        <v>كابل 12/20 كيلو ولتي زره‌دار با نوار فولادي گالوانيزه سه سيمه، با هادي مسي، عايق پلي اتيلن کراس لينک، شيلد و نوار مسي و پوشش خارجي پي. وي. سي از نوع N2XSEYBY وبه ‌مقطع 240×3 ميليمتر مربع.</v>
      </c>
      <c r="C848" s="60" t="str">
        <f>'متره برق'!R4706</f>
        <v>مترطول</v>
      </c>
      <c r="D848" s="60">
        <f>'متره برق'!S4706</f>
        <v>2690000</v>
      </c>
      <c r="E848" s="94" t="e">
        <f>VLOOKUP(A848,'متره برق'!A:K,9,FALSE)</f>
        <v>#N/A</v>
      </c>
      <c r="F848" s="97">
        <f t="shared" ref="F848:F911" si="29">IF(ISNA(E848*D848),0,ROUND((E848*D848),0))</f>
        <v>0</v>
      </c>
      <c r="G848" s="98"/>
    </row>
    <row r="849" spans="1:7" ht="63.75" thickBot="1">
      <c r="A849" s="60" t="str">
        <f>'متره برق'!P4707</f>
        <v>091709</v>
      </c>
      <c r="B849" s="60" t="str">
        <f>'متره برق'!Q4707</f>
        <v>كابل 12/20 كيلو ولتي زره‌دار با نوار فولادي گالوانيزه سه سيمه، با هادي مسي، عايق پلي اتيلن کراس لينک، شيلد و نوار مسي و پوشش خارجي پي. وي. سي از نوع N2XSEYBY وبه ‌مقطع 300×3 ميليمتر مربع.</v>
      </c>
      <c r="C849" s="60" t="str">
        <f>'متره برق'!R4707</f>
        <v>مترطول</v>
      </c>
      <c r="D849" s="60">
        <f>'متره برق'!S4707</f>
        <v>3334000</v>
      </c>
      <c r="E849" s="94" t="e">
        <f>VLOOKUP(A849,'متره برق'!A:K,9,FALSE)</f>
        <v>#N/A</v>
      </c>
      <c r="F849" s="97">
        <f t="shared" si="29"/>
        <v>0</v>
      </c>
      <c r="G849" s="98"/>
    </row>
    <row r="850" spans="1:7" ht="63.75" thickBot="1">
      <c r="A850" s="60" t="str">
        <f>'متره برق'!P4708</f>
        <v>091801</v>
      </c>
      <c r="B850" s="60" t="str">
        <f>'متره برق'!Q4708</f>
        <v>كابل 12/20 كيلو ولتي تك سيمه، با هادي مسي، عايق پلي اتيلن کراس لينک، شيلد و نوار مسي و پوشش خارجي پي. وي. سي از نوع N2XSY و به ‌مقطع 35×1 ميليمتر مربع.</v>
      </c>
      <c r="C850" s="60" t="str">
        <f>'متره برق'!R4708</f>
        <v>مترطول</v>
      </c>
      <c r="D850" s="60">
        <f>'متره برق'!S4708</f>
        <v>218000</v>
      </c>
      <c r="E850" s="94" t="e">
        <f>VLOOKUP(A850,'متره برق'!A:K,9,FALSE)</f>
        <v>#N/A</v>
      </c>
      <c r="F850" s="97">
        <f t="shared" si="29"/>
        <v>0</v>
      </c>
      <c r="G850" s="98"/>
    </row>
    <row r="851" spans="1:7" ht="63.75" thickBot="1">
      <c r="A851" s="60" t="str">
        <f>'متره برق'!P4709</f>
        <v>091802</v>
      </c>
      <c r="B851" s="60" t="str">
        <f>'متره برق'!Q4709</f>
        <v>كابل 12/20 كيلو ولتي تك سيمه، با هادي مسي، عايق پلي اتيلن کراس لينک، شيلد و نوار مسي و پوشش خارجي پي. وي. سي از نوع N2XSY و به ‌مقطع 50×1 ميليمتر مربع.</v>
      </c>
      <c r="C851" s="60" t="str">
        <f>'متره برق'!R4709</f>
        <v>مترطول</v>
      </c>
      <c r="D851" s="60">
        <f>'متره برق'!S4709</f>
        <v>258500</v>
      </c>
      <c r="E851" s="94" t="e">
        <f>VLOOKUP(A851,'متره برق'!A:K,9,FALSE)</f>
        <v>#N/A</v>
      </c>
      <c r="F851" s="97">
        <f t="shared" si="29"/>
        <v>0</v>
      </c>
      <c r="G851" s="98"/>
    </row>
    <row r="852" spans="1:7" ht="63.75" thickBot="1">
      <c r="A852" s="60" t="str">
        <f>'متره برق'!P4710</f>
        <v>091803</v>
      </c>
      <c r="B852" s="60" t="str">
        <f>'متره برق'!Q4710</f>
        <v>كابل 12/20 كيلو ولتي تك سيمه، با هادي مسي، عايق پلي اتيلن کراس لينک، شيلد و نوار مسي و پوشش خارجي پي. وي. سي از نوع N2XSY و به ‌مقطع 70×1 ميليمتر مربع.</v>
      </c>
      <c r="C852" s="60" t="str">
        <f>'متره برق'!R4710</f>
        <v>مترطول</v>
      </c>
      <c r="D852" s="60">
        <f>'متره برق'!S4710</f>
        <v>316500</v>
      </c>
      <c r="E852" s="94" t="e">
        <f>VLOOKUP(A852,'متره برق'!A:K,9,FALSE)</f>
        <v>#N/A</v>
      </c>
      <c r="F852" s="97">
        <f t="shared" si="29"/>
        <v>0</v>
      </c>
      <c r="G852" s="98"/>
    </row>
    <row r="853" spans="1:7" ht="63.75" thickBot="1">
      <c r="A853" s="60" t="str">
        <f>'متره برق'!P4711</f>
        <v>091804</v>
      </c>
      <c r="B853" s="60" t="str">
        <f>'متره برق'!Q4711</f>
        <v>كابل 12/20 كيلو ولتي تك سيمه، با هادي مسي، عايق پلي اتيلن کراس لينک، شيلد و نوار مسي و پوشش خارجي پي. وي. سي از نوع N2XSY و به ‌مقطع 95×1 ميليمتر مربع.</v>
      </c>
      <c r="C853" s="60" t="str">
        <f>'متره برق'!R4711</f>
        <v>مترطول</v>
      </c>
      <c r="D853" s="60">
        <f>'متره برق'!S4711</f>
        <v>387000</v>
      </c>
      <c r="E853" s="94" t="e">
        <f>VLOOKUP(A853,'متره برق'!A:K,9,FALSE)</f>
        <v>#N/A</v>
      </c>
      <c r="F853" s="97">
        <f t="shared" si="29"/>
        <v>0</v>
      </c>
      <c r="G853" s="98"/>
    </row>
    <row r="854" spans="1:7" ht="63.75" thickBot="1">
      <c r="A854" s="60" t="str">
        <f>'متره برق'!P4712</f>
        <v>091805</v>
      </c>
      <c r="B854" s="60" t="str">
        <f>'متره برق'!Q4712</f>
        <v>كابل 12/20 كيلو ولتي تك سيمه، با هادي مسي، عايق پلي اتيلن کراس لينک، شيلد و نوار مسي و پوشش خارجي پي. وي. سي از نوع N2XSY و به ‌مقطع 120×1 ميليمتر مربع.</v>
      </c>
      <c r="C854" s="60" t="str">
        <f>'متره برق'!R4712</f>
        <v>مترطول</v>
      </c>
      <c r="D854" s="60">
        <f>'متره برق'!S4712</f>
        <v>453000</v>
      </c>
      <c r="E854" s="94" t="e">
        <f>VLOOKUP(A854,'متره برق'!A:K,9,FALSE)</f>
        <v>#N/A</v>
      </c>
      <c r="F854" s="97">
        <f t="shared" si="29"/>
        <v>0</v>
      </c>
      <c r="G854" s="98"/>
    </row>
    <row r="855" spans="1:7" ht="63.75" thickBot="1">
      <c r="A855" s="60" t="str">
        <f>'متره برق'!P4713</f>
        <v>091806</v>
      </c>
      <c r="B855" s="60" t="str">
        <f>'متره برق'!Q4713</f>
        <v>كابل 12/20 كيلو ولتي تك سيمه، با هادي مسي، عايق پلي اتيلن کراس لينک، شيلد و نوار مسي و پوشش خارجي پي. وي. سي از نوع N2XSY و به ‌مقطع 150×1 ميليمتر مربع.</v>
      </c>
      <c r="C855" s="60" t="str">
        <f>'متره برق'!R4713</f>
        <v>مترطول</v>
      </c>
      <c r="D855" s="60">
        <f>'متره برق'!S4713</f>
        <v>548500</v>
      </c>
      <c r="E855" s="94" t="e">
        <f>VLOOKUP(A855,'متره برق'!A:K,9,FALSE)</f>
        <v>#N/A</v>
      </c>
      <c r="F855" s="97">
        <f t="shared" si="29"/>
        <v>0</v>
      </c>
      <c r="G855" s="98"/>
    </row>
    <row r="856" spans="1:7" ht="63.75" thickBot="1">
      <c r="A856" s="60" t="str">
        <f>'متره برق'!P4714</f>
        <v>091807</v>
      </c>
      <c r="B856" s="60" t="str">
        <f>'متره برق'!Q4714</f>
        <v>كابل 12/20 كيلو ولتي تك سيمه، با هادي مسي، عايق پلي اتيلن کراس لينک، شيلد و نوار مسي و پوشش خارجي پي. وي. سي از نوع N2XSY و به ‌مقطع 185×1 ميليمتر مربع.</v>
      </c>
      <c r="C856" s="60" t="str">
        <f>'متره برق'!R4714</f>
        <v>مترطول</v>
      </c>
      <c r="D856" s="60">
        <f>'متره برق'!S4714</f>
        <v>648000</v>
      </c>
      <c r="E856" s="94" t="e">
        <f>VLOOKUP(A856,'متره برق'!A:K,9,FALSE)</f>
        <v>#N/A</v>
      </c>
      <c r="F856" s="97">
        <f t="shared" si="29"/>
        <v>0</v>
      </c>
      <c r="G856" s="98"/>
    </row>
    <row r="857" spans="1:7" ht="63.75" thickBot="1">
      <c r="A857" s="60" t="str">
        <f>'متره برق'!P4715</f>
        <v>091808</v>
      </c>
      <c r="B857" s="60" t="str">
        <f>'متره برق'!Q4715</f>
        <v>كابل 12/20 كيلو ولتي تك سيمه، با هادي مسي، عايق پلي اتيلن کراس لينک، شيلد و نوار مسي و پوشش خارجي پي. وي. سي از نوع N2XSY و به ‌مقطع 240×1 ميليمتر مربع.</v>
      </c>
      <c r="C857" s="60" t="str">
        <f>'متره برق'!R4715</f>
        <v>مترطول</v>
      </c>
      <c r="D857" s="60">
        <f>'متره برق'!S4715</f>
        <v>802500</v>
      </c>
      <c r="E857" s="94" t="e">
        <f>VLOOKUP(A857,'متره برق'!A:K,9,FALSE)</f>
        <v>#N/A</v>
      </c>
      <c r="F857" s="97">
        <f t="shared" si="29"/>
        <v>0</v>
      </c>
      <c r="G857" s="98"/>
    </row>
    <row r="858" spans="1:7" ht="63.75" thickBot="1">
      <c r="A858" s="60" t="str">
        <f>'متره برق'!P4716</f>
        <v>091809</v>
      </c>
      <c r="B858" s="60" t="str">
        <f>'متره برق'!Q4716</f>
        <v>كابل 12/20 كيلو ولتي تك سيمه، با هادي مسي، عايق پلي اتيلن کراس لينک، شيلد و نوار مسي و پوشش خارجي پي. وي. سي از نوع N2XSY و به ‌مقطع 300×1 ميليمتر مربع.</v>
      </c>
      <c r="C858" s="60" t="str">
        <f>'متره برق'!R4716</f>
        <v>مترطول</v>
      </c>
      <c r="D858" s="60">
        <f>'متره برق'!S4716</f>
        <v>964000</v>
      </c>
      <c r="E858" s="94" t="e">
        <f>VLOOKUP(A858,'متره برق'!A:K,9,FALSE)</f>
        <v>#N/A</v>
      </c>
      <c r="F858" s="97">
        <f t="shared" si="29"/>
        <v>0</v>
      </c>
      <c r="G858" s="98"/>
    </row>
    <row r="859" spans="1:7" ht="63.75" thickBot="1">
      <c r="A859" s="60" t="str">
        <f>'متره برق'!P4717</f>
        <v>091810</v>
      </c>
      <c r="B859" s="60" t="str">
        <f>'متره برق'!Q4717</f>
        <v>كابل 12/20 كيلو ولتي تك سيمه، با هادي مسي، عايق پلي اتيلن کراس لينک، شيلد و نوار مسي و پوشش خارجي پي. وي. سي از نوع N2XSY و به ‌مقطع 400×1 ميليمتر مربع.</v>
      </c>
      <c r="C859" s="60" t="str">
        <f>'متره برق'!R4717</f>
        <v>مترطول</v>
      </c>
      <c r="D859" s="60">
        <f>'متره برق'!S4717</f>
        <v>1212000</v>
      </c>
      <c r="E859" s="94" t="e">
        <f>VLOOKUP(A859,'متره برق'!A:K,9,FALSE)</f>
        <v>#N/A</v>
      </c>
      <c r="F859" s="97">
        <f t="shared" si="29"/>
        <v>0</v>
      </c>
      <c r="G859" s="98"/>
    </row>
    <row r="860" spans="1:7" ht="63.75" thickBot="1">
      <c r="A860" s="60" t="str">
        <f>'متره برق'!P4718</f>
        <v>091811</v>
      </c>
      <c r="B860" s="60" t="str">
        <f>'متره برق'!Q4718</f>
        <v>كابل 12/20 كيلو ولتي تك سيمه، با هادي مسي، عايق پلي اتيلن کراس لينک، شيلد و نوار مسي و پوشش خارجي پي. وي. سي از نوع N2XSY و به ‌مقطع 500×1 ميليمتر مربع.</v>
      </c>
      <c r="C860" s="60" t="str">
        <f>'متره برق'!R4718</f>
        <v>مترطول</v>
      </c>
      <c r="D860" s="60">
        <f>'متره برق'!S4718</f>
        <v>1491000</v>
      </c>
      <c r="E860" s="94" t="e">
        <f>VLOOKUP(A860,'متره برق'!A:K,9,FALSE)</f>
        <v>#N/A</v>
      </c>
      <c r="F860" s="97">
        <f t="shared" si="29"/>
        <v>0</v>
      </c>
      <c r="G860" s="98"/>
    </row>
    <row r="861" spans="1:7" ht="63.75" thickBot="1">
      <c r="A861" s="60" t="str">
        <f>'متره برق'!P4719</f>
        <v>091901</v>
      </c>
      <c r="B861" s="60" t="str">
        <f>'متره برق'!Q4719</f>
        <v>كابل 12/20 كيلو ولتي زره‌دار با نوار آلومينيومي تك ‌سيمه، با هادي مسي، عايق پلي اتيلن کراس لينک، شيلد و نوار مسي و پوشش خارجي پي. وي. سي از نوع N2XSYBY و به ‌مقطع 35×1 ميليمتر مربع.</v>
      </c>
      <c r="C861" s="60" t="str">
        <f>'متره برق'!R4719</f>
        <v>مترطول</v>
      </c>
      <c r="D861" s="60">
        <f>'متره برق'!S4719</f>
        <v>245500</v>
      </c>
      <c r="E861" s="94" t="e">
        <f>VLOOKUP(A861,'متره برق'!A:K,9,FALSE)</f>
        <v>#N/A</v>
      </c>
      <c r="F861" s="97">
        <f t="shared" si="29"/>
        <v>0</v>
      </c>
      <c r="G861" s="98"/>
    </row>
    <row r="862" spans="1:7" ht="63.75" thickBot="1">
      <c r="A862" s="60" t="str">
        <f>'متره برق'!P4720</f>
        <v>091902</v>
      </c>
      <c r="B862" s="60" t="str">
        <f>'متره برق'!Q4720</f>
        <v>كابل 12/20 كيلو ولتي زره‌دار با نوار آلومينيومي تك ‌سيمه، با هادي مسي، عايق پلي اتيلن کراس لينک، شيلد و نوار مسي و پوشش خارجي پي. وي. سي از نوع N2XSYBY و به ‌مقطع 50×1 ميليمتر مربع.</v>
      </c>
      <c r="C862" s="60" t="str">
        <f>'متره برق'!R4720</f>
        <v>مترطول</v>
      </c>
      <c r="D862" s="60">
        <f>'متره برق'!S4720</f>
        <v>308500</v>
      </c>
      <c r="E862" s="94" t="e">
        <f>VLOOKUP(A862,'متره برق'!A:K,9,FALSE)</f>
        <v>#N/A</v>
      </c>
      <c r="F862" s="97">
        <f t="shared" si="29"/>
        <v>0</v>
      </c>
      <c r="G862" s="98"/>
    </row>
    <row r="863" spans="1:7" ht="63.75" thickBot="1">
      <c r="A863" s="60" t="str">
        <f>'متره برق'!P4721</f>
        <v>091903</v>
      </c>
      <c r="B863" s="60" t="str">
        <f>'متره برق'!Q4721</f>
        <v>كابل 12/20 كيلو ولتي زره‌دار با نوار آلومينيومي تك ‌سيمه، با هادي مسي، عايق پلي اتيلن کراس لينک، شيلد و نوار مسي و پوشش خارجي پي. وي. سي از نوع N2XSYBY و به ‌مقطع 70×1 ميليمتر مربع.</v>
      </c>
      <c r="C863" s="60" t="str">
        <f>'متره برق'!R4721</f>
        <v>مترطول</v>
      </c>
      <c r="D863" s="60">
        <f>'متره برق'!S4721</f>
        <v>369000</v>
      </c>
      <c r="E863" s="94" t="e">
        <f>VLOOKUP(A863,'متره برق'!A:K,9,FALSE)</f>
        <v>#N/A</v>
      </c>
      <c r="F863" s="97">
        <f t="shared" si="29"/>
        <v>0</v>
      </c>
      <c r="G863" s="98"/>
    </row>
    <row r="864" spans="1:7" ht="63.75" thickBot="1">
      <c r="A864" s="60" t="str">
        <f>'متره برق'!P4722</f>
        <v>091904</v>
      </c>
      <c r="B864" s="60" t="str">
        <f>'متره برق'!Q4722</f>
        <v>كابل 12/20 كيلو ولتي زره‌دار با نوار آلومينيومي تك ‌سيمه، با هادي مسي، عايق پلي اتيلن کراس لينک، شيلد و نوار مسي و پوشش خارجي پي. وي. سي از نوع N2XSYBY و به ‌مقطع 95×1 ميليمتر مربع.</v>
      </c>
      <c r="C864" s="60" t="str">
        <f>'متره برق'!R4722</f>
        <v>مترطول</v>
      </c>
      <c r="D864" s="60">
        <f>'متره برق'!S4722</f>
        <v>448000</v>
      </c>
      <c r="E864" s="94" t="e">
        <f>VLOOKUP(A864,'متره برق'!A:K,9,FALSE)</f>
        <v>#N/A</v>
      </c>
      <c r="F864" s="97">
        <f t="shared" si="29"/>
        <v>0</v>
      </c>
      <c r="G864" s="98"/>
    </row>
    <row r="865" spans="1:7" ht="63.75" thickBot="1">
      <c r="A865" s="60" t="str">
        <f>'متره برق'!P4723</f>
        <v>091905</v>
      </c>
      <c r="B865" s="60" t="str">
        <f>'متره برق'!Q4723</f>
        <v>كابل 12/20 كيلو ولتي زره‌دار با نوار آلومينيومي تك ‌سيمه، با هادي مسي، عايق پلي اتيلن کراس لينک، شيلد و نوار مسي و پوشش خارجي پي. وي. سي از نوع N2XSYBY و به ‌مقطع 120×1 ميليمتر مربع.</v>
      </c>
      <c r="C865" s="60" t="str">
        <f>'متره برق'!R4723</f>
        <v>مترطول</v>
      </c>
      <c r="D865" s="60">
        <f>'متره برق'!S4723</f>
        <v>509500</v>
      </c>
      <c r="E865" s="94" t="e">
        <f>VLOOKUP(A865,'متره برق'!A:K,9,FALSE)</f>
        <v>#N/A</v>
      </c>
      <c r="F865" s="97">
        <f t="shared" si="29"/>
        <v>0</v>
      </c>
      <c r="G865" s="98"/>
    </row>
    <row r="866" spans="1:7" ht="63.75" thickBot="1">
      <c r="A866" s="60" t="str">
        <f>'متره برق'!P4724</f>
        <v>091906</v>
      </c>
      <c r="B866" s="60" t="str">
        <f>'متره برق'!Q4724</f>
        <v>كابل 12/20 كيلو ولتي زره‌دار با نوار آلومينيومي تك ‌سيمه، با هادي مسي، عايق پلي اتيلن کراس لينک، شيلد و نوار مسي و پوشش خارجي پي. وي. سي از نوع N2XSYBY و به ‌مقطع 150×1 ميليمتر مربع.</v>
      </c>
      <c r="C866" s="60" t="str">
        <f>'متره برق'!R4724</f>
        <v>مترطول</v>
      </c>
      <c r="D866" s="60">
        <f>'متره برق'!S4724</f>
        <v>588000</v>
      </c>
      <c r="E866" s="94" t="e">
        <f>VLOOKUP(A866,'متره برق'!A:K,9,FALSE)</f>
        <v>#N/A</v>
      </c>
      <c r="F866" s="97">
        <f t="shared" si="29"/>
        <v>0</v>
      </c>
      <c r="G866" s="98"/>
    </row>
    <row r="867" spans="1:7" ht="63.75" thickBot="1">
      <c r="A867" s="60" t="str">
        <f>'متره برق'!P4725</f>
        <v>091907</v>
      </c>
      <c r="B867" s="60" t="str">
        <f>'متره برق'!Q4725</f>
        <v>كابل 12/20 كيلو ولتي زره‌دار با نوار آلومينيومي تك ‌سيمه، با هادي مسي، عايق پلي اتيلن کراس لينک، شيلد و نوار مسي و پوشش خارجي پي. وي. سي از نوع N2XSYBY و به ‌مقطع 185×1 ميليمتر مربع.</v>
      </c>
      <c r="C867" s="60" t="str">
        <f>'متره برق'!R4725</f>
        <v>مترطول</v>
      </c>
      <c r="D867" s="60">
        <f>'متره برق'!S4725</f>
        <v>671500</v>
      </c>
      <c r="E867" s="94" t="e">
        <f>VLOOKUP(A867,'متره برق'!A:K,9,FALSE)</f>
        <v>#N/A</v>
      </c>
      <c r="F867" s="97">
        <f t="shared" si="29"/>
        <v>0</v>
      </c>
      <c r="G867" s="98"/>
    </row>
    <row r="868" spans="1:7" ht="63.75" thickBot="1">
      <c r="A868" s="60" t="str">
        <f>'متره برق'!P4726</f>
        <v>091908</v>
      </c>
      <c r="B868" s="60" t="str">
        <f>'متره برق'!Q4726</f>
        <v>كابل 12/20 كيلو ولتي زره‌دار با نوار آلومينيومي تك ‌سيمه، با هادي مسي، عايق پلي اتيلن کراس لينک، شيلد و نوار مسي و پوشش خارجي پي. وي. سي از نوع N2XSYBY و به ‌مقطع 240×1 ميليمتر مربع.</v>
      </c>
      <c r="C868" s="60" t="str">
        <f>'متره برق'!R4726</f>
        <v>مترطول</v>
      </c>
      <c r="D868" s="60">
        <f>'متره برق'!S4726</f>
        <v>840000</v>
      </c>
      <c r="E868" s="94" t="e">
        <f>VLOOKUP(A868,'متره برق'!A:K,9,FALSE)</f>
        <v>#N/A</v>
      </c>
      <c r="F868" s="97">
        <f t="shared" si="29"/>
        <v>0</v>
      </c>
      <c r="G868" s="98"/>
    </row>
    <row r="869" spans="1:7" ht="63.75" thickBot="1">
      <c r="A869" s="60" t="str">
        <f>'متره برق'!P4727</f>
        <v>091909</v>
      </c>
      <c r="B869" s="60" t="str">
        <f>'متره برق'!Q4727</f>
        <v>كابل 12/20 كيلو ولتي زره‌دار با نوار آلومينيومي تك ‌سيمه، با هادي مسي، عايق پلي اتيلن کراس لينک، شيلد و نوار مسي و پوشش خارجي پي. وي. سي از نوع N2XSYBY و به ‌مقطع 300×1 ميليمتر مربع.</v>
      </c>
      <c r="C869" s="60" t="str">
        <f>'متره برق'!R4727</f>
        <v>مترطول</v>
      </c>
      <c r="D869" s="60">
        <f>'متره برق'!S4727</f>
        <v>1085000</v>
      </c>
      <c r="E869" s="94" t="e">
        <f>VLOOKUP(A869,'متره برق'!A:K,9,FALSE)</f>
        <v>#N/A</v>
      </c>
      <c r="F869" s="97">
        <f t="shared" si="29"/>
        <v>0</v>
      </c>
      <c r="G869" s="98"/>
    </row>
    <row r="870" spans="1:7" ht="63.75" thickBot="1">
      <c r="A870" s="60" t="str">
        <f>'متره برق'!P4728</f>
        <v>091910</v>
      </c>
      <c r="B870" s="60" t="str">
        <f>'متره برق'!Q4728</f>
        <v>كابل 12/20 كيلو ولتي زره‌دار با نوار آلومينيومي تك ‌سيمه، با هادي مسي، عايق پلي اتيلن کراس لينک، شيلد و نوار مسي و پوشش خارجي پي. وي. سي از نوع N2XSYBY و به ‌مقطع 400×1 ميليمتر مربع.</v>
      </c>
      <c r="C870" s="60" t="str">
        <f>'متره برق'!R4728</f>
        <v>مترطول</v>
      </c>
      <c r="D870" s="60">
        <f>'متره برق'!S4728</f>
        <v>1274000</v>
      </c>
      <c r="E870" s="94" t="e">
        <f>VLOOKUP(A870,'متره برق'!A:K,9,FALSE)</f>
        <v>#N/A</v>
      </c>
      <c r="F870" s="97">
        <f t="shared" si="29"/>
        <v>0</v>
      </c>
      <c r="G870" s="98"/>
    </row>
    <row r="871" spans="1:7" ht="63.75" thickBot="1">
      <c r="A871" s="60" t="str">
        <f>'متره برق'!P4729</f>
        <v>091911</v>
      </c>
      <c r="B871" s="60" t="str">
        <f>'متره برق'!Q4729</f>
        <v>كابل 12/20 كيلو ولتي زره‌دار با نوار آلومينيومي تك ‌سيمه، با هادي مسي، عايق پلي اتيلن کراس لينک، شيلد و نوار مسي و پوشش خارجي پي. وي. سي از نوع N2XSYBY و به ‌مقطع 500×1 ميليمتر مربع.</v>
      </c>
      <c r="C871" s="60" t="str">
        <f>'متره برق'!R4729</f>
        <v>مترطول</v>
      </c>
      <c r="D871" s="60">
        <f>'متره برق'!S4729</f>
        <v>1559000</v>
      </c>
      <c r="E871" s="94" t="e">
        <f>VLOOKUP(A871,'متره برق'!A:K,9,FALSE)</f>
        <v>#N/A</v>
      </c>
      <c r="F871" s="97">
        <f t="shared" si="29"/>
        <v>0</v>
      </c>
      <c r="G871" s="98"/>
    </row>
    <row r="872" spans="1:7" ht="63.75" thickBot="1">
      <c r="A872" s="60" t="str">
        <f>'متره برق'!P4730</f>
        <v>092601</v>
      </c>
      <c r="B872" s="60" t="str">
        <f>'متره برق'!Q4730</f>
        <v>كابل 18/30 كيلو ولتي سه سيمه، با هادي مسي، عايق پلي اتيلن کراس لينک، شيلد و نوار مسي و پوشش خارجي پي. وي. سي از نوع N2XSEY و به ‌مقطع 50×3 ميليمتر مربع.</v>
      </c>
      <c r="C872" s="60" t="str">
        <f>'متره برق'!R4730</f>
        <v>مترطول</v>
      </c>
      <c r="D872" s="60">
        <f>'متره برق'!S4730</f>
        <v>924500</v>
      </c>
      <c r="E872" s="94" t="e">
        <f>VLOOKUP(A872,'متره برق'!A:K,9,FALSE)</f>
        <v>#N/A</v>
      </c>
      <c r="F872" s="97">
        <f t="shared" si="29"/>
        <v>0</v>
      </c>
      <c r="G872" s="98"/>
    </row>
    <row r="873" spans="1:7" ht="63.75" thickBot="1">
      <c r="A873" s="60" t="str">
        <f>'متره برق'!P4731</f>
        <v>092602</v>
      </c>
      <c r="B873" s="60" t="str">
        <f>'متره برق'!Q4731</f>
        <v>كابل 18/30 كيلو ولتي سه سيمه، با هادي مسي، عايق پلي اتيلن کراس لينک، شيلد و نوار مسي و پوشش خارجي پي. وي. سي از نوع N2XSEY و به ‌مقطع 70×3 ميليمتر مربع.</v>
      </c>
      <c r="C873" s="60" t="str">
        <f>'متره برق'!R4731</f>
        <v>مترطول</v>
      </c>
      <c r="D873" s="60">
        <f>'متره برق'!S4731</f>
        <v>1140000</v>
      </c>
      <c r="E873" s="94" t="e">
        <f>VLOOKUP(A873,'متره برق'!A:K,9,FALSE)</f>
        <v>#N/A</v>
      </c>
      <c r="F873" s="97">
        <f t="shared" si="29"/>
        <v>0</v>
      </c>
      <c r="G873" s="98"/>
    </row>
    <row r="874" spans="1:7" ht="63.75" thickBot="1">
      <c r="A874" s="60" t="str">
        <f>'متره برق'!P4732</f>
        <v>092603</v>
      </c>
      <c r="B874" s="60" t="str">
        <f>'متره برق'!Q4732</f>
        <v>كابل 18/30 كيلو ولتي سه سيمه، با هادي مسي، عايق پلي اتيلن کراس لينک، شيلد و نوار مسي و پوشش خارجي پي. وي. سي از نوع N2XSEY و به ‌مقطع 95×3 ميليمتر مربع.</v>
      </c>
      <c r="C874" s="60" t="str">
        <f>'متره برق'!R4732</f>
        <v>مترطول</v>
      </c>
      <c r="D874" s="60">
        <f>'متره برق'!S4732</f>
        <v>1386000</v>
      </c>
      <c r="E874" s="94" t="e">
        <f>VLOOKUP(A874,'متره برق'!A:K,9,FALSE)</f>
        <v>#N/A</v>
      </c>
      <c r="F874" s="97">
        <f t="shared" si="29"/>
        <v>0</v>
      </c>
      <c r="G874" s="98"/>
    </row>
    <row r="875" spans="1:7" ht="63.75" thickBot="1">
      <c r="A875" s="60" t="str">
        <f>'متره برق'!P4733</f>
        <v>092604</v>
      </c>
      <c r="B875" s="60" t="str">
        <f>'متره برق'!Q4733</f>
        <v>كابل 18/30 كيلو ولتي سه سيمه، با هادي مسي، عايق پلي اتيلن کراس لينک، شيلد و نوار مسي و پوشش خارجي پي. وي. سي از نوع N2XSEY و به ‌مقطع 120×3 ميليمتر مربع.</v>
      </c>
      <c r="C875" s="60" t="str">
        <f>'متره برق'!R4733</f>
        <v>مترطول</v>
      </c>
      <c r="D875" s="60">
        <f>'متره برق'!S4733</f>
        <v>1517000</v>
      </c>
      <c r="E875" s="94" t="e">
        <f>VLOOKUP(A875,'متره برق'!A:K,9,FALSE)</f>
        <v>#N/A</v>
      </c>
      <c r="F875" s="97">
        <f t="shared" si="29"/>
        <v>0</v>
      </c>
      <c r="G875" s="98"/>
    </row>
    <row r="876" spans="1:7" ht="63.75" thickBot="1">
      <c r="A876" s="60" t="str">
        <f>'متره برق'!P4734</f>
        <v>092605</v>
      </c>
      <c r="B876" s="60" t="str">
        <f>'متره برق'!Q4734</f>
        <v>كابل 18/30 كيلو ولتي سه سيمه، با هادي مسي، عايق پلي اتيلن کراس لينک، شيلد و نوار مسي و پوشش خارجي پي. وي. سي از نوع N2XSEY و به ‌مقطع 150×3 ميليمتر مربع.</v>
      </c>
      <c r="C876" s="60" t="str">
        <f>'متره برق'!R4734</f>
        <v>مترطول</v>
      </c>
      <c r="D876" s="60">
        <f>'متره برق'!S4734</f>
        <v>1740000</v>
      </c>
      <c r="E876" s="94" t="e">
        <f>VLOOKUP(A876,'متره برق'!A:K,9,FALSE)</f>
        <v>#N/A</v>
      </c>
      <c r="F876" s="97">
        <f t="shared" si="29"/>
        <v>0</v>
      </c>
      <c r="G876" s="98"/>
    </row>
    <row r="877" spans="1:7" ht="63.75" thickBot="1">
      <c r="A877" s="60" t="str">
        <f>'متره برق'!P4735</f>
        <v>092606</v>
      </c>
      <c r="B877" s="60" t="str">
        <f>'متره برق'!Q4735</f>
        <v>كابل 18/30 كيلو ولتي سه سيمه، با هادي مسي، عايق پلي اتيلن کراس لينک، شيلد و نوار مسي و پوشش خارجي پي. وي. سي از نوع N2XSEY و به ‌مقطع 185×3 ميليمتر مربع.</v>
      </c>
      <c r="C877" s="60" t="str">
        <f>'متره برق'!R4735</f>
        <v>مترطول</v>
      </c>
      <c r="D877" s="60">
        <f>'متره برق'!S4735</f>
        <v>2208000</v>
      </c>
      <c r="E877" s="94" t="e">
        <f>VLOOKUP(A877,'متره برق'!A:K,9,FALSE)</f>
        <v>#N/A</v>
      </c>
      <c r="F877" s="97">
        <f t="shared" si="29"/>
        <v>0</v>
      </c>
      <c r="G877" s="98"/>
    </row>
    <row r="878" spans="1:7" ht="63.75" thickBot="1">
      <c r="A878" s="60" t="str">
        <f>'متره برق'!P4736</f>
        <v>092607</v>
      </c>
      <c r="B878" s="60" t="str">
        <f>'متره برق'!Q4736</f>
        <v>كابل 18/30 كيلو ولتي سه سيمه، با هادي مسي، عايق پلي اتيلن کراس لينک، شيلد و نوار مسي و پوشش خارجي پي. وي. سي از نوع N2XSEY و به ‌مقطع 240×3 ميليمتر مربع.</v>
      </c>
      <c r="C878" s="60" t="str">
        <f>'متره برق'!R4736</f>
        <v>مترطول</v>
      </c>
      <c r="D878" s="60">
        <f>'متره برق'!S4736</f>
        <v>2575000</v>
      </c>
      <c r="E878" s="94" t="e">
        <f>VLOOKUP(A878,'متره برق'!A:K,9,FALSE)</f>
        <v>#N/A</v>
      </c>
      <c r="F878" s="97">
        <f t="shared" si="29"/>
        <v>0</v>
      </c>
      <c r="G878" s="98"/>
    </row>
    <row r="879" spans="1:7" ht="63.75" thickBot="1">
      <c r="A879" s="60" t="str">
        <f>'متره برق'!P4737</f>
        <v>092608</v>
      </c>
      <c r="B879" s="60" t="str">
        <f>'متره برق'!Q4737</f>
        <v>كابل 18/30 كيلو ولتي سه سيمه، با هادي مسي، عايق پلي اتيلن کراس لينک، شيلد و نوار مسي و پوشش خارجي پي. وي. سي از نوع N2XSEY و به ‌مقطع 300×3 ميليمتر مربع.</v>
      </c>
      <c r="C879" s="60" t="str">
        <f>'متره برق'!R4737</f>
        <v>مترطول</v>
      </c>
      <c r="D879" s="60">
        <f>'متره برق'!S4737</f>
        <v>3066000</v>
      </c>
      <c r="E879" s="94" t="e">
        <f>VLOOKUP(A879,'متره برق'!A:K,9,FALSE)</f>
        <v>#N/A</v>
      </c>
      <c r="F879" s="97">
        <f t="shared" si="29"/>
        <v>0</v>
      </c>
      <c r="G879" s="98"/>
    </row>
    <row r="880" spans="1:7" ht="63.75" thickBot="1">
      <c r="A880" s="60" t="str">
        <f>'متره برق'!P4738</f>
        <v>092701</v>
      </c>
      <c r="B880" s="60" t="str">
        <f>'متره برق'!Q4738</f>
        <v>كابل 18/30 كيلو ولتي زره‌دار با نوار فولادي گالوانيزه سه سيمه، با هادي مسي، عايق پلي اتيلن کراس لينک، شيلد و نوار مسي و پوشش خارجي پي. وي. سي از نوع N2XSEYBY و به ‌مقطع 50×3 ميليمتر مربع.</v>
      </c>
      <c r="C880" s="60" t="str">
        <f>'متره برق'!R4738</f>
        <v>مترطول</v>
      </c>
      <c r="D880" s="60">
        <f>'متره برق'!S4738</f>
        <v>998000</v>
      </c>
      <c r="E880" s="94" t="e">
        <f>VLOOKUP(A880,'متره برق'!A:K,9,FALSE)</f>
        <v>#N/A</v>
      </c>
      <c r="F880" s="97">
        <f t="shared" si="29"/>
        <v>0</v>
      </c>
      <c r="G880" s="98"/>
    </row>
    <row r="881" spans="1:7" ht="63.75" thickBot="1">
      <c r="A881" s="60" t="str">
        <f>'متره برق'!P4739</f>
        <v>092702</v>
      </c>
      <c r="B881" s="60" t="str">
        <f>'متره برق'!Q4739</f>
        <v>كابل 18/30 كيلو ولتي زره‌دار با نوار فولادي گالوانيزه سه سيمه، با هادي مسي، عايق پلي اتيلن کراس لينک، شيلد و نوار مسي و پوشش خارجي پي. وي. سي از نوع N2XSEYBY و به ‌مقطع 70×3 ميليمتر مربع.</v>
      </c>
      <c r="C881" s="60" t="str">
        <f>'متره برق'!R4739</f>
        <v>مترطول</v>
      </c>
      <c r="D881" s="60">
        <f>'متره برق'!S4739</f>
        <v>1291000</v>
      </c>
      <c r="E881" s="94" t="e">
        <f>VLOOKUP(A881,'متره برق'!A:K,9,FALSE)</f>
        <v>#N/A</v>
      </c>
      <c r="F881" s="97">
        <f t="shared" si="29"/>
        <v>0</v>
      </c>
      <c r="G881" s="98"/>
    </row>
    <row r="882" spans="1:7" ht="63.75" thickBot="1">
      <c r="A882" s="60" t="str">
        <f>'متره برق'!P4740</f>
        <v>092703</v>
      </c>
      <c r="B882" s="60" t="str">
        <f>'متره برق'!Q4740</f>
        <v>كابل 18/30 كيلو ولتي زره‌دار با نوار فولادي گالوانيزه سه سيمه، با هادي مسي، عايق پلي اتيلن کراس لينک، شيلد و نوار مسي و پوشش خارجي پي. وي. سي از نوع N2XSEYBY و به ‌مقطع 95×3 ميليمتر مربع.</v>
      </c>
      <c r="C882" s="60" t="str">
        <f>'متره برق'!R4740</f>
        <v>مترطول</v>
      </c>
      <c r="D882" s="60">
        <f>'متره برق'!S4740</f>
        <v>1608000</v>
      </c>
      <c r="E882" s="94" t="e">
        <f>VLOOKUP(A882,'متره برق'!A:K,9,FALSE)</f>
        <v>#N/A</v>
      </c>
      <c r="F882" s="97">
        <f t="shared" si="29"/>
        <v>0</v>
      </c>
      <c r="G882" s="98"/>
    </row>
    <row r="883" spans="1:7" ht="63.75" thickBot="1">
      <c r="A883" s="60" t="str">
        <f>'متره برق'!P4741</f>
        <v>092704</v>
      </c>
      <c r="B883" s="60" t="str">
        <f>'متره برق'!Q4741</f>
        <v>كابل 18/30 كيلو ولتي زره‌دار با نوار فولادي گالوانيزه سه سيمه، با هادي مسي، عايق پلي اتيلن کراس لينک، شيلد و نوار مسي و پوشش خارجي پي. وي. سي از نوع N2XSEYBY و به ‌مقطع 120×3 ميليمتر مربع.</v>
      </c>
      <c r="C883" s="60" t="str">
        <f>'متره برق'!R4741</f>
        <v>مترطول</v>
      </c>
      <c r="D883" s="60">
        <f>'متره برق'!S4741</f>
        <v>1779000</v>
      </c>
      <c r="E883" s="94" t="e">
        <f>VLOOKUP(A883,'متره برق'!A:K,9,FALSE)</f>
        <v>#N/A</v>
      </c>
      <c r="F883" s="97">
        <f t="shared" si="29"/>
        <v>0</v>
      </c>
      <c r="G883" s="98"/>
    </row>
    <row r="884" spans="1:7" ht="63.75" thickBot="1">
      <c r="A884" s="60" t="str">
        <f>'متره برق'!P4742</f>
        <v>092705</v>
      </c>
      <c r="B884" s="60" t="str">
        <f>'متره برق'!Q4742</f>
        <v>كابل 18/30 كيلو ولتي زره‌دار با نوار فولادي گالوانيزه سه سيمه، با هادي مسي، عايق پلي اتيلن کراس لينک، شيلد و نوار مسي و پوشش خارجي پي. وي. سي از نوع N2XSEYBY و به ‌مقطع 150×3 ميليمتر مربع.</v>
      </c>
      <c r="C884" s="60" t="str">
        <f>'متره برق'!R4742</f>
        <v>مترطول</v>
      </c>
      <c r="D884" s="60">
        <f>'متره برق'!S4742</f>
        <v>1959000</v>
      </c>
      <c r="E884" s="94" t="e">
        <f>VLOOKUP(A884,'متره برق'!A:K,9,FALSE)</f>
        <v>#N/A</v>
      </c>
      <c r="F884" s="97">
        <f t="shared" si="29"/>
        <v>0</v>
      </c>
      <c r="G884" s="98"/>
    </row>
    <row r="885" spans="1:7" ht="63.75" thickBot="1">
      <c r="A885" s="60" t="str">
        <f>'متره برق'!P4743</f>
        <v>092706</v>
      </c>
      <c r="B885" s="60" t="str">
        <f>'متره برق'!Q4743</f>
        <v>كابل 18/30 كيلو ولتي زره‌دار با نوار فولادي گالوانيزه سه سيمه، با هادي مسي، عايق پلي اتيلن کراس لينک، شيلد و نوار مسي و پوشش خارجي پي. وي. سي از نوع N2XSEYBY و به ‌مقطع 185×3 ميليمتر مربع.</v>
      </c>
      <c r="C885" s="60" t="str">
        <f>'متره برق'!R4743</f>
        <v>مترطول</v>
      </c>
      <c r="D885" s="60">
        <f>'متره برق'!S4743</f>
        <v>2379000</v>
      </c>
      <c r="E885" s="94" t="e">
        <f>VLOOKUP(A885,'متره برق'!A:K,9,FALSE)</f>
        <v>#N/A</v>
      </c>
      <c r="F885" s="97">
        <f t="shared" si="29"/>
        <v>0</v>
      </c>
      <c r="G885" s="98"/>
    </row>
    <row r="886" spans="1:7" ht="63.75" thickBot="1">
      <c r="A886" s="60" t="str">
        <f>'متره برق'!P4744</f>
        <v>092707</v>
      </c>
      <c r="B886" s="60" t="str">
        <f>'متره برق'!Q4744</f>
        <v>كابل 18/30 كيلو ولتي زره‌دار با نوار فولادي گالوانيزه سه سيمه، با هادي مسي، عايق پلي اتيلن کراس لينک، شيلد و نوار مسي و پوشش خارجي پي. وي. سي از نوع N2XSEYBY و به ‌مقطع 240×3 ميليمتر مربع.</v>
      </c>
      <c r="C886" s="60" t="str">
        <f>'متره برق'!R4744</f>
        <v>مترطول</v>
      </c>
      <c r="D886" s="60">
        <f>'متره برق'!S4744</f>
        <v>2904000</v>
      </c>
      <c r="E886" s="94" t="e">
        <f>VLOOKUP(A886,'متره برق'!A:K,9,FALSE)</f>
        <v>#N/A</v>
      </c>
      <c r="F886" s="97">
        <f t="shared" si="29"/>
        <v>0</v>
      </c>
      <c r="G886" s="98"/>
    </row>
    <row r="887" spans="1:7" ht="63.75" thickBot="1">
      <c r="A887" s="60" t="str">
        <f>'متره برق'!P4745</f>
        <v>092708</v>
      </c>
      <c r="B887" s="60" t="str">
        <f>'متره برق'!Q4745</f>
        <v>كابل 18/30 كيلو ولتي زره‌دار با نوار فولادي گالوانيزه سه سيمه، با هادي مسي، عايق پلي اتيلن کراس لينک، شيلد و نوار مسي و پوشش خارجي پي. وي. سي از نوع N2XSEYBY و به ‌مقطع 300×3 ميليمتر مربع.</v>
      </c>
      <c r="C887" s="60" t="str">
        <f>'متره برق'!R4745</f>
        <v>مترطول</v>
      </c>
      <c r="D887" s="60">
        <f>'متره برق'!S4745</f>
        <v>3591000</v>
      </c>
      <c r="E887" s="94" t="e">
        <f>VLOOKUP(A887,'متره برق'!A:K,9,FALSE)</f>
        <v>#N/A</v>
      </c>
      <c r="F887" s="97">
        <f t="shared" si="29"/>
        <v>0</v>
      </c>
      <c r="G887" s="98"/>
    </row>
    <row r="888" spans="1:7" ht="63.75" thickBot="1">
      <c r="A888" s="60" t="str">
        <f>'متره برق'!P4746</f>
        <v>092801</v>
      </c>
      <c r="B888" s="60" t="str">
        <f>'متره برق'!Q4746</f>
        <v>كابل 18/30 كيلو ولتي تک سيمه، با هادي مسي، عايق پلي اتيلن کراس لينک، شيلد و نوار مسي و پوشش خارجي پي. وي. سي از نوع N2XSY و به ‌مقطع 50×1 ميليمتر مربع.</v>
      </c>
      <c r="C888" s="60" t="str">
        <f>'متره برق'!R4746</f>
        <v>مترطول</v>
      </c>
      <c r="D888" s="60">
        <f>'متره برق'!S4746</f>
        <v>289000</v>
      </c>
      <c r="E888" s="94" t="e">
        <f>VLOOKUP(A888,'متره برق'!A:K,9,FALSE)</f>
        <v>#N/A</v>
      </c>
      <c r="F888" s="97">
        <f t="shared" si="29"/>
        <v>0</v>
      </c>
      <c r="G888" s="98"/>
    </row>
    <row r="889" spans="1:7" ht="63.75" thickBot="1">
      <c r="A889" s="60" t="str">
        <f>'متره برق'!P4747</f>
        <v>092802</v>
      </c>
      <c r="B889" s="60" t="str">
        <f>'متره برق'!Q4747</f>
        <v>كابل 18/30 كيلو ولتي تک سيمه، با هادي مسي، عايق پلي اتيلن کراس لينک، شيلد و نوار مسي و پوشش خارجي پي. وي. سي از نوع N2XSY و به ‌مقطع 70×1 ميليمتر مربع.</v>
      </c>
      <c r="C889" s="60" t="str">
        <f>'متره برق'!R4747</f>
        <v>مترطول</v>
      </c>
      <c r="D889" s="60">
        <f>'متره برق'!S4747</f>
        <v>346000</v>
      </c>
      <c r="E889" s="94" t="e">
        <f>VLOOKUP(A889,'متره برق'!A:K,9,FALSE)</f>
        <v>#N/A</v>
      </c>
      <c r="F889" s="97">
        <f t="shared" si="29"/>
        <v>0</v>
      </c>
      <c r="G889" s="98"/>
    </row>
    <row r="890" spans="1:7" ht="63.75" thickBot="1">
      <c r="A890" s="60" t="str">
        <f>'متره برق'!P4748</f>
        <v>092803</v>
      </c>
      <c r="B890" s="60" t="str">
        <f>'متره برق'!Q4748</f>
        <v>كابل 18/30 كيلو ولتي تک سيمه، با هادي مسي، عايق پلي اتيلن کراس لينک، شيلد و نوار مسي و پوشش خارجي پي. وي. سي از نوع N2XSY و به ‌مقطع 95×1 ميليمتر مربع.</v>
      </c>
      <c r="C890" s="60" t="str">
        <f>'متره برق'!R4748</f>
        <v>مترطول</v>
      </c>
      <c r="D890" s="60">
        <f>'متره برق'!S4748</f>
        <v>420500</v>
      </c>
      <c r="E890" s="94" t="e">
        <f>VLOOKUP(A890,'متره برق'!A:K,9,FALSE)</f>
        <v>#N/A</v>
      </c>
      <c r="F890" s="97">
        <f t="shared" si="29"/>
        <v>0</v>
      </c>
      <c r="G890" s="98"/>
    </row>
    <row r="891" spans="1:7" ht="63.75" thickBot="1">
      <c r="A891" s="60" t="str">
        <f>'متره برق'!P4749</f>
        <v>092804</v>
      </c>
      <c r="B891" s="60" t="str">
        <f>'متره برق'!Q4749</f>
        <v>كابل 18/30 كيلو ولتي تک سيمه، با هادي مسي، عايق پلي اتيلن کراس لينک، شيلد و نوار مسي و پوشش خارجي پي. وي. سي از نوع N2XSY و به ‌مقطع 120×1 ميليمتر مربع.</v>
      </c>
      <c r="C891" s="60" t="str">
        <f>'متره برق'!R4749</f>
        <v>مترطول</v>
      </c>
      <c r="D891" s="60">
        <f>'متره برق'!S4749</f>
        <v>489000</v>
      </c>
      <c r="E891" s="94" t="e">
        <f>VLOOKUP(A891,'متره برق'!A:K,9,FALSE)</f>
        <v>#N/A</v>
      </c>
      <c r="F891" s="97">
        <f t="shared" si="29"/>
        <v>0</v>
      </c>
      <c r="G891" s="98"/>
    </row>
    <row r="892" spans="1:7" ht="63.75" thickBot="1">
      <c r="A892" s="60" t="str">
        <f>'متره برق'!P4750</f>
        <v>092805</v>
      </c>
      <c r="B892" s="60" t="str">
        <f>'متره برق'!Q4750</f>
        <v>كابل 18/30 كيلو ولتي تک سيمه، با هادي مسي، عايق پلي اتيلن کراس لينک، شيلد و نوار مسي و پوشش خارجي پي. وي. سي از نوع N2XSY و به ‌مقطع 150×1 ميليمتر مربع.</v>
      </c>
      <c r="C892" s="60" t="str">
        <f>'متره برق'!R4750</f>
        <v>مترطول</v>
      </c>
      <c r="D892" s="60">
        <f>'متره برق'!S4750</f>
        <v>587000</v>
      </c>
      <c r="E892" s="94" t="e">
        <f>VLOOKUP(A892,'متره برق'!A:K,9,FALSE)</f>
        <v>#N/A</v>
      </c>
      <c r="F892" s="97">
        <f t="shared" si="29"/>
        <v>0</v>
      </c>
      <c r="G892" s="98"/>
    </row>
    <row r="893" spans="1:7" ht="63.75" thickBot="1">
      <c r="A893" s="60" t="str">
        <f>'متره برق'!P4751</f>
        <v>092806</v>
      </c>
      <c r="B893" s="60" t="str">
        <f>'متره برق'!Q4751</f>
        <v>كابل 18/30 كيلو ولتي تک سيمه، با هادي مسي، عايق پلي اتيلن کراس لينک، شيلد و نوار مسي و پوشش خارجي پي. وي. سي از نوع N2XSY و به ‌مقطع 185×1 ميليمتر مربع.</v>
      </c>
      <c r="C893" s="60" t="str">
        <f>'متره برق'!R4751</f>
        <v>مترطول</v>
      </c>
      <c r="D893" s="60">
        <f>'متره برق'!S4751</f>
        <v>688000</v>
      </c>
      <c r="E893" s="94" t="e">
        <f>VLOOKUP(A893,'متره برق'!A:K,9,FALSE)</f>
        <v>#N/A</v>
      </c>
      <c r="F893" s="97">
        <f t="shared" si="29"/>
        <v>0</v>
      </c>
      <c r="G893" s="98"/>
    </row>
    <row r="894" spans="1:7" ht="63.75" thickBot="1">
      <c r="A894" s="60" t="str">
        <f>'متره برق'!P4752</f>
        <v>092807</v>
      </c>
      <c r="B894" s="60" t="str">
        <f>'متره برق'!Q4752</f>
        <v>كابل 18/30 كيلو ولتي تک سيمه، با هادي مسي، عايق پلي اتيلن کراس لينک، شيلد و نوار مسي و پوشش خارجي پي. وي. سي از نوع N2XSY و به ‌مقطع 240×1 ميليمتر مربع.</v>
      </c>
      <c r="C894" s="60" t="str">
        <f>'متره برق'!R4752</f>
        <v>مترطول</v>
      </c>
      <c r="D894" s="60">
        <f>'متره برق'!S4752</f>
        <v>846000</v>
      </c>
      <c r="E894" s="94" t="e">
        <f>VLOOKUP(A894,'متره برق'!A:K,9,FALSE)</f>
        <v>#N/A</v>
      </c>
      <c r="F894" s="97">
        <f t="shared" si="29"/>
        <v>0</v>
      </c>
      <c r="G894" s="98"/>
    </row>
    <row r="895" spans="1:7" ht="63.75" thickBot="1">
      <c r="A895" s="60" t="str">
        <f>'متره برق'!P4753</f>
        <v>092808</v>
      </c>
      <c r="B895" s="60" t="str">
        <f>'متره برق'!Q4753</f>
        <v>كابل 18/30 كيلو ولتي تک سيمه، با هادي مسي، عايق پلي اتيلن کراس لينک، شيلد و نوار مسي و پوشش خارجي پي. وي. سي از نوع N2XSY و به ‌مقطع 300×1 ميليمتر مربع.</v>
      </c>
      <c r="C895" s="60" t="str">
        <f>'متره برق'!R4753</f>
        <v>مترطول</v>
      </c>
      <c r="D895" s="60">
        <f>'متره برق'!S4753</f>
        <v>1006000</v>
      </c>
      <c r="E895" s="94" t="e">
        <f>VLOOKUP(A895,'متره برق'!A:K,9,FALSE)</f>
        <v>#N/A</v>
      </c>
      <c r="F895" s="97">
        <f t="shared" si="29"/>
        <v>0</v>
      </c>
      <c r="G895" s="98"/>
    </row>
    <row r="896" spans="1:7" ht="63.75" thickBot="1">
      <c r="A896" s="60" t="str">
        <f>'متره برق'!P4754</f>
        <v>092809</v>
      </c>
      <c r="B896" s="60" t="str">
        <f>'متره برق'!Q4754</f>
        <v>كابل 18/30 كيلو ولتي تک سيمه، با هادي مسي، عايق پلي اتيلن کراس لينک، شيلد و نوار مسي و پوشش خارجي پي. وي. سي از نوع N2XSY و به ‌مقطع 400×1 ميليمتر مربع.</v>
      </c>
      <c r="C896" s="60" t="str">
        <f>'متره برق'!R4754</f>
        <v>مترطول</v>
      </c>
      <c r="D896" s="60">
        <f>'متره برق'!S4754</f>
        <v>1253000</v>
      </c>
      <c r="E896" s="94" t="e">
        <f>VLOOKUP(A896,'متره برق'!A:K,9,FALSE)</f>
        <v>#N/A</v>
      </c>
      <c r="F896" s="97">
        <f t="shared" si="29"/>
        <v>0</v>
      </c>
      <c r="G896" s="98"/>
    </row>
    <row r="897" spans="1:7" ht="63.75" thickBot="1">
      <c r="A897" s="60" t="str">
        <f>'متره برق'!P4755</f>
        <v>092810</v>
      </c>
      <c r="B897" s="60" t="str">
        <f>'متره برق'!Q4755</f>
        <v>كابل 18/30 كيلو ولتي تک سيمه، با هادي مسي، عايق پلي اتيلن کراس لينک، شيلد و نوار مسي و پوشش خارجي پي. وي. سي از نوع N2XSY و به ‌مقطع 500×1 ميليمتر مربع.</v>
      </c>
      <c r="C897" s="60" t="str">
        <f>'متره برق'!R4755</f>
        <v>مترطول</v>
      </c>
      <c r="D897" s="60">
        <f>'متره برق'!S4755</f>
        <v>1535000</v>
      </c>
      <c r="E897" s="94" t="e">
        <f>VLOOKUP(A897,'متره برق'!A:K,9,FALSE)</f>
        <v>#N/A</v>
      </c>
      <c r="F897" s="97">
        <f t="shared" si="29"/>
        <v>0</v>
      </c>
      <c r="G897" s="98"/>
    </row>
    <row r="898" spans="1:7" ht="63.75" thickBot="1">
      <c r="A898" s="60" t="str">
        <f>'متره برق'!P4756</f>
        <v>092901</v>
      </c>
      <c r="B898" s="60" t="str">
        <f>'متره برق'!Q4756</f>
        <v>كابل 18/30 كيلو ولتي زره‌دار با نوار آلومينيومي تک‌سيمه، با هادي مسي، عايق پلي اتيلن کراس لينک، شيلد و نوار مسي و پوشش خارجي پي. وي. سي از نوع N2XSYBY و به ‌مقطع 50×1 ميليمتر مربع.</v>
      </c>
      <c r="C898" s="60" t="str">
        <f>'متره برق'!R4756</f>
        <v>مترطول</v>
      </c>
      <c r="D898" s="60">
        <f>'متره برق'!S4756</f>
        <v>337500</v>
      </c>
      <c r="E898" s="94" t="e">
        <f>VLOOKUP(A898,'متره برق'!A:K,9,FALSE)</f>
        <v>#N/A</v>
      </c>
      <c r="F898" s="97">
        <f t="shared" si="29"/>
        <v>0</v>
      </c>
      <c r="G898" s="98"/>
    </row>
    <row r="899" spans="1:7" ht="63.75" thickBot="1">
      <c r="A899" s="60" t="str">
        <f>'متره برق'!P4757</f>
        <v>092902</v>
      </c>
      <c r="B899" s="60" t="str">
        <f>'متره برق'!Q4757</f>
        <v>كابل 18/30 كيلو ولتي زره‌دار با نوار آلومينيومي تک‌سيمه، با هادي مسي، عايق پلي اتيلن کراس لينک، شيلد و نوار مسي و پوشش خارجي پي. وي. سي از نوع N2XSYBY و به ‌مقطع 70×1 ميليمتر مربع.</v>
      </c>
      <c r="C899" s="60" t="str">
        <f>'متره برق'!R4757</f>
        <v>مترطول</v>
      </c>
      <c r="D899" s="60">
        <f>'متره برق'!S4757</f>
        <v>380000</v>
      </c>
      <c r="E899" s="94" t="e">
        <f>VLOOKUP(A899,'متره برق'!A:K,9,FALSE)</f>
        <v>#N/A</v>
      </c>
      <c r="F899" s="97">
        <f t="shared" si="29"/>
        <v>0</v>
      </c>
      <c r="G899" s="98"/>
    </row>
    <row r="900" spans="1:7" ht="63.75" thickBot="1">
      <c r="A900" s="60" t="str">
        <f>'متره برق'!P4758</f>
        <v>092903</v>
      </c>
      <c r="B900" s="60" t="str">
        <f>'متره برق'!Q4758</f>
        <v>كابل 18/30 كيلو ولتي زره‌دار با نوار آلومينيومي تک‌سيمه، با هادي مسي، عايق پلي اتيلن کراس لينک، شيلد و نوار مسي و پوشش خارجي پي. وي. سي از نوع N2XSYBY و به ‌مقطع 95×1 ميليمتر مربع.</v>
      </c>
      <c r="C900" s="60" t="str">
        <f>'متره برق'!R4758</f>
        <v>مترطول</v>
      </c>
      <c r="D900" s="60">
        <f>'متره برق'!S4758</f>
        <v>498000</v>
      </c>
      <c r="E900" s="94" t="e">
        <f>VLOOKUP(A900,'متره برق'!A:K,9,FALSE)</f>
        <v>#N/A</v>
      </c>
      <c r="F900" s="97">
        <f t="shared" si="29"/>
        <v>0</v>
      </c>
      <c r="G900" s="98"/>
    </row>
    <row r="901" spans="1:7" ht="63.75" thickBot="1">
      <c r="A901" s="60" t="str">
        <f>'متره برق'!P4759</f>
        <v>092904</v>
      </c>
      <c r="B901" s="60" t="str">
        <f>'متره برق'!Q4759</f>
        <v>كابل 18/30 كيلو ولتي زره‌دار با نوار آلومينيومي تک‌سيمه، با هادي مسي، عايق پلي اتيلن کراس لينک، شيلد و نوار مسي و پوشش خارجي پي. وي. سي از نوع N2XSYBY و به ‌مقطع 120×1 ميليمتر مربع.</v>
      </c>
      <c r="C901" s="60" t="str">
        <f>'متره برق'!R4759</f>
        <v>مترطول</v>
      </c>
      <c r="D901" s="60">
        <f>'متره برق'!S4759</f>
        <v>555000</v>
      </c>
      <c r="E901" s="94" t="e">
        <f>VLOOKUP(A901,'متره برق'!A:K,9,FALSE)</f>
        <v>#N/A</v>
      </c>
      <c r="F901" s="97">
        <f t="shared" si="29"/>
        <v>0</v>
      </c>
      <c r="G901" s="98"/>
    </row>
    <row r="902" spans="1:7" ht="63.75" thickBot="1">
      <c r="A902" s="60" t="str">
        <f>'متره برق'!P4760</f>
        <v>092905</v>
      </c>
      <c r="B902" s="60" t="str">
        <f>'متره برق'!Q4760</f>
        <v>كابل 18/30 كيلو ولتي زره‌دار با نوار آلومينيومي تک‌سيمه، با هادي مسي، عايق پلي اتيلن کراس لينک، شيلد و نوار مسي و پوشش خارجي پي. وي. سي از نوع N2XSYBY و به ‌مقطع 150×1 ميليمتر مربع.</v>
      </c>
      <c r="C902" s="60" t="str">
        <f>'متره برق'!R4760</f>
        <v>مترطول</v>
      </c>
      <c r="D902" s="60">
        <f>'متره برق'!S4760</f>
        <v>641000</v>
      </c>
      <c r="E902" s="94" t="e">
        <f>VLOOKUP(A902,'متره برق'!A:K,9,FALSE)</f>
        <v>#N/A</v>
      </c>
      <c r="F902" s="97">
        <f t="shared" si="29"/>
        <v>0</v>
      </c>
      <c r="G902" s="98"/>
    </row>
    <row r="903" spans="1:7" ht="63.75" thickBot="1">
      <c r="A903" s="60" t="str">
        <f>'متره برق'!P4761</f>
        <v>092906</v>
      </c>
      <c r="B903" s="60" t="str">
        <f>'متره برق'!Q4761</f>
        <v>كابل 18/30 كيلو ولتي زره‌دار با نوار آلومينيومي تک‌سيمه، با هادي مسي، عايق پلي اتيلن کراس لينک، شيلد و نوار مسي و پوشش خارجي پي. وي. سي از نوع N2XSYBY و به ‌مقطع 185×1 ميليمتر مربع.</v>
      </c>
      <c r="C903" s="60" t="str">
        <f>'متره برق'!R4761</f>
        <v>مترطول</v>
      </c>
      <c r="D903" s="60">
        <f>'متره برق'!S4761</f>
        <v>751500</v>
      </c>
      <c r="E903" s="94" t="e">
        <f>VLOOKUP(A903,'متره برق'!A:K,9,FALSE)</f>
        <v>#N/A</v>
      </c>
      <c r="F903" s="97">
        <f t="shared" si="29"/>
        <v>0</v>
      </c>
      <c r="G903" s="98"/>
    </row>
    <row r="904" spans="1:7" ht="63.75" thickBot="1">
      <c r="A904" s="60" t="str">
        <f>'متره برق'!P4762</f>
        <v>092907</v>
      </c>
      <c r="B904" s="60" t="str">
        <f>'متره برق'!Q4762</f>
        <v>كابل 18/30 كيلو ولتي زره‌دار با نوار آلومينيومي تک‌سيمه، با هادي مسي، عايق پلي اتيلن کراس لينک، شيلد و نوار مسي و پوشش خارجي پي. وي. سي از نوع N2XSYBY و به ‌مقطع 240×1 ميليمتر مربع.</v>
      </c>
      <c r="C904" s="60" t="str">
        <f>'متره برق'!R4762</f>
        <v>مترطول</v>
      </c>
      <c r="D904" s="60">
        <f>'متره برق'!S4762</f>
        <v>935500</v>
      </c>
      <c r="E904" s="94" t="e">
        <f>VLOOKUP(A904,'متره برق'!A:K,9,FALSE)</f>
        <v>#N/A</v>
      </c>
      <c r="F904" s="97">
        <f t="shared" si="29"/>
        <v>0</v>
      </c>
      <c r="G904" s="98"/>
    </row>
    <row r="905" spans="1:7" ht="63.75" thickBot="1">
      <c r="A905" s="60" t="str">
        <f>'متره برق'!P4763</f>
        <v>092908</v>
      </c>
      <c r="B905" s="60" t="str">
        <f>'متره برق'!Q4763</f>
        <v>كابل 18/30 كيلو ولتي زره‌دار با نوار آلومينيومي تک‌سيمه، با هادي مسي، عايق پلي اتيلن کراس لينک، شيلد و نوار مسي و پوشش خارجي پي. وي. سي از نوع N2XSYBY و به ‌مقطع 300×1 ميليمتر مربع.</v>
      </c>
      <c r="C905" s="60" t="str">
        <f>'متره برق'!R4763</f>
        <v>مترطول</v>
      </c>
      <c r="D905" s="60">
        <f>'متره برق'!S4763</f>
        <v>1068000</v>
      </c>
      <c r="E905" s="94" t="e">
        <f>VLOOKUP(A905,'متره برق'!A:K,9,FALSE)</f>
        <v>#N/A</v>
      </c>
      <c r="F905" s="97">
        <f t="shared" si="29"/>
        <v>0</v>
      </c>
      <c r="G905" s="98"/>
    </row>
    <row r="906" spans="1:7" ht="63.75" thickBot="1">
      <c r="A906" s="60" t="str">
        <f>'متره برق'!P4764</f>
        <v>092909</v>
      </c>
      <c r="B906" s="60" t="str">
        <f>'متره برق'!Q4764</f>
        <v>كابل 18/30 كيلو ولتي زره‌دار با نوار آلومينيومي تک‌سيمه، با هادي مسي، عايق پلي اتيلن کراس لينک، شيلد و نوار مسي و پوشش خارجي پي. وي. سي از نوع N2XSYBY و به ‌مقطع 400×1 ميليمتر مربع.</v>
      </c>
      <c r="C906" s="60" t="str">
        <f>'متره برق'!R4764</f>
        <v>مترطول</v>
      </c>
      <c r="D906" s="60">
        <f>'متره برق'!S4764</f>
        <v>1345000</v>
      </c>
      <c r="E906" s="94" t="e">
        <f>VLOOKUP(A906,'متره برق'!A:K,9,FALSE)</f>
        <v>#N/A</v>
      </c>
      <c r="F906" s="97">
        <f t="shared" si="29"/>
        <v>0</v>
      </c>
      <c r="G906" s="98"/>
    </row>
    <row r="907" spans="1:7" ht="63.75" thickBot="1">
      <c r="A907" s="60" t="str">
        <f>'متره برق'!P4765</f>
        <v>092910</v>
      </c>
      <c r="B907" s="60" t="str">
        <f>'متره برق'!Q4765</f>
        <v>كابل 18/30 كيلو ولتي زره‌دار با نوار آلومينيومي تک‌سيمه، با هادي مسي، عايق پلي اتيلن کراس لينک، شيلد و نوار مسي و پوشش خارجي پي. وي. سي از نوع N2XSYBY و به ‌مقطع 500×1 ميليمتر مربع.</v>
      </c>
      <c r="C907" s="60" t="str">
        <f>'متره برق'!R4765</f>
        <v>مترطول</v>
      </c>
      <c r="D907" s="60">
        <f>'متره برق'!S4765</f>
        <v>1613000</v>
      </c>
      <c r="E907" s="94" t="e">
        <f>VLOOKUP(A907,'متره برق'!A:K,9,FALSE)</f>
        <v>#N/A</v>
      </c>
      <c r="F907" s="97">
        <f t="shared" si="29"/>
        <v>0</v>
      </c>
      <c r="G907" s="98"/>
    </row>
    <row r="908" spans="1:7" ht="63.75" thickBot="1">
      <c r="A908" s="60" t="str">
        <f>'متره برق'!P4766</f>
        <v>095101</v>
      </c>
      <c r="B908" s="60" t="str">
        <f>'متره برق'!Q4766</f>
        <v>كابل 3/6/6 كيلو ولتي زره‌دار با نوار فولادي گالوانيزه سه سيمه، با هادي آلومينيومي، عايق پلي‌اتيلن کراس لينک و پوشش خارجي پي. وي. سي از نوع NA2XSEYBY و به مقطع 35×3 ميليمتر مربع.</v>
      </c>
      <c r="C908" s="60" t="str">
        <f>'متره برق'!R4766</f>
        <v>مترطول</v>
      </c>
      <c r="D908" s="60">
        <f>'متره برق'!S4766</f>
        <v>298000</v>
      </c>
      <c r="E908" s="94" t="e">
        <f>VLOOKUP(A908,'متره برق'!A:K,9,FALSE)</f>
        <v>#N/A</v>
      </c>
      <c r="F908" s="97">
        <f t="shared" si="29"/>
        <v>0</v>
      </c>
      <c r="G908" s="98"/>
    </row>
    <row r="909" spans="1:7" ht="63.75" thickBot="1">
      <c r="A909" s="60" t="str">
        <f>'متره برق'!P4767</f>
        <v>095102</v>
      </c>
      <c r="B909" s="60" t="str">
        <f>'متره برق'!Q4767</f>
        <v>كابل 3/6/6 كيلو ولتي زره‌دار با نوار فولادي گالوانيزه سه سيمه، با هادي آلومينيومي، عايق پلي‌اتيلن کراس لينک و پوشش خارجي پي. وي. سي از نوع NA2XSEYBY و به مقطع 50×3 ميليمتر مربع.</v>
      </c>
      <c r="C909" s="60" t="str">
        <f>'متره برق'!R4767</f>
        <v>مترطول</v>
      </c>
      <c r="D909" s="60">
        <f>'متره برق'!S4767</f>
        <v>337500</v>
      </c>
      <c r="E909" s="94" t="e">
        <f>VLOOKUP(A909,'متره برق'!A:K,9,FALSE)</f>
        <v>#N/A</v>
      </c>
      <c r="F909" s="97">
        <f t="shared" si="29"/>
        <v>0</v>
      </c>
      <c r="G909" s="98"/>
    </row>
    <row r="910" spans="1:7" ht="63.75" thickBot="1">
      <c r="A910" s="60" t="str">
        <f>'متره برق'!P4768</f>
        <v>095103</v>
      </c>
      <c r="B910" s="60" t="str">
        <f>'متره برق'!Q4768</f>
        <v>كابل 3/6/6 كيلو ولتي زره‌دار با نوار فولادي گالوانيزه سه سيمه، با هادي آلومينيومي، عايق پلي‌اتيلن کراس لينک و پوشش خارجي پي. وي. سي از نوع NA2XSEYBY و به مقطع 70×3 ميليمتر مربع.</v>
      </c>
      <c r="C910" s="60" t="str">
        <f>'متره برق'!R4768</f>
        <v>مترطول</v>
      </c>
      <c r="D910" s="60">
        <f>'متره برق'!S4768</f>
        <v>406500</v>
      </c>
      <c r="E910" s="94" t="e">
        <f>VLOOKUP(A910,'متره برق'!A:K,9,FALSE)</f>
        <v>#N/A</v>
      </c>
      <c r="F910" s="97">
        <f t="shared" si="29"/>
        <v>0</v>
      </c>
      <c r="G910" s="98"/>
    </row>
    <row r="911" spans="1:7" ht="63.75" thickBot="1">
      <c r="A911" s="60" t="str">
        <f>'متره برق'!P4769</f>
        <v>095104</v>
      </c>
      <c r="B911" s="60" t="str">
        <f>'متره برق'!Q4769</f>
        <v>كابل 3/6/6 كيلو ولتي زره‌دار با نوار فولادي گالوانيزه سه سيمه، با هادي آلومينيومي، عايق پلي‌اتيلن کراس لينک و پوشش خارجي پي. وي. سي از نوع NA2XSEYBY و به مقطع 95×3 ميليمتر مربع.</v>
      </c>
      <c r="C911" s="60" t="str">
        <f>'متره برق'!R4769</f>
        <v>مترطول</v>
      </c>
      <c r="D911" s="60">
        <f>'متره برق'!S4769</f>
        <v>534500</v>
      </c>
      <c r="E911" s="94" t="e">
        <f>VLOOKUP(A911,'متره برق'!A:K,9,FALSE)</f>
        <v>#N/A</v>
      </c>
      <c r="F911" s="97">
        <f t="shared" si="29"/>
        <v>0</v>
      </c>
      <c r="G911" s="98"/>
    </row>
    <row r="912" spans="1:7" ht="63.75" thickBot="1">
      <c r="A912" s="60" t="str">
        <f>'متره برق'!P4770</f>
        <v>095105</v>
      </c>
      <c r="B912" s="60" t="str">
        <f>'متره برق'!Q4770</f>
        <v>كابل 3/6/6 كيلو ولتي زره‌دار با نوار فولادي گالوانيزه سه سيمه، با هادي آلومينيومي، عايق پلي‌اتيلن کراس لينک و پوشش خارجي پي. وي. سي از نوع NA2XSEYBY و به مقطع 120×3 ميليمتر مربع.</v>
      </c>
      <c r="C912" s="60" t="str">
        <f>'متره برق'!R4770</f>
        <v>مترطول</v>
      </c>
      <c r="D912" s="60">
        <f>'متره برق'!S4770</f>
        <v>633000</v>
      </c>
      <c r="E912" s="94" t="e">
        <f>VLOOKUP(A912,'متره برق'!A:K,9,FALSE)</f>
        <v>#N/A</v>
      </c>
      <c r="F912" s="97">
        <f t="shared" ref="F912:F975" si="30">IF(ISNA(E912*D912),0,ROUND((E912*D912),0))</f>
        <v>0</v>
      </c>
      <c r="G912" s="98"/>
    </row>
    <row r="913" spans="1:7" ht="63.75" thickBot="1">
      <c r="A913" s="60" t="str">
        <f>'متره برق'!P4771</f>
        <v>095106</v>
      </c>
      <c r="B913" s="60" t="str">
        <f>'متره برق'!Q4771</f>
        <v>كابل 3/6/6 كيلو ولتي زره‌دار با نوار فولادي گالوانيزه سه سيمه، با هادي آلومينيومي، عايق پلي‌اتيلن کراس لينک و پوشش خارجي پي. وي. سي از نوع NA2XSEYBY و به مقطع 150×3 ميليمتر مربع.</v>
      </c>
      <c r="C913" s="60" t="str">
        <f>'متره برق'!R4771</f>
        <v>مترطول</v>
      </c>
      <c r="D913" s="60">
        <f>'متره برق'!S4771</f>
        <v>752000</v>
      </c>
      <c r="E913" s="94" t="e">
        <f>VLOOKUP(A913,'متره برق'!A:K,9,FALSE)</f>
        <v>#N/A</v>
      </c>
      <c r="F913" s="97">
        <f t="shared" si="30"/>
        <v>0</v>
      </c>
      <c r="G913" s="98"/>
    </row>
    <row r="914" spans="1:7" ht="63.75" thickBot="1">
      <c r="A914" s="60" t="str">
        <f>'متره برق'!P4772</f>
        <v>095107</v>
      </c>
      <c r="B914" s="60" t="str">
        <f>'متره برق'!Q4772</f>
        <v>كابل 3/6/6 كيلو ولتي زره‌دار با نوار فولادي گالوانيزه سه سيمه، با هادي آلومينيومي، عايق پلي‌اتيلن کراس لينک و پوشش خارجي پي. وي. سي از نوع NA2XSEYBY و به مقطع 185×3 ميليمتر مربع.</v>
      </c>
      <c r="C914" s="60" t="str">
        <f>'متره برق'!R4772</f>
        <v>مترطول</v>
      </c>
      <c r="D914" s="60">
        <f>'متره برق'!S4772</f>
        <v>928500</v>
      </c>
      <c r="E914" s="94" t="e">
        <f>VLOOKUP(A914,'متره برق'!A:K,9,FALSE)</f>
        <v>#N/A</v>
      </c>
      <c r="F914" s="97">
        <f t="shared" si="30"/>
        <v>0</v>
      </c>
      <c r="G914" s="98"/>
    </row>
    <row r="915" spans="1:7" ht="63.75" thickBot="1">
      <c r="A915" s="60" t="str">
        <f>'متره برق'!P4773</f>
        <v>095108</v>
      </c>
      <c r="B915" s="60" t="str">
        <f>'متره برق'!Q4773</f>
        <v>كابل 3/6/6 كيلو ولتي زره‌دار با نوار فولادي گالوانيزه سه سيمه، با هادي آلومينيومي، عايق پلي‌اتيلن کراس لينک و پوشش خارجي پي. وي. سي از نوع NA2XSEYBY و به مقطع 240×3 ميليمتر مربع.</v>
      </c>
      <c r="C915" s="60" t="str">
        <f>'متره برق'!R4773</f>
        <v>مترطول</v>
      </c>
      <c r="D915" s="60">
        <f>'متره برق'!S4773</f>
        <v>1057000</v>
      </c>
      <c r="E915" s="94" t="e">
        <f>VLOOKUP(A915,'متره برق'!A:K,9,FALSE)</f>
        <v>#N/A</v>
      </c>
      <c r="F915" s="97">
        <f t="shared" si="30"/>
        <v>0</v>
      </c>
      <c r="G915" s="98"/>
    </row>
    <row r="916" spans="1:7" ht="63.75" thickBot="1">
      <c r="A916" s="60" t="str">
        <f>'متره برق'!P4774</f>
        <v>095109</v>
      </c>
      <c r="B916" s="60" t="str">
        <f>'متره برق'!Q4774</f>
        <v>كابل 3/6/6 كيلو ولتي زره‌دار با نوار فولادي گالوانيزه سه سيمه، با هادي آلومينيومي، عايق پلي‌اتيلن کراس لينک و پوشش خارجي پي. وي. سي از نوع NA2XSEYBY و به مقطع 300×3 ميليمتر مربع.</v>
      </c>
      <c r="C916" s="60" t="str">
        <f>'متره برق'!R4774</f>
        <v>مترطول</v>
      </c>
      <c r="D916" s="60">
        <f>'متره برق'!S4774</f>
        <v>1327000</v>
      </c>
      <c r="E916" s="94" t="e">
        <f>VLOOKUP(A916,'متره برق'!A:K,9,FALSE)</f>
        <v>#N/A</v>
      </c>
      <c r="F916" s="97">
        <f t="shared" si="30"/>
        <v>0</v>
      </c>
      <c r="G916" s="98"/>
    </row>
    <row r="917" spans="1:7" ht="63.75" thickBot="1">
      <c r="A917" s="60" t="str">
        <f>'متره برق'!P4775</f>
        <v>095601</v>
      </c>
      <c r="B917" s="60" t="str">
        <f>'متره برق'!Q4775</f>
        <v>كابل 6/10 كيلو ولتي سه سيمه، با هادي آلومينيومي، عايق پلي اتيلن كراس لينك، شيلد و نوار مسي و پوشش خارجي پي. وي. سي از نوع NA2XSEY و به مقطع 35×3 ميليمتر مربع.</v>
      </c>
      <c r="C917" s="60" t="str">
        <f>'متره برق'!R4775</f>
        <v>مترطول</v>
      </c>
      <c r="D917" s="60">
        <f>'متره برق'!S4775</f>
        <v>209000</v>
      </c>
      <c r="E917" s="94" t="e">
        <f>VLOOKUP(A917,'متره برق'!A:K,9,FALSE)</f>
        <v>#N/A</v>
      </c>
      <c r="F917" s="97">
        <f t="shared" si="30"/>
        <v>0</v>
      </c>
      <c r="G917" s="98"/>
    </row>
    <row r="918" spans="1:7" ht="63.75" thickBot="1">
      <c r="A918" s="60" t="str">
        <f>'متره برق'!P4776</f>
        <v>095602</v>
      </c>
      <c r="B918" s="60" t="str">
        <f>'متره برق'!Q4776</f>
        <v>كابل6/10 كيلو ولتي سه سيمه، با هادي آلومينيومي، عايق پلي اتيلن كراس لينك، شيلد و نوار مسي و پوشش خارجي پي. وي. سي از نوع NA2XSEY و به مقطع 50×3 ميليمتر مربع.</v>
      </c>
      <c r="C918" s="60" t="str">
        <f>'متره برق'!R4776</f>
        <v>مترطول</v>
      </c>
      <c r="D918" s="60">
        <f>'متره برق'!S4776</f>
        <v>379000</v>
      </c>
      <c r="E918" s="94" t="e">
        <f>VLOOKUP(A918,'متره برق'!A:K,9,FALSE)</f>
        <v>#N/A</v>
      </c>
      <c r="F918" s="97">
        <f t="shared" si="30"/>
        <v>0</v>
      </c>
      <c r="G918" s="98"/>
    </row>
    <row r="919" spans="1:7" ht="63.75" thickBot="1">
      <c r="A919" s="60" t="str">
        <f>'متره برق'!P4777</f>
        <v>095603</v>
      </c>
      <c r="B919" s="60" t="str">
        <f>'متره برق'!Q4777</f>
        <v>كابل 6/10 كيلو ولتي سه سيمه، با هادي آلومينيومي، عايق پلي اتيلن كراس لينك، شيلد و نوار مسي و پوشش خارجي پي. وي. سي از نوع NA2XSEY و به مقطع 70×3 ميليمتر مربع.</v>
      </c>
      <c r="C919" s="60" t="str">
        <f>'متره برق'!R4777</f>
        <v>مترطول</v>
      </c>
      <c r="D919" s="60">
        <f>'متره برق'!S4777</f>
        <v>414500</v>
      </c>
      <c r="E919" s="94" t="e">
        <f>VLOOKUP(A919,'متره برق'!A:K,9,FALSE)</f>
        <v>#N/A</v>
      </c>
      <c r="F919" s="97">
        <f t="shared" si="30"/>
        <v>0</v>
      </c>
      <c r="G919" s="98"/>
    </row>
    <row r="920" spans="1:7" ht="63.75" thickBot="1">
      <c r="A920" s="60" t="str">
        <f>'متره برق'!P4778</f>
        <v>095604</v>
      </c>
      <c r="B920" s="60" t="str">
        <f>'متره برق'!Q4778</f>
        <v>كابل 6/10 كيلو ولتي سه سيمه، با هادي آلومينيومي، عايق پلي اتيلن كراس لينك، شيلد و نوار مسي و پوشش خارجي پي. وي. سي از نوع NA2XSEY و به مقطع 95×3 ميليمتر مربع.</v>
      </c>
      <c r="C920" s="60" t="str">
        <f>'متره برق'!R4778</f>
        <v>مترطول</v>
      </c>
      <c r="D920" s="60">
        <f>'متره برق'!S4778</f>
        <v>456500</v>
      </c>
      <c r="E920" s="94" t="e">
        <f>VLOOKUP(A920,'متره برق'!A:K,9,FALSE)</f>
        <v>#N/A</v>
      </c>
      <c r="F920" s="97">
        <f t="shared" si="30"/>
        <v>0</v>
      </c>
      <c r="G920" s="98"/>
    </row>
    <row r="921" spans="1:7" ht="63.75" thickBot="1">
      <c r="A921" s="60" t="str">
        <f>'متره برق'!P4779</f>
        <v>095605</v>
      </c>
      <c r="B921" s="60" t="str">
        <f>'متره برق'!Q4779</f>
        <v>كابل 6/10 كيلو ولتي سه سيمه، با هادي آلومينيومي، عايق پلي اتيلن كراس لينك، شيلد و نوار مسي و پوشش خارجي پي. وي. سي از نوع NA2XSEY و به مقطع 120×3 ميليمتر مربع.</v>
      </c>
      <c r="C921" s="60" t="str">
        <f>'متره برق'!R4779</f>
        <v>مترطول</v>
      </c>
      <c r="D921" s="60">
        <f>'متره برق'!S4779</f>
        <v>501000</v>
      </c>
      <c r="E921" s="94" t="e">
        <f>VLOOKUP(A921,'متره برق'!A:K,9,FALSE)</f>
        <v>#N/A</v>
      </c>
      <c r="F921" s="97">
        <f t="shared" si="30"/>
        <v>0</v>
      </c>
      <c r="G921" s="98"/>
    </row>
    <row r="922" spans="1:7" ht="63.75" thickBot="1">
      <c r="A922" s="60" t="str">
        <f>'متره برق'!P4780</f>
        <v>095606</v>
      </c>
      <c r="B922" s="60" t="str">
        <f>'متره برق'!Q4780</f>
        <v>كابل 6/10 كيلو ولتي سه سيمه، با هادي آلومينيومي، عايق پلي اتيلن كراس لينك، شيلد و نوار مسي و پوشش خارجي پي. وي. سي از نوع NA2XSEY و به مقطع 150×3 ميليمتر مربع.</v>
      </c>
      <c r="C922" s="60" t="str">
        <f>'متره برق'!R4780</f>
        <v>مترطول</v>
      </c>
      <c r="D922" s="60">
        <f>'متره برق'!S4780</f>
        <v>552500</v>
      </c>
      <c r="E922" s="94" t="e">
        <f>VLOOKUP(A922,'متره برق'!A:K,9,FALSE)</f>
        <v>#N/A</v>
      </c>
      <c r="F922" s="97">
        <f t="shared" si="30"/>
        <v>0</v>
      </c>
      <c r="G922" s="98"/>
    </row>
    <row r="923" spans="1:7" ht="63.75" thickBot="1">
      <c r="A923" s="60" t="str">
        <f>'متره برق'!P4781</f>
        <v>095607</v>
      </c>
      <c r="B923" s="60" t="str">
        <f>'متره برق'!Q4781</f>
        <v>كابل 6/10 كيلو ولتي سه سيمه، با هادي آلومينيومي، عايق پلي اتيلن كراس لينك، شيلد و نوار مسي و پوشش خارجي پي. وي. سي از نوع NA2XSEY و به مقطع 185×3 ميليمتر مربع.</v>
      </c>
      <c r="C923" s="60" t="str">
        <f>'متره برق'!R4781</f>
        <v>مترطول</v>
      </c>
      <c r="D923" s="60">
        <f>'متره برق'!S4781</f>
        <v>610500</v>
      </c>
      <c r="E923" s="94" t="e">
        <f>VLOOKUP(A923,'متره برق'!A:K,9,FALSE)</f>
        <v>#N/A</v>
      </c>
      <c r="F923" s="97">
        <f t="shared" si="30"/>
        <v>0</v>
      </c>
      <c r="G923" s="98"/>
    </row>
    <row r="924" spans="1:7" ht="63.75" thickBot="1">
      <c r="A924" s="60" t="str">
        <f>'متره برق'!P4782</f>
        <v>095608</v>
      </c>
      <c r="B924" s="60" t="str">
        <f>'متره برق'!Q4782</f>
        <v>كابل 6/10 كيلو ولتي سه سيمه، با هادي آلومينيومي، عايق پلي اتيلن كراس لينك، شيلد و نوار مسي و پوشش خارجي پي. وي. سي از نوع NA2XSEY و به مقطع 240×3 ميليمتر مربع.</v>
      </c>
      <c r="C924" s="60" t="str">
        <f>'متره برق'!R4782</f>
        <v>مترطول</v>
      </c>
      <c r="D924" s="60">
        <f>'متره برق'!S4782</f>
        <v>631000</v>
      </c>
      <c r="E924" s="94" t="e">
        <f>VLOOKUP(A924,'متره برق'!A:K,9,FALSE)</f>
        <v>#N/A</v>
      </c>
      <c r="F924" s="97">
        <f t="shared" si="30"/>
        <v>0</v>
      </c>
      <c r="G924" s="98"/>
    </row>
    <row r="925" spans="1:7" ht="63.75" thickBot="1">
      <c r="A925" s="60" t="str">
        <f>'متره برق'!P4783</f>
        <v>095609</v>
      </c>
      <c r="B925" s="60" t="str">
        <f>'متره برق'!Q4783</f>
        <v>كابل 6/10 كيلو ولتي سه سيمه، با هادي آلومينيومي، عايق پلي اتيلن كراس لينك، شيلد و نوار مسي و پوشش خارجي پي. وي. سي از نوع NA2XSEY و به مقطع 300×3 ميليمتر مربع.</v>
      </c>
      <c r="C925" s="60" t="str">
        <f>'متره برق'!R4783</f>
        <v>مترطول</v>
      </c>
      <c r="D925" s="60">
        <f>'متره برق'!S4783</f>
        <v>651500</v>
      </c>
      <c r="E925" s="94" t="e">
        <f>VLOOKUP(A925,'متره برق'!A:K,9,FALSE)</f>
        <v>#N/A</v>
      </c>
      <c r="F925" s="97">
        <f t="shared" si="30"/>
        <v>0</v>
      </c>
      <c r="G925" s="98"/>
    </row>
    <row r="926" spans="1:7" ht="63.75" thickBot="1">
      <c r="A926" s="60" t="str">
        <f>'متره برق'!P4784</f>
        <v>095701</v>
      </c>
      <c r="B926" s="60" t="str">
        <f>'متره برق'!Q4784</f>
        <v>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35×3 ميليمتر مربع.</v>
      </c>
      <c r="C926" s="60" t="str">
        <f>'متره برق'!R4784</f>
        <v>مترطول</v>
      </c>
      <c r="D926" s="60">
        <f>'متره برق'!S4784</f>
        <v>330500</v>
      </c>
      <c r="E926" s="94" t="e">
        <f>VLOOKUP(A926,'متره برق'!A:K,9,FALSE)</f>
        <v>#N/A</v>
      </c>
      <c r="F926" s="97">
        <f t="shared" si="30"/>
        <v>0</v>
      </c>
      <c r="G926" s="98"/>
    </row>
    <row r="927" spans="1:7" ht="63.75" thickBot="1">
      <c r="A927" s="60" t="str">
        <f>'متره برق'!P4785</f>
        <v>095702</v>
      </c>
      <c r="B927" s="60" t="str">
        <f>'متره برق'!Q4785</f>
        <v>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50×3 ميليمتر مربع.</v>
      </c>
      <c r="C927" s="60" t="str">
        <f>'متره برق'!R4785</f>
        <v>مترطول</v>
      </c>
      <c r="D927" s="60">
        <f>'متره برق'!S4785</f>
        <v>374000</v>
      </c>
      <c r="E927" s="94" t="e">
        <f>VLOOKUP(A927,'متره برق'!A:K,9,FALSE)</f>
        <v>#N/A</v>
      </c>
      <c r="F927" s="97">
        <f t="shared" si="30"/>
        <v>0</v>
      </c>
      <c r="G927" s="98"/>
    </row>
    <row r="928" spans="1:7" ht="63.75" thickBot="1">
      <c r="A928" s="60" t="str">
        <f>'متره برق'!P4786</f>
        <v>095703</v>
      </c>
      <c r="B928" s="60" t="str">
        <f>'متره برق'!Q4786</f>
        <v>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70×3 ميليمتر مربع.</v>
      </c>
      <c r="C928" s="60" t="str">
        <f>'متره برق'!R4786</f>
        <v>مترطول</v>
      </c>
      <c r="D928" s="60">
        <f>'متره برق'!S4786</f>
        <v>458000</v>
      </c>
      <c r="E928" s="94" t="e">
        <f>VLOOKUP(A928,'متره برق'!A:K,9,FALSE)</f>
        <v>#N/A</v>
      </c>
      <c r="F928" s="97">
        <f t="shared" si="30"/>
        <v>0</v>
      </c>
      <c r="G928" s="98"/>
    </row>
    <row r="929" spans="1:7" ht="63.75" thickBot="1">
      <c r="A929" s="60" t="str">
        <f>'متره برق'!P4787</f>
        <v>095704</v>
      </c>
      <c r="B929" s="60" t="str">
        <f>'متره برق'!Q4787</f>
        <v>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95×3 ميليمتر مربع.</v>
      </c>
      <c r="C929" s="60" t="str">
        <f>'متره برق'!R4787</f>
        <v>مترطول</v>
      </c>
      <c r="D929" s="60">
        <f>'متره برق'!S4787</f>
        <v>549000</v>
      </c>
      <c r="E929" s="94" t="e">
        <f>VLOOKUP(A929,'متره برق'!A:K,9,FALSE)</f>
        <v>#N/A</v>
      </c>
      <c r="F929" s="97">
        <f t="shared" si="30"/>
        <v>0</v>
      </c>
      <c r="G929" s="98"/>
    </row>
    <row r="930" spans="1:7" ht="63.75" thickBot="1">
      <c r="A930" s="60" t="str">
        <f>'متره برق'!P4788</f>
        <v>095705</v>
      </c>
      <c r="B930" s="60" t="str">
        <f>'متره برق'!Q4788</f>
        <v>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120×3 ميليمتر مربع.</v>
      </c>
      <c r="C930" s="60" t="str">
        <f>'متره برق'!R4788</f>
        <v>مترطول</v>
      </c>
      <c r="D930" s="60">
        <f>'متره برق'!S4788</f>
        <v>674500</v>
      </c>
      <c r="E930" s="94" t="e">
        <f>VLOOKUP(A930,'متره برق'!A:K,9,FALSE)</f>
        <v>#N/A</v>
      </c>
      <c r="F930" s="97">
        <f t="shared" si="30"/>
        <v>0</v>
      </c>
      <c r="G930" s="98"/>
    </row>
    <row r="931" spans="1:7" ht="63.75" thickBot="1">
      <c r="A931" s="60" t="str">
        <f>'متره برق'!P4789</f>
        <v>095706</v>
      </c>
      <c r="B931" s="60" t="str">
        <f>'متره برق'!Q4789</f>
        <v>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150×3 ميليمتر مربع.</v>
      </c>
      <c r="C931" s="60" t="str">
        <f>'متره برق'!R4789</f>
        <v>مترطول</v>
      </c>
      <c r="D931" s="60">
        <f>'متره برق'!S4789</f>
        <v>840000</v>
      </c>
      <c r="E931" s="94" t="e">
        <f>VLOOKUP(A931,'متره برق'!A:K,9,FALSE)</f>
        <v>#N/A</v>
      </c>
      <c r="F931" s="97">
        <f t="shared" si="30"/>
        <v>0</v>
      </c>
      <c r="G931" s="98"/>
    </row>
    <row r="932" spans="1:7" ht="63.75" thickBot="1">
      <c r="A932" s="60" t="str">
        <f>'متره برق'!P4790</f>
        <v>095707</v>
      </c>
      <c r="B932" s="60" t="str">
        <f>'متره برق'!Q4790</f>
        <v>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185×3 ميليمتر مربع.</v>
      </c>
      <c r="C932" s="60" t="str">
        <f>'متره برق'!R4790</f>
        <v>مترطول</v>
      </c>
      <c r="D932" s="60">
        <f>'متره برق'!S4790</f>
        <v>944500</v>
      </c>
      <c r="E932" s="94" t="e">
        <f>VLOOKUP(A932,'متره برق'!A:K,9,FALSE)</f>
        <v>#N/A</v>
      </c>
      <c r="F932" s="97">
        <f t="shared" si="30"/>
        <v>0</v>
      </c>
      <c r="G932" s="98"/>
    </row>
    <row r="933" spans="1:7" ht="63.75" thickBot="1">
      <c r="A933" s="60" t="str">
        <f>'متره برق'!P4791</f>
        <v>095708</v>
      </c>
      <c r="B933" s="60" t="str">
        <f>'متره برق'!Q4791</f>
        <v>كابل 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240×3 ميليمتر مربع.</v>
      </c>
      <c r="C933" s="60" t="str">
        <f>'متره برق'!R4791</f>
        <v>مترطول</v>
      </c>
      <c r="D933" s="60">
        <f>'متره برق'!S4791</f>
        <v>785000</v>
      </c>
      <c r="E933" s="94" t="e">
        <f>VLOOKUP(A933,'متره برق'!A:K,9,FALSE)</f>
        <v>#N/A</v>
      </c>
      <c r="F933" s="97">
        <f t="shared" si="30"/>
        <v>0</v>
      </c>
      <c r="G933" s="98"/>
    </row>
    <row r="934" spans="1:7" ht="63.75" thickBot="1">
      <c r="A934" s="60" t="str">
        <f>'متره برق'!P4792</f>
        <v>095709</v>
      </c>
      <c r="B934" s="60" t="str">
        <f>'متره برق'!Q4792</f>
        <v>كابل6/10 كيلو ولتي زره‌دار با نوار فولادي گالوانيزه، سه سيمه با هادي آلومينيومي، عايق پلي اتيلن کراس لينک، شيلد و نوار مسي و پوشش خارجي پي. وي. سي از نوع NA2XSEYBY و به مقطع 300×3 ميليمتر مربع.</v>
      </c>
      <c r="C934" s="60" t="str">
        <f>'متره برق'!R4792</f>
        <v>مترطول</v>
      </c>
      <c r="D934" s="60">
        <f>'متره برق'!S4792</f>
        <v>1328000</v>
      </c>
      <c r="E934" s="94" t="e">
        <f>VLOOKUP(A934,'متره برق'!A:K,9,FALSE)</f>
        <v>#N/A</v>
      </c>
      <c r="F934" s="97">
        <f t="shared" si="30"/>
        <v>0</v>
      </c>
      <c r="G934" s="98"/>
    </row>
    <row r="935" spans="1:7" ht="63.75" thickBot="1">
      <c r="A935" s="60" t="str">
        <f>'متره برق'!P4793</f>
        <v>095801</v>
      </c>
      <c r="B935" s="60" t="str">
        <f>'متره برق'!Q4793</f>
        <v>كابل 6/10 كيلو ولتي تك سيمه با هادي آلومينيومي، عايق پلي اتيلن كراس لينك، شيلد و نوار مسي و پوشش خارجي پي. وي. سي از نوع NA2XSY و به مقطع 35×1 ميليمتر مربع.</v>
      </c>
      <c r="C935" s="60" t="str">
        <f>'متره برق'!R4793</f>
        <v>مترطول</v>
      </c>
      <c r="D935" s="60">
        <f>'متره برق'!S4793</f>
        <v>89400</v>
      </c>
      <c r="E935" s="94" t="e">
        <f>VLOOKUP(A935,'متره برق'!A:K,9,FALSE)</f>
        <v>#N/A</v>
      </c>
      <c r="F935" s="97">
        <f t="shared" si="30"/>
        <v>0</v>
      </c>
      <c r="G935" s="98"/>
    </row>
    <row r="936" spans="1:7" ht="63.75" thickBot="1">
      <c r="A936" s="60" t="str">
        <f>'متره برق'!P4794</f>
        <v>095802</v>
      </c>
      <c r="B936" s="60" t="str">
        <f>'متره برق'!Q4794</f>
        <v>كابل 6/10 كيلو ولتي تك سيمه با هادي آلومينيومي، عايق پلي اتيلن كراس لينك، شيلد و نوار مسي و پوشش خارجي پي. وي. سي از نوع NA2XSY و به مقطع 50×1 ميليمتر مربع.</v>
      </c>
      <c r="C936" s="60" t="str">
        <f>'متره برق'!R4794</f>
        <v>مترطول</v>
      </c>
      <c r="D936" s="60">
        <f>'متره برق'!S4794</f>
        <v>99000</v>
      </c>
      <c r="E936" s="94" t="e">
        <f>VLOOKUP(A936,'متره برق'!A:K,9,FALSE)</f>
        <v>#N/A</v>
      </c>
      <c r="F936" s="97">
        <f t="shared" si="30"/>
        <v>0</v>
      </c>
      <c r="G936" s="98"/>
    </row>
    <row r="937" spans="1:7" ht="63.75" thickBot="1">
      <c r="A937" s="60" t="str">
        <f>'متره برق'!P4795</f>
        <v>095803</v>
      </c>
      <c r="B937" s="60" t="str">
        <f>'متره برق'!Q4795</f>
        <v>كابل 6/10 كيلو ولتي تك سيمه با هادي آلومينيومي، عايق پلي اتيلن كراس لينك، شيلد و نوار مسي و پوشش خارجي پي. وي. سي از نوع NA2XSY و به مقطع 70×1 ميليمتر مربع.</v>
      </c>
      <c r="C937" s="60" t="str">
        <f>'متره برق'!R4795</f>
        <v>مترطول</v>
      </c>
      <c r="D937" s="60">
        <f>'متره برق'!S4795</f>
        <v>130500</v>
      </c>
      <c r="E937" s="94" t="e">
        <f>VLOOKUP(A937,'متره برق'!A:K,9,FALSE)</f>
        <v>#N/A</v>
      </c>
      <c r="F937" s="97">
        <f t="shared" si="30"/>
        <v>0</v>
      </c>
      <c r="G937" s="98"/>
    </row>
    <row r="938" spans="1:7" ht="63.75" thickBot="1">
      <c r="A938" s="60" t="str">
        <f>'متره برق'!P4796</f>
        <v>095804</v>
      </c>
      <c r="B938" s="60" t="str">
        <f>'متره برق'!Q4796</f>
        <v>كابل 6/10 كيلو ولتي تك سيمه با هادي آلومينيومي، عايق پلي اتيلن كراس لينك، شيلد و نوار مسي و پوشش خارجي پي. وي. سي از نوع NA2XSY و به مقطع 95×1 ميليمتر مربع.</v>
      </c>
      <c r="C938" s="60" t="str">
        <f>'متره برق'!R4796</f>
        <v>مترطول</v>
      </c>
      <c r="D938" s="60">
        <f>'متره برق'!S4796</f>
        <v>139500</v>
      </c>
      <c r="E938" s="94" t="e">
        <f>VLOOKUP(A938,'متره برق'!A:K,9,FALSE)</f>
        <v>#N/A</v>
      </c>
      <c r="F938" s="97">
        <f t="shared" si="30"/>
        <v>0</v>
      </c>
      <c r="G938" s="98"/>
    </row>
    <row r="939" spans="1:7" ht="63.75" thickBot="1">
      <c r="A939" s="60" t="str">
        <f>'متره برق'!P4797</f>
        <v>095805</v>
      </c>
      <c r="B939" s="60" t="str">
        <f>'متره برق'!Q4797</f>
        <v>كابل 6/10 كيلو ولتي تك سيمه با هادي آلومينيومي، عايق پلي اتيلن كراس لينك، شيلد و نوار مسي و پوشش خارجي پي. وي. سي از نوع NA2XSY و به مقطع 120×1 ميليمتر مربع.</v>
      </c>
      <c r="C939" s="60" t="str">
        <f>'متره برق'!R4797</f>
        <v>مترطول</v>
      </c>
      <c r="D939" s="60">
        <f>'متره برق'!S4797</f>
        <v>154000</v>
      </c>
      <c r="E939" s="94" t="e">
        <f>VLOOKUP(A939,'متره برق'!A:K,9,FALSE)</f>
        <v>#N/A</v>
      </c>
      <c r="F939" s="97">
        <f t="shared" si="30"/>
        <v>0</v>
      </c>
      <c r="G939" s="98"/>
    </row>
    <row r="940" spans="1:7" ht="63.75" thickBot="1">
      <c r="A940" s="60" t="str">
        <f>'متره برق'!P4798</f>
        <v>095806</v>
      </c>
      <c r="B940" s="60" t="str">
        <f>'متره برق'!Q4798</f>
        <v>كابل 6/10 كيلو ولتي تك سيمه با هادي آلومينيومي، عايق پلي اتيلن كراس لينك، شيلد و نوار مسي و پوشش خارجي پي. وي. سي از نوع NA2XSY و به مقطع 150×1 ميليمتر مربع.</v>
      </c>
      <c r="C940" s="60" t="str">
        <f>'متره برق'!R4798</f>
        <v>مترطول</v>
      </c>
      <c r="D940" s="60">
        <f>'متره برق'!S4798</f>
        <v>179000</v>
      </c>
      <c r="E940" s="94" t="e">
        <f>VLOOKUP(A940,'متره برق'!A:K,9,FALSE)</f>
        <v>#N/A</v>
      </c>
      <c r="F940" s="97">
        <f t="shared" si="30"/>
        <v>0</v>
      </c>
      <c r="G940" s="98"/>
    </row>
    <row r="941" spans="1:7" ht="63.75" thickBot="1">
      <c r="A941" s="60" t="str">
        <f>'متره برق'!P4799</f>
        <v>095807</v>
      </c>
      <c r="B941" s="60" t="str">
        <f>'متره برق'!Q4799</f>
        <v>كابل 6/10 كيلو ولتي تك سيمه با هادي آلومينيومي، عايق پلي اتيلن كراس لينك، شيلد و نوار مسي و پوشش خارجي پي. وي. سي از نوع NA2XSY و به مقطع 185×1 ميليمتر مربع.</v>
      </c>
      <c r="C941" s="60" t="str">
        <f>'متره برق'!R4799</f>
        <v>مترطول</v>
      </c>
      <c r="D941" s="60">
        <f>'متره برق'!S4799</f>
        <v>201000</v>
      </c>
      <c r="E941" s="94" t="e">
        <f>VLOOKUP(A941,'متره برق'!A:K,9,FALSE)</f>
        <v>#N/A</v>
      </c>
      <c r="F941" s="97">
        <f t="shared" si="30"/>
        <v>0</v>
      </c>
      <c r="G941" s="98"/>
    </row>
    <row r="942" spans="1:7" ht="63.75" thickBot="1">
      <c r="A942" s="60" t="str">
        <f>'متره برق'!P4800</f>
        <v>095808</v>
      </c>
      <c r="B942" s="60" t="str">
        <f>'متره برق'!Q4800</f>
        <v>كابل 6/10 كيلو ولتي تك سيمه با هادي آلومينيومي، عايق پلي اتيلن كراس لينك، شيلد و نوار مسي و پوشش خارجي پي. وي. سي از نوع NA2XSY و به مقطع 240×1 ميليمتر مربع.</v>
      </c>
      <c r="C942" s="60" t="str">
        <f>'متره برق'!R4800</f>
        <v>مترطول</v>
      </c>
      <c r="D942" s="60">
        <f>'متره برق'!S4800</f>
        <v>258500</v>
      </c>
      <c r="E942" s="94" t="e">
        <f>VLOOKUP(A942,'متره برق'!A:K,9,FALSE)</f>
        <v>#N/A</v>
      </c>
      <c r="F942" s="97">
        <f t="shared" si="30"/>
        <v>0</v>
      </c>
      <c r="G942" s="98"/>
    </row>
    <row r="943" spans="1:7" ht="63.75" thickBot="1">
      <c r="A943" s="60" t="str">
        <f>'متره برق'!P4801</f>
        <v>095809</v>
      </c>
      <c r="B943" s="60" t="str">
        <f>'متره برق'!Q4801</f>
        <v>كابل 6/10 كيلو ولتي تك سيمه با هادي آلومينيومي، عايق پلي اتيلن كراس لينك، شيلد و نوار مسي و پوشش خارجي پي. وي. سي از نوع NA2XSY و به مقطع 300×1 ميليمتر مربع.</v>
      </c>
      <c r="C943" s="60" t="str">
        <f>'متره برق'!R4801</f>
        <v>مترطول</v>
      </c>
      <c r="D943" s="60">
        <f>'متره برق'!S4801</f>
        <v>308500</v>
      </c>
      <c r="E943" s="94" t="e">
        <f>VLOOKUP(A943,'متره برق'!A:K,9,FALSE)</f>
        <v>#N/A</v>
      </c>
      <c r="F943" s="97">
        <f t="shared" si="30"/>
        <v>0</v>
      </c>
      <c r="G943" s="98"/>
    </row>
    <row r="944" spans="1:7" ht="63.75" thickBot="1">
      <c r="A944" s="60" t="str">
        <f>'متره برق'!P4802</f>
        <v>095810</v>
      </c>
      <c r="B944" s="60" t="str">
        <f>'متره برق'!Q4802</f>
        <v>كابل 6/10 كيلو ولتي تك سيمه با هادي آلومينيومي، عايق پلي اتيلن كراس لينك، شيلد و نوار مسي و پوشش خارجي پي. وي. سي از نوع NA2XSY و به مقطع 400×1 ميليمتر مربع.</v>
      </c>
      <c r="C944" s="60" t="str">
        <f>'متره برق'!R4802</f>
        <v>مترطول</v>
      </c>
      <c r="D944" s="60">
        <f>'متره برق'!S4802</f>
        <v>345000</v>
      </c>
      <c r="E944" s="94" t="e">
        <f>VLOOKUP(A944,'متره برق'!A:K,9,FALSE)</f>
        <v>#N/A</v>
      </c>
      <c r="F944" s="97">
        <f t="shared" si="30"/>
        <v>0</v>
      </c>
      <c r="G944" s="98"/>
    </row>
    <row r="945" spans="1:7" ht="63.75" thickBot="1">
      <c r="A945" s="60" t="str">
        <f>'متره برق'!P4803</f>
        <v>095811</v>
      </c>
      <c r="B945" s="60" t="str">
        <f>'متره برق'!Q4803</f>
        <v>كابل 6/10 كيلو ولتي تك سيمه با هادي آلومينيومي، عايق پلي اتيلن كراس لينك، شيلد و نوار مسي و پوشش خارجي پي. وي. سي از نوع NA2XSY و به مقطع 500×1 ميليمتر مربع.</v>
      </c>
      <c r="C945" s="60" t="str">
        <f>'متره برق'!R4803</f>
        <v>مترطول</v>
      </c>
      <c r="D945" s="60">
        <f>'متره برق'!S4803</f>
        <v>445500</v>
      </c>
      <c r="E945" s="94" t="e">
        <f>VLOOKUP(A945,'متره برق'!A:K,9,FALSE)</f>
        <v>#N/A</v>
      </c>
      <c r="F945" s="97">
        <f t="shared" si="30"/>
        <v>0</v>
      </c>
      <c r="G945" s="98"/>
    </row>
    <row r="946" spans="1:7" ht="63.75" thickBot="1">
      <c r="A946" s="60" t="str">
        <f>'متره برق'!P4804</f>
        <v>095901</v>
      </c>
      <c r="B946" s="60" t="str">
        <f>'متره برق'!Q4804</f>
        <v>كابل 6/10 كيلو ولتي زره‌دار با نوار آلومينيومي، تک‌سيمه با هادي آلومينيومي، عايق پلي اتيلن كراس لينك، شيلد و نوار مسي و پوشش خارجي پي. وي. سي از نوع NA2XSYBY و به مقطع 35×1 ميليمتر مربع.</v>
      </c>
      <c r="C946" s="60" t="str">
        <f>'متره برق'!R4804</f>
        <v>مترطول</v>
      </c>
      <c r="D946" s="60">
        <f>'متره برق'!S4804</f>
        <v>123500</v>
      </c>
      <c r="E946" s="94" t="e">
        <f>VLOOKUP(A946,'متره برق'!A:K,9,FALSE)</f>
        <v>#N/A</v>
      </c>
      <c r="F946" s="97">
        <f t="shared" si="30"/>
        <v>0</v>
      </c>
      <c r="G946" s="98"/>
    </row>
    <row r="947" spans="1:7" ht="63.75" thickBot="1">
      <c r="A947" s="60" t="str">
        <f>'متره برق'!P4805</f>
        <v>095902</v>
      </c>
      <c r="B947" s="60" t="str">
        <f>'متره برق'!Q4805</f>
        <v>كابل 6/10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v>
      </c>
      <c r="C947" s="60" t="str">
        <f>'متره برق'!R4805</f>
        <v>مترطول</v>
      </c>
      <c r="D947" s="60">
        <f>'متره برق'!S4805</f>
        <v>141000</v>
      </c>
      <c r="E947" s="94" t="e">
        <f>VLOOKUP(A947,'متره برق'!A:K,9,FALSE)</f>
        <v>#N/A</v>
      </c>
      <c r="F947" s="97">
        <f t="shared" si="30"/>
        <v>0</v>
      </c>
      <c r="G947" s="98"/>
    </row>
    <row r="948" spans="1:7" ht="63.75" thickBot="1">
      <c r="A948" s="60" t="str">
        <f>'متره برق'!P4806</f>
        <v>095903</v>
      </c>
      <c r="B948" s="60" t="str">
        <f>'متره برق'!Q4806</f>
        <v>كابل 6/10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v>
      </c>
      <c r="C948" s="60" t="str">
        <f>'متره برق'!R4806</f>
        <v>مترطول</v>
      </c>
      <c r="D948" s="60">
        <f>'متره برق'!S4806</f>
        <v>165500</v>
      </c>
      <c r="E948" s="94" t="e">
        <f>VLOOKUP(A948,'متره برق'!A:K,9,FALSE)</f>
        <v>#N/A</v>
      </c>
      <c r="F948" s="97">
        <f t="shared" si="30"/>
        <v>0</v>
      </c>
      <c r="G948" s="98"/>
    </row>
    <row r="949" spans="1:7" ht="63.75" thickBot="1">
      <c r="A949" s="60" t="str">
        <f>'متره برق'!P4807</f>
        <v>095904</v>
      </c>
      <c r="B949" s="60" t="str">
        <f>'متره برق'!Q4807</f>
        <v>كابل 6/10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v>
      </c>
      <c r="C949" s="60" t="str">
        <f>'متره برق'!R4807</f>
        <v>مترطول</v>
      </c>
      <c r="D949" s="60">
        <f>'متره برق'!S4807</f>
        <v>184000</v>
      </c>
      <c r="E949" s="94" t="e">
        <f>VLOOKUP(A949,'متره برق'!A:K,9,FALSE)</f>
        <v>#N/A</v>
      </c>
      <c r="F949" s="97">
        <f t="shared" si="30"/>
        <v>0</v>
      </c>
      <c r="G949" s="98"/>
    </row>
    <row r="950" spans="1:7" ht="63.75" thickBot="1">
      <c r="A950" s="60" t="str">
        <f>'متره برق'!P4808</f>
        <v>095905</v>
      </c>
      <c r="B950" s="60" t="str">
        <f>'متره برق'!Q4808</f>
        <v>كابل 6/10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v>
      </c>
      <c r="C950" s="60" t="str">
        <f>'متره برق'!R4808</f>
        <v>مترطول</v>
      </c>
      <c r="D950" s="60">
        <f>'متره برق'!S4808</f>
        <v>215000</v>
      </c>
      <c r="E950" s="94" t="e">
        <f>VLOOKUP(A950,'متره برق'!A:K,9,FALSE)</f>
        <v>#N/A</v>
      </c>
      <c r="F950" s="97">
        <f t="shared" si="30"/>
        <v>0</v>
      </c>
      <c r="G950" s="98"/>
    </row>
    <row r="951" spans="1:7" ht="63.75" thickBot="1">
      <c r="A951" s="60" t="str">
        <f>'متره برق'!P4809</f>
        <v>095906</v>
      </c>
      <c r="B951" s="60" t="str">
        <f>'متره برق'!Q4809</f>
        <v>كابل 6/10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v>
      </c>
      <c r="C951" s="60" t="str">
        <f>'متره برق'!R4809</f>
        <v>مترطول</v>
      </c>
      <c r="D951" s="60">
        <f>'متره برق'!S4809</f>
        <v>244500</v>
      </c>
      <c r="E951" s="94" t="e">
        <f>VLOOKUP(A951,'متره برق'!A:K,9,FALSE)</f>
        <v>#N/A</v>
      </c>
      <c r="F951" s="97">
        <f t="shared" si="30"/>
        <v>0</v>
      </c>
      <c r="G951" s="98"/>
    </row>
    <row r="952" spans="1:7" ht="63.75" thickBot="1">
      <c r="A952" s="60" t="str">
        <f>'متره برق'!P4810</f>
        <v>095907</v>
      </c>
      <c r="B952" s="60" t="str">
        <f>'متره برق'!Q4810</f>
        <v>كابل 6/10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v>
      </c>
      <c r="C952" s="60" t="str">
        <f>'متره برق'!R4810</f>
        <v>مترطول</v>
      </c>
      <c r="D952" s="60">
        <f>'متره برق'!S4810</f>
        <v>292500</v>
      </c>
      <c r="E952" s="94" t="e">
        <f>VLOOKUP(A952,'متره برق'!A:K,9,FALSE)</f>
        <v>#N/A</v>
      </c>
      <c r="F952" s="97">
        <f t="shared" si="30"/>
        <v>0</v>
      </c>
      <c r="G952" s="98"/>
    </row>
    <row r="953" spans="1:7" ht="63.75" thickBot="1">
      <c r="A953" s="60" t="str">
        <f>'متره برق'!P4811</f>
        <v>095908</v>
      </c>
      <c r="B953" s="60" t="str">
        <f>'متره برق'!Q4811</f>
        <v>كابل 6/10كيلو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v>
      </c>
      <c r="C953" s="60" t="str">
        <f>'متره برق'!R4811</f>
        <v>مترطول</v>
      </c>
      <c r="D953" s="60">
        <f>'متره برق'!S4811</f>
        <v>345000</v>
      </c>
      <c r="E953" s="94" t="e">
        <f>VLOOKUP(A953,'متره برق'!A:K,9,FALSE)</f>
        <v>#N/A</v>
      </c>
      <c r="F953" s="97">
        <f t="shared" si="30"/>
        <v>0</v>
      </c>
      <c r="G953" s="98"/>
    </row>
    <row r="954" spans="1:7" ht="63.75" thickBot="1">
      <c r="A954" s="60" t="str">
        <f>'متره برق'!P4812</f>
        <v>095909</v>
      </c>
      <c r="B954" s="60" t="str">
        <f>'متره برق'!Q4812</f>
        <v>كابل 6/10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v>
      </c>
      <c r="C954" s="60" t="str">
        <f>'متره برق'!R4812</f>
        <v>مترطول</v>
      </c>
      <c r="D954" s="60">
        <f>'متره برق'!S4812</f>
        <v>392000</v>
      </c>
      <c r="E954" s="94" t="e">
        <f>VLOOKUP(A954,'متره برق'!A:K,9,FALSE)</f>
        <v>#N/A</v>
      </c>
      <c r="F954" s="97">
        <f t="shared" si="30"/>
        <v>0</v>
      </c>
      <c r="G954" s="98"/>
    </row>
    <row r="955" spans="1:7" ht="63.75" thickBot="1">
      <c r="A955" s="60" t="str">
        <f>'متره برق'!P4813</f>
        <v>095910</v>
      </c>
      <c r="B955" s="60" t="str">
        <f>'متره برق'!Q4813</f>
        <v>كابل 6/10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v>
      </c>
      <c r="C955" s="60" t="str">
        <f>'متره برق'!R4813</f>
        <v>مترطول</v>
      </c>
      <c r="D955" s="60">
        <f>'متره برق'!S4813</f>
        <v>486500</v>
      </c>
      <c r="E955" s="94" t="e">
        <f>VLOOKUP(A955,'متره برق'!A:K,9,FALSE)</f>
        <v>#N/A</v>
      </c>
      <c r="F955" s="97">
        <f t="shared" si="30"/>
        <v>0</v>
      </c>
      <c r="G955" s="98"/>
    </row>
    <row r="956" spans="1:7" ht="63.75" thickBot="1">
      <c r="A956" s="60" t="str">
        <f>'متره برق'!P4814</f>
        <v>095911</v>
      </c>
      <c r="B956" s="60" t="str">
        <f>'متره برق'!Q4814</f>
        <v>كابل 6/10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v>
      </c>
      <c r="C956" s="60" t="str">
        <f>'متره برق'!R4814</f>
        <v>مترطول</v>
      </c>
      <c r="D956" s="60">
        <f>'متره برق'!S4814</f>
        <v>522000</v>
      </c>
      <c r="E956" s="94" t="e">
        <f>VLOOKUP(A956,'متره برق'!A:K,9,FALSE)</f>
        <v>#N/A</v>
      </c>
      <c r="F956" s="97">
        <f t="shared" si="30"/>
        <v>0</v>
      </c>
      <c r="G956" s="98"/>
    </row>
    <row r="957" spans="1:7" ht="63.75" thickBot="1">
      <c r="A957" s="60" t="str">
        <f>'متره برق'!P4815</f>
        <v>096601</v>
      </c>
      <c r="B957" s="60" t="str">
        <f>'متره برق'!Q4815</f>
        <v>كابل 12/20 كيلو ولتي سه سيمه با هادي آلومينيومي، عايق پلي اتيلن كراس لينك، شيلد و نوار مسي و پوشش خارجي پي. وي. سي از نوع NA2XSEY و به ‌مقطع 35×3 ميليمتر مربع.</v>
      </c>
      <c r="C957" s="60" t="str">
        <f>'متره برق'!R4815</f>
        <v>مترطول</v>
      </c>
      <c r="D957" s="60">
        <f>'متره برق'!S4815</f>
        <v>351500</v>
      </c>
      <c r="E957" s="94" t="e">
        <f>VLOOKUP(A957,'متره برق'!A:K,9,FALSE)</f>
        <v>#N/A</v>
      </c>
      <c r="F957" s="97">
        <f t="shared" si="30"/>
        <v>0</v>
      </c>
      <c r="G957" s="98"/>
    </row>
    <row r="958" spans="1:7" ht="63.75" thickBot="1">
      <c r="A958" s="60" t="str">
        <f>'متره برق'!P4816</f>
        <v>096602</v>
      </c>
      <c r="B958" s="60" t="str">
        <f>'متره برق'!Q4816</f>
        <v>كابل 12/20 كيلو ولتي سه سيمه با هادي آلومينيومي، عايق پلي اتيلن كراس لينك، شيلد و نوار مسي و پوشش خارجي پي. وي. سي از نوع NA2XSEY و به ‌مقطع 50×3 ميليمتر مربع.</v>
      </c>
      <c r="C958" s="60" t="str">
        <f>'متره برق'!R4816</f>
        <v>مترطول</v>
      </c>
      <c r="D958" s="60">
        <f>'متره برق'!S4816</f>
        <v>408500</v>
      </c>
      <c r="E958" s="94" t="e">
        <f>VLOOKUP(A958,'متره برق'!A:K,9,FALSE)</f>
        <v>#N/A</v>
      </c>
      <c r="F958" s="97">
        <f t="shared" si="30"/>
        <v>0</v>
      </c>
      <c r="G958" s="98"/>
    </row>
    <row r="959" spans="1:7" ht="63.75" thickBot="1">
      <c r="A959" s="60" t="str">
        <f>'متره برق'!P4817</f>
        <v>096603</v>
      </c>
      <c r="B959" s="60" t="str">
        <f>'متره برق'!Q4817</f>
        <v>كابل 12/20 كيلو ولتي سه سيمه با هادي آلومينيومي، عايق پلي اتيلن كراس لينك، شيلد و نوار مسي و پوشش خارجي پي. وي. سي از نوع NA2XSEY و به ‌مقطع 70×3 ميليمتر مربع.</v>
      </c>
      <c r="C959" s="60" t="str">
        <f>'متره برق'!R4817</f>
        <v>مترطول</v>
      </c>
      <c r="D959" s="60">
        <f>'متره برق'!S4817</f>
        <v>519500</v>
      </c>
      <c r="E959" s="94" t="e">
        <f>VLOOKUP(A959,'متره برق'!A:K,9,FALSE)</f>
        <v>#N/A</v>
      </c>
      <c r="F959" s="97">
        <f t="shared" si="30"/>
        <v>0</v>
      </c>
      <c r="G959" s="98"/>
    </row>
    <row r="960" spans="1:7" ht="63.75" thickBot="1">
      <c r="A960" s="60" t="str">
        <f>'متره برق'!P4818</f>
        <v>096604</v>
      </c>
      <c r="B960" s="60" t="str">
        <f>'متره برق'!Q4818</f>
        <v>كابل 12/20 كيلو ولتي سه سيمه با هادي آلومينيومي، عايق پلي اتيلن كراس لينك، شيلد و نوار مسي و پوشش خارجي پي. وي. سي از نوع NA2XSEY و به ‌مقطع 95×3 ميليمتر مربع.</v>
      </c>
      <c r="C960" s="60" t="str">
        <f>'متره برق'!R4818</f>
        <v>مترطول</v>
      </c>
      <c r="D960" s="60">
        <f>'متره برق'!S4818</f>
        <v>612000</v>
      </c>
      <c r="E960" s="94" t="e">
        <f>VLOOKUP(A960,'متره برق'!A:K,9,FALSE)</f>
        <v>#N/A</v>
      </c>
      <c r="F960" s="97">
        <f t="shared" si="30"/>
        <v>0</v>
      </c>
      <c r="G960" s="98"/>
    </row>
    <row r="961" spans="1:7" ht="63.75" thickBot="1">
      <c r="A961" s="60" t="str">
        <f>'متره برق'!P4819</f>
        <v>096605</v>
      </c>
      <c r="B961" s="60" t="str">
        <f>'متره برق'!Q4819</f>
        <v>كابل 12/20 كيلو ولتي سه سيمه با هادي آلومينيومي، عايق پلي اتيلن كراس لينك، شيلد و نوار مسي و پوشش خارجي پي. وي. سي از نوع NA2XSEY و به ‌مقطع 120×3 ميليمتر مربع.</v>
      </c>
      <c r="C961" s="60" t="str">
        <f>'متره برق'!R4819</f>
        <v>مترطول</v>
      </c>
      <c r="D961" s="60">
        <f>'متره برق'!S4819</f>
        <v>706500</v>
      </c>
      <c r="E961" s="94" t="e">
        <f>VLOOKUP(A961,'متره برق'!A:K,9,FALSE)</f>
        <v>#N/A</v>
      </c>
      <c r="F961" s="97">
        <f t="shared" si="30"/>
        <v>0</v>
      </c>
      <c r="G961" s="98"/>
    </row>
    <row r="962" spans="1:7" ht="63.75" thickBot="1">
      <c r="A962" s="60" t="str">
        <f>'متره برق'!P4820</f>
        <v>096606</v>
      </c>
      <c r="B962" s="60" t="str">
        <f>'متره برق'!Q4820</f>
        <v>كابل 12/20 كيلو ولتي سه سيمه با هادي آلومينيومي، عايق پلي اتيلن كراس لينك، شيلد و نوار مسي و پوشش خارجي پي. وي. سي از نوع NA2XSEY و به ‌مقطع 150×3 ميليمتر مربع.</v>
      </c>
      <c r="C962" s="60" t="str">
        <f>'متره برق'!R4820</f>
        <v>مترطول</v>
      </c>
      <c r="D962" s="60">
        <f>'متره برق'!S4820</f>
        <v>777500</v>
      </c>
      <c r="E962" s="94" t="e">
        <f>VLOOKUP(A962,'متره برق'!A:K,9,FALSE)</f>
        <v>#N/A</v>
      </c>
      <c r="F962" s="97">
        <f t="shared" si="30"/>
        <v>0</v>
      </c>
      <c r="G962" s="98"/>
    </row>
    <row r="963" spans="1:7" ht="63.75" thickBot="1">
      <c r="A963" s="60" t="str">
        <f>'متره برق'!P4821</f>
        <v>096607</v>
      </c>
      <c r="B963" s="60" t="str">
        <f>'متره برق'!Q4821</f>
        <v>كابل 12/20 كيلو ولتي سه سيمه با هادي آلومينيومي، عايق پلي اتيلن كراس لينك، شيلد و نوار مسي و پوشش خارجي پي. وي. سي از نوع NA2XSEY و به ‌مقطع 185×3 ميليمتر مربع.</v>
      </c>
      <c r="C963" s="60" t="str">
        <f>'متره برق'!R4821</f>
        <v>مترطول</v>
      </c>
      <c r="D963" s="60">
        <f>'متره برق'!S4821</f>
        <v>871500</v>
      </c>
      <c r="E963" s="94" t="e">
        <f>VLOOKUP(A963,'متره برق'!A:K,9,FALSE)</f>
        <v>#N/A</v>
      </c>
      <c r="F963" s="97">
        <f t="shared" si="30"/>
        <v>0</v>
      </c>
      <c r="G963" s="98"/>
    </row>
    <row r="964" spans="1:7" ht="63.75" thickBot="1">
      <c r="A964" s="60" t="str">
        <f>'متره برق'!P4822</f>
        <v>096608</v>
      </c>
      <c r="B964" s="60" t="str">
        <f>'متره برق'!Q4822</f>
        <v>كابل 12/20 كيلو ولتي سه سيمه با هادي آلومينيومي، عايق پلي اتيلن كراس لينك، شيلد و نوار مسي و پوشش خارجي پي. وي. سي از نوع NA2XSEY و به ‌مقطع 240×3 ميليمتر مربع.</v>
      </c>
      <c r="C964" s="60" t="str">
        <f>'متره برق'!R4822</f>
        <v>مترطول</v>
      </c>
      <c r="D964" s="60">
        <f>'متره برق'!S4822</f>
        <v>1004000</v>
      </c>
      <c r="E964" s="94" t="e">
        <f>VLOOKUP(A964,'متره برق'!A:K,9,FALSE)</f>
        <v>#N/A</v>
      </c>
      <c r="F964" s="97">
        <f t="shared" si="30"/>
        <v>0</v>
      </c>
      <c r="G964" s="98"/>
    </row>
    <row r="965" spans="1:7" ht="63.75" thickBot="1">
      <c r="A965" s="60" t="str">
        <f>'متره برق'!P4823</f>
        <v>096609</v>
      </c>
      <c r="B965" s="60" t="str">
        <f>'متره برق'!Q4823</f>
        <v>كابل 12/20 كيلو ولتي سه سيمه با هادي آلومينيومي، عايق پلي اتيلن كراس لينك، شيلد و نوار مسي و پوشش خارجي پي. وي. سي از نوع NA2XSEY و به ‌مقطع 300×3 ميليمتر مربع.</v>
      </c>
      <c r="C965" s="60" t="str">
        <f>'متره برق'!R4823</f>
        <v>مترطول</v>
      </c>
      <c r="D965" s="60">
        <f>'متره برق'!S4823</f>
        <v>1147000</v>
      </c>
      <c r="E965" s="94" t="e">
        <f>VLOOKUP(A965,'متره برق'!A:K,9,FALSE)</f>
        <v>#N/A</v>
      </c>
      <c r="F965" s="97">
        <f t="shared" si="30"/>
        <v>0</v>
      </c>
      <c r="G965" s="98"/>
    </row>
    <row r="966" spans="1:7" ht="63.75" thickBot="1">
      <c r="A966" s="60" t="str">
        <f>'متره برق'!P4824</f>
        <v>096701</v>
      </c>
      <c r="B966" s="60" t="str">
        <f>'متره برق'!Q4824</f>
        <v>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35×3 ميليمتر مربع.</v>
      </c>
      <c r="C966" s="60" t="str">
        <f>'متره برق'!R4824</f>
        <v>مترطول</v>
      </c>
      <c r="D966" s="60">
        <f>'متره برق'!S4824</f>
        <v>450000</v>
      </c>
      <c r="E966" s="94" t="e">
        <f>VLOOKUP(A966,'متره برق'!A:K,9,FALSE)</f>
        <v>#N/A</v>
      </c>
      <c r="F966" s="97">
        <f t="shared" si="30"/>
        <v>0</v>
      </c>
      <c r="G966" s="98"/>
    </row>
    <row r="967" spans="1:7" ht="63.75" thickBot="1">
      <c r="A967" s="60" t="str">
        <f>'متره برق'!P4825</f>
        <v>096702</v>
      </c>
      <c r="B967" s="60" t="str">
        <f>'متره برق'!Q4825</f>
        <v>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v>
      </c>
      <c r="C967" s="60" t="str">
        <f>'متره برق'!R4825</f>
        <v>مترطول</v>
      </c>
      <c r="D967" s="60">
        <f>'متره برق'!S4825</f>
        <v>561000</v>
      </c>
      <c r="E967" s="94" t="e">
        <f>VLOOKUP(A967,'متره برق'!A:K,9,FALSE)</f>
        <v>#N/A</v>
      </c>
      <c r="F967" s="97">
        <f t="shared" si="30"/>
        <v>0</v>
      </c>
      <c r="G967" s="98"/>
    </row>
    <row r="968" spans="1:7" ht="63.75" thickBot="1">
      <c r="A968" s="60" t="str">
        <f>'متره برق'!P4826</f>
        <v>096703</v>
      </c>
      <c r="B968" s="60" t="str">
        <f>'متره برق'!Q4826</f>
        <v>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v>
      </c>
      <c r="C968" s="60" t="str">
        <f>'متره برق'!R4826</f>
        <v>مترطول</v>
      </c>
      <c r="D968" s="60">
        <f>'متره برق'!S4826</f>
        <v>628500</v>
      </c>
      <c r="E968" s="94" t="e">
        <f>VLOOKUP(A968,'متره برق'!A:K,9,FALSE)</f>
        <v>#N/A</v>
      </c>
      <c r="F968" s="97">
        <f t="shared" si="30"/>
        <v>0</v>
      </c>
      <c r="G968" s="98"/>
    </row>
    <row r="969" spans="1:7" ht="63.75" thickBot="1">
      <c r="A969" s="60" t="str">
        <f>'متره برق'!P4827</f>
        <v>096704</v>
      </c>
      <c r="B969" s="60" t="str">
        <f>'متره برق'!Q4827</f>
        <v>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v>
      </c>
      <c r="C969" s="60" t="str">
        <f>'متره برق'!R4827</f>
        <v>مترطول</v>
      </c>
      <c r="D969" s="60">
        <f>'متره برق'!S4827</f>
        <v>771000</v>
      </c>
      <c r="E969" s="94" t="e">
        <f>VLOOKUP(A969,'متره برق'!A:K,9,FALSE)</f>
        <v>#N/A</v>
      </c>
      <c r="F969" s="97">
        <f t="shared" si="30"/>
        <v>0</v>
      </c>
      <c r="G969" s="98"/>
    </row>
    <row r="970" spans="1:7" ht="63.75" thickBot="1">
      <c r="A970" s="60" t="str">
        <f>'متره برق'!P4828</f>
        <v>096705</v>
      </c>
      <c r="B970" s="60" t="str">
        <f>'متره برق'!Q4828</f>
        <v>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120×3 ميليمتر مربع.</v>
      </c>
      <c r="C970" s="60" t="str">
        <f>'متره برق'!R4828</f>
        <v>مترطول</v>
      </c>
      <c r="D970" s="60">
        <f>'متره برق'!S4828</f>
        <v>842000</v>
      </c>
      <c r="E970" s="94" t="e">
        <f>VLOOKUP(A970,'متره برق'!A:K,9,FALSE)</f>
        <v>#N/A</v>
      </c>
      <c r="F970" s="97">
        <f t="shared" si="30"/>
        <v>0</v>
      </c>
      <c r="G970" s="98"/>
    </row>
    <row r="971" spans="1:7" ht="63.75" thickBot="1">
      <c r="A971" s="60" t="str">
        <f>'متره برق'!P4829</f>
        <v>096706</v>
      </c>
      <c r="B971" s="60" t="str">
        <f>'متره برق'!Q4829</f>
        <v>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v>
      </c>
      <c r="C971" s="60" t="str">
        <f>'متره برق'!R4829</f>
        <v>مترطول</v>
      </c>
      <c r="D971" s="60">
        <f>'متره برق'!S4829</f>
        <v>922500</v>
      </c>
      <c r="E971" s="94" t="e">
        <f>VLOOKUP(A971,'متره برق'!A:K,9,FALSE)</f>
        <v>#N/A</v>
      </c>
      <c r="F971" s="97">
        <f t="shared" si="30"/>
        <v>0</v>
      </c>
      <c r="G971" s="98"/>
    </row>
    <row r="972" spans="1:7" ht="63.75" thickBot="1">
      <c r="A972" s="60" t="str">
        <f>'متره برق'!P4830</f>
        <v>096707</v>
      </c>
      <c r="B972" s="60" t="str">
        <f>'متره برق'!Q4830</f>
        <v>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v>
      </c>
      <c r="C972" s="60" t="str">
        <f>'متره برق'!R4830</f>
        <v>مترطول</v>
      </c>
      <c r="D972" s="60">
        <f>'متره برق'!S4830</f>
        <v>1029000</v>
      </c>
      <c r="E972" s="94" t="e">
        <f>VLOOKUP(A972,'متره برق'!A:K,9,FALSE)</f>
        <v>#N/A</v>
      </c>
      <c r="F972" s="97">
        <f t="shared" si="30"/>
        <v>0</v>
      </c>
      <c r="G972" s="98"/>
    </row>
    <row r="973" spans="1:7" ht="63.75" thickBot="1">
      <c r="A973" s="60" t="str">
        <f>'متره برق'!P4831</f>
        <v>096708</v>
      </c>
      <c r="B973" s="60" t="str">
        <f>'متره برق'!Q4831</f>
        <v>كابل 12/20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v>
      </c>
      <c r="C973" s="60" t="str">
        <f>'متره برق'!R4831</f>
        <v>مترطول</v>
      </c>
      <c r="D973" s="60">
        <f>'متره برق'!S4831</f>
        <v>1236000</v>
      </c>
      <c r="E973" s="94" t="e">
        <f>VLOOKUP(A973,'متره برق'!A:K,9,FALSE)</f>
        <v>#N/A</v>
      </c>
      <c r="F973" s="97">
        <f t="shared" si="30"/>
        <v>0</v>
      </c>
      <c r="G973" s="98"/>
    </row>
    <row r="974" spans="1:7" ht="63.75" thickBot="1">
      <c r="A974" s="60" t="str">
        <f>'متره برق'!P4832</f>
        <v>096709</v>
      </c>
      <c r="B974" s="60" t="str">
        <f>'متره برق'!Q4832</f>
        <v>كابل12/20كيلو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v>
      </c>
      <c r="C974" s="60" t="str">
        <f>'متره برق'!R4832</f>
        <v>مترطول</v>
      </c>
      <c r="D974" s="60">
        <f>'متره برق'!S4832</f>
        <v>1394000</v>
      </c>
      <c r="E974" s="94" t="e">
        <f>VLOOKUP(A974,'متره برق'!A:K,9,FALSE)</f>
        <v>#N/A</v>
      </c>
      <c r="F974" s="97">
        <f t="shared" si="30"/>
        <v>0</v>
      </c>
      <c r="G974" s="98"/>
    </row>
    <row r="975" spans="1:7" ht="63.75" thickBot="1">
      <c r="A975" s="60" t="str">
        <f>'متره برق'!P4833</f>
        <v>096801</v>
      </c>
      <c r="B975" s="60" t="str">
        <f>'متره برق'!Q4833</f>
        <v>كابل 12/20 كيلو ولتي تک سيمه با هادي آلومينيومي، عايق پلي اتيلن كراس لينك، شيلد و نوار مسي و پوشش خارجي پي. وي. سي از نوع NA2XSY و به ‌مقطع 35×1 ميليمتر مربع.</v>
      </c>
      <c r="C975" s="60" t="str">
        <f>'متره برق'!R4833</f>
        <v>مترطول</v>
      </c>
      <c r="D975" s="60">
        <f>'متره برق'!S4833</f>
        <v>147000</v>
      </c>
      <c r="E975" s="94" t="e">
        <f>VLOOKUP(A975,'متره برق'!A:K,9,FALSE)</f>
        <v>#N/A</v>
      </c>
      <c r="F975" s="97">
        <f t="shared" si="30"/>
        <v>0</v>
      </c>
      <c r="G975" s="98"/>
    </row>
    <row r="976" spans="1:7" ht="63.75" thickBot="1">
      <c r="A976" s="60" t="str">
        <f>'متره برق'!P4834</f>
        <v>096802</v>
      </c>
      <c r="B976" s="60" t="str">
        <f>'متره برق'!Q4834</f>
        <v>كابل12/20 كيلو ولتي تک سيمه با هادي آلومينيومي، عايق پلي اتيلن كراس لينك، شيلد و نوار مسي و پوشش خارجي پي. وي. سي از نوع NA2XSY و به ‌مقطع 50×1 ميليمتر مربع.</v>
      </c>
      <c r="C976" s="60" t="str">
        <f>'متره برق'!R4834</f>
        <v>مترطول</v>
      </c>
      <c r="D976" s="60">
        <f>'متره برق'!S4834</f>
        <v>165000</v>
      </c>
      <c r="E976" s="94" t="e">
        <f>VLOOKUP(A976,'متره برق'!A:K,9,FALSE)</f>
        <v>#N/A</v>
      </c>
      <c r="F976" s="97">
        <f t="shared" ref="F976:F1032" si="31">IF(ISNA(E976*D976),0,ROUND((E976*D976),0))</f>
        <v>0</v>
      </c>
      <c r="G976" s="98"/>
    </row>
    <row r="977" spans="1:7" ht="63.75" thickBot="1">
      <c r="A977" s="60" t="str">
        <f>'متره برق'!P4835</f>
        <v>096803</v>
      </c>
      <c r="B977" s="60" t="str">
        <f>'متره برق'!Q4835</f>
        <v>كابل 12/20 كيلو ولتي تک سيمه با هادي آلومينيومي، عايق پلي اتيلن كراس لينك، شيلد و نوار مسي و پوشش خارجي پي. وي. سي از نوع NA2XSY و به ‌مقطع 70×1 ميليمتر مربع.</v>
      </c>
      <c r="C977" s="60" t="str">
        <f>'متره برق'!R4835</f>
        <v>مترطول</v>
      </c>
      <c r="D977" s="60">
        <f>'متره برق'!S4835</f>
        <v>181000</v>
      </c>
      <c r="E977" s="94" t="e">
        <f>VLOOKUP(A977,'متره برق'!A:K,9,FALSE)</f>
        <v>#N/A</v>
      </c>
      <c r="F977" s="97">
        <f t="shared" si="31"/>
        <v>0</v>
      </c>
      <c r="G977" s="98"/>
    </row>
    <row r="978" spans="1:7" ht="63.75" thickBot="1">
      <c r="A978" s="60" t="str">
        <f>'متره برق'!P4836</f>
        <v>096804</v>
      </c>
      <c r="B978" s="60" t="str">
        <f>'متره برق'!Q4836</f>
        <v>كابل 12/20كيلو ولتي تک سيمه با هادي آلومينيومي، عايق پلي اتيلن كراس لينك، شيلد و نوار مسي و پوشش خارجي پي. وي. سي از نوع NA2XSY و به ‌مقطع 95×1 ميليمتر مربع.</v>
      </c>
      <c r="C978" s="60" t="str">
        <f>'متره برق'!R4836</f>
        <v>مترطول</v>
      </c>
      <c r="D978" s="60">
        <f>'متره برق'!S4836</f>
        <v>199500</v>
      </c>
      <c r="E978" s="94" t="e">
        <f>VLOOKUP(A978,'متره برق'!A:K,9,FALSE)</f>
        <v>#N/A</v>
      </c>
      <c r="F978" s="97">
        <f t="shared" si="31"/>
        <v>0</v>
      </c>
      <c r="G978" s="98"/>
    </row>
    <row r="979" spans="1:7" ht="63.75" thickBot="1">
      <c r="A979" s="60" t="str">
        <f>'متره برق'!P4837</f>
        <v>096805</v>
      </c>
      <c r="B979" s="60" t="str">
        <f>'متره برق'!Q4837</f>
        <v>كابل 12/20 كيلو ولتي تک سيمه با هادي آلومينيومي، عايق پلي اتيلن كراس لينك، شيلد و نوار مسي و پوشش خارجي پي. وي. سي از نوع NA2XSY و به ‌مقطع 120×1 ميليمتر مربع.</v>
      </c>
      <c r="C979" s="60" t="str">
        <f>'متره برق'!R4837</f>
        <v>مترطول</v>
      </c>
      <c r="D979" s="60">
        <f>'متره برق'!S4837</f>
        <v>217500</v>
      </c>
      <c r="E979" s="94" t="e">
        <f>VLOOKUP(A979,'متره برق'!A:K,9,FALSE)</f>
        <v>#N/A</v>
      </c>
      <c r="F979" s="97">
        <f t="shared" si="31"/>
        <v>0</v>
      </c>
      <c r="G979" s="98"/>
    </row>
    <row r="980" spans="1:7" ht="63.75" thickBot="1">
      <c r="A980" s="60" t="str">
        <f>'متره برق'!P4838</f>
        <v>096806</v>
      </c>
      <c r="B980" s="60" t="str">
        <f>'متره برق'!Q4838</f>
        <v>كابل 12/20كيلو ولتي تک سيمه با هادي آلومينيومي، عايق پلي اتيلن كراس لينك، شيلد و نوار مسي و پوشش خارجي پي. وي. سي از نوع NA2XSY و به ‌مقطع 150×1 ميليمتر مربع.</v>
      </c>
      <c r="C980" s="60" t="str">
        <f>'متره برق'!R4838</f>
        <v>مترطول</v>
      </c>
      <c r="D980" s="60">
        <f>'متره برق'!S4838</f>
        <v>257500</v>
      </c>
      <c r="E980" s="94" t="e">
        <f>VLOOKUP(A980,'متره برق'!A:K,9,FALSE)</f>
        <v>#N/A</v>
      </c>
      <c r="F980" s="97">
        <f t="shared" si="31"/>
        <v>0</v>
      </c>
      <c r="G980" s="98"/>
    </row>
    <row r="981" spans="1:7" ht="63.75" thickBot="1">
      <c r="A981" s="60" t="str">
        <f>'متره برق'!P4839</f>
        <v>096807</v>
      </c>
      <c r="B981" s="60" t="str">
        <f>'متره برق'!Q4839</f>
        <v>كابل 12/20 كيلو ولتي تک سيمه با هادي آلومينيومي، عايق پلي اتيلن كراس لينك، شيلد و نوار مسي و پوشش خارجي پي. وي. سي از نوع NA2XSY و به ‌مقطع 185×1 ميليمتر مربع.</v>
      </c>
      <c r="C981" s="60" t="str">
        <f>'متره برق'!R4839</f>
        <v>مترطول</v>
      </c>
      <c r="D981" s="60">
        <f>'متره برق'!S4839</f>
        <v>284500</v>
      </c>
      <c r="E981" s="94" t="e">
        <f>VLOOKUP(A981,'متره برق'!A:K,9,FALSE)</f>
        <v>#N/A</v>
      </c>
      <c r="F981" s="97">
        <f t="shared" si="31"/>
        <v>0</v>
      </c>
      <c r="G981" s="98"/>
    </row>
    <row r="982" spans="1:7" ht="63.75" thickBot="1">
      <c r="A982" s="60" t="str">
        <f>'متره برق'!P4840</f>
        <v>096808</v>
      </c>
      <c r="B982" s="60" t="str">
        <f>'متره برق'!Q4840</f>
        <v>كابل 12/20 كيلو ولتي تک سيمه با هادي آلومينيومي، عايق پلي اتيلن كراس لينك، شيلد و نوار مسي و پوشش خارجي پي. وي. سي از نوع NA2XSY و به ‌مقطع 240×1 ميليمتر مربع.</v>
      </c>
      <c r="C982" s="60" t="str">
        <f>'متره برق'!R4840</f>
        <v>مترطول</v>
      </c>
      <c r="D982" s="60">
        <f>'متره برق'!S4840</f>
        <v>325500</v>
      </c>
      <c r="E982" s="94" t="e">
        <f>VLOOKUP(A982,'متره برق'!A:K,9,FALSE)</f>
        <v>#N/A</v>
      </c>
      <c r="F982" s="97">
        <f t="shared" si="31"/>
        <v>0</v>
      </c>
      <c r="G982" s="98"/>
    </row>
    <row r="983" spans="1:7" ht="63.75" thickBot="1">
      <c r="A983" s="60" t="str">
        <f>'متره برق'!P4841</f>
        <v>096809</v>
      </c>
      <c r="B983" s="60" t="str">
        <f>'متره برق'!Q4841</f>
        <v>كابل 12/20 كيلو ولتي تک سيمه با هادي آلومينيومي، عايق پلي اتيلن كراس لينك، شيلد و نوار مسي و پوشش خارجي پي. وي. سي از نوع NA2XSY و به ‌مقطع 300×1 ميليمتر مربع.</v>
      </c>
      <c r="C983" s="60" t="str">
        <f>'متره برق'!R4841</f>
        <v>مترطول</v>
      </c>
      <c r="D983" s="60">
        <f>'متره برق'!S4841</f>
        <v>369000</v>
      </c>
      <c r="E983" s="94" t="e">
        <f>VLOOKUP(A983,'متره برق'!A:K,9,FALSE)</f>
        <v>#N/A</v>
      </c>
      <c r="F983" s="97">
        <f t="shared" si="31"/>
        <v>0</v>
      </c>
      <c r="G983" s="98"/>
    </row>
    <row r="984" spans="1:7" ht="63.75" thickBot="1">
      <c r="A984" s="60" t="str">
        <f>'متره برق'!P4842</f>
        <v>096810</v>
      </c>
      <c r="B984" s="60" t="str">
        <f>'متره برق'!Q4842</f>
        <v>كابل 12/20 كيلو ولتي تک سيمه با هادي آلومينيومي، عايق پلي اتيلن كراس لينك، شيلد و نوار مسي و پوشش خارجي پي. وي. سي از نوع NA2XSY و به ‌مقطع 400×1 ميليمتر مربع.</v>
      </c>
      <c r="C984" s="60" t="str">
        <f>'متره برق'!R4842</f>
        <v>مترطول</v>
      </c>
      <c r="D984" s="60">
        <f>'متره برق'!S4842</f>
        <v>453500</v>
      </c>
      <c r="E984" s="94" t="e">
        <f>VLOOKUP(A984,'متره برق'!A:K,9,FALSE)</f>
        <v>#N/A</v>
      </c>
      <c r="F984" s="97">
        <f t="shared" si="31"/>
        <v>0</v>
      </c>
      <c r="G984" s="98"/>
    </row>
    <row r="985" spans="1:7" ht="63.75" thickBot="1">
      <c r="A985" s="60" t="str">
        <f>'متره برق'!P4843</f>
        <v>096811</v>
      </c>
      <c r="B985" s="60" t="str">
        <f>'متره برق'!Q4843</f>
        <v>كابل 12/20 كيلو ولتي تک سيمه با هادي آلومينيومي، عايق پلي اتيلن كراس لينك، شيلد و نوار مسي و پوشش خارجي پي. وي. سي از نوع NA2XSY و به ‌مقطع 500×1 ميليمتر مربع.</v>
      </c>
      <c r="C985" s="60" t="str">
        <f>'متره برق'!R4843</f>
        <v>مترطول</v>
      </c>
      <c r="D985" s="60">
        <f>'متره برق'!S4843</f>
        <v>514500</v>
      </c>
      <c r="E985" s="94" t="e">
        <f>VLOOKUP(A985,'متره برق'!A:K,9,FALSE)</f>
        <v>#N/A</v>
      </c>
      <c r="F985" s="97">
        <f t="shared" si="31"/>
        <v>0</v>
      </c>
      <c r="G985" s="98"/>
    </row>
    <row r="986" spans="1:7" ht="63.75" thickBot="1">
      <c r="A986" s="60" t="str">
        <f>'متره برق'!P4844</f>
        <v>096901</v>
      </c>
      <c r="B986" s="60" t="str">
        <f>'متره برق'!Q4844</f>
        <v>كابل 12/20 كيلو ولتي زره‌دار با نوار آلومينيومي، تك ‌سيمه با هادي آلومينيومي، عايق پلي اتيلن كراس لينك، شيلد و نوار مسي و پوشش خارجي پي. وي. سي از نوع NA2XSYBY و به مقطع 35×1 ميليمتر مربع.</v>
      </c>
      <c r="C986" s="60" t="str">
        <f>'متره برق'!R4844</f>
        <v>مترطول</v>
      </c>
      <c r="D986" s="60">
        <f>'متره برق'!S4844</f>
        <v>189500</v>
      </c>
      <c r="E986" s="94" t="e">
        <f>VLOOKUP(A986,'متره برق'!A:K,9,FALSE)</f>
        <v>#N/A</v>
      </c>
      <c r="F986" s="97">
        <f t="shared" si="31"/>
        <v>0</v>
      </c>
      <c r="G986" s="98"/>
    </row>
    <row r="987" spans="1:7" ht="63.75" thickBot="1">
      <c r="A987" s="60" t="str">
        <f>'متره برق'!P4845</f>
        <v>096902</v>
      </c>
      <c r="B987" s="60" t="str">
        <f>'متره برق'!Q4845</f>
        <v>كابل 12/20 كيلو ولتي زره‌دار با نوار آلومينيومي، تك ‌سيمه با هادي آلومينيومي، عايق پلي اتيلن كراس لينك، شيلد و نوار مسي و پوشش خارجي پي. وي. سي از نوع NA2XSYBY و به مقطع 50×1 ميليمتر مربع.</v>
      </c>
      <c r="C987" s="60" t="str">
        <f>'متره برق'!R4845</f>
        <v>مترطول</v>
      </c>
      <c r="D987" s="60">
        <f>'متره برق'!S4845</f>
        <v>204500</v>
      </c>
      <c r="E987" s="94" t="e">
        <f>VLOOKUP(A987,'متره برق'!A:K,9,FALSE)</f>
        <v>#N/A</v>
      </c>
      <c r="F987" s="97">
        <f t="shared" si="31"/>
        <v>0</v>
      </c>
      <c r="G987" s="98"/>
    </row>
    <row r="988" spans="1:7" ht="63.75" thickBot="1">
      <c r="A988" s="60" t="str">
        <f>'متره برق'!P4846</f>
        <v>096903</v>
      </c>
      <c r="B988" s="60" t="str">
        <f>'متره برق'!Q4846</f>
        <v>كابل 12/20 كيلو ولتي زره‌دار با نوار آلومينيومي، تك ‌سيمه با هادي آلومينيومي، عايق پلي اتيلن كراس لينك، شيلد و نوار مسي و پوشش خارجي پي. وي. سي از نوع NA2XSYBY و به مقطع 70×1 ميليمتر مربع.</v>
      </c>
      <c r="C988" s="60" t="str">
        <f>'متره برق'!R4846</f>
        <v>مترطول</v>
      </c>
      <c r="D988" s="60">
        <f>'متره برق'!S4846</f>
        <v>222500</v>
      </c>
      <c r="E988" s="94" t="e">
        <f>VLOOKUP(A988,'متره برق'!A:K,9,FALSE)</f>
        <v>#N/A</v>
      </c>
      <c r="F988" s="97">
        <f t="shared" si="31"/>
        <v>0</v>
      </c>
      <c r="G988" s="98"/>
    </row>
    <row r="989" spans="1:7" ht="63.75" thickBot="1">
      <c r="A989" s="60" t="str">
        <f>'متره برق'!P4847</f>
        <v>096904</v>
      </c>
      <c r="B989" s="60" t="str">
        <f>'متره برق'!Q4847</f>
        <v>كابل 12/20 كيلو ولتي زره‌دار با نوار آلومينيومي، تك ‌سيمه با هادي آلومينيومي، عايق پلي اتيلن كراس لينك، شيلد و نوار مسي و پوشش خارجي پي. وي. سي از نوع NA2XSYBY و به مقطع 95×1 ميليمتر مربع.</v>
      </c>
      <c r="C989" s="60" t="str">
        <f>'متره برق'!R4847</f>
        <v>مترطول</v>
      </c>
      <c r="D989" s="60">
        <f>'متره برق'!S4847</f>
        <v>245000</v>
      </c>
      <c r="E989" s="94" t="e">
        <f>VLOOKUP(A989,'متره برق'!A:K,9,FALSE)</f>
        <v>#N/A</v>
      </c>
      <c r="F989" s="97">
        <f t="shared" si="31"/>
        <v>0</v>
      </c>
      <c r="G989" s="98"/>
    </row>
    <row r="990" spans="1:7" ht="63.75" thickBot="1">
      <c r="A990" s="60" t="str">
        <f>'متره برق'!P4848</f>
        <v>096905</v>
      </c>
      <c r="B990" s="60" t="str">
        <f>'متره برق'!Q4848</f>
        <v>كابل 12/20 كيلو ولتي زره‌دار با نوار آلومينيومي، تك ‌سيمه با هادي آلومينيومي، عايق پلي اتيلن كراس لينك، شيلد و نوار مسي و پوشش خارجي پي. وي. سي از نوع NA2XSYBY و به مقطع 120×1 ميليمتر مربع.</v>
      </c>
      <c r="C990" s="60" t="str">
        <f>'متره برق'!R4848</f>
        <v>مترطول</v>
      </c>
      <c r="D990" s="60">
        <f>'متره برق'!S4848</f>
        <v>265500</v>
      </c>
      <c r="E990" s="94" t="e">
        <f>VLOOKUP(A990,'متره برق'!A:K,9,FALSE)</f>
        <v>#N/A</v>
      </c>
      <c r="F990" s="97">
        <f t="shared" si="31"/>
        <v>0</v>
      </c>
      <c r="G990" s="98"/>
    </row>
    <row r="991" spans="1:7" ht="63.75" thickBot="1">
      <c r="A991" s="60" t="str">
        <f>'متره برق'!P4849</f>
        <v>096906</v>
      </c>
      <c r="B991" s="60" t="str">
        <f>'متره برق'!Q4849</f>
        <v>كابل 12/20 كيلو ولتي زره‌دار با نوار آلومينيومي، تك ‌سيمه با هادي آلومينيومي، عايق پلي اتيلن كراس لينك، شيلد و نوار مسي و پوشش خارجي پي. وي. سي از نوع NA2XSYBY و به مقطع 150×1 ميليمتر مربع.</v>
      </c>
      <c r="C991" s="60" t="str">
        <f>'متره برق'!R4849</f>
        <v>مترطول</v>
      </c>
      <c r="D991" s="60">
        <f>'متره برق'!S4849</f>
        <v>314500</v>
      </c>
      <c r="E991" s="94" t="e">
        <f>VLOOKUP(A991,'متره برق'!A:K,9,FALSE)</f>
        <v>#N/A</v>
      </c>
      <c r="F991" s="97">
        <f t="shared" si="31"/>
        <v>0</v>
      </c>
      <c r="G991" s="98"/>
    </row>
    <row r="992" spans="1:7" ht="63.75" thickBot="1">
      <c r="A992" s="60" t="str">
        <f>'متره برق'!P4850</f>
        <v>096907</v>
      </c>
      <c r="B992" s="60" t="str">
        <f>'متره برق'!Q4850</f>
        <v>كابل 12/20 كيلو ولتي زره‌دار با نوار آلومينيومي، تك ‌سيمه با هادي آلومينيومي، عايق پلي اتيلن كراس لينك، شيلد و نوار مسي و پوشش خارجي پي. وي. سي از نوع NA2XSYBY و به مقطع 185×1 ميليمتر مربع.</v>
      </c>
      <c r="C992" s="60" t="str">
        <f>'متره برق'!R4850</f>
        <v>مترطول</v>
      </c>
      <c r="D992" s="60">
        <f>'متره برق'!S4850</f>
        <v>344500</v>
      </c>
      <c r="E992" s="94" t="e">
        <f>VLOOKUP(A992,'متره برق'!A:K,9,FALSE)</f>
        <v>#N/A</v>
      </c>
      <c r="F992" s="97">
        <f t="shared" si="31"/>
        <v>0</v>
      </c>
      <c r="G992" s="98"/>
    </row>
    <row r="993" spans="1:7" ht="63.75" thickBot="1">
      <c r="A993" s="60" t="str">
        <f>'متره برق'!P4851</f>
        <v>096908</v>
      </c>
      <c r="B993" s="60" t="str">
        <f>'متره برق'!Q4851</f>
        <v>كابل 12/20كيلو ولتي زره‌دار با نوار آلومينيومي، تك ‌سيمه با هادي آلومينيومي، عايق پلي اتيلن كراس لينك، شيلد و نوار مسي و پوشش خارجي پي. وي. سي از نوع NA2XSYBY و به مقطع 240×1 ميليمتر مربع.</v>
      </c>
      <c r="C993" s="60" t="str">
        <f>'متره برق'!R4851</f>
        <v>مترطول</v>
      </c>
      <c r="D993" s="60">
        <f>'متره برق'!S4851</f>
        <v>393500</v>
      </c>
      <c r="E993" s="94" t="e">
        <f>VLOOKUP(A993,'متره برق'!A:K,9,FALSE)</f>
        <v>#N/A</v>
      </c>
      <c r="F993" s="97">
        <f t="shared" si="31"/>
        <v>0</v>
      </c>
      <c r="G993" s="98"/>
    </row>
    <row r="994" spans="1:7" ht="63.75" thickBot="1">
      <c r="A994" s="60" t="str">
        <f>'متره برق'!P4852</f>
        <v>096909</v>
      </c>
      <c r="B994" s="60" t="str">
        <f>'متره برق'!Q4852</f>
        <v>كابل 12/20 كيلو ولتي زره‌دار با نوار آلومينيومي، تك ‌سيمه با هادي آلومينيومي، عايق پلي اتيلن كراس لينك، شيلد و نوار مسي و پوشش خارجي پي. وي. سي از نوع NA2XSYBY و به مقطع 300×1 ميليمتر مربع.</v>
      </c>
      <c r="C994" s="60" t="str">
        <f>'متره برق'!R4852</f>
        <v>مترطول</v>
      </c>
      <c r="D994" s="60">
        <f>'متره برق'!S4852</f>
        <v>442000</v>
      </c>
      <c r="E994" s="94" t="e">
        <f>VLOOKUP(A994,'متره برق'!A:K,9,FALSE)</f>
        <v>#N/A</v>
      </c>
      <c r="F994" s="97">
        <f t="shared" si="31"/>
        <v>0</v>
      </c>
      <c r="G994" s="98"/>
    </row>
    <row r="995" spans="1:7" ht="63.75" thickBot="1">
      <c r="A995" s="60" t="str">
        <f>'متره برق'!P4853</f>
        <v>096910</v>
      </c>
      <c r="B995" s="60" t="str">
        <f>'متره برق'!Q4853</f>
        <v>كابل 12/20 كيلو ولتي زره‌دار با نوار آلومينيومي، تك ‌سيمه با هادي آلومينيومي، عايق پلي اتيلن كراس لينك، شيلد و نوار مسي و پوشش خارجي پي. وي. سي از نوع NA2XSYBY و به مقطع 400×1 ميليمتر مربع.</v>
      </c>
      <c r="C995" s="60" t="str">
        <f>'متره برق'!R4853</f>
        <v>مترطول</v>
      </c>
      <c r="D995" s="60">
        <f>'متره برق'!S4853</f>
        <v>559000</v>
      </c>
      <c r="E995" s="94" t="e">
        <f>VLOOKUP(A995,'متره برق'!A:K,9,FALSE)</f>
        <v>#N/A</v>
      </c>
      <c r="F995" s="97">
        <f t="shared" si="31"/>
        <v>0</v>
      </c>
      <c r="G995" s="98"/>
    </row>
    <row r="996" spans="1:7" ht="63.75" thickBot="1">
      <c r="A996" s="60" t="str">
        <f>'متره برق'!P4854</f>
        <v>096911</v>
      </c>
      <c r="B996" s="60" t="str">
        <f>'متره برق'!Q4854</f>
        <v>كابل 12/20 كيلو ولتي زره‌دار با نوار آلومينيومي، تك ‌سيمه با هادي آلومينيومي، عايق پلي اتيلن كراس لينك، شيلد و نوار مسي و پوشش خارجي پي. وي. سي از نوع NA2XSYBY و به مقطع 500×1 ميليمتر مربع.</v>
      </c>
      <c r="C996" s="60" t="str">
        <f>'متره برق'!R4854</f>
        <v>مترطول</v>
      </c>
      <c r="D996" s="60">
        <f>'متره برق'!S4854</f>
        <v>625500</v>
      </c>
      <c r="E996" s="94" t="e">
        <f>VLOOKUP(A996,'متره برق'!A:K,9,FALSE)</f>
        <v>#N/A</v>
      </c>
      <c r="F996" s="97">
        <f t="shared" si="31"/>
        <v>0</v>
      </c>
      <c r="G996" s="98"/>
    </row>
    <row r="997" spans="1:7" ht="63.75" thickBot="1">
      <c r="A997" s="60" t="str">
        <f>'متره برق'!P4855</f>
        <v>097601</v>
      </c>
      <c r="B997" s="60" t="str">
        <f>'متره برق'!Q4855</f>
        <v>كابل 18/30 كيلو ولتي سه‌ سيمه با هادي آلومينيومي، عايق پلي اتيلن كراس لينك، شيلد و نوار مسي و پوشش خارجي پي. وي. سي از نوع NA2XSEY و به مقطع 50×3 ميليمتر مربع.</v>
      </c>
      <c r="C997" s="60" t="str">
        <f>'متره برق'!R4855</f>
        <v>مترطول</v>
      </c>
      <c r="D997" s="60">
        <f>'متره برق'!S4855</f>
        <v>523500</v>
      </c>
      <c r="E997" s="94" t="e">
        <f>VLOOKUP(A997,'متره برق'!A:K,9,FALSE)</f>
        <v>#N/A</v>
      </c>
      <c r="F997" s="97">
        <f t="shared" si="31"/>
        <v>0</v>
      </c>
      <c r="G997" s="98"/>
    </row>
    <row r="998" spans="1:7" ht="63.75" thickBot="1">
      <c r="A998" s="60" t="str">
        <f>'متره برق'!P4856</f>
        <v>097602</v>
      </c>
      <c r="B998" s="60" t="str">
        <f>'متره برق'!Q4856</f>
        <v>كابل 18/30 كيلو ولتي سه‌ سيمه با هادي آلومينيومي، عايق پلي اتيلن كراس لينك، شيلد و نوار مسي و پوشش خارجي پي. وي. سي از نوع NA2XSEY و به مقطع 70×3 ميليمتر مربع.</v>
      </c>
      <c r="C998" s="60" t="str">
        <f>'متره برق'!R4856</f>
        <v>مترطول</v>
      </c>
      <c r="D998" s="60">
        <f>'متره برق'!S4856</f>
        <v>632000</v>
      </c>
      <c r="E998" s="94" t="e">
        <f>VLOOKUP(A998,'متره برق'!A:K,9,FALSE)</f>
        <v>#N/A</v>
      </c>
      <c r="F998" s="97">
        <f t="shared" si="31"/>
        <v>0</v>
      </c>
      <c r="G998" s="98"/>
    </row>
    <row r="999" spans="1:7" ht="63.75" thickBot="1">
      <c r="A999" s="60" t="str">
        <f>'متره برق'!P4857</f>
        <v>097603</v>
      </c>
      <c r="B999" s="60" t="str">
        <f>'متره برق'!Q4857</f>
        <v>كابل 18/30 كيلو ولتي سه‌ سيمه با هادي آلومينيومي، عايق پلي اتيلن كراس لينك، شيلد و نوار مسي و پوشش خارجي پي. وي. سي از نوع NA2XSEY و به مقطع 95×3 ميليمتر مربع.</v>
      </c>
      <c r="C999" s="60" t="str">
        <f>'متره برق'!R4857</f>
        <v>مترطول</v>
      </c>
      <c r="D999" s="60">
        <f>'متره برق'!S4857</f>
        <v>730500</v>
      </c>
      <c r="E999" s="94" t="e">
        <f>VLOOKUP(A999,'متره برق'!A:K,9,FALSE)</f>
        <v>#N/A</v>
      </c>
      <c r="F999" s="97">
        <f t="shared" si="31"/>
        <v>0</v>
      </c>
      <c r="G999" s="98"/>
    </row>
    <row r="1000" spans="1:7" ht="63.75" thickBot="1">
      <c r="A1000" s="60" t="str">
        <f>'متره برق'!P4858</f>
        <v>097604</v>
      </c>
      <c r="B1000" s="60" t="str">
        <f>'متره برق'!Q4858</f>
        <v>كابل 18/30 كيلو ولتي سه‌ سيمه با هادي آلومينيومي، عايق پلي اتيلن كراس لينك، شيلد و نوار مسي و پوشش خارجي پي. وي. سي از نوع NA2XSEY و به مقطع 120×3 ميليمتر مربع.</v>
      </c>
      <c r="C1000" s="60" t="str">
        <f>'متره برق'!R4858</f>
        <v>مترطول</v>
      </c>
      <c r="D1000" s="60">
        <f>'متره برق'!S4858</f>
        <v>870000</v>
      </c>
      <c r="E1000" s="94" t="e">
        <f>VLOOKUP(A1000,'متره برق'!A:K,9,FALSE)</f>
        <v>#N/A</v>
      </c>
      <c r="F1000" s="97">
        <f t="shared" si="31"/>
        <v>0</v>
      </c>
      <c r="G1000" s="98"/>
    </row>
    <row r="1001" spans="1:7" ht="63.75" thickBot="1">
      <c r="A1001" s="60" t="str">
        <f>'متره برق'!P4859</f>
        <v>097605</v>
      </c>
      <c r="B1001" s="60" t="str">
        <f>'متره برق'!Q4859</f>
        <v>كابل 18/30 كيلو ولتي سه‌ سيمه با هادي آلومينيومي، عايق پلي اتيلن كراس لينك، شيلد و نوار مسي و پوشش خارجي پي. وي. سي از نوع NA2XSEY و به مقطع 150×3 ميليمتر مربع.</v>
      </c>
      <c r="C1001" s="60" t="str">
        <f>'متره برق'!R4859</f>
        <v>مترطول</v>
      </c>
      <c r="D1001" s="60">
        <f>'متره برق'!S4859</f>
        <v>1003000</v>
      </c>
      <c r="E1001" s="94" t="e">
        <f>VLOOKUP(A1001,'متره برق'!A:K,9,FALSE)</f>
        <v>#N/A</v>
      </c>
      <c r="F1001" s="97">
        <f t="shared" si="31"/>
        <v>0</v>
      </c>
      <c r="G1001" s="98"/>
    </row>
    <row r="1002" spans="1:7" ht="63.75" thickBot="1">
      <c r="A1002" s="60" t="str">
        <f>'متره برق'!P4860</f>
        <v>097606</v>
      </c>
      <c r="B1002" s="60" t="str">
        <f>'متره برق'!Q4860</f>
        <v>كابل 18/30 كيلو ولتي سه‌ سيمه با هادي آلومينيومي، عايق پلي اتيلن كراس لينك، شيلد و نوار مسي و پوشش خارجي پي. وي. سي از نوع NA2XSEY و به مقطع 185×3 ميليمتر مربع.</v>
      </c>
      <c r="C1002" s="60" t="str">
        <f>'متره برق'!R4860</f>
        <v>مترطول</v>
      </c>
      <c r="D1002" s="60">
        <f>'متره برق'!S4860</f>
        <v>1152000</v>
      </c>
      <c r="E1002" s="94" t="e">
        <f>VLOOKUP(A1002,'متره برق'!A:K,9,FALSE)</f>
        <v>#N/A</v>
      </c>
      <c r="F1002" s="97">
        <f t="shared" si="31"/>
        <v>0</v>
      </c>
      <c r="G1002" s="98"/>
    </row>
    <row r="1003" spans="1:7" ht="63.75" thickBot="1">
      <c r="A1003" s="60" t="str">
        <f>'متره برق'!P4861</f>
        <v>097607</v>
      </c>
      <c r="B1003" s="60" t="str">
        <f>'متره برق'!Q4861</f>
        <v>كابل 18/30 كيلو ولتي سه‌ سيمه با هادي آلومينيومي، عايق پلي اتيلن كراس لينك، شيلد و نوار مسي و پوشش خارجي پي. وي. سي از نوع NA2XSEY و به مقطع 240×3 ميليمتر مربع.</v>
      </c>
      <c r="C1003" s="60" t="str">
        <f>'متره برق'!R4861</f>
        <v>مترطول</v>
      </c>
      <c r="D1003" s="60">
        <f>'متره برق'!S4861</f>
        <v>1332000</v>
      </c>
      <c r="E1003" s="94" t="e">
        <f>VLOOKUP(A1003,'متره برق'!A:K,9,FALSE)</f>
        <v>#N/A</v>
      </c>
      <c r="F1003" s="97">
        <f t="shared" si="31"/>
        <v>0</v>
      </c>
      <c r="G1003" s="98"/>
    </row>
    <row r="1004" spans="1:7" ht="63.75" thickBot="1">
      <c r="A1004" s="60" t="str">
        <f>'متره برق'!P4862</f>
        <v>097608</v>
      </c>
      <c r="B1004" s="60" t="str">
        <f>'متره برق'!Q4862</f>
        <v>كابل 18/30 كيلو ولتي سه‌ سيمه با هادي آلومينيومي، عايق پلي اتيلن كراس لينك، شيلد و نوار مسي و پوشش خارجي پي. وي. سي از نوع NA2XSEY و به مقطع 300×3 ميليمتر مربع.</v>
      </c>
      <c r="C1004" s="60" t="str">
        <f>'متره برق'!R4862</f>
        <v>مترطول</v>
      </c>
      <c r="D1004" s="60">
        <f>'متره برق'!S4862</f>
        <v>1521000</v>
      </c>
      <c r="E1004" s="94" t="e">
        <f>VLOOKUP(A1004,'متره برق'!A:K,9,FALSE)</f>
        <v>#N/A</v>
      </c>
      <c r="F1004" s="97">
        <f t="shared" si="31"/>
        <v>0</v>
      </c>
      <c r="G1004" s="98"/>
    </row>
    <row r="1005" spans="1:7" ht="63.75" thickBot="1">
      <c r="A1005" s="60" t="str">
        <f>'متره برق'!P4863</f>
        <v>097701</v>
      </c>
      <c r="B1005" s="60" t="str">
        <f>'متره برق'!Q4863</f>
        <v>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50×3 ميليمتر مربع.</v>
      </c>
      <c r="C1005" s="60" t="str">
        <f>'متره برق'!R4863</f>
        <v>مترطول</v>
      </c>
      <c r="D1005" s="60">
        <f>'متره برق'!S4863</f>
        <v>635500</v>
      </c>
      <c r="E1005" s="94" t="e">
        <f>VLOOKUP(A1005,'متره برق'!A:K,9,FALSE)</f>
        <v>#N/A</v>
      </c>
      <c r="F1005" s="97">
        <f t="shared" si="31"/>
        <v>0</v>
      </c>
      <c r="G1005" s="98"/>
    </row>
    <row r="1006" spans="1:7" ht="63.75" thickBot="1">
      <c r="A1006" s="60" t="str">
        <f>'متره برق'!P4864</f>
        <v>097702</v>
      </c>
      <c r="B1006" s="60" t="str">
        <f>'متره برق'!Q4864</f>
        <v>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70×3 ميليمتر مربع.</v>
      </c>
      <c r="C1006" s="60" t="str">
        <f>'متره برق'!R4864</f>
        <v>مترطول</v>
      </c>
      <c r="D1006" s="60">
        <f>'متره برق'!S4864</f>
        <v>729000</v>
      </c>
      <c r="E1006" s="94" t="e">
        <f>VLOOKUP(A1006,'متره برق'!A:K,9,FALSE)</f>
        <v>#N/A</v>
      </c>
      <c r="F1006" s="97">
        <f t="shared" si="31"/>
        <v>0</v>
      </c>
      <c r="G1006" s="98"/>
    </row>
    <row r="1007" spans="1:7" ht="63.75" thickBot="1">
      <c r="A1007" s="60" t="str">
        <f>'متره برق'!P4865</f>
        <v>097703</v>
      </c>
      <c r="B1007" s="60" t="str">
        <f>'متره برق'!Q4865</f>
        <v>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95×3 ميليمتر مربع.</v>
      </c>
      <c r="C1007" s="60" t="str">
        <f>'متره برق'!R4865</f>
        <v>مترطول</v>
      </c>
      <c r="D1007" s="60">
        <f>'متره برق'!S4865</f>
        <v>821000</v>
      </c>
      <c r="E1007" s="94" t="e">
        <f>VLOOKUP(A1007,'متره برق'!A:K,9,FALSE)</f>
        <v>#N/A</v>
      </c>
      <c r="F1007" s="97">
        <f t="shared" si="31"/>
        <v>0</v>
      </c>
      <c r="G1007" s="98"/>
    </row>
    <row r="1008" spans="1:7" ht="63.75" thickBot="1">
      <c r="A1008" s="60" t="str">
        <f>'متره برق'!P4866</f>
        <v>097704</v>
      </c>
      <c r="B1008" s="60" t="str">
        <f>'متره برق'!Q4866</f>
        <v>كابل 18/30 كيلو ولتي زره‌دار با نوار فولادي گالوانيزه، سه‌ سيمه با هادي آلومينيومي، عايق پلي اتيلن كراس لينك، شيلد و نوار مسي و پوشش خارجي پي.وي.س از نوع NA2XSEYBY و به مقطع 120×3 ميليمتر مربع.</v>
      </c>
      <c r="C1008" s="60" t="str">
        <f>'متره برق'!R4866</f>
        <v>مترطول</v>
      </c>
      <c r="D1008" s="60">
        <f>'متره برق'!S4866</f>
        <v>949500</v>
      </c>
      <c r="E1008" s="94" t="e">
        <f>VLOOKUP(A1008,'متره برق'!A:K,9,FALSE)</f>
        <v>#N/A</v>
      </c>
      <c r="F1008" s="97">
        <f t="shared" si="31"/>
        <v>0</v>
      </c>
      <c r="G1008" s="98"/>
    </row>
    <row r="1009" spans="1:7" ht="63.75" thickBot="1">
      <c r="A1009" s="60" t="str">
        <f>'متره برق'!P4867</f>
        <v>097705</v>
      </c>
      <c r="B1009" s="60" t="str">
        <f>'متره برق'!Q4867</f>
        <v>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150×3 ميليمتر مربع.</v>
      </c>
      <c r="C1009" s="60" t="str">
        <f>'متره برق'!R4867</f>
        <v>مترطول</v>
      </c>
      <c r="D1009" s="60">
        <f>'متره برق'!S4867</f>
        <v>1088000</v>
      </c>
      <c r="E1009" s="94" t="e">
        <f>VLOOKUP(A1009,'متره برق'!A:K,9,FALSE)</f>
        <v>#N/A</v>
      </c>
      <c r="F1009" s="97">
        <f t="shared" si="31"/>
        <v>0</v>
      </c>
      <c r="G1009" s="98"/>
    </row>
    <row r="1010" spans="1:7" ht="63.75" thickBot="1">
      <c r="A1010" s="60" t="str">
        <f>'متره برق'!P4868</f>
        <v>097706</v>
      </c>
      <c r="B1010" s="60" t="str">
        <f>'متره برق'!Q4868</f>
        <v>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185×3 ميليمتر مربع.</v>
      </c>
      <c r="C1010" s="60" t="str">
        <f>'متره برق'!R4868</f>
        <v>مترطول</v>
      </c>
      <c r="D1010" s="60">
        <f>'متره برق'!S4868</f>
        <v>1245000</v>
      </c>
      <c r="E1010" s="94" t="e">
        <f>VLOOKUP(A1010,'متره برق'!A:K,9,FALSE)</f>
        <v>#N/A</v>
      </c>
      <c r="F1010" s="97">
        <f t="shared" si="31"/>
        <v>0</v>
      </c>
      <c r="G1010" s="98"/>
    </row>
    <row r="1011" spans="1:7" ht="63.75" thickBot="1">
      <c r="A1011" s="60" t="str">
        <f>'متره برق'!P4869</f>
        <v>097707</v>
      </c>
      <c r="B1011" s="60" t="str">
        <f>'متره برق'!Q4869</f>
        <v>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240×3 ميليمتر مربع.</v>
      </c>
      <c r="C1011" s="60" t="str">
        <f>'متره برق'!R4869</f>
        <v>مترطول</v>
      </c>
      <c r="D1011" s="60">
        <f>'متره برق'!S4869</f>
        <v>1429000</v>
      </c>
      <c r="E1011" s="94" t="e">
        <f>VLOOKUP(A1011,'متره برق'!A:K,9,FALSE)</f>
        <v>#N/A</v>
      </c>
      <c r="F1011" s="97">
        <f t="shared" si="31"/>
        <v>0</v>
      </c>
      <c r="G1011" s="98"/>
    </row>
    <row r="1012" spans="1:7" ht="63.75" thickBot="1">
      <c r="A1012" s="60" t="str">
        <f>'متره برق'!P4870</f>
        <v>097708</v>
      </c>
      <c r="B1012" s="60" t="str">
        <f>'متره برق'!Q4870</f>
        <v>كابل 18/30 كيلو ولتي زره‌دار با نوار فولادي گالوانيزه، سه‌ سيمه با هادي آلومينيومي، عايق پلي اتيلن كراس لينك، شيلد و نوار مسي و پوشش خارجي پي. وي. سي از نوع NA2XSEYBY و به مقطع 300×3 ميليمتر مربع.</v>
      </c>
      <c r="C1012" s="60" t="str">
        <f>'متره برق'!R4870</f>
        <v>مترطول</v>
      </c>
      <c r="D1012" s="60">
        <f>'متره برق'!S4870</f>
        <v>1749000</v>
      </c>
      <c r="E1012" s="94" t="e">
        <f>VLOOKUP(A1012,'متره برق'!A:K,9,FALSE)</f>
        <v>#N/A</v>
      </c>
      <c r="F1012" s="97">
        <f t="shared" si="31"/>
        <v>0</v>
      </c>
      <c r="G1012" s="98"/>
    </row>
    <row r="1013" spans="1:7" ht="63.75" thickBot="1">
      <c r="A1013" s="60" t="str">
        <f>'متره برق'!P4871</f>
        <v>097801</v>
      </c>
      <c r="B1013" s="60" t="str">
        <f>'متره برق'!Q4871</f>
        <v>كابل 18/30 كيلو ولتي تک‌ سيمه با هادي آلومينيومي، عايق پلي اتيلن كراس لينك، شيلد و نوار مسي و پوشش خارجي پي. وي. سي از نوع NA2XSY و به مقطع 50×1 ميليمتر مربع.</v>
      </c>
      <c r="C1013" s="60" t="str">
        <f>'متره برق'!R4871</f>
        <v>مترطول</v>
      </c>
      <c r="D1013" s="60">
        <f>'متره برق'!S4871</f>
        <v>146500</v>
      </c>
      <c r="E1013" s="94" t="e">
        <f>VLOOKUP(A1013,'متره برق'!A:K,9,FALSE)</f>
        <v>#N/A</v>
      </c>
      <c r="F1013" s="97">
        <f t="shared" si="31"/>
        <v>0</v>
      </c>
      <c r="G1013" s="98"/>
    </row>
    <row r="1014" spans="1:7" ht="63.75" thickBot="1">
      <c r="A1014" s="60" t="str">
        <f>'متره برق'!P4872</f>
        <v>097802</v>
      </c>
      <c r="B1014" s="60" t="str">
        <f>'متره برق'!Q4872</f>
        <v>كابل 18/30 كيلو ولتي تک‌ سيمه با هادي آلومينيومي، عايق پلي اتيلن كراس لينك، شيلد و نوار مسي و پوشش خارجي پي. وي. سي از نوع NA2XSY و به مقطع 70×1 ميليمتر مربع.</v>
      </c>
      <c r="C1014" s="60" t="str">
        <f>'متره برق'!R4872</f>
        <v>مترطول</v>
      </c>
      <c r="D1014" s="60">
        <f>'متره برق'!S4872</f>
        <v>169000</v>
      </c>
      <c r="E1014" s="94" t="e">
        <f>VLOOKUP(A1014,'متره برق'!A:K,9,FALSE)</f>
        <v>#N/A</v>
      </c>
      <c r="F1014" s="97">
        <f t="shared" si="31"/>
        <v>0</v>
      </c>
      <c r="G1014" s="98"/>
    </row>
    <row r="1015" spans="1:7" ht="63.75" thickBot="1">
      <c r="A1015" s="60" t="str">
        <f>'متره برق'!P4873</f>
        <v>097803</v>
      </c>
      <c r="B1015" s="60" t="str">
        <f>'متره برق'!Q4873</f>
        <v>كابل 18/30 كيلو ولتي تک‌ سيمه با هادي آلومينيومي، عايق پلي اتيلن كراس لينك، شيلد و نوار مسي و پوشش خارجي پي. وي. سي از نوع NA2XSY و به مقطع 95×1 ميليمتر مربع.</v>
      </c>
      <c r="C1015" s="60" t="str">
        <f>'متره برق'!R4873</f>
        <v>مترطول</v>
      </c>
      <c r="D1015" s="60">
        <f>'متره برق'!S4873</f>
        <v>195000</v>
      </c>
      <c r="E1015" s="94" t="e">
        <f>VLOOKUP(A1015,'متره برق'!A:K,9,FALSE)</f>
        <v>#N/A</v>
      </c>
      <c r="F1015" s="97">
        <f t="shared" si="31"/>
        <v>0</v>
      </c>
      <c r="G1015" s="98"/>
    </row>
    <row r="1016" spans="1:7" ht="63.75" thickBot="1">
      <c r="A1016" s="60" t="str">
        <f>'متره برق'!P4874</f>
        <v>097804</v>
      </c>
      <c r="B1016" s="60" t="str">
        <f>'متره برق'!Q4874</f>
        <v>كابل 18/30 كيلو ولتي تک‌ سيمه با هادي آلومينيومي، عايق پلي اتيلن كراس لينك، شيلد و نوار مسي و پوشش خارجي پي. وي. سي از نوع NA2XSY و به مقطع 120×1 ميليمتر مربع.</v>
      </c>
      <c r="C1016" s="60" t="str">
        <f>'متره برق'!R4874</f>
        <v>مترطول</v>
      </c>
      <c r="D1016" s="60">
        <f>'متره برق'!S4874</f>
        <v>227500</v>
      </c>
      <c r="E1016" s="94" t="e">
        <f>VLOOKUP(A1016,'متره برق'!A:K,9,FALSE)</f>
        <v>#N/A</v>
      </c>
      <c r="F1016" s="97">
        <f t="shared" si="31"/>
        <v>0</v>
      </c>
      <c r="G1016" s="98"/>
    </row>
    <row r="1017" spans="1:7" ht="63.75" thickBot="1">
      <c r="A1017" s="60" t="str">
        <f>'متره برق'!P4875</f>
        <v>097805</v>
      </c>
      <c r="B1017" s="60" t="str">
        <f>'متره برق'!Q4875</f>
        <v>كابل 18/30 كيلو ولتي تک‌ سيمه با هادي آلومينيومي، عايق پلي اتيلن كراس لينك، شيلد و نوار مسي و پوشش خارجي پي. وي. سي از نوع NA2XSY و به مقطع 150×1 ميليمتر مربع.</v>
      </c>
      <c r="C1017" s="60" t="str">
        <f>'متره برق'!R4875</f>
        <v>مترطول</v>
      </c>
      <c r="D1017" s="60">
        <f>'متره برق'!S4875</f>
        <v>258000</v>
      </c>
      <c r="E1017" s="94" t="e">
        <f>VLOOKUP(A1017,'متره برق'!A:K,9,FALSE)</f>
        <v>#N/A</v>
      </c>
      <c r="F1017" s="97">
        <f t="shared" si="31"/>
        <v>0</v>
      </c>
      <c r="G1017" s="98"/>
    </row>
    <row r="1018" spans="1:7" ht="63.75" thickBot="1">
      <c r="A1018" s="60" t="str">
        <f>'متره برق'!P4876</f>
        <v>097806</v>
      </c>
      <c r="B1018" s="60" t="str">
        <f>'متره برق'!Q4876</f>
        <v>كابل 18/30 كيلو ولتي تک‌ سيمه با هادي آلومينيومي، عايق پلي اتيلن كراس لينك، شيلد و نوار مسي و پوشش خارجي پي. وي. سي از نوع NA2XSY و به مقطع 185×1 ميليمتر مربع.</v>
      </c>
      <c r="C1018" s="60" t="str">
        <f>'متره برق'!R4876</f>
        <v>مترطول</v>
      </c>
      <c r="D1018" s="60">
        <f>'متره برق'!S4876</f>
        <v>304000</v>
      </c>
      <c r="E1018" s="94" t="e">
        <f>VLOOKUP(A1018,'متره برق'!A:K,9,FALSE)</f>
        <v>#N/A</v>
      </c>
      <c r="F1018" s="97">
        <f t="shared" si="31"/>
        <v>0</v>
      </c>
      <c r="G1018" s="98"/>
    </row>
    <row r="1019" spans="1:7" ht="63.75" thickBot="1">
      <c r="A1019" s="60" t="str">
        <f>'متره برق'!P4877</f>
        <v>097807</v>
      </c>
      <c r="B1019" s="60" t="str">
        <f>'متره برق'!Q4877</f>
        <v>كابل 18/30 كيلو ولتي تک‌ سيمه با هادي آلومينيومي، عايق پلي اتيلن كراس لينك، شيلد و نوار مسي و پوشش خارجي پي. وي. سي از نوع NA2XSY و به مقطع 240×1 ميليمتر مربع.</v>
      </c>
      <c r="C1019" s="60" t="str">
        <f>'متره برق'!R4877</f>
        <v>مترطول</v>
      </c>
      <c r="D1019" s="60">
        <f>'متره برق'!S4877</f>
        <v>354500</v>
      </c>
      <c r="E1019" s="94" t="e">
        <f>VLOOKUP(A1019,'متره برق'!A:K,9,FALSE)</f>
        <v>#N/A</v>
      </c>
      <c r="F1019" s="97">
        <f t="shared" si="31"/>
        <v>0</v>
      </c>
      <c r="G1019" s="98"/>
    </row>
    <row r="1020" spans="1:7" ht="63.75" thickBot="1">
      <c r="A1020" s="60" t="str">
        <f>'متره برق'!P4878</f>
        <v>097808</v>
      </c>
      <c r="B1020" s="60" t="str">
        <f>'متره برق'!Q4878</f>
        <v>كابل 18/30 كيلو ولتي تک‌ سيمه با هادي آلومينيومي، عايق پلي اتيلن كراس لينك، شيلد و نوار مسي و پوشش خارجي پي. وي. سي از نوع NA2XSY و به مقطع 300×1 ميليمتر مربع.</v>
      </c>
      <c r="C1020" s="60" t="str">
        <f>'متره برق'!R4878</f>
        <v>مترطول</v>
      </c>
      <c r="D1020" s="60">
        <f>'متره برق'!S4878</f>
        <v>384000</v>
      </c>
      <c r="E1020" s="94" t="e">
        <f>VLOOKUP(A1020,'متره برق'!A:K,9,FALSE)</f>
        <v>#N/A</v>
      </c>
      <c r="F1020" s="97">
        <f t="shared" si="31"/>
        <v>0</v>
      </c>
      <c r="G1020" s="98"/>
    </row>
    <row r="1021" spans="1:7" ht="63.75" thickBot="1">
      <c r="A1021" s="60" t="str">
        <f>'متره برق'!P4879</f>
        <v>097809</v>
      </c>
      <c r="B1021" s="60" t="str">
        <f>'متره برق'!Q4879</f>
        <v>كابل 18/30 كيلو ولتي تک‌ سيمه با هادي آلومينيومي، عايق پلي اتيلن كراس لينك، شيلد و نوار مسي و پوشش خارجي پي. وي. سي از نوع NA2XSY و به مقطع 400×1 ميليمتر مربع.</v>
      </c>
      <c r="C1021" s="60" t="str">
        <f>'متره برق'!R4879</f>
        <v>مترطول</v>
      </c>
      <c r="D1021" s="60">
        <f>'متره برق'!S4879</f>
        <v>495000</v>
      </c>
      <c r="E1021" s="94" t="e">
        <f>VLOOKUP(A1021,'متره برق'!A:K,9,FALSE)</f>
        <v>#N/A</v>
      </c>
      <c r="F1021" s="97">
        <f t="shared" si="31"/>
        <v>0</v>
      </c>
      <c r="G1021" s="98"/>
    </row>
    <row r="1022" spans="1:7" ht="63.75" thickBot="1">
      <c r="A1022" s="60" t="str">
        <f>'متره برق'!P4880</f>
        <v>097810</v>
      </c>
      <c r="B1022" s="60" t="str">
        <f>'متره برق'!Q4880</f>
        <v>كابل 18/30 كيلو ولتي تک‌ سيمه با هادي آلومينيومي، عايق پلي اتيلن كراس لينك، شيلد و نوار مسي و پوشش خارجي پي. وي. سي از نوع NA2XSY و به مقطع 500×1 ميليمتر مربع.</v>
      </c>
      <c r="C1022" s="60" t="str">
        <f>'متره برق'!R4880</f>
        <v>مترطول</v>
      </c>
      <c r="D1022" s="60">
        <f>'متره برق'!S4880</f>
        <v>573500</v>
      </c>
      <c r="E1022" s="94" t="e">
        <f>VLOOKUP(A1022,'متره برق'!A:K,9,FALSE)</f>
        <v>#N/A</v>
      </c>
      <c r="F1022" s="97">
        <f t="shared" si="31"/>
        <v>0</v>
      </c>
      <c r="G1022" s="98"/>
    </row>
    <row r="1023" spans="1:7" ht="63.75" thickBot="1">
      <c r="A1023" s="60" t="str">
        <f>'متره برق'!P4881</f>
        <v>097901</v>
      </c>
      <c r="B1023" s="60" t="str">
        <f>'متره برق'!Q4881</f>
        <v>كابل 18/30 كيلو ولتي زره‌دار با نوار آلومينيومي، تک‌‌سيمه با هادي آلومينيومي، عايق پلي اتيلن كراس لينك، شيلد و نوار مسي و پوشش خارجي پي. وي. سي از نوع NA2XSYBY و به مقطع 50×1 ميليمتر مربع.</v>
      </c>
      <c r="C1023" s="60" t="str">
        <f>'متره برق'!R4881</f>
        <v>مترطول</v>
      </c>
      <c r="D1023" s="60">
        <f>'متره برق'!S4881</f>
        <v>159500</v>
      </c>
      <c r="E1023" s="94" t="e">
        <f>VLOOKUP(A1023,'متره برق'!A:K,9,FALSE)</f>
        <v>#N/A</v>
      </c>
      <c r="F1023" s="97">
        <f t="shared" si="31"/>
        <v>0</v>
      </c>
      <c r="G1023" s="98"/>
    </row>
    <row r="1024" spans="1:7" ht="63.75" thickBot="1">
      <c r="A1024" s="60" t="str">
        <f>'متره برق'!P4882</f>
        <v>097902</v>
      </c>
      <c r="B1024" s="60" t="str">
        <f>'متره برق'!Q4882</f>
        <v>كابل 18/30 كيلو ولتي زره‌دار با نوار آلومينيومي، تک‌‌سيمه با هادي آلومينيومي، عايق پلي اتيلن كراس لينك، شيلد و نوار مسي و پوشش خارجي پي. وي. سي از نوع NA2XSYBY و به مقطع 70×1 ميليمتر مربع.</v>
      </c>
      <c r="C1024" s="60" t="str">
        <f>'متره برق'!R4882</f>
        <v>مترطول</v>
      </c>
      <c r="D1024" s="60">
        <f>'متره برق'!S4882</f>
        <v>187500</v>
      </c>
      <c r="E1024" s="94" t="e">
        <f>VLOOKUP(A1024,'متره برق'!A:K,9,FALSE)</f>
        <v>#N/A</v>
      </c>
      <c r="F1024" s="97">
        <f t="shared" si="31"/>
        <v>0</v>
      </c>
      <c r="G1024" s="98"/>
    </row>
    <row r="1025" spans="1:7" ht="63.75" thickBot="1">
      <c r="A1025" s="60" t="str">
        <f>'متره برق'!P4883</f>
        <v>097903</v>
      </c>
      <c r="B1025" s="60" t="str">
        <f>'متره برق'!Q4883</f>
        <v>كابل 18/30 كيلو ولتي زره‌دار با نوار آلومينيومي، تک‌‌سيمه با هادي آلومينيومي، عايق پلي اتيلن كراس لينك، شيلد و نوار مسي و پوشش خارجي پي. وي. سي از نوع NA2XSYBY و به مقطع 95×1 ميليمتر مربع.</v>
      </c>
      <c r="C1025" s="60" t="str">
        <f>'متره برق'!R4883</f>
        <v>مترطول</v>
      </c>
      <c r="D1025" s="60">
        <f>'متره برق'!S4883</f>
        <v>215000</v>
      </c>
      <c r="E1025" s="94" t="e">
        <f>VLOOKUP(A1025,'متره برق'!A:K,9,FALSE)</f>
        <v>#N/A</v>
      </c>
      <c r="F1025" s="97">
        <f t="shared" si="31"/>
        <v>0</v>
      </c>
      <c r="G1025" s="98"/>
    </row>
    <row r="1026" spans="1:7" ht="63.75" thickBot="1">
      <c r="A1026" s="60" t="str">
        <f>'متره برق'!P4884</f>
        <v>097904</v>
      </c>
      <c r="B1026" s="60" t="str">
        <f>'متره برق'!Q4884</f>
        <v>كابل 18/30 كيلو ولتي زره‌دار با نوار آلومينيومي، تک‌‌سيمه با هادي آلومينيومي، عايق پلي اتيلن كراس لينك، شيلد و نوار مسي و پوشش خارجي پي. وي. سي از نوع NA2XSYBY و به مقطع 120×1 ميليمتر مربع.</v>
      </c>
      <c r="C1026" s="60" t="str">
        <f>'متره برق'!R4884</f>
        <v>مترطول</v>
      </c>
      <c r="D1026" s="60">
        <f>'متره برق'!S4884</f>
        <v>280000</v>
      </c>
      <c r="E1026" s="94" t="e">
        <f>VLOOKUP(A1026,'متره برق'!A:K,9,FALSE)</f>
        <v>#N/A</v>
      </c>
      <c r="F1026" s="97">
        <f t="shared" si="31"/>
        <v>0</v>
      </c>
      <c r="G1026" s="98"/>
    </row>
    <row r="1027" spans="1:7" ht="63.75" thickBot="1">
      <c r="A1027" s="60" t="str">
        <f>'متره برق'!P4885</f>
        <v>097905</v>
      </c>
      <c r="B1027" s="60" t="str">
        <f>'متره برق'!Q4885</f>
        <v>كابل 18/30 كيلو ولتي زره‌دار با نوار آلومينيومي، تک‌‌سيمه با هادي آلومينيومي، عايق پلي اتيلن كراس لينك، شيلد و نوار مسي و پوشش خارجي پي. وي. سي از نوع NA2XSYBY و به مقطع 150×1 ميليمتر مربع.</v>
      </c>
      <c r="C1027" s="60" t="str">
        <f>'متره برق'!R4885</f>
        <v>مترطول</v>
      </c>
      <c r="D1027" s="60">
        <f>'متره برق'!S4885</f>
        <v>315000</v>
      </c>
      <c r="E1027" s="94" t="e">
        <f>VLOOKUP(A1027,'متره برق'!A:K,9,FALSE)</f>
        <v>#N/A</v>
      </c>
      <c r="F1027" s="97">
        <f t="shared" si="31"/>
        <v>0</v>
      </c>
      <c r="G1027" s="98"/>
    </row>
    <row r="1028" spans="1:7" ht="63.75" thickBot="1">
      <c r="A1028" s="60" t="str">
        <f>'متره برق'!P4886</f>
        <v>097905</v>
      </c>
      <c r="B1028" s="60" t="str">
        <f>'متره برق'!Q4886</f>
        <v>كابل 18/30 كيلو ولتي زره‌دار با نوار آلومينيومي، تک‌‌سيمه با هادي آلومينيومي، عايق پلي اتيلن كراس لينك، شيلد و نوار مسي و پوشش خارجي پي. وي. سي از نوع NA2XSYBY و به مقطع 185×1 ميليمتر مربع.</v>
      </c>
      <c r="C1028" s="60" t="str">
        <f>'متره برق'!R4886</f>
        <v>مترطول</v>
      </c>
      <c r="D1028" s="60">
        <f>'متره برق'!S4886</f>
        <v>361500</v>
      </c>
      <c r="E1028" s="94" t="e">
        <f>VLOOKUP(A1028,'متره برق'!A:K,9,FALSE)</f>
        <v>#N/A</v>
      </c>
      <c r="F1028" s="97">
        <f t="shared" si="31"/>
        <v>0</v>
      </c>
      <c r="G1028" s="98"/>
    </row>
    <row r="1029" spans="1:7" ht="63.75" thickBot="1">
      <c r="A1029" s="60" t="str">
        <f>'متره برق'!P4887</f>
        <v>097907</v>
      </c>
      <c r="B1029" s="60" t="str">
        <f>'متره برق'!Q4887</f>
        <v>كابل 18/30 كيلو ولتي زره‌دار با نوار آلومينيومي، تک‌‌سيمه با هادي آلومينيومي، عايق پلي اتيلن كراس لينك، شيلد و نوار مسي و پوشش خارجي پي. وي. سي از نوع NA2XSYBY و به مقطع 240×1 ميليمتر مربع.</v>
      </c>
      <c r="C1029" s="60" t="str">
        <f>'متره برق'!R4887</f>
        <v>مترطول</v>
      </c>
      <c r="D1029" s="60">
        <f>'متره برق'!S4887</f>
        <v>430000</v>
      </c>
      <c r="E1029" s="94" t="e">
        <f>VLOOKUP(A1029,'متره برق'!A:K,9,FALSE)</f>
        <v>#N/A</v>
      </c>
      <c r="F1029" s="97">
        <f t="shared" si="31"/>
        <v>0</v>
      </c>
      <c r="G1029" s="98"/>
    </row>
    <row r="1030" spans="1:7" ht="63.75" thickBot="1">
      <c r="A1030" s="60" t="str">
        <f>'متره برق'!P4888</f>
        <v>097908</v>
      </c>
      <c r="B1030" s="60" t="str">
        <f>'متره برق'!Q4888</f>
        <v>كابل 18/30 كيلو ولتي زره‌دار با نوار آلومينيومي، تک‌‌سيمه با هادي آلومينيومي، عايق پلي اتيلن كراس لينك، شيلد و نوار مسي و پوشش خارجي پي. وي. سي از نوع NA2XSYBY و به مقطع 300×1 ميليمتر مربع.</v>
      </c>
      <c r="C1030" s="60" t="str">
        <f>'متره برق'!R4888</f>
        <v>مترطول</v>
      </c>
      <c r="D1030" s="60">
        <f>'متره برق'!S4888</f>
        <v>499500</v>
      </c>
      <c r="E1030" s="94" t="e">
        <f>VLOOKUP(A1030,'متره برق'!A:K,9,FALSE)</f>
        <v>#N/A</v>
      </c>
      <c r="F1030" s="97">
        <f t="shared" si="31"/>
        <v>0</v>
      </c>
      <c r="G1030" s="98"/>
    </row>
    <row r="1031" spans="1:7" ht="63.75" thickBot="1">
      <c r="A1031" s="60" t="str">
        <f>'متره برق'!P4889</f>
        <v>097909</v>
      </c>
      <c r="B1031" s="60" t="str">
        <f>'متره برق'!Q4889</f>
        <v>كابل 18/30 كيلو ولتي زره‌دار با نوار آلومينيومي، تک‌‌سيمه با هادي آلومينيومي، عايق پلي اتيلن كراس لينك، شيلد و نوار مسي و پوشش خارجي پي. وي. سي از نوع NA2XSYBY و به مقطع 400×1 ميليمتر مربع.</v>
      </c>
      <c r="C1031" s="60" t="str">
        <f>'متره برق'!R4889</f>
        <v>مترطول</v>
      </c>
      <c r="D1031" s="60">
        <f>'متره برق'!S4889</f>
        <v>533500</v>
      </c>
      <c r="E1031" s="94" t="e">
        <f>VLOOKUP(A1031,'متره برق'!A:K,9,FALSE)</f>
        <v>#N/A</v>
      </c>
      <c r="F1031" s="97">
        <f t="shared" si="31"/>
        <v>0</v>
      </c>
      <c r="G1031" s="98"/>
    </row>
    <row r="1032" spans="1:7" ht="63.75" thickBot="1">
      <c r="A1032" s="60" t="str">
        <f>'متره برق'!P4890</f>
        <v>097910</v>
      </c>
      <c r="B1032" s="60" t="str">
        <f>'متره برق'!Q4890</f>
        <v>كابل 18/30 كيلو ولتي زره‌دار با نوار آلومينيومي، تک‌‌سيمه با هادي آلومينيومي، عايق پلي اتيلن كراس لينك، شيلد و نوار مسي و پوشش خارجي پي. وي. سي از نوع NA2XSYBY و به مقطع 500×1 ميليمتر مربع.</v>
      </c>
      <c r="C1032" s="60" t="str">
        <f>'متره برق'!R4890</f>
        <v>مترطول</v>
      </c>
      <c r="D1032" s="60">
        <f>'متره برق'!S4890</f>
        <v>595500</v>
      </c>
      <c r="E1032" s="94" t="e">
        <f>VLOOKUP(A1032,'متره برق'!A:K,9,FALSE)</f>
        <v>#N/A</v>
      </c>
      <c r="F1032" s="97">
        <f t="shared" si="31"/>
        <v>0</v>
      </c>
      <c r="G1032" s="98"/>
    </row>
    <row r="1033" spans="1:7" ht="36.75" customHeight="1" thickBot="1">
      <c r="A1033" s="60" t="str">
        <f>'متره برق'!P4891</f>
        <v>097911</v>
      </c>
      <c r="B1033" s="60" t="str">
        <f>'متره برق'!Q4891</f>
        <v>کابل</v>
      </c>
      <c r="C1033" s="60" t="str">
        <f>'متره برق'!R4891</f>
        <v>مترطول</v>
      </c>
      <c r="D1033" s="60">
        <f>'متره برق'!S4891</f>
        <v>10000</v>
      </c>
      <c r="E1033" s="94" t="e">
        <f>VLOOKUP(A1033,'متره برق'!A:K,9,FALSE)</f>
        <v>#N/A</v>
      </c>
      <c r="F1033" s="97">
        <f t="shared" ref="F1033:F1035" si="32">IF(ISNA(E1033*D1033),0,ROUND((E1033*D1033),0))</f>
        <v>0</v>
      </c>
      <c r="G1033" s="100" t="s">
        <v>511</v>
      </c>
    </row>
    <row r="1034" spans="1:7" ht="31.5" customHeight="1" thickBot="1">
      <c r="A1034" s="60" t="str">
        <f>'متره برق'!P4892</f>
        <v>097912</v>
      </c>
      <c r="B1034" s="60" t="str">
        <f>'متره برق'!Q4892</f>
        <v>کابل1</v>
      </c>
      <c r="C1034" s="60" t="str">
        <f>'متره برق'!R4892</f>
        <v>مترطول</v>
      </c>
      <c r="D1034" s="60">
        <f>'متره برق'!S4892</f>
        <v>10001</v>
      </c>
      <c r="E1034" s="94" t="e">
        <f>VLOOKUP(A1034,'متره برق'!A:K,9,FALSE)</f>
        <v>#N/A</v>
      </c>
      <c r="F1034" s="97">
        <f t="shared" si="32"/>
        <v>0</v>
      </c>
      <c r="G1034" s="100" t="s">
        <v>511</v>
      </c>
    </row>
    <row r="1035" spans="1:7" ht="29.25" customHeight="1" thickBot="1">
      <c r="A1035" s="60" t="str">
        <f>'متره برق'!P4893</f>
        <v>097913</v>
      </c>
      <c r="B1035" s="60" t="str">
        <f>'متره برق'!Q4893</f>
        <v>کابل2</v>
      </c>
      <c r="C1035" s="60" t="str">
        <f>'متره برق'!R4893</f>
        <v>مترطول</v>
      </c>
      <c r="D1035" s="60">
        <f>'متره برق'!S4893</f>
        <v>10002</v>
      </c>
      <c r="E1035" s="94">
        <f>VLOOKUP(A1035,'متره برق'!A:K,9,FALSE)</f>
        <v>1</v>
      </c>
      <c r="F1035" s="97">
        <f t="shared" si="32"/>
        <v>10002</v>
      </c>
      <c r="G1035" s="100" t="s">
        <v>511</v>
      </c>
    </row>
    <row r="1036" spans="1:7" ht="24" thickBot="1">
      <c r="A1036" s="677" t="s">
        <v>659</v>
      </c>
      <c r="B1036" s="678"/>
      <c r="C1036" s="678"/>
      <c r="D1036" s="678"/>
      <c r="E1036" s="679"/>
      <c r="F1036" s="115">
        <f>SUM(F783:F1032)</f>
        <v>581000</v>
      </c>
      <c r="G1036" s="102" t="s">
        <v>77</v>
      </c>
    </row>
    <row r="1037" spans="1:7" ht="24" thickBot="1">
      <c r="A1037" s="677" t="s">
        <v>660</v>
      </c>
      <c r="B1037" s="678"/>
      <c r="C1037" s="678"/>
      <c r="D1037" s="678"/>
      <c r="E1037" s="679"/>
      <c r="F1037" s="115">
        <f>SUM(F1033:F1035)</f>
        <v>10002</v>
      </c>
      <c r="G1037" s="102" t="s">
        <v>77</v>
      </c>
    </row>
    <row r="1038" spans="1:7" ht="24" thickBot="1">
      <c r="A1038" s="680" t="s">
        <v>3595</v>
      </c>
      <c r="B1038" s="681"/>
      <c r="C1038" s="681"/>
      <c r="D1038" s="681"/>
      <c r="E1038" s="681"/>
      <c r="F1038" s="682"/>
      <c r="G1038" s="683"/>
    </row>
    <row r="1039" spans="1:7" ht="43.5" customHeight="1" thickBot="1">
      <c r="A1039" s="60">
        <f>'متره برق'!P4894</f>
        <v>100101</v>
      </c>
      <c r="B1039" s="60" t="str">
        <f>'متره برق'!Q4894</f>
        <v>سركابل داخلي، براي كابل تك سيمه 6 / 3/6 كيلوولتي، N2XSYBY يا ,NA2XSYBY به ‌مقاطع 16×1 تا 70×1 ميليمتر مربع.</v>
      </c>
      <c r="C1039" s="60" t="str">
        <f>'متره برق'!R4894</f>
        <v>عدد</v>
      </c>
      <c r="D1039" s="60">
        <f>'متره برق'!S4894</f>
        <v>1948000</v>
      </c>
      <c r="E1039" s="94">
        <f>VLOOKUP(A1039,'متره برق'!A:K,9,FALSE)</f>
        <v>1</v>
      </c>
      <c r="F1039" s="97">
        <f t="shared" ref="F1039" si="33">IF(ISNA(E1039*D1039),0,ROUND((E1039*D1039),0))</f>
        <v>1948000</v>
      </c>
      <c r="G1039" s="98"/>
    </row>
    <row r="1040" spans="1:7" ht="48" thickBot="1">
      <c r="A1040" s="60">
        <f>'متره برق'!P4895</f>
        <v>100102</v>
      </c>
      <c r="B1040" s="60" t="str">
        <f>'متره برق'!Q4895</f>
        <v>سركابل داخلي، براي كابل سه سيمه 6 / 3/6  كيلوولتي، N2XSYBY يا ,NA2XSYBY به مقاطع 95×1 تا 185×1 ميليمتر مربع.</v>
      </c>
      <c r="C1040" s="60" t="str">
        <f>'متره برق'!R4895</f>
        <v>عدد</v>
      </c>
      <c r="D1040" s="60">
        <f>'متره برق'!S4895</f>
        <v>2427000</v>
      </c>
      <c r="E1040" s="94" t="e">
        <f>VLOOKUP(A1040,'متره برق'!A:K,9,FALSE)</f>
        <v>#N/A</v>
      </c>
      <c r="F1040" s="97">
        <f t="shared" ref="F1040:F1103" si="34">IF(ISNA(E1040*D1040),0,ROUND((E1040*D1040),0))</f>
        <v>0</v>
      </c>
      <c r="G1040" s="98"/>
    </row>
    <row r="1041" spans="1:7" ht="48" thickBot="1">
      <c r="A1041" s="60">
        <f>'متره برق'!P4896</f>
        <v>100103</v>
      </c>
      <c r="B1041" s="60" t="str">
        <f>'متره برق'!Q4896</f>
        <v>سركابل داخلي، براي كابل تك سيمه 6 / 3/6 كيلوولتي، N2XSYBY يا ,NA2XSYBY به ‌مقطع 240×1 ميليمتر مربع.</v>
      </c>
      <c r="C1041" s="60" t="str">
        <f>'متره برق'!R4896</f>
        <v>عدد</v>
      </c>
      <c r="D1041" s="60">
        <f>'متره برق'!S4896</f>
        <v>2581000</v>
      </c>
      <c r="E1041" s="94" t="e">
        <f>VLOOKUP(A1041,'متره برق'!A:K,9,FALSE)</f>
        <v>#N/A</v>
      </c>
      <c r="F1041" s="97">
        <f t="shared" si="34"/>
        <v>0</v>
      </c>
      <c r="G1041" s="98"/>
    </row>
    <row r="1042" spans="1:7" ht="48" thickBot="1">
      <c r="A1042" s="60">
        <f>'متره برق'!P4897</f>
        <v>100201</v>
      </c>
      <c r="B1042" s="60" t="str">
        <f>'متره برق'!Q4897</f>
        <v>سركابل داخلي، براي كابل سه سيمه 6 / 3/6 كيلوولتي N2XSEYBY يا NA2XSEYBY به مقاطع 16×3 تا 50×3 ميليمتر مربع.</v>
      </c>
      <c r="C1042" s="60" t="str">
        <f>'متره برق'!R4897</f>
        <v>عدد</v>
      </c>
      <c r="D1042" s="60">
        <f>'متره برق'!S4897</f>
        <v>3213000</v>
      </c>
      <c r="E1042" s="94" t="e">
        <f>VLOOKUP(A1042,'متره برق'!A:K,9,FALSE)</f>
        <v>#N/A</v>
      </c>
      <c r="F1042" s="97">
        <f t="shared" si="34"/>
        <v>0</v>
      </c>
      <c r="G1042" s="98"/>
    </row>
    <row r="1043" spans="1:7" ht="48" thickBot="1">
      <c r="A1043" s="60">
        <f>'متره برق'!P4898</f>
        <v>100202</v>
      </c>
      <c r="B1043" s="60" t="str">
        <f>'متره برق'!Q4898</f>
        <v>سركابل داخلي، براي كابل سه سيمه 6 / 3/6 كيلوولتي N2XSEYBY يا NA2XSEYBY به مقاطع 70×3 تا 120×3 ميليمتر مربع.</v>
      </c>
      <c r="C1043" s="60" t="str">
        <f>'متره برق'!R4898</f>
        <v>عدد</v>
      </c>
      <c r="D1043" s="60">
        <f>'متره برق'!S4898</f>
        <v>3474000</v>
      </c>
      <c r="E1043" s="94" t="e">
        <f>VLOOKUP(A1043,'متره برق'!A:K,9,FALSE)</f>
        <v>#N/A</v>
      </c>
      <c r="F1043" s="97">
        <f t="shared" si="34"/>
        <v>0</v>
      </c>
      <c r="G1043" s="98"/>
    </row>
    <row r="1044" spans="1:7" ht="48" thickBot="1">
      <c r="A1044" s="60">
        <f>'متره برق'!P4899</f>
        <v>100203</v>
      </c>
      <c r="B1044" s="60" t="str">
        <f>'متره برق'!Q4899</f>
        <v>سركابل داخلي، براي كابل سه سيمه 6 / 3/6 كيلوولتي N2XSEYBY يا NA2XSEYBY به مقاطع 150×3 تا 185×3 ميليمتر مربع.</v>
      </c>
      <c r="C1044" s="60" t="str">
        <f>'متره برق'!R4899</f>
        <v>عدد</v>
      </c>
      <c r="D1044" s="60">
        <f>'متره برق'!S4899</f>
        <v>3765000</v>
      </c>
      <c r="E1044" s="94" t="e">
        <f>VLOOKUP(A1044,'متره برق'!A:K,9,FALSE)</f>
        <v>#N/A</v>
      </c>
      <c r="F1044" s="97">
        <f t="shared" si="34"/>
        <v>0</v>
      </c>
      <c r="G1044" s="98"/>
    </row>
    <row r="1045" spans="1:7" ht="48" thickBot="1">
      <c r="A1045" s="60">
        <f>'متره برق'!P4900</f>
        <v>100204</v>
      </c>
      <c r="B1045" s="60" t="str">
        <f>'متره برق'!Q4900</f>
        <v>سركابل داخلي، براي كابل سه سيمه 6 / 3/6 كيلوولتي N2XSEYBY يا NA2XSEYBY به مقطع 240×3 ميليمتر مربع.</v>
      </c>
      <c r="C1045" s="60" t="str">
        <f>'متره برق'!R4900</f>
        <v>عدد</v>
      </c>
      <c r="D1045" s="60">
        <f>'متره برق'!S4900</f>
        <v>4074000</v>
      </c>
      <c r="E1045" s="94" t="e">
        <f>VLOOKUP(A1045,'متره برق'!A:K,9,FALSE)</f>
        <v>#N/A</v>
      </c>
      <c r="F1045" s="97">
        <f t="shared" si="34"/>
        <v>0</v>
      </c>
      <c r="G1045" s="98"/>
    </row>
    <row r="1046" spans="1:7" ht="48" thickBot="1">
      <c r="A1046" s="60">
        <f>'متره برق'!P4901</f>
        <v>100301</v>
      </c>
      <c r="B1046" s="60" t="str">
        <f>'متره برق'!Q4901</f>
        <v>سركابل داخلي، براي كابل تك سيمه 6/10 كيلوولتي، N2XSY يا NA2XSY به مقاطع 16×1 تا 70×1 ميليمتر مربع.</v>
      </c>
      <c r="C1046" s="60" t="str">
        <f>'متره برق'!R4901</f>
        <v>عدد</v>
      </c>
      <c r="D1046" s="60">
        <f>'متره برق'!S4901</f>
        <v>1882000</v>
      </c>
      <c r="E1046" s="94" t="e">
        <f>VLOOKUP(A1046,'متره برق'!A:K,9,FALSE)</f>
        <v>#N/A</v>
      </c>
      <c r="F1046" s="97">
        <f t="shared" si="34"/>
        <v>0</v>
      </c>
      <c r="G1046" s="98"/>
    </row>
    <row r="1047" spans="1:7" ht="48" thickBot="1">
      <c r="A1047" s="60">
        <f>'متره برق'!P4902</f>
        <v>100302</v>
      </c>
      <c r="B1047" s="60" t="str">
        <f>'متره برق'!Q4902</f>
        <v>سركابل داخلي، براي كابل تك سيمه 6/10 كيلوولتي، N2XSY يا NA2XSY به مقاطع 95×1 تا 185×1 ميليمتر مربع.</v>
      </c>
      <c r="C1047" s="60" t="str">
        <f>'متره برق'!R4902</f>
        <v>عدد</v>
      </c>
      <c r="D1047" s="60">
        <f>'متره برق'!S4902</f>
        <v>2343000</v>
      </c>
      <c r="E1047" s="94" t="e">
        <f>VLOOKUP(A1047,'متره برق'!A:K,9,FALSE)</f>
        <v>#N/A</v>
      </c>
      <c r="F1047" s="97">
        <f t="shared" si="34"/>
        <v>0</v>
      </c>
      <c r="G1047" s="98"/>
    </row>
    <row r="1048" spans="1:7" ht="32.25" thickBot="1">
      <c r="A1048" s="60">
        <f>'متره برق'!P4903</f>
        <v>100303</v>
      </c>
      <c r="B1048" s="60" t="str">
        <f>'متره برق'!Q4903</f>
        <v>سركابل داخلي، براي كابل تك سيمه 6/10 كيلوولتي، N2XSY يا NA2XSY به مقطع 240×1 ميليمتر مربع.</v>
      </c>
      <c r="C1048" s="60" t="str">
        <f>'متره برق'!R4903</f>
        <v>عدد</v>
      </c>
      <c r="D1048" s="60">
        <f>'متره برق'!S4903</f>
        <v>2668000</v>
      </c>
      <c r="E1048" s="94" t="e">
        <f>VLOOKUP(A1048,'متره برق'!A:K,9,FALSE)</f>
        <v>#N/A</v>
      </c>
      <c r="F1048" s="97">
        <f t="shared" si="34"/>
        <v>0</v>
      </c>
      <c r="G1048" s="111"/>
    </row>
    <row r="1049" spans="1:7" ht="48" thickBot="1">
      <c r="A1049" s="60">
        <f>'متره برق'!P4904</f>
        <v>100304</v>
      </c>
      <c r="B1049" s="60" t="str">
        <f>'متره برق'!Q4904</f>
        <v>سركابل داخلي، براي كابل تك سيمه 6/10 كيلوولتي، N2XSY يا NA2XSY به مقاطع 300×1 تا 400×1 ميليمتر مربع.</v>
      </c>
      <c r="C1049" s="60" t="str">
        <f>'متره برق'!R4904</f>
        <v>عدد</v>
      </c>
      <c r="D1049" s="60">
        <f>'متره برق'!S4904</f>
        <v>3240000</v>
      </c>
      <c r="E1049" s="94" t="e">
        <f>VLOOKUP(A1049,'متره برق'!A:K,9,FALSE)</f>
        <v>#N/A</v>
      </c>
      <c r="F1049" s="97">
        <f t="shared" si="34"/>
        <v>0</v>
      </c>
      <c r="G1049" s="111"/>
    </row>
    <row r="1050" spans="1:7" ht="48" thickBot="1">
      <c r="A1050" s="60">
        <f>'متره برق'!P4905</f>
        <v>100401</v>
      </c>
      <c r="B1050" s="60" t="str">
        <f>'متره برق'!Q4905</f>
        <v>سركابل داخلي، براي كابل سه سيمه 6/10 كيلوولتي، N2XSEY يا NA2XSEY به مقاطع 16×3 تا 70×3 ميليمتر مربع.</v>
      </c>
      <c r="C1050" s="60" t="str">
        <f>'متره برق'!R4905</f>
        <v>عدد</v>
      </c>
      <c r="D1050" s="60">
        <f>'متره برق'!S4905</f>
        <v>3455000</v>
      </c>
      <c r="E1050" s="94" t="e">
        <f>VLOOKUP(A1050,'متره برق'!A:K,9,FALSE)</f>
        <v>#N/A</v>
      </c>
      <c r="F1050" s="97">
        <f t="shared" si="34"/>
        <v>0</v>
      </c>
      <c r="G1050" s="111"/>
    </row>
    <row r="1051" spans="1:7" ht="48" thickBot="1">
      <c r="A1051" s="60">
        <f>'متره برق'!P4906</f>
        <v>100402</v>
      </c>
      <c r="B1051" s="60" t="str">
        <f>'متره برق'!Q4906</f>
        <v>سركابل داخلي، براي كابل سه سيمه 6/10 كيلوولتي، N2XSEY يا NA2XSEY به مقاطع 95×3 تا 185×3 ميليمتر مربع.</v>
      </c>
      <c r="C1051" s="60" t="str">
        <f>'متره برق'!R4906</f>
        <v>عدد</v>
      </c>
      <c r="D1051" s="60">
        <f>'متره برق'!S4906</f>
        <v>3922000</v>
      </c>
      <c r="E1051" s="94" t="e">
        <f>VLOOKUP(A1051,'متره برق'!A:K,9,FALSE)</f>
        <v>#N/A</v>
      </c>
      <c r="F1051" s="97">
        <f t="shared" si="34"/>
        <v>0</v>
      </c>
      <c r="G1051" s="111"/>
    </row>
    <row r="1052" spans="1:7" ht="48" thickBot="1">
      <c r="A1052" s="60">
        <f>'متره برق'!P4907</f>
        <v>100403</v>
      </c>
      <c r="B1052" s="60" t="str">
        <f>'متره برق'!Q4907</f>
        <v>سركابل داخلي، براي كابل سه سيمه 6/10 كيلوولتي، N2XSEY يا NA2XSEY به مقاطع 240×3 ميليمتر مربع.</v>
      </c>
      <c r="C1052" s="60" t="str">
        <f>'متره برق'!R4907</f>
        <v>عدد</v>
      </c>
      <c r="D1052" s="60">
        <f>'متره برق'!S4907</f>
        <v>4390000</v>
      </c>
      <c r="E1052" s="94" t="e">
        <f>VLOOKUP(A1052,'متره برق'!A:K,9,FALSE)</f>
        <v>#N/A</v>
      </c>
      <c r="F1052" s="97">
        <f t="shared" si="34"/>
        <v>0</v>
      </c>
      <c r="G1052" s="111"/>
    </row>
    <row r="1053" spans="1:7" ht="48" thickBot="1">
      <c r="A1053" s="60">
        <f>'متره برق'!P4908</f>
        <v>100404</v>
      </c>
      <c r="B1053" s="60" t="str">
        <f>'متره برق'!Q4908</f>
        <v>سركابل داخلي، براي كابل سه سيمه 6/10 كيلوولتي، N2XSEY يا NA2XSEY به مقاطع 300×3 تا 400×3 ميليمتر مربع.</v>
      </c>
      <c r="C1053" s="60" t="str">
        <f>'متره برق'!R4908</f>
        <v>عدد</v>
      </c>
      <c r="D1053" s="60">
        <f>'متره برق'!S4908</f>
        <v>5013000</v>
      </c>
      <c r="E1053" s="94" t="e">
        <f>VLOOKUP(A1053,'متره برق'!A:K,9,FALSE)</f>
        <v>#N/A</v>
      </c>
      <c r="F1053" s="97">
        <f t="shared" si="34"/>
        <v>0</v>
      </c>
      <c r="G1053" s="111"/>
    </row>
    <row r="1054" spans="1:7" ht="48" thickBot="1">
      <c r="A1054" s="60">
        <f>'متره برق'!P4909</f>
        <v>100501</v>
      </c>
      <c r="B1054" s="60" t="str">
        <f>'متره برق'!Q4909</f>
        <v>سركابل داخلي، براي كابل تك سيمه 12/20 كيلوولتي، N2XSY يا NA2XSY به مقاطع 25×1 تا 50×1 ميليمتر مربع.</v>
      </c>
      <c r="C1054" s="60" t="str">
        <f>'متره برق'!R4909</f>
        <v>عدد</v>
      </c>
      <c r="D1054" s="60">
        <f>'متره برق'!S4909</f>
        <v>2236000</v>
      </c>
      <c r="E1054" s="94" t="e">
        <f>VLOOKUP(A1054,'متره برق'!A:K,9,FALSE)</f>
        <v>#N/A</v>
      </c>
      <c r="F1054" s="97">
        <f t="shared" si="34"/>
        <v>0</v>
      </c>
      <c r="G1054" s="111"/>
    </row>
    <row r="1055" spans="1:7" ht="48" thickBot="1">
      <c r="A1055" s="60">
        <f>'متره برق'!P4910</f>
        <v>100502</v>
      </c>
      <c r="B1055" s="60" t="str">
        <f>'متره برق'!Q4910</f>
        <v>سركابل داخلي، براي كابل تك سيمه 12/20 كيلوولتي، N2XSY يا NA2XSY به مقاطع 70×1 تا 185×1 ميليمتر مربع.</v>
      </c>
      <c r="C1055" s="60" t="str">
        <f>'متره برق'!R4910</f>
        <v>عدد</v>
      </c>
      <c r="D1055" s="60">
        <f>'متره برق'!S4910</f>
        <v>2699000</v>
      </c>
      <c r="E1055" s="94" t="e">
        <f>VLOOKUP(A1055,'متره برق'!A:K,9,FALSE)</f>
        <v>#N/A</v>
      </c>
      <c r="F1055" s="97">
        <f t="shared" si="34"/>
        <v>0</v>
      </c>
      <c r="G1055" s="111"/>
    </row>
    <row r="1056" spans="1:7" ht="48" thickBot="1">
      <c r="A1056" s="60">
        <f>'متره برق'!P4911</f>
        <v>100503</v>
      </c>
      <c r="B1056" s="60" t="str">
        <f>'متره برق'!Q4911</f>
        <v>سركابل داخلي، براي كابل تك سيمه 12/20 كيلوولتي، N2XSY يا NA2XSY به مقاطع 240×1 تا 300×1 ميليمتر مربع.</v>
      </c>
      <c r="C1056" s="60" t="str">
        <f>'متره برق'!R4911</f>
        <v>عدد</v>
      </c>
      <c r="D1056" s="60">
        <f>'متره برق'!S4911</f>
        <v>3119000</v>
      </c>
      <c r="E1056" s="94" t="e">
        <f>VLOOKUP(A1056,'متره برق'!A:K,9,FALSE)</f>
        <v>#N/A</v>
      </c>
      <c r="F1056" s="97">
        <f t="shared" si="34"/>
        <v>0</v>
      </c>
      <c r="G1056" s="111"/>
    </row>
    <row r="1057" spans="1:7" ht="48" thickBot="1">
      <c r="A1057" s="60">
        <f>'متره برق'!P4912</f>
        <v>100601</v>
      </c>
      <c r="B1057" s="60" t="str">
        <f>'متره برق'!Q4912</f>
        <v>سركابل داخلي، براي كابل سه سيمه 12/20 كيلوولتي، N2XSEY يا NA2XSEY به مقاطع 25×3 تا 50×3 ميليمتر مربع.</v>
      </c>
      <c r="C1057" s="60" t="str">
        <f>'متره برق'!R4912</f>
        <v>عدد</v>
      </c>
      <c r="D1057" s="60">
        <f>'متره برق'!S4912</f>
        <v>4065000</v>
      </c>
      <c r="E1057" s="94" t="e">
        <f>VLOOKUP(A1057,'متره برق'!A:K,9,FALSE)</f>
        <v>#N/A</v>
      </c>
      <c r="F1057" s="97">
        <f t="shared" si="34"/>
        <v>0</v>
      </c>
      <c r="G1057" s="111"/>
    </row>
    <row r="1058" spans="1:7" ht="48" thickBot="1">
      <c r="A1058" s="60">
        <f>'متره برق'!P4913</f>
        <v>100602</v>
      </c>
      <c r="B1058" s="60" t="str">
        <f>'متره برق'!Q4913</f>
        <v>سركابل داخلي، براي كابل سه سيمه 12/20 كيلوولتي، N2XSEY يا NA2XSEY به مقاطع 70×3 تا 185×3 ميليمتر مربع.</v>
      </c>
      <c r="C1058" s="60" t="str">
        <f>'متره برق'!R4913</f>
        <v>عدد</v>
      </c>
      <c r="D1058" s="60">
        <f>'متره برق'!S4913</f>
        <v>4542000</v>
      </c>
      <c r="E1058" s="94" t="e">
        <f>VLOOKUP(A1058,'متره برق'!A:K,9,FALSE)</f>
        <v>#N/A</v>
      </c>
      <c r="F1058" s="97">
        <f t="shared" si="34"/>
        <v>0</v>
      </c>
      <c r="G1058" s="111"/>
    </row>
    <row r="1059" spans="1:7" ht="48" thickBot="1">
      <c r="A1059" s="60">
        <f>'متره برق'!P4914</f>
        <v>100603</v>
      </c>
      <c r="B1059" s="60" t="str">
        <f>'متره برق'!Q4914</f>
        <v>سركابل داخلي، براي كابل سه سيمه 12/20 كيلوولتي، N2XSEY يا NA2XSEY به مقاطع 240×3 تا 300×3 ميليمتر مربع.</v>
      </c>
      <c r="C1059" s="60" t="str">
        <f>'متره برق'!R4914</f>
        <v>عدد</v>
      </c>
      <c r="D1059" s="60">
        <f>'متره برق'!S4914</f>
        <v>4993000</v>
      </c>
      <c r="E1059" s="94" t="e">
        <f>VLOOKUP(A1059,'متره برق'!A:K,9,FALSE)</f>
        <v>#N/A</v>
      </c>
      <c r="F1059" s="97">
        <f t="shared" si="34"/>
        <v>0</v>
      </c>
      <c r="G1059" s="111"/>
    </row>
    <row r="1060" spans="1:7" ht="48" thickBot="1">
      <c r="A1060" s="60">
        <f>'متره برق'!P4915</f>
        <v>100701</v>
      </c>
      <c r="B1060" s="60" t="str">
        <f>'متره برق'!Q4915</f>
        <v>سركابل داخلي، براي كابل تك سيمه 18/30 كيلوولتي، N2XSY يا NA2XSY به مقاطع 50×1 تا70×1 ميليمتر مربع.</v>
      </c>
      <c r="C1060" s="60" t="str">
        <f>'متره برق'!R4915</f>
        <v>عدد</v>
      </c>
      <c r="D1060" s="60">
        <f>'متره برق'!S4915</f>
        <v>2909000</v>
      </c>
      <c r="E1060" s="94" t="e">
        <f>VLOOKUP(A1060,'متره برق'!A:K,9,FALSE)</f>
        <v>#N/A</v>
      </c>
      <c r="F1060" s="97">
        <f t="shared" si="34"/>
        <v>0</v>
      </c>
      <c r="G1060" s="111"/>
    </row>
    <row r="1061" spans="1:7" ht="48" thickBot="1">
      <c r="A1061" s="60">
        <f>'متره برق'!P4916</f>
        <v>100702</v>
      </c>
      <c r="B1061" s="60" t="str">
        <f>'متره برق'!Q4916</f>
        <v>سركابل داخلي، براي كابل تك سيمه 18/30 كيلوولتي، N2XSY يا NA2XSY به مقاطع 95×1 تا 150×1 ميليمتر مربع.</v>
      </c>
      <c r="C1061" s="60" t="str">
        <f>'متره برق'!R4916</f>
        <v>عدد</v>
      </c>
      <c r="D1061" s="60">
        <f>'متره برق'!S4916</f>
        <v>3294000</v>
      </c>
      <c r="E1061" s="94" t="e">
        <f>VLOOKUP(A1061,'متره برق'!A:K,9,FALSE)</f>
        <v>#N/A</v>
      </c>
      <c r="F1061" s="97">
        <f t="shared" si="34"/>
        <v>0</v>
      </c>
      <c r="G1061" s="111"/>
    </row>
    <row r="1062" spans="1:7" ht="48" thickBot="1">
      <c r="A1062" s="60">
        <f>'متره برق'!P4917</f>
        <v>100703</v>
      </c>
      <c r="B1062" s="60" t="str">
        <f>'متره برق'!Q4917</f>
        <v>سركابل داخلي، براي كابل تك سيمه 18/30 كيلوولتي، N2XSY يا NA2XSY به مقاطع 185×1 تا 300×1 ميليمتر مربع.</v>
      </c>
      <c r="C1062" s="60" t="str">
        <f>'متره برق'!R4917</f>
        <v>عدد</v>
      </c>
      <c r="D1062" s="60">
        <f>'متره برق'!S4917</f>
        <v>3723000</v>
      </c>
      <c r="E1062" s="94" t="e">
        <f>VLOOKUP(A1062,'متره برق'!A:K,9,FALSE)</f>
        <v>#N/A</v>
      </c>
      <c r="F1062" s="97">
        <f t="shared" si="34"/>
        <v>0</v>
      </c>
      <c r="G1062" s="111"/>
    </row>
    <row r="1063" spans="1:7" ht="48" thickBot="1">
      <c r="A1063" s="60">
        <f>'متره برق'!P4918</f>
        <v>100801</v>
      </c>
      <c r="B1063" s="60" t="str">
        <f>'متره برق'!Q4918</f>
        <v>سركابل داخلي، براي كابل سه سيمه 18/30 كيلوولتي، N2XSEY يا NA2XSEY به مقاطع 50×3 تا70×3 ميليمتر مربع.</v>
      </c>
      <c r="C1063" s="60" t="str">
        <f>'متره برق'!R4918</f>
        <v>عدد</v>
      </c>
      <c r="D1063" s="60">
        <f>'متره برق'!S4918</f>
        <v>4781000</v>
      </c>
      <c r="E1063" s="94" t="e">
        <f>VLOOKUP(A1063,'متره برق'!A:K,9,FALSE)</f>
        <v>#N/A</v>
      </c>
      <c r="F1063" s="97">
        <f t="shared" si="34"/>
        <v>0</v>
      </c>
      <c r="G1063" s="111"/>
    </row>
    <row r="1064" spans="1:7" ht="48" thickBot="1">
      <c r="A1064" s="60">
        <f>'متره برق'!P4919</f>
        <v>100802</v>
      </c>
      <c r="B1064" s="60" t="str">
        <f>'متره برق'!Q4919</f>
        <v>سركابل داخلي، براي كابل سه سيمه 18/30 كيلوولتي، N2XSEY يا NA2XSEY به مقاطع 95×3 تا 150×3 ميليمتر مربع.</v>
      </c>
      <c r="C1064" s="60" t="str">
        <f>'متره برق'!R4919</f>
        <v>عدد</v>
      </c>
      <c r="D1064" s="60">
        <f>'متره برق'!S4919</f>
        <v>5131000</v>
      </c>
      <c r="E1064" s="94" t="e">
        <f>VLOOKUP(A1064,'متره برق'!A:K,9,FALSE)</f>
        <v>#N/A</v>
      </c>
      <c r="F1064" s="97">
        <f t="shared" si="34"/>
        <v>0</v>
      </c>
      <c r="G1064" s="111"/>
    </row>
    <row r="1065" spans="1:7" ht="48" thickBot="1">
      <c r="A1065" s="60">
        <f>'متره برق'!P4920</f>
        <v>100803</v>
      </c>
      <c r="B1065" s="60" t="str">
        <f>'متره برق'!Q4920</f>
        <v>سركابل داخلي، براي كابل سه سيمه 18/30 كيلوولتي، N2XSEY يا NA2XSEY به مقاطع 185×3 تا 300×3 ميليمتر مربع.</v>
      </c>
      <c r="C1065" s="60" t="str">
        <f>'متره برق'!R4920</f>
        <v>عدد</v>
      </c>
      <c r="D1065" s="60">
        <f>'متره برق'!S4920</f>
        <v>5593000</v>
      </c>
      <c r="E1065" s="94" t="e">
        <f>VLOOKUP(A1065,'متره برق'!A:K,9,FALSE)</f>
        <v>#N/A</v>
      </c>
      <c r="F1065" s="97">
        <f t="shared" si="34"/>
        <v>0</v>
      </c>
      <c r="G1065" s="111"/>
    </row>
    <row r="1066" spans="1:7" ht="48" thickBot="1">
      <c r="A1066" s="60">
        <f>'متره برق'!P4921</f>
        <v>102101</v>
      </c>
      <c r="B1066" s="60" t="str">
        <f>'متره برق'!Q4921</f>
        <v>سركابل فضاي آزاد، براي كابل 0/6/1 كيلوولتي چهار سيمه NYY، NYCY يا NYCYRY به مقاطع 25×4 تا 50×4 ميليمتر مربع.</v>
      </c>
      <c r="C1066" s="60" t="str">
        <f>'متره برق'!R4921</f>
        <v>عدد</v>
      </c>
      <c r="D1066" s="60">
        <f>'متره برق'!S4921</f>
        <v>0</v>
      </c>
      <c r="E1066" s="94" t="e">
        <f>VLOOKUP(A1066,'متره برق'!A:K,9,FALSE)</f>
        <v>#N/A</v>
      </c>
      <c r="F1066" s="97">
        <f t="shared" si="34"/>
        <v>0</v>
      </c>
      <c r="G1066" s="111"/>
    </row>
    <row r="1067" spans="1:7" ht="48" thickBot="1">
      <c r="A1067" s="60">
        <f>'متره برق'!P4922</f>
        <v>102102</v>
      </c>
      <c r="B1067" s="60" t="str">
        <f>'متره برق'!Q4922</f>
        <v>سركابل فضاي آزاد، براي كابل0/6/1  كيلوولتي چهار سيمه NYY، NYCY يا NYCYRY به مقاطع 70×4 تا 185×4 ميليمتر مربع.</v>
      </c>
      <c r="C1067" s="60" t="str">
        <f>'متره برق'!R4922</f>
        <v>عدد</v>
      </c>
      <c r="D1067" s="60">
        <f>'متره برق'!S4922</f>
        <v>0</v>
      </c>
      <c r="E1067" s="94" t="e">
        <f>VLOOKUP(A1067,'متره برق'!A:K,9,FALSE)</f>
        <v>#N/A</v>
      </c>
      <c r="F1067" s="97">
        <f t="shared" si="34"/>
        <v>0</v>
      </c>
      <c r="G1067" s="111"/>
    </row>
    <row r="1068" spans="1:7" ht="48" thickBot="1">
      <c r="A1068" s="60">
        <f>'متره برق'!P4923</f>
        <v>102103</v>
      </c>
      <c r="B1068" s="60" t="str">
        <f>'متره برق'!Q4923</f>
        <v>سركابل فضاي آزاد، براي كابل 0/6/1  كيلوولتي چهار سيمه NYY، NYCY يا NYCYRY به مقاطع 240×4 تا 300×4 ميليمتر مربع.</v>
      </c>
      <c r="C1068" s="60" t="str">
        <f>'متره برق'!R4923</f>
        <v>عدد</v>
      </c>
      <c r="D1068" s="60">
        <f>'متره برق'!S4923</f>
        <v>0</v>
      </c>
      <c r="E1068" s="94" t="e">
        <f>VLOOKUP(A1068,'متره برق'!A:K,9,FALSE)</f>
        <v>#N/A</v>
      </c>
      <c r="F1068" s="97">
        <f t="shared" si="34"/>
        <v>0</v>
      </c>
      <c r="G1068" s="111"/>
    </row>
    <row r="1069" spans="1:7" ht="48" thickBot="1">
      <c r="A1069" s="60">
        <f>'متره برق'!P4924</f>
        <v>102201</v>
      </c>
      <c r="B1069" s="60" t="str">
        <f>'متره برق'!Q4924</f>
        <v>سركابل فضاي آزاد، براي كابل تك سيمه 6 / 3/6 كيلوولتي، N2XSYBY يا ,NA2XSYBY به ‌مقاطع 16×1 تا 70×1 ميليمتر مربع.</v>
      </c>
      <c r="C1069" s="60" t="str">
        <f>'متره برق'!R4924</f>
        <v>عدد</v>
      </c>
      <c r="D1069" s="60">
        <f>'متره برق'!S4924</f>
        <v>2307000</v>
      </c>
      <c r="E1069" s="94" t="e">
        <f>VLOOKUP(A1069,'متره برق'!A:K,9,FALSE)</f>
        <v>#N/A</v>
      </c>
      <c r="F1069" s="97">
        <f t="shared" si="34"/>
        <v>0</v>
      </c>
      <c r="G1069" s="111"/>
    </row>
    <row r="1070" spans="1:7" ht="48" thickBot="1">
      <c r="A1070" s="60">
        <f>'متره برق'!P4925</f>
        <v>102202</v>
      </c>
      <c r="B1070" s="60" t="str">
        <f>'متره برق'!Q4925</f>
        <v>سركابل فضاي آزاد، براي كابل تك سيمه 6 / 3/6 كيلوولتي، N2XSYBY يا ,NA2XSYBY به ‌مقاطع 95×1 تا 185×1 ميليمتر مربع.</v>
      </c>
      <c r="C1070" s="60" t="str">
        <f>'متره برق'!R4925</f>
        <v>عدد</v>
      </c>
      <c r="D1070" s="60">
        <f>'متره برق'!S4925</f>
        <v>2730000</v>
      </c>
      <c r="E1070" s="94" t="e">
        <f>VLOOKUP(A1070,'متره برق'!A:K,9,FALSE)</f>
        <v>#N/A</v>
      </c>
      <c r="F1070" s="97">
        <f t="shared" si="34"/>
        <v>0</v>
      </c>
      <c r="G1070" s="111"/>
    </row>
    <row r="1071" spans="1:7" ht="48" thickBot="1">
      <c r="A1071" s="60">
        <f>'متره برق'!P4926</f>
        <v>102203</v>
      </c>
      <c r="B1071" s="60" t="str">
        <f>'متره برق'!Q4926</f>
        <v>سركابل فضاي آزاد، براي كابل تك سيمه 6 / 3/6 كيلوولتي، N2XSYBY يا ,NA2XSYBY به ‌مقطع 240×1 ميليمتر مربع.</v>
      </c>
      <c r="C1071" s="60" t="str">
        <f>'متره برق'!R4926</f>
        <v>عدد</v>
      </c>
      <c r="D1071" s="60">
        <f>'متره برق'!S4926</f>
        <v>3027000</v>
      </c>
      <c r="E1071" s="94" t="e">
        <f>VLOOKUP(A1071,'متره برق'!A:K,9,FALSE)</f>
        <v>#N/A</v>
      </c>
      <c r="F1071" s="97">
        <f t="shared" si="34"/>
        <v>0</v>
      </c>
      <c r="G1071" s="111"/>
    </row>
    <row r="1072" spans="1:7" ht="48" thickBot="1">
      <c r="A1072" s="60">
        <f>'متره برق'!P4927</f>
        <v>102301</v>
      </c>
      <c r="B1072" s="60" t="str">
        <f>'متره برق'!Q4927</f>
        <v>سركابل فضاي آزاد، براي كابل سه سيمه 6 / 3/6 كيلوولتي، N2XSEYBY يا ,NA2XSEYBY به مقاطع 16×3 تا50×3 ميليمتر مربع.</v>
      </c>
      <c r="C1072" s="60" t="str">
        <f>'متره برق'!R4927</f>
        <v>عدد</v>
      </c>
      <c r="D1072" s="60">
        <f>'متره برق'!S4927</f>
        <v>3090000</v>
      </c>
      <c r="E1072" s="94" t="e">
        <f>VLOOKUP(A1072,'متره برق'!A:K,9,FALSE)</f>
        <v>#N/A</v>
      </c>
      <c r="F1072" s="97">
        <f t="shared" si="34"/>
        <v>0</v>
      </c>
      <c r="G1072" s="111"/>
    </row>
    <row r="1073" spans="1:7" ht="48" thickBot="1">
      <c r="A1073" s="60">
        <f>'متره برق'!P4928</f>
        <v>102302</v>
      </c>
      <c r="B1073" s="60" t="str">
        <f>'متره برق'!Q4928</f>
        <v>سركابل فضاي آزاد، براي كابل سه سيمه 6 / 3/6 كيلوولتي، N2XSEYBY يا ,NA2XSEYBY به مقاطع 70×3 تا 120×3 ميليمتر مربع.</v>
      </c>
      <c r="C1073" s="60" t="str">
        <f>'متره برق'!R4928</f>
        <v>عدد</v>
      </c>
      <c r="D1073" s="60">
        <f>'متره برق'!S4928</f>
        <v>3997000</v>
      </c>
      <c r="E1073" s="94" t="e">
        <f>VLOOKUP(A1073,'متره برق'!A:K,9,FALSE)</f>
        <v>#N/A</v>
      </c>
      <c r="F1073" s="97">
        <f t="shared" si="34"/>
        <v>0</v>
      </c>
      <c r="G1073" s="111"/>
    </row>
    <row r="1074" spans="1:7" ht="48" thickBot="1">
      <c r="A1074" s="60">
        <f>'متره برق'!P4929</f>
        <v>102303</v>
      </c>
      <c r="B1074" s="60" t="str">
        <f>'متره برق'!Q4929</f>
        <v>سركابل فضاي آزاد، براي كابل سه سيمه 6 / 3/6 كيلوولتي، N2XSEYBY يا ,NA2XSEYBY به مقاطع 150×3 تا 185×3 ميليمتر مربع.</v>
      </c>
      <c r="C1074" s="60" t="str">
        <f>'متره برق'!R4929</f>
        <v>عدد</v>
      </c>
      <c r="D1074" s="60">
        <f>'متره برق'!S4929</f>
        <v>4514000</v>
      </c>
      <c r="E1074" s="94" t="e">
        <f>VLOOKUP(A1074,'متره برق'!A:K,9,FALSE)</f>
        <v>#N/A</v>
      </c>
      <c r="F1074" s="97">
        <f t="shared" si="34"/>
        <v>0</v>
      </c>
      <c r="G1074" s="111"/>
    </row>
    <row r="1075" spans="1:7" ht="48" thickBot="1">
      <c r="A1075" s="60">
        <f>'متره برق'!P4930</f>
        <v>102304</v>
      </c>
      <c r="B1075" s="60" t="str">
        <f>'متره برق'!Q4930</f>
        <v>سركابل فضاي آزاد، براي كابل سه سيمه 6 / 3/6 كيلوولتي، N2XSEYBY يا ,NA2XSEYBY به مقطع 240×3 ميليمتر مربع.</v>
      </c>
      <c r="C1075" s="60" t="str">
        <f>'متره برق'!R4930</f>
        <v>عدد</v>
      </c>
      <c r="D1075" s="60">
        <f>'متره برق'!S4930</f>
        <v>4831000</v>
      </c>
      <c r="E1075" s="94" t="e">
        <f>VLOOKUP(A1075,'متره برق'!A:K,9,FALSE)</f>
        <v>#N/A</v>
      </c>
      <c r="F1075" s="97">
        <f t="shared" si="34"/>
        <v>0</v>
      </c>
      <c r="G1075" s="111"/>
    </row>
    <row r="1076" spans="1:7" ht="48" thickBot="1">
      <c r="A1076" s="60">
        <f>'متره برق'!P4931</f>
        <v>102401</v>
      </c>
      <c r="B1076" s="60" t="str">
        <f>'متره برق'!Q4931</f>
        <v>سركابل فضاي آزاد، براي كابل تك سيمه 6/10  كيلوولتي، N2XSY يا NA2XSY به مقاطع 25×1 تا 50×1 ميليمتر مربع.</v>
      </c>
      <c r="C1076" s="60" t="str">
        <f>'متره برق'!R4931</f>
        <v>عدد</v>
      </c>
      <c r="D1076" s="60">
        <f>'متره برق'!S4931</f>
        <v>2227000</v>
      </c>
      <c r="E1076" s="94" t="e">
        <f>VLOOKUP(A1076,'متره برق'!A:K,9,FALSE)</f>
        <v>#N/A</v>
      </c>
      <c r="F1076" s="97">
        <f t="shared" si="34"/>
        <v>0</v>
      </c>
      <c r="G1076" s="111"/>
    </row>
    <row r="1077" spans="1:7" ht="48" thickBot="1">
      <c r="A1077" s="60">
        <f>'متره برق'!P4932</f>
        <v>102402</v>
      </c>
      <c r="B1077" s="60" t="str">
        <f>'متره برق'!Q4932</f>
        <v>سركابل فضاي آزاد، براي كابل تك سيمه 6/10 كيلوولتي، N2XSY يا NA2XSY به مقاطع 70×1 تا 120×1 ميليمتر مربع.</v>
      </c>
      <c r="C1077" s="60" t="str">
        <f>'متره برق'!R4932</f>
        <v>عدد</v>
      </c>
      <c r="D1077" s="60">
        <f>'متره برق'!S4932</f>
        <v>2638000</v>
      </c>
      <c r="E1077" s="94" t="e">
        <f>VLOOKUP(A1077,'متره برق'!A:K,9,FALSE)</f>
        <v>#N/A</v>
      </c>
      <c r="F1077" s="97">
        <f t="shared" si="34"/>
        <v>0</v>
      </c>
      <c r="G1077" s="111"/>
    </row>
    <row r="1078" spans="1:7" ht="48" thickBot="1">
      <c r="A1078" s="60">
        <f>'متره برق'!P4933</f>
        <v>102403</v>
      </c>
      <c r="B1078" s="60" t="str">
        <f>'متره برق'!Q4933</f>
        <v>سركابل فضاي آزاد، براي كابل تك سيمه 6/10 كيلوولتي، N2XSY يا NA2XSY به مقاطع 150×1 تا 240×1 ميليمتر مربع.</v>
      </c>
      <c r="C1078" s="60" t="str">
        <f>'متره برق'!R4933</f>
        <v>عدد</v>
      </c>
      <c r="D1078" s="60">
        <f>'متره برق'!S4933</f>
        <v>3127000</v>
      </c>
      <c r="E1078" s="94" t="e">
        <f>VLOOKUP(A1078,'متره برق'!A:K,9,FALSE)</f>
        <v>#N/A</v>
      </c>
      <c r="F1078" s="97">
        <f t="shared" si="34"/>
        <v>0</v>
      </c>
      <c r="G1078" s="111"/>
    </row>
    <row r="1079" spans="1:7" ht="48" thickBot="1">
      <c r="A1079" s="60">
        <f>'متره برق'!P4934</f>
        <v>102501</v>
      </c>
      <c r="B1079" s="60" t="str">
        <f>'متره برق'!Q4934</f>
        <v>سركابل فضاي آزاد، براي كابل سه سيمه 6/10 كيلوولتي، N2XSY يا NA2XSY به مقاطع 25×3 تا 70×3 ميليمتر مربع.</v>
      </c>
      <c r="C1079" s="60" t="str">
        <f>'متره برق'!R4934</f>
        <v>عدد</v>
      </c>
      <c r="D1079" s="60">
        <f>'متره برق'!S4934</f>
        <v>3983000</v>
      </c>
      <c r="E1079" s="94" t="e">
        <f>VLOOKUP(A1079,'متره برق'!A:K,9,FALSE)</f>
        <v>#N/A</v>
      </c>
      <c r="F1079" s="97">
        <f t="shared" si="34"/>
        <v>0</v>
      </c>
      <c r="G1079" s="111"/>
    </row>
    <row r="1080" spans="1:7" ht="48" thickBot="1">
      <c r="A1080" s="60">
        <f>'متره برق'!P4935</f>
        <v>102502</v>
      </c>
      <c r="B1080" s="60" t="str">
        <f>'متره برق'!Q4935</f>
        <v>سركابل فضاي آزاد، براي كابل سه سيمه 6/10 كيلوولتي، N2XSY يا NA2XSY به مقاطع 95×3 تا 240×3 ميليمتر مربع.</v>
      </c>
      <c r="C1080" s="60" t="str">
        <f>'متره برق'!R4935</f>
        <v>عدد</v>
      </c>
      <c r="D1080" s="60">
        <f>'متره برق'!S4935</f>
        <v>4600000</v>
      </c>
      <c r="E1080" s="94" t="e">
        <f>VLOOKUP(A1080,'متره برق'!A:K,9,FALSE)</f>
        <v>#N/A</v>
      </c>
      <c r="F1080" s="97">
        <f t="shared" si="34"/>
        <v>0</v>
      </c>
      <c r="G1080" s="111"/>
    </row>
    <row r="1081" spans="1:7" ht="48" thickBot="1">
      <c r="A1081" s="60">
        <f>'متره برق'!P4936</f>
        <v>102601</v>
      </c>
      <c r="B1081" s="60" t="str">
        <f>'متره برق'!Q4936</f>
        <v>سركابل فضاي آزاد، براي كابل تك سيمه 12/20 كيلوولتي، N2XSY يا NA2XSY  به مقاطع 25×1 تا50×1 ميليمتر مربع.</v>
      </c>
      <c r="C1081" s="60" t="str">
        <f>'متره برق'!R4936</f>
        <v>عدد</v>
      </c>
      <c r="D1081" s="60">
        <f>'متره برق'!S4936</f>
        <v>2520000</v>
      </c>
      <c r="E1081" s="94" t="e">
        <f>VLOOKUP(A1081,'متره برق'!A:K,9,FALSE)</f>
        <v>#N/A</v>
      </c>
      <c r="F1081" s="97">
        <f t="shared" si="34"/>
        <v>0</v>
      </c>
      <c r="G1081" s="111"/>
    </row>
    <row r="1082" spans="1:7" ht="48" thickBot="1">
      <c r="A1082" s="60">
        <f>'متره برق'!P4937</f>
        <v>102602</v>
      </c>
      <c r="B1082" s="60" t="str">
        <f>'متره برق'!Q4937</f>
        <v>سركابل فضاي آزاد، براي كابل تك سيمه 12/20 كيلوولتي، N2XSY يا NA2XSY  به مقاطع 70×1 تا 185×1 ميليمتر مربع.</v>
      </c>
      <c r="C1082" s="60" t="str">
        <f>'متره برق'!R4937</f>
        <v>عدد</v>
      </c>
      <c r="D1082" s="60">
        <f>'متره برق'!S4937</f>
        <v>2794000</v>
      </c>
      <c r="E1082" s="94" t="e">
        <f>VLOOKUP(A1082,'متره برق'!A:K,9,FALSE)</f>
        <v>#N/A</v>
      </c>
      <c r="F1082" s="97">
        <f t="shared" si="34"/>
        <v>0</v>
      </c>
      <c r="G1082" s="111"/>
    </row>
    <row r="1083" spans="1:7" ht="48" thickBot="1">
      <c r="A1083" s="60">
        <f>'متره برق'!P4938</f>
        <v>102603</v>
      </c>
      <c r="B1083" s="60" t="str">
        <f>'متره برق'!Q4938</f>
        <v>سركابل فضاي آزاد، براي كابل تك سيمه 12/20 كيلوولتي، N2XSY يا NA2XSY  به مقاطع 240×1 تا 300×1 ميليمتر مربع.</v>
      </c>
      <c r="C1083" s="60" t="str">
        <f>'متره برق'!R4938</f>
        <v>عدد</v>
      </c>
      <c r="D1083" s="60">
        <f>'متره برق'!S4938</f>
        <v>3104000</v>
      </c>
      <c r="E1083" s="94" t="e">
        <f>VLOOKUP(A1083,'متره برق'!A:K,9,FALSE)</f>
        <v>#N/A</v>
      </c>
      <c r="F1083" s="97">
        <f t="shared" si="34"/>
        <v>0</v>
      </c>
      <c r="G1083" s="111"/>
    </row>
    <row r="1084" spans="1:7" ht="48" thickBot="1">
      <c r="A1084" s="60">
        <f>'متره برق'!P4939</f>
        <v>102701</v>
      </c>
      <c r="B1084" s="60" t="str">
        <f>'متره برق'!Q4939</f>
        <v>سركابل فضاي آزاد، براي كابل سه سيمه 12/20  كيلوولتي، N2XSEY يا NA2XSEY به مقاطع 25×3 تا 50×3 ميليمتر مربع.</v>
      </c>
      <c r="C1084" s="60" t="str">
        <f>'متره برق'!R4939</f>
        <v>عدد</v>
      </c>
      <c r="D1084" s="60">
        <f>'متره برق'!S4939</f>
        <v>4331000</v>
      </c>
      <c r="E1084" s="94" t="e">
        <f>VLOOKUP(A1084,'متره برق'!A:K,9,FALSE)</f>
        <v>#N/A</v>
      </c>
      <c r="F1084" s="97">
        <f t="shared" si="34"/>
        <v>0</v>
      </c>
      <c r="G1084" s="111"/>
    </row>
    <row r="1085" spans="1:7" ht="48" thickBot="1">
      <c r="A1085" s="60">
        <f>'متره برق'!P4940</f>
        <v>102702</v>
      </c>
      <c r="B1085" s="60" t="str">
        <f>'متره برق'!Q4940</f>
        <v>سركابل فضاي آزاد، براي كابل سه سيمه 12/20  كيلوولتي، N2XSEY يا NA2XSEY به مقاطع 70×3 تا 185×3 ميليمتر مربع.</v>
      </c>
      <c r="C1085" s="60" t="str">
        <f>'متره برق'!R4940</f>
        <v>عدد</v>
      </c>
      <c r="D1085" s="60">
        <f>'متره برق'!S4940</f>
        <v>5068000</v>
      </c>
      <c r="E1085" s="94" t="e">
        <f>VLOOKUP(A1085,'متره برق'!A:K,9,FALSE)</f>
        <v>#N/A</v>
      </c>
      <c r="F1085" s="97">
        <f t="shared" si="34"/>
        <v>0</v>
      </c>
      <c r="G1085" s="111"/>
    </row>
    <row r="1086" spans="1:7" ht="48" thickBot="1">
      <c r="A1086" s="60">
        <f>'متره برق'!P4941</f>
        <v>102703</v>
      </c>
      <c r="B1086" s="60" t="str">
        <f>'متره برق'!Q4941</f>
        <v>سركابل فضاي آزاد، براي كابل سه سيمه 12/20  كيلوولتي، N2XSEY يا NA2XSEY به مقاطع 240×3 تا 300×3 ميليمتر مربع.</v>
      </c>
      <c r="C1086" s="60" t="str">
        <f>'متره برق'!R4941</f>
        <v>عدد</v>
      </c>
      <c r="D1086" s="60">
        <f>'متره برق'!S4941</f>
        <v>5689000</v>
      </c>
      <c r="E1086" s="94" t="e">
        <f>VLOOKUP(A1086,'متره برق'!A:K,9,FALSE)</f>
        <v>#N/A</v>
      </c>
      <c r="F1086" s="97">
        <f t="shared" si="34"/>
        <v>0</v>
      </c>
      <c r="G1086" s="111"/>
    </row>
    <row r="1087" spans="1:7" ht="48" thickBot="1">
      <c r="A1087" s="60">
        <f>'متره برق'!P4942</f>
        <v>102801</v>
      </c>
      <c r="B1087" s="60" t="str">
        <f>'متره برق'!Q4942</f>
        <v>سركابل فضاي آزاد، براي كابل تك سيمه 18/30  كيلوولتي، N2XSY يا NA2XSY به مقاطع 50×1 تا 70×1 ميليمتر مربع.</v>
      </c>
      <c r="C1087" s="60" t="str">
        <f>'متره برق'!R4942</f>
        <v>عدد</v>
      </c>
      <c r="D1087" s="60">
        <f>'متره برق'!S4942</f>
        <v>3031000</v>
      </c>
      <c r="E1087" s="94" t="e">
        <f>VLOOKUP(A1087,'متره برق'!A:K,9,FALSE)</f>
        <v>#N/A</v>
      </c>
      <c r="F1087" s="97">
        <f t="shared" si="34"/>
        <v>0</v>
      </c>
      <c r="G1087" s="111"/>
    </row>
    <row r="1088" spans="1:7" ht="48" thickBot="1">
      <c r="A1088" s="60">
        <f>'متره برق'!P4943</f>
        <v>102802</v>
      </c>
      <c r="B1088" s="60" t="str">
        <f>'متره برق'!Q4943</f>
        <v>سركابل فضاي آزاد، براي كابل تك سيمه 18/30  كيلوولتي، N2XSY يا NA2XSY به مقاطع 95×1 تا 150×1 ميليمتر مربع.</v>
      </c>
      <c r="C1088" s="60" t="str">
        <f>'متره برق'!R4943</f>
        <v>عدد</v>
      </c>
      <c r="D1088" s="60">
        <f>'متره برق'!S4943</f>
        <v>3599000</v>
      </c>
      <c r="E1088" s="94" t="e">
        <f>VLOOKUP(A1088,'متره برق'!A:K,9,FALSE)</f>
        <v>#N/A</v>
      </c>
      <c r="F1088" s="97">
        <f t="shared" si="34"/>
        <v>0</v>
      </c>
      <c r="G1088" s="111"/>
    </row>
    <row r="1089" spans="1:7" ht="48" thickBot="1">
      <c r="A1089" s="60">
        <f>'متره برق'!P4944</f>
        <v>102803</v>
      </c>
      <c r="B1089" s="60" t="str">
        <f>'متره برق'!Q4944</f>
        <v>سركابل فضاي آزاد، براي كابل تك سيمه 18/30  كيلوولتي، N2XSY يا NA2XSY به مقاطع 185×1 تا 300×1 ميليمتر مربع.</v>
      </c>
      <c r="C1089" s="60" t="str">
        <f>'متره برق'!R4944</f>
        <v>عدد</v>
      </c>
      <c r="D1089" s="60">
        <f>'متره برق'!S4944</f>
        <v>3974000</v>
      </c>
      <c r="E1089" s="94" t="e">
        <f>VLOOKUP(A1089,'متره برق'!A:K,9,FALSE)</f>
        <v>#N/A</v>
      </c>
      <c r="F1089" s="97">
        <f t="shared" si="34"/>
        <v>0</v>
      </c>
      <c r="G1089" s="111"/>
    </row>
    <row r="1090" spans="1:7" ht="48" thickBot="1">
      <c r="A1090" s="60">
        <f>'متره برق'!P4945</f>
        <v>102901</v>
      </c>
      <c r="B1090" s="60" t="str">
        <f>'متره برق'!Q4945</f>
        <v>سركابل فضاي آزاد، براي كابل سه سيمه 18/30  كيلوولتي، N2XSEY يا NA2XSEY به مقاطع 50×3 تا 70×3 ميليمتر مربع.</v>
      </c>
      <c r="C1090" s="60" t="str">
        <f>'متره برق'!R4945</f>
        <v>عدد</v>
      </c>
      <c r="D1090" s="60">
        <f>'متره برق'!S4945</f>
        <v>5291000</v>
      </c>
      <c r="E1090" s="94" t="e">
        <f>VLOOKUP(A1090,'متره برق'!A:K,9,FALSE)</f>
        <v>#N/A</v>
      </c>
      <c r="F1090" s="97">
        <f t="shared" si="34"/>
        <v>0</v>
      </c>
      <c r="G1090" s="111"/>
    </row>
    <row r="1091" spans="1:7" ht="48" thickBot="1">
      <c r="A1091" s="60">
        <f>'متره برق'!P4946</f>
        <v>102902</v>
      </c>
      <c r="B1091" s="60" t="str">
        <f>'متره برق'!Q4946</f>
        <v>سركابل فضاي آزاد، براي كابل سه سيمه 18/30  كيلوولتي، N2XSEY يا NA2XSEY به مقاطع 95×3 تا 150×3 ميليمتر مربع.</v>
      </c>
      <c r="C1091" s="60" t="str">
        <f>'متره برق'!R4946</f>
        <v>عدد</v>
      </c>
      <c r="D1091" s="60">
        <f>'متره برق'!S4946</f>
        <v>5643000</v>
      </c>
      <c r="E1091" s="94" t="e">
        <f>VLOOKUP(A1091,'متره برق'!A:K,9,FALSE)</f>
        <v>#N/A</v>
      </c>
      <c r="F1091" s="97">
        <f t="shared" si="34"/>
        <v>0</v>
      </c>
      <c r="G1091" s="111"/>
    </row>
    <row r="1092" spans="1:7" ht="48" thickBot="1">
      <c r="A1092" s="60">
        <f>'متره برق'!P4947</f>
        <v>102903</v>
      </c>
      <c r="B1092" s="60" t="str">
        <f>'متره برق'!Q4947</f>
        <v>سركابل فضاي آزاد، براي كابل سه سيمه 18/30  كيلوولتي، N2XSEY يا NA2XSEY به مقاطع 185×3 تا 300×3 ميليمتر مربع.</v>
      </c>
      <c r="C1092" s="60" t="str">
        <f>'متره برق'!R4947</f>
        <v>عدد</v>
      </c>
      <c r="D1092" s="60">
        <f>'متره برق'!S4947</f>
        <v>6166000</v>
      </c>
      <c r="E1092" s="94" t="e">
        <f>VLOOKUP(A1092,'متره برق'!A:K,9,FALSE)</f>
        <v>#N/A</v>
      </c>
      <c r="F1092" s="97">
        <f t="shared" si="34"/>
        <v>0</v>
      </c>
      <c r="G1092" s="111"/>
    </row>
    <row r="1093" spans="1:7" ht="48" thickBot="1">
      <c r="A1093" s="60">
        <f>'متره برق'!P4948</f>
        <v>105101</v>
      </c>
      <c r="B1093" s="60" t="str">
        <f>'متره برق'!Q4948</f>
        <v>مفصل براي اتصال كابل‌هاي 1 / 0/6 كيلوولتي، NYY، NYCY يا NYCYRY به مقاطع 10×4 تا 16×4 ميليمتر مربع.</v>
      </c>
      <c r="C1093" s="60" t="str">
        <f>'متره برق'!R4948</f>
        <v>سري</v>
      </c>
      <c r="D1093" s="60">
        <f>'متره برق'!S4948</f>
        <v>3590000</v>
      </c>
      <c r="E1093" s="94" t="e">
        <f>VLOOKUP(A1093,'متره برق'!A:K,9,FALSE)</f>
        <v>#N/A</v>
      </c>
      <c r="F1093" s="97">
        <f t="shared" si="34"/>
        <v>0</v>
      </c>
      <c r="G1093" s="111"/>
    </row>
    <row r="1094" spans="1:7" ht="48" thickBot="1">
      <c r="A1094" s="60">
        <f>'متره برق'!P4949</f>
        <v>105102</v>
      </c>
      <c r="B1094" s="60" t="str">
        <f>'متره برق'!Q4949</f>
        <v>مفصل براي اتصال كابل‌هاي 1 / 0/6 كيلوولتي، NYY، NYCY يا NYCYRY به مقاطع 25×4 تا 50×4 ميليمتر مربع.</v>
      </c>
      <c r="C1094" s="60" t="str">
        <f>'متره برق'!R4949</f>
        <v>سري</v>
      </c>
      <c r="D1094" s="60">
        <f>'متره برق'!S4949</f>
        <v>3845000</v>
      </c>
      <c r="E1094" s="94" t="e">
        <f>VLOOKUP(A1094,'متره برق'!A:K,9,FALSE)</f>
        <v>#N/A</v>
      </c>
      <c r="F1094" s="97">
        <f t="shared" si="34"/>
        <v>0</v>
      </c>
      <c r="G1094" s="111"/>
    </row>
    <row r="1095" spans="1:7" ht="48" thickBot="1">
      <c r="A1095" s="60">
        <f>'متره برق'!P4950</f>
        <v>105103</v>
      </c>
      <c r="B1095" s="60" t="str">
        <f>'متره برق'!Q4950</f>
        <v>مفصل براي اتصال كابل‌هاي 1 / 0/6 كيلوولتي، NYY، NYCY يا NYCYRY به مقاطع 70×4 تا 95×4 ميليمتر مربع.</v>
      </c>
      <c r="C1095" s="60" t="str">
        <f>'متره برق'!R4950</f>
        <v>سري</v>
      </c>
      <c r="D1095" s="60">
        <f>'متره برق'!S4950</f>
        <v>4301000</v>
      </c>
      <c r="E1095" s="94" t="e">
        <f>VLOOKUP(A1095,'متره برق'!A:K,9,FALSE)</f>
        <v>#N/A</v>
      </c>
      <c r="F1095" s="97">
        <f t="shared" si="34"/>
        <v>0</v>
      </c>
      <c r="G1095" s="111"/>
    </row>
    <row r="1096" spans="1:7" ht="48" thickBot="1">
      <c r="A1096" s="60">
        <f>'متره برق'!P4951</f>
        <v>105104</v>
      </c>
      <c r="B1096" s="60" t="str">
        <f>'متره برق'!Q4951</f>
        <v>مفصل براي اتصال كابل‌هاي 1 / 0/6 كيلوولتي، NYY، NYCY يا NYCYRY به مقاطع 120×4 تا 150×4 ميليمتر مربع.</v>
      </c>
      <c r="C1096" s="60" t="str">
        <f>'متره برق'!R4951</f>
        <v>سري</v>
      </c>
      <c r="D1096" s="60">
        <f>'متره برق'!S4951</f>
        <v>4705000</v>
      </c>
      <c r="E1096" s="94" t="e">
        <f>VLOOKUP(A1096,'متره برق'!A:K,9,FALSE)</f>
        <v>#N/A</v>
      </c>
      <c r="F1096" s="97">
        <f t="shared" si="34"/>
        <v>0</v>
      </c>
      <c r="G1096" s="111"/>
    </row>
    <row r="1097" spans="1:7" ht="48" thickBot="1">
      <c r="A1097" s="60">
        <f>'متره برق'!P4952</f>
        <v>105105</v>
      </c>
      <c r="B1097" s="60" t="str">
        <f>'متره برق'!Q4952</f>
        <v>مفصل براي اتصال كابل‌هاي 1 / 0/6 كيلوولتي، NYY، NYCY يا NYCYRY به مقاطع 185×4 تا 300×4 ميليمتر مربع.</v>
      </c>
      <c r="C1097" s="60" t="str">
        <f>'متره برق'!R4952</f>
        <v>سري</v>
      </c>
      <c r="D1097" s="60">
        <f>'متره برق'!S4952</f>
        <v>5496000</v>
      </c>
      <c r="E1097" s="94" t="e">
        <f>VLOOKUP(A1097,'متره برق'!A:K,9,FALSE)</f>
        <v>#N/A</v>
      </c>
      <c r="F1097" s="97">
        <f t="shared" si="34"/>
        <v>0</v>
      </c>
      <c r="G1097" s="111"/>
    </row>
    <row r="1098" spans="1:7" ht="48" thickBot="1">
      <c r="A1098" s="60">
        <f>'متره برق'!P4953</f>
        <v>105201</v>
      </c>
      <c r="B1098" s="60" t="str">
        <f>'متره برق'!Q4953</f>
        <v>مفصل رزيني با قطر خارجي 14 ميليمتر براي اتصال كابل‌هاي كنترل 1 / 0/6 كيلوولتي تا مقطع 1/5×7 ميليمتر مربع.</v>
      </c>
      <c r="C1098" s="60" t="str">
        <f>'متره برق'!R4953</f>
        <v>سري</v>
      </c>
      <c r="D1098" s="60">
        <f>'متره برق'!S4953</f>
        <v>1345000</v>
      </c>
      <c r="E1098" s="94" t="e">
        <f>VLOOKUP(A1098,'متره برق'!A:K,9,FALSE)</f>
        <v>#N/A</v>
      </c>
      <c r="F1098" s="97">
        <f t="shared" si="34"/>
        <v>0</v>
      </c>
      <c r="G1098" s="111"/>
    </row>
    <row r="1099" spans="1:7" ht="48" thickBot="1">
      <c r="A1099" s="60">
        <f>'متره برق'!P4954</f>
        <v>105202</v>
      </c>
      <c r="B1099" s="60" t="str">
        <f>'متره برق'!Q4954</f>
        <v>مفصل رزيني با قطر خارجي 21 ميليمتر براي اتصال كابل‌هاي كنترل 1 / 0/6 كيلوولتي تا مقطع 1/5×10 ميليمتر مربع.</v>
      </c>
      <c r="C1099" s="60" t="str">
        <f>'متره برق'!R4954</f>
        <v>سري</v>
      </c>
      <c r="D1099" s="60">
        <f>'متره برق'!S4954</f>
        <v>0</v>
      </c>
      <c r="E1099" s="94" t="e">
        <f>VLOOKUP(A1099,'متره برق'!A:K,9,FALSE)</f>
        <v>#N/A</v>
      </c>
      <c r="F1099" s="97">
        <f t="shared" si="34"/>
        <v>0</v>
      </c>
      <c r="G1099" s="111"/>
    </row>
    <row r="1100" spans="1:7" ht="48" thickBot="1">
      <c r="A1100" s="60">
        <f>'متره برق'!P4955</f>
        <v>105203</v>
      </c>
      <c r="B1100" s="60" t="str">
        <f>'متره برق'!Q4955</f>
        <v>مفصل رزيني با قطر خارجي 31 ميليمتر براي اتصال كابل‌هاي كنترل 1 / 0/6 كيلوولتي تا مقطع 1/5×24 ميليمتر مربع.</v>
      </c>
      <c r="C1100" s="60" t="str">
        <f>'متره برق'!R4955</f>
        <v>سري</v>
      </c>
      <c r="D1100" s="60">
        <f>'متره برق'!S4955</f>
        <v>0</v>
      </c>
      <c r="E1100" s="94" t="e">
        <f>VLOOKUP(A1100,'متره برق'!A:K,9,FALSE)</f>
        <v>#N/A</v>
      </c>
      <c r="F1100" s="97">
        <f t="shared" si="34"/>
        <v>0</v>
      </c>
      <c r="G1100" s="111"/>
    </row>
    <row r="1101" spans="1:7" ht="48" thickBot="1">
      <c r="A1101" s="60">
        <f>'متره برق'!P4956</f>
        <v>105204</v>
      </c>
      <c r="B1101" s="60" t="str">
        <f>'متره برق'!Q4956</f>
        <v>مفصل رزيني با قطر خارجي 34 ميليمتر براي اتصال كابل‌هاي كنترل 1 / 0/6 كيلوولتي تا مقطع 1/5×61 ميليمتر مربع.</v>
      </c>
      <c r="C1101" s="60" t="str">
        <f>'متره برق'!R4956</f>
        <v>سري</v>
      </c>
      <c r="D1101" s="60">
        <f>'متره برق'!S4956</f>
        <v>0</v>
      </c>
      <c r="E1101" s="94" t="e">
        <f>VLOOKUP(A1101,'متره برق'!A:K,9,FALSE)</f>
        <v>#N/A</v>
      </c>
      <c r="F1101" s="97">
        <f t="shared" si="34"/>
        <v>0</v>
      </c>
      <c r="G1101" s="111"/>
    </row>
    <row r="1102" spans="1:7" ht="48" thickBot="1">
      <c r="A1102" s="60">
        <f>'متره برق'!P4957</f>
        <v>105301</v>
      </c>
      <c r="B1102" s="60" t="str">
        <f>'متره برق'!Q4957</f>
        <v>مفصل رزيني با قطر خارجي 14 ميليمتر براي اتصال كابل‌هاي كنترل 1 / 0/6 كيلوولتي تا مقطع 2/5×5 ميليمتر مربع.</v>
      </c>
      <c r="C1102" s="60" t="str">
        <f>'متره برق'!R4957</f>
        <v>سري</v>
      </c>
      <c r="D1102" s="60">
        <f>'متره برق'!S4957</f>
        <v>1463000</v>
      </c>
      <c r="E1102" s="94" t="e">
        <f>VLOOKUP(A1102,'متره برق'!A:K,9,FALSE)</f>
        <v>#N/A</v>
      </c>
      <c r="F1102" s="97">
        <f t="shared" si="34"/>
        <v>0</v>
      </c>
      <c r="G1102" s="111"/>
    </row>
    <row r="1103" spans="1:7" ht="48" thickBot="1">
      <c r="A1103" s="60">
        <f>'متره برق'!P4958</f>
        <v>105302</v>
      </c>
      <c r="B1103" s="60" t="str">
        <f>'متره برق'!Q4958</f>
        <v>مفصل رزيني با قطر خارجي 21 ميليمتر براي اتصال كابل‌هاي كنترل 1 / 0/6 كيلوولتي تا مقطع 2/5×7 ميليمتر مربع.</v>
      </c>
      <c r="C1103" s="60" t="str">
        <f>'متره برق'!R4958</f>
        <v>سري</v>
      </c>
      <c r="D1103" s="60">
        <f>'متره برق'!S4958</f>
        <v>1717000</v>
      </c>
      <c r="E1103" s="94" t="e">
        <f>VLOOKUP(A1103,'متره برق'!A:K,9,FALSE)</f>
        <v>#N/A</v>
      </c>
      <c r="F1103" s="97">
        <f t="shared" si="34"/>
        <v>0</v>
      </c>
      <c r="G1103" s="111"/>
    </row>
    <row r="1104" spans="1:7" ht="48" thickBot="1">
      <c r="A1104" s="60">
        <f>'متره برق'!P4959</f>
        <v>105303</v>
      </c>
      <c r="B1104" s="60" t="str">
        <f>'متره برق'!Q4959</f>
        <v>مفصل رزيني با قطر خارجي 31 ميليمتر براي اتصال كابل‌هاي كنترل 1 / 0/6 كيلوولتي تا مقطع 2/5×19 ميليمتر مربع.</v>
      </c>
      <c r="C1104" s="60" t="str">
        <f>'متره برق'!R4959</f>
        <v>سري</v>
      </c>
      <c r="D1104" s="60">
        <f>'متره برق'!S4959</f>
        <v>0</v>
      </c>
      <c r="E1104" s="94" t="e">
        <f>VLOOKUP(A1104,'متره برق'!A:K,9,FALSE)</f>
        <v>#N/A</v>
      </c>
      <c r="F1104" s="97">
        <f t="shared" ref="F1104:F1133" si="35">IF(ISNA(E1104*D1104),0,ROUND((E1104*D1104),0))</f>
        <v>0</v>
      </c>
      <c r="G1104" s="111"/>
    </row>
    <row r="1105" spans="1:7" ht="48" thickBot="1">
      <c r="A1105" s="60">
        <f>'متره برق'!P4960</f>
        <v>105304</v>
      </c>
      <c r="B1105" s="60" t="str">
        <f>'متره برق'!Q4960</f>
        <v>مفصل رزيني با قطر خارجي 34 ميليمتر براي اتصال كابل‌هاي كنترل 1 / 0/6 كيلوولتي تا مقطع 2/5×40 ميليمتر مربع.</v>
      </c>
      <c r="C1105" s="60" t="str">
        <f>'متره برق'!R4960</f>
        <v>سري</v>
      </c>
      <c r="D1105" s="60">
        <f>'متره برق'!S4960</f>
        <v>5149000</v>
      </c>
      <c r="E1105" s="94" t="e">
        <f>VLOOKUP(A1105,'متره برق'!A:K,9,FALSE)</f>
        <v>#N/A</v>
      </c>
      <c r="F1105" s="97">
        <f t="shared" si="35"/>
        <v>0</v>
      </c>
      <c r="G1105" s="111"/>
    </row>
    <row r="1106" spans="1:7" ht="48" thickBot="1">
      <c r="A1106" s="60">
        <f>'متره برق'!P4961</f>
        <v>105305</v>
      </c>
      <c r="B1106" s="60" t="str">
        <f>'متره برق'!Q4961</f>
        <v>مفصل رزيني با قطر خارجي 44 ميليمتر براي اتصال كابل‌هاي كنترل 1 / 0/6 كيلوولتي تا مقطع 2/5×52 ميليمتر مربع.</v>
      </c>
      <c r="C1106" s="60" t="str">
        <f>'متره برق'!R4961</f>
        <v>سري</v>
      </c>
      <c r="D1106" s="60">
        <f>'متره برق'!S4961</f>
        <v>0</v>
      </c>
      <c r="E1106" s="94" t="e">
        <f>VLOOKUP(A1106,'متره برق'!A:K,9,FALSE)</f>
        <v>#N/A</v>
      </c>
      <c r="F1106" s="97">
        <f t="shared" si="35"/>
        <v>0</v>
      </c>
      <c r="G1106" s="111"/>
    </row>
    <row r="1107" spans="1:7" ht="48" thickBot="1">
      <c r="A1107" s="60">
        <f>'متره برق'!P4962</f>
        <v>105601</v>
      </c>
      <c r="B1107" s="60" t="str">
        <f>'متره برق'!Q4962</f>
        <v>مفصل براي اتصال كابل‌هاي تك ‌سيمه 6 / 3/6 كيلوولتي، N2XSYBY يا NA2XSYBY به مقاطع 16×1 تا 35×1 ميليمتر مربع.</v>
      </c>
      <c r="C1107" s="60" t="str">
        <f>'متره برق'!R4962</f>
        <v>عدد</v>
      </c>
      <c r="D1107" s="60">
        <f>'متره برق'!S4962</f>
        <v>3022000</v>
      </c>
      <c r="E1107" s="94" t="e">
        <f>VLOOKUP(A1107,'متره برق'!A:K,9,FALSE)</f>
        <v>#N/A</v>
      </c>
      <c r="F1107" s="97">
        <f t="shared" si="35"/>
        <v>0</v>
      </c>
      <c r="G1107" s="111"/>
    </row>
    <row r="1108" spans="1:7" ht="48" thickBot="1">
      <c r="A1108" s="60">
        <f>'متره برق'!P4963</f>
        <v>105602</v>
      </c>
      <c r="B1108" s="60" t="str">
        <f>'متره برق'!Q4963</f>
        <v>مفصل براي اتصال كابل‌هاي تك ‌سيمه 6 / 3/6 كيلوولتي، N2XSYBY يا NA2XSYBY به مقاطع 50×1 تا 70×1 ميليمتر مربع.</v>
      </c>
      <c r="C1108" s="60" t="str">
        <f>'متره برق'!R4963</f>
        <v>عدد</v>
      </c>
      <c r="D1108" s="60">
        <f>'متره برق'!S4963</f>
        <v>3305000</v>
      </c>
      <c r="E1108" s="94" t="e">
        <f>VLOOKUP(A1108,'متره برق'!A:K,9,FALSE)</f>
        <v>#N/A</v>
      </c>
      <c r="F1108" s="97">
        <f t="shared" si="35"/>
        <v>0</v>
      </c>
      <c r="G1108" s="111"/>
    </row>
    <row r="1109" spans="1:7" ht="48" thickBot="1">
      <c r="A1109" s="60">
        <f>'متره برق'!P4964</f>
        <v>105603</v>
      </c>
      <c r="B1109" s="60" t="str">
        <f>'متره برق'!Q4964</f>
        <v>مفصل براي اتصال كابل‌هاي تك ‌سيمه 6 / 3/6 كيلوولتي، N2XSYBY يا NA2XSYBY به مقاطع 95×1 تا 150×1 ميليمتر مربع.</v>
      </c>
      <c r="C1109" s="60" t="str">
        <f>'متره برق'!R4964</f>
        <v>عدد</v>
      </c>
      <c r="D1109" s="60">
        <f>'متره برق'!S4964</f>
        <v>3605000</v>
      </c>
      <c r="E1109" s="94" t="e">
        <f>VLOOKUP(A1109,'متره برق'!A:K,9,FALSE)</f>
        <v>#N/A</v>
      </c>
      <c r="F1109" s="97">
        <f t="shared" si="35"/>
        <v>0</v>
      </c>
      <c r="G1109" s="111"/>
    </row>
    <row r="1110" spans="1:7" ht="48" thickBot="1">
      <c r="A1110" s="60">
        <f>'متره برق'!P4965</f>
        <v>105604</v>
      </c>
      <c r="B1110" s="60" t="str">
        <f>'متره برق'!Q4965</f>
        <v>مفصل براي اتصال كابل‌هاي تك ‌سيمه 6 / 3/6 كيلوولتي، N2XSYBY يا NA2XSYBY به مقاطع 185×1 تا 300×1 ميليمتر مربع.</v>
      </c>
      <c r="C1110" s="60" t="str">
        <f>'متره برق'!R4965</f>
        <v>عدد</v>
      </c>
      <c r="D1110" s="60">
        <f>'متره برق'!S4965</f>
        <v>4159000</v>
      </c>
      <c r="E1110" s="94" t="e">
        <f>VLOOKUP(A1110,'متره برق'!A:K,9,FALSE)</f>
        <v>#N/A</v>
      </c>
      <c r="F1110" s="97">
        <f t="shared" si="35"/>
        <v>0</v>
      </c>
      <c r="G1110" s="111"/>
    </row>
    <row r="1111" spans="1:7" ht="48" thickBot="1">
      <c r="A1111" s="60">
        <f>'متره برق'!P4966</f>
        <v>105701</v>
      </c>
      <c r="B1111" s="60" t="str">
        <f>'متره برق'!Q4966</f>
        <v>مفصل براي اتصال كابل‌هاي سه ‌سيمه 6 / 3/6 كيلوولتي، N2XSEYBY يا NA2XSEYBY به مقاطع 16×3 تا 35×3 ميليمتر مربع.</v>
      </c>
      <c r="C1111" s="60" t="str">
        <f>'متره برق'!R4966</f>
        <v>سري</v>
      </c>
      <c r="D1111" s="60">
        <f>'متره برق'!S4966</f>
        <v>6623000</v>
      </c>
      <c r="E1111" s="94" t="e">
        <f>VLOOKUP(A1111,'متره برق'!A:K,9,FALSE)</f>
        <v>#N/A</v>
      </c>
      <c r="F1111" s="97">
        <f t="shared" si="35"/>
        <v>0</v>
      </c>
      <c r="G1111" s="111"/>
    </row>
    <row r="1112" spans="1:7" ht="48" thickBot="1">
      <c r="A1112" s="60">
        <f>'متره برق'!P4967</f>
        <v>105702</v>
      </c>
      <c r="B1112" s="60" t="str">
        <f>'متره برق'!Q4967</f>
        <v>مفصل براي اتصال كابل‌هاي سه ‌سيمه 6 / 3/6 كيلوولتي، N2XSEYBY يا NA2XSEYBY به مقاطع 50×3 تا 70×3 ميليمتر مربع.</v>
      </c>
      <c r="C1112" s="60" t="str">
        <f>'متره برق'!R4967</f>
        <v>سري</v>
      </c>
      <c r="D1112" s="60">
        <f>'متره برق'!S4967</f>
        <v>7150000</v>
      </c>
      <c r="E1112" s="94" t="e">
        <f>VLOOKUP(A1112,'متره برق'!A:K,9,FALSE)</f>
        <v>#N/A</v>
      </c>
      <c r="F1112" s="97">
        <f t="shared" si="35"/>
        <v>0</v>
      </c>
      <c r="G1112" s="111"/>
    </row>
    <row r="1113" spans="1:7" ht="48" thickBot="1">
      <c r="A1113" s="60">
        <f>'متره برق'!P4968</f>
        <v>105703</v>
      </c>
      <c r="B1113" s="60" t="str">
        <f>'متره برق'!Q4968</f>
        <v>مفصل براي اتصال كابل‌هاي سه ‌سيمه 6 / 3/6 كيلوولتي، N2XSEYBY يا NA2XSEYBY به مقاطع 95×3 تا 150×3 ميليمتر مربع.</v>
      </c>
      <c r="C1113" s="60" t="str">
        <f>'متره برق'!R4968</f>
        <v>سري</v>
      </c>
      <c r="D1113" s="60">
        <f>'متره برق'!S4968</f>
        <v>7912000</v>
      </c>
      <c r="E1113" s="94" t="e">
        <f>VLOOKUP(A1113,'متره برق'!A:K,9,FALSE)</f>
        <v>#N/A</v>
      </c>
      <c r="F1113" s="97">
        <f t="shared" si="35"/>
        <v>0</v>
      </c>
      <c r="G1113" s="111"/>
    </row>
    <row r="1114" spans="1:7" ht="48" thickBot="1">
      <c r="A1114" s="60">
        <f>'متره برق'!P4969</f>
        <v>105704</v>
      </c>
      <c r="B1114" s="60" t="str">
        <f>'متره برق'!Q4969</f>
        <v>مفصل براي اتصال كابل‌هاي سه ‌سيمه 6 / 3/6 كيلوولتي، N2XSEYBY يا NA2XSEYBY به مقاطع 185×3 تا 300×3 ميليمتر مربع.</v>
      </c>
      <c r="C1114" s="60" t="str">
        <f>'متره برق'!R4969</f>
        <v>سري</v>
      </c>
      <c r="D1114" s="60">
        <f>'متره برق'!S4969</f>
        <v>9071000</v>
      </c>
      <c r="E1114" s="94" t="e">
        <f>VLOOKUP(A1114,'متره برق'!A:K,9,FALSE)</f>
        <v>#N/A</v>
      </c>
      <c r="F1114" s="97">
        <f t="shared" si="35"/>
        <v>0</v>
      </c>
      <c r="G1114" s="111"/>
    </row>
    <row r="1115" spans="1:7" ht="48" thickBot="1">
      <c r="A1115" s="60">
        <f>'متره برق'!P4970</f>
        <v>105801</v>
      </c>
      <c r="B1115" s="60" t="str">
        <f>'متره برق'!Q4970</f>
        <v>مفصل براي اتصال كابل‌هاي تك ‌سيمه 6/10 كيلوولتي، N2XSY يا NA2XSY به مقاطع 25×1 تا 95×1 ميليمتر مربع.</v>
      </c>
      <c r="C1115" s="60" t="str">
        <f>'متره برق'!R4970</f>
        <v>عدد</v>
      </c>
      <c r="D1115" s="60">
        <f>'متره برق'!S4970</f>
        <v>3371000</v>
      </c>
      <c r="E1115" s="94" t="e">
        <f>VLOOKUP(A1115,'متره برق'!A:K,9,FALSE)</f>
        <v>#N/A</v>
      </c>
      <c r="F1115" s="97">
        <f t="shared" si="35"/>
        <v>0</v>
      </c>
      <c r="G1115" s="111"/>
    </row>
    <row r="1116" spans="1:7" ht="48" thickBot="1">
      <c r="A1116" s="60">
        <f>'متره برق'!P4971</f>
        <v>105802</v>
      </c>
      <c r="B1116" s="60" t="str">
        <f>'متره برق'!Q4971</f>
        <v>مفصل براي اتصال كابل‌هاي تك ‌سيمه 6/10 كيلوولتي، N2XSY يا NA2XSY به مقاطع 120×1 تا 300×1 ميليمتر مربع.</v>
      </c>
      <c r="C1116" s="60" t="str">
        <f>'متره برق'!R4971</f>
        <v>عدد</v>
      </c>
      <c r="D1116" s="60">
        <f>'متره برق'!S4971</f>
        <v>4657000</v>
      </c>
      <c r="E1116" s="94" t="e">
        <f>VLOOKUP(A1116,'متره برق'!A:K,9,FALSE)</f>
        <v>#N/A</v>
      </c>
      <c r="F1116" s="97">
        <f t="shared" si="35"/>
        <v>0</v>
      </c>
      <c r="G1116" s="111"/>
    </row>
    <row r="1117" spans="1:7" ht="32.25" thickBot="1">
      <c r="A1117" s="60">
        <f>'متره برق'!P4972</f>
        <v>105901</v>
      </c>
      <c r="B1117" s="60" t="str">
        <f>'متره برق'!Q4972</f>
        <v>مفصل براي اتصال كابل‌هاي سه ‌سيمه 6/10 كيلوولتي، N2XSEY يا NA2XSEY تا مقطع 25×3 ميليمتر مربع.</v>
      </c>
      <c r="C1117" s="60" t="str">
        <f>'متره برق'!R4972</f>
        <v>سري</v>
      </c>
      <c r="D1117" s="60">
        <f>'متره برق'!S4972</f>
        <v>5834000</v>
      </c>
      <c r="E1117" s="94" t="e">
        <f>VLOOKUP(A1117,'متره برق'!A:K,9,FALSE)</f>
        <v>#N/A</v>
      </c>
      <c r="F1117" s="97">
        <f t="shared" si="35"/>
        <v>0</v>
      </c>
      <c r="G1117" s="111"/>
    </row>
    <row r="1118" spans="1:7" ht="48" thickBot="1">
      <c r="A1118" s="60">
        <f>'متره برق'!P4973</f>
        <v>105902</v>
      </c>
      <c r="B1118" s="60" t="str">
        <f>'متره برق'!Q4973</f>
        <v>مفصل براي اتصال كابل‌هاي سه ‌سيمه 6/10 كيلوولتي، N2XSEY يا NA2XSEY به مقاطع 35×3  تا 120×3 ميليمتر مربع.</v>
      </c>
      <c r="C1118" s="60" t="str">
        <f>'متره برق'!R4973</f>
        <v>سري</v>
      </c>
      <c r="D1118" s="60">
        <f>'متره برق'!S4973</f>
        <v>6944000</v>
      </c>
      <c r="E1118" s="94" t="e">
        <f>VLOOKUP(A1118,'متره برق'!A:K,9,FALSE)</f>
        <v>#N/A</v>
      </c>
      <c r="F1118" s="97">
        <f t="shared" si="35"/>
        <v>0</v>
      </c>
      <c r="G1118" s="111"/>
    </row>
    <row r="1119" spans="1:7" ht="48" thickBot="1">
      <c r="A1119" s="60">
        <f>'متره برق'!P4974</f>
        <v>105903</v>
      </c>
      <c r="B1119" s="60" t="str">
        <f>'متره برق'!Q4974</f>
        <v>مفصل براي اتصال كابل‌هاي سه ‌سيمه 6/10 كيلوولتي، N2XSEY يا NA2XSEY به مقاطع 150×3  تا 240×3 ميليمتر مربع.</v>
      </c>
      <c r="C1119" s="60" t="str">
        <f>'متره برق'!R4974</f>
        <v>سري</v>
      </c>
      <c r="D1119" s="60">
        <f>'متره برق'!S4974</f>
        <v>8913000</v>
      </c>
      <c r="E1119" s="94" t="e">
        <f>VLOOKUP(A1119,'متره برق'!A:K,9,FALSE)</f>
        <v>#N/A</v>
      </c>
      <c r="F1119" s="97">
        <f t="shared" si="35"/>
        <v>0</v>
      </c>
      <c r="G1119" s="111"/>
    </row>
    <row r="1120" spans="1:7" ht="48" thickBot="1">
      <c r="A1120" s="60">
        <f>'متره برق'!P4975</f>
        <v>106001</v>
      </c>
      <c r="B1120" s="60" t="str">
        <f>'متره برق'!Q4975</f>
        <v>مفصل براي اتصال كابل‌هاي تك ‌سيمه 12/20 كيلوولتي، N2XSY يا NA2XSY به مقاطع 25×1  تا 95×1 ميليمتر مربع.</v>
      </c>
      <c r="C1120" s="60" t="str">
        <f>'متره برق'!R4975</f>
        <v>عدد</v>
      </c>
      <c r="D1120" s="60">
        <f>'متره برق'!S4975</f>
        <v>3933000</v>
      </c>
      <c r="E1120" s="94" t="e">
        <f>VLOOKUP(A1120,'متره برق'!A:K,9,FALSE)</f>
        <v>#N/A</v>
      </c>
      <c r="F1120" s="97">
        <f t="shared" si="35"/>
        <v>0</v>
      </c>
      <c r="G1120" s="111"/>
    </row>
    <row r="1121" spans="1:7" ht="48" thickBot="1">
      <c r="A1121" s="60">
        <f>'متره برق'!P4976</f>
        <v>106002</v>
      </c>
      <c r="B1121" s="60" t="str">
        <f>'متره برق'!Q4976</f>
        <v>مفصل براي اتصال كابل‌هاي تك ‌سيمه 12/20 كيلوولتي، N2XSY يا NA2XSY به مقاطع 120×1  تا 240×1 ميليمتر مربع.</v>
      </c>
      <c r="C1121" s="60" t="str">
        <f>'متره برق'!R4976</f>
        <v>عدد</v>
      </c>
      <c r="D1121" s="60">
        <f>'متره برق'!S4976</f>
        <v>4466000</v>
      </c>
      <c r="E1121" s="94" t="e">
        <f>VLOOKUP(A1121,'متره برق'!A:K,9,FALSE)</f>
        <v>#N/A</v>
      </c>
      <c r="F1121" s="97">
        <f t="shared" si="35"/>
        <v>0</v>
      </c>
      <c r="G1121" s="111"/>
    </row>
    <row r="1122" spans="1:7" ht="48" thickBot="1">
      <c r="A1122" s="60">
        <f>'متره برق'!P4977</f>
        <v>106003</v>
      </c>
      <c r="B1122" s="60" t="str">
        <f>'متره برق'!Q4977</f>
        <v>مفصل براي اتصال كابل‌هاي تك ‌سيمه 12/20 كيلوولتي، N2XSY يا NA2XSY به مقاطع 300×1  تا 500×1 ميليمتر مربع.</v>
      </c>
      <c r="C1122" s="60" t="str">
        <f>'متره برق'!R4977</f>
        <v>عدد</v>
      </c>
      <c r="D1122" s="60">
        <f>'متره برق'!S4977</f>
        <v>5832000</v>
      </c>
      <c r="E1122" s="94" t="e">
        <f>VLOOKUP(A1122,'متره برق'!A:K,9,FALSE)</f>
        <v>#N/A</v>
      </c>
      <c r="F1122" s="97">
        <f t="shared" si="35"/>
        <v>0</v>
      </c>
      <c r="G1122" s="111"/>
    </row>
    <row r="1123" spans="1:7" ht="48" thickBot="1">
      <c r="A1123" s="60">
        <f>'متره برق'!P4978</f>
        <v>106101</v>
      </c>
      <c r="B1123" s="60" t="str">
        <f>'متره برق'!Q4978</f>
        <v>مفصل براي اتصال كابل‌هاي سه ‌سيمه 12/20 كيلوولتي، N2XSEY يا NA2XSEY به مقاطع 25×3  تا 95×3 ميليمتر مربع.</v>
      </c>
      <c r="C1123" s="60" t="str">
        <f>'متره برق'!R4978</f>
        <v>سري</v>
      </c>
      <c r="D1123" s="60">
        <f>'متره برق'!S4978</f>
        <v>6893000</v>
      </c>
      <c r="E1123" s="94" t="e">
        <f>VLOOKUP(A1123,'متره برق'!A:K,9,FALSE)</f>
        <v>#N/A</v>
      </c>
      <c r="F1123" s="97">
        <f t="shared" si="35"/>
        <v>0</v>
      </c>
      <c r="G1123" s="111"/>
    </row>
    <row r="1124" spans="1:7" ht="48" thickBot="1">
      <c r="A1124" s="60">
        <f>'متره برق'!P4979</f>
        <v>106102</v>
      </c>
      <c r="B1124" s="60" t="str">
        <f>'متره برق'!Q4979</f>
        <v>مفصل براي اتصال كابل‌هاي سه ‌سيمه 12/20 كيلوولتي، N2XSEY يا NA2XSEY به مقاطع 120×3  تا 240×3 ميليمتر مربع.</v>
      </c>
      <c r="C1124" s="60" t="str">
        <f>'متره برق'!R4979</f>
        <v>سري</v>
      </c>
      <c r="D1124" s="60">
        <f>'متره برق'!S4979</f>
        <v>8351000</v>
      </c>
      <c r="E1124" s="94" t="e">
        <f>VLOOKUP(A1124,'متره برق'!A:K,9,FALSE)</f>
        <v>#N/A</v>
      </c>
      <c r="F1124" s="97">
        <f t="shared" si="35"/>
        <v>0</v>
      </c>
      <c r="G1124" s="111"/>
    </row>
    <row r="1125" spans="1:7" ht="48" thickBot="1">
      <c r="A1125" s="60">
        <f>'متره برق'!P4980</f>
        <v>106103</v>
      </c>
      <c r="B1125" s="60" t="str">
        <f>'متره برق'!Q4980</f>
        <v>مفصل براي اتصال كابل‌هاي سه ‌سيمه 12/20 كيلوولتي، N2XSEY يا NA2XSEY به مقاطع 300×3 ميليمتر مربع.</v>
      </c>
      <c r="C1125" s="60" t="str">
        <f>'متره برق'!R4980</f>
        <v>سري</v>
      </c>
      <c r="D1125" s="60">
        <f>'متره برق'!S4980</f>
        <v>9346000</v>
      </c>
      <c r="E1125" s="94" t="e">
        <f>VLOOKUP(A1125,'متره برق'!A:K,9,FALSE)</f>
        <v>#N/A</v>
      </c>
      <c r="F1125" s="97">
        <f t="shared" si="35"/>
        <v>0</v>
      </c>
      <c r="G1125" s="111"/>
    </row>
    <row r="1126" spans="1:7" ht="48" thickBot="1">
      <c r="A1126" s="60">
        <f>'متره برق'!P4981</f>
        <v>106201</v>
      </c>
      <c r="B1126" s="60" t="str">
        <f>'متره برق'!Q4981</f>
        <v>مفصل براي اتصال كابل‌هاي تك ‌سيمه 18/30 كيلوولتي، N2XSY يا NA2XSY به مقاطع 35×1 تا 70×1 ميليمتر مربع.</v>
      </c>
      <c r="C1126" s="60" t="str">
        <f>'متره برق'!R4981</f>
        <v>عدد</v>
      </c>
      <c r="D1126" s="60">
        <f>'متره برق'!S4981</f>
        <v>5179000</v>
      </c>
      <c r="E1126" s="94" t="e">
        <f>VLOOKUP(A1126,'متره برق'!A:K,9,FALSE)</f>
        <v>#N/A</v>
      </c>
      <c r="F1126" s="97">
        <f t="shared" si="35"/>
        <v>0</v>
      </c>
      <c r="G1126" s="111"/>
    </row>
    <row r="1127" spans="1:7" ht="48" thickBot="1">
      <c r="A1127" s="60">
        <f>'متره برق'!P4982</f>
        <v>106202</v>
      </c>
      <c r="B1127" s="60" t="str">
        <f>'متره برق'!Q4982</f>
        <v>مفصل براي اتصال كابل‌هاي تك ‌سيمه 18/30 كيلوولتي، N2XSY يا NA2XSY به مقاطع 95×1 تا 150×1 ميليمتر مربع.</v>
      </c>
      <c r="C1127" s="60" t="str">
        <f>'متره برق'!R4982</f>
        <v>عدد</v>
      </c>
      <c r="D1127" s="60">
        <f>'متره برق'!S4982</f>
        <v>5538000</v>
      </c>
      <c r="E1127" s="94" t="e">
        <f>VLOOKUP(A1127,'متره برق'!A:K,9,FALSE)</f>
        <v>#N/A</v>
      </c>
      <c r="F1127" s="97">
        <f t="shared" si="35"/>
        <v>0</v>
      </c>
      <c r="G1127" s="111"/>
    </row>
    <row r="1128" spans="1:7" ht="48" thickBot="1">
      <c r="A1128" s="60">
        <f>'متره برق'!P4983</f>
        <v>106203</v>
      </c>
      <c r="B1128" s="60" t="str">
        <f>'متره برق'!Q4983</f>
        <v>مفصل براي اتصال كابل‌هاي تك ‌سيمه 18/30 كيلوولتي، N2XSY يا NA2XSY به مقاطع 185×1 تا 300×1 ميليمتر مربع.</v>
      </c>
      <c r="C1128" s="60" t="str">
        <f>'متره برق'!R4983</f>
        <v>عدد</v>
      </c>
      <c r="D1128" s="60">
        <f>'متره برق'!S4983</f>
        <v>5949000</v>
      </c>
      <c r="E1128" s="94" t="e">
        <f>VLOOKUP(A1128,'متره برق'!A:K,9,FALSE)</f>
        <v>#N/A</v>
      </c>
      <c r="F1128" s="97">
        <f t="shared" si="35"/>
        <v>0</v>
      </c>
      <c r="G1128" s="111"/>
    </row>
    <row r="1129" spans="1:7" ht="48" thickBot="1">
      <c r="A1129" s="60">
        <f>'متره برق'!P4984</f>
        <v>106204</v>
      </c>
      <c r="B1129" s="60" t="str">
        <f>'متره برق'!Q4984</f>
        <v>مفصل براي اتصال كابل‌هاي تك ‌سيمه 18/30 كيلوولتي، N2XSY يا NA2XSY به مقاطع 400×1 تا 500×1 ميليمتر مربع.</v>
      </c>
      <c r="C1129" s="60" t="str">
        <f>'متره برق'!R4984</f>
        <v>عدد</v>
      </c>
      <c r="D1129" s="60">
        <f>'متره برق'!S4984</f>
        <v>6546000</v>
      </c>
      <c r="E1129" s="94" t="e">
        <f>VLOOKUP(A1129,'متره برق'!A:K,9,FALSE)</f>
        <v>#N/A</v>
      </c>
      <c r="F1129" s="97">
        <f t="shared" si="35"/>
        <v>0</v>
      </c>
      <c r="G1129" s="111"/>
    </row>
    <row r="1130" spans="1:7" ht="48" thickBot="1">
      <c r="A1130" s="60">
        <f>'متره برق'!P4985</f>
        <v>106301</v>
      </c>
      <c r="B1130" s="60" t="str">
        <f>'متره برق'!Q4985</f>
        <v>مفصل براي اتصال كابل‌هاي سه ‌سيمه 18/30 كيلوولتي، N2XSEY يا NA2XSEY به مقاطع 35×3 تا 70×3 ميليمتر مربع.</v>
      </c>
      <c r="C1130" s="60" t="str">
        <f>'متره برق'!R4985</f>
        <v>سري</v>
      </c>
      <c r="D1130" s="60">
        <f>'متره برق'!S4985</f>
        <v>8972000</v>
      </c>
      <c r="E1130" s="94" t="e">
        <f>VLOOKUP(A1130,'متره برق'!A:K,9,FALSE)</f>
        <v>#N/A</v>
      </c>
      <c r="F1130" s="97">
        <f t="shared" si="35"/>
        <v>0</v>
      </c>
      <c r="G1130" s="111"/>
    </row>
    <row r="1131" spans="1:7" ht="48" thickBot="1">
      <c r="A1131" s="60">
        <f>'متره برق'!P4986</f>
        <v>106302</v>
      </c>
      <c r="B1131" s="60" t="str">
        <f>'متره برق'!Q4986</f>
        <v>مفصل براي اتصال كابل‌هاي سه ‌سيمه 18/30 كيلوولتي، N2XSEY يا NA2XSEY به مقاطع 95×3 تا 150×3 ميليمتر مربع.</v>
      </c>
      <c r="C1131" s="60" t="str">
        <f>'متره برق'!R4986</f>
        <v>سري</v>
      </c>
      <c r="D1131" s="60">
        <f>'متره برق'!S4986</f>
        <v>11609000</v>
      </c>
      <c r="E1131" s="94" t="e">
        <f>VLOOKUP(A1131,'متره برق'!A:K,9,FALSE)</f>
        <v>#N/A</v>
      </c>
      <c r="F1131" s="97">
        <f t="shared" si="35"/>
        <v>0</v>
      </c>
      <c r="G1131" s="111"/>
    </row>
    <row r="1132" spans="1:7" ht="48" thickBot="1">
      <c r="A1132" s="60">
        <f>'متره برق'!P4987</f>
        <v>106303</v>
      </c>
      <c r="B1132" s="60" t="str">
        <f>'متره برق'!Q4987</f>
        <v>مفصل براي اتصال كابل‌هاي سه ‌سيمه 18/30 كيلوولتي، N2XSEY يا NA2XSEY به مقاطع 185×3 تا 300×3 ميليمتر مربع.</v>
      </c>
      <c r="C1132" s="60" t="str">
        <f>'متره برق'!R4987</f>
        <v>سري</v>
      </c>
      <c r="D1132" s="60">
        <f>'متره برق'!S4987</f>
        <v>14350000</v>
      </c>
      <c r="E1132" s="94" t="e">
        <f>VLOOKUP(A1132,'متره برق'!A:K,9,FALSE)</f>
        <v>#N/A</v>
      </c>
      <c r="F1132" s="97">
        <f t="shared" si="35"/>
        <v>0</v>
      </c>
      <c r="G1132" s="111"/>
    </row>
    <row r="1133" spans="1:7" ht="48" thickBot="1">
      <c r="A1133" s="60">
        <f>'متره برق'!P4988</f>
        <v>106304</v>
      </c>
      <c r="B1133" s="60" t="str">
        <f>'متره برق'!Q4988</f>
        <v>مفصل براي اتصال كابل‌هاي سه ‌سيمه 18/30 كيلوولتي، N2XSEY يا NA2XSEY به مقاطع 400×3 تا 500×3 ميليمتر مربع.</v>
      </c>
      <c r="C1133" s="60" t="str">
        <f>'متره برق'!R4988</f>
        <v>سري</v>
      </c>
      <c r="D1133" s="60">
        <f>'متره برق'!S4988</f>
        <v>15238000</v>
      </c>
      <c r="E1133" s="94" t="e">
        <f>VLOOKUP(A1133,'متره برق'!A:K,9,FALSE)</f>
        <v>#N/A</v>
      </c>
      <c r="F1133" s="97">
        <f t="shared" si="35"/>
        <v>0</v>
      </c>
      <c r="G1133" s="111"/>
    </row>
    <row r="1134" spans="1:7" ht="32.25" customHeight="1" thickBot="1">
      <c r="A1134" s="60" t="str">
        <f>'متره برق'!P4989</f>
        <v>106305</v>
      </c>
      <c r="B1134" s="60" t="str">
        <f>'متره برق'!Q4989</f>
        <v>مفصل</v>
      </c>
      <c r="C1134" s="60" t="str">
        <f>'متره برق'!R4989</f>
        <v>سري</v>
      </c>
      <c r="D1134" s="60">
        <f>'متره برق'!S4989</f>
        <v>10000</v>
      </c>
      <c r="E1134" s="94" t="e">
        <f>VLOOKUP(A1134,'متره برق'!A:K,9,FALSE)</f>
        <v>#N/A</v>
      </c>
      <c r="F1134" s="97">
        <f t="shared" ref="F1134:F1136" si="36">IF(ISNA(E1134*D1134),0,ROUND((E1134*D1134),0))</f>
        <v>0</v>
      </c>
      <c r="G1134" s="100" t="s">
        <v>511</v>
      </c>
    </row>
    <row r="1135" spans="1:7" ht="31.5" customHeight="1" thickBot="1">
      <c r="A1135" s="60" t="str">
        <f>'متره برق'!P4990</f>
        <v>106306</v>
      </c>
      <c r="B1135" s="60" t="str">
        <f>'متره برق'!Q4990</f>
        <v>مفصل1</v>
      </c>
      <c r="C1135" s="60" t="str">
        <f>'متره برق'!R4990</f>
        <v>سري</v>
      </c>
      <c r="D1135" s="60">
        <f>'متره برق'!S4990</f>
        <v>10001</v>
      </c>
      <c r="E1135" s="94" t="e">
        <f>VLOOKUP(A1135,'متره برق'!A:K,9,FALSE)</f>
        <v>#N/A</v>
      </c>
      <c r="F1135" s="97">
        <f t="shared" si="36"/>
        <v>0</v>
      </c>
      <c r="G1135" s="100" t="s">
        <v>511</v>
      </c>
    </row>
    <row r="1136" spans="1:7" ht="24" thickBot="1">
      <c r="A1136" s="60" t="str">
        <f>'متره برق'!P4991</f>
        <v>106307</v>
      </c>
      <c r="B1136" s="60" t="str">
        <f>'متره برق'!Q4991</f>
        <v>مفصل2</v>
      </c>
      <c r="C1136" s="60" t="str">
        <f>'متره برق'!R4991</f>
        <v>سري</v>
      </c>
      <c r="D1136" s="60">
        <f>'متره برق'!S4991</f>
        <v>10002</v>
      </c>
      <c r="E1136" s="94">
        <f>VLOOKUP(A1136,'متره برق'!A:K,9,FALSE)</f>
        <v>1</v>
      </c>
      <c r="F1136" s="97">
        <f t="shared" si="36"/>
        <v>10002</v>
      </c>
      <c r="G1136" s="100" t="s">
        <v>511</v>
      </c>
    </row>
    <row r="1137" spans="1:7" ht="24" thickBot="1">
      <c r="A1137" s="677" t="s">
        <v>659</v>
      </c>
      <c r="B1137" s="678"/>
      <c r="C1137" s="678"/>
      <c r="D1137" s="678"/>
      <c r="E1137" s="679"/>
      <c r="F1137" s="115">
        <f>SUM(F1039:F1133)</f>
        <v>1948000</v>
      </c>
      <c r="G1137" s="102" t="s">
        <v>77</v>
      </c>
    </row>
    <row r="1138" spans="1:7" ht="24" thickBot="1">
      <c r="A1138" s="677" t="s">
        <v>660</v>
      </c>
      <c r="B1138" s="678"/>
      <c r="C1138" s="678"/>
      <c r="D1138" s="678"/>
      <c r="E1138" s="679"/>
      <c r="F1138" s="115">
        <f>SUM(F1134:F1136)</f>
        <v>10002</v>
      </c>
      <c r="G1138" s="102" t="s">
        <v>77</v>
      </c>
    </row>
    <row r="1139" spans="1:7" ht="24" thickBot="1">
      <c r="A1139" s="680" t="s">
        <v>3596</v>
      </c>
      <c r="B1139" s="681"/>
      <c r="C1139" s="681"/>
      <c r="D1139" s="681"/>
      <c r="E1139" s="681"/>
      <c r="F1139" s="682"/>
      <c r="G1139" s="683"/>
    </row>
    <row r="1140" spans="1:7" ht="39.75" customHeight="1" thickBot="1">
      <c r="A1140" s="60">
        <f>'متره برق'!P4992</f>
        <v>110101</v>
      </c>
      <c r="B1140" s="60" t="str">
        <f>'متره برق'!Q4992</f>
        <v>كليد 10 آمپر 250 ولت يك پل، يك راه  و يك خانه، براي نصب توكار.</v>
      </c>
      <c r="C1140" s="60" t="str">
        <f>'متره برق'!R4992</f>
        <v>عدد</v>
      </c>
      <c r="D1140" s="60">
        <f>'متره برق'!S4992</f>
        <v>78200</v>
      </c>
      <c r="E1140" s="94">
        <f>VLOOKUP(A1140,'متره برق'!A:K,9,FALSE)</f>
        <v>1</v>
      </c>
      <c r="F1140" s="97">
        <f t="shared" ref="F1140:F1181" si="37">IF(ISNA(E1140*D1140),0,ROUND((E1140*D1140),0))</f>
        <v>78200</v>
      </c>
      <c r="G1140" s="98"/>
    </row>
    <row r="1141" spans="1:7" ht="32.25" thickBot="1">
      <c r="A1141" s="60">
        <f>'متره برق'!P4993</f>
        <v>110102</v>
      </c>
      <c r="B1141" s="60" t="str">
        <f>'متره برق'!Q4993</f>
        <v>كليد 10 آمپر 250 ولت يك پل، يك راه  و يك خانه، براي نصب روكار.</v>
      </c>
      <c r="C1141" s="60" t="str">
        <f>'متره برق'!R4993</f>
        <v>عدد</v>
      </c>
      <c r="D1141" s="60">
        <f>'متره برق'!S4993</f>
        <v>88100</v>
      </c>
      <c r="E1141" s="94" t="e">
        <f>VLOOKUP(A1141,'متره برق'!A:K,9,FALSE)</f>
        <v>#N/A</v>
      </c>
      <c r="F1141" s="97">
        <f t="shared" ref="F1141:F1175" si="38">IF(ISNA(E1141*D1141),0,ROUND((E1141*D1141),0))</f>
        <v>0</v>
      </c>
      <c r="G1141" s="98"/>
    </row>
    <row r="1142" spans="1:7" ht="48" thickBot="1">
      <c r="A1142" s="60">
        <f>'متره برق'!P4994</f>
        <v>110105</v>
      </c>
      <c r="B1142" s="60" t="str">
        <f>'متره برق'!Q4994</f>
        <v>كليد 10 آمپر 250 ولت يك پل، يك راه، يك خانه، از نوع باراني، با درجه حفاظت IP44 و از جنس پلاستيك ريختگي، براي نصب توكار ساخت خارج.</v>
      </c>
      <c r="C1142" s="60" t="str">
        <f>'متره برق'!R4994</f>
        <v>عدد</v>
      </c>
      <c r="D1142" s="60">
        <f>'متره برق'!S4994</f>
        <v>251000</v>
      </c>
      <c r="E1142" s="94" t="e">
        <f>VLOOKUP(A1142,'متره برق'!A:K,9,FALSE)</f>
        <v>#N/A</v>
      </c>
      <c r="F1142" s="97">
        <f t="shared" si="38"/>
        <v>0</v>
      </c>
      <c r="G1142" s="98"/>
    </row>
    <row r="1143" spans="1:7" ht="24" thickBot="1">
      <c r="A1143" s="60">
        <f>'متره برق'!P4995</f>
        <v>110201</v>
      </c>
      <c r="B1143" s="60" t="str">
        <f>'متره برق'!Q4995</f>
        <v>كليد 10 آمپر250 ولت دوپل، يك راه، براي نصب توكار.</v>
      </c>
      <c r="C1143" s="60" t="str">
        <f>'متره برق'!R4995</f>
        <v>عدد</v>
      </c>
      <c r="D1143" s="60">
        <f>'متره برق'!S4995</f>
        <v>83700</v>
      </c>
      <c r="E1143" s="94" t="e">
        <f>VLOOKUP(A1143,'متره برق'!A:K,9,FALSE)</f>
        <v>#N/A</v>
      </c>
      <c r="F1143" s="97">
        <f t="shared" si="38"/>
        <v>0</v>
      </c>
      <c r="G1143" s="98"/>
    </row>
    <row r="1144" spans="1:7" ht="24" thickBot="1">
      <c r="A1144" s="60">
        <f>'متره برق'!P4996</f>
        <v>110202</v>
      </c>
      <c r="B1144" s="60" t="str">
        <f>'متره برق'!Q4996</f>
        <v>كليد 10 آمپر250 ولت دوپل، يك راه، براي نصب روكار.</v>
      </c>
      <c r="C1144" s="60" t="str">
        <f>'متره برق'!R4996</f>
        <v>عدد</v>
      </c>
      <c r="D1144" s="60">
        <f>'متره برق'!S4996</f>
        <v>91800</v>
      </c>
      <c r="E1144" s="94" t="e">
        <f>VLOOKUP(A1144,'متره برق'!A:K,9,FALSE)</f>
        <v>#N/A</v>
      </c>
      <c r="F1144" s="97">
        <f t="shared" si="38"/>
        <v>0</v>
      </c>
      <c r="G1144" s="98"/>
    </row>
    <row r="1145" spans="1:7" ht="32.25" thickBot="1">
      <c r="A1145" s="60">
        <f>'متره برق'!P4997</f>
        <v>110301</v>
      </c>
      <c r="B1145" s="60" t="str">
        <f>'متره برق'!Q4997</f>
        <v>كليد 10 آمپر250 ولت يک‌پل، براي قطع و وصل فاز و نول، براي نصب توكار.</v>
      </c>
      <c r="C1145" s="60" t="str">
        <f>'متره برق'!R4997</f>
        <v>عدد</v>
      </c>
      <c r="D1145" s="60">
        <f>'متره برق'!S4997</f>
        <v>80900</v>
      </c>
      <c r="E1145" s="94" t="e">
        <f>VLOOKUP(A1145,'متره برق'!A:K,9,FALSE)</f>
        <v>#N/A</v>
      </c>
      <c r="F1145" s="97">
        <f t="shared" si="38"/>
        <v>0</v>
      </c>
      <c r="G1145" s="98"/>
    </row>
    <row r="1146" spans="1:7" ht="32.25" thickBot="1">
      <c r="A1146" s="60">
        <f>'متره برق'!P4998</f>
        <v>110302</v>
      </c>
      <c r="B1146" s="60" t="str">
        <f>'متره برق'!Q4998</f>
        <v>كليد 10 آمپر250 ولت يک‌پل، براي قطع و وصل فاز و نول، براي نصب روكار.</v>
      </c>
      <c r="C1146" s="60" t="str">
        <f>'متره برق'!R4998</f>
        <v>عدد</v>
      </c>
      <c r="D1146" s="60">
        <f>'متره برق'!S4998</f>
        <v>90900</v>
      </c>
      <c r="E1146" s="94" t="e">
        <f>VLOOKUP(A1146,'متره برق'!A:K,9,FALSE)</f>
        <v>#N/A</v>
      </c>
      <c r="F1146" s="97">
        <f t="shared" si="38"/>
        <v>0</v>
      </c>
      <c r="G1146" s="98"/>
    </row>
    <row r="1147" spans="1:7" ht="24" thickBot="1">
      <c r="A1147" s="60">
        <f>'متره برق'!P4999</f>
        <v>110303</v>
      </c>
      <c r="B1147" s="60" t="str">
        <f>'متره برق'!Q4999</f>
        <v>كليد 10 آمپر250 ولت دو‌پل دو راه، براي نصب توكار.</v>
      </c>
      <c r="C1147" s="60" t="str">
        <f>'متره برق'!R4999</f>
        <v>عدد</v>
      </c>
      <c r="D1147" s="60">
        <f>'متره برق'!S4999</f>
        <v>91900</v>
      </c>
      <c r="E1147" s="94" t="e">
        <f>VLOOKUP(A1147,'متره برق'!A:K,9,FALSE)</f>
        <v>#N/A</v>
      </c>
      <c r="F1147" s="97">
        <f t="shared" si="38"/>
        <v>0</v>
      </c>
      <c r="G1147" s="98"/>
    </row>
    <row r="1148" spans="1:7" ht="24" thickBot="1">
      <c r="A1148" s="60">
        <f>'متره برق'!P5000</f>
        <v>110304</v>
      </c>
      <c r="B1148" s="60" t="str">
        <f>'متره برق'!Q5000</f>
        <v>كليد 10 آمپر250 ولت دو‌پل دو راه، براي نصب روكار.</v>
      </c>
      <c r="C1148" s="60" t="str">
        <f>'متره برق'!R5000</f>
        <v>عدد</v>
      </c>
      <c r="D1148" s="60">
        <f>'متره برق'!S5000</f>
        <v>86300</v>
      </c>
      <c r="E1148" s="94" t="e">
        <f>VLOOKUP(A1148,'متره برق'!A:K,9,FALSE)</f>
        <v>#N/A</v>
      </c>
      <c r="F1148" s="97">
        <f t="shared" si="38"/>
        <v>0</v>
      </c>
      <c r="G1148" s="98"/>
    </row>
    <row r="1149" spans="1:7" ht="32.25" thickBot="1">
      <c r="A1149" s="60">
        <f>'متره برق'!P5001</f>
        <v>110401</v>
      </c>
      <c r="B1149" s="60" t="str">
        <f>'متره برق'!Q5001</f>
        <v>كليد تبديل 10 آمپر250 ولت يك پل، دوراه  و يك خانه، براي نصب توكار.</v>
      </c>
      <c r="C1149" s="60" t="str">
        <f>'متره برق'!R5001</f>
        <v>عدد</v>
      </c>
      <c r="D1149" s="60">
        <f>'متره برق'!S5001</f>
        <v>85800</v>
      </c>
      <c r="E1149" s="94" t="e">
        <f>VLOOKUP(A1149,'متره برق'!A:K,9,FALSE)</f>
        <v>#N/A</v>
      </c>
      <c r="F1149" s="97">
        <f t="shared" si="38"/>
        <v>0</v>
      </c>
      <c r="G1149" s="98"/>
    </row>
    <row r="1150" spans="1:7" ht="32.25" thickBot="1">
      <c r="A1150" s="60">
        <f>'متره برق'!P5002</f>
        <v>110402</v>
      </c>
      <c r="B1150" s="60" t="str">
        <f>'متره برق'!Q5002</f>
        <v>كليد تبديل 10 آمپر250 ولت يك پل، دوراه  و يك خانه،  براي نصب روكار.</v>
      </c>
      <c r="C1150" s="60" t="str">
        <f>'متره برق'!R5002</f>
        <v>عدد</v>
      </c>
      <c r="D1150" s="60">
        <f>'متره برق'!S5002</f>
        <v>94200</v>
      </c>
      <c r="E1150" s="94" t="e">
        <f>VLOOKUP(A1150,'متره برق'!A:K,9,FALSE)</f>
        <v>#N/A</v>
      </c>
      <c r="F1150" s="97">
        <f t="shared" si="38"/>
        <v>0</v>
      </c>
      <c r="G1150" s="98"/>
    </row>
    <row r="1151" spans="1:7" ht="32.25" thickBot="1">
      <c r="A1151" s="60">
        <f>'متره برق'!P5003</f>
        <v>110501</v>
      </c>
      <c r="B1151" s="60" t="str">
        <f>'متره برق'!Q5003</f>
        <v>كليد صليبي 10 آمپر250 ولت يك پل  و يك خانه، براي نصب توكار.</v>
      </c>
      <c r="C1151" s="60" t="str">
        <f>'متره برق'!R5003</f>
        <v>عدد</v>
      </c>
      <c r="D1151" s="60">
        <f>'متره برق'!S5003</f>
        <v>103000</v>
      </c>
      <c r="E1151" s="94" t="e">
        <f>VLOOKUP(A1151,'متره برق'!A:K,9,FALSE)</f>
        <v>#N/A</v>
      </c>
      <c r="F1151" s="97">
        <f t="shared" si="38"/>
        <v>0</v>
      </c>
      <c r="G1151" s="98"/>
    </row>
    <row r="1152" spans="1:7" ht="32.25" thickBot="1">
      <c r="A1152" s="60">
        <f>'متره برق'!P5004</f>
        <v>110502</v>
      </c>
      <c r="B1152" s="60" t="str">
        <f>'متره برق'!Q5004</f>
        <v>كليد صليبي 10 آمپر250 ولت يك پل  و يك خانه، براي نصب روكار.</v>
      </c>
      <c r="C1152" s="60" t="str">
        <f>'متره برق'!R5004</f>
        <v>عدد</v>
      </c>
      <c r="D1152" s="60">
        <f>'متره برق'!S5004</f>
        <v>0</v>
      </c>
      <c r="E1152" s="94" t="e">
        <f>VLOOKUP(A1152,'متره برق'!A:K,9,FALSE)</f>
        <v>#N/A</v>
      </c>
      <c r="F1152" s="97">
        <f t="shared" si="38"/>
        <v>0</v>
      </c>
      <c r="G1152" s="98"/>
    </row>
    <row r="1153" spans="1:7" ht="32.25" thickBot="1">
      <c r="A1153" s="60">
        <f>'متره برق'!P5005</f>
        <v>110701</v>
      </c>
      <c r="B1153" s="60" t="str">
        <f>'متره برق'!Q5005</f>
        <v>دكمه فشاري 250 ولت با علامت زنگ يا روشنايي، براي نصب توكار.</v>
      </c>
      <c r="C1153" s="60" t="str">
        <f>'متره برق'!R5005</f>
        <v>عدد</v>
      </c>
      <c r="D1153" s="60">
        <f>'متره برق'!S5005</f>
        <v>80300</v>
      </c>
      <c r="E1153" s="94" t="e">
        <f>VLOOKUP(A1153,'متره برق'!A:K,9,FALSE)</f>
        <v>#N/A</v>
      </c>
      <c r="F1153" s="97">
        <f t="shared" si="38"/>
        <v>0</v>
      </c>
      <c r="G1153" s="98"/>
    </row>
    <row r="1154" spans="1:7" ht="32.25" thickBot="1">
      <c r="A1154" s="60">
        <f>'متره برق'!P5006</f>
        <v>110702</v>
      </c>
      <c r="B1154" s="60" t="str">
        <f>'متره برق'!Q5006</f>
        <v>دكمه فشاري 250 ولت باعلامت زنگ يا روشنايي، براي نصب روكار.</v>
      </c>
      <c r="C1154" s="60" t="str">
        <f>'متره برق'!R5006</f>
        <v>عدد</v>
      </c>
      <c r="D1154" s="60">
        <f>'متره برق'!S5006</f>
        <v>86400</v>
      </c>
      <c r="E1154" s="94" t="e">
        <f>VLOOKUP(A1154,'متره برق'!A:K,9,FALSE)</f>
        <v>#N/A</v>
      </c>
      <c r="F1154" s="97">
        <f t="shared" si="38"/>
        <v>0</v>
      </c>
      <c r="G1154" s="98"/>
    </row>
    <row r="1155" spans="1:7" ht="24" thickBot="1">
      <c r="A1155" s="60">
        <f>'متره برق'!P5007</f>
        <v>111101</v>
      </c>
      <c r="B1155" s="60" t="str">
        <f>'متره برق'!Q5007</f>
        <v>پريز 16 آمپر250 ولت يك فازونول، براي نصب توكار.</v>
      </c>
      <c r="C1155" s="60" t="str">
        <f>'متره برق'!R5007</f>
        <v>عدد</v>
      </c>
      <c r="D1155" s="60">
        <f>'متره برق'!S5007</f>
        <v>74300</v>
      </c>
      <c r="E1155" s="94" t="e">
        <f>VLOOKUP(A1155,'متره برق'!A:K,9,FALSE)</f>
        <v>#N/A</v>
      </c>
      <c r="F1155" s="97">
        <f t="shared" si="38"/>
        <v>0</v>
      </c>
      <c r="G1155" s="98"/>
    </row>
    <row r="1156" spans="1:7" ht="24" thickBot="1">
      <c r="A1156" s="60">
        <f>'متره برق'!P5008</f>
        <v>111102</v>
      </c>
      <c r="B1156" s="60" t="str">
        <f>'متره برق'!Q5008</f>
        <v>پريز 16 آمپر250 ولت يك فازونول، براي نصب روكار.</v>
      </c>
      <c r="C1156" s="60" t="str">
        <f>'متره برق'!R5008</f>
        <v>عدد</v>
      </c>
      <c r="D1156" s="60">
        <f>'متره برق'!S5008</f>
        <v>88700</v>
      </c>
      <c r="E1156" s="94" t="e">
        <f>VLOOKUP(A1156,'متره برق'!A:K,9,FALSE)</f>
        <v>#N/A</v>
      </c>
      <c r="F1156" s="97">
        <f t="shared" si="38"/>
        <v>0</v>
      </c>
      <c r="G1156" s="98"/>
    </row>
    <row r="1157" spans="1:7" ht="32.25" thickBot="1">
      <c r="A1157" s="60">
        <f>'متره برق'!P5009</f>
        <v>111201</v>
      </c>
      <c r="B1157" s="60" t="str">
        <f>'متره برق'!Q5009</f>
        <v>پريز 16 آمپر250 ولت يك فازونول، براي نصب توكار با اتصال زمين (شوكو).</v>
      </c>
      <c r="C1157" s="60" t="str">
        <f>'متره برق'!R5009</f>
        <v>عدد</v>
      </c>
      <c r="D1157" s="60">
        <f>'متره برق'!S5009</f>
        <v>80400</v>
      </c>
      <c r="E1157" s="94" t="e">
        <f>VLOOKUP(A1157,'متره برق'!A:K,9,FALSE)</f>
        <v>#N/A</v>
      </c>
      <c r="F1157" s="97">
        <f t="shared" si="38"/>
        <v>0</v>
      </c>
      <c r="G1157" s="98"/>
    </row>
    <row r="1158" spans="1:7" ht="32.25" thickBot="1">
      <c r="A1158" s="60">
        <f>'متره برق'!P5010</f>
        <v>111202</v>
      </c>
      <c r="B1158" s="60" t="str">
        <f>'متره برق'!Q5010</f>
        <v>پريز 16 آمپر250 ولت يك فازونول،  براي نصب روكار با اتصال زمين (شوكو).</v>
      </c>
      <c r="C1158" s="60" t="str">
        <f>'متره برق'!R5010</f>
        <v>عدد</v>
      </c>
      <c r="D1158" s="60">
        <f>'متره برق'!S5010</f>
        <v>95500</v>
      </c>
      <c r="E1158" s="94" t="e">
        <f>VLOOKUP(A1158,'متره برق'!A:K,9,FALSE)</f>
        <v>#N/A</v>
      </c>
      <c r="F1158" s="97">
        <f t="shared" si="38"/>
        <v>0</v>
      </c>
      <c r="G1158" s="98"/>
    </row>
    <row r="1159" spans="1:7" ht="63.75" thickBot="1">
      <c r="A1159" s="60">
        <f>'متره برق'!P5011</f>
        <v>111205</v>
      </c>
      <c r="B1159" s="60" t="str">
        <f>'متره برق'!Q5011</f>
        <v>پريز 16 آمپر250 ولت يك فازونول، نوع باراني، با درجه حفاظت IP44 و از جنس پلاستيك ريختگي، براي نصب توكار با اتصال زمين (شوكو) ودرپوش لولادار ساخت خارج.</v>
      </c>
      <c r="C1159" s="60" t="str">
        <f>'متره برق'!R5011</f>
        <v>عدد</v>
      </c>
      <c r="D1159" s="60">
        <f>'متره برق'!S5011</f>
        <v>280000</v>
      </c>
      <c r="E1159" s="94" t="e">
        <f>VLOOKUP(A1159,'متره برق'!A:K,9,FALSE)</f>
        <v>#N/A</v>
      </c>
      <c r="F1159" s="97">
        <f t="shared" si="38"/>
        <v>0</v>
      </c>
      <c r="G1159" s="98"/>
    </row>
    <row r="1160" spans="1:7" ht="24" thickBot="1">
      <c r="A1160" s="60">
        <f>'متره برق'!P5012</f>
        <v>111601</v>
      </c>
      <c r="B1160" s="60" t="str">
        <f>'متره برق'!Q5012</f>
        <v>پلاگ (دوشاخه) 16 آمپر250 ولت يك فازونول.</v>
      </c>
      <c r="C1160" s="60" t="str">
        <f>'متره برق'!R5012</f>
        <v>عدد</v>
      </c>
      <c r="D1160" s="60">
        <f>'متره برق'!S5012</f>
        <v>28600</v>
      </c>
      <c r="E1160" s="94" t="e">
        <f>VLOOKUP(A1160,'متره برق'!A:K,9,FALSE)</f>
        <v>#N/A</v>
      </c>
      <c r="F1160" s="97">
        <f t="shared" si="38"/>
        <v>0</v>
      </c>
      <c r="G1160" s="98"/>
    </row>
    <row r="1161" spans="1:7" ht="32.25" thickBot="1">
      <c r="A1161" s="60">
        <f>'متره برق'!P5013</f>
        <v>111701</v>
      </c>
      <c r="B1161" s="60" t="str">
        <f>'متره برق'!Q5013</f>
        <v>پلاگ (دوشاخه) 16 آمپر250 ولت يك فازونول و اتصال زمين (شوكو).</v>
      </c>
      <c r="C1161" s="60" t="str">
        <f>'متره برق'!R5013</f>
        <v>عدد</v>
      </c>
      <c r="D1161" s="60">
        <f>'متره برق'!S5013</f>
        <v>41000</v>
      </c>
      <c r="E1161" s="94" t="e">
        <f>VLOOKUP(A1161,'متره برق'!A:K,9,FALSE)</f>
        <v>#N/A</v>
      </c>
      <c r="F1161" s="97">
        <f t="shared" si="38"/>
        <v>0</v>
      </c>
      <c r="G1161" s="98"/>
    </row>
    <row r="1162" spans="1:7" ht="24" thickBot="1">
      <c r="A1162" s="60">
        <f>'متره برق'!P5014</f>
        <v>112101</v>
      </c>
      <c r="B1162" s="60" t="str">
        <f>'متره برق'!Q5014</f>
        <v>پريز تلفن سوکتي RJ11، براي نصب توكار.</v>
      </c>
      <c r="C1162" s="60" t="str">
        <f>'متره برق'!R5014</f>
        <v>عدد</v>
      </c>
      <c r="D1162" s="60">
        <f>'متره برق'!S5014</f>
        <v>77400</v>
      </c>
      <c r="E1162" s="94" t="e">
        <f>VLOOKUP(A1162,'متره برق'!A:K,9,FALSE)</f>
        <v>#N/A</v>
      </c>
      <c r="F1162" s="97">
        <f t="shared" si="38"/>
        <v>0</v>
      </c>
      <c r="G1162" s="98"/>
    </row>
    <row r="1163" spans="1:7" ht="24" thickBot="1">
      <c r="A1163" s="60">
        <f>'متره برق'!P5015</f>
        <v>112102</v>
      </c>
      <c r="B1163" s="60" t="str">
        <f>'متره برق'!Q5015</f>
        <v>پريز تلفن سوکتي RJ11، براي نصب روكار.</v>
      </c>
      <c r="C1163" s="60" t="str">
        <f>'متره برق'!R5015</f>
        <v>عدد</v>
      </c>
      <c r="D1163" s="60">
        <f>'متره برق'!S5015</f>
        <v>88500</v>
      </c>
      <c r="E1163" s="94" t="e">
        <f>VLOOKUP(A1163,'متره برق'!A:K,9,FALSE)</f>
        <v>#N/A</v>
      </c>
      <c r="F1163" s="97">
        <f t="shared" si="38"/>
        <v>0</v>
      </c>
      <c r="G1163" s="98"/>
    </row>
    <row r="1164" spans="1:7" ht="24" thickBot="1">
      <c r="A1164" s="60">
        <f>'متره برق'!P5016</f>
        <v>112201</v>
      </c>
      <c r="B1164" s="60" t="str">
        <f>'متره برق'!Q5016</f>
        <v>پريز تلفن سه سوراخه، براي نصب توكار.</v>
      </c>
      <c r="C1164" s="60" t="str">
        <f>'متره برق'!R5016</f>
        <v>عدد</v>
      </c>
      <c r="D1164" s="60">
        <f>'متره برق'!S5016</f>
        <v>81000</v>
      </c>
      <c r="E1164" s="94" t="e">
        <f>VLOOKUP(A1164,'متره برق'!A:K,9,FALSE)</f>
        <v>#N/A</v>
      </c>
      <c r="F1164" s="97">
        <f t="shared" si="38"/>
        <v>0</v>
      </c>
      <c r="G1164" s="98"/>
    </row>
    <row r="1165" spans="1:7" ht="24" thickBot="1">
      <c r="A1165" s="60">
        <f>'متره برق'!P5017</f>
        <v>112202</v>
      </c>
      <c r="B1165" s="60" t="str">
        <f>'متره برق'!Q5017</f>
        <v>پريز تلفن سه سوراخه، براي نصب روكار.</v>
      </c>
      <c r="C1165" s="60" t="str">
        <f>'متره برق'!R5017</f>
        <v>عدد</v>
      </c>
      <c r="D1165" s="60">
        <f>'متره برق'!S5017</f>
        <v>91000</v>
      </c>
      <c r="E1165" s="94" t="e">
        <f>VLOOKUP(A1165,'متره برق'!A:K,9,FALSE)</f>
        <v>#N/A</v>
      </c>
      <c r="F1165" s="97">
        <f t="shared" si="38"/>
        <v>0</v>
      </c>
      <c r="G1165" s="98"/>
    </row>
    <row r="1166" spans="1:7" ht="24" thickBot="1">
      <c r="A1166" s="60">
        <f>'متره برق'!P5018</f>
        <v>112501</v>
      </c>
      <c r="B1166" s="60" t="str">
        <f>'متره برق'!Q5018</f>
        <v>پلاگ تلفن (سه شاخه).</v>
      </c>
      <c r="C1166" s="60" t="str">
        <f>'متره برق'!R5018</f>
        <v>عدد</v>
      </c>
      <c r="D1166" s="60">
        <f>'متره برق'!S5018</f>
        <v>38000</v>
      </c>
      <c r="E1166" s="94" t="e">
        <f>VLOOKUP(A1166,'متره برق'!A:K,9,FALSE)</f>
        <v>#N/A</v>
      </c>
      <c r="F1166" s="97">
        <f t="shared" si="38"/>
        <v>0</v>
      </c>
      <c r="G1166" s="98"/>
    </row>
    <row r="1167" spans="1:7" ht="24" thickBot="1">
      <c r="A1167" s="60">
        <f>'متره برق'!P5019</f>
        <v>112801</v>
      </c>
      <c r="B1167" s="60" t="str">
        <f>'متره برق'!Q5019</f>
        <v>پريز آنتن راديو و تلويزيون، براي نصب توكار.</v>
      </c>
      <c r="C1167" s="60" t="str">
        <f>'متره برق'!R5019</f>
        <v>عدد</v>
      </c>
      <c r="D1167" s="60">
        <f>'متره برق'!S5019</f>
        <v>73500</v>
      </c>
      <c r="E1167" s="94" t="e">
        <f>VLOOKUP(A1167,'متره برق'!A:K,9,FALSE)</f>
        <v>#N/A</v>
      </c>
      <c r="F1167" s="97">
        <f t="shared" si="38"/>
        <v>0</v>
      </c>
      <c r="G1167" s="98"/>
    </row>
    <row r="1168" spans="1:7" ht="32.25" thickBot="1">
      <c r="A1168" s="60">
        <f>'متره برق'!P5020</f>
        <v>112802</v>
      </c>
      <c r="B1168" s="60" t="str">
        <f>'متره برق'!Q5020</f>
        <v>پريز آنتن راديو و تلويزيون، براي نصب روكار ساخت خارج.</v>
      </c>
      <c r="C1168" s="60" t="str">
        <f>'متره برق'!R5020</f>
        <v>عدد</v>
      </c>
      <c r="D1168" s="60">
        <f>'متره برق'!S5020</f>
        <v>93300</v>
      </c>
      <c r="E1168" s="94" t="e">
        <f>VLOOKUP(A1168,'متره برق'!A:K,9,FALSE)</f>
        <v>#N/A</v>
      </c>
      <c r="F1168" s="97">
        <f t="shared" si="38"/>
        <v>0</v>
      </c>
      <c r="G1168" s="98"/>
    </row>
    <row r="1169" spans="1:7" ht="32.25" thickBot="1">
      <c r="A1169" s="60">
        <f>'متره برق'!P5021</f>
        <v>113102</v>
      </c>
      <c r="B1169" s="60" t="str">
        <f>'متره برق'!Q5021</f>
        <v>پريز ريش تراشي 220 ولت به قدرت 20 ولت آمپر، با ترانسفورماتور حفاظتي، براي نصب توكار.</v>
      </c>
      <c r="C1169" s="60" t="str">
        <f>'متره برق'!R5021</f>
        <v>عدد</v>
      </c>
      <c r="D1169" s="60">
        <f>'متره برق'!S5021</f>
        <v>0</v>
      </c>
      <c r="E1169" s="94" t="e">
        <f>VLOOKUP(A1169,'متره برق'!A:K,9,FALSE)</f>
        <v>#N/A</v>
      </c>
      <c r="F1169" s="97">
        <f t="shared" si="38"/>
        <v>0</v>
      </c>
      <c r="G1169" s="98"/>
    </row>
    <row r="1170" spans="1:7" ht="48" thickBot="1">
      <c r="A1170" s="60">
        <f>'متره برق'!P5022</f>
        <v>113202</v>
      </c>
      <c r="B1170" s="60" t="str">
        <f>'متره برق'!Q5022</f>
        <v>ديمر براي لامپ‌هاي فلورسنت 220 ولت به قدرت 25 تا 600 وات، همراه با كليد قطع و وصل و فيوز، ساخت خارج.</v>
      </c>
      <c r="C1170" s="60" t="str">
        <f>'متره برق'!R5022</f>
        <v>عدد</v>
      </c>
      <c r="D1170" s="60">
        <f>'متره برق'!S5022</f>
        <v>175500</v>
      </c>
      <c r="E1170" s="94" t="e">
        <f>VLOOKUP(A1170,'متره برق'!A:K,9,FALSE)</f>
        <v>#N/A</v>
      </c>
      <c r="F1170" s="97">
        <f t="shared" si="38"/>
        <v>0</v>
      </c>
      <c r="G1170" s="98"/>
    </row>
    <row r="1171" spans="1:7" ht="24" thickBot="1">
      <c r="A1171" s="60">
        <f>'متره برق'!P5023</f>
        <v>113301</v>
      </c>
      <c r="B1171" s="60" t="str">
        <f>'متره برق'!Q5023</f>
        <v>كليد كولر، با قوطي كليد مربوط، و راه اندازي الكتريكي.</v>
      </c>
      <c r="C1171" s="60" t="str">
        <f>'متره برق'!R5023</f>
        <v>عدد</v>
      </c>
      <c r="D1171" s="60">
        <f>'متره برق'!S5023</f>
        <v>0</v>
      </c>
      <c r="E1171" s="94" t="e">
        <f>VLOOKUP(A1171,'متره برق'!A:K,9,FALSE)</f>
        <v>#N/A</v>
      </c>
      <c r="F1171" s="97">
        <f t="shared" si="38"/>
        <v>0</v>
      </c>
      <c r="G1171" s="98"/>
    </row>
    <row r="1172" spans="1:7" ht="24" thickBot="1">
      <c r="A1172" s="60">
        <f>'متره برق'!P5024</f>
        <v>113401</v>
      </c>
      <c r="B1172" s="60" t="str">
        <f>'متره برق'!Q5024</f>
        <v>بيزر220 ولت، براي نصب توكار.</v>
      </c>
      <c r="C1172" s="60" t="str">
        <f>'متره برق'!R5024</f>
        <v>عدد</v>
      </c>
      <c r="D1172" s="60">
        <f>'متره برق'!S5024</f>
        <v>96000</v>
      </c>
      <c r="E1172" s="94" t="e">
        <f>VLOOKUP(A1172,'متره برق'!A:K,9,FALSE)</f>
        <v>#N/A</v>
      </c>
      <c r="F1172" s="97">
        <f t="shared" si="38"/>
        <v>0</v>
      </c>
      <c r="G1172" s="98"/>
    </row>
    <row r="1173" spans="1:7" ht="24" thickBot="1">
      <c r="A1173" s="60">
        <f>'متره برق'!P5025</f>
        <v>113402</v>
      </c>
      <c r="B1173" s="60" t="str">
        <f>'متره برق'!Q5025</f>
        <v>بيزر220 ولت، براي نصب روکار.</v>
      </c>
      <c r="C1173" s="60" t="str">
        <f>'متره برق'!R5025</f>
        <v>عدد</v>
      </c>
      <c r="D1173" s="60">
        <f>'متره برق'!S5025</f>
        <v>113500</v>
      </c>
      <c r="E1173" s="94" t="e">
        <f>VLOOKUP(A1173,'متره برق'!A:K,9,FALSE)</f>
        <v>#N/A</v>
      </c>
      <c r="F1173" s="97">
        <f t="shared" si="38"/>
        <v>0</v>
      </c>
      <c r="G1173" s="98"/>
    </row>
    <row r="1174" spans="1:7" ht="24" thickBot="1">
      <c r="A1174" s="60">
        <f>'متره برق'!P5026</f>
        <v>113403</v>
      </c>
      <c r="B1174" s="60" t="str">
        <f>'متره برق'!Q5026</f>
        <v>زنگ الکترونيکي 220 ولت، براي نصب توکار يا روكار.</v>
      </c>
      <c r="C1174" s="60" t="str">
        <f>'متره برق'!R5026</f>
        <v>عدد</v>
      </c>
      <c r="D1174" s="60">
        <f>'متره برق'!S5026</f>
        <v>90500</v>
      </c>
      <c r="E1174" s="94" t="e">
        <f>VLOOKUP(A1174,'متره برق'!A:K,9,FALSE)</f>
        <v>#N/A</v>
      </c>
      <c r="F1174" s="97">
        <f t="shared" si="38"/>
        <v>0</v>
      </c>
      <c r="G1174" s="98"/>
    </row>
    <row r="1175" spans="1:7" ht="24" thickBot="1">
      <c r="A1175" s="60" t="str">
        <f>'متره برق'!P5027</f>
        <v>113404</v>
      </c>
      <c r="B1175" s="60" t="str">
        <f>'متره برق'!Q5027</f>
        <v xml:space="preserve">زنگ </v>
      </c>
      <c r="C1175" s="60" t="str">
        <f>'متره برق'!R5027</f>
        <v>عدد</v>
      </c>
      <c r="D1175" s="60">
        <f>'متره برق'!S5027</f>
        <v>10000</v>
      </c>
      <c r="E1175" s="94" t="e">
        <f>VLOOKUP(A1175,'متره برق'!A:K,9,FALSE)</f>
        <v>#N/A</v>
      </c>
      <c r="F1175" s="97">
        <f t="shared" si="38"/>
        <v>0</v>
      </c>
      <c r="G1175" s="100" t="s">
        <v>511</v>
      </c>
    </row>
    <row r="1176" spans="1:7" ht="24" thickBot="1">
      <c r="A1176" s="60" t="str">
        <f>'متره برق'!P5028</f>
        <v>113405</v>
      </c>
      <c r="B1176" s="60" t="str">
        <f>'متره برق'!Q5028</f>
        <v>زنگ 1</v>
      </c>
      <c r="C1176" s="60" t="str">
        <f>'متره برق'!R5028</f>
        <v>عدد</v>
      </c>
      <c r="D1176" s="60">
        <f>'متره برق'!S5028</f>
        <v>10001</v>
      </c>
      <c r="E1176" s="94" t="e">
        <f>VLOOKUP(A1176,'متره برق'!A:K,9,FALSE)</f>
        <v>#N/A</v>
      </c>
      <c r="F1176" s="97">
        <f t="shared" ref="F1176:F1177" si="39">IF(ISNA(E1176*D1176),0,ROUND((E1176*D1176),0))</f>
        <v>0</v>
      </c>
      <c r="G1176" s="100" t="s">
        <v>511</v>
      </c>
    </row>
    <row r="1177" spans="1:7" ht="24" thickBot="1">
      <c r="A1177" s="60" t="str">
        <f>'متره برق'!P5029</f>
        <v>113406</v>
      </c>
      <c r="B1177" s="60" t="str">
        <f>'متره برق'!Q5029</f>
        <v>زنگ 2</v>
      </c>
      <c r="C1177" s="60" t="str">
        <f>'متره برق'!R5029</f>
        <v>عدد</v>
      </c>
      <c r="D1177" s="60">
        <f>'متره برق'!S5029</f>
        <v>10002</v>
      </c>
      <c r="E1177" s="94">
        <f>VLOOKUP(A1177,'متره برق'!A:K,9,FALSE)</f>
        <v>1</v>
      </c>
      <c r="F1177" s="97">
        <f t="shared" si="39"/>
        <v>10002</v>
      </c>
      <c r="G1177" s="100" t="s">
        <v>511</v>
      </c>
    </row>
    <row r="1178" spans="1:7" ht="24" thickBot="1">
      <c r="A1178" s="677" t="s">
        <v>659</v>
      </c>
      <c r="B1178" s="678"/>
      <c r="C1178" s="678"/>
      <c r="D1178" s="678"/>
      <c r="E1178" s="679"/>
      <c r="F1178" s="115">
        <f>SUM(F1140:F1174)</f>
        <v>78200</v>
      </c>
      <c r="G1178" s="102" t="s">
        <v>77</v>
      </c>
    </row>
    <row r="1179" spans="1:7" ht="24" thickBot="1">
      <c r="A1179" s="677" t="s">
        <v>660</v>
      </c>
      <c r="B1179" s="678"/>
      <c r="C1179" s="678"/>
      <c r="D1179" s="678"/>
      <c r="E1179" s="679"/>
      <c r="F1179" s="115">
        <f>SUM(F1175:F1177)</f>
        <v>10002</v>
      </c>
      <c r="G1179" s="102" t="s">
        <v>77</v>
      </c>
    </row>
    <row r="1180" spans="1:7" ht="24" thickBot="1">
      <c r="A1180" s="680" t="s">
        <v>3597</v>
      </c>
      <c r="B1180" s="681"/>
      <c r="C1180" s="681"/>
      <c r="D1180" s="681"/>
      <c r="E1180" s="681"/>
      <c r="F1180" s="682"/>
      <c r="G1180" s="683"/>
    </row>
    <row r="1181" spans="1:7" ht="34.5" customHeight="1" thickBot="1">
      <c r="A1181" s="60">
        <f>'متره برق'!P5030</f>
        <v>120101</v>
      </c>
      <c r="B1181" s="60" t="str">
        <f>'متره برق'!Q5030</f>
        <v>لوله كشي روكار، بالوله فولاديPg11.</v>
      </c>
      <c r="C1181" s="60" t="str">
        <f>'متره برق'!R5030</f>
        <v>مترطول</v>
      </c>
      <c r="D1181" s="60">
        <f>'متره برق'!S5030</f>
        <v>61800</v>
      </c>
      <c r="E1181" s="94">
        <f>VLOOKUP(A1181,'متره برق'!A:K,9,FALSE)</f>
        <v>140</v>
      </c>
      <c r="F1181" s="97">
        <f t="shared" si="37"/>
        <v>8652000</v>
      </c>
      <c r="G1181" s="98"/>
    </row>
    <row r="1182" spans="1:7" ht="24" thickBot="1">
      <c r="A1182" s="60">
        <f>'متره برق'!P5031</f>
        <v>120102</v>
      </c>
      <c r="B1182" s="60" t="str">
        <f>'متره برق'!Q5031</f>
        <v>لوله كشي روكار، بالوله فولادي Pg13.5.</v>
      </c>
      <c r="C1182" s="60" t="str">
        <f>'متره برق'!R5031</f>
        <v>مترطول</v>
      </c>
      <c r="D1182" s="60">
        <f>'متره برق'!S5031</f>
        <v>69100</v>
      </c>
      <c r="E1182" s="94" t="e">
        <f>VLOOKUP(A1182,'متره برق'!A:K,9,FALSE)</f>
        <v>#N/A</v>
      </c>
      <c r="F1182" s="97">
        <f t="shared" ref="F1182:F1245" si="40">IF(ISNA(E1182*D1182),0,ROUND((E1182*D1182),0))</f>
        <v>0</v>
      </c>
      <c r="G1182" s="98"/>
    </row>
    <row r="1183" spans="1:7" ht="24" thickBot="1">
      <c r="A1183" s="60">
        <f>'متره برق'!P5032</f>
        <v>120103</v>
      </c>
      <c r="B1183" s="60" t="str">
        <f>'متره برق'!Q5032</f>
        <v>لوله كشي روكار، بالوله فولادي Pg16.</v>
      </c>
      <c r="C1183" s="60" t="str">
        <f>'متره برق'!R5032</f>
        <v>مترطول</v>
      </c>
      <c r="D1183" s="60">
        <f>'متره برق'!S5032</f>
        <v>69600</v>
      </c>
      <c r="E1183" s="94" t="e">
        <f>VLOOKUP(A1183,'متره برق'!A:K,9,FALSE)</f>
        <v>#N/A</v>
      </c>
      <c r="F1183" s="97">
        <f t="shared" si="40"/>
        <v>0</v>
      </c>
      <c r="G1183" s="98"/>
    </row>
    <row r="1184" spans="1:7" ht="24" thickBot="1">
      <c r="A1184" s="60">
        <f>'متره برق'!P5033</f>
        <v>120104</v>
      </c>
      <c r="B1184" s="60" t="str">
        <f>'متره برق'!Q5033</f>
        <v>لوله كشي روكار، بالوله فولادي Pg21.</v>
      </c>
      <c r="C1184" s="60" t="str">
        <f>'متره برق'!R5033</f>
        <v>مترطول</v>
      </c>
      <c r="D1184" s="60">
        <f>'متره برق'!S5033</f>
        <v>81000</v>
      </c>
      <c r="E1184" s="94" t="e">
        <f>VLOOKUP(A1184,'متره برق'!A:K,9,FALSE)</f>
        <v>#N/A</v>
      </c>
      <c r="F1184" s="97">
        <f t="shared" si="40"/>
        <v>0</v>
      </c>
      <c r="G1184" s="98"/>
    </row>
    <row r="1185" spans="1:7" ht="24" thickBot="1">
      <c r="A1185" s="60">
        <f>'متره برق'!P5034</f>
        <v>120105</v>
      </c>
      <c r="B1185" s="60" t="str">
        <f>'متره برق'!Q5034</f>
        <v>لوله كشي روكار، بالوله فولادي Pg29.</v>
      </c>
      <c r="C1185" s="60" t="str">
        <f>'متره برق'!R5034</f>
        <v>مترطول</v>
      </c>
      <c r="D1185" s="60">
        <f>'متره برق'!S5034</f>
        <v>94500</v>
      </c>
      <c r="E1185" s="94" t="e">
        <f>VLOOKUP(A1185,'متره برق'!A:K,9,FALSE)</f>
        <v>#N/A</v>
      </c>
      <c r="F1185" s="97">
        <f t="shared" si="40"/>
        <v>0</v>
      </c>
      <c r="G1185" s="98"/>
    </row>
    <row r="1186" spans="1:7" ht="24" thickBot="1">
      <c r="A1186" s="60">
        <f>'متره برق'!P5035</f>
        <v>120106</v>
      </c>
      <c r="B1186" s="60" t="str">
        <f>'متره برق'!Q5035</f>
        <v>لوله كشي روكار، بالوله فولادي Pg36.</v>
      </c>
      <c r="C1186" s="60" t="str">
        <f>'متره برق'!R5035</f>
        <v>مترطول</v>
      </c>
      <c r="D1186" s="60">
        <f>'متره برق'!S5035</f>
        <v>111000</v>
      </c>
      <c r="E1186" s="94" t="e">
        <f>VLOOKUP(A1186,'متره برق'!A:K,9,FALSE)</f>
        <v>#N/A</v>
      </c>
      <c r="F1186" s="97">
        <f t="shared" si="40"/>
        <v>0</v>
      </c>
      <c r="G1186" s="98"/>
    </row>
    <row r="1187" spans="1:7" ht="24" thickBot="1">
      <c r="A1187" s="60">
        <f>'متره برق'!P5036</f>
        <v>120107</v>
      </c>
      <c r="B1187" s="60" t="str">
        <f>'متره برق'!Q5036</f>
        <v>لوله كشي روكار، بالوله فولادي Pg42.</v>
      </c>
      <c r="C1187" s="60" t="str">
        <f>'متره برق'!R5036</f>
        <v>مترطول</v>
      </c>
      <c r="D1187" s="60">
        <f>'متره برق'!S5036</f>
        <v>120500</v>
      </c>
      <c r="E1187" s="94" t="e">
        <f>VLOOKUP(A1187,'متره برق'!A:K,9,FALSE)</f>
        <v>#N/A</v>
      </c>
      <c r="F1187" s="97">
        <f t="shared" si="40"/>
        <v>0</v>
      </c>
      <c r="G1187" s="98"/>
    </row>
    <row r="1188" spans="1:7" ht="24" thickBot="1">
      <c r="A1188" s="60">
        <f>'متره برق'!P5037</f>
        <v>120108</v>
      </c>
      <c r="B1188" s="60" t="str">
        <f>'متره برق'!Q5037</f>
        <v>لوله كشي روكار، بالوله فولادي Pg48.</v>
      </c>
      <c r="C1188" s="60" t="str">
        <f>'متره برق'!R5037</f>
        <v>مترطول</v>
      </c>
      <c r="D1188" s="60">
        <f>'متره برق'!S5037</f>
        <v>138500</v>
      </c>
      <c r="E1188" s="94" t="e">
        <f>VLOOKUP(A1188,'متره برق'!A:K,9,FALSE)</f>
        <v>#N/A</v>
      </c>
      <c r="F1188" s="97">
        <f t="shared" si="40"/>
        <v>0</v>
      </c>
      <c r="G1188" s="98"/>
    </row>
    <row r="1189" spans="1:7" ht="24" thickBot="1">
      <c r="A1189" s="60">
        <f>'متره برق'!P5038</f>
        <v>120201</v>
      </c>
      <c r="B1189" s="60" t="str">
        <f>'متره برق'!Q5038</f>
        <v>لوله كشي توكار، بالوله فولادي Pg11.</v>
      </c>
      <c r="C1189" s="60" t="str">
        <f>'متره برق'!R5038</f>
        <v>مترطول</v>
      </c>
      <c r="D1189" s="60">
        <f>'متره برق'!S5038</f>
        <v>41800</v>
      </c>
      <c r="E1189" s="94" t="e">
        <f>VLOOKUP(A1189,'متره برق'!A:K,9,FALSE)</f>
        <v>#N/A</v>
      </c>
      <c r="F1189" s="97">
        <f t="shared" si="40"/>
        <v>0</v>
      </c>
      <c r="G1189" s="98"/>
    </row>
    <row r="1190" spans="1:7" ht="24" thickBot="1">
      <c r="A1190" s="60">
        <f>'متره برق'!P5039</f>
        <v>120202</v>
      </c>
      <c r="B1190" s="60" t="str">
        <f>'متره برق'!Q5039</f>
        <v>لوله كشي توكار، بالوله فولادي Pg13.5.</v>
      </c>
      <c r="C1190" s="60" t="str">
        <f>'متره برق'!R5039</f>
        <v>مترطول</v>
      </c>
      <c r="D1190" s="60">
        <f>'متره برق'!S5039</f>
        <v>49100</v>
      </c>
      <c r="E1190" s="94" t="e">
        <f>VLOOKUP(A1190,'متره برق'!A:K,9,FALSE)</f>
        <v>#N/A</v>
      </c>
      <c r="F1190" s="97">
        <f t="shared" si="40"/>
        <v>0</v>
      </c>
      <c r="G1190" s="98"/>
    </row>
    <row r="1191" spans="1:7" ht="24" thickBot="1">
      <c r="A1191" s="60">
        <f>'متره برق'!P5040</f>
        <v>120203</v>
      </c>
      <c r="B1191" s="60" t="str">
        <f>'متره برق'!Q5040</f>
        <v>لوله كشي توكار، بالوله فولادي Pg16.</v>
      </c>
      <c r="C1191" s="60" t="str">
        <f>'متره برق'!R5040</f>
        <v>مترطول</v>
      </c>
      <c r="D1191" s="60">
        <f>'متره برق'!S5040</f>
        <v>49600</v>
      </c>
      <c r="E1191" s="94" t="e">
        <f>VLOOKUP(A1191,'متره برق'!A:K,9,FALSE)</f>
        <v>#N/A</v>
      </c>
      <c r="F1191" s="97">
        <f t="shared" si="40"/>
        <v>0</v>
      </c>
      <c r="G1191" s="98"/>
    </row>
    <row r="1192" spans="1:7" ht="24" thickBot="1">
      <c r="A1192" s="60">
        <f>'متره برق'!P5041</f>
        <v>120204</v>
      </c>
      <c r="B1192" s="60" t="str">
        <f>'متره برق'!Q5041</f>
        <v>لوله كشي توكار، بالوله فولادي Pg21.</v>
      </c>
      <c r="C1192" s="60" t="str">
        <f>'متره برق'!R5041</f>
        <v>مترطول</v>
      </c>
      <c r="D1192" s="60">
        <f>'متره برق'!S5041</f>
        <v>61000</v>
      </c>
      <c r="E1192" s="94" t="e">
        <f>VLOOKUP(A1192,'متره برق'!A:K,9,FALSE)</f>
        <v>#N/A</v>
      </c>
      <c r="F1192" s="97">
        <f t="shared" si="40"/>
        <v>0</v>
      </c>
      <c r="G1192" s="98"/>
    </row>
    <row r="1193" spans="1:7" ht="24" thickBot="1">
      <c r="A1193" s="60">
        <f>'متره برق'!P5042</f>
        <v>120205</v>
      </c>
      <c r="B1193" s="60" t="str">
        <f>'متره برق'!Q5042</f>
        <v>لوله كشي توكار، بالوله فولادي Pg29.</v>
      </c>
      <c r="C1193" s="60" t="str">
        <f>'متره برق'!R5042</f>
        <v>مترطول</v>
      </c>
      <c r="D1193" s="60">
        <f>'متره برق'!S5042</f>
        <v>74500</v>
      </c>
      <c r="E1193" s="94" t="e">
        <f>VLOOKUP(A1193,'متره برق'!A:K,9,FALSE)</f>
        <v>#N/A</v>
      </c>
      <c r="F1193" s="97">
        <f t="shared" si="40"/>
        <v>0</v>
      </c>
      <c r="G1193" s="98"/>
    </row>
    <row r="1194" spans="1:7" ht="24" thickBot="1">
      <c r="A1194" s="60">
        <f>'متره برق'!P5043</f>
        <v>120206</v>
      </c>
      <c r="B1194" s="60" t="str">
        <f>'متره برق'!Q5043</f>
        <v>لوله كشي توكار، بالوله فولادي Pg36.</v>
      </c>
      <c r="C1194" s="60" t="str">
        <f>'متره برق'!R5043</f>
        <v>مترطول</v>
      </c>
      <c r="D1194" s="60">
        <f>'متره برق'!S5043</f>
        <v>91200</v>
      </c>
      <c r="E1194" s="94" t="e">
        <f>VLOOKUP(A1194,'متره برق'!A:K,9,FALSE)</f>
        <v>#N/A</v>
      </c>
      <c r="F1194" s="97">
        <f t="shared" si="40"/>
        <v>0</v>
      </c>
      <c r="G1194" s="98"/>
    </row>
    <row r="1195" spans="1:7" ht="24" thickBot="1">
      <c r="A1195" s="60">
        <f>'متره برق'!P5044</f>
        <v>120207</v>
      </c>
      <c r="B1195" s="60" t="str">
        <f>'متره برق'!Q5044</f>
        <v>لوله كشي توكار، بالوله فولادي Pg42.</v>
      </c>
      <c r="C1195" s="60" t="str">
        <f>'متره برق'!R5044</f>
        <v>مترطول</v>
      </c>
      <c r="D1195" s="60">
        <f>'متره برق'!S5044</f>
        <v>101000</v>
      </c>
      <c r="E1195" s="94" t="e">
        <f>VLOOKUP(A1195,'متره برق'!A:K,9,FALSE)</f>
        <v>#N/A</v>
      </c>
      <c r="F1195" s="97">
        <f t="shared" si="40"/>
        <v>0</v>
      </c>
      <c r="G1195" s="98"/>
    </row>
    <row r="1196" spans="1:7" ht="24" thickBot="1">
      <c r="A1196" s="60">
        <f>'متره برق'!P5045</f>
        <v>120208</v>
      </c>
      <c r="B1196" s="60" t="str">
        <f>'متره برق'!Q5045</f>
        <v>لوله كشي توكار، بالوله فولادي Pg48.</v>
      </c>
      <c r="C1196" s="60" t="str">
        <f>'متره برق'!R5045</f>
        <v>مترطول</v>
      </c>
      <c r="D1196" s="60">
        <f>'متره برق'!S5045</f>
        <v>118500</v>
      </c>
      <c r="E1196" s="94" t="e">
        <f>VLOOKUP(A1196,'متره برق'!A:K,9,FALSE)</f>
        <v>#N/A</v>
      </c>
      <c r="F1196" s="97">
        <f t="shared" si="40"/>
        <v>0</v>
      </c>
      <c r="G1196" s="98"/>
    </row>
    <row r="1197" spans="1:7" ht="24" thickBot="1">
      <c r="A1197" s="60">
        <f>'متره برق'!P5046</f>
        <v>120301</v>
      </c>
      <c r="B1197" s="60" t="str">
        <f>'متره برق'!Q5046</f>
        <v>لوله كشي روكار، بالوله فولادي Pg11 گالوانيزه عمقي داغ.</v>
      </c>
      <c r="C1197" s="60" t="str">
        <f>'متره برق'!R5046</f>
        <v>مترطول</v>
      </c>
      <c r="D1197" s="60">
        <f>'متره برق'!S5046</f>
        <v>74600</v>
      </c>
      <c r="E1197" s="94" t="e">
        <f>VLOOKUP(A1197,'متره برق'!A:K,9,FALSE)</f>
        <v>#N/A</v>
      </c>
      <c r="F1197" s="97">
        <f t="shared" si="40"/>
        <v>0</v>
      </c>
      <c r="G1197" s="98"/>
    </row>
    <row r="1198" spans="1:7" ht="32.25" thickBot="1">
      <c r="A1198" s="60">
        <f>'متره برق'!P5047</f>
        <v>120302</v>
      </c>
      <c r="B1198" s="60" t="str">
        <f>'متره برق'!Q5047</f>
        <v>لوله كشي روكار، بالوله فولادي Pg13.5 گالوانيزه عمقي داغ.</v>
      </c>
      <c r="C1198" s="60" t="str">
        <f>'متره برق'!R5047</f>
        <v>مترطول</v>
      </c>
      <c r="D1198" s="60">
        <f>'متره برق'!S5047</f>
        <v>79100</v>
      </c>
      <c r="E1198" s="94" t="e">
        <f>VLOOKUP(A1198,'متره برق'!A:K,9,FALSE)</f>
        <v>#N/A</v>
      </c>
      <c r="F1198" s="97">
        <f t="shared" si="40"/>
        <v>0</v>
      </c>
      <c r="G1198" s="98"/>
    </row>
    <row r="1199" spans="1:7" ht="24" thickBot="1">
      <c r="A1199" s="60">
        <f>'متره برق'!P5048</f>
        <v>120303</v>
      </c>
      <c r="B1199" s="60" t="str">
        <f>'متره برق'!Q5048</f>
        <v>لوله كشي روكار، بالوله فولادي Pg16 گالوانيزه عمقي داغ.</v>
      </c>
      <c r="C1199" s="60" t="str">
        <f>'متره برق'!R5048</f>
        <v>مترطول</v>
      </c>
      <c r="D1199" s="60">
        <f>'متره برق'!S5048</f>
        <v>81000</v>
      </c>
      <c r="E1199" s="94" t="e">
        <f>VLOOKUP(A1199,'متره برق'!A:K,9,FALSE)</f>
        <v>#N/A</v>
      </c>
      <c r="F1199" s="97">
        <f t="shared" si="40"/>
        <v>0</v>
      </c>
      <c r="G1199" s="98"/>
    </row>
    <row r="1200" spans="1:7" ht="24" thickBot="1">
      <c r="A1200" s="60">
        <f>'متره برق'!P5049</f>
        <v>120304</v>
      </c>
      <c r="B1200" s="60" t="str">
        <f>'متره برق'!Q5049</f>
        <v>لوله كشي روكار، بالوله فولادي Pg21 گالوانيزه عمقي داغ.</v>
      </c>
      <c r="C1200" s="60" t="str">
        <f>'متره برق'!R5049</f>
        <v>مترطول</v>
      </c>
      <c r="D1200" s="60">
        <f>'متره برق'!S5049</f>
        <v>96500</v>
      </c>
      <c r="E1200" s="94" t="e">
        <f>VLOOKUP(A1200,'متره برق'!A:K,9,FALSE)</f>
        <v>#N/A</v>
      </c>
      <c r="F1200" s="97">
        <f t="shared" si="40"/>
        <v>0</v>
      </c>
      <c r="G1200" s="98"/>
    </row>
    <row r="1201" spans="1:7" ht="32.25" thickBot="1">
      <c r="A1201" s="60">
        <f>'متره برق'!P5050</f>
        <v>120305</v>
      </c>
      <c r="B1201" s="60" t="str">
        <f>'متره برق'!Q5050</f>
        <v>لوله كشي روكار، بالوله فولادي Pg29 گالوانيزه عمقي داغ.</v>
      </c>
      <c r="C1201" s="60" t="str">
        <f>'متره برق'!R5050</f>
        <v>مترطول</v>
      </c>
      <c r="D1201" s="60">
        <f>'متره برق'!S5050</f>
        <v>107000</v>
      </c>
      <c r="E1201" s="94" t="e">
        <f>VLOOKUP(A1201,'متره برق'!A:K,9,FALSE)</f>
        <v>#N/A</v>
      </c>
      <c r="F1201" s="97">
        <f t="shared" si="40"/>
        <v>0</v>
      </c>
      <c r="G1201" s="98"/>
    </row>
    <row r="1202" spans="1:7" ht="32.25" thickBot="1">
      <c r="A1202" s="60">
        <f>'متره برق'!P5051</f>
        <v>120306</v>
      </c>
      <c r="B1202" s="60" t="str">
        <f>'متره برق'!Q5051</f>
        <v>لوله كشي روكار، بالوله فولادي Pg36 گالوانيزه عمقي داغ.</v>
      </c>
      <c r="C1202" s="60" t="str">
        <f>'متره برق'!R5051</f>
        <v>مترطول</v>
      </c>
      <c r="D1202" s="60">
        <f>'متره برق'!S5051</f>
        <v>127500</v>
      </c>
      <c r="E1202" s="94" t="e">
        <f>VLOOKUP(A1202,'متره برق'!A:K,9,FALSE)</f>
        <v>#N/A</v>
      </c>
      <c r="F1202" s="97">
        <f t="shared" si="40"/>
        <v>0</v>
      </c>
      <c r="G1202" s="98"/>
    </row>
    <row r="1203" spans="1:7" ht="32.25" thickBot="1">
      <c r="A1203" s="60">
        <f>'متره برق'!P5052</f>
        <v>120307</v>
      </c>
      <c r="B1203" s="60" t="str">
        <f>'متره برق'!Q5052</f>
        <v>لوله كشي روكار، بالوله فولادي Pg42 گالوانيزه عمقي داغ.</v>
      </c>
      <c r="C1203" s="60" t="str">
        <f>'متره برق'!R5052</f>
        <v>مترطول</v>
      </c>
      <c r="D1203" s="60">
        <f>'متره برق'!S5052</f>
        <v>125000</v>
      </c>
      <c r="E1203" s="94" t="e">
        <f>VLOOKUP(A1203,'متره برق'!A:K,9,FALSE)</f>
        <v>#N/A</v>
      </c>
      <c r="F1203" s="97">
        <f t="shared" si="40"/>
        <v>0</v>
      </c>
      <c r="G1203" s="98"/>
    </row>
    <row r="1204" spans="1:7" ht="32.25" thickBot="1">
      <c r="A1204" s="60">
        <f>'متره برق'!P5053</f>
        <v>120308</v>
      </c>
      <c r="B1204" s="60" t="str">
        <f>'متره برق'!Q5053</f>
        <v>لوله كشي روكار، بالوله فولادي Pg48 گالوانيزه عمقي داغ.</v>
      </c>
      <c r="C1204" s="60" t="str">
        <f>'متره برق'!R5053</f>
        <v>مترطول</v>
      </c>
      <c r="D1204" s="60">
        <f>'متره برق'!S5053</f>
        <v>167500</v>
      </c>
      <c r="E1204" s="94" t="e">
        <f>VLOOKUP(A1204,'متره برق'!A:K,9,FALSE)</f>
        <v>#N/A</v>
      </c>
      <c r="F1204" s="97">
        <f t="shared" si="40"/>
        <v>0</v>
      </c>
      <c r="G1204" s="98"/>
    </row>
    <row r="1205" spans="1:7" ht="24" thickBot="1">
      <c r="A1205" s="60">
        <f>'متره برق'!P5054</f>
        <v>120401</v>
      </c>
      <c r="B1205" s="60" t="str">
        <f>'متره برق'!Q5054</f>
        <v>لوله كشي توكار، بالوله فولادي Pg11 گالوانيزه عمقي داغ.</v>
      </c>
      <c r="C1205" s="60" t="str">
        <f>'متره برق'!R5054</f>
        <v>مترطول</v>
      </c>
      <c r="D1205" s="60">
        <f>'متره برق'!S5054</f>
        <v>54600</v>
      </c>
      <c r="E1205" s="94" t="e">
        <f>VLOOKUP(A1205,'متره برق'!A:K,9,FALSE)</f>
        <v>#N/A</v>
      </c>
      <c r="F1205" s="97">
        <f t="shared" si="40"/>
        <v>0</v>
      </c>
      <c r="G1205" s="98"/>
    </row>
    <row r="1206" spans="1:7" ht="32.25" thickBot="1">
      <c r="A1206" s="60">
        <f>'متره برق'!P5055</f>
        <v>120402</v>
      </c>
      <c r="B1206" s="60" t="str">
        <f>'متره برق'!Q5055</f>
        <v>لوله كشي توكار، بالوله فولادي  Pg13.5 گالوانيزه عمقي داغ.</v>
      </c>
      <c r="C1206" s="60" t="str">
        <f>'متره برق'!R5055</f>
        <v>مترطول</v>
      </c>
      <c r="D1206" s="60">
        <f>'متره برق'!S5055</f>
        <v>59000</v>
      </c>
      <c r="E1206" s="94" t="e">
        <f>VLOOKUP(A1206,'متره برق'!A:K,9,FALSE)</f>
        <v>#N/A</v>
      </c>
      <c r="F1206" s="97">
        <f t="shared" si="40"/>
        <v>0</v>
      </c>
      <c r="G1206" s="98"/>
    </row>
    <row r="1207" spans="1:7" ht="24" thickBot="1">
      <c r="A1207" s="60">
        <f>'متره برق'!P5056</f>
        <v>120403</v>
      </c>
      <c r="B1207" s="60" t="str">
        <f>'متره برق'!Q5056</f>
        <v>لوله كشي توكار، بالوله فولادي Pg16 گالوانيزه عمقي داغ.</v>
      </c>
      <c r="C1207" s="60" t="str">
        <f>'متره برق'!R5056</f>
        <v>مترطول</v>
      </c>
      <c r="D1207" s="60">
        <f>'متره برق'!S5056</f>
        <v>60900</v>
      </c>
      <c r="E1207" s="94" t="e">
        <f>VLOOKUP(A1207,'متره برق'!A:K,9,FALSE)</f>
        <v>#N/A</v>
      </c>
      <c r="F1207" s="97">
        <f t="shared" si="40"/>
        <v>0</v>
      </c>
      <c r="G1207" s="98"/>
    </row>
    <row r="1208" spans="1:7" ht="24" thickBot="1">
      <c r="A1208" s="60">
        <f>'متره برق'!P5057</f>
        <v>120404</v>
      </c>
      <c r="B1208" s="60" t="str">
        <f>'متره برق'!Q5057</f>
        <v>لوله كشي توكار، بالوله فولادي Pg21 گالوانيزه عمقي داغ.</v>
      </c>
      <c r="C1208" s="60" t="str">
        <f>'متره برق'!R5057</f>
        <v>مترطول</v>
      </c>
      <c r="D1208" s="60">
        <f>'متره برق'!S5057</f>
        <v>76500</v>
      </c>
      <c r="E1208" s="94" t="e">
        <f>VLOOKUP(A1208,'متره برق'!A:K,9,FALSE)</f>
        <v>#N/A</v>
      </c>
      <c r="F1208" s="97">
        <f t="shared" si="40"/>
        <v>0</v>
      </c>
      <c r="G1208" s="98"/>
    </row>
    <row r="1209" spans="1:7" ht="32.25" thickBot="1">
      <c r="A1209" s="60">
        <f>'متره برق'!P5058</f>
        <v>120405</v>
      </c>
      <c r="B1209" s="60" t="str">
        <f>'متره برق'!Q5058</f>
        <v>لوله كشي توكار، بالوله فولادي Pg29 گالوانيزه عمقي داغ.</v>
      </c>
      <c r="C1209" s="60" t="str">
        <f>'متره برق'!R5058</f>
        <v>مترطول</v>
      </c>
      <c r="D1209" s="60">
        <f>'متره برق'!S5058</f>
        <v>86800</v>
      </c>
      <c r="E1209" s="94" t="e">
        <f>VLOOKUP(A1209,'متره برق'!A:K,9,FALSE)</f>
        <v>#N/A</v>
      </c>
      <c r="F1209" s="97">
        <f t="shared" si="40"/>
        <v>0</v>
      </c>
      <c r="G1209" s="98"/>
    </row>
    <row r="1210" spans="1:7" ht="32.25" thickBot="1">
      <c r="A1210" s="60">
        <f>'متره برق'!P5059</f>
        <v>120406</v>
      </c>
      <c r="B1210" s="60" t="str">
        <f>'متره برق'!Q5059</f>
        <v>لوله كشي توكار، بالوله فولادي Pg36 گالوانيزه عمقي داغ.</v>
      </c>
      <c r="C1210" s="60" t="str">
        <f>'متره برق'!R5059</f>
        <v>مترطول</v>
      </c>
      <c r="D1210" s="60">
        <f>'متره برق'!S5059</f>
        <v>108000</v>
      </c>
      <c r="E1210" s="94" t="e">
        <f>VLOOKUP(A1210,'متره برق'!A:K,9,FALSE)</f>
        <v>#N/A</v>
      </c>
      <c r="F1210" s="97">
        <f t="shared" si="40"/>
        <v>0</v>
      </c>
      <c r="G1210" s="98"/>
    </row>
    <row r="1211" spans="1:7" ht="32.25" thickBot="1">
      <c r="A1211" s="60">
        <f>'متره برق'!P5060</f>
        <v>120407</v>
      </c>
      <c r="B1211" s="60" t="str">
        <f>'متره برق'!Q5060</f>
        <v>لوله كشي توكار، بالوله فولادي Pg42 گالوانيزه عمقي داغ.</v>
      </c>
      <c r="C1211" s="60" t="str">
        <f>'متره برق'!R5060</f>
        <v>مترطول</v>
      </c>
      <c r="D1211" s="60">
        <f>'متره برق'!S5060</f>
        <v>105500</v>
      </c>
      <c r="E1211" s="94" t="e">
        <f>VLOOKUP(A1211,'متره برق'!A:K,9,FALSE)</f>
        <v>#N/A</v>
      </c>
      <c r="F1211" s="97">
        <f t="shared" si="40"/>
        <v>0</v>
      </c>
      <c r="G1211" s="98"/>
    </row>
    <row r="1212" spans="1:7" ht="32.25" thickBot="1">
      <c r="A1212" s="60">
        <f>'متره برق'!P5061</f>
        <v>120408</v>
      </c>
      <c r="B1212" s="60" t="str">
        <f>'متره برق'!Q5061</f>
        <v>لوله كشي توكار، بالوله فولادي Pg48 گالوانيزه عمقي داغ.</v>
      </c>
      <c r="C1212" s="60" t="str">
        <f>'متره برق'!R5061</f>
        <v>مترطول</v>
      </c>
      <c r="D1212" s="60">
        <f>'متره برق'!S5061</f>
        <v>147500</v>
      </c>
      <c r="E1212" s="94" t="e">
        <f>VLOOKUP(A1212,'متره برق'!A:K,9,FALSE)</f>
        <v>#N/A</v>
      </c>
      <c r="F1212" s="97">
        <f t="shared" si="40"/>
        <v>0</v>
      </c>
      <c r="G1212" s="98"/>
    </row>
    <row r="1213" spans="1:7" ht="32.25" thickBot="1">
      <c r="A1213" s="60">
        <f>'متره برق'!P5062</f>
        <v>120501</v>
      </c>
      <c r="B1213" s="60" t="str">
        <f>'متره برق'!Q5062</f>
        <v>لوله كشي روكار، بالوله فولادي درز جوش گالوانيزه يك دوم اينچ.</v>
      </c>
      <c r="C1213" s="60" t="str">
        <f>'متره برق'!R5062</f>
        <v>مترطول</v>
      </c>
      <c r="D1213" s="60">
        <f>'متره برق'!S5062</f>
        <v>88000</v>
      </c>
      <c r="E1213" s="94" t="e">
        <f>VLOOKUP(A1213,'متره برق'!A:K,9,FALSE)</f>
        <v>#N/A</v>
      </c>
      <c r="F1213" s="97">
        <f t="shared" si="40"/>
        <v>0</v>
      </c>
      <c r="G1213" s="98"/>
    </row>
    <row r="1214" spans="1:7" ht="32.25" thickBot="1">
      <c r="A1214" s="60">
        <f>'متره برق'!P5063</f>
        <v>120502</v>
      </c>
      <c r="B1214" s="60" t="str">
        <f>'متره برق'!Q5063</f>
        <v>لوله كشي روكار، بالوله فولادي درز جوش گالوانيزه سه چهارم اينچ.</v>
      </c>
      <c r="C1214" s="60" t="str">
        <f>'متره برق'!R5063</f>
        <v>مترطول</v>
      </c>
      <c r="D1214" s="60">
        <f>'متره برق'!S5063</f>
        <v>100000</v>
      </c>
      <c r="E1214" s="94" t="e">
        <f>VLOOKUP(A1214,'متره برق'!A:K,9,FALSE)</f>
        <v>#N/A</v>
      </c>
      <c r="F1214" s="97">
        <f t="shared" si="40"/>
        <v>0</v>
      </c>
      <c r="G1214" s="98"/>
    </row>
    <row r="1215" spans="1:7" ht="32.25" thickBot="1">
      <c r="A1215" s="60">
        <f>'متره برق'!P5064</f>
        <v>120503</v>
      </c>
      <c r="B1215" s="60" t="str">
        <f>'متره برق'!Q5064</f>
        <v>لوله كشي روكار، بالوله فولادي درز جوش گالوانيزه يك اينچ.</v>
      </c>
      <c r="C1215" s="60" t="str">
        <f>'متره برق'!R5064</f>
        <v>مترطول</v>
      </c>
      <c r="D1215" s="60">
        <f>'متره برق'!S5064</f>
        <v>120500</v>
      </c>
      <c r="E1215" s="94" t="e">
        <f>VLOOKUP(A1215,'متره برق'!A:K,9,FALSE)</f>
        <v>#N/A</v>
      </c>
      <c r="F1215" s="97">
        <f t="shared" si="40"/>
        <v>0</v>
      </c>
      <c r="G1215" s="98"/>
    </row>
    <row r="1216" spans="1:7" ht="32.25" thickBot="1">
      <c r="A1216" s="60">
        <f>'متره برق'!P5065</f>
        <v>120504</v>
      </c>
      <c r="B1216" s="60" t="str">
        <f>'متره برق'!Q5065</f>
        <v>لوله كشي روكار، بالوله فولادي درز جوش گالوانيزه يك  و يك چهارم اينچ.</v>
      </c>
      <c r="C1216" s="60" t="str">
        <f>'متره برق'!R5065</f>
        <v>مترطول</v>
      </c>
      <c r="D1216" s="60">
        <f>'متره برق'!S5065</f>
        <v>148500</v>
      </c>
      <c r="E1216" s="94" t="e">
        <f>VLOOKUP(A1216,'متره برق'!A:K,9,FALSE)</f>
        <v>#N/A</v>
      </c>
      <c r="F1216" s="97">
        <f t="shared" si="40"/>
        <v>0</v>
      </c>
      <c r="G1216" s="98"/>
    </row>
    <row r="1217" spans="1:7" ht="32.25" thickBot="1">
      <c r="A1217" s="60">
        <f>'متره برق'!P5066</f>
        <v>120505</v>
      </c>
      <c r="B1217" s="60" t="str">
        <f>'متره برق'!Q5066</f>
        <v>لوله كشي روكار، بالوله فولادي درز جوش گالوانيزه يك  و يك دوم اينچ.</v>
      </c>
      <c r="C1217" s="60" t="str">
        <f>'متره برق'!R5066</f>
        <v>مترطول</v>
      </c>
      <c r="D1217" s="60">
        <f>'متره برق'!S5066</f>
        <v>169500</v>
      </c>
      <c r="E1217" s="94" t="e">
        <f>VLOOKUP(A1217,'متره برق'!A:K,9,FALSE)</f>
        <v>#N/A</v>
      </c>
      <c r="F1217" s="97">
        <f t="shared" si="40"/>
        <v>0</v>
      </c>
      <c r="G1217" s="98"/>
    </row>
    <row r="1218" spans="1:7" ht="32.25" thickBot="1">
      <c r="A1218" s="60">
        <f>'متره برق'!P5067</f>
        <v>120506</v>
      </c>
      <c r="B1218" s="60" t="str">
        <f>'متره برق'!Q5067</f>
        <v>لوله كشي روكار، بالوله فولادي درز جوش گالوانيزه دواينچ.</v>
      </c>
      <c r="C1218" s="60" t="str">
        <f>'متره برق'!R5067</f>
        <v>مترطول</v>
      </c>
      <c r="D1218" s="60">
        <f>'متره برق'!S5067</f>
        <v>184500</v>
      </c>
      <c r="E1218" s="94" t="e">
        <f>VLOOKUP(A1218,'متره برق'!A:K,9,FALSE)</f>
        <v>#N/A</v>
      </c>
      <c r="F1218" s="97">
        <f t="shared" si="40"/>
        <v>0</v>
      </c>
      <c r="G1218" s="98"/>
    </row>
    <row r="1219" spans="1:7" ht="32.25" thickBot="1">
      <c r="A1219" s="60">
        <f>'متره برق'!P5068</f>
        <v>120507</v>
      </c>
      <c r="B1219" s="60" t="str">
        <f>'متره برق'!Q5068</f>
        <v>لوله كشي روكار، بالوله فولادي درز جوش گالوانيزه دو و يك دوم اينچ.</v>
      </c>
      <c r="C1219" s="60" t="str">
        <f>'متره برق'!R5068</f>
        <v>مترطول</v>
      </c>
      <c r="D1219" s="60">
        <f>'متره برق'!S5068</f>
        <v>214500</v>
      </c>
      <c r="E1219" s="94" t="e">
        <f>VLOOKUP(A1219,'متره برق'!A:K,9,FALSE)</f>
        <v>#N/A</v>
      </c>
      <c r="F1219" s="97">
        <f t="shared" si="40"/>
        <v>0</v>
      </c>
      <c r="G1219" s="98"/>
    </row>
    <row r="1220" spans="1:7" ht="32.25" thickBot="1">
      <c r="A1220" s="60">
        <f>'متره برق'!P5069</f>
        <v>120601</v>
      </c>
      <c r="B1220" s="60" t="str">
        <f>'متره برق'!Q5069</f>
        <v>لوله كشي توكار، بالوله فولادي درز جوش گالوانيزه يك دوم اينچ.</v>
      </c>
      <c r="C1220" s="60" t="str">
        <f>'متره برق'!R5069</f>
        <v>مترطول</v>
      </c>
      <c r="D1220" s="60">
        <f>'متره برق'!S5069</f>
        <v>68000</v>
      </c>
      <c r="E1220" s="94" t="e">
        <f>VLOOKUP(A1220,'متره برق'!A:K,9,FALSE)</f>
        <v>#N/A</v>
      </c>
      <c r="F1220" s="97">
        <f t="shared" si="40"/>
        <v>0</v>
      </c>
      <c r="G1220" s="98"/>
    </row>
    <row r="1221" spans="1:7" ht="32.25" thickBot="1">
      <c r="A1221" s="60">
        <f>'متره برق'!P5070</f>
        <v>120602</v>
      </c>
      <c r="B1221" s="60" t="str">
        <f>'متره برق'!Q5070</f>
        <v>لوله كشي توكار، بالوله فولادي درز جوش گالوانيزه سه چهارم اينچ.</v>
      </c>
      <c r="C1221" s="60" t="str">
        <f>'متره برق'!R5070</f>
        <v>مترطول</v>
      </c>
      <c r="D1221" s="60">
        <f>'متره برق'!S5070</f>
        <v>80200</v>
      </c>
      <c r="E1221" s="94" t="e">
        <f>VLOOKUP(A1221,'متره برق'!A:K,9,FALSE)</f>
        <v>#N/A</v>
      </c>
      <c r="F1221" s="97">
        <f t="shared" si="40"/>
        <v>0</v>
      </c>
      <c r="G1221" s="98"/>
    </row>
    <row r="1222" spans="1:7" ht="32.25" thickBot="1">
      <c r="A1222" s="60">
        <f>'متره برق'!P5071</f>
        <v>120603</v>
      </c>
      <c r="B1222" s="60" t="str">
        <f>'متره برق'!Q5071</f>
        <v>لوله كشي توكار، بالوله فولادي درز جوش گالوانيزه يك اينچ.</v>
      </c>
      <c r="C1222" s="60" t="str">
        <f>'متره برق'!R5071</f>
        <v>مترطول</v>
      </c>
      <c r="D1222" s="60">
        <f>'متره برق'!S5071</f>
        <v>100500</v>
      </c>
      <c r="E1222" s="94" t="e">
        <f>VLOOKUP(A1222,'متره برق'!A:K,9,FALSE)</f>
        <v>#N/A</v>
      </c>
      <c r="F1222" s="97">
        <f t="shared" si="40"/>
        <v>0</v>
      </c>
      <c r="G1222" s="98"/>
    </row>
    <row r="1223" spans="1:7" ht="32.25" thickBot="1">
      <c r="A1223" s="60">
        <f>'متره برق'!P5072</f>
        <v>120604</v>
      </c>
      <c r="B1223" s="60" t="str">
        <f>'متره برق'!Q5072</f>
        <v>لوله كشي توكار، بالوله فولادي درز جوش گالوانيزه يك  و يك چهارم اينچ.</v>
      </c>
      <c r="C1223" s="60" t="str">
        <f>'متره برق'!R5072</f>
        <v>مترطول</v>
      </c>
      <c r="D1223" s="60">
        <f>'متره برق'!S5072</f>
        <v>128500</v>
      </c>
      <c r="E1223" s="94" t="e">
        <f>VLOOKUP(A1223,'متره برق'!A:K,9,FALSE)</f>
        <v>#N/A</v>
      </c>
      <c r="F1223" s="97">
        <f t="shared" si="40"/>
        <v>0</v>
      </c>
      <c r="G1223" s="98"/>
    </row>
    <row r="1224" spans="1:7" ht="32.25" thickBot="1">
      <c r="A1224" s="60">
        <f>'متره برق'!P5073</f>
        <v>120605</v>
      </c>
      <c r="B1224" s="60" t="str">
        <f>'متره برق'!Q5073</f>
        <v>لوله كشي توكار، بالوله فولادي درز جوش گالوانيزه يك  و يك دوم اينچ.</v>
      </c>
      <c r="C1224" s="60" t="str">
        <f>'متره برق'!R5073</f>
        <v>مترطول</v>
      </c>
      <c r="D1224" s="60">
        <f>'متره برق'!S5073</f>
        <v>150000</v>
      </c>
      <c r="E1224" s="94" t="e">
        <f>VLOOKUP(A1224,'متره برق'!A:K,9,FALSE)</f>
        <v>#N/A</v>
      </c>
      <c r="F1224" s="97">
        <f t="shared" si="40"/>
        <v>0</v>
      </c>
      <c r="G1224" s="98"/>
    </row>
    <row r="1225" spans="1:7" ht="32.25" thickBot="1">
      <c r="A1225" s="60">
        <f>'متره برق'!P5074</f>
        <v>120606</v>
      </c>
      <c r="B1225" s="60" t="str">
        <f>'متره برق'!Q5074</f>
        <v>لوله كشي توكار، بالوله فولادي درز جوش گالوانيزه دواينچ.</v>
      </c>
      <c r="C1225" s="60" t="str">
        <f>'متره برق'!R5074</f>
        <v>مترطول</v>
      </c>
      <c r="D1225" s="60">
        <f>'متره برق'!S5074</f>
        <v>165000</v>
      </c>
      <c r="E1225" s="94" t="e">
        <f>VLOOKUP(A1225,'متره برق'!A:K,9,FALSE)</f>
        <v>#N/A</v>
      </c>
      <c r="F1225" s="97">
        <f t="shared" si="40"/>
        <v>0</v>
      </c>
      <c r="G1225" s="98"/>
    </row>
    <row r="1226" spans="1:7" ht="32.25" thickBot="1">
      <c r="A1226" s="60">
        <f>'متره برق'!P5075</f>
        <v>120607</v>
      </c>
      <c r="B1226" s="60" t="str">
        <f>'متره برق'!Q5075</f>
        <v>لوله كشي توكار، بالوله فولادي درز جوش گالوانيزه دو و يك دوم اينچ.</v>
      </c>
      <c r="C1226" s="60" t="str">
        <f>'متره برق'!R5075</f>
        <v>مترطول</v>
      </c>
      <c r="D1226" s="60">
        <f>'متره برق'!S5075</f>
        <v>196000</v>
      </c>
      <c r="E1226" s="94" t="e">
        <f>VLOOKUP(A1226,'متره برق'!A:K,9,FALSE)</f>
        <v>#N/A</v>
      </c>
      <c r="F1226" s="97">
        <f t="shared" si="40"/>
        <v>0</v>
      </c>
      <c r="G1226" s="98"/>
    </row>
    <row r="1227" spans="1:7" ht="48" thickBot="1">
      <c r="A1227" s="60">
        <f>'متره برق'!P5076</f>
        <v>120701</v>
      </c>
      <c r="B1227" s="60" t="str">
        <f>'متره برق'!Q5076</f>
        <v>لوله كشي روكار يا توكار، بالوله فولادي يك دوم اينچ بدون درزگالوانيزه عمقي داغ براي سيستم‌هاي ضد انفجار.</v>
      </c>
      <c r="C1227" s="60" t="str">
        <f>'متره برق'!R5076</f>
        <v>مترطول</v>
      </c>
      <c r="D1227" s="60">
        <f>'متره برق'!S5076</f>
        <v>130500</v>
      </c>
      <c r="E1227" s="94" t="e">
        <f>VLOOKUP(A1227,'متره برق'!A:K,9,FALSE)</f>
        <v>#N/A</v>
      </c>
      <c r="F1227" s="97">
        <f t="shared" si="40"/>
        <v>0</v>
      </c>
      <c r="G1227" s="98"/>
    </row>
    <row r="1228" spans="1:7" ht="48" thickBot="1">
      <c r="A1228" s="60">
        <f>'متره برق'!P5077</f>
        <v>120702</v>
      </c>
      <c r="B1228" s="60" t="str">
        <f>'متره برق'!Q5077</f>
        <v>لوله كشي روكار يا توكار، بالوله فولادي سه چهارم اينچ بدون درزگالوانيزه عمقي داغ براي سيستم‌هاي ضد انفجار.</v>
      </c>
      <c r="C1228" s="60" t="str">
        <f>'متره برق'!R5077</f>
        <v>مترطول</v>
      </c>
      <c r="D1228" s="60">
        <f>'متره برق'!S5077</f>
        <v>144000</v>
      </c>
      <c r="E1228" s="94" t="e">
        <f>VLOOKUP(A1228,'متره برق'!A:K,9,FALSE)</f>
        <v>#N/A</v>
      </c>
      <c r="F1228" s="97">
        <f t="shared" si="40"/>
        <v>0</v>
      </c>
      <c r="G1228" s="98"/>
    </row>
    <row r="1229" spans="1:7" ht="32.25" thickBot="1">
      <c r="A1229" s="60">
        <f>'متره برق'!P5078</f>
        <v>120703</v>
      </c>
      <c r="B1229" s="60" t="str">
        <f>'متره برق'!Q5078</f>
        <v>لوله كشي روكار يا توكار، بالوله فولادي يك اينچ بدون درزگالوانيزه عمقي داغ براي سيستم‌هاي ضد انفجار.</v>
      </c>
      <c r="C1229" s="60" t="str">
        <f>'متره برق'!R5078</f>
        <v>مترطول</v>
      </c>
      <c r="D1229" s="60">
        <f>'متره برق'!S5078</f>
        <v>188000</v>
      </c>
      <c r="E1229" s="94" t="e">
        <f>VLOOKUP(A1229,'متره برق'!A:K,9,FALSE)</f>
        <v>#N/A</v>
      </c>
      <c r="F1229" s="97">
        <f t="shared" si="40"/>
        <v>0</v>
      </c>
      <c r="G1229" s="98"/>
    </row>
    <row r="1230" spans="1:7" ht="48" thickBot="1">
      <c r="A1230" s="60">
        <f>'متره برق'!P5079</f>
        <v>120704</v>
      </c>
      <c r="B1230" s="60" t="str">
        <f>'متره برق'!Q5079</f>
        <v>لوله كشي روكار يا توكار، بالوله فولادي يك  و يك چهارم اينچ بدون درزگالوانيزه عمقي داغ براي سيستم‌هاي ضد انفجار.</v>
      </c>
      <c r="C1230" s="60" t="str">
        <f>'متره برق'!R5079</f>
        <v>مترطول</v>
      </c>
      <c r="D1230" s="60">
        <f>'متره برق'!S5079</f>
        <v>220500</v>
      </c>
      <c r="E1230" s="94" t="e">
        <f>VLOOKUP(A1230,'متره برق'!A:K,9,FALSE)</f>
        <v>#N/A</v>
      </c>
      <c r="F1230" s="97">
        <f t="shared" si="40"/>
        <v>0</v>
      </c>
      <c r="G1230" s="98"/>
    </row>
    <row r="1231" spans="1:7" ht="48" thickBot="1">
      <c r="A1231" s="60">
        <f>'متره برق'!P5080</f>
        <v>120705</v>
      </c>
      <c r="B1231" s="60" t="str">
        <f>'متره برق'!Q5080</f>
        <v>لوله كشي روكار يا توكار، بالوله فولادي يك  و يك دوم اينچ بدون درزگالوانيزه عمقي داغ براي سيستم‌هاي ضد انفجار.</v>
      </c>
      <c r="C1231" s="60" t="str">
        <f>'متره برق'!R5080</f>
        <v>مترطول</v>
      </c>
      <c r="D1231" s="60">
        <f>'متره برق'!S5080</f>
        <v>246500</v>
      </c>
      <c r="E1231" s="94" t="e">
        <f>VLOOKUP(A1231,'متره برق'!A:K,9,FALSE)</f>
        <v>#N/A</v>
      </c>
      <c r="F1231" s="97">
        <f t="shared" si="40"/>
        <v>0</v>
      </c>
      <c r="G1231" s="98"/>
    </row>
    <row r="1232" spans="1:7" ht="32.25" thickBot="1">
      <c r="A1232" s="60">
        <f>'متره برق'!P5081</f>
        <v>120706</v>
      </c>
      <c r="B1232" s="60" t="str">
        <f>'متره برق'!Q5081</f>
        <v>لوله كشي روكار يا توكار، بالوله فولادي دواينچ بدون درزگالوانيزه عمقي داغ براي سيستم‌هاي ضد انفجار.</v>
      </c>
      <c r="C1232" s="60" t="str">
        <f>'متره برق'!R5081</f>
        <v>مترطول</v>
      </c>
      <c r="D1232" s="60">
        <f>'متره برق'!S5081</f>
        <v>266500</v>
      </c>
      <c r="E1232" s="94" t="e">
        <f>VLOOKUP(A1232,'متره برق'!A:K,9,FALSE)</f>
        <v>#N/A</v>
      </c>
      <c r="F1232" s="97">
        <f t="shared" si="40"/>
        <v>0</v>
      </c>
      <c r="G1232" s="98"/>
    </row>
    <row r="1233" spans="1:7" ht="32.25" thickBot="1">
      <c r="A1233" s="60">
        <f>'متره برق'!P5082</f>
        <v>120801</v>
      </c>
      <c r="B1233" s="60" t="str">
        <f>'متره برق'!Q5082</f>
        <v>لوله‌کشي روکار يا توکار، با لوله فولادي گالوانيزه قابل انعطاف Pg11.</v>
      </c>
      <c r="C1233" s="60" t="str">
        <f>'متره برق'!R5082</f>
        <v>مترطول</v>
      </c>
      <c r="D1233" s="60">
        <f>'متره برق'!S5082</f>
        <v>56700</v>
      </c>
      <c r="E1233" s="94" t="e">
        <f>VLOOKUP(A1233,'متره برق'!A:K,9,FALSE)</f>
        <v>#N/A</v>
      </c>
      <c r="F1233" s="97">
        <f t="shared" si="40"/>
        <v>0</v>
      </c>
      <c r="G1233" s="98"/>
    </row>
    <row r="1234" spans="1:7" ht="32.25" thickBot="1">
      <c r="A1234" s="60">
        <f>'متره برق'!P5083</f>
        <v>120802</v>
      </c>
      <c r="B1234" s="60" t="str">
        <f>'متره برق'!Q5083</f>
        <v>لوله‌کشي روکار يا توکار، با لوله فولادي گالوانيزه قابل انعطاف Pg13.5.</v>
      </c>
      <c r="C1234" s="60" t="str">
        <f>'متره برق'!R5083</f>
        <v>مترطول</v>
      </c>
      <c r="D1234" s="60">
        <f>'متره برق'!S5083</f>
        <v>64800</v>
      </c>
      <c r="E1234" s="94" t="e">
        <f>VLOOKUP(A1234,'متره برق'!A:K,9,FALSE)</f>
        <v>#N/A</v>
      </c>
      <c r="F1234" s="97">
        <f t="shared" si="40"/>
        <v>0</v>
      </c>
      <c r="G1234" s="98"/>
    </row>
    <row r="1235" spans="1:7" ht="32.25" thickBot="1">
      <c r="A1235" s="60">
        <f>'متره برق'!P5084</f>
        <v>120803</v>
      </c>
      <c r="B1235" s="60" t="str">
        <f>'متره برق'!Q5084</f>
        <v>لوله‌کشي روکار يا توکار، با لوله فولادي گالوانيزه قابل انعطاف Pg16.</v>
      </c>
      <c r="C1235" s="60" t="str">
        <f>'متره برق'!R5084</f>
        <v>مترطول</v>
      </c>
      <c r="D1235" s="60">
        <f>'متره برق'!S5084</f>
        <v>66200</v>
      </c>
      <c r="E1235" s="94" t="e">
        <f>VLOOKUP(A1235,'متره برق'!A:K,9,FALSE)</f>
        <v>#N/A</v>
      </c>
      <c r="F1235" s="97">
        <f t="shared" si="40"/>
        <v>0</v>
      </c>
      <c r="G1235" s="98"/>
    </row>
    <row r="1236" spans="1:7" ht="32.25" thickBot="1">
      <c r="A1236" s="60">
        <f>'متره برق'!P5085</f>
        <v>120804</v>
      </c>
      <c r="B1236" s="60" t="str">
        <f>'متره برق'!Q5085</f>
        <v>لوله‌کشي روکار يا توکار، با لوله فولادي گالوانيزه قابل انعطاف Pg21.</v>
      </c>
      <c r="C1236" s="60" t="str">
        <f>'متره برق'!R5085</f>
        <v>مترطول</v>
      </c>
      <c r="D1236" s="60">
        <f>'متره برق'!S5085</f>
        <v>76700</v>
      </c>
      <c r="E1236" s="94" t="e">
        <f>VLOOKUP(A1236,'متره برق'!A:K,9,FALSE)</f>
        <v>#N/A</v>
      </c>
      <c r="F1236" s="97">
        <f t="shared" si="40"/>
        <v>0</v>
      </c>
      <c r="G1236" s="98"/>
    </row>
    <row r="1237" spans="1:7" ht="32.25" thickBot="1">
      <c r="A1237" s="60">
        <f>'متره برق'!P5086</f>
        <v>120805</v>
      </c>
      <c r="B1237" s="60" t="str">
        <f>'متره برق'!Q5086</f>
        <v>لوله‌کشي روکار يا توکار، با لوله فولادي گالوانيزه قابل انعطاف Pg29.</v>
      </c>
      <c r="C1237" s="60" t="str">
        <f>'متره برق'!R5086</f>
        <v>مترطول</v>
      </c>
      <c r="D1237" s="60">
        <f>'متره برق'!S5086</f>
        <v>89100</v>
      </c>
      <c r="E1237" s="94" t="e">
        <f>VLOOKUP(A1237,'متره برق'!A:K,9,FALSE)</f>
        <v>#N/A</v>
      </c>
      <c r="F1237" s="97">
        <f t="shared" si="40"/>
        <v>0</v>
      </c>
      <c r="G1237" s="98"/>
    </row>
    <row r="1238" spans="1:7" ht="32.25" thickBot="1">
      <c r="A1238" s="60">
        <f>'متره برق'!P5087</f>
        <v>120901</v>
      </c>
      <c r="B1238" s="60" t="str">
        <f>'متره برق'!Q5087</f>
        <v>لوله‌کشي روکار يا توکار، با لوله فولادي گالوانيزه قابل انعطاف شيلددار Pg11.</v>
      </c>
      <c r="C1238" s="60" t="str">
        <f>'متره برق'!R5087</f>
        <v>مترطول</v>
      </c>
      <c r="D1238" s="60">
        <f>'متره برق'!S5087</f>
        <v>69000</v>
      </c>
      <c r="E1238" s="94" t="e">
        <f>VLOOKUP(A1238,'متره برق'!A:K,9,FALSE)</f>
        <v>#N/A</v>
      </c>
      <c r="F1238" s="97">
        <f t="shared" si="40"/>
        <v>0</v>
      </c>
      <c r="G1238" s="98"/>
    </row>
    <row r="1239" spans="1:7" ht="32.25" thickBot="1">
      <c r="A1239" s="60">
        <f>'متره برق'!P5088</f>
        <v>120902</v>
      </c>
      <c r="B1239" s="60" t="str">
        <f>'متره برق'!Q5088</f>
        <v>لوله‌کشي روکار يا توکار، با لوله فولادي گالوانيزه قابل انعطاف شيلددار Pg13.5.</v>
      </c>
      <c r="C1239" s="60" t="str">
        <f>'متره برق'!R5088</f>
        <v>مترطول</v>
      </c>
      <c r="D1239" s="60">
        <f>'متره برق'!S5088</f>
        <v>77500</v>
      </c>
      <c r="E1239" s="94" t="e">
        <f>VLOOKUP(A1239,'متره برق'!A:K,9,FALSE)</f>
        <v>#N/A</v>
      </c>
      <c r="F1239" s="97">
        <f t="shared" si="40"/>
        <v>0</v>
      </c>
      <c r="G1239" s="98"/>
    </row>
    <row r="1240" spans="1:7" ht="32.25" thickBot="1">
      <c r="A1240" s="60">
        <f>'متره برق'!P5089</f>
        <v>120903</v>
      </c>
      <c r="B1240" s="60" t="str">
        <f>'متره برق'!Q5089</f>
        <v>لوله‌کشي روکار يا توکار، با لوله فولادي گالوانيزه قابل انعطاف شيلددار Pg16.</v>
      </c>
      <c r="C1240" s="60" t="str">
        <f>'متره برق'!R5089</f>
        <v>مترطول</v>
      </c>
      <c r="D1240" s="60">
        <f>'متره برق'!S5089</f>
        <v>81900</v>
      </c>
      <c r="E1240" s="94" t="e">
        <f>VLOOKUP(A1240,'متره برق'!A:K,9,FALSE)</f>
        <v>#N/A</v>
      </c>
      <c r="F1240" s="97">
        <f t="shared" si="40"/>
        <v>0</v>
      </c>
      <c r="G1240" s="98"/>
    </row>
    <row r="1241" spans="1:7" ht="32.25" thickBot="1">
      <c r="A1241" s="60">
        <f>'متره برق'!P5090</f>
        <v>120904</v>
      </c>
      <c r="B1241" s="60" t="str">
        <f>'متره برق'!Q5090</f>
        <v>لوله‌کشي روکار يا توکار، با لوله فولادي گالوانيزه قابل انعطاف شيلددار Pg21.</v>
      </c>
      <c r="C1241" s="60" t="str">
        <f>'متره برق'!R5090</f>
        <v>مترطول</v>
      </c>
      <c r="D1241" s="60">
        <f>'متره برق'!S5090</f>
        <v>94000</v>
      </c>
      <c r="E1241" s="94" t="e">
        <f>VLOOKUP(A1241,'متره برق'!A:K,9,FALSE)</f>
        <v>#N/A</v>
      </c>
      <c r="F1241" s="97">
        <f t="shared" si="40"/>
        <v>0</v>
      </c>
      <c r="G1241" s="98"/>
    </row>
    <row r="1242" spans="1:7" ht="33.950000000000003" customHeight="1" thickBot="1">
      <c r="A1242" s="60">
        <f>'متره برق'!P5091</f>
        <v>120905</v>
      </c>
      <c r="B1242" s="60" t="str">
        <f>'متره برق'!Q5091</f>
        <v>لوله‌کشي روکار يا توکار، با لوله فولادي گالوانيزه قابل انعطاف شيلددار Pg29.</v>
      </c>
      <c r="C1242" s="60" t="str">
        <f>'متره برق'!R5091</f>
        <v>مترطول</v>
      </c>
      <c r="D1242" s="60">
        <f>'متره برق'!S5091</f>
        <v>0</v>
      </c>
      <c r="E1242" s="94" t="e">
        <f>VLOOKUP(A1242,'متره برق'!A:K,9,FALSE)</f>
        <v>#N/A</v>
      </c>
      <c r="F1242" s="97">
        <f t="shared" si="40"/>
        <v>0</v>
      </c>
      <c r="G1242" s="98"/>
    </row>
    <row r="1243" spans="1:7" ht="33.950000000000003" customHeight="1" thickBot="1">
      <c r="A1243" s="60">
        <f>'متره برق'!P5092</f>
        <v>121001</v>
      </c>
      <c r="B1243" s="60" t="str">
        <f>'متره برق'!Q5092</f>
        <v>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v>
      </c>
      <c r="C1243" s="60" t="str">
        <f>'متره برق'!R5092</f>
        <v>مترطول</v>
      </c>
      <c r="D1243" s="60">
        <f>'متره برق'!S5092</f>
        <v>166500</v>
      </c>
      <c r="E1243" s="94" t="e">
        <f>VLOOKUP(A1243,'متره برق'!A:K,9,FALSE)</f>
        <v>#N/A</v>
      </c>
      <c r="F1243" s="97">
        <f t="shared" si="40"/>
        <v>0</v>
      </c>
      <c r="G1243" s="98"/>
    </row>
    <row r="1244" spans="1:7" ht="33.950000000000003" customHeight="1" thickBot="1">
      <c r="A1244" s="60">
        <f>'متره برق'!P5093</f>
        <v>121002</v>
      </c>
      <c r="B1244" s="60" t="str">
        <f>'متره برق'!Q5093</f>
        <v>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 همراه با قطعه نگهدارنده کابل.</v>
      </c>
      <c r="C1244" s="60" t="str">
        <f>'متره برق'!R5093</f>
        <v>مترطول</v>
      </c>
      <c r="D1244" s="60">
        <f>'متره برق'!S5093</f>
        <v>244500</v>
      </c>
      <c r="E1244" s="94" t="e">
        <f>VLOOKUP(A1244,'متره برق'!A:K,9,FALSE)</f>
        <v>#N/A</v>
      </c>
      <c r="F1244" s="97">
        <f t="shared" si="40"/>
        <v>0</v>
      </c>
      <c r="G1244" s="98"/>
    </row>
    <row r="1245" spans="1:7" ht="33.950000000000003" customHeight="1" thickBot="1">
      <c r="A1245" s="60">
        <f>'متره برق'!P5094</f>
        <v>121003</v>
      </c>
      <c r="B1245" s="60" t="str">
        <f>'متره برق'!Q5094</f>
        <v>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 همراه با قطعه نگهدارنده کابل.</v>
      </c>
      <c r="C1245" s="60" t="str">
        <f>'متره برق'!R5094</f>
        <v>مترطول</v>
      </c>
      <c r="D1245" s="60">
        <f>'متره برق'!S5094</f>
        <v>270500</v>
      </c>
      <c r="E1245" s="94" t="e">
        <f>VLOOKUP(A1245,'متره برق'!A:K,9,FALSE)</f>
        <v>#N/A</v>
      </c>
      <c r="F1245" s="97">
        <f t="shared" si="40"/>
        <v>0</v>
      </c>
      <c r="G1245" s="98"/>
    </row>
    <row r="1246" spans="1:7" ht="33.950000000000003" customHeight="1" thickBot="1">
      <c r="A1246" s="60">
        <f>'متره برق'!P5095</f>
        <v>121004</v>
      </c>
      <c r="B1246" s="60" t="str">
        <f>'متره برق'!Q5095</f>
        <v>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 متر همراه با قطعه نگهدارنده کابل.</v>
      </c>
      <c r="C1246" s="60" t="str">
        <f>'متره برق'!R5095</f>
        <v>مترطول</v>
      </c>
      <c r="D1246" s="60">
        <f>'متره برق'!S5095</f>
        <v>337000</v>
      </c>
      <c r="E1246" s="94" t="e">
        <f>VLOOKUP(A1246,'متره برق'!A:K,9,FALSE)</f>
        <v>#N/A</v>
      </c>
      <c r="F1246" s="97">
        <f t="shared" ref="F1246:F1283" si="41">IF(ISNA(E1246*D1246),0,ROUND((E1246*D1246),0))</f>
        <v>0</v>
      </c>
      <c r="G1246" s="98"/>
    </row>
    <row r="1247" spans="1:7" ht="33.950000000000003" customHeight="1" thickBot="1">
      <c r="A1247" s="60">
        <f>'متره برق'!P5096</f>
        <v>121005</v>
      </c>
      <c r="B1247" s="60" t="str">
        <f>'متره برق'!Q5096</f>
        <v>ترانکينگ ديواري پريز خور دو محفظه‌اي از ورق گالوانيزه گرم (HOT DIP) به ضخامت يک ميلي‌متر  با عايق داخلي و رنگ پودري اپوکسي پلي‌استر
با مقاومت ضربه پذيري 100 پوند به اينچ مربع، به ابعاد 120x40 ميلي متر با قطعات مخصوص پريز يک تا چهار واحد همراه با بست رويه.</v>
      </c>
      <c r="C1247" s="60" t="str">
        <f>'متره برق'!R5096</f>
        <v>مترطول</v>
      </c>
      <c r="D1247" s="60">
        <f>'متره برق'!S5096</f>
        <v>492500</v>
      </c>
      <c r="E1247" s="94" t="e">
        <f>VLOOKUP(A1247,'متره برق'!A:K,9,FALSE)</f>
        <v>#N/A</v>
      </c>
      <c r="F1247" s="97">
        <f t="shared" si="41"/>
        <v>0</v>
      </c>
      <c r="G1247" s="98"/>
    </row>
    <row r="1248" spans="1:7" ht="33.950000000000003" customHeight="1" thickBot="1">
      <c r="A1248" s="60">
        <f>'متره برق'!P5097</f>
        <v>121101</v>
      </c>
      <c r="B1248" s="60" t="str">
        <f>'متره برق'!Q5097</f>
        <v>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 همراه با قطعه نگهدارنده کابل.</v>
      </c>
      <c r="C1248" s="60" t="str">
        <f>'متره برق'!R5097</f>
        <v>مترطول</v>
      </c>
      <c r="D1248" s="60">
        <f>'متره برق'!S5097</f>
        <v>420500</v>
      </c>
      <c r="E1248" s="94" t="e">
        <f>VLOOKUP(A1248,'متره برق'!A:K,9,FALSE)</f>
        <v>#N/A</v>
      </c>
      <c r="F1248" s="97">
        <f t="shared" si="41"/>
        <v>0</v>
      </c>
      <c r="G1248" s="98"/>
    </row>
    <row r="1249" spans="1:7" ht="33.950000000000003" customHeight="1" thickBot="1">
      <c r="A1249" s="60">
        <f>'متره برق'!P5098</f>
        <v>121102</v>
      </c>
      <c r="B1249" s="60" t="str">
        <f>'متره برق'!Q5098</f>
        <v>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قطعه نگهدارنده کابل.</v>
      </c>
      <c r="C1249" s="60" t="str">
        <f>'متره برق'!R5098</f>
        <v>مترطول</v>
      </c>
      <c r="D1249" s="60">
        <f>'متره برق'!S5098</f>
        <v>597000</v>
      </c>
      <c r="E1249" s="94" t="e">
        <f>VLOOKUP(A1249,'متره برق'!A:K,9,FALSE)</f>
        <v>#N/A</v>
      </c>
      <c r="F1249" s="97">
        <f t="shared" si="41"/>
        <v>0</v>
      </c>
      <c r="G1249" s="98"/>
    </row>
    <row r="1250" spans="1:7" ht="33.950000000000003" customHeight="1" thickBot="1">
      <c r="A1250" s="60">
        <f>'متره برق'!P5099</f>
        <v>121103</v>
      </c>
      <c r="B1250" s="60" t="str">
        <f>'متره برق'!Q5099</f>
        <v>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قطعه نگهدارنده کابل.</v>
      </c>
      <c r="C1250" s="60" t="str">
        <f>'متره برق'!R5099</f>
        <v>مترطول</v>
      </c>
      <c r="D1250" s="60">
        <f>'متره برق'!S5099</f>
        <v>638500</v>
      </c>
      <c r="E1250" s="94" t="e">
        <f>VLOOKUP(A1250,'متره برق'!A:K,9,FALSE)</f>
        <v>#N/A</v>
      </c>
      <c r="F1250" s="97">
        <f t="shared" si="41"/>
        <v>0</v>
      </c>
      <c r="G1250" s="98"/>
    </row>
    <row r="1251" spans="1:7" ht="33.950000000000003" customHeight="1" thickBot="1">
      <c r="A1251" s="60">
        <f>'متره برق'!P5100</f>
        <v>121104</v>
      </c>
      <c r="B1251" s="60" t="str">
        <f>'متره برق'!Q5100</f>
        <v>ترانکينگ پريز خور سه محفظه‌اي از ورق گالوانيزه گرم (HOT DIP) به ضخامت يک ميلي‌متر  با عايق داخلي و رنگ پودري اپوکسي پلي‌استر با مقاومت ضربه پذيري 100 پوند بر اينچ مربع به ابعاد 40x150 ميلي متر با قطعات مخصوص پريز يک تا چهار واحد همراه با بست رويه.</v>
      </c>
      <c r="C1251" s="60" t="str">
        <f>'متره برق'!R5100</f>
        <v>مترطول</v>
      </c>
      <c r="D1251" s="60">
        <f>'متره برق'!S5100</f>
        <v>572500</v>
      </c>
      <c r="E1251" s="94" t="e">
        <f>VLOOKUP(A1251,'متره برق'!A:K,9,FALSE)</f>
        <v>#N/A</v>
      </c>
      <c r="F1251" s="97">
        <f t="shared" si="41"/>
        <v>0</v>
      </c>
      <c r="G1251" s="98"/>
    </row>
    <row r="1252" spans="1:7" ht="33.950000000000003" customHeight="1" thickBot="1">
      <c r="A1252" s="60">
        <f>'متره برق'!P5101</f>
        <v>121105</v>
      </c>
      <c r="B1252" s="60" t="str">
        <f>'متره برق'!Q5101</f>
        <v>ترانکينگ کفي سه محفظه‌اي از ورق گالوانيزه گرم (HOT DIP) به ضخامت 1/5 ميلي متر به ابعاد 200x30 ميلي متر با عايق داخلي همراه با بست.</v>
      </c>
      <c r="C1252" s="60" t="str">
        <f>'متره برق'!R5101</f>
        <v>مترطول</v>
      </c>
      <c r="D1252" s="60">
        <f>'متره برق'!S5101</f>
        <v>434500</v>
      </c>
      <c r="E1252" s="94" t="e">
        <f>VLOOKUP(A1252,'متره برق'!A:K,9,FALSE)</f>
        <v>#N/A</v>
      </c>
      <c r="F1252" s="97">
        <f t="shared" si="41"/>
        <v>0</v>
      </c>
      <c r="G1252" s="98"/>
    </row>
    <row r="1253" spans="1:7" ht="33.950000000000003" customHeight="1" thickBot="1">
      <c r="A1253" s="60">
        <f>'متره برق'!P5102</f>
        <v>121106</v>
      </c>
      <c r="B1253" s="60" t="str">
        <f>'متره برق'!Q5102</f>
        <v>ترانکينگ کفي سه محفظه‌اي از ورق گالوانيزه گرم (HOT DIP) به ضخامت 1/5 ميلي متر به ابعاد 200x60 ميلي متر با عايق داخلي همراه با بست.</v>
      </c>
      <c r="C1253" s="60" t="str">
        <f>'متره برق'!R5102</f>
        <v>مترطول</v>
      </c>
      <c r="D1253" s="60">
        <f>'متره برق'!S5102</f>
        <v>515000</v>
      </c>
      <c r="E1253" s="94" t="e">
        <f>VLOOKUP(A1253,'متره برق'!A:K,9,FALSE)</f>
        <v>#N/A</v>
      </c>
      <c r="F1253" s="97">
        <f t="shared" si="41"/>
        <v>0</v>
      </c>
      <c r="G1253" s="98"/>
    </row>
    <row r="1254" spans="1:7" ht="33.950000000000003" customHeight="1" thickBot="1">
      <c r="A1254" s="60">
        <f>'متره برق'!P5103</f>
        <v>121107</v>
      </c>
      <c r="B1254" s="60" t="str">
        <f>'متره برق'!Q5103</f>
        <v>ترانکينگ پريز خور چهار محفظه‌اي از ورق گالوانيزه گرم (HOT DIP) به ضخامت يک ميلي‌متر  با عايق داخلي و رنگ پودري اپوکسي پلي‌استر با مقاومت ضربه پذيري 100 پوند بر اينچ مربع به ابعاد 200x40 ميلي متر با قطعات مخصوص پريز يک تا چهار واحد همراه با بست رويه.</v>
      </c>
      <c r="C1254" s="60" t="str">
        <f>'متره برق'!R5103</f>
        <v>مترطول</v>
      </c>
      <c r="D1254" s="60">
        <f>'متره برق'!S5103</f>
        <v>895000</v>
      </c>
      <c r="E1254" s="94" t="e">
        <f>VLOOKUP(A1254,'متره برق'!A:K,9,FALSE)</f>
        <v>#N/A</v>
      </c>
      <c r="F1254" s="97">
        <f t="shared" si="41"/>
        <v>0</v>
      </c>
      <c r="G1254" s="98"/>
    </row>
    <row r="1255" spans="1:7" ht="33.950000000000003" customHeight="1" thickBot="1">
      <c r="A1255" s="60">
        <f>'متره برق'!P5104</f>
        <v>121201</v>
      </c>
      <c r="B1255" s="60" t="str">
        <f>'متره برق'!Q5104</f>
        <v>قطعه انتهايي ترانکينگ ديواري کليپسي يک محفظه‌اي از ورق گالوانيزه گرم (HOT DIP) به ضخامت يک ميلي‌متر  با عايق داخلي و رنگ پودري اپوکسي پلي‌استر با مقاومت ضربه پذيري 100 پوند بر اينچ مربع به ابعاد 30x20 ميلي متر.</v>
      </c>
      <c r="C1255" s="60" t="str">
        <f>'متره برق'!R5104</f>
        <v>عدد</v>
      </c>
      <c r="D1255" s="60">
        <f>'متره برق'!S5104</f>
        <v>70600</v>
      </c>
      <c r="E1255" s="94" t="e">
        <f>VLOOKUP(A1255,'متره برق'!A:K,9,FALSE)</f>
        <v>#N/A</v>
      </c>
      <c r="F1255" s="97">
        <f t="shared" si="41"/>
        <v>0</v>
      </c>
      <c r="G1255" s="98"/>
    </row>
    <row r="1256" spans="1:7" ht="33.950000000000003" customHeight="1" thickBot="1">
      <c r="A1256" s="60">
        <f>'متره برق'!P5105</f>
        <v>121202</v>
      </c>
      <c r="B1256" s="60" t="str">
        <f>'متره برق'!Q5105</f>
        <v>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50x20 ميلي متر.</v>
      </c>
      <c r="C1256" s="60" t="str">
        <f>'متره برق'!R5105</f>
        <v>عدد</v>
      </c>
      <c r="D1256" s="60">
        <f>'متره برق'!S5105</f>
        <v>70800</v>
      </c>
      <c r="E1256" s="94" t="e">
        <f>VLOOKUP(A1256,'متره برق'!A:K,9,FALSE)</f>
        <v>#N/A</v>
      </c>
      <c r="F1256" s="97">
        <f t="shared" si="41"/>
        <v>0</v>
      </c>
      <c r="G1256" s="98"/>
    </row>
    <row r="1257" spans="1:7" ht="33.950000000000003" customHeight="1" thickBot="1">
      <c r="A1257" s="60">
        <f>'متره برق'!P5106</f>
        <v>121203</v>
      </c>
      <c r="B1257" s="60" t="str">
        <f>'متره برق'!Q5106</f>
        <v>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70x20 ميلي متر.</v>
      </c>
      <c r="C1257" s="60" t="str">
        <f>'متره برق'!R5106</f>
        <v>عدد</v>
      </c>
      <c r="D1257" s="60">
        <f>'متره برق'!S5106</f>
        <v>72500</v>
      </c>
      <c r="E1257" s="94" t="e">
        <f>VLOOKUP(A1257,'متره برق'!A:K,9,FALSE)</f>
        <v>#N/A</v>
      </c>
      <c r="F1257" s="97">
        <f t="shared" si="41"/>
        <v>0</v>
      </c>
      <c r="G1257" s="98"/>
    </row>
    <row r="1258" spans="1:7" ht="33.950000000000003" customHeight="1" thickBot="1">
      <c r="A1258" s="60">
        <f>'متره برق'!P5107</f>
        <v>121204</v>
      </c>
      <c r="B1258" s="60" t="str">
        <f>'متره برق'!Q5107</f>
        <v>قطعه انتهايي ترانکينگ ديواري کليپسي دو محفظه‌اي از ورق گالوانيزه گرم (HOT DIP) به ضخامت يک ميلي‌متر  با عايق داخلي و رنگ پودري اپوکسي پلي‌استر با مقاومت ضربه پذيري 100 پوند بر اينچ مربع به ابعاد 100x20 ميلي‌متر.</v>
      </c>
      <c r="C1258" s="60" t="str">
        <f>'متره برق'!R5107</f>
        <v>عدد</v>
      </c>
      <c r="D1258" s="60">
        <f>'متره برق'!S5107</f>
        <v>73900</v>
      </c>
      <c r="E1258" s="94" t="e">
        <f>VLOOKUP(A1258,'متره برق'!A:K,9,FALSE)</f>
        <v>#N/A</v>
      </c>
      <c r="F1258" s="97">
        <f t="shared" si="41"/>
        <v>0</v>
      </c>
      <c r="G1258" s="98"/>
    </row>
    <row r="1259" spans="1:7" ht="33.950000000000003" customHeight="1" thickBot="1">
      <c r="A1259" s="60">
        <f>'متره برق'!P5108</f>
        <v>121205</v>
      </c>
      <c r="B1259" s="60" t="str">
        <f>'متره برق'!Q5108</f>
        <v>قطعه انتهايي دو محفظه‌اي  ترانکينگ ديواري پريز خور ترانکينگ ديواري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C1259" s="60" t="str">
        <f>'متره برق'!R5108</f>
        <v>عدد</v>
      </c>
      <c r="D1259" s="60">
        <f>'متره برق'!S5108</f>
        <v>113000</v>
      </c>
      <c r="E1259" s="94" t="e">
        <f>VLOOKUP(A1259,'متره برق'!A:K,9,FALSE)</f>
        <v>#N/A</v>
      </c>
      <c r="F1259" s="97">
        <f t="shared" si="41"/>
        <v>0</v>
      </c>
      <c r="G1259" s="98"/>
    </row>
    <row r="1260" spans="1:7" ht="33.950000000000003" customHeight="1" thickBot="1">
      <c r="A1260" s="60">
        <f>'متره برق'!P5109</f>
        <v>121206</v>
      </c>
      <c r="B1260" s="60" t="str">
        <f>'متره برق'!Q5109</f>
        <v>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100x30 ميلي متر.</v>
      </c>
      <c r="C1260" s="60" t="str">
        <f>'متره برق'!R5109</f>
        <v>عدد</v>
      </c>
      <c r="D1260" s="60">
        <f>'متره برق'!S5109</f>
        <v>86600</v>
      </c>
      <c r="E1260" s="94" t="e">
        <f>VLOOKUP(A1260,'متره برق'!A:K,9,FALSE)</f>
        <v>#N/A</v>
      </c>
      <c r="F1260" s="97">
        <f t="shared" si="41"/>
        <v>0</v>
      </c>
      <c r="G1260" s="98"/>
    </row>
    <row r="1261" spans="1:7" ht="33.950000000000003" customHeight="1" thickBot="1">
      <c r="A1261" s="60">
        <f>'متره برق'!P5110</f>
        <v>121207</v>
      </c>
      <c r="B1261" s="60" t="str">
        <f>'متره برق'!Q5110</f>
        <v>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120x40 ميلي متر.</v>
      </c>
      <c r="C1261" s="60" t="str">
        <f>'متره برق'!R5110</f>
        <v>عدد</v>
      </c>
      <c r="D1261" s="60">
        <f>'متره برق'!S5110</f>
        <v>87800</v>
      </c>
      <c r="E1261" s="94" t="e">
        <f>VLOOKUP(A1261,'متره برق'!A:K,9,FALSE)</f>
        <v>#N/A</v>
      </c>
      <c r="F1261" s="97">
        <f t="shared" si="41"/>
        <v>0</v>
      </c>
      <c r="G1261" s="98"/>
    </row>
    <row r="1262" spans="1:7" ht="33.950000000000003" customHeight="1" thickBot="1">
      <c r="A1262" s="60">
        <f>'متره برق'!P5111</f>
        <v>121208</v>
      </c>
      <c r="B1262" s="60" t="str">
        <f>'متره برق'!Q5111</f>
        <v>قطعه انتهايي ترانکينگ ديواري کليپسي سه محفظه‌اي از ورق گالوانيزه گرم (HOT DIP) به ضخامت يک ميلي‌متر  با عايق داخلي و رنگ پودري اپوکسي پلي‌استر با مقاومت ضربه پذيري 100 پوند بر اينچ مربع به ابعاد 150x40 ميلي متر.</v>
      </c>
      <c r="C1262" s="60" t="str">
        <f>'متره برق'!R5111</f>
        <v>عدد</v>
      </c>
      <c r="D1262" s="60">
        <f>'متره برق'!S5111</f>
        <v>91000</v>
      </c>
      <c r="E1262" s="94" t="e">
        <f>VLOOKUP(A1262,'متره برق'!A:K,9,FALSE)</f>
        <v>#N/A</v>
      </c>
      <c r="F1262" s="97">
        <f t="shared" si="41"/>
        <v>0</v>
      </c>
      <c r="G1262" s="98"/>
    </row>
    <row r="1263" spans="1:7" ht="33.950000000000003" customHeight="1" thickBot="1">
      <c r="A1263" s="60">
        <f>'متره برق'!P5112</f>
        <v>121209</v>
      </c>
      <c r="B1263" s="60" t="str">
        <f>'متره برق'!Q5112</f>
        <v>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v>
      </c>
      <c r="C1263" s="60" t="str">
        <f>'متره برق'!R5112</f>
        <v>عدد</v>
      </c>
      <c r="D1263" s="60">
        <f>'متره برق'!S5112</f>
        <v>126000</v>
      </c>
      <c r="E1263" s="94" t="e">
        <f>VLOOKUP(A1263,'متره برق'!A:K,9,FALSE)</f>
        <v>#N/A</v>
      </c>
      <c r="F1263" s="97">
        <f t="shared" si="41"/>
        <v>0</v>
      </c>
      <c r="G1263" s="98"/>
    </row>
    <row r="1264" spans="1:7" ht="33.950000000000003" customHeight="1" thickBot="1">
      <c r="A1264" s="60">
        <f>'متره برق'!P5113</f>
        <v>121210</v>
      </c>
      <c r="B1264" s="60" t="str">
        <f>'متره برق'!Q5113</f>
        <v>قطعه انتهايي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C1264" s="60" t="str">
        <f>'متره برق'!R5113</f>
        <v>عدد</v>
      </c>
      <c r="D1264" s="60">
        <f>'متره برق'!S5113</f>
        <v>138500</v>
      </c>
      <c r="E1264" s="94" t="e">
        <f>VLOOKUP(A1264,'متره برق'!A:K,9,FALSE)</f>
        <v>#N/A</v>
      </c>
      <c r="F1264" s="97">
        <f t="shared" si="41"/>
        <v>0</v>
      </c>
      <c r="G1264" s="98"/>
    </row>
    <row r="1265" spans="1:7" ht="33.950000000000003" customHeight="1" thickBot="1">
      <c r="A1265" s="60">
        <f>'متره برق'!P5114</f>
        <v>121211</v>
      </c>
      <c r="B1265" s="60" t="str">
        <f>'متره برق'!Q5114</f>
        <v>قطعه ارتباطي گوشه قائم ترانکينگ کفي سه محفظه‌اي از ورق گالوانيزه گرم (HOT DIP) به ضخامت 1/5 ميلي متر به ابعاد 200x30 ميلي متر با عايق داخلي همراه با بست.</v>
      </c>
      <c r="C1265" s="60" t="str">
        <f>'متره برق'!R5114</f>
        <v>عدد</v>
      </c>
      <c r="D1265" s="60">
        <f>'متره برق'!S5114</f>
        <v>385500</v>
      </c>
      <c r="E1265" s="94" t="e">
        <f>VLOOKUP(A1265,'متره برق'!A:K,9,FALSE)</f>
        <v>#N/A</v>
      </c>
      <c r="F1265" s="97">
        <f t="shared" si="41"/>
        <v>0</v>
      </c>
      <c r="G1265" s="98"/>
    </row>
    <row r="1266" spans="1:7" ht="33.950000000000003" customHeight="1" thickBot="1">
      <c r="A1266" s="60">
        <f>'متره برق'!P5115</f>
        <v>121212</v>
      </c>
      <c r="B1266" s="60" t="str">
        <f>'متره برق'!Q5115</f>
        <v>قطعه ارتباطي گوشه تخت ترانکينگ کفي سه محفظه‌اي از ورق گالوانيزه گرم (HOT DIP) به ضخامت 1/5 ميلي متر به ابعاد 200x30 ميلي متر با عايق داخلي همراه با بست.</v>
      </c>
      <c r="C1266" s="60" t="str">
        <f>'متره برق'!R5115</f>
        <v>عدد</v>
      </c>
      <c r="D1266" s="60">
        <f>'متره برق'!S5115</f>
        <v>378000</v>
      </c>
      <c r="E1266" s="94" t="e">
        <f>VLOOKUP(A1266,'متره برق'!A:K,9,FALSE)</f>
        <v>#N/A</v>
      </c>
      <c r="F1266" s="97">
        <f t="shared" si="41"/>
        <v>0</v>
      </c>
      <c r="G1266" s="98"/>
    </row>
    <row r="1267" spans="1:7" ht="33.950000000000003" customHeight="1" thickBot="1">
      <c r="A1267" s="60">
        <f>'متره برق'!P5116</f>
        <v>121213</v>
      </c>
      <c r="B1267" s="60" t="str">
        <f>'متره برق'!Q5116</f>
        <v>قطعه ارتباطي ترانکينگ کفي سه محفظه‌اي به جعبه پريز  از ورق گالوانيزه گرم (HOT DIP) به ضخامت 1/5 ميلي متر به ابعاد 200x30 ميلي متر با عايق داخلي همراه با بست.</v>
      </c>
      <c r="C1267" s="60" t="str">
        <f>'متره برق'!R5116</f>
        <v>عدد</v>
      </c>
      <c r="D1267" s="60">
        <f>'متره برق'!S5116</f>
        <v>261000</v>
      </c>
      <c r="E1267" s="94" t="e">
        <f>VLOOKUP(A1267,'متره برق'!A:K,9,FALSE)</f>
        <v>#N/A</v>
      </c>
      <c r="F1267" s="97">
        <f t="shared" si="41"/>
        <v>0</v>
      </c>
      <c r="G1267" s="98"/>
    </row>
    <row r="1268" spans="1:7" ht="33.950000000000003" customHeight="1" thickBot="1">
      <c r="A1268" s="60">
        <f>'متره برق'!P5117</f>
        <v>121214</v>
      </c>
      <c r="B1268" s="60" t="str">
        <f>'متره برق'!Q5117</f>
        <v>قطعه انتهايي ترانکينگ کفي سه محفظه‌اي از ورق گالوانيزه گرم (HOT DIP) به ضخامت 1/5 ميلي متر به ابعاد 200x30 ميلي متر با عايق داخلي همراه با بست.</v>
      </c>
      <c r="C1268" s="60" t="str">
        <f>'متره برق'!R5117</f>
        <v>عدد</v>
      </c>
      <c r="D1268" s="60">
        <f>'متره برق'!S5117</f>
        <v>92000</v>
      </c>
      <c r="E1268" s="94" t="e">
        <f>VLOOKUP(A1268,'متره برق'!A:K,9,FALSE)</f>
        <v>#N/A</v>
      </c>
      <c r="F1268" s="97">
        <f t="shared" si="41"/>
        <v>0</v>
      </c>
      <c r="G1268" s="98"/>
    </row>
    <row r="1269" spans="1:7" ht="33.950000000000003" customHeight="1" thickBot="1">
      <c r="A1269" s="60">
        <f>'متره برق'!P5118</f>
        <v>121215</v>
      </c>
      <c r="B1269" s="60" t="str">
        <f>'متره برق'!Q5118</f>
        <v>قطعه ارتباطي گوشه قائم ترانکينگ کفي سه محفظه‌اي از ورق گالوانيزه گرم (HOT DIP) به ضخامت 1/5 ميلي متر به ابعاد 200x60 ميلي متر با عايق داخلي همراه با بست.</v>
      </c>
      <c r="C1269" s="60" t="str">
        <f>'متره برق'!R5118</f>
        <v>عدد</v>
      </c>
      <c r="D1269" s="60">
        <f>'متره برق'!S5118</f>
        <v>350000</v>
      </c>
      <c r="E1269" s="94" t="e">
        <f>VLOOKUP(A1269,'متره برق'!A:K,9,FALSE)</f>
        <v>#N/A</v>
      </c>
      <c r="F1269" s="97">
        <f t="shared" si="41"/>
        <v>0</v>
      </c>
      <c r="G1269" s="98"/>
    </row>
    <row r="1270" spans="1:7" ht="33.950000000000003" customHeight="1" thickBot="1">
      <c r="A1270" s="60">
        <f>'متره برق'!P5119</f>
        <v>121216</v>
      </c>
      <c r="B1270" s="60" t="str">
        <f>'متره برق'!Q5119</f>
        <v>قطعه ارتباطي گوشه تخت ترانکينگ کفي سه محفظه‌اي از ورق گالوانيزه گرم (HOT DIP) به ضخامت 1/5 ميلي متر به ابعاد 200x60 ميلي متر با عايق داخلي همراه با بست.</v>
      </c>
      <c r="C1270" s="60" t="str">
        <f>'متره برق'!R5119</f>
        <v>عدد</v>
      </c>
      <c r="D1270" s="60">
        <f>'متره برق'!S5119</f>
        <v>455500</v>
      </c>
      <c r="E1270" s="94" t="e">
        <f>VLOOKUP(A1270,'متره برق'!A:K,9,FALSE)</f>
        <v>#N/A</v>
      </c>
      <c r="F1270" s="97">
        <f t="shared" si="41"/>
        <v>0</v>
      </c>
      <c r="G1270" s="98"/>
    </row>
    <row r="1271" spans="1:7" ht="33.950000000000003" customHeight="1" thickBot="1">
      <c r="A1271" s="60">
        <f>'متره برق'!P5120</f>
        <v>121217</v>
      </c>
      <c r="B1271" s="60" t="str">
        <f>'متره برق'!Q5120</f>
        <v>قطعه ارتباطي ترانکينگ کفي سه محفظه‌اي به جعبه پريز از ورق گالوانيزه گرم (HOT DIP) به ضخامت 1/5 ميلي متر به ابعاد 200x60 ميلي متر با عايق داخلي همراه با بست.</v>
      </c>
      <c r="C1271" s="60" t="str">
        <f>'متره برق'!R5120</f>
        <v>عدد</v>
      </c>
      <c r="D1271" s="60">
        <f>'متره برق'!S5120</f>
        <v>304500</v>
      </c>
      <c r="E1271" s="94" t="e">
        <f>VLOOKUP(A1271,'متره برق'!A:K,9,FALSE)</f>
        <v>#N/A</v>
      </c>
      <c r="F1271" s="97">
        <f t="shared" si="41"/>
        <v>0</v>
      </c>
      <c r="G1271" s="98"/>
    </row>
    <row r="1272" spans="1:7" ht="33.950000000000003" customHeight="1" thickBot="1">
      <c r="A1272" s="60">
        <f>'متره برق'!P5121</f>
        <v>121218</v>
      </c>
      <c r="B1272" s="60" t="str">
        <f>'متره برق'!Q5121</f>
        <v>قطعه انتهايي ترانکينگ کفي سه محفظه‌اي از ورق گالوانيزه گرم (HOT DIP) به ضخامت 1/5 ميلي متر به ابعاد 200x60 ميلي متر با عايق داخلي همراه با بست.</v>
      </c>
      <c r="C1272" s="60" t="str">
        <f>'متره برق'!R5121</f>
        <v>عدد</v>
      </c>
      <c r="D1272" s="60">
        <f>'متره برق'!S5121</f>
        <v>98300</v>
      </c>
      <c r="E1272" s="94" t="e">
        <f>VLOOKUP(A1272,'متره برق'!A:K,9,FALSE)</f>
        <v>#N/A</v>
      </c>
      <c r="F1272" s="97">
        <f t="shared" si="41"/>
        <v>0</v>
      </c>
      <c r="G1272" s="98"/>
    </row>
    <row r="1273" spans="1:7" ht="33.950000000000003" customHeight="1" thickBot="1">
      <c r="A1273" s="60">
        <f>'متره برق'!P5122</f>
        <v>121301</v>
      </c>
      <c r="B1273" s="60" t="str">
        <f>'متره برق'!Q5122</f>
        <v>گوشه داخلي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C1273" s="60" t="str">
        <f>'متره برق'!R5122</f>
        <v>عدد</v>
      </c>
      <c r="D1273" s="60">
        <f>'متره برق'!S5122</f>
        <v>127000</v>
      </c>
      <c r="E1273" s="94" t="e">
        <f>VLOOKUP(A1273,'متره برق'!A:K,9,FALSE)</f>
        <v>#N/A</v>
      </c>
      <c r="F1273" s="97">
        <f t="shared" si="41"/>
        <v>0</v>
      </c>
      <c r="G1273" s="98"/>
    </row>
    <row r="1274" spans="1:7" ht="33.950000000000003" customHeight="1" thickBot="1">
      <c r="A1274" s="60">
        <f>'متره برق'!P5123</f>
        <v>121302</v>
      </c>
      <c r="B1274" s="60" t="str">
        <f>'متره برق'!Q5123</f>
        <v>گوشه خارجي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C1274" s="60" t="str">
        <f>'متره برق'!R5123</f>
        <v>عدد</v>
      </c>
      <c r="D1274" s="60">
        <f>'متره برق'!S5123</f>
        <v>256500</v>
      </c>
      <c r="E1274" s="94" t="e">
        <f>VLOOKUP(A1274,'متره برق'!A:K,9,FALSE)</f>
        <v>#N/A</v>
      </c>
      <c r="F1274" s="97">
        <f t="shared" si="41"/>
        <v>0</v>
      </c>
      <c r="G1274" s="98"/>
    </row>
    <row r="1275" spans="1:7" ht="33.950000000000003" customHeight="1" thickBot="1">
      <c r="A1275" s="60">
        <f>'متره برق'!P5124</f>
        <v>121303</v>
      </c>
      <c r="B1275" s="60" t="str">
        <f>'متره برق'!Q5124</f>
        <v>گوشه تخت دو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120x40 ميلي متر همراه با بست رويه.</v>
      </c>
      <c r="C1275" s="60" t="str">
        <f>'متره برق'!R5124</f>
        <v>عدد</v>
      </c>
      <c r="D1275" s="60">
        <f>'متره برق'!S5124</f>
        <v>268500</v>
      </c>
      <c r="E1275" s="94" t="e">
        <f>VLOOKUP(A1275,'متره برق'!A:K,9,FALSE)</f>
        <v>#N/A</v>
      </c>
      <c r="F1275" s="97">
        <f t="shared" si="41"/>
        <v>0</v>
      </c>
      <c r="G1275" s="98"/>
    </row>
    <row r="1276" spans="1:7" ht="33.950000000000003" customHeight="1" thickBot="1">
      <c r="A1276" s="60">
        <f>'متره برق'!P5125</f>
        <v>121304</v>
      </c>
      <c r="B1276" s="60" t="str">
        <f>'متره برق'!Q5125</f>
        <v>گوشه داخلي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v>
      </c>
      <c r="C1276" s="60" t="str">
        <f>'متره برق'!R5125</f>
        <v>عدد</v>
      </c>
      <c r="D1276" s="60">
        <f>'متره برق'!S5125</f>
        <v>129500</v>
      </c>
      <c r="E1276" s="94" t="e">
        <f>VLOOKUP(A1276,'متره برق'!A:K,9,FALSE)</f>
        <v>#N/A</v>
      </c>
      <c r="F1276" s="97">
        <f t="shared" si="41"/>
        <v>0</v>
      </c>
      <c r="G1276" s="98"/>
    </row>
    <row r="1277" spans="1:7" ht="33.950000000000003" customHeight="1" thickBot="1">
      <c r="A1277" s="60">
        <f>'متره برق'!P5126</f>
        <v>121305</v>
      </c>
      <c r="B1277" s="60" t="str">
        <f>'متره برق'!Q5126</f>
        <v>گوشه خارجي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 همراه با بست رويه.</v>
      </c>
      <c r="C1277" s="60" t="str">
        <f>'متره برق'!R5126</f>
        <v>عدد</v>
      </c>
      <c r="D1277" s="60">
        <f>'متره برق'!S5126</f>
        <v>277500</v>
      </c>
      <c r="E1277" s="94" t="e">
        <f>VLOOKUP(A1277,'متره برق'!A:K,9,FALSE)</f>
        <v>#N/A</v>
      </c>
      <c r="F1277" s="97">
        <f t="shared" si="41"/>
        <v>0</v>
      </c>
      <c r="G1277" s="98"/>
    </row>
    <row r="1278" spans="1:7" ht="33.950000000000003" customHeight="1" thickBot="1">
      <c r="A1278" s="60">
        <f>'متره برق'!P5127</f>
        <v>121306</v>
      </c>
      <c r="B1278" s="60" t="str">
        <f>'متره برق'!Q5127</f>
        <v>گوشه تخت سه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150x40 ميلي متر.</v>
      </c>
      <c r="C1278" s="60" t="str">
        <f>'متره برق'!R5127</f>
        <v>عدد</v>
      </c>
      <c r="D1278" s="60">
        <f>'متره برق'!S5127</f>
        <v>291500</v>
      </c>
      <c r="E1278" s="94" t="e">
        <f>VLOOKUP(A1278,'متره برق'!A:K,9,FALSE)</f>
        <v>#N/A</v>
      </c>
      <c r="F1278" s="97">
        <f t="shared" si="41"/>
        <v>0</v>
      </c>
      <c r="G1278" s="98"/>
    </row>
    <row r="1279" spans="1:7" ht="33.950000000000003" customHeight="1" thickBot="1">
      <c r="A1279" s="60">
        <f>'متره برق'!P5128</f>
        <v>121307</v>
      </c>
      <c r="B1279" s="60" t="str">
        <f>'متره برق'!Q5128</f>
        <v>گوشه تخت سه محفظه‌اي  ترانکينگ ديواري پريز خور ترانکينگ ديواري از ورق گالوانيزه گرم(HOT DIP)  به ضخامت يک ميلي‌متر  با عايق داخلي و رنگ پودري اپوکسي پلي‌استر با مقاومت ضربه پذيري 100 پوند بر اينچ مربع به ابعاد 200x40 ميلي متر همراه با بست رويه.</v>
      </c>
      <c r="C1279" s="60" t="str">
        <f>'متره برق'!R5128</f>
        <v>عدد</v>
      </c>
      <c r="D1279" s="60">
        <f>'متره برق'!S5128</f>
        <v>307000</v>
      </c>
      <c r="E1279" s="94" t="e">
        <f>VLOOKUP(A1279,'متره برق'!A:K,9,FALSE)</f>
        <v>#N/A</v>
      </c>
      <c r="F1279" s="97">
        <f t="shared" si="41"/>
        <v>0</v>
      </c>
      <c r="G1279" s="98"/>
    </row>
    <row r="1280" spans="1:7" ht="33.950000000000003" customHeight="1" thickBot="1">
      <c r="A1280" s="60">
        <f>'متره برق'!P5129</f>
        <v>121308</v>
      </c>
      <c r="B1280" s="60" t="str">
        <f>'متره برق'!Q5129</f>
        <v>گوشه داخلي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C1280" s="60" t="str">
        <f>'متره برق'!R5129</f>
        <v>عدد</v>
      </c>
      <c r="D1280" s="60">
        <f>'متره برق'!S5129</f>
        <v>135500</v>
      </c>
      <c r="E1280" s="94" t="e">
        <f>VLOOKUP(A1280,'متره برق'!A:K,9,FALSE)</f>
        <v>#N/A</v>
      </c>
      <c r="F1280" s="97">
        <f t="shared" si="41"/>
        <v>0</v>
      </c>
      <c r="G1280" s="98"/>
    </row>
    <row r="1281" spans="1:7" ht="33.950000000000003" customHeight="1" thickBot="1">
      <c r="A1281" s="60">
        <f>'متره برق'!P5130</f>
        <v>121309</v>
      </c>
      <c r="B1281" s="60" t="str">
        <f>'متره برق'!Q5130</f>
        <v>گوشه خارجي چهار محفظه‌اي  ترانکينگ ديواري پريز خور از ورق گالوانيزه گرم (HOT DIP) به ضخامت يک ميلي‌متر  با عايق داخلي و رنگ پودري اپوکسي پلي‌استر با مقاومت ضربه پذيري 100 پوند بر اينچ مربع به ابعاد 200x40 ميلي متر همراه با بست رويه.</v>
      </c>
      <c r="C1281" s="60" t="str">
        <f>'متره برق'!R5130</f>
        <v>عدد</v>
      </c>
      <c r="D1281" s="60">
        <f>'متره برق'!S5130</f>
        <v>300000</v>
      </c>
      <c r="E1281" s="94" t="e">
        <f>VLOOKUP(A1281,'متره برق'!A:K,9,FALSE)</f>
        <v>#N/A</v>
      </c>
      <c r="F1281" s="97">
        <f t="shared" si="41"/>
        <v>0</v>
      </c>
      <c r="G1281" s="98"/>
    </row>
    <row r="1282" spans="1:7" ht="33.950000000000003" customHeight="1" thickBot="1">
      <c r="A1282" s="60">
        <f>'متره برق'!P5131</f>
        <v>121310</v>
      </c>
      <c r="B1282" s="60" t="str">
        <f>'متره برق'!Q5131</f>
        <v>جعبه پريز يک تا چهار پريز خور مخصوص ترانکينگ کفي به ابعاد 200x200 ميلي متر از ورق گالوانيزه گرم (HOT DIP) به ضخامت 1/5 ميلي متر  با عايق داخلي  از عمق 70 تا 130 ميلي متر با درب آلومينيومي دايکاست.</v>
      </c>
      <c r="C1282" s="60" t="str">
        <f>'متره برق'!R5131</f>
        <v>عدد</v>
      </c>
      <c r="D1282" s="60">
        <f>'متره برق'!S5131</f>
        <v>713500</v>
      </c>
      <c r="E1282" s="94" t="e">
        <f>VLOOKUP(A1282,'متره برق'!A:K,9,FALSE)</f>
        <v>#N/A</v>
      </c>
      <c r="F1282" s="97">
        <f t="shared" si="41"/>
        <v>0</v>
      </c>
      <c r="G1282" s="98"/>
    </row>
    <row r="1283" spans="1:7" ht="50.25" customHeight="1" thickBot="1">
      <c r="A1283" s="60">
        <f>'متره برق'!P5132</f>
        <v>121311</v>
      </c>
      <c r="B1283" s="60" t="str">
        <f>'متره برق'!Q5132</f>
        <v>قطعه مسدودکننده جعبه پريز ترانکينگ کفي از ورق گالوانيزه گرم (HOT DIP) به ضخامت 1/5 ميلي متر  با عايق داخلي.</v>
      </c>
      <c r="C1283" s="60" t="str">
        <f>'متره برق'!R5132</f>
        <v>عدد</v>
      </c>
      <c r="D1283" s="60">
        <f>'متره برق'!S5132</f>
        <v>76700</v>
      </c>
      <c r="E1283" s="94" t="e">
        <f>VLOOKUP(A1283,'متره برق'!A:K,9,FALSE)</f>
        <v>#N/A</v>
      </c>
      <c r="F1283" s="97">
        <f t="shared" si="41"/>
        <v>0</v>
      </c>
      <c r="G1283" s="98"/>
    </row>
    <row r="1284" spans="1:7" ht="33.950000000000003" customHeight="1" thickBot="1">
      <c r="A1284" s="60" t="str">
        <f>'متره برق'!P5133</f>
        <v>121312</v>
      </c>
      <c r="B1284" s="60" t="str">
        <f>'متره برق'!Q5133</f>
        <v>قطعه</v>
      </c>
      <c r="C1284" s="60" t="str">
        <f>'متره برق'!R5133</f>
        <v>عدد</v>
      </c>
      <c r="D1284" s="60">
        <f>'متره برق'!S5133</f>
        <v>10000</v>
      </c>
      <c r="E1284" s="94" t="e">
        <f>VLOOKUP(A1284,'متره برق'!A:K,9,FALSE)</f>
        <v>#N/A</v>
      </c>
      <c r="F1284" s="97">
        <f t="shared" ref="F1284:F1286" si="42">IF(ISNA(E1284*D1284),0,ROUND((E1284*D1284),0))</f>
        <v>0</v>
      </c>
      <c r="G1284" s="100" t="s">
        <v>511</v>
      </c>
    </row>
    <row r="1285" spans="1:7" ht="33.950000000000003" customHeight="1" thickBot="1">
      <c r="A1285" s="60" t="str">
        <f>'متره برق'!P5134</f>
        <v>121313</v>
      </c>
      <c r="B1285" s="60" t="str">
        <f>'متره برق'!Q5134</f>
        <v>قطعه1</v>
      </c>
      <c r="C1285" s="60" t="str">
        <f>'متره برق'!R5134</f>
        <v>عدد</v>
      </c>
      <c r="D1285" s="60">
        <f>'متره برق'!S5134</f>
        <v>10001</v>
      </c>
      <c r="E1285" s="94" t="e">
        <f>VLOOKUP(A1285,'متره برق'!A:K,9,FALSE)</f>
        <v>#N/A</v>
      </c>
      <c r="F1285" s="97">
        <f t="shared" si="42"/>
        <v>0</v>
      </c>
      <c r="G1285" s="100" t="s">
        <v>511</v>
      </c>
    </row>
    <row r="1286" spans="1:7" ht="33.950000000000003" customHeight="1" thickBot="1">
      <c r="A1286" s="60" t="str">
        <f>'متره برق'!P5135</f>
        <v>121314</v>
      </c>
      <c r="B1286" s="60" t="str">
        <f>'متره برق'!Q5135</f>
        <v>قطعه2</v>
      </c>
      <c r="C1286" s="60" t="str">
        <f>'متره برق'!R5135</f>
        <v>عدد</v>
      </c>
      <c r="D1286" s="60">
        <f>'متره برق'!S5135</f>
        <v>10002</v>
      </c>
      <c r="E1286" s="94">
        <f>VLOOKUP(A1286,'متره برق'!A:K,9,FALSE)</f>
        <v>1</v>
      </c>
      <c r="F1286" s="97">
        <f t="shared" si="42"/>
        <v>10002</v>
      </c>
      <c r="G1286" s="100" t="s">
        <v>511</v>
      </c>
    </row>
    <row r="1287" spans="1:7" ht="24" thickBot="1">
      <c r="A1287" s="677" t="s">
        <v>659</v>
      </c>
      <c r="B1287" s="678"/>
      <c r="C1287" s="678"/>
      <c r="D1287" s="678"/>
      <c r="E1287" s="679"/>
      <c r="F1287" s="115">
        <f>SUM(F1181:F1283)</f>
        <v>8652000</v>
      </c>
      <c r="G1287" s="102" t="s">
        <v>77</v>
      </c>
    </row>
    <row r="1288" spans="1:7" ht="24" thickBot="1">
      <c r="A1288" s="677" t="s">
        <v>660</v>
      </c>
      <c r="B1288" s="678"/>
      <c r="C1288" s="678"/>
      <c r="D1288" s="678"/>
      <c r="E1288" s="679"/>
      <c r="F1288" s="115">
        <f>SUM(F1284:F1286)</f>
        <v>10002</v>
      </c>
      <c r="G1288" s="102" t="s">
        <v>77</v>
      </c>
    </row>
    <row r="1289" spans="1:7" ht="24" thickBot="1">
      <c r="A1289" s="680" t="s">
        <v>3598</v>
      </c>
      <c r="B1289" s="681"/>
      <c r="C1289" s="681"/>
      <c r="D1289" s="681"/>
      <c r="E1289" s="681"/>
      <c r="F1289" s="682"/>
      <c r="G1289" s="683"/>
    </row>
    <row r="1290" spans="1:7" ht="53.25" customHeight="1" thickBot="1">
      <c r="A1290" s="60">
        <f>'متره برق'!P5136</f>
        <v>130101</v>
      </c>
      <c r="B1290" s="60" t="str">
        <f>'متره برق'!Q5136</f>
        <v>لوله كشي روكار، با لوله پي. وي. سي سخت سنگين Rigid Heavy))، Pg11.</v>
      </c>
      <c r="C1290" s="60" t="str">
        <f>'متره برق'!R5136</f>
        <v>مترطول</v>
      </c>
      <c r="D1290" s="60">
        <f>'متره برق'!S5136</f>
        <v>50000</v>
      </c>
      <c r="E1290" s="94">
        <f>VLOOKUP(A1290,'متره برق'!A:K,9,FALSE)</f>
        <v>1</v>
      </c>
      <c r="F1290" s="97">
        <f t="shared" ref="F1290:F1362" si="43">IF(ISNA(E1290*D1290),0,ROUND((E1290*D1290),0))</f>
        <v>50000</v>
      </c>
      <c r="G1290" s="98"/>
    </row>
    <row r="1291" spans="1:7" ht="32.25" thickBot="1">
      <c r="A1291" s="60">
        <f>'متره برق'!P5137</f>
        <v>130102</v>
      </c>
      <c r="B1291" s="60" t="str">
        <f>'متره برق'!Q5137</f>
        <v>لوله كشي روكار، با لوله پي. وي. سي سخت سنگين Rigid Heavy))، Pg13.5.</v>
      </c>
      <c r="C1291" s="60" t="str">
        <f>'متره برق'!R5137</f>
        <v>مترطول</v>
      </c>
      <c r="D1291" s="60">
        <f>'متره برق'!S5137</f>
        <v>56500</v>
      </c>
      <c r="E1291" s="94" t="e">
        <f>VLOOKUP(A1291,'متره برق'!A:K,9,FALSE)</f>
        <v>#N/A</v>
      </c>
      <c r="F1291" s="97">
        <f t="shared" ref="F1291:F1295" si="44">IF(ISNA(E1291*D1291),0,ROUND((E1291*D1291),0))</f>
        <v>0</v>
      </c>
      <c r="G1291" s="98"/>
    </row>
    <row r="1292" spans="1:7" ht="32.25" thickBot="1">
      <c r="A1292" s="60">
        <f>'متره برق'!P5138</f>
        <v>130103</v>
      </c>
      <c r="B1292" s="60" t="str">
        <f>'متره برق'!Q5138</f>
        <v>لوله كشي روكار، با لوله پي. وي. سي سخت سنگين Rigid Heavy))، Pg16.</v>
      </c>
      <c r="C1292" s="60" t="str">
        <f>'متره برق'!R5138</f>
        <v>مترطول</v>
      </c>
      <c r="D1292" s="60">
        <f>'متره برق'!S5138</f>
        <v>58800</v>
      </c>
      <c r="E1292" s="94" t="e">
        <f>VLOOKUP(A1292,'متره برق'!A:K,9,FALSE)</f>
        <v>#N/A</v>
      </c>
      <c r="F1292" s="97">
        <f t="shared" si="44"/>
        <v>0</v>
      </c>
      <c r="G1292" s="98"/>
    </row>
    <row r="1293" spans="1:7" ht="32.25" thickBot="1">
      <c r="A1293" s="60">
        <f>'متره برق'!P5139</f>
        <v>130104</v>
      </c>
      <c r="B1293" s="60" t="str">
        <f>'متره برق'!Q5139</f>
        <v>لوله كشي روكار، با لوله پي. وي. سي سخت سنگين Rigid Heavy))، Pg21.</v>
      </c>
      <c r="C1293" s="60" t="str">
        <f>'متره برق'!R5139</f>
        <v>مترطول</v>
      </c>
      <c r="D1293" s="60">
        <f>'متره برق'!S5139</f>
        <v>68000</v>
      </c>
      <c r="E1293" s="94" t="e">
        <f>VLOOKUP(A1293,'متره برق'!A:K,9,FALSE)</f>
        <v>#N/A</v>
      </c>
      <c r="F1293" s="97">
        <f t="shared" si="44"/>
        <v>0</v>
      </c>
      <c r="G1293" s="98"/>
    </row>
    <row r="1294" spans="1:7" ht="32.25" thickBot="1">
      <c r="A1294" s="60">
        <f>'متره برق'!P5140</f>
        <v>130105</v>
      </c>
      <c r="B1294" s="60" t="str">
        <f>'متره برق'!Q5140</f>
        <v>لوله كشي روكار، با لوله پي. وي. سي سخت سنگين Rigid Heavy))، Pg29.</v>
      </c>
      <c r="C1294" s="60" t="str">
        <f>'متره برق'!R5140</f>
        <v>مترطول</v>
      </c>
      <c r="D1294" s="60">
        <f>'متره برق'!S5140</f>
        <v>71200</v>
      </c>
      <c r="E1294" s="94" t="e">
        <f>VLOOKUP(A1294,'متره برق'!A:K,9,FALSE)</f>
        <v>#N/A</v>
      </c>
      <c r="F1294" s="97">
        <f t="shared" si="44"/>
        <v>0</v>
      </c>
      <c r="G1294" s="98"/>
    </row>
    <row r="1295" spans="1:7" ht="32.25" thickBot="1">
      <c r="A1295" s="60">
        <f>'متره برق'!P5141</f>
        <v>130106</v>
      </c>
      <c r="B1295" s="60" t="str">
        <f>'متره برق'!Q5141</f>
        <v>لوله كشي روكار، با لوله پي. وي. سي سخت سنگين Rigid Heavy))، Pg36.</v>
      </c>
      <c r="C1295" s="60" t="str">
        <f>'متره برق'!R5141</f>
        <v>مترطول</v>
      </c>
      <c r="D1295" s="60">
        <f>'متره برق'!S5141</f>
        <v>77700</v>
      </c>
      <c r="E1295" s="94" t="e">
        <f>VLOOKUP(A1295,'متره برق'!A:K,9,FALSE)</f>
        <v>#N/A</v>
      </c>
      <c r="F1295" s="97">
        <f t="shared" si="44"/>
        <v>0</v>
      </c>
      <c r="G1295" s="98"/>
    </row>
    <row r="1296" spans="1:7" ht="32.25" thickBot="1">
      <c r="A1296" s="60">
        <f>'متره برق'!P5142</f>
        <v>130107</v>
      </c>
      <c r="B1296" s="60" t="str">
        <f>'متره برق'!Q5142</f>
        <v>لوله كشي روكار، با لوله پي. وي. سي سخت سنگين Rigid Heavy))، Pg42.</v>
      </c>
      <c r="C1296" s="60" t="str">
        <f>'متره برق'!R5142</f>
        <v>مترطول</v>
      </c>
      <c r="D1296" s="60">
        <f>'متره برق'!S5142</f>
        <v>87900</v>
      </c>
      <c r="E1296" s="94" t="e">
        <f>VLOOKUP(A1296,'متره برق'!A:K,9,FALSE)</f>
        <v>#N/A</v>
      </c>
      <c r="F1296" s="97">
        <f t="shared" ref="F1296:F1355" si="45">IF(ISNA(E1296*D1296),0,ROUND((E1296*D1296),0))</f>
        <v>0</v>
      </c>
      <c r="G1296" s="98"/>
    </row>
    <row r="1297" spans="1:7" ht="32.25" thickBot="1">
      <c r="A1297" s="60">
        <f>'متره برق'!P5143</f>
        <v>130108</v>
      </c>
      <c r="B1297" s="60" t="str">
        <f>'متره برق'!Q5143</f>
        <v>لوله كشي روكار، با لوله پي. وي. سي سخت سنگين Rigid Heavy))، Pg48.</v>
      </c>
      <c r="C1297" s="60" t="str">
        <f>'متره برق'!R5143</f>
        <v>مترطول</v>
      </c>
      <c r="D1297" s="60">
        <f>'متره برق'!S5143</f>
        <v>97400</v>
      </c>
      <c r="E1297" s="94" t="e">
        <f>VLOOKUP(A1297,'متره برق'!A:K,9,FALSE)</f>
        <v>#N/A</v>
      </c>
      <c r="F1297" s="97">
        <f t="shared" si="45"/>
        <v>0</v>
      </c>
      <c r="G1297" s="98"/>
    </row>
    <row r="1298" spans="1:7" ht="32.25" thickBot="1">
      <c r="A1298" s="60">
        <f>'متره برق'!P5144</f>
        <v>130201</v>
      </c>
      <c r="B1298" s="60" t="str">
        <f>'متره برق'!Q5144</f>
        <v>لوله كشي توكار، با لوله پي. وي. سي سخت سنگين Rigid Heavy))، Pg11.</v>
      </c>
      <c r="C1298" s="60" t="str">
        <f>'متره برق'!R5144</f>
        <v>مترطول</v>
      </c>
      <c r="D1298" s="60">
        <f>'متره برق'!S5144</f>
        <v>30000</v>
      </c>
      <c r="E1298" s="94" t="e">
        <f>VLOOKUP(A1298,'متره برق'!A:K,9,FALSE)</f>
        <v>#N/A</v>
      </c>
      <c r="F1298" s="97">
        <f t="shared" si="45"/>
        <v>0</v>
      </c>
      <c r="G1298" s="98"/>
    </row>
    <row r="1299" spans="1:7" ht="32.25" thickBot="1">
      <c r="A1299" s="60">
        <f>'متره برق'!P5145</f>
        <v>130202</v>
      </c>
      <c r="B1299" s="60" t="str">
        <f>'متره برق'!Q5145</f>
        <v>لوله كشي توكار، با لوله پي. وي. سي سخت سنگين Rigid Heavy))، Pg13.5.</v>
      </c>
      <c r="C1299" s="60" t="str">
        <f>'متره برق'!R5145</f>
        <v>مترطول</v>
      </c>
      <c r="D1299" s="60">
        <f>'متره برق'!S5145</f>
        <v>36400</v>
      </c>
      <c r="E1299" s="94" t="e">
        <f>VLOOKUP(A1299,'متره برق'!A:K,9,FALSE)</f>
        <v>#N/A</v>
      </c>
      <c r="F1299" s="97">
        <f t="shared" si="45"/>
        <v>0</v>
      </c>
      <c r="G1299" s="98"/>
    </row>
    <row r="1300" spans="1:7" ht="32.25" thickBot="1">
      <c r="A1300" s="60">
        <f>'متره برق'!P5146</f>
        <v>130203</v>
      </c>
      <c r="B1300" s="60" t="str">
        <f>'متره برق'!Q5146</f>
        <v>لوله كشي توكار، با لوله پي. وي. سي سخت سنگين Rigid Heavy))، Pg16.</v>
      </c>
      <c r="C1300" s="60" t="str">
        <f>'متره برق'!R5146</f>
        <v>مترطول</v>
      </c>
      <c r="D1300" s="60">
        <f>'متره برق'!S5146</f>
        <v>38800</v>
      </c>
      <c r="E1300" s="94" t="e">
        <f>VLOOKUP(A1300,'متره برق'!A:K,9,FALSE)</f>
        <v>#N/A</v>
      </c>
      <c r="F1300" s="97">
        <f t="shared" si="45"/>
        <v>0</v>
      </c>
      <c r="G1300" s="98"/>
    </row>
    <row r="1301" spans="1:7" ht="32.25" thickBot="1">
      <c r="A1301" s="60">
        <f>'متره برق'!P5147</f>
        <v>130204</v>
      </c>
      <c r="B1301" s="60" t="str">
        <f>'متره برق'!Q5147</f>
        <v>لوله كشي توكار، با لوله پي. وي. سي سخت سنگين Rigid Heavy))، Pg21.</v>
      </c>
      <c r="C1301" s="60" t="str">
        <f>'متره برق'!R5147</f>
        <v>مترطول</v>
      </c>
      <c r="D1301" s="60">
        <f>'متره برق'!S5147</f>
        <v>48000</v>
      </c>
      <c r="E1301" s="94" t="e">
        <f>VLOOKUP(A1301,'متره برق'!A:K,9,FALSE)</f>
        <v>#N/A</v>
      </c>
      <c r="F1301" s="97">
        <f t="shared" si="45"/>
        <v>0</v>
      </c>
      <c r="G1301" s="98"/>
    </row>
    <row r="1302" spans="1:7" ht="32.25" thickBot="1">
      <c r="A1302" s="60">
        <f>'متره برق'!P5148</f>
        <v>130205</v>
      </c>
      <c r="B1302" s="60" t="str">
        <f>'متره برق'!Q5148</f>
        <v>لوله كشي توكار، با لوله پي. وي. سي سخت سنگين Rigid Heavy))، Pg29.</v>
      </c>
      <c r="C1302" s="60" t="str">
        <f>'متره برق'!R5148</f>
        <v>مترطول</v>
      </c>
      <c r="D1302" s="60">
        <f>'متره برق'!S5148</f>
        <v>51200</v>
      </c>
      <c r="E1302" s="94" t="e">
        <f>VLOOKUP(A1302,'متره برق'!A:K,9,FALSE)</f>
        <v>#N/A</v>
      </c>
      <c r="F1302" s="97">
        <f t="shared" si="45"/>
        <v>0</v>
      </c>
      <c r="G1302" s="98"/>
    </row>
    <row r="1303" spans="1:7" ht="32.25" thickBot="1">
      <c r="A1303" s="60">
        <f>'متره برق'!P5149</f>
        <v>130206</v>
      </c>
      <c r="B1303" s="60" t="str">
        <f>'متره برق'!Q5149</f>
        <v>لوله كشي توكار، با لوله پي. وي. سي سخت سنگين Rigid Heavy))، Pg36.</v>
      </c>
      <c r="C1303" s="60" t="str">
        <f>'متره برق'!R5149</f>
        <v>مترطول</v>
      </c>
      <c r="D1303" s="60">
        <f>'متره برق'!S5149</f>
        <v>58200</v>
      </c>
      <c r="E1303" s="94" t="e">
        <f>VLOOKUP(A1303,'متره برق'!A:K,9,FALSE)</f>
        <v>#N/A</v>
      </c>
      <c r="F1303" s="97">
        <f t="shared" si="45"/>
        <v>0</v>
      </c>
      <c r="G1303" s="98"/>
    </row>
    <row r="1304" spans="1:7" ht="32.25" thickBot="1">
      <c r="A1304" s="60">
        <f>'متره برق'!P5150</f>
        <v>130207</v>
      </c>
      <c r="B1304" s="60" t="str">
        <f>'متره برق'!Q5150</f>
        <v>لوله كشي توكار، با لوله پي. وي. سي سخت سنگين Rigid Heavy))، Pg42.</v>
      </c>
      <c r="C1304" s="60" t="str">
        <f>'متره برق'!R5150</f>
        <v>مترطول</v>
      </c>
      <c r="D1304" s="60">
        <f>'متره برق'!S5150</f>
        <v>68300</v>
      </c>
      <c r="E1304" s="94" t="e">
        <f>VLOOKUP(A1304,'متره برق'!A:K,9,FALSE)</f>
        <v>#N/A</v>
      </c>
      <c r="F1304" s="97">
        <f t="shared" si="45"/>
        <v>0</v>
      </c>
      <c r="G1304" s="98"/>
    </row>
    <row r="1305" spans="1:7" ht="32.25" thickBot="1">
      <c r="A1305" s="60">
        <f>'متره برق'!P5151</f>
        <v>130208</v>
      </c>
      <c r="B1305" s="60" t="str">
        <f>'متره برق'!Q5151</f>
        <v>لوله كشي توكار، با لوله پي. وي. سي سخت سنگين Rigid Heavy))، Pg48.</v>
      </c>
      <c r="C1305" s="60" t="str">
        <f>'متره برق'!R5151</f>
        <v>مترطول</v>
      </c>
      <c r="D1305" s="60">
        <f>'متره برق'!S5151</f>
        <v>77400</v>
      </c>
      <c r="E1305" s="94" t="e">
        <f>VLOOKUP(A1305,'متره برق'!A:K,9,FALSE)</f>
        <v>#N/A</v>
      </c>
      <c r="F1305" s="97">
        <f t="shared" si="45"/>
        <v>0</v>
      </c>
      <c r="G1305" s="98"/>
    </row>
    <row r="1306" spans="1:7" ht="32.25" thickBot="1">
      <c r="A1306" s="60">
        <f>'متره برق'!P5152</f>
        <v>130301</v>
      </c>
      <c r="B1306" s="60" t="str">
        <f>'متره برق'!Q5152</f>
        <v>لوله كشي روكار، با لوله پي. وي. سي سخت متوسط Rigid Medium))، Pg11.</v>
      </c>
      <c r="C1306" s="60" t="str">
        <f>'متره برق'!R5152</f>
        <v>مترطول</v>
      </c>
      <c r="D1306" s="60">
        <f>'متره برق'!S5152</f>
        <v>48000</v>
      </c>
      <c r="E1306" s="94" t="e">
        <f>VLOOKUP(A1306,'متره برق'!A:K,9,FALSE)</f>
        <v>#N/A</v>
      </c>
      <c r="F1306" s="97">
        <f t="shared" si="45"/>
        <v>0</v>
      </c>
      <c r="G1306" s="98"/>
    </row>
    <row r="1307" spans="1:7" ht="32.25" thickBot="1">
      <c r="A1307" s="60">
        <f>'متره برق'!P5153</f>
        <v>130302</v>
      </c>
      <c r="B1307" s="60" t="str">
        <f>'متره برق'!Q5153</f>
        <v>لوله كشي روكار، با لوله پي. وي. سي سخت متوسط Rigid Medium))، Pg13.5.</v>
      </c>
      <c r="C1307" s="60" t="str">
        <f>'متره برق'!R5153</f>
        <v>مترطول</v>
      </c>
      <c r="D1307" s="60">
        <f>'متره برق'!S5153</f>
        <v>54900</v>
      </c>
      <c r="E1307" s="94" t="e">
        <f>VLOOKUP(A1307,'متره برق'!A:K,9,FALSE)</f>
        <v>#N/A</v>
      </c>
      <c r="F1307" s="97">
        <f t="shared" si="45"/>
        <v>0</v>
      </c>
      <c r="G1307" s="98"/>
    </row>
    <row r="1308" spans="1:7" ht="32.25" thickBot="1">
      <c r="A1308" s="60">
        <f>'متره برق'!P5154</f>
        <v>130303</v>
      </c>
      <c r="B1308" s="60" t="str">
        <f>'متره برق'!Q5154</f>
        <v>لوله كشي روكار، با لوله پي. وي. سي سخت متوسط Rigid Medium))، Pg16.</v>
      </c>
      <c r="C1308" s="60" t="str">
        <f>'متره برق'!R5154</f>
        <v>مترطول</v>
      </c>
      <c r="D1308" s="60">
        <f>'متره برق'!S5154</f>
        <v>56800</v>
      </c>
      <c r="E1308" s="94" t="e">
        <f>VLOOKUP(A1308,'متره برق'!A:K,9,FALSE)</f>
        <v>#N/A</v>
      </c>
      <c r="F1308" s="97">
        <f t="shared" si="45"/>
        <v>0</v>
      </c>
      <c r="G1308" s="98"/>
    </row>
    <row r="1309" spans="1:7" ht="32.25" thickBot="1">
      <c r="A1309" s="60">
        <f>'متره برق'!P5155</f>
        <v>130304</v>
      </c>
      <c r="B1309" s="60" t="str">
        <f>'متره برق'!Q5155</f>
        <v>لوله كشي روكار، با لوله پي. وي. سي سخت متوسط Rigid Medium))، Pg21.</v>
      </c>
      <c r="C1309" s="60" t="str">
        <f>'متره برق'!R5155</f>
        <v>مترطول</v>
      </c>
      <c r="D1309" s="60">
        <f>'متره برق'!S5155</f>
        <v>64900</v>
      </c>
      <c r="E1309" s="94" t="e">
        <f>VLOOKUP(A1309,'متره برق'!A:K,9,FALSE)</f>
        <v>#N/A</v>
      </c>
      <c r="F1309" s="97">
        <f t="shared" si="45"/>
        <v>0</v>
      </c>
      <c r="G1309" s="98"/>
    </row>
    <row r="1310" spans="1:7" ht="32.25" thickBot="1">
      <c r="A1310" s="60">
        <f>'متره برق'!P5156</f>
        <v>130305</v>
      </c>
      <c r="B1310" s="60" t="str">
        <f>'متره برق'!Q5156</f>
        <v>لوله كشي روكار، با لوله پي. وي. سي سخت متوسط Rigid Medium))، Pg29.</v>
      </c>
      <c r="C1310" s="60" t="str">
        <f>'متره برق'!R5156</f>
        <v>مترطول</v>
      </c>
      <c r="D1310" s="60">
        <f>'متره برق'!S5156</f>
        <v>65200</v>
      </c>
      <c r="E1310" s="94" t="e">
        <f>VLOOKUP(A1310,'متره برق'!A:K,9,FALSE)</f>
        <v>#N/A</v>
      </c>
      <c r="F1310" s="97">
        <f t="shared" si="45"/>
        <v>0</v>
      </c>
      <c r="G1310" s="98"/>
    </row>
    <row r="1311" spans="1:7" ht="32.25" thickBot="1">
      <c r="A1311" s="60">
        <f>'متره برق'!P5157</f>
        <v>130306</v>
      </c>
      <c r="B1311" s="60" t="str">
        <f>'متره برق'!Q5157</f>
        <v>لوله كشي روكار، با لوله پي. وي. سي سخت متوسط Rigid Medium))، Pg36.</v>
      </c>
      <c r="C1311" s="60" t="str">
        <f>'متره برق'!R5157</f>
        <v>مترطول</v>
      </c>
      <c r="D1311" s="60">
        <f>'متره برق'!S5157</f>
        <v>74800</v>
      </c>
      <c r="E1311" s="94" t="e">
        <f>VLOOKUP(A1311,'متره برق'!A:K,9,FALSE)</f>
        <v>#N/A</v>
      </c>
      <c r="F1311" s="97">
        <f t="shared" si="45"/>
        <v>0</v>
      </c>
      <c r="G1311" s="98"/>
    </row>
    <row r="1312" spans="1:7" ht="32.25" thickBot="1">
      <c r="A1312" s="60">
        <f>'متره برق'!P5158</f>
        <v>130307</v>
      </c>
      <c r="B1312" s="60" t="str">
        <f>'متره برق'!Q5158</f>
        <v>لوله كشي روكار، با لوله پي. وي. سي سخت متوسط Rigid Medium))، Pg42.</v>
      </c>
      <c r="C1312" s="60" t="str">
        <f>'متره برق'!R5158</f>
        <v>مترطول</v>
      </c>
      <c r="D1312" s="60">
        <f>'متره برق'!S5158</f>
        <v>81000</v>
      </c>
      <c r="E1312" s="94" t="e">
        <f>VLOOKUP(A1312,'متره برق'!A:K,9,FALSE)</f>
        <v>#N/A</v>
      </c>
      <c r="F1312" s="97">
        <f t="shared" si="45"/>
        <v>0</v>
      </c>
      <c r="G1312" s="98"/>
    </row>
    <row r="1313" spans="1:7" ht="32.25" thickBot="1">
      <c r="A1313" s="60">
        <f>'متره برق'!P5159</f>
        <v>130308</v>
      </c>
      <c r="B1313" s="60" t="str">
        <f>'متره برق'!Q5159</f>
        <v>لوله كشي روكار، با لوله پي. وي. سي سخت متوسط Rigid Medium))، Pg48.</v>
      </c>
      <c r="C1313" s="60" t="str">
        <f>'متره برق'!R5159</f>
        <v>مترطول</v>
      </c>
      <c r="D1313" s="60">
        <f>'متره برق'!S5159</f>
        <v>73900</v>
      </c>
      <c r="E1313" s="94" t="e">
        <f>VLOOKUP(A1313,'متره برق'!A:K,9,FALSE)</f>
        <v>#N/A</v>
      </c>
      <c r="F1313" s="97">
        <f t="shared" si="45"/>
        <v>0</v>
      </c>
      <c r="G1313" s="98"/>
    </row>
    <row r="1314" spans="1:7" ht="32.25" thickBot="1">
      <c r="A1314" s="60">
        <f>'متره برق'!P5160</f>
        <v>130401</v>
      </c>
      <c r="B1314" s="60" t="str">
        <f>'متره برق'!Q5160</f>
        <v>لوله كشي توكار، با لوله پي. وي. سي سخت متوسط Rigid Medium))، Pg11.</v>
      </c>
      <c r="C1314" s="60" t="str">
        <f>'متره برق'!R5160</f>
        <v>مترطول</v>
      </c>
      <c r="D1314" s="60">
        <f>'متره برق'!S5160</f>
        <v>28000</v>
      </c>
      <c r="E1314" s="94" t="e">
        <f>VLOOKUP(A1314,'متره برق'!A:K,9,FALSE)</f>
        <v>#N/A</v>
      </c>
      <c r="F1314" s="97">
        <f t="shared" si="45"/>
        <v>0</v>
      </c>
      <c r="G1314" s="98"/>
    </row>
    <row r="1315" spans="1:7" ht="32.25" thickBot="1">
      <c r="A1315" s="60">
        <f>'متره برق'!P5161</f>
        <v>130402</v>
      </c>
      <c r="B1315" s="60" t="str">
        <f>'متره برق'!Q5161</f>
        <v>لوله كشي توكار، با لوله پي. وي. سي سخت متوسط Rigid Medium))، Pg13.5.</v>
      </c>
      <c r="C1315" s="60" t="str">
        <f>'متره برق'!R5161</f>
        <v>مترطول</v>
      </c>
      <c r="D1315" s="60">
        <f>'متره برق'!S5161</f>
        <v>34800</v>
      </c>
      <c r="E1315" s="94" t="e">
        <f>VLOOKUP(A1315,'متره برق'!A:K,9,FALSE)</f>
        <v>#N/A</v>
      </c>
      <c r="F1315" s="97">
        <f t="shared" si="45"/>
        <v>0</v>
      </c>
      <c r="G1315" s="98"/>
    </row>
    <row r="1316" spans="1:7" ht="32.25" thickBot="1">
      <c r="A1316" s="60">
        <f>'متره برق'!P5162</f>
        <v>130403</v>
      </c>
      <c r="B1316" s="60" t="str">
        <f>'متره برق'!Q5162</f>
        <v>لوله كشي توكار، با لوله پي. وي. سي سخت متوسط Rigid Medium))، Pg16.</v>
      </c>
      <c r="C1316" s="60" t="str">
        <f>'متره برق'!R5162</f>
        <v>مترطول</v>
      </c>
      <c r="D1316" s="60">
        <f>'متره برق'!S5162</f>
        <v>36800</v>
      </c>
      <c r="E1316" s="94" t="e">
        <f>VLOOKUP(A1316,'متره برق'!A:K,9,FALSE)</f>
        <v>#N/A</v>
      </c>
      <c r="F1316" s="97">
        <f t="shared" si="45"/>
        <v>0</v>
      </c>
      <c r="G1316" s="98"/>
    </row>
    <row r="1317" spans="1:7" ht="32.25" thickBot="1">
      <c r="A1317" s="60">
        <f>'متره برق'!P5163</f>
        <v>130404</v>
      </c>
      <c r="B1317" s="60" t="str">
        <f>'متره برق'!Q5163</f>
        <v>لوله كشي توكار، با لوله پي. وي. سي سخت متوسط Rigid Medium))، Pg21.</v>
      </c>
      <c r="C1317" s="60" t="str">
        <f>'متره برق'!R5163</f>
        <v>مترطول</v>
      </c>
      <c r="D1317" s="60">
        <f>'متره برق'!S5163</f>
        <v>44900</v>
      </c>
      <c r="E1317" s="94" t="e">
        <f>VLOOKUP(A1317,'متره برق'!A:K,9,FALSE)</f>
        <v>#N/A</v>
      </c>
      <c r="F1317" s="97">
        <f t="shared" si="45"/>
        <v>0</v>
      </c>
      <c r="G1317" s="98"/>
    </row>
    <row r="1318" spans="1:7" ht="32.25" thickBot="1">
      <c r="A1318" s="60">
        <f>'متره برق'!P5164</f>
        <v>130405</v>
      </c>
      <c r="B1318" s="60" t="str">
        <f>'متره برق'!Q5164</f>
        <v>لوله كشي توكار، با لوله پي. وي. سي سخت متوسط Rigid Medium))، Pg29.</v>
      </c>
      <c r="C1318" s="60" t="str">
        <f>'متره برق'!R5164</f>
        <v>مترطول</v>
      </c>
      <c r="D1318" s="60">
        <f>'متره برق'!S5164</f>
        <v>45200</v>
      </c>
      <c r="E1318" s="94" t="e">
        <f>VLOOKUP(A1318,'متره برق'!A:K,9,FALSE)</f>
        <v>#N/A</v>
      </c>
      <c r="F1318" s="97">
        <f t="shared" si="45"/>
        <v>0</v>
      </c>
      <c r="G1318" s="98"/>
    </row>
    <row r="1319" spans="1:7" ht="32.25" thickBot="1">
      <c r="A1319" s="60">
        <f>'متره برق'!P5165</f>
        <v>130406</v>
      </c>
      <c r="B1319" s="60" t="str">
        <f>'متره برق'!Q5165</f>
        <v>لوله كشي توكار، با لوله پي. وي. سي سخت متوسط Rigid Medium))، Pg36.</v>
      </c>
      <c r="C1319" s="60" t="str">
        <f>'متره برق'!R5165</f>
        <v>مترطول</v>
      </c>
      <c r="D1319" s="60">
        <f>'متره برق'!S5165</f>
        <v>55300</v>
      </c>
      <c r="E1319" s="94" t="e">
        <f>VLOOKUP(A1319,'متره برق'!A:K,9,FALSE)</f>
        <v>#N/A</v>
      </c>
      <c r="F1319" s="97">
        <f t="shared" si="45"/>
        <v>0</v>
      </c>
      <c r="G1319" s="98"/>
    </row>
    <row r="1320" spans="1:7" ht="32.25" thickBot="1">
      <c r="A1320" s="60">
        <f>'متره برق'!P5166</f>
        <v>130407</v>
      </c>
      <c r="B1320" s="60" t="str">
        <f>'متره برق'!Q5166</f>
        <v>لوله كشي توكار، با لوله پي. وي. سي سخت متوسط Rigid Medium))، Pg42.</v>
      </c>
      <c r="C1320" s="60" t="str">
        <f>'متره برق'!R5166</f>
        <v>مترطول</v>
      </c>
      <c r="D1320" s="60">
        <f>'متره برق'!S5166</f>
        <v>61500</v>
      </c>
      <c r="E1320" s="94" t="e">
        <f>VLOOKUP(A1320,'متره برق'!A:K,9,FALSE)</f>
        <v>#N/A</v>
      </c>
      <c r="F1320" s="97">
        <f t="shared" si="45"/>
        <v>0</v>
      </c>
      <c r="G1320" s="98"/>
    </row>
    <row r="1321" spans="1:7" ht="32.25" thickBot="1">
      <c r="A1321" s="60">
        <f>'متره برق'!P5167</f>
        <v>130408</v>
      </c>
      <c r="B1321" s="60" t="str">
        <f>'متره برق'!Q5167</f>
        <v>لوله كشي توكار، با لوله پي. وي. سي سخت متوسط Rigid Medium))، Pg48.</v>
      </c>
      <c r="C1321" s="60" t="str">
        <f>'متره برق'!R5167</f>
        <v>مترطول</v>
      </c>
      <c r="D1321" s="60">
        <f>'متره برق'!S5167</f>
        <v>53900</v>
      </c>
      <c r="E1321" s="94" t="e">
        <f>VLOOKUP(A1321,'متره برق'!A:K,9,FALSE)</f>
        <v>#N/A</v>
      </c>
      <c r="F1321" s="97">
        <f t="shared" si="45"/>
        <v>0</v>
      </c>
      <c r="G1321" s="98"/>
    </row>
    <row r="1322" spans="1:7" ht="32.25" thickBot="1">
      <c r="A1322" s="60">
        <f>'متره برق'!P5168</f>
        <v>130501</v>
      </c>
      <c r="B1322" s="60" t="str">
        <f>'متره برق'!Q5168</f>
        <v>لوله كشي توكار، با لوله پي. وي. سي سخت سبك Rigid Light))، Pg11.</v>
      </c>
      <c r="C1322" s="60" t="str">
        <f>'متره برق'!R5168</f>
        <v>مترطول</v>
      </c>
      <c r="D1322" s="60">
        <f>'متره برق'!S5168</f>
        <v>0</v>
      </c>
      <c r="E1322" s="94" t="e">
        <f>VLOOKUP(A1322,'متره برق'!A:K,9,FALSE)</f>
        <v>#N/A</v>
      </c>
      <c r="F1322" s="97">
        <f t="shared" si="45"/>
        <v>0</v>
      </c>
      <c r="G1322" s="98"/>
    </row>
    <row r="1323" spans="1:7" ht="32.25" thickBot="1">
      <c r="A1323" s="60">
        <f>'متره برق'!P5169</f>
        <v>130502</v>
      </c>
      <c r="B1323" s="60" t="str">
        <f>'متره برق'!Q5169</f>
        <v>لوله كشي توكار، با لوله پي. وي. سي سخت سبك Rigid Light))، Pg13.5.</v>
      </c>
      <c r="C1323" s="60" t="str">
        <f>'متره برق'!R5169</f>
        <v>مترطول</v>
      </c>
      <c r="D1323" s="60">
        <f>'متره برق'!S5169</f>
        <v>35700</v>
      </c>
      <c r="E1323" s="94" t="e">
        <f>VLOOKUP(A1323,'متره برق'!A:K,9,FALSE)</f>
        <v>#N/A</v>
      </c>
      <c r="F1323" s="97">
        <f t="shared" si="45"/>
        <v>0</v>
      </c>
      <c r="G1323" s="98"/>
    </row>
    <row r="1324" spans="1:7" ht="32.25" thickBot="1">
      <c r="A1324" s="60">
        <f>'متره برق'!P5170</f>
        <v>130503</v>
      </c>
      <c r="B1324" s="60" t="str">
        <f>'متره برق'!Q5170</f>
        <v>لوله كشي توكار، با لوله پي. وي. سي سخت سبك Rigid Light))، Pg16.</v>
      </c>
      <c r="C1324" s="60" t="str">
        <f>'متره برق'!R5170</f>
        <v>مترطول</v>
      </c>
      <c r="D1324" s="60">
        <f>'متره برق'!S5170</f>
        <v>36900</v>
      </c>
      <c r="E1324" s="94" t="e">
        <f>VLOOKUP(A1324,'متره برق'!A:K,9,FALSE)</f>
        <v>#N/A</v>
      </c>
      <c r="F1324" s="97">
        <f t="shared" si="45"/>
        <v>0</v>
      </c>
      <c r="G1324" s="98"/>
    </row>
    <row r="1325" spans="1:7" ht="32.25" thickBot="1">
      <c r="A1325" s="60">
        <f>'متره برق'!P5171</f>
        <v>130504</v>
      </c>
      <c r="B1325" s="60" t="str">
        <f>'متره برق'!Q5171</f>
        <v>لوله كشي توكار، با لوله پي. وي. سي سخت سبك Rigid Light))، Pg21.</v>
      </c>
      <c r="C1325" s="60" t="str">
        <f>'متره برق'!R5171</f>
        <v>مترطول</v>
      </c>
      <c r="D1325" s="60">
        <f>'متره برق'!S5171</f>
        <v>43600</v>
      </c>
      <c r="E1325" s="94" t="e">
        <f>VLOOKUP(A1325,'متره برق'!A:K,9,FALSE)</f>
        <v>#N/A</v>
      </c>
      <c r="F1325" s="97">
        <f t="shared" si="45"/>
        <v>0</v>
      </c>
      <c r="G1325" s="98"/>
    </row>
    <row r="1326" spans="1:7" ht="32.25" thickBot="1">
      <c r="A1326" s="60">
        <f>'متره برق'!P5172</f>
        <v>130505</v>
      </c>
      <c r="B1326" s="60" t="str">
        <f>'متره برق'!Q5172</f>
        <v>لوله كشي توكار، با لوله پي. وي. سي سخت سبك Rigid Light))، Pg29.</v>
      </c>
      <c r="C1326" s="60" t="str">
        <f>'متره برق'!R5172</f>
        <v>مترطول</v>
      </c>
      <c r="D1326" s="60">
        <f>'متره برق'!S5172</f>
        <v>45800</v>
      </c>
      <c r="E1326" s="94" t="e">
        <f>VLOOKUP(A1326,'متره برق'!A:K,9,FALSE)</f>
        <v>#N/A</v>
      </c>
      <c r="F1326" s="97">
        <f t="shared" si="45"/>
        <v>0</v>
      </c>
      <c r="G1326" s="98"/>
    </row>
    <row r="1327" spans="1:7" ht="32.25" thickBot="1">
      <c r="A1327" s="60">
        <f>'متره برق'!P5173</f>
        <v>130506</v>
      </c>
      <c r="B1327" s="60" t="str">
        <f>'متره برق'!Q5173</f>
        <v>لوله كشي توكار، با لوله پي. وي. سي سخت سبك Rigid Light))، Pg36.</v>
      </c>
      <c r="C1327" s="60" t="str">
        <f>'متره برق'!R5173</f>
        <v>مترطول</v>
      </c>
      <c r="D1327" s="60">
        <f>'متره برق'!S5173</f>
        <v>54600</v>
      </c>
      <c r="E1327" s="94" t="e">
        <f>VLOOKUP(A1327,'متره برق'!A:K,9,FALSE)</f>
        <v>#N/A</v>
      </c>
      <c r="F1327" s="97">
        <f t="shared" si="45"/>
        <v>0</v>
      </c>
      <c r="G1327" s="98"/>
    </row>
    <row r="1328" spans="1:7" ht="32.25" thickBot="1">
      <c r="A1328" s="60">
        <f>'متره برق'!P5174</f>
        <v>130507</v>
      </c>
      <c r="B1328" s="60" t="str">
        <f>'متره برق'!Q5174</f>
        <v>لوله كشي توكار، با لوله پي. وي. سي سخت سبك Rigid Light))، Pg42.</v>
      </c>
      <c r="C1328" s="60" t="str">
        <f>'متره برق'!R5174</f>
        <v>مترطول</v>
      </c>
      <c r="D1328" s="60">
        <f>'متره برق'!S5174</f>
        <v>57200</v>
      </c>
      <c r="E1328" s="94" t="e">
        <f>VLOOKUP(A1328,'متره برق'!A:K,9,FALSE)</f>
        <v>#N/A</v>
      </c>
      <c r="F1328" s="97">
        <f t="shared" si="45"/>
        <v>0</v>
      </c>
      <c r="G1328" s="98"/>
    </row>
    <row r="1329" spans="1:7" ht="32.25" thickBot="1">
      <c r="A1329" s="60">
        <f>'متره برق'!P5175</f>
        <v>130508</v>
      </c>
      <c r="B1329" s="60" t="str">
        <f>'متره برق'!Q5175</f>
        <v>لوله كشي توكار، با لوله پي. وي. سي سخت سبك Rigid Light))، Pg48.</v>
      </c>
      <c r="C1329" s="60" t="str">
        <f>'متره برق'!R5175</f>
        <v>مترطول</v>
      </c>
      <c r="D1329" s="60">
        <f>'متره برق'!S5175</f>
        <v>0</v>
      </c>
      <c r="E1329" s="94" t="e">
        <f>VLOOKUP(A1329,'متره برق'!A:K,9,FALSE)</f>
        <v>#N/A</v>
      </c>
      <c r="F1329" s="97">
        <f t="shared" si="45"/>
        <v>0</v>
      </c>
      <c r="G1329" s="98"/>
    </row>
    <row r="1330" spans="1:7" ht="48" thickBot="1">
      <c r="A1330" s="60">
        <f>'متره برق'!P5176</f>
        <v>130601</v>
      </c>
      <c r="B1330" s="60" t="str">
        <f>'متره برق'!Q5176</f>
        <v>لوله كشي توكار، با لوله پي. وي. سي سنگين (قوي) قابل انعطاف دوجداره (جدار داخلي خرطومي و جدار دوم صاف) براي نصب در داخل بتون و ادامه آن، نمره 11.</v>
      </c>
      <c r="C1330" s="60" t="str">
        <f>'متره برق'!R5176</f>
        <v>مترطول</v>
      </c>
      <c r="D1330" s="60">
        <f>'متره برق'!S5176</f>
        <v>0</v>
      </c>
      <c r="E1330" s="94" t="e">
        <f>VLOOKUP(A1330,'متره برق'!A:K,9,FALSE)</f>
        <v>#N/A</v>
      </c>
      <c r="F1330" s="97">
        <f t="shared" si="45"/>
        <v>0</v>
      </c>
      <c r="G1330" s="98"/>
    </row>
    <row r="1331" spans="1:7" ht="48" thickBot="1">
      <c r="A1331" s="60">
        <f>'متره برق'!P5177</f>
        <v>130602</v>
      </c>
      <c r="B1331" s="60" t="str">
        <f>'متره برق'!Q5177</f>
        <v>لوله كشي توكار، با لوله پي. وي. سي سنگين (قوي) قابل انعطاف دوجداره (جدار داخلي خرطومي و جدار دوم صاف) براي نصب در داخل بتون و ادامه آن، نمره 1/53.</v>
      </c>
      <c r="C1331" s="60" t="str">
        <f>'متره برق'!R5177</f>
        <v>مترطول</v>
      </c>
      <c r="D1331" s="60">
        <f>'متره برق'!S5177</f>
        <v>0</v>
      </c>
      <c r="E1331" s="94" t="e">
        <f>VLOOKUP(A1331,'متره برق'!A:K,9,FALSE)</f>
        <v>#N/A</v>
      </c>
      <c r="F1331" s="97">
        <f t="shared" si="45"/>
        <v>0</v>
      </c>
      <c r="G1331" s="98"/>
    </row>
    <row r="1332" spans="1:7" ht="48" thickBot="1">
      <c r="A1332" s="60">
        <f>'متره برق'!P5178</f>
        <v>130603</v>
      </c>
      <c r="B1332" s="60" t="str">
        <f>'متره برق'!Q5178</f>
        <v>لوله كشي توكار، با لوله پي. وي. سي سنگين (قوي) قابل انعطاف دوجداره (جدار داخلي خرطومي و جدار دوم صاف) براي نصب در داخل بتون و ادامه آن، نمره 16.</v>
      </c>
      <c r="C1332" s="60" t="str">
        <f>'متره برق'!R5178</f>
        <v>مترطول</v>
      </c>
      <c r="D1332" s="60">
        <f>'متره برق'!S5178</f>
        <v>0</v>
      </c>
      <c r="E1332" s="94" t="e">
        <f>VLOOKUP(A1332,'متره برق'!A:K,9,FALSE)</f>
        <v>#N/A</v>
      </c>
      <c r="F1332" s="97">
        <f t="shared" si="45"/>
        <v>0</v>
      </c>
      <c r="G1332" s="98"/>
    </row>
    <row r="1333" spans="1:7" ht="48" thickBot="1">
      <c r="A1333" s="60">
        <f>'متره برق'!P5179</f>
        <v>130604</v>
      </c>
      <c r="B1333" s="60" t="str">
        <f>'متره برق'!Q5179</f>
        <v>لوله كشي توكار، با لوله پي. وي. سي سنگين (قوي) قابل انعطاف دوجداره (جدار داخلي خرطومي و جدار دوم صاف) براي نصب در داخل بتون و ادامه آن، نمره 21.</v>
      </c>
      <c r="C1333" s="60" t="str">
        <f>'متره برق'!R5179</f>
        <v>مترطول</v>
      </c>
      <c r="D1333" s="60">
        <f>'متره برق'!S5179</f>
        <v>0</v>
      </c>
      <c r="E1333" s="94" t="e">
        <f>VLOOKUP(A1333,'متره برق'!A:K,9,FALSE)</f>
        <v>#N/A</v>
      </c>
      <c r="F1333" s="97">
        <f t="shared" si="45"/>
        <v>0</v>
      </c>
      <c r="G1333" s="98"/>
    </row>
    <row r="1334" spans="1:7" ht="48" thickBot="1">
      <c r="A1334" s="60">
        <f>'متره برق'!P5180</f>
        <v>130605</v>
      </c>
      <c r="B1334" s="60" t="str">
        <f>'متره برق'!Q5180</f>
        <v>لوله كشي توكار، با لوله پي. وي. سي سنگين (قوي) قابل انعطاف دوجداره (جدار داخلي خرطومي و جدار دوم صاف) براي نصب در داخل بتون و ادامه آن، نمره 29.</v>
      </c>
      <c r="C1334" s="60" t="str">
        <f>'متره برق'!R5180</f>
        <v>مترطول</v>
      </c>
      <c r="D1334" s="60">
        <f>'متره برق'!S5180</f>
        <v>0</v>
      </c>
      <c r="E1334" s="94" t="e">
        <f>VLOOKUP(A1334,'متره برق'!A:K,9,FALSE)</f>
        <v>#N/A</v>
      </c>
      <c r="F1334" s="97">
        <f t="shared" si="45"/>
        <v>0</v>
      </c>
      <c r="G1334" s="98"/>
    </row>
    <row r="1335" spans="1:7" ht="48" thickBot="1">
      <c r="A1335" s="60">
        <f>'متره برق'!P5181</f>
        <v>130606</v>
      </c>
      <c r="B1335" s="60" t="str">
        <f>'متره برق'!Q5181</f>
        <v>لوله كشي توكار، با لوله پي. وي. سي سنگين (قوي) قابل انعطاف دوجداره (جدار داخلي خرطومي و جدار دوم صاف) براي نصب در داخل بتون و ادامه آن، نمره 36.</v>
      </c>
      <c r="C1335" s="60" t="str">
        <f>'متره برق'!R5181</f>
        <v>مترطول</v>
      </c>
      <c r="D1335" s="60">
        <f>'متره برق'!S5181</f>
        <v>0</v>
      </c>
      <c r="E1335" s="94" t="e">
        <f>VLOOKUP(A1335,'متره برق'!A:K,9,FALSE)</f>
        <v>#N/A</v>
      </c>
      <c r="F1335" s="97">
        <f t="shared" si="45"/>
        <v>0</v>
      </c>
      <c r="G1335" s="98"/>
    </row>
    <row r="1336" spans="1:7" ht="48" thickBot="1">
      <c r="A1336" s="60">
        <f>'متره برق'!P5182</f>
        <v>130607</v>
      </c>
      <c r="B1336" s="60" t="str">
        <f>'متره برق'!Q5182</f>
        <v>لوله كشي توكار، با لوله پي. وي. سي سنگين (قوي) قابل انعطاف دوجداره (جدار داخلي خرطومي و جدار دوم صاف) براي نصب در داخل بتون و ادامه آن، نمره 42.</v>
      </c>
      <c r="C1336" s="60" t="str">
        <f>'متره برق'!R5182</f>
        <v>مترطول</v>
      </c>
      <c r="D1336" s="60">
        <f>'متره برق'!S5182</f>
        <v>0</v>
      </c>
      <c r="E1336" s="94" t="e">
        <f>VLOOKUP(A1336,'متره برق'!A:K,9,FALSE)</f>
        <v>#N/A</v>
      </c>
      <c r="F1336" s="97">
        <f t="shared" si="45"/>
        <v>0</v>
      </c>
      <c r="G1336" s="98"/>
    </row>
    <row r="1337" spans="1:7" ht="48" thickBot="1">
      <c r="A1337" s="60">
        <f>'متره برق'!P5183</f>
        <v>130608</v>
      </c>
      <c r="B1337" s="60" t="str">
        <f>'متره برق'!Q5183</f>
        <v>لوله كشي توكار، با لوله پي. وي. سي سنگين (قوي) قابل انعطاف دوجداره (جدار داخلي خرطومي و جدار دوم صاف) براي نصب در داخل بتون و ادامه آن، نمره 48.</v>
      </c>
      <c r="C1337" s="60" t="str">
        <f>'متره برق'!R5183</f>
        <v>مترطول</v>
      </c>
      <c r="D1337" s="60">
        <f>'متره برق'!S5183</f>
        <v>0</v>
      </c>
      <c r="E1337" s="94" t="e">
        <f>VLOOKUP(A1337,'متره برق'!A:K,9,FALSE)</f>
        <v>#N/A</v>
      </c>
      <c r="F1337" s="97">
        <f t="shared" si="45"/>
        <v>0</v>
      </c>
      <c r="G1337" s="98"/>
    </row>
    <row r="1338" spans="1:7" ht="48" thickBot="1">
      <c r="A1338" s="60">
        <f>'متره برق'!P5184</f>
        <v>130701</v>
      </c>
      <c r="B1338" s="60" t="str">
        <f>'متره برق'!Q5184</f>
        <v>لوله كشي توكار، با لوله پلي اتيلن (PE)، براي نصب در داخل بتون، به ‌صورت يك پارچه از نوع قابل انعطاف شلنگي Pg11.</v>
      </c>
      <c r="C1338" s="60" t="str">
        <f>'متره برق'!R5184</f>
        <v>مترطول</v>
      </c>
      <c r="D1338" s="60">
        <f>'متره برق'!S5184</f>
        <v>52500</v>
      </c>
      <c r="E1338" s="94" t="e">
        <f>VLOOKUP(A1338,'متره برق'!A:K,9,FALSE)</f>
        <v>#N/A</v>
      </c>
      <c r="F1338" s="97">
        <f t="shared" si="45"/>
        <v>0</v>
      </c>
      <c r="G1338" s="98"/>
    </row>
    <row r="1339" spans="1:7" ht="48" thickBot="1">
      <c r="A1339" s="60">
        <f>'متره برق'!P5185</f>
        <v>130702</v>
      </c>
      <c r="B1339" s="60" t="str">
        <f>'متره برق'!Q5185</f>
        <v>لوله كشي توكار، با لوله پلي اتيلن (PE)، براي نصب در داخل بتون، به ‌صورت يك پارچه از نوع قابل انعطاف شلنگي Pg13.5.</v>
      </c>
      <c r="C1339" s="60" t="str">
        <f>'متره برق'!R5185</f>
        <v>مترطول</v>
      </c>
      <c r="D1339" s="60">
        <f>'متره برق'!S5185</f>
        <v>59200</v>
      </c>
      <c r="E1339" s="94" t="e">
        <f>VLOOKUP(A1339,'متره برق'!A:K,9,FALSE)</f>
        <v>#N/A</v>
      </c>
      <c r="F1339" s="97">
        <f t="shared" si="45"/>
        <v>0</v>
      </c>
      <c r="G1339" s="98"/>
    </row>
    <row r="1340" spans="1:7" ht="48" thickBot="1">
      <c r="A1340" s="60">
        <f>'متره برق'!P5186</f>
        <v>130703</v>
      </c>
      <c r="B1340" s="60" t="str">
        <f>'متره برق'!Q5186</f>
        <v>لوله كشي توكار، با لوله پلي اتيلن (PE)، براي نصب در داخل بتون، به ‌صورت يك پارچه از نوع قابل انعطاف شلنگي Pg16.</v>
      </c>
      <c r="C1340" s="60" t="str">
        <f>'متره برق'!R5186</f>
        <v>مترطول</v>
      </c>
      <c r="D1340" s="60">
        <f>'متره برق'!S5186</f>
        <v>60800</v>
      </c>
      <c r="E1340" s="94" t="e">
        <f>VLOOKUP(A1340,'متره برق'!A:K,9,FALSE)</f>
        <v>#N/A</v>
      </c>
      <c r="F1340" s="97">
        <f t="shared" si="45"/>
        <v>0</v>
      </c>
      <c r="G1340" s="98"/>
    </row>
    <row r="1341" spans="1:7" ht="48" thickBot="1">
      <c r="A1341" s="60">
        <f>'متره برق'!P5187</f>
        <v>130704</v>
      </c>
      <c r="B1341" s="60" t="str">
        <f>'متره برق'!Q5187</f>
        <v>لوله كشي توكار، با لوله پلي اتيلن (PE)، براي نصب در داخل بتون، به ‌صورت يك پارچه از نوع قابل انعطاف شلنگي Pg21.</v>
      </c>
      <c r="C1341" s="60" t="str">
        <f>'متره برق'!R5187</f>
        <v>مترطول</v>
      </c>
      <c r="D1341" s="60">
        <f>'متره برق'!S5187</f>
        <v>69200</v>
      </c>
      <c r="E1341" s="94" t="e">
        <f>VLOOKUP(A1341,'متره برق'!A:K,9,FALSE)</f>
        <v>#N/A</v>
      </c>
      <c r="F1341" s="97">
        <f t="shared" si="45"/>
        <v>0</v>
      </c>
      <c r="G1341" s="98"/>
    </row>
    <row r="1342" spans="1:7" ht="48" thickBot="1">
      <c r="A1342" s="60">
        <f>'متره برق'!P5188</f>
        <v>130705</v>
      </c>
      <c r="B1342" s="60" t="str">
        <f>'متره برق'!Q5188</f>
        <v>لوله كشي توكار، با لوله پلي اتيلن (PE)، براي نصب در داخل بتون، به ‌صورت يك پارچه از نوع قابل انعطاف شلنگي Pg29.</v>
      </c>
      <c r="C1342" s="60" t="str">
        <f>'متره برق'!R5188</f>
        <v>مترطول</v>
      </c>
      <c r="D1342" s="60">
        <f>'متره برق'!S5188</f>
        <v>74400</v>
      </c>
      <c r="E1342" s="94" t="e">
        <f>VLOOKUP(A1342,'متره برق'!A:K,9,FALSE)</f>
        <v>#N/A</v>
      </c>
      <c r="F1342" s="97">
        <f t="shared" si="45"/>
        <v>0</v>
      </c>
      <c r="G1342" s="98"/>
    </row>
    <row r="1343" spans="1:7" ht="48" thickBot="1">
      <c r="A1343" s="60">
        <f>'متره برق'!P5189</f>
        <v>130706</v>
      </c>
      <c r="B1343" s="60" t="str">
        <f>'متره برق'!Q5189</f>
        <v>لوله كشي توكار، با لوله پلي اتيلن (PE)، براي نصب در داخل بتون، به ‌صورت يك پارچه از نوع قابل انعطاف شلنگي Pg36.</v>
      </c>
      <c r="C1343" s="60" t="str">
        <f>'متره برق'!R5189</f>
        <v>مترطول</v>
      </c>
      <c r="D1343" s="60">
        <f>'متره برق'!S5189</f>
        <v>85700</v>
      </c>
      <c r="E1343" s="94" t="e">
        <f>VLOOKUP(A1343,'متره برق'!A:K,9,FALSE)</f>
        <v>#N/A</v>
      </c>
      <c r="F1343" s="97">
        <f t="shared" si="45"/>
        <v>0</v>
      </c>
      <c r="G1343" s="98"/>
    </row>
    <row r="1344" spans="1:7" ht="48" thickBot="1">
      <c r="A1344" s="60">
        <f>'متره برق'!P5190</f>
        <v>130707</v>
      </c>
      <c r="B1344" s="60" t="str">
        <f>'متره برق'!Q5190</f>
        <v>لوله كشي توكار، با لوله پلي اتيلن (PE)، براي نصب در داخل بتون، به ‌صورت يك پارچه از نوع قابل انعطاف شلنگي Pg42.</v>
      </c>
      <c r="C1344" s="60" t="str">
        <f>'متره برق'!R5190</f>
        <v>مترطول</v>
      </c>
      <c r="D1344" s="60">
        <f>'متره برق'!S5190</f>
        <v>103000</v>
      </c>
      <c r="E1344" s="94" t="e">
        <f>VLOOKUP(A1344,'متره برق'!A:K,9,FALSE)</f>
        <v>#N/A</v>
      </c>
      <c r="F1344" s="97">
        <f t="shared" si="45"/>
        <v>0</v>
      </c>
      <c r="G1344" s="98"/>
    </row>
    <row r="1345" spans="1:7" ht="48" thickBot="1">
      <c r="A1345" s="60">
        <f>'متره برق'!P5191</f>
        <v>130708</v>
      </c>
      <c r="B1345" s="60" t="str">
        <f>'متره برق'!Q5191</f>
        <v>لوله كشي توكار، با لوله پلي اتيلن (PE)، براي نصب در داخل بتون، به ‌صورت يك پارچه از نوع قابل انعطاف شلنگي Pg48.</v>
      </c>
      <c r="C1345" s="60" t="str">
        <f>'متره برق'!R5191</f>
        <v>مترطول</v>
      </c>
      <c r="D1345" s="60">
        <f>'متره برق'!S5191</f>
        <v>122500</v>
      </c>
      <c r="E1345" s="94" t="e">
        <f>VLOOKUP(A1345,'متره برق'!A:K,9,FALSE)</f>
        <v>#N/A</v>
      </c>
      <c r="F1345" s="97">
        <f t="shared" si="45"/>
        <v>0</v>
      </c>
      <c r="G1345" s="98"/>
    </row>
    <row r="1346" spans="1:7" ht="32.25" thickBot="1">
      <c r="A1346" s="60">
        <f>'متره برق'!P5192</f>
        <v>130801</v>
      </c>
      <c r="B1346" s="60" t="str">
        <f>'متره برق'!Q5192</f>
        <v>ترانکينگ ديواري از جنس PVC-U به ابعاد 50×150 ميلي‌متر، همراه با در، انواع گوشه، قطعات اتصال و غيره.</v>
      </c>
      <c r="C1346" s="60" t="str">
        <f>'متره برق'!R5192</f>
        <v>مترطول</v>
      </c>
      <c r="D1346" s="60">
        <f>'متره برق'!S5192</f>
        <v>769000</v>
      </c>
      <c r="E1346" s="94" t="e">
        <f>VLOOKUP(A1346,'متره برق'!A:K,9,FALSE)</f>
        <v>#N/A</v>
      </c>
      <c r="F1346" s="97">
        <f t="shared" si="45"/>
        <v>0</v>
      </c>
      <c r="G1346" s="98"/>
    </row>
    <row r="1347" spans="1:7" ht="48" thickBot="1">
      <c r="A1347" s="60">
        <f>'متره برق'!P5193</f>
        <v>130802</v>
      </c>
      <c r="B1347" s="60" t="str">
        <f>'متره برق'!Q5193</f>
        <v>ترانکينگ ديواري از جنس PVC-U به ابعاد 50×105 ميلي‌متر، همراه با دو در، انواع گوشه، قطعات اتصال و غيره.</v>
      </c>
      <c r="C1347" s="60" t="str">
        <f>'متره برق'!R5193</f>
        <v>مترطول</v>
      </c>
      <c r="D1347" s="60">
        <f>'متره برق'!S5193</f>
        <v>500000</v>
      </c>
      <c r="E1347" s="94" t="e">
        <f>VLOOKUP(A1347,'متره برق'!A:K,9,FALSE)</f>
        <v>#N/A</v>
      </c>
      <c r="F1347" s="97">
        <f t="shared" si="45"/>
        <v>0</v>
      </c>
      <c r="G1347" s="98"/>
    </row>
    <row r="1348" spans="1:7" ht="48" thickBot="1">
      <c r="A1348" s="60">
        <f>'متره برق'!P5194</f>
        <v>130803</v>
      </c>
      <c r="B1348" s="60" t="str">
        <f>'متره برق'!Q5194</f>
        <v>ترانکينگ ديواري از جنس PVC-U به ابعاد 50×80 ميلي‌متر، همراه با دو در، انواع گوشه، قطعات اتصال و غيره.</v>
      </c>
      <c r="C1348" s="60" t="str">
        <f>'متره برق'!R5194</f>
        <v>مترطول</v>
      </c>
      <c r="D1348" s="60">
        <f>'متره برق'!S5194</f>
        <v>325500</v>
      </c>
      <c r="E1348" s="94" t="e">
        <f>VLOOKUP(A1348,'متره برق'!A:K,9,FALSE)</f>
        <v>#N/A</v>
      </c>
      <c r="F1348" s="97">
        <f t="shared" si="45"/>
        <v>0</v>
      </c>
      <c r="G1348" s="98"/>
    </row>
    <row r="1349" spans="1:7" ht="32.25" thickBot="1">
      <c r="A1349" s="60">
        <f>'متره برق'!P5195</f>
        <v>130804</v>
      </c>
      <c r="B1349" s="60" t="str">
        <f>'متره برق'!Q5195</f>
        <v>ترانکينگ ديواري از جنس PVC-U به ابعاد 20×75 ميلي‌متر، همراه با در، انواع گوشه، قطعات اتصال و غيره.</v>
      </c>
      <c r="C1349" s="60" t="str">
        <f>'متره برق'!R5195</f>
        <v>مترطول</v>
      </c>
      <c r="D1349" s="60">
        <f>'متره برق'!S5195</f>
        <v>319000</v>
      </c>
      <c r="E1349" s="94" t="e">
        <f>VLOOKUP(A1349,'متره برق'!A:K,9,FALSE)</f>
        <v>#N/A</v>
      </c>
      <c r="F1349" s="97">
        <f t="shared" si="45"/>
        <v>0</v>
      </c>
      <c r="G1349" s="98"/>
    </row>
    <row r="1350" spans="1:7" ht="32.25" thickBot="1">
      <c r="A1350" s="60">
        <f>'متره برق'!P5196</f>
        <v>130805</v>
      </c>
      <c r="B1350" s="60" t="str">
        <f>'متره برق'!Q5196</f>
        <v>ترانکينگ ديواري از جنس PVC-U به ابعاد 20×60 ميلي‌متر، همراه با در، انواع گوشه، قطعات اتصال و غيره.</v>
      </c>
      <c r="C1350" s="60" t="str">
        <f>'متره برق'!R5196</f>
        <v>مترطول</v>
      </c>
      <c r="D1350" s="60">
        <f>'متره برق'!S5196</f>
        <v>0</v>
      </c>
      <c r="E1350" s="94" t="e">
        <f>VLOOKUP(A1350,'متره برق'!A:K,9,FALSE)</f>
        <v>#N/A</v>
      </c>
      <c r="F1350" s="97">
        <f t="shared" si="45"/>
        <v>0</v>
      </c>
      <c r="G1350" s="98"/>
    </row>
    <row r="1351" spans="1:7" ht="32.25" thickBot="1">
      <c r="A1351" s="60">
        <f>'متره برق'!P5197</f>
        <v>130806</v>
      </c>
      <c r="B1351" s="60" t="str">
        <f>'متره برق'!Q5197</f>
        <v>ترانکينگ ديواري از جنس PVC-U به ابعاد 20×40 ميلي‌متر، همراه با در، انواع گوشه، قطعات اتصال و غيره.</v>
      </c>
      <c r="C1351" s="60" t="str">
        <f>'متره برق'!R5197</f>
        <v>مترطول</v>
      </c>
      <c r="D1351" s="60">
        <f>'متره برق'!S5197</f>
        <v>313500</v>
      </c>
      <c r="E1351" s="94" t="e">
        <f>VLOOKUP(A1351,'متره برق'!A:K,9,FALSE)</f>
        <v>#N/A</v>
      </c>
      <c r="F1351" s="97">
        <f t="shared" si="45"/>
        <v>0</v>
      </c>
      <c r="G1351" s="98"/>
    </row>
    <row r="1352" spans="1:7" ht="32.25" thickBot="1">
      <c r="A1352" s="60">
        <f>'متره برق'!P5198</f>
        <v>130807</v>
      </c>
      <c r="B1352" s="60" t="str">
        <f>'متره برق'!Q5198</f>
        <v>پارتيشن از جنس PVC-U جهت تفکيک فضاي داکت، براي عمق‌هاي 35 و 50 ميلي‌متر.</v>
      </c>
      <c r="C1352" s="60" t="str">
        <f>'متره برق'!R5198</f>
        <v>مترطول</v>
      </c>
      <c r="D1352" s="60">
        <f>'متره برق'!S5198</f>
        <v>107500</v>
      </c>
      <c r="E1352" s="94" t="e">
        <f>VLOOKUP(A1352,'متره برق'!A:K,9,FALSE)</f>
        <v>#N/A</v>
      </c>
      <c r="F1352" s="97">
        <f t="shared" si="45"/>
        <v>0</v>
      </c>
      <c r="G1352" s="98"/>
    </row>
    <row r="1353" spans="1:7" ht="48" thickBot="1">
      <c r="A1353" s="60">
        <f>'متره برق'!P5199</f>
        <v>130901</v>
      </c>
      <c r="B1353" s="60" t="str">
        <f>'متره برق'!Q5199</f>
        <v>جعبه کف‌خواب براي نصب کليد و پريز، 12 ماجول از جنس  PVC-U، با روکش در استيل و ارتفاع قابل تنظيم، از 75 تا 105 ميلي‌متر.</v>
      </c>
      <c r="C1353" s="60" t="str">
        <f>'متره برق'!R5199</f>
        <v>عدد</v>
      </c>
      <c r="D1353" s="60">
        <f>'متره برق'!S5199</f>
        <v>1599000</v>
      </c>
      <c r="E1353" s="94" t="e">
        <f>VLOOKUP(A1353,'متره برق'!A:K,9,FALSE)</f>
        <v>#N/A</v>
      </c>
      <c r="F1353" s="97">
        <f t="shared" si="45"/>
        <v>0</v>
      </c>
      <c r="G1353" s="98"/>
    </row>
    <row r="1354" spans="1:7" ht="48" thickBot="1">
      <c r="A1354" s="60">
        <f>'متره برق'!P5200</f>
        <v>130902</v>
      </c>
      <c r="B1354" s="60" t="str">
        <f>'متره برق'!Q5200</f>
        <v>جعبه کف‌خواب براي نصب کليد و پريز، 18 ماجول از جنس PVC-U، با روکش در استيل و ارتفاع قابل تنظيم، از 75 تا 105 ميلي‌متر.</v>
      </c>
      <c r="C1354" s="60" t="str">
        <f>'متره برق'!R5200</f>
        <v>عدد</v>
      </c>
      <c r="D1354" s="60">
        <f>'متره برق'!S5200</f>
        <v>1752000</v>
      </c>
      <c r="E1354" s="94" t="e">
        <f>VLOOKUP(A1354,'متره برق'!A:K,9,FALSE)</f>
        <v>#N/A</v>
      </c>
      <c r="F1354" s="97">
        <f t="shared" si="45"/>
        <v>0</v>
      </c>
      <c r="G1354" s="98"/>
    </row>
    <row r="1355" spans="1:7" ht="48" thickBot="1">
      <c r="A1355" s="60">
        <f>'متره برق'!P5201</f>
        <v>130903</v>
      </c>
      <c r="B1355" s="60" t="str">
        <f>'متره برق'!Q5201</f>
        <v>جعبه کف‌خواب براي نصب کليد و پريز، 24 ماجول از جنس  PVC-U، با روکش در استيل و ارتفاع قابل تنظيم، از 75 تا 105 ميلي‌متر.</v>
      </c>
      <c r="C1355" s="60" t="str">
        <f>'متره برق'!R5201</f>
        <v>عدد</v>
      </c>
      <c r="D1355" s="60">
        <f>'متره برق'!S5201</f>
        <v>3428000</v>
      </c>
      <c r="E1355" s="94" t="e">
        <f>VLOOKUP(A1355,'متره برق'!A:K,9,FALSE)</f>
        <v>#N/A</v>
      </c>
      <c r="F1355" s="97">
        <f t="shared" si="45"/>
        <v>0</v>
      </c>
      <c r="G1355" s="98"/>
    </row>
    <row r="1356" spans="1:7" ht="36.75" customHeight="1" thickBot="1">
      <c r="A1356" s="60" t="str">
        <f>'متره برق'!P5202</f>
        <v>130904</v>
      </c>
      <c r="B1356" s="60" t="str">
        <f>'متره برق'!Q5202</f>
        <v>جعبه</v>
      </c>
      <c r="C1356" s="60" t="str">
        <f>'متره برق'!R5202</f>
        <v>عدد</v>
      </c>
      <c r="D1356" s="60">
        <f>'متره برق'!S5202</f>
        <v>10000</v>
      </c>
      <c r="E1356" s="94" t="e">
        <f>VLOOKUP(A1356,'متره برق'!A:K,9,FALSE)</f>
        <v>#N/A</v>
      </c>
      <c r="F1356" s="97">
        <f t="shared" ref="F1356:F1358" si="46">IF(ISNA(E1356*D1356),0,ROUND((E1356*D1356),0))</f>
        <v>0</v>
      </c>
      <c r="G1356" s="100" t="s">
        <v>511</v>
      </c>
    </row>
    <row r="1357" spans="1:7" ht="34.5" customHeight="1" thickBot="1">
      <c r="A1357" s="60" t="str">
        <f>'متره برق'!P5203</f>
        <v>130905</v>
      </c>
      <c r="B1357" s="60" t="str">
        <f>'متره برق'!Q5203</f>
        <v>جعبه1</v>
      </c>
      <c r="C1357" s="60" t="str">
        <f>'متره برق'!R5203</f>
        <v>عدد</v>
      </c>
      <c r="D1357" s="60">
        <f>'متره برق'!S5203</f>
        <v>10001</v>
      </c>
      <c r="E1357" s="94" t="e">
        <f>VLOOKUP(A1357,'متره برق'!A:K,9,FALSE)</f>
        <v>#N/A</v>
      </c>
      <c r="F1357" s="97">
        <f t="shared" si="46"/>
        <v>0</v>
      </c>
      <c r="G1357" s="100" t="s">
        <v>511</v>
      </c>
    </row>
    <row r="1358" spans="1:7" ht="27.75" customHeight="1" thickBot="1">
      <c r="A1358" s="60" t="str">
        <f>'متره برق'!P5204</f>
        <v>130906</v>
      </c>
      <c r="B1358" s="60" t="str">
        <f>'متره برق'!Q5204</f>
        <v>جعبه2</v>
      </c>
      <c r="C1358" s="60" t="str">
        <f>'متره برق'!R5204</f>
        <v>عدد</v>
      </c>
      <c r="D1358" s="60">
        <f>'متره برق'!S5204</f>
        <v>10002</v>
      </c>
      <c r="E1358" s="94">
        <f>VLOOKUP(A1358,'متره برق'!A:K,9,FALSE)</f>
        <v>1</v>
      </c>
      <c r="F1358" s="97">
        <f t="shared" si="46"/>
        <v>10002</v>
      </c>
      <c r="G1358" s="100" t="s">
        <v>511</v>
      </c>
    </row>
    <row r="1359" spans="1:7" ht="24" thickBot="1">
      <c r="A1359" s="677" t="s">
        <v>659</v>
      </c>
      <c r="B1359" s="678"/>
      <c r="C1359" s="678"/>
      <c r="D1359" s="678"/>
      <c r="E1359" s="679"/>
      <c r="F1359" s="115">
        <f>SUM(F1290:F1355)</f>
        <v>50000</v>
      </c>
      <c r="G1359" s="102" t="s">
        <v>77</v>
      </c>
    </row>
    <row r="1360" spans="1:7" ht="24" thickBot="1">
      <c r="A1360" s="677" t="s">
        <v>660</v>
      </c>
      <c r="B1360" s="678"/>
      <c r="C1360" s="678"/>
      <c r="D1360" s="678"/>
      <c r="E1360" s="679"/>
      <c r="F1360" s="109">
        <f>SUM(F1356:F1358)</f>
        <v>10002</v>
      </c>
      <c r="G1360" s="102" t="s">
        <v>77</v>
      </c>
    </row>
    <row r="1361" spans="1:7" ht="24" thickBot="1">
      <c r="A1361" s="680" t="s">
        <v>3599</v>
      </c>
      <c r="B1361" s="681"/>
      <c r="C1361" s="681"/>
      <c r="D1361" s="681"/>
      <c r="E1361" s="681"/>
      <c r="F1361" s="682"/>
      <c r="G1361" s="683"/>
    </row>
    <row r="1362" spans="1:7" ht="53.25" customHeight="1" thickBot="1">
      <c r="A1362" s="60">
        <f>'متره برق'!P5205</f>
        <v>140101</v>
      </c>
      <c r="B1362" s="60" t="str">
        <f>'متره برق'!Q5205</f>
        <v>فيوزفشنگي نوع صنعتي كندكار یا تندکار 2 تا 6 آمپر اندازه E27,DII.</v>
      </c>
      <c r="C1362" s="60" t="str">
        <f>'متره برق'!R5205</f>
        <v>عدد</v>
      </c>
      <c r="D1362" s="60">
        <f>'متره برق'!S5205</f>
        <v>176000</v>
      </c>
      <c r="E1362" s="94">
        <f>VLOOKUP(A1362,'متره برق'!A:K,9,FALSE)</f>
        <v>1</v>
      </c>
      <c r="F1362" s="97">
        <f t="shared" si="43"/>
        <v>176000</v>
      </c>
      <c r="G1362" s="98"/>
    </row>
    <row r="1363" spans="1:7" ht="32.25" thickBot="1">
      <c r="A1363" s="60">
        <f>'متره برق'!P5206</f>
        <v>140102</v>
      </c>
      <c r="B1363" s="60" t="str">
        <f>'متره برق'!Q5206</f>
        <v>فيوزفشنگي نوع صنعتي كندكار یا تندکار 10 تا 25 آمپر اندازه E27,DII.</v>
      </c>
      <c r="C1363" s="60" t="str">
        <f>'متره برق'!R5206</f>
        <v>عدد</v>
      </c>
      <c r="D1363" s="60">
        <f>'متره برق'!S5206</f>
        <v>177000</v>
      </c>
      <c r="E1363" s="94" t="e">
        <f>VLOOKUP(A1363,'متره برق'!A:K,9,FALSE)</f>
        <v>#N/A</v>
      </c>
      <c r="F1363" s="97">
        <f t="shared" ref="F1363:F1426" si="47">IF(ISNA(E1363*D1363),0,ROUND((E1363*D1363),0))</f>
        <v>0</v>
      </c>
      <c r="G1363" s="98"/>
    </row>
    <row r="1364" spans="1:7" ht="32.25" thickBot="1">
      <c r="A1364" s="60">
        <f>'متره برق'!P5207</f>
        <v>140103</v>
      </c>
      <c r="B1364" s="60" t="str">
        <f>'متره برق'!Q5207</f>
        <v>فيوزفشنگي نوع صنعتي كندكار  یا تندکار35 تا 63 آمپر اندازه E33,DIII.</v>
      </c>
      <c r="C1364" s="60" t="str">
        <f>'متره برق'!R5207</f>
        <v>عدد</v>
      </c>
      <c r="D1364" s="60">
        <f>'متره برق'!S5207</f>
        <v>225000</v>
      </c>
      <c r="E1364" s="94" t="e">
        <f>VLOOKUP(A1364,'متره برق'!A:K,9,FALSE)</f>
        <v>#N/A</v>
      </c>
      <c r="F1364" s="97">
        <f t="shared" si="47"/>
        <v>0</v>
      </c>
      <c r="G1364" s="98"/>
    </row>
    <row r="1365" spans="1:7" ht="32.25" thickBot="1">
      <c r="A1365" s="60">
        <f>'متره برق'!P5208</f>
        <v>140104</v>
      </c>
      <c r="B1365" s="60" t="str">
        <f>'متره برق'!Q5208</f>
        <v>فيوزفشنگي نوع صنعتي كندكار یا تندکار80 تا 100 آمپر اندازه R11/4,DIV.</v>
      </c>
      <c r="C1365" s="60" t="str">
        <f>'متره برق'!R5208</f>
        <v>عدد</v>
      </c>
      <c r="D1365" s="60">
        <f>'متره برق'!S5208</f>
        <v>250000</v>
      </c>
      <c r="E1365" s="94" t="e">
        <f>VLOOKUP(A1365,'متره برق'!A:K,9,FALSE)</f>
        <v>#N/A</v>
      </c>
      <c r="F1365" s="97">
        <f t="shared" si="47"/>
        <v>0</v>
      </c>
      <c r="G1365" s="98"/>
    </row>
    <row r="1366" spans="1:7" ht="32.25" thickBot="1">
      <c r="A1366" s="60">
        <f>'متره برق'!P5209</f>
        <v>140105</v>
      </c>
      <c r="B1366" s="60" t="str">
        <f>'متره برق'!Q5209</f>
        <v>فيوزفشنگي نوع صنعتي كندكار یا تندکار 125 تا 200 آمپر اندازه R2,DV.</v>
      </c>
      <c r="C1366" s="60" t="str">
        <f>'متره برق'!R5209</f>
        <v>عدد</v>
      </c>
      <c r="D1366" s="60">
        <f>'متره برق'!S5209</f>
        <v>287500</v>
      </c>
      <c r="E1366" s="94" t="e">
        <f>VLOOKUP(A1366,'متره برق'!A:K,9,FALSE)</f>
        <v>#N/A</v>
      </c>
      <c r="F1366" s="97">
        <f t="shared" si="47"/>
        <v>0</v>
      </c>
      <c r="G1366" s="98"/>
    </row>
    <row r="1367" spans="1:7" ht="32.25" thickBot="1">
      <c r="A1367" s="60">
        <f>'متره برق'!P5210</f>
        <v>140106</v>
      </c>
      <c r="B1367" s="60" t="str">
        <f>'متره برق'!Q5210</f>
        <v>فيوزفشنگي نوع خانگي(كتابي) كندكار یا تندکار 2 تا 6 آمپر اندازه E27,DII.</v>
      </c>
      <c r="C1367" s="60" t="str">
        <f>'متره برق'!R5210</f>
        <v>عدد</v>
      </c>
      <c r="D1367" s="60">
        <f>'متره برق'!S5210</f>
        <v>223500</v>
      </c>
      <c r="E1367" s="94" t="e">
        <f>VLOOKUP(A1367,'متره برق'!A:K,9,FALSE)</f>
        <v>#N/A</v>
      </c>
      <c r="F1367" s="97">
        <f t="shared" si="47"/>
        <v>0</v>
      </c>
      <c r="G1367" s="98"/>
    </row>
    <row r="1368" spans="1:7" ht="32.25" thickBot="1">
      <c r="A1368" s="60">
        <f>'متره برق'!P5211</f>
        <v>140107</v>
      </c>
      <c r="B1368" s="60" t="str">
        <f>'متره برق'!Q5211</f>
        <v>فيوزفشنگي نوع خانگي(كتابي) كندكار یا تندکار 10 تا 25 آمپر اندازه E27,DII.</v>
      </c>
      <c r="C1368" s="60" t="str">
        <f>'متره برق'!R5211</f>
        <v>عدد</v>
      </c>
      <c r="D1368" s="60">
        <f>'متره برق'!S5211</f>
        <v>177000</v>
      </c>
      <c r="E1368" s="94" t="e">
        <f>VLOOKUP(A1368,'متره برق'!A:K,9,FALSE)</f>
        <v>#N/A</v>
      </c>
      <c r="F1368" s="97">
        <f t="shared" si="47"/>
        <v>0</v>
      </c>
      <c r="G1368" s="98"/>
    </row>
    <row r="1369" spans="1:7" ht="32.25" thickBot="1">
      <c r="A1369" s="60">
        <f>'متره برق'!P5212</f>
        <v>140108</v>
      </c>
      <c r="B1369" s="60" t="str">
        <f>'متره برق'!Q5212</f>
        <v>فيوزفشنگي نوع خانگي(كتابي) كندكار یا تندکار 35 تا 63 آمپر اندازه E33,DIII.</v>
      </c>
      <c r="C1369" s="60" t="str">
        <f>'متره برق'!R5212</f>
        <v>عدد</v>
      </c>
      <c r="D1369" s="60">
        <f>'متره برق'!S5212</f>
        <v>227500</v>
      </c>
      <c r="E1369" s="94" t="e">
        <f>VLOOKUP(A1369,'متره برق'!A:K,9,FALSE)</f>
        <v>#N/A</v>
      </c>
      <c r="F1369" s="97">
        <f t="shared" si="47"/>
        <v>0</v>
      </c>
      <c r="G1369" s="98"/>
    </row>
    <row r="1370" spans="1:7" ht="32.25" thickBot="1">
      <c r="A1370" s="60">
        <f>'متره برق'!P5213</f>
        <v>140109</v>
      </c>
      <c r="B1370" s="60" t="str">
        <f>'متره برق'!Q5213</f>
        <v>فيوزفشنگي نوع خانگي(كتابي) كندكار یا تندکار 80 تا 100 آمپر اندازه R11/4,DIV.</v>
      </c>
      <c r="C1370" s="60" t="str">
        <f>'متره برق'!R5213</f>
        <v>عدد</v>
      </c>
      <c r="D1370" s="60">
        <f>'متره برق'!S5213</f>
        <v>263000</v>
      </c>
      <c r="E1370" s="94" t="e">
        <f>VLOOKUP(A1370,'متره برق'!A:K,9,FALSE)</f>
        <v>#N/A</v>
      </c>
      <c r="F1370" s="97">
        <f t="shared" si="47"/>
        <v>0</v>
      </c>
      <c r="G1370" s="98"/>
    </row>
    <row r="1371" spans="1:7" ht="32.25" thickBot="1">
      <c r="A1371" s="60">
        <f>'متره برق'!P5214</f>
        <v>140110</v>
      </c>
      <c r="B1371" s="60" t="str">
        <f>'متره برق'!Q5214</f>
        <v>فيوزفشنگي نوع خانگي(كتابي) كندكار یا تندکار 125 تا 200 آمپر اندازه R2,DV.</v>
      </c>
      <c r="C1371" s="60" t="str">
        <f>'متره برق'!R5214</f>
        <v>عدد</v>
      </c>
      <c r="D1371" s="60">
        <f>'متره برق'!S5214</f>
        <v>302000</v>
      </c>
      <c r="E1371" s="94" t="e">
        <f>VLOOKUP(A1371,'متره برق'!A:K,9,FALSE)</f>
        <v>#N/A</v>
      </c>
      <c r="F1371" s="97">
        <f t="shared" si="47"/>
        <v>0</v>
      </c>
      <c r="G1371" s="98"/>
    </row>
    <row r="1372" spans="1:7" ht="32.25" thickBot="1">
      <c r="A1372" s="60">
        <f>'متره برق'!P5215</f>
        <v>140211</v>
      </c>
      <c r="B1372" s="60" t="str">
        <f>'متره برق'!Q5215</f>
        <v>فيوزفشنگي نوع خانگي(كتابي) تندكار مخصوص مدارهاي كنترل 2 تا 6 آمپر اندازه E14,DOI.</v>
      </c>
      <c r="C1372" s="60" t="str">
        <f>'متره برق'!R5215</f>
        <v>عدد</v>
      </c>
      <c r="D1372" s="60">
        <f>'متره برق'!S5215</f>
        <v>180500</v>
      </c>
      <c r="E1372" s="94" t="e">
        <f>VLOOKUP(A1372,'متره برق'!A:K,9,FALSE)</f>
        <v>#N/A</v>
      </c>
      <c r="F1372" s="97">
        <f t="shared" si="47"/>
        <v>0</v>
      </c>
      <c r="G1372" s="100"/>
    </row>
    <row r="1373" spans="1:7" ht="32.25" thickBot="1">
      <c r="A1373" s="60">
        <f>'متره برق'!P5216</f>
        <v>140212</v>
      </c>
      <c r="B1373" s="60" t="str">
        <f>'متره برق'!Q5216</f>
        <v>فيوزفشنگي نوع خانگي(كتابي) تندكار مخصوص مدارهاي كنترل 20 تا 63 آمپر اندازه E18,DO2.</v>
      </c>
      <c r="C1373" s="60" t="str">
        <f>'متره برق'!R5216</f>
        <v>عدد</v>
      </c>
      <c r="D1373" s="60">
        <f>'متره برق'!S5216</f>
        <v>229000</v>
      </c>
      <c r="E1373" s="94" t="e">
        <f>VLOOKUP(A1373,'متره برق'!A:K,9,FALSE)</f>
        <v>#N/A</v>
      </c>
      <c r="F1373" s="97">
        <f t="shared" si="47"/>
        <v>0</v>
      </c>
      <c r="G1373" s="100"/>
    </row>
    <row r="1374" spans="1:7" ht="32.25" thickBot="1">
      <c r="A1374" s="60">
        <f>'متره برق'!P5217</f>
        <v>140301</v>
      </c>
      <c r="B1374" s="60" t="str">
        <f>'متره برق'!Q5217</f>
        <v>فيوز شيشه‌اي 2 تا 10 آمپر مخصوص حفاظت تجهيزات تابلويي.</v>
      </c>
      <c r="C1374" s="60" t="str">
        <f>'متره برق'!R5217</f>
        <v>عدد</v>
      </c>
      <c r="D1374" s="60">
        <f>'متره برق'!S5217</f>
        <v>0</v>
      </c>
      <c r="E1374" s="94" t="e">
        <f>VLOOKUP(A1374,'متره برق'!A:K,9,FALSE)</f>
        <v>#N/A</v>
      </c>
      <c r="F1374" s="97">
        <f t="shared" si="47"/>
        <v>0</v>
      </c>
      <c r="G1374" s="100"/>
    </row>
    <row r="1375" spans="1:7" ht="32.25" thickBot="1">
      <c r="A1375" s="60">
        <f>'متره برق'!P5218</f>
        <v>140501</v>
      </c>
      <c r="B1375" s="60" t="str">
        <f>'متره برق'!Q5218</f>
        <v>فيوز چاقويي (كاردي) اندازه صفر صفر و از نوع HRC 6 تا 25 آمپر.</v>
      </c>
      <c r="C1375" s="60" t="str">
        <f>'متره برق'!R5218</f>
        <v>عدد</v>
      </c>
      <c r="D1375" s="60">
        <f>'متره برق'!S5218</f>
        <v>58700</v>
      </c>
      <c r="E1375" s="94" t="e">
        <f>VLOOKUP(A1375,'متره برق'!A:K,9,FALSE)</f>
        <v>#N/A</v>
      </c>
      <c r="F1375" s="97">
        <f t="shared" si="47"/>
        <v>0</v>
      </c>
      <c r="G1375" s="100"/>
    </row>
    <row r="1376" spans="1:7" ht="32.25" thickBot="1">
      <c r="A1376" s="60">
        <f>'متره برق'!P5219</f>
        <v>140502</v>
      </c>
      <c r="B1376" s="60" t="str">
        <f>'متره برق'!Q5219</f>
        <v>فيوز چاقويي (كاردي) اندازه صفر صفر و از نوع HRC 32 تا 160 آمپر.</v>
      </c>
      <c r="C1376" s="60" t="str">
        <f>'متره برق'!R5219</f>
        <v>عدد</v>
      </c>
      <c r="D1376" s="60">
        <f>'متره برق'!S5219</f>
        <v>58700</v>
      </c>
      <c r="E1376" s="94" t="e">
        <f>VLOOKUP(A1376,'متره برق'!A:K,9,FALSE)</f>
        <v>#N/A</v>
      </c>
      <c r="F1376" s="97">
        <f t="shared" si="47"/>
        <v>0</v>
      </c>
      <c r="G1376" s="100"/>
    </row>
    <row r="1377" spans="1:7" ht="32.25" thickBot="1">
      <c r="A1377" s="60">
        <f>'متره برق'!P5220</f>
        <v>140601</v>
      </c>
      <c r="B1377" s="60" t="str">
        <f>'متره برق'!Q5220</f>
        <v>فيوز چاقويي (كاردي) اندازه صفر و از نوع HRC 25 تا 63 آمپر.</v>
      </c>
      <c r="C1377" s="60" t="str">
        <f>'متره برق'!R5220</f>
        <v>عدد</v>
      </c>
      <c r="D1377" s="60">
        <f>'متره برق'!S5220</f>
        <v>72300</v>
      </c>
      <c r="E1377" s="94" t="e">
        <f>VLOOKUP(A1377,'متره برق'!A:K,9,FALSE)</f>
        <v>#N/A</v>
      </c>
      <c r="F1377" s="97">
        <f t="shared" si="47"/>
        <v>0</v>
      </c>
      <c r="G1377" s="100"/>
    </row>
    <row r="1378" spans="1:7" ht="32.25" thickBot="1">
      <c r="A1378" s="60">
        <f>'متره برق'!P5221</f>
        <v>140602</v>
      </c>
      <c r="B1378" s="60" t="str">
        <f>'متره برق'!Q5221</f>
        <v>فيوز چاقويي (كاردي) اندازه صفر و از نوع HRC 32 تا 160 آمپر.</v>
      </c>
      <c r="C1378" s="60" t="str">
        <f>'متره برق'!R5221</f>
        <v>عدد</v>
      </c>
      <c r="D1378" s="60">
        <f>'متره برق'!S5221</f>
        <v>61100</v>
      </c>
      <c r="E1378" s="94" t="e">
        <f>VLOOKUP(A1378,'متره برق'!A:K,9,FALSE)</f>
        <v>#N/A</v>
      </c>
      <c r="F1378" s="97">
        <f t="shared" si="47"/>
        <v>0</v>
      </c>
      <c r="G1378" s="100"/>
    </row>
    <row r="1379" spans="1:7" ht="32.25" thickBot="1">
      <c r="A1379" s="60">
        <f>'متره برق'!P5222</f>
        <v>140701</v>
      </c>
      <c r="B1379" s="60" t="str">
        <f>'متره برق'!Q5222</f>
        <v>فيوز چاقويي (كاردي) اندازه يك و از نوع HRC 35 تا 63 آمپر.</v>
      </c>
      <c r="C1379" s="60" t="str">
        <f>'متره برق'!R5222</f>
        <v>عدد</v>
      </c>
      <c r="D1379" s="60">
        <f>'متره برق'!S5222</f>
        <v>95700</v>
      </c>
      <c r="E1379" s="94" t="e">
        <f>VLOOKUP(A1379,'متره برق'!A:K,9,FALSE)</f>
        <v>#N/A</v>
      </c>
      <c r="F1379" s="97">
        <f t="shared" si="47"/>
        <v>0</v>
      </c>
      <c r="G1379" s="100"/>
    </row>
    <row r="1380" spans="1:7" ht="32.25" thickBot="1">
      <c r="A1380" s="60">
        <f>'متره برق'!P5223</f>
        <v>140702</v>
      </c>
      <c r="B1380" s="60" t="str">
        <f>'متره برق'!Q5223</f>
        <v>فيوز چاقويي (كاردي) اندازه يك و از نوع HRC 80 تا 160 آمپر.</v>
      </c>
      <c r="C1380" s="60" t="str">
        <f>'متره برق'!R5223</f>
        <v>عدد</v>
      </c>
      <c r="D1380" s="60">
        <f>'متره برق'!S5223</f>
        <v>95700</v>
      </c>
      <c r="E1380" s="94" t="e">
        <f>VLOOKUP(A1380,'متره برق'!A:K,9,FALSE)</f>
        <v>#N/A</v>
      </c>
      <c r="F1380" s="97">
        <f t="shared" si="47"/>
        <v>0</v>
      </c>
      <c r="G1380" s="100"/>
    </row>
    <row r="1381" spans="1:7" ht="32.25" thickBot="1">
      <c r="A1381" s="60">
        <f>'متره برق'!P5224</f>
        <v>140703</v>
      </c>
      <c r="B1381" s="60" t="str">
        <f>'متره برق'!Q5224</f>
        <v>فيوز چاقويي (كاردي) اندازه يك و از نوع HRC 200 تا 250 آمپر.</v>
      </c>
      <c r="C1381" s="60" t="str">
        <f>'متره برق'!R5224</f>
        <v>عدد</v>
      </c>
      <c r="D1381" s="60">
        <f>'متره برق'!S5224</f>
        <v>88300</v>
      </c>
      <c r="E1381" s="94" t="e">
        <f>VLOOKUP(A1381,'متره برق'!A:K,9,FALSE)</f>
        <v>#N/A</v>
      </c>
      <c r="F1381" s="97">
        <f t="shared" si="47"/>
        <v>0</v>
      </c>
      <c r="G1381" s="100"/>
    </row>
    <row r="1382" spans="1:7" ht="32.25" thickBot="1">
      <c r="A1382" s="60">
        <f>'متره برق'!P5225</f>
        <v>140801</v>
      </c>
      <c r="B1382" s="60" t="str">
        <f>'متره برق'!Q5225</f>
        <v>فيوز چاقويي (كاردي) اندازه دو و از نوع HRC 80 تا 160 آمپر.</v>
      </c>
      <c r="C1382" s="60" t="str">
        <f>'متره برق'!R5225</f>
        <v>عدد</v>
      </c>
      <c r="D1382" s="60">
        <f>'متره برق'!S5225</f>
        <v>120000</v>
      </c>
      <c r="E1382" s="94" t="e">
        <f>VLOOKUP(A1382,'متره برق'!A:K,9,FALSE)</f>
        <v>#N/A</v>
      </c>
      <c r="F1382" s="97">
        <f t="shared" si="47"/>
        <v>0</v>
      </c>
      <c r="G1382" s="100"/>
    </row>
    <row r="1383" spans="1:7" ht="32.25" thickBot="1">
      <c r="A1383" s="60">
        <f>'متره برق'!P5226</f>
        <v>140802</v>
      </c>
      <c r="B1383" s="60" t="str">
        <f>'متره برق'!Q5226</f>
        <v>فيوز چاقويي (كاردي) اندازه دو و از نوع HRC 200 تا 250 آمپر.</v>
      </c>
      <c r="C1383" s="60" t="str">
        <f>'متره برق'!R5226</f>
        <v>عدد</v>
      </c>
      <c r="D1383" s="60">
        <f>'متره برق'!S5226</f>
        <v>120000</v>
      </c>
      <c r="E1383" s="94" t="e">
        <f>VLOOKUP(A1383,'متره برق'!A:K,9,FALSE)</f>
        <v>#N/A</v>
      </c>
      <c r="F1383" s="97">
        <f t="shared" si="47"/>
        <v>0</v>
      </c>
      <c r="G1383" s="100"/>
    </row>
    <row r="1384" spans="1:7" ht="32.25" thickBot="1">
      <c r="A1384" s="60">
        <f>'متره برق'!P5227</f>
        <v>140803</v>
      </c>
      <c r="B1384" s="60" t="str">
        <f>'متره برق'!Q5227</f>
        <v>فيوز چاقويي (كاردي) اندازه دو و از نوع HRC 300 تا 400 آمپر.</v>
      </c>
      <c r="C1384" s="60" t="str">
        <f>'متره برق'!R5227</f>
        <v>عدد</v>
      </c>
      <c r="D1384" s="60">
        <f>'متره برق'!S5227</f>
        <v>120000</v>
      </c>
      <c r="E1384" s="94" t="e">
        <f>VLOOKUP(A1384,'متره برق'!A:K,9,FALSE)</f>
        <v>#N/A</v>
      </c>
      <c r="F1384" s="97">
        <f t="shared" si="47"/>
        <v>0</v>
      </c>
      <c r="G1384" s="100"/>
    </row>
    <row r="1385" spans="1:7" ht="32.25" thickBot="1">
      <c r="A1385" s="60">
        <f>'متره برق'!P5228</f>
        <v>140901</v>
      </c>
      <c r="B1385" s="60" t="str">
        <f>'متره برق'!Q5228</f>
        <v>فيوز چاقويي (كاردي) اندازه سه و از نوع HRC 300 تا 400 آمپر.</v>
      </c>
      <c r="C1385" s="60" t="str">
        <f>'متره برق'!R5228</f>
        <v>عدد</v>
      </c>
      <c r="D1385" s="60">
        <f>'متره برق'!S5228</f>
        <v>144500</v>
      </c>
      <c r="E1385" s="94" t="e">
        <f>VLOOKUP(A1385,'متره برق'!A:K,9,FALSE)</f>
        <v>#N/A</v>
      </c>
      <c r="F1385" s="97">
        <f t="shared" si="47"/>
        <v>0</v>
      </c>
      <c r="G1385" s="100"/>
    </row>
    <row r="1386" spans="1:7" ht="32.25" thickBot="1">
      <c r="A1386" s="60">
        <f>'متره برق'!P5229</f>
        <v>140902</v>
      </c>
      <c r="B1386" s="60" t="str">
        <f>'متره برق'!Q5229</f>
        <v>فيوز چاقويي (كاردي) اندازه سه و از نوع HRC 425 تا 630 آمپر.</v>
      </c>
      <c r="C1386" s="60" t="str">
        <f>'متره برق'!R5229</f>
        <v>عدد</v>
      </c>
      <c r="D1386" s="60">
        <f>'متره برق'!S5229</f>
        <v>141500</v>
      </c>
      <c r="E1386" s="94" t="e">
        <f>VLOOKUP(A1386,'متره برق'!A:K,9,FALSE)</f>
        <v>#N/A</v>
      </c>
      <c r="F1386" s="97">
        <f t="shared" si="47"/>
        <v>0</v>
      </c>
      <c r="G1386" s="100"/>
    </row>
    <row r="1387" spans="1:7" ht="32.25" thickBot="1">
      <c r="A1387" s="60">
        <f>'متره برق'!P5230</f>
        <v>141001</v>
      </c>
      <c r="B1387" s="60" t="str">
        <f>'متره برق'!Q5230</f>
        <v>فيوز چاقويي (كاردي) اندازه چهار و از نوع HRC 500 تا 800 آمپر.</v>
      </c>
      <c r="C1387" s="60" t="str">
        <f>'متره برق'!R5230</f>
        <v>عدد</v>
      </c>
      <c r="D1387" s="60">
        <f>'متره برق'!S5230</f>
        <v>141000</v>
      </c>
      <c r="E1387" s="94" t="e">
        <f>VLOOKUP(A1387,'متره برق'!A:K,9,FALSE)</f>
        <v>#N/A</v>
      </c>
      <c r="F1387" s="97">
        <f t="shared" si="47"/>
        <v>0</v>
      </c>
      <c r="G1387" s="100"/>
    </row>
    <row r="1388" spans="1:7" ht="32.25" thickBot="1">
      <c r="A1388" s="60">
        <f>'متره برق'!P5231</f>
        <v>141002</v>
      </c>
      <c r="B1388" s="60" t="str">
        <f>'متره برق'!Q5231</f>
        <v>فيوز چاقويي (كاردي) اندازه چهار و از نوع HRC 1000 تا 1250 آمپر.</v>
      </c>
      <c r="C1388" s="60" t="str">
        <f>'متره برق'!R5231</f>
        <v>عدد</v>
      </c>
      <c r="D1388" s="60">
        <f>'متره برق'!S5231</f>
        <v>0</v>
      </c>
      <c r="E1388" s="94" t="e">
        <f>VLOOKUP(A1388,'متره برق'!A:K,9,FALSE)</f>
        <v>#N/A</v>
      </c>
      <c r="F1388" s="97">
        <f t="shared" si="47"/>
        <v>0</v>
      </c>
      <c r="G1388" s="100"/>
    </row>
    <row r="1389" spans="1:7" ht="32.25" thickBot="1">
      <c r="A1389" s="60">
        <f>'متره برق'!P5232</f>
        <v>141101</v>
      </c>
      <c r="B1389" s="60" t="str">
        <f>'متره برق'!Q5232</f>
        <v>پايه فيوز چاقويي (كاردي)، يك پل، براي فيوزهاي HRC اندازه صفر صفر،  6 تا 160 آمپر.</v>
      </c>
      <c r="C1389" s="60" t="str">
        <f>'متره برق'!R5232</f>
        <v>عدد</v>
      </c>
      <c r="D1389" s="60">
        <f>'متره برق'!S5232</f>
        <v>272000</v>
      </c>
      <c r="E1389" s="94" t="e">
        <f>VLOOKUP(A1389,'متره برق'!A:K,9,FALSE)</f>
        <v>#N/A</v>
      </c>
      <c r="F1389" s="97">
        <f t="shared" si="47"/>
        <v>0</v>
      </c>
      <c r="G1389" s="100"/>
    </row>
    <row r="1390" spans="1:7" ht="32.25" thickBot="1">
      <c r="A1390" s="60">
        <f>'متره برق'!P5233</f>
        <v>141102</v>
      </c>
      <c r="B1390" s="60" t="str">
        <f>'متره برق'!Q5233</f>
        <v>پايه فيوز چاقويي (كاردي)، يك پل، براي فيوزهاي HRC اندازه صفر،  25 تا 160 آمپر.</v>
      </c>
      <c r="C1390" s="60" t="str">
        <f>'متره برق'!R5233</f>
        <v>عدد</v>
      </c>
      <c r="D1390" s="60">
        <f>'متره برق'!S5233</f>
        <v>276000</v>
      </c>
      <c r="E1390" s="94" t="e">
        <f>VLOOKUP(A1390,'متره برق'!A:K,9,FALSE)</f>
        <v>#N/A</v>
      </c>
      <c r="F1390" s="97">
        <f t="shared" si="47"/>
        <v>0</v>
      </c>
      <c r="G1390" s="100"/>
    </row>
    <row r="1391" spans="1:7" ht="32.25" thickBot="1">
      <c r="A1391" s="60">
        <f>'متره برق'!P5234</f>
        <v>141103</v>
      </c>
      <c r="B1391" s="60" t="str">
        <f>'متره برق'!Q5234</f>
        <v>پايه فيوز چاقويي (كاردي)، يك پل، براي فيوزهاي HRC اندازه يك،  35 تا 250 آمپر.</v>
      </c>
      <c r="C1391" s="60" t="str">
        <f>'متره برق'!R5234</f>
        <v>عدد</v>
      </c>
      <c r="D1391" s="60">
        <f>'متره برق'!S5234</f>
        <v>333500</v>
      </c>
      <c r="E1391" s="94" t="e">
        <f>VLOOKUP(A1391,'متره برق'!A:K,9,FALSE)</f>
        <v>#N/A</v>
      </c>
      <c r="F1391" s="97">
        <f t="shared" si="47"/>
        <v>0</v>
      </c>
      <c r="G1391" s="100"/>
    </row>
    <row r="1392" spans="1:7" ht="32.25" thickBot="1">
      <c r="A1392" s="60">
        <f>'متره برق'!P5235</f>
        <v>141104</v>
      </c>
      <c r="B1392" s="60" t="str">
        <f>'متره برق'!Q5235</f>
        <v>پايه فيوز چاقويي (كاردي)، يك پل، براي فيوزهاي HRC اندازه دو،  80 تا 400 آمپر.</v>
      </c>
      <c r="C1392" s="60" t="str">
        <f>'متره برق'!R5235</f>
        <v>عدد</v>
      </c>
      <c r="D1392" s="60">
        <f>'متره برق'!S5235</f>
        <v>364000</v>
      </c>
      <c r="E1392" s="94" t="e">
        <f>VLOOKUP(A1392,'متره برق'!A:K,9,FALSE)</f>
        <v>#N/A</v>
      </c>
      <c r="F1392" s="97">
        <f t="shared" si="47"/>
        <v>0</v>
      </c>
      <c r="G1392" s="100"/>
    </row>
    <row r="1393" spans="1:7" ht="32.25" thickBot="1">
      <c r="A1393" s="60">
        <f>'متره برق'!P5236</f>
        <v>141105</v>
      </c>
      <c r="B1393" s="60" t="str">
        <f>'متره برق'!Q5236</f>
        <v>پايه فيوز چاقويي (كاردي)، يك پل، براي فيوزهاي HRC اندازه سه، 300 تا 630 آمپر.</v>
      </c>
      <c r="C1393" s="60" t="str">
        <f>'متره برق'!R5236</f>
        <v>عدد</v>
      </c>
      <c r="D1393" s="60">
        <f>'متره برق'!S5236</f>
        <v>470500</v>
      </c>
      <c r="E1393" s="94" t="e">
        <f>VLOOKUP(A1393,'متره برق'!A:K,9,FALSE)</f>
        <v>#N/A</v>
      </c>
      <c r="F1393" s="97">
        <f t="shared" si="47"/>
        <v>0</v>
      </c>
      <c r="G1393" s="100"/>
    </row>
    <row r="1394" spans="1:7" ht="32.25" thickBot="1">
      <c r="A1394" s="60">
        <f>'متره برق'!P5237</f>
        <v>141106</v>
      </c>
      <c r="B1394" s="60" t="str">
        <f>'متره برق'!Q5237</f>
        <v>پايه فيوز چاقويي (كاردي)، يك پل، براي فيوزهاي HRC اندازه چهار، 1000 تا 1250 آمپر.</v>
      </c>
      <c r="C1394" s="60" t="str">
        <f>'متره برق'!R5237</f>
        <v>عدد</v>
      </c>
      <c r="D1394" s="60">
        <f>'متره برق'!S5237</f>
        <v>584500</v>
      </c>
      <c r="E1394" s="94" t="e">
        <f>VLOOKUP(A1394,'متره برق'!A:K,9,FALSE)</f>
        <v>#N/A</v>
      </c>
      <c r="F1394" s="97">
        <f t="shared" si="47"/>
        <v>0</v>
      </c>
      <c r="G1394" s="100"/>
    </row>
    <row r="1395" spans="1:7" ht="32.25" thickBot="1">
      <c r="A1395" s="60">
        <f>'متره برق'!P5238</f>
        <v>141601</v>
      </c>
      <c r="B1395" s="60" t="str">
        <f>'متره برق'!Q5238</f>
        <v>پايه فيوز چاقويي (كاردي)، سه پل ، براي فيوزهاي HRC اندازه صفر صفر، 6 تا 160 آمپر.</v>
      </c>
      <c r="C1395" s="60" t="str">
        <f>'متره برق'!R5238</f>
        <v>عدد</v>
      </c>
      <c r="D1395" s="60">
        <f>'متره برق'!S5238</f>
        <v>508000</v>
      </c>
      <c r="E1395" s="94" t="e">
        <f>VLOOKUP(A1395,'متره برق'!A:K,9,FALSE)</f>
        <v>#N/A</v>
      </c>
      <c r="F1395" s="97">
        <f t="shared" si="47"/>
        <v>0</v>
      </c>
      <c r="G1395" s="100"/>
    </row>
    <row r="1396" spans="1:7" ht="32.25" thickBot="1">
      <c r="A1396" s="60">
        <f>'متره برق'!P5239</f>
        <v>141602</v>
      </c>
      <c r="B1396" s="60" t="str">
        <f>'متره برق'!Q5239</f>
        <v>پايه فيوز چاقويي (كاردي)، سه پل ، براي فيوزهاي HRC اندازه صفر، 25 تا 160 آمپر.</v>
      </c>
      <c r="C1396" s="60" t="str">
        <f>'متره برق'!R5239</f>
        <v>عدد</v>
      </c>
      <c r="D1396" s="60">
        <f>'متره برق'!S5239</f>
        <v>520000</v>
      </c>
      <c r="E1396" s="94" t="e">
        <f>VLOOKUP(A1396,'متره برق'!A:K,9,FALSE)</f>
        <v>#N/A</v>
      </c>
      <c r="F1396" s="97">
        <f t="shared" si="47"/>
        <v>0</v>
      </c>
      <c r="G1396" s="100"/>
    </row>
    <row r="1397" spans="1:7" ht="32.25" thickBot="1">
      <c r="A1397" s="60">
        <f>'متره برق'!P5240</f>
        <v>141603</v>
      </c>
      <c r="B1397" s="60" t="str">
        <f>'متره برق'!Q5240</f>
        <v>پايه فيوز چاقويي (كاردي)، سه پل ، براي فيوزهاي HRC اندازه يك، 35 تا 250 آمپر.</v>
      </c>
      <c r="C1397" s="60" t="str">
        <f>'متره برق'!R5240</f>
        <v>عدد</v>
      </c>
      <c r="D1397" s="60">
        <f>'متره برق'!S5240</f>
        <v>570000</v>
      </c>
      <c r="E1397" s="94" t="e">
        <f>VLOOKUP(A1397,'متره برق'!A:K,9,FALSE)</f>
        <v>#N/A</v>
      </c>
      <c r="F1397" s="97">
        <f t="shared" si="47"/>
        <v>0</v>
      </c>
      <c r="G1397" s="100"/>
    </row>
    <row r="1398" spans="1:7" ht="32.25" thickBot="1">
      <c r="A1398" s="60">
        <f>'متره برق'!P5241</f>
        <v>141901</v>
      </c>
      <c r="B1398" s="60" t="str">
        <f>'متره برق'!Q5241</f>
        <v>فيوز كش چاقويي با دسته كامل عايق شده براي فيوزهاي HRC اندازه صفر صفر.</v>
      </c>
      <c r="C1398" s="60" t="str">
        <f>'متره برق'!R5241</f>
        <v>عدد</v>
      </c>
      <c r="D1398" s="60">
        <f>'متره برق'!S5241</f>
        <v>0</v>
      </c>
      <c r="E1398" s="94" t="e">
        <f>VLOOKUP(A1398,'متره برق'!A:K,9,FALSE)</f>
        <v>#N/A</v>
      </c>
      <c r="F1398" s="97">
        <f t="shared" si="47"/>
        <v>0</v>
      </c>
      <c r="G1398" s="100"/>
    </row>
    <row r="1399" spans="1:7" ht="32.25" thickBot="1">
      <c r="A1399" s="60">
        <f>'متره برق'!P5242</f>
        <v>141902</v>
      </c>
      <c r="B1399" s="60" t="str">
        <f>'متره برق'!Q5242</f>
        <v>فيوز كش چاقويي با دسته كامل عايق شده براي فيوزهاي HRC اندازه صفر.</v>
      </c>
      <c r="C1399" s="60" t="str">
        <f>'متره برق'!R5242</f>
        <v>عدد</v>
      </c>
      <c r="D1399" s="60">
        <f>'متره برق'!S5242</f>
        <v>0</v>
      </c>
      <c r="E1399" s="94" t="e">
        <f>VLOOKUP(A1399,'متره برق'!A:K,9,FALSE)</f>
        <v>#N/A</v>
      </c>
      <c r="F1399" s="97">
        <f t="shared" si="47"/>
        <v>0</v>
      </c>
      <c r="G1399" s="100"/>
    </row>
    <row r="1400" spans="1:7" ht="32.25" thickBot="1">
      <c r="A1400" s="60">
        <f>'متره برق'!P5243</f>
        <v>141903</v>
      </c>
      <c r="B1400" s="60" t="str">
        <f>'متره برق'!Q5243</f>
        <v>فيوز كش چاقويي با دسته كامل عايق شده براي فيوزهاي HRC اندازه يك.</v>
      </c>
      <c r="C1400" s="60" t="str">
        <f>'متره برق'!R5243</f>
        <v>عدد</v>
      </c>
      <c r="D1400" s="60">
        <f>'متره برق'!S5243</f>
        <v>0</v>
      </c>
      <c r="E1400" s="94" t="e">
        <f>VLOOKUP(A1400,'متره برق'!A:K,9,FALSE)</f>
        <v>#N/A</v>
      </c>
      <c r="F1400" s="97">
        <f t="shared" si="47"/>
        <v>0</v>
      </c>
      <c r="G1400" s="100"/>
    </row>
    <row r="1401" spans="1:7" ht="32.25" thickBot="1">
      <c r="A1401" s="60">
        <f>'متره برق'!P5244</f>
        <v>141904</v>
      </c>
      <c r="B1401" s="60" t="str">
        <f>'متره برق'!Q5244</f>
        <v>فيوز كش چاقويي با دسته كامل عايق شده براي فيوزهاي HRC اندازه دو.</v>
      </c>
      <c r="C1401" s="60" t="str">
        <f>'متره برق'!R5244</f>
        <v>عدد</v>
      </c>
      <c r="D1401" s="60">
        <f>'متره برق'!S5244</f>
        <v>0</v>
      </c>
      <c r="E1401" s="94" t="e">
        <f>VLOOKUP(A1401,'متره برق'!A:K,9,FALSE)</f>
        <v>#N/A</v>
      </c>
      <c r="F1401" s="97">
        <f t="shared" si="47"/>
        <v>0</v>
      </c>
      <c r="G1401" s="100"/>
    </row>
    <row r="1402" spans="1:7" ht="32.25" thickBot="1">
      <c r="A1402" s="60">
        <f>'متره برق'!P5245</f>
        <v>141905</v>
      </c>
      <c r="B1402" s="60" t="str">
        <f>'متره برق'!Q5245</f>
        <v>فيوز كش چاقويي با دسته كامل عايق شده براي فيوزهاي HRC اندازه سه.</v>
      </c>
      <c r="C1402" s="60" t="str">
        <f>'متره برق'!R5245</f>
        <v>عدد</v>
      </c>
      <c r="D1402" s="60">
        <f>'متره برق'!S5245</f>
        <v>0</v>
      </c>
      <c r="E1402" s="94" t="e">
        <f>VLOOKUP(A1402,'متره برق'!A:K,9,FALSE)</f>
        <v>#N/A</v>
      </c>
      <c r="F1402" s="97">
        <f t="shared" si="47"/>
        <v>0</v>
      </c>
      <c r="G1402" s="100"/>
    </row>
    <row r="1403" spans="1:7" ht="32.25" thickBot="1">
      <c r="A1403" s="60">
        <f>'متره برق'!P5246</f>
        <v>141906</v>
      </c>
      <c r="B1403" s="60" t="str">
        <f>'متره برق'!Q5246</f>
        <v>فيوز كش چاقويي با دسته كامل عايق شده براي فيوزهاي HRC اندازه چهار.</v>
      </c>
      <c r="C1403" s="60" t="str">
        <f>'متره برق'!R5246</f>
        <v>عدد</v>
      </c>
      <c r="D1403" s="60">
        <f>'متره برق'!S5246</f>
        <v>0</v>
      </c>
      <c r="E1403" s="94" t="e">
        <f>VLOOKUP(A1403,'متره برق'!A:K,9,FALSE)</f>
        <v>#N/A</v>
      </c>
      <c r="F1403" s="97">
        <f t="shared" si="47"/>
        <v>0</v>
      </c>
      <c r="G1403" s="100"/>
    </row>
    <row r="1404" spans="1:7" ht="32.25" thickBot="1">
      <c r="A1404" s="60">
        <f>'متره برق'!P5247</f>
        <v>142201</v>
      </c>
      <c r="B1404" s="60" t="str">
        <f>'متره برق'!Q5247</f>
        <v>كليد اتوماتيك مينياتوري يك پل، از نوع تندكار يا كندكار 2 تا 6 آمپر.</v>
      </c>
      <c r="C1404" s="60" t="str">
        <f>'متره برق'!R5247</f>
        <v>عدد</v>
      </c>
      <c r="D1404" s="60">
        <f>'متره برق'!S5247</f>
        <v>171500</v>
      </c>
      <c r="E1404" s="94" t="e">
        <f>VLOOKUP(A1404,'متره برق'!A:K,9,FALSE)</f>
        <v>#N/A</v>
      </c>
      <c r="F1404" s="97">
        <f t="shared" si="47"/>
        <v>0</v>
      </c>
      <c r="G1404" s="100"/>
    </row>
    <row r="1405" spans="1:7" ht="32.25" thickBot="1">
      <c r="A1405" s="60">
        <f>'متره برق'!P5248</f>
        <v>142202</v>
      </c>
      <c r="B1405" s="60" t="str">
        <f>'متره برق'!Q5248</f>
        <v>كليد اتوماتيك مينياتوري يك پل، از نوع تندكار يا كندكار 10 تا 32 آمپر.</v>
      </c>
      <c r="C1405" s="60" t="str">
        <f>'متره برق'!R5248</f>
        <v>عدد</v>
      </c>
      <c r="D1405" s="60">
        <f>'متره برق'!S5248</f>
        <v>169500</v>
      </c>
      <c r="E1405" s="94" t="e">
        <f>VLOOKUP(A1405,'متره برق'!A:K,9,FALSE)</f>
        <v>#N/A</v>
      </c>
      <c r="F1405" s="97">
        <f t="shared" si="47"/>
        <v>0</v>
      </c>
      <c r="G1405" s="100"/>
    </row>
    <row r="1406" spans="1:7" ht="32.25" thickBot="1">
      <c r="A1406" s="60">
        <f>'متره برق'!P5249</f>
        <v>142203</v>
      </c>
      <c r="B1406" s="60" t="str">
        <f>'متره برق'!Q5249</f>
        <v>كليد اتوماتيك مينياتوري يك پل، از نوع تندكار يا كندكار 40 تا 63 آمپر.</v>
      </c>
      <c r="C1406" s="60" t="str">
        <f>'متره برق'!R5249</f>
        <v>عدد</v>
      </c>
      <c r="D1406" s="60">
        <f>'متره برق'!S5249</f>
        <v>209000</v>
      </c>
      <c r="E1406" s="94" t="e">
        <f>VLOOKUP(A1406,'متره برق'!A:K,9,FALSE)</f>
        <v>#N/A</v>
      </c>
      <c r="F1406" s="97">
        <f t="shared" si="47"/>
        <v>0</v>
      </c>
      <c r="G1406" s="100"/>
    </row>
    <row r="1407" spans="1:7" ht="32.25" thickBot="1">
      <c r="A1407" s="60">
        <f>'متره برق'!P5250</f>
        <v>142301</v>
      </c>
      <c r="B1407" s="60" t="str">
        <f>'متره برق'!Q5250</f>
        <v>كليد اتوماتيك مينياتوري دو پل، از نوع تندكار يا كندكار 2 تا 6 آمپر.</v>
      </c>
      <c r="C1407" s="60" t="str">
        <f>'متره برق'!R5250</f>
        <v>عدد</v>
      </c>
      <c r="D1407" s="60">
        <f>'متره برق'!S5250</f>
        <v>308000</v>
      </c>
      <c r="E1407" s="94" t="e">
        <f>VLOOKUP(A1407,'متره برق'!A:K,9,FALSE)</f>
        <v>#N/A</v>
      </c>
      <c r="F1407" s="97">
        <f t="shared" si="47"/>
        <v>0</v>
      </c>
      <c r="G1407" s="100"/>
    </row>
    <row r="1408" spans="1:7" ht="32.25" thickBot="1">
      <c r="A1408" s="60">
        <f>'متره برق'!P5251</f>
        <v>142302</v>
      </c>
      <c r="B1408" s="60" t="str">
        <f>'متره برق'!Q5251</f>
        <v>كليد اتوماتيك مينياتوري دو پل، از نوع تندكار يا كندكار 10 تا 32 آمپر.</v>
      </c>
      <c r="C1408" s="60" t="str">
        <f>'متره برق'!R5251</f>
        <v>عدد</v>
      </c>
      <c r="D1408" s="60">
        <f>'متره برق'!S5251</f>
        <v>273500</v>
      </c>
      <c r="E1408" s="94" t="e">
        <f>VLOOKUP(A1408,'متره برق'!A:K,9,FALSE)</f>
        <v>#N/A</v>
      </c>
      <c r="F1408" s="97">
        <f t="shared" si="47"/>
        <v>0</v>
      </c>
      <c r="G1408" s="100"/>
    </row>
    <row r="1409" spans="1:7" ht="32.25" thickBot="1">
      <c r="A1409" s="60">
        <f>'متره برق'!P5252</f>
        <v>142303</v>
      </c>
      <c r="B1409" s="60" t="str">
        <f>'متره برق'!Q5252</f>
        <v>كليد اتوماتيك مينياتوري دو پل، از نوع تندكار يا كندكار 40 تا 63 آمپر.</v>
      </c>
      <c r="C1409" s="60" t="str">
        <f>'متره برق'!R5252</f>
        <v>عدد</v>
      </c>
      <c r="D1409" s="60">
        <f>'متره برق'!S5252</f>
        <v>318000</v>
      </c>
      <c r="E1409" s="94" t="e">
        <f>VLOOKUP(A1409,'متره برق'!A:K,9,FALSE)</f>
        <v>#N/A</v>
      </c>
      <c r="F1409" s="97">
        <f t="shared" si="47"/>
        <v>0</v>
      </c>
      <c r="G1409" s="100"/>
    </row>
    <row r="1410" spans="1:7" ht="32.25" thickBot="1">
      <c r="A1410" s="60">
        <f>'متره برق'!P5253</f>
        <v>142401</v>
      </c>
      <c r="B1410" s="60" t="str">
        <f>'متره برق'!Q5253</f>
        <v>كليد اتوماتيك مينياتوري سه پل، از نوع تندكار يا كندكار 2 تا 6 آمپر.</v>
      </c>
      <c r="C1410" s="60" t="str">
        <f>'متره برق'!R5253</f>
        <v>عدد</v>
      </c>
      <c r="D1410" s="60">
        <f>'متره برق'!S5253</f>
        <v>423000</v>
      </c>
      <c r="E1410" s="94" t="e">
        <f>VLOOKUP(A1410,'متره برق'!A:K,9,FALSE)</f>
        <v>#N/A</v>
      </c>
      <c r="F1410" s="97">
        <f t="shared" si="47"/>
        <v>0</v>
      </c>
      <c r="G1410" s="100"/>
    </row>
    <row r="1411" spans="1:7" ht="32.25" thickBot="1">
      <c r="A1411" s="60">
        <f>'متره برق'!P5254</f>
        <v>142402</v>
      </c>
      <c r="B1411" s="60" t="str">
        <f>'متره برق'!Q5254</f>
        <v>كليد اتوماتيك مينياتوري سه پل، از نوع تندكار يا كندكار 10 تا 32 آمپر.</v>
      </c>
      <c r="C1411" s="60" t="str">
        <f>'متره برق'!R5254</f>
        <v>عدد</v>
      </c>
      <c r="D1411" s="60">
        <f>'متره برق'!S5254</f>
        <v>474000</v>
      </c>
      <c r="E1411" s="94" t="e">
        <f>VLOOKUP(A1411,'متره برق'!A:K,9,FALSE)</f>
        <v>#N/A</v>
      </c>
      <c r="F1411" s="97">
        <f t="shared" si="47"/>
        <v>0</v>
      </c>
      <c r="G1411" s="100"/>
    </row>
    <row r="1412" spans="1:7" ht="32.25" thickBot="1">
      <c r="A1412" s="60">
        <f>'متره برق'!P5255</f>
        <v>142403</v>
      </c>
      <c r="B1412" s="60" t="str">
        <f>'متره برق'!Q5255</f>
        <v>كليد اتوماتيك مينياتوري سه پل، از نوع تندكار يا كندكار 40 تا 63 آمپر.</v>
      </c>
      <c r="C1412" s="60" t="str">
        <f>'متره برق'!R5255</f>
        <v>عدد</v>
      </c>
      <c r="D1412" s="60">
        <f>'متره برق'!S5255</f>
        <v>749000</v>
      </c>
      <c r="E1412" s="94" t="e">
        <f>VLOOKUP(A1412,'متره برق'!A:K,9,FALSE)</f>
        <v>#N/A</v>
      </c>
      <c r="F1412" s="97">
        <f t="shared" si="47"/>
        <v>0</v>
      </c>
      <c r="G1412" s="100"/>
    </row>
    <row r="1413" spans="1:7" ht="24" thickBot="1">
      <c r="A1413" s="60">
        <f>'متره برق'!P5256</f>
        <v>142411</v>
      </c>
      <c r="B1413" s="60" t="str">
        <f>'متره برق'!Q5256</f>
        <v>کنتاکت کلید مینیاتوری</v>
      </c>
      <c r="C1413" s="60" t="str">
        <f>'متره برق'!R5256</f>
        <v>عدد</v>
      </c>
      <c r="D1413" s="60">
        <f>'متره برق'!S5256</f>
        <v>435500</v>
      </c>
      <c r="E1413" s="94" t="e">
        <f>VLOOKUP(A1413,'متره برق'!A:K,9,FALSE)</f>
        <v>#N/A</v>
      </c>
      <c r="F1413" s="97">
        <f t="shared" si="47"/>
        <v>0</v>
      </c>
      <c r="G1413" s="100"/>
    </row>
    <row r="1414" spans="1:7" ht="48" thickBot="1">
      <c r="A1414" s="60">
        <f>'متره برق'!P5257</f>
        <v>142501</v>
      </c>
      <c r="B1414" s="60" t="str">
        <f>'متره برق'!Q5257</f>
        <v>ريل فلزي با آبكاري مقاوم و با كليه لوازم نصب از قبيل پيچ، مهره و پرچ و بست‌هاي مخصوص براي نصب كليد اتوماتيك مينياتوري.</v>
      </c>
      <c r="C1414" s="60" t="str">
        <f>'متره برق'!R5257</f>
        <v>مترطول</v>
      </c>
      <c r="D1414" s="60">
        <f>'متره برق'!S5257</f>
        <v>35100</v>
      </c>
      <c r="E1414" s="94" t="e">
        <f>VLOOKUP(A1414,'متره برق'!A:K,9,FALSE)</f>
        <v>#N/A</v>
      </c>
      <c r="F1414" s="97">
        <f t="shared" si="47"/>
        <v>0</v>
      </c>
      <c r="G1414" s="100"/>
    </row>
    <row r="1415" spans="1:7" ht="48" thickBot="1">
      <c r="A1415" s="60">
        <f>'متره برق'!P5258</f>
        <v>142801</v>
      </c>
      <c r="B1415" s="60" t="str">
        <f>'متره برق'!Q5258</f>
        <v>كليد حفاظت نشت جريان زمين دو پل، با ولتاژ نامي 250 ولت و با حساسيت 30 ميلي آمپر و جريان نامي 25 تا 40 آمپر.</v>
      </c>
      <c r="C1415" s="60" t="str">
        <f>'متره برق'!R5258</f>
        <v>عدد</v>
      </c>
      <c r="D1415" s="60">
        <f>'متره برق'!S5258</f>
        <v>928000</v>
      </c>
      <c r="E1415" s="94" t="e">
        <f>VLOOKUP(A1415,'متره برق'!A:K,9,FALSE)</f>
        <v>#N/A</v>
      </c>
      <c r="F1415" s="97">
        <f t="shared" si="47"/>
        <v>0</v>
      </c>
      <c r="G1415" s="100"/>
    </row>
    <row r="1416" spans="1:7" ht="32.25" thickBot="1">
      <c r="A1416" s="60">
        <f>'متره برق'!P5259</f>
        <v>142802</v>
      </c>
      <c r="B1416" s="60" t="str">
        <f>'متره برق'!Q5259</f>
        <v>كليد حفاظت نشت جريان زمين دو پل، با ولتاژ نامي 250 ولت و با حساسيت 30 ميلي آمپر و جريان نامي 63 آمپر.</v>
      </c>
      <c r="C1416" s="60" t="str">
        <f>'متره برق'!R5259</f>
        <v>عدد</v>
      </c>
      <c r="D1416" s="60">
        <f>'متره برق'!S5259</f>
        <v>1047000</v>
      </c>
      <c r="E1416" s="94" t="e">
        <f>VLOOKUP(A1416,'متره برق'!A:K,9,FALSE)</f>
        <v>#N/A</v>
      </c>
      <c r="F1416" s="97">
        <f t="shared" si="47"/>
        <v>0</v>
      </c>
      <c r="G1416" s="100"/>
    </row>
    <row r="1417" spans="1:7" ht="48" thickBot="1">
      <c r="A1417" s="60">
        <f>'متره برق'!P5260</f>
        <v>142803</v>
      </c>
      <c r="B1417" s="60" t="str">
        <f>'متره برق'!Q5260</f>
        <v>كليد حفاظت نشت جريان زمين چهار پل، با ولتاژ نامي 500 ولت و با حساسيت 30 ميلي آمپر و جريان نامي 25 تا 40 آمپر.</v>
      </c>
      <c r="C1417" s="60" t="str">
        <f>'متره برق'!R5260</f>
        <v>عدد</v>
      </c>
      <c r="D1417" s="60">
        <f>'متره برق'!S5260</f>
        <v>1162000</v>
      </c>
      <c r="E1417" s="94" t="e">
        <f>VLOOKUP(A1417,'متره برق'!A:K,9,FALSE)</f>
        <v>#N/A</v>
      </c>
      <c r="F1417" s="97">
        <f t="shared" si="47"/>
        <v>0</v>
      </c>
      <c r="G1417" s="100"/>
    </row>
    <row r="1418" spans="1:7" ht="48" thickBot="1">
      <c r="A1418" s="60">
        <f>'متره برق'!P5261</f>
        <v>142804</v>
      </c>
      <c r="B1418" s="60" t="str">
        <f>'متره برق'!Q5261</f>
        <v>كليد حفاظت نشت جريان زمين چهار پل، با ولتاژ نامي 500 ولت و با حساسيت 30 ميلي آمپر و جريان نامي 63 آمپر.</v>
      </c>
      <c r="C1418" s="60" t="str">
        <f>'متره برق'!R5261</f>
        <v>عدد</v>
      </c>
      <c r="D1418" s="60">
        <f>'متره برق'!S5261</f>
        <v>1213000</v>
      </c>
      <c r="E1418" s="94" t="e">
        <f>VLOOKUP(A1418,'متره برق'!A:K,9,FALSE)</f>
        <v>#N/A</v>
      </c>
      <c r="F1418" s="97">
        <f t="shared" si="47"/>
        <v>0</v>
      </c>
      <c r="G1418" s="100"/>
    </row>
    <row r="1419" spans="1:7" ht="48" thickBot="1">
      <c r="A1419" s="60">
        <f>'متره برق'!P5262</f>
        <v>142805</v>
      </c>
      <c r="B1419" s="60" t="str">
        <f>'متره برق'!Q5262</f>
        <v>كليد حفاظت نشت جريان زمين چهار پل، با ولتاژ نامي 500 ولت و با حساسيت 30 ميلي آمپر و جريان نامي 100 آمپر.</v>
      </c>
      <c r="C1419" s="60" t="str">
        <f>'متره برق'!R5262</f>
        <v>عدد</v>
      </c>
      <c r="D1419" s="60">
        <f>'متره برق'!S5262</f>
        <v>1901000</v>
      </c>
      <c r="E1419" s="94" t="e">
        <f>VLOOKUP(A1419,'متره برق'!A:K,9,FALSE)</f>
        <v>#N/A</v>
      </c>
      <c r="F1419" s="97">
        <f t="shared" si="47"/>
        <v>0</v>
      </c>
      <c r="G1419" s="100"/>
    </row>
    <row r="1420" spans="1:7" ht="48" thickBot="1">
      <c r="A1420" s="60">
        <f>'متره برق'!P5263</f>
        <v>142806</v>
      </c>
      <c r="B1420" s="60" t="str">
        <f>'متره برق'!Q5263</f>
        <v>كليد حفاظت نشت جريان زمين چهار پل، با ولتاژ نامي 500 ولت و با حساسيت 100 ميلي آمپر و جريان نامي 25 تا 40 آمپر.</v>
      </c>
      <c r="C1420" s="60" t="str">
        <f>'متره برق'!R5263</f>
        <v>عدد</v>
      </c>
      <c r="D1420" s="60">
        <f>'متره برق'!S5263</f>
        <v>1021000</v>
      </c>
      <c r="E1420" s="94" t="e">
        <f>VLOOKUP(A1420,'متره برق'!A:K,9,FALSE)</f>
        <v>#N/A</v>
      </c>
      <c r="F1420" s="97">
        <f t="shared" si="47"/>
        <v>0</v>
      </c>
      <c r="G1420" s="100"/>
    </row>
    <row r="1421" spans="1:7" ht="48" thickBot="1">
      <c r="A1421" s="60">
        <f>'متره برق'!P5264</f>
        <v>142807</v>
      </c>
      <c r="B1421" s="60" t="str">
        <f>'متره برق'!Q5264</f>
        <v>كليد حفاظت نشت جريان زمين چهار پل، با ولتاژ نامي 500 ولت و با حساسيت 100 ميلي آمپر و جريان نامي 63 آمپر.</v>
      </c>
      <c r="C1421" s="60" t="str">
        <f>'متره برق'!R5264</f>
        <v>عدد</v>
      </c>
      <c r="D1421" s="60">
        <f>'متره برق'!S5264</f>
        <v>1221000</v>
      </c>
      <c r="E1421" s="94" t="e">
        <f>VLOOKUP(A1421,'متره برق'!A:K,9,FALSE)</f>
        <v>#N/A</v>
      </c>
      <c r="F1421" s="97">
        <f t="shared" si="47"/>
        <v>0</v>
      </c>
      <c r="G1421" s="100"/>
    </row>
    <row r="1422" spans="1:7" ht="48" thickBot="1">
      <c r="A1422" s="60">
        <f>'متره برق'!P5265</f>
        <v>142808</v>
      </c>
      <c r="B1422" s="60" t="str">
        <f>'متره برق'!Q5265</f>
        <v>كليد حفاظت نشت جريان زمين چهار پل، با ولتاژ نامي 500 ولت و با حساسيت 100 ميلي آمپر و جريان نامي 100 آمپر.</v>
      </c>
      <c r="C1422" s="60" t="str">
        <f>'متره برق'!R5265</f>
        <v>عدد</v>
      </c>
      <c r="D1422" s="60">
        <f>'متره برق'!S5265</f>
        <v>1901000</v>
      </c>
      <c r="E1422" s="94" t="e">
        <f>VLOOKUP(A1422,'متره برق'!A:K,9,FALSE)</f>
        <v>#N/A</v>
      </c>
      <c r="F1422" s="97">
        <f t="shared" si="47"/>
        <v>0</v>
      </c>
      <c r="G1422" s="100"/>
    </row>
    <row r="1423" spans="1:7" ht="32.25" thickBot="1">
      <c r="A1423" s="60">
        <f>'متره برق'!P5266</f>
        <v>143601</v>
      </c>
      <c r="B1423" s="60" t="str">
        <f>'متره برق'!Q5266</f>
        <v>كليد كنترل از راه دور (رله ضربه اي) با يك كنتاكت باز ‌و ‌بسته و ‌با ولتاژ 250 ولت و جريان 16 آمپر.</v>
      </c>
      <c r="C1423" s="60" t="str">
        <f>'متره برق'!R5266</f>
        <v>عدد</v>
      </c>
      <c r="D1423" s="60">
        <f>'متره برق'!S5266</f>
        <v>461000</v>
      </c>
      <c r="E1423" s="94" t="e">
        <f>VLOOKUP(A1423,'متره برق'!A:K,9,FALSE)</f>
        <v>#N/A</v>
      </c>
      <c r="F1423" s="97">
        <f t="shared" si="47"/>
        <v>0</v>
      </c>
      <c r="G1423" s="100"/>
    </row>
    <row r="1424" spans="1:7" ht="32.25" thickBot="1">
      <c r="A1424" s="60">
        <f>'متره برق'!P5267</f>
        <v>143602</v>
      </c>
      <c r="B1424" s="60" t="str">
        <f>'متره برق'!Q5267</f>
        <v>كليد كنترل از راه دور (رله ضربه اي) با دو كنتاكت باز ‌و ‌بسته و ‌با ولتاژ 250 ولت و جريان 16 آمپر.</v>
      </c>
      <c r="C1424" s="60" t="str">
        <f>'متره برق'!R5267</f>
        <v>عدد</v>
      </c>
      <c r="D1424" s="60">
        <f>'متره برق'!S5267</f>
        <v>564000</v>
      </c>
      <c r="E1424" s="94" t="e">
        <f>VLOOKUP(A1424,'متره برق'!A:K,9,FALSE)</f>
        <v>#N/A</v>
      </c>
      <c r="F1424" s="97">
        <f t="shared" si="47"/>
        <v>0</v>
      </c>
      <c r="G1424" s="100"/>
    </row>
    <row r="1425" spans="1:7" ht="32.25" thickBot="1">
      <c r="A1425" s="60">
        <f>'متره برق'!P5268</f>
        <v>143611</v>
      </c>
      <c r="B1425" s="60" t="str">
        <f>'متره برق'!Q5268</f>
        <v>رله 24 ولت  مستقیم یا متناوب با یک یا دو کنتاکت مستقل.</v>
      </c>
      <c r="C1425" s="60" t="str">
        <f>'متره برق'!R5268</f>
        <v>عدد</v>
      </c>
      <c r="D1425" s="60">
        <f>'متره برق'!S5268</f>
        <v>310000</v>
      </c>
      <c r="E1425" s="94" t="e">
        <f>VLOOKUP(A1425,'متره برق'!A:K,9,FALSE)</f>
        <v>#N/A</v>
      </c>
      <c r="F1425" s="97">
        <f t="shared" si="47"/>
        <v>0</v>
      </c>
      <c r="G1425" s="100"/>
    </row>
    <row r="1426" spans="1:7" ht="32.25" thickBot="1">
      <c r="A1426" s="60">
        <f>'متره برق'!P5269</f>
        <v>143612</v>
      </c>
      <c r="B1426" s="60" t="str">
        <f>'متره برق'!Q5269</f>
        <v>رله 24 ولت  مستقیم یا متناوب با سه یا چهار کنتاکت مستقل.</v>
      </c>
      <c r="C1426" s="60" t="str">
        <f>'متره برق'!R5269</f>
        <v>عدد</v>
      </c>
      <c r="D1426" s="60">
        <f>'متره برق'!S5269</f>
        <v>359000</v>
      </c>
      <c r="E1426" s="94" t="e">
        <f>VLOOKUP(A1426,'متره برق'!A:K,9,FALSE)</f>
        <v>#N/A</v>
      </c>
      <c r="F1426" s="97">
        <f t="shared" si="47"/>
        <v>0</v>
      </c>
      <c r="G1426" s="100"/>
    </row>
    <row r="1427" spans="1:7" ht="32.25" thickBot="1">
      <c r="A1427" s="60">
        <f>'متره برق'!P5270</f>
        <v>143621</v>
      </c>
      <c r="B1427" s="60" t="str">
        <f>'متره برق'!Q5270</f>
        <v>رله 220 ولت  مستقیم یا متناوب با یک یا دو کنتاکت مستقل.</v>
      </c>
      <c r="C1427" s="60" t="str">
        <f>'متره برق'!R5270</f>
        <v>عدد</v>
      </c>
      <c r="D1427" s="60">
        <f>'متره برق'!S5270</f>
        <v>379000</v>
      </c>
      <c r="E1427" s="94" t="e">
        <f>VLOOKUP(A1427,'متره برق'!A:K,9,FALSE)</f>
        <v>#N/A</v>
      </c>
      <c r="F1427" s="97">
        <f t="shared" ref="F1427:F1490" si="48">IF(ISNA(E1427*D1427),0,ROUND((E1427*D1427),0))</f>
        <v>0</v>
      </c>
      <c r="G1427" s="100"/>
    </row>
    <row r="1428" spans="1:7" ht="32.25" thickBot="1">
      <c r="A1428" s="60">
        <f>'متره برق'!P5271</f>
        <v>143622</v>
      </c>
      <c r="B1428" s="60" t="str">
        <f>'متره برق'!Q5271</f>
        <v>رله 220 ولت  مستقیم یا متناوب با سه یا چهار کنتاکت مستقل.</v>
      </c>
      <c r="C1428" s="60" t="str">
        <f>'متره برق'!R5271</f>
        <v>عدد</v>
      </c>
      <c r="D1428" s="60">
        <f>'متره برق'!S5271</f>
        <v>348500</v>
      </c>
      <c r="E1428" s="94" t="e">
        <f>VLOOKUP(A1428,'متره برق'!A:K,9,FALSE)</f>
        <v>#N/A</v>
      </c>
      <c r="F1428" s="97">
        <f t="shared" si="48"/>
        <v>0</v>
      </c>
      <c r="G1428" s="100"/>
    </row>
    <row r="1429" spans="1:7" ht="24" thickBot="1">
      <c r="A1429" s="60">
        <f>'متره برق'!P5272</f>
        <v>143631</v>
      </c>
      <c r="B1429" s="60" t="str">
        <f>'متره برق'!Q5272</f>
        <v>رله استارت مجدد، 220 ولت.</v>
      </c>
      <c r="C1429" s="60" t="str">
        <f>'متره برق'!R5272</f>
        <v>عدد</v>
      </c>
      <c r="D1429" s="60">
        <f>'متره برق'!S5272</f>
        <v>399500</v>
      </c>
      <c r="E1429" s="94" t="e">
        <f>VLOOKUP(A1429,'متره برق'!A:K,9,FALSE)</f>
        <v>#N/A</v>
      </c>
      <c r="F1429" s="97">
        <f t="shared" si="48"/>
        <v>0</v>
      </c>
      <c r="G1429" s="100"/>
    </row>
    <row r="1430" spans="1:7" ht="32.25" thickBot="1">
      <c r="A1430" s="60">
        <f>'متره برق'!P5273</f>
        <v>143701</v>
      </c>
      <c r="B1430" s="60" t="str">
        <f>'متره برق'!Q5273</f>
        <v>تايمر تابلو  10 آمپر با ولتاژ نامي 250 ولت و زمان تنظيم حداکثر تا شش دقيقه.</v>
      </c>
      <c r="C1430" s="60" t="str">
        <f>'متره برق'!R5273</f>
        <v>عدد</v>
      </c>
      <c r="D1430" s="60">
        <f>'متره برق'!S5273</f>
        <v>614000</v>
      </c>
      <c r="E1430" s="94" t="e">
        <f>VLOOKUP(A1430,'متره برق'!A:K,9,FALSE)</f>
        <v>#N/A</v>
      </c>
      <c r="F1430" s="97">
        <f t="shared" si="48"/>
        <v>0</v>
      </c>
      <c r="G1430" s="100"/>
    </row>
    <row r="1431" spans="1:7" ht="32.25" thickBot="1">
      <c r="A1431" s="60">
        <f>'متره برق'!P5274</f>
        <v>143801</v>
      </c>
      <c r="B1431" s="60" t="str">
        <f>'متره برق'!Q5274</f>
        <v>كليد گردان تابلويي يك پل، 16 آمپر با ولتاژ نامي 380 ولت، قابل قطع زيربار، به طور كامل.</v>
      </c>
      <c r="C1431" s="60" t="str">
        <f>'متره برق'!R5274</f>
        <v>عدد</v>
      </c>
      <c r="D1431" s="60">
        <f>'متره برق'!S5274</f>
        <v>241000</v>
      </c>
      <c r="E1431" s="94" t="e">
        <f>VLOOKUP(A1431,'متره برق'!A:K,9,FALSE)</f>
        <v>#N/A</v>
      </c>
      <c r="F1431" s="97">
        <f t="shared" si="48"/>
        <v>0</v>
      </c>
      <c r="G1431" s="100"/>
    </row>
    <row r="1432" spans="1:7" ht="32.25" thickBot="1">
      <c r="A1432" s="60">
        <f>'متره برق'!P5275</f>
        <v>143802</v>
      </c>
      <c r="B1432" s="60" t="str">
        <f>'متره برق'!Q5275</f>
        <v>كليد گردان تابلويي يك پل، 25 آمپر با ولتاژ نامي 380 ولت، قابل قطع زيربار، به طوركامل.</v>
      </c>
      <c r="C1432" s="60" t="str">
        <f>'متره برق'!R5275</f>
        <v>عدد</v>
      </c>
      <c r="D1432" s="60">
        <f>'متره برق'!S5275</f>
        <v>256500</v>
      </c>
      <c r="E1432" s="94" t="e">
        <f>VLOOKUP(A1432,'متره برق'!A:K,9,FALSE)</f>
        <v>#N/A</v>
      </c>
      <c r="F1432" s="97">
        <f t="shared" si="48"/>
        <v>0</v>
      </c>
      <c r="G1432" s="100"/>
    </row>
    <row r="1433" spans="1:7" ht="32.25" thickBot="1">
      <c r="A1433" s="60">
        <f>'متره برق'!P5276</f>
        <v>143803</v>
      </c>
      <c r="B1433" s="60" t="str">
        <f>'متره برق'!Q5276</f>
        <v>كليد گردان تابلويي يك پل، 40 آمپر با ولتاژ نامي 380 ولت، قابل قطع زيربار، به طور كامل.</v>
      </c>
      <c r="C1433" s="60" t="str">
        <f>'متره برق'!R5276</f>
        <v>عدد</v>
      </c>
      <c r="D1433" s="60">
        <f>'متره برق'!S5276</f>
        <v>326500</v>
      </c>
      <c r="E1433" s="94" t="e">
        <f>VLOOKUP(A1433,'متره برق'!A:K,9,FALSE)</f>
        <v>#N/A</v>
      </c>
      <c r="F1433" s="97">
        <f t="shared" si="48"/>
        <v>0</v>
      </c>
      <c r="G1433" s="100"/>
    </row>
    <row r="1434" spans="1:7" ht="32.25" thickBot="1">
      <c r="A1434" s="60">
        <f>'متره برق'!P5277</f>
        <v>143804</v>
      </c>
      <c r="B1434" s="60" t="str">
        <f>'متره برق'!Q5277</f>
        <v>كليد گردان تابلويي يك پل، 63 آمپر با ولتاژ نامي 380 ولت، قابل قطع زيربار، به طور كامل.</v>
      </c>
      <c r="C1434" s="60" t="str">
        <f>'متره برق'!R5277</f>
        <v>عدد</v>
      </c>
      <c r="D1434" s="60">
        <f>'متره برق'!S5277</f>
        <v>376000</v>
      </c>
      <c r="E1434" s="94" t="e">
        <f>VLOOKUP(A1434,'متره برق'!A:K,9,FALSE)</f>
        <v>#N/A</v>
      </c>
      <c r="F1434" s="97">
        <f t="shared" si="48"/>
        <v>0</v>
      </c>
      <c r="G1434" s="100"/>
    </row>
    <row r="1435" spans="1:7" ht="32.25" thickBot="1">
      <c r="A1435" s="60">
        <f>'متره برق'!P5278</f>
        <v>143805</v>
      </c>
      <c r="B1435" s="60" t="str">
        <f>'متره برق'!Q5278</f>
        <v>كليد گردان تابلويي يك پل، 100 آمپر با ولتاژ نامي 380 ولت، قابل قطع زيربار، به طور كامل.</v>
      </c>
      <c r="C1435" s="60" t="str">
        <f>'متره برق'!R5278</f>
        <v>عدد</v>
      </c>
      <c r="D1435" s="60">
        <f>'متره برق'!S5278</f>
        <v>633500</v>
      </c>
      <c r="E1435" s="94" t="e">
        <f>VLOOKUP(A1435,'متره برق'!A:K,9,FALSE)</f>
        <v>#N/A</v>
      </c>
      <c r="F1435" s="97">
        <f t="shared" si="48"/>
        <v>0</v>
      </c>
      <c r="G1435" s="100"/>
    </row>
    <row r="1436" spans="1:7" ht="32.25" thickBot="1">
      <c r="A1436" s="60">
        <f>'متره برق'!P5279</f>
        <v>143901</v>
      </c>
      <c r="B1436" s="60" t="str">
        <f>'متره برق'!Q5279</f>
        <v>كليد گردان تابلويي دو پل، 16 آمپر با ولتاژ نامي 380 ولت، قابل قطع زيربار، به طور كامل.</v>
      </c>
      <c r="C1436" s="60" t="str">
        <f>'متره برق'!R5279</f>
        <v>عدد</v>
      </c>
      <c r="D1436" s="60">
        <f>'متره برق'!S5279</f>
        <v>301000</v>
      </c>
      <c r="E1436" s="94" t="e">
        <f>VLOOKUP(A1436,'متره برق'!A:K,9,FALSE)</f>
        <v>#N/A</v>
      </c>
      <c r="F1436" s="97">
        <f t="shared" si="48"/>
        <v>0</v>
      </c>
      <c r="G1436" s="100"/>
    </row>
    <row r="1437" spans="1:7" ht="32.25" thickBot="1">
      <c r="A1437" s="60">
        <f>'متره برق'!P5280</f>
        <v>143902</v>
      </c>
      <c r="B1437" s="60" t="str">
        <f>'متره برق'!Q5280</f>
        <v>كليد گردان تابلويي دو پل، 25 آمپر با ولتاژ نامي 380 ولت، قابل قطع زيربار، به طور كامل.</v>
      </c>
      <c r="C1437" s="60" t="str">
        <f>'متره برق'!R5280</f>
        <v>عدد</v>
      </c>
      <c r="D1437" s="60">
        <f>'متره برق'!S5280</f>
        <v>319000</v>
      </c>
      <c r="E1437" s="94" t="e">
        <f>VLOOKUP(A1437,'متره برق'!A:K,9,FALSE)</f>
        <v>#N/A</v>
      </c>
      <c r="F1437" s="97">
        <f t="shared" si="48"/>
        <v>0</v>
      </c>
      <c r="G1437" s="100"/>
    </row>
    <row r="1438" spans="1:7" ht="32.25" thickBot="1">
      <c r="A1438" s="60">
        <f>'متره برق'!P5281</f>
        <v>143903</v>
      </c>
      <c r="B1438" s="60" t="str">
        <f>'متره برق'!Q5281</f>
        <v>كليد گردان تابلويي دو پل، 40 آمپر با ولتاژ نامي 380 ولت، قابل قطع زيربار، به طور كامل.</v>
      </c>
      <c r="C1438" s="60" t="str">
        <f>'متره برق'!R5281</f>
        <v>عدد</v>
      </c>
      <c r="D1438" s="60">
        <f>'متره برق'!S5281</f>
        <v>421500</v>
      </c>
      <c r="E1438" s="94" t="e">
        <f>VLOOKUP(A1438,'متره برق'!A:K,9,FALSE)</f>
        <v>#N/A</v>
      </c>
      <c r="F1438" s="97">
        <f t="shared" si="48"/>
        <v>0</v>
      </c>
      <c r="G1438" s="100"/>
    </row>
    <row r="1439" spans="1:7" ht="32.25" thickBot="1">
      <c r="A1439" s="60">
        <f>'متره برق'!P5282</f>
        <v>143904</v>
      </c>
      <c r="B1439" s="60" t="str">
        <f>'متره برق'!Q5282</f>
        <v>كليد گردان تابلويي دو پل، 63 آمپر با ولتاژ نامي 380 ولت، قابل قطع زيربار، به طور كامل.</v>
      </c>
      <c r="C1439" s="60" t="str">
        <f>'متره برق'!R5282</f>
        <v>عدد</v>
      </c>
      <c r="D1439" s="60">
        <f>'متره برق'!S5282</f>
        <v>451000</v>
      </c>
      <c r="E1439" s="94" t="e">
        <f>VLOOKUP(A1439,'متره برق'!A:K,9,FALSE)</f>
        <v>#N/A</v>
      </c>
      <c r="F1439" s="97">
        <f t="shared" si="48"/>
        <v>0</v>
      </c>
      <c r="G1439" s="100"/>
    </row>
    <row r="1440" spans="1:7" ht="32.25" thickBot="1">
      <c r="A1440" s="60">
        <f>'متره برق'!P5283</f>
        <v>143905</v>
      </c>
      <c r="B1440" s="60" t="str">
        <f>'متره برق'!Q5283</f>
        <v>كليد گردان تابلويي دو پل، 100 آمپر با ولتاژ نامي 380 ولت، قابل قطع زيربار، به طور كامل.</v>
      </c>
      <c r="C1440" s="60" t="str">
        <f>'متره برق'!R5283</f>
        <v>عدد</v>
      </c>
      <c r="D1440" s="60">
        <f>'متره برق'!S5283</f>
        <v>656500</v>
      </c>
      <c r="E1440" s="94" t="e">
        <f>VLOOKUP(A1440,'متره برق'!A:K,9,FALSE)</f>
        <v>#N/A</v>
      </c>
      <c r="F1440" s="97">
        <f t="shared" si="48"/>
        <v>0</v>
      </c>
      <c r="G1440" s="100"/>
    </row>
    <row r="1441" spans="1:7" ht="32.25" thickBot="1">
      <c r="A1441" s="60">
        <f>'متره برق'!P5284</f>
        <v>143906</v>
      </c>
      <c r="B1441" s="60" t="str">
        <f>'متره برق'!Q5284</f>
        <v>كليد گردان تابلويي دو پل، 200 آمپر با ولتاژ نامي 380 ولت، قابل قطع زيربار، به طور كامل.</v>
      </c>
      <c r="C1441" s="60" t="str">
        <f>'متره برق'!R5284</f>
        <v>عدد</v>
      </c>
      <c r="D1441" s="60">
        <f>'متره برق'!S5284</f>
        <v>838500</v>
      </c>
      <c r="E1441" s="94" t="e">
        <f>VLOOKUP(A1441,'متره برق'!A:K,9,FALSE)</f>
        <v>#N/A</v>
      </c>
      <c r="F1441" s="97">
        <f t="shared" si="48"/>
        <v>0</v>
      </c>
      <c r="G1441" s="100"/>
    </row>
    <row r="1442" spans="1:7" ht="32.25" thickBot="1">
      <c r="A1442" s="60">
        <f>'متره برق'!P5285</f>
        <v>144001</v>
      </c>
      <c r="B1442" s="60" t="str">
        <f>'متره برق'!Q5285</f>
        <v>كليد گردان تابلويي سه پل، 16 آمپر با ولتاژ نامي 380 ولت، قابل قطع زيربار، به طور كامل.</v>
      </c>
      <c r="C1442" s="60" t="str">
        <f>'متره برق'!R5285</f>
        <v>عدد</v>
      </c>
      <c r="D1442" s="60">
        <f>'متره برق'!S5285</f>
        <v>374000</v>
      </c>
      <c r="E1442" s="94" t="e">
        <f>VLOOKUP(A1442,'متره برق'!A:K,9,FALSE)</f>
        <v>#N/A</v>
      </c>
      <c r="F1442" s="97">
        <f t="shared" si="48"/>
        <v>0</v>
      </c>
      <c r="G1442" s="100"/>
    </row>
    <row r="1443" spans="1:7" ht="32.25" thickBot="1">
      <c r="A1443" s="60">
        <f>'متره برق'!P5286</f>
        <v>144002</v>
      </c>
      <c r="B1443" s="60" t="str">
        <f>'متره برق'!Q5286</f>
        <v>كليد گردان تابلويي سه پل، 25 آمپر با ولتاژ نامي 380 ولت، قابل قطع زيربار، به طور كامل.</v>
      </c>
      <c r="C1443" s="60" t="str">
        <f>'متره برق'!R5286</f>
        <v>عدد</v>
      </c>
      <c r="D1443" s="60">
        <f>'متره برق'!S5286</f>
        <v>406000</v>
      </c>
      <c r="E1443" s="94" t="e">
        <f>VLOOKUP(A1443,'متره برق'!A:K,9,FALSE)</f>
        <v>#N/A</v>
      </c>
      <c r="F1443" s="97">
        <f t="shared" si="48"/>
        <v>0</v>
      </c>
      <c r="G1443" s="100"/>
    </row>
    <row r="1444" spans="1:7" ht="32.25" thickBot="1">
      <c r="A1444" s="60">
        <f>'متره برق'!P5287</f>
        <v>144003</v>
      </c>
      <c r="B1444" s="60" t="str">
        <f>'متره برق'!Q5287</f>
        <v>كليد گردان تابلويي سه پل، 40 آمپر با ولتاژ نامي 380 ولت، قابل قطع زيربار، به طور كامل.</v>
      </c>
      <c r="C1444" s="60" t="str">
        <f>'متره برق'!R5287</f>
        <v>عدد</v>
      </c>
      <c r="D1444" s="60">
        <f>'متره برق'!S5287</f>
        <v>509000</v>
      </c>
      <c r="E1444" s="94" t="e">
        <f>VLOOKUP(A1444,'متره برق'!A:K,9,FALSE)</f>
        <v>#N/A</v>
      </c>
      <c r="F1444" s="97">
        <f t="shared" si="48"/>
        <v>0</v>
      </c>
      <c r="G1444" s="100"/>
    </row>
    <row r="1445" spans="1:7" ht="32.25" thickBot="1">
      <c r="A1445" s="60">
        <f>'متره برق'!P5288</f>
        <v>144004</v>
      </c>
      <c r="B1445" s="60" t="str">
        <f>'متره برق'!Q5288</f>
        <v>كليد گردان تابلويي سه پل، 63 آمپر با ولتاژ نامي 380 ولت، قابل قطع زيربار، به طور كامل.</v>
      </c>
      <c r="C1445" s="60" t="str">
        <f>'متره برق'!R5288</f>
        <v>عدد</v>
      </c>
      <c r="D1445" s="60">
        <f>'متره برق'!S5288</f>
        <v>587500</v>
      </c>
      <c r="E1445" s="94" t="e">
        <f>VLOOKUP(A1445,'متره برق'!A:K,9,FALSE)</f>
        <v>#N/A</v>
      </c>
      <c r="F1445" s="97">
        <f t="shared" si="48"/>
        <v>0</v>
      </c>
      <c r="G1445" s="100"/>
    </row>
    <row r="1446" spans="1:7" ht="32.25" thickBot="1">
      <c r="A1446" s="60">
        <f>'متره برق'!P5289</f>
        <v>144005</v>
      </c>
      <c r="B1446" s="60" t="str">
        <f>'متره برق'!Q5289</f>
        <v>كليد گردان تابلويي سه پل، 100 آمپر با ولتاژ نامي 380 ولت، قابل قطع زيربار، به طور كامل.</v>
      </c>
      <c r="C1446" s="60" t="str">
        <f>'متره برق'!R5289</f>
        <v>عدد</v>
      </c>
      <c r="D1446" s="60">
        <f>'متره برق'!S5289</f>
        <v>825500</v>
      </c>
      <c r="E1446" s="94" t="e">
        <f>VLOOKUP(A1446,'متره برق'!A:K,9,FALSE)</f>
        <v>#N/A</v>
      </c>
      <c r="F1446" s="97">
        <f t="shared" si="48"/>
        <v>0</v>
      </c>
      <c r="G1446" s="100"/>
    </row>
    <row r="1447" spans="1:7" ht="32.25" thickBot="1">
      <c r="A1447" s="60">
        <f>'متره برق'!P5290</f>
        <v>144006</v>
      </c>
      <c r="B1447" s="60" t="str">
        <f>'متره برق'!Q5290</f>
        <v>كليد گردان تابلويي سه پل، 200 آمپر با ولتاژ نامي 380 ولت، قابل قطع زيربار، به طور كامل.</v>
      </c>
      <c r="C1447" s="60" t="str">
        <f>'متره برق'!R5290</f>
        <v>عدد</v>
      </c>
      <c r="D1447" s="60">
        <f>'متره برق'!S5290</f>
        <v>994500</v>
      </c>
      <c r="E1447" s="94" t="e">
        <f>VLOOKUP(A1447,'متره برق'!A:K,9,FALSE)</f>
        <v>#N/A</v>
      </c>
      <c r="F1447" s="97">
        <f t="shared" si="48"/>
        <v>0</v>
      </c>
      <c r="G1447" s="100"/>
    </row>
    <row r="1448" spans="1:7" ht="32.25" thickBot="1">
      <c r="A1448" s="60">
        <f>'متره برق'!P5291</f>
        <v>144101</v>
      </c>
      <c r="B1448" s="60" t="str">
        <f>'متره برق'!Q5291</f>
        <v>كليدگردان تابلويي چهار پل، 16 آمپر با ولتاژ نامي 380 ولت، قابل قطع زيربار، به طوركامل.</v>
      </c>
      <c r="C1448" s="60" t="str">
        <f>'متره برق'!R5291</f>
        <v>عدد</v>
      </c>
      <c r="D1448" s="60">
        <f>'متره برق'!S5291</f>
        <v>419500</v>
      </c>
      <c r="E1448" s="94" t="e">
        <f>VLOOKUP(A1448,'متره برق'!A:K,9,FALSE)</f>
        <v>#N/A</v>
      </c>
      <c r="F1448" s="97">
        <f t="shared" si="48"/>
        <v>0</v>
      </c>
      <c r="G1448" s="100"/>
    </row>
    <row r="1449" spans="1:7" ht="32.25" thickBot="1">
      <c r="A1449" s="60">
        <f>'متره برق'!P5292</f>
        <v>144102</v>
      </c>
      <c r="B1449" s="60" t="str">
        <f>'متره برق'!Q5292</f>
        <v>كليدگردان تابلويي چهار پل، 25 آمپر با ولتاژ نامي 380 ولت، قابل قطع زيربار، به طوركامل.</v>
      </c>
      <c r="C1449" s="60" t="str">
        <f>'متره برق'!R5292</f>
        <v>عدد</v>
      </c>
      <c r="D1449" s="60">
        <f>'متره برق'!S5292</f>
        <v>468500</v>
      </c>
      <c r="E1449" s="94" t="e">
        <f>VLOOKUP(A1449,'متره برق'!A:K,9,FALSE)</f>
        <v>#N/A</v>
      </c>
      <c r="F1449" s="97">
        <f t="shared" si="48"/>
        <v>0</v>
      </c>
      <c r="G1449" s="100"/>
    </row>
    <row r="1450" spans="1:7" ht="32.25" thickBot="1">
      <c r="A1450" s="60">
        <f>'متره برق'!P5293</f>
        <v>144103</v>
      </c>
      <c r="B1450" s="60" t="str">
        <f>'متره برق'!Q5293</f>
        <v>كليدگردان تابلويي چهار پل، 40 آمپر با ولتاژ نامي 380 ولت، قابل قطع زيربار، به طوركامل.</v>
      </c>
      <c r="C1450" s="60" t="str">
        <f>'متره برق'!R5293</f>
        <v>عدد</v>
      </c>
      <c r="D1450" s="60">
        <f>'متره برق'!S5293</f>
        <v>638500</v>
      </c>
      <c r="E1450" s="94" t="e">
        <f>VLOOKUP(A1450,'متره برق'!A:K,9,FALSE)</f>
        <v>#N/A</v>
      </c>
      <c r="F1450" s="97">
        <f t="shared" si="48"/>
        <v>0</v>
      </c>
      <c r="G1450" s="100"/>
    </row>
    <row r="1451" spans="1:7" ht="32.25" thickBot="1">
      <c r="A1451" s="60">
        <f>'متره برق'!P5294</f>
        <v>144104</v>
      </c>
      <c r="B1451" s="60" t="str">
        <f>'متره برق'!Q5294</f>
        <v>كليدگردان تابلويي چهار پل، 63 آمپر با ولتاژ نامي 380 ولت، قابل قطع زيربار، به طوركامل.</v>
      </c>
      <c r="C1451" s="60" t="str">
        <f>'متره برق'!R5294</f>
        <v>عدد</v>
      </c>
      <c r="D1451" s="60">
        <f>'متره برق'!S5294</f>
        <v>690500</v>
      </c>
      <c r="E1451" s="94" t="e">
        <f>VLOOKUP(A1451,'متره برق'!A:K,9,FALSE)</f>
        <v>#N/A</v>
      </c>
      <c r="F1451" s="97">
        <f t="shared" si="48"/>
        <v>0</v>
      </c>
      <c r="G1451" s="100"/>
    </row>
    <row r="1452" spans="1:7" ht="32.25" thickBot="1">
      <c r="A1452" s="60">
        <f>'متره برق'!P5295</f>
        <v>144105</v>
      </c>
      <c r="B1452" s="60" t="str">
        <f>'متره برق'!Q5295</f>
        <v>كليدگردان تابلويي چهار پل، 80 آمپر با ولتاژ نامي 380 ولت، قابل قطع زيربار، به طوركامل.</v>
      </c>
      <c r="C1452" s="60" t="str">
        <f>'متره برق'!R5295</f>
        <v>عدد</v>
      </c>
      <c r="D1452" s="60">
        <f>'متره برق'!S5295</f>
        <v>1194000</v>
      </c>
      <c r="E1452" s="94" t="e">
        <f>VLOOKUP(A1452,'متره برق'!A:K,9,FALSE)</f>
        <v>#N/A</v>
      </c>
      <c r="F1452" s="97">
        <f t="shared" si="48"/>
        <v>0</v>
      </c>
      <c r="G1452" s="100"/>
    </row>
    <row r="1453" spans="1:7" ht="32.25" thickBot="1">
      <c r="A1453" s="60">
        <f>'متره برق'!P5296</f>
        <v>144106</v>
      </c>
      <c r="B1453" s="60" t="str">
        <f>'متره برق'!Q5296</f>
        <v>كليدگردان تابلويي چهار پل، 100 آمپر با ولتاژ نامي 380 ولت، قابل قطع زيربار، به طوركامل.</v>
      </c>
      <c r="C1453" s="60" t="str">
        <f>'متره برق'!R5296</f>
        <v>عدد</v>
      </c>
      <c r="D1453" s="60">
        <f>'متره برق'!S5296</f>
        <v>1247000</v>
      </c>
      <c r="E1453" s="94" t="e">
        <f>VLOOKUP(A1453,'متره برق'!A:K,9,FALSE)</f>
        <v>#N/A</v>
      </c>
      <c r="F1453" s="97">
        <f t="shared" si="48"/>
        <v>0</v>
      </c>
      <c r="G1453" s="100"/>
    </row>
    <row r="1454" spans="1:7" ht="32.25" thickBot="1">
      <c r="A1454" s="60">
        <f>'متره برق'!P5297</f>
        <v>144107</v>
      </c>
      <c r="B1454" s="60" t="str">
        <f>'متره برق'!Q5297</f>
        <v>كليدگردان تابلويي چهار پل، 200 آمپر با ولتاژ نامي 380 ولت، قابل قطع زيربار، به طوركامل.</v>
      </c>
      <c r="C1454" s="60" t="str">
        <f>'متره برق'!R5297</f>
        <v>عدد</v>
      </c>
      <c r="D1454" s="60">
        <f>'متره برق'!S5297</f>
        <v>2302000</v>
      </c>
      <c r="E1454" s="94" t="e">
        <f>VLOOKUP(A1454,'متره برق'!A:K,9,FALSE)</f>
        <v>#N/A</v>
      </c>
      <c r="F1454" s="97">
        <f t="shared" si="48"/>
        <v>0</v>
      </c>
      <c r="G1454" s="100"/>
    </row>
    <row r="1455" spans="1:7" ht="48" thickBot="1">
      <c r="A1455" s="60">
        <f>'متره برق'!P5298</f>
        <v>144301</v>
      </c>
      <c r="B1455" s="60" t="str">
        <f>'متره برق'!Q5298</f>
        <v>كليد گردان تابلويي تك پل، از نوع سه حالته(1 -0 -2 ) 16 آمپر با ولتاژ حداكثر240 ولت، قابل قطع زير بار، بطوركامل</v>
      </c>
      <c r="C1455" s="60" t="str">
        <f>'متره برق'!R5298</f>
        <v>عدد</v>
      </c>
      <c r="D1455" s="60">
        <f>'متره برق'!S5298</f>
        <v>299000</v>
      </c>
      <c r="E1455" s="94" t="e">
        <f>VLOOKUP(A1455,'متره برق'!A:K,9,FALSE)</f>
        <v>#N/A</v>
      </c>
      <c r="F1455" s="97">
        <f t="shared" si="48"/>
        <v>0</v>
      </c>
      <c r="G1455" s="100"/>
    </row>
    <row r="1456" spans="1:7" ht="32.25" thickBot="1">
      <c r="A1456" s="60">
        <f>'متره برق'!P5299</f>
        <v>144311</v>
      </c>
      <c r="B1456" s="60" t="str">
        <f>'متره برق'!Q5299</f>
        <v>کلید سه حالته فرمان (1-0-2) کنتاکت خور، 6 آمپر و یا ولتاژ حداکثر 240 ولت .</v>
      </c>
      <c r="C1456" s="60" t="str">
        <f>'متره برق'!R5299</f>
        <v>عدد</v>
      </c>
      <c r="D1456" s="60">
        <f>'متره برق'!S5299</f>
        <v>348000</v>
      </c>
      <c r="E1456" s="94" t="e">
        <f>VLOOKUP(A1456,'متره برق'!A:K,9,FALSE)</f>
        <v>#N/A</v>
      </c>
      <c r="F1456" s="97">
        <f t="shared" si="48"/>
        <v>0</v>
      </c>
      <c r="G1456" s="100"/>
    </row>
    <row r="1457" spans="1:7" ht="24" thickBot="1">
      <c r="A1457" s="60">
        <f>'متره برق'!P5300</f>
        <v>144321</v>
      </c>
      <c r="B1457" s="60" t="str">
        <f>'متره برق'!Q5300</f>
        <v>کنتاکت کلید سه حالته فرمان.</v>
      </c>
      <c r="C1457" s="60" t="str">
        <f>'متره برق'!R5300</f>
        <v>عدد</v>
      </c>
      <c r="D1457" s="60">
        <f>'متره برق'!S5300</f>
        <v>190500</v>
      </c>
      <c r="E1457" s="94" t="e">
        <f>VLOOKUP(A1457,'متره برق'!A:K,9,FALSE)</f>
        <v>#N/A</v>
      </c>
      <c r="F1457" s="97">
        <f t="shared" si="48"/>
        <v>0</v>
      </c>
      <c r="G1457" s="100"/>
    </row>
    <row r="1458" spans="1:7" ht="48" thickBot="1">
      <c r="A1458" s="60">
        <f>'متره برق'!P5301</f>
        <v>144501</v>
      </c>
      <c r="B1458" s="60" t="str">
        <f>'متره برق'!Q5301</f>
        <v>كليدگردان تابلويي سه پل، از نوع سه حالته
(1 -0 -2 ) 16 آمپر با حداكثر ولتاژ 415 ولت، قابل قطع زير بار، بطور كامل.</v>
      </c>
      <c r="C1458" s="60" t="str">
        <f>'متره برق'!R5301</f>
        <v>عدد</v>
      </c>
      <c r="D1458" s="60">
        <f>'متره برق'!S5301</f>
        <v>453500</v>
      </c>
      <c r="E1458" s="94" t="e">
        <f>VLOOKUP(A1458,'متره برق'!A:K,9,FALSE)</f>
        <v>#N/A</v>
      </c>
      <c r="F1458" s="97">
        <f t="shared" si="48"/>
        <v>0</v>
      </c>
      <c r="G1458" s="100"/>
    </row>
    <row r="1459" spans="1:7" ht="32.25" thickBot="1">
      <c r="A1459" s="60">
        <f>'متره برق'!P5302</f>
        <v>144502</v>
      </c>
      <c r="B1459" s="60" t="str">
        <f>'متره برق'!Q5302</f>
        <v>كليدگردان تابلويي سه پل، از نوع سه حالته(1 -0 -2 ) 16 آمپر با ولتاژ حداكثر415 ولت، قابل قطع زير باربطوركامل</v>
      </c>
      <c r="C1459" s="60" t="str">
        <f>'متره برق'!R5302</f>
        <v>عدد</v>
      </c>
      <c r="D1459" s="60">
        <f>'متره برق'!S5302</f>
        <v>474500</v>
      </c>
      <c r="E1459" s="94" t="e">
        <f>VLOOKUP(A1459,'متره برق'!A:K,9,FALSE)</f>
        <v>#N/A</v>
      </c>
      <c r="F1459" s="97">
        <f t="shared" si="48"/>
        <v>0</v>
      </c>
      <c r="G1459" s="100"/>
    </row>
    <row r="1460" spans="1:7" ht="48" thickBot="1">
      <c r="A1460" s="60">
        <f>'متره برق'!P5303</f>
        <v>144503</v>
      </c>
      <c r="B1460" s="60" t="str">
        <f>'متره برق'!Q5303</f>
        <v>كليدگردان تابلويي سه پل، از نوع سه حالته(1 -0 -2 ) 25 آمپر با ولتاژ حداكثر415 ولت، قابل قطع زير باربطوركامل</v>
      </c>
      <c r="C1460" s="60" t="str">
        <f>'متره برق'!R5303</f>
        <v>عدد</v>
      </c>
      <c r="D1460" s="60">
        <f>'متره برق'!S5303</f>
        <v>610000</v>
      </c>
      <c r="E1460" s="94" t="e">
        <f>VLOOKUP(A1460,'متره برق'!A:K,9,FALSE)</f>
        <v>#N/A</v>
      </c>
      <c r="F1460" s="97">
        <f t="shared" si="48"/>
        <v>0</v>
      </c>
      <c r="G1460" s="100"/>
    </row>
    <row r="1461" spans="1:7" ht="48" thickBot="1">
      <c r="A1461" s="60">
        <f>'متره برق'!P5304</f>
        <v>144504</v>
      </c>
      <c r="B1461" s="60" t="str">
        <f>'متره برق'!Q5304</f>
        <v>كليدگردان تابلويي سه پل، از نوع سه حالته(1 -0 -2 ) 63 آمپر با ولتاژ حداكثر415 ولت، قابل قطع زير باربطوركامل</v>
      </c>
      <c r="C1461" s="60" t="str">
        <f>'متره برق'!R5304</f>
        <v>عدد</v>
      </c>
      <c r="D1461" s="60">
        <f>'متره برق'!S5304</f>
        <v>691500</v>
      </c>
      <c r="E1461" s="94" t="e">
        <f>VLOOKUP(A1461,'متره برق'!A:K,9,FALSE)</f>
        <v>#N/A</v>
      </c>
      <c r="F1461" s="97">
        <f t="shared" si="48"/>
        <v>0</v>
      </c>
      <c r="G1461" s="100"/>
    </row>
    <row r="1462" spans="1:7" ht="48" thickBot="1">
      <c r="A1462" s="60">
        <f>'متره برق'!P5305</f>
        <v>144505</v>
      </c>
      <c r="B1462" s="60" t="str">
        <f>'متره برق'!Q5305</f>
        <v>كليدگردان تابلويي سه پل، از نوع سه حالته(1 -0 -2 ) 100 آمپر با ولتاژ حداكثر415 ولت، قابل قطع زير باربطوركامل</v>
      </c>
      <c r="C1462" s="60" t="str">
        <f>'متره برق'!R5305</f>
        <v>عدد</v>
      </c>
      <c r="D1462" s="60">
        <f>'متره برق'!S5305</f>
        <v>1271000</v>
      </c>
      <c r="E1462" s="94" t="e">
        <f>VLOOKUP(A1462,'متره برق'!A:K,9,FALSE)</f>
        <v>#N/A</v>
      </c>
      <c r="F1462" s="97">
        <f t="shared" si="48"/>
        <v>0</v>
      </c>
      <c r="G1462" s="100"/>
    </row>
    <row r="1463" spans="1:7" ht="48" thickBot="1">
      <c r="A1463" s="60">
        <f>'متره برق'!P5306</f>
        <v>144506</v>
      </c>
      <c r="B1463" s="60" t="str">
        <f>'متره برق'!Q5306</f>
        <v>كليدگردان تابلويي سه پل، از نوع سه حالته(1 -0 -2 ) 160 آمپر با ولتاژ حداكثر415 ولت، قابل قطع زير باربطوركامل</v>
      </c>
      <c r="C1463" s="60" t="str">
        <f>'متره برق'!R5306</f>
        <v>عدد</v>
      </c>
      <c r="D1463" s="60">
        <f>'متره برق'!S5306</f>
        <v>1447000</v>
      </c>
      <c r="E1463" s="94" t="e">
        <f>VLOOKUP(A1463,'متره برق'!A:K,9,FALSE)</f>
        <v>#N/A</v>
      </c>
      <c r="F1463" s="97">
        <f t="shared" si="48"/>
        <v>0</v>
      </c>
      <c r="G1463" s="100"/>
    </row>
    <row r="1464" spans="1:7" ht="48" thickBot="1">
      <c r="A1464" s="60">
        <f>'متره برق'!P5307</f>
        <v>144701</v>
      </c>
      <c r="B1464" s="60" t="str">
        <f>'متره برق'!Q5307</f>
        <v>كليد گردان تابلويي يك پل، از نوع دو حالته(1 -0 -2 ) 16 آمپر با ولتاژ حداكثر240 ولت، قابل قطع زير باربطوركامل</v>
      </c>
      <c r="C1464" s="60" t="str">
        <f>'متره برق'!R5307</f>
        <v>عدد</v>
      </c>
      <c r="D1464" s="60">
        <f>'متره برق'!S5307</f>
        <v>318000</v>
      </c>
      <c r="E1464" s="94" t="e">
        <f>VLOOKUP(A1464,'متره برق'!A:K,9,FALSE)</f>
        <v>#N/A</v>
      </c>
      <c r="F1464" s="97">
        <f t="shared" si="48"/>
        <v>0</v>
      </c>
      <c r="G1464" s="100"/>
    </row>
    <row r="1465" spans="1:7" ht="48" thickBot="1">
      <c r="A1465" s="60">
        <f>'متره برق'!P5308</f>
        <v>144702</v>
      </c>
      <c r="B1465" s="60" t="str">
        <f>'متره برق'!Q5308</f>
        <v>كليد گردان تابلويي يك پل، از نوع دو حالته(1 -0 -2 ) 25 آمپر با ولتاژ حداكثر240 ولت، قابل قطع زير باربطوركامل</v>
      </c>
      <c r="C1465" s="60" t="str">
        <f>'متره برق'!R5308</f>
        <v>عدد</v>
      </c>
      <c r="D1465" s="60">
        <f>'متره برق'!S5308</f>
        <v>325500</v>
      </c>
      <c r="E1465" s="94" t="e">
        <f>VLOOKUP(A1465,'متره برق'!A:K,9,FALSE)</f>
        <v>#N/A</v>
      </c>
      <c r="F1465" s="97">
        <f t="shared" si="48"/>
        <v>0</v>
      </c>
      <c r="G1465" s="100"/>
    </row>
    <row r="1466" spans="1:7" ht="48" thickBot="1">
      <c r="A1466" s="60">
        <f>'متره برق'!P5309</f>
        <v>144901</v>
      </c>
      <c r="B1466" s="60" t="str">
        <f>'متره برق'!Q5309</f>
        <v>كليد گردان تابلويي سه پل، از نوع دو حالته (2 -1 ) 16 آمپر با ولتاژ حداكثر380 ولت، قابل قطع زير بار، بطوركامل.</v>
      </c>
      <c r="C1466" s="60" t="str">
        <f>'متره برق'!R5309</f>
        <v>عدد</v>
      </c>
      <c r="D1466" s="60">
        <f>'متره برق'!S5309</f>
        <v>458000</v>
      </c>
      <c r="E1466" s="94" t="e">
        <f>VLOOKUP(A1466,'متره برق'!A:K,9,FALSE)</f>
        <v>#N/A</v>
      </c>
      <c r="F1466" s="97">
        <f t="shared" si="48"/>
        <v>0</v>
      </c>
      <c r="G1466" s="100"/>
    </row>
    <row r="1467" spans="1:7" ht="48" thickBot="1">
      <c r="A1467" s="60">
        <f>'متره برق'!P5310</f>
        <v>144902</v>
      </c>
      <c r="B1467" s="60" t="str">
        <f>'متره برق'!Q5310</f>
        <v>كليد گردان تابلويي سه پل، از نوع دو حالته (2 -1 ) 25 آمپر با ولتاژ حداكثر380 ولت، قابل قطع زير بار، بطوركامل.</v>
      </c>
      <c r="C1467" s="60" t="str">
        <f>'متره برق'!R5310</f>
        <v>عدد</v>
      </c>
      <c r="D1467" s="60">
        <f>'متره برق'!S5310</f>
        <v>474500</v>
      </c>
      <c r="E1467" s="94" t="e">
        <f>VLOOKUP(A1467,'متره برق'!A:K,9,FALSE)</f>
        <v>#N/A</v>
      </c>
      <c r="F1467" s="97">
        <f t="shared" si="48"/>
        <v>0</v>
      </c>
      <c r="G1467" s="100"/>
    </row>
    <row r="1468" spans="1:7" ht="48" thickBot="1">
      <c r="A1468" s="60">
        <f>'متره برق'!P5311</f>
        <v>144903</v>
      </c>
      <c r="B1468" s="60" t="str">
        <f>'متره برق'!Q5311</f>
        <v>كليد گردان تابلويي سه پل، از نوع دو حالته (2 -1 ) 40 آمپر با ولتاژ حداكثر380 ولت، قابل قطع زير بار، بطوركامل.</v>
      </c>
      <c r="C1468" s="60" t="str">
        <f>'متره برق'!R5311</f>
        <v>عدد</v>
      </c>
      <c r="D1468" s="60">
        <f>'متره برق'!S5311</f>
        <v>638500</v>
      </c>
      <c r="E1468" s="94" t="e">
        <f>VLOOKUP(A1468,'متره برق'!A:K,9,FALSE)</f>
        <v>#N/A</v>
      </c>
      <c r="F1468" s="97">
        <f t="shared" si="48"/>
        <v>0</v>
      </c>
      <c r="G1468" s="100"/>
    </row>
    <row r="1469" spans="1:7" ht="48" thickBot="1">
      <c r="A1469" s="60">
        <f>'متره برق'!P5312</f>
        <v>144904</v>
      </c>
      <c r="B1469" s="60" t="str">
        <f>'متره برق'!Q5312</f>
        <v>كليد گردان تابلويي سه پل، از نوع دو حالته (2 -1 ) 63 آمپر با ولتاژ حداكثر380 ولت، قابل قطع زير بار، بطوركامل.</v>
      </c>
      <c r="C1469" s="60" t="str">
        <f>'متره برق'!R5312</f>
        <v>عدد</v>
      </c>
      <c r="D1469" s="60">
        <f>'متره برق'!S5312</f>
        <v>666000</v>
      </c>
      <c r="E1469" s="94" t="e">
        <f>VLOOKUP(A1469,'متره برق'!A:K,9,FALSE)</f>
        <v>#N/A</v>
      </c>
      <c r="F1469" s="97">
        <f t="shared" si="48"/>
        <v>0</v>
      </c>
      <c r="G1469" s="100"/>
    </row>
    <row r="1470" spans="1:7" ht="32.25" thickBot="1">
      <c r="A1470" s="60">
        <f>'متره برق'!P5313</f>
        <v>145301</v>
      </c>
      <c r="B1470" s="60" t="str">
        <f>'متره برق'!Q5313</f>
        <v>جعبه چدني براي كليدهاي گردان تابلويي 16 آمپر، از تك پل تا چهار پل.</v>
      </c>
      <c r="C1470" s="60" t="str">
        <f>'متره برق'!R5313</f>
        <v>عدد</v>
      </c>
      <c r="D1470" s="60">
        <f>'متره برق'!S5313</f>
        <v>301000</v>
      </c>
      <c r="E1470" s="94" t="e">
        <f>VLOOKUP(A1470,'متره برق'!A:K,9,FALSE)</f>
        <v>#N/A</v>
      </c>
      <c r="F1470" s="97">
        <f t="shared" si="48"/>
        <v>0</v>
      </c>
      <c r="G1470" s="100"/>
    </row>
    <row r="1471" spans="1:7" ht="32.25" thickBot="1">
      <c r="A1471" s="60">
        <f>'متره برق'!P5314</f>
        <v>145302</v>
      </c>
      <c r="B1471" s="60" t="str">
        <f>'متره برق'!Q5314</f>
        <v>جعبه چدني براي كليدهاي گردان تابلويي 40 آمپر، از تك پل تا چهار پل.</v>
      </c>
      <c r="C1471" s="60" t="str">
        <f>'متره برق'!R5314</f>
        <v>عدد</v>
      </c>
      <c r="D1471" s="60">
        <f>'متره برق'!S5314</f>
        <v>504000</v>
      </c>
      <c r="E1471" s="94" t="e">
        <f>VLOOKUP(A1471,'متره برق'!A:K,9,FALSE)</f>
        <v>#N/A</v>
      </c>
      <c r="F1471" s="97">
        <f t="shared" si="48"/>
        <v>0</v>
      </c>
      <c r="G1471" s="100"/>
    </row>
    <row r="1472" spans="1:7" ht="32.25" thickBot="1">
      <c r="A1472" s="60">
        <f>'متره برق'!P5315</f>
        <v>145901</v>
      </c>
      <c r="B1472" s="60" t="str">
        <f>'متره برق'!Q5315</f>
        <v>كليد فيوزسه پل تا160 آمپر، 500 ولت، قابل قطع زيربار، با جرقه گيرهاي مربوط و بدون فيوز چاقويي مربوط.</v>
      </c>
      <c r="C1472" s="60" t="str">
        <f>'متره برق'!R5315</f>
        <v>عدد</v>
      </c>
      <c r="D1472" s="60">
        <f>'متره برق'!S5315</f>
        <v>1118000</v>
      </c>
      <c r="E1472" s="94" t="e">
        <f>VLOOKUP(A1472,'متره برق'!A:K,9,FALSE)</f>
        <v>#N/A</v>
      </c>
      <c r="F1472" s="97">
        <f t="shared" si="48"/>
        <v>0</v>
      </c>
      <c r="G1472" s="100"/>
    </row>
    <row r="1473" spans="1:7" ht="32.25" thickBot="1">
      <c r="A1473" s="60">
        <f>'متره برق'!P5316</f>
        <v>145902</v>
      </c>
      <c r="B1473" s="60" t="str">
        <f>'متره برق'!Q5316</f>
        <v>كليد فيوز سه پل تا250 آمپر، 500 ولت، قابل قطع زيربار، با جرقه گيرهاي مربوط و بدون فيوز چاقويي مربوط.</v>
      </c>
      <c r="C1473" s="60" t="str">
        <f>'متره برق'!R5316</f>
        <v>عدد</v>
      </c>
      <c r="D1473" s="60">
        <f>'متره برق'!S5316</f>
        <v>1417000</v>
      </c>
      <c r="E1473" s="94" t="e">
        <f>VLOOKUP(A1473,'متره برق'!A:K,9,FALSE)</f>
        <v>#N/A</v>
      </c>
      <c r="F1473" s="97">
        <f t="shared" si="48"/>
        <v>0</v>
      </c>
      <c r="G1473" s="100"/>
    </row>
    <row r="1474" spans="1:7" ht="32.25" thickBot="1">
      <c r="A1474" s="60">
        <f>'متره برق'!P5317</f>
        <v>145903</v>
      </c>
      <c r="B1474" s="60" t="str">
        <f>'متره برق'!Q5317</f>
        <v>كليد فيوزسه پل تا400 آمپر، 500 ولت، قابل قطع زيربار، با جرقه گيرهاي مربوط و بدون فيوز چاقويي مربوط.</v>
      </c>
      <c r="C1474" s="60" t="str">
        <f>'متره برق'!R5317</f>
        <v>عدد</v>
      </c>
      <c r="D1474" s="60">
        <f>'متره برق'!S5317</f>
        <v>1903000</v>
      </c>
      <c r="E1474" s="94" t="e">
        <f>VLOOKUP(A1474,'متره برق'!A:K,9,FALSE)</f>
        <v>#N/A</v>
      </c>
      <c r="F1474" s="97">
        <f t="shared" si="48"/>
        <v>0</v>
      </c>
      <c r="G1474" s="100"/>
    </row>
    <row r="1475" spans="1:7" ht="32.25" thickBot="1">
      <c r="A1475" s="60">
        <f>'متره برق'!P5318</f>
        <v>145904</v>
      </c>
      <c r="B1475" s="60" t="str">
        <f>'متره برق'!Q5318</f>
        <v>كليد فيوز سه پل تا630 آمپر، 500 ولت، قابل قطع زيربار، با جرقه گيرهاي مربوط و بدون فيوز چاقويي مربوط.</v>
      </c>
      <c r="C1475" s="60" t="str">
        <f>'متره برق'!R5318</f>
        <v>عدد</v>
      </c>
      <c r="D1475" s="60">
        <f>'متره برق'!S5318</f>
        <v>2629000</v>
      </c>
      <c r="E1475" s="94" t="e">
        <f>VLOOKUP(A1475,'متره برق'!A:K,9,FALSE)</f>
        <v>#N/A</v>
      </c>
      <c r="F1475" s="97">
        <f t="shared" si="48"/>
        <v>0</v>
      </c>
      <c r="G1475" s="100"/>
    </row>
    <row r="1476" spans="1:7" ht="48" thickBot="1">
      <c r="A1476" s="60">
        <f>'متره برق'!P5319</f>
        <v>146001</v>
      </c>
      <c r="B1476" s="60" t="str">
        <f>'متره برق'!Q5319</f>
        <v>كليد فيوز نوع مينياتوري (فيوز كرير) يك پل با ولتاژ نامي 250 ولت تا جريان 32 آمپر با فيوز مربوط به طور كامل.</v>
      </c>
      <c r="C1476" s="60" t="str">
        <f>'متره برق'!R5319</f>
        <v>عدد</v>
      </c>
      <c r="D1476" s="60">
        <f>'متره برق'!S5319</f>
        <v>500000</v>
      </c>
      <c r="E1476" s="94" t="e">
        <f>VLOOKUP(A1476,'متره برق'!A:K,9,FALSE)</f>
        <v>#N/A</v>
      </c>
      <c r="F1476" s="97">
        <f t="shared" si="48"/>
        <v>0</v>
      </c>
      <c r="G1476" s="100"/>
    </row>
    <row r="1477" spans="1:7" ht="32.25" thickBot="1">
      <c r="A1477" s="60">
        <f>'متره برق'!P5320</f>
        <v>146004</v>
      </c>
      <c r="B1477" s="60" t="str">
        <f>'متره برق'!Q5320</f>
        <v>كليد فيوز نوع مينياتوري (فيوز كرير) دو پل با ولتاژ نامي 500 ولت تا جريان 32 آمپر با فيوز مربوط به طور كامل.</v>
      </c>
      <c r="C1477" s="60" t="str">
        <f>'متره برق'!R5320</f>
        <v>عدد</v>
      </c>
      <c r="D1477" s="60">
        <f>'متره برق'!S5320</f>
        <v>487500</v>
      </c>
      <c r="E1477" s="94" t="e">
        <f>VLOOKUP(A1477,'متره برق'!A:K,9,FALSE)</f>
        <v>#N/A</v>
      </c>
      <c r="F1477" s="97">
        <f t="shared" si="48"/>
        <v>0</v>
      </c>
      <c r="G1477" s="100"/>
    </row>
    <row r="1478" spans="1:7" ht="48" thickBot="1">
      <c r="A1478" s="60">
        <f>'متره برق'!P5321</f>
        <v>146007</v>
      </c>
      <c r="B1478" s="60" t="str">
        <f>'متره برق'!Q5321</f>
        <v>كليد فيوز نوع مينياتوري (فيوز كرير) سه پل با ولتاژ نامي 500 ولت  تا جريان 32 آمپر با فيوز مربوط به طور كامل.</v>
      </c>
      <c r="C1478" s="60" t="str">
        <f>'متره برق'!R5321</f>
        <v>عدد</v>
      </c>
      <c r="D1478" s="60">
        <f>'متره برق'!S5321</f>
        <v>581000</v>
      </c>
      <c r="E1478" s="94" t="e">
        <f>VLOOKUP(A1478,'متره برق'!A:K,9,FALSE)</f>
        <v>#N/A</v>
      </c>
      <c r="F1478" s="97">
        <f t="shared" si="48"/>
        <v>0</v>
      </c>
      <c r="G1478" s="100"/>
    </row>
    <row r="1479" spans="1:7" ht="48" thickBot="1">
      <c r="A1479" s="60">
        <f>'متره برق'!P5322</f>
        <v>146010</v>
      </c>
      <c r="B1479" s="60" t="str">
        <f>'متره برق'!Q5322</f>
        <v>كليد فيوز نوع مينياتوري (فيوز كرير) چهار پل با ولتاژ نامي 500 ولت تا جريان 32 آمپر با فيوز مربوط به طور كامل.</v>
      </c>
      <c r="C1479" s="60" t="str">
        <f>'متره برق'!R5322</f>
        <v>عدد</v>
      </c>
      <c r="D1479" s="60">
        <f>'متره برق'!S5322</f>
        <v>659000</v>
      </c>
      <c r="E1479" s="94" t="e">
        <f>VLOOKUP(A1479,'متره برق'!A:K,9,FALSE)</f>
        <v>#N/A</v>
      </c>
      <c r="F1479" s="97">
        <f t="shared" si="48"/>
        <v>0</v>
      </c>
      <c r="G1479" s="100"/>
    </row>
    <row r="1480" spans="1:7" ht="32.25" thickBot="1">
      <c r="A1480" s="60">
        <f>'متره برق'!P5323</f>
        <v>146101</v>
      </c>
      <c r="B1480" s="60" t="str">
        <f>'متره برق'!Q5323</f>
        <v>كليد گردان پايه فيوزدار قابل قطع زير بار سه پل با ولتااژ نامي 500 ولت و جريان 160 آمپر.</v>
      </c>
      <c r="C1480" s="60" t="str">
        <f>'متره برق'!R5323</f>
        <v>عدد</v>
      </c>
      <c r="D1480" s="60">
        <f>'متره برق'!S5323</f>
        <v>1742000</v>
      </c>
      <c r="E1480" s="94" t="e">
        <f>VLOOKUP(A1480,'متره برق'!A:K,9,FALSE)</f>
        <v>#N/A</v>
      </c>
      <c r="F1480" s="97">
        <f t="shared" si="48"/>
        <v>0</v>
      </c>
      <c r="G1480" s="100"/>
    </row>
    <row r="1481" spans="1:7" ht="32.25" thickBot="1">
      <c r="A1481" s="60">
        <f>'متره برق'!P5324</f>
        <v>146102</v>
      </c>
      <c r="B1481" s="60" t="str">
        <f>'متره برق'!Q5324</f>
        <v>كليد گردان پايه فيوزدار قابل قطع زير بار سه پل با ولتااژ نامي 500 ولت و جريان 250 آمپر.</v>
      </c>
      <c r="C1481" s="60" t="str">
        <f>'متره برق'!R5324</f>
        <v>عدد</v>
      </c>
      <c r="D1481" s="60">
        <f>'متره برق'!S5324</f>
        <v>2546000</v>
      </c>
      <c r="E1481" s="94" t="e">
        <f>VLOOKUP(A1481,'متره برق'!A:K,9,FALSE)</f>
        <v>#N/A</v>
      </c>
      <c r="F1481" s="97">
        <f t="shared" si="48"/>
        <v>0</v>
      </c>
      <c r="G1481" s="100"/>
    </row>
    <row r="1482" spans="1:7" ht="32.25" thickBot="1">
      <c r="A1482" s="60">
        <f>'متره برق'!P5325</f>
        <v>146103</v>
      </c>
      <c r="B1482" s="60" t="str">
        <f>'متره برق'!Q5325</f>
        <v>كليد گردان پايه فيوزدار قابل قطع زير بار سه پل با ولتااژ نامي 500 ولت و جريان 400 آمپر.</v>
      </c>
      <c r="C1482" s="60" t="str">
        <f>'متره برق'!R5325</f>
        <v>عدد</v>
      </c>
      <c r="D1482" s="60">
        <f>'متره برق'!S5325</f>
        <v>3037000</v>
      </c>
      <c r="E1482" s="94" t="e">
        <f>VLOOKUP(A1482,'متره برق'!A:K,9,FALSE)</f>
        <v>#N/A</v>
      </c>
      <c r="F1482" s="97">
        <f t="shared" si="48"/>
        <v>0</v>
      </c>
      <c r="G1482" s="100"/>
    </row>
    <row r="1483" spans="1:7" ht="32.25" thickBot="1">
      <c r="A1483" s="60">
        <f>'متره برق'!P5326</f>
        <v>146104</v>
      </c>
      <c r="B1483" s="60" t="str">
        <f>'متره برق'!Q5326</f>
        <v>كليد گردان پايه فيوزدار قابل قطع زير بار سه پل با ولتااژ نامي 500 ولت و جريان 630 آمپر.</v>
      </c>
      <c r="C1483" s="60" t="str">
        <f>'متره برق'!R5326</f>
        <v>عدد</v>
      </c>
      <c r="D1483" s="60">
        <f>'متره برق'!S5326</f>
        <v>3510000</v>
      </c>
      <c r="E1483" s="94" t="e">
        <f>VLOOKUP(A1483,'متره برق'!A:K,9,FALSE)</f>
        <v>#N/A</v>
      </c>
      <c r="F1483" s="97">
        <f t="shared" si="48"/>
        <v>0</v>
      </c>
      <c r="G1483" s="100"/>
    </row>
    <row r="1484" spans="1:7" ht="32.25" thickBot="1">
      <c r="A1484" s="60">
        <f>'متره برق'!P5327</f>
        <v>146105</v>
      </c>
      <c r="B1484" s="60" t="str">
        <f>'متره برق'!Q5327</f>
        <v>كليد گردان پايه فيوزدار قابل قطع زير بار سه پل با ولتااژ نامي 500 ولت و جريان 800 آمپر.</v>
      </c>
      <c r="C1484" s="60" t="str">
        <f>'متره برق'!R5327</f>
        <v>عدد</v>
      </c>
      <c r="D1484" s="60">
        <f>'متره برق'!S5327</f>
        <v>0</v>
      </c>
      <c r="E1484" s="94" t="e">
        <f>VLOOKUP(A1484,'متره برق'!A:K,9,FALSE)</f>
        <v>#N/A</v>
      </c>
      <c r="F1484" s="97">
        <f t="shared" si="48"/>
        <v>0</v>
      </c>
      <c r="G1484" s="100"/>
    </row>
    <row r="1485" spans="1:7" ht="32.25" thickBot="1">
      <c r="A1485" s="60">
        <f>'متره برق'!P5328</f>
        <v>146201</v>
      </c>
      <c r="B1485" s="60" t="str">
        <f>'متره برق'!Q5328</f>
        <v>كليد اتوماتيك كامپكت ثابت سه پل، قابل قطع زير بار، تا 100 آمپر و با قدرت قطع 14 كيلو آمپر در 380 ولت.</v>
      </c>
      <c r="C1485" s="60" t="str">
        <f>'متره برق'!R5328</f>
        <v>عدد</v>
      </c>
      <c r="D1485" s="60">
        <f>'متره برق'!S5328</f>
        <v>2835000</v>
      </c>
      <c r="E1485" s="94" t="e">
        <f>VLOOKUP(A1485,'متره برق'!A:K,9,FALSE)</f>
        <v>#N/A</v>
      </c>
      <c r="F1485" s="97">
        <f t="shared" si="48"/>
        <v>0</v>
      </c>
      <c r="G1485" s="100"/>
    </row>
    <row r="1486" spans="1:7" ht="32.25" thickBot="1">
      <c r="A1486" s="60">
        <f>'متره برق'!P5329</f>
        <v>146202</v>
      </c>
      <c r="B1486" s="60" t="str">
        <f>'متره برق'!Q5329</f>
        <v>كليد اتوماتيك كامپكت ثابت سه پل، قابل قطع زير بار، 125 آمپر و با قدرت قطع 14 كيلو آمپر در 380 ولت.</v>
      </c>
      <c r="C1486" s="60" t="str">
        <f>'متره برق'!R5329</f>
        <v>عدد</v>
      </c>
      <c r="D1486" s="60">
        <f>'متره برق'!S5329</f>
        <v>3515000</v>
      </c>
      <c r="E1486" s="94" t="e">
        <f>VLOOKUP(A1486,'متره برق'!A:K,9,FALSE)</f>
        <v>#N/A</v>
      </c>
      <c r="F1486" s="97">
        <f t="shared" si="48"/>
        <v>0</v>
      </c>
      <c r="G1486" s="100"/>
    </row>
    <row r="1487" spans="1:7" ht="32.25" thickBot="1">
      <c r="A1487" s="60">
        <f>'متره برق'!P5330</f>
        <v>146203</v>
      </c>
      <c r="B1487" s="60" t="str">
        <f>'متره برق'!Q5330</f>
        <v>كليد اتوماتيك كامپكت ثابت سه پل، قابل قطع زير بار، 160 آمپر و با قدرت قطع 14 كيلو آمپر در 380 ولت.</v>
      </c>
      <c r="C1487" s="60" t="str">
        <f>'متره برق'!R5330</f>
        <v>عدد</v>
      </c>
      <c r="D1487" s="60">
        <f>'متره برق'!S5330</f>
        <v>3798000</v>
      </c>
      <c r="E1487" s="94" t="e">
        <f>VLOOKUP(A1487,'متره برق'!A:K,9,FALSE)</f>
        <v>#N/A</v>
      </c>
      <c r="F1487" s="97">
        <f t="shared" si="48"/>
        <v>0</v>
      </c>
      <c r="G1487" s="100"/>
    </row>
    <row r="1488" spans="1:7" ht="48" thickBot="1">
      <c r="A1488" s="60">
        <f>'متره برق'!P5331</f>
        <v>146204</v>
      </c>
      <c r="B1488" s="60" t="str">
        <f>'متره برق'!Q5331</f>
        <v>كليد اتوماتيك كامپكت قابل تنظیم سه پل، قابل قطع زير بار، 200 تا 250 آمپر و با قدرت قطع 25 كيلو آمپر در 380 ولت.</v>
      </c>
      <c r="C1488" s="60" t="str">
        <f>'متره برق'!R5331</f>
        <v>عدد</v>
      </c>
      <c r="D1488" s="60">
        <f>'متره برق'!S5331</f>
        <v>5058000</v>
      </c>
      <c r="E1488" s="94" t="e">
        <f>VLOOKUP(A1488,'متره برق'!A:K,9,FALSE)</f>
        <v>#N/A</v>
      </c>
      <c r="F1488" s="97">
        <f t="shared" si="48"/>
        <v>0</v>
      </c>
      <c r="G1488" s="100"/>
    </row>
    <row r="1489" spans="1:7" ht="48" thickBot="1">
      <c r="A1489" s="60">
        <f>'متره برق'!P5332</f>
        <v>146205</v>
      </c>
      <c r="B1489" s="60" t="str">
        <f>'متره برق'!Q5332</f>
        <v>كليد اتوماتيك كامپكت قابل تنظیم ثابت سه پل، قابل قطع زير بار، 400 آمپر و با قدرت قطع 35 كيلو آمپر در 380 ولت.</v>
      </c>
      <c r="C1489" s="60" t="str">
        <f>'متره برق'!R5332</f>
        <v>عدد</v>
      </c>
      <c r="D1489" s="60">
        <f>'متره برق'!S5332</f>
        <v>7977000</v>
      </c>
      <c r="E1489" s="94" t="e">
        <f>VLOOKUP(A1489,'متره برق'!A:K,9,FALSE)</f>
        <v>#N/A</v>
      </c>
      <c r="F1489" s="97">
        <f t="shared" si="48"/>
        <v>0</v>
      </c>
      <c r="G1489" s="100"/>
    </row>
    <row r="1490" spans="1:7" ht="48" thickBot="1">
      <c r="A1490" s="60">
        <f>'متره برق'!P5333</f>
        <v>146206</v>
      </c>
      <c r="B1490" s="60" t="str">
        <f>'متره برق'!Q5333</f>
        <v>كليد اتوماتيك كامپكت قابل تنظیم ثابت سه پل، قابل قطع زير بار، 630 آمپر و با قدرت قطع 35 كيلو آمپر در 380 ولت.</v>
      </c>
      <c r="C1490" s="60" t="str">
        <f>'متره برق'!R5333</f>
        <v>عدد</v>
      </c>
      <c r="D1490" s="60">
        <f>'متره برق'!S5333</f>
        <v>10308000</v>
      </c>
      <c r="E1490" s="94" t="e">
        <f>VLOOKUP(A1490,'متره برق'!A:K,9,FALSE)</f>
        <v>#N/A</v>
      </c>
      <c r="F1490" s="97">
        <f t="shared" si="48"/>
        <v>0</v>
      </c>
      <c r="G1490" s="100"/>
    </row>
    <row r="1491" spans="1:7" ht="48" thickBot="1">
      <c r="A1491" s="60">
        <f>'متره برق'!P5334</f>
        <v>146207</v>
      </c>
      <c r="B1491" s="60" t="str">
        <f>'متره برق'!Q5334</f>
        <v>كليد اتوماتيك كامپكت قابل تنظیم ثابت سه پل، قابل قطع زير بار، 800 آمپر و با قدرت قطع 35 كيلو آمپر در 380 ولت.</v>
      </c>
      <c r="C1491" s="60" t="str">
        <f>'متره برق'!R5334</f>
        <v>عدد</v>
      </c>
      <c r="D1491" s="60">
        <f>'متره برق'!S5334</f>
        <v>18978000</v>
      </c>
      <c r="E1491" s="94" t="e">
        <f>VLOOKUP(A1491,'متره برق'!A:K,9,FALSE)</f>
        <v>#N/A</v>
      </c>
      <c r="F1491" s="97">
        <f t="shared" ref="F1491:F1554" si="49">IF(ISNA(E1491*D1491),0,ROUND((E1491*D1491),0))</f>
        <v>0</v>
      </c>
      <c r="G1491" s="100"/>
    </row>
    <row r="1492" spans="1:7" ht="48" thickBot="1">
      <c r="A1492" s="60">
        <f>'متره برق'!P5335</f>
        <v>146208</v>
      </c>
      <c r="B1492" s="60" t="str">
        <f>'متره برق'!Q5335</f>
        <v>كليد اتوماتيك كامپكت قابل تنظیم ثابت سه پل، قابل قطع زير بار، 1250 آمپر و با قدرت قطع 50 كيلو آمپر در 380 ولت.</v>
      </c>
      <c r="C1492" s="60" t="str">
        <f>'متره برق'!R5335</f>
        <v>عدد</v>
      </c>
      <c r="D1492" s="60">
        <f>'متره برق'!S5335</f>
        <v>28772000</v>
      </c>
      <c r="E1492" s="94" t="e">
        <f>VLOOKUP(A1492,'متره برق'!A:K,9,FALSE)</f>
        <v>#N/A</v>
      </c>
      <c r="F1492" s="97">
        <f t="shared" si="49"/>
        <v>0</v>
      </c>
      <c r="G1492" s="100"/>
    </row>
    <row r="1493" spans="1:7" ht="48" thickBot="1">
      <c r="A1493" s="60">
        <f>'متره برق'!P5336</f>
        <v>146209</v>
      </c>
      <c r="B1493" s="60" t="str">
        <f>'متره برق'!Q5336</f>
        <v>كليد اتوماتيك كامپكت قابل تنظیم ثابت سه پل، قابل قطع زير بار، 1600 آمپر و با قدرت قطع 50 كيلو آمپر در 380 ولت.</v>
      </c>
      <c r="C1493" s="60" t="str">
        <f>'متره برق'!R5336</f>
        <v>عدد</v>
      </c>
      <c r="D1493" s="60">
        <f>'متره برق'!S5336</f>
        <v>29588000</v>
      </c>
      <c r="E1493" s="94" t="e">
        <f>VLOOKUP(A1493,'متره برق'!A:K,9,FALSE)</f>
        <v>#N/A</v>
      </c>
      <c r="F1493" s="97">
        <f t="shared" si="49"/>
        <v>0</v>
      </c>
      <c r="G1493" s="100"/>
    </row>
    <row r="1494" spans="1:7" ht="48" thickBot="1">
      <c r="A1494" s="60">
        <f>'متره برق'!P5337</f>
        <v>146210</v>
      </c>
      <c r="B1494" s="60" t="str">
        <f>'متره برق'!Q5337</f>
        <v>كليد اتوماتيك كامپكت قابل تنظیم ثابت سه پل، قابل قطع زير بار، 2000 آمپر و با قدرت قطع 70 كيلو آمپر در 380 ولت.</v>
      </c>
      <c r="C1494" s="60" t="str">
        <f>'متره برق'!R5337</f>
        <v>عدد</v>
      </c>
      <c r="D1494" s="60">
        <f>'متره برق'!S5337</f>
        <v>30928000</v>
      </c>
      <c r="E1494" s="94" t="e">
        <f>VLOOKUP(A1494,'متره برق'!A:K,9,FALSE)</f>
        <v>#N/A</v>
      </c>
      <c r="F1494" s="97">
        <f t="shared" si="49"/>
        <v>0</v>
      </c>
      <c r="G1494" s="100"/>
    </row>
    <row r="1495" spans="1:7" ht="48" thickBot="1">
      <c r="A1495" s="60">
        <f>'متره برق'!P5338</f>
        <v>146211</v>
      </c>
      <c r="B1495" s="60" t="str">
        <f>'متره برق'!Q5338</f>
        <v>كليد اتوماتيك كامپكت قابل تنظیم ثابت سه پل، قابل قطع زير بار، 2500 آمپر و با قدرت قطع 85 كيلو آمپر در 380 ولت.</v>
      </c>
      <c r="C1495" s="60" t="str">
        <f>'متره برق'!R5338</f>
        <v>عدد</v>
      </c>
      <c r="D1495" s="60">
        <f>'متره برق'!S5338</f>
        <v>0</v>
      </c>
      <c r="E1495" s="94" t="e">
        <f>VLOOKUP(A1495,'متره برق'!A:K,9,FALSE)</f>
        <v>#N/A</v>
      </c>
      <c r="F1495" s="97">
        <f t="shared" si="49"/>
        <v>0</v>
      </c>
      <c r="G1495" s="100"/>
    </row>
    <row r="1496" spans="1:7" ht="48" thickBot="1">
      <c r="A1496" s="60">
        <f>'متره برق'!P5339</f>
        <v>146212</v>
      </c>
      <c r="B1496" s="60" t="str">
        <f>'متره برق'!Q5339</f>
        <v>كليد اتوماتيك كامپكت قابل تنظیم ثابت سه پل، قابل قطع زير بار، 1000 آمپر و با قدرت قطع 50 كيلو آمپر در 380 ولت.</v>
      </c>
      <c r="C1496" s="60" t="str">
        <f>'متره برق'!R5339</f>
        <v>عدد</v>
      </c>
      <c r="D1496" s="60">
        <f>'متره برق'!S5339</f>
        <v>4740000</v>
      </c>
      <c r="E1496" s="94" t="e">
        <f>VLOOKUP(A1496,'متره برق'!A:K,9,FALSE)</f>
        <v>#N/A</v>
      </c>
      <c r="F1496" s="97">
        <f t="shared" si="49"/>
        <v>0</v>
      </c>
      <c r="G1496" s="100"/>
    </row>
    <row r="1497" spans="1:7" ht="32.25" thickBot="1">
      <c r="A1497" s="60">
        <f>'متره برق'!P5340</f>
        <v>146221</v>
      </c>
      <c r="B1497" s="60" t="str">
        <f>'متره برق'!Q5340</f>
        <v>کلید حفاظت موتوری (MPCB) با دامنه های جریان قطع قابل تنظیم تا حداکثر3/6 آمپر.</v>
      </c>
      <c r="C1497" s="60" t="str">
        <f>'متره برق'!R5340</f>
        <v>عدد</v>
      </c>
      <c r="D1497" s="60">
        <f>'متره برق'!S5340</f>
        <v>783500</v>
      </c>
      <c r="E1497" s="94" t="e">
        <f>VLOOKUP(A1497,'متره برق'!A:K,9,FALSE)</f>
        <v>#N/A</v>
      </c>
      <c r="F1497" s="97">
        <f t="shared" si="49"/>
        <v>0</v>
      </c>
      <c r="G1497" s="100"/>
    </row>
    <row r="1498" spans="1:7" ht="32.25" thickBot="1">
      <c r="A1498" s="60">
        <f>'متره برق'!P5341</f>
        <v>146222</v>
      </c>
      <c r="B1498" s="60" t="str">
        <f>'متره برق'!Q5341</f>
        <v>کلید حفاظت موتوری (MPCB) با دامنه های جریان قطع قابل تنظیم تا حداکثر3/6 آمپر تا 18 آمپر .</v>
      </c>
      <c r="C1498" s="60" t="str">
        <f>'متره برق'!R5341</f>
        <v>عدد</v>
      </c>
      <c r="D1498" s="60">
        <f>'متره برق'!S5341</f>
        <v>906000</v>
      </c>
      <c r="E1498" s="94" t="e">
        <f>VLOOKUP(A1498,'متره برق'!A:K,9,FALSE)</f>
        <v>#N/A</v>
      </c>
      <c r="F1498" s="97">
        <f t="shared" si="49"/>
        <v>0</v>
      </c>
      <c r="G1498" s="100"/>
    </row>
    <row r="1499" spans="1:7" ht="32.25" thickBot="1">
      <c r="A1499" s="60">
        <f>'متره برق'!P5342</f>
        <v>146223</v>
      </c>
      <c r="B1499" s="60" t="str">
        <f>'متره برق'!Q5342</f>
        <v>کلید حفاظت موتوری (MPCB) با دامنه های جریان قطع قابل تنظیم تا حداکثر18 آمپر تا 32  آمپر.</v>
      </c>
      <c r="C1499" s="60" t="str">
        <f>'متره برق'!R5342</f>
        <v>عدد</v>
      </c>
      <c r="D1499" s="60">
        <f>'متره برق'!S5342</f>
        <v>1130000</v>
      </c>
      <c r="E1499" s="94" t="e">
        <f>VLOOKUP(A1499,'متره برق'!A:K,9,FALSE)</f>
        <v>#N/A</v>
      </c>
      <c r="F1499" s="97">
        <f t="shared" si="49"/>
        <v>0</v>
      </c>
      <c r="G1499" s="100"/>
    </row>
    <row r="1500" spans="1:7" ht="32.25" thickBot="1">
      <c r="A1500" s="60">
        <f>'متره برق'!P5343</f>
        <v>146224</v>
      </c>
      <c r="B1500" s="60" t="str">
        <f>'متره برق'!Q5343</f>
        <v>کلید حفاظت موتوری (MPCB) با دامنه های جریان قطع قابل تنظیم تا حداکثر32 آمپر تا 100  آمپر.</v>
      </c>
      <c r="C1500" s="60" t="str">
        <f>'متره برق'!R5343</f>
        <v>عدد</v>
      </c>
      <c r="D1500" s="60">
        <f>'متره برق'!S5343</f>
        <v>3404000</v>
      </c>
      <c r="E1500" s="94" t="e">
        <f>VLOOKUP(A1500,'متره برق'!A:K,9,FALSE)</f>
        <v>#N/A</v>
      </c>
      <c r="F1500" s="97">
        <f t="shared" si="49"/>
        <v>0</v>
      </c>
      <c r="G1500" s="100"/>
    </row>
    <row r="1501" spans="1:7" ht="32.25" thickBot="1">
      <c r="A1501" s="60">
        <f>'متره برق'!P5344</f>
        <v>146231</v>
      </c>
      <c r="B1501" s="60" t="str">
        <f>'متره برق'!Q5344</f>
        <v>کنتاکت کلید حفاظت موتوری (MPCB) با دامنه های جریان قطع قابل تنظیم تا 32 آمپر .</v>
      </c>
      <c r="C1501" s="60" t="str">
        <f>'متره برق'!R5344</f>
        <v>عدد</v>
      </c>
      <c r="D1501" s="60">
        <f>'متره برق'!S5344</f>
        <v>221500</v>
      </c>
      <c r="E1501" s="94" t="e">
        <f>VLOOKUP(A1501,'متره برق'!A:K,9,FALSE)</f>
        <v>#N/A</v>
      </c>
      <c r="F1501" s="97">
        <f t="shared" si="49"/>
        <v>0</v>
      </c>
      <c r="G1501" s="100"/>
    </row>
    <row r="1502" spans="1:7" ht="32.25" thickBot="1">
      <c r="A1502" s="60">
        <f>'متره برق'!P5345</f>
        <v>146232</v>
      </c>
      <c r="B1502" s="60" t="str">
        <f>'متره برق'!Q5345</f>
        <v>کنتاکت کلید حفاظت موتوری (MPCB) با دامنه های جریان قطع قابل تنظیم تا حداکثر32 آمپر تا 100  آمپر.</v>
      </c>
      <c r="C1502" s="60" t="str">
        <f>'متره برق'!R5345</f>
        <v>عدد</v>
      </c>
      <c r="D1502" s="60">
        <f>'متره برق'!S5345</f>
        <v>236500</v>
      </c>
      <c r="E1502" s="94" t="e">
        <f>VLOOKUP(A1502,'متره برق'!A:K,9,FALSE)</f>
        <v>#N/A</v>
      </c>
      <c r="F1502" s="97">
        <f t="shared" si="49"/>
        <v>0</v>
      </c>
      <c r="G1502" s="100"/>
    </row>
    <row r="1503" spans="1:7" ht="48" thickBot="1">
      <c r="A1503" s="60">
        <f>'متره برق'!P5346</f>
        <v>146301</v>
      </c>
      <c r="B1503" s="60" t="str">
        <f>'متره برق'!Q5346</f>
        <v>كليد اتوماتيك كامپكت قابل تنظیم كشويي سه پل، قابل قطع زير بار، تا 100 آمپر و با قدرت قطع 14 كيلو آمپر در 380 ولت.</v>
      </c>
      <c r="C1503" s="60" t="str">
        <f>'متره برق'!R5346</f>
        <v>عدد</v>
      </c>
      <c r="D1503" s="60">
        <f>'متره برق'!S5346</f>
        <v>5871000</v>
      </c>
      <c r="E1503" s="94" t="e">
        <f>VLOOKUP(A1503,'متره برق'!A:K,9,FALSE)</f>
        <v>#N/A</v>
      </c>
      <c r="F1503" s="97">
        <f t="shared" si="49"/>
        <v>0</v>
      </c>
      <c r="G1503" s="100"/>
    </row>
    <row r="1504" spans="1:7" ht="48" thickBot="1">
      <c r="A1504" s="60">
        <f>'متره برق'!P5347</f>
        <v>146302</v>
      </c>
      <c r="B1504" s="60" t="str">
        <f>'متره برق'!Q5347</f>
        <v>كليد اتوماتيك كامپكت قابل تنظیم كشويي سه پل، قابل قطع زير بار،  125 آمپر و با قدرت قطع 14 كيلو آمپر در 380 ولت.</v>
      </c>
      <c r="C1504" s="60" t="str">
        <f>'متره برق'!R5347</f>
        <v>عدد</v>
      </c>
      <c r="D1504" s="60">
        <f>'متره برق'!S5347</f>
        <v>6310000</v>
      </c>
      <c r="E1504" s="94" t="e">
        <f>VLOOKUP(A1504,'متره برق'!A:K,9,FALSE)</f>
        <v>#N/A</v>
      </c>
      <c r="F1504" s="97">
        <f t="shared" si="49"/>
        <v>0</v>
      </c>
      <c r="G1504" s="100"/>
    </row>
    <row r="1505" spans="1:7" ht="48" thickBot="1">
      <c r="A1505" s="60">
        <f>'متره برق'!P5348</f>
        <v>146303</v>
      </c>
      <c r="B1505" s="60" t="str">
        <f>'متره برق'!Q5348</f>
        <v>كليد اتوماتيك كامپكت قابل تنظیم كشويي سه پل، قابل قطع زير بار،  160 آمپر و با قدرت قطع 14 كيلو آمپر در 380 ولت.</v>
      </c>
      <c r="C1505" s="60" t="str">
        <f>'متره برق'!R5348</f>
        <v>عدد</v>
      </c>
      <c r="D1505" s="60">
        <f>'متره برق'!S5348</f>
        <v>6858000</v>
      </c>
      <c r="E1505" s="94" t="e">
        <f>VLOOKUP(A1505,'متره برق'!A:K,9,FALSE)</f>
        <v>#N/A</v>
      </c>
      <c r="F1505" s="97">
        <f t="shared" si="49"/>
        <v>0</v>
      </c>
      <c r="G1505" s="100"/>
    </row>
    <row r="1506" spans="1:7" ht="48" thickBot="1">
      <c r="A1506" s="60">
        <f>'متره برق'!P5349</f>
        <v>146304</v>
      </c>
      <c r="B1506" s="60" t="str">
        <f>'متره برق'!Q5349</f>
        <v>كليد اتوماتيك كامپكت قابل تنظیم كشويي سه پل، قابل قطع زير بار،  200 یا 250 آمپر و با قدرت قطع 25 كيلو آمپر در 380 ولت.</v>
      </c>
      <c r="C1506" s="60" t="str">
        <f>'متره برق'!R5349</f>
        <v>عدد</v>
      </c>
      <c r="D1506" s="60">
        <f>'متره برق'!S5349</f>
        <v>9954000</v>
      </c>
      <c r="E1506" s="94" t="e">
        <f>VLOOKUP(A1506,'متره برق'!A:K,9,FALSE)</f>
        <v>#N/A</v>
      </c>
      <c r="F1506" s="97">
        <f t="shared" si="49"/>
        <v>0</v>
      </c>
      <c r="G1506" s="100"/>
    </row>
    <row r="1507" spans="1:7" ht="48" thickBot="1">
      <c r="A1507" s="60">
        <f>'متره برق'!P5350</f>
        <v>146305</v>
      </c>
      <c r="B1507" s="60" t="str">
        <f>'متره برق'!Q5350</f>
        <v>كليد اتوماتيك كامپكت قابل تنظیم كشويي سه پل، قابل قطع زير بار،  400 آمپر و با قدرت قطع 35 كيلو آمپر در 380 ولت.</v>
      </c>
      <c r="C1507" s="60" t="str">
        <f>'متره برق'!R5350</f>
        <v>عدد</v>
      </c>
      <c r="D1507" s="60">
        <f>'متره برق'!S5350</f>
        <v>14097000</v>
      </c>
      <c r="E1507" s="94" t="e">
        <f>VLOOKUP(A1507,'متره برق'!A:K,9,FALSE)</f>
        <v>#N/A</v>
      </c>
      <c r="F1507" s="97">
        <f t="shared" si="49"/>
        <v>0</v>
      </c>
      <c r="G1507" s="100"/>
    </row>
    <row r="1508" spans="1:7" ht="48" thickBot="1">
      <c r="A1508" s="60">
        <f>'متره برق'!P5351</f>
        <v>146306</v>
      </c>
      <c r="B1508" s="60" t="str">
        <f>'متره برق'!Q5351</f>
        <v>كليد اتوماتيك كامپكت قابل تنظیم كشويي سه پل، قابل قطع زير بار،  630 آمپر و با قدرت قطع 35 كيلو آمپر در 380 ولت.</v>
      </c>
      <c r="C1508" s="60" t="str">
        <f>'متره برق'!R5351</f>
        <v>عدد</v>
      </c>
      <c r="D1508" s="60">
        <f>'متره برق'!S5351</f>
        <v>7503000</v>
      </c>
      <c r="E1508" s="94" t="e">
        <f>VLOOKUP(A1508,'متره برق'!A:K,9,FALSE)</f>
        <v>#N/A</v>
      </c>
      <c r="F1508" s="97">
        <f t="shared" si="49"/>
        <v>0</v>
      </c>
      <c r="G1508" s="100"/>
    </row>
    <row r="1509" spans="1:7" ht="32.25" thickBot="1">
      <c r="A1509" s="60">
        <f>'متره برق'!P5352</f>
        <v>146307</v>
      </c>
      <c r="B1509" s="60" t="str">
        <f>'متره برق'!Q5352</f>
        <v>كليد اتوماتيك كامپكت كشويي سه پل، قابل قطع زير بار، 800 آمپر و با قدرت قطع 35 كيلو آمپر در 380 ولت.</v>
      </c>
      <c r="C1509" s="60" t="str">
        <f>'متره برق'!R5352</f>
        <v>عدد</v>
      </c>
      <c r="D1509" s="60">
        <f>'متره برق'!S5352</f>
        <v>26628000</v>
      </c>
      <c r="E1509" s="94" t="e">
        <f>VLOOKUP(A1509,'متره برق'!A:K,9,FALSE)</f>
        <v>#N/A</v>
      </c>
      <c r="F1509" s="97">
        <f t="shared" si="49"/>
        <v>0</v>
      </c>
      <c r="G1509" s="100"/>
    </row>
    <row r="1510" spans="1:7" ht="32.25" thickBot="1">
      <c r="A1510" s="60">
        <f>'متره برق'!P5353</f>
        <v>146308</v>
      </c>
      <c r="B1510" s="60" t="str">
        <f>'متره برق'!Q5353</f>
        <v>كليد اتوماتيك كامپكت كشويي سه پل، قابل قطع زير بار، 1250 آمپر و با قدرت قطع 50 كيلو آمپر  در 380 ولت.</v>
      </c>
      <c r="C1510" s="60" t="str">
        <f>'متره برق'!R5353</f>
        <v>عدد</v>
      </c>
      <c r="D1510" s="60">
        <f>'متره برق'!S5353</f>
        <v>0</v>
      </c>
      <c r="E1510" s="94" t="e">
        <f>VLOOKUP(A1510,'متره برق'!A:K,9,FALSE)</f>
        <v>#N/A</v>
      </c>
      <c r="F1510" s="97">
        <f t="shared" si="49"/>
        <v>0</v>
      </c>
      <c r="G1510" s="100"/>
    </row>
    <row r="1511" spans="1:7" ht="32.25" thickBot="1">
      <c r="A1511" s="60">
        <f>'متره برق'!P5354</f>
        <v>146309</v>
      </c>
      <c r="B1511" s="60" t="str">
        <f>'متره برق'!Q5354</f>
        <v>كليد اتوماتيك كامپكت كشويي سه پل، قابل قطع زير بار، 1600 آمپر و با قدرت قطع 50 كيلو آمپر در 380 ولت.</v>
      </c>
      <c r="C1511" s="60" t="str">
        <f>'متره برق'!R5354</f>
        <v>عدد</v>
      </c>
      <c r="D1511" s="60">
        <f>'متره برق'!S5354</f>
        <v>0</v>
      </c>
      <c r="E1511" s="94" t="e">
        <f>VLOOKUP(A1511,'متره برق'!A:K,9,FALSE)</f>
        <v>#N/A</v>
      </c>
      <c r="F1511" s="97">
        <f t="shared" si="49"/>
        <v>0</v>
      </c>
      <c r="G1511" s="100"/>
    </row>
    <row r="1512" spans="1:7" ht="32.25" thickBot="1">
      <c r="A1512" s="60">
        <f>'متره برق'!P5355</f>
        <v>146310</v>
      </c>
      <c r="B1512" s="60" t="str">
        <f>'متره برق'!Q5355</f>
        <v>كليد اتوماتيك كامپكت كشويي سه پل، قابل قطع زير بار، 2000 آمپر و با قدرت قطع 70 كيلو آمپر در 380 ولت.</v>
      </c>
      <c r="C1512" s="60" t="str">
        <f>'متره برق'!R5355</f>
        <v>عدد</v>
      </c>
      <c r="D1512" s="60">
        <f>'متره برق'!S5355</f>
        <v>0</v>
      </c>
      <c r="E1512" s="94" t="e">
        <f>VLOOKUP(A1512,'متره برق'!A:K,9,FALSE)</f>
        <v>#N/A</v>
      </c>
      <c r="F1512" s="97">
        <f t="shared" si="49"/>
        <v>0</v>
      </c>
      <c r="G1512" s="100"/>
    </row>
    <row r="1513" spans="1:7" ht="32.25" thickBot="1">
      <c r="A1513" s="60">
        <f>'متره برق'!P5356</f>
        <v>146311</v>
      </c>
      <c r="B1513" s="60" t="str">
        <f>'متره برق'!Q5356</f>
        <v>كليد اتوماتيك كامپكت كشويي سه پل، قابل قطع زير بار، 2500 آمپر و با قدرت قطع 85 كيلو آمپر در 380 ولت.</v>
      </c>
      <c r="C1513" s="60" t="str">
        <f>'متره برق'!R5356</f>
        <v>عدد</v>
      </c>
      <c r="D1513" s="60">
        <f>'متره برق'!S5356</f>
        <v>0</v>
      </c>
      <c r="E1513" s="94" t="e">
        <f>VLOOKUP(A1513,'متره برق'!A:K,9,FALSE)</f>
        <v>#N/A</v>
      </c>
      <c r="F1513" s="97">
        <f t="shared" si="49"/>
        <v>0</v>
      </c>
      <c r="G1513" s="100"/>
    </row>
    <row r="1514" spans="1:7" ht="32.25" thickBot="1">
      <c r="A1514" s="60">
        <f>'متره برق'!P5357</f>
        <v>146312</v>
      </c>
      <c r="B1514" s="60" t="str">
        <f>'متره برق'!Q5357</f>
        <v>كليد اتوماتيك كامپكت كشويي سه پل، قابل قطع زير بار، 1000 آمپر و با قدرت قطع 50 كيلو آمپر در 380 ولت.</v>
      </c>
      <c r="C1514" s="60" t="str">
        <f>'متره برق'!R5357</f>
        <v>عدد</v>
      </c>
      <c r="D1514" s="60">
        <f>'متره برق'!S5357</f>
        <v>0</v>
      </c>
      <c r="E1514" s="94" t="e">
        <f>VLOOKUP(A1514,'متره برق'!A:K,9,FALSE)</f>
        <v>#N/A</v>
      </c>
      <c r="F1514" s="97">
        <f t="shared" si="49"/>
        <v>0</v>
      </c>
      <c r="G1514" s="100"/>
    </row>
    <row r="1515" spans="1:7" ht="32.25" thickBot="1">
      <c r="A1515" s="60">
        <f>'متره برق'!P5358</f>
        <v>146401</v>
      </c>
      <c r="B1515" s="60" t="str">
        <f>'متره برق'!Q5358</f>
        <v>مكانيسم موتوري كليد كامپكت تا 250 آمپر با ولتاژ تغذيه 220-24 ولت DC يا AC.</v>
      </c>
      <c r="C1515" s="60" t="str">
        <f>'متره برق'!R5358</f>
        <v>عدد</v>
      </c>
      <c r="D1515" s="60">
        <f>'متره برق'!S5358</f>
        <v>7702000</v>
      </c>
      <c r="E1515" s="94" t="e">
        <f>VLOOKUP(A1515,'متره برق'!A:K,9,FALSE)</f>
        <v>#N/A</v>
      </c>
      <c r="F1515" s="97">
        <f t="shared" si="49"/>
        <v>0</v>
      </c>
      <c r="G1515" s="100"/>
    </row>
    <row r="1516" spans="1:7" ht="32.25" thickBot="1">
      <c r="A1516" s="60">
        <f>'متره برق'!P5359</f>
        <v>146402</v>
      </c>
      <c r="B1516" s="60" t="str">
        <f>'متره برق'!Q5359</f>
        <v>مكانيسم موتوري كليد كامپكت از 400 تا 1250 آمپر با ولتاژ تغذيه 220-24 ولت DC يا AC.</v>
      </c>
      <c r="C1516" s="60" t="str">
        <f>'متره برق'!R5359</f>
        <v>عدد</v>
      </c>
      <c r="D1516" s="60">
        <f>'متره برق'!S5359</f>
        <v>10252000</v>
      </c>
      <c r="E1516" s="94" t="e">
        <f>VLOOKUP(A1516,'متره برق'!A:K,9,FALSE)</f>
        <v>#N/A</v>
      </c>
      <c r="F1516" s="97">
        <f t="shared" si="49"/>
        <v>0</v>
      </c>
      <c r="G1516" s="100"/>
    </row>
    <row r="1517" spans="1:7" ht="32.25" thickBot="1">
      <c r="A1517" s="60">
        <f>'متره برق'!P5360</f>
        <v>146403</v>
      </c>
      <c r="B1517" s="60" t="str">
        <f>'متره برق'!Q5360</f>
        <v>مكانيسم موتوري كليد كامپكت بالاتر از 1250 آمپر با ولتاژ تغذيه 220-24 ولت DC يا AC.</v>
      </c>
      <c r="C1517" s="60" t="str">
        <f>'متره برق'!R5360</f>
        <v>عدد</v>
      </c>
      <c r="D1517" s="60">
        <f>'متره برق'!S5360</f>
        <v>17947000</v>
      </c>
      <c r="E1517" s="94" t="e">
        <f>VLOOKUP(A1517,'متره برق'!A:K,9,FALSE)</f>
        <v>#N/A</v>
      </c>
      <c r="F1517" s="97">
        <f t="shared" si="49"/>
        <v>0</v>
      </c>
      <c r="G1517" s="100"/>
    </row>
    <row r="1518" spans="1:7" ht="32.25" thickBot="1">
      <c r="A1518" s="60">
        <f>'متره برق'!P5361</f>
        <v>146404</v>
      </c>
      <c r="B1518" s="60" t="str">
        <f>'متره برق'!Q5361</f>
        <v>بوبين شانت (قطع) كليد كامپكت با ولتاژ تغذيه 220-24 ولت DC يا AC.</v>
      </c>
      <c r="C1518" s="60" t="str">
        <f>'متره برق'!R5361</f>
        <v>عدد</v>
      </c>
      <c r="D1518" s="60">
        <f>'متره برق'!S5361</f>
        <v>1466000</v>
      </c>
      <c r="E1518" s="94" t="e">
        <f>VLOOKUP(A1518,'متره برق'!A:K,9,FALSE)</f>
        <v>#N/A</v>
      </c>
      <c r="F1518" s="97">
        <f t="shared" si="49"/>
        <v>0</v>
      </c>
      <c r="G1518" s="100"/>
    </row>
    <row r="1519" spans="1:7" ht="32.25" thickBot="1">
      <c r="A1519" s="60">
        <f>'متره برق'!P5362</f>
        <v>146405</v>
      </c>
      <c r="B1519" s="60" t="str">
        <f>'متره برق'!Q5362</f>
        <v>بوبين افت ولتاژ (Under Voltage) كليد كامپكت با ولتاژ تغذيه 220-24 ولت DC يا AC.</v>
      </c>
      <c r="C1519" s="60" t="str">
        <f>'متره برق'!R5362</f>
        <v>عدد</v>
      </c>
      <c r="D1519" s="60">
        <f>'متره برق'!S5362</f>
        <v>1721000</v>
      </c>
      <c r="E1519" s="94" t="e">
        <f>VLOOKUP(A1519,'متره برق'!A:K,9,FALSE)</f>
        <v>#N/A</v>
      </c>
      <c r="F1519" s="97">
        <f t="shared" si="49"/>
        <v>0</v>
      </c>
      <c r="G1519" s="100"/>
    </row>
    <row r="1520" spans="1:7" ht="24" thickBot="1">
      <c r="A1520" s="60">
        <f>'متره برق'!P5363</f>
        <v>146406</v>
      </c>
      <c r="B1520" s="60" t="str">
        <f>'متره برق'!Q5363</f>
        <v>كنتاكت كمكي 1NO+1NC و DC يا AC كليد كامپكت.</v>
      </c>
      <c r="C1520" s="60" t="str">
        <f>'متره برق'!R5363</f>
        <v>عدد</v>
      </c>
      <c r="D1520" s="60">
        <f>'متره برق'!S5363</f>
        <v>876500</v>
      </c>
      <c r="E1520" s="94" t="e">
        <f>VLOOKUP(A1520,'متره برق'!A:K,9,FALSE)</f>
        <v>#N/A</v>
      </c>
      <c r="F1520" s="97">
        <f t="shared" si="49"/>
        <v>0</v>
      </c>
      <c r="G1520" s="100"/>
    </row>
    <row r="1521" spans="1:7" ht="32.25" thickBot="1">
      <c r="A1521" s="60">
        <f>'متره برق'!P5364</f>
        <v>146407</v>
      </c>
      <c r="B1521" s="60" t="str">
        <f>'متره برق'!Q5364</f>
        <v>كنتاكت نشان‌دهنده خطا 1NO+1NC و DC يا AC كليد كامپكت.</v>
      </c>
      <c r="C1521" s="60" t="str">
        <f>'متره برق'!R5364</f>
        <v>عدد</v>
      </c>
      <c r="D1521" s="60">
        <f>'متره برق'!S5364</f>
        <v>1223000</v>
      </c>
      <c r="E1521" s="94" t="e">
        <f>VLOOKUP(A1521,'متره برق'!A:K,9,FALSE)</f>
        <v>#N/A</v>
      </c>
      <c r="F1521" s="97">
        <f t="shared" si="49"/>
        <v>0</v>
      </c>
      <c r="G1521" s="100"/>
    </row>
    <row r="1522" spans="1:7" ht="48" thickBot="1">
      <c r="A1522" s="60">
        <f>'متره برق'!P5365</f>
        <v>146501</v>
      </c>
      <c r="B1522" s="60" t="str">
        <f>'متره برق'!Q5365</f>
        <v>كليد اتوماتيك هوايي قابل تنظیم ثابت، سه پل، قابل قطع زير بار، 630 آمپر و با قدرت قطع 40 كيلو آمپر در 380 ولت.</v>
      </c>
      <c r="C1522" s="60" t="str">
        <f>'متره برق'!R5365</f>
        <v>عدد</v>
      </c>
      <c r="D1522" s="60">
        <f>'متره برق'!S5365</f>
        <v>19760000</v>
      </c>
      <c r="E1522" s="94" t="e">
        <f>VLOOKUP(A1522,'متره برق'!A:K,9,FALSE)</f>
        <v>#N/A</v>
      </c>
      <c r="F1522" s="97">
        <f t="shared" si="49"/>
        <v>0</v>
      </c>
      <c r="G1522" s="100"/>
    </row>
    <row r="1523" spans="1:7" ht="48" thickBot="1">
      <c r="A1523" s="60">
        <f>'متره برق'!P5366</f>
        <v>146502</v>
      </c>
      <c r="B1523" s="60" t="str">
        <f>'متره برق'!Q5366</f>
        <v>كليد اتوماتيك هوايي قابل تنظیم ثابت، سه پل، قابل قطع زير بار، 800 آمپر و با قدرت قطع 40 كيلو آمپر در380 ولت.</v>
      </c>
      <c r="C1523" s="60" t="str">
        <f>'متره برق'!R5366</f>
        <v>عدد</v>
      </c>
      <c r="D1523" s="60">
        <f>'متره برق'!S5366</f>
        <v>20142000</v>
      </c>
      <c r="E1523" s="94" t="e">
        <f>VLOOKUP(A1523,'متره برق'!A:K,9,FALSE)</f>
        <v>#N/A</v>
      </c>
      <c r="F1523" s="97">
        <f t="shared" si="49"/>
        <v>0</v>
      </c>
      <c r="G1523" s="100"/>
    </row>
    <row r="1524" spans="1:7" ht="48" thickBot="1">
      <c r="A1524" s="60">
        <f>'متره برق'!P5367</f>
        <v>146503</v>
      </c>
      <c r="B1524" s="60" t="str">
        <f>'متره برق'!Q5367</f>
        <v>كليد اتوماتيك هوايي قابل تنظیم ثابت، سه پل، قابل قطع زير بار، 1250 آمپر و با قدرت قطع 50 كيلو آمپر در380 ولت.</v>
      </c>
      <c r="C1524" s="60" t="str">
        <f>'متره برق'!R5367</f>
        <v>عدد</v>
      </c>
      <c r="D1524" s="60">
        <f>'متره برق'!S5367</f>
        <v>29021000</v>
      </c>
      <c r="E1524" s="94" t="e">
        <f>VLOOKUP(A1524,'متره برق'!A:K,9,FALSE)</f>
        <v>#N/A</v>
      </c>
      <c r="F1524" s="97">
        <f t="shared" si="49"/>
        <v>0</v>
      </c>
      <c r="G1524" s="100"/>
    </row>
    <row r="1525" spans="1:7" ht="48" thickBot="1">
      <c r="A1525" s="60">
        <f>'متره برق'!P5368</f>
        <v>146504</v>
      </c>
      <c r="B1525" s="60" t="str">
        <f>'متره برق'!Q5368</f>
        <v>كليد اتوماتيك هوايي قابل تنظیم ثابت، سه پل، قابل قطع زير بار، 1600 آمپر و با قدرت قطع 50 كيلو آمپر در380 ولت.</v>
      </c>
      <c r="C1525" s="60" t="str">
        <f>'متره برق'!R5368</f>
        <v>عدد</v>
      </c>
      <c r="D1525" s="60">
        <f>'متره برق'!S5368</f>
        <v>34121000</v>
      </c>
      <c r="E1525" s="94" t="e">
        <f>VLOOKUP(A1525,'متره برق'!A:K,9,FALSE)</f>
        <v>#N/A</v>
      </c>
      <c r="F1525" s="97">
        <f t="shared" si="49"/>
        <v>0</v>
      </c>
      <c r="G1525" s="100"/>
    </row>
    <row r="1526" spans="1:7" ht="48" thickBot="1">
      <c r="A1526" s="60">
        <f>'متره برق'!P5369</f>
        <v>146505</v>
      </c>
      <c r="B1526" s="60" t="str">
        <f>'متره برق'!Q5369</f>
        <v>كليد اتوماتيك هوايي قابل تنظیم ثابت، سه پل، قابل قطع زير بار، 2000 آمپر و با قدرت قطع 50 كيلو آمپر در380 ولت.</v>
      </c>
      <c r="C1526" s="60" t="str">
        <f>'متره برق'!R5369</f>
        <v>عدد</v>
      </c>
      <c r="D1526" s="60">
        <f>'متره برق'!S5369</f>
        <v>77226000</v>
      </c>
      <c r="E1526" s="94" t="e">
        <f>VLOOKUP(A1526,'متره برق'!A:K,9,FALSE)</f>
        <v>#N/A</v>
      </c>
      <c r="F1526" s="97">
        <f t="shared" si="49"/>
        <v>0</v>
      </c>
      <c r="G1526" s="100"/>
    </row>
    <row r="1527" spans="1:7" ht="48" thickBot="1">
      <c r="A1527" s="60">
        <f>'متره برق'!P5370</f>
        <v>146506</v>
      </c>
      <c r="B1527" s="60" t="str">
        <f>'متره برق'!Q5370</f>
        <v>كليد اتوماتيك هوايي  قابل تنظیم ثابت، سه پل، قابل قطع زير بار، 2500 آمپر و با قدرت قطع 50 كيلو آمپر در380 ولت.</v>
      </c>
      <c r="C1527" s="60" t="str">
        <f>'متره برق'!R5370</f>
        <v>عدد</v>
      </c>
      <c r="D1527" s="60">
        <f>'متره برق'!S5370</f>
        <v>85896000</v>
      </c>
      <c r="E1527" s="94" t="e">
        <f>VLOOKUP(A1527,'متره برق'!A:K,9,FALSE)</f>
        <v>#N/A</v>
      </c>
      <c r="F1527" s="97">
        <f t="shared" si="49"/>
        <v>0</v>
      </c>
      <c r="G1527" s="100"/>
    </row>
    <row r="1528" spans="1:7" ht="48" thickBot="1">
      <c r="A1528" s="60">
        <f>'متره برق'!P5371</f>
        <v>146507</v>
      </c>
      <c r="B1528" s="60" t="str">
        <f>'متره برق'!Q5371</f>
        <v>كليد اتوماتيك هوايي  قابل تنظیم ثابت، سه پل، قابل قطع زير بار، 3200 آمپر و با قدرت قطع 50 كيلو آمپر در380 ولت.</v>
      </c>
      <c r="C1528" s="60" t="str">
        <f>'متره برق'!R5371</f>
        <v>عدد</v>
      </c>
      <c r="D1528" s="60">
        <f>'متره برق'!S5371</f>
        <v>124249000</v>
      </c>
      <c r="E1528" s="94" t="e">
        <f>VLOOKUP(A1528,'متره برق'!A:K,9,FALSE)</f>
        <v>#N/A</v>
      </c>
      <c r="F1528" s="97">
        <f t="shared" si="49"/>
        <v>0</v>
      </c>
      <c r="G1528" s="100"/>
    </row>
    <row r="1529" spans="1:7" ht="48" thickBot="1">
      <c r="A1529" s="60">
        <f>'متره برق'!P5372</f>
        <v>146508</v>
      </c>
      <c r="B1529" s="60" t="str">
        <f>'متره برق'!Q5372</f>
        <v>كليد اتوماتيك هوايي قابل تنظیم ثابت، سه پل، قابل قطع زير بار، 4000 آمپر و با قدرت قطع 50 كيلو آمپر در380 ولت.</v>
      </c>
      <c r="C1529" s="60" t="str">
        <f>'متره برق'!R5372</f>
        <v>عدد</v>
      </c>
      <c r="D1529" s="60">
        <f>'متره برق'!S5372</f>
        <v>136575000</v>
      </c>
      <c r="E1529" s="94" t="e">
        <f>VLOOKUP(A1529,'متره برق'!A:K,9,FALSE)</f>
        <v>#N/A</v>
      </c>
      <c r="F1529" s="97">
        <f t="shared" si="49"/>
        <v>0</v>
      </c>
      <c r="G1529" s="100"/>
    </row>
    <row r="1530" spans="1:7" ht="48" thickBot="1">
      <c r="A1530" s="60">
        <f>'متره برق'!P5373</f>
        <v>146509</v>
      </c>
      <c r="B1530" s="60" t="str">
        <f>'متره برق'!Q5373</f>
        <v>كليد اتوماتيك هوايي  قابل تنظیم ثابت، سه پل، قابل قطع زير بار، 5000 آمپر و با قدرت قطع 100 كيلو آمپر در380 ولت.</v>
      </c>
      <c r="C1530" s="60" t="str">
        <f>'متره برق'!R5373</f>
        <v>عدد</v>
      </c>
      <c r="D1530" s="60">
        <f>'متره برق'!S5373</f>
        <v>231974000</v>
      </c>
      <c r="E1530" s="94" t="e">
        <f>VLOOKUP(A1530,'متره برق'!A:K,9,FALSE)</f>
        <v>#N/A</v>
      </c>
      <c r="F1530" s="97">
        <f t="shared" si="49"/>
        <v>0</v>
      </c>
      <c r="G1530" s="100"/>
    </row>
    <row r="1531" spans="1:7" ht="48" thickBot="1">
      <c r="A1531" s="60">
        <f>'متره برق'!P5374</f>
        <v>146510</v>
      </c>
      <c r="B1531" s="60" t="str">
        <f>'متره برق'!Q5374</f>
        <v>كليد اتوماتيك هوايي  قابل تنظیم ثابت، سه پل، قابل قطع زير بار، 6300 آمپر و با قدرت قطع 100 كيلو آمپر در380 ولت.</v>
      </c>
      <c r="C1531" s="60" t="str">
        <f>'متره برق'!R5374</f>
        <v>عدد</v>
      </c>
      <c r="D1531" s="60">
        <f>'متره برق'!S5374</f>
        <v>296951000</v>
      </c>
      <c r="E1531" s="94" t="e">
        <f>VLOOKUP(A1531,'متره برق'!A:K,9,FALSE)</f>
        <v>#N/A</v>
      </c>
      <c r="F1531" s="97">
        <f t="shared" si="49"/>
        <v>0</v>
      </c>
      <c r="G1531" s="100"/>
    </row>
    <row r="1532" spans="1:7" ht="48" thickBot="1">
      <c r="A1532" s="60">
        <f>'متره برق'!P5375</f>
        <v>146601</v>
      </c>
      <c r="B1532" s="60" t="str">
        <f>'متره برق'!Q5375</f>
        <v>كليد اتوماتيك هوايي  قابل تنظیم كشويي، سه پل، قابل قطع زير بار، 400 آمپر و با قدرت قطع 50 كيلو آمپر در380 ولت.</v>
      </c>
      <c r="C1532" s="60" t="str">
        <f>'متره برق'!R5375</f>
        <v>عدد</v>
      </c>
      <c r="D1532" s="60">
        <f>'متره برق'!S5375</f>
        <v>19632000</v>
      </c>
      <c r="E1532" s="94" t="e">
        <f>VLOOKUP(A1532,'متره برق'!A:K,9,FALSE)</f>
        <v>#N/A</v>
      </c>
      <c r="F1532" s="97">
        <f t="shared" si="49"/>
        <v>0</v>
      </c>
      <c r="G1532" s="100"/>
    </row>
    <row r="1533" spans="1:7" ht="48" thickBot="1">
      <c r="A1533" s="60">
        <f>'متره برق'!P5376</f>
        <v>146602</v>
      </c>
      <c r="B1533" s="60" t="str">
        <f>'متره برق'!Q5376</f>
        <v>كليد اتوماتيك هوايي  قابل تنظیم كشويي، سه پل، قابل قطع زير بار، 630 آمپر و با قدرت قطع 40 كيلو آمپر در380 ولت.</v>
      </c>
      <c r="C1533" s="60" t="str">
        <f>'متره برق'!R5376</f>
        <v>عدد</v>
      </c>
      <c r="D1533" s="60">
        <f>'متره برق'!S5376</f>
        <v>21468000</v>
      </c>
      <c r="E1533" s="94" t="e">
        <f>VLOOKUP(A1533,'متره برق'!A:K,9,FALSE)</f>
        <v>#N/A</v>
      </c>
      <c r="F1533" s="97">
        <f t="shared" si="49"/>
        <v>0</v>
      </c>
      <c r="G1533" s="100"/>
    </row>
    <row r="1534" spans="1:7" ht="48" thickBot="1">
      <c r="A1534" s="60">
        <f>'متره برق'!P5377</f>
        <v>146603</v>
      </c>
      <c r="B1534" s="60" t="str">
        <f>'متره برق'!Q5377</f>
        <v>كليد اتوماتيك هوايي  قابل تنظیم كشويي، سه پل، قابل قطع زير بار، 800 آمپر و با قدرت قطع 40 كيلو آمپر در380 ولت.</v>
      </c>
      <c r="C1534" s="60" t="str">
        <f>'متره برق'!R5377</f>
        <v>عدد</v>
      </c>
      <c r="D1534" s="60">
        <f>'متره برق'!S5377</f>
        <v>58392000</v>
      </c>
      <c r="E1534" s="94" t="e">
        <f>VLOOKUP(A1534,'متره برق'!A:K,9,FALSE)</f>
        <v>#N/A</v>
      </c>
      <c r="F1534" s="97">
        <f t="shared" si="49"/>
        <v>0</v>
      </c>
      <c r="G1534" s="100"/>
    </row>
    <row r="1535" spans="1:7" ht="48" thickBot="1">
      <c r="A1535" s="60">
        <f>'متره برق'!P5378</f>
        <v>146604</v>
      </c>
      <c r="B1535" s="60" t="str">
        <f>'متره برق'!Q5378</f>
        <v>كليد اتوماتيك هوايي  قابل تنظیم كشويي، سه پل، قابل قطع زير بار، 1250 آمپر و با قدرت قطع 50 كيلو آمپر در380 ولت.</v>
      </c>
      <c r="C1535" s="60" t="str">
        <f>'متره برق'!R5378</f>
        <v>عدد</v>
      </c>
      <c r="D1535" s="60">
        <f>'متره برق'!S5378</f>
        <v>77981000</v>
      </c>
      <c r="E1535" s="94" t="e">
        <f>VLOOKUP(A1535,'متره برق'!A:K,9,FALSE)</f>
        <v>#N/A</v>
      </c>
      <c r="F1535" s="97">
        <f t="shared" si="49"/>
        <v>0</v>
      </c>
      <c r="G1535" s="100"/>
    </row>
    <row r="1536" spans="1:7" ht="48" thickBot="1">
      <c r="A1536" s="60">
        <f>'متره برق'!P5379</f>
        <v>146605</v>
      </c>
      <c r="B1536" s="60" t="str">
        <f>'متره برق'!Q5379</f>
        <v>كليد اتوماتيك هوايي  قابل تنظیم كشويي، سه پل، قابل قطع زير بار، 1600 آمپر و با قدرت قطع 50 كيلو آمپر در380 ولت.</v>
      </c>
      <c r="C1536" s="60" t="str">
        <f>'متره برق'!R5379</f>
        <v>عدد</v>
      </c>
      <c r="D1536" s="60">
        <f>'متره برق'!S5379</f>
        <v>83081000</v>
      </c>
      <c r="E1536" s="94" t="e">
        <f>VLOOKUP(A1536,'متره برق'!A:K,9,FALSE)</f>
        <v>#N/A</v>
      </c>
      <c r="F1536" s="97">
        <f t="shared" si="49"/>
        <v>0</v>
      </c>
      <c r="G1536" s="100"/>
    </row>
    <row r="1537" spans="1:7" ht="48" thickBot="1">
      <c r="A1537" s="60">
        <f>'متره برق'!P5380</f>
        <v>146606</v>
      </c>
      <c r="B1537" s="60" t="str">
        <f>'متره برق'!Q5380</f>
        <v>كليد اتوماتيك هوايي  قابل تنظیم كشويي، سه پل، قابل قطع زير بار، 2000 آمپر و با قدرت قطع 50 كيلو آمپر در380 ولت.</v>
      </c>
      <c r="C1537" s="60" t="str">
        <f>'متره برق'!R5380</f>
        <v>عدد</v>
      </c>
      <c r="D1537" s="60">
        <f>'متره برق'!S5380</f>
        <v>103746000</v>
      </c>
      <c r="E1537" s="94" t="e">
        <f>VLOOKUP(A1537,'متره برق'!A:K,9,FALSE)</f>
        <v>#N/A</v>
      </c>
      <c r="F1537" s="97">
        <f t="shared" si="49"/>
        <v>0</v>
      </c>
      <c r="G1537" s="100"/>
    </row>
    <row r="1538" spans="1:7" ht="48" thickBot="1">
      <c r="A1538" s="60">
        <f>'متره برق'!P5381</f>
        <v>146607</v>
      </c>
      <c r="B1538" s="60" t="str">
        <f>'متره برق'!Q5381</f>
        <v>كليد اتوماتيك هوايي  قابل تنظیم كشويي، سه پل، قابل قطع زير بار، 2500 آمپر و با قدرت قطع 50 كيلو آمپر در380 ولت.</v>
      </c>
      <c r="C1538" s="60" t="str">
        <f>'متره برق'!R5381</f>
        <v>عدد</v>
      </c>
      <c r="D1538" s="60">
        <f>'متره برق'!S5381</f>
        <v>103746000</v>
      </c>
      <c r="E1538" s="94" t="e">
        <f>VLOOKUP(A1538,'متره برق'!A:K,9,FALSE)</f>
        <v>#N/A</v>
      </c>
      <c r="F1538" s="97">
        <f t="shared" si="49"/>
        <v>0</v>
      </c>
      <c r="G1538" s="100"/>
    </row>
    <row r="1539" spans="1:7" ht="48" thickBot="1">
      <c r="A1539" s="60">
        <f>'متره برق'!P5382</f>
        <v>146608</v>
      </c>
      <c r="B1539" s="60" t="str">
        <f>'متره برق'!Q5382</f>
        <v>كليد اتوماتيك هوايي  قابل تنظیم كشويي، سه پل، قابل قطع زير بار، 3200 آمپر و با قدرت قطع 50 كيلو آمپر در380 ولت.</v>
      </c>
      <c r="C1539" s="60" t="str">
        <f>'متره برق'!R5382</f>
        <v>عدد</v>
      </c>
      <c r="D1539" s="60">
        <f>'متره برق'!S5382</f>
        <v>180348000</v>
      </c>
      <c r="E1539" s="94" t="e">
        <f>VLOOKUP(A1539,'متره برق'!A:K,9,FALSE)</f>
        <v>#N/A</v>
      </c>
      <c r="F1539" s="97">
        <f t="shared" si="49"/>
        <v>0</v>
      </c>
      <c r="G1539" s="100"/>
    </row>
    <row r="1540" spans="1:7" ht="48" thickBot="1">
      <c r="A1540" s="60">
        <f>'متره برق'!P5383</f>
        <v>146609</v>
      </c>
      <c r="B1540" s="60" t="str">
        <f>'متره برق'!Q5383</f>
        <v>كليد اتوماتيك هوايي قابل تنظیم كشويي، سه پل، قابل قطع زير بار، 4000 آمپر و با قدرت قطع 50 كيلو آمپر در380 ولت.</v>
      </c>
      <c r="C1540" s="60" t="str">
        <f>'متره برق'!R5383</f>
        <v>عدد</v>
      </c>
      <c r="D1540" s="60">
        <f>'متره برق'!S5383</f>
        <v>212478000</v>
      </c>
      <c r="E1540" s="94" t="e">
        <f>VLOOKUP(A1540,'متره برق'!A:K,9,FALSE)</f>
        <v>#N/A</v>
      </c>
      <c r="F1540" s="97">
        <f t="shared" si="49"/>
        <v>0</v>
      </c>
      <c r="G1540" s="100"/>
    </row>
    <row r="1541" spans="1:7" ht="48" thickBot="1">
      <c r="A1541" s="60">
        <f>'متره برق'!P5384</f>
        <v>146610</v>
      </c>
      <c r="B1541" s="60" t="str">
        <f>'متره برق'!Q5384</f>
        <v>كليد اتوماتيك هوايي  قابل تنظیم كشويي، سه پل، قابل قطع زير بار، 5000 آمپر و با قدرت قطع 50 كيلو آمپر در380 ولت.</v>
      </c>
      <c r="C1541" s="60" t="str">
        <f>'متره برق'!R5384</f>
        <v>عدد</v>
      </c>
      <c r="D1541" s="60">
        <f>'متره برق'!S5384</f>
        <v>274896000</v>
      </c>
      <c r="E1541" s="94" t="e">
        <f>VLOOKUP(A1541,'متره برق'!A:K,9,FALSE)</f>
        <v>#N/A</v>
      </c>
      <c r="F1541" s="97">
        <f t="shared" si="49"/>
        <v>0</v>
      </c>
      <c r="G1541" s="100"/>
    </row>
    <row r="1542" spans="1:7" ht="48" thickBot="1">
      <c r="A1542" s="60">
        <f>'متره برق'!P5385</f>
        <v>146611</v>
      </c>
      <c r="B1542" s="60" t="str">
        <f>'متره برق'!Q5385</f>
        <v>كليد اتوماتيك هوايي  قابل تنظیم كشويي، سه پل، قابل قطع زير بار، 6300 آمپر و با قدرت قطع 100 كيلو آمپر در380 ولت.</v>
      </c>
      <c r="C1542" s="60" t="str">
        <f>'متره برق'!R5385</f>
        <v>عدد</v>
      </c>
      <c r="D1542" s="60">
        <f>'متره برق'!S5385</f>
        <v>335405000</v>
      </c>
      <c r="E1542" s="94" t="e">
        <f>VLOOKUP(A1542,'متره برق'!A:K,9,FALSE)</f>
        <v>#N/A</v>
      </c>
      <c r="F1542" s="97">
        <f t="shared" si="49"/>
        <v>0</v>
      </c>
      <c r="G1542" s="100"/>
    </row>
    <row r="1543" spans="1:7" ht="32.25" thickBot="1">
      <c r="A1543" s="60">
        <f>'متره برق'!P5386</f>
        <v>146701</v>
      </c>
      <c r="B1543" s="60" t="str">
        <f>'متره برق'!Q5386</f>
        <v>مكانيسم موتوري كليد اتوماتيك هوايي با ولتاژ تغذيه 220-24 ولت DC يا AC.</v>
      </c>
      <c r="C1543" s="60" t="str">
        <f>'متره برق'!R5386</f>
        <v>عدد</v>
      </c>
      <c r="D1543" s="60">
        <f>'متره برق'!S5386</f>
        <v>17939000</v>
      </c>
      <c r="E1543" s="94" t="e">
        <f>VLOOKUP(A1543,'متره برق'!A:K,9,FALSE)</f>
        <v>#N/A</v>
      </c>
      <c r="F1543" s="97">
        <f t="shared" si="49"/>
        <v>0</v>
      </c>
      <c r="G1543" s="100"/>
    </row>
    <row r="1544" spans="1:7" ht="32.25" thickBot="1">
      <c r="A1544" s="60">
        <f>'متره برق'!P5387</f>
        <v>146702</v>
      </c>
      <c r="B1544" s="60" t="str">
        <f>'متره برق'!Q5387</f>
        <v>بوبين وصل كليد اتوماتيك هوايي با ولتاژ تغذيه 220-24 ولت DC يا AC.</v>
      </c>
      <c r="C1544" s="60" t="str">
        <f>'متره برق'!R5387</f>
        <v>عدد</v>
      </c>
      <c r="D1544" s="60">
        <f>'متره برق'!S5387</f>
        <v>3460000</v>
      </c>
      <c r="E1544" s="94" t="e">
        <f>VLOOKUP(A1544,'متره برق'!A:K,9,FALSE)</f>
        <v>#N/A</v>
      </c>
      <c r="F1544" s="97">
        <f t="shared" si="49"/>
        <v>0</v>
      </c>
      <c r="G1544" s="100"/>
    </row>
    <row r="1545" spans="1:7" ht="32.25" thickBot="1">
      <c r="A1545" s="60">
        <f>'متره برق'!P5388</f>
        <v>146703</v>
      </c>
      <c r="B1545" s="60" t="str">
        <f>'متره برق'!Q5388</f>
        <v>بوبين شانت (قطع) كليد اتوماتيك هوايي با ولتاژ تغذيه 220-24 ولت DC يا AC.</v>
      </c>
      <c r="C1545" s="60" t="str">
        <f>'متره برق'!R5388</f>
        <v>عدد</v>
      </c>
      <c r="D1545" s="60">
        <f>'متره برق'!S5388</f>
        <v>2979000</v>
      </c>
      <c r="E1545" s="94" t="e">
        <f>VLOOKUP(A1545,'متره برق'!A:K,9,FALSE)</f>
        <v>#N/A</v>
      </c>
      <c r="F1545" s="97">
        <f t="shared" si="49"/>
        <v>0</v>
      </c>
      <c r="G1545" s="100"/>
    </row>
    <row r="1546" spans="1:7" ht="32.25" thickBot="1">
      <c r="A1546" s="60">
        <f>'متره برق'!P5389</f>
        <v>146704</v>
      </c>
      <c r="B1546" s="60" t="str">
        <f>'متره برق'!Q5389</f>
        <v>بوبين افت ولتاژ (Under Voltage) كليد اتوماتيك هوايي با ولتاژ تغذيه 220-24 ولت DC يا AC.</v>
      </c>
      <c r="C1546" s="60" t="str">
        <f>'متره برق'!R5389</f>
        <v>عدد</v>
      </c>
      <c r="D1546" s="60">
        <f>'متره برق'!S5389</f>
        <v>3068000</v>
      </c>
      <c r="E1546" s="94" t="e">
        <f>VLOOKUP(A1546,'متره برق'!A:K,9,FALSE)</f>
        <v>#N/A</v>
      </c>
      <c r="F1546" s="97">
        <f t="shared" si="49"/>
        <v>0</v>
      </c>
      <c r="G1546" s="100"/>
    </row>
    <row r="1547" spans="1:7" ht="32.25" thickBot="1">
      <c r="A1547" s="60">
        <f>'متره برق'!P5390</f>
        <v>146705</v>
      </c>
      <c r="B1547" s="60" t="str">
        <f>'متره برق'!Q5390</f>
        <v>كنتاكت كمكي 1NO+1NC و DC يا AC كليد اتوماتيك هوايي.</v>
      </c>
      <c r="C1547" s="60" t="str">
        <f>'متره برق'!R5390</f>
        <v>عدد</v>
      </c>
      <c r="D1547" s="60">
        <f>'متره برق'!S5390</f>
        <v>601000</v>
      </c>
      <c r="E1547" s="94" t="e">
        <f>VLOOKUP(A1547,'متره برق'!A:K,9,FALSE)</f>
        <v>#N/A</v>
      </c>
      <c r="F1547" s="97">
        <f t="shared" si="49"/>
        <v>0</v>
      </c>
      <c r="G1547" s="100"/>
    </row>
    <row r="1548" spans="1:7" ht="32.25" thickBot="1">
      <c r="A1548" s="60">
        <f>'متره برق'!P5391</f>
        <v>146706</v>
      </c>
      <c r="B1548" s="60" t="str">
        <f>'متره برق'!Q5391</f>
        <v>كنتاكت نشان‌دهنده خطا 1NO+1NC و DC يا AC كليد اتوماتيك هوايي.</v>
      </c>
      <c r="C1548" s="60" t="str">
        <f>'متره برق'!R5391</f>
        <v>عدد</v>
      </c>
      <c r="D1548" s="60">
        <f>'متره برق'!S5391</f>
        <v>596000</v>
      </c>
      <c r="E1548" s="94" t="e">
        <f>VLOOKUP(A1548,'متره برق'!A:K,9,FALSE)</f>
        <v>#N/A</v>
      </c>
      <c r="F1548" s="97">
        <f t="shared" si="49"/>
        <v>0</v>
      </c>
      <c r="G1548" s="100"/>
    </row>
    <row r="1549" spans="1:7" ht="32.25" thickBot="1">
      <c r="A1549" s="60">
        <f>'متره برق'!P5392</f>
        <v>146901</v>
      </c>
      <c r="B1549" s="60" t="str">
        <f>'متره برق'!Q5392</f>
        <v>كنتاكتورسه پل خشك 400 ولت و 4 كيلووات (I-AC3=9A) و (I-AC1=20A) با بوبين 220 ولت.</v>
      </c>
      <c r="C1549" s="60" t="str">
        <f>'متره برق'!R5392</f>
        <v>عدد</v>
      </c>
      <c r="D1549" s="60">
        <f>'متره برق'!S5392</f>
        <v>602000</v>
      </c>
      <c r="E1549" s="94" t="e">
        <f>VLOOKUP(A1549,'متره برق'!A:K,9,FALSE)</f>
        <v>#N/A</v>
      </c>
      <c r="F1549" s="97">
        <f t="shared" si="49"/>
        <v>0</v>
      </c>
      <c r="G1549" s="100"/>
    </row>
    <row r="1550" spans="1:7" ht="32.25" thickBot="1">
      <c r="A1550" s="60">
        <f>'متره برق'!P5393</f>
        <v>146902</v>
      </c>
      <c r="B1550" s="60" t="str">
        <f>'متره برق'!Q5393</f>
        <v>كنتاكتورسه پل خشك 400 ولت و 5/5 كيلووات (I-AC3=12A) و (I-AC1=20A) با بوبين 220 ولت.</v>
      </c>
      <c r="C1550" s="60" t="str">
        <f>'متره برق'!R5393</f>
        <v>عدد</v>
      </c>
      <c r="D1550" s="60">
        <f>'متره برق'!S5393</f>
        <v>633000</v>
      </c>
      <c r="E1550" s="94" t="e">
        <f>VLOOKUP(A1550,'متره برق'!A:K,9,FALSE)</f>
        <v>#N/A</v>
      </c>
      <c r="F1550" s="97">
        <f t="shared" si="49"/>
        <v>0</v>
      </c>
      <c r="G1550" s="100"/>
    </row>
    <row r="1551" spans="1:7" ht="32.25" thickBot="1">
      <c r="A1551" s="60">
        <f>'متره برق'!P5394</f>
        <v>146903</v>
      </c>
      <c r="B1551" s="60" t="str">
        <f>'متره برق'!Q5394</f>
        <v>كنتاكتورسه پل خشك 400 ولت و 5/7 كيلووات (I-AC3=17A) و (I-AC1=25A) با بوبين 220 ولت.</v>
      </c>
      <c r="C1551" s="60" t="str">
        <f>'متره برق'!R5394</f>
        <v>عدد</v>
      </c>
      <c r="D1551" s="60">
        <f>'متره برق'!S5394</f>
        <v>706000</v>
      </c>
      <c r="E1551" s="94" t="e">
        <f>VLOOKUP(A1551,'متره برق'!A:K,9,FALSE)</f>
        <v>#N/A</v>
      </c>
      <c r="F1551" s="97">
        <f t="shared" si="49"/>
        <v>0</v>
      </c>
      <c r="G1551" s="100"/>
    </row>
    <row r="1552" spans="1:7" ht="32.25" thickBot="1">
      <c r="A1552" s="60">
        <f>'متره برق'!P5395</f>
        <v>146904</v>
      </c>
      <c r="B1552" s="60" t="str">
        <f>'متره برق'!Q5395</f>
        <v>كنتاكتورسه پل خشك 400 ولت و 11 كيلووات (I-AC3=22A) و (I-AC1=32A) با بوبين 220 ولت.</v>
      </c>
      <c r="C1552" s="60" t="str">
        <f>'متره برق'!R5395</f>
        <v>عدد</v>
      </c>
      <c r="D1552" s="60">
        <f>'متره برق'!S5395</f>
        <v>859000</v>
      </c>
      <c r="E1552" s="94" t="e">
        <f>VLOOKUP(A1552,'متره برق'!A:K,9,FALSE)</f>
        <v>#N/A</v>
      </c>
      <c r="F1552" s="97">
        <f t="shared" si="49"/>
        <v>0</v>
      </c>
      <c r="G1552" s="100"/>
    </row>
    <row r="1553" spans="1:7" ht="32.25" thickBot="1">
      <c r="A1553" s="60">
        <f>'متره برق'!P5396</f>
        <v>146905</v>
      </c>
      <c r="B1553" s="60" t="str">
        <f>'متره برق'!Q5396</f>
        <v>كنتاكتورسه پل خشك 400 ولت و 15 كيلووات (I-AC3=32A) و (I-AC1=50A) با بوبين 220 ولت.</v>
      </c>
      <c r="C1553" s="60" t="str">
        <f>'متره برق'!R5396</f>
        <v>عدد</v>
      </c>
      <c r="D1553" s="60">
        <f>'متره برق'!S5396</f>
        <v>1035000</v>
      </c>
      <c r="E1553" s="94" t="e">
        <f>VLOOKUP(A1553,'متره برق'!A:K,9,FALSE)</f>
        <v>#N/A</v>
      </c>
      <c r="F1553" s="97">
        <f t="shared" si="49"/>
        <v>0</v>
      </c>
      <c r="G1553" s="100"/>
    </row>
    <row r="1554" spans="1:7" ht="32.25" thickBot="1">
      <c r="A1554" s="60">
        <f>'متره برق'!P5397</f>
        <v>146906</v>
      </c>
      <c r="B1554" s="60" t="str">
        <f>'متره برق'!Q5397</f>
        <v>كنتاكتورسه پل خشك 400 ولت و 1/58 كيلووات (I-AC3=37A) و (I-AC1=50A) با بوبين 220 ولت.</v>
      </c>
      <c r="C1554" s="60" t="str">
        <f>'متره برق'!R5397</f>
        <v>عدد</v>
      </c>
      <c r="D1554" s="60">
        <f>'متره برق'!S5397</f>
        <v>1137000</v>
      </c>
      <c r="E1554" s="94" t="e">
        <f>VLOOKUP(A1554,'متره برق'!A:K,9,FALSE)</f>
        <v>#N/A</v>
      </c>
      <c r="F1554" s="97">
        <f t="shared" si="49"/>
        <v>0</v>
      </c>
      <c r="G1554" s="100"/>
    </row>
    <row r="1555" spans="1:7" ht="32.25" thickBot="1">
      <c r="A1555" s="60">
        <f>'متره برق'!P5398</f>
        <v>146907</v>
      </c>
      <c r="B1555" s="60" t="str">
        <f>'متره برق'!Q5398</f>
        <v>كنتاكتورسه پل خشك 400 ولت و 22 كيلووات(I-AC3=50A) و (I-AC1=60A) با بوبين 220 ولت.</v>
      </c>
      <c r="C1555" s="60" t="str">
        <f>'متره برق'!R5398</f>
        <v>عدد</v>
      </c>
      <c r="D1555" s="60">
        <f>'متره برق'!S5398</f>
        <v>1836000</v>
      </c>
      <c r="E1555" s="94" t="e">
        <f>VLOOKUP(A1555,'متره برق'!A:K,9,FALSE)</f>
        <v>#N/A</v>
      </c>
      <c r="F1555" s="97">
        <f t="shared" ref="F1555:F1618" si="50">IF(ISNA(E1555*D1555),0,ROUND((E1555*D1555),0))</f>
        <v>0</v>
      </c>
      <c r="G1555" s="100"/>
    </row>
    <row r="1556" spans="1:7" ht="32.25" thickBot="1">
      <c r="A1556" s="60">
        <f>'متره برق'!P5399</f>
        <v>146908</v>
      </c>
      <c r="B1556" s="60" t="str">
        <f>'متره برق'!Q5399</f>
        <v>كنتاكتورسه پل خشك 400 ولت و 30 كيلووات (I-AC3=65A) و (I-AC1=80A) با بوبين 220 ولت.</v>
      </c>
      <c r="C1556" s="60" t="str">
        <f>'متره برق'!R5399</f>
        <v>عدد</v>
      </c>
      <c r="D1556" s="60">
        <f>'متره برق'!S5399</f>
        <v>2223000</v>
      </c>
      <c r="E1556" s="94" t="e">
        <f>VLOOKUP(A1556,'متره برق'!A:K,9,FALSE)</f>
        <v>#N/A</v>
      </c>
      <c r="F1556" s="97">
        <f t="shared" si="50"/>
        <v>0</v>
      </c>
      <c r="G1556" s="100"/>
    </row>
    <row r="1557" spans="1:7" ht="32.25" thickBot="1">
      <c r="A1557" s="60">
        <f>'متره برق'!P5400</f>
        <v>146909</v>
      </c>
      <c r="B1557" s="60" t="str">
        <f>'متره برق'!Q5400</f>
        <v>كنتاكتورسه پل خشك 400 ولت و 37 كيلووات (I-AC3=75A) و (I-AC1=110A) با بوبين 220 ولت.</v>
      </c>
      <c r="C1557" s="60" t="str">
        <f>'متره برق'!R5400</f>
        <v>عدد</v>
      </c>
      <c r="D1557" s="60">
        <f>'متره برق'!S5400</f>
        <v>3210000</v>
      </c>
      <c r="E1557" s="94" t="e">
        <f>VLOOKUP(A1557,'متره برق'!A:K,9,FALSE)</f>
        <v>#N/A</v>
      </c>
      <c r="F1557" s="97">
        <f t="shared" si="50"/>
        <v>0</v>
      </c>
      <c r="G1557" s="100"/>
    </row>
    <row r="1558" spans="1:7" ht="32.25" thickBot="1">
      <c r="A1558" s="60">
        <f>'متره برق'!P5401</f>
        <v>146910</v>
      </c>
      <c r="B1558" s="60" t="str">
        <f>'متره برق'!Q5401</f>
        <v>كنتاكتورسه پل خشك 400 ولت و 45 كيلووات (I-AC3=90A) و (I-AC1=120A) با بوبين 220 ولت.</v>
      </c>
      <c r="C1558" s="60" t="str">
        <f>'متره برق'!R5401</f>
        <v>عدد</v>
      </c>
      <c r="D1558" s="60">
        <f>'متره برق'!S5401</f>
        <v>3414000</v>
      </c>
      <c r="E1558" s="94" t="e">
        <f>VLOOKUP(A1558,'متره برق'!A:K,9,FALSE)</f>
        <v>#N/A</v>
      </c>
      <c r="F1558" s="97">
        <f t="shared" si="50"/>
        <v>0</v>
      </c>
      <c r="G1558" s="100"/>
    </row>
    <row r="1559" spans="1:7" ht="32.25" thickBot="1">
      <c r="A1559" s="60">
        <f>'متره برق'!P5402</f>
        <v>146911</v>
      </c>
      <c r="B1559" s="60" t="str">
        <f>'متره برق'!Q5402</f>
        <v>كنتاكتورسه پل خشك 400 ولت و 55 كيلووات (I-AC3=110A) و (I-AC1=150A) با بوبين 220 ولت.</v>
      </c>
      <c r="C1559" s="60" t="str">
        <f>'متره برق'!R5402</f>
        <v>عدد</v>
      </c>
      <c r="D1559" s="60">
        <f>'متره برق'!S5402</f>
        <v>3450000</v>
      </c>
      <c r="E1559" s="94" t="e">
        <f>VLOOKUP(A1559,'متره برق'!A:K,9,FALSE)</f>
        <v>#N/A</v>
      </c>
      <c r="F1559" s="97">
        <f t="shared" si="50"/>
        <v>0</v>
      </c>
      <c r="G1559" s="100"/>
    </row>
    <row r="1560" spans="1:7" ht="32.25" thickBot="1">
      <c r="A1560" s="60">
        <f>'متره برق'!P5403</f>
        <v>146912</v>
      </c>
      <c r="B1560" s="60" t="str">
        <f>'متره برق'!Q5403</f>
        <v>كنتاكتورسه پل خشك 400 ولت و 75 كيلووات (I-AC3=145A) و (I-AC1=185A) با بوبين 220 ولت.</v>
      </c>
      <c r="C1560" s="60" t="str">
        <f>'متره برق'!R5403</f>
        <v>عدد</v>
      </c>
      <c r="D1560" s="60">
        <f>'متره برق'!S5403</f>
        <v>4011000</v>
      </c>
      <c r="E1560" s="94" t="e">
        <f>VLOOKUP(A1560,'متره برق'!A:K,9,FALSE)</f>
        <v>#N/A</v>
      </c>
      <c r="F1560" s="97">
        <f t="shared" si="50"/>
        <v>0</v>
      </c>
      <c r="G1560" s="100"/>
    </row>
    <row r="1561" spans="1:7" ht="32.25" thickBot="1">
      <c r="A1561" s="60">
        <f>'متره برق'!P5404</f>
        <v>146913</v>
      </c>
      <c r="B1561" s="60" t="str">
        <f>'متره برق'!Q5404</f>
        <v>كنتاكتورسه پل خشك 400 ولت و 90 كيلووات (I-AC3=180A) و (I-AC1=215A) با بوبين 220 ولت.</v>
      </c>
      <c r="C1561" s="60" t="str">
        <f>'متره برق'!R5404</f>
        <v>عدد</v>
      </c>
      <c r="D1561" s="60">
        <f>'متره برق'!S5404</f>
        <v>5526000</v>
      </c>
      <c r="E1561" s="94" t="e">
        <f>VLOOKUP(A1561,'متره برق'!A:K,9,FALSE)</f>
        <v>#N/A</v>
      </c>
      <c r="F1561" s="97">
        <f t="shared" si="50"/>
        <v>0</v>
      </c>
      <c r="G1561" s="100"/>
    </row>
    <row r="1562" spans="1:7" ht="32.25" thickBot="1">
      <c r="A1562" s="60">
        <f>'متره برق'!P5405</f>
        <v>146914</v>
      </c>
      <c r="B1562" s="60" t="str">
        <f>'متره برق'!Q5405</f>
        <v>كنتاكتورسه پل خشك 400 ولت و 110 كيلووات (I-AC3=210A) و (I-AC1=260A) با بوبين 220 ولت.</v>
      </c>
      <c r="C1562" s="60" t="str">
        <f>'متره برق'!R5405</f>
        <v>عدد</v>
      </c>
      <c r="D1562" s="60">
        <f>'متره برق'!S5405</f>
        <v>6240000</v>
      </c>
      <c r="E1562" s="94" t="e">
        <f>VLOOKUP(A1562,'متره برق'!A:K,9,FALSE)</f>
        <v>#N/A</v>
      </c>
      <c r="F1562" s="97">
        <f t="shared" si="50"/>
        <v>0</v>
      </c>
      <c r="G1562" s="100"/>
    </row>
    <row r="1563" spans="1:7" ht="32.25" thickBot="1">
      <c r="A1563" s="60">
        <f>'متره برق'!P5406</f>
        <v>146915</v>
      </c>
      <c r="B1563" s="60" t="str">
        <f>'متره برق'!Q5406</f>
        <v>كنتاكتورسه پل خشك 400 ولت و 132 كيلووات (I-AC3=260A) و (I-AC1=300A) با بوبين 220 ولت.</v>
      </c>
      <c r="C1563" s="60" t="str">
        <f>'متره برق'!R5406</f>
        <v>عدد</v>
      </c>
      <c r="D1563" s="60">
        <f>'متره برق'!S5406</f>
        <v>7176000</v>
      </c>
      <c r="E1563" s="94" t="e">
        <f>VLOOKUP(A1563,'متره برق'!A:K,9,FALSE)</f>
        <v>#N/A</v>
      </c>
      <c r="F1563" s="97">
        <f t="shared" si="50"/>
        <v>0</v>
      </c>
      <c r="G1563" s="100"/>
    </row>
    <row r="1564" spans="1:7" ht="32.25" thickBot="1">
      <c r="A1564" s="60">
        <f>'متره برق'!P5407</f>
        <v>146916</v>
      </c>
      <c r="B1564" s="60" t="str">
        <f>'متره برق'!Q5407</f>
        <v>كنتاكتورسه پل خشك 400 ولت و 160 كيلووات(I-AC3=300A) و (I-AC1=330A) با بوبين 220 ولت.</v>
      </c>
      <c r="C1564" s="60" t="str">
        <f>'متره برق'!R5407</f>
        <v>عدد</v>
      </c>
      <c r="D1564" s="60">
        <f>'متره برق'!S5407</f>
        <v>10340000</v>
      </c>
      <c r="E1564" s="94" t="e">
        <f>VLOOKUP(A1564,'متره برق'!A:K,9,FALSE)</f>
        <v>#N/A</v>
      </c>
      <c r="F1564" s="97">
        <f t="shared" si="50"/>
        <v>0</v>
      </c>
      <c r="G1564" s="100"/>
    </row>
    <row r="1565" spans="1:7" ht="32.25" thickBot="1">
      <c r="A1565" s="60">
        <f>'متره برق'!P5408</f>
        <v>146917</v>
      </c>
      <c r="B1565" s="60" t="str">
        <f>'متره برق'!Q5408</f>
        <v>كنتاكتورسه پل خشك 400 ولت و 220 كيلووات (I-AC3=400A) و (I-AC1=430A) با بوبين 220 ولت.</v>
      </c>
      <c r="C1565" s="60" t="str">
        <f>'متره برق'!R5408</f>
        <v>عدد</v>
      </c>
      <c r="D1565" s="60">
        <f>'متره برق'!S5408</f>
        <v>12518000</v>
      </c>
      <c r="E1565" s="94" t="e">
        <f>VLOOKUP(A1565,'متره برق'!A:K,9,FALSE)</f>
        <v>#N/A</v>
      </c>
      <c r="F1565" s="97">
        <f t="shared" si="50"/>
        <v>0</v>
      </c>
      <c r="G1565" s="100"/>
    </row>
    <row r="1566" spans="1:7" ht="32.25" thickBot="1">
      <c r="A1566" s="60">
        <f>'متره برق'!P5409</f>
        <v>146918</v>
      </c>
      <c r="B1566" s="60" t="str">
        <f>'متره برق'!Q5409</f>
        <v>كنتاكتورسه پل خشك 400 ولت و 250 كيلووات (I-AC3=500A) و (I-AC1=550A) با بوبين 220 ولت.</v>
      </c>
      <c r="C1566" s="60" t="str">
        <f>'متره برق'!R5409</f>
        <v>عدد</v>
      </c>
      <c r="D1566" s="60">
        <f>'متره برق'!S5409</f>
        <v>19453000</v>
      </c>
      <c r="E1566" s="94" t="e">
        <f>VLOOKUP(A1566,'متره برق'!A:K,9,FALSE)</f>
        <v>#N/A</v>
      </c>
      <c r="F1566" s="97">
        <f t="shared" si="50"/>
        <v>0</v>
      </c>
      <c r="G1566" s="100"/>
    </row>
    <row r="1567" spans="1:7" ht="32.25" thickBot="1">
      <c r="A1567" s="60">
        <f>'متره برق'!P5410</f>
        <v>146919</v>
      </c>
      <c r="B1567" s="60" t="str">
        <f>'متره برق'!Q5410</f>
        <v>كنتاكتورسه پل خشك 400 ولت و 330 كيلووات (I-AC3=630A) و (I-AC1=750A) با بوبين 220 ولت.</v>
      </c>
      <c r="C1567" s="60" t="str">
        <f>'متره برق'!R5410</f>
        <v>عدد</v>
      </c>
      <c r="D1567" s="60">
        <f>'متره برق'!S5410</f>
        <v>26590000</v>
      </c>
      <c r="E1567" s="94" t="e">
        <f>VLOOKUP(A1567,'متره برق'!A:K,9,FALSE)</f>
        <v>#N/A</v>
      </c>
      <c r="F1567" s="97">
        <f t="shared" si="50"/>
        <v>0</v>
      </c>
      <c r="G1567" s="100"/>
    </row>
    <row r="1568" spans="1:7" ht="32.25" thickBot="1">
      <c r="A1568" s="60">
        <f>'متره برق'!P5411</f>
        <v>146920</v>
      </c>
      <c r="B1568" s="60" t="str">
        <f>'متره برق'!Q5411</f>
        <v>كنتاكتورسه پل خشك 400 ولت و 400 كيلووات (I-AC3=750A) و (I-AC1=900A) با بوبين 220 ولت.</v>
      </c>
      <c r="C1568" s="60" t="str">
        <f>'متره برق'!R5411</f>
        <v>عدد</v>
      </c>
      <c r="D1568" s="60">
        <f>'متره برق'!S5411</f>
        <v>39054000</v>
      </c>
      <c r="E1568" s="94" t="e">
        <f>VLOOKUP(A1568,'متره برق'!A:K,9,FALSE)</f>
        <v>#N/A</v>
      </c>
      <c r="F1568" s="97">
        <f t="shared" si="50"/>
        <v>0</v>
      </c>
      <c r="G1568" s="100"/>
    </row>
    <row r="1569" spans="1:7" ht="32.25" thickBot="1">
      <c r="A1569" s="60">
        <f>'متره برق'!P5412</f>
        <v>146921</v>
      </c>
      <c r="B1569" s="60" t="str">
        <f>'متره برق'!Q5412</f>
        <v>كنتاكتورسه پل خشك 400 ولت و 440 كيلووات (I-AC3=800A) و (I-AC1=1000A) با بوبين 220 ولت.</v>
      </c>
      <c r="C1569" s="60" t="str">
        <f>'متره برق'!R5412</f>
        <v>عدد</v>
      </c>
      <c r="D1569" s="60">
        <f>'متره برق'!S5412</f>
        <v>47484000</v>
      </c>
      <c r="E1569" s="94" t="e">
        <f>VLOOKUP(A1569,'متره برق'!A:K,9,FALSE)</f>
        <v>#N/A</v>
      </c>
      <c r="F1569" s="97">
        <f t="shared" si="50"/>
        <v>0</v>
      </c>
      <c r="G1569" s="100"/>
    </row>
    <row r="1570" spans="1:7" ht="24" thickBot="1">
      <c r="A1570" s="60">
        <f>'متره برق'!P5413</f>
        <v>146922</v>
      </c>
      <c r="B1570" s="60" t="str">
        <f>'متره برق'!Q5413</f>
        <v>كنتاكت كمكي كنتاكتور، يك عدد باز و يك عدد بسته.</v>
      </c>
      <c r="C1570" s="60" t="str">
        <f>'متره برق'!R5413</f>
        <v>عدد</v>
      </c>
      <c r="D1570" s="60">
        <f>'متره برق'!S5413</f>
        <v>303000</v>
      </c>
      <c r="E1570" s="94" t="e">
        <f>VLOOKUP(A1570,'متره برق'!A:K,9,FALSE)</f>
        <v>#N/A</v>
      </c>
      <c r="F1570" s="97">
        <f t="shared" si="50"/>
        <v>0</v>
      </c>
      <c r="G1570" s="100"/>
    </row>
    <row r="1571" spans="1:7" ht="24" thickBot="1">
      <c r="A1571" s="60">
        <f>'متره برق'!P5414</f>
        <v>146923</v>
      </c>
      <c r="B1571" s="60" t="str">
        <f>'متره برق'!Q5414</f>
        <v>كنتاكت كمكي كنتاكتور، دو عدد باز و دو عدد بسته.</v>
      </c>
      <c r="C1571" s="60" t="str">
        <f>'متره برق'!R5414</f>
        <v>عدد</v>
      </c>
      <c r="D1571" s="60">
        <f>'متره برق'!S5414</f>
        <v>432500</v>
      </c>
      <c r="E1571" s="94" t="e">
        <f>VLOOKUP(A1571,'متره برق'!A:K,9,FALSE)</f>
        <v>#N/A</v>
      </c>
      <c r="F1571" s="97">
        <f t="shared" si="50"/>
        <v>0</v>
      </c>
      <c r="G1571" s="100"/>
    </row>
    <row r="1572" spans="1:7" ht="24" thickBot="1">
      <c r="A1572" s="60">
        <f>'متره برق'!P5415</f>
        <v>146924</v>
      </c>
      <c r="B1572" s="60" t="str">
        <f>'متره برق'!Q5415</f>
        <v>كنتاكت كمكي كنتاكتور، سه عدد باز و سه عدد بسته.</v>
      </c>
      <c r="C1572" s="60" t="str">
        <f>'متره برق'!R5415</f>
        <v>عدد</v>
      </c>
      <c r="D1572" s="60">
        <f>'متره برق'!S5415</f>
        <v>0</v>
      </c>
      <c r="E1572" s="94" t="e">
        <f>VLOOKUP(A1572,'متره برق'!A:K,9,FALSE)</f>
        <v>#N/A</v>
      </c>
      <c r="F1572" s="97">
        <f t="shared" si="50"/>
        <v>0</v>
      </c>
      <c r="G1572" s="100"/>
    </row>
    <row r="1573" spans="1:7" ht="32.25" thickBot="1">
      <c r="A1573" s="60">
        <f>'متره برق'!P5416</f>
        <v>146925</v>
      </c>
      <c r="B1573" s="60" t="str">
        <f>'متره برق'!Q5416</f>
        <v>كنتاكت كمكي كنتاكتور، چهار عدد باز و چهار عدد بسته.</v>
      </c>
      <c r="C1573" s="60" t="str">
        <f>'متره برق'!R5416</f>
        <v>عدد</v>
      </c>
      <c r="D1573" s="60">
        <f>'متره برق'!S5416</f>
        <v>549000</v>
      </c>
      <c r="E1573" s="94" t="e">
        <f>VLOOKUP(A1573,'متره برق'!A:K,9,FALSE)</f>
        <v>#N/A</v>
      </c>
      <c r="F1573" s="97">
        <f t="shared" si="50"/>
        <v>0</v>
      </c>
      <c r="G1573" s="100"/>
    </row>
    <row r="1574" spans="1:7" ht="24" thickBot="1">
      <c r="A1574" s="60">
        <f>'متره برق'!P5417</f>
        <v>146926</v>
      </c>
      <c r="B1574" s="60" t="str">
        <f>'متره برق'!Q5417</f>
        <v>كنتاكتور سه پل خازني 400 ولت و 11 كيلووار.</v>
      </c>
      <c r="C1574" s="60" t="str">
        <f>'متره برق'!R5417</f>
        <v>عدد</v>
      </c>
      <c r="D1574" s="60">
        <f>'متره برق'!S5417</f>
        <v>1168000</v>
      </c>
      <c r="E1574" s="94" t="e">
        <f>VLOOKUP(A1574,'متره برق'!A:K,9,FALSE)</f>
        <v>#N/A</v>
      </c>
      <c r="F1574" s="97">
        <f t="shared" si="50"/>
        <v>0</v>
      </c>
      <c r="G1574" s="100"/>
    </row>
    <row r="1575" spans="1:7" ht="24" thickBot="1">
      <c r="A1575" s="60">
        <f>'متره برق'!P5418</f>
        <v>146927</v>
      </c>
      <c r="B1575" s="60" t="str">
        <f>'متره برق'!Q5418</f>
        <v>كنتاكتور سه پل خازني 400 ولت و 15 كيلووار.</v>
      </c>
      <c r="C1575" s="60" t="str">
        <f>'متره برق'!R5418</f>
        <v>عدد</v>
      </c>
      <c r="D1575" s="60">
        <f>'متره برق'!S5418</f>
        <v>1275000</v>
      </c>
      <c r="E1575" s="94" t="e">
        <f>VLOOKUP(A1575,'متره برق'!A:K,9,FALSE)</f>
        <v>#N/A</v>
      </c>
      <c r="F1575" s="97">
        <f t="shared" si="50"/>
        <v>0</v>
      </c>
      <c r="G1575" s="100"/>
    </row>
    <row r="1576" spans="1:7" ht="24" thickBot="1">
      <c r="A1576" s="60">
        <f>'متره برق'!P5419</f>
        <v>146928</v>
      </c>
      <c r="B1576" s="60" t="str">
        <f>'متره برق'!Q5419</f>
        <v>كنتاكتور سه پل خازني 400 ولت و 20 كيلووار.</v>
      </c>
      <c r="C1576" s="60" t="str">
        <f>'متره برق'!R5419</f>
        <v>عدد</v>
      </c>
      <c r="D1576" s="60">
        <f>'متره برق'!S5419</f>
        <v>1377000</v>
      </c>
      <c r="E1576" s="94" t="e">
        <f>VLOOKUP(A1576,'متره برق'!A:K,9,FALSE)</f>
        <v>#N/A</v>
      </c>
      <c r="F1576" s="97">
        <f t="shared" si="50"/>
        <v>0</v>
      </c>
      <c r="G1576" s="100"/>
    </row>
    <row r="1577" spans="1:7" ht="24" thickBot="1">
      <c r="A1577" s="60">
        <f>'متره برق'!P5420</f>
        <v>146929</v>
      </c>
      <c r="B1577" s="60" t="str">
        <f>'متره برق'!Q5420</f>
        <v>كنتاكتور سه پل خازني 400 ولت و 25 كيلووار.</v>
      </c>
      <c r="C1577" s="60" t="str">
        <f>'متره برق'!R5420</f>
        <v>عدد</v>
      </c>
      <c r="D1577" s="60">
        <f>'متره برق'!S5420</f>
        <v>1676000</v>
      </c>
      <c r="E1577" s="94" t="e">
        <f>VLOOKUP(A1577,'متره برق'!A:K,9,FALSE)</f>
        <v>#N/A</v>
      </c>
      <c r="F1577" s="97">
        <f t="shared" si="50"/>
        <v>0</v>
      </c>
      <c r="G1577" s="100"/>
    </row>
    <row r="1578" spans="1:7" ht="24" thickBot="1">
      <c r="A1578" s="60">
        <f>'متره برق'!P5421</f>
        <v>146930</v>
      </c>
      <c r="B1578" s="60" t="str">
        <f>'متره برق'!Q5421</f>
        <v>كنتاكتور سه پل خازني 400 ولت و 30 كيلووار.</v>
      </c>
      <c r="C1578" s="60" t="str">
        <f>'متره برق'!R5421</f>
        <v>عدد</v>
      </c>
      <c r="D1578" s="60">
        <f>'متره برق'!S5421</f>
        <v>1845000</v>
      </c>
      <c r="E1578" s="94" t="e">
        <f>VLOOKUP(A1578,'متره برق'!A:K,9,FALSE)</f>
        <v>#N/A</v>
      </c>
      <c r="F1578" s="97">
        <f t="shared" si="50"/>
        <v>0</v>
      </c>
      <c r="G1578" s="100"/>
    </row>
    <row r="1579" spans="1:7" ht="24" thickBot="1">
      <c r="A1579" s="60">
        <f>'متره برق'!P5422</f>
        <v>146931</v>
      </c>
      <c r="B1579" s="60" t="str">
        <f>'متره برق'!Q5422</f>
        <v>كنتاكتور سه پل خازني 400 ولت و 40 كيلووار.</v>
      </c>
      <c r="C1579" s="60" t="str">
        <f>'متره برق'!R5422</f>
        <v>عدد</v>
      </c>
      <c r="D1579" s="60">
        <f>'متره برق'!S5422</f>
        <v>2498000</v>
      </c>
      <c r="E1579" s="94" t="e">
        <f>VLOOKUP(A1579,'متره برق'!A:K,9,FALSE)</f>
        <v>#N/A</v>
      </c>
      <c r="F1579" s="97">
        <f t="shared" si="50"/>
        <v>0</v>
      </c>
      <c r="G1579" s="100"/>
    </row>
    <row r="1580" spans="1:7" ht="24" thickBot="1">
      <c r="A1580" s="60">
        <f>'متره برق'!P5423</f>
        <v>146932</v>
      </c>
      <c r="B1580" s="60" t="str">
        <f>'متره برق'!Q5423</f>
        <v>كنتاكتور سه پل خازني 400 ولت و 60 كيلووار.</v>
      </c>
      <c r="C1580" s="60" t="str">
        <f>'متره برق'!R5423</f>
        <v>عدد</v>
      </c>
      <c r="D1580" s="60">
        <f>'متره برق'!S5423</f>
        <v>4117000</v>
      </c>
      <c r="E1580" s="94" t="e">
        <f>VLOOKUP(A1580,'متره برق'!A:K,9,FALSE)</f>
        <v>#N/A</v>
      </c>
      <c r="F1580" s="97">
        <f t="shared" si="50"/>
        <v>0</v>
      </c>
      <c r="G1580" s="100"/>
    </row>
    <row r="1581" spans="1:7" ht="24" thickBot="1">
      <c r="A1581" s="60">
        <f>'متره برق'!P5424</f>
        <v>146939</v>
      </c>
      <c r="B1581" s="60" t="str">
        <f>'متره برق'!Q5424</f>
        <v>كنتاكتور سه پل خازني 400 ولت و 50 كيلووار.</v>
      </c>
      <c r="C1581" s="60" t="str">
        <f>'متره برق'!R5424</f>
        <v>عدد</v>
      </c>
      <c r="D1581" s="60">
        <f>'متره برق'!S5424</f>
        <v>2995000</v>
      </c>
      <c r="E1581" s="94" t="e">
        <f>VLOOKUP(A1581,'متره برق'!A:K,9,FALSE)</f>
        <v>#N/A</v>
      </c>
      <c r="F1581" s="97">
        <f t="shared" si="50"/>
        <v>0</v>
      </c>
      <c r="G1581" s="100"/>
    </row>
    <row r="1582" spans="1:7" ht="63.75" thickBot="1">
      <c r="A1582" s="60">
        <f>'متره برق'!P5425</f>
        <v>147001</v>
      </c>
      <c r="B1582" s="60" t="str">
        <f>'متره برق'!Q5425</f>
        <v>رله اضافه بارسه فاز، از نوع حرارتي (بي متال) قابل نصب روي كنتاكتورهاي خشك بوبيني 380 ولت 9 و12 آمپر، با قابليت تنظيم در محدوده 1/0 تا1/54 آمپر در 17 محدوده تنظيم مختلف.</v>
      </c>
      <c r="C1582" s="60" t="str">
        <f>'متره برق'!R5425</f>
        <v>عدد</v>
      </c>
      <c r="D1582" s="60">
        <f>'متره برق'!S5425</f>
        <v>574000</v>
      </c>
      <c r="E1582" s="94" t="e">
        <f>VLOOKUP(A1582,'متره برق'!A:K,9,FALSE)</f>
        <v>#N/A</v>
      </c>
      <c r="F1582" s="97">
        <f t="shared" si="50"/>
        <v>0</v>
      </c>
      <c r="G1582" s="100"/>
    </row>
    <row r="1583" spans="1:7" ht="63.75" thickBot="1">
      <c r="A1583" s="60">
        <f>'متره برق'!P5426</f>
        <v>147002</v>
      </c>
      <c r="B1583" s="60" t="str">
        <f>'متره برق'!Q5426</f>
        <v>رله اضافه بار سه فاز، از نوع حرارتي (بي متال) قابل نصب روي كنتاكتورهاي خشك بوبيني 380 ولت 16 و22 آمپر، باقابليت تنظيم در محدوده 1/0 تا 25 آمپر در 19 محدوده تنظيم مختلف.</v>
      </c>
      <c r="C1583" s="60" t="str">
        <f>'متره برق'!R5426</f>
        <v>عدد</v>
      </c>
      <c r="D1583" s="60">
        <f>'متره برق'!S5426</f>
        <v>650500</v>
      </c>
      <c r="E1583" s="94" t="e">
        <f>VLOOKUP(A1583,'متره برق'!A:K,9,FALSE)</f>
        <v>#N/A</v>
      </c>
      <c r="F1583" s="97">
        <f t="shared" si="50"/>
        <v>0</v>
      </c>
      <c r="G1583" s="100"/>
    </row>
    <row r="1584" spans="1:7" ht="63.75" thickBot="1">
      <c r="A1584" s="60">
        <f>'متره برق'!P5427</f>
        <v>147003</v>
      </c>
      <c r="B1584" s="60" t="str">
        <f>'متره برق'!Q5427</f>
        <v>رله اضافه بارسه فاز، از نوع حرارتي (بي متال) قابل نصب روي كنتاكتورهاي خشك بوبيني 380 ولت 32 و 38 آمپر، با قابليت تنظيم در محدوده 1 تا45 آمپر در 17 محدوده تنظيم مختلف.</v>
      </c>
      <c r="C1584" s="60" t="str">
        <f>'متره برق'!R5427</f>
        <v>عدد</v>
      </c>
      <c r="D1584" s="60">
        <f>'متره برق'!S5427</f>
        <v>752500</v>
      </c>
      <c r="E1584" s="94" t="e">
        <f>VLOOKUP(A1584,'متره برق'!A:K,9,FALSE)</f>
        <v>#N/A</v>
      </c>
      <c r="F1584" s="97">
        <f t="shared" si="50"/>
        <v>0</v>
      </c>
      <c r="G1584" s="100"/>
    </row>
    <row r="1585" spans="1:7" ht="63.75" thickBot="1">
      <c r="A1585" s="60">
        <f>'متره برق'!P5428</f>
        <v>147004</v>
      </c>
      <c r="B1585" s="60" t="str">
        <f>'متره برق'!Q5428</f>
        <v>رله اضافه بارسه فاز، از نوع حرارتي (بي متال) قابل نصب روي كنتاكتورهاي خشك بوبيني 380 ولت 45، 63 و 75 آمپر، با قابليت تنظيم در محدوده 16 تا80 آمپر در 8 محدوده تنظيم مختلف.</v>
      </c>
      <c r="C1585" s="60" t="str">
        <f>'متره برق'!R5428</f>
        <v>عدد</v>
      </c>
      <c r="D1585" s="60">
        <f>'متره برق'!S5428</f>
        <v>1109000</v>
      </c>
      <c r="E1585" s="94" t="e">
        <f>VLOOKUP(A1585,'متره برق'!A:K,9,FALSE)</f>
        <v>#N/A</v>
      </c>
      <c r="F1585" s="97">
        <f t="shared" si="50"/>
        <v>0</v>
      </c>
      <c r="G1585" s="100"/>
    </row>
    <row r="1586" spans="1:7" ht="63.75" thickBot="1">
      <c r="A1586" s="60">
        <f>'متره برق'!P5429</f>
        <v>147005</v>
      </c>
      <c r="B1586" s="60" t="str">
        <f>'متره برق'!Q5429</f>
        <v>رله اضافه بارسه فاز، از نوع حرارتي (بي متال) قابل نصب روي كنتاكتورهاي خشك بوبيني 380 ولت 85 و110 آمپر، با قابليت تنظيم در محدوده 55 تا 135 آمپر در 5 محدوده تنظيم مختلف.</v>
      </c>
      <c r="C1586" s="60" t="str">
        <f>'متره برق'!R5429</f>
        <v>عدد</v>
      </c>
      <c r="D1586" s="60">
        <f>'متره برق'!S5429</f>
        <v>1603000</v>
      </c>
      <c r="E1586" s="94" t="e">
        <f>VLOOKUP(A1586,'متره برق'!A:K,9,FALSE)</f>
        <v>#N/A</v>
      </c>
      <c r="F1586" s="97">
        <f t="shared" si="50"/>
        <v>0</v>
      </c>
      <c r="G1586" s="100"/>
    </row>
    <row r="1587" spans="1:7" ht="63.75" thickBot="1">
      <c r="A1587" s="60">
        <f>'متره برق'!P5430</f>
        <v>147006</v>
      </c>
      <c r="B1587" s="60" t="str">
        <f>'متره برق'!Q5430</f>
        <v>رله اضافه بارسه فاز، از نوع حرارتي (بي متال) قابل نصب روي كنتاكتورهاي خشك بوبيني 380 ولت 140 و170 آمپر، با قابليت تنظيم در محدوده 55 تا180 آمپر در 8 محدوده تنظيم مختلف.</v>
      </c>
      <c r="C1587" s="60" t="str">
        <f>'متره برق'!R5430</f>
        <v>عدد</v>
      </c>
      <c r="D1587" s="60">
        <f>'متره برق'!S5430</f>
        <v>3031000</v>
      </c>
      <c r="E1587" s="94" t="e">
        <f>VLOOKUP(A1587,'متره برق'!A:K,9,FALSE)</f>
        <v>#N/A</v>
      </c>
      <c r="F1587" s="97">
        <f t="shared" si="50"/>
        <v>0</v>
      </c>
      <c r="G1587" s="100"/>
    </row>
    <row r="1588" spans="1:7" ht="63.75" thickBot="1">
      <c r="A1588" s="60">
        <f>'متره برق'!P5431</f>
        <v>147007</v>
      </c>
      <c r="B1588" s="60" t="str">
        <f>'متره برق'!Q5431</f>
        <v>رله اضافه بارسه فاز، از نوع حرارتي (بي متال) قابل نصب روي كنتاكتورهاي خشك بوبيني 380 ولت 205، 250 و300 و400 آمپر، با قابليت تنظيم در محدوده 80 تا400 آمپر در 5 محدوده تنظيم مختلف.</v>
      </c>
      <c r="C1588" s="60" t="str">
        <f>'متره برق'!R5431</f>
        <v>عدد</v>
      </c>
      <c r="D1588" s="60">
        <f>'متره برق'!S5431</f>
        <v>3388000</v>
      </c>
      <c r="E1588" s="94" t="e">
        <f>VLOOKUP(A1588,'متره برق'!A:K,9,FALSE)</f>
        <v>#N/A</v>
      </c>
      <c r="F1588" s="97">
        <f t="shared" si="50"/>
        <v>0</v>
      </c>
      <c r="G1588" s="100"/>
    </row>
    <row r="1589" spans="1:7" ht="63.75" thickBot="1">
      <c r="A1589" s="60">
        <f>'متره برق'!P5432</f>
        <v>147008</v>
      </c>
      <c r="B1589" s="60" t="str">
        <f>'متره برق'!Q5432</f>
        <v>رله اضافه بار سه فاز، از نوع حرارتي (بي متال) قابل نصب روي كنتاكتورهاي خشك بوبيني 380 ولت 630 آمپر، با قابليت تنظيم در محدوده 320 تا630 آمپر در 2 محدوده تنظيم مختلف.</v>
      </c>
      <c r="C1589" s="60" t="str">
        <f>'متره برق'!R5432</f>
        <v>عدد</v>
      </c>
      <c r="D1589" s="60">
        <f>'متره برق'!S5432</f>
        <v>901500</v>
      </c>
      <c r="E1589" s="94" t="e">
        <f>VLOOKUP(A1589,'متره برق'!A:K,9,FALSE)</f>
        <v>#N/A</v>
      </c>
      <c r="F1589" s="97">
        <f t="shared" si="50"/>
        <v>0</v>
      </c>
      <c r="G1589" s="100"/>
    </row>
    <row r="1590" spans="1:7" ht="48" thickBot="1">
      <c r="A1590" s="60">
        <f>'متره برق'!P5433</f>
        <v>147011</v>
      </c>
      <c r="B1590" s="60" t="str">
        <f>'متره برق'!Q5433</f>
        <v>رله کنترل فاز سه فاز برای جلوگیری مدار از دو فاز شدن ، معکوس شدن فازها و افزایش یا افت ولتاژ فازها بیش از حد تعیین شده.</v>
      </c>
      <c r="C1590" s="60" t="str">
        <f>'متره برق'!R5433</f>
        <v>عدد</v>
      </c>
      <c r="D1590" s="60">
        <f>'متره برق'!S5433</f>
        <v>0</v>
      </c>
      <c r="E1590" s="94" t="e">
        <f>VLOOKUP(A1590,'متره برق'!A:K,9,FALSE)</f>
        <v>#N/A</v>
      </c>
      <c r="F1590" s="97">
        <f t="shared" si="50"/>
        <v>0</v>
      </c>
      <c r="G1590" s="100"/>
    </row>
    <row r="1591" spans="1:7" ht="32.25" thickBot="1">
      <c r="A1591" s="60">
        <f>'متره برق'!P5434</f>
        <v>147201</v>
      </c>
      <c r="B1591" s="60" t="str">
        <f>'متره برق'!Q5434</f>
        <v>چراغ سيگنال براي نصب روي تابلو، به رنگهاي مختلف، با لامپي به قدرت 2 تا 6 وات، 220 يا110 يا24 و يا 6 ولت.</v>
      </c>
      <c r="C1591" s="60" t="str">
        <f>'متره برق'!R5434</f>
        <v>عدد</v>
      </c>
      <c r="D1591" s="60">
        <f>'متره برق'!S5434</f>
        <v>111500</v>
      </c>
      <c r="E1591" s="94" t="e">
        <f>VLOOKUP(A1591,'متره برق'!A:K,9,FALSE)</f>
        <v>#N/A</v>
      </c>
      <c r="F1591" s="97">
        <f t="shared" si="50"/>
        <v>0</v>
      </c>
      <c r="G1591" s="100"/>
    </row>
    <row r="1592" spans="1:7" ht="48" thickBot="1">
      <c r="A1592" s="60">
        <f>'متره برق'!P5435</f>
        <v>147204</v>
      </c>
      <c r="B1592" s="60" t="str">
        <f>'متره برق'!Q5435</f>
        <v>چراغ سيگنال LED براي نصب روي تابلو، به قطرنصب 22 ميليمتر، به رنگهاي مختلف، با لامپي به قدرت 2 تا 6 وات، 220 يا110 يا24 و يا 6 ولت.</v>
      </c>
      <c r="C1592" s="60" t="str">
        <f>'متره برق'!R5435</f>
        <v>عدد</v>
      </c>
      <c r="D1592" s="60">
        <f>'متره برق'!S5435</f>
        <v>131000</v>
      </c>
      <c r="E1592" s="94" t="e">
        <f>VLOOKUP(A1592,'متره برق'!A:K,9,FALSE)</f>
        <v>#N/A</v>
      </c>
      <c r="F1592" s="97">
        <f t="shared" si="50"/>
        <v>0</v>
      </c>
      <c r="G1592" s="100"/>
    </row>
    <row r="1593" spans="1:7" ht="32.25" thickBot="1">
      <c r="A1593" s="60">
        <f>'متره برق'!P5436</f>
        <v>147301</v>
      </c>
      <c r="B1593" s="60" t="str">
        <f>'متره برق'!Q5436</f>
        <v>دكمه فشاري براي نصب روي تابلو،  با يك كنتاكت باز و يك بسته، به رنگهاي مختلف.</v>
      </c>
      <c r="C1593" s="60" t="str">
        <f>'متره برق'!R5436</f>
        <v>عدد</v>
      </c>
      <c r="D1593" s="60">
        <f>'متره برق'!S5436</f>
        <v>175500</v>
      </c>
      <c r="E1593" s="94" t="e">
        <f>VLOOKUP(A1593,'متره برق'!A:K,9,FALSE)</f>
        <v>#N/A</v>
      </c>
      <c r="F1593" s="97">
        <f t="shared" si="50"/>
        <v>0</v>
      </c>
      <c r="G1593" s="100"/>
    </row>
    <row r="1594" spans="1:7" ht="32.25" thickBot="1">
      <c r="A1594" s="60">
        <f>'متره برق'!P5437</f>
        <v>147302</v>
      </c>
      <c r="B1594" s="60" t="str">
        <f>'متره برق'!Q5437</f>
        <v>دكمه فشاري براي نصب روي تابلو، ر با دو كنتاكت باز و دو بسته، به رنگهاي مختلف.</v>
      </c>
      <c r="C1594" s="60" t="str">
        <f>'متره برق'!R5437</f>
        <v>عدد</v>
      </c>
      <c r="D1594" s="60">
        <f>'متره برق'!S5437</f>
        <v>246000</v>
      </c>
      <c r="E1594" s="94" t="e">
        <f>VLOOKUP(A1594,'متره برق'!A:K,9,FALSE)</f>
        <v>#N/A</v>
      </c>
      <c r="F1594" s="97">
        <f t="shared" si="50"/>
        <v>0</v>
      </c>
      <c r="G1594" s="100"/>
    </row>
    <row r="1595" spans="1:7" ht="24" thickBot="1">
      <c r="A1595" s="60">
        <f>'متره برق'!P5438</f>
        <v>147401</v>
      </c>
      <c r="B1595" s="60" t="str">
        <f>'متره برق'!Q5438</f>
        <v>دكمه فشاري دوبل براي قطع و وصل.</v>
      </c>
      <c r="C1595" s="60" t="str">
        <f>'متره برق'!R5438</f>
        <v>عدد</v>
      </c>
      <c r="D1595" s="60">
        <f>'متره برق'!S5438</f>
        <v>166500</v>
      </c>
      <c r="E1595" s="94" t="e">
        <f>VLOOKUP(A1595,'متره برق'!A:K,9,FALSE)</f>
        <v>#N/A</v>
      </c>
      <c r="F1595" s="97">
        <f t="shared" si="50"/>
        <v>0</v>
      </c>
      <c r="G1595" s="100"/>
    </row>
    <row r="1596" spans="1:7" ht="32.25" thickBot="1">
      <c r="A1596" s="60">
        <f>'متره برق'!P5439</f>
        <v>147402</v>
      </c>
      <c r="B1596" s="60" t="str">
        <f>'متره برق'!Q5439</f>
        <v>دكمه فشاري دوبل براي قطع و وصل، درصورتي كه دكمه فشاري داراي چراغ سيگنال نيزباشد.</v>
      </c>
      <c r="C1596" s="60" t="str">
        <f>'متره برق'!R5439</f>
        <v>عدد</v>
      </c>
      <c r="D1596" s="60">
        <f>'متره برق'!S5439</f>
        <v>188500</v>
      </c>
      <c r="E1596" s="94" t="e">
        <f>VLOOKUP(A1596,'متره برق'!A:K,9,FALSE)</f>
        <v>#N/A</v>
      </c>
      <c r="F1596" s="97">
        <f t="shared" si="50"/>
        <v>0</v>
      </c>
      <c r="G1596" s="100"/>
    </row>
    <row r="1597" spans="1:7" ht="32.25" thickBot="1">
      <c r="A1597" s="60">
        <f>'متره برق'!P5440</f>
        <v>147501</v>
      </c>
      <c r="B1597" s="60" t="str">
        <f>'متره برق'!Q5440</f>
        <v>جعبه پلاستيكي روكار، با دوعدد دكمه فشاري براي به كارانداحتن موتورياكنتاكتورهاي روشنايي.</v>
      </c>
      <c r="C1597" s="60" t="str">
        <f>'متره برق'!R5440</f>
        <v>عدد</v>
      </c>
      <c r="D1597" s="60">
        <f>'متره برق'!S5440</f>
        <v>608000</v>
      </c>
      <c r="E1597" s="94" t="e">
        <f>VLOOKUP(A1597,'متره برق'!A:K,9,FALSE)</f>
        <v>#N/A</v>
      </c>
      <c r="F1597" s="97">
        <f t="shared" si="50"/>
        <v>0</v>
      </c>
      <c r="G1597" s="100"/>
    </row>
    <row r="1598" spans="1:7" ht="48" thickBot="1">
      <c r="A1598" s="60">
        <f>'متره برق'!P5441</f>
        <v>147502</v>
      </c>
      <c r="B1598" s="60" t="str">
        <f>'متره برق'!Q5441</f>
        <v>جعبه پلاستيكي روكار، با دو عدد دكمه فشاري براي به كار انداحتن موتور يا كنتاكتورهاي روشنايي، درصورتي كه جعبه داراي چراغ سيگنال باشد.</v>
      </c>
      <c r="C1598" s="60" t="str">
        <f>'متره برق'!R5441</f>
        <v>عدد</v>
      </c>
      <c r="D1598" s="60">
        <f>'متره برق'!S5441</f>
        <v>838000</v>
      </c>
      <c r="E1598" s="94" t="e">
        <f>VLOOKUP(A1598,'متره برق'!A:K,9,FALSE)</f>
        <v>#N/A</v>
      </c>
      <c r="F1598" s="97">
        <f t="shared" si="50"/>
        <v>0</v>
      </c>
      <c r="G1598" s="100"/>
    </row>
    <row r="1599" spans="1:7" ht="32.25" thickBot="1">
      <c r="A1599" s="60">
        <f>'متره برق'!P5442</f>
        <v>147801</v>
      </c>
      <c r="B1599" s="60" t="str">
        <f>'متره برق'!Q5442</f>
        <v>ترمينال پيچي با بدنه اي ازجنس ترمو پلاستيك براي هادي‌هايي تا مقطع 2/5 ميليمتر مربع.</v>
      </c>
      <c r="C1599" s="60" t="str">
        <f>'متره برق'!R5442</f>
        <v>عدد</v>
      </c>
      <c r="D1599" s="60">
        <f>'متره برق'!S5442</f>
        <v>59200</v>
      </c>
      <c r="E1599" s="94" t="e">
        <f>VLOOKUP(A1599,'متره برق'!A:K,9,FALSE)</f>
        <v>#N/A</v>
      </c>
      <c r="F1599" s="97">
        <f t="shared" si="50"/>
        <v>0</v>
      </c>
      <c r="G1599" s="100"/>
    </row>
    <row r="1600" spans="1:7" ht="32.25" thickBot="1">
      <c r="A1600" s="60">
        <f>'متره برق'!P5443</f>
        <v>147802</v>
      </c>
      <c r="B1600" s="60" t="str">
        <f>'متره برق'!Q5443</f>
        <v>ترمينال پيچي با بدنه اي ازجنس ترمو پلاستيك براي هادي‌هايي به مقطع 4 تا 6 ميليمتر مربع.</v>
      </c>
      <c r="C1600" s="60" t="str">
        <f>'متره برق'!R5443</f>
        <v>عدد</v>
      </c>
      <c r="D1600" s="60">
        <f>'متره برق'!S5443</f>
        <v>80300</v>
      </c>
      <c r="E1600" s="94" t="e">
        <f>VLOOKUP(A1600,'متره برق'!A:K,9,FALSE)</f>
        <v>#N/A</v>
      </c>
      <c r="F1600" s="97">
        <f t="shared" si="50"/>
        <v>0</v>
      </c>
      <c r="G1600" s="100"/>
    </row>
    <row r="1601" spans="1:7" ht="32.25" thickBot="1">
      <c r="A1601" s="60">
        <f>'متره برق'!P5444</f>
        <v>147803</v>
      </c>
      <c r="B1601" s="60" t="str">
        <f>'متره برق'!Q5444</f>
        <v>ترمينال پيچي با بدنه اي از جنس ترمو پلاستيك براي هاد‌ي‌هايي به مقطع 10 تا 16 ميليمتر مربع.</v>
      </c>
      <c r="C1601" s="60" t="str">
        <f>'متره برق'!R5444</f>
        <v>عدد</v>
      </c>
      <c r="D1601" s="60">
        <f>'متره برق'!S5444</f>
        <v>91000</v>
      </c>
      <c r="E1601" s="94" t="e">
        <f>VLOOKUP(A1601,'متره برق'!A:K,9,FALSE)</f>
        <v>#N/A</v>
      </c>
      <c r="F1601" s="97">
        <f t="shared" si="50"/>
        <v>0</v>
      </c>
      <c r="G1601" s="100"/>
    </row>
    <row r="1602" spans="1:7" ht="32.25" thickBot="1">
      <c r="A1602" s="60">
        <f>'متره برق'!P5445</f>
        <v>147804</v>
      </c>
      <c r="B1602" s="60" t="str">
        <f>'متره برق'!Q5445</f>
        <v>ترمينال پيچي با بدنه اي ازجنس ترمو پلاستيك براي هادي‌هايي به مقطع 25 تا 35 ميليمتر مربع.</v>
      </c>
      <c r="C1602" s="60" t="str">
        <f>'متره برق'!R5445</f>
        <v>عدد</v>
      </c>
      <c r="D1602" s="60">
        <f>'متره برق'!S5445</f>
        <v>155500</v>
      </c>
      <c r="E1602" s="94" t="e">
        <f>VLOOKUP(A1602,'متره برق'!A:K,9,FALSE)</f>
        <v>#N/A</v>
      </c>
      <c r="F1602" s="97">
        <f t="shared" si="50"/>
        <v>0</v>
      </c>
      <c r="G1602" s="100"/>
    </row>
    <row r="1603" spans="1:7" ht="32.25" thickBot="1">
      <c r="A1603" s="60">
        <f>'متره برق'!P5446</f>
        <v>147805</v>
      </c>
      <c r="B1603" s="60" t="str">
        <f>'متره برق'!Q5446</f>
        <v>ترمينال پيچي با بدنه اي ازجنس ترمو پلاستيك براي هادي‌هايي به مقطع 50 تا 70 ميليمتر مربع.</v>
      </c>
      <c r="C1603" s="60" t="str">
        <f>'متره برق'!R5446</f>
        <v>عدد</v>
      </c>
      <c r="D1603" s="60">
        <f>'متره برق'!S5446</f>
        <v>199500</v>
      </c>
      <c r="E1603" s="94" t="e">
        <f>VLOOKUP(A1603,'متره برق'!A:K,9,FALSE)</f>
        <v>#N/A</v>
      </c>
      <c r="F1603" s="97">
        <f t="shared" si="50"/>
        <v>0</v>
      </c>
      <c r="G1603" s="100"/>
    </row>
    <row r="1604" spans="1:7" ht="48" thickBot="1">
      <c r="A1604" s="60">
        <f>'متره برق'!P5447</f>
        <v>147901</v>
      </c>
      <c r="B1604" s="60" t="str">
        <f>'متره برق'!Q5447</f>
        <v>ترمينال پيچي با بدنه‌اي از جنس ديوروپلاستيك(Duroplastic) براي هادي‌هايي به مقطع 95 ميليمتر مربع.</v>
      </c>
      <c r="C1604" s="60" t="str">
        <f>'متره برق'!R5447</f>
        <v>عدد</v>
      </c>
      <c r="D1604" s="60">
        <f>'متره برق'!S5447</f>
        <v>260000</v>
      </c>
      <c r="E1604" s="94" t="e">
        <f>VLOOKUP(A1604,'متره برق'!A:K,9,FALSE)</f>
        <v>#N/A</v>
      </c>
      <c r="F1604" s="97">
        <f t="shared" si="50"/>
        <v>0</v>
      </c>
      <c r="G1604" s="100"/>
    </row>
    <row r="1605" spans="1:7" ht="48" thickBot="1">
      <c r="A1605" s="60">
        <f>'متره برق'!P5448</f>
        <v>147902</v>
      </c>
      <c r="B1605" s="60" t="str">
        <f>'متره برق'!Q5448</f>
        <v>ترمينال پيچي با بدنه‌اي ازجنس ديوروپلاستيك(Duroplastic) براي هادي‌هايي به مقطع 120 تا 185 ميليمتر مربع.</v>
      </c>
      <c r="C1605" s="60" t="str">
        <f>'متره برق'!R5448</f>
        <v>عدد</v>
      </c>
      <c r="D1605" s="60">
        <f>'متره برق'!S5448</f>
        <v>310500</v>
      </c>
      <c r="E1605" s="94" t="e">
        <f>VLOOKUP(A1605,'متره برق'!A:K,9,FALSE)</f>
        <v>#N/A</v>
      </c>
      <c r="F1605" s="97">
        <f t="shared" si="50"/>
        <v>0</v>
      </c>
      <c r="G1605" s="100"/>
    </row>
    <row r="1606" spans="1:7" ht="48" thickBot="1">
      <c r="A1606" s="60">
        <f>'متره برق'!P5449</f>
        <v>147903</v>
      </c>
      <c r="B1606" s="60" t="str">
        <f>'متره برق'!Q5449</f>
        <v>ترمينال پيچي با بدنه‌اي از جنس ديوروپلاستيك(Duroplastic) براي هادي‌هايي به مقطع 240 ميليمتر مربع.</v>
      </c>
      <c r="C1606" s="60" t="str">
        <f>'متره برق'!R5449</f>
        <v>عدد</v>
      </c>
      <c r="D1606" s="60">
        <f>'متره برق'!S5449</f>
        <v>354000</v>
      </c>
      <c r="E1606" s="94" t="e">
        <f>VLOOKUP(A1606,'متره برق'!A:K,9,FALSE)</f>
        <v>#N/A</v>
      </c>
      <c r="F1606" s="97">
        <f t="shared" si="50"/>
        <v>0</v>
      </c>
      <c r="G1606" s="100"/>
    </row>
    <row r="1607" spans="1:7" ht="24" thickBot="1">
      <c r="A1607" s="60">
        <f>'متره برق'!P5450</f>
        <v>148001</v>
      </c>
      <c r="B1607" s="60" t="str">
        <f>'متره برق'!Q5450</f>
        <v>صفحه انتهايي براي رديف‌هاي 147801 تا 147903.</v>
      </c>
      <c r="C1607" s="60" t="str">
        <f>'متره برق'!R5450</f>
        <v>عدد</v>
      </c>
      <c r="D1607" s="60">
        <f>'متره برق'!S5450</f>
        <v>98200</v>
      </c>
      <c r="E1607" s="94" t="e">
        <f>VLOOKUP(A1607,'متره برق'!A:K,9,FALSE)</f>
        <v>#N/A</v>
      </c>
      <c r="F1607" s="97">
        <f t="shared" si="50"/>
        <v>0</v>
      </c>
      <c r="G1607" s="100"/>
    </row>
    <row r="1608" spans="1:7" ht="24" thickBot="1">
      <c r="A1608" s="60">
        <f>'متره برق'!P5451</f>
        <v>148101</v>
      </c>
      <c r="B1608" s="60" t="str">
        <f>'متره برق'!Q5451</f>
        <v>بست فلزي براي نگهداري ترمينالهاروي ريل.</v>
      </c>
      <c r="C1608" s="60" t="str">
        <f>'متره برق'!R5451</f>
        <v>عدد</v>
      </c>
      <c r="D1608" s="60">
        <f>'متره برق'!S5451</f>
        <v>14200</v>
      </c>
      <c r="E1608" s="94" t="e">
        <f>VLOOKUP(A1608,'متره برق'!A:K,9,FALSE)</f>
        <v>#N/A</v>
      </c>
      <c r="F1608" s="97">
        <f t="shared" si="50"/>
        <v>0</v>
      </c>
      <c r="G1608" s="100"/>
    </row>
    <row r="1609" spans="1:7" ht="24" thickBot="1">
      <c r="A1609" s="60">
        <f>'متره برق'!P5452</f>
        <v>148201</v>
      </c>
      <c r="B1609" s="60" t="str">
        <f>'متره برق'!Q5452</f>
        <v>ريل فلزي براي نصب ترمينال پيچي.</v>
      </c>
      <c r="C1609" s="60" t="str">
        <f>'متره برق'!R5452</f>
        <v>مترطول</v>
      </c>
      <c r="D1609" s="60">
        <f>'متره برق'!S5452</f>
        <v>45300</v>
      </c>
      <c r="E1609" s="94" t="e">
        <f>VLOOKUP(A1609,'متره برق'!A:K,9,FALSE)</f>
        <v>#N/A</v>
      </c>
      <c r="F1609" s="97">
        <f t="shared" si="50"/>
        <v>0</v>
      </c>
      <c r="G1609" s="100"/>
    </row>
    <row r="1610" spans="1:7" ht="111" thickBot="1">
      <c r="A1610" s="60">
        <f>'متره برق'!P5453</f>
        <v>148601</v>
      </c>
      <c r="B1610" s="60" t="str">
        <f>'متره برق'!Q5453</f>
        <v>شمش مسي لخت براي شينه كشي داخلي تابلوهاي نوع ثابت فشار ضعيف يا فشار متوسط، و ارتباط بين ادوات برقي تابلوها، با كليه اتصالات  از قبيل پيچ و مهره‌ها، واشرهاي تخت و فنري و واشر پلاستيكي مخصوص سنجش گشتاور و بست‌هاي مخصوص، بدون ايزولاتورها و علايم هشداردهنده فازها و نول و ارت و افت  مصالح  مربوط.</v>
      </c>
      <c r="C1610" s="60" t="str">
        <f>'متره برق'!R5453</f>
        <v>کيلوگرم</v>
      </c>
      <c r="D1610" s="60">
        <f>'متره برق'!S5453</f>
        <v>238000</v>
      </c>
      <c r="E1610" s="94" t="e">
        <f>VLOOKUP(A1610,'متره برق'!A:K,9,FALSE)</f>
        <v>#N/A</v>
      </c>
      <c r="F1610" s="97">
        <f t="shared" si="50"/>
        <v>0</v>
      </c>
      <c r="G1610" s="100"/>
    </row>
    <row r="1611" spans="1:7" ht="95.25" thickBot="1">
      <c r="A1611" s="60">
        <f>'متره برق'!P5454</f>
        <v>148602</v>
      </c>
      <c r="B1611" s="60" t="str">
        <f>'متره برق'!Q5454</f>
        <v>شمش مسي با رنگ حرارتي براي فازها و نول و ارت با علايم هشداردهنده چاپي مقاوم  حرارت و رطوبت و محيط‌هاي نمكي، براي شينه كشي داخلي تابلوهاي نوع ثابت فشار ضعيف يا متوسط، با كليه اتصالات  از قبيل پيچ و مهره‌ها، واشرهاو بست‌هاي مخصوص، بدون ايزولاتورها و افت  مصالح  مربوط.</v>
      </c>
      <c r="C1611" s="60" t="str">
        <f>'متره برق'!R5454</f>
        <v>کيلوگرم</v>
      </c>
      <c r="D1611" s="60">
        <f>'متره برق'!S5454</f>
        <v>239000</v>
      </c>
      <c r="E1611" s="94" t="e">
        <f>VLOOKUP(A1611,'متره برق'!A:K,9,FALSE)</f>
        <v>#N/A</v>
      </c>
      <c r="F1611" s="97">
        <f t="shared" si="50"/>
        <v>0</v>
      </c>
      <c r="G1611" s="100"/>
    </row>
    <row r="1612" spans="1:7" ht="79.5" thickBot="1">
      <c r="A1612" s="60">
        <f>'متره برق'!P5455</f>
        <v>148701</v>
      </c>
      <c r="B1612" s="60" t="str">
        <f>'متره برق'!Q5455</f>
        <v>مقره تابلويي اتكايي (ايزولاتور) فشار ضعيف،از جنس صمغ مصنوعي يا اپوكسي رزين جهت فازها و نول، با صاعقه گيربراي نصب روي شينه‌هاي مسي يا آلومينيومي با كليه لوازم نصب با ولتاژ نامي 1000 ولت براي شينه‌هاي  تا 400 آمپر و با قدرت اتصال كوتاه 30 تا 50 كيلو آمپر.</v>
      </c>
      <c r="C1612" s="60" t="str">
        <f>'متره برق'!R5455</f>
        <v>عدد</v>
      </c>
      <c r="D1612" s="60">
        <f>'متره برق'!S5455</f>
        <v>149000</v>
      </c>
      <c r="E1612" s="94" t="e">
        <f>VLOOKUP(A1612,'متره برق'!A:K,9,FALSE)</f>
        <v>#N/A</v>
      </c>
      <c r="F1612" s="97">
        <f t="shared" si="50"/>
        <v>0</v>
      </c>
      <c r="G1612" s="100"/>
    </row>
    <row r="1613" spans="1:7" ht="95.25" thickBot="1">
      <c r="A1613" s="60">
        <f>'متره برق'!P5456</f>
        <v>148702</v>
      </c>
      <c r="B1613" s="60" t="str">
        <f>'متره برق'!Q5456</f>
        <v>مقره تابلويي اتكايي (ايزولاتور) فشار ضعيف، از جنس صمغ مصنوعي يا اپوكسي رزين جهت فازها و نول، با صاعقه گیربراي نصب روي شينه‌هاي مسي يا آلومينيومي با كليه لوازم نصب با ولتاژ نامي 1000 ولت براي شينه‌هاي  از 500 آمپر تا 1000 آمپر و با قدرت اتصال كوتاه 30 تا 50 كيلو آمپر.</v>
      </c>
      <c r="C1613" s="60" t="str">
        <f>'متره برق'!R5456</f>
        <v>عدد</v>
      </c>
      <c r="D1613" s="60">
        <f>'متره برق'!S5456</f>
        <v>172000</v>
      </c>
      <c r="E1613" s="94" t="e">
        <f>VLOOKUP(A1613,'متره برق'!A:K,9,FALSE)</f>
        <v>#N/A</v>
      </c>
      <c r="F1613" s="97">
        <f t="shared" si="50"/>
        <v>0</v>
      </c>
      <c r="G1613" s="100"/>
    </row>
    <row r="1614" spans="1:7" ht="95.25" thickBot="1">
      <c r="A1614" s="60">
        <f>'متره برق'!P5457</f>
        <v>148703</v>
      </c>
      <c r="B1614" s="60" t="str">
        <f>'متره برق'!Q5457</f>
        <v>ايزولاتور مخصوص نصب روي شينه‌هاي مسي يا آلومينيومي، از نوع شياردار (سه شيار) ، از جنس صمغ مصنوعي يا اپوكسي رزين جهت فازها، با كليه لوازم نصب  در تابلوهاي فشار ضعيف با ولتاژ نامي 1000 ولت براي شينه‌هاي  تا 1250 آمپر و با قدرت اتصال كوتاه 30 تا 50 كيلو آمپر.</v>
      </c>
      <c r="C1614" s="60" t="str">
        <f>'متره برق'!R5457</f>
        <v>عدد</v>
      </c>
      <c r="D1614" s="60">
        <f>'متره برق'!S5457</f>
        <v>173500</v>
      </c>
      <c r="E1614" s="94" t="e">
        <f>VLOOKUP(A1614,'متره برق'!A:K,9,FALSE)</f>
        <v>#N/A</v>
      </c>
      <c r="F1614" s="97">
        <f t="shared" si="50"/>
        <v>0</v>
      </c>
      <c r="G1614" s="100"/>
    </row>
    <row r="1615" spans="1:7" ht="95.25" thickBot="1">
      <c r="A1615" s="60">
        <f>'متره برق'!P5458</f>
        <v>148704</v>
      </c>
      <c r="B1615" s="60" t="str">
        <f>'متره برق'!Q5458</f>
        <v>ايزولاتور مخصوص نصب روي شينه‌هاي مسي يا آلومينيومي، از نوع شياردار(شش شيار)  ، از جنس صمغ مصنوعي يا اپوكسي رزين جهت فازها، با كليه لوازم نصب  در تابلوهاي فشار ضعيف با ولتاژ نامي 1000 ولت براي شينه‌هاي از  1250 تا 2500 آمپر و با قدرت اتصال كوتاه 30 تا 50 كيلو آمپر.</v>
      </c>
      <c r="C1615" s="60" t="str">
        <f>'متره برق'!R5458</f>
        <v>عدد</v>
      </c>
      <c r="D1615" s="60">
        <f>'متره برق'!S5458</f>
        <v>237500</v>
      </c>
      <c r="E1615" s="94" t="e">
        <f>VLOOKUP(A1615,'متره برق'!A:K,9,FALSE)</f>
        <v>#N/A</v>
      </c>
      <c r="F1615" s="97">
        <f t="shared" si="50"/>
        <v>0</v>
      </c>
      <c r="G1615" s="100"/>
    </row>
    <row r="1616" spans="1:7" ht="32.25" thickBot="1">
      <c r="A1616" s="60">
        <f>'متره برق'!P5459</f>
        <v>148705</v>
      </c>
      <c r="B1616" s="60" t="str">
        <f>'متره برق'!Q5459</f>
        <v>مقره عبوري براي پايه شينه‌هاي ارت از جنس صمغ مصنوعي يا اپوكسي رزين با كليه لوازم نصب مورد نياز.</v>
      </c>
      <c r="C1616" s="60" t="str">
        <f>'متره برق'!R5459</f>
        <v>عدد</v>
      </c>
      <c r="D1616" s="60">
        <f>'متره برق'!S5459</f>
        <v>121500</v>
      </c>
      <c r="E1616" s="94" t="e">
        <f>VLOOKUP(A1616,'متره برق'!A:K,9,FALSE)</f>
        <v>#N/A</v>
      </c>
      <c r="F1616" s="97">
        <f t="shared" si="50"/>
        <v>0</v>
      </c>
      <c r="G1616" s="100"/>
    </row>
    <row r="1617" spans="1:7" ht="32.25" thickBot="1">
      <c r="A1617" s="60">
        <f>'متره برق'!P5460</f>
        <v>148801</v>
      </c>
      <c r="B1617" s="60" t="str">
        <f>'متره برق'!Q5460</f>
        <v>کانال پلاستیکی تا عرض 4 سانتی متر با سطح مقطع 500 الی 1600 میلی متر مربع.</v>
      </c>
      <c r="C1617" s="60" t="str">
        <f>'متره برق'!R5460</f>
        <v>متر</v>
      </c>
      <c r="D1617" s="60">
        <f>'متره برق'!S5460</f>
        <v>129000</v>
      </c>
      <c r="E1617" s="94" t="e">
        <f>VLOOKUP(A1617,'متره برق'!A:K,9,FALSE)</f>
        <v>#N/A</v>
      </c>
      <c r="F1617" s="97">
        <f t="shared" si="50"/>
        <v>0</v>
      </c>
      <c r="G1617" s="100"/>
    </row>
    <row r="1618" spans="1:7" ht="32.25" thickBot="1">
      <c r="A1618" s="60">
        <f>'متره برق'!P5461</f>
        <v>148802</v>
      </c>
      <c r="B1618" s="60" t="str">
        <f>'متره برق'!Q5461</f>
        <v>کانال پلاستیکی  با عرض بیش از4  تا 6 سانتی متر با سطح مقطع بزرگتر از1600 الی 3600  میلی متر مربع.</v>
      </c>
      <c r="C1618" s="60" t="str">
        <f>'متره برق'!R5461</f>
        <v>متر</v>
      </c>
      <c r="D1618" s="60">
        <f>'متره برق'!S5461</f>
        <v>186500</v>
      </c>
      <c r="E1618" s="94" t="e">
        <f>VLOOKUP(A1618,'متره برق'!A:K,9,FALSE)</f>
        <v>#N/A</v>
      </c>
      <c r="F1618" s="97">
        <f t="shared" si="50"/>
        <v>0</v>
      </c>
      <c r="G1618" s="100"/>
    </row>
    <row r="1619" spans="1:7" ht="32.25" thickBot="1">
      <c r="A1619" s="60">
        <f>'متره برق'!P5462</f>
        <v>148803</v>
      </c>
      <c r="B1619" s="60" t="str">
        <f>'متره برق'!Q5462</f>
        <v>کانال پلاستیکی  با عرض بیش از6  تا 10 سانتی متر با سطح مقطع بزرگتر از 3600  الی 6400 میلی متر مربع.</v>
      </c>
      <c r="C1619" s="60" t="str">
        <f>'متره برق'!R5462</f>
        <v>متر</v>
      </c>
      <c r="D1619" s="60">
        <f>'متره برق'!S5462</f>
        <v>246500</v>
      </c>
      <c r="E1619" s="94" t="e">
        <f>VLOOKUP(A1619,'متره برق'!A:K,9,FALSE)</f>
        <v>#N/A</v>
      </c>
      <c r="F1619" s="97">
        <f t="shared" ref="F1619:F1630" si="51">IF(ISNA(E1619*D1619),0,ROUND((E1619*D1619),0))</f>
        <v>0</v>
      </c>
      <c r="G1619" s="100"/>
    </row>
    <row r="1620" spans="1:7" ht="95.25" thickBot="1">
      <c r="A1620" s="60">
        <f>'متره برق'!P5463</f>
        <v>148901</v>
      </c>
      <c r="B1620" s="60" t="str">
        <f>'متره برق'!Q5463</f>
        <v>تابلوي برق ايستاده فشار ضعيف با كليه قطعات فلزي  براي نصب و مونتاژ قطعات و ادوات برقي، مكانيكي و پنوماتيكي  تهيه شده از ورق فولادي روغني (Cold Rolled) با ضخامت 2 ميليمتر شامل قفل و لولا و قلاب و دستگيره و ..با حداكثر ارتفاع 220 سانتي متر و  با رنگ مايع كوره‌اي (پخته) با ولتاژ نامي 500 ولت.</v>
      </c>
      <c r="C1620" s="60" t="str">
        <f>'متره برق'!R5463</f>
        <v>کيلوگرم</v>
      </c>
      <c r="D1620" s="60">
        <f>'متره برق'!S5463</f>
        <v>124000</v>
      </c>
      <c r="E1620" s="94" t="e">
        <f>VLOOKUP(A1620,'متره برق'!A:K,9,FALSE)</f>
        <v>#N/A</v>
      </c>
      <c r="F1620" s="97">
        <f t="shared" si="51"/>
        <v>0</v>
      </c>
      <c r="G1620" s="100"/>
    </row>
    <row r="1621" spans="1:7" ht="95.25" thickBot="1">
      <c r="A1621" s="60">
        <f>'متره برق'!P5464</f>
        <v>149001</v>
      </c>
      <c r="B1621" s="60" t="str">
        <f>'متره برق'!Q5464</f>
        <v>تابلوي برق ديواري فشار ضعيف روكار يا توكار با كليه قطعات فلزي براي نصب و مونتاژ قطعات و ادوات برقي، مكانيكي و پنوماتيكي ،  از ورق فولادي روغني (Cold Rolled) با ضخامت 1/5 ميليمتر شامل قفل و لولا و استوپر درب‌ها و ..با حداكثر ارتفاع 120 سانتي متر وبا رنگ مايع كوره‌اي (پخته) با ولتاژ نامي 500 ولت.</v>
      </c>
      <c r="C1621" s="60" t="str">
        <f>'متره برق'!R5464</f>
        <v>کيلوگرم</v>
      </c>
      <c r="D1621" s="60">
        <f>'متره برق'!S5464</f>
        <v>135500</v>
      </c>
      <c r="E1621" s="94" t="e">
        <f>VLOOKUP(A1621,'متره برق'!A:K,9,FALSE)</f>
        <v>#N/A</v>
      </c>
      <c r="F1621" s="97">
        <f t="shared" si="51"/>
        <v>0</v>
      </c>
      <c r="G1621" s="100"/>
    </row>
    <row r="1622" spans="1:7" ht="32.25" thickBot="1">
      <c r="A1622" s="60">
        <f>'متره برق'!P5465</f>
        <v>149101</v>
      </c>
      <c r="B1622" s="60" t="str">
        <f>'متره برق'!Q5465</f>
        <v>راه انداز نرم دیجیتالی سه فاز 380 ولت دارای پورت RS485 برای موتور 11 کیلو وات.</v>
      </c>
      <c r="C1622" s="60" t="str">
        <f>'متره برق'!R5465</f>
        <v>دستگاه</v>
      </c>
      <c r="D1622" s="60">
        <f>'متره برق'!S5465</f>
        <v>11487000</v>
      </c>
      <c r="E1622" s="94" t="e">
        <f>VLOOKUP(A1622,'متره برق'!A:K,9,FALSE)</f>
        <v>#N/A</v>
      </c>
      <c r="F1622" s="97">
        <f t="shared" si="51"/>
        <v>0</v>
      </c>
      <c r="G1622" s="100"/>
    </row>
    <row r="1623" spans="1:7" ht="32.25" thickBot="1">
      <c r="A1623" s="60">
        <f>'متره برق'!P5466</f>
        <v>149102</v>
      </c>
      <c r="B1623" s="60" t="str">
        <f>'متره برق'!Q5466</f>
        <v>راه انداز نرم دیجیتالی سه فاز 380 ولت دارای پورت RS485 برای موتور 15 کیلو وات.</v>
      </c>
      <c r="C1623" s="60" t="str">
        <f>'متره برق'!R5466</f>
        <v>دستگاه</v>
      </c>
      <c r="D1623" s="60">
        <f>'متره برق'!S5466</f>
        <v>11578000</v>
      </c>
      <c r="E1623" s="94" t="e">
        <f>VLOOKUP(A1623,'متره برق'!A:K,9,FALSE)</f>
        <v>#N/A</v>
      </c>
      <c r="F1623" s="97">
        <f t="shared" si="51"/>
        <v>0</v>
      </c>
      <c r="G1623" s="100"/>
    </row>
    <row r="1624" spans="1:7" ht="32.25" thickBot="1">
      <c r="A1624" s="60">
        <f>'متره برق'!P5467</f>
        <v>149103</v>
      </c>
      <c r="B1624" s="60" t="str">
        <f>'متره برق'!Q5467</f>
        <v>راه انداز نرم دیجیتالی سه فاز 380 ولت دارای پورت RS485 برای موتور 18/5 کیلو وات.</v>
      </c>
      <c r="C1624" s="60" t="str">
        <f>'متره برق'!R5467</f>
        <v>دستگاه</v>
      </c>
      <c r="D1624" s="60">
        <f>'متره برق'!S5467</f>
        <v>12850000</v>
      </c>
      <c r="E1624" s="94" t="e">
        <f>VLOOKUP(A1624,'متره برق'!A:K,9,FALSE)</f>
        <v>#N/A</v>
      </c>
      <c r="F1624" s="97">
        <f t="shared" si="51"/>
        <v>0</v>
      </c>
      <c r="G1624" s="100"/>
    </row>
    <row r="1625" spans="1:7" ht="32.25" thickBot="1">
      <c r="A1625" s="60">
        <f>'متره برق'!P5468</f>
        <v>149104</v>
      </c>
      <c r="B1625" s="60" t="str">
        <f>'متره برق'!Q5468</f>
        <v>راه انداز نرم دیجیتالی سه فاز 380 ولت دارای پورت RS485 برای موتور 22 کیلو وات.</v>
      </c>
      <c r="C1625" s="60" t="str">
        <f>'متره برق'!R5468</f>
        <v>دستگاه</v>
      </c>
      <c r="D1625" s="60">
        <f>'متره برق'!S5468</f>
        <v>13396000</v>
      </c>
      <c r="E1625" s="94" t="e">
        <f>VLOOKUP(A1625,'متره برق'!A:K,9,FALSE)</f>
        <v>#N/A</v>
      </c>
      <c r="F1625" s="97">
        <f t="shared" si="51"/>
        <v>0</v>
      </c>
      <c r="G1625" s="100"/>
    </row>
    <row r="1626" spans="1:7" ht="32.25" thickBot="1">
      <c r="A1626" s="60">
        <f>'متره برق'!P5469</f>
        <v>149105</v>
      </c>
      <c r="B1626" s="60" t="str">
        <f>'متره برق'!Q5469</f>
        <v>راه انداز نرم دیجیتالی سه فاز 380 ولت دارای پورت RS485 برای موتور 30 کیلو وات.</v>
      </c>
      <c r="C1626" s="60" t="str">
        <f>'متره برق'!R5469</f>
        <v>دستگاه</v>
      </c>
      <c r="D1626" s="60">
        <f>'متره برق'!S5469</f>
        <v>15577000</v>
      </c>
      <c r="E1626" s="94" t="e">
        <f>VLOOKUP(A1626,'متره برق'!A:K,9,FALSE)</f>
        <v>#N/A</v>
      </c>
      <c r="F1626" s="97">
        <f t="shared" si="51"/>
        <v>0</v>
      </c>
      <c r="G1626" s="100"/>
    </row>
    <row r="1627" spans="1:7" ht="32.25" thickBot="1">
      <c r="A1627" s="60">
        <f>'متره برق'!P5470</f>
        <v>149106</v>
      </c>
      <c r="B1627" s="60" t="str">
        <f>'متره برق'!Q5470</f>
        <v>راه انداز نرم دیجیتالی سه فاز 380 ولت دارای پورت RS485 برای موتور 37 کیلو وات.</v>
      </c>
      <c r="C1627" s="60" t="str">
        <f>'متره برق'!R5470</f>
        <v>دستگاه</v>
      </c>
      <c r="D1627" s="60">
        <f>'متره برق'!S5470</f>
        <v>16214000</v>
      </c>
      <c r="E1627" s="94" t="e">
        <f>VLOOKUP(A1627,'متره برق'!A:K,9,FALSE)</f>
        <v>#N/A</v>
      </c>
      <c r="F1627" s="97">
        <f t="shared" si="51"/>
        <v>0</v>
      </c>
      <c r="G1627" s="100"/>
    </row>
    <row r="1628" spans="1:7" ht="32.25" thickBot="1">
      <c r="A1628" s="60">
        <f>'متره برق'!P5471</f>
        <v>149107</v>
      </c>
      <c r="B1628" s="60" t="str">
        <f>'متره برق'!Q5471</f>
        <v>راه انداز نرم دیجیتالی سه فاز 380 ولت دارای پورت RS485 برای موتور 45 کیلو وات.</v>
      </c>
      <c r="C1628" s="60" t="str">
        <f>'متره برق'!R5471</f>
        <v>دستگاه</v>
      </c>
      <c r="D1628" s="60">
        <f>'متره برق'!S5471</f>
        <v>18668000</v>
      </c>
      <c r="E1628" s="94" t="e">
        <f>VLOOKUP(A1628,'متره برق'!A:K,9,FALSE)</f>
        <v>#N/A</v>
      </c>
      <c r="F1628" s="97">
        <f t="shared" si="51"/>
        <v>0</v>
      </c>
      <c r="G1628" s="100"/>
    </row>
    <row r="1629" spans="1:7" ht="32.25" thickBot="1">
      <c r="A1629" s="60">
        <f>'متره برق'!P5472</f>
        <v>149108</v>
      </c>
      <c r="B1629" s="60" t="str">
        <f>'متره برق'!Q5472</f>
        <v>راه انداز نرم دیجیتالی سه فاز 380 ولت دارای پورت RS485 برای موتور 55 کیلو وات.</v>
      </c>
      <c r="C1629" s="60" t="str">
        <f>'متره برق'!R5472</f>
        <v>دستگاه</v>
      </c>
      <c r="D1629" s="60">
        <f>'متره برق'!S5472</f>
        <v>21031000</v>
      </c>
      <c r="E1629" s="94" t="e">
        <f>VLOOKUP(A1629,'متره برق'!A:K,9,FALSE)</f>
        <v>#N/A</v>
      </c>
      <c r="F1629" s="97">
        <f t="shared" si="51"/>
        <v>0</v>
      </c>
      <c r="G1629" s="100"/>
    </row>
    <row r="1630" spans="1:7" ht="32.25" thickBot="1">
      <c r="A1630" s="60">
        <f>'متره برق'!P5473</f>
        <v>149109</v>
      </c>
      <c r="B1630" s="60" t="str">
        <f>'متره برق'!Q5473</f>
        <v>راه انداز نرم دیجیتالی سه فاز 380 ولت دارای پورت RS485 برای موتور 75 کیلو وات.</v>
      </c>
      <c r="C1630" s="60" t="str">
        <f>'متره برق'!R5473</f>
        <v>دستگاه</v>
      </c>
      <c r="D1630" s="60">
        <f>'متره برق'!S5473</f>
        <v>25576000</v>
      </c>
      <c r="E1630" s="94" t="e">
        <f>VLOOKUP(A1630,'متره برق'!A:K,9,FALSE)</f>
        <v>#N/A</v>
      </c>
      <c r="F1630" s="97">
        <f t="shared" si="51"/>
        <v>0</v>
      </c>
      <c r="G1630" s="100"/>
    </row>
    <row r="1631" spans="1:7" ht="42.75" customHeight="1" thickBot="1">
      <c r="A1631" s="60">
        <f>'متره برق'!P5491</f>
        <v>149223</v>
      </c>
      <c r="B1631" s="60" t="str">
        <f>'متره برق'!Q5491</f>
        <v>تابلو</v>
      </c>
      <c r="C1631" s="60" t="str">
        <f>'متره برق'!R5491</f>
        <v>کيلوگرم</v>
      </c>
      <c r="D1631" s="60">
        <f>'متره برق'!S5491</f>
        <v>10000</v>
      </c>
      <c r="E1631" s="94" t="e">
        <f>VLOOKUP(A1631,'متره برق'!A:K,9,FALSE)</f>
        <v>#N/A</v>
      </c>
      <c r="F1631" s="97">
        <f t="shared" ref="F1631:F1633" si="52">IF(ISNA(E1631*D1631),0,ROUND((E1631*D1631),0))</f>
        <v>0</v>
      </c>
      <c r="G1631" s="100" t="s">
        <v>511</v>
      </c>
    </row>
    <row r="1632" spans="1:7" ht="50.25" customHeight="1" thickBot="1">
      <c r="A1632" s="60">
        <f>'متره برق'!P5492</f>
        <v>149224</v>
      </c>
      <c r="B1632" s="60" t="str">
        <f>'متره برق'!Q5492</f>
        <v>تابلو1</v>
      </c>
      <c r="C1632" s="60" t="str">
        <f>'متره برق'!R5492</f>
        <v>کيلوگرم</v>
      </c>
      <c r="D1632" s="60">
        <f>'متره برق'!S5492</f>
        <v>10001</v>
      </c>
      <c r="E1632" s="94" t="e">
        <f>VLOOKUP(A1632,'متره برق'!A:K,9,FALSE)</f>
        <v>#N/A</v>
      </c>
      <c r="F1632" s="97">
        <f t="shared" si="52"/>
        <v>0</v>
      </c>
      <c r="G1632" s="100" t="s">
        <v>511</v>
      </c>
    </row>
    <row r="1633" spans="1:7" ht="50.25" customHeight="1" thickBot="1">
      <c r="A1633" s="60">
        <f>'متره برق'!P5493</f>
        <v>149225</v>
      </c>
      <c r="B1633" s="60" t="str">
        <f>'متره برق'!Q5493</f>
        <v>تابلو2</v>
      </c>
      <c r="C1633" s="60" t="str">
        <f>'متره برق'!R5493</f>
        <v>کيلوگرم</v>
      </c>
      <c r="D1633" s="60">
        <f>'متره برق'!S5493</f>
        <v>10002</v>
      </c>
      <c r="E1633" s="94">
        <f>VLOOKUP(A1633,'متره برق'!A:K,9,FALSE)</f>
        <v>1</v>
      </c>
      <c r="F1633" s="97">
        <f t="shared" si="52"/>
        <v>10002</v>
      </c>
      <c r="G1633" s="100" t="s">
        <v>511</v>
      </c>
    </row>
    <row r="1634" spans="1:7" ht="24" thickBot="1">
      <c r="A1634" s="677" t="s">
        <v>659</v>
      </c>
      <c r="B1634" s="678"/>
      <c r="C1634" s="678"/>
      <c r="D1634" s="678"/>
      <c r="E1634" s="679"/>
      <c r="F1634" s="131">
        <f>SUM(F1362:F1630)</f>
        <v>176000</v>
      </c>
      <c r="G1634" s="110" t="s">
        <v>77</v>
      </c>
    </row>
    <row r="1635" spans="1:7" ht="24" thickBot="1">
      <c r="A1635" s="677" t="s">
        <v>660</v>
      </c>
      <c r="B1635" s="678"/>
      <c r="C1635" s="678"/>
      <c r="D1635" s="678"/>
      <c r="E1635" s="679"/>
      <c r="F1635" s="109">
        <f>SUM(F1631:F1633)</f>
        <v>10002</v>
      </c>
      <c r="G1635" s="102" t="s">
        <v>77</v>
      </c>
    </row>
    <row r="1636" spans="1:7" ht="24" thickBot="1">
      <c r="A1636" s="680" t="s">
        <v>3600</v>
      </c>
      <c r="B1636" s="681"/>
      <c r="C1636" s="681"/>
      <c r="D1636" s="681"/>
      <c r="E1636" s="681"/>
      <c r="F1636" s="682"/>
      <c r="G1636" s="683"/>
    </row>
    <row r="1637" spans="1:7" ht="46.5" customHeight="1" thickBot="1">
      <c r="A1637" s="60">
        <f>'متره برق'!P5494</f>
        <v>150101</v>
      </c>
      <c r="B1637" s="60" t="str">
        <f>'متره برق'!Q5494</f>
        <v>كنتور تك‌ فاز الكترونيكي 100-10 آمپر 230 ولت.</v>
      </c>
      <c r="C1637" s="60" t="str">
        <f>'متره برق'!R5494</f>
        <v>عدد</v>
      </c>
      <c r="D1637" s="60">
        <f>'متره برق'!S5494</f>
        <v>984000</v>
      </c>
      <c r="E1637" s="94">
        <f>VLOOKUP(A1637,'متره برق'!A:K,9,FALSE)</f>
        <v>1</v>
      </c>
      <c r="F1637" s="97">
        <f t="shared" ref="F1637:F1712" si="53">IF(ISNA(E1637*D1637),0,ROUND((E1637*D1637),0))</f>
        <v>984000</v>
      </c>
      <c r="G1637" s="98"/>
    </row>
    <row r="1638" spans="1:7" ht="24" thickBot="1">
      <c r="A1638" s="60">
        <f>'متره برق'!P5495</f>
        <v>150102</v>
      </c>
      <c r="B1638" s="60" t="str">
        <f>'متره برق'!Q5495</f>
        <v>كنتور تك‌ فاز الكترونيكي 100-5 آمپر 230 ولت.</v>
      </c>
      <c r="C1638" s="60" t="str">
        <f>'متره برق'!R5495</f>
        <v>عدد</v>
      </c>
      <c r="D1638" s="60">
        <f>'متره برق'!S5495</f>
        <v>984000</v>
      </c>
      <c r="E1638" s="94" t="e">
        <f>VLOOKUP(A1638,'متره برق'!A:K,9,FALSE)</f>
        <v>#N/A</v>
      </c>
      <c r="F1638" s="97">
        <f t="shared" ref="F1638:F1701" si="54">IF(ISNA(E1638*D1638),0,ROUND((E1638*D1638),0))</f>
        <v>0</v>
      </c>
      <c r="G1638" s="98"/>
    </row>
    <row r="1639" spans="1:7" ht="32.25" thickBot="1">
      <c r="A1639" s="60">
        <f>'متره برق'!P5496</f>
        <v>150501</v>
      </c>
      <c r="B1639" s="60" t="str">
        <f>'متره برق'!Q5496</f>
        <v>كنتور سه‌ فاز الكترونيكي مستقيم 120-5 آمپر، 400/230×3 ولت.</v>
      </c>
      <c r="C1639" s="60" t="str">
        <f>'متره برق'!R5496</f>
        <v>عدد</v>
      </c>
      <c r="D1639" s="60">
        <f>'متره برق'!S5496</f>
        <v>2500000</v>
      </c>
      <c r="E1639" s="94" t="e">
        <f>VLOOKUP(A1639,'متره برق'!A:K,9,FALSE)</f>
        <v>#N/A</v>
      </c>
      <c r="F1639" s="97">
        <f t="shared" si="54"/>
        <v>0</v>
      </c>
      <c r="G1639" s="98"/>
    </row>
    <row r="1640" spans="1:7" ht="32.25" thickBot="1">
      <c r="A1640" s="60">
        <f>'متره برق'!P5497</f>
        <v>150502</v>
      </c>
      <c r="B1640" s="60" t="str">
        <f>'متره برق'!Q5497</f>
        <v>كنتور سه‌ فاز الكترونيكي مستقيم 100-5 آمپر، 400/230×3 ولت.</v>
      </c>
      <c r="C1640" s="60" t="str">
        <f>'متره برق'!R5497</f>
        <v>عدد</v>
      </c>
      <c r="D1640" s="60">
        <f>'متره برق'!S5497</f>
        <v>2500000</v>
      </c>
      <c r="E1640" s="94" t="e">
        <f>VLOOKUP(A1640,'متره برق'!A:K,9,FALSE)</f>
        <v>#N/A</v>
      </c>
      <c r="F1640" s="97">
        <f t="shared" si="54"/>
        <v>0</v>
      </c>
      <c r="G1640" s="98"/>
    </row>
    <row r="1641" spans="1:7" ht="32.25" thickBot="1">
      <c r="A1641" s="60">
        <f>'متره برق'!P5498</f>
        <v>150601</v>
      </c>
      <c r="B1641" s="60" t="str">
        <f>'متره برق'!Q5498</f>
        <v>كنتور سه‌ فاز الكترونيكي غيرمستقيم 10-1 آمپر، 400/230×3 ولت.</v>
      </c>
      <c r="C1641" s="60" t="str">
        <f>'متره برق'!R5498</f>
        <v>عدد</v>
      </c>
      <c r="D1641" s="60">
        <f>'متره برق'!S5498</f>
        <v>3113000</v>
      </c>
      <c r="E1641" s="94" t="e">
        <f>VLOOKUP(A1641,'متره برق'!A:K,9,FALSE)</f>
        <v>#N/A</v>
      </c>
      <c r="F1641" s="97">
        <f t="shared" si="54"/>
        <v>0</v>
      </c>
      <c r="G1641" s="98"/>
    </row>
    <row r="1642" spans="1:7" ht="32.25" thickBot="1">
      <c r="A1642" s="60">
        <f>'متره برق'!P5499</f>
        <v>150701</v>
      </c>
      <c r="B1642" s="60" t="str">
        <f>'متره برق'!Q5499</f>
        <v>كنتور سه فاز الكترونيكي ولتاژ اوليه 10-1 آمپر،412/540×3 - 100/7/57×3 ولت.</v>
      </c>
      <c r="C1642" s="60" t="str">
        <f>'متره برق'!R5499</f>
        <v>عدد</v>
      </c>
      <c r="D1642" s="60">
        <f>'متره برق'!S5499</f>
        <v>12975000</v>
      </c>
      <c r="E1642" s="94" t="e">
        <f>VLOOKUP(A1642,'متره برق'!A:K,9,FALSE)</f>
        <v>#N/A</v>
      </c>
      <c r="F1642" s="97">
        <f t="shared" si="54"/>
        <v>0</v>
      </c>
      <c r="G1642" s="98"/>
    </row>
    <row r="1643" spans="1:7" ht="32.25" thickBot="1">
      <c r="A1643" s="60">
        <f>'متره برق'!P5500</f>
        <v>150702</v>
      </c>
      <c r="B1643" s="60" t="str">
        <f>'متره برق'!Q5500</f>
        <v>كنتور سه‌ فاز الكترونيكي ولتاژ اوليه 10-1 آمپر، 100/7/57×3 ولت.</v>
      </c>
      <c r="C1643" s="60" t="str">
        <f>'متره برق'!R5500</f>
        <v>عدد</v>
      </c>
      <c r="D1643" s="60">
        <f>'متره برق'!S5500</f>
        <v>17266000</v>
      </c>
      <c r="E1643" s="94" t="e">
        <f>VLOOKUP(A1643,'متره برق'!A:K,9,FALSE)</f>
        <v>#N/A</v>
      </c>
      <c r="F1643" s="97">
        <f t="shared" si="54"/>
        <v>0</v>
      </c>
      <c r="G1643" s="98"/>
    </row>
    <row r="1644" spans="1:7" ht="32.25" thickBot="1">
      <c r="A1644" s="60">
        <f>'متره برق'!P5501</f>
        <v>150901</v>
      </c>
      <c r="B1644" s="60" t="str">
        <f>'متره برق'!Q5501</f>
        <v>ساعت فرمان 220 ولتي 50 هرتزبا كوك ذخيره براي 24 ساعت، براي مدارهاي فرمان.</v>
      </c>
      <c r="C1644" s="60" t="str">
        <f>'متره برق'!R5501</f>
        <v>عدد</v>
      </c>
      <c r="D1644" s="60">
        <f>'متره برق'!S5501</f>
        <v>1023000</v>
      </c>
      <c r="E1644" s="94" t="e">
        <f>VLOOKUP(A1644,'متره برق'!A:K,9,FALSE)</f>
        <v>#N/A</v>
      </c>
      <c r="F1644" s="97">
        <f t="shared" si="54"/>
        <v>0</v>
      </c>
      <c r="G1644" s="98"/>
    </row>
    <row r="1645" spans="1:7" ht="32.25" thickBot="1">
      <c r="A1645" s="60">
        <f>'متره برق'!P5502</f>
        <v>151001</v>
      </c>
      <c r="B1645" s="60" t="str">
        <f>'متره برق'!Q5502</f>
        <v>فتوسل 220 ولتي 50 هرتز، براي مدارهاي فرمان و روشنايي ساخت داخل.</v>
      </c>
      <c r="C1645" s="60" t="str">
        <f>'متره برق'!R5502</f>
        <v>عدد</v>
      </c>
      <c r="D1645" s="60">
        <f>'متره برق'!S5502</f>
        <v>326000</v>
      </c>
      <c r="E1645" s="94" t="e">
        <f>VLOOKUP(A1645,'متره برق'!A:K,9,FALSE)</f>
        <v>#N/A</v>
      </c>
      <c r="F1645" s="97">
        <f t="shared" si="54"/>
        <v>0</v>
      </c>
      <c r="G1645" s="98"/>
    </row>
    <row r="1646" spans="1:7" ht="63.75" thickBot="1">
      <c r="A1646" s="60">
        <f>'متره برق'!P5503</f>
        <v>151101</v>
      </c>
      <c r="B1646" s="60" t="str">
        <f>'متره برق'!Q5503</f>
        <v>آمپرمتر ديجيتالي جريان متناوب 45 تا 65 هرتز، با کلاس دقت (1) و با جريان اسمي 5 تا 3000 آمپر، براي اتصال به ترانس جريان 5/XXX يا‌1/XXX آمپر و به ابعاد 144 ×144 ميليمتر، براي نصب در تابلو.</v>
      </c>
      <c r="C1646" s="60" t="str">
        <f>'متره برق'!R5503</f>
        <v>عدد</v>
      </c>
      <c r="D1646" s="60">
        <f>'متره برق'!S5503</f>
        <v>599000</v>
      </c>
      <c r="E1646" s="94" t="e">
        <f>VLOOKUP(A1646,'متره برق'!A:K,9,FALSE)</f>
        <v>#N/A</v>
      </c>
      <c r="F1646" s="97">
        <f t="shared" si="54"/>
        <v>0</v>
      </c>
      <c r="G1646" s="98"/>
    </row>
    <row r="1647" spans="1:7" ht="63.75" thickBot="1">
      <c r="A1647" s="60">
        <f>'متره برق'!P5504</f>
        <v>151102</v>
      </c>
      <c r="B1647" s="60" t="str">
        <f>'متره برق'!Q5504</f>
        <v>آمپرمتر ديجيتالي جريان متناوب 45 تا 65 هرتز، با کلاس دقت (1) و با جريان اسمي 5 تا 3000 آمپر، براي اتصال به ترانس جريان 5/XXX يا‌1/XXX آمپر و به ابعاد 96 ×96 ميليمتر، براي نصب در تابلو.</v>
      </c>
      <c r="C1647" s="60" t="str">
        <f>'متره برق'!R5504</f>
        <v>عدد</v>
      </c>
      <c r="D1647" s="60">
        <f>'متره برق'!S5504</f>
        <v>599000</v>
      </c>
      <c r="E1647" s="94" t="e">
        <f>VLOOKUP(A1647,'متره برق'!A:K,9,FALSE)</f>
        <v>#N/A</v>
      </c>
      <c r="F1647" s="97">
        <f t="shared" si="54"/>
        <v>0</v>
      </c>
      <c r="G1647" s="98"/>
    </row>
    <row r="1648" spans="1:7" ht="63.75" thickBot="1">
      <c r="A1648" s="60">
        <f>'متره برق'!P5505</f>
        <v>151103</v>
      </c>
      <c r="B1648" s="60" t="str">
        <f>'متره برق'!Q5505</f>
        <v>آمپرمتر ديجيتالي جريان متناوب 45 تا 65 هرتز، با کلاس دقت (1) و با جريان اسمي 5 تا 3000 آمپر، براي اتصال به ترانس جريان 5/XXX يا‌1/XXX آمپر و به ابعاد 48 ×96 ميليمتر، براي نصب در تابلو.</v>
      </c>
      <c r="C1648" s="60" t="str">
        <f>'متره برق'!R5505</f>
        <v>عدد</v>
      </c>
      <c r="D1648" s="60">
        <f>'متره برق'!S5505</f>
        <v>599000</v>
      </c>
      <c r="E1648" s="94" t="e">
        <f>VLOOKUP(A1648,'متره برق'!A:K,9,FALSE)</f>
        <v>#N/A</v>
      </c>
      <c r="F1648" s="97">
        <f t="shared" si="54"/>
        <v>0</v>
      </c>
      <c r="G1648" s="98"/>
    </row>
    <row r="1649" spans="1:7" ht="63.75" thickBot="1">
      <c r="A1649" s="60">
        <f>'متره برق'!P5506</f>
        <v>151201</v>
      </c>
      <c r="B1649" s="60" t="str">
        <f>'متره برق'!Q5506</f>
        <v>آمپرمتر ديجيتالي جريان مستقيم با کلاس دقت (1) و با جريان اسمي 5 تا 3000 آمپر، براي اتصال به مقاومت شنت با ولتاژ خروجي 75 يا 100 ميلي ولت و به ابعاد 144 ×144 ميليمتر، براي نصب در تابلو.</v>
      </c>
      <c r="C1649" s="60" t="str">
        <f>'متره برق'!R5506</f>
        <v>عدد</v>
      </c>
      <c r="D1649" s="60">
        <f>'متره برق'!S5506</f>
        <v>599000</v>
      </c>
      <c r="E1649" s="94" t="e">
        <f>VLOOKUP(A1649,'متره برق'!A:K,9,FALSE)</f>
        <v>#N/A</v>
      </c>
      <c r="F1649" s="97">
        <f t="shared" si="54"/>
        <v>0</v>
      </c>
      <c r="G1649" s="98"/>
    </row>
    <row r="1650" spans="1:7" ht="63.75" thickBot="1">
      <c r="A1650" s="60">
        <f>'متره برق'!P5507</f>
        <v>151202</v>
      </c>
      <c r="B1650" s="60" t="str">
        <f>'متره برق'!Q5507</f>
        <v>آمپرمتر ديجيتالي جريان مستقيم با کلاس دقت (1) و با جريان اسمي 5 تا 3000 آمپر، براي اتصال به مقاومت شنت با ولتاژ خروجي 75 يا 100 ميلي ولت و به ابعاد 96 ×96 ميليمتر، براي نصب در تابلو.</v>
      </c>
      <c r="C1650" s="60" t="str">
        <f>'متره برق'!R5507</f>
        <v>عدد</v>
      </c>
      <c r="D1650" s="60">
        <f>'متره برق'!S5507</f>
        <v>599000</v>
      </c>
      <c r="E1650" s="94" t="e">
        <f>VLOOKUP(A1650,'متره برق'!A:K,9,FALSE)</f>
        <v>#N/A</v>
      </c>
      <c r="F1650" s="97">
        <f t="shared" si="54"/>
        <v>0</v>
      </c>
      <c r="G1650" s="98"/>
    </row>
    <row r="1651" spans="1:7" ht="63.75" thickBot="1">
      <c r="A1651" s="60">
        <f>'متره برق'!P5508</f>
        <v>151203</v>
      </c>
      <c r="B1651" s="60" t="str">
        <f>'متره برق'!Q5508</f>
        <v>آمپرمتر ديجيتالي جريان مستقيم با کلاس دقت (1) و با جريان اسمي 5 تا 3000 آمپر، براي اتصال به مقاومت شنت با ولتاژ خروجي 75 يا 100 ميلي ولت و به ابعاد 48 ×96 ميليمتر، براي نصب در تابلو.</v>
      </c>
      <c r="C1651" s="60" t="str">
        <f>'متره برق'!R5508</f>
        <v>عدد</v>
      </c>
      <c r="D1651" s="60">
        <f>'متره برق'!S5508</f>
        <v>599000</v>
      </c>
      <c r="E1651" s="94" t="e">
        <f>VLOOKUP(A1651,'متره برق'!A:K,9,FALSE)</f>
        <v>#N/A</v>
      </c>
      <c r="F1651" s="97">
        <f t="shared" si="54"/>
        <v>0</v>
      </c>
      <c r="G1651" s="98"/>
    </row>
    <row r="1652" spans="1:7" ht="63.75" thickBot="1">
      <c r="A1652" s="60">
        <f>'متره برق'!P5509</f>
        <v>151301</v>
      </c>
      <c r="B1652" s="60" t="str">
        <f>'متره برق'!Q5509</f>
        <v>ولتمتر ديجيتالي جريان متناوب 500 ولت، 45 تا 65 هرتز، با کلاس دقت (1)، براي اتصال مستقيم يا اتصال به ترانس ولتاژ 100/XXX يا110/XXX ولت و به ابعاد 144 ×144 ميليمتر، براي نصب در تابلو.</v>
      </c>
      <c r="C1652" s="60" t="str">
        <f>'متره برق'!R5509</f>
        <v>عدد</v>
      </c>
      <c r="D1652" s="60">
        <f>'متره برق'!S5509</f>
        <v>599000</v>
      </c>
      <c r="E1652" s="94" t="e">
        <f>VLOOKUP(A1652,'متره برق'!A:K,9,FALSE)</f>
        <v>#N/A</v>
      </c>
      <c r="F1652" s="97">
        <f t="shared" si="54"/>
        <v>0</v>
      </c>
      <c r="G1652" s="98"/>
    </row>
    <row r="1653" spans="1:7" ht="63.75" thickBot="1">
      <c r="A1653" s="60">
        <f>'متره برق'!P5510</f>
        <v>151302</v>
      </c>
      <c r="B1653" s="60" t="str">
        <f>'متره برق'!Q5510</f>
        <v>ولتمتر ديجيتالي جريان متناوب 500 ولت، 45 تا 65 هرتز، با کلاس دقت (1)، براي اتصال مستقيم يا اتصال به ترانس ولتاژ 100/XXX يا110/XXX ولت و به ابعاد 96 ×96 ميليمتر، براي نصب در تابلو.</v>
      </c>
      <c r="C1653" s="60" t="str">
        <f>'متره برق'!R5510</f>
        <v>عدد</v>
      </c>
      <c r="D1653" s="60">
        <f>'متره برق'!S5510</f>
        <v>599000</v>
      </c>
      <c r="E1653" s="94" t="e">
        <f>VLOOKUP(A1653,'متره برق'!A:K,9,FALSE)</f>
        <v>#N/A</v>
      </c>
      <c r="F1653" s="97">
        <f t="shared" si="54"/>
        <v>0</v>
      </c>
      <c r="G1653" s="98"/>
    </row>
    <row r="1654" spans="1:7" ht="63.75" thickBot="1">
      <c r="A1654" s="60">
        <f>'متره برق'!P5511</f>
        <v>151303</v>
      </c>
      <c r="B1654" s="60" t="str">
        <f>'متره برق'!Q5511</f>
        <v>ولتمتر ديجيتالي جريان متناوب 500 ولت، 45 تا 65 هرتز، با کلاس دقت (1)، براي اتصال مستقيم يا اتصال به ترانس ولتاژ 100/XXX يا110/XXX ولت و به ابعاد 48 ×96 ميليمتر، براي نصب در تابلو.</v>
      </c>
      <c r="C1654" s="60" t="str">
        <f>'متره برق'!R5511</f>
        <v>عدد</v>
      </c>
      <c r="D1654" s="60">
        <f>'متره برق'!S5511</f>
        <v>599000</v>
      </c>
      <c r="E1654" s="94" t="e">
        <f>VLOOKUP(A1654,'متره برق'!A:K,9,FALSE)</f>
        <v>#N/A</v>
      </c>
      <c r="F1654" s="97">
        <f t="shared" si="54"/>
        <v>0</v>
      </c>
      <c r="G1654" s="98"/>
    </row>
    <row r="1655" spans="1:7" ht="111" thickBot="1">
      <c r="A1655" s="60">
        <f>'متره برق'!P5512</f>
        <v>151401</v>
      </c>
      <c r="B1655" s="60" t="str">
        <f>'متره برق'!Q5512</f>
        <v>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0/2- 1 – 0/2 پيش‌فاز) و به ابعاد 144 ×144 ميليمتر، براي نصب در تابلو.</v>
      </c>
      <c r="C1655" s="60" t="str">
        <f>'متره برق'!R5512</f>
        <v>عدد</v>
      </c>
      <c r="D1655" s="60">
        <f>'متره برق'!S5512</f>
        <v>726000</v>
      </c>
      <c r="E1655" s="94" t="e">
        <f>VLOOKUP(A1655,'متره برق'!A:K,9,FALSE)</f>
        <v>#N/A</v>
      </c>
      <c r="F1655" s="97">
        <f t="shared" si="54"/>
        <v>0</v>
      </c>
      <c r="G1655" s="98"/>
    </row>
    <row r="1656" spans="1:7" ht="95.25" thickBot="1">
      <c r="A1656" s="60">
        <f>'متره برق'!P5513</f>
        <v>151402</v>
      </c>
      <c r="B1656" s="60" t="str">
        <f>'متره برق'!Q5513</f>
        <v>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0/2- 1 – 0/2 پيش‌فاز) و به ابعاد 96 ×96 ميليمتر، براي نصب در تابلو.</v>
      </c>
      <c r="C1656" s="60" t="str">
        <f>'متره برق'!R5513</f>
        <v>عدد</v>
      </c>
      <c r="D1656" s="60">
        <f>'متره برق'!S5513</f>
        <v>726000</v>
      </c>
      <c r="E1656" s="94" t="e">
        <f>VLOOKUP(A1656,'متره برق'!A:K,9,FALSE)</f>
        <v>#N/A</v>
      </c>
      <c r="F1656" s="97">
        <f t="shared" si="54"/>
        <v>0</v>
      </c>
      <c r="G1656" s="98"/>
    </row>
    <row r="1657" spans="1:7" ht="95.25" thickBot="1">
      <c r="A1657" s="60">
        <f>'متره برق'!P5514</f>
        <v>151403</v>
      </c>
      <c r="B1657" s="60" t="str">
        <f>'متره برق'!Q5514</f>
        <v>کسينوس في متر ديجيتالي تکفاز يا سه فاز با بار متعادل و فرکانس 45 تا 65 هرتز، براي اتصال به ترانس جريان 5/XXX يا1/XXX آمپر و ترانس ولتاژ 100/XXX يا 110/XXX ولت و يا اتصال مستقيم به 220 ولت (تکفاز) و يا 380 ولت (سه‌‌فاز) با نشاندهنده (پس فاز 0/2- 1 – 0/2 پيش‌فاز) و به ابعاد 48 ×96 ميليمتر، براي نصب در تابلو.</v>
      </c>
      <c r="C1657" s="60" t="str">
        <f>'متره برق'!R5514</f>
        <v>عدد</v>
      </c>
      <c r="D1657" s="60">
        <f>'متره برق'!S5514</f>
        <v>726000</v>
      </c>
      <c r="E1657" s="94" t="e">
        <f>VLOOKUP(A1657,'متره برق'!A:K,9,FALSE)</f>
        <v>#N/A</v>
      </c>
      <c r="F1657" s="97">
        <f t="shared" si="54"/>
        <v>0</v>
      </c>
      <c r="G1657" s="98"/>
    </row>
    <row r="1658" spans="1:7" ht="63.75" thickBot="1">
      <c r="A1658" s="60">
        <f>'متره برق'!P5515</f>
        <v>151501</v>
      </c>
      <c r="B1658" s="60" t="str">
        <f>'متره برق'!Q5515</f>
        <v>فرکانس متر ديجيتالي براي اندازه‌گيري فرکانس از 10 هرتز تا 90 هرتز، با ولتاژهاي اسمي 100، 220 يا 380 ولت و نمايش دهنده با يک رقم بعد از اعشار و به ابعاد 144 ×144 ميليمتر، براي نصب در تابلو.</v>
      </c>
      <c r="C1658" s="60" t="str">
        <f>'متره برق'!R5515</f>
        <v>عدد</v>
      </c>
      <c r="D1658" s="60">
        <f>'متره برق'!S5515</f>
        <v>573500</v>
      </c>
      <c r="E1658" s="94" t="e">
        <f>VLOOKUP(A1658,'متره برق'!A:K,9,FALSE)</f>
        <v>#N/A</v>
      </c>
      <c r="F1658" s="97">
        <f t="shared" si="54"/>
        <v>0</v>
      </c>
      <c r="G1658" s="98"/>
    </row>
    <row r="1659" spans="1:7" ht="63.75" thickBot="1">
      <c r="A1659" s="60">
        <f>'متره برق'!P5516</f>
        <v>151502</v>
      </c>
      <c r="B1659" s="60" t="str">
        <f>'متره برق'!Q5516</f>
        <v>فرکانس متر ديجيتالي براي اندازه‌گيري فرکانس از 10 هرتز تا 90 هرتز، با ولتاژهاي اسمي 100، 220 يا 380 ولت و نمايش دهنده با يک رقم بعد از اعشار و به ابعاد 96 ×96 ميليمتر، براي نصب در تابلو.</v>
      </c>
      <c r="C1659" s="60" t="str">
        <f>'متره برق'!R5516</f>
        <v>عدد</v>
      </c>
      <c r="D1659" s="60">
        <f>'متره برق'!S5516</f>
        <v>573500</v>
      </c>
      <c r="E1659" s="94" t="e">
        <f>VLOOKUP(A1659,'متره برق'!A:K,9,FALSE)</f>
        <v>#N/A</v>
      </c>
      <c r="F1659" s="97">
        <f t="shared" si="54"/>
        <v>0</v>
      </c>
      <c r="G1659" s="98"/>
    </row>
    <row r="1660" spans="1:7" ht="63.75" thickBot="1">
      <c r="A1660" s="60">
        <f>'متره برق'!P5517</f>
        <v>151503</v>
      </c>
      <c r="B1660" s="60" t="str">
        <f>'متره برق'!Q5517</f>
        <v>فرکانس متر ديجيتالي براي اندازه‌گيري فرکانس از 10 هرتز تا 90 هرتز، با ولتاژهاي اسمي 100، 220 يا 380 ولت و نمايش دهنده با يک رقم بعد از اعشار و به ابعاد 48 ×96 ميليمتر، براي نصب در تابلو.</v>
      </c>
      <c r="C1660" s="60" t="str">
        <f>'متره برق'!R5517</f>
        <v>عدد</v>
      </c>
      <c r="D1660" s="60">
        <f>'متره برق'!S5517</f>
        <v>573500</v>
      </c>
      <c r="E1660" s="94" t="e">
        <f>VLOOKUP(A1660,'متره برق'!A:K,9,FALSE)</f>
        <v>#N/A</v>
      </c>
      <c r="F1660" s="97">
        <f t="shared" si="54"/>
        <v>0</v>
      </c>
      <c r="G1660" s="98"/>
    </row>
    <row r="1661" spans="1:7" ht="48" thickBot="1">
      <c r="A1661" s="60">
        <f>'متره برق'!P5518</f>
        <v>151601</v>
      </c>
      <c r="B1661" s="60" t="str">
        <f>'متره برق'!Q5518</f>
        <v>آمپرمتر آنالوگ جريان متناوب 15 تا 65 هرتز، براي اتصال مستقيم وبه ابعاد 144 ×144 ميليمتر، براي نصب در تابلو با حداكثر جريان اسمي 15، 25، 40 يا60 آمپر.</v>
      </c>
      <c r="C1661" s="60" t="str">
        <f>'متره برق'!R5518</f>
        <v>عدد</v>
      </c>
      <c r="D1661" s="60">
        <f>'متره برق'!S5518</f>
        <v>0</v>
      </c>
      <c r="E1661" s="94" t="e">
        <f>VLOOKUP(A1661,'متره برق'!A:K,9,FALSE)</f>
        <v>#N/A</v>
      </c>
      <c r="F1661" s="97">
        <f t="shared" si="54"/>
        <v>0</v>
      </c>
      <c r="G1661" s="98"/>
    </row>
    <row r="1662" spans="1:7" ht="48" thickBot="1">
      <c r="A1662" s="60">
        <f>'متره برق'!P5519</f>
        <v>151602</v>
      </c>
      <c r="B1662" s="60" t="str">
        <f>'متره برق'!Q5519</f>
        <v>آمپرمتر آنالوگ جريان متناوب 15 تا 65 هرتز، براي اتصال مستقيم و به ابعاد 144 ×144 ميليمتر، براي نصب در تابلو با حداكثر جريان اسمي 100 آمپر.</v>
      </c>
      <c r="C1662" s="60" t="str">
        <f>'متره برق'!R5519</f>
        <v>عدد</v>
      </c>
      <c r="D1662" s="60">
        <f>'متره برق'!S5519</f>
        <v>0</v>
      </c>
      <c r="E1662" s="94" t="e">
        <f>VLOOKUP(A1662,'متره برق'!A:K,9,FALSE)</f>
        <v>#N/A</v>
      </c>
      <c r="F1662" s="97">
        <f t="shared" si="54"/>
        <v>0</v>
      </c>
      <c r="G1662" s="98"/>
    </row>
    <row r="1663" spans="1:7" ht="48" thickBot="1">
      <c r="A1663" s="60">
        <f>'متره برق'!P5520</f>
        <v>151603</v>
      </c>
      <c r="B1663" s="60" t="str">
        <f>'متره برق'!Q5520</f>
        <v>آمپرمتر آنالوگ جريان متناوب 15 تا 65 هرتز، براي اتصال به ترانس جريان 5/XXX يا‌1/XXX آمپر و به ابعاد 144 ×144 ميليمتر، براي نصب در تابلو.</v>
      </c>
      <c r="C1663" s="60" t="str">
        <f>'متره برق'!R5520</f>
        <v>عدد</v>
      </c>
      <c r="D1663" s="60">
        <f>'متره برق'!S5520</f>
        <v>0</v>
      </c>
      <c r="E1663" s="94" t="e">
        <f>VLOOKUP(A1663,'متره برق'!A:K,9,FALSE)</f>
        <v>#N/A</v>
      </c>
      <c r="F1663" s="97">
        <f t="shared" si="54"/>
        <v>0</v>
      </c>
      <c r="G1663" s="98"/>
    </row>
    <row r="1664" spans="1:7" ht="48" thickBot="1">
      <c r="A1664" s="60">
        <f>'متره برق'!P5521</f>
        <v>151604</v>
      </c>
      <c r="B1664" s="60" t="str">
        <f>'متره برق'!Q5521</f>
        <v>آمپرمتر آنالوگ جريان متناوب 15 تا65 هرتز، براي اتصال مستقيم وبه ابعاد 96×96 ميليمتر، براي نصب در تابلو با حداكثر جريان اسمي 15، 25، 40 يا 60 آمپر.</v>
      </c>
      <c r="C1664" s="60" t="str">
        <f>'متره برق'!R5521</f>
        <v>عدد</v>
      </c>
      <c r="D1664" s="60">
        <f>'متره برق'!S5521</f>
        <v>0</v>
      </c>
      <c r="E1664" s="94" t="e">
        <f>VLOOKUP(A1664,'متره برق'!A:K,9,FALSE)</f>
        <v>#N/A</v>
      </c>
      <c r="F1664" s="97">
        <f t="shared" si="54"/>
        <v>0</v>
      </c>
      <c r="G1664" s="98"/>
    </row>
    <row r="1665" spans="1:7" ht="48" thickBot="1">
      <c r="A1665" s="60">
        <f>'متره برق'!P5522</f>
        <v>151605</v>
      </c>
      <c r="B1665" s="60" t="str">
        <f>'متره برق'!Q5522</f>
        <v>آمپرمتر آنالوگ جريان متناوب 15 تا 65 هرتز، براي اتصال مستقيم وبه ابعاد 96×96 ميليمتر، براي نصب در تابلو با حداكثر جريان اسمي 100 آمپر.</v>
      </c>
      <c r="C1665" s="60" t="str">
        <f>'متره برق'!R5522</f>
        <v>عدد</v>
      </c>
      <c r="D1665" s="60">
        <f>'متره برق'!S5522</f>
        <v>0</v>
      </c>
      <c r="E1665" s="94" t="e">
        <f>VLOOKUP(A1665,'متره برق'!A:K,9,FALSE)</f>
        <v>#N/A</v>
      </c>
      <c r="F1665" s="97">
        <f t="shared" si="54"/>
        <v>0</v>
      </c>
      <c r="G1665" s="98"/>
    </row>
    <row r="1666" spans="1:7" ht="48" thickBot="1">
      <c r="A1666" s="60">
        <f>'متره برق'!P5523</f>
        <v>151606</v>
      </c>
      <c r="B1666" s="60" t="str">
        <f>'متره برق'!Q5523</f>
        <v>آمپرمتر آنالوگ جريان متناوب 15 تا 65 هرتز، براي اتصال به ترانس جريان 5/XXX يا‌1/XXX آمپر و به ابعاد 96×96 ميليمتر، براي نصب در تابلو.</v>
      </c>
      <c r="C1666" s="60" t="str">
        <f>'متره برق'!R5523</f>
        <v>عدد</v>
      </c>
      <c r="D1666" s="60">
        <f>'متره برق'!S5523</f>
        <v>369500</v>
      </c>
      <c r="E1666" s="94" t="e">
        <f>VLOOKUP(A1666,'متره برق'!A:K,9,FALSE)</f>
        <v>#N/A</v>
      </c>
      <c r="F1666" s="97">
        <f t="shared" si="54"/>
        <v>0</v>
      </c>
      <c r="G1666" s="98"/>
    </row>
    <row r="1667" spans="1:7" ht="48" thickBot="1">
      <c r="A1667" s="60">
        <f>'متره برق'!P5524</f>
        <v>151701</v>
      </c>
      <c r="B1667" s="60" t="str">
        <f>'متره برق'!Q5524</f>
        <v>ولت‌متر آنالوگ جريان متناوب 15 تا 65 هرتز براي اتصال مستقيم وبه ابعاد 144×144 ميليمتر، براي نصب در تابلو باحداكثر ولتاژ اسمي 250 يا 500 ولت.</v>
      </c>
      <c r="C1667" s="60" t="str">
        <f>'متره برق'!R5524</f>
        <v>عدد</v>
      </c>
      <c r="D1667" s="60">
        <f>'متره برق'!S5524</f>
        <v>435500</v>
      </c>
      <c r="E1667" s="94" t="e">
        <f>VLOOKUP(A1667,'متره برق'!A:K,9,FALSE)</f>
        <v>#N/A</v>
      </c>
      <c r="F1667" s="97">
        <f t="shared" si="54"/>
        <v>0</v>
      </c>
      <c r="G1667" s="98"/>
    </row>
    <row r="1668" spans="1:7" ht="63.75" thickBot="1">
      <c r="A1668" s="60">
        <f>'متره برق'!P5525</f>
        <v>151702</v>
      </c>
      <c r="B1668" s="60" t="str">
        <f>'متره برق'!Q5525</f>
        <v>ولت‌متر آنالوگ جريان متناوب 15 تا 65 هرتزبراي اتصال به ترانس ولتاژ 100/XXX يا‌110/XXX ولت و به ابعاد 144×144 ميليمتر، براي نصب در تابلو باحداكثر ولتاژ اسمي 250 يا500 ولت.</v>
      </c>
      <c r="C1668" s="60" t="str">
        <f>'متره برق'!R5525</f>
        <v>عدد</v>
      </c>
      <c r="D1668" s="60">
        <f>'متره برق'!S5525</f>
        <v>512500</v>
      </c>
      <c r="E1668" s="94" t="e">
        <f>VLOOKUP(A1668,'متره برق'!A:K,9,FALSE)</f>
        <v>#N/A</v>
      </c>
      <c r="F1668" s="97">
        <f t="shared" si="54"/>
        <v>0</v>
      </c>
      <c r="G1668" s="98"/>
    </row>
    <row r="1669" spans="1:7" ht="48" thickBot="1">
      <c r="A1669" s="60">
        <f>'متره برق'!P5526</f>
        <v>151703</v>
      </c>
      <c r="B1669" s="60" t="str">
        <f>'متره برق'!Q5526</f>
        <v>ولت‌متر آنالوگ جريان متناوب 15 تا 65 هرتز براي اتصال مستقيم و به ابعاد 96×96 ميليمتر، براي نصب در تابلوبا حداكثر ولتاژ اسمي 250 يا500 ولت.</v>
      </c>
      <c r="C1669" s="60" t="str">
        <f>'متره برق'!R5526</f>
        <v>عدد</v>
      </c>
      <c r="D1669" s="60">
        <f>'متره برق'!S5526</f>
        <v>318500</v>
      </c>
      <c r="E1669" s="94" t="e">
        <f>VLOOKUP(A1669,'متره برق'!A:K,9,FALSE)</f>
        <v>#N/A</v>
      </c>
      <c r="F1669" s="97">
        <f t="shared" si="54"/>
        <v>0</v>
      </c>
      <c r="G1669" s="98"/>
    </row>
    <row r="1670" spans="1:7" ht="63.75" thickBot="1">
      <c r="A1670" s="60">
        <f>'متره برق'!P5527</f>
        <v>151704</v>
      </c>
      <c r="B1670" s="60" t="str">
        <f>'متره برق'!Q5527</f>
        <v>ولت‌متر آنالوگ جريان متناوب 15 تا65 هرتز براي اتصال به ترانس ولتاژ 100/XXX يا‌110/XXX ولت و به ابعاد 96×96 ميليمتر، براي نصب درتابلو باحداكثر ولتاژ اسمي 250 يا500 ولت..</v>
      </c>
      <c r="C1670" s="60" t="str">
        <f>'متره برق'!R5527</f>
        <v>عدد</v>
      </c>
      <c r="D1670" s="60">
        <f>'متره برق'!S5527</f>
        <v>0</v>
      </c>
      <c r="E1670" s="94" t="e">
        <f>VLOOKUP(A1670,'متره برق'!A:K,9,FALSE)</f>
        <v>#N/A</v>
      </c>
      <c r="F1670" s="97">
        <f t="shared" si="54"/>
        <v>0</v>
      </c>
      <c r="G1670" s="98"/>
    </row>
    <row r="1671" spans="1:7" ht="63.75" thickBot="1">
      <c r="A1671" s="60">
        <f>'متره برق'!P5528</f>
        <v>151801</v>
      </c>
      <c r="B1671" s="60" t="str">
        <f>'متره برق'!Q5528</f>
        <v>وات‌متر آنالوگ جريان متناوب 45 تا65 هرتزسه فاز، به ابعاد 144×144 ميليمتر، براي نصب در تابلو و اتصال به ترانس جريان 5/XXX يا‌1/XXX آمپر و ولتاژ100 يا380 ولت.</v>
      </c>
      <c r="C1671" s="60" t="str">
        <f>'متره برق'!R5528</f>
        <v>عدد</v>
      </c>
      <c r="D1671" s="60">
        <f>'متره برق'!S5528</f>
        <v>401000</v>
      </c>
      <c r="E1671" s="94" t="e">
        <f>VLOOKUP(A1671,'متره برق'!A:K,9,FALSE)</f>
        <v>#N/A</v>
      </c>
      <c r="F1671" s="97">
        <f t="shared" si="54"/>
        <v>0</v>
      </c>
      <c r="G1671" s="98"/>
    </row>
    <row r="1672" spans="1:7" ht="63.75" thickBot="1">
      <c r="A1672" s="60">
        <f>'متره برق'!P5529</f>
        <v>151802</v>
      </c>
      <c r="B1672" s="60" t="str">
        <f>'متره برق'!Q5529</f>
        <v>وات‌متر آنالوگ جريان متناوب 45 تا65 هرتزسه فاز، به ابعاد 96×96 ميليمتر براي نصب در تابلو و اتصال به ترانس جريان 5/XXX يا‌1/XXX آمپر و ولتاژ 100 يا380 ولت.</v>
      </c>
      <c r="C1672" s="60" t="str">
        <f>'متره برق'!R5529</f>
        <v>عدد</v>
      </c>
      <c r="D1672" s="60">
        <f>'متره برق'!S5529</f>
        <v>469000</v>
      </c>
      <c r="E1672" s="94" t="e">
        <f>VLOOKUP(A1672,'متره برق'!A:K,9,FALSE)</f>
        <v>#N/A</v>
      </c>
      <c r="F1672" s="97">
        <f t="shared" si="54"/>
        <v>0</v>
      </c>
      <c r="G1672" s="98"/>
    </row>
    <row r="1673" spans="1:7" ht="63.75" thickBot="1">
      <c r="A1673" s="60">
        <f>'متره برق'!P5530</f>
        <v>151901</v>
      </c>
      <c r="B1673" s="60" t="str">
        <f>'متره برق'!Q5530</f>
        <v>وارمتر آنالوگ جريان متناوب 45 تا65 هرتزسه فاز، به ابعاد 144×144 ميليمتربراي نصب در تابلو و اتصال به ترانس جريان 5/XXX يا‌1/XXX آمپر و ولتاژ100 يا380 ولت.</v>
      </c>
      <c r="C1673" s="60" t="str">
        <f>'متره برق'!R5530</f>
        <v>عدد</v>
      </c>
      <c r="D1673" s="60">
        <f>'متره برق'!S5530</f>
        <v>311000</v>
      </c>
      <c r="E1673" s="94" t="e">
        <f>VLOOKUP(A1673,'متره برق'!A:K,9,FALSE)</f>
        <v>#N/A</v>
      </c>
      <c r="F1673" s="97">
        <f t="shared" si="54"/>
        <v>0</v>
      </c>
      <c r="G1673" s="98"/>
    </row>
    <row r="1674" spans="1:7" ht="79.5" thickBot="1">
      <c r="A1674" s="60">
        <f>'متره برق'!P5531</f>
        <v>152301</v>
      </c>
      <c r="B1674" s="60" t="str">
        <f>'متره برق'!Q5531</f>
        <v>كسينوس في متر آنالوگ سه فاز 45 تا 65 هرتز، به ابعاد 144×144 ميليمتر، براي نصب در تابلو و اتصال به ترانس جريان 5/XXX يا‌1/XXX آمپر و اتصال به ترانس ‌ولتاژ (100 ولت) يا اتصال ‌مستقيم(380 ولت) با نشاندهنده (پس فاز 0/5 -1 -0/5 پيش فاز).</v>
      </c>
      <c r="C1674" s="60" t="str">
        <f>'متره برق'!R5531</f>
        <v>عدد</v>
      </c>
      <c r="D1674" s="60">
        <f>'متره برق'!S5531</f>
        <v>0</v>
      </c>
      <c r="E1674" s="94" t="e">
        <f>VLOOKUP(A1674,'متره برق'!A:K,9,FALSE)</f>
        <v>#N/A</v>
      </c>
      <c r="F1674" s="97">
        <f t="shared" si="54"/>
        <v>0</v>
      </c>
      <c r="G1674" s="98"/>
    </row>
    <row r="1675" spans="1:7" ht="79.5" thickBot="1">
      <c r="A1675" s="60">
        <f>'متره برق'!P5532</f>
        <v>152302</v>
      </c>
      <c r="B1675" s="60" t="str">
        <f>'متره برق'!Q5532</f>
        <v>كسينوس في متر آنالوگ سه فاز 45 تا 65 هرتز، به ابعاد 96×96 ميليمتر، براي نصب در تابلو و اتصال به ترانس جريان 5/XXX يا‌1/XXX آمپر و اتصال به ترانس ولتاژ (100 ولت) يا اتصال مستقيم(380 ولت) با نشاندهنده (پس فاز 0/5 -1 -0/5 پيش فاز).</v>
      </c>
      <c r="C1675" s="60" t="str">
        <f>'متره برق'!R5532</f>
        <v>عدد</v>
      </c>
      <c r="D1675" s="60">
        <f>'متره برق'!S5532</f>
        <v>0</v>
      </c>
      <c r="E1675" s="94" t="e">
        <f>VLOOKUP(A1675,'متره برق'!A:K,9,FALSE)</f>
        <v>#N/A</v>
      </c>
      <c r="F1675" s="97">
        <f t="shared" si="54"/>
        <v>0</v>
      </c>
      <c r="G1675" s="98"/>
    </row>
    <row r="1676" spans="1:7" ht="63.75" thickBot="1">
      <c r="A1676" s="60">
        <f>'متره برق'!P5533</f>
        <v>152401</v>
      </c>
      <c r="B1676" s="60" t="str">
        <f>'متره برق'!Q5533</f>
        <v>فركانس متر آنالوگ از نوع رزونانسي به ابعاد 144×144 ميليمتر و فركانس اسمي 50 هرتز براي نصب در تابلو با ولتاژهاي اسمي 220، 100 يا380 ولت و با نشاندهنده 46-54 هرتز.</v>
      </c>
      <c r="C1676" s="60" t="str">
        <f>'متره برق'!R5533</f>
        <v>عدد</v>
      </c>
      <c r="D1676" s="60">
        <f>'متره برق'!S5533</f>
        <v>0</v>
      </c>
      <c r="E1676" s="94" t="e">
        <f>VLOOKUP(A1676,'متره برق'!A:K,9,FALSE)</f>
        <v>#N/A</v>
      </c>
      <c r="F1676" s="97">
        <f t="shared" si="54"/>
        <v>0</v>
      </c>
      <c r="G1676" s="98"/>
    </row>
    <row r="1677" spans="1:7" ht="63.75" thickBot="1">
      <c r="A1677" s="60">
        <f>'متره برق'!P5534</f>
        <v>152402</v>
      </c>
      <c r="B1677" s="60" t="str">
        <f>'متره برق'!Q5534</f>
        <v>فركانس متر آنالوگ از نوع رزونانسي به ابعاد 96×96 ميليمتر و فركانس اسمي 50 هرتز براي نصب در تابلو با ولتاژهاي اسمي 220، 100 يا380 ولت و با نشاندهنده 47-53 هرتز.</v>
      </c>
      <c r="C1677" s="60" t="str">
        <f>'متره برق'!R5534</f>
        <v>عدد</v>
      </c>
      <c r="D1677" s="60">
        <f>'متره برق'!S5534</f>
        <v>0</v>
      </c>
      <c r="E1677" s="94" t="e">
        <f>VLOOKUP(A1677,'متره برق'!A:K,9,FALSE)</f>
        <v>#N/A</v>
      </c>
      <c r="F1677" s="97">
        <f t="shared" si="54"/>
        <v>0</v>
      </c>
      <c r="G1677" s="98"/>
    </row>
    <row r="1678" spans="1:7" ht="24" thickBot="1">
      <c r="A1678" s="60">
        <f>'متره برق'!P5535</f>
        <v>153001</v>
      </c>
      <c r="B1678" s="60" t="str">
        <f>'متره برق'!Q5535</f>
        <v>ترانس ايزوله 380V /  380VAC باقدرتVA 300</v>
      </c>
      <c r="C1678" s="60" t="str">
        <f>'متره برق'!R5535</f>
        <v>عدد</v>
      </c>
      <c r="D1678" s="60">
        <f>'متره برق'!S5535</f>
        <v>1348000</v>
      </c>
      <c r="E1678" s="94" t="e">
        <f>VLOOKUP(A1678,'متره برق'!A:K,9,FALSE)</f>
        <v>#N/A</v>
      </c>
      <c r="F1678" s="97">
        <f t="shared" si="54"/>
        <v>0</v>
      </c>
      <c r="G1678" s="98"/>
    </row>
    <row r="1679" spans="1:7" ht="24" thickBot="1">
      <c r="A1679" s="60">
        <f>'متره برق'!P5536</f>
        <v>153002</v>
      </c>
      <c r="B1679" s="60" t="str">
        <f>'متره برق'!Q5536</f>
        <v>ترانس ايزوله 380V /  380VAC باقدرتVA 500</v>
      </c>
      <c r="C1679" s="60" t="str">
        <f>'متره برق'!R5536</f>
        <v>عدد</v>
      </c>
      <c r="D1679" s="60">
        <f>'متره برق'!S5536</f>
        <v>1908000</v>
      </c>
      <c r="E1679" s="94" t="e">
        <f>VLOOKUP(A1679,'متره برق'!A:K,9,FALSE)</f>
        <v>#N/A</v>
      </c>
      <c r="F1679" s="97">
        <f t="shared" si="54"/>
        <v>0</v>
      </c>
      <c r="G1679" s="98"/>
    </row>
    <row r="1680" spans="1:7" ht="24" thickBot="1">
      <c r="A1680" s="60">
        <f>'متره برق'!P5537</f>
        <v>153003</v>
      </c>
      <c r="B1680" s="60" t="str">
        <f>'متره برق'!Q5537</f>
        <v>ترانس ايزوله 380V /  380VAC باقدرتVA 1000</v>
      </c>
      <c r="C1680" s="60" t="str">
        <f>'متره برق'!R5537</f>
        <v>عدد</v>
      </c>
      <c r="D1680" s="60">
        <f>'متره برق'!S5537</f>
        <v>2977000</v>
      </c>
      <c r="E1680" s="94" t="e">
        <f>VLOOKUP(A1680,'متره برق'!A:K,9,FALSE)</f>
        <v>#N/A</v>
      </c>
      <c r="F1680" s="97">
        <f t="shared" si="54"/>
        <v>0</v>
      </c>
      <c r="G1680" s="98"/>
    </row>
    <row r="1681" spans="1:7" ht="24" thickBot="1">
      <c r="A1681" s="60">
        <f>'متره برق'!P5538</f>
        <v>153004</v>
      </c>
      <c r="B1681" s="60" t="str">
        <f>'متره برق'!Q5538</f>
        <v>ترانس ايزوله 380V /  380VAC باقدرتVA 2000</v>
      </c>
      <c r="C1681" s="60" t="str">
        <f>'متره برق'!R5538</f>
        <v>عدد</v>
      </c>
      <c r="D1681" s="60">
        <f>'متره برق'!S5538</f>
        <v>4669000</v>
      </c>
      <c r="E1681" s="94" t="e">
        <f>VLOOKUP(A1681,'متره برق'!A:K,9,FALSE)</f>
        <v>#N/A</v>
      </c>
      <c r="F1681" s="97">
        <f t="shared" si="54"/>
        <v>0</v>
      </c>
      <c r="G1681" s="98"/>
    </row>
    <row r="1682" spans="1:7" ht="24" thickBot="1">
      <c r="A1682" s="60">
        <f>'متره برق'!P5539</f>
        <v>153005</v>
      </c>
      <c r="B1682" s="60" t="str">
        <f>'متره برق'!Q5539</f>
        <v>ترانس ايزوله 380V /  380VAC باقدرتVA 4000</v>
      </c>
      <c r="C1682" s="60" t="str">
        <f>'متره برق'!R5539</f>
        <v>عدد</v>
      </c>
      <c r="D1682" s="60">
        <f>'متره برق'!S5539</f>
        <v>6025000</v>
      </c>
      <c r="E1682" s="94" t="e">
        <f>VLOOKUP(A1682,'متره برق'!A:K,9,FALSE)</f>
        <v>#N/A</v>
      </c>
      <c r="F1682" s="97">
        <f t="shared" si="54"/>
        <v>0</v>
      </c>
      <c r="G1682" s="98"/>
    </row>
    <row r="1683" spans="1:7" ht="24" thickBot="1">
      <c r="A1683" s="60">
        <f>'متره برق'!P5540</f>
        <v>153006</v>
      </c>
      <c r="B1683" s="60" t="str">
        <f>'متره برق'!Q5540</f>
        <v>ترانس ايزوله 380V /  220VAC باقدرتVA 300</v>
      </c>
      <c r="C1683" s="60" t="str">
        <f>'متره برق'!R5540</f>
        <v>عدد</v>
      </c>
      <c r="D1683" s="60">
        <f>'متره برق'!S5540</f>
        <v>1465000</v>
      </c>
      <c r="E1683" s="94" t="e">
        <f>VLOOKUP(A1683,'متره برق'!A:K,9,FALSE)</f>
        <v>#N/A</v>
      </c>
      <c r="F1683" s="97">
        <f t="shared" si="54"/>
        <v>0</v>
      </c>
      <c r="G1683" s="98"/>
    </row>
    <row r="1684" spans="1:7" ht="24" thickBot="1">
      <c r="A1684" s="60">
        <f>'متره برق'!P5541</f>
        <v>153007</v>
      </c>
      <c r="B1684" s="60" t="str">
        <f>'متره برق'!Q5541</f>
        <v>ترانس ايزوله 380V /  220VAC باقدرتVA 500</v>
      </c>
      <c r="C1684" s="60" t="str">
        <f>'متره برق'!R5541</f>
        <v>عدد</v>
      </c>
      <c r="D1684" s="60">
        <f>'متره برق'!S5541</f>
        <v>2082000</v>
      </c>
      <c r="E1684" s="94" t="e">
        <f>VLOOKUP(A1684,'متره برق'!A:K,9,FALSE)</f>
        <v>#N/A</v>
      </c>
      <c r="F1684" s="97">
        <f t="shared" si="54"/>
        <v>0</v>
      </c>
      <c r="G1684" s="98"/>
    </row>
    <row r="1685" spans="1:7" ht="24" thickBot="1">
      <c r="A1685" s="60">
        <f>'متره برق'!P5542</f>
        <v>153008</v>
      </c>
      <c r="B1685" s="60" t="str">
        <f>'متره برق'!Q5542</f>
        <v>ترانس ايزوله 380V /  220VAC باقدرتVA 1000</v>
      </c>
      <c r="C1685" s="60" t="str">
        <f>'متره برق'!R5542</f>
        <v>عدد</v>
      </c>
      <c r="D1685" s="60">
        <f>'متره برق'!S5542</f>
        <v>3262000</v>
      </c>
      <c r="E1685" s="94" t="e">
        <f>VLOOKUP(A1685,'متره برق'!A:K,9,FALSE)</f>
        <v>#N/A</v>
      </c>
      <c r="F1685" s="97">
        <f t="shared" si="54"/>
        <v>0</v>
      </c>
      <c r="G1685" s="98"/>
    </row>
    <row r="1686" spans="1:7" ht="24" thickBot="1">
      <c r="A1686" s="60">
        <f>'متره برق'!P5543</f>
        <v>153009</v>
      </c>
      <c r="B1686" s="60" t="str">
        <f>'متره برق'!Q5543</f>
        <v>ترانس ايزوله 380V /  220VAC باقدرتVA 2000</v>
      </c>
      <c r="C1686" s="60" t="str">
        <f>'متره برق'!R5543</f>
        <v>عدد</v>
      </c>
      <c r="D1686" s="60">
        <f>'متره برق'!S5543</f>
        <v>5128000</v>
      </c>
      <c r="E1686" s="94" t="e">
        <f>VLOOKUP(A1686,'متره برق'!A:K,9,FALSE)</f>
        <v>#N/A</v>
      </c>
      <c r="F1686" s="97">
        <f t="shared" si="54"/>
        <v>0</v>
      </c>
      <c r="G1686" s="98"/>
    </row>
    <row r="1687" spans="1:7" ht="24" thickBot="1">
      <c r="A1687" s="60">
        <f>'متره برق'!P5544</f>
        <v>153010</v>
      </c>
      <c r="B1687" s="60" t="str">
        <f>'متره برق'!Q5544</f>
        <v>ترانس ايزوله 380V /  220VAC باقدرتVA 4000</v>
      </c>
      <c r="C1687" s="60" t="str">
        <f>'متره برق'!R5544</f>
        <v>عدد</v>
      </c>
      <c r="D1687" s="60">
        <f>'متره برق'!S5544</f>
        <v>8861000</v>
      </c>
      <c r="E1687" s="94" t="e">
        <f>VLOOKUP(A1687,'متره برق'!A:K,9,FALSE)</f>
        <v>#N/A</v>
      </c>
      <c r="F1687" s="97">
        <f t="shared" si="54"/>
        <v>0</v>
      </c>
      <c r="G1687" s="98"/>
    </row>
    <row r="1688" spans="1:7" ht="24" thickBot="1">
      <c r="A1688" s="60">
        <f>'متره برق'!P5545</f>
        <v>153011</v>
      </c>
      <c r="B1688" s="60" t="str">
        <f>'متره برق'!Q5545</f>
        <v>ترانس ايزوله 220V /  110VAC باقدرتVA 500</v>
      </c>
      <c r="C1688" s="60" t="str">
        <f>'متره برق'!R5545</f>
        <v>عدد</v>
      </c>
      <c r="D1688" s="60">
        <f>'متره برق'!S5545</f>
        <v>1817000</v>
      </c>
      <c r="E1688" s="94" t="e">
        <f>VLOOKUP(A1688,'متره برق'!A:K,9,FALSE)</f>
        <v>#N/A</v>
      </c>
      <c r="F1688" s="97">
        <f t="shared" si="54"/>
        <v>0</v>
      </c>
      <c r="G1688" s="98"/>
    </row>
    <row r="1689" spans="1:7" ht="24" thickBot="1">
      <c r="A1689" s="60">
        <f>'متره برق'!P5546</f>
        <v>153012</v>
      </c>
      <c r="B1689" s="60" t="str">
        <f>'متره برق'!Q5546</f>
        <v>ترانس ايزوله 220V /  110VAC باقدرتVA 1000</v>
      </c>
      <c r="C1689" s="60" t="str">
        <f>'متره برق'!R5546</f>
        <v>عدد</v>
      </c>
      <c r="D1689" s="60">
        <f>'متره برق'!S5546</f>
        <v>2839000</v>
      </c>
      <c r="E1689" s="94" t="e">
        <f>VLOOKUP(A1689,'متره برق'!A:K,9,FALSE)</f>
        <v>#N/A</v>
      </c>
      <c r="F1689" s="97">
        <f t="shared" si="54"/>
        <v>0</v>
      </c>
      <c r="G1689" s="98"/>
    </row>
    <row r="1690" spans="1:7" ht="24" thickBot="1">
      <c r="A1690" s="60">
        <f>'متره برق'!P5547</f>
        <v>153013</v>
      </c>
      <c r="B1690" s="60" t="str">
        <f>'متره برق'!Q5547</f>
        <v>ترانس ايزوله 220V /  110VAC باقدرتVA 2000</v>
      </c>
      <c r="C1690" s="60" t="str">
        <f>'متره برق'!R5547</f>
        <v>عدد</v>
      </c>
      <c r="D1690" s="60">
        <f>'متره برق'!S5547</f>
        <v>4486000</v>
      </c>
      <c r="E1690" s="94" t="e">
        <f>VLOOKUP(A1690,'متره برق'!A:K,9,FALSE)</f>
        <v>#N/A</v>
      </c>
      <c r="F1690" s="97">
        <f t="shared" si="54"/>
        <v>0</v>
      </c>
      <c r="G1690" s="98"/>
    </row>
    <row r="1691" spans="1:7" ht="24" thickBot="1">
      <c r="A1691" s="60">
        <f>'متره برق'!P5548</f>
        <v>153014</v>
      </c>
      <c r="B1691" s="60" t="str">
        <f>'متره برق'!Q5548</f>
        <v>ترانس ايزوله 220V /  110VAC باقدرتVA 4000</v>
      </c>
      <c r="C1691" s="60" t="str">
        <f>'متره برق'!R5548</f>
        <v>عدد</v>
      </c>
      <c r="D1691" s="60">
        <f>'متره برق'!S5548</f>
        <v>5801000</v>
      </c>
      <c r="E1691" s="94" t="e">
        <f>VLOOKUP(A1691,'متره برق'!A:K,9,FALSE)</f>
        <v>#N/A</v>
      </c>
      <c r="F1691" s="97">
        <f t="shared" si="54"/>
        <v>0</v>
      </c>
      <c r="G1691" s="98"/>
    </row>
    <row r="1692" spans="1:7" ht="24" thickBot="1">
      <c r="A1692" s="60">
        <f>'متره برق'!P5549</f>
        <v>153015</v>
      </c>
      <c r="B1692" s="60" t="str">
        <f>'متره برق'!Q5549</f>
        <v>ترانس ايزوله 220V /  24VAC باقدرتVA 500</v>
      </c>
      <c r="C1692" s="60" t="str">
        <f>'متره برق'!R5549</f>
        <v>عدد</v>
      </c>
      <c r="D1692" s="60">
        <f>'متره برق'!S5549</f>
        <v>2031000</v>
      </c>
      <c r="E1692" s="94" t="e">
        <f>VLOOKUP(A1692,'متره برق'!A:K,9,FALSE)</f>
        <v>#N/A</v>
      </c>
      <c r="F1692" s="97">
        <f t="shared" si="54"/>
        <v>0</v>
      </c>
      <c r="G1692" s="98"/>
    </row>
    <row r="1693" spans="1:7" ht="24" thickBot="1">
      <c r="A1693" s="60">
        <f>'متره برق'!P5550</f>
        <v>153016</v>
      </c>
      <c r="B1693" s="60" t="str">
        <f>'متره برق'!Q5550</f>
        <v>ترانس ايزوله 220V /  24VAC باقدرتVA 1000</v>
      </c>
      <c r="C1693" s="60" t="str">
        <f>'متره برق'!R5550</f>
        <v>عدد</v>
      </c>
      <c r="D1693" s="60">
        <f>'متره برق'!S5550</f>
        <v>3160000</v>
      </c>
      <c r="E1693" s="94" t="e">
        <f>VLOOKUP(A1693,'متره برق'!A:K,9,FALSE)</f>
        <v>#N/A</v>
      </c>
      <c r="F1693" s="97">
        <f t="shared" si="54"/>
        <v>0</v>
      </c>
      <c r="G1693" s="98"/>
    </row>
    <row r="1694" spans="1:7" ht="24" thickBot="1">
      <c r="A1694" s="60">
        <f>'متره برق'!P5551</f>
        <v>153017</v>
      </c>
      <c r="B1694" s="60" t="str">
        <f>'متره برق'!Q5551</f>
        <v>ترانس ايزوله 220V /  24VAC باقدرتVA 2000</v>
      </c>
      <c r="C1694" s="60" t="str">
        <f>'متره برق'!R5551</f>
        <v>عدد</v>
      </c>
      <c r="D1694" s="60">
        <f>'متره برق'!S5551</f>
        <v>5638000</v>
      </c>
      <c r="E1694" s="94" t="e">
        <f>VLOOKUP(A1694,'متره برق'!A:K,9,FALSE)</f>
        <v>#N/A</v>
      </c>
      <c r="F1694" s="97">
        <f t="shared" si="54"/>
        <v>0</v>
      </c>
      <c r="G1694" s="98"/>
    </row>
    <row r="1695" spans="1:7" ht="24" thickBot="1">
      <c r="A1695" s="60">
        <f>'متره برق'!P5552</f>
        <v>153018</v>
      </c>
      <c r="B1695" s="60" t="str">
        <f>'متره برق'!Q5552</f>
        <v>ترانس ايزوله 220V /  24VAC باقدرتVA 4000</v>
      </c>
      <c r="C1695" s="60" t="str">
        <f>'متره برق'!R5552</f>
        <v>عدد</v>
      </c>
      <c r="D1695" s="60">
        <f>'متره برق'!S5552</f>
        <v>0</v>
      </c>
      <c r="E1695" s="94" t="e">
        <f>VLOOKUP(A1695,'متره برق'!A:K,9,FALSE)</f>
        <v>#N/A</v>
      </c>
      <c r="F1695" s="97">
        <f t="shared" si="54"/>
        <v>0</v>
      </c>
      <c r="G1695" s="98"/>
    </row>
    <row r="1696" spans="1:7" ht="32.25" thickBot="1">
      <c r="A1696" s="60">
        <f>'متره برق'!P5553</f>
        <v>153101</v>
      </c>
      <c r="B1696" s="60" t="str">
        <f>'متره برق'!Q5553</f>
        <v>ترانس جريان از نوع عبوري، با نسبت تبديل 75/5، 100/5، 150/5 و 200/5.</v>
      </c>
      <c r="C1696" s="60" t="str">
        <f>'متره برق'!R5553</f>
        <v>عدد</v>
      </c>
      <c r="D1696" s="60">
        <f>'متره برق'!S5553</f>
        <v>723500</v>
      </c>
      <c r="E1696" s="94" t="e">
        <f>VLOOKUP(A1696,'متره برق'!A:K,9,FALSE)</f>
        <v>#N/A</v>
      </c>
      <c r="F1696" s="97">
        <f t="shared" si="54"/>
        <v>0</v>
      </c>
      <c r="G1696" s="98"/>
    </row>
    <row r="1697" spans="1:7" ht="32.25" thickBot="1">
      <c r="A1697" s="60">
        <f>'متره برق'!P5554</f>
        <v>153102</v>
      </c>
      <c r="B1697" s="60" t="str">
        <f>'متره برق'!Q5554</f>
        <v>ترانس جريان از نوع عبوري، با نسبت تبديل 250/5، 300/5 و 400/5.</v>
      </c>
      <c r="C1697" s="60" t="str">
        <f>'متره برق'!R5554</f>
        <v>عدد</v>
      </c>
      <c r="D1697" s="60">
        <f>'متره برق'!S5554</f>
        <v>540000</v>
      </c>
      <c r="E1697" s="94" t="e">
        <f>VLOOKUP(A1697,'متره برق'!A:K,9,FALSE)</f>
        <v>#N/A</v>
      </c>
      <c r="F1697" s="97">
        <f t="shared" si="54"/>
        <v>0</v>
      </c>
      <c r="G1697" s="98"/>
    </row>
    <row r="1698" spans="1:7" ht="32.25" thickBot="1">
      <c r="A1698" s="60">
        <f>'متره برق'!P5555</f>
        <v>153103</v>
      </c>
      <c r="B1698" s="60" t="str">
        <f>'متره برق'!Q5555</f>
        <v>ترانس جريان از نوع عبوري، با نسبت تبديل500/5، 600/5، 750/5 و 800/5.</v>
      </c>
      <c r="C1698" s="60" t="str">
        <f>'متره برق'!R5555</f>
        <v>عدد</v>
      </c>
      <c r="D1698" s="60">
        <f>'متره برق'!S5555</f>
        <v>529000</v>
      </c>
      <c r="E1698" s="94" t="e">
        <f>VLOOKUP(A1698,'متره برق'!A:K,9,FALSE)</f>
        <v>#N/A</v>
      </c>
      <c r="F1698" s="97">
        <f t="shared" si="54"/>
        <v>0</v>
      </c>
      <c r="G1698" s="98"/>
    </row>
    <row r="1699" spans="1:7" ht="32.25" thickBot="1">
      <c r="A1699" s="60">
        <f>'متره برق'!P5556</f>
        <v>153104</v>
      </c>
      <c r="B1699" s="60" t="str">
        <f>'متره برق'!Q5556</f>
        <v>ترانس جريان از نوع عبوري، با نسبت تبديل1000/5، 1200/5 و 1500/5.</v>
      </c>
      <c r="C1699" s="60" t="str">
        <f>'متره برق'!R5556</f>
        <v>عدد</v>
      </c>
      <c r="D1699" s="60">
        <f>'متره برق'!S5556</f>
        <v>642000</v>
      </c>
      <c r="E1699" s="94" t="e">
        <f>VLOOKUP(A1699,'متره برق'!A:K,9,FALSE)</f>
        <v>#N/A</v>
      </c>
      <c r="F1699" s="97">
        <f t="shared" si="54"/>
        <v>0</v>
      </c>
      <c r="G1699" s="98"/>
    </row>
    <row r="1700" spans="1:7" ht="32.25" thickBot="1">
      <c r="A1700" s="60">
        <f>'متره برق'!P5557</f>
        <v>153105</v>
      </c>
      <c r="B1700" s="60" t="str">
        <f>'متره برق'!Q5557</f>
        <v>ترانس جريان از نوع عبوري، با نسبت تبديل2000/5، 2500/5 و 3000/5.</v>
      </c>
      <c r="C1700" s="60" t="str">
        <f>'متره برق'!R5557</f>
        <v>عدد</v>
      </c>
      <c r="D1700" s="60">
        <f>'متره برق'!S5557</f>
        <v>947500</v>
      </c>
      <c r="E1700" s="94" t="e">
        <f>VLOOKUP(A1700,'متره برق'!A:K,9,FALSE)</f>
        <v>#N/A</v>
      </c>
      <c r="F1700" s="97">
        <f t="shared" si="54"/>
        <v>0</v>
      </c>
      <c r="G1700" s="98"/>
    </row>
    <row r="1701" spans="1:7" ht="24" thickBot="1">
      <c r="A1701" s="60">
        <f>'متره برق'!P5558</f>
        <v>153106</v>
      </c>
      <c r="B1701" s="60" t="str">
        <f>'متره برق'!Q5558</f>
        <v>ترانس جريان از نوع عبوري، با نسبت تبديل4000/5.</v>
      </c>
      <c r="C1701" s="60" t="str">
        <f>'متره برق'!R5558</f>
        <v>عدد</v>
      </c>
      <c r="D1701" s="60">
        <f>'متره برق'!S5558</f>
        <v>1246000</v>
      </c>
      <c r="E1701" s="94" t="e">
        <f>VLOOKUP(A1701,'متره برق'!A:K,9,FALSE)</f>
        <v>#N/A</v>
      </c>
      <c r="F1701" s="97">
        <f t="shared" si="54"/>
        <v>0</v>
      </c>
      <c r="G1701" s="98"/>
    </row>
    <row r="1702" spans="1:7" ht="24" thickBot="1">
      <c r="A1702" s="60">
        <f>'متره برق'!P5559</f>
        <v>153201</v>
      </c>
      <c r="B1702" s="60" t="str">
        <f>'متره برق'!Q5559</f>
        <v>كليد تبديل ولت‌متر چهارحالتي تابلويي 380 ولت.</v>
      </c>
      <c r="C1702" s="60" t="str">
        <f>'متره برق'!R5559</f>
        <v>عدد</v>
      </c>
      <c r="D1702" s="60">
        <f>'متره برق'!S5559</f>
        <v>407500</v>
      </c>
      <c r="E1702" s="94" t="e">
        <f>VLOOKUP(A1702,'متره برق'!A:K,9,FALSE)</f>
        <v>#N/A</v>
      </c>
      <c r="F1702" s="97">
        <f t="shared" ref="F1702:F1705" si="55">IF(ISNA(E1702*D1702),0,ROUND((E1702*D1702),0))</f>
        <v>0</v>
      </c>
      <c r="G1702" s="98"/>
    </row>
    <row r="1703" spans="1:7" ht="24" thickBot="1">
      <c r="A1703" s="60">
        <f>'متره برق'!P5560</f>
        <v>153202</v>
      </c>
      <c r="B1703" s="60" t="str">
        <f>'متره برق'!Q5560</f>
        <v>كليدتبديل ولت‌مترهفت حالتي تابلويي 380 ولت.</v>
      </c>
      <c r="C1703" s="60" t="str">
        <f>'متره برق'!R5560</f>
        <v>عدد</v>
      </c>
      <c r="D1703" s="60">
        <f>'متره برق'!S5560</f>
        <v>444500</v>
      </c>
      <c r="E1703" s="94" t="e">
        <f>VLOOKUP(A1703,'متره برق'!A:K,9,FALSE)</f>
        <v>#N/A</v>
      </c>
      <c r="F1703" s="97">
        <f t="shared" si="55"/>
        <v>0</v>
      </c>
      <c r="G1703" s="98"/>
    </row>
    <row r="1704" spans="1:7" ht="24" thickBot="1">
      <c r="A1704" s="60">
        <f>'متره برق'!P5561</f>
        <v>153301</v>
      </c>
      <c r="B1704" s="60" t="str">
        <f>'متره برق'!Q5561</f>
        <v>كليد تبديل آمپرمتر تابلويي 220 ولت.</v>
      </c>
      <c r="C1704" s="60" t="str">
        <f>'متره برق'!R5561</f>
        <v>عدد</v>
      </c>
      <c r="D1704" s="60">
        <f>'متره برق'!S5561</f>
        <v>0</v>
      </c>
      <c r="E1704" s="94" t="e">
        <f>VLOOKUP(A1704,'متره برق'!A:K,9,FALSE)</f>
        <v>#N/A</v>
      </c>
      <c r="F1704" s="97">
        <f t="shared" si="55"/>
        <v>0</v>
      </c>
      <c r="G1704" s="98"/>
    </row>
    <row r="1705" spans="1:7" ht="252.75" thickBot="1">
      <c r="A1705" s="60">
        <f>'متره برق'!P5562</f>
        <v>153401</v>
      </c>
      <c r="B1705" s="60" t="str">
        <f>'متره برق'!Q5562</f>
        <v>دستگاه اندازه‌گيري توان/ انرژي جهت اندازه‌گيري و نمايش كميت‌هاي الكتريكي شامل توان اكتيو، توان راكتيو، توان ظاهري (كنتور اكتيو سه تعرفه- كنتور راكتيو سه تعرفه) ولتاژ، جريان، فركانس، كسينوس في، ماكسيمتر، با وردي جريان 1 - 5 آمپر، مولتي رنج 5 الي 9999 آمپر، فركانس 45 الي 65 هرتز با ولتاژ ورودي تا 500 ولت بين دو فاز براي اتصال مستقيم و جهت اتصال از طريق ترانس مبدل ولتاژ PT با ولتاژ ثانويه 100/ ... يا 110/ ... ولت بين دو فاز و با ولتاژ اوليه قابل برنامه‌ريزي تا 400 كيلوولت با كلاس دقت (1) و با ولتاژ تغذيه 85 الي 260 ولت AC/DC‌، بدون حافظه ويژه Data Logging و بدون پورت ارتباط با كامپيوتر با نمايش دهنده LCD گرافيكي،‌ مجهز به باطري پشتيبان، تقويم و داراي سيستم تنظيم اتوماتيك Day Light Saving امكان كاليبراسيون نرم‌افزاري، در ابعاد 144×144 ميلي‌متر يا 96×96 ميلي‌متر، براي نصب در تابلو برق</v>
      </c>
      <c r="C1705" s="60" t="str">
        <f>'متره برق'!R5562</f>
        <v>عدد</v>
      </c>
      <c r="D1705" s="60">
        <f>'متره برق'!S5562</f>
        <v>8875000</v>
      </c>
      <c r="E1705" s="94" t="e">
        <f>VLOOKUP(A1705,'متره برق'!A:K,9,FALSE)</f>
        <v>#N/A</v>
      </c>
      <c r="F1705" s="97">
        <f t="shared" si="55"/>
        <v>0</v>
      </c>
      <c r="G1705" s="98"/>
    </row>
    <row r="1706" spans="1:7" ht="40.5" customHeight="1" thickBot="1">
      <c r="A1706" s="60" t="str">
        <f>'متره برق'!P5563</f>
        <v>153402</v>
      </c>
      <c r="B1706" s="60" t="str">
        <f>'متره برق'!Q5563</f>
        <v>ولتمتر</v>
      </c>
      <c r="C1706" s="60" t="str">
        <f>'متره برق'!R5563</f>
        <v>عدد</v>
      </c>
      <c r="D1706" s="60">
        <f>'متره برق'!S5563</f>
        <v>10000</v>
      </c>
      <c r="E1706" s="94" t="e">
        <f>VLOOKUP(A1706,'متره برق'!A:K,9,FALSE)</f>
        <v>#N/A</v>
      </c>
      <c r="F1706" s="97">
        <f t="shared" ref="F1706:F1708" si="56">IF(ISNA(E1706*D1706),0,ROUND((E1706*D1706),0))</f>
        <v>0</v>
      </c>
      <c r="G1706" s="100" t="s">
        <v>511</v>
      </c>
    </row>
    <row r="1707" spans="1:7" ht="47.25" customHeight="1" thickBot="1">
      <c r="A1707" s="60" t="str">
        <f>'متره برق'!P5564</f>
        <v>153403</v>
      </c>
      <c r="B1707" s="60" t="str">
        <f>'متره برق'!Q5564</f>
        <v>ولتمتر1</v>
      </c>
      <c r="C1707" s="60" t="str">
        <f>'متره برق'!R5564</f>
        <v>عدد</v>
      </c>
      <c r="D1707" s="60">
        <f>'متره برق'!S5564</f>
        <v>10001</v>
      </c>
      <c r="E1707" s="94" t="e">
        <f>VLOOKUP(A1707,'متره برق'!A:K,9,FALSE)</f>
        <v>#N/A</v>
      </c>
      <c r="F1707" s="97">
        <f t="shared" si="56"/>
        <v>0</v>
      </c>
      <c r="G1707" s="100" t="s">
        <v>511</v>
      </c>
    </row>
    <row r="1708" spans="1:7" ht="29.25" customHeight="1" thickBot="1">
      <c r="A1708" s="60" t="str">
        <f>'متره برق'!P5565</f>
        <v>153404</v>
      </c>
      <c r="B1708" s="60" t="str">
        <f>'متره برق'!Q5565</f>
        <v>ولتمتر2</v>
      </c>
      <c r="C1708" s="60" t="str">
        <f>'متره برق'!R5565</f>
        <v>عدد</v>
      </c>
      <c r="D1708" s="60">
        <f>'متره برق'!S5565</f>
        <v>10002</v>
      </c>
      <c r="E1708" s="94">
        <f>VLOOKUP(A1708,'متره برق'!A:K,9,FALSE)</f>
        <v>1</v>
      </c>
      <c r="F1708" s="97">
        <f t="shared" si="56"/>
        <v>10002</v>
      </c>
      <c r="G1708" s="100" t="s">
        <v>511</v>
      </c>
    </row>
    <row r="1709" spans="1:7" ht="24" thickBot="1">
      <c r="A1709" s="677" t="s">
        <v>659</v>
      </c>
      <c r="B1709" s="678"/>
      <c r="C1709" s="678"/>
      <c r="D1709" s="678"/>
      <c r="E1709" s="679"/>
      <c r="F1709" s="101">
        <f>SUM(F1637:F1705)</f>
        <v>984000</v>
      </c>
      <c r="G1709" s="102" t="s">
        <v>77</v>
      </c>
    </row>
    <row r="1710" spans="1:7" ht="24" thickBot="1">
      <c r="A1710" s="677" t="s">
        <v>660</v>
      </c>
      <c r="B1710" s="678"/>
      <c r="C1710" s="678"/>
      <c r="D1710" s="678"/>
      <c r="E1710" s="679"/>
      <c r="F1710" s="109">
        <f>SUM(F1706:F1708)</f>
        <v>10002</v>
      </c>
      <c r="G1710" s="102" t="s">
        <v>77</v>
      </c>
    </row>
    <row r="1711" spans="1:7" ht="24" thickBot="1">
      <c r="A1711" s="680" t="s">
        <v>3601</v>
      </c>
      <c r="B1711" s="681"/>
      <c r="C1711" s="681"/>
      <c r="D1711" s="681"/>
      <c r="E1711" s="681"/>
      <c r="F1711" s="681"/>
      <c r="G1711" s="683"/>
    </row>
    <row r="1712" spans="1:7" ht="44.25" customHeight="1" thickBot="1">
      <c r="A1712" s="60">
        <f>'متره برق'!P5566</f>
        <v>160101</v>
      </c>
      <c r="B1712" s="60" t="str">
        <f>'متره برق'!Q5566</f>
        <v>دژنكتور كم روغن 6 كيلوولتي 630 آمپري با جريان نامي قطع اتصال كوتاه 25 كيلوآمپر با فرمان قطع و وصل دستي به طور كامل.</v>
      </c>
      <c r="C1712" s="60" t="str">
        <f>'متره برق'!R5566</f>
        <v>عدد</v>
      </c>
      <c r="D1712" s="60">
        <f>'متره برق'!S5566</f>
        <v>67686000</v>
      </c>
      <c r="E1712" s="94">
        <f>VLOOKUP(A1712,'متره برق'!A:K,9,FALSE)</f>
        <v>1</v>
      </c>
      <c r="F1712" s="97">
        <f t="shared" si="53"/>
        <v>67686000</v>
      </c>
      <c r="G1712" s="98"/>
    </row>
    <row r="1713" spans="1:7" ht="48" thickBot="1">
      <c r="A1713" s="60">
        <f>'متره برق'!P5567</f>
        <v>160102</v>
      </c>
      <c r="B1713" s="60" t="str">
        <f>'متره برق'!Q5567</f>
        <v>دژنكتور كم روغن 11 كيلوولتي 630 آمپري با جريان نامي قطع اتصال كوتاه 25 كيلوآمپر با فرمان قطع و وصل دستي به طور كامل.</v>
      </c>
      <c r="C1713" s="60" t="str">
        <f>'متره برق'!R5567</f>
        <v>عدد</v>
      </c>
      <c r="D1713" s="60">
        <f>'متره برق'!S5567</f>
        <v>80040000</v>
      </c>
      <c r="E1713" s="94" t="e">
        <f>VLOOKUP(A1713,'متره برق'!A:K,9,FALSE)</f>
        <v>#N/A</v>
      </c>
      <c r="F1713" s="97">
        <f t="shared" ref="F1713:F1776" si="57">IF(ISNA(E1713*D1713),0,ROUND((E1713*D1713),0))</f>
        <v>0</v>
      </c>
      <c r="G1713" s="98"/>
    </row>
    <row r="1714" spans="1:7" ht="48" thickBot="1">
      <c r="A1714" s="60">
        <f>'متره برق'!P5568</f>
        <v>160103</v>
      </c>
      <c r="B1714" s="60" t="str">
        <f>'متره برق'!Q5568</f>
        <v>دژنكتور كم روغن 20 كيلوولتي 630 آمپري با جريان نامي قطع اتصال كوتاه 25 كيلوآمپر با فرمان قطع و وصل دستي به طور كامل.</v>
      </c>
      <c r="C1714" s="60" t="str">
        <f>'متره برق'!R5568</f>
        <v>عدد</v>
      </c>
      <c r="D1714" s="60">
        <f>'متره برق'!S5568</f>
        <v>86051000</v>
      </c>
      <c r="E1714" s="94" t="e">
        <f>VLOOKUP(A1714,'متره برق'!A:K,9,FALSE)</f>
        <v>#N/A</v>
      </c>
      <c r="F1714" s="97">
        <f t="shared" si="57"/>
        <v>0</v>
      </c>
      <c r="G1714" s="98"/>
    </row>
    <row r="1715" spans="1:7" ht="48" thickBot="1">
      <c r="A1715" s="60">
        <f>'متره برق'!P5569</f>
        <v>160104</v>
      </c>
      <c r="B1715" s="60" t="str">
        <f>'متره برق'!Q5569</f>
        <v>دژنكتور كم روغن 33 كيلوولتي 630 آمپري با جريان نامي قطع اتصال كوتاه 25 كيلوآمپر با فرمان قطع و وصل دستي به طور كامل.</v>
      </c>
      <c r="C1715" s="60" t="str">
        <f>'متره برق'!R5569</f>
        <v>عدد</v>
      </c>
      <c r="D1715" s="60">
        <f>'متره برق'!S5569</f>
        <v>0</v>
      </c>
      <c r="E1715" s="94" t="e">
        <f>VLOOKUP(A1715,'متره برق'!A:K,9,FALSE)</f>
        <v>#N/A</v>
      </c>
      <c r="F1715" s="97">
        <f t="shared" si="57"/>
        <v>0</v>
      </c>
      <c r="G1715" s="98"/>
    </row>
    <row r="1716" spans="1:7" ht="48" thickBot="1">
      <c r="A1716" s="60">
        <f>'متره برق'!P5570</f>
        <v>160105</v>
      </c>
      <c r="B1716" s="60" t="str">
        <f>'متره برق'!Q5570</f>
        <v>دژنكتور SF6، 20 كيلوولتي 630 آمپري با جريان نامي قطع اتصال كوتاه 16 كيلوآمپر با فرمان قطع و وصل دستي به طور كامل.</v>
      </c>
      <c r="C1716" s="60" t="str">
        <f>'متره برق'!R5570</f>
        <v>عدد</v>
      </c>
      <c r="D1716" s="60">
        <f>'متره برق'!S5570</f>
        <v>85509000</v>
      </c>
      <c r="E1716" s="94" t="e">
        <f>VLOOKUP(A1716,'متره برق'!A:K,9,FALSE)</f>
        <v>#N/A</v>
      </c>
      <c r="F1716" s="97">
        <f t="shared" si="57"/>
        <v>0</v>
      </c>
      <c r="G1716" s="98"/>
    </row>
    <row r="1717" spans="1:7" ht="48" thickBot="1">
      <c r="A1717" s="60">
        <f>'متره برق'!P5571</f>
        <v>160106</v>
      </c>
      <c r="B1717" s="60" t="str">
        <f>'متره برق'!Q5571</f>
        <v>دژنكتور SF6، 33 كيلوولتي 630 آمپري با جريان نامي قطع اتصال كوتاه 16 كيلوآمپر با فرمان قطع و وصل دستي به طور كامل.</v>
      </c>
      <c r="C1717" s="60" t="str">
        <f>'متره برق'!R5571</f>
        <v>عدد</v>
      </c>
      <c r="D1717" s="60">
        <f>'متره برق'!S5571</f>
        <v>110759000</v>
      </c>
      <c r="E1717" s="94" t="e">
        <f>VLOOKUP(A1717,'متره برق'!A:K,9,FALSE)</f>
        <v>#N/A</v>
      </c>
      <c r="F1717" s="97">
        <f t="shared" si="57"/>
        <v>0</v>
      </c>
      <c r="G1717" s="98"/>
    </row>
    <row r="1718" spans="1:7" ht="48" thickBot="1">
      <c r="A1718" s="60">
        <f>'متره برق'!P5572</f>
        <v>160107</v>
      </c>
      <c r="B1718" s="60" t="str">
        <f>'متره برق'!Q5572</f>
        <v>دژنكتور خلاء، 20 كيلوولتي 630 آمپري با جريان نامي قطع اتصال كوتاه 16 كيلوآمپر با فرمان قطع و وصل دستي به طور كامل.</v>
      </c>
      <c r="C1718" s="60" t="str">
        <f>'متره برق'!R5572</f>
        <v>عدد</v>
      </c>
      <c r="D1718" s="60">
        <f>'متره برق'!S5572</f>
        <v>103689000</v>
      </c>
      <c r="E1718" s="94" t="e">
        <f>VLOOKUP(A1718,'متره برق'!A:K,9,FALSE)</f>
        <v>#N/A</v>
      </c>
      <c r="F1718" s="97">
        <f t="shared" si="57"/>
        <v>0</v>
      </c>
      <c r="G1718" s="98"/>
    </row>
    <row r="1719" spans="1:7" ht="48" thickBot="1">
      <c r="A1719" s="60">
        <f>'متره برق'!P5573</f>
        <v>160108</v>
      </c>
      <c r="B1719" s="60" t="str">
        <f>'متره برق'!Q5573</f>
        <v>دژنكتور خلاء، 33 كيلوولتي 630 آمپري با جريان نامي قطع اتصال كوتاه 16 كيلوآمپر با فرمان قطع و وصل دستي به طور كامل.</v>
      </c>
      <c r="C1719" s="60" t="str">
        <f>'متره برق'!R5573</f>
        <v>عدد</v>
      </c>
      <c r="D1719" s="60">
        <f>'متره برق'!S5573</f>
        <v>0</v>
      </c>
      <c r="E1719" s="94" t="e">
        <f>VLOOKUP(A1719,'متره برق'!A:K,9,FALSE)</f>
        <v>#N/A</v>
      </c>
      <c r="F1719" s="97">
        <f t="shared" si="57"/>
        <v>0</v>
      </c>
      <c r="G1719" s="98"/>
    </row>
    <row r="1720" spans="1:7" ht="32.25" thickBot="1">
      <c r="A1720" s="60">
        <f>'متره برق'!P5574</f>
        <v>160201</v>
      </c>
      <c r="B1720" s="60" t="str">
        <f>'متره برق'!Q5574</f>
        <v>رله پريمر جهت نصب روي دژنكتور با جريان نامي 20 تا 80 آمپر به طور كامل.</v>
      </c>
      <c r="C1720" s="60" t="str">
        <f>'متره برق'!R5574</f>
        <v>عدد</v>
      </c>
      <c r="D1720" s="60">
        <f>'متره برق'!S5574</f>
        <v>7719000</v>
      </c>
      <c r="E1720" s="94" t="e">
        <f>VLOOKUP(A1720,'متره برق'!A:K,9,FALSE)</f>
        <v>#N/A</v>
      </c>
      <c r="F1720" s="97">
        <f t="shared" si="57"/>
        <v>0</v>
      </c>
      <c r="G1720" s="98"/>
    </row>
    <row r="1721" spans="1:7" ht="32.25" thickBot="1">
      <c r="A1721" s="60">
        <f>'متره برق'!P5575</f>
        <v>160202</v>
      </c>
      <c r="B1721" s="60" t="str">
        <f>'متره برق'!Q5575</f>
        <v>رله پريمر جهت نصب روي دژنكتور با جريان نامي 100 تا 150 آمپر به طور كامل.</v>
      </c>
      <c r="C1721" s="60" t="str">
        <f>'متره برق'!R5575</f>
        <v>عدد</v>
      </c>
      <c r="D1721" s="60">
        <f>'متره برق'!S5575</f>
        <v>8330000</v>
      </c>
      <c r="E1721" s="94" t="e">
        <f>VLOOKUP(A1721,'متره برق'!A:K,9,FALSE)</f>
        <v>#N/A</v>
      </c>
      <c r="F1721" s="97">
        <f t="shared" si="57"/>
        <v>0</v>
      </c>
      <c r="G1721" s="98"/>
    </row>
    <row r="1722" spans="1:7" ht="32.25" thickBot="1">
      <c r="A1722" s="60">
        <f>'متره برق'!P5576</f>
        <v>160203</v>
      </c>
      <c r="B1722" s="60" t="str">
        <f>'متره برق'!Q5576</f>
        <v>رله پريمر جهت نصب روي دژنكتور با جريان نامي 200 تا 400 آمپر به طور كامل.</v>
      </c>
      <c r="C1722" s="60" t="str">
        <f>'متره برق'!R5576</f>
        <v>عدد</v>
      </c>
      <c r="D1722" s="60">
        <f>'متره برق'!S5576</f>
        <v>9167000</v>
      </c>
      <c r="E1722" s="94" t="e">
        <f>VLOOKUP(A1722,'متره برق'!A:K,9,FALSE)</f>
        <v>#N/A</v>
      </c>
      <c r="F1722" s="97">
        <f t="shared" si="57"/>
        <v>0</v>
      </c>
      <c r="G1722" s="98"/>
    </row>
    <row r="1723" spans="1:7" ht="48" thickBot="1">
      <c r="A1723" s="60">
        <f>'متره برق'!P5577</f>
        <v>160301</v>
      </c>
      <c r="B1723" s="60" t="str">
        <f>'متره برق'!Q5577</f>
        <v>دژنكتور كم روغن 20 كيلوولتي 630 آمپري با جريان نامي قطع اتصال كوتاه 25 كيلوآمپر با فرمان قطع و وصل دستي به طور كامل جهت نصب در سلول كامپكت.</v>
      </c>
      <c r="C1723" s="60" t="str">
        <f>'متره برق'!R5577</f>
        <v>عدد</v>
      </c>
      <c r="D1723" s="60">
        <f>'متره برق'!S5577</f>
        <v>0</v>
      </c>
      <c r="E1723" s="94" t="e">
        <f>VLOOKUP(A1723,'متره برق'!A:K,9,FALSE)</f>
        <v>#N/A</v>
      </c>
      <c r="F1723" s="97">
        <f t="shared" si="57"/>
        <v>0</v>
      </c>
      <c r="G1723" s="98"/>
    </row>
    <row r="1724" spans="1:7" ht="48" thickBot="1">
      <c r="A1724" s="60">
        <f>'متره برق'!P5578</f>
        <v>160302</v>
      </c>
      <c r="B1724" s="60" t="str">
        <f>'متره برق'!Q5578</f>
        <v>دژنكتور SF6، 20 كيلوولتي 630 آمپري با جريان نامي قطع اتصال كوتاه 16 كيلوآمپر با فرمان قطع و وصل دستي به طور كامل جهت نصب در سلول كامپكت.</v>
      </c>
      <c r="C1724" s="60" t="str">
        <f>'متره برق'!R5578</f>
        <v>عدد</v>
      </c>
      <c r="D1724" s="60">
        <f>'متره برق'!S5578</f>
        <v>80459000</v>
      </c>
      <c r="E1724" s="94" t="e">
        <f>VLOOKUP(A1724,'متره برق'!A:K,9,FALSE)</f>
        <v>#N/A</v>
      </c>
      <c r="F1724" s="97">
        <f t="shared" si="57"/>
        <v>0</v>
      </c>
      <c r="G1724" s="98"/>
    </row>
    <row r="1725" spans="1:7" ht="48" thickBot="1">
      <c r="A1725" s="60">
        <f>'متره برق'!P5579</f>
        <v>160303</v>
      </c>
      <c r="B1725" s="60" t="str">
        <f>'متره برق'!Q5579</f>
        <v>دژنكتور خلاء، 20 كيلوولتي 630 آمپري با جريان نامي قطع اتصال كوتاه 16 كيلوآمپر با فرمان قطع و وصل دستي به طور كامل جهت نصب در سلول كامپكت.</v>
      </c>
      <c r="C1725" s="60" t="str">
        <f>'متره برق'!R5579</f>
        <v>عدد</v>
      </c>
      <c r="D1725" s="60">
        <f>'متره برق'!S5579</f>
        <v>103689000</v>
      </c>
      <c r="E1725" s="94" t="e">
        <f>VLOOKUP(A1725,'متره برق'!A:K,9,FALSE)</f>
        <v>#N/A</v>
      </c>
      <c r="F1725" s="97">
        <f t="shared" si="57"/>
        <v>0</v>
      </c>
      <c r="G1725" s="98"/>
    </row>
    <row r="1726" spans="1:7" ht="48" thickBot="1">
      <c r="A1726" s="60">
        <f>'متره برق'!P5580</f>
        <v>160401</v>
      </c>
      <c r="B1726" s="60" t="str">
        <f>'متره برق'!Q5580</f>
        <v>سكسيونر سه پل غير قابل قطع زير بار 6 كيلوولتي 630 آمپري با جريان ضربه‌اي 40 كيلوآمپر با فرمان قطع و وصل دستي، به طور كامل.</v>
      </c>
      <c r="C1726" s="60" t="str">
        <f>'متره برق'!R5580</f>
        <v>عدد</v>
      </c>
      <c r="D1726" s="60">
        <f>'متره برق'!S5580</f>
        <v>8728000</v>
      </c>
      <c r="E1726" s="94" t="e">
        <f>VLOOKUP(A1726,'متره برق'!A:K,9,FALSE)</f>
        <v>#N/A</v>
      </c>
      <c r="F1726" s="97">
        <f t="shared" si="57"/>
        <v>0</v>
      </c>
      <c r="G1726" s="98"/>
    </row>
    <row r="1727" spans="1:7" ht="48" thickBot="1">
      <c r="A1727" s="60">
        <f>'متره برق'!P5581</f>
        <v>160402</v>
      </c>
      <c r="B1727" s="60" t="str">
        <f>'متره برق'!Q5581</f>
        <v>سكسيونر سه پل غير قابل قطع زير بار 11 كيلوولتي 630 آمپري با جريان ضربه‌اي 40 كيلوآمپر با فرمان قطع و وصل دستي، به طور كامل.</v>
      </c>
      <c r="C1727" s="60" t="str">
        <f>'متره برق'!R5581</f>
        <v>عدد</v>
      </c>
      <c r="D1727" s="60">
        <f>'متره برق'!S5581</f>
        <v>11715000</v>
      </c>
      <c r="E1727" s="94" t="e">
        <f>VLOOKUP(A1727,'متره برق'!A:K,9,FALSE)</f>
        <v>#N/A</v>
      </c>
      <c r="F1727" s="97">
        <f t="shared" si="57"/>
        <v>0</v>
      </c>
      <c r="G1727" s="98"/>
    </row>
    <row r="1728" spans="1:7" ht="48" thickBot="1">
      <c r="A1728" s="60">
        <f>'متره برق'!P5582</f>
        <v>160403</v>
      </c>
      <c r="B1728" s="60" t="str">
        <f>'متره برق'!Q5582</f>
        <v>سكسيونر سه پل غير قابل قطع زير بار 20 كيلوولتي 630 آمپري با جريان ضربه‌اي 40 كيلوآمپر با فرمان قطع و وصل دستي، به طور كامل.</v>
      </c>
      <c r="C1728" s="60" t="str">
        <f>'متره برق'!R5582</f>
        <v>عدد</v>
      </c>
      <c r="D1728" s="60">
        <f>'متره برق'!S5582</f>
        <v>13855000</v>
      </c>
      <c r="E1728" s="94" t="e">
        <f>VLOOKUP(A1728,'متره برق'!A:K,9,FALSE)</f>
        <v>#N/A</v>
      </c>
      <c r="F1728" s="97">
        <f t="shared" si="57"/>
        <v>0</v>
      </c>
      <c r="G1728" s="98"/>
    </row>
    <row r="1729" spans="1:7" ht="48" thickBot="1">
      <c r="A1729" s="60">
        <f>'متره برق'!P5583</f>
        <v>160404</v>
      </c>
      <c r="B1729" s="60" t="str">
        <f>'متره برق'!Q5583</f>
        <v>سكسيونر سه پل غير قابل قطع زير بار 33 كيلوولتي 630 آمپري با جريان ضربه‌اي 40 كيلوآمپر با فرمان قطع و وصل دستي، به طور كامل.</v>
      </c>
      <c r="C1729" s="60" t="str">
        <f>'متره برق'!R5583</f>
        <v>عدد</v>
      </c>
      <c r="D1729" s="60">
        <f>'متره برق'!S5583</f>
        <v>15036000</v>
      </c>
      <c r="E1729" s="94" t="e">
        <f>VLOOKUP(A1729,'متره برق'!A:K,9,FALSE)</f>
        <v>#N/A</v>
      </c>
      <c r="F1729" s="97">
        <f t="shared" si="57"/>
        <v>0</v>
      </c>
      <c r="G1729" s="98"/>
    </row>
    <row r="1730" spans="1:7" ht="48" thickBot="1">
      <c r="A1730" s="60">
        <f>'متره برق'!P5584</f>
        <v>160501</v>
      </c>
      <c r="B1730" s="60" t="str">
        <f>'متره برق'!Q5584</f>
        <v>سكسيونر سه پل غير قابل قطع زير بار 20 كيلوولتي 630 آمپري با جريان ضربه‌اي 40 كيلوآمپر با فرمان قطع و وصل دستي، به طور كامل جهت نصب در سلول كامپكت.</v>
      </c>
      <c r="C1730" s="60" t="str">
        <f>'متره برق'!R5584</f>
        <v>عدد</v>
      </c>
      <c r="D1730" s="60">
        <f>'متره برق'!S5584</f>
        <v>33168000</v>
      </c>
      <c r="E1730" s="94" t="e">
        <f>VLOOKUP(A1730,'متره برق'!A:K,9,FALSE)</f>
        <v>#N/A</v>
      </c>
      <c r="F1730" s="97">
        <f t="shared" si="57"/>
        <v>0</v>
      </c>
      <c r="G1730" s="98"/>
    </row>
    <row r="1731" spans="1:7" ht="48" thickBot="1">
      <c r="A1731" s="60">
        <f>'متره برق'!P5585</f>
        <v>160601</v>
      </c>
      <c r="B1731" s="60" t="str">
        <f>'متره برق'!Q5585</f>
        <v>سكسيونر سه پل قابل قطع زير بار 6 كيلوولتي 630 آمپري با جريان ضربه‌اي 40 كيلوآمپر با فرمان قطع و وصل دستي و جرقه گير، به طور كامل.</v>
      </c>
      <c r="C1731" s="60" t="str">
        <f>'متره برق'!R5585</f>
        <v>عدد</v>
      </c>
      <c r="D1731" s="60">
        <f>'متره برق'!S5585</f>
        <v>17838000</v>
      </c>
      <c r="E1731" s="94" t="e">
        <f>VLOOKUP(A1731,'متره برق'!A:K,9,FALSE)</f>
        <v>#N/A</v>
      </c>
      <c r="F1731" s="97">
        <f t="shared" si="57"/>
        <v>0</v>
      </c>
      <c r="G1731" s="98"/>
    </row>
    <row r="1732" spans="1:7" ht="63.75" thickBot="1">
      <c r="A1732" s="60">
        <f>'متره برق'!P5586</f>
        <v>160602</v>
      </c>
      <c r="B1732" s="60" t="str">
        <f>'متره برق'!Q5586</f>
        <v>سكسيونر سه پل قابل قطع زير بار 6 كيلوولتي 630 آمپري با جريان ضربه‌اي 40 كيلوآمپر فيوزدار، بدون فشنگ فيوز با فرمان قطع و وصل دستي و جرقه گير، به طور كامل.</v>
      </c>
      <c r="C1732" s="60" t="str">
        <f>'متره برق'!R5586</f>
        <v>عدد</v>
      </c>
      <c r="D1732" s="60">
        <f>'متره برق'!S5586</f>
        <v>20017000</v>
      </c>
      <c r="E1732" s="94" t="e">
        <f>VLOOKUP(A1732,'متره برق'!A:K,9,FALSE)</f>
        <v>#N/A</v>
      </c>
      <c r="F1732" s="97">
        <f t="shared" si="57"/>
        <v>0</v>
      </c>
      <c r="G1732" s="98"/>
    </row>
    <row r="1733" spans="1:7" ht="48" thickBot="1">
      <c r="A1733" s="60">
        <f>'متره برق'!P5587</f>
        <v>160603</v>
      </c>
      <c r="B1733" s="60" t="str">
        <f>'متره برق'!Q5587</f>
        <v>سكسيونر سه پل قابل قطع زير بار 11 كيلوولتي 630 آمپري با جريان ضربه‌اي 40 كيلوآمپر با فرمان قطع و وصل دستي و جرقه گير، به طور كامل.</v>
      </c>
      <c r="C1733" s="60" t="str">
        <f>'متره برق'!R5587</f>
        <v>عدد</v>
      </c>
      <c r="D1733" s="60">
        <f>'متره برق'!S5587</f>
        <v>17975000</v>
      </c>
      <c r="E1733" s="94" t="e">
        <f>VLOOKUP(A1733,'متره برق'!A:K,9,FALSE)</f>
        <v>#N/A</v>
      </c>
      <c r="F1733" s="97">
        <f t="shared" si="57"/>
        <v>0</v>
      </c>
      <c r="G1733" s="98"/>
    </row>
    <row r="1734" spans="1:7" ht="63.75" thickBot="1">
      <c r="A1734" s="60">
        <f>'متره برق'!P5588</f>
        <v>160604</v>
      </c>
      <c r="B1734" s="60" t="str">
        <f>'متره برق'!Q5588</f>
        <v>سكسيونر سه پل قابل قطع زير بار 11 كيلوولتي 630 آمپري با جريان ضربه‌اي 40 كيلوآمپر، فيوزدار، بدون فشنگ فيوز با فرمان قطع و وصل دستي و جرقه گير، به طور كامل.</v>
      </c>
      <c r="C1734" s="60" t="str">
        <f>'متره برق'!R5588</f>
        <v>عدد</v>
      </c>
      <c r="D1734" s="60">
        <f>'متره برق'!S5588</f>
        <v>20153000</v>
      </c>
      <c r="E1734" s="94" t="e">
        <f>VLOOKUP(A1734,'متره برق'!A:K,9,FALSE)</f>
        <v>#N/A</v>
      </c>
      <c r="F1734" s="97">
        <f t="shared" si="57"/>
        <v>0</v>
      </c>
      <c r="G1734" s="98"/>
    </row>
    <row r="1735" spans="1:7" ht="48" thickBot="1">
      <c r="A1735" s="60">
        <f>'متره برق'!P5589</f>
        <v>160605</v>
      </c>
      <c r="B1735" s="60" t="str">
        <f>'متره برق'!Q5589</f>
        <v>سكسيونر سه پل قابل قطع زير بار 20 كيلوولتي 630 آمپري با جريان ضربه‌اي 40 كيلوآمپر با فرمان قطع و وصل دستي و جرقه گير، به طور كامل.</v>
      </c>
      <c r="C1735" s="60" t="str">
        <f>'متره برق'!R5589</f>
        <v>عدد</v>
      </c>
      <c r="D1735" s="60">
        <f>'متره برق'!S5589</f>
        <v>17975000</v>
      </c>
      <c r="E1735" s="94" t="e">
        <f>VLOOKUP(A1735,'متره برق'!A:K,9,FALSE)</f>
        <v>#N/A</v>
      </c>
      <c r="F1735" s="97">
        <f t="shared" si="57"/>
        <v>0</v>
      </c>
      <c r="G1735" s="98"/>
    </row>
    <row r="1736" spans="1:7" ht="63.75" thickBot="1">
      <c r="A1736" s="60">
        <f>'متره برق'!P5590</f>
        <v>160606</v>
      </c>
      <c r="B1736" s="60" t="str">
        <f>'متره برق'!Q5590</f>
        <v>سكسيونر سه پل قابل قطع زير بار 20 كيلوولتي 630 آمپري با جريان ضربه‌اي 40 كيلوآمپر فيوزدار، بدون فشنگ فيوز با فرمان قطع و وصل دستي و جرقه گير، به طور كامل.</v>
      </c>
      <c r="C1736" s="60" t="str">
        <f>'متره برق'!R5590</f>
        <v>عدد</v>
      </c>
      <c r="D1736" s="60">
        <f>'متره برق'!S5590</f>
        <v>20153000</v>
      </c>
      <c r="E1736" s="94" t="e">
        <f>VLOOKUP(A1736,'متره برق'!A:K,9,FALSE)</f>
        <v>#N/A</v>
      </c>
      <c r="F1736" s="97">
        <f t="shared" si="57"/>
        <v>0</v>
      </c>
      <c r="G1736" s="98"/>
    </row>
    <row r="1737" spans="1:7" ht="48" thickBot="1">
      <c r="A1737" s="60">
        <f>'متره برق'!P5591</f>
        <v>160607</v>
      </c>
      <c r="B1737" s="60" t="str">
        <f>'متره برق'!Q5591</f>
        <v>سكسيونر سه پل قابل قطع زير بار 33 كيلوولتي 630 آمپري با جريان ضربه‌اي 40 كيلوآمپر با فرمان قطع و وصل دستي و جرقه گير، به طور كامل.</v>
      </c>
      <c r="C1737" s="60" t="str">
        <f>'متره برق'!R5591</f>
        <v>عدد</v>
      </c>
      <c r="D1737" s="60">
        <f>'متره برق'!S5591</f>
        <v>0</v>
      </c>
      <c r="E1737" s="94" t="e">
        <f>VLOOKUP(A1737,'متره برق'!A:K,9,FALSE)</f>
        <v>#N/A</v>
      </c>
      <c r="F1737" s="97">
        <f t="shared" si="57"/>
        <v>0</v>
      </c>
      <c r="G1737" s="98"/>
    </row>
    <row r="1738" spans="1:7" ht="63.75" thickBot="1">
      <c r="A1738" s="60">
        <f>'متره برق'!P5592</f>
        <v>160608</v>
      </c>
      <c r="B1738" s="60" t="str">
        <f>'متره برق'!Q5592</f>
        <v>سكسيونر سه پل قابل قطع زير بار 33 كيلوولتي 630 آمپري با جريان ضربه‌اي 40 كيلوآمپر فيوزدار، بدون فشنگ فيوز با فرمان قطع و وصل دستي و جرقه گير، به طور كامل.</v>
      </c>
      <c r="C1738" s="60" t="str">
        <f>'متره برق'!R5592</f>
        <v>عدد</v>
      </c>
      <c r="D1738" s="60">
        <f>'متره برق'!S5592</f>
        <v>0</v>
      </c>
      <c r="E1738" s="94" t="e">
        <f>VLOOKUP(A1738,'متره برق'!A:K,9,FALSE)</f>
        <v>#N/A</v>
      </c>
      <c r="F1738" s="97">
        <f t="shared" si="57"/>
        <v>0</v>
      </c>
      <c r="G1738" s="98"/>
    </row>
    <row r="1739" spans="1:7" ht="48" thickBot="1">
      <c r="A1739" s="60">
        <f>'متره برق'!P5593</f>
        <v>160701</v>
      </c>
      <c r="B1739" s="60" t="str">
        <f>'متره برق'!Q5593</f>
        <v>سكسيونر سه پل قابل قطع زير بار 20 كيلوولتي 630 آمپري با جريان ضربه‌اي 40 كيلوآمپر با فرمان قطع و وصل دستي، به طور كامل جهت نصب در سلول كامپكت.</v>
      </c>
      <c r="C1739" s="60" t="str">
        <f>'متره برق'!R5593</f>
        <v>عدد</v>
      </c>
      <c r="D1739" s="60">
        <f>'متره برق'!S5593</f>
        <v>0</v>
      </c>
      <c r="E1739" s="94" t="e">
        <f>VLOOKUP(A1739,'متره برق'!A:K,9,FALSE)</f>
        <v>#N/A</v>
      </c>
      <c r="F1739" s="97">
        <f t="shared" si="57"/>
        <v>0</v>
      </c>
      <c r="G1739" s="98"/>
    </row>
    <row r="1740" spans="1:7" ht="63.75" thickBot="1">
      <c r="A1740" s="60">
        <f>'متره برق'!P5594</f>
        <v>160702</v>
      </c>
      <c r="B1740" s="60" t="str">
        <f>'متره برق'!Q5594</f>
        <v>سكسيونر سه پل قابل قطع زير بار 20 كيلوولتي 630 آمپري با جريان ضربه‌اي 40 كيلوآمپر فيوزدار با سه عدد فيوز فشار متوسط با فرمان قطع و وصل دستي، به طور كامل جهت نصب در سلول كامپكت.</v>
      </c>
      <c r="C1740" s="60" t="str">
        <f>'متره برق'!R5594</f>
        <v>عدد</v>
      </c>
      <c r="D1740" s="60">
        <f>'متره برق'!S5594</f>
        <v>0</v>
      </c>
      <c r="E1740" s="94" t="e">
        <f>VLOOKUP(A1740,'متره برق'!A:K,9,FALSE)</f>
        <v>#N/A</v>
      </c>
      <c r="F1740" s="97">
        <f t="shared" si="57"/>
        <v>0</v>
      </c>
      <c r="G1740" s="98"/>
    </row>
    <row r="1741" spans="1:7" ht="48" thickBot="1">
      <c r="A1741" s="60">
        <f>'متره برق'!P5595</f>
        <v>160703</v>
      </c>
      <c r="B1741" s="60" t="str">
        <f>'متره برق'!Q5595</f>
        <v>سكسيونر قابل قطع زير بار 20 كيلوولتي 630 آمپري با جريان ضربه‌اي 40 كيلوآمپر از نوع SF6 با فرمان قطع و وصل دستي، به طور كامل جهت نصب در سلول كامپكت.</v>
      </c>
      <c r="C1741" s="60" t="str">
        <f>'متره برق'!R5595</f>
        <v>عدد</v>
      </c>
      <c r="D1741" s="60">
        <f>'متره برق'!S5595</f>
        <v>52397000</v>
      </c>
      <c r="E1741" s="94" t="e">
        <f>VLOOKUP(A1741,'متره برق'!A:K,9,FALSE)</f>
        <v>#N/A</v>
      </c>
      <c r="F1741" s="97">
        <f t="shared" si="57"/>
        <v>0</v>
      </c>
      <c r="G1741" s="98"/>
    </row>
    <row r="1742" spans="1:7" ht="63.75" thickBot="1">
      <c r="A1742" s="60">
        <f>'متره برق'!P5596</f>
        <v>160704</v>
      </c>
      <c r="B1742" s="60" t="str">
        <f>'متره برق'!Q5596</f>
        <v>سكسيونر قابل قطع زير بار 20 كيلوولتي 630 آمپري با جريان ضربه‌اي 40 كيلوآمپر از نوع SF6 فيوزدار با سه عدد فيوز فشار متوسط با فرمان قطع و وصل دستي، به طور كامل جهت نصب در سلول كامپكت.</v>
      </c>
      <c r="C1742" s="60" t="str">
        <f>'متره برق'!R5596</f>
        <v>عدد</v>
      </c>
      <c r="D1742" s="60">
        <f>'متره برق'!S5596</f>
        <v>65527000</v>
      </c>
      <c r="E1742" s="94" t="e">
        <f>VLOOKUP(A1742,'متره برق'!A:K,9,FALSE)</f>
        <v>#N/A</v>
      </c>
      <c r="F1742" s="97">
        <f t="shared" si="57"/>
        <v>0</v>
      </c>
      <c r="G1742" s="98"/>
    </row>
    <row r="1743" spans="1:7" ht="48" thickBot="1">
      <c r="A1743" s="60">
        <f>'متره برق'!P5597</f>
        <v>160705</v>
      </c>
      <c r="B1743" s="60" t="str">
        <f>'متره برق'!Q5597</f>
        <v>سكسيونر قابل قطع زير بار 20 كيلوولتي 630 آمپري با جريان ضربه‌اي 40 كيلوآمپر از نوع خلاء با فرمان قطع و وصل دستي، به طور كامل جهت نصب در سلول كامپكت.</v>
      </c>
      <c r="C1743" s="60" t="str">
        <f>'متره برق'!R5597</f>
        <v>عدد</v>
      </c>
      <c r="D1743" s="60">
        <f>'متره برق'!S5597</f>
        <v>0</v>
      </c>
      <c r="E1743" s="94" t="e">
        <f>VLOOKUP(A1743,'متره برق'!A:K,9,FALSE)</f>
        <v>#N/A</v>
      </c>
      <c r="F1743" s="97">
        <f t="shared" si="57"/>
        <v>0</v>
      </c>
      <c r="G1743" s="98"/>
    </row>
    <row r="1744" spans="1:7" ht="63.75" thickBot="1">
      <c r="A1744" s="60">
        <f>'متره برق'!P5598</f>
        <v>160706</v>
      </c>
      <c r="B1744" s="60" t="str">
        <f>'متره برق'!Q5598</f>
        <v>سكسيونر قابل قطع زير بار 20 كيلوولتي 630 آمپري با جريان ضربه‌اي 40 كيلوآمپر از نوع خلاء، فيوزدار با سه عدد فيوز فشار متوسط با فرمان قطع و وصل دستي، به طور كامل جهت نصب در سلول كامپكت.</v>
      </c>
      <c r="C1744" s="60" t="str">
        <f>'متره برق'!R5598</f>
        <v>عدد</v>
      </c>
      <c r="D1744" s="60">
        <f>'متره برق'!S5598</f>
        <v>0</v>
      </c>
      <c r="E1744" s="94" t="e">
        <f>VLOOKUP(A1744,'متره برق'!A:K,9,FALSE)</f>
        <v>#N/A</v>
      </c>
      <c r="F1744" s="97">
        <f t="shared" si="57"/>
        <v>0</v>
      </c>
      <c r="G1744" s="98"/>
    </row>
    <row r="1745" spans="1:7" ht="32.25" thickBot="1">
      <c r="A1745" s="60">
        <f>'متره برق'!P5599</f>
        <v>160901</v>
      </c>
      <c r="B1745" s="60" t="str">
        <f>'متره برق'!Q5599</f>
        <v>كليد اتصال زمين سه پل 6 كيلوولتي با جريان ضربه‌اي 50 كيلوآمپر با فرمان قطع و وصل دستي به طور كامل.</v>
      </c>
      <c r="C1745" s="60" t="str">
        <f>'متره برق'!R5599</f>
        <v>عدد</v>
      </c>
      <c r="D1745" s="60">
        <f>'متره برق'!S5599</f>
        <v>5722000</v>
      </c>
      <c r="E1745" s="94" t="e">
        <f>VLOOKUP(A1745,'متره برق'!A:K,9,FALSE)</f>
        <v>#N/A</v>
      </c>
      <c r="F1745" s="97">
        <f t="shared" si="57"/>
        <v>0</v>
      </c>
      <c r="G1745" s="98"/>
    </row>
    <row r="1746" spans="1:7" ht="32.25" thickBot="1">
      <c r="A1746" s="60">
        <f>'متره برق'!P5600</f>
        <v>160902</v>
      </c>
      <c r="B1746" s="60" t="str">
        <f>'متره برق'!Q5600</f>
        <v>كليد اتصال زمين سه پل 11 كيلوولتي با جريان ضربه‌اي 50 كيلوآمپر با فرمان قطع و وصل دستي به طور كامل.</v>
      </c>
      <c r="C1746" s="60" t="str">
        <f>'متره برق'!R5600</f>
        <v>عدد</v>
      </c>
      <c r="D1746" s="60">
        <f>'متره برق'!S5600</f>
        <v>5925000</v>
      </c>
      <c r="E1746" s="94" t="e">
        <f>VLOOKUP(A1746,'متره برق'!A:K,9,FALSE)</f>
        <v>#N/A</v>
      </c>
      <c r="F1746" s="97">
        <f t="shared" si="57"/>
        <v>0</v>
      </c>
      <c r="G1746" s="98"/>
    </row>
    <row r="1747" spans="1:7" ht="32.25" thickBot="1">
      <c r="A1747" s="60">
        <f>'متره برق'!P5601</f>
        <v>160903</v>
      </c>
      <c r="B1747" s="60" t="str">
        <f>'متره برق'!Q5601</f>
        <v>كليد اتصال زمين سه پل 20 كيلوولتي با جريان ضربه‌اي 50 كيلوآمپر با فرمان قطع و وصل دستي به طور كامل.</v>
      </c>
      <c r="C1747" s="60" t="str">
        <f>'متره برق'!R5601</f>
        <v>عدد</v>
      </c>
      <c r="D1747" s="60">
        <f>'متره برق'!S5601</f>
        <v>6192000</v>
      </c>
      <c r="E1747" s="94" t="e">
        <f>VLOOKUP(A1747,'متره برق'!A:K,9,FALSE)</f>
        <v>#N/A</v>
      </c>
      <c r="F1747" s="97">
        <f t="shared" si="57"/>
        <v>0</v>
      </c>
      <c r="G1747" s="98"/>
    </row>
    <row r="1748" spans="1:7" ht="32.25" thickBot="1">
      <c r="A1748" s="60">
        <f>'متره برق'!P5602</f>
        <v>160904</v>
      </c>
      <c r="B1748" s="60" t="str">
        <f>'متره برق'!Q5602</f>
        <v>كليد اتصال زمين سه پل 33 كيلوولتي با جريان ضربه‌اي 50 كيلوآمپر با فرمان قطع و وصل دستي به طور كامل.</v>
      </c>
      <c r="C1748" s="60" t="str">
        <f>'متره برق'!R5602</f>
        <v>عدد</v>
      </c>
      <c r="D1748" s="60">
        <f>'متره برق'!S5602</f>
        <v>7210000</v>
      </c>
      <c r="E1748" s="94" t="e">
        <f>VLOOKUP(A1748,'متره برق'!A:K,9,FALSE)</f>
        <v>#N/A</v>
      </c>
      <c r="F1748" s="97">
        <f t="shared" si="57"/>
        <v>0</v>
      </c>
      <c r="G1748" s="98"/>
    </row>
    <row r="1749" spans="1:7" ht="32.25" thickBot="1">
      <c r="A1749" s="60">
        <f>'متره برق'!P5603</f>
        <v>161001</v>
      </c>
      <c r="B1749" s="60" t="str">
        <f>'متره برق'!Q5603</f>
        <v>پايه فيوز 6 كيلوولتي جهت نصب در فضاي داخل تابلو به طور كامل و بدون فيوز.</v>
      </c>
      <c r="C1749" s="60" t="str">
        <f>'متره برق'!R5603</f>
        <v>عدد</v>
      </c>
      <c r="D1749" s="60">
        <f>'متره برق'!S5603</f>
        <v>1529000</v>
      </c>
      <c r="E1749" s="94" t="e">
        <f>VLOOKUP(A1749,'متره برق'!A:K,9,FALSE)</f>
        <v>#N/A</v>
      </c>
      <c r="F1749" s="97">
        <f t="shared" si="57"/>
        <v>0</v>
      </c>
      <c r="G1749" s="98"/>
    </row>
    <row r="1750" spans="1:7" ht="32.25" thickBot="1">
      <c r="A1750" s="60">
        <f>'متره برق'!P5604</f>
        <v>161002</v>
      </c>
      <c r="B1750" s="60" t="str">
        <f>'متره برق'!Q5604</f>
        <v>پايه فيوز 11 كيلوولتي جهت نصب در فضاي داخل تابلو به طور كامل و بدون فيوز.</v>
      </c>
      <c r="C1750" s="60" t="str">
        <f>'متره برق'!R5604</f>
        <v>عدد</v>
      </c>
      <c r="D1750" s="60">
        <f>'متره برق'!S5604</f>
        <v>1773000</v>
      </c>
      <c r="E1750" s="94" t="e">
        <f>VLOOKUP(A1750,'متره برق'!A:K,9,FALSE)</f>
        <v>#N/A</v>
      </c>
      <c r="F1750" s="97">
        <f t="shared" si="57"/>
        <v>0</v>
      </c>
      <c r="G1750" s="98"/>
    </row>
    <row r="1751" spans="1:7" ht="32.25" thickBot="1">
      <c r="A1751" s="60">
        <f>'متره برق'!P5605</f>
        <v>161003</v>
      </c>
      <c r="B1751" s="60" t="str">
        <f>'متره برق'!Q5605</f>
        <v>پايه فيوز 20 كيلوولتي جهت نصب در فضاي داخل تابلو به طور كامل و بدون فيوز.</v>
      </c>
      <c r="C1751" s="60" t="str">
        <f>'متره برق'!R5605</f>
        <v>عدد</v>
      </c>
      <c r="D1751" s="60">
        <f>'متره برق'!S5605</f>
        <v>2243000</v>
      </c>
      <c r="E1751" s="94" t="e">
        <f>VLOOKUP(A1751,'متره برق'!A:K,9,FALSE)</f>
        <v>#N/A</v>
      </c>
      <c r="F1751" s="97">
        <f t="shared" si="57"/>
        <v>0</v>
      </c>
      <c r="G1751" s="98"/>
    </row>
    <row r="1752" spans="1:7" ht="32.25" thickBot="1">
      <c r="A1752" s="60">
        <f>'متره برق'!P5606</f>
        <v>161004</v>
      </c>
      <c r="B1752" s="60" t="str">
        <f>'متره برق'!Q5606</f>
        <v>پايه فيوز 33 كيلوولتي جهت نصب در فضاي داخل تابلو به طور كامل و بدون فيوز.</v>
      </c>
      <c r="C1752" s="60" t="str">
        <f>'متره برق'!R5606</f>
        <v>عدد</v>
      </c>
      <c r="D1752" s="60">
        <f>'متره برق'!S5606</f>
        <v>2589000</v>
      </c>
      <c r="E1752" s="94" t="e">
        <f>VLOOKUP(A1752,'متره برق'!A:K,9,FALSE)</f>
        <v>#N/A</v>
      </c>
      <c r="F1752" s="97">
        <f t="shared" si="57"/>
        <v>0</v>
      </c>
      <c r="G1752" s="98"/>
    </row>
    <row r="1753" spans="1:7" ht="24" thickBot="1">
      <c r="A1753" s="60">
        <f>'متره برق'!P5607</f>
        <v>161101</v>
      </c>
      <c r="B1753" s="60" t="str">
        <f>'متره برق'!Q5607</f>
        <v>فشنگ فيوز 6 كيلوولتي 16 آمپري.</v>
      </c>
      <c r="C1753" s="60" t="str">
        <f>'متره برق'!R5607</f>
        <v>عدد</v>
      </c>
      <c r="D1753" s="60">
        <f>'متره برق'!S5607</f>
        <v>1346000</v>
      </c>
      <c r="E1753" s="94" t="e">
        <f>VLOOKUP(A1753,'متره برق'!A:K,9,FALSE)</f>
        <v>#N/A</v>
      </c>
      <c r="F1753" s="97">
        <f t="shared" si="57"/>
        <v>0</v>
      </c>
      <c r="G1753" s="98"/>
    </row>
    <row r="1754" spans="1:7" ht="24" thickBot="1">
      <c r="A1754" s="60">
        <f>'متره برق'!P5608</f>
        <v>161102</v>
      </c>
      <c r="B1754" s="60" t="str">
        <f>'متره برق'!Q5608</f>
        <v>فشنگ فيوز 6 كيلوولتي 25 آمپري.</v>
      </c>
      <c r="C1754" s="60" t="str">
        <f>'متره برق'!R5608</f>
        <v>عدد</v>
      </c>
      <c r="D1754" s="60">
        <f>'متره برق'!S5608</f>
        <v>1346000</v>
      </c>
      <c r="E1754" s="94" t="e">
        <f>VLOOKUP(A1754,'متره برق'!A:K,9,FALSE)</f>
        <v>#N/A</v>
      </c>
      <c r="F1754" s="97">
        <f t="shared" si="57"/>
        <v>0</v>
      </c>
      <c r="G1754" s="98"/>
    </row>
    <row r="1755" spans="1:7" ht="24" thickBot="1">
      <c r="A1755" s="60">
        <f>'متره برق'!P5609</f>
        <v>161103</v>
      </c>
      <c r="B1755" s="60" t="str">
        <f>'متره برق'!Q5609</f>
        <v>فشنگ فيوز 6 كيلوولتي 40 آمپري.</v>
      </c>
      <c r="C1755" s="60" t="str">
        <f>'متره برق'!R5609</f>
        <v>عدد</v>
      </c>
      <c r="D1755" s="60">
        <f>'متره برق'!S5609</f>
        <v>1346000</v>
      </c>
      <c r="E1755" s="94" t="e">
        <f>VLOOKUP(A1755,'متره برق'!A:K,9,FALSE)</f>
        <v>#N/A</v>
      </c>
      <c r="F1755" s="97">
        <f t="shared" si="57"/>
        <v>0</v>
      </c>
      <c r="G1755" s="98"/>
    </row>
    <row r="1756" spans="1:7" ht="24" thickBot="1">
      <c r="A1756" s="60">
        <f>'متره برق'!P5610</f>
        <v>161104</v>
      </c>
      <c r="B1756" s="60" t="str">
        <f>'متره برق'!Q5610</f>
        <v>فشنگ فيوز 6 كيلوولتي 63 آمپري.</v>
      </c>
      <c r="C1756" s="60" t="str">
        <f>'متره برق'!R5610</f>
        <v>عدد</v>
      </c>
      <c r="D1756" s="60">
        <f>'متره برق'!S5610</f>
        <v>1407000</v>
      </c>
      <c r="E1756" s="94" t="e">
        <f>VLOOKUP(A1756,'متره برق'!A:K,9,FALSE)</f>
        <v>#N/A</v>
      </c>
      <c r="F1756" s="97">
        <f t="shared" si="57"/>
        <v>0</v>
      </c>
      <c r="G1756" s="98"/>
    </row>
    <row r="1757" spans="1:7" ht="24" thickBot="1">
      <c r="A1757" s="60">
        <f>'متره برق'!P5611</f>
        <v>161105</v>
      </c>
      <c r="B1757" s="60" t="str">
        <f>'متره برق'!Q5611</f>
        <v>فشنگ فيوز 6 كيلوولتي 100 آمپري.</v>
      </c>
      <c r="C1757" s="60" t="str">
        <f>'متره برق'!R5611</f>
        <v>عدد</v>
      </c>
      <c r="D1757" s="60">
        <f>'متره برق'!S5611</f>
        <v>1427000</v>
      </c>
      <c r="E1757" s="94" t="e">
        <f>VLOOKUP(A1757,'متره برق'!A:K,9,FALSE)</f>
        <v>#N/A</v>
      </c>
      <c r="F1757" s="97">
        <f t="shared" si="57"/>
        <v>0</v>
      </c>
      <c r="G1757" s="98"/>
    </row>
    <row r="1758" spans="1:7" ht="24" thickBot="1">
      <c r="A1758" s="60">
        <f>'متره برق'!P5612</f>
        <v>161106</v>
      </c>
      <c r="B1758" s="60" t="str">
        <f>'متره برق'!Q5612</f>
        <v>فشنگ فيوز 11 كيلوولتي 16 آمپري.</v>
      </c>
      <c r="C1758" s="60" t="str">
        <f>'متره برق'!R5612</f>
        <v>عدد</v>
      </c>
      <c r="D1758" s="60">
        <f>'متره برق'!S5612</f>
        <v>1448000</v>
      </c>
      <c r="E1758" s="94" t="e">
        <f>VLOOKUP(A1758,'متره برق'!A:K,9,FALSE)</f>
        <v>#N/A</v>
      </c>
      <c r="F1758" s="97">
        <f t="shared" si="57"/>
        <v>0</v>
      </c>
      <c r="G1758" s="98"/>
    </row>
    <row r="1759" spans="1:7" ht="24" thickBot="1">
      <c r="A1759" s="60">
        <f>'متره برق'!P5613</f>
        <v>161107</v>
      </c>
      <c r="B1759" s="60" t="str">
        <f>'متره برق'!Q5613</f>
        <v>فشنگ فيوز 11 كيلوولتي 25 آمپري.</v>
      </c>
      <c r="C1759" s="60" t="str">
        <f>'متره برق'!R5613</f>
        <v>عدد</v>
      </c>
      <c r="D1759" s="60">
        <f>'متره برق'!S5613</f>
        <v>1448000</v>
      </c>
      <c r="E1759" s="94" t="e">
        <f>VLOOKUP(A1759,'متره برق'!A:K,9,FALSE)</f>
        <v>#N/A</v>
      </c>
      <c r="F1759" s="97">
        <f t="shared" si="57"/>
        <v>0</v>
      </c>
      <c r="G1759" s="98"/>
    </row>
    <row r="1760" spans="1:7" ht="24" thickBot="1">
      <c r="A1760" s="60">
        <f>'متره برق'!P5614</f>
        <v>161108</v>
      </c>
      <c r="B1760" s="60" t="str">
        <f>'متره برق'!Q5614</f>
        <v>فشنگ فيوز 11 كيلوولتي 40 آمپري.</v>
      </c>
      <c r="C1760" s="60" t="str">
        <f>'متره برق'!R5614</f>
        <v>عدد</v>
      </c>
      <c r="D1760" s="60">
        <f>'متره برق'!S5614</f>
        <v>1448000</v>
      </c>
      <c r="E1760" s="94" t="e">
        <f>VLOOKUP(A1760,'متره برق'!A:K,9,FALSE)</f>
        <v>#N/A</v>
      </c>
      <c r="F1760" s="97">
        <f t="shared" si="57"/>
        <v>0</v>
      </c>
      <c r="G1760" s="98"/>
    </row>
    <row r="1761" spans="1:7" ht="24" thickBot="1">
      <c r="A1761" s="60">
        <f>'متره برق'!P5615</f>
        <v>161109</v>
      </c>
      <c r="B1761" s="60" t="str">
        <f>'متره برق'!Q5615</f>
        <v>فشنگ فيوز 11 كيلوولتي 63 آمپري.</v>
      </c>
      <c r="C1761" s="60" t="str">
        <f>'متره برق'!R5615</f>
        <v>عدد</v>
      </c>
      <c r="D1761" s="60">
        <f>'متره برق'!S5615</f>
        <v>1448000</v>
      </c>
      <c r="E1761" s="94" t="e">
        <f>VLOOKUP(A1761,'متره برق'!A:K,9,FALSE)</f>
        <v>#N/A</v>
      </c>
      <c r="F1761" s="97">
        <f t="shared" si="57"/>
        <v>0</v>
      </c>
      <c r="G1761" s="98"/>
    </row>
    <row r="1762" spans="1:7" ht="24" thickBot="1">
      <c r="A1762" s="60">
        <f>'متره برق'!P5616</f>
        <v>161110</v>
      </c>
      <c r="B1762" s="60" t="str">
        <f>'متره برق'!Q5616</f>
        <v>فشنگ فيوز 11 كيلوولتي 100 آمپري.</v>
      </c>
      <c r="C1762" s="60" t="str">
        <f>'متره برق'!R5616</f>
        <v>عدد</v>
      </c>
      <c r="D1762" s="60">
        <f>'متره برق'!S5616</f>
        <v>1509000</v>
      </c>
      <c r="E1762" s="94" t="e">
        <f>VLOOKUP(A1762,'متره برق'!A:K,9,FALSE)</f>
        <v>#N/A</v>
      </c>
      <c r="F1762" s="97">
        <f t="shared" si="57"/>
        <v>0</v>
      </c>
      <c r="G1762" s="98"/>
    </row>
    <row r="1763" spans="1:7" ht="24" thickBot="1">
      <c r="A1763" s="60">
        <f>'متره برق'!P5617</f>
        <v>161111</v>
      </c>
      <c r="B1763" s="60" t="str">
        <f>'متره برق'!Q5617</f>
        <v>فشنگ فيوز 20 كيلوولتي 16 آمپري.</v>
      </c>
      <c r="C1763" s="60" t="str">
        <f>'متره برق'!R5617</f>
        <v>عدد</v>
      </c>
      <c r="D1763" s="60">
        <f>'متره برق'!S5617</f>
        <v>1693000</v>
      </c>
      <c r="E1763" s="94" t="e">
        <f>VLOOKUP(A1763,'متره برق'!A:K,9,FALSE)</f>
        <v>#N/A</v>
      </c>
      <c r="F1763" s="97">
        <f t="shared" si="57"/>
        <v>0</v>
      </c>
      <c r="G1763" s="98"/>
    </row>
    <row r="1764" spans="1:7" ht="24" thickBot="1">
      <c r="A1764" s="60">
        <f>'متره برق'!P5618</f>
        <v>161112</v>
      </c>
      <c r="B1764" s="60" t="str">
        <f>'متره برق'!Q5618</f>
        <v>فشنگ فيوز 20 كيلوولتي 25 آمپري.</v>
      </c>
      <c r="C1764" s="60" t="str">
        <f>'متره برق'!R5618</f>
        <v>عدد</v>
      </c>
      <c r="D1764" s="60">
        <f>'متره برق'!S5618</f>
        <v>1693000</v>
      </c>
      <c r="E1764" s="94" t="e">
        <f>VLOOKUP(A1764,'متره برق'!A:K,9,FALSE)</f>
        <v>#N/A</v>
      </c>
      <c r="F1764" s="97">
        <f t="shared" si="57"/>
        <v>0</v>
      </c>
      <c r="G1764" s="98"/>
    </row>
    <row r="1765" spans="1:7" ht="24" thickBot="1">
      <c r="A1765" s="60">
        <f>'متره برق'!P5619</f>
        <v>161113</v>
      </c>
      <c r="B1765" s="60" t="str">
        <f>'متره برق'!Q5619</f>
        <v>فشنگ فيوز 20 كيلوولتي 40 آمپري.</v>
      </c>
      <c r="C1765" s="60" t="str">
        <f>'متره برق'!R5619</f>
        <v>عدد</v>
      </c>
      <c r="D1765" s="60">
        <f>'متره برق'!S5619</f>
        <v>1693000</v>
      </c>
      <c r="E1765" s="94" t="e">
        <f>VLOOKUP(A1765,'متره برق'!A:K,9,FALSE)</f>
        <v>#N/A</v>
      </c>
      <c r="F1765" s="97">
        <f t="shared" si="57"/>
        <v>0</v>
      </c>
      <c r="G1765" s="98"/>
    </row>
    <row r="1766" spans="1:7" ht="24" thickBot="1">
      <c r="A1766" s="60">
        <f>'متره برق'!P5620</f>
        <v>161114</v>
      </c>
      <c r="B1766" s="60" t="str">
        <f>'متره برق'!Q5620</f>
        <v>فشنگ فيوز 20 كيلوولتي 63 آمپري.</v>
      </c>
      <c r="C1766" s="60" t="str">
        <f>'متره برق'!R5620</f>
        <v>عدد</v>
      </c>
      <c r="D1766" s="60">
        <f>'متره برق'!S5620</f>
        <v>1734000</v>
      </c>
      <c r="E1766" s="94" t="e">
        <f>VLOOKUP(A1766,'متره برق'!A:K,9,FALSE)</f>
        <v>#N/A</v>
      </c>
      <c r="F1766" s="97">
        <f t="shared" si="57"/>
        <v>0</v>
      </c>
      <c r="G1766" s="98"/>
    </row>
    <row r="1767" spans="1:7" ht="24" thickBot="1">
      <c r="A1767" s="60">
        <f>'متره برق'!P5621</f>
        <v>161115</v>
      </c>
      <c r="B1767" s="60" t="str">
        <f>'متره برق'!Q5621</f>
        <v>فشنگ فيوز 20 كيلوولتي 100 آمپري.</v>
      </c>
      <c r="C1767" s="60" t="str">
        <f>'متره برق'!R5621</f>
        <v>عدد</v>
      </c>
      <c r="D1767" s="60">
        <f>'متره برق'!S5621</f>
        <v>1734000</v>
      </c>
      <c r="E1767" s="94" t="e">
        <f>VLOOKUP(A1767,'متره برق'!A:K,9,FALSE)</f>
        <v>#N/A</v>
      </c>
      <c r="F1767" s="97">
        <f t="shared" si="57"/>
        <v>0</v>
      </c>
      <c r="G1767" s="98"/>
    </row>
    <row r="1768" spans="1:7" ht="24" thickBot="1">
      <c r="A1768" s="60">
        <f>'متره برق'!P5622</f>
        <v>161116</v>
      </c>
      <c r="B1768" s="60" t="str">
        <f>'متره برق'!Q5622</f>
        <v>فشنگ فيوز 33 كيلوولتي 16 آمپري.</v>
      </c>
      <c r="C1768" s="60" t="str">
        <f>'متره برق'!R5622</f>
        <v>عدد</v>
      </c>
      <c r="D1768" s="60">
        <f>'متره برق'!S5622</f>
        <v>1795000</v>
      </c>
      <c r="E1768" s="94" t="e">
        <f>VLOOKUP(A1768,'متره برق'!A:K,9,FALSE)</f>
        <v>#N/A</v>
      </c>
      <c r="F1768" s="97">
        <f t="shared" si="57"/>
        <v>0</v>
      </c>
      <c r="G1768" s="98"/>
    </row>
    <row r="1769" spans="1:7" ht="24" thickBot="1">
      <c r="A1769" s="60">
        <f>'متره برق'!P5623</f>
        <v>161117</v>
      </c>
      <c r="B1769" s="60" t="str">
        <f>'متره برق'!Q5623</f>
        <v>فشنگ فيوز 33 كيلوولتي 25 آمپري.</v>
      </c>
      <c r="C1769" s="60" t="str">
        <f>'متره برق'!R5623</f>
        <v>عدد</v>
      </c>
      <c r="D1769" s="60">
        <f>'متره برق'!S5623</f>
        <v>1795000</v>
      </c>
      <c r="E1769" s="94" t="e">
        <f>VLOOKUP(A1769,'متره برق'!A:K,9,FALSE)</f>
        <v>#N/A</v>
      </c>
      <c r="F1769" s="97">
        <f t="shared" si="57"/>
        <v>0</v>
      </c>
      <c r="G1769" s="98"/>
    </row>
    <row r="1770" spans="1:7" ht="24" thickBot="1">
      <c r="A1770" s="60">
        <f>'متره برق'!P5624</f>
        <v>161118</v>
      </c>
      <c r="B1770" s="60" t="str">
        <f>'متره برق'!Q5624</f>
        <v>فشنگ فيوز 33 كيلوولتي 40 آمپري.</v>
      </c>
      <c r="C1770" s="60" t="str">
        <f>'متره برق'!R5624</f>
        <v>عدد</v>
      </c>
      <c r="D1770" s="60">
        <f>'متره برق'!S5624</f>
        <v>1836000</v>
      </c>
      <c r="E1770" s="94" t="e">
        <f>VLOOKUP(A1770,'متره برق'!A:K,9,FALSE)</f>
        <v>#N/A</v>
      </c>
      <c r="F1770" s="97">
        <f t="shared" si="57"/>
        <v>0</v>
      </c>
      <c r="G1770" s="98"/>
    </row>
    <row r="1771" spans="1:7" ht="24" thickBot="1">
      <c r="A1771" s="60">
        <f>'متره برق'!P5625</f>
        <v>161119</v>
      </c>
      <c r="B1771" s="60" t="str">
        <f>'متره برق'!Q5625</f>
        <v>فشنگ فيوز 33 كيلوولتي 63 آمپري.</v>
      </c>
      <c r="C1771" s="60" t="str">
        <f>'متره برق'!R5625</f>
        <v>عدد</v>
      </c>
      <c r="D1771" s="60">
        <f>'متره برق'!S5625</f>
        <v>1836000</v>
      </c>
      <c r="E1771" s="94" t="e">
        <f>VLOOKUP(A1771,'متره برق'!A:K,9,FALSE)</f>
        <v>#N/A</v>
      </c>
      <c r="F1771" s="97">
        <f t="shared" si="57"/>
        <v>0</v>
      </c>
      <c r="G1771" s="98"/>
    </row>
    <row r="1772" spans="1:7" ht="24" thickBot="1">
      <c r="A1772" s="60">
        <f>'متره برق'!P5626</f>
        <v>161120</v>
      </c>
      <c r="B1772" s="60" t="str">
        <f>'متره برق'!Q5626</f>
        <v>فشنگ فيوز 33 كيلوولتي 100 آمپري.</v>
      </c>
      <c r="C1772" s="60" t="str">
        <f>'متره برق'!R5626</f>
        <v>عدد</v>
      </c>
      <c r="D1772" s="60">
        <f>'متره برق'!S5626</f>
        <v>1897000</v>
      </c>
      <c r="E1772" s="94" t="e">
        <f>VLOOKUP(A1772,'متره برق'!A:K,9,FALSE)</f>
        <v>#N/A</v>
      </c>
      <c r="F1772" s="97">
        <f t="shared" si="57"/>
        <v>0</v>
      </c>
      <c r="G1772" s="98"/>
    </row>
    <row r="1773" spans="1:7" ht="32.25" thickBot="1">
      <c r="A1773" s="60">
        <f>'متره برق'!P5627</f>
        <v>161201</v>
      </c>
      <c r="B1773" s="60" t="str">
        <f>'متره برق'!Q5627</f>
        <v>ترانسفورماتور جريان 6 كيلوولتي با نسبت تبديل 5/5 تا 5/ 50.</v>
      </c>
      <c r="C1773" s="60" t="str">
        <f>'متره برق'!R5627</f>
        <v>عدد</v>
      </c>
      <c r="D1773" s="60">
        <f>'متره برق'!S5627</f>
        <v>6330000</v>
      </c>
      <c r="E1773" s="94" t="e">
        <f>VLOOKUP(A1773,'متره برق'!A:K,9,FALSE)</f>
        <v>#N/A</v>
      </c>
      <c r="F1773" s="97">
        <f t="shared" si="57"/>
        <v>0</v>
      </c>
      <c r="G1773" s="98"/>
    </row>
    <row r="1774" spans="1:7" ht="32.25" thickBot="1">
      <c r="A1774" s="60">
        <f>'متره برق'!P5628</f>
        <v>161202</v>
      </c>
      <c r="B1774" s="60" t="str">
        <f>'متره برق'!Q5628</f>
        <v>ترانسفورماتور جريان 6 كيلوولتي با نسبت تبديل5/ 75 تا 5/ 300.</v>
      </c>
      <c r="C1774" s="60" t="str">
        <f>'متره برق'!R5628</f>
        <v>عدد</v>
      </c>
      <c r="D1774" s="60">
        <f>'متره برق'!S5628</f>
        <v>7002000</v>
      </c>
      <c r="E1774" s="94" t="e">
        <f>VLOOKUP(A1774,'متره برق'!A:K,9,FALSE)</f>
        <v>#N/A</v>
      </c>
      <c r="F1774" s="97">
        <f t="shared" si="57"/>
        <v>0</v>
      </c>
      <c r="G1774" s="98"/>
    </row>
    <row r="1775" spans="1:7" ht="32.25" thickBot="1">
      <c r="A1775" s="60">
        <f>'متره برق'!P5629</f>
        <v>161203</v>
      </c>
      <c r="B1775" s="60" t="str">
        <f>'متره برق'!Q5629</f>
        <v>ترانسفورماتور جريان 6 كيلوولتي با نسبت تبديل 5/ 400 تا 5/ 600.</v>
      </c>
      <c r="C1775" s="60" t="str">
        <f>'متره برق'!R5629</f>
        <v>عدد</v>
      </c>
      <c r="D1775" s="60">
        <f>'متره برق'!S5629</f>
        <v>7613000</v>
      </c>
      <c r="E1775" s="94" t="e">
        <f>VLOOKUP(A1775,'متره برق'!A:K,9,FALSE)</f>
        <v>#N/A</v>
      </c>
      <c r="F1775" s="97">
        <f t="shared" si="57"/>
        <v>0</v>
      </c>
      <c r="G1775" s="98"/>
    </row>
    <row r="1776" spans="1:7" ht="32.25" thickBot="1">
      <c r="A1776" s="60">
        <f>'متره برق'!P5630</f>
        <v>161204</v>
      </c>
      <c r="B1776" s="60" t="str">
        <f>'متره برق'!Q5630</f>
        <v>ترانسفورماتور جريان 11 كيلوولتي با نسبت تبديل 5/5 تا 5/ 50.</v>
      </c>
      <c r="C1776" s="60" t="str">
        <f>'متره برق'!R5630</f>
        <v>عدد</v>
      </c>
      <c r="D1776" s="60">
        <f>'متره برق'!S5630</f>
        <v>8733000</v>
      </c>
      <c r="E1776" s="94" t="e">
        <f>VLOOKUP(A1776,'متره برق'!A:K,9,FALSE)</f>
        <v>#N/A</v>
      </c>
      <c r="F1776" s="97">
        <f t="shared" si="57"/>
        <v>0</v>
      </c>
      <c r="G1776" s="98"/>
    </row>
    <row r="1777" spans="1:7" ht="32.25" thickBot="1">
      <c r="A1777" s="60">
        <f>'متره برق'!P5631</f>
        <v>161205</v>
      </c>
      <c r="B1777" s="60" t="str">
        <f>'متره برق'!Q5631</f>
        <v>ترانسفورماتور جريان 11 كيلوولتي با نسبت تبديل 5/ 75 تا 5/ 300.</v>
      </c>
      <c r="C1777" s="60" t="str">
        <f>'متره برق'!R5631</f>
        <v>عدد</v>
      </c>
      <c r="D1777" s="60">
        <f>'متره برق'!S5631</f>
        <v>9191000</v>
      </c>
      <c r="E1777" s="94" t="e">
        <f>VLOOKUP(A1777,'متره برق'!A:K,9,FALSE)</f>
        <v>#N/A</v>
      </c>
      <c r="F1777" s="97">
        <f t="shared" ref="F1777:F1811" si="58">IF(ISNA(E1777*D1777),0,ROUND((E1777*D1777),0))</f>
        <v>0</v>
      </c>
      <c r="G1777" s="98"/>
    </row>
    <row r="1778" spans="1:7" ht="32.25" thickBot="1">
      <c r="A1778" s="60">
        <f>'متره برق'!P5632</f>
        <v>161206</v>
      </c>
      <c r="B1778" s="60" t="str">
        <f>'متره برق'!Q5632</f>
        <v>ترانسفورماتور جريان 11 كيلوولتي با نسبت تبديل5/ 400 تا 5/ 600.</v>
      </c>
      <c r="C1778" s="60" t="str">
        <f>'متره برق'!R5632</f>
        <v>عدد</v>
      </c>
      <c r="D1778" s="60">
        <f>'متره برق'!S5632</f>
        <v>10090000</v>
      </c>
      <c r="E1778" s="94" t="e">
        <f>VLOOKUP(A1778,'متره برق'!A:K,9,FALSE)</f>
        <v>#N/A</v>
      </c>
      <c r="F1778" s="97">
        <f t="shared" si="58"/>
        <v>0</v>
      </c>
      <c r="G1778" s="98"/>
    </row>
    <row r="1779" spans="1:7" ht="32.25" thickBot="1">
      <c r="A1779" s="60">
        <f>'متره برق'!P5633</f>
        <v>161207</v>
      </c>
      <c r="B1779" s="60" t="str">
        <f>'متره برق'!Q5633</f>
        <v>ترانسفورماتور جريان 20 كيلوولتي با نسبت تبديل 5/5 تا 5/ 50.</v>
      </c>
      <c r="C1779" s="60" t="str">
        <f>'متره برق'!R5633</f>
        <v>عدد</v>
      </c>
      <c r="D1779" s="60">
        <f>'متره برق'!S5633</f>
        <v>9541000</v>
      </c>
      <c r="E1779" s="94" t="e">
        <f>VLOOKUP(A1779,'متره برق'!A:K,9,FALSE)</f>
        <v>#N/A</v>
      </c>
      <c r="F1779" s="97">
        <f t="shared" si="58"/>
        <v>0</v>
      </c>
      <c r="G1779" s="98"/>
    </row>
    <row r="1780" spans="1:7" ht="32.25" thickBot="1">
      <c r="A1780" s="60">
        <f>'متره برق'!P5634</f>
        <v>161208</v>
      </c>
      <c r="B1780" s="60" t="str">
        <f>'متره برق'!Q5634</f>
        <v>ترانسفورماتور جريان 20 كيلوولتي با نسبت تبديل5/ 75 تا 5/ 300.</v>
      </c>
      <c r="C1780" s="60" t="str">
        <f>'متره برق'!R5634</f>
        <v>عدد</v>
      </c>
      <c r="D1780" s="60">
        <f>'متره برق'!S5634</f>
        <v>9435000</v>
      </c>
      <c r="E1780" s="94" t="e">
        <f>VLOOKUP(A1780,'متره برق'!A:K,9,FALSE)</f>
        <v>#N/A</v>
      </c>
      <c r="F1780" s="97">
        <f t="shared" si="58"/>
        <v>0</v>
      </c>
      <c r="G1780" s="98"/>
    </row>
    <row r="1781" spans="1:7" ht="32.25" thickBot="1">
      <c r="A1781" s="60">
        <f>'متره برق'!P5635</f>
        <v>161209</v>
      </c>
      <c r="B1781" s="60" t="str">
        <f>'متره برق'!Q5635</f>
        <v>ترانسفورماتور جريان 20 كيلوولتي با نسبت تبديل 5/ 400 تا 5/ 600.</v>
      </c>
      <c r="C1781" s="60" t="str">
        <f>'متره برق'!R5635</f>
        <v>عدد</v>
      </c>
      <c r="D1781" s="60">
        <f>'متره برق'!S5635</f>
        <v>9657000</v>
      </c>
      <c r="E1781" s="94" t="e">
        <f>VLOOKUP(A1781,'متره برق'!A:K,9,FALSE)</f>
        <v>#N/A</v>
      </c>
      <c r="F1781" s="97">
        <f t="shared" si="58"/>
        <v>0</v>
      </c>
      <c r="G1781" s="98"/>
    </row>
    <row r="1782" spans="1:7" ht="32.25" thickBot="1">
      <c r="A1782" s="60">
        <f>'متره برق'!P5636</f>
        <v>161210</v>
      </c>
      <c r="B1782" s="60" t="str">
        <f>'متره برق'!Q5636</f>
        <v>ترانسفورماتور جريان 33 كيلوولتي با نسبت تبديل 5/5 تا 5/ 50.</v>
      </c>
      <c r="C1782" s="60" t="str">
        <f>'متره برق'!R5636</f>
        <v>عدد</v>
      </c>
      <c r="D1782" s="60">
        <f>'متره برق'!S5636</f>
        <v>10283000</v>
      </c>
      <c r="E1782" s="94" t="e">
        <f>VLOOKUP(A1782,'متره برق'!A:K,9,FALSE)</f>
        <v>#N/A</v>
      </c>
      <c r="F1782" s="97">
        <f t="shared" si="58"/>
        <v>0</v>
      </c>
      <c r="G1782" s="98"/>
    </row>
    <row r="1783" spans="1:7" ht="32.25" thickBot="1">
      <c r="A1783" s="60">
        <f>'متره برق'!P5637</f>
        <v>161211</v>
      </c>
      <c r="B1783" s="60" t="str">
        <f>'متره برق'!Q5637</f>
        <v>ترانسفورماتور جريان 33 كيلوولتي با نسبت تبديل 5/ 75 تا 5/ 300.</v>
      </c>
      <c r="C1783" s="60" t="str">
        <f>'متره برق'!R5637</f>
        <v>عدد</v>
      </c>
      <c r="D1783" s="60">
        <f>'متره برق'!S5637</f>
        <v>10071000</v>
      </c>
      <c r="E1783" s="94" t="e">
        <f>VLOOKUP(A1783,'متره برق'!A:K,9,FALSE)</f>
        <v>#N/A</v>
      </c>
      <c r="F1783" s="97">
        <f t="shared" si="58"/>
        <v>0</v>
      </c>
      <c r="G1783" s="98"/>
    </row>
    <row r="1784" spans="1:7" ht="32.25" thickBot="1">
      <c r="A1784" s="60">
        <f>'متره برق'!P5638</f>
        <v>161212</v>
      </c>
      <c r="B1784" s="60" t="str">
        <f>'متره برق'!Q5638</f>
        <v>ترانسفورماتور جريان 33 كيلوولتي با نسبت تبديل 5/ 400 تا 5/ 600.</v>
      </c>
      <c r="C1784" s="60" t="str">
        <f>'متره برق'!R5638</f>
        <v>عدد</v>
      </c>
      <c r="D1784" s="60">
        <f>'متره برق'!S5638</f>
        <v>10357000</v>
      </c>
      <c r="E1784" s="94" t="e">
        <f>VLOOKUP(A1784,'متره برق'!A:K,9,FALSE)</f>
        <v>#N/A</v>
      </c>
      <c r="F1784" s="97">
        <f t="shared" si="58"/>
        <v>0</v>
      </c>
      <c r="G1784" s="98"/>
    </row>
    <row r="1785" spans="1:7" ht="32.25" thickBot="1">
      <c r="A1785" s="60">
        <f>'متره برق'!P5639</f>
        <v>161301</v>
      </c>
      <c r="B1785" s="60" t="str">
        <f>'متره برق'!Q5639</f>
        <v>ترانسفورماتور ولتاژ تك پل 6 كيلوولتي با نسبت تبديل 100/ 6000 ولت.</v>
      </c>
      <c r="C1785" s="60" t="str">
        <f>'متره برق'!R5639</f>
        <v>عدد</v>
      </c>
      <c r="D1785" s="60">
        <f>'متره برق'!S5639</f>
        <v>8839000</v>
      </c>
      <c r="E1785" s="94" t="e">
        <f>VLOOKUP(A1785,'متره برق'!A:K,9,FALSE)</f>
        <v>#N/A</v>
      </c>
      <c r="F1785" s="97">
        <f t="shared" si="58"/>
        <v>0</v>
      </c>
      <c r="G1785" s="98"/>
    </row>
    <row r="1786" spans="1:7" ht="32.25" thickBot="1">
      <c r="A1786" s="60">
        <f>'متره برق'!P5640</f>
        <v>161302</v>
      </c>
      <c r="B1786" s="60" t="str">
        <f>'متره برق'!Q5640</f>
        <v>ترانسفورماتور ولتاژ دو پل 6 كيلوولتي با نسبت تبديل 100/ 6000 ولت.</v>
      </c>
      <c r="C1786" s="60" t="str">
        <f>'متره برق'!R5640</f>
        <v>عدد</v>
      </c>
      <c r="D1786" s="60">
        <f>'متره برق'!S5640</f>
        <v>9475000</v>
      </c>
      <c r="E1786" s="94" t="e">
        <f>VLOOKUP(A1786,'متره برق'!A:K,9,FALSE)</f>
        <v>#N/A</v>
      </c>
      <c r="F1786" s="97">
        <f t="shared" si="58"/>
        <v>0</v>
      </c>
      <c r="G1786" s="98"/>
    </row>
    <row r="1787" spans="1:7" ht="32.25" thickBot="1">
      <c r="A1787" s="60">
        <f>'متره برق'!P5641</f>
        <v>161303</v>
      </c>
      <c r="B1787" s="60" t="str">
        <f>'متره برق'!Q5641</f>
        <v>ترانسفورماتور ولتاژ تك پل 11 كيلوولتي با نسبت تبديل 100/ 11000 ولت.</v>
      </c>
      <c r="C1787" s="60" t="str">
        <f>'متره برق'!R5641</f>
        <v>عدد</v>
      </c>
      <c r="D1787" s="60">
        <f>'متره برق'!S5641</f>
        <v>9369000</v>
      </c>
      <c r="E1787" s="94" t="e">
        <f>VLOOKUP(A1787,'متره برق'!A:K,9,FALSE)</f>
        <v>#N/A</v>
      </c>
      <c r="F1787" s="97">
        <f t="shared" si="58"/>
        <v>0</v>
      </c>
      <c r="G1787" s="98"/>
    </row>
    <row r="1788" spans="1:7" ht="32.25" thickBot="1">
      <c r="A1788" s="60">
        <f>'متره برق'!P5642</f>
        <v>161304</v>
      </c>
      <c r="B1788" s="60" t="str">
        <f>'متره برق'!Q5642</f>
        <v>ترانسفورماتور ولتاژ دو پل 11 كيلوولتي با نسبت تبديل 100/ 11000 ولت.</v>
      </c>
      <c r="C1788" s="60" t="str">
        <f>'متره برق'!R5642</f>
        <v>عدد</v>
      </c>
      <c r="D1788" s="60">
        <f>'متره برق'!S5642</f>
        <v>10271000</v>
      </c>
      <c r="E1788" s="94" t="e">
        <f>VLOOKUP(A1788,'متره برق'!A:K,9,FALSE)</f>
        <v>#N/A</v>
      </c>
      <c r="F1788" s="97">
        <f t="shared" si="58"/>
        <v>0</v>
      </c>
      <c r="G1788" s="98"/>
    </row>
    <row r="1789" spans="1:7" ht="32.25" thickBot="1">
      <c r="A1789" s="60">
        <f>'متره برق'!P5643</f>
        <v>161305</v>
      </c>
      <c r="B1789" s="60" t="str">
        <f>'متره برق'!Q5643</f>
        <v>ترانسفورماتور ولتاژ تك پل 20 كيلوولتي با نسبت تبديل 100/ 20000 ولت.</v>
      </c>
      <c r="C1789" s="60" t="str">
        <f>'متره برق'!R5643</f>
        <v>عدد</v>
      </c>
      <c r="D1789" s="60">
        <f>'متره برق'!S5643</f>
        <v>9657000</v>
      </c>
      <c r="E1789" s="94" t="e">
        <f>VLOOKUP(A1789,'متره برق'!A:K,9,FALSE)</f>
        <v>#N/A</v>
      </c>
      <c r="F1789" s="97">
        <f t="shared" si="58"/>
        <v>0</v>
      </c>
      <c r="G1789" s="98"/>
    </row>
    <row r="1790" spans="1:7" ht="32.25" thickBot="1">
      <c r="A1790" s="60">
        <f>'متره برق'!P5644</f>
        <v>161306</v>
      </c>
      <c r="B1790" s="60" t="str">
        <f>'متره برق'!Q5644</f>
        <v>ترانسفورماتور ولتاژ دو پل 20 كيلوولتي با نسبت تبديل 100/ 20000 ولت.</v>
      </c>
      <c r="C1790" s="60" t="str">
        <f>'متره برق'!R5644</f>
        <v>عدد</v>
      </c>
      <c r="D1790" s="60">
        <f>'متره برق'!S5644</f>
        <v>10389000</v>
      </c>
      <c r="E1790" s="94" t="e">
        <f>VLOOKUP(A1790,'متره برق'!A:K,9,FALSE)</f>
        <v>#N/A</v>
      </c>
      <c r="F1790" s="97">
        <f t="shared" si="58"/>
        <v>0</v>
      </c>
      <c r="G1790" s="98"/>
    </row>
    <row r="1791" spans="1:7" ht="32.25" thickBot="1">
      <c r="A1791" s="60">
        <f>'متره برق'!P5645</f>
        <v>161307</v>
      </c>
      <c r="B1791" s="60" t="str">
        <f>'متره برق'!Q5645</f>
        <v>ترانسفورماتور ولتاژ تك پل 33 كيلوولتي با نسبت تبديل 100/ 33000 ولت.</v>
      </c>
      <c r="C1791" s="60" t="str">
        <f>'متره برق'!R5645</f>
        <v>عدد</v>
      </c>
      <c r="D1791" s="60">
        <f>'متره برق'!S5645</f>
        <v>12828000</v>
      </c>
      <c r="E1791" s="94" t="e">
        <f>VLOOKUP(A1791,'متره برق'!A:K,9,FALSE)</f>
        <v>#N/A</v>
      </c>
      <c r="F1791" s="97">
        <f t="shared" si="58"/>
        <v>0</v>
      </c>
      <c r="G1791" s="98"/>
    </row>
    <row r="1792" spans="1:7" ht="32.25" thickBot="1">
      <c r="A1792" s="60">
        <f>'متره برق'!P5646</f>
        <v>161308</v>
      </c>
      <c r="B1792" s="60" t="str">
        <f>'متره برق'!Q5646</f>
        <v>ترانسفورماتور ولتاژ دو پل 33 كيلوولتي با نسبت تبديل 100/ 33000 ولت.</v>
      </c>
      <c r="C1792" s="60" t="str">
        <f>'متره برق'!R5646</f>
        <v>عدد</v>
      </c>
      <c r="D1792" s="60">
        <f>'متره برق'!S5646</f>
        <v>14483000</v>
      </c>
      <c r="E1792" s="94" t="e">
        <f>VLOOKUP(A1792,'متره برق'!A:K,9,FALSE)</f>
        <v>#N/A</v>
      </c>
      <c r="F1792" s="97">
        <f t="shared" si="58"/>
        <v>0</v>
      </c>
      <c r="G1792" s="98"/>
    </row>
    <row r="1793" spans="1:7" ht="24" thickBot="1">
      <c r="A1793" s="60">
        <f>'متره برق'!P5647</f>
        <v>161401</v>
      </c>
      <c r="B1793" s="60" t="str">
        <f>'متره برق'!Q5647</f>
        <v>رله ثانويه جهت اتصال به ترانسفورماتور جريان.</v>
      </c>
      <c r="C1793" s="60" t="str">
        <f>'متره برق'!R5647</f>
        <v>عدد</v>
      </c>
      <c r="D1793" s="60">
        <f>'متره برق'!S5647</f>
        <v>15239000</v>
      </c>
      <c r="E1793" s="94" t="e">
        <f>VLOOKUP(A1793,'متره برق'!A:K,9,FALSE)</f>
        <v>#N/A</v>
      </c>
      <c r="F1793" s="97">
        <f t="shared" si="58"/>
        <v>0</v>
      </c>
      <c r="G1793" s="98"/>
    </row>
    <row r="1794" spans="1:7" ht="32.25" thickBot="1">
      <c r="A1794" s="60">
        <f>'متره برق'!P5648</f>
        <v>161601</v>
      </c>
      <c r="B1794" s="60" t="str">
        <f>'متره برق'!Q5648</f>
        <v>برق گير فشار متوسط از نوع سيليكوني 6 كيلوولت و 10 كيلوآمپر.</v>
      </c>
      <c r="C1794" s="60" t="str">
        <f>'متره برق'!R5648</f>
        <v>عدد</v>
      </c>
      <c r="D1794" s="60">
        <f>'متره برق'!S5648</f>
        <v>6624000</v>
      </c>
      <c r="E1794" s="94" t="e">
        <f>VLOOKUP(A1794,'متره برق'!A:K,9,FALSE)</f>
        <v>#N/A</v>
      </c>
      <c r="F1794" s="97">
        <f t="shared" si="58"/>
        <v>0</v>
      </c>
      <c r="G1794" s="98"/>
    </row>
    <row r="1795" spans="1:7" ht="32.25" thickBot="1">
      <c r="A1795" s="60">
        <f>'متره برق'!P5649</f>
        <v>161602</v>
      </c>
      <c r="B1795" s="60" t="str">
        <f>'متره برق'!Q5649</f>
        <v>برق گير فشار متوسط از نوع سيليكوني 11 كيلوولت و 10 كيلوآمپر.</v>
      </c>
      <c r="C1795" s="60" t="str">
        <f>'متره برق'!R5649</f>
        <v>عدد</v>
      </c>
      <c r="D1795" s="60">
        <f>'متره برق'!S5649</f>
        <v>6751000</v>
      </c>
      <c r="E1795" s="94" t="e">
        <f>VLOOKUP(A1795,'متره برق'!A:K,9,FALSE)</f>
        <v>#N/A</v>
      </c>
      <c r="F1795" s="97">
        <f t="shared" si="58"/>
        <v>0</v>
      </c>
      <c r="G1795" s="98"/>
    </row>
    <row r="1796" spans="1:7" ht="32.25" thickBot="1">
      <c r="A1796" s="60">
        <f>'متره برق'!P5650</f>
        <v>161603</v>
      </c>
      <c r="B1796" s="60" t="str">
        <f>'متره برق'!Q5650</f>
        <v>برق گير فشار متوسط از نوع سيليكوني 20 كيلوولت و 10 كيلوآمپر.</v>
      </c>
      <c r="C1796" s="60" t="str">
        <f>'متره برق'!R5650</f>
        <v>عدد</v>
      </c>
      <c r="D1796" s="60">
        <f>'متره برق'!S5650</f>
        <v>9296000</v>
      </c>
      <c r="E1796" s="94" t="e">
        <f>VLOOKUP(A1796,'متره برق'!A:K,9,FALSE)</f>
        <v>#N/A</v>
      </c>
      <c r="F1796" s="97">
        <f t="shared" si="58"/>
        <v>0</v>
      </c>
      <c r="G1796" s="98"/>
    </row>
    <row r="1797" spans="1:7" ht="32.25" thickBot="1">
      <c r="A1797" s="60">
        <f>'متره برق'!P5651</f>
        <v>161604</v>
      </c>
      <c r="B1797" s="60" t="str">
        <f>'متره برق'!Q5651</f>
        <v>برق گير فشار متوسط از نوع سيليكوني 33 كيلوولت و 10 كيلوآمپر.</v>
      </c>
      <c r="C1797" s="60" t="str">
        <f>'متره برق'!R5651</f>
        <v>عدد</v>
      </c>
      <c r="D1797" s="60">
        <f>'متره برق'!S5651</f>
        <v>9296000</v>
      </c>
      <c r="E1797" s="94" t="e">
        <f>VLOOKUP(A1797,'متره برق'!A:K,9,FALSE)</f>
        <v>#N/A</v>
      </c>
      <c r="F1797" s="97">
        <f t="shared" si="58"/>
        <v>0</v>
      </c>
      <c r="G1797" s="98"/>
    </row>
    <row r="1798" spans="1:7" ht="32.25" thickBot="1">
      <c r="A1798" s="60">
        <f>'متره برق'!P5652</f>
        <v>161701</v>
      </c>
      <c r="B1798" s="60" t="str">
        <f>'متره برق'!Q5652</f>
        <v>كات اوت فيوز 6  كيلوولت با پايه 100 آمپري با المان مربوط.</v>
      </c>
      <c r="C1798" s="60" t="str">
        <f>'متره برق'!R5652</f>
        <v>سري (3عدد)</v>
      </c>
      <c r="D1798" s="60">
        <f>'متره برق'!S5652</f>
        <v>3083000</v>
      </c>
      <c r="E1798" s="94" t="e">
        <f>VLOOKUP(A1798,'متره برق'!A:K,9,FALSE)</f>
        <v>#N/A</v>
      </c>
      <c r="F1798" s="97">
        <f t="shared" si="58"/>
        <v>0</v>
      </c>
      <c r="G1798" s="98"/>
    </row>
    <row r="1799" spans="1:7" ht="32.25" thickBot="1">
      <c r="A1799" s="60">
        <f>'متره برق'!P5653</f>
        <v>161702</v>
      </c>
      <c r="B1799" s="60" t="str">
        <f>'متره برق'!Q5653</f>
        <v>كات اوت فيوز 11 كيلوولت با پايه 100 آمپري با المان مربوط.</v>
      </c>
      <c r="C1799" s="60" t="str">
        <f>'متره برق'!R5653</f>
        <v>سري (3عدد)</v>
      </c>
      <c r="D1799" s="60">
        <f>'متره برق'!S5653</f>
        <v>3703000</v>
      </c>
      <c r="E1799" s="94" t="e">
        <f>VLOOKUP(A1799,'متره برق'!A:K,9,FALSE)</f>
        <v>#N/A</v>
      </c>
      <c r="F1799" s="97">
        <f t="shared" si="58"/>
        <v>0</v>
      </c>
      <c r="G1799" s="98"/>
    </row>
    <row r="1800" spans="1:7" ht="32.25" thickBot="1">
      <c r="A1800" s="60">
        <f>'متره برق'!P5654</f>
        <v>161703</v>
      </c>
      <c r="B1800" s="60" t="str">
        <f>'متره برق'!Q5654</f>
        <v>كات اوت فيوز 20 كيلوولت با پايه 100 آمپري با المان مربوط.</v>
      </c>
      <c r="C1800" s="60" t="str">
        <f>'متره برق'!R5654</f>
        <v>سري (3عدد)</v>
      </c>
      <c r="D1800" s="60">
        <f>'متره برق'!S5654</f>
        <v>3671000</v>
      </c>
      <c r="E1800" s="94" t="e">
        <f>VLOOKUP(A1800,'متره برق'!A:K,9,FALSE)</f>
        <v>#N/A</v>
      </c>
      <c r="F1800" s="97">
        <f t="shared" si="58"/>
        <v>0</v>
      </c>
      <c r="G1800" s="98"/>
    </row>
    <row r="1801" spans="1:7" ht="32.25" thickBot="1">
      <c r="A1801" s="60">
        <f>'متره برق'!P5655</f>
        <v>161704</v>
      </c>
      <c r="B1801" s="60" t="str">
        <f>'متره برق'!Q5655</f>
        <v>كات اوت فيوز 33 كيلوولت با پايه 100 آمپري با المان مربوط.</v>
      </c>
      <c r="C1801" s="60" t="str">
        <f>'متره برق'!R5655</f>
        <v>سري (3عدد)</v>
      </c>
      <c r="D1801" s="60">
        <f>'متره برق'!S5655</f>
        <v>4079000</v>
      </c>
      <c r="E1801" s="94" t="e">
        <f>VLOOKUP(A1801,'متره برق'!A:K,9,FALSE)</f>
        <v>#N/A</v>
      </c>
      <c r="F1801" s="97">
        <f t="shared" si="58"/>
        <v>0</v>
      </c>
      <c r="G1801" s="98"/>
    </row>
    <row r="1802" spans="1:7" ht="32.25" thickBot="1">
      <c r="A1802" s="60">
        <f>'متره برق'!P5656</f>
        <v>161705</v>
      </c>
      <c r="B1802" s="60" t="str">
        <f>'متره برق'!Q5656</f>
        <v>كات اوت ريكلوزر 20 كيلوولت با پايه 100 آمپري با المان‌هاي مربوط.</v>
      </c>
      <c r="C1802" s="60" t="str">
        <f>'متره برق'!R5656</f>
        <v>سري (3عدد)</v>
      </c>
      <c r="D1802" s="60">
        <f>'متره برق'!S5656</f>
        <v>4565000</v>
      </c>
      <c r="E1802" s="94" t="e">
        <f>VLOOKUP(A1802,'متره برق'!A:K,9,FALSE)</f>
        <v>#N/A</v>
      </c>
      <c r="F1802" s="97">
        <f t="shared" si="58"/>
        <v>0</v>
      </c>
      <c r="G1802" s="98"/>
    </row>
    <row r="1803" spans="1:7" ht="48" thickBot="1">
      <c r="A1803" s="60">
        <f>'متره برق'!P5657</f>
        <v>161801</v>
      </c>
      <c r="B1803" s="60" t="str">
        <f>'متره برق'!Q5657</f>
        <v>مقره اتكائي داخلي 6 كيلوولت از صمغ مصنوعي با قدرت كشش و فشار 1000 كيلوگرم نيرو و ولتاژ ضربه‌اي ساكن 65 كيلوولت.</v>
      </c>
      <c r="C1803" s="60" t="str">
        <f>'متره برق'!R5657</f>
        <v>عدد</v>
      </c>
      <c r="D1803" s="60">
        <f>'متره برق'!S5657</f>
        <v>339000</v>
      </c>
      <c r="E1803" s="94" t="e">
        <f>VLOOKUP(A1803,'متره برق'!A:K,9,FALSE)</f>
        <v>#N/A</v>
      </c>
      <c r="F1803" s="97">
        <f t="shared" si="58"/>
        <v>0</v>
      </c>
      <c r="G1803" s="98"/>
    </row>
    <row r="1804" spans="1:7" ht="48" thickBot="1">
      <c r="A1804" s="60">
        <f>'متره برق'!P5658</f>
        <v>161802</v>
      </c>
      <c r="B1804" s="60" t="str">
        <f>'متره برق'!Q5658</f>
        <v>مقره اتكائي داخلي 11 كيلوولت از صمغ مصنوعي با قدرت كشش و فشار 1000 كيلوگرم نيرو و ولتاژ ضربه‌اي ساكن 85 كيلوولت.</v>
      </c>
      <c r="C1804" s="60" t="str">
        <f>'متره برق'!R5658</f>
        <v>عدد</v>
      </c>
      <c r="D1804" s="60">
        <f>'متره برق'!S5658</f>
        <v>378000</v>
      </c>
      <c r="E1804" s="94" t="e">
        <f>VLOOKUP(A1804,'متره برق'!A:K,9,FALSE)</f>
        <v>#N/A</v>
      </c>
      <c r="F1804" s="97">
        <f t="shared" si="58"/>
        <v>0</v>
      </c>
      <c r="G1804" s="98"/>
    </row>
    <row r="1805" spans="1:7" ht="48" thickBot="1">
      <c r="A1805" s="60">
        <f>'متره برق'!P5659</f>
        <v>161803</v>
      </c>
      <c r="B1805" s="60" t="str">
        <f>'متره برق'!Q5659</f>
        <v>مقره اتكائي داخلي 20 كيلوولت از صمغ مصنوعي با قدرت كشش و فشار 1000 كيلوگرم نيرو و ولتاژ ضربه‌اي ساكن 125 كيلوولت.</v>
      </c>
      <c r="C1805" s="60" t="str">
        <f>'متره برق'!R5659</f>
        <v>عدد</v>
      </c>
      <c r="D1805" s="60">
        <f>'متره برق'!S5659</f>
        <v>552000</v>
      </c>
      <c r="E1805" s="94" t="e">
        <f>VLOOKUP(A1805,'متره برق'!A:K,9,FALSE)</f>
        <v>#N/A</v>
      </c>
      <c r="F1805" s="97">
        <f t="shared" si="58"/>
        <v>0</v>
      </c>
      <c r="G1805" s="98"/>
    </row>
    <row r="1806" spans="1:7" ht="48" thickBot="1">
      <c r="A1806" s="60">
        <f>'متره برق'!P5660</f>
        <v>161804</v>
      </c>
      <c r="B1806" s="60" t="str">
        <f>'متره برق'!Q5660</f>
        <v>مقره اتكائي داخلي 33 كيلوولت از صمغ مصنوعي با قدرت كشش و فشار 1000 كيلوگرم نيرو و ولتاژ ضربه‌اي ساكن 170 كيلوولت.</v>
      </c>
      <c r="C1806" s="60" t="str">
        <f>'متره برق'!R5660</f>
        <v>عدد</v>
      </c>
      <c r="D1806" s="60">
        <f>'متره برق'!S5660</f>
        <v>591500</v>
      </c>
      <c r="E1806" s="94" t="e">
        <f>VLOOKUP(A1806,'متره برق'!A:K,9,FALSE)</f>
        <v>#N/A</v>
      </c>
      <c r="F1806" s="97">
        <f t="shared" si="58"/>
        <v>0</v>
      </c>
      <c r="G1806" s="98"/>
    </row>
    <row r="1807" spans="1:7" ht="32.25" thickBot="1">
      <c r="A1807" s="60">
        <f>'متره برق'!P5661</f>
        <v>161901</v>
      </c>
      <c r="B1807" s="60" t="str">
        <f>'متره برق'!Q5661</f>
        <v>مقره عبوري داخلي 11 كيلوولتي با ولتاژ ضربه‌اي ساكن 80 كيلوولت 630 آمپري و جريان ضربه‌اي 10 كيلوآمپر.</v>
      </c>
      <c r="C1807" s="60" t="str">
        <f>'متره برق'!R5661</f>
        <v>عدد</v>
      </c>
      <c r="D1807" s="60">
        <f>'متره برق'!S5661</f>
        <v>583500</v>
      </c>
      <c r="E1807" s="94" t="e">
        <f>VLOOKUP(A1807,'متره برق'!A:K,9,FALSE)</f>
        <v>#N/A</v>
      </c>
      <c r="F1807" s="97">
        <f t="shared" si="58"/>
        <v>0</v>
      </c>
      <c r="G1807" s="98"/>
    </row>
    <row r="1808" spans="1:7" ht="32.25" thickBot="1">
      <c r="A1808" s="60">
        <f>'متره برق'!P5662</f>
        <v>161902</v>
      </c>
      <c r="B1808" s="60" t="str">
        <f>'متره برق'!Q5662</f>
        <v>مقره عبوري داخلي 20 كيلوولتي با ولتاژ ضربه‌اي ساكن 125 كيلوولت 630 آمپري و جريان ضربه‌اي 10 كيلوآمپر.</v>
      </c>
      <c r="C1808" s="60" t="str">
        <f>'متره برق'!R5662</f>
        <v>عدد</v>
      </c>
      <c r="D1808" s="60">
        <f>'متره برق'!S5662</f>
        <v>749500</v>
      </c>
      <c r="E1808" s="94" t="e">
        <f>VLOOKUP(A1808,'متره برق'!A:K,9,FALSE)</f>
        <v>#N/A</v>
      </c>
      <c r="F1808" s="97">
        <f t="shared" si="58"/>
        <v>0</v>
      </c>
      <c r="G1808" s="98"/>
    </row>
    <row r="1809" spans="1:7" ht="95.25" thickBot="1">
      <c r="A1809" s="60">
        <f>'متره برق'!P5663</f>
        <v>162001</v>
      </c>
      <c r="B1809" s="60" t="str">
        <f>'متره برق'!Q5663</f>
        <v>سلول فشار متوسط 6 كيلوولتي به ابعاد تقريبي 85×85×200 سانتي‌متر با قدرت قطع 250 مگا ولت آمپر، تهيه شده از ورق فولادي روغني به ضخامت 2 ميليمتر به انضمام نبشي، قفل، لولا و غيره با رنگ آميزي الكترواستاتيك (پخته) بطور كامل و بدون شينه، مقره و لوازم اندازه‌گيري و كنترل.</v>
      </c>
      <c r="C1809" s="60" t="str">
        <f>'متره برق'!R5663</f>
        <v>دستگاه</v>
      </c>
      <c r="D1809" s="60">
        <f>'متره برق'!S5663</f>
        <v>29774000</v>
      </c>
      <c r="E1809" s="94" t="e">
        <f>VLOOKUP(A1809,'متره برق'!A:K,9,FALSE)</f>
        <v>#N/A</v>
      </c>
      <c r="F1809" s="97">
        <f t="shared" si="58"/>
        <v>0</v>
      </c>
      <c r="G1809" s="111"/>
    </row>
    <row r="1810" spans="1:7" ht="95.25" thickBot="1">
      <c r="A1810" s="60">
        <f>'متره برق'!P5664</f>
        <v>162002</v>
      </c>
      <c r="B1810" s="60" t="str">
        <f>'متره برق'!Q5664</f>
        <v>سلول فشار متوسط 11 كيلوولتي به ابعاد تقريبي 90×90×220 سانتي‌متر با قدرت قطع 350 مگا ولت آمپر، تهيه شده از ورق فولادي روغني به ضخامت 2 ميليمتر به انضمام نبشي، قفل، لولا و غيره با رنگ آميزي الكترواستاتيك (پخته) بطور كامل و بدون شينه، مقره و لوازم اندازه‌گيري و كنترل.</v>
      </c>
      <c r="C1810" s="60" t="str">
        <f>'متره برق'!R5664</f>
        <v>دستگاه</v>
      </c>
      <c r="D1810" s="60">
        <f>'متره برق'!S5664</f>
        <v>32186000</v>
      </c>
      <c r="E1810" s="94" t="e">
        <f>VLOOKUP(A1810,'متره برق'!A:K,9,FALSE)</f>
        <v>#N/A</v>
      </c>
      <c r="F1810" s="97">
        <f t="shared" si="58"/>
        <v>0</v>
      </c>
      <c r="G1810" s="111"/>
    </row>
    <row r="1811" spans="1:7" ht="95.25" thickBot="1">
      <c r="A1811" s="60">
        <f>'متره برق'!P5665</f>
        <v>162003</v>
      </c>
      <c r="B1811" s="60" t="str">
        <f>'متره برق'!Q5665</f>
        <v>سلول فشار متوسط 20 كيلوولتي به ابعاد تقريبي 115×115×250 سانتي‌متر با قدرت قطع 500 مگا ولت آمپر، تهيه شده از ورق فولادي روغني به ضخامت 2/5 ميليمتر به انضمام نبشي، قفل، لولا و غيره با رنگ آميزي الكترواستاتيك (پخته) بطور كامل و بدون شينه، مقره و لوازم اندازه‌گيري و كنترل.</v>
      </c>
      <c r="C1811" s="60" t="str">
        <f>'متره برق'!R5665</f>
        <v>دستگاه</v>
      </c>
      <c r="D1811" s="60">
        <f>'متره برق'!S5665</f>
        <v>37480000</v>
      </c>
      <c r="E1811" s="94" t="e">
        <f>VLOOKUP(A1811,'متره برق'!A:K,9,FALSE)</f>
        <v>#N/A</v>
      </c>
      <c r="F1811" s="97">
        <f t="shared" si="58"/>
        <v>0</v>
      </c>
      <c r="G1811" s="111"/>
    </row>
    <row r="1812" spans="1:7" ht="95.25" thickBot="1">
      <c r="A1812" s="60">
        <f>'متره برق'!P5666</f>
        <v>162004</v>
      </c>
      <c r="B1812" s="60" t="str">
        <f>'متره برق'!Q5666</f>
        <v>سلول فشار متوسط 33 كيلوولتي به ابعاد تقريبي 160×165×275 سانتي‌متر با قدرت قطع 700 مگا ولت آمپر، تهيه شده از ورق فولادي روغني به ضخامت 2/5 ميليمتر به انضمام نبشي، قفل، لولا و غيره با رنگ آميزي الكترواستاتيك (پخته) بطور كامل و بدون شينه، مقره و لوازم اندازه‌گيري و كنترل.</v>
      </c>
      <c r="C1812" s="60" t="str">
        <f>'متره برق'!R5666</f>
        <v>دستگاه</v>
      </c>
      <c r="D1812" s="60">
        <f>'متره برق'!S5666</f>
        <v>59775000</v>
      </c>
      <c r="E1812" s="94" t="e">
        <f>VLOOKUP(A1812,'متره برق'!A:K,9,FALSE)</f>
        <v>#N/A</v>
      </c>
      <c r="F1812" s="97">
        <f t="shared" ref="F1812:F1814" si="59">IF(ISNA(E1812*D1812),0,ROUND((E1812*D1812),0))</f>
        <v>0</v>
      </c>
      <c r="G1812" s="111"/>
    </row>
    <row r="1813" spans="1:7" ht="95.25" thickBot="1">
      <c r="A1813" s="60">
        <f>'متره برق'!P5667</f>
        <v>162202</v>
      </c>
      <c r="B1813" s="60" t="str">
        <f>'متره برق'!Q5667</f>
        <v>سلول فشار متوسط فلزي كشوئي، ايستاده تمام بسته به ابعاد تقريبي 90×165×225 سانتي‌متر ساخته شده از ورق گالوانيزه به ضخامت 2/5 ميليمتر، شامل يك عدد دژنكتور كم روغن 20 كيلوولتي 1250 آمپر با جريان نامي قطع اتصال كوتاه 16 كيلوآمپر، نصب شده روي ارابه كشوئي با فرمان قطع و وصل دستي به طور كامل.</v>
      </c>
      <c r="C1813" s="60" t="str">
        <f>'متره برق'!R5667</f>
        <v>دستگاه</v>
      </c>
      <c r="D1813" s="60">
        <f>'متره برق'!S5667</f>
        <v>0</v>
      </c>
      <c r="E1813" s="94" t="e">
        <f>VLOOKUP(A1813,'متره برق'!A:K,9,FALSE)</f>
        <v>#N/A</v>
      </c>
      <c r="F1813" s="97">
        <f t="shared" si="59"/>
        <v>0</v>
      </c>
      <c r="G1813" s="111"/>
    </row>
    <row r="1814" spans="1:7" ht="126.75" thickBot="1">
      <c r="A1814" s="60">
        <f>'متره برق'!P5668</f>
        <v>162302</v>
      </c>
      <c r="B1814" s="60" t="str">
        <f>'متره برق'!Q5668</f>
        <v>سلول فشار متوسط فلزي كشوئي، ايستاده تمام بسته به ابعاد تقريبي 90×165×225 سانتي‌متر ساخته شده از ورق گالوانيزه به ضخامت 2/5 ميليمتر، شامل يك عدد دژنكتور كم روغن 20 كيلوولتي 1250 آمپر با جريان نامي قطع اتصال كوتاه 16 كيلوآمپر، نصب شده روي ارابه كشوئي و يك عدد كليد اتصال زمين سه پل 20 كيلوولت با جريان ضربه‌اي 40 كيلوآمپر با فرمان قطع و وصل دستي به طور كامل.</v>
      </c>
      <c r="C1814" s="60" t="str">
        <f>'متره برق'!R5668</f>
        <v>دستگاه</v>
      </c>
      <c r="D1814" s="60">
        <f>'متره برق'!S5668</f>
        <v>0</v>
      </c>
      <c r="E1814" s="94" t="e">
        <f>VLOOKUP(A1814,'متره برق'!A:K,9,FALSE)</f>
        <v>#N/A</v>
      </c>
      <c r="F1814" s="97">
        <f t="shared" si="59"/>
        <v>0</v>
      </c>
      <c r="G1814" s="111"/>
    </row>
    <row r="1815" spans="1:7" ht="45.75" customHeight="1" thickBot="1">
      <c r="A1815" s="60" t="str">
        <f>'متره برق'!P5669</f>
        <v>162303</v>
      </c>
      <c r="B1815" s="60" t="str">
        <f>'متره برق'!Q5669</f>
        <v>سلول فشار متوسط</v>
      </c>
      <c r="C1815" s="60" t="str">
        <f>'متره برق'!R5669</f>
        <v>دستگاه</v>
      </c>
      <c r="D1815" s="60">
        <f>'متره برق'!S5669</f>
        <v>10000</v>
      </c>
      <c r="E1815" s="94" t="e">
        <f>VLOOKUP(A1815,'متره برق'!A:K,9,FALSE)</f>
        <v>#N/A</v>
      </c>
      <c r="F1815" s="97">
        <f t="shared" ref="F1815:F1817" si="60">IF(ISNA(E1815*D1815),0,ROUND((E1815*D1815),0))</f>
        <v>0</v>
      </c>
      <c r="G1815" s="100" t="s">
        <v>511</v>
      </c>
    </row>
    <row r="1816" spans="1:7" ht="40.5" customHeight="1" thickBot="1">
      <c r="A1816" s="60" t="str">
        <f>'متره برق'!P5670</f>
        <v>162304</v>
      </c>
      <c r="B1816" s="60" t="str">
        <f>'متره برق'!Q5670</f>
        <v>سلول فشار متوسط1</v>
      </c>
      <c r="C1816" s="60" t="str">
        <f>'متره برق'!R5670</f>
        <v>دستگاه</v>
      </c>
      <c r="D1816" s="60">
        <f>'متره برق'!S5670</f>
        <v>10001</v>
      </c>
      <c r="E1816" s="94" t="e">
        <f>VLOOKUP(A1816,'متره برق'!A:K,9,FALSE)</f>
        <v>#N/A</v>
      </c>
      <c r="F1816" s="97">
        <f t="shared" si="60"/>
        <v>0</v>
      </c>
      <c r="G1816" s="100" t="s">
        <v>511</v>
      </c>
    </row>
    <row r="1817" spans="1:7" ht="38.25" customHeight="1" thickBot="1">
      <c r="A1817" s="60" t="str">
        <f>'متره برق'!P5671</f>
        <v>162305</v>
      </c>
      <c r="B1817" s="60" t="str">
        <f>'متره برق'!Q5671</f>
        <v>سلول فشار متوسط2</v>
      </c>
      <c r="C1817" s="60" t="str">
        <f>'متره برق'!R5671</f>
        <v>دستگاه</v>
      </c>
      <c r="D1817" s="60">
        <f>'متره برق'!S5671</f>
        <v>10002</v>
      </c>
      <c r="E1817" s="94">
        <f>VLOOKUP(A1817,'متره برق'!A:K,9,FALSE)</f>
        <v>1</v>
      </c>
      <c r="F1817" s="97">
        <f t="shared" si="60"/>
        <v>10002</v>
      </c>
      <c r="G1817" s="100" t="s">
        <v>511</v>
      </c>
    </row>
    <row r="1818" spans="1:7" ht="24" thickBot="1">
      <c r="A1818" s="677" t="s">
        <v>659</v>
      </c>
      <c r="B1818" s="678"/>
      <c r="C1818" s="678"/>
      <c r="D1818" s="678"/>
      <c r="E1818" s="679"/>
      <c r="F1818" s="115">
        <f>SUM(F1712:F1814)</f>
        <v>67686000</v>
      </c>
      <c r="G1818" s="102" t="s">
        <v>77</v>
      </c>
    </row>
    <row r="1819" spans="1:7" ht="24" thickBot="1">
      <c r="A1819" s="677" t="s">
        <v>660</v>
      </c>
      <c r="B1819" s="678"/>
      <c r="C1819" s="678"/>
      <c r="D1819" s="678"/>
      <c r="E1819" s="679"/>
      <c r="F1819" s="109">
        <f>SUM(F1815:F1817)</f>
        <v>10002</v>
      </c>
      <c r="G1819" s="102" t="s">
        <v>77</v>
      </c>
    </row>
    <row r="1820" spans="1:7" ht="24" thickBot="1">
      <c r="A1820" s="680" t="s">
        <v>3602</v>
      </c>
      <c r="B1820" s="681"/>
      <c r="C1820" s="681"/>
      <c r="D1820" s="681"/>
      <c r="E1820" s="681"/>
      <c r="F1820" s="682"/>
      <c r="G1820" s="683"/>
    </row>
    <row r="1821" spans="1:7" ht="48.75" customHeight="1" thickBot="1">
      <c r="A1821" s="60">
        <f>'متره برق'!P5672</f>
        <v>170101</v>
      </c>
      <c r="B1821" s="60" t="str">
        <f>'متره برق'!Q5672</f>
        <v>مولد برق با قدرت نامي 20 KVA مناسب براي كار دايم.</v>
      </c>
      <c r="C1821" s="60" t="str">
        <f>'متره برق'!R5672</f>
        <v>دستگاه</v>
      </c>
      <c r="D1821" s="60">
        <f>'متره برق'!S5672</f>
        <v>295778000</v>
      </c>
      <c r="E1821" s="94">
        <f>VLOOKUP(A1821,'متره برق'!A:K,9,FALSE)</f>
        <v>1</v>
      </c>
      <c r="F1821" s="97">
        <f t="shared" ref="F1821:F1873" si="61">IF(ISNA(E1821*D1821),0,ROUND((E1821*D1821),0))</f>
        <v>295778000</v>
      </c>
      <c r="G1821" s="98"/>
    </row>
    <row r="1822" spans="1:7" ht="24" thickBot="1">
      <c r="A1822" s="60">
        <f>'متره برق'!P5673</f>
        <v>170102</v>
      </c>
      <c r="B1822" s="60" t="str">
        <f>'متره برق'!Q5673</f>
        <v>مولد برق با قدرت نامي 30 KVA مناسب براي كار دايم.</v>
      </c>
      <c r="C1822" s="60" t="str">
        <f>'متره برق'!R5673</f>
        <v>دستگاه</v>
      </c>
      <c r="D1822" s="60">
        <f>'متره برق'!S5673</f>
        <v>396278000</v>
      </c>
      <c r="E1822" s="94" t="e">
        <f>VLOOKUP(A1822,'متره برق'!A:K,9,FALSE)</f>
        <v>#N/A</v>
      </c>
      <c r="F1822" s="97">
        <f t="shared" ref="F1822:F1866" si="62">IF(ISNA(E1822*D1822),0,ROUND((E1822*D1822),0))</f>
        <v>0</v>
      </c>
      <c r="G1822" s="98"/>
    </row>
    <row r="1823" spans="1:7" ht="24" thickBot="1">
      <c r="A1823" s="60">
        <f>'متره برق'!P5674</f>
        <v>170103</v>
      </c>
      <c r="B1823" s="60" t="str">
        <f>'متره برق'!Q5674</f>
        <v>مولد برق با قدرت نامي 50 KVA مناسب براي كار دايم.</v>
      </c>
      <c r="C1823" s="60" t="str">
        <f>'متره برق'!R5674</f>
        <v>دستگاه</v>
      </c>
      <c r="D1823" s="60">
        <f>'متره برق'!S5674</f>
        <v>508516000</v>
      </c>
      <c r="E1823" s="94" t="e">
        <f>VLOOKUP(A1823,'متره برق'!A:K,9,FALSE)</f>
        <v>#N/A</v>
      </c>
      <c r="F1823" s="97">
        <f t="shared" si="62"/>
        <v>0</v>
      </c>
      <c r="G1823" s="98"/>
    </row>
    <row r="1824" spans="1:7" ht="24" thickBot="1">
      <c r="A1824" s="60">
        <f>'متره برق'!P5675</f>
        <v>170104</v>
      </c>
      <c r="B1824" s="60" t="str">
        <f>'متره برق'!Q5675</f>
        <v>مولد برق با قدرت نامي 80 KVA مناسب براي كار دايم.</v>
      </c>
      <c r="C1824" s="60" t="str">
        <f>'متره برق'!R5675</f>
        <v>دستگاه</v>
      </c>
      <c r="D1824" s="60">
        <f>'متره برق'!S5675</f>
        <v>526606000</v>
      </c>
      <c r="E1824" s="94" t="e">
        <f>VLOOKUP(A1824,'متره برق'!A:K,9,FALSE)</f>
        <v>#N/A</v>
      </c>
      <c r="F1824" s="97">
        <f t="shared" si="62"/>
        <v>0</v>
      </c>
      <c r="G1824" s="98"/>
    </row>
    <row r="1825" spans="1:7" ht="24" thickBot="1">
      <c r="A1825" s="60">
        <f>'متره برق'!P5676</f>
        <v>170105</v>
      </c>
      <c r="B1825" s="60" t="str">
        <f>'متره برق'!Q5676</f>
        <v>مولد برق با قدرت نامي 100 KVA مناسب براي كار دايم.</v>
      </c>
      <c r="C1825" s="60" t="str">
        <f>'متره برق'!R5676</f>
        <v>دستگاه</v>
      </c>
      <c r="D1825" s="60">
        <f>'متره برق'!S5676</f>
        <v>799966000</v>
      </c>
      <c r="E1825" s="94" t="e">
        <f>VLOOKUP(A1825,'متره برق'!A:K,9,FALSE)</f>
        <v>#N/A</v>
      </c>
      <c r="F1825" s="97">
        <f t="shared" si="62"/>
        <v>0</v>
      </c>
      <c r="G1825" s="98"/>
    </row>
    <row r="1826" spans="1:7" ht="24" thickBot="1">
      <c r="A1826" s="60">
        <f>'متره برق'!P5677</f>
        <v>170106</v>
      </c>
      <c r="B1826" s="60" t="str">
        <f>'متره برق'!Q5677</f>
        <v>مولد برق با قدرت نامي 120 KVA مناسب براي كار دايم.</v>
      </c>
      <c r="C1826" s="60" t="str">
        <f>'متره برق'!R5677</f>
        <v>دستگاه</v>
      </c>
      <c r="D1826" s="60">
        <f>'متره برق'!S5677</f>
        <v>759766000</v>
      </c>
      <c r="E1826" s="94" t="e">
        <f>VLOOKUP(A1826,'متره برق'!A:K,9,FALSE)</f>
        <v>#N/A</v>
      </c>
      <c r="F1826" s="97">
        <f t="shared" si="62"/>
        <v>0</v>
      </c>
      <c r="G1826" s="98"/>
    </row>
    <row r="1827" spans="1:7" ht="24" thickBot="1">
      <c r="A1827" s="60">
        <f>'متره برق'!P5678</f>
        <v>170107</v>
      </c>
      <c r="B1827" s="60" t="str">
        <f>'متره برق'!Q5678</f>
        <v>مولد برق با قدرت نامي 150 KVA مناسب براي كار دايم.</v>
      </c>
      <c r="C1827" s="60" t="str">
        <f>'متره برق'!R5678</f>
        <v>دستگاه</v>
      </c>
      <c r="D1827" s="60">
        <f>'متره برق'!S5678</f>
        <v>970816000</v>
      </c>
      <c r="E1827" s="94" t="e">
        <f>VLOOKUP(A1827,'متره برق'!A:K,9,FALSE)</f>
        <v>#N/A</v>
      </c>
      <c r="F1827" s="97">
        <f t="shared" si="62"/>
        <v>0</v>
      </c>
      <c r="G1827" s="98"/>
    </row>
    <row r="1828" spans="1:7" ht="24" thickBot="1">
      <c r="A1828" s="60">
        <f>'متره برق'!P5679</f>
        <v>170108</v>
      </c>
      <c r="B1828" s="60" t="str">
        <f>'متره برق'!Q5679</f>
        <v>مولد برق با قدرت نامي 175 KVA مناسب براي كار دايم.</v>
      </c>
      <c r="C1828" s="60" t="str">
        <f>'متره برق'!R5679</f>
        <v>دستگاه</v>
      </c>
      <c r="D1828" s="60">
        <f>'متره برق'!S5679</f>
        <v>1061266000</v>
      </c>
      <c r="E1828" s="94" t="e">
        <f>VLOOKUP(A1828,'متره برق'!A:K,9,FALSE)</f>
        <v>#N/A</v>
      </c>
      <c r="F1828" s="97">
        <f t="shared" si="62"/>
        <v>0</v>
      </c>
      <c r="G1828" s="98"/>
    </row>
    <row r="1829" spans="1:7" ht="24" thickBot="1">
      <c r="A1829" s="60">
        <f>'متره برق'!P5680</f>
        <v>170109</v>
      </c>
      <c r="B1829" s="60" t="str">
        <f>'متره برق'!Q5680</f>
        <v>مولد برق با قدرت نامي 200 KVA مناسب براي كار دايم.</v>
      </c>
      <c r="C1829" s="60" t="str">
        <f>'متره برق'!R5680</f>
        <v>دستگاه</v>
      </c>
      <c r="D1829" s="60">
        <f>'متره برق'!S5680</f>
        <v>1212016000</v>
      </c>
      <c r="E1829" s="94" t="e">
        <f>VLOOKUP(A1829,'متره برق'!A:K,9,FALSE)</f>
        <v>#N/A</v>
      </c>
      <c r="F1829" s="97">
        <f t="shared" si="62"/>
        <v>0</v>
      </c>
      <c r="G1829" s="98"/>
    </row>
    <row r="1830" spans="1:7" ht="24" thickBot="1">
      <c r="A1830" s="60">
        <f>'متره برق'!P5681</f>
        <v>170110</v>
      </c>
      <c r="B1830" s="60" t="str">
        <f>'متره برق'!Q5681</f>
        <v>مولد برق با قدرت نامي 225 KVA مناسب براي كار دايم.</v>
      </c>
      <c r="C1830" s="60" t="str">
        <f>'متره برق'!R5681</f>
        <v>دستگاه</v>
      </c>
      <c r="D1830" s="60">
        <f>'متره برق'!S5681</f>
        <v>1368331000</v>
      </c>
      <c r="E1830" s="94" t="e">
        <f>VLOOKUP(A1830,'متره برق'!A:K,9,FALSE)</f>
        <v>#N/A</v>
      </c>
      <c r="F1830" s="97">
        <f t="shared" si="62"/>
        <v>0</v>
      </c>
      <c r="G1830" s="98"/>
    </row>
    <row r="1831" spans="1:7" ht="24" thickBot="1">
      <c r="A1831" s="60">
        <f>'متره برق'!P5682</f>
        <v>170111</v>
      </c>
      <c r="B1831" s="60" t="str">
        <f>'متره برق'!Q5682</f>
        <v>مولد برق با قدرت نامي 250 KVA مناسب براي كار دايم.</v>
      </c>
      <c r="C1831" s="60" t="str">
        <f>'متره برق'!R5682</f>
        <v>دستگاه</v>
      </c>
      <c r="D1831" s="60">
        <f>'متره برق'!S5682</f>
        <v>1468831000</v>
      </c>
      <c r="E1831" s="94" t="e">
        <f>VLOOKUP(A1831,'متره برق'!A:K,9,FALSE)</f>
        <v>#N/A</v>
      </c>
      <c r="F1831" s="97">
        <f t="shared" si="62"/>
        <v>0</v>
      </c>
      <c r="G1831" s="98"/>
    </row>
    <row r="1832" spans="1:7" ht="24" thickBot="1">
      <c r="A1832" s="60">
        <f>'متره برق'!P5683</f>
        <v>170112</v>
      </c>
      <c r="B1832" s="60" t="str">
        <f>'متره برق'!Q5683</f>
        <v>مولد برق با قدرت نامي 275 KVA مناسب براي كار دايم.</v>
      </c>
      <c r="C1832" s="60" t="str">
        <f>'متره برق'!R5683</f>
        <v>دستگاه</v>
      </c>
      <c r="D1832" s="60">
        <f>'متره برق'!S5683</f>
        <v>1699981000</v>
      </c>
      <c r="E1832" s="94" t="e">
        <f>VLOOKUP(A1832,'متره برق'!A:K,9,FALSE)</f>
        <v>#N/A</v>
      </c>
      <c r="F1832" s="97">
        <f t="shared" si="62"/>
        <v>0</v>
      </c>
      <c r="G1832" s="98"/>
    </row>
    <row r="1833" spans="1:7" ht="24" thickBot="1">
      <c r="A1833" s="60">
        <f>'متره برق'!P5684</f>
        <v>170113</v>
      </c>
      <c r="B1833" s="60" t="str">
        <f>'متره برق'!Q5684</f>
        <v>مولد برق با قدرت نامي 300 KVA مناسب براي كار دايم.</v>
      </c>
      <c r="C1833" s="60" t="str">
        <f>'متره برق'!R5684</f>
        <v>دستگاه</v>
      </c>
      <c r="D1833" s="60">
        <f>'متره برق'!S5684</f>
        <v>1870831000</v>
      </c>
      <c r="E1833" s="94" t="e">
        <f>VLOOKUP(A1833,'متره برق'!A:K,9,FALSE)</f>
        <v>#N/A</v>
      </c>
      <c r="F1833" s="97">
        <f t="shared" si="62"/>
        <v>0</v>
      </c>
      <c r="G1833" s="98"/>
    </row>
    <row r="1834" spans="1:7" ht="24" thickBot="1">
      <c r="A1834" s="60">
        <f>'متره برق'!P5685</f>
        <v>170114</v>
      </c>
      <c r="B1834" s="60" t="str">
        <f>'متره برق'!Q5685</f>
        <v>مولد برق با قدرت نامي 350 KVA مناسب براي كار دايم.</v>
      </c>
      <c r="C1834" s="60" t="str">
        <f>'متره برق'!R5685</f>
        <v>دستگاه</v>
      </c>
      <c r="D1834" s="60">
        <f>'متره برق'!S5685</f>
        <v>1926106000</v>
      </c>
      <c r="E1834" s="94" t="e">
        <f>VLOOKUP(A1834,'متره برق'!A:K,9,FALSE)</f>
        <v>#N/A</v>
      </c>
      <c r="F1834" s="97">
        <f t="shared" si="62"/>
        <v>0</v>
      </c>
      <c r="G1834" s="98"/>
    </row>
    <row r="1835" spans="1:7" ht="24" thickBot="1">
      <c r="A1835" s="60">
        <f>'متره برق'!P5686</f>
        <v>170115</v>
      </c>
      <c r="B1835" s="60" t="str">
        <f>'متره برق'!Q5686</f>
        <v>مولد برق با قدرت نامي 400 KVA مناسب براي كار دايم.</v>
      </c>
      <c r="C1835" s="60" t="str">
        <f>'متره برق'!R5686</f>
        <v>دستگاه</v>
      </c>
      <c r="D1835" s="60">
        <f>'متره برق'!S5686</f>
        <v>2122081000</v>
      </c>
      <c r="E1835" s="94" t="e">
        <f>VLOOKUP(A1835,'متره برق'!A:K,9,FALSE)</f>
        <v>#N/A</v>
      </c>
      <c r="F1835" s="97">
        <f t="shared" si="62"/>
        <v>0</v>
      </c>
      <c r="G1835" s="98"/>
    </row>
    <row r="1836" spans="1:7" ht="24" thickBot="1">
      <c r="A1836" s="60">
        <f>'متره برق'!P5687</f>
        <v>170116</v>
      </c>
      <c r="B1836" s="60" t="str">
        <f>'متره برق'!Q5687</f>
        <v>مولد برق با قدرت نامي 450 KVA مناسب براي كار دايم.</v>
      </c>
      <c r="C1836" s="60" t="str">
        <f>'متره برق'!R5687</f>
        <v>دستگاه</v>
      </c>
      <c r="D1836" s="60">
        <f>'متره برق'!S5687</f>
        <v>2374363000</v>
      </c>
      <c r="E1836" s="94" t="e">
        <f>VLOOKUP(A1836,'متره برق'!A:K,9,FALSE)</f>
        <v>#N/A</v>
      </c>
      <c r="F1836" s="97">
        <f t="shared" si="62"/>
        <v>0</v>
      </c>
      <c r="G1836" s="98"/>
    </row>
    <row r="1837" spans="1:7" ht="24" thickBot="1">
      <c r="A1837" s="60">
        <f>'متره برق'!P5688</f>
        <v>170117</v>
      </c>
      <c r="B1837" s="60" t="str">
        <f>'متره برق'!Q5688</f>
        <v>مولد برق با قدرت نامي 500 KVA مناسب براي كار دايم.</v>
      </c>
      <c r="C1837" s="60" t="str">
        <f>'متره برق'!R5688</f>
        <v>دستگاه</v>
      </c>
      <c r="D1837" s="60">
        <f>'متره برق'!S5688</f>
        <v>2734259000</v>
      </c>
      <c r="E1837" s="94" t="e">
        <f>VLOOKUP(A1837,'متره برق'!A:K,9,FALSE)</f>
        <v>#N/A</v>
      </c>
      <c r="F1837" s="97">
        <f t="shared" si="62"/>
        <v>0</v>
      </c>
      <c r="G1837" s="98"/>
    </row>
    <row r="1838" spans="1:7" ht="24" thickBot="1">
      <c r="A1838" s="60">
        <f>'متره برق'!P5689</f>
        <v>170118</v>
      </c>
      <c r="B1838" s="60" t="str">
        <f>'متره برق'!Q5689</f>
        <v>مولد برق با قدرت نامي 550 KVA مناسب براي كار دايم.</v>
      </c>
      <c r="C1838" s="60" t="str">
        <f>'متره برق'!R5689</f>
        <v>دستگاه</v>
      </c>
      <c r="D1838" s="60">
        <f>'متره برق'!S5689</f>
        <v>3086009000</v>
      </c>
      <c r="E1838" s="94" t="e">
        <f>VLOOKUP(A1838,'متره برق'!A:K,9,FALSE)</f>
        <v>#N/A</v>
      </c>
      <c r="F1838" s="97">
        <f t="shared" si="62"/>
        <v>0</v>
      </c>
      <c r="G1838" s="98"/>
    </row>
    <row r="1839" spans="1:7" ht="24" thickBot="1">
      <c r="A1839" s="60">
        <f>'متره برق'!P5690</f>
        <v>170119</v>
      </c>
      <c r="B1839" s="60" t="str">
        <f>'متره برق'!Q5690</f>
        <v>مولد برق با قدرت نامي 600 KVA مناسب براي كار دايم.</v>
      </c>
      <c r="C1839" s="60" t="str">
        <f>'متره برق'!R5690</f>
        <v>دستگاه</v>
      </c>
      <c r="D1839" s="60">
        <f>'متره برق'!S5690</f>
        <v>3236759000</v>
      </c>
      <c r="E1839" s="94" t="e">
        <f>VLOOKUP(A1839,'متره برق'!A:K,9,FALSE)</f>
        <v>#N/A</v>
      </c>
      <c r="F1839" s="97">
        <f t="shared" si="62"/>
        <v>0</v>
      </c>
      <c r="G1839" s="98"/>
    </row>
    <row r="1840" spans="1:7" ht="24" thickBot="1">
      <c r="A1840" s="60">
        <f>'متره برق'!P5691</f>
        <v>170120</v>
      </c>
      <c r="B1840" s="60" t="str">
        <f>'متره برق'!Q5691</f>
        <v>مولد برق با قدرت نامي 700 KVA مناسب براي كار دايم.</v>
      </c>
      <c r="C1840" s="60" t="str">
        <f>'متره برق'!R5691</f>
        <v>دستگاه</v>
      </c>
      <c r="D1840" s="60">
        <f>'متره برق'!S5691</f>
        <v>3711763000</v>
      </c>
      <c r="E1840" s="94" t="e">
        <f>VLOOKUP(A1840,'متره برق'!A:K,9,FALSE)</f>
        <v>#N/A</v>
      </c>
      <c r="F1840" s="97">
        <f t="shared" si="62"/>
        <v>0</v>
      </c>
      <c r="G1840" s="98"/>
    </row>
    <row r="1841" spans="1:7" ht="24" thickBot="1">
      <c r="A1841" s="60">
        <f>'متره برق'!P5692</f>
        <v>170121</v>
      </c>
      <c r="B1841" s="60" t="str">
        <f>'متره برق'!Q5692</f>
        <v>مولد برق با قدرت نامي 800 KVA مناسب براي كار دايم.</v>
      </c>
      <c r="C1841" s="60" t="str">
        <f>'متره برق'!R5692</f>
        <v>دستگاه</v>
      </c>
      <c r="D1841" s="60">
        <f>'متره برق'!S5692</f>
        <v>4188471000</v>
      </c>
      <c r="E1841" s="94" t="e">
        <f>VLOOKUP(A1841,'متره برق'!A:K,9,FALSE)</f>
        <v>#N/A</v>
      </c>
      <c r="F1841" s="97">
        <f t="shared" si="62"/>
        <v>0</v>
      </c>
      <c r="G1841" s="98"/>
    </row>
    <row r="1842" spans="1:7" ht="24" thickBot="1">
      <c r="A1842" s="60">
        <f>'متره برق'!P5693</f>
        <v>170122</v>
      </c>
      <c r="B1842" s="60" t="str">
        <f>'متره برق'!Q5693</f>
        <v>مولد برق با قدرت نامي 900 KVA مناسب براي كار دايم.</v>
      </c>
      <c r="C1842" s="60" t="str">
        <f>'متره برق'!R5693</f>
        <v>دستگاه</v>
      </c>
      <c r="D1842" s="60">
        <f>'متره برق'!S5693</f>
        <v>5822497000</v>
      </c>
      <c r="E1842" s="94" t="e">
        <f>VLOOKUP(A1842,'متره برق'!A:K,9,FALSE)</f>
        <v>#N/A</v>
      </c>
      <c r="F1842" s="97">
        <f t="shared" si="62"/>
        <v>0</v>
      </c>
      <c r="G1842" s="98"/>
    </row>
    <row r="1843" spans="1:7" ht="24" thickBot="1">
      <c r="A1843" s="60">
        <f>'متره برق'!P5694</f>
        <v>170123</v>
      </c>
      <c r="B1843" s="60" t="str">
        <f>'متره برق'!Q5694</f>
        <v>مولد برق با قدرت نامي 1000 KVA مناسب براي كار دايم.</v>
      </c>
      <c r="C1843" s="60" t="str">
        <f>'متره برق'!R5694</f>
        <v>دستگاه</v>
      </c>
      <c r="D1843" s="60">
        <f>'متره برق'!S5694</f>
        <v>6354015000</v>
      </c>
      <c r="E1843" s="94" t="e">
        <f>VLOOKUP(A1843,'متره برق'!A:K,9,FALSE)</f>
        <v>#N/A</v>
      </c>
      <c r="F1843" s="97">
        <f t="shared" si="62"/>
        <v>0</v>
      </c>
      <c r="G1843" s="98"/>
    </row>
    <row r="1844" spans="1:7" ht="32.25" thickBot="1">
      <c r="A1844" s="60">
        <f>'متره برق'!P5695</f>
        <v>170201</v>
      </c>
      <c r="B1844" s="60" t="str">
        <f>'متره برق'!Q5695</f>
        <v>مولد برق با قدرت نامي 20 KVA مناسب براي كار به صورت اضطراري.</v>
      </c>
      <c r="C1844" s="60" t="str">
        <f>'متره برق'!R5695</f>
        <v>دستگاه</v>
      </c>
      <c r="D1844" s="60">
        <f>'متره برق'!S5695</f>
        <v>327791000</v>
      </c>
      <c r="E1844" s="94" t="e">
        <f>VLOOKUP(A1844,'متره برق'!A:K,9,FALSE)</f>
        <v>#N/A</v>
      </c>
      <c r="F1844" s="97">
        <f t="shared" si="62"/>
        <v>0</v>
      </c>
      <c r="G1844" s="98"/>
    </row>
    <row r="1845" spans="1:7" ht="32.25" thickBot="1">
      <c r="A1845" s="60">
        <f>'متره برق'!P5696</f>
        <v>170202</v>
      </c>
      <c r="B1845" s="60" t="str">
        <f>'متره برق'!Q5696</f>
        <v>مولد برق با قدرت نامي 30 KVA مناسب براي كار به صورت اضطراري.</v>
      </c>
      <c r="C1845" s="60" t="str">
        <f>'متره برق'!R5696</f>
        <v>دستگاه</v>
      </c>
      <c r="D1845" s="60">
        <f>'متره برق'!S5696</f>
        <v>428291000</v>
      </c>
      <c r="E1845" s="94" t="e">
        <f>VLOOKUP(A1845,'متره برق'!A:K,9,FALSE)</f>
        <v>#N/A</v>
      </c>
      <c r="F1845" s="97">
        <f t="shared" si="62"/>
        <v>0</v>
      </c>
      <c r="G1845" s="98"/>
    </row>
    <row r="1846" spans="1:7" ht="32.25" thickBot="1">
      <c r="A1846" s="60">
        <f>'متره برق'!P5697</f>
        <v>170203</v>
      </c>
      <c r="B1846" s="60" t="str">
        <f>'متره برق'!Q5697</f>
        <v>مولد برق با قدرت نامي 50 KVA مناسب براي كار به صورت اضطراري.</v>
      </c>
      <c r="C1846" s="60" t="str">
        <f>'متره برق'!R5697</f>
        <v>دستگاه</v>
      </c>
      <c r="D1846" s="60">
        <f>'متره برق'!S5697</f>
        <v>535104000</v>
      </c>
      <c r="E1846" s="94" t="e">
        <f>VLOOKUP(A1846,'متره برق'!A:K,9,FALSE)</f>
        <v>#N/A</v>
      </c>
      <c r="F1846" s="97">
        <f t="shared" si="62"/>
        <v>0</v>
      </c>
      <c r="G1846" s="98"/>
    </row>
    <row r="1847" spans="1:7" ht="32.25" thickBot="1">
      <c r="A1847" s="60">
        <f>'متره برق'!P5698</f>
        <v>170204</v>
      </c>
      <c r="B1847" s="60" t="str">
        <f>'متره برق'!Q5698</f>
        <v>مولد برق با قدرت نامي 80 KVA مناسب براي كار به صورت اضطراري.</v>
      </c>
      <c r="C1847" s="60" t="str">
        <f>'متره برق'!R5698</f>
        <v>دستگاه</v>
      </c>
      <c r="D1847" s="60">
        <f>'متره برق'!S5698</f>
        <v>685854000</v>
      </c>
      <c r="E1847" s="94" t="e">
        <f>VLOOKUP(A1847,'متره برق'!A:K,9,FALSE)</f>
        <v>#N/A</v>
      </c>
      <c r="F1847" s="97">
        <f t="shared" si="62"/>
        <v>0</v>
      </c>
      <c r="G1847" s="98"/>
    </row>
    <row r="1848" spans="1:7" ht="32.25" thickBot="1">
      <c r="A1848" s="60">
        <f>'متره برق'!P5699</f>
        <v>170205</v>
      </c>
      <c r="B1848" s="60" t="str">
        <f>'متره برق'!Q5699</f>
        <v>مولد برق با قدرت نامي 100 KVA مناسب براي كار به صورت اضطراري.</v>
      </c>
      <c r="C1848" s="60" t="str">
        <f>'متره برق'!R5699</f>
        <v>دستگاه</v>
      </c>
      <c r="D1848" s="60">
        <f>'متره برق'!S5699</f>
        <v>856704000</v>
      </c>
      <c r="E1848" s="94" t="e">
        <f>VLOOKUP(A1848,'متره برق'!A:K,9,FALSE)</f>
        <v>#N/A</v>
      </c>
      <c r="F1848" s="97">
        <f t="shared" si="62"/>
        <v>0</v>
      </c>
      <c r="G1848" s="98"/>
    </row>
    <row r="1849" spans="1:7" ht="32.25" thickBot="1">
      <c r="A1849" s="60">
        <f>'متره برق'!P5700</f>
        <v>170206</v>
      </c>
      <c r="B1849" s="60" t="str">
        <f>'متره برق'!Q5700</f>
        <v>مولد برق با قدرت نامي 120 KVA مناسب براي كار به صورت اضطراري.</v>
      </c>
      <c r="C1849" s="60" t="str">
        <f>'متره برق'!R5700</f>
        <v>دستگاه</v>
      </c>
      <c r="D1849" s="60">
        <f>'متره برق'!S5700</f>
        <v>1027554000</v>
      </c>
      <c r="E1849" s="94" t="e">
        <f>VLOOKUP(A1849,'متره برق'!A:K,9,FALSE)</f>
        <v>#N/A</v>
      </c>
      <c r="F1849" s="97">
        <f t="shared" si="62"/>
        <v>0</v>
      </c>
      <c r="G1849" s="98"/>
    </row>
    <row r="1850" spans="1:7" ht="32.25" thickBot="1">
      <c r="A1850" s="60">
        <f>'متره برق'!P5701</f>
        <v>170207</v>
      </c>
      <c r="B1850" s="60" t="str">
        <f>'متره برق'!Q5701</f>
        <v>مولد برق با قدرت نامي 150 KVA مناسب براي كار به صورت اضطراري.</v>
      </c>
      <c r="C1850" s="60" t="str">
        <f>'متره برق'!R5701</f>
        <v>دستگاه</v>
      </c>
      <c r="D1850" s="60">
        <f>'متره برق'!S5701</f>
        <v>1037604000</v>
      </c>
      <c r="E1850" s="94" t="e">
        <f>VLOOKUP(A1850,'متره برق'!A:K,9,FALSE)</f>
        <v>#N/A</v>
      </c>
      <c r="F1850" s="97">
        <f t="shared" si="62"/>
        <v>0</v>
      </c>
      <c r="G1850" s="98"/>
    </row>
    <row r="1851" spans="1:7" ht="32.25" thickBot="1">
      <c r="A1851" s="60">
        <f>'متره برق'!P5702</f>
        <v>170208</v>
      </c>
      <c r="B1851" s="60" t="str">
        <f>'متره برق'!Q5702</f>
        <v>مولد برق باقدرت نامي 175 KVA مناسب براي كار به صورت اضطراري.</v>
      </c>
      <c r="C1851" s="60" t="str">
        <f>'متره برق'!R5702</f>
        <v>دستگاه</v>
      </c>
      <c r="D1851" s="60">
        <f>'متره برق'!S5702</f>
        <v>1168254000</v>
      </c>
      <c r="E1851" s="94" t="e">
        <f>VLOOKUP(A1851,'متره برق'!A:K,9,FALSE)</f>
        <v>#N/A</v>
      </c>
      <c r="F1851" s="97">
        <f t="shared" si="62"/>
        <v>0</v>
      </c>
      <c r="G1851" s="98"/>
    </row>
    <row r="1852" spans="1:7" ht="32.25" thickBot="1">
      <c r="A1852" s="60">
        <f>'متره برق'!P5703</f>
        <v>170209</v>
      </c>
      <c r="B1852" s="60" t="str">
        <f>'متره برق'!Q5703</f>
        <v>مولد برق باقدرت نامي 200 KVA مناسب براي كار به صورت اضطراري.</v>
      </c>
      <c r="C1852" s="60" t="str">
        <f>'متره برق'!R5703</f>
        <v>دستگاه</v>
      </c>
      <c r="D1852" s="60">
        <f>'متره برق'!S5703</f>
        <v>1288854000</v>
      </c>
      <c r="E1852" s="94" t="e">
        <f>VLOOKUP(A1852,'متره برق'!A:K,9,FALSE)</f>
        <v>#N/A</v>
      </c>
      <c r="F1852" s="97">
        <f t="shared" si="62"/>
        <v>0</v>
      </c>
      <c r="G1852" s="98"/>
    </row>
    <row r="1853" spans="1:7" ht="32.25" thickBot="1">
      <c r="A1853" s="60">
        <f>'متره برق'!P5704</f>
        <v>170210</v>
      </c>
      <c r="B1853" s="60" t="str">
        <f>'متره برق'!Q5704</f>
        <v>مولد برق باقدرت نامي 225 KVA مناسب براي كار به صورت اضطراري.</v>
      </c>
      <c r="C1853" s="60" t="str">
        <f>'متره برق'!R5704</f>
        <v>دستگاه</v>
      </c>
      <c r="D1853" s="60">
        <f>'متره برق'!S5704</f>
        <v>1450025000</v>
      </c>
      <c r="E1853" s="94" t="e">
        <f>VLOOKUP(A1853,'متره برق'!A:K,9,FALSE)</f>
        <v>#N/A</v>
      </c>
      <c r="F1853" s="97">
        <f t="shared" si="62"/>
        <v>0</v>
      </c>
      <c r="G1853" s="98"/>
    </row>
    <row r="1854" spans="1:7" ht="32.25" thickBot="1">
      <c r="A1854" s="60">
        <f>'متره برق'!P5705</f>
        <v>170211</v>
      </c>
      <c r="B1854" s="60" t="str">
        <f>'متره برق'!Q5705</f>
        <v>مولد برق با قدرت نامي 250 KVA مناسب براي كار به صورت اضطراري.</v>
      </c>
      <c r="C1854" s="60" t="str">
        <f>'متره برق'!R5705</f>
        <v>دستگاه</v>
      </c>
      <c r="D1854" s="60">
        <f>'متره برق'!S5705</f>
        <v>1560575000</v>
      </c>
      <c r="E1854" s="94" t="e">
        <f>VLOOKUP(A1854,'متره برق'!A:K,9,FALSE)</f>
        <v>#N/A</v>
      </c>
      <c r="F1854" s="97">
        <f t="shared" si="62"/>
        <v>0</v>
      </c>
      <c r="G1854" s="98"/>
    </row>
    <row r="1855" spans="1:7" ht="32.25" thickBot="1">
      <c r="A1855" s="60">
        <f>'متره برق'!P5706</f>
        <v>170212</v>
      </c>
      <c r="B1855" s="60" t="str">
        <f>'متره برق'!Q5706</f>
        <v>مولد برق با قدرت نامي 275 KVA مناسب براي كار به صورت اضطراري.</v>
      </c>
      <c r="C1855" s="60" t="str">
        <f>'متره برق'!R5706</f>
        <v>دستگاه</v>
      </c>
      <c r="D1855" s="60">
        <f>'متره برق'!S5706</f>
        <v>1791725000</v>
      </c>
      <c r="E1855" s="94" t="e">
        <f>VLOOKUP(A1855,'متره برق'!A:K,9,FALSE)</f>
        <v>#N/A</v>
      </c>
      <c r="F1855" s="97">
        <f t="shared" si="62"/>
        <v>0</v>
      </c>
      <c r="G1855" s="98"/>
    </row>
    <row r="1856" spans="1:7" ht="32.25" thickBot="1">
      <c r="A1856" s="60">
        <f>'متره برق'!P5707</f>
        <v>170213</v>
      </c>
      <c r="B1856" s="60" t="str">
        <f>'متره برق'!Q5707</f>
        <v>مولد برق با قدرت نامي 300 KVA مناسب براي كار به صورت اضطراري.</v>
      </c>
      <c r="C1856" s="60" t="str">
        <f>'متره برق'!R5707</f>
        <v>دستگاه</v>
      </c>
      <c r="D1856" s="60">
        <f>'متره برق'!S5707</f>
        <v>1962575000</v>
      </c>
      <c r="E1856" s="94" t="e">
        <f>VLOOKUP(A1856,'متره برق'!A:K,9,FALSE)</f>
        <v>#N/A</v>
      </c>
      <c r="F1856" s="97">
        <f t="shared" si="62"/>
        <v>0</v>
      </c>
      <c r="G1856" s="98"/>
    </row>
    <row r="1857" spans="1:7" ht="32.25" thickBot="1">
      <c r="A1857" s="60">
        <f>'متره برق'!P5708</f>
        <v>170214</v>
      </c>
      <c r="B1857" s="60" t="str">
        <f>'متره برق'!Q5708</f>
        <v>مولد برق با قدرت نامي 350 KVA مناسب براي كار به صورت اضطراري.</v>
      </c>
      <c r="C1857" s="60" t="str">
        <f>'متره برق'!R5708</f>
        <v>دستگاه</v>
      </c>
      <c r="D1857" s="60">
        <f>'متره برق'!S5708</f>
        <v>2133425000</v>
      </c>
      <c r="E1857" s="94" t="e">
        <f>VLOOKUP(A1857,'متره برق'!A:K,9,FALSE)</f>
        <v>#N/A</v>
      </c>
      <c r="F1857" s="97">
        <f t="shared" si="62"/>
        <v>0</v>
      </c>
      <c r="G1857" s="98"/>
    </row>
    <row r="1858" spans="1:7" ht="32.25" thickBot="1">
      <c r="A1858" s="60">
        <f>'متره برق'!P5709</f>
        <v>170215</v>
      </c>
      <c r="B1858" s="60" t="str">
        <f>'متره برق'!Q5709</f>
        <v>مولد برق با قدرت نامي 400 KVA مناسب براي كار به صورت اضطراري.</v>
      </c>
      <c r="C1858" s="60" t="str">
        <f>'متره برق'!R5709</f>
        <v>دستگاه</v>
      </c>
      <c r="D1858" s="60">
        <f>'متره برق'!S5709</f>
        <v>2254025000</v>
      </c>
      <c r="E1858" s="94" t="e">
        <f>VLOOKUP(A1858,'متره برق'!A:K,9,FALSE)</f>
        <v>#N/A</v>
      </c>
      <c r="F1858" s="97">
        <f t="shared" si="62"/>
        <v>0</v>
      </c>
      <c r="G1858" s="98"/>
    </row>
    <row r="1859" spans="1:7" ht="32.25" thickBot="1">
      <c r="A1859" s="60">
        <f>'متره برق'!P5710</f>
        <v>170216</v>
      </c>
      <c r="B1859" s="60" t="str">
        <f>'متره برق'!Q5710</f>
        <v>مولد برق با قدرت نامي 450 KVA مناسب براي كار به صورت اضطراري.</v>
      </c>
      <c r="C1859" s="60" t="str">
        <f>'متره برق'!R5710</f>
        <v>دستگاه</v>
      </c>
      <c r="D1859" s="60">
        <f>'متره برق'!S5710</f>
        <v>2586707000</v>
      </c>
      <c r="E1859" s="94" t="e">
        <f>VLOOKUP(A1859,'متره برق'!A:K,9,FALSE)</f>
        <v>#N/A</v>
      </c>
      <c r="F1859" s="97">
        <f t="shared" si="62"/>
        <v>0</v>
      </c>
      <c r="G1859" s="98"/>
    </row>
    <row r="1860" spans="1:7" ht="32.25" thickBot="1">
      <c r="A1860" s="60">
        <f>'متره برق'!P5711</f>
        <v>170217</v>
      </c>
      <c r="B1860" s="60" t="str">
        <f>'متره برق'!Q5711</f>
        <v>مولد برق با قدرت نامي 500 KVA مناسب براي كار به صورت اضطراري.</v>
      </c>
      <c r="C1860" s="60" t="str">
        <f>'متره برق'!R5711</f>
        <v>دستگاه</v>
      </c>
      <c r="D1860" s="60">
        <f>'متره برق'!S5711</f>
        <v>3058496000</v>
      </c>
      <c r="E1860" s="94" t="e">
        <f>VLOOKUP(A1860,'متره برق'!A:K,9,FALSE)</f>
        <v>#N/A</v>
      </c>
      <c r="F1860" s="97">
        <f t="shared" si="62"/>
        <v>0</v>
      </c>
      <c r="G1860" s="98"/>
    </row>
    <row r="1861" spans="1:7" ht="32.25" thickBot="1">
      <c r="A1861" s="60">
        <f>'متره برق'!P5712</f>
        <v>170218</v>
      </c>
      <c r="B1861" s="60" t="str">
        <f>'متره برق'!Q5712</f>
        <v>مولد برق با قدرت نامي 550 KVA مناسب براي كار به صورت اضطراري.</v>
      </c>
      <c r="C1861" s="60" t="str">
        <f>'متره برق'!R5712</f>
        <v>دستگاه</v>
      </c>
      <c r="D1861" s="60">
        <f>'متره برق'!S5712</f>
        <v>3410246000</v>
      </c>
      <c r="E1861" s="94" t="e">
        <f>VLOOKUP(A1861,'متره برق'!A:K,9,FALSE)</f>
        <v>#N/A</v>
      </c>
      <c r="F1861" s="97">
        <f t="shared" si="62"/>
        <v>0</v>
      </c>
      <c r="G1861" s="98"/>
    </row>
    <row r="1862" spans="1:7" ht="32.25" thickBot="1">
      <c r="A1862" s="60">
        <f>'متره برق'!P5713</f>
        <v>170219</v>
      </c>
      <c r="B1862" s="60" t="str">
        <f>'متره برق'!Q5713</f>
        <v>مولد برق با قدرت نامي 600 KVA مناسب براي كار به صورت اضطراري.</v>
      </c>
      <c r="C1862" s="60" t="str">
        <f>'متره برق'!R5713</f>
        <v>دستگاه</v>
      </c>
      <c r="D1862" s="60">
        <f>'متره برق'!S5713</f>
        <v>3611246000</v>
      </c>
      <c r="E1862" s="94" t="e">
        <f>VLOOKUP(A1862,'متره برق'!A:K,9,FALSE)</f>
        <v>#N/A</v>
      </c>
      <c r="F1862" s="97">
        <f t="shared" si="62"/>
        <v>0</v>
      </c>
      <c r="G1862" s="98"/>
    </row>
    <row r="1863" spans="1:7" ht="32.25" thickBot="1">
      <c r="A1863" s="60">
        <f>'متره برق'!P5714</f>
        <v>170220</v>
      </c>
      <c r="B1863" s="60" t="str">
        <f>'متره برق'!Q5714</f>
        <v>مولد برق با قدرت نامي 700 KVA مناسب براي كار به صورت اضطراري.</v>
      </c>
      <c r="C1863" s="60" t="str">
        <f>'متره برق'!R5714</f>
        <v>دستگاه</v>
      </c>
      <c r="D1863" s="60">
        <f>'متره برق'!S5714</f>
        <v>4138221000</v>
      </c>
      <c r="E1863" s="94" t="e">
        <f>VLOOKUP(A1863,'متره برق'!A:K,9,FALSE)</f>
        <v>#N/A</v>
      </c>
      <c r="F1863" s="97">
        <f t="shared" si="62"/>
        <v>0</v>
      </c>
      <c r="G1863" s="98"/>
    </row>
    <row r="1864" spans="1:7" ht="32.25" thickBot="1">
      <c r="A1864" s="60">
        <f>'متره برق'!P5715</f>
        <v>170221</v>
      </c>
      <c r="B1864" s="60" t="str">
        <f>'متره برق'!Q5715</f>
        <v>مولد برق با قدرت نامي 800 KVA مناسب براي كار به صورت اضطراري.</v>
      </c>
      <c r="C1864" s="60" t="str">
        <f>'متره برق'!R5715</f>
        <v>دستگاه</v>
      </c>
      <c r="D1864" s="60">
        <f>'متره برق'!S5715</f>
        <v>4716997000</v>
      </c>
      <c r="E1864" s="94" t="e">
        <f>VLOOKUP(A1864,'متره برق'!A:K,9,FALSE)</f>
        <v>#N/A</v>
      </c>
      <c r="F1864" s="97">
        <f t="shared" si="62"/>
        <v>0</v>
      </c>
      <c r="G1864" s="98"/>
    </row>
    <row r="1865" spans="1:7" ht="32.25" thickBot="1">
      <c r="A1865" s="60">
        <f>'متره برق'!P5716</f>
        <v>170222</v>
      </c>
      <c r="B1865" s="60" t="str">
        <f>'متره برق'!Q5716</f>
        <v>مولد برق با قدرت نامي 900 KVA مناسب براي كار به صورت اضطراري.</v>
      </c>
      <c r="C1865" s="60" t="str">
        <f>'متره برق'!R5716</f>
        <v>دستگاه</v>
      </c>
      <c r="D1865" s="60">
        <f>'متره برق'!S5716</f>
        <v>6354015000</v>
      </c>
      <c r="E1865" s="94" t="e">
        <f>VLOOKUP(A1865,'متره برق'!A:K,9,FALSE)</f>
        <v>#N/A</v>
      </c>
      <c r="F1865" s="97">
        <f t="shared" si="62"/>
        <v>0</v>
      </c>
      <c r="G1865" s="98"/>
    </row>
    <row r="1866" spans="1:7" ht="32.25" thickBot="1">
      <c r="A1866" s="60">
        <f>'متره برق'!P5717</f>
        <v>170223</v>
      </c>
      <c r="B1866" s="60" t="str">
        <f>'متره برق'!Q5717</f>
        <v>مولد برق با قدرت نامي 1000 KVA مناسب براي كار به صورت اضطراري.</v>
      </c>
      <c r="C1866" s="60" t="str">
        <f>'متره برق'!R5717</f>
        <v>دستگاه</v>
      </c>
      <c r="D1866" s="60">
        <f>'متره برق'!S5717</f>
        <v>6835037000</v>
      </c>
      <c r="E1866" s="94" t="e">
        <f>VLOOKUP(A1866,'متره برق'!A:K,9,FALSE)</f>
        <v>#N/A</v>
      </c>
      <c r="F1866" s="97">
        <f t="shared" si="62"/>
        <v>0</v>
      </c>
      <c r="G1866" s="98"/>
    </row>
    <row r="1867" spans="1:7" ht="24" thickBot="1">
      <c r="A1867" s="60" t="str">
        <f>'متره برق'!P5718</f>
        <v>170224</v>
      </c>
      <c r="B1867" s="60" t="str">
        <f>'متره برق'!Q5718</f>
        <v>مولدبرق</v>
      </c>
      <c r="C1867" s="60" t="str">
        <f>'متره برق'!R5718</f>
        <v>دستگاه</v>
      </c>
      <c r="D1867" s="60">
        <f>'متره برق'!S5718</f>
        <v>10000</v>
      </c>
      <c r="E1867" s="94" t="e">
        <f>VLOOKUP(A1867,'متره برق'!A:K,9,FALSE)</f>
        <v>#N/A</v>
      </c>
      <c r="F1867" s="97">
        <f t="shared" ref="F1867:F1869" si="63">IF(ISNA(E1867*D1867),0,ROUND((E1867*D1867),0))</f>
        <v>0</v>
      </c>
      <c r="G1867" s="100" t="s">
        <v>511</v>
      </c>
    </row>
    <row r="1868" spans="1:7" ht="24" thickBot="1">
      <c r="A1868" s="60" t="str">
        <f>'متره برق'!P5719</f>
        <v>170225</v>
      </c>
      <c r="B1868" s="60" t="str">
        <f>'متره برق'!Q5719</f>
        <v>مولدبرق1</v>
      </c>
      <c r="C1868" s="60" t="str">
        <f>'متره برق'!R5719</f>
        <v>دستگاه</v>
      </c>
      <c r="D1868" s="60">
        <f>'متره برق'!S5719</f>
        <v>10001</v>
      </c>
      <c r="E1868" s="94" t="e">
        <f>VLOOKUP(A1868,'متره برق'!A:K,9,FALSE)</f>
        <v>#N/A</v>
      </c>
      <c r="F1868" s="97">
        <f t="shared" si="63"/>
        <v>0</v>
      </c>
      <c r="G1868" s="100" t="s">
        <v>511</v>
      </c>
    </row>
    <row r="1869" spans="1:7" ht="24" thickBot="1">
      <c r="A1869" s="60" t="str">
        <f>'متره برق'!P5720</f>
        <v>170226</v>
      </c>
      <c r="B1869" s="60" t="str">
        <f>'متره برق'!Q5720</f>
        <v>مولدبرق2</v>
      </c>
      <c r="C1869" s="60" t="str">
        <f>'متره برق'!R5720</f>
        <v>دستگاه</v>
      </c>
      <c r="D1869" s="60">
        <f>'متره برق'!S5720</f>
        <v>10002</v>
      </c>
      <c r="E1869" s="94">
        <f>VLOOKUP(A1869,'متره برق'!A:K,9,FALSE)</f>
        <v>1</v>
      </c>
      <c r="F1869" s="97">
        <f t="shared" si="63"/>
        <v>10002</v>
      </c>
      <c r="G1869" s="100" t="s">
        <v>511</v>
      </c>
    </row>
    <row r="1870" spans="1:7" ht="24" thickBot="1">
      <c r="A1870" s="677" t="s">
        <v>659</v>
      </c>
      <c r="B1870" s="678"/>
      <c r="C1870" s="678"/>
      <c r="D1870" s="678"/>
      <c r="E1870" s="679"/>
      <c r="F1870" s="101">
        <f>SUM(F1821:F1866)</f>
        <v>295778000</v>
      </c>
      <c r="G1870" s="108" t="s">
        <v>77</v>
      </c>
    </row>
    <row r="1871" spans="1:7" ht="24" thickBot="1">
      <c r="A1871" s="677" t="s">
        <v>660</v>
      </c>
      <c r="B1871" s="678"/>
      <c r="C1871" s="678"/>
      <c r="D1871" s="678"/>
      <c r="E1871" s="679"/>
      <c r="F1871" s="109">
        <f>SUM(F1867:F1869)</f>
        <v>10002</v>
      </c>
      <c r="G1871" s="102" t="s">
        <v>77</v>
      </c>
    </row>
    <row r="1872" spans="1:7" ht="24" thickBot="1">
      <c r="A1872" s="680" t="s">
        <v>3603</v>
      </c>
      <c r="B1872" s="681"/>
      <c r="C1872" s="681"/>
      <c r="D1872" s="681"/>
      <c r="E1872" s="681"/>
      <c r="F1872" s="681"/>
      <c r="G1872" s="683"/>
    </row>
    <row r="1873" spans="1:7" ht="50.25" customHeight="1" thickBot="1">
      <c r="A1873" s="60">
        <f>'متره برق'!P5721</f>
        <v>180101</v>
      </c>
      <c r="B1873" s="60" t="str">
        <f>'متره برق'!Q5721</f>
        <v>خازن صنعتي سه فاز از نوع خشك 400 ولت، 50 هرتز، با اتصال دلتا، مجهز به مقاومت تخليه بار و به قدرت 5 كيلووار.</v>
      </c>
      <c r="C1873" s="60" t="str">
        <f>'متره برق'!R5721</f>
        <v>دستگاه</v>
      </c>
      <c r="D1873" s="60">
        <f>'متره برق'!S5721</f>
        <v>1548000</v>
      </c>
      <c r="E1873" s="94">
        <f>VLOOKUP(A1873,'متره برق'!A:K,9,FALSE)</f>
        <v>1</v>
      </c>
      <c r="F1873" s="97">
        <f t="shared" si="61"/>
        <v>1548000</v>
      </c>
      <c r="G1873" s="98"/>
    </row>
    <row r="1874" spans="1:7" ht="48" thickBot="1">
      <c r="A1874" s="60">
        <f>'متره برق'!P5722</f>
        <v>180102</v>
      </c>
      <c r="B1874" s="60" t="str">
        <f>'متره برق'!Q5722</f>
        <v>خازن صنعتي سه فاز از نوع خشك 400 ولت، 50 هرتز، با اتصال دلتا، مجهز به مقاومت تخليه بار و به قدرت 5/7 كيلووار.</v>
      </c>
      <c r="C1874" s="60" t="str">
        <f>'متره برق'!R5722</f>
        <v>دستگاه</v>
      </c>
      <c r="D1874" s="60">
        <f>'متره برق'!S5722</f>
        <v>1673000</v>
      </c>
      <c r="E1874" s="94" t="e">
        <f>VLOOKUP(A1874,'متره برق'!A:K,9,FALSE)</f>
        <v>#N/A</v>
      </c>
      <c r="F1874" s="97">
        <f t="shared" ref="F1874:F1896" si="64">IF(ISNA(E1874*D1874),0,ROUND((E1874*D1874),0))</f>
        <v>0</v>
      </c>
      <c r="G1874" s="98"/>
    </row>
    <row r="1875" spans="1:7" ht="48" thickBot="1">
      <c r="A1875" s="60">
        <f>'متره برق'!P5723</f>
        <v>180103</v>
      </c>
      <c r="B1875" s="60" t="str">
        <f>'متره برق'!Q5723</f>
        <v>خازن صنعتي سه فاز از نوع خشك 400 ولت، 50 هرتز، با اتصال دلتا، مجهز به مقاومت تخليه بار و به قدرت 10 كيلووار.</v>
      </c>
      <c r="C1875" s="60" t="str">
        <f>'متره برق'!R5723</f>
        <v>دستگاه</v>
      </c>
      <c r="D1875" s="60">
        <f>'متره برق'!S5723</f>
        <v>1988000</v>
      </c>
      <c r="E1875" s="94" t="e">
        <f>VLOOKUP(A1875,'متره برق'!A:K,9,FALSE)</f>
        <v>#N/A</v>
      </c>
      <c r="F1875" s="97">
        <f t="shared" si="64"/>
        <v>0</v>
      </c>
      <c r="G1875" s="98"/>
    </row>
    <row r="1876" spans="1:7" ht="48" thickBot="1">
      <c r="A1876" s="60">
        <f>'متره برق'!P5724</f>
        <v>180104</v>
      </c>
      <c r="B1876" s="60" t="str">
        <f>'متره برق'!Q5724</f>
        <v>خازن صنعتي سه فاز از نوع خشك 400 ولت، 50 هرتز، با اتصال دلتا، مجهز به مقاومت تخليه بار و به قدرت 1/52 كيلووار.</v>
      </c>
      <c r="C1876" s="60" t="str">
        <f>'متره برق'!R5724</f>
        <v>دستگاه</v>
      </c>
      <c r="D1876" s="60">
        <f>'متره برق'!S5724</f>
        <v>2388000</v>
      </c>
      <c r="E1876" s="94" t="e">
        <f>VLOOKUP(A1876,'متره برق'!A:K,9,FALSE)</f>
        <v>#N/A</v>
      </c>
      <c r="F1876" s="97">
        <f t="shared" si="64"/>
        <v>0</v>
      </c>
      <c r="G1876" s="98"/>
    </row>
    <row r="1877" spans="1:7" ht="48" thickBot="1">
      <c r="A1877" s="60">
        <f>'متره برق'!P5725</f>
        <v>180105</v>
      </c>
      <c r="B1877" s="60" t="str">
        <f>'متره برق'!Q5725</f>
        <v>خازن صنعتي سه فاز از نوع خشك 400 ولت، 50 هرتز، با اتصال دلتا، مجهز به مقاومت تخليه بار و به قدرت 15 كيلووار.</v>
      </c>
      <c r="C1877" s="60" t="str">
        <f>'متره برق'!R5725</f>
        <v>دستگاه</v>
      </c>
      <c r="D1877" s="60">
        <f>'متره برق'!S5725</f>
        <v>2993000</v>
      </c>
      <c r="E1877" s="94" t="e">
        <f>VLOOKUP(A1877,'متره برق'!A:K,9,FALSE)</f>
        <v>#N/A</v>
      </c>
      <c r="F1877" s="97">
        <f t="shared" si="64"/>
        <v>0</v>
      </c>
      <c r="G1877" s="98"/>
    </row>
    <row r="1878" spans="1:7" ht="48" thickBot="1">
      <c r="A1878" s="60">
        <f>'متره برق'!P5726</f>
        <v>180106</v>
      </c>
      <c r="B1878" s="60" t="str">
        <f>'متره برق'!Q5726</f>
        <v>خازن صنعتي سه فاز از نوع خشك 400 ولت، 50 هرتز، با اتصال دلتا، مجهز به مقاومت تخليه بار و به قدرت 20 كيلووار.</v>
      </c>
      <c r="C1878" s="60" t="str">
        <f>'متره برق'!R5726</f>
        <v>دستگاه</v>
      </c>
      <c r="D1878" s="60">
        <f>'متره برق'!S5726</f>
        <v>4069000</v>
      </c>
      <c r="E1878" s="94" t="e">
        <f>VLOOKUP(A1878,'متره برق'!A:K,9,FALSE)</f>
        <v>#N/A</v>
      </c>
      <c r="F1878" s="97">
        <f t="shared" si="64"/>
        <v>0</v>
      </c>
      <c r="G1878" s="98"/>
    </row>
    <row r="1879" spans="1:7" ht="48" thickBot="1">
      <c r="A1879" s="60">
        <f>'متره برق'!P5727</f>
        <v>180107</v>
      </c>
      <c r="B1879" s="60" t="str">
        <f>'متره برق'!Q5727</f>
        <v>خازن صنعتي سه فاز از نوع خشك 400 ولت، 50 هرتز، با اتصال دلتا، مجهز به مقاومت تخليه بار و به قدرت 25 كيلووار.</v>
      </c>
      <c r="C1879" s="60" t="str">
        <f>'متره برق'!R5727</f>
        <v>دستگاه</v>
      </c>
      <c r="D1879" s="60">
        <f>'متره برق'!S5727</f>
        <v>4763000</v>
      </c>
      <c r="E1879" s="94" t="e">
        <f>VLOOKUP(A1879,'متره برق'!A:K,9,FALSE)</f>
        <v>#N/A</v>
      </c>
      <c r="F1879" s="97">
        <f t="shared" si="64"/>
        <v>0</v>
      </c>
      <c r="G1879" s="98"/>
    </row>
    <row r="1880" spans="1:7" ht="48" thickBot="1">
      <c r="A1880" s="60">
        <f>'متره برق'!P5728</f>
        <v>180108</v>
      </c>
      <c r="B1880" s="60" t="str">
        <f>'متره برق'!Q5728</f>
        <v>خازن صنعتي سه فاز از نوع خشك 400 ولت، 50 هرتز، با اتصال دلتا، مجهز به مقاومت تخليه بار و به قدرت 30 كيلووار.</v>
      </c>
      <c r="C1880" s="60" t="str">
        <f>'متره برق'!R5728</f>
        <v>دستگاه</v>
      </c>
      <c r="D1880" s="60">
        <f>'متره برق'!S5728</f>
        <v>5825000</v>
      </c>
      <c r="E1880" s="94" t="e">
        <f>VLOOKUP(A1880,'متره برق'!A:K,9,FALSE)</f>
        <v>#N/A</v>
      </c>
      <c r="F1880" s="97">
        <f t="shared" si="64"/>
        <v>0</v>
      </c>
      <c r="G1880" s="98"/>
    </row>
    <row r="1881" spans="1:7" ht="48" thickBot="1">
      <c r="A1881" s="60">
        <f>'متره برق'!P5729</f>
        <v>180109</v>
      </c>
      <c r="B1881" s="60" t="str">
        <f>'متره برق'!Q5729</f>
        <v>خازن صنعتي سه فاز از نوع خشك 400 ولت، 50 هرتز، با اتصال دلتا، مجهز به مقاومت تخليه بار و به قدرت 40 كيلووار.</v>
      </c>
      <c r="C1881" s="60" t="str">
        <f>'متره برق'!R5729</f>
        <v>دستگاه</v>
      </c>
      <c r="D1881" s="60">
        <f>'متره برق'!S5729</f>
        <v>7185000</v>
      </c>
      <c r="E1881" s="94" t="e">
        <f>VLOOKUP(A1881,'متره برق'!A:K,9,FALSE)</f>
        <v>#N/A</v>
      </c>
      <c r="F1881" s="97">
        <f t="shared" si="64"/>
        <v>0</v>
      </c>
      <c r="G1881" s="98"/>
    </row>
    <row r="1882" spans="1:7" ht="48" thickBot="1">
      <c r="A1882" s="60">
        <f>'متره برق'!P5730</f>
        <v>180110</v>
      </c>
      <c r="B1882" s="60" t="str">
        <f>'متره برق'!Q5730</f>
        <v>خازن صنعتي سه فاز از نوع خشك 400 ولت، 50 هرتز، با اتصال دلتا، مجهز به مقاومت تخليه بار و به قدرت 50 كيلووار.</v>
      </c>
      <c r="C1882" s="60" t="str">
        <f>'متره برق'!R5730</f>
        <v>دستگاه</v>
      </c>
      <c r="D1882" s="60">
        <f>'متره برق'!S5730</f>
        <v>8342000</v>
      </c>
      <c r="E1882" s="94" t="e">
        <f>VLOOKUP(A1882,'متره برق'!A:K,9,FALSE)</f>
        <v>#N/A</v>
      </c>
      <c r="F1882" s="97">
        <f t="shared" si="64"/>
        <v>0</v>
      </c>
      <c r="G1882" s="98"/>
    </row>
    <row r="1883" spans="1:7" ht="48" thickBot="1">
      <c r="A1883" s="60">
        <f>'متره برق'!P5731</f>
        <v>180201</v>
      </c>
      <c r="B1883" s="60" t="str">
        <f>'متره برق'!Q5731</f>
        <v>خازن صنعتي سه فاز از نوع روغني 400 ولت، 50 هرتز، با اتصال دلتا، مجهز به مقاومت تخليه بار و به قدرت 10 كيلووار.</v>
      </c>
      <c r="C1883" s="60" t="str">
        <f>'متره برق'!R5731</f>
        <v>دستگاه</v>
      </c>
      <c r="D1883" s="60">
        <f>'متره برق'!S5731</f>
        <v>9238000</v>
      </c>
      <c r="E1883" s="94" t="e">
        <f>VLOOKUP(A1883,'متره برق'!A:K,9,FALSE)</f>
        <v>#N/A</v>
      </c>
      <c r="F1883" s="97">
        <f t="shared" si="64"/>
        <v>0</v>
      </c>
      <c r="G1883" s="98"/>
    </row>
    <row r="1884" spans="1:7" ht="48" thickBot="1">
      <c r="A1884" s="60">
        <f>'متره برق'!P5732</f>
        <v>180202</v>
      </c>
      <c r="B1884" s="60" t="str">
        <f>'متره برق'!Q5732</f>
        <v>خازن صنعتي سه فاز از نوع روغني 400 ولت، 50 هرتز، با اتصال دلتا، مجهز به مقاومت تخليه بار و به قدرت 15 كيلووار.</v>
      </c>
      <c r="C1884" s="60" t="str">
        <f>'متره برق'!R5732</f>
        <v>دستگاه</v>
      </c>
      <c r="D1884" s="60">
        <f>'متره برق'!S5732</f>
        <v>10847000</v>
      </c>
      <c r="E1884" s="94" t="e">
        <f>VLOOKUP(A1884,'متره برق'!A:K,9,FALSE)</f>
        <v>#N/A</v>
      </c>
      <c r="F1884" s="97">
        <f t="shared" si="64"/>
        <v>0</v>
      </c>
      <c r="G1884" s="98"/>
    </row>
    <row r="1885" spans="1:7" ht="48" thickBot="1">
      <c r="A1885" s="60">
        <f>'متره برق'!P5733</f>
        <v>180203</v>
      </c>
      <c r="B1885" s="60" t="str">
        <f>'متره برق'!Q5733</f>
        <v>خازن صنعتي سه فاز از نوع روغني 400 ولت، 50 هرتز، با اتصال دلتا، مجهز به مقاومت تخليه بار و به قدرت 20 كيلووار.</v>
      </c>
      <c r="C1885" s="60" t="str">
        <f>'متره برق'!R5733</f>
        <v>دستگاه</v>
      </c>
      <c r="D1885" s="60">
        <f>'متره برق'!S5733</f>
        <v>12458000</v>
      </c>
      <c r="E1885" s="94" t="e">
        <f>VLOOKUP(A1885,'متره برق'!A:K,9,FALSE)</f>
        <v>#N/A</v>
      </c>
      <c r="F1885" s="97">
        <f t="shared" si="64"/>
        <v>0</v>
      </c>
      <c r="G1885" s="98"/>
    </row>
    <row r="1886" spans="1:7" ht="48" thickBot="1">
      <c r="A1886" s="60">
        <f>'متره برق'!P5734</f>
        <v>180204</v>
      </c>
      <c r="B1886" s="60" t="str">
        <f>'متره برق'!Q5734</f>
        <v>خازن صنعتي سه فاز از نوع روغني 400 ولت، 50 هرتز، با اتصال دلتا، مجهز به مقاومت تخليه بار و به قدرت 25  كيلووار.</v>
      </c>
      <c r="C1886" s="60" t="str">
        <f>'متره برق'!R5734</f>
        <v>دستگاه</v>
      </c>
      <c r="D1886" s="60">
        <f>'متره برق'!S5734</f>
        <v>13478000</v>
      </c>
      <c r="E1886" s="94" t="e">
        <f>VLOOKUP(A1886,'متره برق'!A:K,9,FALSE)</f>
        <v>#N/A</v>
      </c>
      <c r="F1886" s="97">
        <f t="shared" si="64"/>
        <v>0</v>
      </c>
      <c r="G1886" s="98"/>
    </row>
    <row r="1887" spans="1:7" ht="48" thickBot="1">
      <c r="A1887" s="60">
        <f>'متره برق'!P5735</f>
        <v>180205</v>
      </c>
      <c r="B1887" s="60" t="str">
        <f>'متره برق'!Q5735</f>
        <v>خازن صنعتي سه فاز از نوع روغني 400 ولت، 50 هرتز، با اتصال دلتا، مجهز به مقاومت تخليه بار و به قدرت 30  كيلووار.</v>
      </c>
      <c r="C1887" s="60" t="str">
        <f>'متره برق'!R5735</f>
        <v>دستگاه</v>
      </c>
      <c r="D1887" s="60">
        <f>'متره برق'!S5735</f>
        <v>15413000</v>
      </c>
      <c r="E1887" s="94" t="e">
        <f>VLOOKUP(A1887,'متره برق'!A:K,9,FALSE)</f>
        <v>#N/A</v>
      </c>
      <c r="F1887" s="97">
        <f t="shared" si="64"/>
        <v>0</v>
      </c>
      <c r="G1887" s="98"/>
    </row>
    <row r="1888" spans="1:7" ht="48" thickBot="1">
      <c r="A1888" s="60">
        <f>'متره برق'!P5736</f>
        <v>180206</v>
      </c>
      <c r="B1888" s="60" t="str">
        <f>'متره برق'!Q5736</f>
        <v>خازن صنعتي سه فاز از نوع روغني 400 ولت، 50 هرتز، با اتصال دلتا، مجهز به مقاومت تخليه بار و به قدرت 40  كيلووار.</v>
      </c>
      <c r="C1888" s="60" t="str">
        <f>'متره برق'!R5736</f>
        <v>دستگاه</v>
      </c>
      <c r="D1888" s="60">
        <f>'متره برق'!S5736</f>
        <v>18150000</v>
      </c>
      <c r="E1888" s="94" t="e">
        <f>VLOOKUP(A1888,'متره برق'!A:K,9,FALSE)</f>
        <v>#N/A</v>
      </c>
      <c r="F1888" s="97">
        <f t="shared" si="64"/>
        <v>0</v>
      </c>
      <c r="G1888" s="98"/>
    </row>
    <row r="1889" spans="1:7" ht="48" thickBot="1">
      <c r="A1889" s="60">
        <f>'متره برق'!P5737</f>
        <v>180207</v>
      </c>
      <c r="B1889" s="60" t="str">
        <f>'متره برق'!Q5737</f>
        <v>خازن صنعتي سه فاز از نوع روغني 400 ولت، 50 هرتز، با اتصال دلتا، مجهز به مقاومت تخليه بار و به قدرت 50  كيلووار.</v>
      </c>
      <c r="C1889" s="60" t="str">
        <f>'متره برق'!R5737</f>
        <v>دستگاه</v>
      </c>
      <c r="D1889" s="60">
        <f>'متره برق'!S5737</f>
        <v>20327000</v>
      </c>
      <c r="E1889" s="94" t="e">
        <f>VLOOKUP(A1889,'متره برق'!A:K,9,FALSE)</f>
        <v>#N/A</v>
      </c>
      <c r="F1889" s="97">
        <f t="shared" si="64"/>
        <v>0</v>
      </c>
      <c r="G1889" s="98"/>
    </row>
    <row r="1890" spans="1:7" ht="48" thickBot="1">
      <c r="A1890" s="60">
        <f>'متره برق'!P5738</f>
        <v>180208</v>
      </c>
      <c r="B1890" s="60" t="str">
        <f>'متره برق'!Q5738</f>
        <v>خازن صنعتي سه فاز از نوع روغني 400 ولت، 50 هرتز، با اتصال دلتا، مجهز به مقاومت تخليه بار و به قدرت 100  كيلووار.</v>
      </c>
      <c r="C1890" s="60" t="str">
        <f>'متره برق'!R5738</f>
        <v>دستگاه</v>
      </c>
      <c r="D1890" s="60">
        <f>'متره برق'!S5738</f>
        <v>0</v>
      </c>
      <c r="E1890" s="94" t="e">
        <f>VLOOKUP(A1890,'متره برق'!A:K,9,FALSE)</f>
        <v>#N/A</v>
      </c>
      <c r="F1890" s="97">
        <f t="shared" si="64"/>
        <v>0</v>
      </c>
      <c r="G1890" s="98"/>
    </row>
    <row r="1891" spans="1:7" ht="48" thickBot="1">
      <c r="A1891" s="60">
        <f>'متره برق'!P5739</f>
        <v>180301</v>
      </c>
      <c r="B1891" s="60" t="str">
        <f>'متره برق'!Q5739</f>
        <v>خازن صنعتي سه فاز از نوع گازي 400 ولت، 50 هرتز، با اتصال دلتا، مجهز به مقاومت تخليه بار و به قدرت 5  كيلووار.</v>
      </c>
      <c r="C1891" s="60" t="str">
        <f>'متره برق'!R5739</f>
        <v>دستگاه</v>
      </c>
      <c r="D1891" s="60">
        <f>'متره برق'!S5739</f>
        <v>5865000</v>
      </c>
      <c r="E1891" s="94" t="e">
        <f>VLOOKUP(A1891,'متره برق'!A:K,9,FALSE)</f>
        <v>#N/A</v>
      </c>
      <c r="F1891" s="97">
        <f t="shared" si="64"/>
        <v>0</v>
      </c>
      <c r="G1891" s="98"/>
    </row>
    <row r="1892" spans="1:7" ht="48" thickBot="1">
      <c r="A1892" s="60">
        <f>'متره برق'!P5740</f>
        <v>180302</v>
      </c>
      <c r="B1892" s="60" t="str">
        <f>'متره برق'!Q5740</f>
        <v>خازن صنعتي سه فاز از نوع گازي 400 ولت، 50 هرتز، با اتصال دلتا، مجهز به مقاومت تخليه بار و به قدرت 1/52  كيلووار.</v>
      </c>
      <c r="C1892" s="60" t="str">
        <f>'متره برق'!R5740</f>
        <v>دستگاه</v>
      </c>
      <c r="D1892" s="60">
        <f>'متره برق'!S5740</f>
        <v>2278000</v>
      </c>
      <c r="E1892" s="94" t="e">
        <f>VLOOKUP(A1892,'متره برق'!A:K,9,FALSE)</f>
        <v>#N/A</v>
      </c>
      <c r="F1892" s="97">
        <f t="shared" si="64"/>
        <v>0</v>
      </c>
      <c r="G1892" s="98"/>
    </row>
    <row r="1893" spans="1:7" ht="48" thickBot="1">
      <c r="A1893" s="60">
        <f>'متره برق'!P5741</f>
        <v>180303</v>
      </c>
      <c r="B1893" s="60" t="str">
        <f>'متره برق'!Q5741</f>
        <v>خازن صنعتي سه فاز از نوع گازي 400 ولت، 50 هرتز، با اتصال دلتا، مجهز به مقاومت تخليه بار و به قدرت 25  كيلووار.</v>
      </c>
      <c r="C1893" s="60" t="str">
        <f>'متره برق'!R5741</f>
        <v>دستگاه</v>
      </c>
      <c r="D1893" s="60">
        <f>'متره برق'!S5741</f>
        <v>4273000</v>
      </c>
      <c r="E1893" s="94" t="e">
        <f>VLOOKUP(A1893,'متره برق'!A:K,9,FALSE)</f>
        <v>#N/A</v>
      </c>
      <c r="F1893" s="97">
        <f t="shared" si="64"/>
        <v>0</v>
      </c>
      <c r="G1893" s="98"/>
    </row>
    <row r="1894" spans="1:7" ht="48" thickBot="1">
      <c r="A1894" s="60">
        <f>'متره برق'!P5742</f>
        <v>180401</v>
      </c>
      <c r="B1894" s="60" t="str">
        <f>'متره برق'!Q5742</f>
        <v>رگولاتور خازن نوع الكترونيكي، مجهز به كسينوس في متر با قابليت برنامه‌ريزي پله‌هاي خازني به ترتيب دلخواه بطور كامل داراي 6 پله.</v>
      </c>
      <c r="C1894" s="60" t="str">
        <f>'متره برق'!R5742</f>
        <v>دستگاه</v>
      </c>
      <c r="D1894" s="60">
        <f>'متره برق'!S5742</f>
        <v>6730000</v>
      </c>
      <c r="E1894" s="94" t="e">
        <f>VLOOKUP(A1894,'متره برق'!A:K,9,FALSE)</f>
        <v>#N/A</v>
      </c>
      <c r="F1894" s="97">
        <f t="shared" si="64"/>
        <v>0</v>
      </c>
      <c r="G1894" s="98"/>
    </row>
    <row r="1895" spans="1:7" ht="48" thickBot="1">
      <c r="A1895" s="60">
        <f>'متره برق'!P5743</f>
        <v>180402</v>
      </c>
      <c r="B1895" s="60" t="str">
        <f>'متره برق'!Q5743</f>
        <v>رگولاتور خازن نوع الكترونيكي، مجهز به كسينوس في متر با قابليت برنامه‌ريزي پله‌هاي خازني به ترتيب دلخواه بطور كامل داراي 12 پله.</v>
      </c>
      <c r="C1895" s="60" t="str">
        <f>'متره برق'!R5743</f>
        <v>دستگاه</v>
      </c>
      <c r="D1895" s="60">
        <f>'متره برق'!S5743</f>
        <v>9651000</v>
      </c>
      <c r="E1895" s="94" t="e">
        <f>VLOOKUP(A1895,'متره برق'!A:K,9,FALSE)</f>
        <v>#N/A</v>
      </c>
      <c r="F1895" s="97">
        <f t="shared" si="64"/>
        <v>0</v>
      </c>
      <c r="G1895" s="98"/>
    </row>
    <row r="1896" spans="1:7" ht="48" thickBot="1">
      <c r="A1896" s="60">
        <f>'متره برق'!P5744</f>
        <v>180403</v>
      </c>
      <c r="B1896" s="60" t="str">
        <f>'متره برق'!Q5744</f>
        <v>رگولاتور خازن نوع الكترونيكي، مجهز به كسينوس في متر با قابليت برنامه‌ريزي پله‌هاي خازني به ترتيب دلخواه بطور كامل داراي 18 پله.</v>
      </c>
      <c r="C1896" s="60" t="str">
        <f>'متره برق'!R5744</f>
        <v>دستگاه</v>
      </c>
      <c r="D1896" s="60">
        <f>'متره برق'!S5744</f>
        <v>0</v>
      </c>
      <c r="E1896" s="94" t="e">
        <f>VLOOKUP(A1896,'متره برق'!A:K,9,FALSE)</f>
        <v>#N/A</v>
      </c>
      <c r="F1896" s="97">
        <f t="shared" si="64"/>
        <v>0</v>
      </c>
      <c r="G1896" s="98"/>
    </row>
    <row r="1897" spans="1:7" ht="24" thickBot="1">
      <c r="A1897" s="60" t="str">
        <f>'متره برق'!P5745</f>
        <v>180404</v>
      </c>
      <c r="B1897" s="60" t="str">
        <f>'متره برق'!Q5745</f>
        <v>رگولاتور</v>
      </c>
      <c r="C1897" s="60" t="str">
        <f>'متره برق'!R5745</f>
        <v>دستگاه</v>
      </c>
      <c r="D1897" s="60">
        <f>'متره برق'!S5745</f>
        <v>10000</v>
      </c>
      <c r="E1897" s="94" t="e">
        <f>VLOOKUP(A1897,'متره برق'!A:K,9,FALSE)</f>
        <v>#N/A</v>
      </c>
      <c r="F1897" s="97">
        <f t="shared" ref="F1897:F1899" si="65">IF(ISNA(E1897*D1897),0,ROUND((E1897*D1897),0))</f>
        <v>0</v>
      </c>
      <c r="G1897" s="100" t="s">
        <v>511</v>
      </c>
    </row>
    <row r="1898" spans="1:7" ht="24" thickBot="1">
      <c r="A1898" s="60" t="str">
        <f>'متره برق'!P5746</f>
        <v>180405</v>
      </c>
      <c r="B1898" s="60" t="str">
        <f>'متره برق'!Q5746</f>
        <v>رگولاتور1</v>
      </c>
      <c r="C1898" s="60" t="str">
        <f>'متره برق'!R5746</f>
        <v>دستگاه</v>
      </c>
      <c r="D1898" s="60">
        <f>'متره برق'!S5746</f>
        <v>10001</v>
      </c>
      <c r="E1898" s="94" t="e">
        <f>VLOOKUP(A1898,'متره برق'!A:K,9,FALSE)</f>
        <v>#N/A</v>
      </c>
      <c r="F1898" s="97">
        <f t="shared" si="65"/>
        <v>0</v>
      </c>
      <c r="G1898" s="100" t="s">
        <v>511</v>
      </c>
    </row>
    <row r="1899" spans="1:7" ht="24" thickBot="1">
      <c r="A1899" s="60" t="str">
        <f>'متره برق'!P5747</f>
        <v>180406</v>
      </c>
      <c r="B1899" s="60" t="str">
        <f>'متره برق'!Q5747</f>
        <v>رگولاتور2</v>
      </c>
      <c r="C1899" s="60" t="str">
        <f>'متره برق'!R5747</f>
        <v>دستگاه</v>
      </c>
      <c r="D1899" s="60">
        <f>'متره برق'!S5747</f>
        <v>10002</v>
      </c>
      <c r="E1899" s="94">
        <f>VLOOKUP(A1899,'متره برق'!A:K,9,FALSE)</f>
        <v>1</v>
      </c>
      <c r="F1899" s="97">
        <f t="shared" si="65"/>
        <v>10002</v>
      </c>
      <c r="G1899" s="100" t="s">
        <v>511</v>
      </c>
    </row>
    <row r="1900" spans="1:7" ht="24" thickBot="1">
      <c r="A1900" s="677" t="s">
        <v>659</v>
      </c>
      <c r="B1900" s="678"/>
      <c r="C1900" s="678"/>
      <c r="D1900" s="678"/>
      <c r="E1900" s="679"/>
      <c r="F1900" s="131">
        <f>SUM(F1873:F1896)</f>
        <v>1548000</v>
      </c>
      <c r="G1900" s="102" t="s">
        <v>77</v>
      </c>
    </row>
    <row r="1901" spans="1:7" ht="24" thickBot="1">
      <c r="A1901" s="677" t="s">
        <v>660</v>
      </c>
      <c r="B1901" s="678"/>
      <c r="C1901" s="678"/>
      <c r="D1901" s="678"/>
      <c r="E1901" s="679"/>
      <c r="F1901" s="109">
        <f>SUM(F1897:F1899)</f>
        <v>10002</v>
      </c>
      <c r="G1901" s="102" t="s">
        <v>77</v>
      </c>
    </row>
    <row r="1902" spans="1:7" ht="24" thickBot="1">
      <c r="A1902" s="680" t="s">
        <v>3604</v>
      </c>
      <c r="B1902" s="681"/>
      <c r="C1902" s="681"/>
      <c r="D1902" s="681"/>
      <c r="E1902" s="681"/>
      <c r="F1902" s="682"/>
      <c r="G1902" s="683"/>
    </row>
    <row r="1903" spans="1:7" ht="48.75" customHeight="1" thickBot="1">
      <c r="A1903" s="60">
        <f>'متره برق'!P5748</f>
        <v>190101</v>
      </c>
      <c r="B1903" s="60" t="str">
        <f>'متره برق'!Q5748</f>
        <v>ترانسفورماتور فشار متوسط روغني براي نصب در داخل ساختمان، سه فاز 231 /400/11000 ولت 50 هرتز، به قدرت 50 كيلوولت آمپر.</v>
      </c>
      <c r="C1903" s="60" t="str">
        <f>'متره برق'!R5748</f>
        <v>دستگاه</v>
      </c>
      <c r="D1903" s="60">
        <f>'متره برق'!S5748</f>
        <v>76411000</v>
      </c>
      <c r="E1903" s="94">
        <f>VLOOKUP(A1903,'متره برق'!A:K,9,FALSE)</f>
        <v>1</v>
      </c>
      <c r="F1903" s="97">
        <f t="shared" ref="F1903" si="66">IF(ISNA(E1903*D1903),0,ROUND((E1903*D1903),0))</f>
        <v>76411000</v>
      </c>
      <c r="G1903" s="98"/>
    </row>
    <row r="1904" spans="1:7" ht="48" thickBot="1">
      <c r="A1904" s="60">
        <f>'متره برق'!P5749</f>
        <v>190102</v>
      </c>
      <c r="B1904" s="60" t="str">
        <f>'متره برق'!Q5749</f>
        <v>ترانسفورماتور فشار متوسط روغني براي نصب در داخل ساختمان، سه فاز 231 /400/11000 ولت 50 هرتز، به قدرت 75 كيلوولت آمپر.</v>
      </c>
      <c r="C1904" s="60" t="str">
        <f>'متره برق'!R5749</f>
        <v>دستگاه</v>
      </c>
      <c r="D1904" s="60">
        <f>'متره برق'!S5749</f>
        <v>91638000</v>
      </c>
      <c r="E1904" s="94" t="e">
        <f>VLOOKUP(A1904,'متره برق'!A:K,9,FALSE)</f>
        <v>#N/A</v>
      </c>
      <c r="F1904" s="97">
        <f t="shared" ref="F1904:F1967" si="67">IF(ISNA(E1904*D1904),0,ROUND((E1904*D1904),0))</f>
        <v>0</v>
      </c>
      <c r="G1904" s="98"/>
    </row>
    <row r="1905" spans="1:7" ht="48" thickBot="1">
      <c r="A1905" s="60">
        <f>'متره برق'!P5750</f>
        <v>190103</v>
      </c>
      <c r="B1905" s="60" t="str">
        <f>'متره برق'!Q5750</f>
        <v>ترانسفورماتور فشار متوسط روغني براي نصب در داخل ساختمان، سه فاز 231 /400/11000 ولت 50 هرتز، به قدرت 100 كيلوولت آمپر.</v>
      </c>
      <c r="C1905" s="60" t="str">
        <f>'متره برق'!R5750</f>
        <v>دستگاه</v>
      </c>
      <c r="D1905" s="60">
        <f>'متره برق'!S5750</f>
        <v>104122000</v>
      </c>
      <c r="E1905" s="94" t="e">
        <f>VLOOKUP(A1905,'متره برق'!A:K,9,FALSE)</f>
        <v>#N/A</v>
      </c>
      <c r="F1905" s="97">
        <f t="shared" si="67"/>
        <v>0</v>
      </c>
      <c r="G1905" s="98"/>
    </row>
    <row r="1906" spans="1:7" ht="48" thickBot="1">
      <c r="A1906" s="60">
        <f>'متره برق'!P5751</f>
        <v>190104</v>
      </c>
      <c r="B1906" s="60" t="str">
        <f>'متره برق'!Q5751</f>
        <v>ترانسفورماتور فشار متوسط روغني براي نصب در داخل ساختمان، سه فاز 231 /400/11000 ولت 50 هرتز، به قدرت 125 كيلوولت آمپر.</v>
      </c>
      <c r="C1906" s="60" t="str">
        <f>'متره برق'!R5751</f>
        <v>دستگاه</v>
      </c>
      <c r="D1906" s="60">
        <f>'متره برق'!S5751</f>
        <v>130422000</v>
      </c>
      <c r="E1906" s="94" t="e">
        <f>VLOOKUP(A1906,'متره برق'!A:K,9,FALSE)</f>
        <v>#N/A</v>
      </c>
      <c r="F1906" s="97">
        <f t="shared" si="67"/>
        <v>0</v>
      </c>
      <c r="G1906" s="98"/>
    </row>
    <row r="1907" spans="1:7" ht="48" thickBot="1">
      <c r="A1907" s="60">
        <f>'متره برق'!P5752</f>
        <v>190105</v>
      </c>
      <c r="B1907" s="60" t="str">
        <f>'متره برق'!Q5752</f>
        <v>ترانسفورماتور فشار متوسط روغني براي نصب در داخل ساختمان، سه فاز 231 /400/11000 ولت 50 هرتز، به قدرت 160 كيلوولت آمپر.</v>
      </c>
      <c r="C1907" s="60" t="str">
        <f>'متره برق'!R5752</f>
        <v>دستگاه</v>
      </c>
      <c r="D1907" s="60">
        <f>'متره برق'!S5752</f>
        <v>134425000</v>
      </c>
      <c r="E1907" s="94" t="e">
        <f>VLOOKUP(A1907,'متره برق'!A:K,9,FALSE)</f>
        <v>#N/A</v>
      </c>
      <c r="F1907" s="97">
        <f t="shared" si="67"/>
        <v>0</v>
      </c>
      <c r="G1907" s="98"/>
    </row>
    <row r="1908" spans="1:7" ht="48" thickBot="1">
      <c r="A1908" s="60">
        <f>'متره برق'!P5753</f>
        <v>190106</v>
      </c>
      <c r="B1908" s="60" t="str">
        <f>'متره برق'!Q5753</f>
        <v>ترانسفورماتور فشار متوسط روغني براي نصب در داخل ساختمان، سه فاز 231 /400/11000 ولت 50 هرتز، به قدرت 200 كيلوولت آمپر.</v>
      </c>
      <c r="C1908" s="60" t="str">
        <f>'متره برق'!R5753</f>
        <v>دستگاه</v>
      </c>
      <c r="D1908" s="60">
        <f>'متره برق'!S5753</f>
        <v>161570000</v>
      </c>
      <c r="E1908" s="94" t="e">
        <f>VLOOKUP(A1908,'متره برق'!A:K,9,FALSE)</f>
        <v>#N/A</v>
      </c>
      <c r="F1908" s="97">
        <f t="shared" si="67"/>
        <v>0</v>
      </c>
      <c r="G1908" s="98"/>
    </row>
    <row r="1909" spans="1:7" ht="48" thickBot="1">
      <c r="A1909" s="60">
        <f>'متره برق'!P5754</f>
        <v>190107</v>
      </c>
      <c r="B1909" s="60" t="str">
        <f>'متره برق'!Q5754</f>
        <v>ترانسفورماتور فشار متوسط روغني براي نصب در داخل ساختمان، سه فاز 231 /400/11000 ولت 50 هرتز، به قدرت 250 كيلوولت آمپر.</v>
      </c>
      <c r="C1909" s="60" t="str">
        <f>'متره برق'!R5754</f>
        <v>دستگاه</v>
      </c>
      <c r="D1909" s="60">
        <f>'متره برق'!S5754</f>
        <v>174270000</v>
      </c>
      <c r="E1909" s="94" t="e">
        <f>VLOOKUP(A1909,'متره برق'!A:K,9,FALSE)</f>
        <v>#N/A</v>
      </c>
      <c r="F1909" s="97">
        <f t="shared" si="67"/>
        <v>0</v>
      </c>
      <c r="G1909" s="98"/>
    </row>
    <row r="1910" spans="1:7" ht="48" thickBot="1">
      <c r="A1910" s="60">
        <f>'متره برق'!P5755</f>
        <v>190108</v>
      </c>
      <c r="B1910" s="60" t="str">
        <f>'متره برق'!Q5755</f>
        <v>ترانسفورماتور فشار متوسط روغني براي نصب در داخل ساختمان، سه فاز 231 /400/11000 ولت 50 هرتز، به قدرت 315 كيلوولت آمپر.</v>
      </c>
      <c r="C1910" s="60" t="str">
        <f>'متره برق'!R5755</f>
        <v>دستگاه</v>
      </c>
      <c r="D1910" s="60">
        <f>'متره برق'!S5755</f>
        <v>202397000</v>
      </c>
      <c r="E1910" s="94" t="e">
        <f>VLOOKUP(A1910,'متره برق'!A:K,9,FALSE)</f>
        <v>#N/A</v>
      </c>
      <c r="F1910" s="97">
        <f t="shared" si="67"/>
        <v>0</v>
      </c>
      <c r="G1910" s="98"/>
    </row>
    <row r="1911" spans="1:7" ht="48" thickBot="1">
      <c r="A1911" s="60">
        <f>'متره برق'!P5756</f>
        <v>190109</v>
      </c>
      <c r="B1911" s="60" t="str">
        <f>'متره برق'!Q5756</f>
        <v>ترانسفورماتور فشار متوسط روغني براي نصب در داخل ساختمان، سه فاز 231 /400/11000 ولت 50 هرتز، به قدرت 400 كيلوولت آمپر.</v>
      </c>
      <c r="C1911" s="60" t="str">
        <f>'متره برق'!R5756</f>
        <v>دستگاه</v>
      </c>
      <c r="D1911" s="60">
        <f>'متره برق'!S5756</f>
        <v>241933000</v>
      </c>
      <c r="E1911" s="94" t="e">
        <f>VLOOKUP(A1911,'متره برق'!A:K,9,FALSE)</f>
        <v>#N/A</v>
      </c>
      <c r="F1911" s="97">
        <f t="shared" si="67"/>
        <v>0</v>
      </c>
      <c r="G1911" s="98"/>
    </row>
    <row r="1912" spans="1:7" ht="48" thickBot="1">
      <c r="A1912" s="60">
        <f>'متره برق'!P5757</f>
        <v>190110</v>
      </c>
      <c r="B1912" s="60" t="str">
        <f>'متره برق'!Q5757</f>
        <v>ترانسفورماتور فشار متوسط روغني براي نصب در داخل ساختمان، سه فاز 231 /400/11000 ولت 50 هرتز، به قدرت 500 كيلوولت آمپر.</v>
      </c>
      <c r="C1912" s="60" t="str">
        <f>'متره برق'!R5757</f>
        <v>دستگاه</v>
      </c>
      <c r="D1912" s="60">
        <f>'متره برق'!S5757</f>
        <v>280344000</v>
      </c>
      <c r="E1912" s="94" t="e">
        <f>VLOOKUP(A1912,'متره برق'!A:K,9,FALSE)</f>
        <v>#N/A</v>
      </c>
      <c r="F1912" s="97">
        <f t="shared" si="67"/>
        <v>0</v>
      </c>
      <c r="G1912" s="98"/>
    </row>
    <row r="1913" spans="1:7" ht="48" thickBot="1">
      <c r="A1913" s="60">
        <f>'متره برق'!P5758</f>
        <v>190111</v>
      </c>
      <c r="B1913" s="60" t="str">
        <f>'متره برق'!Q5758</f>
        <v>ترانسفورماتور فشار متوسط روغني براي نصب در داخل ساختمان، سه فاز 231 /400/11000 ولت 50 هرتز، به قدرت 630 كيلوولت آمپر، بارله حفاظتي بوخ هولتز.</v>
      </c>
      <c r="C1913" s="60" t="str">
        <f>'متره برق'!R5758</f>
        <v>دستگاه</v>
      </c>
      <c r="D1913" s="60">
        <f>'متره برق'!S5758</f>
        <v>337867000</v>
      </c>
      <c r="E1913" s="94" t="e">
        <f>VLOOKUP(A1913,'متره برق'!A:K,9,FALSE)</f>
        <v>#N/A</v>
      </c>
      <c r="F1913" s="97">
        <f t="shared" si="67"/>
        <v>0</v>
      </c>
      <c r="G1913" s="98"/>
    </row>
    <row r="1914" spans="1:7" ht="48" thickBot="1">
      <c r="A1914" s="60">
        <f>'متره برق'!P5759</f>
        <v>190112</v>
      </c>
      <c r="B1914" s="60" t="str">
        <f>'متره برق'!Q5759</f>
        <v>ترانسفورماتور فشار متوسط روغني براي نصب در داخل ساختمان، سه فاز 231 /400/11000 ولت 50 هرتز، به قدرت 800 كيلوولت آمپر، بارله حفاظتي بوخ هولتز.</v>
      </c>
      <c r="C1914" s="60" t="str">
        <f>'متره برق'!R5759</f>
        <v>دستگاه</v>
      </c>
      <c r="D1914" s="60">
        <f>'متره برق'!S5759</f>
        <v>397114000</v>
      </c>
      <c r="E1914" s="94" t="e">
        <f>VLOOKUP(A1914,'متره برق'!A:K,9,FALSE)</f>
        <v>#N/A</v>
      </c>
      <c r="F1914" s="97">
        <f t="shared" si="67"/>
        <v>0</v>
      </c>
      <c r="G1914" s="98"/>
    </row>
    <row r="1915" spans="1:7" ht="48" thickBot="1">
      <c r="A1915" s="60">
        <f>'متره برق'!P5760</f>
        <v>190113</v>
      </c>
      <c r="B1915" s="60" t="str">
        <f>'متره برق'!Q5760</f>
        <v>ترانسفورماتور فشار متوسط روغني براي نصب در داخل ساختمان، سه فاز 231 /400/11000 ولت 50 هرتز، به قدرت 1000 كيلوولت آمپر، بارله حفاظتي بوخ هولتز.</v>
      </c>
      <c r="C1915" s="60" t="str">
        <f>'متره برق'!R5760</f>
        <v>دستگاه</v>
      </c>
      <c r="D1915" s="60">
        <f>'متره برق'!S5760</f>
        <v>463669000</v>
      </c>
      <c r="E1915" s="94" t="e">
        <f>VLOOKUP(A1915,'متره برق'!A:K,9,FALSE)</f>
        <v>#N/A</v>
      </c>
      <c r="F1915" s="97">
        <f t="shared" si="67"/>
        <v>0</v>
      </c>
      <c r="G1915" s="98"/>
    </row>
    <row r="1916" spans="1:7" ht="48" thickBot="1">
      <c r="A1916" s="60">
        <f>'متره برق'!P5761</f>
        <v>190114</v>
      </c>
      <c r="B1916" s="60" t="str">
        <f>'متره برق'!Q5761</f>
        <v>ترانسفورماتور فشار متوسط روغني براي نصب در داخل ساختمان، سه فاز 231 /400/11000 ولت 50 هرتز، به قدرت 1250 كيلوولت آمپر، بارله حفاظتي بوخ هولتز.</v>
      </c>
      <c r="C1916" s="60" t="str">
        <f>'متره برق'!R5761</f>
        <v>دستگاه</v>
      </c>
      <c r="D1916" s="60">
        <f>'متره برق'!S5761</f>
        <v>553678000</v>
      </c>
      <c r="E1916" s="94" t="e">
        <f>VLOOKUP(A1916,'متره برق'!A:K,9,FALSE)</f>
        <v>#N/A</v>
      </c>
      <c r="F1916" s="97">
        <f t="shared" si="67"/>
        <v>0</v>
      </c>
      <c r="G1916" s="98"/>
    </row>
    <row r="1917" spans="1:7" ht="48" thickBot="1">
      <c r="A1917" s="60">
        <f>'متره برق'!P5762</f>
        <v>190115</v>
      </c>
      <c r="B1917" s="60" t="str">
        <f>'متره برق'!Q5762</f>
        <v>ترانسفورماتور فشار متوسط روغني براي نصب در داخل ساختمان، سه فاز 231 /400/11000 ولت 50 هرتز، به قدرت 1600 كيلوولت آمپر، بارله حفاظتي بوخ هولتز.</v>
      </c>
      <c r="C1917" s="60" t="str">
        <f>'متره برق'!R5762</f>
        <v>دستگاه</v>
      </c>
      <c r="D1917" s="60">
        <f>'متره برق'!S5762</f>
        <v>681822000</v>
      </c>
      <c r="E1917" s="94" t="e">
        <f>VLOOKUP(A1917,'متره برق'!A:K,9,FALSE)</f>
        <v>#N/A</v>
      </c>
      <c r="F1917" s="97">
        <f t="shared" si="67"/>
        <v>0</v>
      </c>
      <c r="G1917" s="98"/>
    </row>
    <row r="1918" spans="1:7" ht="48" thickBot="1">
      <c r="A1918" s="60">
        <f>'متره برق'!P5763</f>
        <v>190201</v>
      </c>
      <c r="B1918" s="60" t="str">
        <f>'متره برق'!Q5763</f>
        <v>ترانسفورماتور فشارمتوسط روغني براي نصب روي سكوي زميني در فضاي آزاد، سه فاز،231/400/11000 ولت، 50 هرتزباقدرت 50 كيلو ولت آمپر.</v>
      </c>
      <c r="C1918" s="60" t="str">
        <f>'متره برق'!R5763</f>
        <v>دستگاه</v>
      </c>
      <c r="D1918" s="60">
        <f>'متره برق'!S5763</f>
        <v>76411000</v>
      </c>
      <c r="E1918" s="94" t="e">
        <f>VLOOKUP(A1918,'متره برق'!A:K,9,FALSE)</f>
        <v>#N/A</v>
      </c>
      <c r="F1918" s="97">
        <f t="shared" si="67"/>
        <v>0</v>
      </c>
      <c r="G1918" s="98"/>
    </row>
    <row r="1919" spans="1:7" ht="48" thickBot="1">
      <c r="A1919" s="60">
        <f>'متره برق'!P5764</f>
        <v>190202</v>
      </c>
      <c r="B1919" s="60" t="str">
        <f>'متره برق'!Q5764</f>
        <v>ترانسفورماتور فشارمتوسط روغني براي نصب روي سكوي زميني در فضاي آزاد، سه فاز،231/400/11000 ولت، 50 هرتزباقدرت 75 كيلو ولت آمپر.</v>
      </c>
      <c r="C1919" s="60" t="str">
        <f>'متره برق'!R5764</f>
        <v>دستگاه</v>
      </c>
      <c r="D1919" s="60">
        <f>'متره برق'!S5764</f>
        <v>91638000</v>
      </c>
      <c r="E1919" s="94" t="e">
        <f>VLOOKUP(A1919,'متره برق'!A:K,9,FALSE)</f>
        <v>#N/A</v>
      </c>
      <c r="F1919" s="97">
        <f t="shared" si="67"/>
        <v>0</v>
      </c>
      <c r="G1919" s="98"/>
    </row>
    <row r="1920" spans="1:7" ht="48" thickBot="1">
      <c r="A1920" s="60">
        <f>'متره برق'!P5765</f>
        <v>190203</v>
      </c>
      <c r="B1920" s="60" t="str">
        <f>'متره برق'!Q5765</f>
        <v>ترانسفورماتور فشارمتوسط روغني براي نصب روي سكوي زميني در فضاي آزاد، سه فاز،231 /400/11000 ولت، 50 هرتزباقدرت 100 كيلو ولت آمپر.</v>
      </c>
      <c r="C1920" s="60" t="str">
        <f>'متره برق'!R5765</f>
        <v>دستگاه</v>
      </c>
      <c r="D1920" s="60">
        <f>'متره برق'!S5765</f>
        <v>104122000</v>
      </c>
      <c r="E1920" s="94" t="e">
        <f>VLOOKUP(A1920,'متره برق'!A:K,9,FALSE)</f>
        <v>#N/A</v>
      </c>
      <c r="F1920" s="97">
        <f t="shared" si="67"/>
        <v>0</v>
      </c>
      <c r="G1920" s="98"/>
    </row>
    <row r="1921" spans="1:7" ht="48" thickBot="1">
      <c r="A1921" s="60">
        <f>'متره برق'!P5766</f>
        <v>190204</v>
      </c>
      <c r="B1921" s="60" t="str">
        <f>'متره برق'!Q5766</f>
        <v>ترانسفورماتور فشار متوسط روغني براي نصب روي سكوي زميني در فضاي آزاد، سه فاز،231 /400/11000 ولت، 50 هرتزباقدرت 125 كيلو ولت آمپر.</v>
      </c>
      <c r="C1921" s="60" t="str">
        <f>'متره برق'!R5766</f>
        <v>دستگاه</v>
      </c>
      <c r="D1921" s="60">
        <f>'متره برق'!S5766</f>
        <v>130422000</v>
      </c>
      <c r="E1921" s="94" t="e">
        <f>VLOOKUP(A1921,'متره برق'!A:K,9,FALSE)</f>
        <v>#N/A</v>
      </c>
      <c r="F1921" s="97">
        <f t="shared" si="67"/>
        <v>0</v>
      </c>
      <c r="G1921" s="98"/>
    </row>
    <row r="1922" spans="1:7" ht="48" thickBot="1">
      <c r="A1922" s="60">
        <f>'متره برق'!P5767</f>
        <v>190205</v>
      </c>
      <c r="B1922" s="60" t="str">
        <f>'متره برق'!Q5767</f>
        <v>ترانسفورماتور فشار متوسط روغني براي نصب روي سكوي زميني در فضاي آزاد، سه فاز،231 /400/11000 ولت، 50 هرتزباقدرت 160 كيلو ولت آمپر.</v>
      </c>
      <c r="C1922" s="60" t="str">
        <f>'متره برق'!R5767</f>
        <v>دستگاه</v>
      </c>
      <c r="D1922" s="60">
        <f>'متره برق'!S5767</f>
        <v>134425000</v>
      </c>
      <c r="E1922" s="94" t="e">
        <f>VLOOKUP(A1922,'متره برق'!A:K,9,FALSE)</f>
        <v>#N/A</v>
      </c>
      <c r="F1922" s="97">
        <f t="shared" si="67"/>
        <v>0</v>
      </c>
      <c r="G1922" s="98"/>
    </row>
    <row r="1923" spans="1:7" ht="48" thickBot="1">
      <c r="A1923" s="60">
        <f>'متره برق'!P5768</f>
        <v>190206</v>
      </c>
      <c r="B1923" s="60" t="str">
        <f>'متره برق'!Q5768</f>
        <v>ترانسفورماتور فشار متوسط روغني براي نصب روي سكوي زميني در فضاي آزاد، سه فاز،231 /400/11000 ولت، 50 هرتزباقدرت 200 كيلو ولت آمپر.</v>
      </c>
      <c r="C1923" s="60" t="str">
        <f>'متره برق'!R5768</f>
        <v>دستگاه</v>
      </c>
      <c r="D1923" s="60">
        <f>'متره برق'!S5768</f>
        <v>161570000</v>
      </c>
      <c r="E1923" s="94" t="e">
        <f>VLOOKUP(A1923,'متره برق'!A:K,9,FALSE)</f>
        <v>#N/A</v>
      </c>
      <c r="F1923" s="97">
        <f t="shared" si="67"/>
        <v>0</v>
      </c>
      <c r="G1923" s="98"/>
    </row>
    <row r="1924" spans="1:7" ht="48" thickBot="1">
      <c r="A1924" s="60">
        <f>'متره برق'!P5769</f>
        <v>190207</v>
      </c>
      <c r="B1924" s="60" t="str">
        <f>'متره برق'!Q5769</f>
        <v>ترانسفورماتور فشار متوسط روغني براي نصب روي سكوي زميني در فضاي آزاد، سه فاز،231 /400/11000 ولت، 50 هرتزباقدرت 250 كيلو ولت آمپر.</v>
      </c>
      <c r="C1924" s="60" t="str">
        <f>'متره برق'!R5769</f>
        <v>دستگاه</v>
      </c>
      <c r="D1924" s="60">
        <f>'متره برق'!S5769</f>
        <v>174270000</v>
      </c>
      <c r="E1924" s="94" t="e">
        <f>VLOOKUP(A1924,'متره برق'!A:K,9,FALSE)</f>
        <v>#N/A</v>
      </c>
      <c r="F1924" s="97">
        <f t="shared" si="67"/>
        <v>0</v>
      </c>
      <c r="G1924" s="98"/>
    </row>
    <row r="1925" spans="1:7" ht="48" thickBot="1">
      <c r="A1925" s="60">
        <f>'متره برق'!P5770</f>
        <v>190208</v>
      </c>
      <c r="B1925" s="60" t="str">
        <f>'متره برق'!Q5770</f>
        <v>ترانسفورماتور فشار متوسط روغني براي نصب روي سكوي زميني در فضاي آزاد، سه فاز،231 /400/11000 ولت، 50 هرتزباقدرت 315 كيلو ولت آمپر.</v>
      </c>
      <c r="C1925" s="60" t="str">
        <f>'متره برق'!R5770</f>
        <v>دستگاه</v>
      </c>
      <c r="D1925" s="60">
        <f>'متره برق'!S5770</f>
        <v>202397000</v>
      </c>
      <c r="E1925" s="94" t="e">
        <f>VLOOKUP(A1925,'متره برق'!A:K,9,FALSE)</f>
        <v>#N/A</v>
      </c>
      <c r="F1925" s="97">
        <f t="shared" si="67"/>
        <v>0</v>
      </c>
      <c r="G1925" s="98"/>
    </row>
    <row r="1926" spans="1:7" ht="63.75" thickBot="1">
      <c r="A1926" s="60">
        <f>'متره برق'!P5771</f>
        <v>190209</v>
      </c>
      <c r="B1926" s="60" t="str">
        <f>'متره برق'!Q5771</f>
        <v>ترانسفورماتور فشار متوسط روغني براي نصب روي سكوي زميني در فضاي آزاد، سه فاز،231 /400/11000 ولت، 50 هرتزباقدرت 400 كيلو ولت آمپر، وبارله حفاظتي بوخ هولتز.</v>
      </c>
      <c r="C1926" s="60" t="str">
        <f>'متره برق'!R5771</f>
        <v>دستگاه</v>
      </c>
      <c r="D1926" s="60">
        <f>'متره برق'!S5771</f>
        <v>241933000</v>
      </c>
      <c r="E1926" s="94" t="e">
        <f>VLOOKUP(A1926,'متره برق'!A:K,9,FALSE)</f>
        <v>#N/A</v>
      </c>
      <c r="F1926" s="97">
        <f t="shared" si="67"/>
        <v>0</v>
      </c>
      <c r="G1926" s="98"/>
    </row>
    <row r="1927" spans="1:7" ht="63.75" thickBot="1">
      <c r="A1927" s="60">
        <f>'متره برق'!P5772</f>
        <v>190210</v>
      </c>
      <c r="B1927" s="60" t="str">
        <f>'متره برق'!Q5772</f>
        <v>ترانسفورماتور فشار متوسط روغني براي نصب روي سكوي زميني در فضاي آزاد، سه فاز،231 /400/11000 ولت، 50 هرتزباقدرت 500 كيلو ولت آمپر، وبارله حفاظتي بوخ هولتز.</v>
      </c>
      <c r="C1927" s="60" t="str">
        <f>'متره برق'!R5772</f>
        <v>دستگاه</v>
      </c>
      <c r="D1927" s="60">
        <f>'متره برق'!S5772</f>
        <v>280344000</v>
      </c>
      <c r="E1927" s="94" t="e">
        <f>VLOOKUP(A1927,'متره برق'!A:K,9,FALSE)</f>
        <v>#N/A</v>
      </c>
      <c r="F1927" s="97">
        <f t="shared" si="67"/>
        <v>0</v>
      </c>
      <c r="G1927" s="98"/>
    </row>
    <row r="1928" spans="1:7" ht="63.75" thickBot="1">
      <c r="A1928" s="60">
        <f>'متره برق'!P5773</f>
        <v>190211</v>
      </c>
      <c r="B1928" s="60" t="str">
        <f>'متره برق'!Q5773</f>
        <v>ترانسفورماتور فشار متوسط روغني براي نصب روي سكوي زميني در فضاي آزاد، سه فاز،231 /400/11000 ولت، 50 هرتزباقدرت 630 كيلو ولت آمپر، وبارله حفاظتي بوخ هولتز.</v>
      </c>
      <c r="C1928" s="60" t="str">
        <f>'متره برق'!R5773</f>
        <v>دستگاه</v>
      </c>
      <c r="D1928" s="60">
        <f>'متره برق'!S5773</f>
        <v>337867000</v>
      </c>
      <c r="E1928" s="94" t="e">
        <f>VLOOKUP(A1928,'متره برق'!A:K,9,FALSE)</f>
        <v>#N/A</v>
      </c>
      <c r="F1928" s="97">
        <f t="shared" si="67"/>
        <v>0</v>
      </c>
      <c r="G1928" s="98"/>
    </row>
    <row r="1929" spans="1:7" ht="63.75" thickBot="1">
      <c r="A1929" s="60">
        <f>'متره برق'!P5774</f>
        <v>190212</v>
      </c>
      <c r="B1929" s="60" t="str">
        <f>'متره برق'!Q5774</f>
        <v>ترانسفورماتور فشار متوسط روغني براي نصب روي سكوي زميني در فضاي آزاد، سه فاز،231 /400/11000 ولت، 50 هرتزباقدرت 800 كيلو ولت آمپر، وبارله حفاظتي بوخ هولتز.</v>
      </c>
      <c r="C1929" s="60" t="str">
        <f>'متره برق'!R5774</f>
        <v>دستگاه</v>
      </c>
      <c r="D1929" s="60">
        <f>'متره برق'!S5774</f>
        <v>397114000</v>
      </c>
      <c r="E1929" s="94" t="e">
        <f>VLOOKUP(A1929,'متره برق'!A:K,9,FALSE)</f>
        <v>#N/A</v>
      </c>
      <c r="F1929" s="97">
        <f t="shared" si="67"/>
        <v>0</v>
      </c>
      <c r="G1929" s="98"/>
    </row>
    <row r="1930" spans="1:7" ht="63.75" thickBot="1">
      <c r="A1930" s="60">
        <f>'متره برق'!P5775</f>
        <v>190213</v>
      </c>
      <c r="B1930" s="60" t="str">
        <f>'متره برق'!Q5775</f>
        <v>ترانسفورماتور فشار متوسط روغني براي نصب روي سكوي زميني در فضاي آزاد، 231 /400/11000 ولت، 50 هرتزباقدرت 1000 كيلو ولت آمپر، وبارله حفاظتي بوخ هولتز.</v>
      </c>
      <c r="C1930" s="60" t="str">
        <f>'متره برق'!R5775</f>
        <v>دستگاه</v>
      </c>
      <c r="D1930" s="60">
        <f>'متره برق'!S5775</f>
        <v>463669000</v>
      </c>
      <c r="E1930" s="94" t="e">
        <f>VLOOKUP(A1930,'متره برق'!A:K,9,FALSE)</f>
        <v>#N/A</v>
      </c>
      <c r="F1930" s="97">
        <f t="shared" si="67"/>
        <v>0</v>
      </c>
      <c r="G1930" s="98"/>
    </row>
    <row r="1931" spans="1:7" ht="63.75" thickBot="1">
      <c r="A1931" s="60">
        <f>'متره برق'!P5776</f>
        <v>190214</v>
      </c>
      <c r="B1931" s="60" t="str">
        <f>'متره برق'!Q5776</f>
        <v>ترانسفورماتور فشار متوسط روغني براي نصب روي سكوي زميني در فضاي آزاد، سه فاز،231 /400/11000 ولت، 50 هرتزباقدرت 1250 كيلو ولت آمپر، وبارله حفاظتي بوخ هولتز.</v>
      </c>
      <c r="C1931" s="60" t="str">
        <f>'متره برق'!R5776</f>
        <v>دستگاه</v>
      </c>
      <c r="D1931" s="60">
        <f>'متره برق'!S5776</f>
        <v>553678000</v>
      </c>
      <c r="E1931" s="94" t="e">
        <f>VLOOKUP(A1931,'متره برق'!A:K,9,FALSE)</f>
        <v>#N/A</v>
      </c>
      <c r="F1931" s="97">
        <f t="shared" si="67"/>
        <v>0</v>
      </c>
      <c r="G1931" s="98"/>
    </row>
    <row r="1932" spans="1:7" ht="63.75" thickBot="1">
      <c r="A1932" s="60">
        <f>'متره برق'!P5777</f>
        <v>190215</v>
      </c>
      <c r="B1932" s="60" t="str">
        <f>'متره برق'!Q5777</f>
        <v>ترانسفورماتور فشار متوسط روغني براي نصب روي سكوي زميني در فضاي آزاد، سه فاز،231 /400/11000 ولت، 50 هرتزباقدرت 1600 كيلو ولت آمپر، وبارله حفاظتي بوخ هولتز.</v>
      </c>
      <c r="C1932" s="60" t="str">
        <f>'متره برق'!R5777</f>
        <v>دستگاه</v>
      </c>
      <c r="D1932" s="60">
        <f>'متره برق'!S5777</f>
        <v>681822000</v>
      </c>
      <c r="E1932" s="94" t="e">
        <f>VLOOKUP(A1932,'متره برق'!A:K,9,FALSE)</f>
        <v>#N/A</v>
      </c>
      <c r="F1932" s="97">
        <f t="shared" si="67"/>
        <v>0</v>
      </c>
      <c r="G1932" s="98"/>
    </row>
    <row r="1933" spans="1:7" ht="48" thickBot="1">
      <c r="A1933" s="60">
        <f>'متره برق'!P5778</f>
        <v>190301</v>
      </c>
      <c r="B1933" s="60" t="str">
        <f>'متره برق'!Q5778</f>
        <v>ترانسفورماتور فشار متوسط روغني سه فاز231 /400 / 20000 ولت، 50 هرتز، براي نصب در داخل ساختمان به قدرت 25 كيلوولت آمپر.</v>
      </c>
      <c r="C1933" s="60" t="str">
        <f>'متره برق'!R5778</f>
        <v>دستگاه</v>
      </c>
      <c r="D1933" s="60">
        <f>'متره برق'!S5778</f>
        <v>58589000</v>
      </c>
      <c r="E1933" s="94" t="e">
        <f>VLOOKUP(A1933,'متره برق'!A:K,9,FALSE)</f>
        <v>#N/A</v>
      </c>
      <c r="F1933" s="97">
        <f t="shared" si="67"/>
        <v>0</v>
      </c>
      <c r="G1933" s="98"/>
    </row>
    <row r="1934" spans="1:7" ht="48" thickBot="1">
      <c r="A1934" s="60">
        <f>'متره برق'!P5779</f>
        <v>190302</v>
      </c>
      <c r="B1934" s="60" t="str">
        <f>'متره برق'!Q5779</f>
        <v>ترانسفورماتور فشار متوسط روغني سه فاز231 / 400/ 20000 ولت، 50 هرتز، براي نصب در داخل ساختمان به قدرت 50 كيلوولت آمپر.</v>
      </c>
      <c r="C1934" s="60" t="str">
        <f>'متره برق'!R5779</f>
        <v>دستگاه</v>
      </c>
      <c r="D1934" s="60">
        <f>'متره برق'!S5779</f>
        <v>76411000</v>
      </c>
      <c r="E1934" s="94" t="e">
        <f>VLOOKUP(A1934,'متره برق'!A:K,9,FALSE)</f>
        <v>#N/A</v>
      </c>
      <c r="F1934" s="97">
        <f t="shared" si="67"/>
        <v>0</v>
      </c>
      <c r="G1934" s="98"/>
    </row>
    <row r="1935" spans="1:7" ht="48" thickBot="1">
      <c r="A1935" s="60">
        <f>'متره برق'!P5780</f>
        <v>190303</v>
      </c>
      <c r="B1935" s="60" t="str">
        <f>'متره برق'!Q5780</f>
        <v>ترانسفورماتور فشار متوسط روغني سه فاز231 / 400/ 20000 ولت، 50 هرتز، براي نصب در داخل ساختمان به قدرت 75 كيلوولت آمپر.</v>
      </c>
      <c r="C1935" s="60" t="str">
        <f>'متره برق'!R5780</f>
        <v>دستگاه</v>
      </c>
      <c r="D1935" s="60">
        <f>'متره برق'!S5780</f>
        <v>91628000</v>
      </c>
      <c r="E1935" s="94" t="e">
        <f>VLOOKUP(A1935,'متره برق'!A:K,9,FALSE)</f>
        <v>#N/A</v>
      </c>
      <c r="F1935" s="97">
        <f t="shared" si="67"/>
        <v>0</v>
      </c>
      <c r="G1935" s="98"/>
    </row>
    <row r="1936" spans="1:7" ht="48" thickBot="1">
      <c r="A1936" s="60">
        <f>'متره برق'!P5781</f>
        <v>190304</v>
      </c>
      <c r="B1936" s="60" t="str">
        <f>'متره برق'!Q5781</f>
        <v>ترانسفورماتور فشار متوسط روغني سه فاز231 / 400/ 20000 ولت، 50 هرتز، براي نصب در داخل ساختمان به قدرت 100 كيلوولت آمپر.</v>
      </c>
      <c r="C1936" s="60" t="str">
        <f>'متره برق'!R5781</f>
        <v>دستگاه</v>
      </c>
      <c r="D1936" s="60">
        <f>'متره برق'!S5781</f>
        <v>104122000</v>
      </c>
      <c r="E1936" s="94" t="e">
        <f>VLOOKUP(A1936,'متره برق'!A:K,9,FALSE)</f>
        <v>#N/A</v>
      </c>
      <c r="F1936" s="97">
        <f t="shared" si="67"/>
        <v>0</v>
      </c>
      <c r="G1936" s="98"/>
    </row>
    <row r="1937" spans="1:7" ht="48" thickBot="1">
      <c r="A1937" s="60">
        <f>'متره برق'!P5782</f>
        <v>190305</v>
      </c>
      <c r="B1937" s="60" t="str">
        <f>'متره برق'!Q5782</f>
        <v>ترانسفورماتور فشار متوسط روغني سه فاز231 / 400/ 20000 ولت، 50 هرتز، براي نصب در داخل ساختمان به قدرت 125 كيلوولت آمپر.</v>
      </c>
      <c r="C1937" s="60" t="str">
        <f>'متره برق'!R5782</f>
        <v>دستگاه</v>
      </c>
      <c r="D1937" s="60">
        <f>'متره برق'!S5782</f>
        <v>130422000</v>
      </c>
      <c r="E1937" s="94" t="e">
        <f>VLOOKUP(A1937,'متره برق'!A:K,9,FALSE)</f>
        <v>#N/A</v>
      </c>
      <c r="F1937" s="97">
        <f t="shared" si="67"/>
        <v>0</v>
      </c>
      <c r="G1937" s="98"/>
    </row>
    <row r="1938" spans="1:7" ht="48" thickBot="1">
      <c r="A1938" s="60">
        <f>'متره برق'!P5783</f>
        <v>190306</v>
      </c>
      <c r="B1938" s="60" t="str">
        <f>'متره برق'!Q5783</f>
        <v>ترانسفورماتور فشار متوسط روغني سه فاز231 / 400/ 20000 ولت، 50 هرتز، براي نصب در داخل ساختمان به قدرت 160 كيلوولت آمپر.</v>
      </c>
      <c r="C1938" s="60" t="str">
        <f>'متره برق'!R5783</f>
        <v>دستگاه</v>
      </c>
      <c r="D1938" s="60">
        <f>'متره برق'!S5783</f>
        <v>134425000</v>
      </c>
      <c r="E1938" s="94" t="e">
        <f>VLOOKUP(A1938,'متره برق'!A:K,9,FALSE)</f>
        <v>#N/A</v>
      </c>
      <c r="F1938" s="97">
        <f t="shared" si="67"/>
        <v>0</v>
      </c>
      <c r="G1938" s="98"/>
    </row>
    <row r="1939" spans="1:7" ht="48" thickBot="1">
      <c r="A1939" s="60">
        <f>'متره برق'!P5784</f>
        <v>190307</v>
      </c>
      <c r="B1939" s="60" t="str">
        <f>'متره برق'!Q5784</f>
        <v>ترانسفورماتور فشار متوسط روغني سه فاز231 / 400/ 20000 ولت، 50 هرتز، براي نصب در داخل ساختمان به قدرت 200 كيلوولت آمپر.</v>
      </c>
      <c r="C1939" s="60" t="str">
        <f>'متره برق'!R5784</f>
        <v>دستگاه</v>
      </c>
      <c r="D1939" s="60">
        <f>'متره برق'!S5784</f>
        <v>161570000</v>
      </c>
      <c r="E1939" s="94" t="e">
        <f>VLOOKUP(A1939,'متره برق'!A:K,9,FALSE)</f>
        <v>#N/A</v>
      </c>
      <c r="F1939" s="97">
        <f t="shared" si="67"/>
        <v>0</v>
      </c>
      <c r="G1939" s="98"/>
    </row>
    <row r="1940" spans="1:7" ht="48" thickBot="1">
      <c r="A1940" s="60">
        <f>'متره برق'!P5785</f>
        <v>190308</v>
      </c>
      <c r="B1940" s="60" t="str">
        <f>'متره برق'!Q5785</f>
        <v>ترانسفورماتور فشار متوسط روغني سه فاز231 / 400/ 20000 ولت، 50 هرتز، براي نصب در داخل ساختمان به قدرت 250 كيلوولت آمپر.</v>
      </c>
      <c r="C1940" s="60" t="str">
        <f>'متره برق'!R5785</f>
        <v>دستگاه</v>
      </c>
      <c r="D1940" s="60">
        <f>'متره برق'!S5785</f>
        <v>174270000</v>
      </c>
      <c r="E1940" s="94" t="e">
        <f>VLOOKUP(A1940,'متره برق'!A:K,9,FALSE)</f>
        <v>#N/A</v>
      </c>
      <c r="F1940" s="97">
        <f t="shared" si="67"/>
        <v>0</v>
      </c>
      <c r="G1940" s="98"/>
    </row>
    <row r="1941" spans="1:7" ht="48" thickBot="1">
      <c r="A1941" s="60">
        <f>'متره برق'!P5786</f>
        <v>190309</v>
      </c>
      <c r="B1941" s="60" t="str">
        <f>'متره برق'!Q5786</f>
        <v>ترانسفورماتور فشار متوسط روغني سه فاز231 / 400/ 20000 ولت، 50 هرتز، براي نصب در داخل ساختمان به قدرت 315 كيلوولت آمپر.</v>
      </c>
      <c r="C1941" s="60" t="str">
        <f>'متره برق'!R5786</f>
        <v>دستگاه</v>
      </c>
      <c r="D1941" s="60">
        <f>'متره برق'!S5786</f>
        <v>202397000</v>
      </c>
      <c r="E1941" s="94" t="e">
        <f>VLOOKUP(A1941,'متره برق'!A:K,9,FALSE)</f>
        <v>#N/A</v>
      </c>
      <c r="F1941" s="97">
        <f t="shared" si="67"/>
        <v>0</v>
      </c>
      <c r="G1941" s="98"/>
    </row>
    <row r="1942" spans="1:7" ht="48" thickBot="1">
      <c r="A1942" s="60">
        <f>'متره برق'!P5787</f>
        <v>190310</v>
      </c>
      <c r="B1942" s="60" t="str">
        <f>'متره برق'!Q5787</f>
        <v>ترانسفورماتور فشار متوسط روغني سه فاز231 /400 / 20000 ولت، 50 هرتز، براي نصب در داخل ساختمان به قدرت 400 كيلوولت آمپر، و با رله حفاظتي بوخ هولتز.</v>
      </c>
      <c r="C1942" s="60" t="str">
        <f>'متره برق'!R5787</f>
        <v>دستگاه</v>
      </c>
      <c r="D1942" s="60">
        <f>'متره برق'!S5787</f>
        <v>241933000</v>
      </c>
      <c r="E1942" s="94" t="e">
        <f>VLOOKUP(A1942,'متره برق'!A:K,9,FALSE)</f>
        <v>#N/A</v>
      </c>
      <c r="F1942" s="97">
        <f t="shared" si="67"/>
        <v>0</v>
      </c>
      <c r="G1942" s="98"/>
    </row>
    <row r="1943" spans="1:7" ht="48" thickBot="1">
      <c r="A1943" s="60">
        <f>'متره برق'!P5788</f>
        <v>190311</v>
      </c>
      <c r="B1943" s="60" t="str">
        <f>'متره برق'!Q5788</f>
        <v>ترانسفورماتور فشار متوسط روغني سه فاز231 /400 / 20000 ولت، 50 هرتز، براي نصب در داخل ساختمان به قدرت 500 كيلوولت آمپر، و با رله حفاظتي بوخ هولتز.</v>
      </c>
      <c r="C1943" s="60" t="str">
        <f>'متره برق'!R5788</f>
        <v>دستگاه</v>
      </c>
      <c r="D1943" s="60">
        <f>'متره برق'!S5788</f>
        <v>280227000</v>
      </c>
      <c r="E1943" s="94" t="e">
        <f>VLOOKUP(A1943,'متره برق'!A:K,9,FALSE)</f>
        <v>#N/A</v>
      </c>
      <c r="F1943" s="97">
        <f t="shared" si="67"/>
        <v>0</v>
      </c>
      <c r="G1943" s="98"/>
    </row>
    <row r="1944" spans="1:7" ht="48" thickBot="1">
      <c r="A1944" s="60">
        <f>'متره برق'!P5789</f>
        <v>190312</v>
      </c>
      <c r="B1944" s="60" t="str">
        <f>'متره برق'!Q5789</f>
        <v>ترانسفورماتور فشار متوسط روغني سه فاز231 / 400/ 20000 ولت، 50 هرتز، براي نصب در داخل ساختمان به قدرت 630 كيلوولت آمپر، و با رله حفاظتي بوخ هولتز.</v>
      </c>
      <c r="C1944" s="60" t="str">
        <f>'متره برق'!R5789</f>
        <v>دستگاه</v>
      </c>
      <c r="D1944" s="60">
        <f>'متره برق'!S5789</f>
        <v>337867000</v>
      </c>
      <c r="E1944" s="94" t="e">
        <f>VLOOKUP(A1944,'متره برق'!A:K,9,FALSE)</f>
        <v>#N/A</v>
      </c>
      <c r="F1944" s="97">
        <f t="shared" si="67"/>
        <v>0</v>
      </c>
      <c r="G1944" s="98"/>
    </row>
    <row r="1945" spans="1:7" ht="48" thickBot="1">
      <c r="A1945" s="60">
        <f>'متره برق'!P5790</f>
        <v>190313</v>
      </c>
      <c r="B1945" s="60" t="str">
        <f>'متره برق'!Q5790</f>
        <v>ترانسفورماتور فشار متوسط روغني سه فاز231 / 400/ 20000 ولت، 50 هرتز، براي نصب در داخل ساختمان به قدرت 800 كيلوولت آمپر، و با رله حفاظتي بوخ هولتز.</v>
      </c>
      <c r="C1945" s="60" t="str">
        <f>'متره برق'!R5790</f>
        <v>دستگاه</v>
      </c>
      <c r="D1945" s="60">
        <f>'متره برق'!S5790</f>
        <v>391300000</v>
      </c>
      <c r="E1945" s="94" t="e">
        <f>VLOOKUP(A1945,'متره برق'!A:K,9,FALSE)</f>
        <v>#N/A</v>
      </c>
      <c r="F1945" s="97">
        <f t="shared" si="67"/>
        <v>0</v>
      </c>
      <c r="G1945" s="98"/>
    </row>
    <row r="1946" spans="1:7" ht="48" thickBot="1">
      <c r="A1946" s="60">
        <f>'متره برق'!P5791</f>
        <v>190314</v>
      </c>
      <c r="B1946" s="60" t="str">
        <f>'متره برق'!Q5791</f>
        <v>ترانسفورماتور فشار متوسط روغني سه فاز231 / 400/ 20000 ولت، 50 هرتز، براي نصب در داخل ساختمان به قدرت 1000 كيلوولت آمپر، و با رله حفاظتي بوخ هولتز.</v>
      </c>
      <c r="C1946" s="60" t="str">
        <f>'متره برق'!R5791</f>
        <v>دستگاه</v>
      </c>
      <c r="D1946" s="60">
        <f>'متره برق'!S5791</f>
        <v>463177000</v>
      </c>
      <c r="E1946" s="94" t="e">
        <f>VLOOKUP(A1946,'متره برق'!A:K,9,FALSE)</f>
        <v>#N/A</v>
      </c>
      <c r="F1946" s="97">
        <f t="shared" si="67"/>
        <v>0</v>
      </c>
      <c r="G1946" s="98"/>
    </row>
    <row r="1947" spans="1:7" ht="48" thickBot="1">
      <c r="A1947" s="60">
        <f>'متره برق'!P5792</f>
        <v>190315</v>
      </c>
      <c r="B1947" s="60" t="str">
        <f>'متره برق'!Q5792</f>
        <v>ترانسفورماتور فشار متوسط روغني سه فاز231 / 400/ 20000 ولت، 50 هرتز، براي نصب در داخل ساختمان به قدرت 1250 كيلوولت آمپر، و با رله حفاظتي بوخ هولتز.</v>
      </c>
      <c r="C1947" s="60" t="str">
        <f>'متره برق'!R5792</f>
        <v>دستگاه</v>
      </c>
      <c r="D1947" s="60">
        <f>'متره برق'!S5792</f>
        <v>553286000</v>
      </c>
      <c r="E1947" s="94" t="e">
        <f>VLOOKUP(A1947,'متره برق'!A:K,9,FALSE)</f>
        <v>#N/A</v>
      </c>
      <c r="F1947" s="97">
        <f t="shared" si="67"/>
        <v>0</v>
      </c>
      <c r="G1947" s="98"/>
    </row>
    <row r="1948" spans="1:7" ht="48" thickBot="1">
      <c r="A1948" s="60">
        <f>'متره برق'!P5793</f>
        <v>190316</v>
      </c>
      <c r="B1948" s="60" t="str">
        <f>'متره برق'!Q5793</f>
        <v>ترانسفورماتور فشار متوسط روغني سه فاز231 / 400/ 20000 ولت، 50 هرتز، براي نصب در داخل ساختمان به قدرت 1600 كيلوولت آمپر، و با رله حفاظتي بوخ هولتز.</v>
      </c>
      <c r="C1948" s="60" t="str">
        <f>'متره برق'!R5793</f>
        <v>دستگاه</v>
      </c>
      <c r="D1948" s="60">
        <f>'متره برق'!S5793</f>
        <v>681431000</v>
      </c>
      <c r="E1948" s="94" t="e">
        <f>VLOOKUP(A1948,'متره برق'!A:K,9,FALSE)</f>
        <v>#N/A</v>
      </c>
      <c r="F1948" s="97">
        <f t="shared" si="67"/>
        <v>0</v>
      </c>
      <c r="G1948" s="98"/>
    </row>
    <row r="1949" spans="1:7" ht="48" thickBot="1">
      <c r="A1949" s="60">
        <f>'متره برق'!P5794</f>
        <v>190317</v>
      </c>
      <c r="B1949" s="60" t="str">
        <f>'متره برق'!Q5794</f>
        <v>ترانسفورماتور فشار متوسط روغني سه فاز231 / 400/ 20000 ولت، 50 هرتز، براي نصب در داخل ساختمان به قدرت 2000 کيلوولت آمپر، و با رله حفاظتي بوخ هولتز.</v>
      </c>
      <c r="C1949" s="60" t="str">
        <f>'متره برق'!R5794</f>
        <v>دستگاه</v>
      </c>
      <c r="D1949" s="60">
        <f>'متره برق'!S5794</f>
        <v>811985000</v>
      </c>
      <c r="E1949" s="94" t="e">
        <f>VLOOKUP(A1949,'متره برق'!A:K,9,FALSE)</f>
        <v>#N/A</v>
      </c>
      <c r="F1949" s="97">
        <f t="shared" si="67"/>
        <v>0</v>
      </c>
      <c r="G1949" s="98"/>
    </row>
    <row r="1950" spans="1:7" ht="48" thickBot="1">
      <c r="A1950" s="60">
        <f>'متره برق'!P5795</f>
        <v>190318</v>
      </c>
      <c r="B1950" s="60" t="str">
        <f>'متره برق'!Q5795</f>
        <v>ترانسفورماتور فشار متوسط روغني سه فاز231 / 400/ 20000 ولت، 50 هرتز، براي نصب در داخل ساختمان به قدرت 2500 كيلوولت آمپر، و با رله حفاظتي بوخ هولتز.</v>
      </c>
      <c r="C1950" s="60" t="str">
        <f>'متره برق'!R5795</f>
        <v>دستگاه</v>
      </c>
      <c r="D1950" s="60">
        <f>'متره برق'!S5795</f>
        <v>0</v>
      </c>
      <c r="E1950" s="94" t="e">
        <f>VLOOKUP(A1950,'متره برق'!A:K,9,FALSE)</f>
        <v>#N/A</v>
      </c>
      <c r="F1950" s="97">
        <f t="shared" si="67"/>
        <v>0</v>
      </c>
      <c r="G1950" s="98"/>
    </row>
    <row r="1951" spans="1:7" ht="48" thickBot="1">
      <c r="A1951" s="60">
        <f>'متره برق'!P5796</f>
        <v>190319</v>
      </c>
      <c r="B1951" s="60" t="str">
        <f>'متره برق'!Q5796</f>
        <v>ترانسفورماتور فشار متوسط روغني تک فاز231 / 20000 ولت، 50 هرتز، براي نصب در داخل ساختمان به قدرت 10 كيلوولت آمپر.</v>
      </c>
      <c r="C1951" s="60" t="str">
        <f>'متره برق'!R5796</f>
        <v>دستگاه</v>
      </c>
      <c r="D1951" s="60">
        <f>'متره برق'!S5796</f>
        <v>61205000</v>
      </c>
      <c r="E1951" s="94" t="e">
        <f>VLOOKUP(A1951,'متره برق'!A:K,9,FALSE)</f>
        <v>#N/A</v>
      </c>
      <c r="F1951" s="97">
        <f t="shared" si="67"/>
        <v>0</v>
      </c>
      <c r="G1951" s="98"/>
    </row>
    <row r="1952" spans="1:7" ht="48" thickBot="1">
      <c r="A1952" s="60">
        <f>'متره برق'!P5797</f>
        <v>190320</v>
      </c>
      <c r="B1952" s="60" t="str">
        <f>'متره برق'!Q5797</f>
        <v>ترانسفورماتور فشار متوسط روغني تک فاز231 / 20000 ولت، 50 هرتز، براي نصب در داخل ساختمان به قدرت 15 كيلوولت آمپر.</v>
      </c>
      <c r="C1952" s="60" t="str">
        <f>'متره برق'!R5797</f>
        <v>دستگاه</v>
      </c>
      <c r="D1952" s="60">
        <f>'متره برق'!S5797</f>
        <v>65028000</v>
      </c>
      <c r="E1952" s="94" t="e">
        <f>VLOOKUP(A1952,'متره برق'!A:K,9,FALSE)</f>
        <v>#N/A</v>
      </c>
      <c r="F1952" s="97">
        <f t="shared" si="67"/>
        <v>0</v>
      </c>
      <c r="G1952" s="98"/>
    </row>
    <row r="1953" spans="1:7" ht="48" thickBot="1">
      <c r="A1953" s="60">
        <f>'متره برق'!P5798</f>
        <v>190321</v>
      </c>
      <c r="B1953" s="60" t="str">
        <f>'متره برق'!Q5798</f>
        <v>ترانسفورماتور فشار متوسط روغني تک فاز231 / 20000 ولت، 50 هرتز، براي نصب در داخل ساختمان به قدرت 25 كيلوولت آمپر.</v>
      </c>
      <c r="C1953" s="60" t="str">
        <f>'متره برق'!R5798</f>
        <v>دستگاه</v>
      </c>
      <c r="D1953" s="60">
        <f>'متره برق'!S5798</f>
        <v>71958000</v>
      </c>
      <c r="E1953" s="94" t="e">
        <f>VLOOKUP(A1953,'متره برق'!A:K,9,FALSE)</f>
        <v>#N/A</v>
      </c>
      <c r="F1953" s="97">
        <f t="shared" si="67"/>
        <v>0</v>
      </c>
      <c r="G1953" s="98"/>
    </row>
    <row r="1954" spans="1:7" ht="48" thickBot="1">
      <c r="A1954" s="60">
        <f>'متره برق'!P5799</f>
        <v>190401</v>
      </c>
      <c r="B1954" s="60" t="str">
        <f>'متره برق'!Q5799</f>
        <v>ترانسفورماتور فشار متوسط روغني سه فاز231 / 400/ 20000 ولت، 50 هرتز، براي نصب روي سكوي زميني در فضاي آزاد به قدرت 50 كيلوولت آمپر.</v>
      </c>
      <c r="C1954" s="60" t="str">
        <f>'متره برق'!R5799</f>
        <v>دستگاه</v>
      </c>
      <c r="D1954" s="60">
        <f>'متره برق'!S5799</f>
        <v>76411000</v>
      </c>
      <c r="E1954" s="94" t="e">
        <f>VLOOKUP(A1954,'متره برق'!A:K,9,FALSE)</f>
        <v>#N/A</v>
      </c>
      <c r="F1954" s="97">
        <f t="shared" si="67"/>
        <v>0</v>
      </c>
      <c r="G1954" s="98"/>
    </row>
    <row r="1955" spans="1:7" ht="48" thickBot="1">
      <c r="A1955" s="60">
        <f>'متره برق'!P5800</f>
        <v>190402</v>
      </c>
      <c r="B1955" s="60" t="str">
        <f>'متره برق'!Q5800</f>
        <v>ترانسفورماتور فشار متوسط روغني سه فاز231 / 400/ 20000 ولت، 50 هرتز، براي نصب روي سكوي زميني در فضاي آزاد به قدرت 75 كيلوولت آمپر.</v>
      </c>
      <c r="C1955" s="60" t="str">
        <f>'متره برق'!R5800</f>
        <v>دستگاه</v>
      </c>
      <c r="D1955" s="60">
        <f>'متره برق'!S5800</f>
        <v>91628000</v>
      </c>
      <c r="E1955" s="94" t="e">
        <f>VLOOKUP(A1955,'متره برق'!A:K,9,FALSE)</f>
        <v>#N/A</v>
      </c>
      <c r="F1955" s="97">
        <f t="shared" si="67"/>
        <v>0</v>
      </c>
      <c r="G1955" s="98"/>
    </row>
    <row r="1956" spans="1:7" ht="48" thickBot="1">
      <c r="A1956" s="60">
        <f>'متره برق'!P5801</f>
        <v>190403</v>
      </c>
      <c r="B1956" s="60" t="str">
        <f>'متره برق'!Q5801</f>
        <v>ترانسفورماتور فشار متوسط روغني سه فاز231 / 400/ 20000 ولت، 50 هرتز، براي نصب روي سكوي زميني در فضاي آزاد به قدرت 100 كيلوولت آمپر.</v>
      </c>
      <c r="C1956" s="60" t="str">
        <f>'متره برق'!R5801</f>
        <v>دستگاه</v>
      </c>
      <c r="D1956" s="60">
        <f>'متره برق'!S5801</f>
        <v>104122000</v>
      </c>
      <c r="E1956" s="94" t="e">
        <f>VLOOKUP(A1956,'متره برق'!A:K,9,FALSE)</f>
        <v>#N/A</v>
      </c>
      <c r="F1956" s="97">
        <f t="shared" si="67"/>
        <v>0</v>
      </c>
      <c r="G1956" s="98"/>
    </row>
    <row r="1957" spans="1:7" ht="48" thickBot="1">
      <c r="A1957" s="60">
        <f>'متره برق'!P5802</f>
        <v>190404</v>
      </c>
      <c r="B1957" s="60" t="str">
        <f>'متره برق'!Q5802</f>
        <v>ترانسفورماتور فشار متوسط روغني سه فاز231 / 400/ 20000 ولت، 50 هرتز، براي نصب روي سكوي زميني در فضاي آزاد به قدرت 125 كيلوولت آمپر.</v>
      </c>
      <c r="C1957" s="60" t="str">
        <f>'متره برق'!R5802</f>
        <v>دستگاه</v>
      </c>
      <c r="D1957" s="60">
        <f>'متره برق'!S5802</f>
        <v>130422000</v>
      </c>
      <c r="E1957" s="94" t="e">
        <f>VLOOKUP(A1957,'متره برق'!A:K,9,FALSE)</f>
        <v>#N/A</v>
      </c>
      <c r="F1957" s="97">
        <f t="shared" si="67"/>
        <v>0</v>
      </c>
      <c r="G1957" s="98"/>
    </row>
    <row r="1958" spans="1:7" ht="48" thickBot="1">
      <c r="A1958" s="60">
        <f>'متره برق'!P5803</f>
        <v>190405</v>
      </c>
      <c r="B1958" s="60" t="str">
        <f>'متره برق'!Q5803</f>
        <v>ترانسفورماتور فشار متوسط روغني سه فاز231 / 400/ 20000 ولت، 50 هرتز، براي نصب روي سكوي زميني در فضاي آزاد به قدرت 160 كيلوولت آمپر.</v>
      </c>
      <c r="C1958" s="60" t="str">
        <f>'متره برق'!R5803</f>
        <v>دستگاه</v>
      </c>
      <c r="D1958" s="60">
        <f>'متره برق'!S5803</f>
        <v>134425000</v>
      </c>
      <c r="E1958" s="94" t="e">
        <f>VLOOKUP(A1958,'متره برق'!A:K,9,FALSE)</f>
        <v>#N/A</v>
      </c>
      <c r="F1958" s="97">
        <f t="shared" si="67"/>
        <v>0</v>
      </c>
      <c r="G1958" s="98"/>
    </row>
    <row r="1959" spans="1:7" ht="48" thickBot="1">
      <c r="A1959" s="60">
        <f>'متره برق'!P5804</f>
        <v>190406</v>
      </c>
      <c r="B1959" s="60" t="str">
        <f>'متره برق'!Q5804</f>
        <v>ترانسفورماتور فشار متوسط روغني سه فاز231 / 400/ 20000 ولت، 50 هرتز، براي نصب روي سكوي زميني در فضاي آزاد به قدرت 200 كيلوولت آمپر.</v>
      </c>
      <c r="C1959" s="60" t="str">
        <f>'متره برق'!R5804</f>
        <v>دستگاه</v>
      </c>
      <c r="D1959" s="60">
        <f>'متره برق'!S5804</f>
        <v>161570000</v>
      </c>
      <c r="E1959" s="94" t="e">
        <f>VLOOKUP(A1959,'متره برق'!A:K,9,FALSE)</f>
        <v>#N/A</v>
      </c>
      <c r="F1959" s="97">
        <f t="shared" si="67"/>
        <v>0</v>
      </c>
      <c r="G1959" s="98"/>
    </row>
    <row r="1960" spans="1:7" ht="48" thickBot="1">
      <c r="A1960" s="60">
        <f>'متره برق'!P5805</f>
        <v>190407</v>
      </c>
      <c r="B1960" s="60" t="str">
        <f>'متره برق'!Q5805</f>
        <v>ترانسفورماتور فشار متوسط روغني سه فاز231 / 400/ 20000 ولت، 50 هرتز، براي نصب روي سكوي زميني در فضاي آزاد به قدرت 250 كيلوولت آمپر.</v>
      </c>
      <c r="C1960" s="60" t="str">
        <f>'متره برق'!R5805</f>
        <v>دستگاه</v>
      </c>
      <c r="D1960" s="60">
        <f>'متره برق'!S5805</f>
        <v>174270000</v>
      </c>
      <c r="E1960" s="94" t="e">
        <f>VLOOKUP(A1960,'متره برق'!A:K,9,FALSE)</f>
        <v>#N/A</v>
      </c>
      <c r="F1960" s="97">
        <f t="shared" si="67"/>
        <v>0</v>
      </c>
      <c r="G1960" s="98"/>
    </row>
    <row r="1961" spans="1:7" ht="48" thickBot="1">
      <c r="A1961" s="60">
        <f>'متره برق'!P5806</f>
        <v>190408</v>
      </c>
      <c r="B1961" s="60" t="str">
        <f>'متره برق'!Q5806</f>
        <v>ترانسفورماتور فشار متوسط روغني سه فاز231 / 400/ 20000 ولت، 50 هرتز، براي نصب روي سكوي زميني در فضاي آزاد به قدرت 315 كيلوولت آمپر.</v>
      </c>
      <c r="C1961" s="60" t="str">
        <f>'متره برق'!R5806</f>
        <v>دستگاه</v>
      </c>
      <c r="D1961" s="60">
        <f>'متره برق'!S5806</f>
        <v>202397000</v>
      </c>
      <c r="E1961" s="94" t="e">
        <f>VLOOKUP(A1961,'متره برق'!A:K,9,FALSE)</f>
        <v>#N/A</v>
      </c>
      <c r="F1961" s="97">
        <f t="shared" si="67"/>
        <v>0</v>
      </c>
      <c r="G1961" s="98"/>
    </row>
    <row r="1962" spans="1:7" ht="63.75" thickBot="1">
      <c r="A1962" s="60">
        <f>'متره برق'!P5807</f>
        <v>190409</v>
      </c>
      <c r="B1962" s="60" t="str">
        <f>'متره برق'!Q5807</f>
        <v>ترانسفورماتور فشار متوسط روغني سه فاز231 / 400/ 20000 ولت، 50 هرتز، براي نصب روي سكوي زميني در فضاي آزاد به قدرت 400 كيلوولت آمپر، با رله حفاظتي بوخ هولتز.</v>
      </c>
      <c r="C1962" s="60" t="str">
        <f>'متره برق'!R5807</f>
        <v>دستگاه</v>
      </c>
      <c r="D1962" s="60">
        <f>'متره برق'!S5807</f>
        <v>241885000</v>
      </c>
      <c r="E1962" s="94" t="e">
        <f>VLOOKUP(A1962,'متره برق'!A:K,9,FALSE)</f>
        <v>#N/A</v>
      </c>
      <c r="F1962" s="97">
        <f t="shared" si="67"/>
        <v>0</v>
      </c>
      <c r="G1962" s="98"/>
    </row>
    <row r="1963" spans="1:7" ht="63.75" thickBot="1">
      <c r="A1963" s="60">
        <f>'متره برق'!P5808</f>
        <v>190410</v>
      </c>
      <c r="B1963" s="60" t="str">
        <f>'متره برق'!Q5808</f>
        <v>ترانسفورماتور فشار متوسط روغني سه فاز231 / 400/ 20000 ولت، 50 هرتز، براي نصب روي سكوي زميني در فضاي آزاد به قدرت 500 كيلوولت آمپر، با رله حفاظتي بوخ هولتز.</v>
      </c>
      <c r="C1963" s="60" t="str">
        <f>'متره برق'!R5808</f>
        <v>دستگاه</v>
      </c>
      <c r="D1963" s="60">
        <f>'متره برق'!S5808</f>
        <v>280394000</v>
      </c>
      <c r="E1963" s="94" t="e">
        <f>VLOOKUP(A1963,'متره برق'!A:K,9,FALSE)</f>
        <v>#N/A</v>
      </c>
      <c r="F1963" s="97">
        <f t="shared" si="67"/>
        <v>0</v>
      </c>
      <c r="G1963" s="98"/>
    </row>
    <row r="1964" spans="1:7" ht="63.75" thickBot="1">
      <c r="A1964" s="60">
        <f>'متره برق'!P5809</f>
        <v>190411</v>
      </c>
      <c r="B1964" s="60" t="str">
        <f>'متره برق'!Q5809</f>
        <v>ترانسفورماتور فشار متوسط روغني سه فاز231 / 400/ 20000 ولت، 50 هرتز، براي نصب روي سكوي زميني در فضاي آزاد به قدرت 630 كيلوولت آمپر، با رله حفاظتي بوخ هولتز.</v>
      </c>
      <c r="C1964" s="60" t="str">
        <f>'متره برق'!R5809</f>
        <v>دستگاه</v>
      </c>
      <c r="D1964" s="60">
        <f>'متره برق'!S5809</f>
        <v>337867000</v>
      </c>
      <c r="E1964" s="94" t="e">
        <f>VLOOKUP(A1964,'متره برق'!A:K,9,FALSE)</f>
        <v>#N/A</v>
      </c>
      <c r="F1964" s="97">
        <f t="shared" si="67"/>
        <v>0</v>
      </c>
      <c r="G1964" s="98"/>
    </row>
    <row r="1965" spans="1:7" ht="63.75" thickBot="1">
      <c r="A1965" s="60">
        <f>'متره برق'!P5810</f>
        <v>190412</v>
      </c>
      <c r="B1965" s="60" t="str">
        <f>'متره برق'!Q5810</f>
        <v>ترانسفورماتور فشار متوسط روغني سه فاز231 / 400/ 20000 ولت، 50 هرتز، براي نصب روي سكوي زميني در فضاي آزاد به قدرت 800 كيلوولت آمپر، با رله حفاظتي بوخ هولتز.</v>
      </c>
      <c r="C1965" s="60" t="str">
        <f>'متره برق'!R5810</f>
        <v>دستگاه</v>
      </c>
      <c r="D1965" s="60">
        <f>'متره برق'!S5810</f>
        <v>391300000</v>
      </c>
      <c r="E1965" s="94" t="e">
        <f>VLOOKUP(A1965,'متره برق'!A:K,9,FALSE)</f>
        <v>#N/A</v>
      </c>
      <c r="F1965" s="97">
        <f t="shared" si="67"/>
        <v>0</v>
      </c>
      <c r="G1965" s="98"/>
    </row>
    <row r="1966" spans="1:7" ht="63.75" thickBot="1">
      <c r="A1966" s="60">
        <f>'متره برق'!P5811</f>
        <v>190413</v>
      </c>
      <c r="B1966" s="60" t="str">
        <f>'متره برق'!Q5811</f>
        <v>ترانسفورماتور فشار متوسط روغني سه فاز231 / 400/ 20000 ولت، 50 هرتز، براي نصب روي سكوي زميني در فضاي آزاد به قدرت 1000 كيلوولت آمپر، با رله حفاظتي بوخ هولتز.</v>
      </c>
      <c r="C1966" s="60" t="str">
        <f>'متره برق'!R5811</f>
        <v>دستگاه</v>
      </c>
      <c r="D1966" s="60">
        <f>'متره برق'!S5811</f>
        <v>463177000</v>
      </c>
      <c r="E1966" s="94" t="e">
        <f>VLOOKUP(A1966,'متره برق'!A:K,9,FALSE)</f>
        <v>#N/A</v>
      </c>
      <c r="F1966" s="97">
        <f t="shared" si="67"/>
        <v>0</v>
      </c>
      <c r="G1966" s="98"/>
    </row>
    <row r="1967" spans="1:7" ht="63.75" thickBot="1">
      <c r="A1967" s="60">
        <f>'متره برق'!P5812</f>
        <v>190414</v>
      </c>
      <c r="B1967" s="60" t="str">
        <f>'متره برق'!Q5812</f>
        <v>ترانسفورماتور فشار متوسط روغني سه فاز231 / 400/ 20000 ولت، 50 هرتز، براي نصب روي سكوي زميني در فضاي آزاد به قدرت 1250 كيلوولت آمپر، با رله حفاظتي بوخ هولتز.</v>
      </c>
      <c r="C1967" s="60" t="str">
        <f>'متره برق'!R5812</f>
        <v>دستگاه</v>
      </c>
      <c r="D1967" s="60">
        <f>'متره برق'!S5812</f>
        <v>553286000</v>
      </c>
      <c r="E1967" s="94" t="e">
        <f>VLOOKUP(A1967,'متره برق'!A:K,9,FALSE)</f>
        <v>#N/A</v>
      </c>
      <c r="F1967" s="97">
        <f t="shared" si="67"/>
        <v>0</v>
      </c>
      <c r="G1967" s="98"/>
    </row>
    <row r="1968" spans="1:7" ht="63.75" thickBot="1">
      <c r="A1968" s="60">
        <f>'متره برق'!P5813</f>
        <v>190415</v>
      </c>
      <c r="B1968" s="60" t="str">
        <f>'متره برق'!Q5813</f>
        <v>ترانسفورماتور فشار متوسط روغني سه فاز231 / 400/ 20000 ولت، 50 هرتز، براي نصب روي سكوي زميني در فضاي آزاد به قدرت 1600 كيلوولت آمپر، با رله حفاظتي بوخ هولتز.</v>
      </c>
      <c r="C1968" s="60" t="str">
        <f>'متره برق'!R5813</f>
        <v>دستگاه</v>
      </c>
      <c r="D1968" s="60">
        <f>'متره برق'!S5813</f>
        <v>681822000</v>
      </c>
      <c r="E1968" s="94" t="e">
        <f>VLOOKUP(A1968,'متره برق'!A:K,9,FALSE)</f>
        <v>#N/A</v>
      </c>
      <c r="F1968" s="97">
        <f t="shared" ref="F1968:F1983" si="68">IF(ISNA(E1968*D1968),0,ROUND((E1968*D1968),0))</f>
        <v>0</v>
      </c>
      <c r="G1968" s="98"/>
    </row>
    <row r="1969" spans="1:7" ht="48" thickBot="1">
      <c r="A1969" s="60">
        <f>'متره برق'!P5814</f>
        <v>190501</v>
      </c>
      <c r="B1969" s="60" t="str">
        <f>'متره برق'!Q5814</f>
        <v>ترانسفورماتور فشار متوسط خشک سه فاز231 / 400/ 20000 ولت، 50 هرتز، براي نصب در داخل ساختمان به قدرت 160 كيلوولت آمپر.</v>
      </c>
      <c r="C1969" s="60" t="str">
        <f>'متره برق'!R5814</f>
        <v>دستگاه</v>
      </c>
      <c r="D1969" s="60">
        <f>'متره برق'!S5814</f>
        <v>0</v>
      </c>
      <c r="E1969" s="94" t="e">
        <f>VLOOKUP(A1969,'متره برق'!A:K,9,FALSE)</f>
        <v>#N/A</v>
      </c>
      <c r="F1969" s="97">
        <f t="shared" si="68"/>
        <v>0</v>
      </c>
      <c r="G1969" s="98"/>
    </row>
    <row r="1970" spans="1:7" ht="48" thickBot="1">
      <c r="A1970" s="60">
        <f>'متره برق'!P5815</f>
        <v>190502</v>
      </c>
      <c r="B1970" s="60" t="str">
        <f>'متره برق'!Q5815</f>
        <v>ترانسفورماتور فشار متوسط خشک سه فاز231 / 400/ 20000 ولت، 50 هرتز، براي نصب در داخل ساختمان به قدرت 200 كيلوولت آمپر.</v>
      </c>
      <c r="C1970" s="60" t="str">
        <f>'متره برق'!R5815</f>
        <v>دستگاه</v>
      </c>
      <c r="D1970" s="60">
        <f>'متره برق'!S5815</f>
        <v>260038000</v>
      </c>
      <c r="E1970" s="94" t="e">
        <f>VLOOKUP(A1970,'متره برق'!A:K,9,FALSE)</f>
        <v>#N/A</v>
      </c>
      <c r="F1970" s="97">
        <f t="shared" si="68"/>
        <v>0</v>
      </c>
      <c r="G1970" s="98"/>
    </row>
    <row r="1971" spans="1:7" ht="48" thickBot="1">
      <c r="A1971" s="60">
        <f>'متره برق'!P5816</f>
        <v>190503</v>
      </c>
      <c r="B1971" s="60" t="str">
        <f>'متره برق'!Q5816</f>
        <v>ترانسفورماتور فشار متوسط خشک سه فاز231 / 400/ 20000 ولت، 50 هرتز، براي نصب در داخل ساختمان به قدرت 250 كيلوولت آمپر.</v>
      </c>
      <c r="C1971" s="60" t="str">
        <f>'متره برق'!R5816</f>
        <v>دستگاه</v>
      </c>
      <c r="D1971" s="60">
        <f>'متره برق'!S5816</f>
        <v>270610000</v>
      </c>
      <c r="E1971" s="94" t="e">
        <f>VLOOKUP(A1971,'متره برق'!A:K,9,FALSE)</f>
        <v>#N/A</v>
      </c>
      <c r="F1971" s="97">
        <f t="shared" si="68"/>
        <v>0</v>
      </c>
      <c r="G1971" s="98"/>
    </row>
    <row r="1972" spans="1:7" ht="48" thickBot="1">
      <c r="A1972" s="60">
        <f>'متره برق'!P5817</f>
        <v>190504</v>
      </c>
      <c r="B1972" s="60" t="str">
        <f>'متره برق'!Q5817</f>
        <v>ترانسفورماتور فشار متوسط خشک سه فاز231 / 400/ 20000 ولت، 50 هرتز، براي نصب در داخل ساختمان به قدرت 315 كيلوولت آمپر.</v>
      </c>
      <c r="C1972" s="60" t="str">
        <f>'متره برق'!R5817</f>
        <v>دستگاه</v>
      </c>
      <c r="D1972" s="60">
        <f>'متره برق'!S5817</f>
        <v>297535000</v>
      </c>
      <c r="E1972" s="94" t="e">
        <f>VLOOKUP(A1972,'متره برق'!A:K,9,FALSE)</f>
        <v>#N/A</v>
      </c>
      <c r="F1972" s="97">
        <f t="shared" si="68"/>
        <v>0</v>
      </c>
      <c r="G1972" s="98"/>
    </row>
    <row r="1973" spans="1:7" ht="48" thickBot="1">
      <c r="A1973" s="60">
        <f>'متره برق'!P5818</f>
        <v>190505</v>
      </c>
      <c r="B1973" s="60" t="str">
        <f>'متره برق'!Q5818</f>
        <v>ترانسفورماتور فشار متوسط خشک سه فاز231 / 400/ 20000 ولت، 50 هرتز، براي نصب در داخل ساختمان به قدرت 400 كيلوولت آمپر.</v>
      </c>
      <c r="C1973" s="60" t="str">
        <f>'متره برق'!R5818</f>
        <v>دستگاه</v>
      </c>
      <c r="D1973" s="60">
        <f>'متره برق'!S5818</f>
        <v>312341000</v>
      </c>
      <c r="E1973" s="94" t="e">
        <f>VLOOKUP(A1973,'متره برق'!A:K,9,FALSE)</f>
        <v>#N/A</v>
      </c>
      <c r="F1973" s="97">
        <f t="shared" si="68"/>
        <v>0</v>
      </c>
      <c r="G1973" s="98"/>
    </row>
    <row r="1974" spans="1:7" ht="48" thickBot="1">
      <c r="A1974" s="60">
        <f>'متره برق'!P5819</f>
        <v>190506</v>
      </c>
      <c r="B1974" s="60" t="str">
        <f>'متره برق'!Q5819</f>
        <v>ترانسفورماتور فشار متوسط خشک سه فاز231 / 400/ 20000 ولت، 50 هرتز، براي نصب در داخل ساختمان به قدرت 500 كيلوولت آمپر.</v>
      </c>
      <c r="C1974" s="60" t="str">
        <f>'متره برق'!R5819</f>
        <v>دستگاه</v>
      </c>
      <c r="D1974" s="60">
        <f>'متره برق'!S5819</f>
        <v>354766000</v>
      </c>
      <c r="E1974" s="94" t="e">
        <f>VLOOKUP(A1974,'متره برق'!A:K,9,FALSE)</f>
        <v>#N/A</v>
      </c>
      <c r="F1974" s="97">
        <f t="shared" si="68"/>
        <v>0</v>
      </c>
      <c r="G1974" s="98"/>
    </row>
    <row r="1975" spans="1:7" ht="48" thickBot="1">
      <c r="A1975" s="60">
        <f>'متره برق'!P5820</f>
        <v>190507</v>
      </c>
      <c r="B1975" s="60" t="str">
        <f>'متره برق'!Q5820</f>
        <v>ترانسفورماتور فشار متوسط خشک سه فاز231 / 400/ 20000 ولت، 50 هرتز، براي نصب در داخل ساختمان به قدرت 630 كيلوولت آمپر.</v>
      </c>
      <c r="C1975" s="60" t="str">
        <f>'متره برق'!R5820</f>
        <v>دستگاه</v>
      </c>
      <c r="D1975" s="60">
        <f>'متره برق'!S5820</f>
        <v>445739000</v>
      </c>
      <c r="E1975" s="94" t="e">
        <f>VLOOKUP(A1975,'متره برق'!A:K,9,FALSE)</f>
        <v>#N/A</v>
      </c>
      <c r="F1975" s="97">
        <f t="shared" si="68"/>
        <v>0</v>
      </c>
      <c r="G1975" s="98"/>
    </row>
    <row r="1976" spans="1:7" ht="48" thickBot="1">
      <c r="A1976" s="60">
        <f>'متره برق'!P5821</f>
        <v>190508</v>
      </c>
      <c r="B1976" s="60" t="str">
        <f>'متره برق'!Q5821</f>
        <v>ترانسفورماتور فشار متوسط خشک سه فاز231 / 400/ 20000 ولت، 50 هرتز، براي نصب در داخل ساختمان به قدرت 800 كيلوولت آمپر.</v>
      </c>
      <c r="C1976" s="60" t="str">
        <f>'متره برق'!R5821</f>
        <v>دستگاه</v>
      </c>
      <c r="D1976" s="60">
        <f>'متره برق'!S5821</f>
        <v>528069000</v>
      </c>
      <c r="E1976" s="94" t="e">
        <f>VLOOKUP(A1976,'متره برق'!A:K,9,FALSE)</f>
        <v>#N/A</v>
      </c>
      <c r="F1976" s="97">
        <f t="shared" si="68"/>
        <v>0</v>
      </c>
      <c r="G1976" s="98"/>
    </row>
    <row r="1977" spans="1:7" ht="48" thickBot="1">
      <c r="A1977" s="60">
        <f>'متره برق'!P5822</f>
        <v>190509</v>
      </c>
      <c r="B1977" s="60" t="str">
        <f>'متره برق'!Q5822</f>
        <v>ترانسفورماتور فشار متوسط خشک سه فاز231 / 400/ 20000 ولت، 50 هرتز، براي نصب در داخل ساختمان به قدرت 1000 كيلوولت آمپر.</v>
      </c>
      <c r="C1977" s="60" t="str">
        <f>'متره برق'!R5822</f>
        <v>دستگاه</v>
      </c>
      <c r="D1977" s="60">
        <f>'متره برق'!S5822</f>
        <v>613442000</v>
      </c>
      <c r="E1977" s="94" t="e">
        <f>VLOOKUP(A1977,'متره برق'!A:K,9,FALSE)</f>
        <v>#N/A</v>
      </c>
      <c r="F1977" s="97">
        <f t="shared" si="68"/>
        <v>0</v>
      </c>
      <c r="G1977" s="98"/>
    </row>
    <row r="1978" spans="1:7" ht="48" thickBot="1">
      <c r="A1978" s="60">
        <f>'متره برق'!P5823</f>
        <v>190510</v>
      </c>
      <c r="B1978" s="60" t="str">
        <f>'متره برق'!Q5823</f>
        <v>ترانسفورماتور فشار متوسط خشک سه فاز231 / 400/ 20000 ولت، 50 هرتز، براي نصب در داخل ساختمان به قدرت 1250 كيلوولت آمپر.</v>
      </c>
      <c r="C1978" s="60" t="str">
        <f>'متره برق'!R5823</f>
        <v>دستگاه</v>
      </c>
      <c r="D1978" s="60">
        <f>'متره برق'!S5823</f>
        <v>711014000</v>
      </c>
      <c r="E1978" s="94" t="e">
        <f>VLOOKUP(A1978,'متره برق'!A:K,9,FALSE)</f>
        <v>#N/A</v>
      </c>
      <c r="F1978" s="97">
        <f t="shared" si="68"/>
        <v>0</v>
      </c>
      <c r="G1978" s="98"/>
    </row>
    <row r="1979" spans="1:7" ht="48" thickBot="1">
      <c r="A1979" s="60">
        <f>'متره برق'!P5824</f>
        <v>190511</v>
      </c>
      <c r="B1979" s="60" t="str">
        <f>'متره برق'!Q5824</f>
        <v>ترانسفورماتور فشار متوسط خشک سه فاز231 / 400/ 20000 ولت، 50 هرتز، براي نصب در داخل ساختمان به قدرت 1600 كيلوولت آمپر.</v>
      </c>
      <c r="C1979" s="60" t="str">
        <f>'متره برق'!R5824</f>
        <v>دستگاه</v>
      </c>
      <c r="D1979" s="60">
        <f>'متره برق'!S5824</f>
        <v>853361000</v>
      </c>
      <c r="E1979" s="94" t="e">
        <f>VLOOKUP(A1979,'متره برق'!A:K,9,FALSE)</f>
        <v>#N/A</v>
      </c>
      <c r="F1979" s="97">
        <f t="shared" si="68"/>
        <v>0</v>
      </c>
      <c r="G1979" s="98"/>
    </row>
    <row r="1980" spans="1:7" ht="48" thickBot="1">
      <c r="A1980" s="60">
        <f>'متره برق'!P5825</f>
        <v>190512</v>
      </c>
      <c r="B1980" s="60" t="str">
        <f>'متره برق'!Q5825</f>
        <v>ترانسفورماتور فشار متوسط خشک سه فاز231 / 400/ 20000 ولت، 50 هرتز، براي نصب در داخل ساختمان به قدرت 2000 كيلوولت آمپر.</v>
      </c>
      <c r="C1980" s="60" t="str">
        <f>'متره برق'!R5825</f>
        <v>دستگاه</v>
      </c>
      <c r="D1980" s="60">
        <f>'متره برق'!S5825</f>
        <v>1025223000</v>
      </c>
      <c r="E1980" s="94" t="e">
        <f>VLOOKUP(A1980,'متره برق'!A:K,9,FALSE)</f>
        <v>#N/A</v>
      </c>
      <c r="F1980" s="97">
        <f t="shared" si="68"/>
        <v>0</v>
      </c>
      <c r="G1980" s="98"/>
    </row>
    <row r="1981" spans="1:7" ht="48" thickBot="1">
      <c r="A1981" s="60">
        <f>'متره برق'!P5826</f>
        <v>190513</v>
      </c>
      <c r="B1981" s="60" t="str">
        <f>'متره برق'!Q5826</f>
        <v>ترانسفورماتور فشار متوسط خشک سه فاز231 / 400/ 20000 ولت، 50 هرتز، براي نصب در داخل ساختمان به قدرت 2500 كيلوولت آمپر.</v>
      </c>
      <c r="C1981" s="60" t="str">
        <f>'متره برق'!R5826</f>
        <v>دستگاه</v>
      </c>
      <c r="D1981" s="60">
        <f>'متره برق'!S5826</f>
        <v>1192894000</v>
      </c>
      <c r="E1981" s="94" t="e">
        <f>VLOOKUP(A1981,'متره برق'!A:K,9,FALSE)</f>
        <v>#N/A</v>
      </c>
      <c r="F1981" s="97">
        <f t="shared" si="68"/>
        <v>0</v>
      </c>
      <c r="G1981" s="98"/>
    </row>
    <row r="1982" spans="1:7" ht="48" thickBot="1">
      <c r="A1982" s="60">
        <f>'متره برق'!P5827</f>
        <v>190514</v>
      </c>
      <c r="B1982" s="60" t="str">
        <f>'متره برق'!Q5827</f>
        <v>ترانسفورماتور فشار متوسط خشک سه فاز231 / 400/ 20000 ولت، 50 هرتز، براي نصب در داخل ساختمان به قدرت 3150 كيلوولت آمپر.</v>
      </c>
      <c r="C1982" s="60" t="str">
        <f>'متره برق'!R5827</f>
        <v>دستگاه</v>
      </c>
      <c r="D1982" s="60">
        <f>'متره برق'!S5827</f>
        <v>1725564000</v>
      </c>
      <c r="E1982" s="94" t="e">
        <f>VLOOKUP(A1982,'متره برق'!A:K,9,FALSE)</f>
        <v>#N/A</v>
      </c>
      <c r="F1982" s="97">
        <f t="shared" si="68"/>
        <v>0</v>
      </c>
      <c r="G1982" s="98"/>
    </row>
    <row r="1983" spans="1:7" ht="24" thickBot="1">
      <c r="A1983" s="60">
        <f>'متره برق'!P5828</f>
        <v>190601</v>
      </c>
      <c r="B1983" s="60" t="str">
        <f>'متره برق'!Q5828</f>
        <v>رله حفاظت ترانسفورماتور، نوع بوخهلتس.</v>
      </c>
      <c r="C1983" s="60" t="str">
        <f>'متره برق'!R5828</f>
        <v>عدد</v>
      </c>
      <c r="D1983" s="60">
        <f>'متره برق'!S5828</f>
        <v>0</v>
      </c>
      <c r="E1983" s="94" t="e">
        <f>VLOOKUP(A1983,'متره برق'!A:K,9,FALSE)</f>
        <v>#N/A</v>
      </c>
      <c r="F1983" s="97">
        <f t="shared" si="68"/>
        <v>0</v>
      </c>
      <c r="G1983" s="98"/>
    </row>
    <row r="1984" spans="1:7" ht="24" thickBot="1">
      <c r="A1984" s="60" t="str">
        <f>'متره برق'!P5829</f>
        <v>190602</v>
      </c>
      <c r="B1984" s="60" t="str">
        <f>'متره برق'!Q5829</f>
        <v>ترانس</v>
      </c>
      <c r="C1984" s="60" t="str">
        <f>'متره برق'!R5829</f>
        <v>دستگاه</v>
      </c>
      <c r="D1984" s="60">
        <f>'متره برق'!S5829</f>
        <v>10000</v>
      </c>
      <c r="E1984" s="94" t="e">
        <f>VLOOKUP(A1984,'متره برق'!A:K,9,FALSE)</f>
        <v>#N/A</v>
      </c>
      <c r="F1984" s="97">
        <f t="shared" ref="F1984:F1986" si="69">IF(ISNA(E1984*D1984),0,ROUND((E1984*D1984),0))</f>
        <v>0</v>
      </c>
      <c r="G1984" s="100" t="s">
        <v>511</v>
      </c>
    </row>
    <row r="1985" spans="1:7" ht="24" thickBot="1">
      <c r="A1985" s="60" t="str">
        <f>'متره برق'!P5830</f>
        <v>190603</v>
      </c>
      <c r="B1985" s="60" t="str">
        <f>'متره برق'!Q5830</f>
        <v>ترانس1</v>
      </c>
      <c r="C1985" s="60" t="str">
        <f>'متره برق'!R5830</f>
        <v>دستگاه</v>
      </c>
      <c r="D1985" s="60">
        <f>'متره برق'!S5830</f>
        <v>10001</v>
      </c>
      <c r="E1985" s="94" t="e">
        <f>VLOOKUP(A1985,'متره برق'!A:K,9,FALSE)</f>
        <v>#N/A</v>
      </c>
      <c r="F1985" s="97">
        <f t="shared" si="69"/>
        <v>0</v>
      </c>
      <c r="G1985" s="100" t="s">
        <v>511</v>
      </c>
    </row>
    <row r="1986" spans="1:7" ht="24" thickBot="1">
      <c r="A1986" s="60" t="str">
        <f>'متره برق'!P5831</f>
        <v>190604</v>
      </c>
      <c r="B1986" s="60" t="str">
        <f>'متره برق'!Q5831</f>
        <v>ترانس2</v>
      </c>
      <c r="C1986" s="60" t="str">
        <f>'متره برق'!R5831</f>
        <v>دستگاه</v>
      </c>
      <c r="D1986" s="60">
        <f>'متره برق'!S5831</f>
        <v>10002</v>
      </c>
      <c r="E1986" s="94">
        <f>VLOOKUP(A1986,'متره برق'!A:K,9,FALSE)</f>
        <v>1</v>
      </c>
      <c r="F1986" s="97">
        <f t="shared" si="69"/>
        <v>10002</v>
      </c>
      <c r="G1986" s="100" t="s">
        <v>511</v>
      </c>
    </row>
    <row r="1987" spans="1:7" ht="24" thickBot="1">
      <c r="A1987" s="677" t="s">
        <v>659</v>
      </c>
      <c r="B1987" s="678"/>
      <c r="C1987" s="678"/>
      <c r="D1987" s="678"/>
      <c r="E1987" s="679"/>
      <c r="F1987" s="115">
        <f>SUM(F1903:F1983)</f>
        <v>76411000</v>
      </c>
      <c r="G1987" s="108" t="s">
        <v>77</v>
      </c>
    </row>
    <row r="1988" spans="1:7" ht="24" thickBot="1">
      <c r="A1988" s="677" t="s">
        <v>660</v>
      </c>
      <c r="B1988" s="678"/>
      <c r="C1988" s="678"/>
      <c r="D1988" s="678"/>
      <c r="E1988" s="679"/>
      <c r="F1988" s="109">
        <f>SUM(F1984:F1986)</f>
        <v>10002</v>
      </c>
      <c r="G1988" s="102" t="s">
        <v>77</v>
      </c>
    </row>
    <row r="1989" spans="1:7" ht="24" thickBot="1">
      <c r="A1989" s="680" t="s">
        <v>3605</v>
      </c>
      <c r="B1989" s="681"/>
      <c r="C1989" s="681"/>
      <c r="D1989" s="681"/>
      <c r="E1989" s="681"/>
      <c r="F1989" s="682"/>
      <c r="G1989" s="683"/>
    </row>
    <row r="1990" spans="1:7" ht="55.5" customHeight="1" thickBot="1">
      <c r="A1990" s="60">
        <f>'متره برق'!P5832</f>
        <v>200101</v>
      </c>
      <c r="B1990" s="60" t="str">
        <f>'متره برق'!Q5832</f>
        <v>پياده‌كردن مسير و پياده‌كردن محل پايه، براي تيرهاي بتوني، چوبي و پايه فلزي.</v>
      </c>
      <c r="C1990" s="60" t="str">
        <f>'متره برق'!R5832</f>
        <v>کيلومتر</v>
      </c>
      <c r="D1990" s="60">
        <f>'متره برق'!S5832</f>
        <v>83000</v>
      </c>
      <c r="E1990" s="94">
        <f>VLOOKUP(A1990,'متره برق'!A:K,9,FALSE)</f>
        <v>1</v>
      </c>
      <c r="F1990" s="97">
        <f t="shared" ref="F1990:F2079" si="70">IF(ISNA(E1990*D1990),0,ROUND((E1990*D1990),0))</f>
        <v>83000</v>
      </c>
      <c r="G1990" s="98"/>
    </row>
    <row r="1991" spans="1:7" ht="48" thickBot="1">
      <c r="A1991" s="60">
        <f>'متره برق'!P5833</f>
        <v>200201</v>
      </c>
      <c r="B1991" s="60" t="str">
        <f>'متره برق'!Q5833</f>
        <v>تير بتوني برق تيپ H، به ارتفاع 8 متر، با ميل‌گرد آج‌دار و تحمل كششي حدود 200 كيلوگرم، براي نصب در زمين‌هاي نرم.</v>
      </c>
      <c r="C1991" s="60" t="str">
        <f>'متره برق'!R5833</f>
        <v>عدد</v>
      </c>
      <c r="D1991" s="60">
        <f>'متره برق'!S5833</f>
        <v>3089000</v>
      </c>
      <c r="E1991" s="94" t="e">
        <f>VLOOKUP(A1991,'متره برق'!A:K,9,FALSE)</f>
        <v>#N/A</v>
      </c>
      <c r="F1991" s="97">
        <f t="shared" ref="F1991:F2054" si="71">IF(ISNA(E1991*D1991),0,ROUND((E1991*D1991),0))</f>
        <v>0</v>
      </c>
      <c r="G1991" s="98"/>
    </row>
    <row r="1992" spans="1:7" ht="48" thickBot="1">
      <c r="A1992" s="60">
        <f>'متره برق'!P5834</f>
        <v>200202</v>
      </c>
      <c r="B1992" s="60" t="str">
        <f>'متره برق'!Q5834</f>
        <v>تير بتوني برق تيپ H، به ارتفاع 8 متر، با ميل‌گرد آج‌دار و تحمل كششي حدود 400 كيلوگرم، براي نصب در زمين‌هاي نرم.</v>
      </c>
      <c r="C1992" s="60" t="str">
        <f>'متره برق'!R5834</f>
        <v>عدد</v>
      </c>
      <c r="D1992" s="60">
        <f>'متره برق'!S5834</f>
        <v>3953000</v>
      </c>
      <c r="E1992" s="94" t="e">
        <f>VLOOKUP(A1992,'متره برق'!A:K,9,FALSE)</f>
        <v>#N/A</v>
      </c>
      <c r="F1992" s="97">
        <f t="shared" si="71"/>
        <v>0</v>
      </c>
      <c r="G1992" s="98"/>
    </row>
    <row r="1993" spans="1:7" ht="48" thickBot="1">
      <c r="A1993" s="60">
        <f>'متره برق'!P5835</f>
        <v>200203</v>
      </c>
      <c r="B1993" s="60" t="str">
        <f>'متره برق'!Q5835</f>
        <v>تير بتوني برق تيپ H، به ارتفاع 8 متر، با ميل‌گرد آج‌دار و تحمل كششي حدود 600 كيلوگرم، براي نصب در زمين‌هاي نرم.</v>
      </c>
      <c r="C1993" s="60" t="str">
        <f>'متره برق'!R5835</f>
        <v>عدد</v>
      </c>
      <c r="D1993" s="60">
        <f>'متره برق'!S5835</f>
        <v>4324000</v>
      </c>
      <c r="E1993" s="94" t="e">
        <f>VLOOKUP(A1993,'متره برق'!A:K,9,FALSE)</f>
        <v>#N/A</v>
      </c>
      <c r="F1993" s="97">
        <f t="shared" si="71"/>
        <v>0</v>
      </c>
      <c r="G1993" s="98"/>
    </row>
    <row r="1994" spans="1:7" ht="48" thickBot="1">
      <c r="A1994" s="60">
        <f>'متره برق'!P5836</f>
        <v>200204</v>
      </c>
      <c r="B1994" s="60" t="str">
        <f>'متره برق'!Q5836</f>
        <v>تير بتوني برق تيپ H، به ارتفاع 8 متر، با ميل‌گرد آج‌دار و تحمل كششي حدود 800 كيلوگرم، براي نصب در زمين‌هاي نرم.</v>
      </c>
      <c r="C1994" s="60" t="str">
        <f>'متره برق'!R5836</f>
        <v>عدد</v>
      </c>
      <c r="D1994" s="60">
        <f>'متره برق'!S5836</f>
        <v>4900000</v>
      </c>
      <c r="E1994" s="94" t="e">
        <f>VLOOKUP(A1994,'متره برق'!A:K,9,FALSE)</f>
        <v>#N/A</v>
      </c>
      <c r="F1994" s="97">
        <f t="shared" si="71"/>
        <v>0</v>
      </c>
      <c r="G1994" s="98"/>
    </row>
    <row r="1995" spans="1:7" ht="48" thickBot="1">
      <c r="A1995" s="60">
        <f>'متره برق'!P5837</f>
        <v>200301</v>
      </c>
      <c r="B1995" s="60" t="str">
        <f>'متره برق'!Q5837</f>
        <v>تير بتوني برق تيپ H، به ارتفاع 9 متر، با ميل‌گرد آج‌دار و تحمل كششي حدود 200 كيلوگرم، براي نصب در زمين‌هاي نرم.</v>
      </c>
      <c r="C1995" s="60" t="str">
        <f>'متره برق'!R5837</f>
        <v>عدد</v>
      </c>
      <c r="D1995" s="60">
        <f>'متره برق'!S5837</f>
        <v>4490000</v>
      </c>
      <c r="E1995" s="94" t="e">
        <f>VLOOKUP(A1995,'متره برق'!A:K,9,FALSE)</f>
        <v>#N/A</v>
      </c>
      <c r="F1995" s="97">
        <f t="shared" si="71"/>
        <v>0</v>
      </c>
      <c r="G1995" s="98"/>
    </row>
    <row r="1996" spans="1:7" ht="48" thickBot="1">
      <c r="A1996" s="60">
        <f>'متره برق'!P5838</f>
        <v>200302</v>
      </c>
      <c r="B1996" s="60" t="str">
        <f>'متره برق'!Q5838</f>
        <v>تير بتوني برق تيپ H، به ارتفاع 9 متر، با ميل‌گرد آج‌دار و تحمل كششي حدود 400 كيلوگرم، براي نصب در زمين‌هاي نرم.</v>
      </c>
      <c r="C1996" s="60" t="str">
        <f>'متره برق'!R5838</f>
        <v>عدد</v>
      </c>
      <c r="D1996" s="60">
        <f>'متره برق'!S5838</f>
        <v>5133000</v>
      </c>
      <c r="E1996" s="94" t="e">
        <f>VLOOKUP(A1996,'متره برق'!A:K,9,FALSE)</f>
        <v>#N/A</v>
      </c>
      <c r="F1996" s="97">
        <f t="shared" si="71"/>
        <v>0</v>
      </c>
      <c r="G1996" s="98"/>
    </row>
    <row r="1997" spans="1:7" ht="48" thickBot="1">
      <c r="A1997" s="60">
        <f>'متره برق'!P5839</f>
        <v>200303</v>
      </c>
      <c r="B1997" s="60" t="str">
        <f>'متره برق'!Q5839</f>
        <v>تير بتوني برق تيپ H، به ارتفاع 9 متر، با ميل‌گرد آج‌دار و تحمل كششي حدود 600 كيلوگرم، براي نصب در زمين‌هاي نرم.</v>
      </c>
      <c r="C1997" s="60" t="str">
        <f>'متره برق'!R5839</f>
        <v>عدد</v>
      </c>
      <c r="D1997" s="60">
        <f>'متره برق'!S5839</f>
        <v>6136000</v>
      </c>
      <c r="E1997" s="94" t="e">
        <f>VLOOKUP(A1997,'متره برق'!A:K,9,FALSE)</f>
        <v>#N/A</v>
      </c>
      <c r="F1997" s="97">
        <f t="shared" si="71"/>
        <v>0</v>
      </c>
      <c r="G1997" s="98"/>
    </row>
    <row r="1998" spans="1:7" ht="48" thickBot="1">
      <c r="A1998" s="60">
        <f>'متره برق'!P5840</f>
        <v>200304</v>
      </c>
      <c r="B1998" s="60" t="str">
        <f>'متره برق'!Q5840</f>
        <v>تير بتوني برق تيپ H، به  ارتفاع 9 متر، با ميل‌گرد آج‌دار و تحمل كششي حدود 800 كيلوگرم، براي نصب در زمين‌هاي نرم.</v>
      </c>
      <c r="C1998" s="60" t="str">
        <f>'متره برق'!R5840</f>
        <v>عدد</v>
      </c>
      <c r="D1998" s="60">
        <f>'متره برق'!S5840</f>
        <v>6900000</v>
      </c>
      <c r="E1998" s="94" t="e">
        <f>VLOOKUP(A1998,'متره برق'!A:K,9,FALSE)</f>
        <v>#N/A</v>
      </c>
      <c r="F1998" s="97">
        <f t="shared" si="71"/>
        <v>0</v>
      </c>
      <c r="G1998" s="98"/>
    </row>
    <row r="1999" spans="1:7" ht="48" thickBot="1">
      <c r="A1999" s="60">
        <f>'متره برق'!P5841</f>
        <v>200401</v>
      </c>
      <c r="B1999" s="60" t="str">
        <f>'متره برق'!Q5841</f>
        <v>تير بتوني برق تيپ H، به  ارتفاع 10 متر، با ميل‌گرد آج‌دار و تحمل كششي حدود 200 كيلوگرم، براي نصب در زمين‌هاي نرم.</v>
      </c>
      <c r="C1999" s="60" t="str">
        <f>'متره برق'!R5841</f>
        <v>عدد</v>
      </c>
      <c r="D1999" s="60">
        <f>'متره برق'!S5841</f>
        <v>5186000</v>
      </c>
      <c r="E1999" s="94" t="e">
        <f>VLOOKUP(A1999,'متره برق'!A:K,9,FALSE)</f>
        <v>#N/A</v>
      </c>
      <c r="F1999" s="97">
        <f t="shared" si="71"/>
        <v>0</v>
      </c>
      <c r="G1999" s="98"/>
    </row>
    <row r="2000" spans="1:7" ht="48" thickBot="1">
      <c r="A2000" s="60">
        <f>'متره برق'!P5842</f>
        <v>200402</v>
      </c>
      <c r="B2000" s="60" t="str">
        <f>'متره برق'!Q5842</f>
        <v>تير بتوني برق تيپ H، به  ارتفاع 10 متر، با ميل‌گرد آج‌دار و تحمل كششي حدود 400 كيلوگرم، براي نصب در زمين‌هاي نرم.</v>
      </c>
      <c r="C2000" s="60" t="str">
        <f>'متره برق'!R5842</f>
        <v>عدد</v>
      </c>
      <c r="D2000" s="60">
        <f>'متره برق'!S5842</f>
        <v>5675000</v>
      </c>
      <c r="E2000" s="94" t="e">
        <f>VLOOKUP(A2000,'متره برق'!A:K,9,FALSE)</f>
        <v>#N/A</v>
      </c>
      <c r="F2000" s="97">
        <f t="shared" si="71"/>
        <v>0</v>
      </c>
      <c r="G2000" s="98"/>
    </row>
    <row r="2001" spans="1:7" ht="48" thickBot="1">
      <c r="A2001" s="60">
        <f>'متره برق'!P5843</f>
        <v>200403</v>
      </c>
      <c r="B2001" s="60" t="str">
        <f>'متره برق'!Q5843</f>
        <v>تير بتوني برق تيپ H، به  ارتفاع 10 متر، با ميل‌گرد آج‌دار و تحمل كششي حدود 600 كيلوگرم، براي نصب در زمين‌هاي نرم.</v>
      </c>
      <c r="C2001" s="60" t="str">
        <f>'متره برق'!R5843</f>
        <v>عدد</v>
      </c>
      <c r="D2001" s="60">
        <f>'متره برق'!S5843</f>
        <v>6896000</v>
      </c>
      <c r="E2001" s="94" t="e">
        <f>VLOOKUP(A2001,'متره برق'!A:K,9,FALSE)</f>
        <v>#N/A</v>
      </c>
      <c r="F2001" s="97">
        <f t="shared" si="71"/>
        <v>0</v>
      </c>
      <c r="G2001" s="98"/>
    </row>
    <row r="2002" spans="1:7" ht="48" thickBot="1">
      <c r="A2002" s="60">
        <f>'متره برق'!P5844</f>
        <v>200404</v>
      </c>
      <c r="B2002" s="60" t="str">
        <f>'متره برق'!Q5844</f>
        <v>تير بتوني برق تيپ H، به  ارتفاع 10 متر با ، با ميل‌گرد آج‌دار و تحمل كششي حدود 800 كيلوگرم، براي نصب در زمين‌هاي نرم.</v>
      </c>
      <c r="C2002" s="60" t="str">
        <f>'متره برق'!R5844</f>
        <v>عدد</v>
      </c>
      <c r="D2002" s="60">
        <f>'متره برق'!S5844</f>
        <v>7041000</v>
      </c>
      <c r="E2002" s="94" t="e">
        <f>VLOOKUP(A2002,'متره برق'!A:K,9,FALSE)</f>
        <v>#N/A</v>
      </c>
      <c r="F2002" s="97">
        <f t="shared" si="71"/>
        <v>0</v>
      </c>
      <c r="G2002" s="98"/>
    </row>
    <row r="2003" spans="1:7" ht="48" thickBot="1">
      <c r="A2003" s="60">
        <f>'متره برق'!P5845</f>
        <v>200501</v>
      </c>
      <c r="B2003" s="60" t="str">
        <f>'متره برق'!Q5845</f>
        <v>تير بتوني برق تيپ H، به ارتفاع 12 متر، با ميل‌گرد آج‌دار و تحمل كششي حدود 200 كيلوگرم، براي نصب در زمين‌هاي نرم.</v>
      </c>
      <c r="C2003" s="60" t="str">
        <f>'متره برق'!R5845</f>
        <v>عدد</v>
      </c>
      <c r="D2003" s="60">
        <f>'متره برق'!S5845</f>
        <v>5739000</v>
      </c>
      <c r="E2003" s="94" t="e">
        <f>VLOOKUP(A2003,'متره برق'!A:K,9,FALSE)</f>
        <v>#N/A</v>
      </c>
      <c r="F2003" s="97">
        <f t="shared" si="71"/>
        <v>0</v>
      </c>
      <c r="G2003" s="98"/>
    </row>
    <row r="2004" spans="1:7" ht="48" thickBot="1">
      <c r="A2004" s="60">
        <f>'متره برق'!P5846</f>
        <v>200502</v>
      </c>
      <c r="B2004" s="60" t="str">
        <f>'متره برق'!Q5846</f>
        <v>تير بتوني برق تيپ H، به ارتفاع 12 متر، با ميل‌گرد آج‌دار و تحمل كششي حدود 400 كيلوگرم، براي نصب در زمين‌هاي نرم.</v>
      </c>
      <c r="C2004" s="60" t="str">
        <f>'متره برق'!R5846</f>
        <v>عدد</v>
      </c>
      <c r="D2004" s="60">
        <f>'متره برق'!S5846</f>
        <v>7132000</v>
      </c>
      <c r="E2004" s="94" t="e">
        <f>VLOOKUP(A2004,'متره برق'!A:K,9,FALSE)</f>
        <v>#N/A</v>
      </c>
      <c r="F2004" s="97">
        <f t="shared" si="71"/>
        <v>0</v>
      </c>
      <c r="G2004" s="98"/>
    </row>
    <row r="2005" spans="1:7" ht="48" thickBot="1">
      <c r="A2005" s="60">
        <f>'متره برق'!P5847</f>
        <v>200503</v>
      </c>
      <c r="B2005" s="60" t="str">
        <f>'متره برق'!Q5847</f>
        <v>تير بتوني برق تيپ H، به ارتفاع 12 متر، با ميل‌گرد آج‌دار و تحمل كششي حدود 600 كيلوگرم، براي نصب در زمين‌هاي نرم.</v>
      </c>
      <c r="C2005" s="60" t="str">
        <f>'متره برق'!R5847</f>
        <v>عدد</v>
      </c>
      <c r="D2005" s="60">
        <f>'متره برق'!S5847</f>
        <v>8306000</v>
      </c>
      <c r="E2005" s="94" t="e">
        <f>VLOOKUP(A2005,'متره برق'!A:K,9,FALSE)</f>
        <v>#N/A</v>
      </c>
      <c r="F2005" s="97">
        <f t="shared" si="71"/>
        <v>0</v>
      </c>
      <c r="G2005" s="98"/>
    </row>
    <row r="2006" spans="1:7" ht="48" thickBot="1">
      <c r="A2006" s="60">
        <f>'متره برق'!P5848</f>
        <v>200504</v>
      </c>
      <c r="B2006" s="60" t="str">
        <f>'متره برق'!Q5848</f>
        <v>تير بتوني برق تيپ H، به ارتفاع 12 متر، با ميل‌گرد آج‌دار و تحمل كششي حدود 800 كيلوگرم، براي نصب در زمين‌هاي نرم.</v>
      </c>
      <c r="C2006" s="60" t="str">
        <f>'متره برق'!R5848</f>
        <v>عدد</v>
      </c>
      <c r="D2006" s="60">
        <f>'متره برق'!S5848</f>
        <v>9452000</v>
      </c>
      <c r="E2006" s="94" t="e">
        <f>VLOOKUP(A2006,'متره برق'!A:K,9,FALSE)</f>
        <v>#N/A</v>
      </c>
      <c r="F2006" s="97">
        <f t="shared" si="71"/>
        <v>0</v>
      </c>
      <c r="G2006" s="98"/>
    </row>
    <row r="2007" spans="1:7" ht="48" thickBot="1">
      <c r="A2007" s="60">
        <f>'متره برق'!P5849</f>
        <v>200505</v>
      </c>
      <c r="B2007" s="60" t="str">
        <f>'متره برق'!Q5849</f>
        <v>تير بتوني برق تيپ H، به ارتفاع 12 متر، با ميل‌گرد آج‌دار و تحمل كششي حدود 1000 كيلوگرم، براي نصب در زمين‌هاي نرم.</v>
      </c>
      <c r="C2007" s="60" t="str">
        <f>'متره برق'!R5849</f>
        <v>عدد</v>
      </c>
      <c r="D2007" s="60">
        <f>'متره برق'!S5849</f>
        <v>9944000</v>
      </c>
      <c r="E2007" s="94" t="e">
        <f>VLOOKUP(A2007,'متره برق'!A:K,9,FALSE)</f>
        <v>#N/A</v>
      </c>
      <c r="F2007" s="97">
        <f t="shared" si="71"/>
        <v>0</v>
      </c>
      <c r="G2007" s="98"/>
    </row>
    <row r="2008" spans="1:7" ht="48" thickBot="1">
      <c r="A2008" s="60">
        <f>'متره برق'!P5850</f>
        <v>200506</v>
      </c>
      <c r="B2008" s="60" t="str">
        <f>'متره برق'!Q5850</f>
        <v>تير بتوني برق تيپ H، به  ارتفاع 12 متر، با ميل‌گرد آج‌دار و تحمل كششي حدود 1200 كيلوگرم، براي نصب در زمين‌هاي نرم.</v>
      </c>
      <c r="C2008" s="60" t="str">
        <f>'متره برق'!R5850</f>
        <v>عدد</v>
      </c>
      <c r="D2008" s="60">
        <f>'متره برق'!S5850</f>
        <v>10670000</v>
      </c>
      <c r="E2008" s="94" t="e">
        <f>VLOOKUP(A2008,'متره برق'!A:K,9,FALSE)</f>
        <v>#N/A</v>
      </c>
      <c r="F2008" s="97">
        <f t="shared" si="71"/>
        <v>0</v>
      </c>
      <c r="G2008" s="98"/>
    </row>
    <row r="2009" spans="1:7" ht="48" thickBot="1">
      <c r="A2009" s="60">
        <f>'متره برق'!P5851</f>
        <v>200601</v>
      </c>
      <c r="B2009" s="60" t="str">
        <f>'متره برق'!Q5851</f>
        <v>تير بتوني برق تيپ H، به ارتفاع 14 متر، با ميل‌گرد آج‌دار و تحمل كششي حدود 400 كيلوگرم، براي نصب در زمين‌هاي نرم.</v>
      </c>
      <c r="C2009" s="60" t="str">
        <f>'متره برق'!R5851</f>
        <v>عدد</v>
      </c>
      <c r="D2009" s="60">
        <f>'متره برق'!S5851</f>
        <v>8696000</v>
      </c>
      <c r="E2009" s="94" t="e">
        <f>VLOOKUP(A2009,'متره برق'!A:K,9,FALSE)</f>
        <v>#N/A</v>
      </c>
      <c r="F2009" s="97">
        <f t="shared" si="71"/>
        <v>0</v>
      </c>
      <c r="G2009" s="98"/>
    </row>
    <row r="2010" spans="1:7" ht="48" thickBot="1">
      <c r="A2010" s="60">
        <f>'متره برق'!P5852</f>
        <v>200602</v>
      </c>
      <c r="B2010" s="60" t="str">
        <f>'متره برق'!Q5852</f>
        <v>تير بتوني برق تيپ H، به ارتفاع 14 متر، با ميل‌گرد آج‌دار و تحمل كششي حدود 600 كيلوگرم، براي نصب در زمين‌هاي نرم.</v>
      </c>
      <c r="C2010" s="60" t="str">
        <f>'متره برق'!R5852</f>
        <v>عدد</v>
      </c>
      <c r="D2010" s="60">
        <f>'متره برق'!S5852</f>
        <v>10283000</v>
      </c>
      <c r="E2010" s="94" t="e">
        <f>VLOOKUP(A2010,'متره برق'!A:K,9,FALSE)</f>
        <v>#N/A</v>
      </c>
      <c r="F2010" s="97">
        <f t="shared" si="71"/>
        <v>0</v>
      </c>
      <c r="G2010" s="98"/>
    </row>
    <row r="2011" spans="1:7" ht="48" thickBot="1">
      <c r="A2011" s="60">
        <f>'متره برق'!P5853</f>
        <v>200603</v>
      </c>
      <c r="B2011" s="60" t="str">
        <f>'متره برق'!Q5853</f>
        <v>تير بتوني برق تيپ H، به ارتفاع 14 متر، با ميل‌گرد آج‌دار و تحمل كششي حدود800 كيلوگرم، براي نصب در زمين‌هاي نرم.</v>
      </c>
      <c r="C2011" s="60" t="str">
        <f>'متره برق'!R5853</f>
        <v>عدد</v>
      </c>
      <c r="D2011" s="60">
        <f>'متره برق'!S5853</f>
        <v>11525000</v>
      </c>
      <c r="E2011" s="94" t="e">
        <f>VLOOKUP(A2011,'متره برق'!A:K,9,FALSE)</f>
        <v>#N/A</v>
      </c>
      <c r="F2011" s="97">
        <f t="shared" si="71"/>
        <v>0</v>
      </c>
      <c r="G2011" s="98"/>
    </row>
    <row r="2012" spans="1:7" ht="48" thickBot="1">
      <c r="A2012" s="60">
        <f>'متره برق'!P5854</f>
        <v>200604</v>
      </c>
      <c r="B2012" s="60" t="str">
        <f>'متره برق'!Q5854</f>
        <v>تير بتوني برق تيپ H، به  ارتفاع 14 متر، با ميل‌گرد آج‌دار و تحمل كششي حدود 1000 كيلوگرم، براي نصب در زمين‌هاي نرم.</v>
      </c>
      <c r="C2012" s="60" t="str">
        <f>'متره برق'!R5854</f>
        <v>عدد</v>
      </c>
      <c r="D2012" s="60">
        <f>'متره برق'!S5854</f>
        <v>12180000</v>
      </c>
      <c r="E2012" s="94" t="e">
        <f>VLOOKUP(A2012,'متره برق'!A:K,9,FALSE)</f>
        <v>#N/A</v>
      </c>
      <c r="F2012" s="97">
        <f t="shared" si="71"/>
        <v>0</v>
      </c>
      <c r="G2012" s="98"/>
    </row>
    <row r="2013" spans="1:7" ht="48" thickBot="1">
      <c r="A2013" s="60">
        <f>'متره برق'!P5855</f>
        <v>200605</v>
      </c>
      <c r="B2013" s="60" t="str">
        <f>'متره برق'!Q5855</f>
        <v>تير بتوني برق تيپ H، به ارتفاع 14 متر، با ميل‌گرد آج‌دار و تحمل كششي حدود 1200 كيلوگرم، براي نصب در زمين‌هاي نرم.</v>
      </c>
      <c r="C2013" s="60" t="str">
        <f>'متره برق'!R5855</f>
        <v>عدد</v>
      </c>
      <c r="D2013" s="60">
        <f>'متره برق'!S5855</f>
        <v>13000000</v>
      </c>
      <c r="E2013" s="94" t="e">
        <f>VLOOKUP(A2013,'متره برق'!A:K,9,FALSE)</f>
        <v>#N/A</v>
      </c>
      <c r="F2013" s="97">
        <f t="shared" si="71"/>
        <v>0</v>
      </c>
      <c r="G2013" s="98"/>
    </row>
    <row r="2014" spans="1:7" ht="48" thickBot="1">
      <c r="A2014" s="60">
        <f>'متره برق'!P5856</f>
        <v>200606</v>
      </c>
      <c r="B2014" s="60" t="str">
        <f>'متره برق'!Q5856</f>
        <v>تير بتوني برق تيپ H، به ارتفاع 14 متر، با ميل‌گرد آج‌دار و تحمل كششي حدود 1500 كيلوگرم، براي نصب در زمين‌هاي نرم.</v>
      </c>
      <c r="C2014" s="60" t="str">
        <f>'متره برق'!R5856</f>
        <v>عدد</v>
      </c>
      <c r="D2014" s="60">
        <f>'متره برق'!S5856</f>
        <v>11484000</v>
      </c>
      <c r="E2014" s="94" t="e">
        <f>VLOOKUP(A2014,'متره برق'!A:K,9,FALSE)</f>
        <v>#N/A</v>
      </c>
      <c r="F2014" s="97">
        <f t="shared" si="71"/>
        <v>0</v>
      </c>
      <c r="G2014" s="98"/>
    </row>
    <row r="2015" spans="1:7" ht="79.5" thickBot="1">
      <c r="A2015" s="60">
        <f>'متره برق'!P5857</f>
        <v>200701</v>
      </c>
      <c r="B2015" s="60" t="str">
        <f>'متره برق'!Q5857</f>
        <v>پايه فلزي براي توزيع نيروي برق، ساخته شده ازنبشي، ناوداني و پروفيلهاي مشابه، شامل برش، جوش، خم كاريهاي لازم به طوركامل، بايك دست رنگ ضدزنگ  و يك دست رنگ روغني اكليلي مرغوب روي كارهاي انجام شده، به ارتفاع تا 15 متر.</v>
      </c>
      <c r="C2015" s="60" t="str">
        <f>'متره برق'!R5857</f>
        <v>کيلوگرم</v>
      </c>
      <c r="D2015" s="60">
        <f>'متره برق'!S5857</f>
        <v>38000</v>
      </c>
      <c r="E2015" s="94" t="e">
        <f>VLOOKUP(A2015,'متره برق'!A:K,9,FALSE)</f>
        <v>#N/A</v>
      </c>
      <c r="F2015" s="97">
        <f t="shared" si="71"/>
        <v>0</v>
      </c>
      <c r="G2015" s="98"/>
    </row>
    <row r="2016" spans="1:7" ht="79.5" thickBot="1">
      <c r="A2016" s="60">
        <f>'متره برق'!P5858</f>
        <v>200801</v>
      </c>
      <c r="B2016" s="60" t="str">
        <f>'متره برق'!Q5858</f>
        <v>پايه فلزي چراغ برق، تهيه شده از لوله سياه باصفحه انتهايي، شامل برش، جوش، خم كاريهاي لازم وتعبيه محل فيوزهاوپيچ اتصال زمين به طور كامل، بايك دست رنگ ضدزنگ و يك دست رنگ روغني اكليلي مرغوب روي كارهاي انجام شده.</v>
      </c>
      <c r="C2016" s="60" t="str">
        <f>'متره برق'!R5858</f>
        <v>کيلوگرم</v>
      </c>
      <c r="D2016" s="60">
        <f>'متره برق'!S5858</f>
        <v>53100</v>
      </c>
      <c r="E2016" s="94" t="e">
        <f>VLOOKUP(A2016,'متره برق'!A:K,9,FALSE)</f>
        <v>#N/A</v>
      </c>
      <c r="F2016" s="97">
        <f t="shared" si="71"/>
        <v>0</v>
      </c>
      <c r="G2016" s="98"/>
    </row>
    <row r="2017" spans="1:7" ht="32.25" thickBot="1">
      <c r="A2017" s="60">
        <f>'متره برق'!P5859</f>
        <v>201401</v>
      </c>
      <c r="B2017" s="60" t="str">
        <f>'متره برق'!Q5859</f>
        <v>كنسول گالوانيزه گرم براي پايه هاي برق، 
به منظورمصارف مختلف طبق نقشه ومشخصات.</v>
      </c>
      <c r="C2017" s="60" t="str">
        <f>'متره برق'!R5859</f>
        <v>کيلوگرم</v>
      </c>
      <c r="D2017" s="60">
        <f>'متره برق'!S5859</f>
        <v>39100</v>
      </c>
      <c r="E2017" s="94" t="e">
        <f>VLOOKUP(A2017,'متره برق'!A:K,9,FALSE)</f>
        <v>#N/A</v>
      </c>
      <c r="F2017" s="97">
        <f t="shared" si="71"/>
        <v>0</v>
      </c>
      <c r="G2017" s="98"/>
    </row>
    <row r="2018" spans="1:7" ht="32.25" thickBot="1">
      <c r="A2018" s="60">
        <f>'متره برق'!P5860</f>
        <v>201601</v>
      </c>
      <c r="B2018" s="60" t="str">
        <f>'متره برق'!Q5860</f>
        <v>اتريه يك خانه براي مقره چرخي، با ميله واشپيل گالوانيزه، به ابعاد تسمه 40×5 ميليمتر.</v>
      </c>
      <c r="C2018" s="60" t="str">
        <f>'متره برق'!R5860</f>
        <v>عدد</v>
      </c>
      <c r="D2018" s="60">
        <f>'متره برق'!S5860</f>
        <v>187500</v>
      </c>
      <c r="E2018" s="94" t="e">
        <f>VLOOKUP(A2018,'متره برق'!A:K,9,FALSE)</f>
        <v>#N/A</v>
      </c>
      <c r="F2018" s="97">
        <f t="shared" si="71"/>
        <v>0</v>
      </c>
      <c r="G2018" s="98"/>
    </row>
    <row r="2019" spans="1:7" ht="32.25" thickBot="1">
      <c r="A2019" s="60">
        <f>'متره برق'!P5861</f>
        <v>201602</v>
      </c>
      <c r="B2019" s="60" t="str">
        <f>'متره برق'!Q5861</f>
        <v>اتريه دوخانه باراك مربوط، براي مقره چرخي، باميله واشپيل گالوانيزه، به ابعادتسمه 40×5 ميليمتر.</v>
      </c>
      <c r="C2019" s="60" t="str">
        <f>'متره برق'!R5861</f>
        <v>عدد</v>
      </c>
      <c r="D2019" s="60">
        <f>'متره برق'!S5861</f>
        <v>218500</v>
      </c>
      <c r="E2019" s="94" t="e">
        <f>VLOOKUP(A2019,'متره برق'!A:K,9,FALSE)</f>
        <v>#N/A</v>
      </c>
      <c r="F2019" s="97">
        <f t="shared" si="71"/>
        <v>0</v>
      </c>
      <c r="G2019" s="98"/>
    </row>
    <row r="2020" spans="1:7" ht="32.25" thickBot="1">
      <c r="A2020" s="60">
        <f>'متره برق'!P5862</f>
        <v>201603</v>
      </c>
      <c r="B2020" s="60" t="str">
        <f>'متره برق'!Q5862</f>
        <v>اتريه سه خانه باراك مربوط، براي مقره چرخي، باميله واشپيل گالوانيزه، به ابعادتسمه 40×5 ميليمتر.</v>
      </c>
      <c r="C2020" s="60" t="str">
        <f>'متره برق'!R5862</f>
        <v>عدد</v>
      </c>
      <c r="D2020" s="60">
        <f>'متره برق'!S5862</f>
        <v>249500</v>
      </c>
      <c r="E2020" s="94" t="e">
        <f>VLOOKUP(A2020,'متره برق'!A:K,9,FALSE)</f>
        <v>#N/A</v>
      </c>
      <c r="F2020" s="97">
        <f t="shared" si="71"/>
        <v>0</v>
      </c>
      <c r="G2020" s="98"/>
    </row>
    <row r="2021" spans="1:7" ht="32.25" thickBot="1">
      <c r="A2021" s="60">
        <f>'متره برق'!P5863</f>
        <v>201604</v>
      </c>
      <c r="B2021" s="60" t="str">
        <f>'متره برق'!Q5863</f>
        <v>اتريه پنج خانه باراك مربوط، براي مقره چرخي، باميله واشپيل گالوانيزه، به ابعادتسمه 40×5 ميليمتر.</v>
      </c>
      <c r="C2021" s="60" t="str">
        <f>'متره برق'!R5863</f>
        <v>عدد</v>
      </c>
      <c r="D2021" s="60">
        <f>'متره برق'!S5863</f>
        <v>333000</v>
      </c>
      <c r="E2021" s="94" t="e">
        <f>VLOOKUP(A2021,'متره برق'!A:K,9,FALSE)</f>
        <v>#N/A</v>
      </c>
      <c r="F2021" s="97">
        <f t="shared" si="71"/>
        <v>0</v>
      </c>
      <c r="G2021" s="98"/>
    </row>
    <row r="2022" spans="1:7" ht="32.25" thickBot="1">
      <c r="A2022" s="60">
        <f>'متره برق'!P5864</f>
        <v>201701</v>
      </c>
      <c r="B2022" s="60" t="str">
        <f>'متره برق'!Q5864</f>
        <v>براكت جلوبرسه خانه بااتريه هاي مربوط، ساخته شده ازنبشي نمره 6 گالوانيزه گرم.</v>
      </c>
      <c r="C2022" s="60" t="str">
        <f>'متره برق'!R5864</f>
        <v>عدد</v>
      </c>
      <c r="D2022" s="60">
        <f>'متره برق'!S5864</f>
        <v>748500</v>
      </c>
      <c r="E2022" s="94" t="e">
        <f>VLOOKUP(A2022,'متره برق'!A:K,9,FALSE)</f>
        <v>#N/A</v>
      </c>
      <c r="F2022" s="97">
        <f t="shared" si="71"/>
        <v>0</v>
      </c>
      <c r="G2022" s="98"/>
    </row>
    <row r="2023" spans="1:7" ht="32.25" thickBot="1">
      <c r="A2023" s="60">
        <f>'متره برق'!P5865</f>
        <v>201702</v>
      </c>
      <c r="B2023" s="60" t="str">
        <f>'متره برق'!Q5865</f>
        <v>براكت جلوبرپنج خانه بااتريه هاي مربوط، ساخته شده ازنبشي نمره 6 گالوانيزه گرم.</v>
      </c>
      <c r="C2023" s="60" t="str">
        <f>'متره برق'!R5865</f>
        <v>عدد</v>
      </c>
      <c r="D2023" s="60">
        <f>'متره برق'!S5865</f>
        <v>929000</v>
      </c>
      <c r="E2023" s="94" t="e">
        <f>VLOOKUP(A2023,'متره برق'!A:K,9,FALSE)</f>
        <v>#N/A</v>
      </c>
      <c r="F2023" s="97">
        <f t="shared" si="71"/>
        <v>0</v>
      </c>
      <c r="G2023" s="98"/>
    </row>
    <row r="2024" spans="1:7" ht="24" thickBot="1">
      <c r="A2024" s="60">
        <f>'متره برق'!P5866</f>
        <v>201801</v>
      </c>
      <c r="B2024" s="60" t="str">
        <f>'متره برق'!Q5866</f>
        <v>مقره چرخي فشارضعيف 80S.</v>
      </c>
      <c r="C2024" s="60" t="str">
        <f>'متره برق'!R5866</f>
        <v>عدد</v>
      </c>
      <c r="D2024" s="60">
        <f>'متره برق'!S5866</f>
        <v>145500</v>
      </c>
      <c r="E2024" s="94" t="e">
        <f>VLOOKUP(A2024,'متره برق'!A:K,9,FALSE)</f>
        <v>#N/A</v>
      </c>
      <c r="F2024" s="97">
        <f t="shared" si="71"/>
        <v>0</v>
      </c>
      <c r="G2024" s="98"/>
    </row>
    <row r="2025" spans="1:7" ht="24" thickBot="1">
      <c r="A2025" s="60">
        <f>'متره برق'!P5867</f>
        <v>201802</v>
      </c>
      <c r="B2025" s="60" t="str">
        <f>'متره برق'!Q5867</f>
        <v>مقره چرخي فشارضعيف 70S.</v>
      </c>
      <c r="C2025" s="60" t="str">
        <f>'متره برق'!R5867</f>
        <v>عدد</v>
      </c>
      <c r="D2025" s="60">
        <f>'متره برق'!S5867</f>
        <v>145500</v>
      </c>
      <c r="E2025" s="94" t="e">
        <f>VLOOKUP(A2025,'متره برق'!A:K,9,FALSE)</f>
        <v>#N/A</v>
      </c>
      <c r="F2025" s="97">
        <f t="shared" si="71"/>
        <v>0</v>
      </c>
      <c r="G2025" s="98"/>
    </row>
    <row r="2026" spans="1:7" ht="32.25" thickBot="1">
      <c r="A2026" s="60">
        <f>'متره برق'!P5868</f>
        <v>201901</v>
      </c>
      <c r="B2026" s="60" t="str">
        <f>'متره برق'!Q5868</f>
        <v>مقره سوزني چيني راديوفريت 20 كيلوولت، باپايه مربوط، درراس تير.</v>
      </c>
      <c r="C2026" s="60" t="str">
        <f>'متره برق'!R5868</f>
        <v>عدد</v>
      </c>
      <c r="D2026" s="60">
        <f>'متره برق'!S5868</f>
        <v>431500</v>
      </c>
      <c r="E2026" s="94" t="e">
        <f>VLOOKUP(A2026,'متره برق'!A:K,9,FALSE)</f>
        <v>#N/A</v>
      </c>
      <c r="F2026" s="97">
        <f t="shared" si="71"/>
        <v>0</v>
      </c>
      <c r="G2026" s="98"/>
    </row>
    <row r="2027" spans="1:7" ht="32.25" thickBot="1">
      <c r="A2027" s="60">
        <f>'متره برق'!P5869</f>
        <v>201902</v>
      </c>
      <c r="B2027" s="60" t="str">
        <f>'متره برق'!Q5869</f>
        <v>مقره سوزني چيني راديوفريت 20 كيلوولت، باپايه مربوط، ساقه كوتاه، براي كنسول فلزي.</v>
      </c>
      <c r="C2027" s="60" t="str">
        <f>'متره برق'!R5869</f>
        <v>عدد</v>
      </c>
      <c r="D2027" s="60">
        <f>'متره برق'!S5869</f>
        <v>375000</v>
      </c>
      <c r="E2027" s="94" t="e">
        <f>VLOOKUP(A2027,'متره برق'!A:K,9,FALSE)</f>
        <v>#N/A</v>
      </c>
      <c r="F2027" s="97">
        <f t="shared" si="71"/>
        <v>0</v>
      </c>
      <c r="G2027" s="98"/>
    </row>
    <row r="2028" spans="1:7" ht="32.25" thickBot="1">
      <c r="A2028" s="60">
        <f>'متره برق'!P5870</f>
        <v>201903</v>
      </c>
      <c r="B2028" s="60" t="str">
        <f>'متره برق'!Q5870</f>
        <v>مقره سوزني چيني راديوفريت 20 كيلوولت، باپايه هاي مربوط، ساقه بلند، براي كنسول چوبي.</v>
      </c>
      <c r="C2028" s="60" t="str">
        <f>'متره برق'!R5870</f>
        <v>عدد</v>
      </c>
      <c r="D2028" s="60">
        <f>'متره برق'!S5870</f>
        <v>480000</v>
      </c>
      <c r="E2028" s="94" t="e">
        <f>VLOOKUP(A2028,'متره برق'!A:K,9,FALSE)</f>
        <v>#N/A</v>
      </c>
      <c r="F2028" s="97">
        <f t="shared" si="71"/>
        <v>0</v>
      </c>
      <c r="G2028" s="98"/>
    </row>
    <row r="2029" spans="1:7" ht="48" thickBot="1">
      <c r="A2029" s="60">
        <f>'متره برق'!P5871</f>
        <v>202001</v>
      </c>
      <c r="B2029" s="60" t="str">
        <f>'متره برق'!Q5871</f>
        <v>دوعددمقره بشقابي چيني 20 كيلوولت، بانيروي كششي 7000 كيلوگرمي، تمام لوازم مربوط، مانندساكت، اي بال، اي شيكل ومهره چشمي.</v>
      </c>
      <c r="C2029" s="60" t="str">
        <f>'متره برق'!R5871</f>
        <v>سري</v>
      </c>
      <c r="D2029" s="60">
        <f>'متره برق'!S5871</f>
        <v>843000</v>
      </c>
      <c r="E2029" s="94" t="e">
        <f>VLOOKUP(A2029,'متره برق'!A:K,9,FALSE)</f>
        <v>#N/A</v>
      </c>
      <c r="F2029" s="97">
        <f t="shared" si="71"/>
        <v>0</v>
      </c>
      <c r="G2029" s="98"/>
    </row>
    <row r="2030" spans="1:7" ht="48" thickBot="1">
      <c r="A2030" s="60">
        <f>'متره برق'!P5872</f>
        <v>202002</v>
      </c>
      <c r="B2030" s="60" t="str">
        <f>'متره برق'!Q5872</f>
        <v>سه عددمقره بشقابي چيني 20 كيلوولت، بانيروي كششي 7000 كيلوگرمي، تمام لوازم مربوط، مانندساكت، اي بال، اي شيكل ومهره چشمي.</v>
      </c>
      <c r="C2030" s="60" t="str">
        <f>'متره برق'!R5872</f>
        <v>سري</v>
      </c>
      <c r="D2030" s="60">
        <f>'متره برق'!S5872</f>
        <v>1084000</v>
      </c>
      <c r="E2030" s="94" t="e">
        <f>VLOOKUP(A2030,'متره برق'!A:K,9,FALSE)</f>
        <v>#N/A</v>
      </c>
      <c r="F2030" s="97">
        <f t="shared" si="71"/>
        <v>0</v>
      </c>
      <c r="G2030" s="98"/>
    </row>
    <row r="2031" spans="1:7" ht="48" thickBot="1">
      <c r="A2031" s="60">
        <f>'متره برق'!P5873</f>
        <v>202003</v>
      </c>
      <c r="B2031" s="60" t="str">
        <f>'متره برق'!Q5873</f>
        <v>سه عددمقره بشقابي چيني 20 كيلوولت، بانيروي كششي 12000 كيلوگرمي، تمام لوازم مربوط، مانندساكت، اي بال، اي شيكل ومهره چشمي.</v>
      </c>
      <c r="C2031" s="60" t="str">
        <f>'متره برق'!R5873</f>
        <v>سري</v>
      </c>
      <c r="D2031" s="60">
        <f>'متره برق'!S5873</f>
        <v>1683000</v>
      </c>
      <c r="E2031" s="94" t="e">
        <f>VLOOKUP(A2031,'متره برق'!A:K,9,FALSE)</f>
        <v>#N/A</v>
      </c>
      <c r="F2031" s="97">
        <f t="shared" si="71"/>
        <v>0</v>
      </c>
      <c r="G2031" s="98"/>
    </row>
    <row r="2032" spans="1:7" ht="24" thickBot="1">
      <c r="A2032" s="60">
        <f>'متره برق'!P5874</f>
        <v>202101</v>
      </c>
      <c r="B2032" s="60" t="str">
        <f>'متره برق'!Q5874</f>
        <v>ميله جلوبرنده براي رديف 0202001.</v>
      </c>
      <c r="C2032" s="60" t="str">
        <f>'متره برق'!R5874</f>
        <v>عدد</v>
      </c>
      <c r="D2032" s="60">
        <f>'متره برق'!S5874</f>
        <v>0</v>
      </c>
      <c r="E2032" s="94" t="e">
        <f>VLOOKUP(A2032,'متره برق'!A:K,9,FALSE)</f>
        <v>#N/A</v>
      </c>
      <c r="F2032" s="97">
        <f t="shared" si="71"/>
        <v>0</v>
      </c>
      <c r="G2032" s="98"/>
    </row>
    <row r="2033" spans="1:7" ht="32.25" thickBot="1">
      <c r="A2033" s="60">
        <f>'متره برق'!P5875</f>
        <v>202401</v>
      </c>
      <c r="B2033" s="60" t="str">
        <f>'متره برق'!Q5875</f>
        <v>كلمپ هوايي يك پيچه از نوع مسي، براي سيمهاي هوايي به مقطع 16 تا35 ميليمتر مربع.</v>
      </c>
      <c r="C2033" s="60" t="str">
        <f>'متره برق'!R5875</f>
        <v>عدد</v>
      </c>
      <c r="D2033" s="60">
        <f>'متره برق'!S5875</f>
        <v>39900</v>
      </c>
      <c r="E2033" s="94" t="e">
        <f>VLOOKUP(A2033,'متره برق'!A:K,9,FALSE)</f>
        <v>#N/A</v>
      </c>
      <c r="F2033" s="97">
        <f t="shared" si="71"/>
        <v>0</v>
      </c>
      <c r="G2033" s="98"/>
    </row>
    <row r="2034" spans="1:7" ht="32.25" thickBot="1">
      <c r="A2034" s="60">
        <f>'متره برق'!P5876</f>
        <v>202402</v>
      </c>
      <c r="B2034" s="60" t="str">
        <f>'متره برق'!Q5876</f>
        <v>كلمپ هوايي يك پيچه از نوع مسي، براي سيمهاي هوايي به مقطع 50 تا70 ميليمتر مربع.</v>
      </c>
      <c r="C2034" s="60" t="str">
        <f>'متره برق'!R5876</f>
        <v>عدد</v>
      </c>
      <c r="D2034" s="60">
        <f>'متره برق'!S5876</f>
        <v>48200</v>
      </c>
      <c r="E2034" s="94" t="e">
        <f>VLOOKUP(A2034,'متره برق'!A:K,9,FALSE)</f>
        <v>#N/A</v>
      </c>
      <c r="F2034" s="97">
        <f t="shared" si="71"/>
        <v>0</v>
      </c>
      <c r="G2034" s="98"/>
    </row>
    <row r="2035" spans="1:7" ht="32.25" thickBot="1">
      <c r="A2035" s="60">
        <f>'متره برق'!P5877</f>
        <v>202501</v>
      </c>
      <c r="B2035" s="60" t="str">
        <f>'متره برق'!Q5877</f>
        <v>كلمپ هوايي دوپيچه از نوع مسي، براي سيمهاي هوايي به مقطع 16 تا35 ميليمتر مربع.</v>
      </c>
      <c r="C2035" s="60" t="str">
        <f>'متره برق'!R5877</f>
        <v>عدد</v>
      </c>
      <c r="D2035" s="60">
        <f>'متره برق'!S5877</f>
        <v>42900</v>
      </c>
      <c r="E2035" s="94" t="e">
        <f>VLOOKUP(A2035,'متره برق'!A:K,9,FALSE)</f>
        <v>#N/A</v>
      </c>
      <c r="F2035" s="97">
        <f t="shared" si="71"/>
        <v>0</v>
      </c>
      <c r="G2035" s="98"/>
    </row>
    <row r="2036" spans="1:7" ht="32.25" thickBot="1">
      <c r="A2036" s="60">
        <f>'متره برق'!P5878</f>
        <v>202502</v>
      </c>
      <c r="B2036" s="60" t="str">
        <f>'متره برق'!Q5878</f>
        <v>كلمپ هوايي دوپيچه از نوع مسي، براي سيمهاي هوايي به مقطع 50 تا70 ميليمتر مربع.</v>
      </c>
      <c r="C2036" s="60" t="str">
        <f>'متره برق'!R5878</f>
        <v>عدد</v>
      </c>
      <c r="D2036" s="60">
        <f>'متره برق'!S5878</f>
        <v>56600</v>
      </c>
      <c r="E2036" s="94" t="e">
        <f>VLOOKUP(A2036,'متره برق'!A:K,9,FALSE)</f>
        <v>#N/A</v>
      </c>
      <c r="F2036" s="97">
        <f t="shared" si="71"/>
        <v>0</v>
      </c>
      <c r="G2036" s="98"/>
    </row>
    <row r="2037" spans="1:7" ht="32.25" thickBot="1">
      <c r="A2037" s="60">
        <f>'متره برق'!P5879</f>
        <v>202503</v>
      </c>
      <c r="B2037" s="60" t="str">
        <f>'متره برق'!Q5879</f>
        <v>كلمپ هوايي دوپيچه از نوع مسي، براي سيمهاي هوايي به مقطع 95 تا185 ميليمتر مربع.</v>
      </c>
      <c r="C2037" s="60" t="str">
        <f>'متره برق'!R5879</f>
        <v>عدد</v>
      </c>
      <c r="D2037" s="60">
        <f>'متره برق'!S5879</f>
        <v>101000</v>
      </c>
      <c r="E2037" s="94" t="e">
        <f>VLOOKUP(A2037,'متره برق'!A:K,9,FALSE)</f>
        <v>#N/A</v>
      </c>
      <c r="F2037" s="97">
        <f t="shared" si="71"/>
        <v>0</v>
      </c>
      <c r="G2037" s="98"/>
    </row>
    <row r="2038" spans="1:7" ht="32.25" thickBot="1">
      <c r="A2038" s="60">
        <f>'متره برق'!P5880</f>
        <v>202601</v>
      </c>
      <c r="B2038" s="60" t="str">
        <f>'متره برق'!Q5880</f>
        <v>كلمپ هوايي يك پيچه از نوع آلومينيومي، براي سيمهاي هوايي به مقطع 35 تا70 ميليمتر مربع.</v>
      </c>
      <c r="C2038" s="60" t="str">
        <f>'متره برق'!R5880</f>
        <v>عدد</v>
      </c>
      <c r="D2038" s="60">
        <f>'متره برق'!S5880</f>
        <v>56200</v>
      </c>
      <c r="E2038" s="94" t="e">
        <f>VLOOKUP(A2038,'متره برق'!A:K,9,FALSE)</f>
        <v>#N/A</v>
      </c>
      <c r="F2038" s="97">
        <f t="shared" si="71"/>
        <v>0</v>
      </c>
      <c r="G2038" s="98"/>
    </row>
    <row r="2039" spans="1:7" ht="32.25" thickBot="1">
      <c r="A2039" s="60">
        <f>'متره برق'!P5881</f>
        <v>202701</v>
      </c>
      <c r="B2039" s="60" t="str">
        <f>'متره برق'!Q5881</f>
        <v>كلمپ هوايي دوپيچه از نوع آلومينيومي، براي سيمهاي هوايي به مقطع 35 تا70 ميليمتر مربع.</v>
      </c>
      <c r="C2039" s="60" t="str">
        <f>'متره برق'!R5881</f>
        <v>عدد</v>
      </c>
      <c r="D2039" s="60">
        <f>'متره برق'!S5881</f>
        <v>71400</v>
      </c>
      <c r="E2039" s="94" t="e">
        <f>VLOOKUP(A2039,'متره برق'!A:K,9,FALSE)</f>
        <v>#N/A</v>
      </c>
      <c r="F2039" s="97">
        <f t="shared" si="71"/>
        <v>0</v>
      </c>
      <c r="G2039" s="98"/>
    </row>
    <row r="2040" spans="1:7" ht="32.25" thickBot="1">
      <c r="A2040" s="60">
        <f>'متره برق'!P5882</f>
        <v>202702</v>
      </c>
      <c r="B2040" s="60" t="str">
        <f>'متره برق'!Q5882</f>
        <v>كلمپ هوايي دوپيچه از نوع آلومينيومي، براي سيمهاي هوايي به مقطع 95 تا185 ميليمتر مربع.</v>
      </c>
      <c r="C2040" s="60" t="str">
        <f>'متره برق'!R5882</f>
        <v>عدد</v>
      </c>
      <c r="D2040" s="60">
        <f>'متره برق'!S5882</f>
        <v>101000</v>
      </c>
      <c r="E2040" s="94" t="e">
        <f>VLOOKUP(A2040,'متره برق'!A:K,9,FALSE)</f>
        <v>#N/A</v>
      </c>
      <c r="F2040" s="97">
        <f t="shared" si="71"/>
        <v>0</v>
      </c>
      <c r="G2040" s="98"/>
    </row>
    <row r="2041" spans="1:7" ht="32.25" thickBot="1">
      <c r="A2041" s="60">
        <f>'متره برق'!P5883</f>
        <v>202801</v>
      </c>
      <c r="B2041" s="60" t="str">
        <f>'متره برق'!Q5883</f>
        <v>كلمپ آويزي دوپيچه آلومينيومي، نمره 35 تا70 ميليمتر مربع.</v>
      </c>
      <c r="C2041" s="60" t="str">
        <f>'متره برق'!R5883</f>
        <v>عدد</v>
      </c>
      <c r="D2041" s="60">
        <f>'متره برق'!S5883</f>
        <v>381500</v>
      </c>
      <c r="E2041" s="94" t="e">
        <f>VLOOKUP(A2041,'متره برق'!A:K,9,FALSE)</f>
        <v>#N/A</v>
      </c>
      <c r="F2041" s="97">
        <f t="shared" si="71"/>
        <v>0</v>
      </c>
      <c r="G2041" s="98"/>
    </row>
    <row r="2042" spans="1:7" ht="32.25" thickBot="1">
      <c r="A2042" s="60">
        <f>'متره برق'!P5884</f>
        <v>202802</v>
      </c>
      <c r="B2042" s="60" t="str">
        <f>'متره برق'!Q5884</f>
        <v>كلمپ آويزي دوپيچه آلومينيومي، نمره 95 تا240 ميليمتر مربع.</v>
      </c>
      <c r="C2042" s="60" t="str">
        <f>'متره برق'!R5884</f>
        <v>عدد</v>
      </c>
      <c r="D2042" s="60">
        <f>'متره برق'!S5884</f>
        <v>563500</v>
      </c>
      <c r="E2042" s="94" t="e">
        <f>VLOOKUP(A2042,'متره برق'!A:K,9,FALSE)</f>
        <v>#N/A</v>
      </c>
      <c r="F2042" s="97">
        <f t="shared" si="71"/>
        <v>0</v>
      </c>
      <c r="G2042" s="98"/>
    </row>
    <row r="2043" spans="1:7" ht="24" thickBot="1">
      <c r="A2043" s="60">
        <f>'متره برق'!P5885</f>
        <v>202901</v>
      </c>
      <c r="B2043" s="60" t="str">
        <f>'متره برق'!Q5885</f>
        <v>كلمپ انتهايي سه پيچه (سيم گير).</v>
      </c>
      <c r="C2043" s="60" t="str">
        <f>'متره برق'!R5885</f>
        <v>عدد</v>
      </c>
      <c r="D2043" s="60">
        <f>'متره برق'!S5885</f>
        <v>629500</v>
      </c>
      <c r="E2043" s="94" t="e">
        <f>VLOOKUP(A2043,'متره برق'!A:K,9,FALSE)</f>
        <v>#N/A</v>
      </c>
      <c r="F2043" s="97">
        <f t="shared" si="71"/>
        <v>0</v>
      </c>
      <c r="G2043" s="98"/>
    </row>
    <row r="2044" spans="1:7" ht="24" thickBot="1">
      <c r="A2044" s="60">
        <f>'متره برق'!P5886</f>
        <v>202902</v>
      </c>
      <c r="B2044" s="60" t="str">
        <f>'متره برق'!Q5886</f>
        <v>كلمپ انتهايي چهارپيچه (سيم گير).</v>
      </c>
      <c r="C2044" s="60" t="str">
        <f>'متره برق'!R5886</f>
        <v>عدد</v>
      </c>
      <c r="D2044" s="60">
        <f>'متره برق'!S5886</f>
        <v>661000</v>
      </c>
      <c r="E2044" s="94" t="e">
        <f>VLOOKUP(A2044,'متره برق'!A:K,9,FALSE)</f>
        <v>#N/A</v>
      </c>
      <c r="F2044" s="97">
        <f t="shared" si="71"/>
        <v>0</v>
      </c>
      <c r="G2044" s="98"/>
    </row>
    <row r="2045" spans="1:7" ht="24" thickBot="1">
      <c r="A2045" s="60">
        <f>'متره برق'!P5887</f>
        <v>202903</v>
      </c>
      <c r="B2045" s="60" t="str">
        <f>'متره برق'!Q5887</f>
        <v>كلمپ انتهايي پنج پيچه (سيم گير).</v>
      </c>
      <c r="C2045" s="60" t="str">
        <f>'متره برق'!R5887</f>
        <v>عدد</v>
      </c>
      <c r="D2045" s="60">
        <f>'متره برق'!S5887</f>
        <v>879500</v>
      </c>
      <c r="E2045" s="94" t="e">
        <f>VLOOKUP(A2045,'متره برق'!A:K,9,FALSE)</f>
        <v>#N/A</v>
      </c>
      <c r="F2045" s="97">
        <f t="shared" si="71"/>
        <v>0</v>
      </c>
      <c r="G2045" s="98"/>
    </row>
    <row r="2046" spans="1:7" ht="32.25" thickBot="1">
      <c r="A2046" s="60">
        <f>'متره برق'!P5888</f>
        <v>203001</v>
      </c>
      <c r="B2046" s="60" t="str">
        <f>'متره برق'!Q5888</f>
        <v>كلمپ پرسي انتهايي براي سيم آلومينيوم فولاد به مقطع 35 تا70، ميليمتر مربع.</v>
      </c>
      <c r="C2046" s="60" t="str">
        <f>'متره برق'!R5888</f>
        <v>عدد</v>
      </c>
      <c r="D2046" s="60">
        <f>'متره برق'!S5888</f>
        <v>1649000</v>
      </c>
      <c r="E2046" s="94" t="e">
        <f>VLOOKUP(A2046,'متره برق'!A:K,9,FALSE)</f>
        <v>#N/A</v>
      </c>
      <c r="F2046" s="97">
        <f t="shared" si="71"/>
        <v>0</v>
      </c>
      <c r="G2046" s="98"/>
    </row>
    <row r="2047" spans="1:7" ht="32.25" thickBot="1">
      <c r="A2047" s="60">
        <f>'متره برق'!P5889</f>
        <v>203002</v>
      </c>
      <c r="B2047" s="60" t="str">
        <f>'متره برق'!Q5889</f>
        <v>كلمپ پرسي انتهايي براي سيم آلومينيوم فولاد به مقطع 95 تا240 ميليمتر مربع.</v>
      </c>
      <c r="C2047" s="60" t="str">
        <f>'متره برق'!R5889</f>
        <v>عدد</v>
      </c>
      <c r="D2047" s="60">
        <f>'متره برق'!S5889</f>
        <v>1662000</v>
      </c>
      <c r="E2047" s="94" t="e">
        <f>VLOOKUP(A2047,'متره برق'!A:K,9,FALSE)</f>
        <v>#N/A</v>
      </c>
      <c r="F2047" s="97">
        <f t="shared" si="71"/>
        <v>0</v>
      </c>
      <c r="G2047" s="98"/>
    </row>
    <row r="2048" spans="1:7" ht="32.25" thickBot="1">
      <c r="A2048" s="60">
        <f>'متره برق'!P5890</f>
        <v>203101</v>
      </c>
      <c r="B2048" s="60" t="str">
        <f>'متره برق'!Q5890</f>
        <v>ارمورراد براي سيم آلومينيومي به مقطع 35 تا 70 ميليمتر مربع.</v>
      </c>
      <c r="C2048" s="60" t="str">
        <f>'متره برق'!R5890</f>
        <v>عدد</v>
      </c>
      <c r="D2048" s="60">
        <f>'متره برق'!S5890</f>
        <v>267500</v>
      </c>
      <c r="E2048" s="94" t="e">
        <f>VLOOKUP(A2048,'متره برق'!A:K,9,FALSE)</f>
        <v>#N/A</v>
      </c>
      <c r="F2048" s="97">
        <f t="shared" si="71"/>
        <v>0</v>
      </c>
      <c r="G2048" s="98"/>
    </row>
    <row r="2049" spans="1:7" ht="32.25" thickBot="1">
      <c r="A2049" s="60">
        <f>'متره برق'!P5891</f>
        <v>203102</v>
      </c>
      <c r="B2049" s="60" t="str">
        <f>'متره برق'!Q5891</f>
        <v>ارمورراد براي سيم آلومينيومي به مقطع 95 تا 240  ميليمتر مربع.</v>
      </c>
      <c r="C2049" s="60" t="str">
        <f>'متره برق'!R5891</f>
        <v>عدد</v>
      </c>
      <c r="D2049" s="60">
        <f>'متره برق'!S5891</f>
        <v>310500</v>
      </c>
      <c r="E2049" s="94" t="e">
        <f>VLOOKUP(A2049,'متره برق'!A:K,9,FALSE)</f>
        <v>#N/A</v>
      </c>
      <c r="F2049" s="97">
        <f t="shared" si="71"/>
        <v>0</v>
      </c>
      <c r="G2049" s="98"/>
    </row>
    <row r="2050" spans="1:7" ht="32.25" thickBot="1">
      <c r="A2050" s="60">
        <f>'متره برق'!P5892</f>
        <v>203201</v>
      </c>
      <c r="B2050" s="60" t="str">
        <f>'متره برق'!Q5892</f>
        <v>سيم لخت مسي به مقطع 10 تا 16 ميليمتر مربع، براي سيم كشي هوايي.</v>
      </c>
      <c r="C2050" s="60" t="str">
        <f>'متره برق'!R5892</f>
        <v>کيلوگرم</v>
      </c>
      <c r="D2050" s="60">
        <f>'متره برق'!S5892</f>
        <v>272500</v>
      </c>
      <c r="E2050" s="94" t="e">
        <f>VLOOKUP(A2050,'متره برق'!A:K,9,FALSE)</f>
        <v>#N/A</v>
      </c>
      <c r="F2050" s="97">
        <f t="shared" si="71"/>
        <v>0</v>
      </c>
      <c r="G2050" s="98"/>
    </row>
    <row r="2051" spans="1:7" ht="32.25" thickBot="1">
      <c r="A2051" s="60">
        <f>'متره برق'!P5893</f>
        <v>203202</v>
      </c>
      <c r="B2051" s="60" t="str">
        <f>'متره برق'!Q5893</f>
        <v>سيم لخت مسي به مقطع 25 تا 35 ميليمتر مربع، براي سيم كشي هوايي.</v>
      </c>
      <c r="C2051" s="60" t="str">
        <f>'متره برق'!R5893</f>
        <v>کيلوگرم</v>
      </c>
      <c r="D2051" s="60">
        <f>'متره برق'!S5893</f>
        <v>272500</v>
      </c>
      <c r="E2051" s="94" t="e">
        <f>VLOOKUP(A2051,'متره برق'!A:K,9,FALSE)</f>
        <v>#N/A</v>
      </c>
      <c r="F2051" s="97">
        <f t="shared" si="71"/>
        <v>0</v>
      </c>
      <c r="G2051" s="98"/>
    </row>
    <row r="2052" spans="1:7" ht="32.25" thickBot="1">
      <c r="A2052" s="60">
        <f>'متره برق'!P5894</f>
        <v>203203</v>
      </c>
      <c r="B2052" s="60" t="str">
        <f>'متره برق'!Q5894</f>
        <v>سيم لخت مسي به مقطع 50 تا 70 ميليمتر مربع، براي سيم كشي هوايي.</v>
      </c>
      <c r="C2052" s="60" t="str">
        <f>'متره برق'!R5894</f>
        <v>کيلوگرم</v>
      </c>
      <c r="D2052" s="60">
        <f>'متره برق'!S5894</f>
        <v>269000</v>
      </c>
      <c r="E2052" s="94" t="e">
        <f>VLOOKUP(A2052,'متره برق'!A:K,9,FALSE)</f>
        <v>#N/A</v>
      </c>
      <c r="F2052" s="97">
        <f t="shared" si="71"/>
        <v>0</v>
      </c>
      <c r="G2052" s="98"/>
    </row>
    <row r="2053" spans="1:7" ht="32.25" thickBot="1">
      <c r="A2053" s="60">
        <f>'متره برق'!P5895</f>
        <v>203204</v>
      </c>
      <c r="B2053" s="60" t="str">
        <f>'متره برق'!Q5895</f>
        <v>سيم لخت مسي به مقطع 95 تا 185 ميليمتر مربع، براي سيم كشي هوايي.</v>
      </c>
      <c r="C2053" s="60" t="str">
        <f>'متره برق'!R5895</f>
        <v>کيلوگرم</v>
      </c>
      <c r="D2053" s="60">
        <f>'متره برق'!S5895</f>
        <v>272500</v>
      </c>
      <c r="E2053" s="94" t="e">
        <f>VLOOKUP(A2053,'متره برق'!A:K,9,FALSE)</f>
        <v>#N/A</v>
      </c>
      <c r="F2053" s="97">
        <f t="shared" si="71"/>
        <v>0</v>
      </c>
      <c r="G2053" s="98"/>
    </row>
    <row r="2054" spans="1:7" ht="48" thickBot="1">
      <c r="A2054" s="60">
        <f>'متره برق'!P5896</f>
        <v>203301</v>
      </c>
      <c r="B2054" s="60" t="str">
        <f>'متره برق'!Q5896</f>
        <v>سيم هوايي آلومينيومي با و يا بدون مغز فولادي مطابق با DIN048204 يا BS215، براي سيم كشي هوايي به مقطع 35 تا 70 ميليمتر مربع.</v>
      </c>
      <c r="C2054" s="60" t="str">
        <f>'متره برق'!R5896</f>
        <v>کيلوگرم</v>
      </c>
      <c r="D2054" s="60">
        <f>'متره برق'!S5896</f>
        <v>114000</v>
      </c>
      <c r="E2054" s="94" t="e">
        <f>VLOOKUP(A2054,'متره برق'!A:K,9,FALSE)</f>
        <v>#N/A</v>
      </c>
      <c r="F2054" s="97">
        <f t="shared" si="71"/>
        <v>0</v>
      </c>
      <c r="G2054" s="98"/>
    </row>
    <row r="2055" spans="1:7" ht="48" thickBot="1">
      <c r="A2055" s="60">
        <f>'متره برق'!P5897</f>
        <v>203302</v>
      </c>
      <c r="B2055" s="60" t="str">
        <f>'متره برق'!Q5897</f>
        <v>سيم هوايي آلومينيومي با و يا بدون مغز فولادي مطابق باDIN048204 يا BS215، براي سيم كشي هوايي به مقطع 95 تا185 ميليمتر مربع.</v>
      </c>
      <c r="C2055" s="60" t="str">
        <f>'متره برق'!R5897</f>
        <v>کيلوگرم</v>
      </c>
      <c r="D2055" s="60">
        <f>'متره برق'!S5897</f>
        <v>112500</v>
      </c>
      <c r="E2055" s="94" t="e">
        <f>VLOOKUP(A2055,'متره برق'!A:K,9,FALSE)</f>
        <v>#N/A</v>
      </c>
      <c r="F2055" s="97">
        <f t="shared" ref="F2055:F2072" si="72">IF(ISNA(E2055*D2055),0,ROUND((E2055*D2055),0))</f>
        <v>0</v>
      </c>
      <c r="G2055" s="98"/>
    </row>
    <row r="2056" spans="1:7" ht="48" thickBot="1">
      <c r="A2056" s="60">
        <f>'متره برق'!P5898</f>
        <v>203303</v>
      </c>
      <c r="B2056" s="60" t="str">
        <f>'متره برق'!Q5898</f>
        <v>سيم هوايي آلومينيومي باويابدون مغزفولادي مطابق باDIN048204 يا BS215، براي سيم كشي هوايي به مقطع 240 تا300 ميليمتر مربع.</v>
      </c>
      <c r="C2056" s="60" t="str">
        <f>'متره برق'!R5898</f>
        <v>کيلوگرم</v>
      </c>
      <c r="D2056" s="60">
        <f>'متره برق'!S5898</f>
        <v>107000</v>
      </c>
      <c r="E2056" s="94" t="e">
        <f>VLOOKUP(A2056,'متره برق'!A:K,9,FALSE)</f>
        <v>#N/A</v>
      </c>
      <c r="F2056" s="97">
        <f t="shared" si="72"/>
        <v>0</v>
      </c>
      <c r="G2056" s="98"/>
    </row>
    <row r="2057" spans="1:7" ht="32.25" thickBot="1">
      <c r="A2057" s="60">
        <f>'متره برق'!P5899</f>
        <v>203401</v>
      </c>
      <c r="B2057" s="60" t="str">
        <f>'متره برق'!Q5899</f>
        <v>سيم گالوانيزه به مقطع 16 ميليمتر مربع، براي سيم كشي هوايي.</v>
      </c>
      <c r="C2057" s="60" t="str">
        <f>'متره برق'!R5899</f>
        <v>کيلوگرم</v>
      </c>
      <c r="D2057" s="60">
        <f>'متره برق'!S5899</f>
        <v>83900</v>
      </c>
      <c r="E2057" s="94" t="e">
        <f>VLOOKUP(A2057,'متره برق'!A:K,9,FALSE)</f>
        <v>#N/A</v>
      </c>
      <c r="F2057" s="97">
        <f t="shared" si="72"/>
        <v>0</v>
      </c>
      <c r="G2057" s="98"/>
    </row>
    <row r="2058" spans="1:7" ht="32.25" thickBot="1">
      <c r="A2058" s="60">
        <f>'متره برق'!P5900</f>
        <v>203402</v>
      </c>
      <c r="B2058" s="60" t="str">
        <f>'متره برق'!Q5900</f>
        <v>سيم گالوانيزه به مقطع 25 تا35 ميليمتر مربع براي سيم كشي هوايي.</v>
      </c>
      <c r="C2058" s="60" t="str">
        <f>'متره برق'!R5900</f>
        <v>کيلوگرم</v>
      </c>
      <c r="D2058" s="60">
        <f>'متره برق'!S5900</f>
        <v>87000</v>
      </c>
      <c r="E2058" s="94" t="e">
        <f>VLOOKUP(A2058,'متره برق'!A:K,9,FALSE)</f>
        <v>#N/A</v>
      </c>
      <c r="F2058" s="97">
        <f t="shared" si="72"/>
        <v>0</v>
      </c>
      <c r="G2058" s="98"/>
    </row>
    <row r="2059" spans="1:7" ht="32.25" thickBot="1">
      <c r="A2059" s="60">
        <f>'متره برق'!P5901</f>
        <v>203403</v>
      </c>
      <c r="B2059" s="60" t="str">
        <f>'متره برق'!Q5901</f>
        <v>سيم گالوانيزه به مقطع 50 تا70 ميليمتر مربع براي سيم كشي هوايي.</v>
      </c>
      <c r="C2059" s="60" t="str">
        <f>'متره برق'!R5901</f>
        <v>کيلوگرم</v>
      </c>
      <c r="D2059" s="60">
        <f>'متره برق'!S5901</f>
        <v>105000</v>
      </c>
      <c r="E2059" s="94" t="e">
        <f>VLOOKUP(A2059,'متره برق'!A:K,9,FALSE)</f>
        <v>#N/A</v>
      </c>
      <c r="F2059" s="97">
        <f t="shared" si="72"/>
        <v>0</v>
      </c>
      <c r="G2059" s="98"/>
    </row>
    <row r="2060" spans="1:7" ht="48" thickBot="1">
      <c r="A2060" s="60">
        <f>'متره برق'!P5902</f>
        <v>203501</v>
      </c>
      <c r="B2060" s="60" t="str">
        <f>'متره برق'!Q5902</f>
        <v>مهارتيرهاي برق 10 تا14 متري به طوركامل، شامل پيچ خميده، سيم مهار، بست سه پيچه، مقره مهار، مهاركش، ميله مهار، گوشواره، كنده مهار، صفحه مهار.</v>
      </c>
      <c r="C2060" s="60" t="str">
        <f>'متره برق'!R5902</f>
        <v>دستگاه</v>
      </c>
      <c r="D2060" s="60">
        <f>'متره برق'!S5902</f>
        <v>3446000</v>
      </c>
      <c r="E2060" s="94" t="e">
        <f>VLOOKUP(A2060,'متره برق'!A:K,9,FALSE)</f>
        <v>#N/A</v>
      </c>
      <c r="F2060" s="97">
        <f t="shared" si="72"/>
        <v>0</v>
      </c>
      <c r="G2060" s="98"/>
    </row>
    <row r="2061" spans="1:7" ht="48" thickBot="1">
      <c r="A2061" s="60">
        <f>'متره برق'!P5903</f>
        <v>203502</v>
      </c>
      <c r="B2061" s="60" t="str">
        <f>'متره برق'!Q5903</f>
        <v>مهارتيرهاي برق 8 تا9 متري به طور كامل، شامل پيچ خميده، سيم مهار، بست سه پيچه، مقره مهار، مهاركش، ميله مهار، گوشواره، كنده مهار، صفحه مهار.</v>
      </c>
      <c r="C2061" s="60" t="str">
        <f>'متره برق'!R5903</f>
        <v>دستگاه</v>
      </c>
      <c r="D2061" s="60">
        <f>'متره برق'!S5903</f>
        <v>3251000</v>
      </c>
      <c r="E2061" s="94" t="e">
        <f>VLOOKUP(A2061,'متره برق'!A:K,9,FALSE)</f>
        <v>#N/A</v>
      </c>
      <c r="F2061" s="97">
        <f t="shared" si="72"/>
        <v>0</v>
      </c>
      <c r="G2061" s="98"/>
    </row>
    <row r="2062" spans="1:7" ht="63.75" thickBot="1">
      <c r="A2062" s="60">
        <f>'متره برق'!P5904</f>
        <v>204101</v>
      </c>
      <c r="B2062" s="60" t="str">
        <f>'متره برق'!Q5904</f>
        <v>اتصال زمين، شامل يك عددصفحه مسي به ابعاد 300×300×3 ميليمتر، باپيچ ومهره وبستهاي لازم، 15 كيلو گرم نمك و25 كيلوگرم ذغال باچاه كني تاعمق 15 متردر هر نوع زمين جز زمين سنگي.</v>
      </c>
      <c r="C2062" s="60" t="str">
        <f>'متره برق'!R5904</f>
        <v>دستگاه</v>
      </c>
      <c r="D2062" s="60">
        <f>'متره برق'!S5904</f>
        <v>12322000</v>
      </c>
      <c r="E2062" s="94" t="e">
        <f>VLOOKUP(A2062,'متره برق'!A:K,9,FALSE)</f>
        <v>#N/A</v>
      </c>
      <c r="F2062" s="97">
        <f t="shared" si="72"/>
        <v>0</v>
      </c>
      <c r="G2062" s="98"/>
    </row>
    <row r="2063" spans="1:7" ht="63.75" thickBot="1">
      <c r="A2063" s="60">
        <f>'متره برق'!P5905</f>
        <v>204102</v>
      </c>
      <c r="B2063" s="60" t="str">
        <f>'متره برق'!Q5905</f>
        <v>اتصال زمين، شامل يك عددصفحه مسي به ابعاد500 ×500×5 ميليمتر، باپيچ ومهره وبستهاي لازم، 15 كيلو گرم نمك و25 كيلوگرم ذغال باچاه كني تاعمق 15 متردر هر نوع زمين جز زمين سنگي.</v>
      </c>
      <c r="C2063" s="60" t="str">
        <f>'متره برق'!R5905</f>
        <v>دستگاه</v>
      </c>
      <c r="D2063" s="60">
        <f>'متره برق'!S5905</f>
        <v>17039000</v>
      </c>
      <c r="E2063" s="94" t="e">
        <f>VLOOKUP(A2063,'متره برق'!A:K,9,FALSE)</f>
        <v>#N/A</v>
      </c>
      <c r="F2063" s="97">
        <f t="shared" si="72"/>
        <v>0</v>
      </c>
      <c r="G2063" s="98"/>
    </row>
    <row r="2064" spans="1:7" ht="63.75" thickBot="1">
      <c r="A2064" s="60">
        <f>'متره برق'!P5906</f>
        <v>204103</v>
      </c>
      <c r="B2064" s="60" t="str">
        <f>'متره برق'!Q5906</f>
        <v>اتصال زمين، شامل يك عددصفحه مسي به ابعاد700×700×5 ميليمتر، باپيچ ومهره وبستهاي لازم، 15 كيلو گرم نمك و25 كيلوگرم ذغال باچاه كني تاعمق 15 متردر هر نوع زمين جز زمين سنگي.</v>
      </c>
      <c r="C2064" s="60" t="str">
        <f>'متره برق'!R5906</f>
        <v>دستگاه</v>
      </c>
      <c r="D2064" s="60">
        <f>'متره برق'!S5906</f>
        <v>17492000</v>
      </c>
      <c r="E2064" s="94" t="e">
        <f>VLOOKUP(A2064,'متره برق'!A:K,9,FALSE)</f>
        <v>#N/A</v>
      </c>
      <c r="F2064" s="97">
        <f t="shared" si="72"/>
        <v>0</v>
      </c>
      <c r="G2064" s="98"/>
    </row>
    <row r="2065" spans="1:7" ht="32.25" thickBot="1">
      <c r="A2065" s="60">
        <f>'متره برق'!P5907</f>
        <v>204201</v>
      </c>
      <c r="B2065" s="60" t="str">
        <f>'متره برق'!Q5907</f>
        <v>اتصال زمين باميله مسي مغزفولادي (كاپرولد) 16×1500 ميليمتربا بست مربوط، در هر نوع زمين جز زمين سنگي.</v>
      </c>
      <c r="C2065" s="60" t="str">
        <f>'متره برق'!R5907</f>
        <v>دستگاه</v>
      </c>
      <c r="D2065" s="60">
        <f>'متره برق'!S5907</f>
        <v>449000</v>
      </c>
      <c r="E2065" s="94" t="e">
        <f>VLOOKUP(A2065,'متره برق'!A:K,9,FALSE)</f>
        <v>#N/A</v>
      </c>
      <c r="F2065" s="97">
        <f t="shared" si="72"/>
        <v>0</v>
      </c>
      <c r="G2065" s="98"/>
    </row>
    <row r="2066" spans="1:7" ht="48" thickBot="1">
      <c r="A2066" s="60">
        <f>'متره برق'!P5908</f>
        <v>204301</v>
      </c>
      <c r="B2066" s="60" t="str">
        <f>'متره برق'!Q5908</f>
        <v>اتصال زمين فشارضعيف باتسمه گالوانيزه به ابعاد 30×3 ميليمتر وطول حداكثر12 متروميله گالوانيزه،به قطر18 ميليمتروطول 2 متروبستهاي مربوط،به طوركامل.</v>
      </c>
      <c r="C2066" s="60" t="str">
        <f>'متره برق'!R5908</f>
        <v>دستگاه</v>
      </c>
      <c r="D2066" s="60">
        <f>'متره برق'!S5908</f>
        <v>0</v>
      </c>
      <c r="E2066" s="94" t="e">
        <f>VLOOKUP(A2066,'متره برق'!A:K,9,FALSE)</f>
        <v>#N/A</v>
      </c>
      <c r="F2066" s="97">
        <f t="shared" si="72"/>
        <v>0</v>
      </c>
      <c r="G2066" s="98"/>
    </row>
    <row r="2067" spans="1:7" ht="48" thickBot="1">
      <c r="A2067" s="60">
        <f>'متره برق'!P5909</f>
        <v>204302</v>
      </c>
      <c r="B2067" s="60" t="str">
        <f>'متره برق'!Q5909</f>
        <v>اتصال زمين فشارمتوسط، باتسمه گالوانيزه به ابعاد30×3 ميليمتر وطول حداكثر12 متروميله گالوانيزهبه قطر20 ميليمتر وطول 2 متروبستهاي مربوط،به طور كامل.</v>
      </c>
      <c r="C2067" s="60" t="str">
        <f>'متره برق'!R5909</f>
        <v>دستگاه</v>
      </c>
      <c r="D2067" s="60">
        <f>'متره برق'!S5909</f>
        <v>0</v>
      </c>
      <c r="E2067" s="94" t="e">
        <f>VLOOKUP(A2067,'متره برق'!A:K,9,FALSE)</f>
        <v>#N/A</v>
      </c>
      <c r="F2067" s="97">
        <f t="shared" si="72"/>
        <v>0</v>
      </c>
      <c r="G2067" s="98"/>
    </row>
    <row r="2068" spans="1:7" ht="32.25" thickBot="1">
      <c r="A2068" s="60">
        <f>'متره برق'!P5910</f>
        <v>204401</v>
      </c>
      <c r="B2068" s="60" t="str">
        <f>'متره برق'!Q5910</f>
        <v>تسمه گالوانيزه گرم 20×2/5 و 25×4 و 30×5 و40×4 و 50×5 ميليمترباسوراخ كاريهاي لازم</v>
      </c>
      <c r="C2068" s="60" t="str">
        <f>'متره برق'!R5910</f>
        <v>کيلوگرم</v>
      </c>
      <c r="D2068" s="60">
        <f>'متره برق'!S5910</f>
        <v>73900</v>
      </c>
      <c r="E2068" s="94" t="e">
        <f>VLOOKUP(A2068,'متره برق'!A:K,9,FALSE)</f>
        <v>#N/A</v>
      </c>
      <c r="F2068" s="97">
        <f t="shared" si="72"/>
        <v>0</v>
      </c>
      <c r="G2068" s="98"/>
    </row>
    <row r="2069" spans="1:7" ht="32.25" thickBot="1">
      <c r="A2069" s="60">
        <f>'متره برق'!P5911</f>
        <v>204501</v>
      </c>
      <c r="B2069" s="60" t="str">
        <f>'متره برق'!Q5911</f>
        <v>پيچ ومهره گالوانيزه به قطرهاي مختلف وبه طول 5 تا45 سانتيمتر.</v>
      </c>
      <c r="C2069" s="60" t="str">
        <f>'متره برق'!R5911</f>
        <v>کيلوگرم</v>
      </c>
      <c r="D2069" s="60">
        <f>'متره برق'!S5911</f>
        <v>64000</v>
      </c>
      <c r="E2069" s="94" t="e">
        <f>VLOOKUP(A2069,'متره برق'!A:K,9,FALSE)</f>
        <v>#N/A</v>
      </c>
      <c r="F2069" s="97">
        <f t="shared" si="72"/>
        <v>0</v>
      </c>
      <c r="G2069" s="98"/>
    </row>
    <row r="2070" spans="1:7" ht="32.25" thickBot="1">
      <c r="A2070" s="60">
        <f>'متره برق'!P5912</f>
        <v>204601</v>
      </c>
      <c r="B2070" s="60" t="str">
        <f>'متره برق'!Q5912</f>
        <v>پيچ دوسر 16×450-150 ميليمتراز طرفين زده شده، باچهارعدد واشرمربع 50 ×50×3 ميليمتري گالوانيزه.</v>
      </c>
      <c r="C2070" s="60" t="str">
        <f>'متره برق'!R5912</f>
        <v>کيلوگرم</v>
      </c>
      <c r="D2070" s="60">
        <f>'متره برق'!S5912</f>
        <v>63000</v>
      </c>
      <c r="E2070" s="94" t="e">
        <f>VLOOKUP(A2070,'متره برق'!A:K,9,FALSE)</f>
        <v>#N/A</v>
      </c>
      <c r="F2070" s="97">
        <f t="shared" si="72"/>
        <v>0</v>
      </c>
      <c r="G2070" s="98"/>
    </row>
    <row r="2071" spans="1:7" ht="63.75" thickBot="1">
      <c r="A2071" s="60">
        <f>'متره برق'!P5913</f>
        <v>204801</v>
      </c>
      <c r="B2071" s="60" t="str">
        <f>'متره برق'!Q5913</f>
        <v>نصب پلاك ازورق گالوانيزه، به ضخامت 0/75 ميليمتروابعاد 10×25 سانتيمتر، شامل نمره و مشخصات پايه كه بارنگ روغني روي آن نوشته شده باشد (بدون پلاك و بستهاي مربوط).</v>
      </c>
      <c r="C2071" s="60" t="str">
        <f>'متره برق'!R5913</f>
        <v>عدد</v>
      </c>
      <c r="D2071" s="60">
        <f>'متره برق'!S5913</f>
        <v>104000</v>
      </c>
      <c r="E2071" s="94" t="e">
        <f>VLOOKUP(A2071,'متره برق'!A:K,9,FALSE)</f>
        <v>#N/A</v>
      </c>
      <c r="F2071" s="97">
        <f t="shared" si="72"/>
        <v>0</v>
      </c>
      <c r="G2071" s="98"/>
    </row>
    <row r="2072" spans="1:7" ht="24" thickBot="1">
      <c r="A2072" s="60">
        <f>'متره برق'!P5914</f>
        <v>204901</v>
      </c>
      <c r="B2072" s="60" t="str">
        <f>'متره برق'!Q5914</f>
        <v>شماره گذاري روي پايه هابارنگ روغني، به ازاي هرپايه.</v>
      </c>
      <c r="C2072" s="60" t="str">
        <f>'متره برق'!R5914</f>
        <v>عدد</v>
      </c>
      <c r="D2072" s="60">
        <f>'متره برق'!S5914</f>
        <v>107500</v>
      </c>
      <c r="E2072" s="94" t="e">
        <f>VLOOKUP(A2072,'متره برق'!A:K,9,FALSE)</f>
        <v>#N/A</v>
      </c>
      <c r="F2072" s="97">
        <f t="shared" si="72"/>
        <v>0</v>
      </c>
      <c r="G2072" s="106"/>
    </row>
    <row r="2073" spans="1:7" ht="24" thickBot="1">
      <c r="A2073" s="60" t="str">
        <f>'متره برق'!P5915</f>
        <v>204902</v>
      </c>
      <c r="B2073" s="60" t="str">
        <f>'متره برق'!Q5915</f>
        <v xml:space="preserve">نصب پلاك </v>
      </c>
      <c r="C2073" s="60" t="str">
        <f>'متره برق'!R5915</f>
        <v>عدد</v>
      </c>
      <c r="D2073" s="60">
        <f>'متره برق'!S5915</f>
        <v>10000</v>
      </c>
      <c r="E2073" s="94" t="e">
        <f>VLOOKUP(A2073,'متره برق'!A:K,9,FALSE)</f>
        <v>#N/A</v>
      </c>
      <c r="F2073" s="263">
        <f t="shared" ref="F2073:F2075" si="73">IF(ISNA(E2073*D2073),0,ROUND((E2073*D2073),0))</f>
        <v>0</v>
      </c>
      <c r="G2073" s="100" t="s">
        <v>511</v>
      </c>
    </row>
    <row r="2074" spans="1:7" ht="24" thickBot="1">
      <c r="A2074" s="60" t="str">
        <f>'متره برق'!P5916</f>
        <v>204903</v>
      </c>
      <c r="B2074" s="60" t="str">
        <f>'متره برق'!Q5916</f>
        <v>نصب پلاك 1</v>
      </c>
      <c r="C2074" s="60" t="str">
        <f>'متره برق'!R5916</f>
        <v>عدد</v>
      </c>
      <c r="D2074" s="60">
        <f>'متره برق'!S5916</f>
        <v>10001</v>
      </c>
      <c r="E2074" s="94" t="e">
        <f>VLOOKUP(A2074,'متره برق'!A:K,9,FALSE)</f>
        <v>#N/A</v>
      </c>
      <c r="F2074" s="263">
        <f t="shared" si="73"/>
        <v>0</v>
      </c>
      <c r="G2074" s="100" t="s">
        <v>511</v>
      </c>
    </row>
    <row r="2075" spans="1:7" ht="24" thickBot="1">
      <c r="A2075" s="60" t="str">
        <f>'متره برق'!P5917</f>
        <v>204904</v>
      </c>
      <c r="B2075" s="60" t="str">
        <f>'متره برق'!Q5917</f>
        <v>نصب پلاك 2</v>
      </c>
      <c r="C2075" s="60" t="str">
        <f>'متره برق'!R5917</f>
        <v>عدد</v>
      </c>
      <c r="D2075" s="60">
        <f>'متره برق'!S5917</f>
        <v>10002</v>
      </c>
      <c r="E2075" s="94">
        <f>VLOOKUP(A2075,'متره برق'!A:K,9,FALSE)</f>
        <v>1</v>
      </c>
      <c r="F2075" s="263">
        <f t="shared" si="73"/>
        <v>10002</v>
      </c>
      <c r="G2075" s="100" t="s">
        <v>511</v>
      </c>
    </row>
    <row r="2076" spans="1:7" ht="24" thickBot="1">
      <c r="A2076" s="677" t="s">
        <v>659</v>
      </c>
      <c r="B2076" s="678"/>
      <c r="C2076" s="678"/>
      <c r="D2076" s="678"/>
      <c r="E2076" s="679"/>
      <c r="F2076" s="115">
        <f>SUM(F1990:F2072)</f>
        <v>83000</v>
      </c>
      <c r="G2076" s="102" t="s">
        <v>77</v>
      </c>
    </row>
    <row r="2077" spans="1:7" ht="24" thickBot="1">
      <c r="A2077" s="677" t="s">
        <v>660</v>
      </c>
      <c r="B2077" s="678"/>
      <c r="C2077" s="678"/>
      <c r="D2077" s="678"/>
      <c r="E2077" s="679"/>
      <c r="F2077" s="109">
        <f>SUM(F2073:F2075)</f>
        <v>10002</v>
      </c>
      <c r="G2077" s="102" t="s">
        <v>77</v>
      </c>
    </row>
    <row r="2078" spans="1:7" ht="24" thickBot="1">
      <c r="A2078" s="680" t="s">
        <v>3606</v>
      </c>
      <c r="B2078" s="681"/>
      <c r="C2078" s="681"/>
      <c r="D2078" s="681"/>
      <c r="E2078" s="681"/>
      <c r="F2078" s="682"/>
      <c r="G2078" s="683"/>
    </row>
    <row r="2079" spans="1:7" ht="50.25" customHeight="1" thickBot="1">
      <c r="A2079" s="60">
        <f>'متره برق'!P5918</f>
        <v>210201</v>
      </c>
      <c r="B2079" s="60" t="str">
        <f>'متره برق'!Q5918</f>
        <v>كابل تلفن زميني باروكش پلي اتيلن از نوع A2Y(st)2Y به قطر 0/6 ميليمتر، يك زوجي بايك سيم اتصال زمين همراه، براي نصب درون ترانشه.</v>
      </c>
      <c r="C2079" s="60" t="str">
        <f>'متره برق'!R5918</f>
        <v>مترطول</v>
      </c>
      <c r="D2079" s="60">
        <f>'متره برق'!S5918</f>
        <v>8930</v>
      </c>
      <c r="E2079" s="94">
        <f>VLOOKUP(A2079,'متره برق'!A:K,9,FALSE)</f>
        <v>1</v>
      </c>
      <c r="F2079" s="97">
        <f t="shared" si="70"/>
        <v>8930</v>
      </c>
      <c r="G2079" s="98"/>
    </row>
    <row r="2080" spans="1:7" ht="48" thickBot="1">
      <c r="A2080" s="60">
        <f>'متره برق'!P5919</f>
        <v>210202</v>
      </c>
      <c r="B2080" s="60" t="str">
        <f>'متره برق'!Q5919</f>
        <v>كابل تلفن زميني باروكش پلي اتيلن از نوع A2Y(st)2Y به قطر 0/6 ميليمتر، دوزوجي بايك سيم اتصال زمين همراه، براي نصب درون ترانشه.</v>
      </c>
      <c r="C2080" s="60" t="str">
        <f>'متره برق'!R5919</f>
        <v>مترطول</v>
      </c>
      <c r="D2080" s="60">
        <f>'متره برق'!S5919</f>
        <v>10900</v>
      </c>
      <c r="E2080" s="94" t="e">
        <f>VLOOKUP(A2080,'متره برق'!A:K,9,FALSE)</f>
        <v>#N/A</v>
      </c>
      <c r="F2080" s="97">
        <f t="shared" ref="F2080:F2143" si="74">IF(ISNA(E2080*D2080),0,ROUND((E2080*D2080),0))</f>
        <v>0</v>
      </c>
      <c r="G2080" s="98"/>
    </row>
    <row r="2081" spans="1:7" ht="48" thickBot="1">
      <c r="A2081" s="60">
        <f>'متره برق'!P5920</f>
        <v>210203</v>
      </c>
      <c r="B2081" s="60" t="str">
        <f>'متره برق'!Q5920</f>
        <v>كابل تلفن زميني باروكش پلي اتيلن از نوع A2Y(st)2Y به قطر 0/6 ميليمتر، چهارزوجي بايك سيم اتصال زمين همراه، براي نصب درون ترانشه.</v>
      </c>
      <c r="C2081" s="60" t="str">
        <f>'متره برق'!R5920</f>
        <v>مترطول</v>
      </c>
      <c r="D2081" s="60">
        <f>'متره برق'!S5920</f>
        <v>14000</v>
      </c>
      <c r="E2081" s="94" t="e">
        <f>VLOOKUP(A2081,'متره برق'!A:K,9,FALSE)</f>
        <v>#N/A</v>
      </c>
      <c r="F2081" s="97">
        <f t="shared" si="74"/>
        <v>0</v>
      </c>
      <c r="G2081" s="98"/>
    </row>
    <row r="2082" spans="1:7" ht="48" thickBot="1">
      <c r="A2082" s="60">
        <f>'متره برق'!P5921</f>
        <v>210204</v>
      </c>
      <c r="B2082" s="60" t="str">
        <f>'متره برق'!Q5921</f>
        <v>كابل تلفن زميني باروكش پلي اتيلن از نوع A2Y(st)2Y به قطر 0/6 ميليمتر، پنج زوجي بايك سيم اتصال زمين همراه، براي نصب درون ترانشه.</v>
      </c>
      <c r="C2082" s="60" t="str">
        <f>'متره برق'!R5921</f>
        <v>مترطول</v>
      </c>
      <c r="D2082" s="60">
        <f>'متره برق'!S5921</f>
        <v>15900</v>
      </c>
      <c r="E2082" s="94" t="e">
        <f>VLOOKUP(A2082,'متره برق'!A:K,9,FALSE)</f>
        <v>#N/A</v>
      </c>
      <c r="F2082" s="97">
        <f t="shared" si="74"/>
        <v>0</v>
      </c>
      <c r="G2082" s="98"/>
    </row>
    <row r="2083" spans="1:7" ht="48" thickBot="1">
      <c r="A2083" s="60">
        <f>'متره برق'!P5922</f>
        <v>210205</v>
      </c>
      <c r="B2083" s="60" t="str">
        <f>'متره برق'!Q5922</f>
        <v>كابل تلفن زميني باروكش پلي اتيلن از نوع A2Y(st)2Y به قطر 0/6 ميليمتر، شش زوجي بايك سيم اتصال زمين همراه، براي نصب درون ترانشه.</v>
      </c>
      <c r="C2083" s="60" t="str">
        <f>'متره برق'!R5922</f>
        <v>مترطول</v>
      </c>
      <c r="D2083" s="60">
        <f>'متره برق'!S5922</f>
        <v>17600</v>
      </c>
      <c r="E2083" s="94" t="e">
        <f>VLOOKUP(A2083,'متره برق'!A:K,9,FALSE)</f>
        <v>#N/A</v>
      </c>
      <c r="F2083" s="97">
        <f t="shared" si="74"/>
        <v>0</v>
      </c>
      <c r="G2083" s="98"/>
    </row>
    <row r="2084" spans="1:7" ht="48" thickBot="1">
      <c r="A2084" s="60">
        <f>'متره برق'!P5923</f>
        <v>210206</v>
      </c>
      <c r="B2084" s="60" t="str">
        <f>'متره برق'!Q5923</f>
        <v>كابل تلفن زميني باروكش پلي اتيلن از نوع A2Y(st)2Y به قطر 0/6 ميليمتر، ده زوجي بايك سيم اتصال زمين همراه، براي نصب درون ترانشه.</v>
      </c>
      <c r="C2084" s="60" t="str">
        <f>'متره برق'!R5923</f>
        <v>مترطول</v>
      </c>
      <c r="D2084" s="60">
        <f>'متره برق'!S5923</f>
        <v>25000</v>
      </c>
      <c r="E2084" s="94" t="e">
        <f>VLOOKUP(A2084,'متره برق'!A:K,9,FALSE)</f>
        <v>#N/A</v>
      </c>
      <c r="F2084" s="97">
        <f t="shared" si="74"/>
        <v>0</v>
      </c>
      <c r="G2084" s="98"/>
    </row>
    <row r="2085" spans="1:7" ht="48" thickBot="1">
      <c r="A2085" s="60">
        <f>'متره برق'!P5924</f>
        <v>210207</v>
      </c>
      <c r="B2085" s="60" t="str">
        <f>'متره برق'!Q5924</f>
        <v>كابل تلفن زميني باروكش پلي اتيلن از نوع A2Y(st)2Y به قطر 0/6 ميليمتر، پانزده زوجي بايك سيم اتصال زمين همراه، براي نصب درون ترانشه.</v>
      </c>
      <c r="C2085" s="60" t="str">
        <f>'متره برق'!R5924</f>
        <v>مترطول</v>
      </c>
      <c r="D2085" s="60">
        <f>'متره برق'!S5924</f>
        <v>35500</v>
      </c>
      <c r="E2085" s="94" t="e">
        <f>VLOOKUP(A2085,'متره برق'!A:K,9,FALSE)</f>
        <v>#N/A</v>
      </c>
      <c r="F2085" s="97">
        <f t="shared" si="74"/>
        <v>0</v>
      </c>
      <c r="G2085" s="98"/>
    </row>
    <row r="2086" spans="1:7" ht="48" thickBot="1">
      <c r="A2086" s="60">
        <f>'متره برق'!P5925</f>
        <v>210208</v>
      </c>
      <c r="B2086" s="60" t="str">
        <f>'متره برق'!Q5925</f>
        <v>كابل تلفن زميني باروكش پلي اتيلن از نوع A2Y(st)2Y به قطر 0/6 ميليمتر، بيست زوجي بايك سيم اتصال زمين همراه، براي نصب درون ترانشه.</v>
      </c>
      <c r="C2086" s="60" t="str">
        <f>'متره برق'!R5925</f>
        <v>مترطول</v>
      </c>
      <c r="D2086" s="60">
        <f>'متره برق'!S5925</f>
        <v>44500</v>
      </c>
      <c r="E2086" s="94" t="e">
        <f>VLOOKUP(A2086,'متره برق'!A:K,9,FALSE)</f>
        <v>#N/A</v>
      </c>
      <c r="F2086" s="97">
        <f t="shared" si="74"/>
        <v>0</v>
      </c>
      <c r="G2086" s="98"/>
    </row>
    <row r="2087" spans="1:7" ht="48" thickBot="1">
      <c r="A2087" s="60">
        <f>'متره برق'!P5926</f>
        <v>210209</v>
      </c>
      <c r="B2087" s="60" t="str">
        <f>'متره برق'!Q5926</f>
        <v>كابل تلفن زميني باروكش پلي اتيلن از نوع A2Y(st)2Y به قطر 0/6 ميليمتر، بيست وپنج زوجي بايك سيم اتصال زمين همراه، براي نصب درون ترانشه.</v>
      </c>
      <c r="C2087" s="60" t="str">
        <f>'متره برق'!R5926</f>
        <v>مترطول</v>
      </c>
      <c r="D2087" s="60">
        <f>'متره برق'!S5926</f>
        <v>53400</v>
      </c>
      <c r="E2087" s="94" t="e">
        <f>VLOOKUP(A2087,'متره برق'!A:K,9,FALSE)</f>
        <v>#N/A</v>
      </c>
      <c r="F2087" s="97">
        <f t="shared" si="74"/>
        <v>0</v>
      </c>
      <c r="G2087" s="98"/>
    </row>
    <row r="2088" spans="1:7" ht="48" thickBot="1">
      <c r="A2088" s="60">
        <f>'متره برق'!P5927</f>
        <v>210210</v>
      </c>
      <c r="B2088" s="60" t="str">
        <f>'متره برق'!Q5927</f>
        <v>كابل تلفن زميني باروكش پلي اتيلن از نوع A2Y(st)2Y به قطر 0/6 ميليمتر، سي زوجي بايك سيم اتصال زمين همراه، براي نصب درون ترانشه.</v>
      </c>
      <c r="C2088" s="60" t="str">
        <f>'متره برق'!R5927</f>
        <v>مترطول</v>
      </c>
      <c r="D2088" s="60">
        <f>'متره برق'!S5927</f>
        <v>63000</v>
      </c>
      <c r="E2088" s="94" t="e">
        <f>VLOOKUP(A2088,'متره برق'!A:K,9,FALSE)</f>
        <v>#N/A</v>
      </c>
      <c r="F2088" s="97">
        <f t="shared" si="74"/>
        <v>0</v>
      </c>
      <c r="G2088" s="98"/>
    </row>
    <row r="2089" spans="1:7" ht="48" thickBot="1">
      <c r="A2089" s="60">
        <f>'متره برق'!P5928</f>
        <v>210211</v>
      </c>
      <c r="B2089" s="60" t="str">
        <f>'متره برق'!Q5928</f>
        <v>كابل تلفن زميني باروكش پلي اتيلن از نوع A2Y(st)2Y به قطر 0/6 ميليمتر، چهل زوجي بايك سيم اتصال زمين همراه، براي نصب درون ترانشه.</v>
      </c>
      <c r="C2089" s="60" t="str">
        <f>'متره برق'!R5928</f>
        <v>مترطول</v>
      </c>
      <c r="D2089" s="60">
        <f>'متره برق'!S5928</f>
        <v>82100</v>
      </c>
      <c r="E2089" s="94" t="e">
        <f>VLOOKUP(A2089,'متره برق'!A:K,9,FALSE)</f>
        <v>#N/A</v>
      </c>
      <c r="F2089" s="97">
        <f t="shared" si="74"/>
        <v>0</v>
      </c>
      <c r="G2089" s="98"/>
    </row>
    <row r="2090" spans="1:7" ht="48" thickBot="1">
      <c r="A2090" s="60">
        <f>'متره برق'!P5929</f>
        <v>210212</v>
      </c>
      <c r="B2090" s="60" t="str">
        <f>'متره برق'!Q5929</f>
        <v>كابل تلفن زميني باروكش پلي اتيلن از نوع A2Y(st)2Y به قطر 0/6 ميليمتر، پنجاه زوجي بايك سيم اتصال زمين همراه، براي نصب درون ترانشه.</v>
      </c>
      <c r="C2090" s="60" t="str">
        <f>'متره برق'!R5929</f>
        <v>مترطول</v>
      </c>
      <c r="D2090" s="60">
        <f>'متره برق'!S5929</f>
        <v>104000</v>
      </c>
      <c r="E2090" s="94" t="e">
        <f>VLOOKUP(A2090,'متره برق'!A:K,9,FALSE)</f>
        <v>#N/A</v>
      </c>
      <c r="F2090" s="97">
        <f t="shared" si="74"/>
        <v>0</v>
      </c>
      <c r="G2090" s="98"/>
    </row>
    <row r="2091" spans="1:7" ht="48" thickBot="1">
      <c r="A2091" s="60">
        <f>'متره برق'!P5930</f>
        <v>210213</v>
      </c>
      <c r="B2091" s="60" t="str">
        <f>'متره برق'!Q5930</f>
        <v>كابل تلفن زميني باروكش پلي اتيلن از نوع A2Y(st)2Y به قطر 0/6 ميليمتر، شصت زوجي بايك سيم اتصال زمين همراه، براي نصب درون ترانشه.</v>
      </c>
      <c r="C2091" s="60" t="str">
        <f>'متره برق'!R5930</f>
        <v>مترطول</v>
      </c>
      <c r="D2091" s="60">
        <f>'متره برق'!S5930</f>
        <v>121500</v>
      </c>
      <c r="E2091" s="94" t="e">
        <f>VLOOKUP(A2091,'متره برق'!A:K,9,FALSE)</f>
        <v>#N/A</v>
      </c>
      <c r="F2091" s="97">
        <f t="shared" si="74"/>
        <v>0</v>
      </c>
      <c r="G2091" s="98"/>
    </row>
    <row r="2092" spans="1:7" ht="48" thickBot="1">
      <c r="A2092" s="60">
        <f>'متره برق'!P5931</f>
        <v>210214</v>
      </c>
      <c r="B2092" s="60" t="str">
        <f>'متره برق'!Q5931</f>
        <v>كابل تلفن زميني باروكش پلي اتيلن از نوع A2Y(st)2Y به قطر 0/6 ميليمتر، هفتادزوجي بايك سيم اتصال زمين همراه، براي نصب درون ترانشه.</v>
      </c>
      <c r="C2092" s="60" t="str">
        <f>'متره برق'!R5931</f>
        <v>مترطول</v>
      </c>
      <c r="D2092" s="60">
        <f>'متره برق'!S5931</f>
        <v>33600</v>
      </c>
      <c r="E2092" s="94" t="e">
        <f>VLOOKUP(A2092,'متره برق'!A:K,9,FALSE)</f>
        <v>#N/A</v>
      </c>
      <c r="F2092" s="97">
        <f t="shared" si="74"/>
        <v>0</v>
      </c>
      <c r="G2092" s="98"/>
    </row>
    <row r="2093" spans="1:7" ht="48" thickBot="1">
      <c r="A2093" s="60">
        <f>'متره برق'!P5932</f>
        <v>210215</v>
      </c>
      <c r="B2093" s="60" t="str">
        <f>'متره برق'!Q5932</f>
        <v>كابل تلفن زميني باروكش پلي اتيلن از نوع A2Y(st)2Y به قطر 0/6 ميليمتر، صدزوجي بايك سيم اتصال زمين همراه، براي نصب درون ترانشه.</v>
      </c>
      <c r="C2093" s="60" t="str">
        <f>'متره برق'!R5932</f>
        <v>مترطول</v>
      </c>
      <c r="D2093" s="60">
        <f>'متره برق'!S5932</f>
        <v>196500</v>
      </c>
      <c r="E2093" s="94" t="e">
        <f>VLOOKUP(A2093,'متره برق'!A:K,9,FALSE)</f>
        <v>#N/A</v>
      </c>
      <c r="F2093" s="97">
        <f t="shared" si="74"/>
        <v>0</v>
      </c>
      <c r="G2093" s="98"/>
    </row>
    <row r="2094" spans="1:7" ht="48" thickBot="1">
      <c r="A2094" s="60">
        <f>'متره برق'!P5933</f>
        <v>210216</v>
      </c>
      <c r="B2094" s="60" t="str">
        <f>'متره برق'!Q5933</f>
        <v>كابل تلفن زميني باروكش پلي اتيلن از نوع A2Y(st)2Y به قطر 0/6 ميليمتر، يکصد و پنجاه زوجي بايك سيم اتصال زمين همراه، براي نصب درون ترانشه.</v>
      </c>
      <c r="C2094" s="60" t="str">
        <f>'متره برق'!R5933</f>
        <v>مترطول</v>
      </c>
      <c r="D2094" s="60">
        <f>'متره برق'!S5933</f>
        <v>276500</v>
      </c>
      <c r="E2094" s="94" t="e">
        <f>VLOOKUP(A2094,'متره برق'!A:K,9,FALSE)</f>
        <v>#N/A</v>
      </c>
      <c r="F2094" s="97">
        <f t="shared" si="74"/>
        <v>0</v>
      </c>
      <c r="G2094" s="98"/>
    </row>
    <row r="2095" spans="1:7" ht="48" thickBot="1">
      <c r="A2095" s="60">
        <f>'متره برق'!P5934</f>
        <v>210217</v>
      </c>
      <c r="B2095" s="60" t="str">
        <f>'متره برق'!Q5934</f>
        <v>كابل تلفن زميني باروكش پلي اتيلن از نوع A2Y(st)2Y به قطر 0/6 ميليمتر، دويست زوجي بايك سيم اتصال زمين همراه، براي نصب درون ترانشه.</v>
      </c>
      <c r="C2095" s="60" t="str">
        <f>'متره برق'!R5934</f>
        <v>مترطول</v>
      </c>
      <c r="D2095" s="60">
        <f>'متره برق'!S5934</f>
        <v>362000</v>
      </c>
      <c r="E2095" s="94" t="e">
        <f>VLOOKUP(A2095,'متره برق'!A:K,9,FALSE)</f>
        <v>#N/A</v>
      </c>
      <c r="F2095" s="97">
        <f t="shared" si="74"/>
        <v>0</v>
      </c>
      <c r="G2095" s="98"/>
    </row>
    <row r="2096" spans="1:7" ht="48" thickBot="1">
      <c r="A2096" s="60">
        <f>'متره برق'!P5935</f>
        <v>210218</v>
      </c>
      <c r="B2096" s="60" t="str">
        <f>'متره برق'!Q5935</f>
        <v>كابل تلفن زميني باروكش پلي اتيلن از نوع A2Y(st)2Y به قطر 0/6 ميليمتر، دويست وپنجاه زوجي بايك سيم اتصال زمين همراه، براي نصب درون ترانشه.</v>
      </c>
      <c r="C2096" s="60" t="str">
        <f>'متره برق'!R5935</f>
        <v>مترطول</v>
      </c>
      <c r="D2096" s="60">
        <f>'متره برق'!S5935</f>
        <v>0</v>
      </c>
      <c r="E2096" s="94" t="e">
        <f>VLOOKUP(A2096,'متره برق'!A:K,9,FALSE)</f>
        <v>#N/A</v>
      </c>
      <c r="F2096" s="97">
        <f t="shared" si="74"/>
        <v>0</v>
      </c>
      <c r="G2096" s="98"/>
    </row>
    <row r="2097" spans="1:7" ht="48" thickBot="1">
      <c r="A2097" s="60">
        <f>'متره برق'!P5936</f>
        <v>210219</v>
      </c>
      <c r="B2097" s="60" t="str">
        <f>'متره برق'!Q5936</f>
        <v>كابل تلفن زميني باروكش پلي اتيلن از نوع A2Y(st)2Y به قطر 0/6 ميليمتر، سيصد زوجي بايك سيم اتصال زمين همراه، براي نصب درون ترانشه.</v>
      </c>
      <c r="C2097" s="60" t="str">
        <f>'متره برق'!R5936</f>
        <v>مترطول</v>
      </c>
      <c r="D2097" s="60">
        <f>'متره برق'!S5936</f>
        <v>534000</v>
      </c>
      <c r="E2097" s="94" t="e">
        <f>VLOOKUP(A2097,'متره برق'!A:K,9,FALSE)</f>
        <v>#N/A</v>
      </c>
      <c r="F2097" s="97">
        <f t="shared" si="74"/>
        <v>0</v>
      </c>
      <c r="G2097" s="98"/>
    </row>
    <row r="2098" spans="1:7" ht="48" thickBot="1">
      <c r="A2098" s="60">
        <f>'متره برق'!P5937</f>
        <v>210220</v>
      </c>
      <c r="B2098" s="60" t="str">
        <f>'متره برق'!Q5937</f>
        <v>كابل تلفن زميني باروكش پلي اتيلن از نوع A2Y(st)2Y به قطر 0/6 ميليمتر، چهارصد زوجي بايك سيم اتصال زمين همراه، براي نصب درون ترانشه.</v>
      </c>
      <c r="C2098" s="60" t="str">
        <f>'متره برق'!R5937</f>
        <v>مترطول</v>
      </c>
      <c r="D2098" s="60">
        <f>'متره برق'!S5937</f>
        <v>0</v>
      </c>
      <c r="E2098" s="94" t="e">
        <f>VLOOKUP(A2098,'متره برق'!A:K,9,FALSE)</f>
        <v>#N/A</v>
      </c>
      <c r="F2098" s="97">
        <f t="shared" si="74"/>
        <v>0</v>
      </c>
      <c r="G2098" s="98"/>
    </row>
    <row r="2099" spans="1:7" ht="48" thickBot="1">
      <c r="A2099" s="60">
        <f>'متره برق'!P5938</f>
        <v>210221</v>
      </c>
      <c r="B2099" s="60" t="str">
        <f>'متره برق'!Q5938</f>
        <v>كابل تلفن زميني باروكش پلي اتيلن از نوع A2Y(st)2Y به قطر 0/6 ميليمتر، پانصد زوجي بايك سيم اتصال زمين همراه، براي نصب درون ترانشه.</v>
      </c>
      <c r="C2099" s="60" t="str">
        <f>'متره برق'!R5938</f>
        <v>مترطول</v>
      </c>
      <c r="D2099" s="60">
        <f>'متره برق'!S5938</f>
        <v>857500</v>
      </c>
      <c r="E2099" s="94" t="e">
        <f>VLOOKUP(A2099,'متره برق'!A:K,9,FALSE)</f>
        <v>#N/A</v>
      </c>
      <c r="F2099" s="97">
        <f t="shared" si="74"/>
        <v>0</v>
      </c>
      <c r="G2099" s="98"/>
    </row>
    <row r="2100" spans="1:7" ht="63.75" thickBot="1">
      <c r="A2100" s="60">
        <f>'متره برق'!P5939</f>
        <v>210401</v>
      </c>
      <c r="B2100" s="60" t="str">
        <f>'متره برق'!Q5939</f>
        <v>كابل تلفن هوايي باروكش P.V.C از نوع JY(st)Y به قطر 0/6 ميليمتر، يك زوجي بايك سيم اتصال زمين همراه، براي نصب روي ديوارياداخل لوله وياروي سيني كابل.</v>
      </c>
      <c r="C2100" s="60" t="str">
        <f>'متره برق'!R5939</f>
        <v>مترطول</v>
      </c>
      <c r="D2100" s="60">
        <f>'متره برق'!S5939</f>
        <v>0</v>
      </c>
      <c r="E2100" s="94" t="e">
        <f>VLOOKUP(A2100,'متره برق'!A:K,9,FALSE)</f>
        <v>#N/A</v>
      </c>
      <c r="F2100" s="97">
        <f t="shared" si="74"/>
        <v>0</v>
      </c>
      <c r="G2100" s="98"/>
    </row>
    <row r="2101" spans="1:7" ht="63.75" thickBot="1">
      <c r="A2101" s="60">
        <f>'متره برق'!P5940</f>
        <v>210402</v>
      </c>
      <c r="B2101" s="60" t="str">
        <f>'متره برق'!Q5940</f>
        <v>كابل تلفن هوايي باروكش P.V.C از نوع JY(st)Y به قطر 0/6 ميليمتر، دوزوجي بايك سيم اتصال زمين همراه، براي نصب روي ديوارياداخل لوله وياروي سيني كابل.</v>
      </c>
      <c r="C2101" s="60" t="str">
        <f>'متره برق'!R5940</f>
        <v>مترطول</v>
      </c>
      <c r="D2101" s="60">
        <f>'متره برق'!S5940</f>
        <v>13500</v>
      </c>
      <c r="E2101" s="94" t="e">
        <f>VLOOKUP(A2101,'متره برق'!A:K,9,FALSE)</f>
        <v>#N/A</v>
      </c>
      <c r="F2101" s="97">
        <f t="shared" si="74"/>
        <v>0</v>
      </c>
      <c r="G2101" s="98"/>
    </row>
    <row r="2102" spans="1:7" ht="63.75" thickBot="1">
      <c r="A2102" s="60">
        <f>'متره برق'!P5941</f>
        <v>210403</v>
      </c>
      <c r="B2102" s="60" t="str">
        <f>'متره برق'!Q5941</f>
        <v>كابل تلفن هوايي باروكش P.V.C از نوع JY(st)Y به قطر 0/6 ميليمتر، چهارزوجي بايك سيم اتصال زمين همراه، براي نصب روي ديوارياداخل لوله وياروي سيني كابل.</v>
      </c>
      <c r="C2102" s="60" t="str">
        <f>'متره برق'!R5941</f>
        <v>مترطول</v>
      </c>
      <c r="D2102" s="60">
        <f>'متره برق'!S5941</f>
        <v>17200</v>
      </c>
      <c r="E2102" s="94" t="e">
        <f>VLOOKUP(A2102,'متره برق'!A:K,9,FALSE)</f>
        <v>#N/A</v>
      </c>
      <c r="F2102" s="97">
        <f t="shared" si="74"/>
        <v>0</v>
      </c>
      <c r="G2102" s="98"/>
    </row>
    <row r="2103" spans="1:7" ht="63.75" thickBot="1">
      <c r="A2103" s="60">
        <f>'متره برق'!P5942</f>
        <v>210404</v>
      </c>
      <c r="B2103" s="60" t="str">
        <f>'متره برق'!Q5942</f>
        <v>كابل تلفن هوايي باروكش P.V.C از نوع JY(st)Y به قطر 0/6 ميليمتر، پنج زوجي بايك سيم اتصال زمين همراه، براي نصب روي ديوارياداخل لوله وياروي سيني كابل.</v>
      </c>
      <c r="C2103" s="60" t="str">
        <f>'متره برق'!R5942</f>
        <v>مترطول</v>
      </c>
      <c r="D2103" s="60">
        <f>'متره برق'!S5942</f>
        <v>19500</v>
      </c>
      <c r="E2103" s="94" t="e">
        <f>VLOOKUP(A2103,'متره برق'!A:K,9,FALSE)</f>
        <v>#N/A</v>
      </c>
      <c r="F2103" s="97">
        <f t="shared" si="74"/>
        <v>0</v>
      </c>
      <c r="G2103" s="98"/>
    </row>
    <row r="2104" spans="1:7" ht="63.75" thickBot="1">
      <c r="A2104" s="60">
        <f>'متره برق'!P5943</f>
        <v>210405</v>
      </c>
      <c r="B2104" s="60" t="str">
        <f>'متره برق'!Q5943</f>
        <v>كابل تلفن هوايي باروكش P.V.C از نوع JY(st)Y به قطر 0/6 ميليمتر، شش زوجي بايك سيم اتصال زمين همراه، براي نصب روي ديوارياداخل لوله وياروي سيني كابل.</v>
      </c>
      <c r="C2104" s="60" t="str">
        <f>'متره برق'!R5943</f>
        <v>مترطول</v>
      </c>
      <c r="D2104" s="60">
        <f>'متره برق'!S5943</f>
        <v>21100</v>
      </c>
      <c r="E2104" s="94" t="e">
        <f>VLOOKUP(A2104,'متره برق'!A:K,9,FALSE)</f>
        <v>#N/A</v>
      </c>
      <c r="F2104" s="97">
        <f t="shared" si="74"/>
        <v>0</v>
      </c>
      <c r="G2104" s="98"/>
    </row>
    <row r="2105" spans="1:7" ht="63.75" thickBot="1">
      <c r="A2105" s="60">
        <f>'متره برق'!P5944</f>
        <v>210406</v>
      </c>
      <c r="B2105" s="60" t="str">
        <f>'متره برق'!Q5944</f>
        <v>كابل تلفن هوايي باروكش P.V.C از نوع JY(st)Y به قطر 0/6 ميليمتر، ده زوجي بايك سيم اتصال زمين همراه، براي نصب روي ديوارياداخل لوله وياروي سيني كابل.</v>
      </c>
      <c r="C2105" s="60" t="str">
        <f>'متره برق'!R5944</f>
        <v>مترطول</v>
      </c>
      <c r="D2105" s="60">
        <f>'متره برق'!S5944</f>
        <v>30200</v>
      </c>
      <c r="E2105" s="94" t="e">
        <f>VLOOKUP(A2105,'متره برق'!A:K,9,FALSE)</f>
        <v>#N/A</v>
      </c>
      <c r="F2105" s="97">
        <f t="shared" si="74"/>
        <v>0</v>
      </c>
      <c r="G2105" s="98"/>
    </row>
    <row r="2106" spans="1:7" ht="63.75" thickBot="1">
      <c r="A2106" s="60">
        <f>'متره برق'!P5945</f>
        <v>210408</v>
      </c>
      <c r="B2106" s="60" t="str">
        <f>'متره برق'!Q5945</f>
        <v>كابل تلفن هوايي باروكش P.V.C از نوع JY(st)Y به قطر 0/6 ميليمتر، پانزده زوجي با يك سيم اتصال زمين همراه، براي نصب روي ديوارياداخل لوله وياروي سيني كابل.</v>
      </c>
      <c r="C2106" s="60" t="str">
        <f>'متره برق'!R5945</f>
        <v>مترطول</v>
      </c>
      <c r="D2106" s="60">
        <f>'متره برق'!S5945</f>
        <v>42100</v>
      </c>
      <c r="E2106" s="94" t="e">
        <f>VLOOKUP(A2106,'متره برق'!A:K,9,FALSE)</f>
        <v>#N/A</v>
      </c>
      <c r="F2106" s="97">
        <f t="shared" si="74"/>
        <v>0</v>
      </c>
      <c r="G2106" s="98"/>
    </row>
    <row r="2107" spans="1:7" ht="63.75" thickBot="1">
      <c r="A2107" s="60">
        <f>'متره برق'!P5946</f>
        <v>210409</v>
      </c>
      <c r="B2107" s="60" t="str">
        <f>'متره برق'!Q5946</f>
        <v>كابل تلفن هوايي باروكش P.V.C از نوع JY(st)Yبه قطر 6 /0 ميليمتر، بيست زوجي بايك سيم اتصال زمين همراه، براي نصب روي ديوارياداخل لوله وياروي سيني كابل.</v>
      </c>
      <c r="C2107" s="60" t="str">
        <f>'متره برق'!R5946</f>
        <v>مترطول</v>
      </c>
      <c r="D2107" s="60">
        <f>'متره برق'!S5946</f>
        <v>54600</v>
      </c>
      <c r="E2107" s="94" t="e">
        <f>VLOOKUP(A2107,'متره برق'!A:K,9,FALSE)</f>
        <v>#N/A</v>
      </c>
      <c r="F2107" s="97">
        <f t="shared" si="74"/>
        <v>0</v>
      </c>
      <c r="G2107" s="98"/>
    </row>
    <row r="2108" spans="1:7" ht="63.75" thickBot="1">
      <c r="A2108" s="60">
        <f>'متره برق'!P5947</f>
        <v>210410</v>
      </c>
      <c r="B2108" s="60" t="str">
        <f>'متره برق'!Q5947</f>
        <v>كابل تلفن هوايي باروكش P.V.C از نوع JY(st)Y به قطر 0/6 ميليمتر، بيست وپنج زوجي بايك سيم اتصال زمين همراه، براي نصب روي ديوارياداخل لوله و ياروي سيني كابل.</v>
      </c>
      <c r="C2108" s="60" t="str">
        <f>'متره برق'!R5947</f>
        <v>مترطول</v>
      </c>
      <c r="D2108" s="60">
        <f>'متره برق'!S5947</f>
        <v>68900</v>
      </c>
      <c r="E2108" s="94" t="e">
        <f>VLOOKUP(A2108,'متره برق'!A:K,9,FALSE)</f>
        <v>#N/A</v>
      </c>
      <c r="F2108" s="97">
        <f t="shared" si="74"/>
        <v>0</v>
      </c>
      <c r="G2108" s="98"/>
    </row>
    <row r="2109" spans="1:7" ht="63.75" thickBot="1">
      <c r="A2109" s="60">
        <f>'متره برق'!P5948</f>
        <v>210411</v>
      </c>
      <c r="B2109" s="60" t="str">
        <f>'متره برق'!Q5948</f>
        <v>كابل تلفن هوايي باروكش P.V.C از نوع JY(st)Y به قطر 0/6 ميليمتر، سي زوجي بايك سيم اتصال زمين همراه، براي نصب روي ديوارياداخل لوله وياروي سيني كابل.</v>
      </c>
      <c r="C2109" s="60" t="str">
        <f>'متره برق'!R5948</f>
        <v>مترطول</v>
      </c>
      <c r="D2109" s="60">
        <f>'متره برق'!S5948</f>
        <v>77100</v>
      </c>
      <c r="E2109" s="94" t="e">
        <f>VLOOKUP(A2109,'متره برق'!A:K,9,FALSE)</f>
        <v>#N/A</v>
      </c>
      <c r="F2109" s="97">
        <f t="shared" si="74"/>
        <v>0</v>
      </c>
      <c r="G2109" s="98"/>
    </row>
    <row r="2110" spans="1:7" ht="63.75" thickBot="1">
      <c r="A2110" s="60">
        <f>'متره برق'!P5949</f>
        <v>210412</v>
      </c>
      <c r="B2110" s="60" t="str">
        <f>'متره برق'!Q5949</f>
        <v>كابل تلفن هوايي باروكش P.V.C از نوع JY(st)Y به قطر 0/6 ميليمتر، چهل زوجي بايك سيم اتصال زمين همراه، براي نصب روي ديوارياداخل لوله وياروي سيني كابل.</v>
      </c>
      <c r="C2110" s="60" t="str">
        <f>'متره برق'!R5949</f>
        <v>مترطول</v>
      </c>
      <c r="D2110" s="60">
        <f>'متره برق'!S5949</f>
        <v>99800</v>
      </c>
      <c r="E2110" s="94" t="e">
        <f>VLOOKUP(A2110,'متره برق'!A:K,9,FALSE)</f>
        <v>#N/A</v>
      </c>
      <c r="F2110" s="97">
        <f t="shared" si="74"/>
        <v>0</v>
      </c>
      <c r="G2110" s="98"/>
    </row>
    <row r="2111" spans="1:7" ht="63.75" thickBot="1">
      <c r="A2111" s="60">
        <f>'متره برق'!P5950</f>
        <v>210413</v>
      </c>
      <c r="B2111" s="60" t="str">
        <f>'متره برق'!Q5950</f>
        <v>كابل تلفن هوايي باروكش P.V.C از نوع JY(st)Y به قطر 0/6 ميليمتر، پنجاه زوجي بايك سيم اتصال زمين همراه، براي نصب روي ديوارياداخل لوله وياروي سيني كابل.</v>
      </c>
      <c r="C2111" s="60" t="str">
        <f>'متره برق'!R5950</f>
        <v>مترطول</v>
      </c>
      <c r="D2111" s="60">
        <f>'متره برق'!S5950</f>
        <v>125000</v>
      </c>
      <c r="E2111" s="94" t="e">
        <f>VLOOKUP(A2111,'متره برق'!A:K,9,FALSE)</f>
        <v>#N/A</v>
      </c>
      <c r="F2111" s="97">
        <f t="shared" si="74"/>
        <v>0</v>
      </c>
      <c r="G2111" s="98"/>
    </row>
    <row r="2112" spans="1:7" ht="63.75" thickBot="1">
      <c r="A2112" s="60">
        <f>'متره برق'!P5951</f>
        <v>210414</v>
      </c>
      <c r="B2112" s="60" t="str">
        <f>'متره برق'!Q5951</f>
        <v>كابل تلفن هوايي باروكش P.V.C از نوع JY(st)Y به قطر 0/6 ميليمتر، شصت زوجي بايك سيم اتصال زمين همراه، براي نصب روي ديوارياداخل لوله وياروي سيني كابل.</v>
      </c>
      <c r="C2112" s="60" t="str">
        <f>'متره برق'!R5951</f>
        <v>مترطول</v>
      </c>
      <c r="D2112" s="60">
        <f>'متره برق'!S5951</f>
        <v>147500</v>
      </c>
      <c r="E2112" s="94" t="e">
        <f>VLOOKUP(A2112,'متره برق'!A:K,9,FALSE)</f>
        <v>#N/A</v>
      </c>
      <c r="F2112" s="97">
        <f t="shared" si="74"/>
        <v>0</v>
      </c>
      <c r="G2112" s="98"/>
    </row>
    <row r="2113" spans="1:7" ht="63.75" thickBot="1">
      <c r="A2113" s="60">
        <f>'متره برق'!P5952</f>
        <v>210416</v>
      </c>
      <c r="B2113" s="60" t="str">
        <f>'متره برق'!Q5952</f>
        <v>كابل تلفن هوايي باروكش P.V.C از نوع JY(st)Y به قطر 0/6 ميليمتر، صدزوجي بايك سيم اتصال زمين همراه، براي نصب روي ديوارياداخل لوله وياروي سيني كابل.</v>
      </c>
      <c r="C2113" s="60" t="str">
        <f>'متره برق'!R5952</f>
        <v>مترطول</v>
      </c>
      <c r="D2113" s="60">
        <f>'متره برق'!S5952</f>
        <v>243500</v>
      </c>
      <c r="E2113" s="94" t="e">
        <f>VLOOKUP(A2113,'متره برق'!A:K,9,FALSE)</f>
        <v>#N/A</v>
      </c>
      <c r="F2113" s="97">
        <f t="shared" si="74"/>
        <v>0</v>
      </c>
      <c r="G2113" s="98"/>
    </row>
    <row r="2114" spans="1:7" ht="63.75" thickBot="1">
      <c r="A2114" s="60">
        <f>'متره برق'!P5953</f>
        <v>210417</v>
      </c>
      <c r="B2114" s="60" t="str">
        <f>'متره برق'!Q5953</f>
        <v>كابل تلفن هوايي باروكش P.V.C از نوع JY(st)Y به قطر 0/6 ميليمتر، دويست زوجي بايك سيم اتصال زمين همراه، براي نصب روي ديوارياداخل لوله وياروي سيني كابل.</v>
      </c>
      <c r="C2114" s="60" t="str">
        <f>'متره برق'!R5953</f>
        <v>مترطول</v>
      </c>
      <c r="D2114" s="60">
        <f>'متره برق'!S5953</f>
        <v>466000</v>
      </c>
      <c r="E2114" s="94" t="e">
        <f>VLOOKUP(A2114,'متره برق'!A:K,9,FALSE)</f>
        <v>#N/A</v>
      </c>
      <c r="F2114" s="97">
        <f t="shared" si="74"/>
        <v>0</v>
      </c>
      <c r="G2114" s="98"/>
    </row>
    <row r="2115" spans="1:7" ht="32.25" thickBot="1">
      <c r="A2115" s="60">
        <f>'متره برق'!P5954</f>
        <v>210601</v>
      </c>
      <c r="B2115" s="60" t="str">
        <f>'متره برق'!Q5954</f>
        <v>كابل تلفن خاکي ژله فيلد از نوعA-2YF (L) 2Yb 2Y به قطر 0/6 ميليمتر، ده زوجي، براي نصب درون ترانشه.</v>
      </c>
      <c r="C2115" s="60" t="str">
        <f>'متره برق'!R5954</f>
        <v>مترطول</v>
      </c>
      <c r="D2115" s="60">
        <f>'متره برق'!S5954</f>
        <v>0</v>
      </c>
      <c r="E2115" s="94" t="e">
        <f>VLOOKUP(A2115,'متره برق'!A:K,9,FALSE)</f>
        <v>#N/A</v>
      </c>
      <c r="F2115" s="97">
        <f t="shared" si="74"/>
        <v>0</v>
      </c>
      <c r="G2115" s="98"/>
    </row>
    <row r="2116" spans="1:7" ht="32.25" thickBot="1">
      <c r="A2116" s="60">
        <f>'متره برق'!P5955</f>
        <v>210602</v>
      </c>
      <c r="B2116" s="60" t="str">
        <f>'متره برق'!Q5955</f>
        <v>كابل تلفن خاکي ژله فيلد از نوعA-2YF (L) 2Yb 2Y به قطر 0/6 ميليمتر، بيست زوجي، براي نصب درون ترانشه.</v>
      </c>
      <c r="C2116" s="60" t="str">
        <f>'متره برق'!R5955</f>
        <v>مترطول</v>
      </c>
      <c r="D2116" s="60">
        <f>'متره برق'!S5955</f>
        <v>102500</v>
      </c>
      <c r="E2116" s="94" t="e">
        <f>VLOOKUP(A2116,'متره برق'!A:K,9,FALSE)</f>
        <v>#N/A</v>
      </c>
      <c r="F2116" s="97">
        <f t="shared" si="74"/>
        <v>0</v>
      </c>
      <c r="G2116" s="98"/>
    </row>
    <row r="2117" spans="1:7" ht="32.25" thickBot="1">
      <c r="A2117" s="60">
        <f>'متره برق'!P5956</f>
        <v>210603</v>
      </c>
      <c r="B2117" s="60" t="str">
        <f>'متره برق'!Q5956</f>
        <v>كابل تلفن خاکي ژله فيلد از نوعA-2YF (L) 2Yb 2Y به قطر 0/6 ميليمتر، سي زوجي، براي نصب درون ترانشه.</v>
      </c>
      <c r="C2117" s="60" t="str">
        <f>'متره برق'!R5956</f>
        <v>مترطول</v>
      </c>
      <c r="D2117" s="60">
        <f>'متره برق'!S5956</f>
        <v>138000</v>
      </c>
      <c r="E2117" s="94" t="e">
        <f>VLOOKUP(A2117,'متره برق'!A:K,9,FALSE)</f>
        <v>#N/A</v>
      </c>
      <c r="F2117" s="97">
        <f t="shared" si="74"/>
        <v>0</v>
      </c>
      <c r="G2117" s="98"/>
    </row>
    <row r="2118" spans="1:7" ht="32.25" thickBot="1">
      <c r="A2118" s="60">
        <f>'متره برق'!P5957</f>
        <v>210604</v>
      </c>
      <c r="B2118" s="60" t="str">
        <f>'متره برق'!Q5957</f>
        <v>كابل تلفن خاکي ژله فيلد از نوعA-2YF (L) 2Yb 2Y به قطر 0/6 ميليمتر، چهل زوجي، براي نصب درون ترانشه.</v>
      </c>
      <c r="C2118" s="60" t="str">
        <f>'متره برق'!R5957</f>
        <v>مترطول</v>
      </c>
      <c r="D2118" s="60">
        <f>'متره برق'!S5957</f>
        <v>162500</v>
      </c>
      <c r="E2118" s="94" t="e">
        <f>VLOOKUP(A2118,'متره برق'!A:K,9,FALSE)</f>
        <v>#N/A</v>
      </c>
      <c r="F2118" s="97">
        <f t="shared" si="74"/>
        <v>0</v>
      </c>
      <c r="G2118" s="98"/>
    </row>
    <row r="2119" spans="1:7" ht="32.25" thickBot="1">
      <c r="A2119" s="60">
        <f>'متره برق'!P5958</f>
        <v>210605</v>
      </c>
      <c r="B2119" s="60" t="str">
        <f>'متره برق'!Q5958</f>
        <v>كابل تلفن خاکي ژله فيلد از نوعA-2YF (L) 2Yb 2Y به قطر 0/6 ميليمتر، پنجاه زوجي، براي نصب درون ترانشه.</v>
      </c>
      <c r="C2119" s="60" t="str">
        <f>'متره برق'!R5958</f>
        <v>مترطول</v>
      </c>
      <c r="D2119" s="60">
        <f>'متره برق'!S5958</f>
        <v>199000</v>
      </c>
      <c r="E2119" s="94" t="e">
        <f>VLOOKUP(A2119,'متره برق'!A:K,9,FALSE)</f>
        <v>#N/A</v>
      </c>
      <c r="F2119" s="97">
        <f t="shared" si="74"/>
        <v>0</v>
      </c>
      <c r="G2119" s="98"/>
    </row>
    <row r="2120" spans="1:7" ht="32.25" thickBot="1">
      <c r="A2120" s="60">
        <f>'متره برق'!P5959</f>
        <v>210606</v>
      </c>
      <c r="B2120" s="60" t="str">
        <f>'متره برق'!Q5959</f>
        <v>كابل تلفن خاکي ژله فيلد از نوعA-2YF (L) 2Yb 2Y به قطر 0/6 ميليمتر، هفتادزوجي، براي نصب درون ترانشه.</v>
      </c>
      <c r="C2120" s="60" t="str">
        <f>'متره برق'!R5959</f>
        <v>مترطول</v>
      </c>
      <c r="D2120" s="60">
        <f>'متره برق'!S5959</f>
        <v>245000</v>
      </c>
      <c r="E2120" s="94" t="e">
        <f>VLOOKUP(A2120,'متره برق'!A:K,9,FALSE)</f>
        <v>#N/A</v>
      </c>
      <c r="F2120" s="97">
        <f t="shared" si="74"/>
        <v>0</v>
      </c>
      <c r="G2120" s="98"/>
    </row>
    <row r="2121" spans="1:7" ht="32.25" thickBot="1">
      <c r="A2121" s="60">
        <f>'متره برق'!P5960</f>
        <v>210607</v>
      </c>
      <c r="B2121" s="60" t="str">
        <f>'متره برق'!Q5960</f>
        <v>كابل تلفن خاکي ژله فيلد از نوعA-2YF (L) 2Yb 2Y به قطر 0/6 ميليمتر، يكصدزوجي، براي نصب درون ترانشه.</v>
      </c>
      <c r="C2121" s="60" t="str">
        <f>'متره برق'!R5960</f>
        <v>مترطول</v>
      </c>
      <c r="D2121" s="60">
        <f>'متره برق'!S5960</f>
        <v>338500</v>
      </c>
      <c r="E2121" s="94" t="e">
        <f>VLOOKUP(A2121,'متره برق'!A:K,9,FALSE)</f>
        <v>#N/A</v>
      </c>
      <c r="F2121" s="97">
        <f t="shared" si="74"/>
        <v>0</v>
      </c>
      <c r="G2121" s="98"/>
    </row>
    <row r="2122" spans="1:7" ht="48" thickBot="1">
      <c r="A2122" s="60">
        <f>'متره برق'!P5961</f>
        <v>210608</v>
      </c>
      <c r="B2122" s="60" t="str">
        <f>'متره برق'!Q5961</f>
        <v>كابل تلفن خاکي ژله فيلد از نوعA-2YF (L) 2Yb 2Y به قطر 0/6 ميليمتر، يكصدوپنجاه زوجي، براي نصب درون ترانشه.</v>
      </c>
      <c r="C2122" s="60" t="str">
        <f>'متره برق'!R5961</f>
        <v>مترطول</v>
      </c>
      <c r="D2122" s="60">
        <f>'متره برق'!S5961</f>
        <v>447500</v>
      </c>
      <c r="E2122" s="94" t="e">
        <f>VLOOKUP(A2122,'متره برق'!A:K,9,FALSE)</f>
        <v>#N/A</v>
      </c>
      <c r="F2122" s="97">
        <f t="shared" si="74"/>
        <v>0</v>
      </c>
      <c r="G2122" s="98"/>
    </row>
    <row r="2123" spans="1:7" ht="48" thickBot="1">
      <c r="A2123" s="60">
        <f>'متره برق'!P5962</f>
        <v>210609</v>
      </c>
      <c r="B2123" s="60" t="str">
        <f>'متره برق'!Q5962</f>
        <v>كابل تلفن خاکي ژله فيلد از نوعA-2YF (L) 2Yb 2Y به قطر 0/6 ميليمتر، دويست زوجي، براي نصب درون ترانشه.</v>
      </c>
      <c r="C2123" s="60" t="str">
        <f>'متره برق'!R5962</f>
        <v>مترطول</v>
      </c>
      <c r="D2123" s="60">
        <f>'متره برق'!S5962</f>
        <v>617000</v>
      </c>
      <c r="E2123" s="94" t="e">
        <f>VLOOKUP(A2123,'متره برق'!A:K,9,FALSE)</f>
        <v>#N/A</v>
      </c>
      <c r="F2123" s="97">
        <f t="shared" si="74"/>
        <v>0</v>
      </c>
      <c r="G2123" s="98"/>
    </row>
    <row r="2124" spans="1:7" ht="32.25" thickBot="1">
      <c r="A2124" s="60">
        <f>'متره برق'!P5963</f>
        <v>210610</v>
      </c>
      <c r="B2124" s="60" t="str">
        <f>'متره برق'!Q5963</f>
        <v>كابل تلفن خاکي ژله فيلد از نوعA-2YF (L) 2Yb 2Y به قطر 0/6 ميليمتر، سيصدزوجي، براي نصب درون ترانشه.</v>
      </c>
      <c r="C2124" s="60" t="str">
        <f>'متره برق'!R5963</f>
        <v>مترطول</v>
      </c>
      <c r="D2124" s="60">
        <f>'متره برق'!S5963</f>
        <v>826000</v>
      </c>
      <c r="E2124" s="94" t="e">
        <f>VLOOKUP(A2124,'متره برق'!A:K,9,FALSE)</f>
        <v>#N/A</v>
      </c>
      <c r="F2124" s="97">
        <f t="shared" si="74"/>
        <v>0</v>
      </c>
      <c r="G2124" s="98"/>
    </row>
    <row r="2125" spans="1:7" ht="48" thickBot="1">
      <c r="A2125" s="60">
        <f>'متره برق'!P5964</f>
        <v>210611</v>
      </c>
      <c r="B2125" s="60" t="str">
        <f>'متره برق'!Q5964</f>
        <v>كابل تلفن خاکي ژله فيلد از نوعA-2YF (L) 2Yb 2Y به قطر 0/6 ميليمتر، چهارصدزوجي، براي نصب درون ترانشه.</v>
      </c>
      <c r="C2125" s="60" t="str">
        <f>'متره برق'!R5964</f>
        <v>مترطول</v>
      </c>
      <c r="D2125" s="60">
        <f>'متره برق'!S5964</f>
        <v>1086000</v>
      </c>
      <c r="E2125" s="94" t="e">
        <f>VLOOKUP(A2125,'متره برق'!A:K,9,FALSE)</f>
        <v>#N/A</v>
      </c>
      <c r="F2125" s="97">
        <f t="shared" si="74"/>
        <v>0</v>
      </c>
      <c r="G2125" s="98"/>
    </row>
    <row r="2126" spans="1:7" ht="32.25" thickBot="1">
      <c r="A2126" s="60">
        <f>'متره برق'!P5965</f>
        <v>210612</v>
      </c>
      <c r="B2126" s="60" t="str">
        <f>'متره برق'!Q5965</f>
        <v>كابل تلفن خاکي ژله فيلد از نوعA-2YF (L) 2Yb 2Y به قطر 0/6 ميليمتر، پانصدزوجي، براي نصب درون ترانشه.</v>
      </c>
      <c r="C2126" s="60" t="str">
        <f>'متره برق'!R5965</f>
        <v>مترطول</v>
      </c>
      <c r="D2126" s="60">
        <f>'متره برق'!S5965</f>
        <v>1327000</v>
      </c>
      <c r="E2126" s="94" t="e">
        <f>VLOOKUP(A2126,'متره برق'!A:K,9,FALSE)</f>
        <v>#N/A</v>
      </c>
      <c r="F2126" s="97">
        <f t="shared" si="74"/>
        <v>0</v>
      </c>
      <c r="G2126" s="98"/>
    </row>
    <row r="2127" spans="1:7" ht="32.25" thickBot="1">
      <c r="A2127" s="60">
        <f>'متره برق'!P5966</f>
        <v>210613</v>
      </c>
      <c r="B2127" s="60" t="str">
        <f>'متره برق'!Q5966</f>
        <v>كابل تلفن خاکي ژله فيلد از نوعA-2YF (L) 2Yb 2Y به قطر 0/6 ميليمتر، ششصدزوجي، براي نصب درون ترانشه.</v>
      </c>
      <c r="C2127" s="60" t="str">
        <f>'متره برق'!R5966</f>
        <v>مترطول</v>
      </c>
      <c r="D2127" s="60">
        <f>'متره برق'!S5966</f>
        <v>1570000</v>
      </c>
      <c r="E2127" s="94" t="e">
        <f>VLOOKUP(A2127,'متره برق'!A:K,9,FALSE)</f>
        <v>#N/A</v>
      </c>
      <c r="F2127" s="97">
        <f t="shared" si="74"/>
        <v>0</v>
      </c>
      <c r="G2127" s="98"/>
    </row>
    <row r="2128" spans="1:7" ht="48" thickBot="1">
      <c r="A2128" s="60">
        <f>'متره برق'!P5967</f>
        <v>210801</v>
      </c>
      <c r="B2128" s="60" t="str">
        <f>'متره برق'!Q5967</f>
        <v>كابل تلفن كانالي ژله فيلد از نوع A-2YF (L) 2Y به قطر 0/6 ميليمتر، ده زوجي، براي نصب روي ديوار يا داخل لوله يا روي سيني كابل.</v>
      </c>
      <c r="C2128" s="60" t="str">
        <f>'متره برق'!R5967</f>
        <v>مترطول</v>
      </c>
      <c r="D2128" s="60">
        <f>'متره برق'!S5967</f>
        <v>68800</v>
      </c>
      <c r="E2128" s="94" t="e">
        <f>VLOOKUP(A2128,'متره برق'!A:K,9,FALSE)</f>
        <v>#N/A</v>
      </c>
      <c r="F2128" s="97">
        <f t="shared" si="74"/>
        <v>0</v>
      </c>
      <c r="G2128" s="98"/>
    </row>
    <row r="2129" spans="1:7" ht="48" thickBot="1">
      <c r="A2129" s="60">
        <f>'متره برق'!P5968</f>
        <v>210802</v>
      </c>
      <c r="B2129" s="60" t="str">
        <f>'متره برق'!Q5968</f>
        <v>كابل تلفن كانالي ژله فيلد از نوعA-2YF (L) 2Y به قطر 0/6 ميليمتر، بيست زوجي، براي نصب روي ديوار يا داخل لوله يا روي سيني كابل.</v>
      </c>
      <c r="C2129" s="60" t="str">
        <f>'متره برق'!R5968</f>
        <v>مترطول</v>
      </c>
      <c r="D2129" s="60">
        <f>'متره برق'!S5968</f>
        <v>104000</v>
      </c>
      <c r="E2129" s="94" t="e">
        <f>VLOOKUP(A2129,'متره برق'!A:K,9,FALSE)</f>
        <v>#N/A</v>
      </c>
      <c r="F2129" s="97">
        <f t="shared" si="74"/>
        <v>0</v>
      </c>
      <c r="G2129" s="98"/>
    </row>
    <row r="2130" spans="1:7" ht="48" thickBot="1">
      <c r="A2130" s="60">
        <f>'متره برق'!P5969</f>
        <v>210803</v>
      </c>
      <c r="B2130" s="60" t="str">
        <f>'متره برق'!Q5969</f>
        <v>كابل تلفن كانالي ژله فيلد از نوعA-2YF (L) 2Y به قطر 0/6 ميليمتر، سي زوجي، براي نصب روي ديوار يا داخل لوله يا روي سيني كابل.</v>
      </c>
      <c r="C2130" s="60" t="str">
        <f>'متره برق'!R5969</f>
        <v>مترطول</v>
      </c>
      <c r="D2130" s="60">
        <f>'متره برق'!S5969</f>
        <v>144000</v>
      </c>
      <c r="E2130" s="94" t="e">
        <f>VLOOKUP(A2130,'متره برق'!A:K,9,FALSE)</f>
        <v>#N/A</v>
      </c>
      <c r="F2130" s="97">
        <f t="shared" si="74"/>
        <v>0</v>
      </c>
      <c r="G2130" s="98"/>
    </row>
    <row r="2131" spans="1:7" ht="48" thickBot="1">
      <c r="A2131" s="60">
        <f>'متره برق'!P5970</f>
        <v>210804</v>
      </c>
      <c r="B2131" s="60" t="str">
        <f>'متره برق'!Q5970</f>
        <v>كابل تلفن كانالي ژله فيلد از نوعA-2YF (L) 2Y به قطر 0/6 ميليمتر، چهل زوجي، براي نصب روي ديوار يا داخل لوله يا روي سيني كابل.</v>
      </c>
      <c r="C2131" s="60" t="str">
        <f>'متره برق'!R5970</f>
        <v>مترطول</v>
      </c>
      <c r="D2131" s="60">
        <f>'متره برق'!S5970</f>
        <v>167000</v>
      </c>
      <c r="E2131" s="94" t="e">
        <f>VLOOKUP(A2131,'متره برق'!A:K,9,FALSE)</f>
        <v>#N/A</v>
      </c>
      <c r="F2131" s="97">
        <f t="shared" si="74"/>
        <v>0</v>
      </c>
      <c r="G2131" s="98"/>
    </row>
    <row r="2132" spans="1:7" ht="48" thickBot="1">
      <c r="A2132" s="60">
        <f>'متره برق'!P5971</f>
        <v>210805</v>
      </c>
      <c r="B2132" s="60" t="str">
        <f>'متره برق'!Q5971</f>
        <v>كابل تلفن كانالي ژله فيلد از نوعA-2YF (L) 2Y به قطر 0/6 ميليمتر، پنجاه زوجي، براي نصب روي ديوار يا داخل لوله يا روي سيني كابل.</v>
      </c>
      <c r="C2132" s="60" t="str">
        <f>'متره برق'!R5971</f>
        <v>مترطول</v>
      </c>
      <c r="D2132" s="60">
        <f>'متره برق'!S5971</f>
        <v>205500</v>
      </c>
      <c r="E2132" s="94" t="e">
        <f>VLOOKUP(A2132,'متره برق'!A:K,9,FALSE)</f>
        <v>#N/A</v>
      </c>
      <c r="F2132" s="97">
        <f t="shared" si="74"/>
        <v>0</v>
      </c>
      <c r="G2132" s="98"/>
    </row>
    <row r="2133" spans="1:7" ht="48" thickBot="1">
      <c r="A2133" s="60">
        <f>'متره برق'!P5972</f>
        <v>210806</v>
      </c>
      <c r="B2133" s="60" t="str">
        <f>'متره برق'!Q5972</f>
        <v>كابل تلفن كانالي ژله فيلد از نوعA-2YF (L) 2Y به قطر 0/6 ميليمتر، هفتاد زوجي، براي نصب روي ديوار يا داخل لوله يا روي سيني كابل.</v>
      </c>
      <c r="C2133" s="60" t="str">
        <f>'متره برق'!R5972</f>
        <v>مترطول</v>
      </c>
      <c r="D2133" s="60">
        <f>'متره برق'!S5972</f>
        <v>249500</v>
      </c>
      <c r="E2133" s="94" t="e">
        <f>VLOOKUP(A2133,'متره برق'!A:K,9,FALSE)</f>
        <v>#N/A</v>
      </c>
      <c r="F2133" s="97">
        <f t="shared" si="74"/>
        <v>0</v>
      </c>
      <c r="G2133" s="98"/>
    </row>
    <row r="2134" spans="1:7" ht="48" thickBot="1">
      <c r="A2134" s="60">
        <f>'متره برق'!P5973</f>
        <v>210807</v>
      </c>
      <c r="B2134" s="60" t="str">
        <f>'متره برق'!Q5973</f>
        <v>كابل تلفن كانالي ژله فيلد از نوعA-2YF (L) 2Y به قطر 0/6 ميليمتر، يكصد زوجي، براي نصب روي ديوار يا داخل لوله يا روي سيني كابل.</v>
      </c>
      <c r="C2134" s="60" t="str">
        <f>'متره برق'!R5973</f>
        <v>مترطول</v>
      </c>
      <c r="D2134" s="60">
        <f>'متره برق'!S5973</f>
        <v>349000</v>
      </c>
      <c r="E2134" s="94" t="e">
        <f>VLOOKUP(A2134,'متره برق'!A:K,9,FALSE)</f>
        <v>#N/A</v>
      </c>
      <c r="F2134" s="97">
        <f t="shared" si="74"/>
        <v>0</v>
      </c>
      <c r="G2134" s="98"/>
    </row>
    <row r="2135" spans="1:7" ht="48" thickBot="1">
      <c r="A2135" s="60">
        <f>'متره برق'!P5974</f>
        <v>210808</v>
      </c>
      <c r="B2135" s="60" t="str">
        <f>'متره برق'!Q5974</f>
        <v>كابل تلفن كانالي ژله فيلد از نوعA-2YF (L) 2Y به قطر 0/6 ميليمتر، يكصد و پنجاه زوجي، براي نصب روي ديوار يا داخل لوله يا روي سيني كابل.</v>
      </c>
      <c r="C2135" s="60" t="str">
        <f>'متره برق'!R5974</f>
        <v>مترطول</v>
      </c>
      <c r="D2135" s="60">
        <f>'متره برق'!S5974</f>
        <v>488500</v>
      </c>
      <c r="E2135" s="94" t="e">
        <f>VLOOKUP(A2135,'متره برق'!A:K,9,FALSE)</f>
        <v>#N/A</v>
      </c>
      <c r="F2135" s="97">
        <f t="shared" si="74"/>
        <v>0</v>
      </c>
      <c r="G2135" s="98"/>
    </row>
    <row r="2136" spans="1:7" ht="48" thickBot="1">
      <c r="A2136" s="60">
        <f>'متره برق'!P5975</f>
        <v>210809</v>
      </c>
      <c r="B2136" s="60" t="str">
        <f>'متره برق'!Q5975</f>
        <v>كابل تلفن كانالي ژله فيلد از نوعA-2YF (L) 2Y به قطر 0/6 ميليمتر، دويست زوجي، براي نصب روي ديوار يا داخل لوله يا روي سيني كابل.</v>
      </c>
      <c r="C2136" s="60" t="str">
        <f>'متره برق'!R5975</f>
        <v>مترطول</v>
      </c>
      <c r="D2136" s="60">
        <f>'متره برق'!S5975</f>
        <v>629500</v>
      </c>
      <c r="E2136" s="94" t="e">
        <f>VLOOKUP(A2136,'متره برق'!A:K,9,FALSE)</f>
        <v>#N/A</v>
      </c>
      <c r="F2136" s="97">
        <f t="shared" si="74"/>
        <v>0</v>
      </c>
      <c r="G2136" s="98"/>
    </row>
    <row r="2137" spans="1:7" ht="48" thickBot="1">
      <c r="A2137" s="60">
        <f>'متره برق'!P5976</f>
        <v>210810</v>
      </c>
      <c r="B2137" s="60" t="str">
        <f>'متره برق'!Q5976</f>
        <v>كابل تلفن كانالي ژله فيلد از نوعA-2YF (L) 2Y به قطر 0/6 ميليمتر، سيصد زوجي، براي نصب روي ديوار يا داخل لوله يا روي سيني كابل.</v>
      </c>
      <c r="C2137" s="60" t="str">
        <f>'متره برق'!R5976</f>
        <v>مترطول</v>
      </c>
      <c r="D2137" s="60">
        <f>'متره برق'!S5976</f>
        <v>882500</v>
      </c>
      <c r="E2137" s="94" t="e">
        <f>VLOOKUP(A2137,'متره برق'!A:K,9,FALSE)</f>
        <v>#N/A</v>
      </c>
      <c r="F2137" s="97">
        <f t="shared" si="74"/>
        <v>0</v>
      </c>
      <c r="G2137" s="98"/>
    </row>
    <row r="2138" spans="1:7" ht="48" thickBot="1">
      <c r="A2138" s="60">
        <f>'متره برق'!P5977</f>
        <v>210811</v>
      </c>
      <c r="B2138" s="60" t="str">
        <f>'متره برق'!Q5977</f>
        <v>كابل تلفن كانالي ژله فيلد از نوعA-2YF (L) 2Y به قطر 0/6 ميليمتر، چهار صد زوجي، براي نصب روي ديوار يا داخل لوله يا روي سيني كابل.</v>
      </c>
      <c r="C2138" s="60" t="str">
        <f>'متره برق'!R5977</f>
        <v>مترطول</v>
      </c>
      <c r="D2138" s="60">
        <f>'متره برق'!S5977</f>
        <v>1164000</v>
      </c>
      <c r="E2138" s="94" t="e">
        <f>VLOOKUP(A2138,'متره برق'!A:K,9,FALSE)</f>
        <v>#N/A</v>
      </c>
      <c r="F2138" s="97">
        <f t="shared" si="74"/>
        <v>0</v>
      </c>
      <c r="G2138" s="98"/>
    </row>
    <row r="2139" spans="1:7" ht="48" thickBot="1">
      <c r="A2139" s="60">
        <f>'متره برق'!P5978</f>
        <v>210812</v>
      </c>
      <c r="B2139" s="60" t="str">
        <f>'متره برق'!Q5978</f>
        <v>كابل تلفن كانالي ژله فيلد از نوعA-2YF (L) 2Y به قطر 0/6 ميليمتر، پانصد زوجي، براي نصب روي ديوار يا داخل لوله يا روي سيني كابل</v>
      </c>
      <c r="C2139" s="60" t="str">
        <f>'متره برق'!R5978</f>
        <v>مترطول</v>
      </c>
      <c r="D2139" s="60">
        <f>'متره برق'!S5978</f>
        <v>1476000</v>
      </c>
      <c r="E2139" s="94" t="e">
        <f>VLOOKUP(A2139,'متره برق'!A:K,9,FALSE)</f>
        <v>#N/A</v>
      </c>
      <c r="F2139" s="97">
        <f t="shared" si="74"/>
        <v>0</v>
      </c>
      <c r="G2139" s="98"/>
    </row>
    <row r="2140" spans="1:7" ht="48" thickBot="1">
      <c r="A2140" s="60">
        <f>'متره برق'!P5979</f>
        <v>210813</v>
      </c>
      <c r="B2140" s="60" t="str">
        <f>'متره برق'!Q5979</f>
        <v>كابل تلفن كانالي ژله فيلد از نوعA-2YF (L) 2Y به قطر 0/6 ميليمتر، ششصد زوجي، براي نصب روي ديوار يا داخل لوله يا روي سيني كابل.</v>
      </c>
      <c r="C2140" s="60" t="str">
        <f>'متره برق'!R5979</f>
        <v>مترطول</v>
      </c>
      <c r="D2140" s="60">
        <f>'متره برق'!S5979</f>
        <v>1496000</v>
      </c>
      <c r="E2140" s="94" t="e">
        <f>VLOOKUP(A2140,'متره برق'!A:K,9,FALSE)</f>
        <v>#N/A</v>
      </c>
      <c r="F2140" s="97">
        <f t="shared" si="74"/>
        <v>0</v>
      </c>
      <c r="G2140" s="98"/>
    </row>
    <row r="2141" spans="1:7" ht="48" thickBot="1">
      <c r="A2141" s="60">
        <f>'متره برق'!P5980</f>
        <v>211001</v>
      </c>
      <c r="B2141" s="60" t="str">
        <f>'متره برق'!Q5980</f>
        <v>كابل تلفن هوايي مهاردار با روکش و عايق پلي‌اتيلن از نوعA-2Y (L) 2Y-T به قطر 0/6 ميليمتر، دو زوجي، براي نصب روي تير نگهدارنده.</v>
      </c>
      <c r="C2141" s="60" t="str">
        <f>'متره برق'!R5980</f>
        <v>مترطول</v>
      </c>
      <c r="D2141" s="60">
        <f>'متره برق'!S5980</f>
        <v>0</v>
      </c>
      <c r="E2141" s="94" t="e">
        <f>VLOOKUP(A2141,'متره برق'!A:K,9,FALSE)</f>
        <v>#N/A</v>
      </c>
      <c r="F2141" s="97">
        <f t="shared" si="74"/>
        <v>0</v>
      </c>
      <c r="G2141" s="98"/>
    </row>
    <row r="2142" spans="1:7" ht="48" thickBot="1">
      <c r="A2142" s="60">
        <f>'متره برق'!P5981</f>
        <v>211002</v>
      </c>
      <c r="B2142" s="60" t="str">
        <f>'متره برق'!Q5981</f>
        <v>كابل تلفن هوايي مهاردار با روکش و عايق پلي‌اتيلن از نوعA-2Y (L) 2Y-T به قطر 0/6 ميليمتر، سه زوجي، براي نصب روي تير نگهدارنده.</v>
      </c>
      <c r="C2142" s="60" t="str">
        <f>'متره برق'!R5981</f>
        <v>مترطول</v>
      </c>
      <c r="D2142" s="60">
        <f>'متره برق'!S5981</f>
        <v>0</v>
      </c>
      <c r="E2142" s="94" t="e">
        <f>VLOOKUP(A2142,'متره برق'!A:K,9,FALSE)</f>
        <v>#N/A</v>
      </c>
      <c r="F2142" s="97">
        <f t="shared" si="74"/>
        <v>0</v>
      </c>
      <c r="G2142" s="98"/>
    </row>
    <row r="2143" spans="1:7" ht="48" thickBot="1">
      <c r="A2143" s="60">
        <f>'متره برق'!P5982</f>
        <v>211003</v>
      </c>
      <c r="B2143" s="60" t="str">
        <f>'متره برق'!Q5982</f>
        <v>كابل تلفن هوايي مهاردار با روکش و عايق پلي‌اتيلن از نوعA-2Y (L) 2Y-T به قطر 0/6 ميليمتر، چهار زوجي، براي نصب روي تير نگهدارنده.</v>
      </c>
      <c r="C2143" s="60" t="str">
        <f>'متره برق'!R5982</f>
        <v>مترطول</v>
      </c>
      <c r="D2143" s="60">
        <f>'متره برق'!S5982</f>
        <v>0</v>
      </c>
      <c r="E2143" s="94" t="e">
        <f>VLOOKUP(A2143,'متره برق'!A:K,9,FALSE)</f>
        <v>#N/A</v>
      </c>
      <c r="F2143" s="97">
        <f t="shared" si="74"/>
        <v>0</v>
      </c>
      <c r="G2143" s="98"/>
    </row>
    <row r="2144" spans="1:7" ht="48" thickBot="1">
      <c r="A2144" s="60">
        <f>'متره برق'!P5983</f>
        <v>211004</v>
      </c>
      <c r="B2144" s="60" t="str">
        <f>'متره برق'!Q5983</f>
        <v>كابل تلفن هوايي مهاردار با روکش و عايق پلي‌اتيلن از نوعA-2Y (L) 2Y-T به قطر 0/6 ميليمتر، پنج زوجي، براي نصب روي تير نگهدارنده.</v>
      </c>
      <c r="C2144" s="60" t="str">
        <f>'متره برق'!R5983</f>
        <v>مترطول</v>
      </c>
      <c r="D2144" s="60">
        <f>'متره برق'!S5983</f>
        <v>0</v>
      </c>
      <c r="E2144" s="94" t="e">
        <f>VLOOKUP(A2144,'متره برق'!A:K,9,FALSE)</f>
        <v>#N/A</v>
      </c>
      <c r="F2144" s="97">
        <f t="shared" ref="F2144:F2207" si="75">IF(ISNA(E2144*D2144),0,ROUND((E2144*D2144),0))</f>
        <v>0</v>
      </c>
      <c r="G2144" s="98"/>
    </row>
    <row r="2145" spans="1:7" ht="48" thickBot="1">
      <c r="A2145" s="60">
        <f>'متره برق'!P5984</f>
        <v>211005</v>
      </c>
      <c r="B2145" s="60" t="str">
        <f>'متره برق'!Q5984</f>
        <v>كابل تلفن هوايي مهاردار با روکش و عايق پلي‌اتيلن از نوعA-2Y (L) 2Y-T به قطر 0/6 ميليمتر، شش زوجي، براي نصب روي تير نگهدارنده.</v>
      </c>
      <c r="C2145" s="60" t="str">
        <f>'متره برق'!R5984</f>
        <v>مترطول</v>
      </c>
      <c r="D2145" s="60">
        <f>'متره برق'!S5984</f>
        <v>0</v>
      </c>
      <c r="E2145" s="94" t="e">
        <f>VLOOKUP(A2145,'متره برق'!A:K,9,FALSE)</f>
        <v>#N/A</v>
      </c>
      <c r="F2145" s="97">
        <f t="shared" si="75"/>
        <v>0</v>
      </c>
      <c r="G2145" s="98"/>
    </row>
    <row r="2146" spans="1:7" ht="48" thickBot="1">
      <c r="A2146" s="60">
        <f>'متره برق'!P5985</f>
        <v>211006</v>
      </c>
      <c r="B2146" s="60" t="str">
        <f>'متره برق'!Q5985</f>
        <v>كابل تلفن هوايي مهاردار با روکش و عايق پلي‌اتيلن از نوعA-2Y (L) 2Y-T به قطر 0/6 ميليمتر، هشت زوجي، براي نصب روي تير نگهدارنده.</v>
      </c>
      <c r="C2146" s="60" t="str">
        <f>'متره برق'!R5985</f>
        <v>مترطول</v>
      </c>
      <c r="D2146" s="60">
        <f>'متره برق'!S5985</f>
        <v>0</v>
      </c>
      <c r="E2146" s="94" t="e">
        <f>VLOOKUP(A2146,'متره برق'!A:K,9,FALSE)</f>
        <v>#N/A</v>
      </c>
      <c r="F2146" s="97">
        <f t="shared" si="75"/>
        <v>0</v>
      </c>
      <c r="G2146" s="98"/>
    </row>
    <row r="2147" spans="1:7" ht="48" thickBot="1">
      <c r="A2147" s="60">
        <f>'متره برق'!P5986</f>
        <v>211007</v>
      </c>
      <c r="B2147" s="60" t="str">
        <f>'متره برق'!Q5986</f>
        <v>كابل تلفن هوايي مهاردار با روکش و عايق پلي‌اتيلن از نوعA-2Y (L) 2Y-T به قطر 0/6 ميليمتر، ده زوجي، براي نصب روي تير نگهدارنده.</v>
      </c>
      <c r="C2147" s="60" t="str">
        <f>'متره برق'!R5986</f>
        <v>مترطول</v>
      </c>
      <c r="D2147" s="60">
        <f>'متره برق'!S5986</f>
        <v>37000</v>
      </c>
      <c r="E2147" s="94" t="e">
        <f>VLOOKUP(A2147,'متره برق'!A:K,9,FALSE)</f>
        <v>#N/A</v>
      </c>
      <c r="F2147" s="97">
        <f t="shared" si="75"/>
        <v>0</v>
      </c>
      <c r="G2147" s="98"/>
    </row>
    <row r="2148" spans="1:7" ht="48" thickBot="1">
      <c r="A2148" s="60">
        <f>'متره برق'!P5987</f>
        <v>211008</v>
      </c>
      <c r="B2148" s="60" t="str">
        <f>'متره برق'!Q5987</f>
        <v>كابل تلفن هوايي مهاردار با روکش و عايق پلي‌اتيلن از نوعA-2Y (L) 2Y-T به قطر 0/6 ميليمتر، پانزده زوجي، براي نصب روي تير نگهدارنده.</v>
      </c>
      <c r="C2148" s="60" t="str">
        <f>'متره برق'!R5987</f>
        <v>مترطول</v>
      </c>
      <c r="D2148" s="60">
        <f>'متره برق'!S5987</f>
        <v>42400</v>
      </c>
      <c r="E2148" s="94" t="e">
        <f>VLOOKUP(A2148,'متره برق'!A:K,9,FALSE)</f>
        <v>#N/A</v>
      </c>
      <c r="F2148" s="97">
        <f t="shared" si="75"/>
        <v>0</v>
      </c>
      <c r="G2148" s="98"/>
    </row>
    <row r="2149" spans="1:7" ht="48" thickBot="1">
      <c r="A2149" s="60">
        <f>'متره برق'!P5988</f>
        <v>211009</v>
      </c>
      <c r="B2149" s="60" t="str">
        <f>'متره برق'!Q5988</f>
        <v>كابل تلفن هوايي مهاردار با روکش و عايق پلي‌اتيلن از نوعA-2Y (L) 2Y-T به قطر 0/6 ميليمتر، بيست زوجي، براي نصب روي تير نگهدارنده.</v>
      </c>
      <c r="C2149" s="60" t="str">
        <f>'متره برق'!R5988</f>
        <v>مترطول</v>
      </c>
      <c r="D2149" s="60">
        <f>'متره برق'!S5988</f>
        <v>57000</v>
      </c>
      <c r="E2149" s="94" t="e">
        <f>VLOOKUP(A2149,'متره برق'!A:K,9,FALSE)</f>
        <v>#N/A</v>
      </c>
      <c r="F2149" s="97">
        <f t="shared" si="75"/>
        <v>0</v>
      </c>
      <c r="G2149" s="98"/>
    </row>
    <row r="2150" spans="1:7" ht="48" thickBot="1">
      <c r="A2150" s="60">
        <f>'متره برق'!P5989</f>
        <v>211010</v>
      </c>
      <c r="B2150" s="60" t="str">
        <f>'متره برق'!Q5989</f>
        <v>كابل تلفن هوايي مهاردار با روکش و عايق پلي‌اتيلن از نوعA-2Y (L) 2Y-T به قطر 0/6 ميليمتر، بيست و پنج زوجي، براي نصب روي تير نگهدارنده.</v>
      </c>
      <c r="C2150" s="60" t="str">
        <f>'متره برق'!R5989</f>
        <v>مترطول</v>
      </c>
      <c r="D2150" s="60">
        <f>'متره برق'!S5989</f>
        <v>66200</v>
      </c>
      <c r="E2150" s="94" t="e">
        <f>VLOOKUP(A2150,'متره برق'!A:K,9,FALSE)</f>
        <v>#N/A</v>
      </c>
      <c r="F2150" s="97">
        <f t="shared" si="75"/>
        <v>0</v>
      </c>
      <c r="G2150" s="98"/>
    </row>
    <row r="2151" spans="1:7" ht="48" thickBot="1">
      <c r="A2151" s="60">
        <f>'متره برق'!P5990</f>
        <v>211011</v>
      </c>
      <c r="B2151" s="60" t="str">
        <f>'متره برق'!Q5990</f>
        <v>كابل تلفن هوايي مهاردار با روکش و عايق پلي‌اتيلن از نوعA-2Y (L) 2Y-T به قطر 0/6 ميليمتر، سي زوجي، براي نصب روي تير نگهدارنده.</v>
      </c>
      <c r="C2151" s="60" t="str">
        <f>'متره برق'!R5990</f>
        <v>مترطول</v>
      </c>
      <c r="D2151" s="60">
        <f>'متره برق'!S5990</f>
        <v>83500</v>
      </c>
      <c r="E2151" s="94" t="e">
        <f>VLOOKUP(A2151,'متره برق'!A:K,9,FALSE)</f>
        <v>#N/A</v>
      </c>
      <c r="F2151" s="97">
        <f t="shared" si="75"/>
        <v>0</v>
      </c>
      <c r="G2151" s="98"/>
    </row>
    <row r="2152" spans="1:7" ht="48" thickBot="1">
      <c r="A2152" s="60">
        <f>'متره برق'!P5991</f>
        <v>211012</v>
      </c>
      <c r="B2152" s="60" t="str">
        <f>'متره برق'!Q5991</f>
        <v>كابل تلفن هوايي مهاردار با روکش و عايق پلي‌اتيلن از نوعA-2Y (L) 2Y-T به قطر 0/6 ميليمتر، چهل زوجي، براي نصب روي تير نگهدارنده.</v>
      </c>
      <c r="C2152" s="60" t="str">
        <f>'متره برق'!R5991</f>
        <v>مترطول</v>
      </c>
      <c r="D2152" s="60">
        <f>'متره برق'!S5991</f>
        <v>112500</v>
      </c>
      <c r="E2152" s="94" t="e">
        <f>VLOOKUP(A2152,'متره برق'!A:K,9,FALSE)</f>
        <v>#N/A</v>
      </c>
      <c r="F2152" s="97">
        <f t="shared" si="75"/>
        <v>0</v>
      </c>
      <c r="G2152" s="98"/>
    </row>
    <row r="2153" spans="1:7" ht="48" thickBot="1">
      <c r="A2153" s="60">
        <f>'متره برق'!P5992</f>
        <v>211013</v>
      </c>
      <c r="B2153" s="60" t="str">
        <f>'متره برق'!Q5992</f>
        <v>كابل تلفن هوايي مهاردار با روکش و عايق پلي‌اتيلن از نوعA-2Y (L) 2Y-T به قطر 0/6 ميليمتر، پنجاه زوجي، براي نصب روي تير نگهدارنده.</v>
      </c>
      <c r="C2153" s="60" t="str">
        <f>'متره برق'!R5992</f>
        <v>مترطول</v>
      </c>
      <c r="D2153" s="60">
        <f>'متره برق'!S5992</f>
        <v>134000</v>
      </c>
      <c r="E2153" s="94" t="e">
        <f>VLOOKUP(A2153,'متره برق'!A:K,9,FALSE)</f>
        <v>#N/A</v>
      </c>
      <c r="F2153" s="97">
        <f t="shared" si="75"/>
        <v>0</v>
      </c>
      <c r="G2153" s="98"/>
    </row>
    <row r="2154" spans="1:7" ht="48" thickBot="1">
      <c r="A2154" s="60">
        <f>'متره برق'!P5993</f>
        <v>211014</v>
      </c>
      <c r="B2154" s="60" t="str">
        <f>'متره برق'!Q5993</f>
        <v>كابل تلفن هوايي مهاردار با روکش و عايق پلي‌اتيلن از نوعA-2Y (L) 2Y-T به قطر 0/6 ميليمتر، شصت زوجي، براي نصب روي تير نگهدارنده.</v>
      </c>
      <c r="C2154" s="60" t="str">
        <f>'متره برق'!R5993</f>
        <v>مترطول</v>
      </c>
      <c r="D2154" s="60">
        <f>'متره برق'!S5993</f>
        <v>181500</v>
      </c>
      <c r="E2154" s="94" t="e">
        <f>VLOOKUP(A2154,'متره برق'!A:K,9,FALSE)</f>
        <v>#N/A</v>
      </c>
      <c r="F2154" s="97">
        <f t="shared" si="75"/>
        <v>0</v>
      </c>
      <c r="G2154" s="98"/>
    </row>
    <row r="2155" spans="1:7" ht="48" thickBot="1">
      <c r="A2155" s="60">
        <f>'متره برق'!P5994</f>
        <v>211015</v>
      </c>
      <c r="B2155" s="60" t="str">
        <f>'متره برق'!Q5994</f>
        <v>كابل تلفن هوايي مهاردار با روکش و عايق پلي‌اتيلن از نوعA-2Y (L) 2Y-T به قطر 0/6 ميليمتر، هفتاد زوجي، براي نصب روي تير نگهدارنده.</v>
      </c>
      <c r="C2155" s="60" t="str">
        <f>'متره برق'!R5994</f>
        <v>مترطول</v>
      </c>
      <c r="D2155" s="60">
        <f>'متره برق'!S5994</f>
        <v>182500</v>
      </c>
      <c r="E2155" s="94" t="e">
        <f>VLOOKUP(A2155,'متره برق'!A:K,9,FALSE)</f>
        <v>#N/A</v>
      </c>
      <c r="F2155" s="97">
        <f t="shared" si="75"/>
        <v>0</v>
      </c>
      <c r="G2155" s="98"/>
    </row>
    <row r="2156" spans="1:7" ht="48" thickBot="1">
      <c r="A2156" s="60">
        <f>'متره برق'!P5995</f>
        <v>211016</v>
      </c>
      <c r="B2156" s="60" t="str">
        <f>'متره برق'!Q5995</f>
        <v>كابل تلفن هوايي مهاردار با روکش و عايق پلي‌اتيلن از نوعA-2Y (L) 2Y-T به قطر 0/6 ميليمتر، هشتاد زوجي، براي نصب روي تير نگهدارنده.</v>
      </c>
      <c r="C2156" s="60" t="str">
        <f>'متره برق'!R5995</f>
        <v>مترطول</v>
      </c>
      <c r="D2156" s="60">
        <f>'متره برق'!S5995</f>
        <v>191500</v>
      </c>
      <c r="E2156" s="94" t="e">
        <f>VLOOKUP(A2156,'متره برق'!A:K,9,FALSE)</f>
        <v>#N/A</v>
      </c>
      <c r="F2156" s="97">
        <f t="shared" si="75"/>
        <v>0</v>
      </c>
      <c r="G2156" s="98"/>
    </row>
    <row r="2157" spans="1:7" ht="48" thickBot="1">
      <c r="A2157" s="60">
        <f>'متره برق'!P5996</f>
        <v>211017</v>
      </c>
      <c r="B2157" s="60" t="str">
        <f>'متره برق'!Q5996</f>
        <v>كابل تلفن هوايي مهاردار با روکش و عايق پلي‌اتيلن از نوعA-2Y (L) 2Y-T به قطر 0/6 ميليمتر، صد زوجي، براي نصب روي تير نگهدارنده.</v>
      </c>
      <c r="C2157" s="60" t="str">
        <f>'متره برق'!R5996</f>
        <v>مترطول</v>
      </c>
      <c r="D2157" s="60">
        <f>'متره برق'!S5996</f>
        <v>263000</v>
      </c>
      <c r="E2157" s="94" t="e">
        <f>VLOOKUP(A2157,'متره برق'!A:K,9,FALSE)</f>
        <v>#N/A</v>
      </c>
      <c r="F2157" s="97">
        <f t="shared" si="75"/>
        <v>0</v>
      </c>
      <c r="G2157" s="98"/>
    </row>
    <row r="2158" spans="1:7" ht="48" thickBot="1">
      <c r="A2158" s="60">
        <f>'متره برق'!P5997</f>
        <v>211018</v>
      </c>
      <c r="B2158" s="60" t="str">
        <f>'متره برق'!Q5997</f>
        <v>كابل تلفن هوايي مهاردار با روکش و عايق پلي‌اتيلن از نوعA-2Y (L) 2Y-T به قطر 0/6 ميليمتر، صد و پنجاه زوجي، براي نصب روي تير نگهدارنده.</v>
      </c>
      <c r="C2158" s="60" t="str">
        <f>'متره برق'!R5997</f>
        <v>مترطول</v>
      </c>
      <c r="D2158" s="60">
        <f>'متره برق'!S5997</f>
        <v>0</v>
      </c>
      <c r="E2158" s="94" t="e">
        <f>VLOOKUP(A2158,'متره برق'!A:K,9,FALSE)</f>
        <v>#N/A</v>
      </c>
      <c r="F2158" s="97">
        <f t="shared" si="75"/>
        <v>0</v>
      </c>
      <c r="G2158" s="98"/>
    </row>
    <row r="2159" spans="1:7" ht="48" thickBot="1">
      <c r="A2159" s="60">
        <f>'متره برق'!P5998</f>
        <v>211019</v>
      </c>
      <c r="B2159" s="60" t="str">
        <f>'متره برق'!Q5998</f>
        <v>كابل تلفن هوايي مهاردار با روکش و عايق پلي‌اتيلن از نوعA-2Y (L) 2Y-T به قطر 0/6 ميليمتر، دويست زوجي، براي نصب روي تير نگهدارنده.</v>
      </c>
      <c r="C2159" s="60" t="str">
        <f>'متره برق'!R5998</f>
        <v>مترطول</v>
      </c>
      <c r="D2159" s="60">
        <f>'متره برق'!S5998</f>
        <v>0</v>
      </c>
      <c r="E2159" s="94" t="e">
        <f>VLOOKUP(A2159,'متره برق'!A:K,9,FALSE)</f>
        <v>#N/A</v>
      </c>
      <c r="F2159" s="97">
        <f t="shared" si="75"/>
        <v>0</v>
      </c>
      <c r="G2159" s="98"/>
    </row>
    <row r="2160" spans="1:7" ht="32.25" thickBot="1">
      <c r="A2160" s="60">
        <f>'متره برق'!P5999</f>
        <v>211201</v>
      </c>
      <c r="B2160" s="60" t="str">
        <f>'متره برق'!Q5999</f>
        <v>سيم تلفن تابيده دولا به قطر 0/6 ميليمتر با روکش پلاستيکي.</v>
      </c>
      <c r="C2160" s="60" t="str">
        <f>'متره برق'!R5999</f>
        <v>مترطول</v>
      </c>
      <c r="D2160" s="60">
        <f>'متره برق'!S5999</f>
        <v>5190</v>
      </c>
      <c r="E2160" s="94" t="e">
        <f>VLOOKUP(A2160,'متره برق'!A:K,9,FALSE)</f>
        <v>#N/A</v>
      </c>
      <c r="F2160" s="97">
        <f t="shared" si="75"/>
        <v>0</v>
      </c>
      <c r="G2160" s="98"/>
    </row>
    <row r="2161" spans="1:7" ht="32.25" thickBot="1">
      <c r="A2161" s="60">
        <f>'متره برق'!P6000</f>
        <v>211202</v>
      </c>
      <c r="B2161" s="60" t="str">
        <f>'متره برق'!Q6000</f>
        <v>سيم تلفن تابيده سه لا به قطر 0/6 ميليمتر با روکش پلاستيکي.</v>
      </c>
      <c r="C2161" s="60" t="str">
        <f>'متره برق'!R6000</f>
        <v>مترطول</v>
      </c>
      <c r="D2161" s="60">
        <f>'متره برق'!S6000</f>
        <v>6900</v>
      </c>
      <c r="E2161" s="94" t="e">
        <f>VLOOKUP(A2161,'متره برق'!A:K,9,FALSE)</f>
        <v>#N/A</v>
      </c>
      <c r="F2161" s="97">
        <f t="shared" si="75"/>
        <v>0</v>
      </c>
      <c r="G2161" s="98"/>
    </row>
    <row r="2162" spans="1:7" ht="32.25" thickBot="1">
      <c r="A2162" s="60">
        <f>'متره برق'!P6001</f>
        <v>211301</v>
      </c>
      <c r="B2162" s="60" t="str">
        <f>'متره برق'!Q6001</f>
        <v>کابل نوري ژله فيلد کانالي از نوع SM 12×12 براي نصب در داخل کانال.</v>
      </c>
      <c r="C2162" s="60" t="str">
        <f>'متره برق'!R6001</f>
        <v>مترطول</v>
      </c>
      <c r="D2162" s="60">
        <f>'متره برق'!S6001</f>
        <v>130500</v>
      </c>
      <c r="E2162" s="94" t="e">
        <f>VLOOKUP(A2162,'متره برق'!A:K,9,FALSE)</f>
        <v>#N/A</v>
      </c>
      <c r="F2162" s="97">
        <f t="shared" si="75"/>
        <v>0</v>
      </c>
      <c r="G2162" s="98"/>
    </row>
    <row r="2163" spans="1:7" ht="32.25" thickBot="1">
      <c r="A2163" s="60">
        <f>'متره برق'!P6002</f>
        <v>211302</v>
      </c>
      <c r="B2163" s="60" t="str">
        <f>'متره برق'!Q6002</f>
        <v>کابل نوري ژله فيلد کانالي از نوع SM 6×12 براي نصب در داخل کانال.</v>
      </c>
      <c r="C2163" s="60" t="str">
        <f>'متره برق'!R6002</f>
        <v>مترطول</v>
      </c>
      <c r="D2163" s="60">
        <f>'متره برق'!S6002</f>
        <v>101500</v>
      </c>
      <c r="E2163" s="94" t="e">
        <f>VLOOKUP(A2163,'متره برق'!A:K,9,FALSE)</f>
        <v>#N/A</v>
      </c>
      <c r="F2163" s="97">
        <f t="shared" si="75"/>
        <v>0</v>
      </c>
      <c r="G2163" s="98"/>
    </row>
    <row r="2164" spans="1:7" ht="32.25" thickBot="1">
      <c r="A2164" s="60">
        <f>'متره برق'!P6003</f>
        <v>211303</v>
      </c>
      <c r="B2164" s="60" t="str">
        <f>'متره برق'!Q6003</f>
        <v>کابل نوري ژله فيلد کانالي از نوع SM 6×8 براي نصب در داخل کانال.</v>
      </c>
      <c r="C2164" s="60" t="str">
        <f>'متره برق'!R6003</f>
        <v>مترطول</v>
      </c>
      <c r="D2164" s="60">
        <f>'متره برق'!S6003</f>
        <v>75500</v>
      </c>
      <c r="E2164" s="94" t="e">
        <f>VLOOKUP(A2164,'متره برق'!A:K,9,FALSE)</f>
        <v>#N/A</v>
      </c>
      <c r="F2164" s="97">
        <f t="shared" si="75"/>
        <v>0</v>
      </c>
      <c r="G2164" s="98"/>
    </row>
    <row r="2165" spans="1:7" ht="32.25" thickBot="1">
      <c r="A2165" s="60">
        <f>'متره برق'!P6004</f>
        <v>211304</v>
      </c>
      <c r="B2165" s="60" t="str">
        <f>'متره برق'!Q6004</f>
        <v>کابل نوري ژله فيلد کانالي از نوع SM 6×4 براي نصب در داخل کانال.</v>
      </c>
      <c r="C2165" s="60" t="str">
        <f>'متره برق'!R6004</f>
        <v>مترطول</v>
      </c>
      <c r="D2165" s="60">
        <f>'متره برق'!S6004</f>
        <v>53700</v>
      </c>
      <c r="E2165" s="94" t="e">
        <f>VLOOKUP(A2165,'متره برق'!A:K,9,FALSE)</f>
        <v>#N/A</v>
      </c>
      <c r="F2165" s="97">
        <f t="shared" si="75"/>
        <v>0</v>
      </c>
      <c r="G2165" s="98"/>
    </row>
    <row r="2166" spans="1:7" ht="32.25" thickBot="1">
      <c r="A2166" s="60">
        <f>'متره برق'!P6005</f>
        <v>211305</v>
      </c>
      <c r="B2166" s="60" t="str">
        <f>'متره برق'!Q6005</f>
        <v>کابل نوري ژله فيلد کانالي از نوع SM 6×2 براي نصب در داخل کانال.</v>
      </c>
      <c r="C2166" s="60" t="str">
        <f>'متره برق'!R6005</f>
        <v>مترطول</v>
      </c>
      <c r="D2166" s="60">
        <f>'متره برق'!S6005</f>
        <v>45600</v>
      </c>
      <c r="E2166" s="94" t="e">
        <f>VLOOKUP(A2166,'متره برق'!A:K,9,FALSE)</f>
        <v>#N/A</v>
      </c>
      <c r="F2166" s="97">
        <f t="shared" si="75"/>
        <v>0</v>
      </c>
      <c r="G2166" s="98"/>
    </row>
    <row r="2167" spans="1:7" ht="32.25" thickBot="1">
      <c r="A2167" s="60">
        <f>'متره برق'!P6006</f>
        <v>211306</v>
      </c>
      <c r="B2167" s="60" t="str">
        <f>'متره برق'!Q6006</f>
        <v>کابل نوري ژله فيلد کانالي از نوع SM 4×2 براي نصب در داخل کانال.</v>
      </c>
      <c r="C2167" s="60" t="str">
        <f>'متره برق'!R6006</f>
        <v>مترطول</v>
      </c>
      <c r="D2167" s="60">
        <f>'متره برق'!S6006</f>
        <v>43200</v>
      </c>
      <c r="E2167" s="94" t="e">
        <f>VLOOKUP(A2167,'متره برق'!A:K,9,FALSE)</f>
        <v>#N/A</v>
      </c>
      <c r="F2167" s="97">
        <f t="shared" si="75"/>
        <v>0</v>
      </c>
      <c r="G2167" s="98"/>
    </row>
    <row r="2168" spans="1:7" ht="32.25" thickBot="1">
      <c r="A2168" s="60">
        <f>'متره برق'!P6007</f>
        <v>211307</v>
      </c>
      <c r="B2168" s="60" t="str">
        <f>'متره برق'!Q6007</f>
        <v>کابل نوري ژله فيلد کانالي از نوع SM 6×1 براي نصب در داخل کانال.</v>
      </c>
      <c r="C2168" s="60" t="str">
        <f>'متره برق'!R6007</f>
        <v>مترطول</v>
      </c>
      <c r="D2168" s="60">
        <f>'متره برق'!S6007</f>
        <v>37600</v>
      </c>
      <c r="E2168" s="94" t="e">
        <f>VLOOKUP(A2168,'متره برق'!A:K,9,FALSE)</f>
        <v>#N/A</v>
      </c>
      <c r="F2168" s="97">
        <f t="shared" si="75"/>
        <v>0</v>
      </c>
      <c r="G2168" s="98"/>
    </row>
    <row r="2169" spans="1:7" ht="32.25" thickBot="1">
      <c r="A2169" s="60">
        <f>'متره برق'!P6008</f>
        <v>211308</v>
      </c>
      <c r="B2169" s="60" t="str">
        <f>'متره برق'!Q6008</f>
        <v>کابل نوري ژله فيلد کانالي از نوع SM 4×1 براي نصب در داخل کانال.</v>
      </c>
      <c r="C2169" s="60" t="str">
        <f>'متره برق'!R6008</f>
        <v>مترطول</v>
      </c>
      <c r="D2169" s="60">
        <f>'متره برق'!S6008</f>
        <v>39000</v>
      </c>
      <c r="E2169" s="94" t="e">
        <f>VLOOKUP(A2169,'متره برق'!A:K,9,FALSE)</f>
        <v>#N/A</v>
      </c>
      <c r="F2169" s="97">
        <f t="shared" si="75"/>
        <v>0</v>
      </c>
      <c r="G2169" s="98"/>
    </row>
    <row r="2170" spans="1:7" ht="32.25" thickBot="1">
      <c r="A2170" s="60">
        <f>'متره برق'!P6009</f>
        <v>211316</v>
      </c>
      <c r="B2170" s="60" t="str">
        <f>'متره برق'!Q6009</f>
        <v>کابل نوري ژله فيلد کانالي از نوع NZ 6×12 براي نصب در داخل کانال.</v>
      </c>
      <c r="C2170" s="60" t="str">
        <f>'متره برق'!R6009</f>
        <v>مترطول</v>
      </c>
      <c r="D2170" s="60">
        <f>'متره برق'!S6009</f>
        <v>163000</v>
      </c>
      <c r="E2170" s="94" t="e">
        <f>VLOOKUP(A2170,'متره برق'!A:K,9,FALSE)</f>
        <v>#N/A</v>
      </c>
      <c r="F2170" s="97">
        <f t="shared" si="75"/>
        <v>0</v>
      </c>
      <c r="G2170" s="98"/>
    </row>
    <row r="2171" spans="1:7" ht="32.25" thickBot="1">
      <c r="A2171" s="60">
        <f>'متره برق'!P6010</f>
        <v>211317</v>
      </c>
      <c r="B2171" s="60" t="str">
        <f>'متره برق'!Q6010</f>
        <v>کابل نوري ژله فيلد کانالي از نوع NZ 6×8 براي نصب در داخل کانال.</v>
      </c>
      <c r="C2171" s="60" t="str">
        <f>'متره برق'!R6010</f>
        <v>مترطول</v>
      </c>
      <c r="D2171" s="60">
        <f>'متره برق'!S6010</f>
        <v>117000</v>
      </c>
      <c r="E2171" s="94" t="e">
        <f>VLOOKUP(A2171,'متره برق'!A:K,9,FALSE)</f>
        <v>#N/A</v>
      </c>
      <c r="F2171" s="97">
        <f t="shared" si="75"/>
        <v>0</v>
      </c>
      <c r="G2171" s="98"/>
    </row>
    <row r="2172" spans="1:7" ht="32.25" thickBot="1">
      <c r="A2172" s="60">
        <f>'متره برق'!P6011</f>
        <v>211318</v>
      </c>
      <c r="B2172" s="60" t="str">
        <f>'متره برق'!Q6011</f>
        <v>کابل نوري ژله فيلد کانالي از نوع NZ 6×4 براي نصب در داخل کانال.</v>
      </c>
      <c r="C2172" s="60" t="str">
        <f>'متره برق'!R6011</f>
        <v>مترطول</v>
      </c>
      <c r="D2172" s="60">
        <f>'متره برق'!S6011</f>
        <v>75700</v>
      </c>
      <c r="E2172" s="94" t="e">
        <f>VLOOKUP(A2172,'متره برق'!A:K,9,FALSE)</f>
        <v>#N/A</v>
      </c>
      <c r="F2172" s="97">
        <f t="shared" si="75"/>
        <v>0</v>
      </c>
      <c r="G2172" s="98"/>
    </row>
    <row r="2173" spans="1:7" ht="32.25" thickBot="1">
      <c r="A2173" s="60">
        <f>'متره برق'!P6012</f>
        <v>211319</v>
      </c>
      <c r="B2173" s="60" t="str">
        <f>'متره برق'!Q6012</f>
        <v>کابل نوري ژله فيلد کانالي از نوع NZ 6×2 براي نصب در داخل کانال.</v>
      </c>
      <c r="C2173" s="60" t="str">
        <f>'متره برق'!R6012</f>
        <v>مترطول</v>
      </c>
      <c r="D2173" s="60">
        <f>'متره برق'!S6012</f>
        <v>58100</v>
      </c>
      <c r="E2173" s="94" t="e">
        <f>VLOOKUP(A2173,'متره برق'!A:K,9,FALSE)</f>
        <v>#N/A</v>
      </c>
      <c r="F2173" s="97">
        <f t="shared" si="75"/>
        <v>0</v>
      </c>
      <c r="G2173" s="98"/>
    </row>
    <row r="2174" spans="1:7" ht="32.25" thickBot="1">
      <c r="A2174" s="60">
        <f>'متره برق'!P6013</f>
        <v>211320</v>
      </c>
      <c r="B2174" s="60" t="str">
        <f>'متره برق'!Q6013</f>
        <v>کابل نوري ژله فيلد کانالي از نوع NZ 4×2 براي نصب در داخل کانال.</v>
      </c>
      <c r="C2174" s="60" t="str">
        <f>'متره برق'!R6013</f>
        <v>مترطول</v>
      </c>
      <c r="D2174" s="60">
        <f>'متره برق'!S6013</f>
        <v>52600</v>
      </c>
      <c r="E2174" s="94" t="e">
        <f>VLOOKUP(A2174,'متره برق'!A:K,9,FALSE)</f>
        <v>#N/A</v>
      </c>
      <c r="F2174" s="97">
        <f t="shared" si="75"/>
        <v>0</v>
      </c>
      <c r="G2174" s="98"/>
    </row>
    <row r="2175" spans="1:7" ht="32.25" thickBot="1">
      <c r="A2175" s="60">
        <f>'متره برق'!P6014</f>
        <v>211321</v>
      </c>
      <c r="B2175" s="60" t="str">
        <f>'متره برق'!Q6014</f>
        <v>کابل نوري ژله فيلد کانالي از نوع NZ 6×1 براي نصب در داخل کانال.</v>
      </c>
      <c r="C2175" s="60" t="str">
        <f>'متره برق'!R6014</f>
        <v>مترطول</v>
      </c>
      <c r="D2175" s="60">
        <f>'متره برق'!S6014</f>
        <v>41500</v>
      </c>
      <c r="E2175" s="94" t="e">
        <f>VLOOKUP(A2175,'متره برق'!A:K,9,FALSE)</f>
        <v>#N/A</v>
      </c>
      <c r="F2175" s="97">
        <f t="shared" si="75"/>
        <v>0</v>
      </c>
      <c r="G2175" s="98"/>
    </row>
    <row r="2176" spans="1:7" ht="32.25" thickBot="1">
      <c r="A2176" s="60">
        <f>'متره برق'!P6015</f>
        <v>211322</v>
      </c>
      <c r="B2176" s="60" t="str">
        <f>'متره برق'!Q6015</f>
        <v>کابل نوري ژله فيلد کانالي از نوع NZ 4×1 براي نصب در داخل کانال.</v>
      </c>
      <c r="C2176" s="60" t="str">
        <f>'متره برق'!R6015</f>
        <v>مترطول</v>
      </c>
      <c r="D2176" s="60">
        <f>'متره برق'!S6015</f>
        <v>42900</v>
      </c>
      <c r="E2176" s="94" t="e">
        <f>VLOOKUP(A2176,'متره برق'!A:K,9,FALSE)</f>
        <v>#N/A</v>
      </c>
      <c r="F2176" s="97">
        <f t="shared" si="75"/>
        <v>0</v>
      </c>
      <c r="G2176" s="98"/>
    </row>
    <row r="2177" spans="1:7" ht="32.25" thickBot="1">
      <c r="A2177" s="60">
        <f>'متره برق'!P6016</f>
        <v>211401</v>
      </c>
      <c r="B2177" s="60" t="str">
        <f>'متره برق'!Q6016</f>
        <v>کابل نوري ژله فيلد خاکي از نوع SM 6×8 براي نصب درون ترانشه.</v>
      </c>
      <c r="C2177" s="60" t="str">
        <f>'متره برق'!R6016</f>
        <v>مترطول</v>
      </c>
      <c r="D2177" s="60">
        <f>'متره برق'!S6016</f>
        <v>68600</v>
      </c>
      <c r="E2177" s="94" t="e">
        <f>VLOOKUP(A2177,'متره برق'!A:K,9,FALSE)</f>
        <v>#N/A</v>
      </c>
      <c r="F2177" s="97">
        <f t="shared" si="75"/>
        <v>0</v>
      </c>
      <c r="G2177" s="98"/>
    </row>
    <row r="2178" spans="1:7" ht="32.25" thickBot="1">
      <c r="A2178" s="60">
        <f>'متره برق'!P6017</f>
        <v>211402</v>
      </c>
      <c r="B2178" s="60" t="str">
        <f>'متره برق'!Q6017</f>
        <v>کابل نوري ژله فيلد خاکي از نوع SM 6×4 براي نصب درون ترانشه.</v>
      </c>
      <c r="C2178" s="60" t="str">
        <f>'متره برق'!R6017</f>
        <v>مترطول</v>
      </c>
      <c r="D2178" s="60">
        <f>'متره برق'!S6017</f>
        <v>54700</v>
      </c>
      <c r="E2178" s="94" t="e">
        <f>VLOOKUP(A2178,'متره برق'!A:K,9,FALSE)</f>
        <v>#N/A</v>
      </c>
      <c r="F2178" s="97">
        <f t="shared" si="75"/>
        <v>0</v>
      </c>
      <c r="G2178" s="98"/>
    </row>
    <row r="2179" spans="1:7" ht="32.25" thickBot="1">
      <c r="A2179" s="60">
        <f>'متره برق'!P6018</f>
        <v>211403</v>
      </c>
      <c r="B2179" s="60" t="str">
        <f>'متره برق'!Q6018</f>
        <v>کابل نوري ژله فيلد خاکي از نوع SM 6×2 براي نصب درون ترانشه.</v>
      </c>
      <c r="C2179" s="60" t="str">
        <f>'متره برق'!R6018</f>
        <v>مترطول</v>
      </c>
      <c r="D2179" s="60">
        <f>'متره برق'!S6018</f>
        <v>44700</v>
      </c>
      <c r="E2179" s="94" t="e">
        <f>VLOOKUP(A2179,'متره برق'!A:K,9,FALSE)</f>
        <v>#N/A</v>
      </c>
      <c r="F2179" s="97">
        <f t="shared" si="75"/>
        <v>0</v>
      </c>
      <c r="G2179" s="98"/>
    </row>
    <row r="2180" spans="1:7" ht="32.25" thickBot="1">
      <c r="A2180" s="60">
        <f>'متره برق'!P6019</f>
        <v>211404</v>
      </c>
      <c r="B2180" s="60" t="str">
        <f>'متره برق'!Q6019</f>
        <v>کابل نوري ژله فيلد خاکي از نوع SM 4×2 براي نصب درون ترانشه.</v>
      </c>
      <c r="C2180" s="60" t="str">
        <f>'متره برق'!R6019</f>
        <v>مترطول</v>
      </c>
      <c r="D2180" s="60">
        <f>'متره برق'!S6019</f>
        <v>42400</v>
      </c>
      <c r="E2180" s="94" t="e">
        <f>VLOOKUP(A2180,'متره برق'!A:K,9,FALSE)</f>
        <v>#N/A</v>
      </c>
      <c r="F2180" s="97">
        <f t="shared" si="75"/>
        <v>0</v>
      </c>
      <c r="G2180" s="98"/>
    </row>
    <row r="2181" spans="1:7" ht="32.25" thickBot="1">
      <c r="A2181" s="60">
        <f>'متره برق'!P6020</f>
        <v>211405</v>
      </c>
      <c r="B2181" s="60" t="str">
        <f>'متره برق'!Q6020</f>
        <v>کابل نوري ژله فيلد خاکي از نوع SM 6×1 براي نصب درون ترانشه.</v>
      </c>
      <c r="C2181" s="60" t="str">
        <f>'متره برق'!R6020</f>
        <v>مترطول</v>
      </c>
      <c r="D2181" s="60">
        <f>'متره برق'!S6020</f>
        <v>38900</v>
      </c>
      <c r="E2181" s="94" t="e">
        <f>VLOOKUP(A2181,'متره برق'!A:K,9,FALSE)</f>
        <v>#N/A</v>
      </c>
      <c r="F2181" s="97">
        <f t="shared" si="75"/>
        <v>0</v>
      </c>
      <c r="G2181" s="98"/>
    </row>
    <row r="2182" spans="1:7" ht="32.25" thickBot="1">
      <c r="A2182" s="60">
        <f>'متره برق'!P6021</f>
        <v>211406</v>
      </c>
      <c r="B2182" s="60" t="str">
        <f>'متره برق'!Q6021</f>
        <v>کابل نوري ژله فيلد خاکي از نوع SM 4×1 براي نصب درون ترانشه.</v>
      </c>
      <c r="C2182" s="60" t="str">
        <f>'متره برق'!R6021</f>
        <v>مترطول</v>
      </c>
      <c r="D2182" s="60">
        <f>'متره برق'!S6021</f>
        <v>37800</v>
      </c>
      <c r="E2182" s="94" t="e">
        <f>VLOOKUP(A2182,'متره برق'!A:K,9,FALSE)</f>
        <v>#N/A</v>
      </c>
      <c r="F2182" s="97">
        <f t="shared" si="75"/>
        <v>0</v>
      </c>
      <c r="G2182" s="98"/>
    </row>
    <row r="2183" spans="1:7" ht="32.25" thickBot="1">
      <c r="A2183" s="60">
        <f>'متره برق'!P6022</f>
        <v>211413</v>
      </c>
      <c r="B2183" s="60" t="str">
        <f>'متره برق'!Q6022</f>
        <v>کابل نوري ژله فيلد خاکي از نوع NZ 6×8 براي نصب درون ترانشه.</v>
      </c>
      <c r="C2183" s="60" t="str">
        <f>'متره برق'!R6022</f>
        <v>مترطول</v>
      </c>
      <c r="D2183" s="60">
        <f>'متره برق'!S6022</f>
        <v>107000</v>
      </c>
      <c r="E2183" s="94" t="e">
        <f>VLOOKUP(A2183,'متره برق'!A:K,9,FALSE)</f>
        <v>#N/A</v>
      </c>
      <c r="F2183" s="97">
        <f t="shared" si="75"/>
        <v>0</v>
      </c>
      <c r="G2183" s="98"/>
    </row>
    <row r="2184" spans="1:7" ht="32.25" thickBot="1">
      <c r="A2184" s="60">
        <f>'متره برق'!P6023</f>
        <v>211414</v>
      </c>
      <c r="B2184" s="60" t="str">
        <f>'متره برق'!Q6023</f>
        <v>کابل نوري ژله فيلد خاکي از نوع NZ 6×4 براي نصب درون ترانشه.</v>
      </c>
      <c r="C2184" s="60" t="str">
        <f>'متره برق'!R6023</f>
        <v>مترطول</v>
      </c>
      <c r="D2184" s="60">
        <f>'متره برق'!S6023</f>
        <v>70000</v>
      </c>
      <c r="E2184" s="94" t="e">
        <f>VLOOKUP(A2184,'متره برق'!A:K,9,FALSE)</f>
        <v>#N/A</v>
      </c>
      <c r="F2184" s="97">
        <f t="shared" si="75"/>
        <v>0</v>
      </c>
      <c r="G2184" s="98"/>
    </row>
    <row r="2185" spans="1:7" ht="32.25" thickBot="1">
      <c r="A2185" s="60">
        <f>'متره برق'!P6024</f>
        <v>211415</v>
      </c>
      <c r="B2185" s="60" t="str">
        <f>'متره برق'!Q6024</f>
        <v>کابل نوري ژله فيلد خاکي از نوع NZ 6×2 براي نصب درون ترانشه.</v>
      </c>
      <c r="C2185" s="60" t="str">
        <f>'متره برق'!R6024</f>
        <v>مترطول</v>
      </c>
      <c r="D2185" s="60">
        <f>'متره برق'!S6024</f>
        <v>57300</v>
      </c>
      <c r="E2185" s="94" t="e">
        <f>VLOOKUP(A2185,'متره برق'!A:K,9,FALSE)</f>
        <v>#N/A</v>
      </c>
      <c r="F2185" s="97">
        <f t="shared" si="75"/>
        <v>0</v>
      </c>
      <c r="G2185" s="98"/>
    </row>
    <row r="2186" spans="1:7" ht="32.25" thickBot="1">
      <c r="A2186" s="60">
        <f>'متره برق'!P6025</f>
        <v>211416</v>
      </c>
      <c r="B2186" s="60" t="str">
        <f>'متره برق'!Q6025</f>
        <v>کابل نوري ژله فيلد خاکي از نوع NZ 4×2 براي نصب درون ترانشه.</v>
      </c>
      <c r="C2186" s="60" t="str">
        <f>'متره برق'!R6025</f>
        <v>مترطول</v>
      </c>
      <c r="D2186" s="60">
        <f>'متره برق'!S6025</f>
        <v>51800</v>
      </c>
      <c r="E2186" s="94" t="e">
        <f>VLOOKUP(A2186,'متره برق'!A:K,9,FALSE)</f>
        <v>#N/A</v>
      </c>
      <c r="F2186" s="97">
        <f t="shared" si="75"/>
        <v>0</v>
      </c>
      <c r="G2186" s="98"/>
    </row>
    <row r="2187" spans="1:7" ht="32.25" thickBot="1">
      <c r="A2187" s="60">
        <f>'متره برق'!P6026</f>
        <v>211417</v>
      </c>
      <c r="B2187" s="60" t="str">
        <f>'متره برق'!Q6026</f>
        <v>کابل نوري ژله فيلد خاکي از نوع NZ 6×1 براي نصب درون ترانشه.</v>
      </c>
      <c r="C2187" s="60" t="str">
        <f>'متره برق'!R6026</f>
        <v>مترطول</v>
      </c>
      <c r="D2187" s="60">
        <f>'متره برق'!S6026</f>
        <v>46700</v>
      </c>
      <c r="E2187" s="94" t="e">
        <f>VLOOKUP(A2187,'متره برق'!A:K,9,FALSE)</f>
        <v>#N/A</v>
      </c>
      <c r="F2187" s="97">
        <f t="shared" si="75"/>
        <v>0</v>
      </c>
      <c r="G2187" s="98"/>
    </row>
    <row r="2188" spans="1:7" ht="32.25" thickBot="1">
      <c r="A2188" s="60">
        <f>'متره برق'!P6027</f>
        <v>211418</v>
      </c>
      <c r="B2188" s="60" t="str">
        <f>'متره برق'!Q6027</f>
        <v>کابل نوري ژله فيلد خاکي از نوع NZ 4×1 براي نصب درون ترانشه.</v>
      </c>
      <c r="C2188" s="60" t="str">
        <f>'متره برق'!R6027</f>
        <v>مترطول</v>
      </c>
      <c r="D2188" s="60">
        <f>'متره برق'!S6027</f>
        <v>43900</v>
      </c>
      <c r="E2188" s="94" t="e">
        <f>VLOOKUP(A2188,'متره برق'!A:K,9,FALSE)</f>
        <v>#N/A</v>
      </c>
      <c r="F2188" s="97">
        <f t="shared" si="75"/>
        <v>0</v>
      </c>
      <c r="G2188" s="98"/>
    </row>
    <row r="2189" spans="1:7" ht="24" thickBot="1">
      <c r="A2189" s="60">
        <f>'متره برق'!P6028</f>
        <v>211501</v>
      </c>
      <c r="B2189" s="60" t="str">
        <f>'متره برق'!Q6028</f>
        <v>کابل نوري مهاردار هوايي از نوع SM 4×2.</v>
      </c>
      <c r="C2189" s="60" t="str">
        <f>'متره برق'!R6028</f>
        <v>مترطول</v>
      </c>
      <c r="D2189" s="60">
        <f>'متره برق'!S6028</f>
        <v>42300</v>
      </c>
      <c r="E2189" s="94" t="e">
        <f>VLOOKUP(A2189,'متره برق'!A:K,9,FALSE)</f>
        <v>#N/A</v>
      </c>
      <c r="F2189" s="97">
        <f t="shared" si="75"/>
        <v>0</v>
      </c>
      <c r="G2189" s="98"/>
    </row>
    <row r="2190" spans="1:7" ht="24" thickBot="1">
      <c r="A2190" s="60">
        <f>'متره برق'!P6029</f>
        <v>211502</v>
      </c>
      <c r="B2190" s="60" t="str">
        <f>'متره برق'!Q6029</f>
        <v>کابل نوري مهاردار هوايي از نوع SM 4×1.</v>
      </c>
      <c r="C2190" s="60" t="str">
        <f>'متره برق'!R6029</f>
        <v>مترطول</v>
      </c>
      <c r="D2190" s="60">
        <f>'متره برق'!S6029</f>
        <v>35800</v>
      </c>
      <c r="E2190" s="94" t="e">
        <f>VLOOKUP(A2190,'متره برق'!A:K,9,FALSE)</f>
        <v>#N/A</v>
      </c>
      <c r="F2190" s="97">
        <f t="shared" si="75"/>
        <v>0</v>
      </c>
      <c r="G2190" s="98"/>
    </row>
    <row r="2191" spans="1:7" ht="24" thickBot="1">
      <c r="A2191" s="60">
        <f>'متره برق'!P6030</f>
        <v>211503</v>
      </c>
      <c r="B2191" s="60" t="str">
        <f>'متره برق'!Q6030</f>
        <v>کابل نوري مهاردار هوايي از نوع SM 6×2.</v>
      </c>
      <c r="C2191" s="60" t="str">
        <f>'متره برق'!R6030</f>
        <v>مترطول</v>
      </c>
      <c r="D2191" s="60">
        <f>'متره برق'!S6030</f>
        <v>39300</v>
      </c>
      <c r="E2191" s="94" t="e">
        <f>VLOOKUP(A2191,'متره برق'!A:K,9,FALSE)</f>
        <v>#N/A</v>
      </c>
      <c r="F2191" s="97">
        <f t="shared" si="75"/>
        <v>0</v>
      </c>
      <c r="G2191" s="98"/>
    </row>
    <row r="2192" spans="1:7" ht="24" thickBot="1">
      <c r="A2192" s="60">
        <f>'متره برق'!P6031</f>
        <v>211504</v>
      </c>
      <c r="B2192" s="60" t="str">
        <f>'متره برق'!Q6031</f>
        <v>کابل نوري مهاردار هوايي از نوع SM 6×4.</v>
      </c>
      <c r="C2192" s="60" t="str">
        <f>'متره برق'!R6031</f>
        <v>مترطول</v>
      </c>
      <c r="D2192" s="60">
        <f>'متره برق'!S6031</f>
        <v>46100</v>
      </c>
      <c r="E2192" s="94" t="e">
        <f>VLOOKUP(A2192,'متره برق'!A:K,9,FALSE)</f>
        <v>#N/A</v>
      </c>
      <c r="F2192" s="97">
        <f t="shared" si="75"/>
        <v>0</v>
      </c>
      <c r="G2192" s="98"/>
    </row>
    <row r="2193" spans="1:7" ht="24" thickBot="1">
      <c r="A2193" s="60">
        <f>'متره برق'!P6032</f>
        <v>211505</v>
      </c>
      <c r="B2193" s="60" t="str">
        <f>'متره برق'!Q6032</f>
        <v>کابل نوري مهاردار هوايي از نوع NZ 6×2.</v>
      </c>
      <c r="C2193" s="60" t="str">
        <f>'متره برق'!R6032</f>
        <v>مترطول</v>
      </c>
      <c r="D2193" s="60">
        <f>'متره برق'!S6032</f>
        <v>52600</v>
      </c>
      <c r="E2193" s="94" t="e">
        <f>VLOOKUP(A2193,'متره برق'!A:K,9,FALSE)</f>
        <v>#N/A</v>
      </c>
      <c r="F2193" s="97">
        <f t="shared" si="75"/>
        <v>0</v>
      </c>
      <c r="G2193" s="98"/>
    </row>
    <row r="2194" spans="1:7" ht="24" thickBot="1">
      <c r="A2194" s="60">
        <f>'متره برق'!P6033</f>
        <v>211506</v>
      </c>
      <c r="B2194" s="60" t="str">
        <f>'متره برق'!Q6033</f>
        <v>کابل نوري مهاردار هوايي از نوع NZ 4×2.</v>
      </c>
      <c r="C2194" s="60" t="str">
        <f>'متره برق'!R6033</f>
        <v>مترطول</v>
      </c>
      <c r="D2194" s="60">
        <f>'متره برق'!S6033</f>
        <v>46900</v>
      </c>
      <c r="E2194" s="94" t="e">
        <f>VLOOKUP(A2194,'متره برق'!A:K,9,FALSE)</f>
        <v>#N/A</v>
      </c>
      <c r="F2194" s="97">
        <f t="shared" si="75"/>
        <v>0</v>
      </c>
      <c r="G2194" s="98"/>
    </row>
    <row r="2195" spans="1:7" ht="24" thickBot="1">
      <c r="A2195" s="60">
        <f>'متره برق'!P6034</f>
        <v>211507</v>
      </c>
      <c r="B2195" s="60" t="str">
        <f>'متره برق'!Q6034</f>
        <v>کابل نوري مهاردار هوايي از نوع NZ 4×1.</v>
      </c>
      <c r="C2195" s="60" t="str">
        <f>'متره برق'!R6034</f>
        <v>مترطول</v>
      </c>
      <c r="D2195" s="60">
        <f>'متره برق'!S6034</f>
        <v>38000</v>
      </c>
      <c r="E2195" s="94" t="e">
        <f>VLOOKUP(A2195,'متره برق'!A:K,9,FALSE)</f>
        <v>#N/A</v>
      </c>
      <c r="F2195" s="97">
        <f t="shared" si="75"/>
        <v>0</v>
      </c>
      <c r="G2195" s="98"/>
    </row>
    <row r="2196" spans="1:7" ht="24" thickBot="1">
      <c r="A2196" s="60">
        <f>'متره برق'!P6035</f>
        <v>211508</v>
      </c>
      <c r="B2196" s="60" t="str">
        <f>'متره برق'!Q6035</f>
        <v>کابل نوري مهاردار هوايي از نوع NZ 4×6.</v>
      </c>
      <c r="C2196" s="60" t="str">
        <f>'متره برق'!R6035</f>
        <v>مترطول</v>
      </c>
      <c r="D2196" s="60">
        <f>'متره برق'!S6035</f>
        <v>71700</v>
      </c>
      <c r="E2196" s="94" t="e">
        <f>VLOOKUP(A2196,'متره برق'!A:K,9,FALSE)</f>
        <v>#N/A</v>
      </c>
      <c r="F2196" s="97">
        <f t="shared" si="75"/>
        <v>0</v>
      </c>
      <c r="G2196" s="98"/>
    </row>
    <row r="2197" spans="1:7" ht="32.25" thickBot="1">
      <c r="A2197" s="60">
        <f>'متره برق'!P6036</f>
        <v>211601</v>
      </c>
      <c r="B2197" s="60" t="str">
        <f>'متره برق'!Q6036</f>
        <v>کابل نوري خشک از نوع SM 12×12 براي نصب در داخل کانال.</v>
      </c>
      <c r="C2197" s="60" t="str">
        <f>'متره برق'!R6036</f>
        <v>مترطول</v>
      </c>
      <c r="D2197" s="60">
        <f>'متره برق'!S6036</f>
        <v>125500</v>
      </c>
      <c r="E2197" s="94" t="e">
        <f>VLOOKUP(A2197,'متره برق'!A:K,9,FALSE)</f>
        <v>#N/A</v>
      </c>
      <c r="F2197" s="97">
        <f t="shared" si="75"/>
        <v>0</v>
      </c>
      <c r="G2197" s="98"/>
    </row>
    <row r="2198" spans="1:7" ht="32.25" thickBot="1">
      <c r="A2198" s="60">
        <f>'متره برق'!P6037</f>
        <v>211602</v>
      </c>
      <c r="B2198" s="60" t="str">
        <f>'متره برق'!Q6037</f>
        <v>کابل نوري خشک از نوع SM 6×12 براي نصب در داخل کانال.</v>
      </c>
      <c r="C2198" s="60" t="str">
        <f>'متره برق'!R6037</f>
        <v>مترطول</v>
      </c>
      <c r="D2198" s="60">
        <f>'متره برق'!S6037</f>
        <v>79400</v>
      </c>
      <c r="E2198" s="94" t="e">
        <f>VLOOKUP(A2198,'متره برق'!A:K,9,FALSE)</f>
        <v>#N/A</v>
      </c>
      <c r="F2198" s="97">
        <f t="shared" si="75"/>
        <v>0</v>
      </c>
      <c r="G2198" s="98"/>
    </row>
    <row r="2199" spans="1:7" ht="32.25" thickBot="1">
      <c r="A2199" s="60">
        <f>'متره برق'!P6038</f>
        <v>211603</v>
      </c>
      <c r="B2199" s="60" t="str">
        <f>'متره برق'!Q6038</f>
        <v>کابل نوري خشک از نوع SM 6×8 براي نصب در داخل کانال.</v>
      </c>
      <c r="C2199" s="60" t="str">
        <f>'متره برق'!R6038</f>
        <v>مترطول</v>
      </c>
      <c r="D2199" s="60">
        <f>'متره برق'!S6038</f>
        <v>59300</v>
      </c>
      <c r="E2199" s="94" t="e">
        <f>VLOOKUP(A2199,'متره برق'!A:K,9,FALSE)</f>
        <v>#N/A</v>
      </c>
      <c r="F2199" s="97">
        <f t="shared" si="75"/>
        <v>0</v>
      </c>
      <c r="G2199" s="98"/>
    </row>
    <row r="2200" spans="1:7" ht="32.25" thickBot="1">
      <c r="A2200" s="60">
        <f>'متره برق'!P6039</f>
        <v>211604</v>
      </c>
      <c r="B2200" s="60" t="str">
        <f>'متره برق'!Q6039</f>
        <v>کابل نوري خشک از نوع SM 6×4 براي نصب در داخل کانال.</v>
      </c>
      <c r="C2200" s="60" t="str">
        <f>'متره برق'!R6039</f>
        <v>مترطول</v>
      </c>
      <c r="D2200" s="60">
        <f>'متره برق'!S6039</f>
        <v>41500</v>
      </c>
      <c r="E2200" s="94" t="e">
        <f>VLOOKUP(A2200,'متره برق'!A:K,9,FALSE)</f>
        <v>#N/A</v>
      </c>
      <c r="F2200" s="97">
        <f t="shared" si="75"/>
        <v>0</v>
      </c>
      <c r="G2200" s="98"/>
    </row>
    <row r="2201" spans="1:7" ht="32.25" thickBot="1">
      <c r="A2201" s="60">
        <f>'متره برق'!P6040</f>
        <v>211605</v>
      </c>
      <c r="B2201" s="60" t="str">
        <f>'متره برق'!Q6040</f>
        <v>کابل نوري خشک از نوع SM 6×2 براي نصب در داخل کانال.</v>
      </c>
      <c r="C2201" s="60" t="str">
        <f>'متره برق'!R6040</f>
        <v>مترطول</v>
      </c>
      <c r="D2201" s="60">
        <f>'متره برق'!S6040</f>
        <v>34500</v>
      </c>
      <c r="E2201" s="94" t="e">
        <f>VLOOKUP(A2201,'متره برق'!A:K,9,FALSE)</f>
        <v>#N/A</v>
      </c>
      <c r="F2201" s="97">
        <f t="shared" si="75"/>
        <v>0</v>
      </c>
      <c r="G2201" s="98"/>
    </row>
    <row r="2202" spans="1:7" ht="32.25" thickBot="1">
      <c r="A2202" s="60">
        <f>'متره برق'!P6041</f>
        <v>211606</v>
      </c>
      <c r="B2202" s="60" t="str">
        <f>'متره برق'!Q6041</f>
        <v>کابل نوري خشک از نوع SM 6×1 براي نصب در داخل کانال.</v>
      </c>
      <c r="C2202" s="60" t="str">
        <f>'متره برق'!R6041</f>
        <v>مترطول</v>
      </c>
      <c r="D2202" s="60">
        <f>'متره برق'!S6041</f>
        <v>204500</v>
      </c>
      <c r="E2202" s="94" t="e">
        <f>VLOOKUP(A2202,'متره برق'!A:K,9,FALSE)</f>
        <v>#N/A</v>
      </c>
      <c r="F2202" s="97">
        <f t="shared" si="75"/>
        <v>0</v>
      </c>
      <c r="G2202" s="98"/>
    </row>
    <row r="2203" spans="1:7" ht="32.25" thickBot="1">
      <c r="A2203" s="60">
        <f>'متره برق'!P6042</f>
        <v>211621</v>
      </c>
      <c r="B2203" s="60" t="str">
        <f>'متره برق'!Q6042</f>
        <v>کابل نوري خشک از نوع NZ 12×12 براي نصب در داخل کانال.</v>
      </c>
      <c r="C2203" s="60" t="str">
        <f>'متره برق'!R6042</f>
        <v>مترطول</v>
      </c>
      <c r="D2203" s="60">
        <f>'متره برق'!S6042</f>
        <v>29200</v>
      </c>
      <c r="E2203" s="94" t="e">
        <f>VLOOKUP(A2203,'متره برق'!A:K,9,FALSE)</f>
        <v>#N/A</v>
      </c>
      <c r="F2203" s="97">
        <f t="shared" si="75"/>
        <v>0</v>
      </c>
      <c r="G2203" s="98"/>
    </row>
    <row r="2204" spans="1:7" ht="32.25" thickBot="1">
      <c r="A2204" s="60">
        <f>'متره برق'!P6043</f>
        <v>211622</v>
      </c>
      <c r="B2204" s="60" t="str">
        <f>'متره برق'!Q6043</f>
        <v>کابل نوري خشک از نوع NZ 6×12 براي نصب در داخل کانال.</v>
      </c>
      <c r="C2204" s="60" t="str">
        <f>'متره برق'!R6043</f>
        <v>مترطول</v>
      </c>
      <c r="D2204" s="60">
        <f>'متره برق'!S6043</f>
        <v>148000</v>
      </c>
      <c r="E2204" s="94" t="e">
        <f>VLOOKUP(A2204,'متره برق'!A:K,9,FALSE)</f>
        <v>#N/A</v>
      </c>
      <c r="F2204" s="97">
        <f t="shared" si="75"/>
        <v>0</v>
      </c>
      <c r="G2204" s="98"/>
    </row>
    <row r="2205" spans="1:7" ht="32.25" thickBot="1">
      <c r="A2205" s="60">
        <f>'متره برق'!P6044</f>
        <v>211623</v>
      </c>
      <c r="B2205" s="60" t="str">
        <f>'متره برق'!Q6044</f>
        <v>کابل نوري خشک از نوع NZ 6×8 براي نصب در داخل کانال.</v>
      </c>
      <c r="C2205" s="60" t="str">
        <f>'متره برق'!R6044</f>
        <v>مترطول</v>
      </c>
      <c r="D2205" s="60">
        <f>'متره برق'!S6044</f>
        <v>106000</v>
      </c>
      <c r="E2205" s="94" t="e">
        <f>VLOOKUP(A2205,'متره برق'!A:K,9,FALSE)</f>
        <v>#N/A</v>
      </c>
      <c r="F2205" s="97">
        <f t="shared" si="75"/>
        <v>0</v>
      </c>
      <c r="G2205" s="98"/>
    </row>
    <row r="2206" spans="1:7" ht="32.25" thickBot="1">
      <c r="A2206" s="60">
        <f>'متره برق'!P6045</f>
        <v>211624</v>
      </c>
      <c r="B2206" s="60" t="str">
        <f>'متره برق'!Q6045</f>
        <v>کابل نوري خشک از نوع NZ 6×4 براي نصب در داخل کانال.</v>
      </c>
      <c r="C2206" s="60" t="str">
        <f>'متره برق'!R6045</f>
        <v>مترطول</v>
      </c>
      <c r="D2206" s="60">
        <f>'متره برق'!S6045</f>
        <v>66300</v>
      </c>
      <c r="E2206" s="94" t="e">
        <f>VLOOKUP(A2206,'متره برق'!A:K,9,FALSE)</f>
        <v>#N/A</v>
      </c>
      <c r="F2206" s="97">
        <f t="shared" si="75"/>
        <v>0</v>
      </c>
      <c r="G2206" s="98"/>
    </row>
    <row r="2207" spans="1:7" ht="32.25" thickBot="1">
      <c r="A2207" s="60">
        <f>'متره برق'!P6046</f>
        <v>211625</v>
      </c>
      <c r="B2207" s="60" t="str">
        <f>'متره برق'!Q6046</f>
        <v>کابل نوري خشک از نوع NZ 6×2 براي نصب در داخل کانال.</v>
      </c>
      <c r="C2207" s="60" t="str">
        <f>'متره برق'!R6046</f>
        <v>مترطول</v>
      </c>
      <c r="D2207" s="60">
        <f>'متره برق'!S6046</f>
        <v>49100</v>
      </c>
      <c r="E2207" s="94" t="e">
        <f>VLOOKUP(A2207,'متره برق'!A:K,9,FALSE)</f>
        <v>#N/A</v>
      </c>
      <c r="F2207" s="97">
        <f t="shared" si="75"/>
        <v>0</v>
      </c>
      <c r="G2207" s="98"/>
    </row>
    <row r="2208" spans="1:7" ht="32.25" thickBot="1">
      <c r="A2208" s="60">
        <f>'متره برق'!P6047</f>
        <v>211626</v>
      </c>
      <c r="B2208" s="60" t="str">
        <f>'متره برق'!Q6047</f>
        <v>کابل نوري خشک از نوع NZ 6×1 براي نصب در داخل کانال.</v>
      </c>
      <c r="C2208" s="60" t="str">
        <f>'متره برق'!R6047</f>
        <v>مترطول</v>
      </c>
      <c r="D2208" s="60">
        <f>'متره برق'!S6047</f>
        <v>33500</v>
      </c>
      <c r="E2208" s="94" t="e">
        <f>VLOOKUP(A2208,'متره برق'!A:K,9,FALSE)</f>
        <v>#N/A</v>
      </c>
      <c r="F2208" s="97">
        <f t="shared" ref="F2208:F2224" si="76">IF(ISNA(E2208*D2208),0,ROUND((E2208*D2208),0))</f>
        <v>0</v>
      </c>
      <c r="G2208" s="98"/>
    </row>
    <row r="2209" spans="1:7" ht="32.25" thickBot="1">
      <c r="A2209" s="60">
        <f>'متره برق'!P6048</f>
        <v>211701</v>
      </c>
      <c r="B2209" s="60" t="str">
        <f>'متره برق'!Q6048</f>
        <v>کابل نوري خشک خاکي از نوع SM 12×12 براي نصب درون ترانشه.</v>
      </c>
      <c r="C2209" s="60" t="str">
        <f>'متره برق'!R6048</f>
        <v>مترطول</v>
      </c>
      <c r="D2209" s="60">
        <f>'متره برق'!S6048</f>
        <v>137500</v>
      </c>
      <c r="E2209" s="94" t="e">
        <f>VLOOKUP(A2209,'متره برق'!A:K,9,FALSE)</f>
        <v>#N/A</v>
      </c>
      <c r="F2209" s="97">
        <f t="shared" si="76"/>
        <v>0</v>
      </c>
      <c r="G2209" s="98"/>
    </row>
    <row r="2210" spans="1:7" ht="32.25" thickBot="1">
      <c r="A2210" s="60">
        <f>'متره برق'!P6049</f>
        <v>211702</v>
      </c>
      <c r="B2210" s="60" t="str">
        <f>'متره برق'!Q6049</f>
        <v>کابل نوري خشک خاکي از نوع SM 6×12 براي نصب درون ترانشه.</v>
      </c>
      <c r="C2210" s="60" t="str">
        <f>'متره برق'!R6049</f>
        <v>مترطول</v>
      </c>
      <c r="D2210" s="60">
        <f>'متره برق'!S6049</f>
        <v>92100</v>
      </c>
      <c r="E2210" s="94" t="e">
        <f>VLOOKUP(A2210,'متره برق'!A:K,9,FALSE)</f>
        <v>#N/A</v>
      </c>
      <c r="F2210" s="97">
        <f t="shared" si="76"/>
        <v>0</v>
      </c>
      <c r="G2210" s="98"/>
    </row>
    <row r="2211" spans="1:7" ht="32.25" thickBot="1">
      <c r="A2211" s="60">
        <f>'متره برق'!P6050</f>
        <v>211703</v>
      </c>
      <c r="B2211" s="60" t="str">
        <f>'متره برق'!Q6050</f>
        <v>کابل نوري خشک خاکي از نوع SM 6×8 براي نصب درون ترانشه.</v>
      </c>
      <c r="C2211" s="60" t="str">
        <f>'متره برق'!R6050</f>
        <v>مترطول</v>
      </c>
      <c r="D2211" s="60">
        <f>'متره برق'!S6050</f>
        <v>50200</v>
      </c>
      <c r="E2211" s="94" t="e">
        <f>VLOOKUP(A2211,'متره برق'!A:K,9,FALSE)</f>
        <v>#N/A</v>
      </c>
      <c r="F2211" s="97">
        <f t="shared" si="76"/>
        <v>0</v>
      </c>
      <c r="G2211" s="98"/>
    </row>
    <row r="2212" spans="1:7" ht="32.25" thickBot="1">
      <c r="A2212" s="60">
        <f>'متره برق'!P6051</f>
        <v>211704</v>
      </c>
      <c r="B2212" s="60" t="str">
        <f>'متره برق'!Q6051</f>
        <v>کابل نوري خشک خاکي از نوع SM 6×4 براي نصب درون ترانشه.</v>
      </c>
      <c r="C2212" s="60" t="str">
        <f>'متره برق'!R6051</f>
        <v>مترطول</v>
      </c>
      <c r="D2212" s="60">
        <f>'متره برق'!S6051</f>
        <v>83900</v>
      </c>
      <c r="E2212" s="94" t="e">
        <f>VLOOKUP(A2212,'متره برق'!A:K,9,FALSE)</f>
        <v>#N/A</v>
      </c>
      <c r="F2212" s="97">
        <f t="shared" si="76"/>
        <v>0</v>
      </c>
      <c r="G2212" s="98"/>
    </row>
    <row r="2213" spans="1:7" ht="32.25" thickBot="1">
      <c r="A2213" s="60">
        <f>'متره برق'!P6052</f>
        <v>211705</v>
      </c>
      <c r="B2213" s="60" t="str">
        <f>'متره برق'!Q6052</f>
        <v>کابل نوري خشک خاکي از نوع SM 6×2 براي نصب درون ترانشه.</v>
      </c>
      <c r="C2213" s="60" t="str">
        <f>'متره برق'!R6052</f>
        <v>مترطول</v>
      </c>
      <c r="D2213" s="60">
        <f>'متره برق'!S6052</f>
        <v>47100</v>
      </c>
      <c r="E2213" s="94" t="e">
        <f>VLOOKUP(A2213,'متره برق'!A:K,9,FALSE)</f>
        <v>#N/A</v>
      </c>
      <c r="F2213" s="97">
        <f t="shared" si="76"/>
        <v>0</v>
      </c>
      <c r="G2213" s="98"/>
    </row>
    <row r="2214" spans="1:7" ht="32.25" thickBot="1">
      <c r="A2214" s="60">
        <f>'متره برق'!P6053</f>
        <v>211706</v>
      </c>
      <c r="B2214" s="60" t="str">
        <f>'متره برق'!Q6053</f>
        <v>کابل نوري خشک خاکي از نوع SM 6×1 براي نصب درون ترانشه.</v>
      </c>
      <c r="C2214" s="60" t="str">
        <f>'متره برق'!R6053</f>
        <v>مترطول</v>
      </c>
      <c r="D2214" s="60">
        <f>'متره برق'!S6053</f>
        <v>40600</v>
      </c>
      <c r="E2214" s="94" t="e">
        <f>VLOOKUP(A2214,'متره برق'!A:K,9,FALSE)</f>
        <v>#N/A</v>
      </c>
      <c r="F2214" s="97">
        <f t="shared" si="76"/>
        <v>0</v>
      </c>
      <c r="G2214" s="98"/>
    </row>
    <row r="2215" spans="1:7" ht="32.25" thickBot="1">
      <c r="A2215" s="60">
        <f>'متره برق'!P6054</f>
        <v>211707</v>
      </c>
      <c r="B2215" s="60" t="str">
        <f>'متره برق'!Q6054</f>
        <v>کابل نوري خشک خاکي از نوع SM 4×1 براي نصب درون ترانشه.</v>
      </c>
      <c r="C2215" s="60" t="str">
        <f>'متره برق'!R6054</f>
        <v>مترطول</v>
      </c>
      <c r="D2215" s="60">
        <f>'متره برق'!S6054</f>
        <v>36000</v>
      </c>
      <c r="E2215" s="94" t="e">
        <f>VLOOKUP(A2215,'متره برق'!A:K,9,FALSE)</f>
        <v>#N/A</v>
      </c>
      <c r="F2215" s="97">
        <f t="shared" si="76"/>
        <v>0</v>
      </c>
      <c r="G2215" s="98"/>
    </row>
    <row r="2216" spans="1:7" ht="32.25" thickBot="1">
      <c r="A2216" s="60">
        <f>'متره برق'!P6055</f>
        <v>211708</v>
      </c>
      <c r="B2216" s="60" t="str">
        <f>'متره برق'!Q6055</f>
        <v>کابل نوري خشک خاکي از نوع SM 4×2 براي نصب درون ترانشه.</v>
      </c>
      <c r="C2216" s="60" t="str">
        <f>'متره برق'!R6055</f>
        <v>مترطول</v>
      </c>
      <c r="D2216" s="60">
        <f>'متره برق'!S6055</f>
        <v>40500</v>
      </c>
      <c r="E2216" s="94" t="e">
        <f>VLOOKUP(A2216,'متره برق'!A:K,9,FALSE)</f>
        <v>#N/A</v>
      </c>
      <c r="F2216" s="97">
        <f t="shared" si="76"/>
        <v>0</v>
      </c>
      <c r="G2216" s="98"/>
    </row>
    <row r="2217" spans="1:7" ht="32.25" thickBot="1">
      <c r="A2217" s="60">
        <f>'متره برق'!P6056</f>
        <v>211721</v>
      </c>
      <c r="B2217" s="60" t="str">
        <f>'متره برق'!Q6056</f>
        <v>کابل نوري خشک خاکي از نوع NZ 12×12 براي نصب درون ترانشه.</v>
      </c>
      <c r="C2217" s="60" t="str">
        <f>'متره برق'!R6056</f>
        <v>مترطول</v>
      </c>
      <c r="D2217" s="60">
        <f>'متره برق'!S6056</f>
        <v>259000</v>
      </c>
      <c r="E2217" s="94" t="e">
        <f>VLOOKUP(A2217,'متره برق'!A:K,9,FALSE)</f>
        <v>#N/A</v>
      </c>
      <c r="F2217" s="97">
        <f t="shared" si="76"/>
        <v>0</v>
      </c>
      <c r="G2217" s="98"/>
    </row>
    <row r="2218" spans="1:7" ht="32.25" thickBot="1">
      <c r="A2218" s="60">
        <f>'متره برق'!P6057</f>
        <v>211722</v>
      </c>
      <c r="B2218" s="60" t="str">
        <f>'متره برق'!Q6057</f>
        <v>کابل نوري خشک خاکي از نوع NZ 6×12 براي نصب درون ترانشه.</v>
      </c>
      <c r="C2218" s="60" t="str">
        <f>'متره برق'!R6057</f>
        <v>مترطول</v>
      </c>
      <c r="D2218" s="60">
        <f>'متره برق'!S6057</f>
        <v>165000</v>
      </c>
      <c r="E2218" s="94" t="e">
        <f>VLOOKUP(A2218,'متره برق'!A:K,9,FALSE)</f>
        <v>#N/A</v>
      </c>
      <c r="F2218" s="97">
        <f t="shared" si="76"/>
        <v>0</v>
      </c>
      <c r="G2218" s="98"/>
    </row>
    <row r="2219" spans="1:7" ht="32.25" thickBot="1">
      <c r="A2219" s="60">
        <f>'متره برق'!P6058</f>
        <v>211723</v>
      </c>
      <c r="B2219" s="60" t="str">
        <f>'متره برق'!Q6058</f>
        <v>کابل نوري خشک خاکي از نوع NZ 6×8 براي نصب درون ترانشه.</v>
      </c>
      <c r="C2219" s="60" t="str">
        <f>'متره برق'!R6058</f>
        <v>مترطول</v>
      </c>
      <c r="D2219" s="60">
        <f>'متره برق'!S6058</f>
        <v>118500</v>
      </c>
      <c r="E2219" s="94" t="e">
        <f>VLOOKUP(A2219,'متره برق'!A:K,9,FALSE)</f>
        <v>#N/A</v>
      </c>
      <c r="F2219" s="97">
        <f t="shared" si="76"/>
        <v>0</v>
      </c>
      <c r="G2219" s="98"/>
    </row>
    <row r="2220" spans="1:7" ht="32.25" thickBot="1">
      <c r="A2220" s="60">
        <f>'متره برق'!P6059</f>
        <v>211724</v>
      </c>
      <c r="B2220" s="60" t="str">
        <f>'متره برق'!Q6059</f>
        <v>کابل نوري خشک خاکي از نوع NZ 6×4 براي نصب درون ترانشه.</v>
      </c>
      <c r="C2220" s="60" t="str">
        <f>'متره برق'!R6059</f>
        <v>مترطول</v>
      </c>
      <c r="D2220" s="60">
        <f>'متره برق'!S6059</f>
        <v>76800</v>
      </c>
      <c r="E2220" s="94" t="e">
        <f>VLOOKUP(A2220,'متره برق'!A:K,9,FALSE)</f>
        <v>#N/A</v>
      </c>
      <c r="F2220" s="97">
        <f t="shared" si="76"/>
        <v>0</v>
      </c>
      <c r="G2220" s="98"/>
    </row>
    <row r="2221" spans="1:7" ht="32.25" thickBot="1">
      <c r="A2221" s="60">
        <f>'متره برق'!P6060</f>
        <v>211725</v>
      </c>
      <c r="B2221" s="60" t="str">
        <f>'متره برق'!Q6060</f>
        <v>کابل نوري خشک خاکي از نوع NZ 6×2 براي نصب درون ترانشه.</v>
      </c>
      <c r="C2221" s="60" t="str">
        <f>'متره برق'!R6060</f>
        <v>مترطول</v>
      </c>
      <c r="D2221" s="60">
        <f>'متره برق'!S6060</f>
        <v>59300</v>
      </c>
      <c r="E2221" s="94" t="e">
        <f>VLOOKUP(A2221,'متره برق'!A:K,9,FALSE)</f>
        <v>#N/A</v>
      </c>
      <c r="F2221" s="97">
        <f t="shared" si="76"/>
        <v>0</v>
      </c>
      <c r="G2221" s="98"/>
    </row>
    <row r="2222" spans="1:7" ht="32.25" thickBot="1">
      <c r="A2222" s="60">
        <f>'متره برق'!P6061</f>
        <v>211726</v>
      </c>
      <c r="B2222" s="60" t="str">
        <f>'متره برق'!Q6061</f>
        <v>کابل نوري خشک خاکي از نوع NZ 6×1 براي نصب درون ترانشه.</v>
      </c>
      <c r="C2222" s="60" t="str">
        <f>'متره برق'!R6061</f>
        <v>مترطول</v>
      </c>
      <c r="D2222" s="60">
        <f>'متره برق'!S6061</f>
        <v>48500</v>
      </c>
      <c r="E2222" s="94" t="e">
        <f>VLOOKUP(A2222,'متره برق'!A:K,9,FALSE)</f>
        <v>#N/A</v>
      </c>
      <c r="F2222" s="97">
        <f t="shared" si="76"/>
        <v>0</v>
      </c>
      <c r="G2222" s="98"/>
    </row>
    <row r="2223" spans="1:7" ht="32.25" thickBot="1">
      <c r="A2223" s="60">
        <f>'متره برق'!P6062</f>
        <v>211727</v>
      </c>
      <c r="B2223" s="60" t="str">
        <f>'متره برق'!Q6062</f>
        <v>کابل نوري خشک خاکي از نوع NZ 4×1 براي نصب درون ترانشه.</v>
      </c>
      <c r="C2223" s="60" t="str">
        <f>'متره برق'!R6062</f>
        <v>مترطول</v>
      </c>
      <c r="D2223" s="60">
        <f>'متره برق'!S6062</f>
        <v>43900</v>
      </c>
      <c r="E2223" s="94" t="e">
        <f>VLOOKUP(A2223,'متره برق'!A:K,9,FALSE)</f>
        <v>#N/A</v>
      </c>
      <c r="F2223" s="97">
        <f t="shared" si="76"/>
        <v>0</v>
      </c>
      <c r="G2223" s="98"/>
    </row>
    <row r="2224" spans="1:7" ht="32.25" thickBot="1">
      <c r="A2224" s="60">
        <f>'متره برق'!P6063</f>
        <v>211728</v>
      </c>
      <c r="B2224" s="60" t="str">
        <f>'متره برق'!Q6063</f>
        <v>کابل نوري خشک خاکي از نوع NZ 4×2 براي نصب درون ترانشه.</v>
      </c>
      <c r="C2224" s="60" t="str">
        <f>'متره برق'!R6063</f>
        <v>مترطول</v>
      </c>
      <c r="D2224" s="60">
        <f>'متره برق'!S6063</f>
        <v>59400</v>
      </c>
      <c r="E2224" s="94" t="e">
        <f>VLOOKUP(A2224,'متره برق'!A:K,9,FALSE)</f>
        <v>#N/A</v>
      </c>
      <c r="F2224" s="97">
        <f t="shared" si="76"/>
        <v>0</v>
      </c>
      <c r="G2224" s="106"/>
    </row>
    <row r="2225" spans="1:7" ht="24" thickBot="1">
      <c r="A2225" s="60" t="str">
        <f>'متره برق'!P6064</f>
        <v>211729</v>
      </c>
      <c r="B2225" s="60" t="str">
        <f>'متره برق'!Q6064</f>
        <v>کابل نوری</v>
      </c>
      <c r="C2225" s="60" t="str">
        <f>'متره برق'!R6064</f>
        <v>مترطول</v>
      </c>
      <c r="D2225" s="60">
        <f>'متره برق'!S6064</f>
        <v>10000</v>
      </c>
      <c r="E2225" s="94" t="e">
        <f>VLOOKUP(A2225,'متره برق'!A:K,9,FALSE)</f>
        <v>#N/A</v>
      </c>
      <c r="F2225" s="263">
        <f t="shared" ref="F2225:F2227" si="77">IF(ISNA(E2225*D2225),0,ROUND((E2225*D2225),0))</f>
        <v>0</v>
      </c>
      <c r="G2225" s="100" t="s">
        <v>511</v>
      </c>
    </row>
    <row r="2226" spans="1:7" ht="24" thickBot="1">
      <c r="A2226" s="60" t="str">
        <f>'متره برق'!P6065</f>
        <v>211730</v>
      </c>
      <c r="B2226" s="60" t="str">
        <f>'متره برق'!Q6065</f>
        <v>کابل نوری1</v>
      </c>
      <c r="C2226" s="60" t="str">
        <f>'متره برق'!R6065</f>
        <v>مترطول</v>
      </c>
      <c r="D2226" s="60">
        <f>'متره برق'!S6065</f>
        <v>10001</v>
      </c>
      <c r="E2226" s="94" t="e">
        <f>VLOOKUP(A2226,'متره برق'!A:K,9,FALSE)</f>
        <v>#N/A</v>
      </c>
      <c r="F2226" s="263">
        <f t="shared" si="77"/>
        <v>0</v>
      </c>
      <c r="G2226" s="100" t="s">
        <v>511</v>
      </c>
    </row>
    <row r="2227" spans="1:7" ht="24" thickBot="1">
      <c r="A2227" s="60" t="str">
        <f>'متره برق'!P6066</f>
        <v>211731</v>
      </c>
      <c r="B2227" s="60" t="str">
        <f>'متره برق'!Q6066</f>
        <v>کابل نوری2</v>
      </c>
      <c r="C2227" s="60" t="str">
        <f>'متره برق'!R6066</f>
        <v>مترطول</v>
      </c>
      <c r="D2227" s="60">
        <f>'متره برق'!S6066</f>
        <v>10002</v>
      </c>
      <c r="E2227" s="94">
        <f>VLOOKUP(A2227,'متره برق'!A:K,9,FALSE)</f>
        <v>1</v>
      </c>
      <c r="F2227" s="263">
        <f t="shared" si="77"/>
        <v>10002</v>
      </c>
      <c r="G2227" s="100" t="s">
        <v>511</v>
      </c>
    </row>
    <row r="2228" spans="1:7" ht="24" thickBot="1">
      <c r="A2228" s="677" t="s">
        <v>659</v>
      </c>
      <c r="B2228" s="678"/>
      <c r="C2228" s="678"/>
      <c r="D2228" s="678"/>
      <c r="E2228" s="679"/>
      <c r="F2228" s="115">
        <f>SUM(F2079:F2224)</f>
        <v>8930</v>
      </c>
      <c r="G2228" s="102" t="s">
        <v>77</v>
      </c>
    </row>
    <row r="2229" spans="1:7" ht="24" thickBot="1">
      <c r="A2229" s="677" t="s">
        <v>660</v>
      </c>
      <c r="B2229" s="678"/>
      <c r="C2229" s="678"/>
      <c r="D2229" s="678"/>
      <c r="E2229" s="679"/>
      <c r="F2229" s="109">
        <f>SUM(F2225:F2227)</f>
        <v>10002</v>
      </c>
      <c r="G2229" s="102" t="s">
        <v>77</v>
      </c>
    </row>
    <row r="2230" spans="1:7" ht="24" thickBot="1">
      <c r="A2230" s="680" t="s">
        <v>3607</v>
      </c>
      <c r="B2230" s="681"/>
      <c r="C2230" s="681"/>
      <c r="D2230" s="681"/>
      <c r="E2230" s="681"/>
      <c r="F2230" s="682"/>
      <c r="G2230" s="683"/>
    </row>
    <row r="2231" spans="1:7" ht="51.75" customHeight="1" thickBot="1">
      <c r="A2231" s="60">
        <f>'متره برق'!P6067</f>
        <v>220101</v>
      </c>
      <c r="B2231" s="60" t="str">
        <f>'متره برق'!Q6067</f>
        <v>جعبه تقسيم شانه اي تلفن 6 زوجي، بدون شانه هاي مربوط، براي نصب روكار، از نوع فلزي ساخت داخل.</v>
      </c>
      <c r="C2231" s="60" t="str">
        <f>'متره برق'!R6067</f>
        <v>عدد</v>
      </c>
      <c r="D2231" s="60">
        <f>'متره برق'!S6067</f>
        <v>0</v>
      </c>
      <c r="E2231" s="94">
        <f>VLOOKUP(A2231,'متره برق'!A:K,9,FALSE)</f>
        <v>1</v>
      </c>
      <c r="F2231" s="97">
        <f t="shared" ref="F2231" si="78">IF(ISNA(E2231*D2231),0,ROUND((E2231*D2231),0))</f>
        <v>0</v>
      </c>
      <c r="G2231" s="98"/>
    </row>
    <row r="2232" spans="1:7" ht="32.25" thickBot="1">
      <c r="A2232" s="60">
        <f>'متره برق'!P6068</f>
        <v>220102</v>
      </c>
      <c r="B2232" s="60" t="str">
        <f>'متره برق'!Q6068</f>
        <v>جعبه تقسيم شانه اي تلفن 20 زوجي، بدون شانه هاي مربوط، براي نصب روكار، از نوع فلزي ساخت داخل.</v>
      </c>
      <c r="C2232" s="60" t="str">
        <f>'متره برق'!R6068</f>
        <v>عدد</v>
      </c>
      <c r="D2232" s="60">
        <f>'متره برق'!S6068</f>
        <v>128500</v>
      </c>
      <c r="E2232" s="94" t="e">
        <f>VLOOKUP(A2232,'متره برق'!A:K,9,FALSE)</f>
        <v>#N/A</v>
      </c>
      <c r="F2232" s="97">
        <f t="shared" ref="F2232:F2273" si="79">IF(ISNA(E2232*D2232),0,ROUND((E2232*D2232),0))</f>
        <v>0</v>
      </c>
      <c r="G2232" s="98"/>
    </row>
    <row r="2233" spans="1:7" ht="32.25" thickBot="1">
      <c r="A2233" s="60">
        <f>'متره برق'!P6069</f>
        <v>220103</v>
      </c>
      <c r="B2233" s="60" t="str">
        <f>'متره برق'!Q6069</f>
        <v>جعبه تقسيم شانه اي تلفن 40 زوجي، بدون شانه هاي مربوط، براي نصب روكار، از نوع فلزي ساخت داخل.</v>
      </c>
      <c r="C2233" s="60" t="str">
        <f>'متره برق'!R6069</f>
        <v>عدد</v>
      </c>
      <c r="D2233" s="60">
        <f>'متره برق'!S6069</f>
        <v>162500</v>
      </c>
      <c r="E2233" s="94" t="e">
        <f>VLOOKUP(A2233,'متره برق'!A:K,9,FALSE)</f>
        <v>#N/A</v>
      </c>
      <c r="F2233" s="97">
        <f t="shared" si="79"/>
        <v>0</v>
      </c>
      <c r="G2233" s="98"/>
    </row>
    <row r="2234" spans="1:7" ht="32.25" thickBot="1">
      <c r="A2234" s="60">
        <f>'متره برق'!P6070</f>
        <v>220104</v>
      </c>
      <c r="B2234" s="60" t="str">
        <f>'متره برق'!Q6070</f>
        <v>جعبه تقسيم شانه اي تلفن 60 زوجي، بدون شانه هاي مربوط، براي نصب روكار، از نوع فلزي ساخت داخل.</v>
      </c>
      <c r="C2234" s="60" t="str">
        <f>'متره برق'!R6070</f>
        <v>عدد</v>
      </c>
      <c r="D2234" s="60">
        <f>'متره برق'!S6070</f>
        <v>214000</v>
      </c>
      <c r="E2234" s="94" t="e">
        <f>VLOOKUP(A2234,'متره برق'!A:K,9,FALSE)</f>
        <v>#N/A</v>
      </c>
      <c r="F2234" s="97">
        <f t="shared" si="79"/>
        <v>0</v>
      </c>
      <c r="G2234" s="98"/>
    </row>
    <row r="2235" spans="1:7" ht="32.25" thickBot="1">
      <c r="A2235" s="60">
        <f>'متره برق'!P6071</f>
        <v>220105</v>
      </c>
      <c r="B2235" s="60" t="str">
        <f>'متره برق'!Q6071</f>
        <v>جعبه تقسيم شانه اي تلفن 80 زوجي، بدون شانه هاي مربوط، براي نصب روكار، از نوع فلزي ساخت داخل.</v>
      </c>
      <c r="C2235" s="60" t="str">
        <f>'متره برق'!R6071</f>
        <v>عدد</v>
      </c>
      <c r="D2235" s="60">
        <f>'متره برق'!S6071</f>
        <v>239500</v>
      </c>
      <c r="E2235" s="94" t="e">
        <f>VLOOKUP(A2235,'متره برق'!A:K,9,FALSE)</f>
        <v>#N/A</v>
      </c>
      <c r="F2235" s="97">
        <f t="shared" si="79"/>
        <v>0</v>
      </c>
      <c r="G2235" s="98"/>
    </row>
    <row r="2236" spans="1:7" ht="32.25" thickBot="1">
      <c r="A2236" s="60">
        <f>'متره برق'!P6072</f>
        <v>220106</v>
      </c>
      <c r="B2236" s="60" t="str">
        <f>'متره برق'!Q6072</f>
        <v>جعبه تقسيم شانه اي تلفن 100 زوجي، بدون شانه هاي مربوط، براي نصب روكار، از نوع فلزي ساخت داخل.</v>
      </c>
      <c r="C2236" s="60" t="str">
        <f>'متره برق'!R6072</f>
        <v>عدد</v>
      </c>
      <c r="D2236" s="60">
        <f>'متره برق'!S6072</f>
        <v>259500</v>
      </c>
      <c r="E2236" s="94" t="e">
        <f>VLOOKUP(A2236,'متره برق'!A:K,9,FALSE)</f>
        <v>#N/A</v>
      </c>
      <c r="F2236" s="97">
        <f t="shared" si="79"/>
        <v>0</v>
      </c>
      <c r="G2236" s="98"/>
    </row>
    <row r="2237" spans="1:7" ht="32.25" thickBot="1">
      <c r="A2237" s="60">
        <f>'متره برق'!P6073</f>
        <v>220107</v>
      </c>
      <c r="B2237" s="60" t="str">
        <f>'متره برق'!Q6073</f>
        <v>جعبه تقسيم شانه اي تلفن 120 زوجي، بدون شانه هاي مربوط، براي نصب روكار، از نوع فلزي ساخت داخل.</v>
      </c>
      <c r="C2237" s="60" t="str">
        <f>'متره برق'!R6073</f>
        <v>عدد</v>
      </c>
      <c r="D2237" s="60">
        <f>'متره برق'!S6073</f>
        <v>283000</v>
      </c>
      <c r="E2237" s="94" t="e">
        <f>VLOOKUP(A2237,'متره برق'!A:K,9,FALSE)</f>
        <v>#N/A</v>
      </c>
      <c r="F2237" s="97">
        <f t="shared" si="79"/>
        <v>0</v>
      </c>
      <c r="G2237" s="98"/>
    </row>
    <row r="2238" spans="1:7" ht="32.25" thickBot="1">
      <c r="A2238" s="60">
        <f>'متره برق'!P6074</f>
        <v>220108</v>
      </c>
      <c r="B2238" s="60" t="str">
        <f>'متره برق'!Q6074</f>
        <v>جعبه تقسيم شانه اي تلفن 140 زوجي، بدون شانه هاي مربوط، براي نصب روكار، از نوع فلزي ساخت داخل.</v>
      </c>
      <c r="C2238" s="60" t="str">
        <f>'متره برق'!R6074</f>
        <v>عدد</v>
      </c>
      <c r="D2238" s="60">
        <f>'متره برق'!S6074</f>
        <v>291000</v>
      </c>
      <c r="E2238" s="94" t="e">
        <f>VLOOKUP(A2238,'متره برق'!A:K,9,FALSE)</f>
        <v>#N/A</v>
      </c>
      <c r="F2238" s="97">
        <f t="shared" si="79"/>
        <v>0</v>
      </c>
      <c r="G2238" s="98"/>
    </row>
    <row r="2239" spans="1:7" ht="32.25" thickBot="1">
      <c r="A2239" s="60">
        <f>'متره برق'!P6075</f>
        <v>220109</v>
      </c>
      <c r="B2239" s="60" t="str">
        <f>'متره برق'!Q6075</f>
        <v>جعبه تقسيم شانه اي تلفن 160 زوجي، بدون شانه هاي مربوط، براي نصب روكار، از نوع فلزي ساخت داخل.</v>
      </c>
      <c r="C2239" s="60" t="str">
        <f>'متره برق'!R6075</f>
        <v>عدد</v>
      </c>
      <c r="D2239" s="60">
        <f>'متره برق'!S6075</f>
        <v>313000</v>
      </c>
      <c r="E2239" s="94" t="e">
        <f>VLOOKUP(A2239,'متره برق'!A:K,9,FALSE)</f>
        <v>#N/A</v>
      </c>
      <c r="F2239" s="97">
        <f t="shared" si="79"/>
        <v>0</v>
      </c>
      <c r="G2239" s="98"/>
    </row>
    <row r="2240" spans="1:7" ht="32.25" thickBot="1">
      <c r="A2240" s="60">
        <f>'متره برق'!P6076</f>
        <v>220110</v>
      </c>
      <c r="B2240" s="60" t="str">
        <f>'متره برق'!Q6076</f>
        <v>جعبه تقسيم شانه اي تلفن 180 زوجي، بدون شانه هاي مربوط، براي نصب روكار، از نوع فلزي ساخت داخل.</v>
      </c>
      <c r="C2240" s="60" t="str">
        <f>'متره برق'!R6076</f>
        <v>عدد</v>
      </c>
      <c r="D2240" s="60">
        <f>'متره برق'!S6076</f>
        <v>356500</v>
      </c>
      <c r="E2240" s="94" t="e">
        <f>VLOOKUP(A2240,'متره برق'!A:K,9,FALSE)</f>
        <v>#N/A</v>
      </c>
      <c r="F2240" s="97">
        <f t="shared" si="79"/>
        <v>0</v>
      </c>
      <c r="G2240" s="98"/>
    </row>
    <row r="2241" spans="1:7" ht="32.25" thickBot="1">
      <c r="A2241" s="60">
        <f>'متره برق'!P6077</f>
        <v>220111</v>
      </c>
      <c r="B2241" s="60" t="str">
        <f>'متره برق'!Q6077</f>
        <v>جعبه تقسيم شانه اي تلفن 200 زوجي، بدون شانه هاي مربوط، براي نصب روكار، از نوع فلزي ساخت داخل.</v>
      </c>
      <c r="C2241" s="60" t="str">
        <f>'متره برق'!R6077</f>
        <v>عدد</v>
      </c>
      <c r="D2241" s="60">
        <f>'متره برق'!S6077</f>
        <v>380500</v>
      </c>
      <c r="E2241" s="94" t="e">
        <f>VLOOKUP(A2241,'متره برق'!A:K,9,FALSE)</f>
        <v>#N/A</v>
      </c>
      <c r="F2241" s="97">
        <f t="shared" si="79"/>
        <v>0</v>
      </c>
      <c r="G2241" s="98"/>
    </row>
    <row r="2242" spans="1:7" ht="32.25" thickBot="1">
      <c r="A2242" s="60">
        <f>'متره برق'!P6078</f>
        <v>220201</v>
      </c>
      <c r="B2242" s="60" t="str">
        <f>'متره برق'!Q6078</f>
        <v>جعبه تقسيم شانه اي تلفن 6 زوجي، بدون شانه هاي مربوط، براي نصب توكار، از نوع فلزي ساخت داخل.</v>
      </c>
      <c r="C2242" s="60" t="str">
        <f>'متره برق'!R6078</f>
        <v>عدد</v>
      </c>
      <c r="D2242" s="60">
        <f>'متره برق'!S6078</f>
        <v>121000</v>
      </c>
      <c r="E2242" s="94" t="e">
        <f>VLOOKUP(A2242,'متره برق'!A:K,9,FALSE)</f>
        <v>#N/A</v>
      </c>
      <c r="F2242" s="97">
        <f t="shared" si="79"/>
        <v>0</v>
      </c>
      <c r="G2242" s="98"/>
    </row>
    <row r="2243" spans="1:7" ht="32.25" thickBot="1">
      <c r="A2243" s="60">
        <f>'متره برق'!P6079</f>
        <v>220202</v>
      </c>
      <c r="B2243" s="60" t="str">
        <f>'متره برق'!Q6079</f>
        <v>جعبه تقسيم شانه اي تلفن 20 زوجي، بدون شانه هاي مربوط، براي نصب توكار، از نوع فلزي ساخت داخل.</v>
      </c>
      <c r="C2243" s="60" t="str">
        <f>'متره برق'!R6079</f>
        <v>عدد</v>
      </c>
      <c r="D2243" s="60">
        <f>'متره برق'!S6079</f>
        <v>128500</v>
      </c>
      <c r="E2243" s="94" t="e">
        <f>VLOOKUP(A2243,'متره برق'!A:K,9,FALSE)</f>
        <v>#N/A</v>
      </c>
      <c r="F2243" s="97">
        <f t="shared" si="79"/>
        <v>0</v>
      </c>
      <c r="G2243" s="98"/>
    </row>
    <row r="2244" spans="1:7" ht="32.25" thickBot="1">
      <c r="A2244" s="60">
        <f>'متره برق'!P6080</f>
        <v>220203</v>
      </c>
      <c r="B2244" s="60" t="str">
        <f>'متره برق'!Q6080</f>
        <v>جعبه تقسيم شانه اي تلفن 40 زوجي، بدون شانه هاي مربوط، براي نصب توكار، از نوع فلزي ساخت داخل.</v>
      </c>
      <c r="C2244" s="60" t="str">
        <f>'متره برق'!R6080</f>
        <v>عدد</v>
      </c>
      <c r="D2244" s="60">
        <f>'متره برق'!S6080</f>
        <v>149000</v>
      </c>
      <c r="E2244" s="94" t="e">
        <f>VLOOKUP(A2244,'متره برق'!A:K,9,FALSE)</f>
        <v>#N/A</v>
      </c>
      <c r="F2244" s="97">
        <f t="shared" si="79"/>
        <v>0</v>
      </c>
      <c r="G2244" s="98"/>
    </row>
    <row r="2245" spans="1:7" ht="32.25" thickBot="1">
      <c r="A2245" s="60">
        <f>'متره برق'!P6081</f>
        <v>220204</v>
      </c>
      <c r="B2245" s="60" t="str">
        <f>'متره برق'!Q6081</f>
        <v>جعبه تقسيم شانه اي تلفن 60 زوجي، بدون شانه هاي مربوط، براي نصب توكار، از نوع فلزي ساخت داخل.</v>
      </c>
      <c r="C2245" s="60" t="str">
        <f>'متره برق'!R6081</f>
        <v>عدد</v>
      </c>
      <c r="D2245" s="60">
        <f>'متره برق'!S6081</f>
        <v>205500</v>
      </c>
      <c r="E2245" s="94" t="e">
        <f>VLOOKUP(A2245,'متره برق'!A:K,9,FALSE)</f>
        <v>#N/A</v>
      </c>
      <c r="F2245" s="97">
        <f t="shared" si="79"/>
        <v>0</v>
      </c>
      <c r="G2245" s="98"/>
    </row>
    <row r="2246" spans="1:7" ht="32.25" thickBot="1">
      <c r="A2246" s="60">
        <f>'متره برق'!P6082</f>
        <v>220205</v>
      </c>
      <c r="B2246" s="60" t="str">
        <f>'متره برق'!Q6082</f>
        <v>جعبه تقسيم شانه اي تلفن 80 زوجي، بدون شانه هاي مربوط، براي نصب توكار، از نوع فلزي ساخت داخل.</v>
      </c>
      <c r="C2246" s="60" t="str">
        <f>'متره برق'!R6082</f>
        <v>عدد</v>
      </c>
      <c r="D2246" s="60">
        <f>'متره برق'!S6082</f>
        <v>232000</v>
      </c>
      <c r="E2246" s="94" t="e">
        <f>VLOOKUP(A2246,'متره برق'!A:K,9,FALSE)</f>
        <v>#N/A</v>
      </c>
      <c r="F2246" s="97">
        <f t="shared" si="79"/>
        <v>0</v>
      </c>
      <c r="G2246" s="98"/>
    </row>
    <row r="2247" spans="1:7" ht="32.25" thickBot="1">
      <c r="A2247" s="60">
        <f>'متره برق'!P6083</f>
        <v>220206</v>
      </c>
      <c r="B2247" s="60" t="str">
        <f>'متره برق'!Q6083</f>
        <v>جعبه تقسيم شانه اي تلفن 100 زوجي، بدون شانه هاي مربوط، براي نصب توكار، از نوع فلزي ساخت داخل.</v>
      </c>
      <c r="C2247" s="60" t="str">
        <f>'متره برق'!R6083</f>
        <v>عدد</v>
      </c>
      <c r="D2247" s="60">
        <f>'متره برق'!S6083</f>
        <v>256500</v>
      </c>
      <c r="E2247" s="94" t="e">
        <f>VLOOKUP(A2247,'متره برق'!A:K,9,FALSE)</f>
        <v>#N/A</v>
      </c>
      <c r="F2247" s="97">
        <f t="shared" si="79"/>
        <v>0</v>
      </c>
      <c r="G2247" s="98"/>
    </row>
    <row r="2248" spans="1:7" ht="32.25" thickBot="1">
      <c r="A2248" s="60">
        <f>'متره برق'!P6084</f>
        <v>220207</v>
      </c>
      <c r="B2248" s="60" t="str">
        <f>'متره برق'!Q6084</f>
        <v>جعبه تقسيم شانه اي تلفن 120 زوجي، بدون شانه هاي مربوط، براي نصب توكار، از نوع فلزي ساخت داخل.</v>
      </c>
      <c r="C2248" s="60" t="str">
        <f>'متره برق'!R6084</f>
        <v>عدد</v>
      </c>
      <c r="D2248" s="60">
        <f>'متره برق'!S6084</f>
        <v>302000</v>
      </c>
      <c r="E2248" s="94" t="e">
        <f>VLOOKUP(A2248,'متره برق'!A:K,9,FALSE)</f>
        <v>#N/A</v>
      </c>
      <c r="F2248" s="97">
        <f t="shared" si="79"/>
        <v>0</v>
      </c>
      <c r="G2248" s="98"/>
    </row>
    <row r="2249" spans="1:7" ht="32.25" thickBot="1">
      <c r="A2249" s="60">
        <f>'متره برق'!P6085</f>
        <v>220208</v>
      </c>
      <c r="B2249" s="60" t="str">
        <f>'متره برق'!Q6085</f>
        <v>جعبه تقسيم شانه اي تلفن 140 زوجي، بدون شانه هاي مربوط، براي نصب توكار، از نوع فلزي ساخت داخل.</v>
      </c>
      <c r="C2249" s="60" t="str">
        <f>'متره برق'!R6085</f>
        <v>عدد</v>
      </c>
      <c r="D2249" s="60">
        <f>'متره برق'!S6085</f>
        <v>310500</v>
      </c>
      <c r="E2249" s="94" t="e">
        <f>VLOOKUP(A2249,'متره برق'!A:K,9,FALSE)</f>
        <v>#N/A</v>
      </c>
      <c r="F2249" s="97">
        <f t="shared" si="79"/>
        <v>0</v>
      </c>
      <c r="G2249" s="98"/>
    </row>
    <row r="2250" spans="1:7" ht="32.25" thickBot="1">
      <c r="A2250" s="60">
        <f>'متره برق'!P6086</f>
        <v>220209</v>
      </c>
      <c r="B2250" s="60" t="str">
        <f>'متره برق'!Q6086</f>
        <v>جعبه تقسيم شانه اي تلفن 160 زوجي، بدون شانه هاي مربوط، براي نصب توكار، از نوع فلزي ساخت داخل.</v>
      </c>
      <c r="C2250" s="60" t="str">
        <f>'متره برق'!R6086</f>
        <v>عدد</v>
      </c>
      <c r="D2250" s="60">
        <f>'متره برق'!S6086</f>
        <v>314500</v>
      </c>
      <c r="E2250" s="94" t="e">
        <f>VLOOKUP(A2250,'متره برق'!A:K,9,FALSE)</f>
        <v>#N/A</v>
      </c>
      <c r="F2250" s="97">
        <f t="shared" si="79"/>
        <v>0</v>
      </c>
      <c r="G2250" s="98"/>
    </row>
    <row r="2251" spans="1:7" ht="32.25" thickBot="1">
      <c r="A2251" s="60">
        <f>'متره برق'!P6087</f>
        <v>220210</v>
      </c>
      <c r="B2251" s="60" t="str">
        <f>'متره برق'!Q6087</f>
        <v>جعبه تقسيم شانه اي تلفن 180 زوجي، بدون شانه هاي مربوط، براي نصب توكار، از نوع فلزي ساخت داخل.</v>
      </c>
      <c r="C2251" s="60" t="str">
        <f>'متره برق'!R6087</f>
        <v>عدد</v>
      </c>
      <c r="D2251" s="60">
        <f>'متره برق'!S6087</f>
        <v>372000</v>
      </c>
      <c r="E2251" s="94" t="e">
        <f>VLOOKUP(A2251,'متره برق'!A:K,9,FALSE)</f>
        <v>#N/A</v>
      </c>
      <c r="F2251" s="97">
        <f t="shared" si="79"/>
        <v>0</v>
      </c>
      <c r="G2251" s="98"/>
    </row>
    <row r="2252" spans="1:7" ht="32.25" thickBot="1">
      <c r="A2252" s="60">
        <f>'متره برق'!P6088</f>
        <v>220211</v>
      </c>
      <c r="B2252" s="60" t="str">
        <f>'متره برق'!Q6088</f>
        <v>جعبه تقسيم شانه اي تلفن 200 زوجي، بدون شانه هاي مربوط، براي نصب توكار، از نوع فلزي ساخت داخل.</v>
      </c>
      <c r="C2252" s="60" t="str">
        <f>'متره برق'!R6088</f>
        <v>عدد</v>
      </c>
      <c r="D2252" s="60">
        <f>'متره برق'!S6088</f>
        <v>382000</v>
      </c>
      <c r="E2252" s="94" t="e">
        <f>VLOOKUP(A2252,'متره برق'!A:K,9,FALSE)</f>
        <v>#N/A</v>
      </c>
      <c r="F2252" s="97">
        <f t="shared" si="79"/>
        <v>0</v>
      </c>
      <c r="G2252" s="98"/>
    </row>
    <row r="2253" spans="1:7" ht="79.5" thickBot="1">
      <c r="A2253" s="60">
        <f>'متره برق'!P6089</f>
        <v>220501</v>
      </c>
      <c r="B2253" s="60" t="str">
        <f>'متره برق'!Q6089</f>
        <v>جعبه انشعاب تلفن تا60 زوجي، بدون شانه هاي مربوط، براي نصب درفضاي آزادباسقف شيبدار، تهيه شده از ورق آهن به ضخامت 5 /1 ميليمترو درلولادار، قفل مخصوص، غيرقابل نفوذگردوخاك وباران، رنگ شده به طوركامل.</v>
      </c>
      <c r="C2253" s="60" t="str">
        <f>'متره برق'!R6089</f>
        <v>دستگاه</v>
      </c>
      <c r="D2253" s="60">
        <f>'متره برق'!S6089</f>
        <v>0</v>
      </c>
      <c r="E2253" s="94" t="e">
        <f>VLOOKUP(A2253,'متره برق'!A:K,9,FALSE)</f>
        <v>#N/A</v>
      </c>
      <c r="F2253" s="97">
        <f t="shared" si="79"/>
        <v>0</v>
      </c>
      <c r="G2253" s="98"/>
    </row>
    <row r="2254" spans="1:7" ht="79.5" thickBot="1">
      <c r="A2254" s="60">
        <f>'متره برق'!P6090</f>
        <v>220502</v>
      </c>
      <c r="B2254" s="60" t="str">
        <f>'متره برق'!Q6090</f>
        <v>جعبه انشعاب تلفن تا100 زوجي، بدون شانه هاي مربوط، براي نصب در فضاي آزادباسقف شيبدار، تهيه شده ازورق آهن به ضخامت 5 /1 ميليمترودرلولادار، قفل مخصوص غيرقابل نفوذگردوخاك وباران، رنگ شده به طوركامل.</v>
      </c>
      <c r="C2254" s="60" t="str">
        <f>'متره برق'!R6090</f>
        <v>دستگاه</v>
      </c>
      <c r="D2254" s="60">
        <f>'متره برق'!S6090</f>
        <v>0</v>
      </c>
      <c r="E2254" s="94" t="e">
        <f>VLOOKUP(A2254,'متره برق'!A:K,9,FALSE)</f>
        <v>#N/A</v>
      </c>
      <c r="F2254" s="97">
        <f t="shared" si="79"/>
        <v>0</v>
      </c>
      <c r="G2254" s="98"/>
    </row>
    <row r="2255" spans="1:7" ht="79.5" thickBot="1">
      <c r="A2255" s="60">
        <f>'متره برق'!P6091</f>
        <v>220503</v>
      </c>
      <c r="B2255" s="60" t="str">
        <f>'متره برق'!Q6091</f>
        <v>جعبه انشعاب تلفن تا160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C2255" s="60" t="str">
        <f>'متره برق'!R6091</f>
        <v>دستگاه</v>
      </c>
      <c r="D2255" s="60">
        <f>'متره برق'!S6091</f>
        <v>0</v>
      </c>
      <c r="E2255" s="94" t="e">
        <f>VLOOKUP(A2255,'متره برق'!A:K,9,FALSE)</f>
        <v>#N/A</v>
      </c>
      <c r="F2255" s="97">
        <f t="shared" si="79"/>
        <v>0</v>
      </c>
      <c r="G2255" s="98"/>
    </row>
    <row r="2256" spans="1:7" ht="79.5" thickBot="1">
      <c r="A2256" s="60">
        <f>'متره برق'!P6092</f>
        <v>220504</v>
      </c>
      <c r="B2256" s="60" t="str">
        <f>'متره برق'!Q6092</f>
        <v>جعبه انشعاب تلفن تا200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C2256" s="60" t="str">
        <f>'متره برق'!R6092</f>
        <v>دستگاه</v>
      </c>
      <c r="D2256" s="60">
        <f>'متره برق'!S6092</f>
        <v>0</v>
      </c>
      <c r="E2256" s="94" t="e">
        <f>VLOOKUP(A2256,'متره برق'!A:K,9,FALSE)</f>
        <v>#N/A</v>
      </c>
      <c r="F2256" s="97">
        <f t="shared" si="79"/>
        <v>0</v>
      </c>
      <c r="G2256" s="98"/>
    </row>
    <row r="2257" spans="1:7" ht="79.5" thickBot="1">
      <c r="A2257" s="60">
        <f>'متره برق'!P6093</f>
        <v>220505</v>
      </c>
      <c r="B2257" s="60" t="str">
        <f>'متره برق'!Q6093</f>
        <v>جعبه انشعاب تلفن تا260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C2257" s="60" t="str">
        <f>'متره برق'!R6093</f>
        <v>دستگاه</v>
      </c>
      <c r="D2257" s="60">
        <f>'متره برق'!S6093</f>
        <v>0</v>
      </c>
      <c r="E2257" s="94" t="e">
        <f>VLOOKUP(A2257,'متره برق'!A:K,9,FALSE)</f>
        <v>#N/A</v>
      </c>
      <c r="F2257" s="97">
        <f t="shared" si="79"/>
        <v>0</v>
      </c>
      <c r="G2257" s="98"/>
    </row>
    <row r="2258" spans="1:7" ht="79.5" thickBot="1">
      <c r="A2258" s="60">
        <f>'متره برق'!P6094</f>
        <v>220506</v>
      </c>
      <c r="B2258" s="60" t="str">
        <f>'متره برق'!Q6094</f>
        <v>جعبه انشعاب تلفن تا300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C2258" s="60" t="str">
        <f>'متره برق'!R6094</f>
        <v>دستگاه</v>
      </c>
      <c r="D2258" s="60">
        <f>'متره برق'!S6094</f>
        <v>0</v>
      </c>
      <c r="E2258" s="94" t="e">
        <f>VLOOKUP(A2258,'متره برق'!A:K,9,FALSE)</f>
        <v>#N/A</v>
      </c>
      <c r="F2258" s="97">
        <f t="shared" si="79"/>
        <v>0</v>
      </c>
      <c r="G2258" s="98"/>
    </row>
    <row r="2259" spans="1:7" ht="79.5" thickBot="1">
      <c r="A2259" s="60">
        <f>'متره برق'!P6095</f>
        <v>220507</v>
      </c>
      <c r="B2259" s="60" t="str">
        <f>'متره برق'!Q6095</f>
        <v>جعبه انشعاب تلفن تا360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C2259" s="60" t="str">
        <f>'متره برق'!R6095</f>
        <v>دستگاه</v>
      </c>
      <c r="D2259" s="60">
        <f>'متره برق'!S6095</f>
        <v>0</v>
      </c>
      <c r="E2259" s="94" t="e">
        <f>VLOOKUP(A2259,'متره برق'!A:K,9,FALSE)</f>
        <v>#N/A</v>
      </c>
      <c r="F2259" s="97">
        <f t="shared" si="79"/>
        <v>0</v>
      </c>
      <c r="G2259" s="98"/>
    </row>
    <row r="2260" spans="1:7" ht="79.5" thickBot="1">
      <c r="A2260" s="60">
        <f>'متره برق'!P6096</f>
        <v>220508</v>
      </c>
      <c r="B2260" s="60" t="str">
        <f>'متره برق'!Q6096</f>
        <v>جعبه انشعاب تلفن تا400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C2260" s="60" t="str">
        <f>'متره برق'!R6096</f>
        <v>دستگاه</v>
      </c>
      <c r="D2260" s="60">
        <f>'متره برق'!S6096</f>
        <v>0</v>
      </c>
      <c r="E2260" s="94" t="e">
        <f>VLOOKUP(A2260,'متره برق'!A:K,9,FALSE)</f>
        <v>#N/A</v>
      </c>
      <c r="F2260" s="97">
        <f t="shared" si="79"/>
        <v>0</v>
      </c>
      <c r="G2260" s="98"/>
    </row>
    <row r="2261" spans="1:7" ht="79.5" thickBot="1">
      <c r="A2261" s="60">
        <f>'متره برق'!P6097</f>
        <v>220509</v>
      </c>
      <c r="B2261" s="60" t="str">
        <f>'متره برق'!Q6097</f>
        <v>جعبه انشعاب تلفن تا460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C2261" s="60" t="str">
        <f>'متره برق'!R6097</f>
        <v>دستگاه</v>
      </c>
      <c r="D2261" s="60">
        <f>'متره برق'!S6097</f>
        <v>0</v>
      </c>
      <c r="E2261" s="94" t="e">
        <f>VLOOKUP(A2261,'متره برق'!A:K,9,FALSE)</f>
        <v>#N/A</v>
      </c>
      <c r="F2261" s="97">
        <f t="shared" si="79"/>
        <v>0</v>
      </c>
      <c r="G2261" s="98"/>
    </row>
    <row r="2262" spans="1:7" ht="79.5" thickBot="1">
      <c r="A2262" s="60">
        <f>'متره برق'!P6098</f>
        <v>220510</v>
      </c>
      <c r="B2262" s="60" t="str">
        <f>'متره برق'!Q6098</f>
        <v>جعبه انشعاب تلفن تا500 زوجي، بدون شانه هاي مربوط، براي نصب در فضاي آزادباسقف شيبدار، تهيه شده ازورق آهن به ضخامت 1/5 ميليمتر و در لولادار، قفل مخصوص غيرقابل نفوذگردوخاك وباران، رنگ شده به طوركامل.</v>
      </c>
      <c r="C2262" s="60" t="str">
        <f>'متره برق'!R6098</f>
        <v>دستگاه</v>
      </c>
      <c r="D2262" s="60">
        <f>'متره برق'!S6098</f>
        <v>0</v>
      </c>
      <c r="E2262" s="94" t="e">
        <f>VLOOKUP(A2262,'متره برق'!A:K,9,FALSE)</f>
        <v>#N/A</v>
      </c>
      <c r="F2262" s="97">
        <f t="shared" si="79"/>
        <v>0</v>
      </c>
      <c r="G2262" s="98"/>
    </row>
    <row r="2263" spans="1:7" ht="24" thickBot="1">
      <c r="A2263" s="60">
        <f>'متره برق'!P6099</f>
        <v>220601</v>
      </c>
      <c r="B2263" s="60" t="str">
        <f>'متره برق'!Q6099</f>
        <v>شانه 6 زوجي تلفن باپيچ وقلاب به طوركامل.</v>
      </c>
      <c r="C2263" s="60" t="str">
        <f>'متره برق'!R6099</f>
        <v>عدد</v>
      </c>
      <c r="D2263" s="60">
        <f>'متره برق'!S6099</f>
        <v>0</v>
      </c>
      <c r="E2263" s="94" t="e">
        <f>VLOOKUP(A2263,'متره برق'!A:K,9,FALSE)</f>
        <v>#N/A</v>
      </c>
      <c r="F2263" s="97">
        <f t="shared" si="79"/>
        <v>0</v>
      </c>
      <c r="G2263" s="98"/>
    </row>
    <row r="2264" spans="1:7" ht="24" thickBot="1">
      <c r="A2264" s="60">
        <f>'متره برق'!P6100</f>
        <v>220602</v>
      </c>
      <c r="B2264" s="60" t="str">
        <f>'متره برق'!Q6100</f>
        <v>شانه 10 زوجي تلفن باپيچ وقلاب به طوركامل.</v>
      </c>
      <c r="C2264" s="60" t="str">
        <f>'متره برق'!R6100</f>
        <v>عدد</v>
      </c>
      <c r="D2264" s="60">
        <f>'متره برق'!S6100</f>
        <v>0</v>
      </c>
      <c r="E2264" s="94" t="e">
        <f>VLOOKUP(A2264,'متره برق'!A:K,9,FALSE)</f>
        <v>#N/A</v>
      </c>
      <c r="F2264" s="97">
        <f t="shared" si="79"/>
        <v>0</v>
      </c>
      <c r="G2264" s="98"/>
    </row>
    <row r="2265" spans="1:7" ht="24" thickBot="1">
      <c r="A2265" s="60">
        <f>'متره برق'!P6101</f>
        <v>220603</v>
      </c>
      <c r="B2265" s="60" t="str">
        <f>'متره برق'!Q6101</f>
        <v>شانه 20 زوجي تلفن باپيچ وقلاب به طوركامل.</v>
      </c>
      <c r="C2265" s="60" t="str">
        <f>'متره برق'!R6101</f>
        <v>عدد</v>
      </c>
      <c r="D2265" s="60">
        <f>'متره برق'!S6101</f>
        <v>0</v>
      </c>
      <c r="E2265" s="94" t="e">
        <f>VLOOKUP(A2265,'متره برق'!A:K,9,FALSE)</f>
        <v>#N/A</v>
      </c>
      <c r="F2265" s="97">
        <f t="shared" si="79"/>
        <v>0</v>
      </c>
      <c r="G2265" s="98"/>
    </row>
    <row r="2266" spans="1:7" ht="32.25" thickBot="1">
      <c r="A2266" s="60">
        <f>'متره برق'!P6102</f>
        <v>220701</v>
      </c>
      <c r="B2266" s="60" t="str">
        <f>'متره برق'!Q6102</f>
        <v>فرم بندي، سربندي، لحيم كاري وتست هرزوج ازمدارهاي ورودي ياخروجي درجعبه تقسيم شانه‌اي.</v>
      </c>
      <c r="C2266" s="60" t="str">
        <f>'متره برق'!R6102</f>
        <v>زوج</v>
      </c>
      <c r="D2266" s="60">
        <f>'متره برق'!S6102</f>
        <v>14700</v>
      </c>
      <c r="E2266" s="94" t="e">
        <f>VLOOKUP(A2266,'متره برق'!A:K,9,FALSE)</f>
        <v>#N/A</v>
      </c>
      <c r="F2266" s="97">
        <f t="shared" si="79"/>
        <v>0</v>
      </c>
      <c r="G2266" s="98"/>
    </row>
    <row r="2267" spans="1:7" ht="32.25" thickBot="1">
      <c r="A2267" s="60">
        <f>'متره برق'!P6103</f>
        <v>221102</v>
      </c>
      <c r="B2267" s="60" t="str">
        <f>'متره برق'!Q6103</f>
        <v>دستگاه تلفن روميزي ساده، با شماره گيرالكترونيك (فشاري) ساخت داخل.</v>
      </c>
      <c r="C2267" s="60" t="str">
        <f>'متره برق'!R6103</f>
        <v>عدد</v>
      </c>
      <c r="D2267" s="60">
        <f>'متره برق'!S6103</f>
        <v>0</v>
      </c>
      <c r="E2267" s="94" t="e">
        <f>VLOOKUP(A2267,'متره برق'!A:K,9,FALSE)</f>
        <v>#N/A</v>
      </c>
      <c r="F2267" s="97">
        <f t="shared" si="79"/>
        <v>0</v>
      </c>
      <c r="G2267" s="98"/>
    </row>
    <row r="2268" spans="1:7" ht="32.25" thickBot="1">
      <c r="A2268" s="60">
        <f>'متره برق'!P6104</f>
        <v>221202</v>
      </c>
      <c r="B2268" s="60" t="str">
        <f>'متره برق'!Q6104</f>
        <v>دستگاه تلفن ديواري، باشماره گير الكترونيك (فشاري) ساخت داخل.</v>
      </c>
      <c r="C2268" s="60" t="str">
        <f>'متره برق'!R6104</f>
        <v>عدد</v>
      </c>
      <c r="D2268" s="60">
        <f>'متره برق'!S6104</f>
        <v>0</v>
      </c>
      <c r="E2268" s="94" t="e">
        <f>VLOOKUP(A2268,'متره برق'!A:K,9,FALSE)</f>
        <v>#N/A</v>
      </c>
      <c r="F2268" s="97">
        <f t="shared" si="79"/>
        <v>0</v>
      </c>
      <c r="G2268" s="98"/>
    </row>
    <row r="2269" spans="1:7" ht="32.25" thickBot="1">
      <c r="A2269" s="60">
        <f>'متره برق'!P6105</f>
        <v>221301</v>
      </c>
      <c r="B2269" s="60" t="str">
        <f>'متره برق'!Q6105</f>
        <v>دستگاه تلفن ديواري فلزي مخصوص نصب درفضاي آزادياداخل كارخانه ها، به طوركامل ساخت داخل.</v>
      </c>
      <c r="C2269" s="60" t="str">
        <f>'متره برق'!R6105</f>
        <v>عدد</v>
      </c>
      <c r="D2269" s="60">
        <f>'متره برق'!S6105</f>
        <v>0</v>
      </c>
      <c r="E2269" s="94" t="e">
        <f>VLOOKUP(A2269,'متره برق'!A:K,9,FALSE)</f>
        <v>#N/A</v>
      </c>
      <c r="F2269" s="97">
        <f t="shared" si="79"/>
        <v>0</v>
      </c>
      <c r="G2269" s="98"/>
    </row>
    <row r="2270" spans="1:7" ht="48" thickBot="1">
      <c r="A2270" s="60">
        <f>'متره برق'!P6106</f>
        <v>221401</v>
      </c>
      <c r="B2270" s="60" t="str">
        <f>'متره برق'!Q6106</f>
        <v>سيستم تلفن رئيس ومنشي، شامل دوخط خارجي ودوخط داخلي، باشماره گير الكترونيك، موزيك انتظار، به طوركامل ساخت داخل.</v>
      </c>
      <c r="C2270" s="60" t="str">
        <f>'متره برق'!R6106</f>
        <v>عدد</v>
      </c>
      <c r="D2270" s="60">
        <f>'متره برق'!S6106</f>
        <v>0</v>
      </c>
      <c r="E2270" s="94" t="e">
        <f>VLOOKUP(A2270,'متره برق'!A:K,9,FALSE)</f>
        <v>#N/A</v>
      </c>
      <c r="F2270" s="97">
        <f t="shared" si="79"/>
        <v>0</v>
      </c>
      <c r="G2270" s="98"/>
    </row>
    <row r="2271" spans="1:7" ht="48" thickBot="1">
      <c r="A2271" s="60">
        <f>'متره برق'!P6107</f>
        <v>221402</v>
      </c>
      <c r="B2271" s="60" t="str">
        <f>'متره برق'!Q6107</f>
        <v>سيستم تلفن رئيس ومنشي، شامل دوخط خارجي و4 خط داخلي، باشماره گير الكترونيك، موزيك انتظار، به طوركامل ساخت داخل.</v>
      </c>
      <c r="C2271" s="60" t="str">
        <f>'متره برق'!R6107</f>
        <v>عدد</v>
      </c>
      <c r="D2271" s="60">
        <f>'متره برق'!S6107</f>
        <v>0</v>
      </c>
      <c r="E2271" s="94" t="e">
        <f>VLOOKUP(A2271,'متره برق'!A:K,9,FALSE)</f>
        <v>#N/A</v>
      </c>
      <c r="F2271" s="97">
        <f t="shared" si="79"/>
        <v>0</v>
      </c>
      <c r="G2271" s="98"/>
    </row>
    <row r="2272" spans="1:7" ht="48" thickBot="1">
      <c r="A2272" s="60">
        <f>'متره برق'!P6108</f>
        <v>221501</v>
      </c>
      <c r="B2272" s="60" t="str">
        <f>'متره برق'!Q6108</f>
        <v>سيستم تلفن رديفي، شامل سه خط خارجي، 10 خط داخلي، 10 دستگاه تلفن مخصوص ومركز مربوط با موزيك انتظار، به طوركامل ساخت داخل.</v>
      </c>
      <c r="C2272" s="60" t="str">
        <f>'متره برق'!R6108</f>
        <v>دستگاه</v>
      </c>
      <c r="D2272" s="60">
        <f>'متره برق'!S6108</f>
        <v>0</v>
      </c>
      <c r="E2272" s="94" t="e">
        <f>VLOOKUP(A2272,'متره برق'!A:K,9,FALSE)</f>
        <v>#N/A</v>
      </c>
      <c r="F2272" s="97">
        <f t="shared" si="79"/>
        <v>0</v>
      </c>
      <c r="G2272" s="98"/>
    </row>
    <row r="2273" spans="1:7" ht="48" thickBot="1">
      <c r="A2273" s="60">
        <f>'متره برق'!P6109</f>
        <v>221502</v>
      </c>
      <c r="B2273" s="60" t="str">
        <f>'متره برق'!Q6109</f>
        <v>سيستم تلفن رديفي، شامل سه خط خارجي، 10 خط داخلي، 6 دستگاه تلفن مخصوص ومركزمربوط باموزيك انتظار، به طوركامل.</v>
      </c>
      <c r="C2273" s="60" t="str">
        <f>'متره برق'!R6109</f>
        <v>دستگاه</v>
      </c>
      <c r="D2273" s="60">
        <f>'متره برق'!S6109</f>
        <v>0</v>
      </c>
      <c r="E2273" s="94" t="e">
        <f>VLOOKUP(A2273,'متره برق'!A:K,9,FALSE)</f>
        <v>#N/A</v>
      </c>
      <c r="F2273" s="97">
        <f t="shared" si="79"/>
        <v>0</v>
      </c>
      <c r="G2273" s="106"/>
    </row>
    <row r="2274" spans="1:7" ht="24" thickBot="1">
      <c r="A2274" s="60" t="str">
        <f>'متره برق'!P6110</f>
        <v>221503</v>
      </c>
      <c r="B2274" s="60" t="str">
        <f>'متره برق'!Q6110</f>
        <v xml:space="preserve">سيستم تلفن </v>
      </c>
      <c r="C2274" s="60" t="str">
        <f>'متره برق'!R6110</f>
        <v>دستگاه</v>
      </c>
      <c r="D2274" s="60">
        <f>'متره برق'!S6110</f>
        <v>10000</v>
      </c>
      <c r="E2274" s="94" t="e">
        <f>VLOOKUP(A2274,'متره برق'!A:K,9,FALSE)</f>
        <v>#N/A</v>
      </c>
      <c r="F2274" s="263">
        <f t="shared" ref="F2274:F2276" si="80">IF(ISNA(E2274*D2274),0,ROUND((E2274*D2274),0))</f>
        <v>0</v>
      </c>
      <c r="G2274" s="100" t="s">
        <v>511</v>
      </c>
    </row>
    <row r="2275" spans="1:7" ht="24" thickBot="1">
      <c r="A2275" s="60" t="str">
        <f>'متره برق'!P6111</f>
        <v>221504</v>
      </c>
      <c r="B2275" s="60" t="str">
        <f>'متره برق'!Q6111</f>
        <v>سيستم تلفن 1</v>
      </c>
      <c r="C2275" s="60" t="str">
        <f>'متره برق'!R6111</f>
        <v>دستگاه</v>
      </c>
      <c r="D2275" s="60">
        <f>'متره برق'!S6111</f>
        <v>10001</v>
      </c>
      <c r="E2275" s="94" t="e">
        <f>VLOOKUP(A2275,'متره برق'!A:K,9,FALSE)</f>
        <v>#N/A</v>
      </c>
      <c r="F2275" s="263">
        <f t="shared" si="80"/>
        <v>0</v>
      </c>
      <c r="G2275" s="100" t="s">
        <v>511</v>
      </c>
    </row>
    <row r="2276" spans="1:7" ht="24" thickBot="1">
      <c r="A2276" s="60" t="str">
        <f>'متره برق'!P6112</f>
        <v>221505</v>
      </c>
      <c r="B2276" s="60" t="str">
        <f>'متره برق'!Q6112</f>
        <v>سيستم تلفن 2</v>
      </c>
      <c r="C2276" s="60" t="str">
        <f>'متره برق'!R6112</f>
        <v>دستگاه</v>
      </c>
      <c r="D2276" s="60">
        <f>'متره برق'!S6112</f>
        <v>10002</v>
      </c>
      <c r="E2276" s="94">
        <f>VLOOKUP(A2276,'متره برق'!A:K,9,FALSE)</f>
        <v>1</v>
      </c>
      <c r="F2276" s="263">
        <f t="shared" si="80"/>
        <v>10002</v>
      </c>
      <c r="G2276" s="100" t="s">
        <v>511</v>
      </c>
    </row>
    <row r="2277" spans="1:7" ht="24" thickBot="1">
      <c r="A2277" s="677" t="s">
        <v>659</v>
      </c>
      <c r="B2277" s="678"/>
      <c r="C2277" s="678"/>
      <c r="D2277" s="678"/>
      <c r="E2277" s="679"/>
      <c r="F2277" s="115">
        <f>SUM(F2231:F2273)</f>
        <v>0</v>
      </c>
      <c r="G2277" s="102" t="s">
        <v>77</v>
      </c>
    </row>
    <row r="2278" spans="1:7" ht="24" thickBot="1">
      <c r="A2278" s="677" t="s">
        <v>660</v>
      </c>
      <c r="B2278" s="678"/>
      <c r="C2278" s="678"/>
      <c r="D2278" s="678"/>
      <c r="E2278" s="679"/>
      <c r="F2278" s="109">
        <f>SUM(F2274:F2276)</f>
        <v>10002</v>
      </c>
      <c r="G2278" s="102" t="s">
        <v>77</v>
      </c>
    </row>
    <row r="2279" spans="1:7" ht="24" thickBot="1">
      <c r="A2279" s="680" t="s">
        <v>3608</v>
      </c>
      <c r="B2279" s="681"/>
      <c r="C2279" s="681"/>
      <c r="D2279" s="681"/>
      <c r="E2279" s="681"/>
      <c r="F2279" s="682"/>
      <c r="G2279" s="683"/>
    </row>
    <row r="2280" spans="1:7" ht="57.75" customHeight="1" thickBot="1">
      <c r="A2280" s="60">
        <f>'متره برق'!P6113</f>
        <v>230101</v>
      </c>
      <c r="B2280" s="60" t="str">
        <f>'متره برق'!Q6113</f>
        <v>نومراتور، بدون سيستم قطع خبر وبدون ترانس تغذيه، 5 شماره اي باچراغ‌هاي سيگنال وبيزر، به طور كامل، ساخت داخل.</v>
      </c>
      <c r="C2280" s="60" t="str">
        <f>'متره برق'!R6113</f>
        <v>عدد</v>
      </c>
      <c r="D2280" s="60">
        <f>'متره برق'!S6113</f>
        <v>2565000</v>
      </c>
      <c r="E2280" s="94">
        <f>VLOOKUP(A2280,'متره برق'!A:K,9,FALSE)</f>
        <v>1</v>
      </c>
      <c r="F2280" s="97">
        <f t="shared" ref="F2280:F2332" si="81">IF(ISNA(E2280*D2280),0,ROUND((E2280*D2280),0))</f>
        <v>2565000</v>
      </c>
      <c r="G2280" s="98"/>
    </row>
    <row r="2281" spans="1:7" ht="48" thickBot="1">
      <c r="A2281" s="60">
        <f>'متره برق'!P6114</f>
        <v>230102</v>
      </c>
      <c r="B2281" s="60" t="str">
        <f>'متره برق'!Q6114</f>
        <v>نومراتور، بدون سيستم قطع خبر وبدون ترانس تغذيه، 10 شماره‌اي با چراغ‌هاي سيگنال وبيزر، به طور كامل، ساخت داخل.</v>
      </c>
      <c r="C2281" s="60" t="str">
        <f>'متره برق'!R6114</f>
        <v>عدد</v>
      </c>
      <c r="D2281" s="60">
        <f>'متره برق'!S6114</f>
        <v>3035000</v>
      </c>
      <c r="E2281" s="94" t="e">
        <f>VLOOKUP(A2281,'متره برق'!A:K,9,FALSE)</f>
        <v>#N/A</v>
      </c>
      <c r="F2281" s="97">
        <f t="shared" ref="F2281:F2325" si="82">IF(ISNA(E2281*D2281),0,ROUND((E2281*D2281),0))</f>
        <v>0</v>
      </c>
      <c r="G2281" s="98"/>
    </row>
    <row r="2282" spans="1:7" ht="48" thickBot="1">
      <c r="A2282" s="60">
        <f>'متره برق'!P6115</f>
        <v>230103</v>
      </c>
      <c r="B2282" s="60" t="str">
        <f>'متره برق'!Q6115</f>
        <v>نومراتور، بدون سيستم قطع خبر وبدون ترانس تغذيه، 15 شماره اي باچراغ‌هاي سيگنال وبيزر، به طور كامل، ساخت داخل.</v>
      </c>
      <c r="C2282" s="60" t="str">
        <f>'متره برق'!R6115</f>
        <v>عدد</v>
      </c>
      <c r="D2282" s="60">
        <f>'متره برق'!S6115</f>
        <v>0</v>
      </c>
      <c r="E2282" s="94" t="e">
        <f>VLOOKUP(A2282,'متره برق'!A:K,9,FALSE)</f>
        <v>#N/A</v>
      </c>
      <c r="F2282" s="97">
        <f t="shared" si="82"/>
        <v>0</v>
      </c>
      <c r="G2282" s="98"/>
    </row>
    <row r="2283" spans="1:7" ht="48" thickBot="1">
      <c r="A2283" s="60">
        <f>'متره برق'!P6116</f>
        <v>230104</v>
      </c>
      <c r="B2283" s="60" t="str">
        <f>'متره برق'!Q6116</f>
        <v>نومراتور، بدون سيستم قطع خبر وبدون ترانس تغذيه، 20 شماره اي باچراغ‌هاي سيگنال وبيزر، به طور كامل، ساخت داخل.</v>
      </c>
      <c r="C2283" s="60" t="str">
        <f>'متره برق'!R6116</f>
        <v>عدد</v>
      </c>
      <c r="D2283" s="60">
        <f>'متره برق'!S6116</f>
        <v>0</v>
      </c>
      <c r="E2283" s="94" t="e">
        <f>VLOOKUP(A2283,'متره برق'!A:K,9,FALSE)</f>
        <v>#N/A</v>
      </c>
      <c r="F2283" s="97">
        <f t="shared" si="82"/>
        <v>0</v>
      </c>
      <c r="G2283" s="98"/>
    </row>
    <row r="2284" spans="1:7" ht="32.25" thickBot="1">
      <c r="A2284" s="60">
        <f>'متره برق'!P6117</f>
        <v>230201</v>
      </c>
      <c r="B2284" s="60" t="str">
        <f>'متره برق'!Q6117</f>
        <v>پلاك احضارتوكاربادكمه فشاري و قوطي مربوط، به طور كامل، ساخت داخل.</v>
      </c>
      <c r="C2284" s="60" t="str">
        <f>'متره برق'!R6117</f>
        <v>عدد</v>
      </c>
      <c r="D2284" s="60">
        <f>'متره برق'!S6117</f>
        <v>47500</v>
      </c>
      <c r="E2284" s="94" t="e">
        <f>VLOOKUP(A2284,'متره برق'!A:K,9,FALSE)</f>
        <v>#N/A</v>
      </c>
      <c r="F2284" s="97">
        <f t="shared" si="82"/>
        <v>0</v>
      </c>
      <c r="G2284" s="98"/>
    </row>
    <row r="2285" spans="1:7" ht="48" thickBot="1">
      <c r="A2285" s="60">
        <f>'متره برق'!P6118</f>
        <v>230202</v>
      </c>
      <c r="B2285" s="60" t="str">
        <f>'متره برق'!Q6118</f>
        <v>پلاك احضارتوكاربادكمه فشاري و قوطي مربوط، 
به ‌طور كامل، ساخت داخل مجهز به كانكتور مخصوص براي شستي گلابي.</v>
      </c>
      <c r="C2285" s="60" t="str">
        <f>'متره برق'!R6118</f>
        <v>عدد</v>
      </c>
      <c r="D2285" s="60">
        <f>'متره برق'!S6118</f>
        <v>179500</v>
      </c>
      <c r="E2285" s="94" t="e">
        <f>VLOOKUP(A2285,'متره برق'!A:K,9,FALSE)</f>
        <v>#N/A</v>
      </c>
      <c r="F2285" s="97">
        <f t="shared" si="82"/>
        <v>0</v>
      </c>
      <c r="G2285" s="98"/>
    </row>
    <row r="2286" spans="1:7" ht="24" thickBot="1">
      <c r="A2286" s="60">
        <f>'متره برق'!P6119</f>
        <v>230301</v>
      </c>
      <c r="B2286" s="60" t="str">
        <f>'متره برق'!Q6119</f>
        <v>شستي گلابي همراه باسيم وفيش مربوط.</v>
      </c>
      <c r="C2286" s="60" t="str">
        <f>'متره برق'!R6119</f>
        <v>عدد</v>
      </c>
      <c r="D2286" s="60">
        <f>'متره برق'!S6119</f>
        <v>73100</v>
      </c>
      <c r="E2286" s="94" t="e">
        <f>VLOOKUP(A2286,'متره برق'!A:K,9,FALSE)</f>
        <v>#N/A</v>
      </c>
      <c r="F2286" s="97">
        <f t="shared" si="82"/>
        <v>0</v>
      </c>
      <c r="G2286" s="98"/>
    </row>
    <row r="2287" spans="1:7" ht="32.25" thickBot="1">
      <c r="A2287" s="60">
        <f>'متره برق'!P6120</f>
        <v>230401</v>
      </c>
      <c r="B2287" s="60" t="str">
        <f>'متره برق'!Q6120</f>
        <v>پلاك احضارتوكاراز نوع كششي، با قلاب كشش وزنجيرمربوط، به طور كامل.</v>
      </c>
      <c r="C2287" s="60" t="str">
        <f>'متره برق'!R6120</f>
        <v>عدد</v>
      </c>
      <c r="D2287" s="60">
        <f>'متره برق'!S6120</f>
        <v>249000</v>
      </c>
      <c r="E2287" s="94" t="e">
        <f>VLOOKUP(A2287,'متره برق'!A:K,9,FALSE)</f>
        <v>#N/A</v>
      </c>
      <c r="F2287" s="97">
        <f t="shared" si="82"/>
        <v>0</v>
      </c>
      <c r="G2287" s="98"/>
    </row>
    <row r="2288" spans="1:7" ht="32.25" thickBot="1">
      <c r="A2288" s="60">
        <f>'متره برق'!P6121</f>
        <v>230501</v>
      </c>
      <c r="B2288" s="60" t="str">
        <f>'متره برق'!Q6121</f>
        <v>پلاك پاسخ (Cancel)، شامل لامپ خبر، رله، شستي وقوطي به طوركامل، ساخت داخل.</v>
      </c>
      <c r="C2288" s="60" t="str">
        <f>'متره برق'!R6121</f>
        <v>عدد</v>
      </c>
      <c r="D2288" s="60">
        <f>'متره برق'!S6121</f>
        <v>245500</v>
      </c>
      <c r="E2288" s="94" t="e">
        <f>VLOOKUP(A2288,'متره برق'!A:K,9,FALSE)</f>
        <v>#N/A</v>
      </c>
      <c r="F2288" s="97">
        <f t="shared" si="82"/>
        <v>0</v>
      </c>
      <c r="G2288" s="98"/>
    </row>
    <row r="2289" spans="1:7" ht="32.25" thickBot="1">
      <c r="A2289" s="60">
        <f>'متره برق'!P6122</f>
        <v>230601</v>
      </c>
      <c r="B2289" s="60" t="str">
        <f>'متره برق'!Q6122</f>
        <v>چراغ سردربايك عددلامپ وقوطي مربوط، به طور كامل، ساخت داخل.</v>
      </c>
      <c r="C2289" s="60" t="str">
        <f>'متره برق'!R6122</f>
        <v>عدد</v>
      </c>
      <c r="D2289" s="60">
        <f>'متره برق'!S6122</f>
        <v>84500</v>
      </c>
      <c r="E2289" s="94" t="e">
        <f>VLOOKUP(A2289,'متره برق'!A:K,9,FALSE)</f>
        <v>#N/A</v>
      </c>
      <c r="F2289" s="97">
        <f t="shared" si="82"/>
        <v>0</v>
      </c>
      <c r="G2289" s="98"/>
    </row>
    <row r="2290" spans="1:7" ht="32.25" thickBot="1">
      <c r="A2290" s="60">
        <f>'متره برق'!P6123</f>
        <v>230602</v>
      </c>
      <c r="B2290" s="60" t="str">
        <f>'متره برق'!Q6123</f>
        <v>چراغ سردربادوعددلامپ وقوطي مربوط، به طور كامل، ساخت داخل.</v>
      </c>
      <c r="C2290" s="60" t="str">
        <f>'متره برق'!R6123</f>
        <v>عدد</v>
      </c>
      <c r="D2290" s="60">
        <f>'متره برق'!S6123</f>
        <v>89400</v>
      </c>
      <c r="E2290" s="94" t="e">
        <f>VLOOKUP(A2290,'متره برق'!A:K,9,FALSE)</f>
        <v>#N/A</v>
      </c>
      <c r="F2290" s="97">
        <f t="shared" si="82"/>
        <v>0</v>
      </c>
      <c r="G2290" s="98"/>
    </row>
    <row r="2291" spans="1:7" ht="32.25" thickBot="1">
      <c r="A2291" s="60">
        <f>'متره برق'!P6124</f>
        <v>230701</v>
      </c>
      <c r="B2291" s="60" t="str">
        <f>'متره برق'!Q6124</f>
        <v>ترانسفورماتور 6/220، 12/220 يا 24/220 ولت جريان متناوب، با قدرت 100 ولت آمپر، ساخت داخل.</v>
      </c>
      <c r="C2291" s="60" t="str">
        <f>'متره برق'!R6124</f>
        <v>عدد</v>
      </c>
      <c r="D2291" s="60">
        <f>'متره برق'!S6124</f>
        <v>125500</v>
      </c>
      <c r="E2291" s="94" t="e">
        <f>VLOOKUP(A2291,'متره برق'!A:K,9,FALSE)</f>
        <v>#N/A</v>
      </c>
      <c r="F2291" s="97">
        <f t="shared" si="82"/>
        <v>0</v>
      </c>
      <c r="G2291" s="98"/>
    </row>
    <row r="2292" spans="1:7" ht="32.25" thickBot="1">
      <c r="A2292" s="60">
        <f>'متره برق'!P6125</f>
        <v>230702</v>
      </c>
      <c r="B2292" s="60" t="str">
        <f>'متره برق'!Q6125</f>
        <v>ترانسفورماتور 6/220، 12/220 يا 24/220 ولت جريان متناوب، با قدرت 200 ولت آمپر، ساخت داخل.</v>
      </c>
      <c r="C2292" s="60" t="str">
        <f>'متره برق'!R6125</f>
        <v>عدد</v>
      </c>
      <c r="D2292" s="60">
        <f>'متره برق'!S6125</f>
        <v>151500</v>
      </c>
      <c r="E2292" s="94" t="e">
        <f>VLOOKUP(A2292,'متره برق'!A:K,9,FALSE)</f>
        <v>#N/A</v>
      </c>
      <c r="F2292" s="97">
        <f t="shared" si="82"/>
        <v>0</v>
      </c>
      <c r="G2292" s="98"/>
    </row>
    <row r="2293" spans="1:7" ht="63.75" thickBot="1">
      <c r="A2293" s="60">
        <f>'متره برق'!P6126</f>
        <v>230801</v>
      </c>
      <c r="B2293" s="60" t="str">
        <f>'متره برق'!Q6126</f>
        <v>سيستم دربازكن تك واحدي، باشستي خبر، بلندگو، ميكروفن، يك عدد گوشي، سيستم فرمان ومنبع تغذيه به طوركامل، به استثناي سيم كشي و لوله كشي مربوط، ساخت داخل.</v>
      </c>
      <c r="C2293" s="60" t="str">
        <f>'متره برق'!R6126</f>
        <v>دستگاه</v>
      </c>
      <c r="D2293" s="60">
        <f>'متره برق'!S6126</f>
        <v>1150000</v>
      </c>
      <c r="E2293" s="94" t="e">
        <f>VLOOKUP(A2293,'متره برق'!A:K,9,FALSE)</f>
        <v>#N/A</v>
      </c>
      <c r="F2293" s="97">
        <f t="shared" si="82"/>
        <v>0</v>
      </c>
      <c r="G2293" s="98"/>
    </row>
    <row r="2294" spans="1:7" ht="24" thickBot="1">
      <c r="A2294" s="60">
        <f>'متره برق'!P6127</f>
        <v>230901</v>
      </c>
      <c r="B2294" s="60" t="str">
        <f>'متره برق'!Q6127</f>
        <v>زنگ اخبار12، 6 ولت به ‌طور كامل، ساخت داخل.</v>
      </c>
      <c r="C2294" s="60" t="str">
        <f>'متره برق'!R6127</f>
        <v>عدد</v>
      </c>
      <c r="D2294" s="60">
        <f>'متره برق'!S6127</f>
        <v>74900</v>
      </c>
      <c r="E2294" s="94" t="e">
        <f>VLOOKUP(A2294,'متره برق'!A:K,9,FALSE)</f>
        <v>#N/A</v>
      </c>
      <c r="F2294" s="97">
        <f t="shared" si="82"/>
        <v>0</v>
      </c>
      <c r="G2294" s="98"/>
    </row>
    <row r="2295" spans="1:7" ht="24" thickBot="1">
      <c r="A2295" s="60">
        <f>'متره برق'!P6128</f>
        <v>230902</v>
      </c>
      <c r="B2295" s="60" t="str">
        <f>'متره برق'!Q6128</f>
        <v>زنگ‌اخبار 12،6 ولت به ‌طور كامل، ساخت خارج.</v>
      </c>
      <c r="C2295" s="60" t="str">
        <f>'متره برق'!R6128</f>
        <v>عدد</v>
      </c>
      <c r="D2295" s="60">
        <f>'متره برق'!S6128</f>
        <v>0</v>
      </c>
      <c r="E2295" s="94" t="e">
        <f>VLOOKUP(A2295,'متره برق'!A:K,9,FALSE)</f>
        <v>#N/A</v>
      </c>
      <c r="F2295" s="97">
        <f t="shared" si="82"/>
        <v>0</v>
      </c>
      <c r="G2295" s="98"/>
    </row>
    <row r="2296" spans="1:7" ht="24" thickBot="1">
      <c r="A2296" s="60">
        <f>'متره برق'!P6129</f>
        <v>231001</v>
      </c>
      <c r="B2296" s="60" t="str">
        <f>'متره برق'!Q6129</f>
        <v>بيزر24،12، 6 ولت به طور كامل، ساخت داخل.</v>
      </c>
      <c r="C2296" s="60" t="str">
        <f>'متره برق'!R6129</f>
        <v>عدد</v>
      </c>
      <c r="D2296" s="60">
        <f>'متره برق'!S6129</f>
        <v>88300</v>
      </c>
      <c r="E2296" s="94" t="e">
        <f>VLOOKUP(A2296,'متره برق'!A:K,9,FALSE)</f>
        <v>#N/A</v>
      </c>
      <c r="F2296" s="97">
        <f t="shared" si="82"/>
        <v>0</v>
      </c>
      <c r="G2296" s="98"/>
    </row>
    <row r="2297" spans="1:7" ht="24" thickBot="1">
      <c r="A2297" s="60">
        <f>'متره برق'!P6130</f>
        <v>231002</v>
      </c>
      <c r="B2297" s="60" t="str">
        <f>'متره برق'!Q6130</f>
        <v>بيزر24،12، 6 ولت به طور كامل، ساخت خارج.</v>
      </c>
      <c r="C2297" s="60" t="str">
        <f>'متره برق'!R6130</f>
        <v>عدد</v>
      </c>
      <c r="D2297" s="60">
        <f>'متره برق'!S6130</f>
        <v>0</v>
      </c>
      <c r="E2297" s="94" t="e">
        <f>VLOOKUP(A2297,'متره برق'!A:K,9,FALSE)</f>
        <v>#N/A</v>
      </c>
      <c r="F2297" s="97">
        <f t="shared" si="82"/>
        <v>0</v>
      </c>
      <c r="G2297" s="98"/>
    </row>
    <row r="2298" spans="1:7" ht="63.75" thickBot="1">
      <c r="A2298" s="60">
        <f>'متره برق'!P6131</f>
        <v>231101</v>
      </c>
      <c r="B2298" s="60" t="str">
        <f>'متره برق'!Q6131</f>
        <v>سيستم دربازكن مركزي بامركز اپراتورتوسط سرايدار، بايك در ورودي وسيستم اعلام خبربه سرايدار، براي ساختمانهاي مرتفع به ظرفيت 10 واحد مسكوني به طوركامل، ساخت داخل.</v>
      </c>
      <c r="C2298" s="60" t="str">
        <f>'متره برق'!R6131</f>
        <v>دستگاه</v>
      </c>
      <c r="D2298" s="60">
        <f>'متره برق'!S6131</f>
        <v>5377000</v>
      </c>
      <c r="E2298" s="94" t="e">
        <f>VLOOKUP(A2298,'متره برق'!A:K,9,FALSE)</f>
        <v>#N/A</v>
      </c>
      <c r="F2298" s="97">
        <f t="shared" si="82"/>
        <v>0</v>
      </c>
      <c r="G2298" s="98"/>
    </row>
    <row r="2299" spans="1:7" ht="63.75" thickBot="1">
      <c r="A2299" s="60">
        <f>'متره برق'!P6132</f>
        <v>231102</v>
      </c>
      <c r="B2299" s="60" t="str">
        <f>'متره برق'!Q6132</f>
        <v>سيستم دربازكن مركزي بامركز اپراتورتوسط سرايدار، بايك در ورودي وسيستم اعلام خبربه سرايدار، براي ساختمانهاي مرتفع به ظرفيت 16 واحد مسكوني به طوركامل، ساخت داخل.</v>
      </c>
      <c r="C2299" s="60" t="str">
        <f>'متره برق'!R6132</f>
        <v>دستگاه</v>
      </c>
      <c r="D2299" s="60">
        <f>'متره برق'!S6132</f>
        <v>7969000</v>
      </c>
      <c r="E2299" s="94" t="e">
        <f>VLOOKUP(A2299,'متره برق'!A:K,9,FALSE)</f>
        <v>#N/A</v>
      </c>
      <c r="F2299" s="97">
        <f t="shared" si="82"/>
        <v>0</v>
      </c>
      <c r="G2299" s="98"/>
    </row>
    <row r="2300" spans="1:7" ht="63.75" thickBot="1">
      <c r="A2300" s="60">
        <f>'متره برق'!P6133</f>
        <v>231103</v>
      </c>
      <c r="B2300" s="60" t="str">
        <f>'متره برق'!Q6133</f>
        <v>سيستم دربازكن مركزي بامركز اپراتورتوسط سرايدار، بايك در ورودي وسيستم اعلام خبربه سرايدار، براي ساختمانهاي مرتفع به ظرفيت 20 واحدمسكوني به طوركامل، ساخت داخل.</v>
      </c>
      <c r="C2300" s="60" t="str">
        <f>'متره برق'!R6133</f>
        <v>دستگاه</v>
      </c>
      <c r="D2300" s="60">
        <f>'متره برق'!S6133</f>
        <v>9591000</v>
      </c>
      <c r="E2300" s="94" t="e">
        <f>VLOOKUP(A2300,'متره برق'!A:K,9,FALSE)</f>
        <v>#N/A</v>
      </c>
      <c r="F2300" s="97">
        <f t="shared" si="82"/>
        <v>0</v>
      </c>
      <c r="G2300" s="98"/>
    </row>
    <row r="2301" spans="1:7" ht="63.75" thickBot="1">
      <c r="A2301" s="60">
        <f>'متره برق'!P6134</f>
        <v>231104</v>
      </c>
      <c r="B2301" s="60" t="str">
        <f>'متره برق'!Q6134</f>
        <v>سيستم دربازكن مركزي بامركز اپراتورتوسط سرايدار، بايك در ورودي وسيستم اعلام خبربه سرايدار، براي ساختمانهاي مرتفع به ظرفيت 24 واحدمسكوني به طوركامل، ساخت داخل.</v>
      </c>
      <c r="C2301" s="60" t="str">
        <f>'متره برق'!R6134</f>
        <v>دستگاه</v>
      </c>
      <c r="D2301" s="60">
        <f>'متره برق'!S6134</f>
        <v>11249000</v>
      </c>
      <c r="E2301" s="94" t="e">
        <f>VLOOKUP(A2301,'متره برق'!A:K,9,FALSE)</f>
        <v>#N/A</v>
      </c>
      <c r="F2301" s="97">
        <f t="shared" si="82"/>
        <v>0</v>
      </c>
      <c r="G2301" s="98"/>
    </row>
    <row r="2302" spans="1:7" ht="63.75" thickBot="1">
      <c r="A2302" s="60">
        <f>'متره برق'!P6135</f>
        <v>231105</v>
      </c>
      <c r="B2302" s="60" t="str">
        <f>'متره برق'!Q6135</f>
        <v>سيستم دربازكن مركزي بامركز اپراتورتوسط سرايدار، بايك در ورودي وسيستم اعلام خبربه سرايدار، براي ساختمانهاي مرتفع به ظرفيت 32 واحدمسكوني به طوركامل، ساخت داخل.</v>
      </c>
      <c r="C2302" s="60" t="str">
        <f>'متره برق'!R6135</f>
        <v>دستگاه</v>
      </c>
      <c r="D2302" s="60">
        <f>'متره برق'!S6135</f>
        <v>14592000</v>
      </c>
      <c r="E2302" s="94" t="e">
        <f>VLOOKUP(A2302,'متره برق'!A:K,9,FALSE)</f>
        <v>#N/A</v>
      </c>
      <c r="F2302" s="97">
        <f t="shared" si="82"/>
        <v>0</v>
      </c>
      <c r="G2302" s="98"/>
    </row>
    <row r="2303" spans="1:7" ht="63.75" thickBot="1">
      <c r="A2303" s="60">
        <f>'متره برق'!P6136</f>
        <v>231106</v>
      </c>
      <c r="B2303" s="60" t="str">
        <f>'متره برق'!Q6136</f>
        <v>سيستم دربازكن مركزي بامركز اپراتورتوسط سرايدار، بايك در ورودي وسيستم اعلام خبربه سرايدار، براي ساختمانهاي مرتفع به ظرفيت 36 واحدمسكوني به طوركامل، ساخت داخل.</v>
      </c>
      <c r="C2303" s="60" t="str">
        <f>'متره برق'!R6136</f>
        <v>دستگاه</v>
      </c>
      <c r="D2303" s="60">
        <f>'متره برق'!S6136</f>
        <v>16191000</v>
      </c>
      <c r="E2303" s="94" t="e">
        <f>VLOOKUP(A2303,'متره برق'!A:K,9,FALSE)</f>
        <v>#N/A</v>
      </c>
      <c r="F2303" s="97">
        <f t="shared" si="82"/>
        <v>0</v>
      </c>
      <c r="G2303" s="98"/>
    </row>
    <row r="2304" spans="1:7" ht="63.75" thickBot="1">
      <c r="A2304" s="60">
        <f>'متره برق'!P6137</f>
        <v>231107</v>
      </c>
      <c r="B2304" s="60" t="str">
        <f>'متره برق'!Q6137</f>
        <v>سيستم دربازكن مركزي بامركز اپراتورتوسط سرايدار، بايك در ورودي وسيستم اعلام خبربه سرايدار، براي ساختمانهاي مرتفع به ظرفيت 40 واحدمسكوني به طوركامل، ساخت داخل.</v>
      </c>
      <c r="C2304" s="60" t="str">
        <f>'متره برق'!R6137</f>
        <v>دستگاه</v>
      </c>
      <c r="D2304" s="60">
        <f>'متره برق'!S6137</f>
        <v>17954000</v>
      </c>
      <c r="E2304" s="94" t="e">
        <f>VLOOKUP(A2304,'متره برق'!A:K,9,FALSE)</f>
        <v>#N/A</v>
      </c>
      <c r="F2304" s="97">
        <f t="shared" si="82"/>
        <v>0</v>
      </c>
      <c r="G2304" s="98"/>
    </row>
    <row r="2305" spans="1:7" ht="63.75" thickBot="1">
      <c r="A2305" s="60">
        <f>'متره برق'!P6138</f>
        <v>231108</v>
      </c>
      <c r="B2305" s="60" t="str">
        <f>'متره برق'!Q6138</f>
        <v>سيستم دربازكن مركزي بامركز اپراتورتوسط سرايدار، بايك در ورودي وسيستم اعلام خبربه سرايدار، براي ساختمانهاي مرتفع به ظرفيت 48 واحدمسكوني به طوركامل، ساخت داخل.</v>
      </c>
      <c r="C2305" s="60" t="str">
        <f>'متره برق'!R6138</f>
        <v>دستگاه</v>
      </c>
      <c r="D2305" s="60">
        <f>'متره برق'!S6138</f>
        <v>21202000</v>
      </c>
      <c r="E2305" s="94" t="e">
        <f>VLOOKUP(A2305,'متره برق'!A:K,9,FALSE)</f>
        <v>#N/A</v>
      </c>
      <c r="F2305" s="97">
        <f t="shared" si="82"/>
        <v>0</v>
      </c>
      <c r="G2305" s="98"/>
    </row>
    <row r="2306" spans="1:7" ht="63.75" thickBot="1">
      <c r="A2306" s="60">
        <f>'متره برق'!P6139</f>
        <v>231109</v>
      </c>
      <c r="B2306" s="60" t="str">
        <f>'متره برق'!Q6139</f>
        <v>سيستم دربازكن مركزي بامركز اپراتورتوسط سرايدار، بايك در ورودي وسيستم اعلام خبربه سرايدار، براي ساختمانهاي مرتفع به ظرفيت 56 واحدمسكوني به طوركامل، ساخت داخل.</v>
      </c>
      <c r="C2306" s="60" t="str">
        <f>'متره برق'!R6139</f>
        <v>دستگاه</v>
      </c>
      <c r="D2306" s="60">
        <f>'متره برق'!S6139</f>
        <v>25488000</v>
      </c>
      <c r="E2306" s="94" t="e">
        <f>VLOOKUP(A2306,'متره برق'!A:K,9,FALSE)</f>
        <v>#N/A</v>
      </c>
      <c r="F2306" s="97">
        <f t="shared" si="82"/>
        <v>0</v>
      </c>
      <c r="G2306" s="98"/>
    </row>
    <row r="2307" spans="1:7" ht="63.75" thickBot="1">
      <c r="A2307" s="60">
        <f>'متره برق'!P6140</f>
        <v>231110</v>
      </c>
      <c r="B2307" s="60" t="str">
        <f>'متره برق'!Q6140</f>
        <v>سيستم دربازكن مركزي بامركز اپراتورتوسط سرايدار، بايك در ورودي وسيستم اعلام خبربه سرايدار، براي ساختمانهاي مرتفع به ظرفيت 60 واحدمسكوني به طوركامل، ساخت داخل.</v>
      </c>
      <c r="C2307" s="60" t="str">
        <f>'متره برق'!R6140</f>
        <v>دستگاه</v>
      </c>
      <c r="D2307" s="60">
        <f>'متره برق'!S6140</f>
        <v>27064000</v>
      </c>
      <c r="E2307" s="94" t="e">
        <f>VLOOKUP(A2307,'متره برق'!A:K,9,FALSE)</f>
        <v>#N/A</v>
      </c>
      <c r="F2307" s="97">
        <f t="shared" si="82"/>
        <v>0</v>
      </c>
      <c r="G2307" s="98"/>
    </row>
    <row r="2308" spans="1:7" ht="79.5" thickBot="1">
      <c r="A2308" s="60">
        <f>'متره برق'!P6141</f>
        <v>231201</v>
      </c>
      <c r="B2308" s="60" t="str">
        <f>'متره برق'!Q6141</f>
        <v>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10 واحدمسكوني به طوركامل، ساخت داخل.</v>
      </c>
      <c r="C2308" s="60" t="str">
        <f>'متره برق'!R6141</f>
        <v>دستگاه</v>
      </c>
      <c r="D2308" s="60">
        <f>'متره برق'!S6141</f>
        <v>7492000</v>
      </c>
      <c r="E2308" s="94" t="e">
        <f>VLOOKUP(A2308,'متره برق'!A:K,9,FALSE)</f>
        <v>#N/A</v>
      </c>
      <c r="F2308" s="97">
        <f t="shared" si="82"/>
        <v>0</v>
      </c>
      <c r="G2308" s="98"/>
    </row>
    <row r="2309" spans="1:7" ht="79.5" thickBot="1">
      <c r="A2309" s="60">
        <f>'متره برق'!P6142</f>
        <v>231202</v>
      </c>
      <c r="B2309" s="60" t="str">
        <f>'متره برق'!Q6142</f>
        <v>سيستم دربازكن مركزي بامركز اپراتورتوسط سرايدار، با دو در ورودي يكي توسط سرايدار و ديگري به طور مستقل وسيستم اعلام خبر به سرايدار، براي ساختمانهاي مرتفع به ظرفيت 16 واحدمسكوني به طوركامل، ساخت داخل.</v>
      </c>
      <c r="C2309" s="60" t="str">
        <f>'متره برق'!R6142</f>
        <v>دستگاه</v>
      </c>
      <c r="D2309" s="60">
        <f>'متره برق'!S6142</f>
        <v>11077000</v>
      </c>
      <c r="E2309" s="94" t="e">
        <f>VLOOKUP(A2309,'متره برق'!A:K,9,FALSE)</f>
        <v>#N/A</v>
      </c>
      <c r="F2309" s="97">
        <f t="shared" si="82"/>
        <v>0</v>
      </c>
      <c r="G2309" s="98"/>
    </row>
    <row r="2310" spans="1:7" ht="79.5" thickBot="1">
      <c r="A2310" s="60">
        <f>'متره برق'!P6143</f>
        <v>231203</v>
      </c>
      <c r="B2310" s="60" t="str">
        <f>'متره برق'!Q6143</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20 واحدمسكوني به طوركامل، ساخت داخل.</v>
      </c>
      <c r="C2310" s="60" t="str">
        <f>'متره برق'!R6143</f>
        <v>دستگاه</v>
      </c>
      <c r="D2310" s="60">
        <f>'متره برق'!S6143</f>
        <v>13313000</v>
      </c>
      <c r="E2310" s="94" t="e">
        <f>VLOOKUP(A2310,'متره برق'!A:K,9,FALSE)</f>
        <v>#N/A</v>
      </c>
      <c r="F2310" s="97">
        <f t="shared" si="82"/>
        <v>0</v>
      </c>
      <c r="G2310" s="98"/>
    </row>
    <row r="2311" spans="1:7" ht="79.5" thickBot="1">
      <c r="A2311" s="60">
        <f>'متره برق'!P6144</f>
        <v>231204</v>
      </c>
      <c r="B2311" s="60" t="str">
        <f>'متره برق'!Q6144</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24 واحدمسكوني به طوركامل، ساخت داخل.</v>
      </c>
      <c r="C2311" s="60" t="str">
        <f>'متره برق'!R6144</f>
        <v>دستگاه</v>
      </c>
      <c r="D2311" s="60">
        <f>'متره برق'!S6144</f>
        <v>15895000</v>
      </c>
      <c r="E2311" s="94" t="e">
        <f>VLOOKUP(A2311,'متره برق'!A:K,9,FALSE)</f>
        <v>#N/A</v>
      </c>
      <c r="F2311" s="97">
        <f t="shared" si="82"/>
        <v>0</v>
      </c>
      <c r="G2311" s="98"/>
    </row>
    <row r="2312" spans="1:7" ht="79.5" thickBot="1">
      <c r="A2312" s="60">
        <f>'متره برق'!P6145</f>
        <v>231205</v>
      </c>
      <c r="B2312" s="60" t="str">
        <f>'متره برق'!Q6145</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32 واحدمسكوني به طوركامل، ساخت داخل.</v>
      </c>
      <c r="C2312" s="60" t="str">
        <f>'متره برق'!R6145</f>
        <v>دستگاه</v>
      </c>
      <c r="D2312" s="60">
        <f>'متره برق'!S6145</f>
        <v>20254000</v>
      </c>
      <c r="E2312" s="94" t="e">
        <f>VLOOKUP(A2312,'متره برق'!A:K,9,FALSE)</f>
        <v>#N/A</v>
      </c>
      <c r="F2312" s="97">
        <f t="shared" si="82"/>
        <v>0</v>
      </c>
      <c r="G2312" s="98"/>
    </row>
    <row r="2313" spans="1:7" ht="79.5" thickBot="1">
      <c r="A2313" s="60">
        <f>'متره برق'!P6146</f>
        <v>231206</v>
      </c>
      <c r="B2313" s="60" t="str">
        <f>'متره برق'!Q6146</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36 واحدمسكوني به طوركامل، ساخت داخل.</v>
      </c>
      <c r="C2313" s="60" t="str">
        <f>'متره برق'!R6146</f>
        <v>دستگاه</v>
      </c>
      <c r="D2313" s="60">
        <f>'متره برق'!S6146</f>
        <v>22443000</v>
      </c>
      <c r="E2313" s="94" t="e">
        <f>VLOOKUP(A2313,'متره برق'!A:K,9,FALSE)</f>
        <v>#N/A</v>
      </c>
      <c r="F2313" s="97">
        <f t="shared" si="82"/>
        <v>0</v>
      </c>
      <c r="G2313" s="98"/>
    </row>
    <row r="2314" spans="1:7" ht="79.5" thickBot="1">
      <c r="A2314" s="60">
        <f>'متره برق'!P6147</f>
        <v>231207</v>
      </c>
      <c r="B2314" s="60" t="str">
        <f>'متره برق'!Q6147</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40 واحدمسكوني به طوركامل، ساخت داخل.</v>
      </c>
      <c r="C2314" s="60" t="str">
        <f>'متره برق'!R6147</f>
        <v>دستگاه</v>
      </c>
      <c r="D2314" s="60">
        <f>'متره برق'!S6147</f>
        <v>23925000</v>
      </c>
      <c r="E2314" s="94" t="e">
        <f>VLOOKUP(A2314,'متره برق'!A:K,9,FALSE)</f>
        <v>#N/A</v>
      </c>
      <c r="F2314" s="97">
        <f t="shared" si="82"/>
        <v>0</v>
      </c>
      <c r="G2314" s="98"/>
    </row>
    <row r="2315" spans="1:7" ht="79.5" thickBot="1">
      <c r="A2315" s="60">
        <f>'متره برق'!P6148</f>
        <v>231208</v>
      </c>
      <c r="B2315" s="60" t="str">
        <f>'متره برق'!Q6148</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48 واحدمسكوني به طوركامل، ساخت داخل.</v>
      </c>
      <c r="C2315" s="60" t="str">
        <f>'متره برق'!R6148</f>
        <v>دستگاه</v>
      </c>
      <c r="D2315" s="60">
        <f>'متره برق'!S6148</f>
        <v>29311000</v>
      </c>
      <c r="E2315" s="94" t="e">
        <f>VLOOKUP(A2315,'متره برق'!A:K,9,FALSE)</f>
        <v>#N/A</v>
      </c>
      <c r="F2315" s="97">
        <f t="shared" si="82"/>
        <v>0</v>
      </c>
      <c r="G2315" s="98"/>
    </row>
    <row r="2316" spans="1:7" ht="79.5" thickBot="1">
      <c r="A2316" s="60">
        <f>'متره برق'!P6149</f>
        <v>231209</v>
      </c>
      <c r="B2316" s="60" t="str">
        <f>'متره برق'!Q6149</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56 واحدمسكوني به طوركامل، ساخت داخل.</v>
      </c>
      <c r="C2316" s="60" t="str">
        <f>'متره برق'!R6149</f>
        <v>دستگاه</v>
      </c>
      <c r="D2316" s="60">
        <f>'متره برق'!S6149</f>
        <v>35361000</v>
      </c>
      <c r="E2316" s="94" t="e">
        <f>VLOOKUP(A2316,'متره برق'!A:K,9,FALSE)</f>
        <v>#N/A</v>
      </c>
      <c r="F2316" s="97">
        <f t="shared" si="82"/>
        <v>0</v>
      </c>
      <c r="G2316" s="98"/>
    </row>
    <row r="2317" spans="1:7" ht="79.5" thickBot="1">
      <c r="A2317" s="60">
        <f>'متره برق'!P6150</f>
        <v>231210</v>
      </c>
      <c r="B2317" s="60" t="str">
        <f>'متره برق'!Q6150</f>
        <v>سيستم دربازكن مركزي بامركز اپراتورتوسط سرايدار، با دو در ورودي يكي توسط سرايدار و ديگري به طورمستقل وسيستم اعلام خبر به سرايدار، براي ساختمانهاي مرتفع به ظرفيت 60 واحدمسكوني به طوركامل، ساخت داخل.</v>
      </c>
      <c r="C2317" s="60" t="str">
        <f>'متره برق'!R6150</f>
        <v>دستگاه</v>
      </c>
      <c r="D2317" s="60">
        <f>'متره برق'!S6150</f>
        <v>37552000</v>
      </c>
      <c r="E2317" s="94" t="e">
        <f>VLOOKUP(A2317,'متره برق'!A:K,9,FALSE)</f>
        <v>#N/A</v>
      </c>
      <c r="F2317" s="97">
        <f t="shared" si="82"/>
        <v>0</v>
      </c>
      <c r="G2317" s="98"/>
    </row>
    <row r="2318" spans="1:7" ht="79.5" thickBot="1">
      <c r="A2318" s="60">
        <f>'متره برق'!P6151</f>
        <v>231301</v>
      </c>
      <c r="B2318" s="60" t="str">
        <f>'متره برق'!Q6151</f>
        <v>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10 اطاق بيمارستان به طوركامل، ساخت داخل.</v>
      </c>
      <c r="C2318" s="60" t="str">
        <f>'متره برق'!R6151</f>
        <v>دستگاه</v>
      </c>
      <c r="D2318" s="60">
        <f>'متره برق'!S6151</f>
        <v>8312000</v>
      </c>
      <c r="E2318" s="94" t="e">
        <f>VLOOKUP(A2318,'متره برق'!A:K,9,FALSE)</f>
        <v>#N/A</v>
      </c>
      <c r="F2318" s="97">
        <f t="shared" si="82"/>
        <v>0</v>
      </c>
      <c r="G2318" s="98"/>
    </row>
    <row r="2319" spans="1:7" ht="79.5" thickBot="1">
      <c r="A2319" s="60">
        <f>'متره برق'!P6152</f>
        <v>231302</v>
      </c>
      <c r="B2319" s="60" t="str">
        <f>'متره برق'!Q6152</f>
        <v>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20 اطاق بيمارستان به طوركامل، ساخت داخل.</v>
      </c>
      <c r="C2319" s="60" t="str">
        <f>'متره برق'!R6152</f>
        <v>دستگاه</v>
      </c>
      <c r="D2319" s="60">
        <f>'متره برق'!S6152</f>
        <v>11218000</v>
      </c>
      <c r="E2319" s="94" t="e">
        <f>VLOOKUP(A2319,'متره برق'!A:K,9,FALSE)</f>
        <v>#N/A</v>
      </c>
      <c r="F2319" s="97">
        <f t="shared" si="82"/>
        <v>0</v>
      </c>
      <c r="G2319" s="98"/>
    </row>
    <row r="2320" spans="1:7" ht="79.5" thickBot="1">
      <c r="A2320" s="60">
        <f>'متره برق'!P6153</f>
        <v>231303</v>
      </c>
      <c r="B2320" s="60" t="str">
        <f>'متره برق'!Q6153</f>
        <v>دستگاه مركزي سيستم نرس كال كه در نرس استيشن نصب مي شود، شامل دكمه هاوانديكاتور نوري، بلندگو، ميكروفون داخلي، گوشي يادهني، زنگ پيانويي، دكمه پيجينگ ومنبع تغذيه، حداكثربراي كنترل 30 اطاق بيمارستان به طوركامل، ساخت داخل.</v>
      </c>
      <c r="C2320" s="60" t="str">
        <f>'متره برق'!R6153</f>
        <v>دستگاه</v>
      </c>
      <c r="D2320" s="60">
        <f>'متره برق'!S6153</f>
        <v>13073000</v>
      </c>
      <c r="E2320" s="94" t="e">
        <f>VLOOKUP(A2320,'متره برق'!A:K,9,FALSE)</f>
        <v>#N/A</v>
      </c>
      <c r="F2320" s="97">
        <f t="shared" si="82"/>
        <v>0</v>
      </c>
      <c r="G2320" s="98"/>
    </row>
    <row r="2321" spans="1:7" ht="63.75" thickBot="1">
      <c r="A2321" s="60">
        <f>'متره برق'!P6154</f>
        <v>231401</v>
      </c>
      <c r="B2321" s="60" t="str">
        <f>'متره برق'!Q6154</f>
        <v>دستگاه اينتركام دوطرفه سيستم نرس كال، باپري امپلي فايرداخلي، لامپ اشغال از نوع ديواري توكاريا روكار، براي نصب دراطاق بيماربا شستي احضاروكانكتورشستي گلابي، ساخت داخل.</v>
      </c>
      <c r="C2321" s="60" t="str">
        <f>'متره برق'!R6154</f>
        <v>دستگاه</v>
      </c>
      <c r="D2321" s="60">
        <f>'متره برق'!S6154</f>
        <v>1226000</v>
      </c>
      <c r="E2321" s="94" t="e">
        <f>VLOOKUP(A2321,'متره برق'!A:K,9,FALSE)</f>
        <v>#N/A</v>
      </c>
      <c r="F2321" s="97">
        <f t="shared" si="82"/>
        <v>0</v>
      </c>
      <c r="G2321" s="98"/>
    </row>
    <row r="2322" spans="1:7" ht="63.75" thickBot="1">
      <c r="A2322" s="60">
        <f>'متره برق'!P6155</f>
        <v>231402</v>
      </c>
      <c r="B2322" s="60" t="str">
        <f>'متره برق'!Q6155</f>
        <v>دستگاه اينتركام دوطرفه سيستم نرس كال، با پري امپلي فايرداخلي، لامپ اشغال از نوع ديواري توكاريا روكار، براي نصب دراطاق بيماربا شستي احضار، ساخت داخل.</v>
      </c>
      <c r="C2322" s="60" t="str">
        <f>'متره برق'!R6155</f>
        <v>عدد</v>
      </c>
      <c r="D2322" s="60">
        <f>'متره برق'!S6155</f>
        <v>1057000</v>
      </c>
      <c r="E2322" s="94" t="e">
        <f>VLOOKUP(A2322,'متره برق'!A:K,9,FALSE)</f>
        <v>#N/A</v>
      </c>
      <c r="F2322" s="97">
        <f t="shared" si="82"/>
        <v>0</v>
      </c>
      <c r="G2322" s="98"/>
    </row>
    <row r="2323" spans="1:7" ht="48" thickBot="1">
      <c r="A2323" s="60">
        <f>'متره برق'!P6156</f>
        <v>231501</v>
      </c>
      <c r="B2323" s="60" t="str">
        <f>'متره برق'!Q6156</f>
        <v>پلاك خبر از نوع توكار با قوطي مربوط، مجهزبه ‌كانكتور مخصوص براي شستي گلابي، باكابل مربوط و شستي گلابي براي سيستم نرس كال، ساخت داخل.</v>
      </c>
      <c r="C2323" s="60" t="str">
        <f>'متره برق'!R6156</f>
        <v>عدد</v>
      </c>
      <c r="D2323" s="60">
        <f>'متره برق'!S6156</f>
        <v>274000</v>
      </c>
      <c r="E2323" s="94" t="e">
        <f>VLOOKUP(A2323,'متره برق'!A:K,9,FALSE)</f>
        <v>#N/A</v>
      </c>
      <c r="F2323" s="97">
        <f t="shared" si="82"/>
        <v>0</v>
      </c>
      <c r="G2323" s="98"/>
    </row>
    <row r="2324" spans="1:7" ht="48" thickBot="1">
      <c r="A2324" s="60">
        <f>'متره برق'!P6157</f>
        <v>231601</v>
      </c>
      <c r="B2324" s="60" t="str">
        <f>'متره برق'!Q6157</f>
        <v>پلاك پاسخ (Cancel)، شامل لامپ خبر، رله، شستي وقوطي مربوط وهماهنگ باسيستم نرس كال، به طوركامل، ساخت داخل.</v>
      </c>
      <c r="C2324" s="60" t="str">
        <f>'متره برق'!R6157</f>
        <v>عدد</v>
      </c>
      <c r="D2324" s="60">
        <f>'متره برق'!S6157</f>
        <v>281000</v>
      </c>
      <c r="E2324" s="94" t="e">
        <f>VLOOKUP(A2324,'متره برق'!A:K,9,FALSE)</f>
        <v>#N/A</v>
      </c>
      <c r="F2324" s="97">
        <f t="shared" si="82"/>
        <v>0</v>
      </c>
      <c r="G2324" s="106"/>
    </row>
    <row r="2325" spans="1:7" ht="32.25" thickBot="1">
      <c r="A2325" s="60">
        <f>'متره برق'!P6158</f>
        <v>231701</v>
      </c>
      <c r="B2325" s="60" t="str">
        <f>'متره برق'!Q6158</f>
        <v>چراغ سردر، باقوطي مربوطو هماهنگ باسيستم نرس كال به طور كامل، ساخت داخل.</v>
      </c>
      <c r="C2325" s="60" t="str">
        <f>'متره برق'!R6158</f>
        <v>عدد</v>
      </c>
      <c r="D2325" s="60">
        <f>'متره برق'!S6158</f>
        <v>261500</v>
      </c>
      <c r="E2325" s="94" t="e">
        <f>VLOOKUP(A2325,'متره برق'!A:K,9,FALSE)</f>
        <v>#N/A</v>
      </c>
      <c r="F2325" s="263">
        <f t="shared" si="82"/>
        <v>0</v>
      </c>
      <c r="G2325" s="100"/>
    </row>
    <row r="2326" spans="1:7" ht="24" thickBot="1">
      <c r="A2326" s="60" t="str">
        <f>'متره برق'!P6159</f>
        <v>231702</v>
      </c>
      <c r="B2326" s="60" t="str">
        <f>'متره برق'!Q6159</f>
        <v>چراغ</v>
      </c>
      <c r="C2326" s="60" t="str">
        <f>'متره برق'!R6159</f>
        <v>عدد</v>
      </c>
      <c r="D2326" s="60">
        <f>'متره برق'!S6159</f>
        <v>10000</v>
      </c>
      <c r="E2326" s="94" t="e">
        <f>VLOOKUP(A2326,'متره برق'!A:K,9,FALSE)</f>
        <v>#N/A</v>
      </c>
      <c r="F2326" s="263">
        <f t="shared" ref="F2326:F2328" si="83">IF(ISNA(E2326*D2326),0,ROUND((E2326*D2326),0))</f>
        <v>0</v>
      </c>
      <c r="G2326" s="100" t="s">
        <v>511</v>
      </c>
    </row>
    <row r="2327" spans="1:7" ht="24" thickBot="1">
      <c r="A2327" s="60" t="str">
        <f>'متره برق'!P6160</f>
        <v>231703</v>
      </c>
      <c r="B2327" s="60" t="str">
        <f>'متره برق'!Q6160</f>
        <v>چراغ1</v>
      </c>
      <c r="C2327" s="60" t="str">
        <f>'متره برق'!R6160</f>
        <v>عدد</v>
      </c>
      <c r="D2327" s="60">
        <f>'متره برق'!S6160</f>
        <v>10001</v>
      </c>
      <c r="E2327" s="94" t="e">
        <f>VLOOKUP(A2327,'متره برق'!A:K,9,FALSE)</f>
        <v>#N/A</v>
      </c>
      <c r="F2327" s="263">
        <f t="shared" si="83"/>
        <v>0</v>
      </c>
      <c r="G2327" s="100" t="s">
        <v>511</v>
      </c>
    </row>
    <row r="2328" spans="1:7" ht="24" thickBot="1">
      <c r="A2328" s="60" t="str">
        <f>'متره برق'!P6161</f>
        <v>231704</v>
      </c>
      <c r="B2328" s="60" t="str">
        <f>'متره برق'!Q6161</f>
        <v>چراغ2</v>
      </c>
      <c r="C2328" s="60" t="str">
        <f>'متره برق'!R6161</f>
        <v>عدد</v>
      </c>
      <c r="D2328" s="60">
        <f>'متره برق'!S6161</f>
        <v>10002</v>
      </c>
      <c r="E2328" s="94">
        <f>VLOOKUP(A2328,'متره برق'!A:K,9,FALSE)</f>
        <v>1</v>
      </c>
      <c r="F2328" s="263">
        <f t="shared" si="83"/>
        <v>10002</v>
      </c>
      <c r="G2328" s="100" t="s">
        <v>511</v>
      </c>
    </row>
    <row r="2329" spans="1:7" ht="24" thickBot="1">
      <c r="A2329" s="677" t="s">
        <v>659</v>
      </c>
      <c r="B2329" s="678"/>
      <c r="C2329" s="678"/>
      <c r="D2329" s="678"/>
      <c r="E2329" s="679"/>
      <c r="F2329" s="115">
        <f>SUM(F2280:F2325)</f>
        <v>2565000</v>
      </c>
      <c r="G2329" s="102" t="s">
        <v>77</v>
      </c>
    </row>
    <row r="2330" spans="1:7" ht="24" thickBot="1">
      <c r="A2330" s="677" t="s">
        <v>660</v>
      </c>
      <c r="B2330" s="678"/>
      <c r="C2330" s="678"/>
      <c r="D2330" s="678"/>
      <c r="E2330" s="679"/>
      <c r="F2330" s="109">
        <f>SUM(F2326:F2328)</f>
        <v>10002</v>
      </c>
      <c r="G2330" s="102" t="s">
        <v>77</v>
      </c>
    </row>
    <row r="2331" spans="1:7" ht="24" thickBot="1">
      <c r="A2331" s="680" t="s">
        <v>3609</v>
      </c>
      <c r="B2331" s="681"/>
      <c r="C2331" s="681"/>
      <c r="D2331" s="681"/>
      <c r="E2331" s="681"/>
      <c r="F2331" s="682"/>
      <c r="G2331" s="683"/>
    </row>
    <row r="2332" spans="1:7" ht="69.75" customHeight="1" thickBot="1">
      <c r="A2332" s="60">
        <f>'متره برق'!P6162</f>
        <v>240101</v>
      </c>
      <c r="B2332" s="60" t="str">
        <f>'متره برق'!Q6162</f>
        <v>آنتن گيرنده تلويزيون تمام كانال در باند VHF، با حداقل 10 المان (Element) و قدرت دريافت حداقل 8 دسيبل، باترانس تطبيق 7300/5 اهم به طور كامل، ساخت داخل.</v>
      </c>
      <c r="C2332" s="60" t="str">
        <f>'متره برق'!R6162</f>
        <v>دستگاه</v>
      </c>
      <c r="D2332" s="60">
        <f>'متره برق'!S6162</f>
        <v>0</v>
      </c>
      <c r="E2332" s="94">
        <f>VLOOKUP(A2332,'متره برق'!A:K,9,FALSE)</f>
        <v>1</v>
      </c>
      <c r="F2332" s="97">
        <f t="shared" si="81"/>
        <v>0</v>
      </c>
      <c r="G2332" s="98"/>
    </row>
    <row r="2333" spans="1:7" ht="48" thickBot="1">
      <c r="A2333" s="60">
        <f>'متره برق'!P6163</f>
        <v>240102</v>
      </c>
      <c r="B2333" s="60" t="str">
        <f>'متره برق'!Q6163</f>
        <v>آنتن گيرنده تلويزيون تمام كانال در باند VHF، با حداقل 13 المان (Element) و قدرت دريافت حداقل 10 دسيبل، باترانس تطبيق 7300/5 اهم به طور كامل، ساخت داخل.</v>
      </c>
      <c r="C2333" s="60" t="str">
        <f>'متره برق'!R6163</f>
        <v>دستگاه</v>
      </c>
      <c r="D2333" s="60">
        <f>'متره برق'!S6163</f>
        <v>0</v>
      </c>
      <c r="E2333" s="94" t="e">
        <f>VLOOKUP(A2333,'متره برق'!A:K,9,FALSE)</f>
        <v>#N/A</v>
      </c>
      <c r="F2333" s="97">
        <f t="shared" ref="F2333:F2358" si="84">IF(ISNA(E2333*D2333),0,ROUND((E2333*D2333),0))</f>
        <v>0</v>
      </c>
      <c r="G2333" s="98"/>
    </row>
    <row r="2334" spans="1:7" ht="48" thickBot="1">
      <c r="A2334" s="60">
        <f>'متره برق'!P6164</f>
        <v>240103</v>
      </c>
      <c r="B2334" s="60" t="str">
        <f>'متره برق'!Q6164</f>
        <v>آنتن گيرنده تلويزيون تمام كانال در باند VHF، با حداقل 16 المان (Element) و قدرت دريافت حداقل 12 دسيبل، باترانس تطبيق 7300/5 اهم به طور كامل، ساخت داخل.</v>
      </c>
      <c r="C2334" s="60" t="str">
        <f>'متره برق'!R6164</f>
        <v>دستگاه</v>
      </c>
      <c r="D2334" s="60">
        <f>'متره برق'!S6164</f>
        <v>0</v>
      </c>
      <c r="E2334" s="94" t="e">
        <f>VLOOKUP(A2334,'متره برق'!A:K,9,FALSE)</f>
        <v>#N/A</v>
      </c>
      <c r="F2334" s="97">
        <f t="shared" si="84"/>
        <v>0</v>
      </c>
      <c r="G2334" s="98"/>
    </row>
    <row r="2335" spans="1:7" ht="63.75" thickBot="1">
      <c r="A2335" s="60">
        <f>'متره برق'!P6165</f>
        <v>240201</v>
      </c>
      <c r="B2335" s="60" t="str">
        <f>'متره برق'!Q6165</f>
        <v>آنتن گيرنده تلويزيون تمام كانال در باند UHF، با حداقل 40 المان (Element) و قدرت دريافت حداقل 12 دسيبل، باترانس تطبيق 7300/5 اهم به طور كامل، ساخت داخل.</v>
      </c>
      <c r="C2335" s="60" t="str">
        <f>'متره برق'!R6165</f>
        <v>دستگاه</v>
      </c>
      <c r="D2335" s="60">
        <f>'متره برق'!S6165</f>
        <v>0</v>
      </c>
      <c r="E2335" s="94" t="e">
        <f>VLOOKUP(A2335,'متره برق'!A:K,9,FALSE)</f>
        <v>#N/A</v>
      </c>
      <c r="F2335" s="97">
        <f t="shared" si="84"/>
        <v>0</v>
      </c>
      <c r="G2335" s="98"/>
    </row>
    <row r="2336" spans="1:7" ht="63.75" thickBot="1">
      <c r="A2336" s="60">
        <f>'متره برق'!P6166</f>
        <v>240202</v>
      </c>
      <c r="B2336" s="60" t="str">
        <f>'متره برق'!Q6166</f>
        <v>آنتن گيرنده تلويزيون تمام كانال در باند UHF، با حداقل 90 المان (Element) و قدرت دريافت حداقل 15 دسيبل، باترانس تطبيق 7300/5 اهم به طور كامل، ساخت داخل.</v>
      </c>
      <c r="C2336" s="60" t="str">
        <f>'متره برق'!R6166</f>
        <v>دستگاه</v>
      </c>
      <c r="D2336" s="60">
        <f>'متره برق'!S6166</f>
        <v>0</v>
      </c>
      <c r="E2336" s="94" t="e">
        <f>VLOOKUP(A2336,'متره برق'!A:K,9,FALSE)</f>
        <v>#N/A</v>
      </c>
      <c r="F2336" s="97">
        <f t="shared" si="84"/>
        <v>0</v>
      </c>
      <c r="G2336" s="98"/>
    </row>
    <row r="2337" spans="1:7" ht="63.75" thickBot="1">
      <c r="A2337" s="60">
        <f>'متره برق'!P6167</f>
        <v>240301</v>
      </c>
      <c r="B2337" s="60" t="str">
        <f>'متره برق'!Q6167</f>
        <v>پايه مخصوص نصب آنتن گيرنده تلويزيون، ساخته شده از لوله گالوانيزه به طول حدود 2/5 متر و به قطر 3 سانتيمتر، با درپوش باران گير و بستهاي لازم و تمام متعلقات.</v>
      </c>
      <c r="C2337" s="60" t="str">
        <f>'متره برق'!R6167</f>
        <v>دستگاه</v>
      </c>
      <c r="D2337" s="60">
        <f>'متره برق'!S6167</f>
        <v>0</v>
      </c>
      <c r="E2337" s="94" t="e">
        <f>VLOOKUP(A2337,'متره برق'!A:K,9,FALSE)</f>
        <v>#N/A</v>
      </c>
      <c r="F2337" s="97">
        <f t="shared" si="84"/>
        <v>0</v>
      </c>
      <c r="G2337" s="98"/>
    </row>
    <row r="2338" spans="1:7" ht="63.75" thickBot="1">
      <c r="A2338" s="60">
        <f>'متره برق'!P6168</f>
        <v>240401</v>
      </c>
      <c r="B2338" s="60" t="str">
        <f>'متره برق'!Q6168</f>
        <v>تقويت كننده تمام كانال چند بانديVHFو UHF با ورودي‌هاي مجزا براي باندهاي فوق، شامل منبع تغذيه 220 ولتي، با ضريب تقويت حدود 20 دسيبل ساخت خارج.</v>
      </c>
      <c r="C2338" s="60" t="str">
        <f>'متره برق'!R6168</f>
        <v>دستگاه</v>
      </c>
      <c r="D2338" s="60">
        <f>'متره برق'!S6168</f>
        <v>0</v>
      </c>
      <c r="E2338" s="94" t="e">
        <f>VLOOKUP(A2338,'متره برق'!A:K,9,FALSE)</f>
        <v>#N/A</v>
      </c>
      <c r="F2338" s="97">
        <f t="shared" si="84"/>
        <v>0</v>
      </c>
      <c r="G2338" s="98"/>
    </row>
    <row r="2339" spans="1:7" ht="63.75" thickBot="1">
      <c r="A2339" s="60">
        <f>'متره برق'!P6169</f>
        <v>240402</v>
      </c>
      <c r="B2339" s="60" t="str">
        <f>'متره برق'!Q6169</f>
        <v>تقويت كننده تمام كانال چند بانديVHFو UHF با ورودي‌هاي مجزا براي باندهاي فوق، شامل منبع تغذيه 220 ولتي، با ضريب تقويت حدود 25 دسيبل ساخت خارج.</v>
      </c>
      <c r="C2339" s="60" t="str">
        <f>'متره برق'!R6169</f>
        <v>دستگاه</v>
      </c>
      <c r="D2339" s="60">
        <f>'متره برق'!S6169</f>
        <v>0</v>
      </c>
      <c r="E2339" s="94" t="e">
        <f>VLOOKUP(A2339,'متره برق'!A:K,9,FALSE)</f>
        <v>#N/A</v>
      </c>
      <c r="F2339" s="97">
        <f t="shared" si="84"/>
        <v>0</v>
      </c>
      <c r="G2339" s="98"/>
    </row>
    <row r="2340" spans="1:7" ht="63.75" thickBot="1">
      <c r="A2340" s="60">
        <f>'متره برق'!P6170</f>
        <v>240403</v>
      </c>
      <c r="B2340" s="60" t="str">
        <f>'متره برق'!Q6170</f>
        <v>تقويت كننده تمام كانال چند بانديVHFو UHF با ورودي‌هاي مجزا براي باندهاي فوق، شامل منبع تغذيه 220 ولتي، با ضريب تقويت حدود 30 دسيبل ساخت خارج.</v>
      </c>
      <c r="C2340" s="60" t="str">
        <f>'متره برق'!R6170</f>
        <v>دستگاه</v>
      </c>
      <c r="D2340" s="60">
        <f>'متره برق'!S6170</f>
        <v>0</v>
      </c>
      <c r="E2340" s="94" t="e">
        <f>VLOOKUP(A2340,'متره برق'!A:K,9,FALSE)</f>
        <v>#N/A</v>
      </c>
      <c r="F2340" s="97">
        <f t="shared" si="84"/>
        <v>0</v>
      </c>
      <c r="G2340" s="98"/>
    </row>
    <row r="2341" spans="1:7" ht="63.75" thickBot="1">
      <c r="A2341" s="60">
        <f>'متره برق'!P6171</f>
        <v>240404</v>
      </c>
      <c r="B2341" s="60" t="str">
        <f>'متره برق'!Q6171</f>
        <v>تقويت كننده تمام كانال چند بانديVHFو UHF با ورودي‌هاي مجزا براي باندهاي فوق، شامل منبع تغذيه 220 ولتي، با ضريب تقويت حدود 35 دسيبل ساخت خارج.</v>
      </c>
      <c r="C2341" s="60" t="str">
        <f>'متره برق'!R6171</f>
        <v>دستگاه</v>
      </c>
      <c r="D2341" s="60">
        <f>'متره برق'!S6171</f>
        <v>0</v>
      </c>
      <c r="E2341" s="94" t="e">
        <f>VLOOKUP(A2341,'متره برق'!A:K,9,FALSE)</f>
        <v>#N/A</v>
      </c>
      <c r="F2341" s="97">
        <f t="shared" si="84"/>
        <v>0</v>
      </c>
      <c r="G2341" s="98"/>
    </row>
    <row r="2342" spans="1:7" ht="48" thickBot="1">
      <c r="A2342" s="60">
        <f>'متره برق'!P6172</f>
        <v>240701</v>
      </c>
      <c r="B2342" s="60" t="str">
        <f>'متره برق'!Q6172</f>
        <v>تقويت كننده خط تمام باند UHF و VHF با ضريب تقويت حدود 20 دسيبل شامل منبع تغذيه 220 ولتي، ساخت خارج.</v>
      </c>
      <c r="C2342" s="60" t="str">
        <f>'متره برق'!R6172</f>
        <v>دستگاه</v>
      </c>
      <c r="D2342" s="60">
        <f>'متره برق'!S6172</f>
        <v>0</v>
      </c>
      <c r="E2342" s="94" t="e">
        <f>VLOOKUP(A2342,'متره برق'!A:K,9,FALSE)</f>
        <v>#N/A</v>
      </c>
      <c r="F2342" s="97">
        <f t="shared" si="84"/>
        <v>0</v>
      </c>
      <c r="G2342" s="98"/>
    </row>
    <row r="2343" spans="1:7" ht="48" thickBot="1">
      <c r="A2343" s="60">
        <f>'متره برق'!P6173</f>
        <v>240702</v>
      </c>
      <c r="B2343" s="60" t="str">
        <f>'متره برق'!Q6173</f>
        <v>تقويت كننده خط تمام باند UHF و VHF با ضريب تقويت حدود 30 دسيبل شامل منبع تغذيه 220 ولتي، ساخت خارج.</v>
      </c>
      <c r="C2343" s="60" t="str">
        <f>'متره برق'!R6173</f>
        <v>دستگاه</v>
      </c>
      <c r="D2343" s="60">
        <f>'متره برق'!S6173</f>
        <v>0</v>
      </c>
      <c r="E2343" s="94" t="e">
        <f>VLOOKUP(A2343,'متره برق'!A:K,9,FALSE)</f>
        <v>#N/A</v>
      </c>
      <c r="F2343" s="97">
        <f t="shared" si="84"/>
        <v>0</v>
      </c>
      <c r="G2343" s="98"/>
    </row>
    <row r="2344" spans="1:7" ht="48" thickBot="1">
      <c r="A2344" s="60">
        <f>'متره برق'!P6174</f>
        <v>240901</v>
      </c>
      <c r="B2344" s="60" t="str">
        <f>'متره برق'!Q6174</f>
        <v>جعبه تقسيم عبوري با يك خط عبور و يك انشعاب و با تضعيف حدود 10-15 دسيبل در انشعاب و يك دسيبل براي امواج مدار عبوري به طور كامل، ساخت خارج.</v>
      </c>
      <c r="C2344" s="60" t="str">
        <f>'متره برق'!R6174</f>
        <v>دستگاه</v>
      </c>
      <c r="D2344" s="60">
        <f>'متره برق'!S6174</f>
        <v>1126000</v>
      </c>
      <c r="E2344" s="94" t="e">
        <f>VLOOKUP(A2344,'متره برق'!A:K,9,FALSE)</f>
        <v>#N/A</v>
      </c>
      <c r="F2344" s="97">
        <f t="shared" si="84"/>
        <v>0</v>
      </c>
      <c r="G2344" s="98"/>
    </row>
    <row r="2345" spans="1:7" ht="63.75" thickBot="1">
      <c r="A2345" s="60">
        <f>'متره برق'!P6175</f>
        <v>240902</v>
      </c>
      <c r="B2345" s="60" t="str">
        <f>'متره برق'!Q6175</f>
        <v>جعبه تقسيم عبوري با يك خط عبور و دو انشعاب و با تضعيف حدود 2 دسيبل براي امواج مدار عبوري و تضعيف 10-15 دسيبل در هر انشعاب به طور كامل، ساخت خارج.</v>
      </c>
      <c r="C2345" s="60" t="str">
        <f>'متره برق'!R6175</f>
        <v>دستگاه</v>
      </c>
      <c r="D2345" s="60">
        <f>'متره برق'!S6175</f>
        <v>1355000</v>
      </c>
      <c r="E2345" s="94" t="e">
        <f>VLOOKUP(A2345,'متره برق'!A:K,9,FALSE)</f>
        <v>#N/A</v>
      </c>
      <c r="F2345" s="97">
        <f t="shared" si="84"/>
        <v>0</v>
      </c>
      <c r="G2345" s="98"/>
    </row>
    <row r="2346" spans="1:7" ht="63.75" thickBot="1">
      <c r="A2346" s="60">
        <f>'متره برق'!P6176</f>
        <v>240903</v>
      </c>
      <c r="B2346" s="60" t="str">
        <f>'متره برق'!Q6176</f>
        <v>جعبه تقسيم عبوري با يك خط عبور و چهار انشعاب و با تضعيف حدود 3 دسيبل براي امواج مدار عبوري و تضعيف 10-15 دسيبل در هر انشعاب به طور كامل، ساخت خارج.</v>
      </c>
      <c r="C2346" s="60" t="str">
        <f>'متره برق'!R6176</f>
        <v>دستگاه</v>
      </c>
      <c r="D2346" s="60">
        <f>'متره برق'!S6176</f>
        <v>1696000</v>
      </c>
      <c r="E2346" s="94" t="e">
        <f>VLOOKUP(A2346,'متره برق'!A:K,9,FALSE)</f>
        <v>#N/A</v>
      </c>
      <c r="F2346" s="97">
        <f t="shared" si="84"/>
        <v>0</v>
      </c>
      <c r="G2346" s="98"/>
    </row>
    <row r="2347" spans="1:7" ht="63.75" thickBot="1">
      <c r="A2347" s="60">
        <f>'متره برق'!P6177</f>
        <v>240904</v>
      </c>
      <c r="B2347" s="60" t="str">
        <f>'متره برق'!Q6177</f>
        <v>جعبه تقسيم عبوري بايك خط عبور و شش انشعاب و با تضعيف حدود 6 دسيبل براي امواج مدار عبوري و تضعيف 12-16 دسيبل در هر انشعاب به طور كامل، ساخت خارج.</v>
      </c>
      <c r="C2347" s="60" t="str">
        <f>'متره برق'!R6177</f>
        <v>دستگاه</v>
      </c>
      <c r="D2347" s="60">
        <f>'متره برق'!S6177</f>
        <v>1870000</v>
      </c>
      <c r="E2347" s="94" t="e">
        <f>VLOOKUP(A2347,'متره برق'!A:K,9,FALSE)</f>
        <v>#N/A</v>
      </c>
      <c r="F2347" s="97">
        <f t="shared" si="84"/>
        <v>0</v>
      </c>
      <c r="G2347" s="98"/>
    </row>
    <row r="2348" spans="1:7" ht="63.75" thickBot="1">
      <c r="A2348" s="60">
        <f>'متره برق'!P6178</f>
        <v>240905</v>
      </c>
      <c r="B2348" s="60" t="str">
        <f>'متره برق'!Q6178</f>
        <v>جعبه تقسيم عبوري بايك خط عبور و هشت انشعاب و با تضعيف حدود 8 دسيبل براي امواج مدار عبوري و تضعيف 12-19 دسيبل در هر انشعاب به طور كامل، ساخت خارج.</v>
      </c>
      <c r="C2348" s="60" t="str">
        <f>'متره برق'!R6178</f>
        <v>دستگاه</v>
      </c>
      <c r="D2348" s="60">
        <f>'متره برق'!S6178</f>
        <v>1981000</v>
      </c>
      <c r="E2348" s="94" t="e">
        <f>VLOOKUP(A2348,'متره برق'!A:K,9,FALSE)</f>
        <v>#N/A</v>
      </c>
      <c r="F2348" s="97">
        <f t="shared" si="84"/>
        <v>0</v>
      </c>
      <c r="G2348" s="98"/>
    </row>
    <row r="2349" spans="1:7" ht="32.25" thickBot="1">
      <c r="A2349" s="60">
        <f>'متره برق'!P6179</f>
        <v>241001</v>
      </c>
      <c r="B2349" s="60" t="str">
        <f>'متره برق'!Q6179</f>
        <v>جعبه تقسيم انشعابي با دو انشعاب و تضعيف حدود 3 دسيبل در هر انشعاب، به ‌طور كامل ساخت خارج.</v>
      </c>
      <c r="C2349" s="60" t="str">
        <f>'متره برق'!R6179</f>
        <v>دستگاه</v>
      </c>
      <c r="D2349" s="60">
        <f>'متره برق'!S6179</f>
        <v>1076000</v>
      </c>
      <c r="E2349" s="94" t="e">
        <f>VLOOKUP(A2349,'متره برق'!A:K,9,FALSE)</f>
        <v>#N/A</v>
      </c>
      <c r="F2349" s="97">
        <f t="shared" si="84"/>
        <v>0</v>
      </c>
      <c r="G2349" s="98"/>
    </row>
    <row r="2350" spans="1:7" ht="32.25" thickBot="1">
      <c r="A2350" s="60">
        <f>'متره برق'!P6180</f>
        <v>241002</v>
      </c>
      <c r="B2350" s="60" t="str">
        <f>'متره برق'!Q6180</f>
        <v>جعبه تقسيم انشعابي با سه انشعاب وتضعيف حدود 6 دسيبل در هر انشعاب، به ‌طور كامل ساخت خارج.</v>
      </c>
      <c r="C2350" s="60" t="str">
        <f>'متره برق'!R6180</f>
        <v>دستگاه</v>
      </c>
      <c r="D2350" s="60">
        <f>'متره برق'!S6180</f>
        <v>1349000</v>
      </c>
      <c r="E2350" s="94" t="e">
        <f>VLOOKUP(A2350,'متره برق'!A:K,9,FALSE)</f>
        <v>#N/A</v>
      </c>
      <c r="F2350" s="97">
        <f t="shared" si="84"/>
        <v>0</v>
      </c>
      <c r="G2350" s="98"/>
    </row>
    <row r="2351" spans="1:7" ht="32.25" thickBot="1">
      <c r="A2351" s="60">
        <f>'متره برق'!P6181</f>
        <v>241003</v>
      </c>
      <c r="B2351" s="60" t="str">
        <f>'متره برق'!Q6181</f>
        <v>جعبه تقسيم انشعابي با چهار انشعاب وتضعيف حدود 8 دسيبل در هر انشعاب، به ‌طور كامل ساخت خارج.</v>
      </c>
      <c r="C2351" s="60" t="str">
        <f>'متره برق'!R6181</f>
        <v>دستگاه</v>
      </c>
      <c r="D2351" s="60">
        <f>'متره برق'!S6181</f>
        <v>1648000</v>
      </c>
      <c r="E2351" s="94" t="e">
        <f>VLOOKUP(A2351,'متره برق'!A:K,9,FALSE)</f>
        <v>#N/A</v>
      </c>
      <c r="F2351" s="97">
        <f t="shared" si="84"/>
        <v>0</v>
      </c>
      <c r="G2351" s="98"/>
    </row>
    <row r="2352" spans="1:7" ht="48" thickBot="1">
      <c r="A2352" s="60">
        <f>'متره برق'!P6182</f>
        <v>241101</v>
      </c>
      <c r="B2352" s="60" t="str">
        <f>'متره برق'!Q6182</f>
        <v>رابط گيرنده با حدود 2 متركابل كواكسيال وفيشهاي مربوط، براي اتصال به ‌گيرنده تلويزيون و پريز تلويزيون ساخت داخل.</v>
      </c>
      <c r="C2352" s="60" t="str">
        <f>'متره برق'!R6182</f>
        <v>عدد</v>
      </c>
      <c r="D2352" s="60">
        <f>'متره برق'!S6182</f>
        <v>121000</v>
      </c>
      <c r="E2352" s="94" t="e">
        <f>VLOOKUP(A2352,'متره برق'!A:K,9,FALSE)</f>
        <v>#N/A</v>
      </c>
      <c r="F2352" s="97">
        <f t="shared" si="84"/>
        <v>0</v>
      </c>
      <c r="G2352" s="98"/>
    </row>
    <row r="2353" spans="1:9" ht="48" thickBot="1">
      <c r="A2353" s="60">
        <f>'متره برق'!P6183</f>
        <v>241201</v>
      </c>
      <c r="B2353" s="60" t="str">
        <f>'متره برق'!Q6183</f>
        <v>پريز مياني توكار تلويزيون براي سيستم آنتن مركزي در باند UHF و VHF، با افت عبوري حدود 2 دسيبل، و افت انشعابي حدود 7 دسيبل، ساخت خارج.</v>
      </c>
      <c r="C2353" s="60" t="str">
        <f>'متره برق'!R6183</f>
        <v>عدد</v>
      </c>
      <c r="D2353" s="60">
        <f>'متره برق'!S6183</f>
        <v>0</v>
      </c>
      <c r="E2353" s="94" t="e">
        <f>VLOOKUP(A2353,'متره برق'!A:K,9,FALSE)</f>
        <v>#N/A</v>
      </c>
      <c r="F2353" s="97">
        <f t="shared" si="84"/>
        <v>0</v>
      </c>
      <c r="G2353" s="98"/>
    </row>
    <row r="2354" spans="1:9" ht="48" thickBot="1">
      <c r="A2354" s="60">
        <f>'متره برق'!P6184</f>
        <v>241202</v>
      </c>
      <c r="B2354" s="60" t="str">
        <f>'متره برق'!Q6184</f>
        <v>پريز مياني توكار تلويزيون براي سيستم آنتن مركزي در باند UHF و VHF، با افت عبوري حدود 2 دسيبل، و افت انشعابي حدود 14 دسيبل، ساخت خارج.</v>
      </c>
      <c r="C2354" s="60" t="str">
        <f>'متره برق'!R6184</f>
        <v>عدد</v>
      </c>
      <c r="D2354" s="60">
        <f>'متره برق'!S6184</f>
        <v>0</v>
      </c>
      <c r="E2354" s="94" t="e">
        <f>VLOOKUP(A2354,'متره برق'!A:K,9,FALSE)</f>
        <v>#N/A</v>
      </c>
      <c r="F2354" s="97">
        <f t="shared" si="84"/>
        <v>0</v>
      </c>
      <c r="G2354" s="98"/>
    </row>
    <row r="2355" spans="1:9" ht="48" thickBot="1">
      <c r="A2355" s="60">
        <f>'متره برق'!P6185</f>
        <v>241301</v>
      </c>
      <c r="B2355" s="60" t="str">
        <f>'متره برق'!Q6185</f>
        <v>پريز انتهايي توكار تلويزيون براي سيستم آنتن مركزي در باند UHF و VHF، با افت حدود 2 دسيبل، ساخت خارج.</v>
      </c>
      <c r="C2355" s="60" t="str">
        <f>'متره برق'!R6185</f>
        <v>عدد</v>
      </c>
      <c r="D2355" s="60">
        <f>'متره برق'!S6185</f>
        <v>0</v>
      </c>
      <c r="E2355" s="94" t="e">
        <f>VLOOKUP(A2355,'متره برق'!A:K,9,FALSE)</f>
        <v>#N/A</v>
      </c>
      <c r="F2355" s="97">
        <f t="shared" si="84"/>
        <v>0</v>
      </c>
      <c r="G2355" s="98"/>
    </row>
    <row r="2356" spans="1:9" ht="48" thickBot="1">
      <c r="A2356" s="60">
        <f>'متره برق'!P6186</f>
        <v>241401</v>
      </c>
      <c r="B2356" s="60" t="str">
        <f>'متره برق'!Q6186</f>
        <v>كابل كواكسيال باامپدانس مشخصه 75 اهم، براي گيرنده تلويزيوني، از نوع 3C-2V براي نصب توكار، ساخت داخل.</v>
      </c>
      <c r="C2356" s="60" t="str">
        <f>'متره برق'!R6186</f>
        <v>مترطول</v>
      </c>
      <c r="D2356" s="60">
        <f>'متره برق'!S6186</f>
        <v>64500</v>
      </c>
      <c r="E2356" s="94" t="e">
        <f>VLOOKUP(A2356,'متره برق'!A:K,9,FALSE)</f>
        <v>#N/A</v>
      </c>
      <c r="F2356" s="97">
        <f t="shared" si="84"/>
        <v>0</v>
      </c>
      <c r="G2356" s="98"/>
    </row>
    <row r="2357" spans="1:9" ht="48" thickBot="1">
      <c r="A2357" s="60">
        <f>'متره برق'!P6187</f>
        <v>241402</v>
      </c>
      <c r="B2357" s="60" t="str">
        <f>'متره برق'!Q6187</f>
        <v>كابل كواكسيال باامپدانس مشخصه 75 اهم، براي گيرنده تلويزيوني، از نوع 4.5C-2V براي نصب توكار، ساخت داخل.</v>
      </c>
      <c r="C2357" s="60" t="str">
        <f>'متره برق'!R6187</f>
        <v>مترطول</v>
      </c>
      <c r="D2357" s="60">
        <f>'متره برق'!S6187</f>
        <v>54200</v>
      </c>
      <c r="E2357" s="94" t="e">
        <f>VLOOKUP(A2357,'متره برق'!A:K,9,FALSE)</f>
        <v>#N/A</v>
      </c>
      <c r="F2357" s="97">
        <f t="shared" si="84"/>
        <v>0</v>
      </c>
      <c r="G2357" s="98"/>
    </row>
    <row r="2358" spans="1:9" ht="48" thickBot="1">
      <c r="A2358" s="60">
        <f>'متره برق'!P6188</f>
        <v>241403</v>
      </c>
      <c r="B2358" s="60" t="str">
        <f>'متره برق'!Q6188</f>
        <v>كابل كواكسيال باامپدانس مشخصه 75 اهم، براي گيرنده تلويزيوني، از نوع 7C-2V براي نصب توكار، ساخت داخل.</v>
      </c>
      <c r="C2358" s="60" t="str">
        <f>'متره برق'!R6188</f>
        <v>مترطول</v>
      </c>
      <c r="D2358" s="60">
        <f>'متره برق'!S6188</f>
        <v>45900</v>
      </c>
      <c r="E2358" s="94" t="e">
        <f>VLOOKUP(A2358,'متره برق'!A:K,9,FALSE)</f>
        <v>#N/A</v>
      </c>
      <c r="F2358" s="97">
        <f t="shared" si="84"/>
        <v>0</v>
      </c>
      <c r="G2358" s="106"/>
    </row>
    <row r="2359" spans="1:9" ht="24" thickBot="1">
      <c r="A2359" s="60" t="str">
        <f>'متره برق'!P6189</f>
        <v>241404</v>
      </c>
      <c r="B2359" s="60" t="str">
        <f>'متره برق'!Q6189</f>
        <v>کابل</v>
      </c>
      <c r="C2359" s="60" t="str">
        <f>'متره برق'!R6189</f>
        <v>مترطول</v>
      </c>
      <c r="D2359" s="60">
        <f>'متره برق'!S6189</f>
        <v>10000</v>
      </c>
      <c r="E2359" s="94" t="e">
        <f>VLOOKUP(A2359,'متره برق'!A:K,9,FALSE)</f>
        <v>#N/A</v>
      </c>
      <c r="F2359" s="263">
        <f t="shared" ref="F2359:F2361" si="85">IF(ISNA(E2359*D2359),0,ROUND((E2359*D2359),0))</f>
        <v>0</v>
      </c>
      <c r="G2359" s="100" t="s">
        <v>511</v>
      </c>
    </row>
    <row r="2360" spans="1:9" ht="24" thickBot="1">
      <c r="A2360" s="60" t="str">
        <f>'متره برق'!P6190</f>
        <v>241405</v>
      </c>
      <c r="B2360" s="60" t="str">
        <f>'متره برق'!Q6190</f>
        <v>کابل1</v>
      </c>
      <c r="C2360" s="60" t="str">
        <f>'متره برق'!R6190</f>
        <v>مترطول</v>
      </c>
      <c r="D2360" s="60">
        <f>'متره برق'!S6190</f>
        <v>10001</v>
      </c>
      <c r="E2360" s="94" t="e">
        <f>VLOOKUP(A2360,'متره برق'!A:K,9,FALSE)</f>
        <v>#N/A</v>
      </c>
      <c r="F2360" s="263">
        <f t="shared" si="85"/>
        <v>0</v>
      </c>
      <c r="G2360" s="100" t="s">
        <v>511</v>
      </c>
    </row>
    <row r="2361" spans="1:9" ht="24" thickBot="1">
      <c r="A2361" s="60" t="str">
        <f>'متره برق'!P6191</f>
        <v>241406</v>
      </c>
      <c r="B2361" s="60" t="str">
        <f>'متره برق'!Q6191</f>
        <v>کابل2</v>
      </c>
      <c r="C2361" s="60" t="str">
        <f>'متره برق'!R6191</f>
        <v>مترطول</v>
      </c>
      <c r="D2361" s="60">
        <f>'متره برق'!S6191</f>
        <v>10002</v>
      </c>
      <c r="E2361" s="94">
        <f>VLOOKUP(A2361,'متره برق'!A:K,9,FALSE)</f>
        <v>1</v>
      </c>
      <c r="F2361" s="263">
        <f t="shared" si="85"/>
        <v>10002</v>
      </c>
      <c r="G2361" s="100" t="s">
        <v>511</v>
      </c>
    </row>
    <row r="2362" spans="1:9" ht="24" thickBot="1">
      <c r="A2362" s="677" t="s">
        <v>659</v>
      </c>
      <c r="B2362" s="678"/>
      <c r="C2362" s="678"/>
      <c r="D2362" s="678"/>
      <c r="E2362" s="679"/>
      <c r="F2362" s="115">
        <f>SUM(F2332:F2358)</f>
        <v>0</v>
      </c>
      <c r="G2362" s="102" t="s">
        <v>77</v>
      </c>
    </row>
    <row r="2363" spans="1:9" ht="24" thickBot="1">
      <c r="A2363" s="677" t="s">
        <v>660</v>
      </c>
      <c r="B2363" s="678"/>
      <c r="C2363" s="678"/>
      <c r="D2363" s="678"/>
      <c r="E2363" s="679"/>
      <c r="F2363" s="109">
        <f>SUM(F2359:F2361)</f>
        <v>10002</v>
      </c>
      <c r="G2363" s="102" t="s">
        <v>77</v>
      </c>
    </row>
    <row r="2364" spans="1:9" ht="24" thickBot="1">
      <c r="A2364" s="680" t="s">
        <v>3610</v>
      </c>
      <c r="B2364" s="681"/>
      <c r="C2364" s="681"/>
      <c r="D2364" s="681"/>
      <c r="E2364" s="681"/>
      <c r="F2364" s="682"/>
      <c r="G2364" s="683"/>
    </row>
    <row r="2365" spans="1:9" ht="73.5" customHeight="1" thickBot="1">
      <c r="A2365" s="431">
        <f>'متره برق'!P6192</f>
        <v>250101</v>
      </c>
      <c r="B2365" s="60" t="str">
        <f>'متره برق'!Q6192</f>
        <v>مادرساعت الكترونيكي كوارتز كريستالي، با دقت حدود يك دقيقه در سال، براي كار باحداكثر50 عدد ساعت فرعي، قابل كاربادستگاه حضور و غياب و دستگاه برنامه‌ريز مجهز به ‌شارژر باطري نيكل كادميوم، براي حدود12 ساعت قطع برق، با ظرفيت كامل، قابل كارباولتاژ 220 ولت متناوب و24 ولت مستقيم، مجهزبه تنظيم كننده سريع، ساخت خارج.</v>
      </c>
      <c r="C2365" s="60" t="str">
        <f>'متره برق'!R6192</f>
        <v>دستگاه</v>
      </c>
      <c r="D2365" s="60">
        <f>'متره برق'!S6192</f>
        <v>69979000</v>
      </c>
      <c r="E2365" s="94" t="e">
        <f>VLOOKUP(A2365,'متره برق'!A:K,9,FALSE)</f>
        <v>#N/A</v>
      </c>
      <c r="F2365" s="97">
        <f t="shared" ref="F2365:F2394" si="86">IF(ISNA(E2365*D2365),0,ROUND((E2365*D2365),0))</f>
        <v>0</v>
      </c>
      <c r="G2365" s="98"/>
      <c r="I2365" t="s">
        <v>7261</v>
      </c>
    </row>
    <row r="2366" spans="1:9" ht="111" thickBot="1">
      <c r="A2366" s="431">
        <f>'متره برق'!P6193</f>
        <v>250102</v>
      </c>
      <c r="B2366" s="60" t="str">
        <f>'متره برق'!Q6193</f>
        <v>مادر ساعت الكترونيكي كوارتز كريستالي، با دقت حدود يك دقيقه در سال، براي كار با حداكثر 100 عدد ساعت فرعي، قابل كاربادستگاه حضوروغياب ودستگاه برنامه ريز مجهزبه شارژرباطري نيكل كادميوم، براي حدود12 ساعت قطع برق، با ظرفيت كامل، قابل كارباولتاژ 220 ولت متناوب و24 ولت مستقيم، مجهزبه تنظيم كننده سريع، ساخت خارج.</v>
      </c>
      <c r="C2366" s="60" t="str">
        <f>'متره برق'!R6193</f>
        <v>دستگاه</v>
      </c>
      <c r="D2366" s="60">
        <f>'متره برق'!S6193</f>
        <v>70371000</v>
      </c>
      <c r="E2366" s="94" t="e">
        <f>VLOOKUP(A2366,'متره برق'!A:K,9,FALSE)</f>
        <v>#N/A</v>
      </c>
      <c r="F2366" s="97">
        <f t="shared" ref="F2366:F2387" si="87">IF(ISNA(E2366*D2366),0,ROUND((E2366*D2366),0))</f>
        <v>0</v>
      </c>
      <c r="G2366" s="98"/>
    </row>
    <row r="2367" spans="1:9" ht="111" thickBot="1">
      <c r="A2367" s="431">
        <f>'متره برق'!P6194</f>
        <v>250103</v>
      </c>
      <c r="B2367" s="60" t="str">
        <f>'متره برق'!Q6194</f>
        <v>مادرساعت الكترونيكي كوارتز كريستالي، بادقت حدوديك دقيقه درسال، براي كارباحداكثر150 عدد ساعت فرعي، قابل كاربادستگاه حضوروغياب ودستگاه برنامه ريز مجهزبه شارژرباطري نيكل كادميوم، براي حدود12 ساعت قطع برق، با ظرفيت كامل، قابل كارباولتاژ 220 ولت متناوب و24 ولت مستقيم، مجهزبه تنظيم كننده سريع، ساخت خارج.</v>
      </c>
      <c r="C2367" s="60" t="str">
        <f>'متره برق'!R6194</f>
        <v>دستگاه</v>
      </c>
      <c r="D2367" s="60">
        <f>'متره برق'!S6194</f>
        <v>78711000</v>
      </c>
      <c r="E2367" s="94" t="e">
        <f>VLOOKUP(A2367,'متره برق'!A:K,9,FALSE)</f>
        <v>#N/A</v>
      </c>
      <c r="F2367" s="97">
        <f t="shared" si="87"/>
        <v>0</v>
      </c>
      <c r="G2367" s="98"/>
    </row>
    <row r="2368" spans="1:9" ht="79.5" thickBot="1">
      <c r="A2368" s="60">
        <f>'متره برق'!P6195</f>
        <v>250201</v>
      </c>
      <c r="B2368" s="60" t="str">
        <f>'متره برق'!Q6195</f>
        <v>دستگاه برنامه ريز، براي ايجاد ضربه هاي الكتريكي طبق برنامه مخصوص، بافاصله زماني حداقل بين دو سيگنال 5 دقيقه‌اي، قابل كار با زنگها يا آژيرهاي 24 ولت مستقيم يا220 ولت متناوب، داراي دو نوع برنامه ريزي، ساخت خارج.</v>
      </c>
      <c r="C2368" s="60" t="str">
        <f>'متره برق'!R6195</f>
        <v>دستگاه</v>
      </c>
      <c r="D2368" s="60">
        <f>'متره برق'!S6195</f>
        <v>65140000</v>
      </c>
      <c r="E2368" s="94" t="e">
        <f>VLOOKUP(A2368,'متره برق'!A:K,9,FALSE)</f>
        <v>#N/A</v>
      </c>
      <c r="F2368" s="97">
        <f t="shared" si="87"/>
        <v>0</v>
      </c>
      <c r="G2368" s="98"/>
    </row>
    <row r="2369" spans="1:7" ht="63.75" thickBot="1">
      <c r="A2369" s="60">
        <f>'متره برق'!P6196</f>
        <v>250301</v>
      </c>
      <c r="B2369" s="60" t="str">
        <f>'متره برق'!Q6196</f>
        <v>دستگاه ثبت وقت، تاريخ، روز، ساعت ودقيقه روي مدارك وفرمهاي مخصوص، قابل اتصال به مادرساعت، داراي فاصله زمان يك دقيقه اي، با چاپ دورنگ، ساخت خارج.</v>
      </c>
      <c r="C2369" s="60" t="str">
        <f>'متره برق'!R6196</f>
        <v>دستگاه</v>
      </c>
      <c r="D2369" s="60">
        <f>'متره برق'!S6196</f>
        <v>65140000</v>
      </c>
      <c r="E2369" s="94" t="e">
        <f>VLOOKUP(A2369,'متره برق'!A:K,9,FALSE)</f>
        <v>#N/A</v>
      </c>
      <c r="F2369" s="97">
        <f t="shared" si="87"/>
        <v>0</v>
      </c>
      <c r="G2369" s="98"/>
    </row>
    <row r="2370" spans="1:7" ht="111" thickBot="1">
      <c r="A2370" s="60">
        <f>'متره برق'!P6197</f>
        <v>250302</v>
      </c>
      <c r="B2370" s="60" t="str">
        <f>'متره برق'!Q6197</f>
        <v>دستگاه ثبت وقت، تاريخ، روز، ساعت ودقيقه روي مدارك وفرمهاي مخصوص، قابل اتصال به مادرساعت، داراي فاصله زمان يك دقيقه اي، با چاپ دورنگ، ساخت خارج براي كار مستقل ازمادرساعت، مجهزبه شارژرباطري نيكل كادميوم، براي حدود12 ساعت قطع برق، قابل اتصال به برق 220 ولت متناوب يا24 ولت مستقيم.</v>
      </c>
      <c r="C2370" s="60" t="str">
        <f>'متره برق'!R6197</f>
        <v>دستگاه</v>
      </c>
      <c r="D2370" s="60">
        <f>'متره برق'!S6197</f>
        <v>90034000</v>
      </c>
      <c r="E2370" s="94" t="e">
        <f>VLOOKUP(A2370,'متره برق'!A:K,9,FALSE)</f>
        <v>#N/A</v>
      </c>
      <c r="F2370" s="97">
        <f t="shared" si="87"/>
        <v>0</v>
      </c>
      <c r="G2370" s="98"/>
    </row>
    <row r="2371" spans="1:7" ht="48" thickBot="1">
      <c r="A2371" s="60">
        <f>'متره برق'!P6198</f>
        <v>250401</v>
      </c>
      <c r="B2371" s="60" t="str">
        <f>'متره برق'!Q6198</f>
        <v>ساعت فرعي يكطرفه ديواري روكار، قابل تغذيه ازمادرساعت، باسيستم نوساني يك دقيقه اي، بدون صدا، به قطرحدود25 سانتيمتر، ساخت خارج.</v>
      </c>
      <c r="C2371" s="60" t="str">
        <f>'متره برق'!R6198</f>
        <v>عدد</v>
      </c>
      <c r="D2371" s="60">
        <f>'متره برق'!S6198</f>
        <v>10161000</v>
      </c>
      <c r="E2371" s="94" t="e">
        <f>VLOOKUP(A2371,'متره برق'!A:K,9,FALSE)</f>
        <v>#N/A</v>
      </c>
      <c r="F2371" s="97">
        <f t="shared" si="87"/>
        <v>0</v>
      </c>
      <c r="G2371" s="98"/>
    </row>
    <row r="2372" spans="1:7" ht="48" thickBot="1">
      <c r="A2372" s="60">
        <f>'متره برق'!P6199</f>
        <v>250402</v>
      </c>
      <c r="B2372" s="60" t="str">
        <f>'متره برق'!Q6199</f>
        <v>ساعت فرعي يكطرفه ديواري روكار، قابل تغذيه ازمادرساعت، باسيستم نوساني يك دقيقه اي، بدون صدا، به قطرحدود30 سانتيمتر، ساخت خارج.</v>
      </c>
      <c r="C2372" s="60" t="str">
        <f>'متره برق'!R6199</f>
        <v>عدد</v>
      </c>
      <c r="D2372" s="60">
        <f>'متره برق'!S6199</f>
        <v>10042000</v>
      </c>
      <c r="E2372" s="94" t="e">
        <f>VLOOKUP(A2372,'متره برق'!A:K,9,FALSE)</f>
        <v>#N/A</v>
      </c>
      <c r="F2372" s="97">
        <f t="shared" si="87"/>
        <v>0</v>
      </c>
      <c r="G2372" s="98"/>
    </row>
    <row r="2373" spans="1:7" ht="48" thickBot="1">
      <c r="A2373" s="60">
        <f>'متره برق'!P6200</f>
        <v>250403</v>
      </c>
      <c r="B2373" s="60" t="str">
        <f>'متره برق'!Q6200</f>
        <v>ساعت فرعي يكطرفه ديواري روكار، قابل تغذيه ازمادرساعت، باسيستم نوساني يك دقيقه اي، بدون صدا، به قطرحدود40 سانتيمتر، ساخت خارج.</v>
      </c>
      <c r="C2373" s="60" t="str">
        <f>'متره برق'!R6200</f>
        <v>عدد</v>
      </c>
      <c r="D2373" s="60">
        <f>'متره برق'!S6200</f>
        <v>12232000</v>
      </c>
      <c r="E2373" s="94" t="e">
        <f>VLOOKUP(A2373,'متره برق'!A:K,9,FALSE)</f>
        <v>#N/A</v>
      </c>
      <c r="F2373" s="97">
        <f t="shared" si="87"/>
        <v>0</v>
      </c>
      <c r="G2373" s="98"/>
    </row>
    <row r="2374" spans="1:7" ht="48" thickBot="1">
      <c r="A2374" s="60">
        <f>'متره برق'!P6201</f>
        <v>250501</v>
      </c>
      <c r="B2374" s="60" t="str">
        <f>'متره برق'!Q6201</f>
        <v>ساعت فرعي دوطرفه آويز، قابل تغذيه از مادرساعت، با سيستم نوساني يك دقيقه اي، بدون صدا، به قطرحدود25 سانتيمتر، ساخت خارج.</v>
      </c>
      <c r="C2374" s="60" t="str">
        <f>'متره برق'!R6201</f>
        <v>عدد</v>
      </c>
      <c r="D2374" s="60">
        <f>'متره برق'!S6201</f>
        <v>17832000</v>
      </c>
      <c r="E2374" s="94" t="e">
        <f>VLOOKUP(A2374,'متره برق'!A:K,9,FALSE)</f>
        <v>#N/A</v>
      </c>
      <c r="F2374" s="97">
        <f t="shared" si="87"/>
        <v>0</v>
      </c>
      <c r="G2374" s="98"/>
    </row>
    <row r="2375" spans="1:7" ht="48" thickBot="1">
      <c r="A2375" s="60">
        <f>'متره برق'!P6202</f>
        <v>250502</v>
      </c>
      <c r="B2375" s="60" t="str">
        <f>'متره برق'!Q6202</f>
        <v>ساعت فرعي دوطرفه آويز، قابل تغذيه از مادرساعت، با سيستم نوساني يك دقيقه اي، بدون صدا، به قطرحدود30 سانتيمتر، ساخت خارج.</v>
      </c>
      <c r="C2375" s="60" t="str">
        <f>'متره برق'!R6202</f>
        <v>عدد</v>
      </c>
      <c r="D2375" s="60">
        <f>'متره برق'!S6202</f>
        <v>22309000</v>
      </c>
      <c r="E2375" s="94" t="e">
        <f>VLOOKUP(A2375,'متره برق'!A:K,9,FALSE)</f>
        <v>#N/A</v>
      </c>
      <c r="F2375" s="97">
        <f t="shared" si="87"/>
        <v>0</v>
      </c>
      <c r="G2375" s="98"/>
    </row>
    <row r="2376" spans="1:7" ht="48" thickBot="1">
      <c r="A2376" s="60">
        <f>'متره برق'!P6203</f>
        <v>250503</v>
      </c>
      <c r="B2376" s="60" t="str">
        <f>'متره برق'!Q6203</f>
        <v>ساعت فرعي دوطرفه آويز، قابل تغذيه از مادرساعت، باسيستم نوساني يك دقيقه اي، بدون صدا، به قطرحدود40 سانتيمتر، ساخت خارج.</v>
      </c>
      <c r="C2376" s="60" t="str">
        <f>'متره برق'!R6203</f>
        <v>عدد</v>
      </c>
      <c r="D2376" s="60">
        <f>'متره برق'!S6203</f>
        <v>25045000</v>
      </c>
      <c r="E2376" s="94" t="e">
        <f>VLOOKUP(A2376,'متره برق'!A:K,9,FALSE)</f>
        <v>#N/A</v>
      </c>
      <c r="F2376" s="97">
        <f t="shared" si="87"/>
        <v>0</v>
      </c>
      <c r="G2376" s="98"/>
    </row>
    <row r="2377" spans="1:7" ht="63.75" thickBot="1">
      <c r="A2377" s="60">
        <f>'متره برق'!P6204</f>
        <v>250601</v>
      </c>
      <c r="B2377" s="60" t="str">
        <f>'متره برق'!Q6204</f>
        <v>ساعت فرعي يكطرفه آويز، براي نصب درخارج ساختمان، قابل تغذيه از مادرساعت، باسيستم نوساني يك دقيقه اي، بدون صدا، به قطرحدود40 سانتيمتر، ساخت خارج.</v>
      </c>
      <c r="C2377" s="60" t="str">
        <f>'متره برق'!R6204</f>
        <v>عدد</v>
      </c>
      <c r="D2377" s="60">
        <f>'متره برق'!S6204</f>
        <v>13833000</v>
      </c>
      <c r="E2377" s="94" t="e">
        <f>VLOOKUP(A2377,'متره برق'!A:K,9,FALSE)</f>
        <v>#N/A</v>
      </c>
      <c r="F2377" s="97">
        <f t="shared" si="87"/>
        <v>0</v>
      </c>
      <c r="G2377" s="98"/>
    </row>
    <row r="2378" spans="1:7" ht="63.75" thickBot="1">
      <c r="A2378" s="60">
        <f>'متره برق'!P6205</f>
        <v>250602</v>
      </c>
      <c r="B2378" s="60" t="str">
        <f>'متره برق'!Q6205</f>
        <v>ساعت فرعي يكطرفه آويز، براي نصب درخارج ساختمان، قابل تغذيه از مادرساعت، با سيستم نوساني يك دقيقه اي، بدون صدا، به قطرحدود60 سانتيمتر، ساخت خارج.</v>
      </c>
      <c r="C2378" s="60" t="str">
        <f>'متره برق'!R6205</f>
        <v>عدد</v>
      </c>
      <c r="D2378" s="60">
        <f>'متره برق'!S6205</f>
        <v>15350000</v>
      </c>
      <c r="E2378" s="94" t="e">
        <f>VLOOKUP(A2378,'متره برق'!A:K,9,FALSE)</f>
        <v>#N/A</v>
      </c>
      <c r="F2378" s="97">
        <f t="shared" si="87"/>
        <v>0</v>
      </c>
      <c r="G2378" s="98"/>
    </row>
    <row r="2379" spans="1:7" ht="63.75" thickBot="1">
      <c r="A2379" s="60">
        <f>'متره برق'!P6206</f>
        <v>250603</v>
      </c>
      <c r="B2379" s="60" t="str">
        <f>'متره برق'!Q6206</f>
        <v>ساعت فرعي يكطرفه آويز، براي نصب درخارج ساختمان، قابل تغذيه از مادرساعت، باسيستم نوساني يك دقيقه اي، بدون صدا، به قطرحدود75 سانتيمتر، ساخت خارج.</v>
      </c>
      <c r="C2379" s="60" t="str">
        <f>'متره برق'!R6206</f>
        <v>عدد</v>
      </c>
      <c r="D2379" s="60">
        <f>'متره برق'!S6206</f>
        <v>19763000</v>
      </c>
      <c r="E2379" s="94" t="e">
        <f>VLOOKUP(A2379,'متره برق'!A:K,9,FALSE)</f>
        <v>#N/A</v>
      </c>
      <c r="F2379" s="97">
        <f t="shared" si="87"/>
        <v>0</v>
      </c>
      <c r="G2379" s="98"/>
    </row>
    <row r="2380" spans="1:7" ht="63.75" thickBot="1">
      <c r="A2380" s="60">
        <f>'متره برق'!P6207</f>
        <v>250604</v>
      </c>
      <c r="B2380" s="60" t="str">
        <f>'متره برق'!Q6207</f>
        <v>ساعت فرعي يكطرفه آويز، براي نصب درخارج ساختمان، قابل تغذيه از مادرساعت، باسيستم نوساني يك دقيقه اي، بدون صدا، به قطرحدود90 سانتيمتر، ساخت خارج.</v>
      </c>
      <c r="C2380" s="60" t="str">
        <f>'متره برق'!R6207</f>
        <v>عدد</v>
      </c>
      <c r="D2380" s="60">
        <f>'متره برق'!S6207</f>
        <v>0</v>
      </c>
      <c r="E2380" s="94" t="e">
        <f>VLOOKUP(A2380,'متره برق'!A:K,9,FALSE)</f>
        <v>#N/A</v>
      </c>
      <c r="F2380" s="97">
        <f t="shared" si="87"/>
        <v>0</v>
      </c>
      <c r="G2380" s="98"/>
    </row>
    <row r="2381" spans="1:7" ht="63.75" thickBot="1">
      <c r="A2381" s="60">
        <f>'متره برق'!P6208</f>
        <v>250701</v>
      </c>
      <c r="B2381" s="60" t="str">
        <f>'متره برق'!Q6208</f>
        <v>ساعت فرعي دوطرفه آويز، براي نصب درخارج ساختمان، قابل تغذيه از مادرساعت، باسيستم نوساني يك دقيقه اي، بدون صدا، به قطرحدود40 سانتيمتر، ساخت خارج.</v>
      </c>
      <c r="C2381" s="60" t="str">
        <f>'متره برق'!R6208</f>
        <v>عدد</v>
      </c>
      <c r="D2381" s="60">
        <f>'متره برق'!S6208</f>
        <v>25294000</v>
      </c>
      <c r="E2381" s="94" t="e">
        <f>VLOOKUP(A2381,'متره برق'!A:K,9,FALSE)</f>
        <v>#N/A</v>
      </c>
      <c r="F2381" s="97">
        <f t="shared" si="87"/>
        <v>0</v>
      </c>
      <c r="G2381" s="98"/>
    </row>
    <row r="2382" spans="1:7" ht="63.75" thickBot="1">
      <c r="A2382" s="60">
        <f>'متره برق'!P6209</f>
        <v>250702</v>
      </c>
      <c r="B2382" s="60" t="str">
        <f>'متره برق'!Q6209</f>
        <v>ساعت فرعي دوطرفه آويز، براي نصب درخارج ساختمان، قابل تغذيه از مادرساعت، باسيستم نوساني يك دقيقه اي، بدون صدا، به قطرحدود60 سانتيمتر، ساخت خارج.</v>
      </c>
      <c r="C2382" s="60" t="str">
        <f>'متره برق'!R6209</f>
        <v>عدد</v>
      </c>
      <c r="D2382" s="60">
        <f>'متره برق'!S6209</f>
        <v>33254000</v>
      </c>
      <c r="E2382" s="94" t="e">
        <f>VLOOKUP(A2382,'متره برق'!A:K,9,FALSE)</f>
        <v>#N/A</v>
      </c>
      <c r="F2382" s="97">
        <f t="shared" si="87"/>
        <v>0</v>
      </c>
      <c r="G2382" s="98"/>
    </row>
    <row r="2383" spans="1:7" ht="63.75" thickBot="1">
      <c r="A2383" s="60">
        <f>'متره برق'!P6210</f>
        <v>250703</v>
      </c>
      <c r="B2383" s="60" t="str">
        <f>'متره برق'!Q6210</f>
        <v>ساعت فرعي دوطرفه آويز، براي نصب درخارج ساختمان، قابل تغذيه از مادرساعت، باسيستم نوساني يك دقيقه اي، بدون صدا، به قطرحدود75 سانتيمتر، ساخت خارج.</v>
      </c>
      <c r="C2383" s="60" t="str">
        <f>'متره برق'!R6210</f>
        <v>عدد</v>
      </c>
      <c r="D2383" s="60">
        <f>'متره برق'!S6210</f>
        <v>39109000</v>
      </c>
      <c r="E2383" s="94" t="e">
        <f>VLOOKUP(A2383,'متره برق'!A:K,9,FALSE)</f>
        <v>#N/A</v>
      </c>
      <c r="F2383" s="97">
        <f t="shared" si="87"/>
        <v>0</v>
      </c>
      <c r="G2383" s="98"/>
    </row>
    <row r="2384" spans="1:7" ht="63.75" thickBot="1">
      <c r="A2384" s="60">
        <f>'متره برق'!P6211</f>
        <v>250704</v>
      </c>
      <c r="B2384" s="60" t="str">
        <f>'متره برق'!Q6211</f>
        <v>ساعت فرعي دوطرفه آويز، براي نصب درخارج ساختمان، قابل تغذيه از مادرساعت، باسيستم نوساني يك دقيقه اي، بدون صدا، به قطرحدود90 سانتيمتر، ساخت خارج.</v>
      </c>
      <c r="C2384" s="60" t="str">
        <f>'متره برق'!R6211</f>
        <v>عدد</v>
      </c>
      <c r="D2384" s="60">
        <f>'متره برق'!S6211</f>
        <v>51546000</v>
      </c>
      <c r="E2384" s="94" t="e">
        <f>VLOOKUP(A2384,'متره برق'!A:K,9,FALSE)</f>
        <v>#N/A</v>
      </c>
      <c r="F2384" s="97">
        <f t="shared" si="87"/>
        <v>0</v>
      </c>
      <c r="G2384" s="98"/>
    </row>
    <row r="2385" spans="1:7" ht="48" thickBot="1">
      <c r="A2385" s="60">
        <f>'متره برق'!P6212</f>
        <v>250801</v>
      </c>
      <c r="B2385" s="60" t="str">
        <f>'متره برق'!Q6212</f>
        <v>ساعت ديواري به قطر25 سانتيمتر، كرونومتري 12 ساعته براي اطاقهاي عمل باكنترل فشاري و3 متركابل به طوركامل، ساخت خارج.</v>
      </c>
      <c r="C2385" s="60" t="str">
        <f>'متره برق'!R6212</f>
        <v>عدد</v>
      </c>
      <c r="D2385" s="60">
        <f>'متره برق'!S6212</f>
        <v>12147000</v>
      </c>
      <c r="E2385" s="94" t="e">
        <f>VLOOKUP(A2385,'متره برق'!A:K,9,FALSE)</f>
        <v>#N/A</v>
      </c>
      <c r="F2385" s="97">
        <f t="shared" si="87"/>
        <v>0</v>
      </c>
      <c r="G2385" s="98"/>
    </row>
    <row r="2386" spans="1:7" ht="48" thickBot="1">
      <c r="A2386" s="60">
        <f>'متره برق'!P6213</f>
        <v>250901</v>
      </c>
      <c r="B2386" s="60" t="str">
        <f>'متره برق'!Q6213</f>
        <v>ساعت كوارتزديواري روكار يكطرفه، قابل تغذيه باباطري، با سيستم نوساني يك دقيقه اي، بدون صدا، به قطرحدود25 سانتيمتر، ساخت داخل.</v>
      </c>
      <c r="C2386" s="60" t="str">
        <f>'متره برق'!R6213</f>
        <v>عدد</v>
      </c>
      <c r="D2386" s="60">
        <f>'متره برق'!S6213</f>
        <v>629500</v>
      </c>
      <c r="E2386" s="94" t="e">
        <f>VLOOKUP(A2386,'متره برق'!A:K,9,FALSE)</f>
        <v>#N/A</v>
      </c>
      <c r="F2386" s="97">
        <f t="shared" si="87"/>
        <v>0</v>
      </c>
      <c r="G2386" s="98"/>
    </row>
    <row r="2387" spans="1:7" ht="48" thickBot="1">
      <c r="A2387" s="60">
        <f>'متره برق'!P6214</f>
        <v>250902</v>
      </c>
      <c r="B2387" s="60" t="str">
        <f>'متره برق'!Q6214</f>
        <v>ساعت كوارتزديواري روكار يكطرفه، قابل تغذيه باباطري، با سيستم نوساني يك دقيقه اي، بدون صدا، به قطرحدود30 سانتيمتر، ساخت داخل.</v>
      </c>
      <c r="C2387" s="60" t="str">
        <f>'متره برق'!R6214</f>
        <v>عدد</v>
      </c>
      <c r="D2387" s="60">
        <f>'متره برق'!S6214</f>
        <v>643500</v>
      </c>
      <c r="E2387" s="94" t="e">
        <f>VLOOKUP(A2387,'متره برق'!A:K,9,FALSE)</f>
        <v>#N/A</v>
      </c>
      <c r="F2387" s="97">
        <f t="shared" si="87"/>
        <v>0</v>
      </c>
      <c r="G2387" s="106"/>
    </row>
    <row r="2388" spans="1:7" ht="24" thickBot="1">
      <c r="A2388" s="60" t="str">
        <f>'متره برق'!P6215</f>
        <v>250903</v>
      </c>
      <c r="B2388" s="60" t="str">
        <f>'متره برق'!Q6215</f>
        <v>ساعت</v>
      </c>
      <c r="C2388" s="60" t="str">
        <f>'متره برق'!R6215</f>
        <v>عدد</v>
      </c>
      <c r="D2388" s="60">
        <f>'متره برق'!S6215</f>
        <v>10000</v>
      </c>
      <c r="E2388" s="94" t="e">
        <f>VLOOKUP(A2388,'متره برق'!A:K,9,FALSE)</f>
        <v>#N/A</v>
      </c>
      <c r="F2388" s="263">
        <f t="shared" ref="F2388:F2390" si="88">IF(ISNA(E2388*D2388),0,ROUND((E2388*D2388),0))</f>
        <v>0</v>
      </c>
      <c r="G2388" s="100" t="s">
        <v>511</v>
      </c>
    </row>
    <row r="2389" spans="1:7" ht="24" thickBot="1">
      <c r="A2389" s="60" t="str">
        <f>'متره برق'!P6216</f>
        <v>250904</v>
      </c>
      <c r="B2389" s="60" t="str">
        <f>'متره برق'!Q6216</f>
        <v>ساعت1</v>
      </c>
      <c r="C2389" s="60" t="str">
        <f>'متره برق'!R6216</f>
        <v>عدد</v>
      </c>
      <c r="D2389" s="60">
        <f>'متره برق'!S6216</f>
        <v>10001</v>
      </c>
      <c r="E2389" s="94" t="e">
        <f>VLOOKUP(A2389,'متره برق'!A:K,9,FALSE)</f>
        <v>#N/A</v>
      </c>
      <c r="F2389" s="263">
        <f t="shared" si="88"/>
        <v>0</v>
      </c>
      <c r="G2389" s="100" t="s">
        <v>511</v>
      </c>
    </row>
    <row r="2390" spans="1:7" ht="24" thickBot="1">
      <c r="A2390" s="60" t="str">
        <f>'متره برق'!P6217</f>
        <v>250905</v>
      </c>
      <c r="B2390" s="60" t="str">
        <f>'متره برق'!Q6217</f>
        <v>ساعت2</v>
      </c>
      <c r="C2390" s="60" t="str">
        <f>'متره برق'!R6217</f>
        <v>عدد</v>
      </c>
      <c r="D2390" s="60">
        <f>'متره برق'!S6217</f>
        <v>10002</v>
      </c>
      <c r="E2390" s="94">
        <f>VLOOKUP(A2390,'متره برق'!A:K,9,FALSE)</f>
        <v>1</v>
      </c>
      <c r="F2390" s="263">
        <f t="shared" si="88"/>
        <v>10002</v>
      </c>
      <c r="G2390" s="100" t="s">
        <v>511</v>
      </c>
    </row>
    <row r="2391" spans="1:7" ht="24" thickBot="1">
      <c r="A2391" s="677" t="s">
        <v>659</v>
      </c>
      <c r="B2391" s="678"/>
      <c r="C2391" s="678"/>
      <c r="D2391" s="678"/>
      <c r="E2391" s="679"/>
      <c r="F2391" s="131">
        <f>SUM(F2365:F2387)</f>
        <v>0</v>
      </c>
      <c r="G2391" s="102" t="s">
        <v>77</v>
      </c>
    </row>
    <row r="2392" spans="1:7" ht="24" thickBot="1">
      <c r="A2392" s="677" t="s">
        <v>660</v>
      </c>
      <c r="B2392" s="678"/>
      <c r="C2392" s="678"/>
      <c r="D2392" s="678"/>
      <c r="E2392" s="679"/>
      <c r="F2392" s="109">
        <f>SUM(F2388:F2390)</f>
        <v>10002</v>
      </c>
      <c r="G2392" s="102" t="s">
        <v>77</v>
      </c>
    </row>
    <row r="2393" spans="1:7" ht="24" thickBot="1">
      <c r="A2393" s="680" t="s">
        <v>3611</v>
      </c>
      <c r="B2393" s="681"/>
      <c r="C2393" s="681"/>
      <c r="D2393" s="681"/>
      <c r="E2393" s="681"/>
      <c r="F2393" s="682"/>
      <c r="G2393" s="683"/>
    </row>
    <row r="2394" spans="1:7" ht="41.25" customHeight="1" thickBot="1">
      <c r="A2394" s="60">
        <f>'متره برق'!P6218</f>
        <v>260101</v>
      </c>
      <c r="B2394" s="60" t="str">
        <f>'متره برق'!Q6218</f>
        <v>مركزكنترل اعلام حريق متعارف 4 مداري.</v>
      </c>
      <c r="C2394" s="60" t="str">
        <f>'متره برق'!R6218</f>
        <v>دستگاه</v>
      </c>
      <c r="D2394" s="60">
        <f>'متره برق'!S6218</f>
        <v>26141000</v>
      </c>
      <c r="E2394" s="94">
        <f>VLOOKUP(A2394,'متره برق'!A:K,9,FALSE)</f>
        <v>1</v>
      </c>
      <c r="F2394" s="97">
        <f t="shared" si="86"/>
        <v>26141000</v>
      </c>
      <c r="G2394" s="98"/>
    </row>
    <row r="2395" spans="1:7" ht="24" thickBot="1">
      <c r="A2395" s="60">
        <f>'متره برق'!P6219</f>
        <v>260102</v>
      </c>
      <c r="B2395" s="60" t="str">
        <f>'متره برق'!Q6219</f>
        <v>مركزكنترل اعلام حريق متعارف 8 مداري.</v>
      </c>
      <c r="C2395" s="60" t="str">
        <f>'متره برق'!R6219</f>
        <v>دستگاه</v>
      </c>
      <c r="D2395" s="60">
        <f>'متره برق'!S6219</f>
        <v>34772000</v>
      </c>
      <c r="E2395" s="94" t="e">
        <f>VLOOKUP(A2395,'متره برق'!A:K,9,FALSE)</f>
        <v>#N/A</v>
      </c>
      <c r="F2395" s="97">
        <f t="shared" ref="F2395:F2426" si="89">IF(ISNA(E2395*D2395),0,ROUND((E2395*D2395),0))</f>
        <v>0</v>
      </c>
      <c r="G2395" s="98"/>
    </row>
    <row r="2396" spans="1:7" ht="24" thickBot="1">
      <c r="A2396" s="60">
        <f>'متره برق'!P6220</f>
        <v>260103</v>
      </c>
      <c r="B2396" s="60" t="str">
        <f>'متره برق'!Q6220</f>
        <v>مركزكنترل اعلام حريق متعارف 12 مداري.</v>
      </c>
      <c r="C2396" s="60" t="str">
        <f>'متره برق'!R6220</f>
        <v>دستگاه</v>
      </c>
      <c r="D2396" s="60">
        <f>'متره برق'!S6220</f>
        <v>48026000</v>
      </c>
      <c r="E2396" s="94" t="e">
        <f>VLOOKUP(A2396,'متره برق'!A:K,9,FALSE)</f>
        <v>#N/A</v>
      </c>
      <c r="F2396" s="97">
        <f t="shared" si="89"/>
        <v>0</v>
      </c>
      <c r="G2396" s="98"/>
    </row>
    <row r="2397" spans="1:7" ht="24" thickBot="1">
      <c r="A2397" s="60">
        <f>'متره برق'!P6221</f>
        <v>260104</v>
      </c>
      <c r="B2397" s="60" t="str">
        <f>'متره برق'!Q6221</f>
        <v>مركزكنترل اعلام حريق متعارف 16 مداري.</v>
      </c>
      <c r="C2397" s="60" t="str">
        <f>'متره برق'!R6221</f>
        <v>دستگاه</v>
      </c>
      <c r="D2397" s="60">
        <f>'متره برق'!S6221</f>
        <v>55413000</v>
      </c>
      <c r="E2397" s="94" t="e">
        <f>VLOOKUP(A2397,'متره برق'!A:K,9,FALSE)</f>
        <v>#N/A</v>
      </c>
      <c r="F2397" s="97">
        <f t="shared" si="89"/>
        <v>0</v>
      </c>
      <c r="G2397" s="98"/>
    </row>
    <row r="2398" spans="1:7" ht="24" thickBot="1">
      <c r="A2398" s="60">
        <f>'متره برق'!P6222</f>
        <v>260105</v>
      </c>
      <c r="B2398" s="60" t="str">
        <f>'متره برق'!Q6222</f>
        <v>مركزكنترل اعلام حريق متعارف 24 مداري.</v>
      </c>
      <c r="C2398" s="60" t="str">
        <f>'متره برق'!R6222</f>
        <v>دستگاه</v>
      </c>
      <c r="D2398" s="60">
        <f>'متره برق'!S6222</f>
        <v>74604000</v>
      </c>
      <c r="E2398" s="94" t="e">
        <f>VLOOKUP(A2398,'متره برق'!A:K,9,FALSE)</f>
        <v>#N/A</v>
      </c>
      <c r="F2398" s="97">
        <f t="shared" si="89"/>
        <v>0</v>
      </c>
      <c r="G2398" s="98"/>
    </row>
    <row r="2399" spans="1:7" ht="24" thickBot="1">
      <c r="A2399" s="60">
        <f>'متره برق'!P6223</f>
        <v>260106</v>
      </c>
      <c r="B2399" s="60" t="str">
        <f>'متره برق'!Q6223</f>
        <v>مركزكنترل اعلام حريق متعارف 32 مداري.</v>
      </c>
      <c r="C2399" s="60" t="str">
        <f>'متره برق'!R6223</f>
        <v>دستگاه</v>
      </c>
      <c r="D2399" s="60">
        <f>'متره برق'!S6223</f>
        <v>88852000</v>
      </c>
      <c r="E2399" s="94" t="e">
        <f>VLOOKUP(A2399,'متره برق'!A:K,9,FALSE)</f>
        <v>#N/A</v>
      </c>
      <c r="F2399" s="97">
        <f t="shared" si="89"/>
        <v>0</v>
      </c>
      <c r="G2399" s="98"/>
    </row>
    <row r="2400" spans="1:7" ht="24" thickBot="1">
      <c r="A2400" s="60">
        <f>'متره برق'!P6224</f>
        <v>260107</v>
      </c>
      <c r="B2400" s="60" t="str">
        <f>'متره برق'!Q6224</f>
        <v>مركزكنترل اعلام حريق متعارف 40 مداري.</v>
      </c>
      <c r="C2400" s="60" t="str">
        <f>'متره برق'!R6224</f>
        <v>دستگاه</v>
      </c>
      <c r="D2400" s="60">
        <f>'متره برق'!S6224</f>
        <v>111958000</v>
      </c>
      <c r="E2400" s="94" t="e">
        <f>VLOOKUP(A2400,'متره برق'!A:K,9,FALSE)</f>
        <v>#N/A</v>
      </c>
      <c r="F2400" s="97">
        <f t="shared" si="89"/>
        <v>0</v>
      </c>
      <c r="G2400" s="98"/>
    </row>
    <row r="2401" spans="1:7" ht="24" thickBot="1">
      <c r="A2401" s="60">
        <f>'متره برق'!P6225</f>
        <v>260108</v>
      </c>
      <c r="B2401" s="60" t="str">
        <f>'متره برق'!Q6225</f>
        <v>مركزكنترل اعلام حريق متعارف 48 مداري.</v>
      </c>
      <c r="C2401" s="60" t="str">
        <f>'متره برق'!R6225</f>
        <v>دستگاه</v>
      </c>
      <c r="D2401" s="60">
        <f>'متره برق'!S6225</f>
        <v>137113000</v>
      </c>
      <c r="E2401" s="94" t="e">
        <f>VLOOKUP(A2401,'متره برق'!A:K,9,FALSE)</f>
        <v>#N/A</v>
      </c>
      <c r="F2401" s="97">
        <f t="shared" si="89"/>
        <v>0</v>
      </c>
      <c r="G2401" s="98"/>
    </row>
    <row r="2402" spans="1:7" ht="111" thickBot="1">
      <c r="A2402" s="60">
        <f>'متره برق'!P6226</f>
        <v>260201</v>
      </c>
      <c r="B2402" s="60" t="str">
        <f>'متره برق'!Q6226</f>
        <v>شستي اعلام حريق با قابليت كاردر شرايط سخت ومقاوم دربرابرآتش، به رنگ قرمز، داراي مجموعه كنتاكتهايي كه بتوانددرسيستمهاي مداربازوسيستمهاي مداربسته مورداستفاده قرارگيردودر داخل محفظه روي آن، يك شستي آزمايش قرارداشته باشد، تابتوان هرلحظه بدون به صدادرآوردن آژيراعلام حريق، صحت كارمداررابررسي نمود.</v>
      </c>
      <c r="C2402" s="60" t="str">
        <f>'متره برق'!R6226</f>
        <v>دستگاه</v>
      </c>
      <c r="D2402" s="60">
        <f>'متره برق'!S6226</f>
        <v>888500</v>
      </c>
      <c r="E2402" s="94" t="e">
        <f>VLOOKUP(A2402,'متره برق'!A:K,9,FALSE)</f>
        <v>#N/A</v>
      </c>
      <c r="F2402" s="97">
        <f t="shared" si="89"/>
        <v>0</v>
      </c>
      <c r="G2402" s="98"/>
    </row>
    <row r="2403" spans="1:7" ht="48" thickBot="1">
      <c r="A2403" s="60">
        <f>'متره برق'!P6227</f>
        <v>260301</v>
      </c>
      <c r="B2403" s="60" t="str">
        <f>'متره برق'!Q6227</f>
        <v>زنگ اعلام حريق به قطرحدود10 سانتيمتر، باپوشش ضدگردوخاك، باولتاژكار24 ولت مستقيم، با تولرانس مناسب.</v>
      </c>
      <c r="C2403" s="60" t="str">
        <f>'متره برق'!R6227</f>
        <v>دستگاه</v>
      </c>
      <c r="D2403" s="60">
        <f>'متره برق'!S6227</f>
        <v>1296000</v>
      </c>
      <c r="E2403" s="94" t="e">
        <f>VLOOKUP(A2403,'متره برق'!A:K,9,FALSE)</f>
        <v>#N/A</v>
      </c>
      <c r="F2403" s="97">
        <f t="shared" si="89"/>
        <v>0</v>
      </c>
      <c r="G2403" s="98"/>
    </row>
    <row r="2404" spans="1:7" ht="48" thickBot="1">
      <c r="A2404" s="60">
        <f>'متره برق'!P6228</f>
        <v>260302</v>
      </c>
      <c r="B2404" s="60" t="str">
        <f>'متره برق'!Q6228</f>
        <v>زنگ اعلام حريق به قطرحدود15 سانتيمتر، باپوشش ضدگردوخاك، باولتاژكار24 ولت مستقيم، با تولرانس مناسب.</v>
      </c>
      <c r="C2404" s="60" t="str">
        <f>'متره برق'!R6228</f>
        <v>دستگاه</v>
      </c>
      <c r="D2404" s="60">
        <f>'متره برق'!S6228</f>
        <v>1454000</v>
      </c>
      <c r="E2404" s="94" t="e">
        <f>VLOOKUP(A2404,'متره برق'!A:K,9,FALSE)</f>
        <v>#N/A</v>
      </c>
      <c r="F2404" s="97">
        <f t="shared" si="89"/>
        <v>0</v>
      </c>
      <c r="G2404" s="98"/>
    </row>
    <row r="2405" spans="1:7" ht="48" thickBot="1">
      <c r="A2405" s="60">
        <f>'متره برق'!P6229</f>
        <v>260401</v>
      </c>
      <c r="B2405" s="60" t="str">
        <f>'متره برق'!Q6229</f>
        <v>آژيراعلام خطراز نوع الكترومكانيكي، بافركانس بالاو فشارآكوستيكي حدود100 دسيبل در3 متر(كلاسA)، باولتاژكار24 ولت مستقيم، باتولرانس مناسب.</v>
      </c>
      <c r="C2405" s="60" t="str">
        <f>'متره برق'!R6229</f>
        <v>دستگاه</v>
      </c>
      <c r="D2405" s="60">
        <f>'متره برق'!S6229</f>
        <v>1454000</v>
      </c>
      <c r="E2405" s="94" t="e">
        <f>VLOOKUP(A2405,'متره برق'!A:K,9,FALSE)</f>
        <v>#N/A</v>
      </c>
      <c r="F2405" s="97">
        <f t="shared" si="89"/>
        <v>0</v>
      </c>
      <c r="G2405" s="98"/>
    </row>
    <row r="2406" spans="1:7" ht="48" thickBot="1">
      <c r="A2406" s="60">
        <f>'متره برق'!P6230</f>
        <v>260402</v>
      </c>
      <c r="B2406" s="60" t="str">
        <f>'متره برق'!Q6230</f>
        <v>آژيرالكترونيكي داراي حداقل دو صداوخروجي بافشارآكوستيكي 100 دسيبل در1 متر (كلاس A)، باولتاژكار24 ولت مستقيم باتولرانس مناسب.</v>
      </c>
      <c r="C2406" s="60" t="str">
        <f>'متره برق'!R6230</f>
        <v>دستگاه</v>
      </c>
      <c r="D2406" s="60">
        <f>'متره برق'!S6230</f>
        <v>1075000</v>
      </c>
      <c r="E2406" s="94" t="e">
        <f>VLOOKUP(A2406,'متره برق'!A:K,9,FALSE)</f>
        <v>#N/A</v>
      </c>
      <c r="F2406" s="97">
        <f t="shared" si="89"/>
        <v>0</v>
      </c>
      <c r="G2406" s="98"/>
    </row>
    <row r="2407" spans="1:7" ht="32.25" thickBot="1">
      <c r="A2407" s="60">
        <f>'متره برق'!P6231</f>
        <v>260501</v>
      </c>
      <c r="B2407" s="60" t="str">
        <f>'متره برق'!Q6231</f>
        <v>چراغ چشمكزن سيستم اعلام حريق، باولتاژكار24 ولت مستقيم با تولرانس مناسب.</v>
      </c>
      <c r="C2407" s="60" t="str">
        <f>'متره برق'!R6231</f>
        <v>دستگاه</v>
      </c>
      <c r="D2407" s="60">
        <f>'متره برق'!S6231</f>
        <v>962500</v>
      </c>
      <c r="E2407" s="94" t="e">
        <f>VLOOKUP(A2407,'متره برق'!A:K,9,FALSE)</f>
        <v>#N/A</v>
      </c>
      <c r="F2407" s="97">
        <f t="shared" si="89"/>
        <v>0</v>
      </c>
      <c r="G2407" s="98"/>
    </row>
    <row r="2408" spans="1:7" ht="63.75" thickBot="1">
      <c r="A2408" s="60">
        <f>'متره برق'!P6232</f>
        <v>260601</v>
      </c>
      <c r="B2408" s="60" t="str">
        <f>'متره برق'!Q6232</f>
        <v>دتكتوردودي از نوع فتوالكتريك (نوري يااپتيكي)، داراي پوشش ضد گردوخاك، باولتاژكار24 ولت مستقيم، باتولرانس مناسب وچراغ نشان دهنده نصب شده روي دتكتور.</v>
      </c>
      <c r="C2408" s="60" t="str">
        <f>'متره برق'!R6232</f>
        <v>دستگاه</v>
      </c>
      <c r="D2408" s="60">
        <f>'متره برق'!S6232</f>
        <v>1415000</v>
      </c>
      <c r="E2408" s="94" t="e">
        <f>VLOOKUP(A2408,'متره برق'!A:K,9,FALSE)</f>
        <v>#N/A</v>
      </c>
      <c r="F2408" s="97">
        <f t="shared" si="89"/>
        <v>0</v>
      </c>
      <c r="G2408" s="98"/>
    </row>
    <row r="2409" spans="1:7" ht="63.75" thickBot="1">
      <c r="A2409" s="60">
        <f>'متره برق'!P6233</f>
        <v>260602</v>
      </c>
      <c r="B2409" s="60" t="str">
        <f>'متره برق'!Q6233</f>
        <v>دتكتوردودي از نوع يونيزاسيون دو محفظه اي، داراي پوشش ضدگردو خاك، باولتاژكار24 ولت مستقيم، باتولرانس مناسب وچراغ نشان دهنده نصب شده روي دتكتور.</v>
      </c>
      <c r="C2409" s="60" t="str">
        <f>'متره برق'!R6233</f>
        <v>دستگاه</v>
      </c>
      <c r="D2409" s="60">
        <f>'متره برق'!S6233</f>
        <v>1415000</v>
      </c>
      <c r="E2409" s="94" t="e">
        <f>VLOOKUP(A2409,'متره برق'!A:K,9,FALSE)</f>
        <v>#N/A</v>
      </c>
      <c r="F2409" s="97">
        <f t="shared" si="89"/>
        <v>0</v>
      </c>
      <c r="G2409" s="98"/>
    </row>
    <row r="2410" spans="1:7" ht="79.5" thickBot="1">
      <c r="A2410" s="60">
        <f>'متره برق'!P6234</f>
        <v>260701</v>
      </c>
      <c r="B2410" s="60" t="str">
        <f>'متره برق'!Q6234</f>
        <v>دتكتور حرارتي با عكس‌العمل سريع در مقابل سرعت افزايش درجه حرارت، با درجه حرارت ثابت كه بي نياز از تعويض يا تعمير بعد از هرعملكرد باشد، داري پوشش ضدگرد و خاك، با ولتاژكار 24 ولت مستقيم، با تولرانس مناسب و چراغ نشان دهنده نصب شده روي دتكتور.</v>
      </c>
      <c r="C2410" s="60" t="str">
        <f>'متره برق'!R6234</f>
        <v>دستگاه</v>
      </c>
      <c r="D2410" s="60">
        <f>'متره برق'!S6234</f>
        <v>1302000</v>
      </c>
      <c r="E2410" s="94" t="e">
        <f>VLOOKUP(A2410,'متره برق'!A:K,9,FALSE)</f>
        <v>#N/A</v>
      </c>
      <c r="F2410" s="97">
        <f t="shared" si="89"/>
        <v>0</v>
      </c>
      <c r="G2410" s="98"/>
    </row>
    <row r="2411" spans="1:7" ht="95.25" thickBot="1">
      <c r="A2411" s="60">
        <f>'متره برق'!P6235</f>
        <v>260702</v>
      </c>
      <c r="B2411" s="60" t="str">
        <f>'متره برق'!Q6235</f>
        <v>دتكتورحرارتي باعكس‌العمل در مقابل درجه حرارت ثابت (حدود57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v>
      </c>
      <c r="C2411" s="60" t="str">
        <f>'متره برق'!R6235</f>
        <v>دستگاه</v>
      </c>
      <c r="D2411" s="60">
        <f>'متره برق'!S6235</f>
        <v>1115000</v>
      </c>
      <c r="E2411" s="94" t="e">
        <f>VLOOKUP(A2411,'متره برق'!A:K,9,FALSE)</f>
        <v>#N/A</v>
      </c>
      <c r="F2411" s="97">
        <f t="shared" si="89"/>
        <v>0</v>
      </c>
      <c r="G2411" s="98"/>
    </row>
    <row r="2412" spans="1:7" ht="95.25" thickBot="1">
      <c r="A2412" s="60">
        <f>'متره برق'!P6236</f>
        <v>260703</v>
      </c>
      <c r="B2412" s="60" t="str">
        <f>'متره برق'!Q6236</f>
        <v>دتكتورحرارتي باعكس العمل در مقابل درجه حرارت ثابت (حدود80 درجه سانتيگراد)، كه احتياج به هيچ گونه تعويض ياتعميربعدازهر عملكردنداشته باشدوداراي پوشش ضدگردوخاك، باولتاژكار24 ولت مستقيم، باتولرانس مناسب وچراغ نشان دهنده نصب شده روي دتكتور.</v>
      </c>
      <c r="C2412" s="60" t="str">
        <f>'متره برق'!R6236</f>
        <v>دستگاه</v>
      </c>
      <c r="D2412" s="60">
        <f>'متره برق'!S6236</f>
        <v>1258000</v>
      </c>
      <c r="E2412" s="94" t="e">
        <f>VLOOKUP(A2412,'متره برق'!A:K,9,FALSE)</f>
        <v>#N/A</v>
      </c>
      <c r="F2412" s="97">
        <f t="shared" si="89"/>
        <v>0</v>
      </c>
      <c r="G2412" s="98"/>
    </row>
    <row r="2413" spans="1:7" ht="32.25" thickBot="1">
      <c r="A2413" s="60">
        <f>'متره برق'!P6237</f>
        <v>260801</v>
      </c>
      <c r="B2413" s="60" t="str">
        <f>'متره برق'!Q6237</f>
        <v>شستي مخصوص تحريك دستگاههاي اطفاي حريق به طوردستي، باكاربرددرسيستمهاي مداربازومداربسته.</v>
      </c>
      <c r="C2413" s="60" t="str">
        <f>'متره برق'!R6237</f>
        <v>دستگاه</v>
      </c>
      <c r="D2413" s="60">
        <f>'متره برق'!S6237</f>
        <v>1542000</v>
      </c>
      <c r="E2413" s="94" t="e">
        <f>VLOOKUP(A2413,'متره برق'!A:K,9,FALSE)</f>
        <v>#N/A</v>
      </c>
      <c r="F2413" s="97">
        <f t="shared" si="89"/>
        <v>0</v>
      </c>
      <c r="G2413" s="98"/>
    </row>
    <row r="2414" spans="1:7" ht="32.25" thickBot="1">
      <c r="A2414" s="60">
        <f>'متره برق'!P6238</f>
        <v>260901</v>
      </c>
      <c r="B2414" s="60" t="str">
        <f>'متره برق'!Q6238</f>
        <v>مركزكنترل اعلام و اطفاي حريق متعارف، با يك مدار اطفا و دو مدار اعلام حريق.</v>
      </c>
      <c r="C2414" s="60" t="str">
        <f>'متره برق'!R6238</f>
        <v>دستگاه</v>
      </c>
      <c r="D2414" s="60">
        <f>'متره برق'!S6238</f>
        <v>33329000</v>
      </c>
      <c r="E2414" s="94" t="e">
        <f>VLOOKUP(A2414,'متره برق'!A:K,9,FALSE)</f>
        <v>#N/A</v>
      </c>
      <c r="F2414" s="97">
        <f t="shared" si="89"/>
        <v>0</v>
      </c>
      <c r="G2414" s="98"/>
    </row>
    <row r="2415" spans="1:7" ht="32.25" thickBot="1">
      <c r="A2415" s="60">
        <f>'متره برق'!P6239</f>
        <v>260902</v>
      </c>
      <c r="B2415" s="60" t="str">
        <f>'متره برق'!Q6239</f>
        <v>مركز كنترل اعلام و اطفاي حريق متعارف، با دو مدار اطفا و 4 مدار اعلام حريق.</v>
      </c>
      <c r="C2415" s="60" t="str">
        <f>'متره برق'!R6239</f>
        <v>دستگاه</v>
      </c>
      <c r="D2415" s="60">
        <f>'متره برق'!S6239</f>
        <v>52087000</v>
      </c>
      <c r="E2415" s="94" t="e">
        <f>VLOOKUP(A2415,'متره برق'!A:K,9,FALSE)</f>
        <v>#N/A</v>
      </c>
      <c r="F2415" s="97">
        <f t="shared" si="89"/>
        <v>0</v>
      </c>
      <c r="G2415" s="98"/>
    </row>
    <row r="2416" spans="1:7" ht="32.25" thickBot="1">
      <c r="A2416" s="60">
        <f>'متره برق'!P6240</f>
        <v>260903</v>
      </c>
      <c r="B2416" s="60" t="str">
        <f>'متره برق'!Q6240</f>
        <v>مركز كنترل اعلام و اطفاي حريق متعارف، با سه مدار اطفا و 6 مدار اعلام حريق.</v>
      </c>
      <c r="C2416" s="60" t="str">
        <f>'متره برق'!R6240</f>
        <v>دستگاه</v>
      </c>
      <c r="D2416" s="60">
        <f>'متره برق'!S6240</f>
        <v>66498000</v>
      </c>
      <c r="E2416" s="94" t="e">
        <f>VLOOKUP(A2416,'متره برق'!A:K,9,FALSE)</f>
        <v>#N/A</v>
      </c>
      <c r="F2416" s="97">
        <f t="shared" si="89"/>
        <v>0</v>
      </c>
      <c r="G2416" s="98"/>
    </row>
    <row r="2417" spans="1:7" ht="32.25" thickBot="1">
      <c r="A2417" s="60">
        <f>'متره برق'!P6241</f>
        <v>260904</v>
      </c>
      <c r="B2417" s="60" t="str">
        <f>'متره برق'!Q6241</f>
        <v>مركز كنترل اعلام و اطفاي حريق متعارف، با چهار مدار اطفا و 8 مدار اعلام حريق.</v>
      </c>
      <c r="C2417" s="60" t="str">
        <f>'متره برق'!R6241</f>
        <v>دستگاه</v>
      </c>
      <c r="D2417" s="60">
        <f>'متره برق'!S6241</f>
        <v>79103000</v>
      </c>
      <c r="E2417" s="94" t="e">
        <f>VLOOKUP(A2417,'متره برق'!A:K,9,FALSE)</f>
        <v>#N/A</v>
      </c>
      <c r="F2417" s="97">
        <f t="shared" si="89"/>
        <v>0</v>
      </c>
      <c r="G2417" s="98"/>
    </row>
    <row r="2418" spans="1:7" ht="48" thickBot="1">
      <c r="A2418" s="60">
        <f>'متره برق'!P6242</f>
        <v>261001</v>
      </c>
      <c r="B2418" s="60" t="str">
        <f>'متره برق'!Q6242</f>
        <v>چراغ مخصوص اعلام خطر حريق از نوع گردان، براي خارج ساختمان، به رنگ قرمز، با ولتاژ كار 24 ولت مستقيم، با تولرانس مناسب.</v>
      </c>
      <c r="C2418" s="60" t="str">
        <f>'متره برق'!R6242</f>
        <v>دستگاه</v>
      </c>
      <c r="D2418" s="60">
        <f>'متره برق'!S6242</f>
        <v>3455000</v>
      </c>
      <c r="E2418" s="94" t="e">
        <f>VLOOKUP(A2418,'متره برق'!A:K,9,FALSE)</f>
        <v>#N/A</v>
      </c>
      <c r="F2418" s="97">
        <f t="shared" si="89"/>
        <v>0</v>
      </c>
      <c r="G2418" s="98"/>
    </row>
    <row r="2419" spans="1:7" ht="24" thickBot="1">
      <c r="A2419" s="60">
        <f>'متره برق'!P6243</f>
        <v>261101</v>
      </c>
      <c r="B2419" s="60" t="str">
        <f>'متره برق'!Q6243</f>
        <v>مركز تكرار كننده تا 4 مدار اعلام حريق.</v>
      </c>
      <c r="C2419" s="60" t="str">
        <f>'متره برق'!R6243</f>
        <v>دستگاه</v>
      </c>
      <c r="D2419" s="60">
        <f>'متره برق'!S6243</f>
        <v>10883000</v>
      </c>
      <c r="E2419" s="94" t="e">
        <f>VLOOKUP(A2419,'متره برق'!A:K,9,FALSE)</f>
        <v>#N/A</v>
      </c>
      <c r="F2419" s="97">
        <f t="shared" si="89"/>
        <v>0</v>
      </c>
      <c r="G2419" s="98"/>
    </row>
    <row r="2420" spans="1:7" ht="24" thickBot="1">
      <c r="A2420" s="60">
        <f>'متره برق'!P6244</f>
        <v>261102</v>
      </c>
      <c r="B2420" s="60" t="str">
        <f>'متره برق'!Q6244</f>
        <v>مركز تكرار كننده تا 8 مدار اعلام حريق.</v>
      </c>
      <c r="C2420" s="60" t="str">
        <f>'متره برق'!R6244</f>
        <v>دستگاه</v>
      </c>
      <c r="D2420" s="60">
        <f>'متره برق'!S6244</f>
        <v>17579000</v>
      </c>
      <c r="E2420" s="94" t="e">
        <f>VLOOKUP(A2420,'متره برق'!A:K,9,FALSE)</f>
        <v>#N/A</v>
      </c>
      <c r="F2420" s="97">
        <f t="shared" si="89"/>
        <v>0</v>
      </c>
      <c r="G2420" s="98"/>
    </row>
    <row r="2421" spans="1:7" ht="24" thickBot="1">
      <c r="A2421" s="60">
        <f>'متره برق'!P6245</f>
        <v>261103</v>
      </c>
      <c r="B2421" s="60" t="str">
        <f>'متره برق'!Q6245</f>
        <v>مركز تكرار كننده تا 12 مدار اعلام حريق.</v>
      </c>
      <c r="C2421" s="60" t="str">
        <f>'متره برق'!R6245</f>
        <v>دستگاه</v>
      </c>
      <c r="D2421" s="60">
        <f>'متره برق'!S6245</f>
        <v>20661000</v>
      </c>
      <c r="E2421" s="94" t="e">
        <f>VLOOKUP(A2421,'متره برق'!A:K,9,FALSE)</f>
        <v>#N/A</v>
      </c>
      <c r="F2421" s="97">
        <f t="shared" si="89"/>
        <v>0</v>
      </c>
      <c r="G2421" s="98"/>
    </row>
    <row r="2422" spans="1:7" ht="24" thickBot="1">
      <c r="A2422" s="60">
        <f>'متره برق'!P6246</f>
        <v>261104</v>
      </c>
      <c r="B2422" s="60" t="str">
        <f>'متره برق'!Q6246</f>
        <v>مركز تكرار كننده تا 16 مدار اعلام حريق.</v>
      </c>
      <c r="C2422" s="60" t="str">
        <f>'متره برق'!R6246</f>
        <v>دستگاه</v>
      </c>
      <c r="D2422" s="60">
        <f>'متره برق'!S6246</f>
        <v>27751000</v>
      </c>
      <c r="E2422" s="94" t="e">
        <f>VLOOKUP(A2422,'متره برق'!A:K,9,FALSE)</f>
        <v>#N/A</v>
      </c>
      <c r="F2422" s="97">
        <f t="shared" si="89"/>
        <v>0</v>
      </c>
      <c r="G2422" s="98"/>
    </row>
    <row r="2423" spans="1:7" ht="24" thickBot="1">
      <c r="A2423" s="60">
        <f>'متره برق'!P6247</f>
        <v>261105</v>
      </c>
      <c r="B2423" s="60" t="str">
        <f>'متره برق'!Q6247</f>
        <v>مركز تكرار كننده تا 24 مدار اعلام حريق.</v>
      </c>
      <c r="C2423" s="60" t="str">
        <f>'متره برق'!R6247</f>
        <v>دستگاه</v>
      </c>
      <c r="D2423" s="60">
        <f>'متره برق'!S6247</f>
        <v>35886000</v>
      </c>
      <c r="E2423" s="94" t="e">
        <f>VLOOKUP(A2423,'متره برق'!A:K,9,FALSE)</f>
        <v>#N/A</v>
      </c>
      <c r="F2423" s="97">
        <f t="shared" si="89"/>
        <v>0</v>
      </c>
      <c r="G2423" s="98"/>
    </row>
    <row r="2424" spans="1:7" ht="24" thickBot="1">
      <c r="A2424" s="60">
        <f>'متره برق'!P6248</f>
        <v>261106</v>
      </c>
      <c r="B2424" s="60" t="str">
        <f>'متره برق'!Q6248</f>
        <v>مركز تكرار كننده تا 32 مدار اعلام حريق.</v>
      </c>
      <c r="C2424" s="60" t="str">
        <f>'متره برق'!R6248</f>
        <v>دستگاه</v>
      </c>
      <c r="D2424" s="60">
        <f>'متره برق'!S6248</f>
        <v>46534000</v>
      </c>
      <c r="E2424" s="94" t="e">
        <f>VLOOKUP(A2424,'متره برق'!A:K,9,FALSE)</f>
        <v>#N/A</v>
      </c>
      <c r="F2424" s="97">
        <f t="shared" si="89"/>
        <v>0</v>
      </c>
      <c r="G2424" s="98"/>
    </row>
    <row r="2425" spans="1:7" ht="24" thickBot="1">
      <c r="A2425" s="60">
        <f>'متره برق'!P6249</f>
        <v>261107</v>
      </c>
      <c r="B2425" s="60" t="str">
        <f>'متره برق'!Q6249</f>
        <v>مركز تكرار كننده تا40 مدار اعلام حريق.</v>
      </c>
      <c r="C2425" s="60" t="str">
        <f>'متره برق'!R6249</f>
        <v>دستگاه</v>
      </c>
      <c r="D2425" s="60">
        <f>'متره برق'!S6249</f>
        <v>66762000</v>
      </c>
      <c r="E2425" s="94" t="e">
        <f>VLOOKUP(A2425,'متره برق'!A:K,9,FALSE)</f>
        <v>#N/A</v>
      </c>
      <c r="F2425" s="97">
        <f t="shared" si="89"/>
        <v>0</v>
      </c>
      <c r="G2425" s="98"/>
    </row>
    <row r="2426" spans="1:7" ht="24" thickBot="1">
      <c r="A2426" s="60">
        <f>'متره برق'!P6250</f>
        <v>261108</v>
      </c>
      <c r="B2426" s="60" t="str">
        <f>'متره برق'!Q6250</f>
        <v>مركز تكرار كننده تا 48 مدار اعلام حريق.</v>
      </c>
      <c r="C2426" s="60" t="str">
        <f>'متره برق'!R6250</f>
        <v>دستگاه</v>
      </c>
      <c r="D2426" s="60">
        <f>'متره برق'!S6250</f>
        <v>82766000</v>
      </c>
      <c r="E2426" s="94" t="e">
        <f>VLOOKUP(A2426,'متره برق'!A:K,9,FALSE)</f>
        <v>#N/A</v>
      </c>
      <c r="F2426" s="97">
        <f t="shared" si="89"/>
        <v>0</v>
      </c>
      <c r="G2426" s="98"/>
    </row>
    <row r="2427" spans="1:7" ht="24" thickBot="1">
      <c r="A2427" s="60" t="str">
        <f>'متره برق'!P6251</f>
        <v>261109</v>
      </c>
      <c r="B2427" s="60" t="str">
        <f>'متره برق'!Q6251</f>
        <v xml:space="preserve">مركز تكرار كننده </v>
      </c>
      <c r="C2427" s="60" t="str">
        <f>'متره برق'!R6251</f>
        <v>دستگاه</v>
      </c>
      <c r="D2427" s="60">
        <f>'متره برق'!S6251</f>
        <v>10000</v>
      </c>
      <c r="E2427" s="94" t="e">
        <f>VLOOKUP(A2427,'متره برق'!A:K,9,FALSE)</f>
        <v>#N/A</v>
      </c>
      <c r="F2427" s="97">
        <f t="shared" ref="F2427:F2429" si="90">IF(ISNA(E2427*D2427),0,ROUND((E2427*D2427),0))</f>
        <v>0</v>
      </c>
      <c r="G2427" s="100" t="s">
        <v>511</v>
      </c>
    </row>
    <row r="2428" spans="1:7" ht="24" thickBot="1">
      <c r="A2428" s="60" t="str">
        <f>'متره برق'!P6252</f>
        <v>261110</v>
      </c>
      <c r="B2428" s="60" t="str">
        <f>'متره برق'!Q6252</f>
        <v>مركز تكرار كننده 1</v>
      </c>
      <c r="C2428" s="60" t="str">
        <f>'متره برق'!R6252</f>
        <v>دستگاه</v>
      </c>
      <c r="D2428" s="60">
        <f>'متره برق'!S6252</f>
        <v>10001</v>
      </c>
      <c r="E2428" s="94" t="e">
        <f>VLOOKUP(A2428,'متره برق'!A:K,9,FALSE)</f>
        <v>#N/A</v>
      </c>
      <c r="F2428" s="97">
        <f t="shared" si="90"/>
        <v>0</v>
      </c>
      <c r="G2428" s="100" t="s">
        <v>511</v>
      </c>
    </row>
    <row r="2429" spans="1:7" ht="24" thickBot="1">
      <c r="A2429" s="60" t="str">
        <f>'متره برق'!P6253</f>
        <v>261111</v>
      </c>
      <c r="B2429" s="60" t="str">
        <f>'متره برق'!Q6253</f>
        <v>مركز تكرار كننده 2</v>
      </c>
      <c r="C2429" s="60" t="str">
        <f>'متره برق'!R6253</f>
        <v>دستگاه</v>
      </c>
      <c r="D2429" s="60">
        <f>'متره برق'!S6253</f>
        <v>10002</v>
      </c>
      <c r="E2429" s="94">
        <f>VLOOKUP(A2429,'متره برق'!A:K,9,FALSE)</f>
        <v>1</v>
      </c>
      <c r="F2429" s="97">
        <f t="shared" si="90"/>
        <v>10002</v>
      </c>
      <c r="G2429" s="100" t="s">
        <v>511</v>
      </c>
    </row>
    <row r="2430" spans="1:7" ht="24" thickBot="1">
      <c r="A2430" s="677" t="s">
        <v>659</v>
      </c>
      <c r="B2430" s="678"/>
      <c r="C2430" s="678"/>
      <c r="D2430" s="678"/>
      <c r="E2430" s="679"/>
      <c r="F2430" s="115">
        <f>SUM(F2394:F2426)</f>
        <v>26141000</v>
      </c>
      <c r="G2430" s="102" t="s">
        <v>77</v>
      </c>
    </row>
    <row r="2431" spans="1:7" ht="24" thickBot="1">
      <c r="A2431" s="677" t="s">
        <v>660</v>
      </c>
      <c r="B2431" s="678"/>
      <c r="C2431" s="678"/>
      <c r="D2431" s="678"/>
      <c r="E2431" s="679"/>
      <c r="F2431" s="109">
        <f>SUM(F2427:F2429)</f>
        <v>10002</v>
      </c>
      <c r="G2431" s="102" t="s">
        <v>77</v>
      </c>
    </row>
    <row r="2432" spans="1:7" ht="24" thickBot="1">
      <c r="A2432" s="680" t="s">
        <v>3612</v>
      </c>
      <c r="B2432" s="681"/>
      <c r="C2432" s="681"/>
      <c r="D2432" s="681"/>
      <c r="E2432" s="681"/>
      <c r="F2432" s="682"/>
      <c r="G2432" s="683"/>
    </row>
    <row r="2433" spans="1:7" ht="80.25" customHeight="1" thickBot="1">
      <c r="A2433" s="60">
        <f>'متره برق'!P6254</f>
        <v>270101</v>
      </c>
      <c r="B2433" s="60" t="str">
        <f>'متره برق'!Q6254</f>
        <v>رک استاندارد 19 اينچ 15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اتصالات.</v>
      </c>
      <c r="C2433" s="60" t="str">
        <f>'متره برق'!R6254</f>
        <v>دستگاه</v>
      </c>
      <c r="D2433" s="60">
        <f>'متره برق'!S6254</f>
        <v>8168000</v>
      </c>
      <c r="E2433" s="94">
        <f>VLOOKUP(A2433,'متره برق'!A:K,9,FALSE)</f>
        <v>1</v>
      </c>
      <c r="F2433" s="97">
        <f t="shared" ref="F2433" si="91">IF(ISNA(E2433*D2433),0,ROUND((E2433*D2433),0))</f>
        <v>8168000</v>
      </c>
      <c r="G2433" s="98"/>
    </row>
    <row r="2434" spans="1:7" ht="95.25" thickBot="1">
      <c r="A2434" s="60">
        <f>'متره برق'!P6255</f>
        <v>270102</v>
      </c>
      <c r="B2434" s="60" t="str">
        <f>'متره برق'!Q6255</f>
        <v>رک استاندارد 19 اينچ 24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اتصالات.</v>
      </c>
      <c r="C2434" s="60" t="str">
        <f>'متره برق'!R6255</f>
        <v>دستگاه</v>
      </c>
      <c r="D2434" s="60">
        <f>'متره برق'!S6255</f>
        <v>12895000</v>
      </c>
      <c r="E2434" s="94" t="e">
        <f>VLOOKUP(A2434,'متره برق'!A:K,9,FALSE)</f>
        <v>#N/A</v>
      </c>
      <c r="F2434" s="97">
        <f t="shared" ref="F2434:F2494" si="92">IF(ISNA(E2434*D2434),0,ROUND((E2434*D2434),0))</f>
        <v>0</v>
      </c>
      <c r="G2434" s="98"/>
    </row>
    <row r="2435" spans="1:7" ht="95.25" thickBot="1">
      <c r="A2435" s="60">
        <f>'متره برق'!P6256</f>
        <v>270103</v>
      </c>
      <c r="B2435" s="60" t="str">
        <f>'متره برق'!Q6256</f>
        <v>رک استاندارد 19 اينچ 27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اتصالات.</v>
      </c>
      <c r="C2435" s="60" t="str">
        <f>'متره برق'!R6256</f>
        <v>دستگاه</v>
      </c>
      <c r="D2435" s="60">
        <f>'متره برق'!S6256</f>
        <v>9837000</v>
      </c>
      <c r="E2435" s="94" t="e">
        <f>VLOOKUP(A2435,'متره برق'!A:K,9,FALSE)</f>
        <v>#N/A</v>
      </c>
      <c r="F2435" s="97">
        <f t="shared" si="92"/>
        <v>0</v>
      </c>
      <c r="G2435" s="98"/>
    </row>
    <row r="2436" spans="1:7" ht="95.25" thickBot="1">
      <c r="A2436" s="60">
        <f>'متره برق'!P6257</f>
        <v>270104</v>
      </c>
      <c r="B2436" s="60" t="str">
        <f>'متره برق'!Q6257</f>
        <v>رک استاندارد 19 اينچ 36 واحدي براي نصب دستگاههاي صوتي، از نوع فلزي با رنگ مناسب کوره‌اي، با اتصالات پيچ و مهره‌اي و امکان تهويه طبيعي، با براکتهاي نصب و کليه سيم‌بندي‌ها و اتصالات جداشونده الکتريکي و سيم‌هاي کلافي فرم‌بندي شده جهت ارتباط با واحد اتصالات.</v>
      </c>
      <c r="C2436" s="60" t="str">
        <f>'متره برق'!R6257</f>
        <v>دستگاه</v>
      </c>
      <c r="D2436" s="60">
        <f>'متره برق'!S6257</f>
        <v>11160000</v>
      </c>
      <c r="E2436" s="94" t="e">
        <f>VLOOKUP(A2436,'متره برق'!A:K,9,FALSE)</f>
        <v>#N/A</v>
      </c>
      <c r="F2436" s="97">
        <f t="shared" si="92"/>
        <v>0</v>
      </c>
      <c r="G2436" s="98"/>
    </row>
    <row r="2437" spans="1:7" ht="48" thickBot="1">
      <c r="A2437" s="60">
        <f>'متره برق'!P6258</f>
        <v>270201</v>
      </c>
      <c r="B2437" s="60" t="str">
        <f>'متره برق'!Q6258</f>
        <v>واحد اتصالات ترمينال، شامل مدار و ترمينالهاي لازم براي توزيع برق و سيستم صوتي در يک واحد رک 19 اينچ استاندارد.</v>
      </c>
      <c r="C2437" s="60" t="str">
        <f>'متره برق'!R6258</f>
        <v>دستگاه</v>
      </c>
      <c r="D2437" s="60">
        <f>'متره برق'!S6258</f>
        <v>2189000</v>
      </c>
      <c r="E2437" s="94" t="e">
        <f>VLOOKUP(A2437,'متره برق'!A:K,9,FALSE)</f>
        <v>#N/A</v>
      </c>
      <c r="F2437" s="97">
        <f t="shared" si="92"/>
        <v>0</v>
      </c>
      <c r="G2437" s="98"/>
    </row>
    <row r="2438" spans="1:7" ht="32.25" thickBot="1">
      <c r="A2438" s="60">
        <f>'متره برق'!P6259</f>
        <v>270301</v>
      </c>
      <c r="B2438" s="60" t="str">
        <f>'متره برق'!Q6259</f>
        <v>پنل خالي يا مسدودکننده رک صوتي 19 اينچ يک يا دو واحدي.</v>
      </c>
      <c r="C2438" s="60" t="str">
        <f>'متره برق'!R6259</f>
        <v>دستگاه</v>
      </c>
      <c r="D2438" s="60">
        <f>'متره برق'!S6259</f>
        <v>79300</v>
      </c>
      <c r="E2438" s="94" t="e">
        <f>VLOOKUP(A2438,'متره برق'!A:K,9,FALSE)</f>
        <v>#N/A</v>
      </c>
      <c r="F2438" s="97">
        <f t="shared" si="92"/>
        <v>0</v>
      </c>
      <c r="G2438" s="113"/>
    </row>
    <row r="2439" spans="1:7" ht="32.25" thickBot="1">
      <c r="A2439" s="60">
        <f>'متره برق'!P6260</f>
        <v>270302</v>
      </c>
      <c r="B2439" s="60" t="str">
        <f>'متره برق'!Q6260</f>
        <v>پنل خالي يا مسدودکننده رک صوتي 19 اينچ سه يا چهار واحدي.</v>
      </c>
      <c r="C2439" s="60" t="str">
        <f>'متره برق'!R6260</f>
        <v>دستگاه</v>
      </c>
      <c r="D2439" s="60">
        <f>'متره برق'!S6260</f>
        <v>91900</v>
      </c>
      <c r="E2439" s="94" t="e">
        <f>VLOOKUP(A2439,'متره برق'!A:K,9,FALSE)</f>
        <v>#N/A</v>
      </c>
      <c r="F2439" s="97">
        <f t="shared" si="92"/>
        <v>0</v>
      </c>
      <c r="G2439" s="113"/>
    </row>
    <row r="2440" spans="1:7" ht="111" thickBot="1">
      <c r="A2440" s="60">
        <f>'متره برق'!P6261</f>
        <v>270401</v>
      </c>
      <c r="B2440" s="60" t="str">
        <f>'متره برق'!Q6261</f>
        <v>پيش‌تقويت‌کننده و ميکسر تمام ترانزيستوري با پاسخ فرکانسي حدود 30 هرتز تا حداقل 14000 هرتز و اعوجاج کمتر از يک درصد شامل سه ورودي ميکروفن و سه ورودي کمکي جهت اتصال به راديو ضبط با ولوم‌هاي مجزا و کنترل جداگانه براي تنظيم صداي بم و زير با دامنه تغييرات 15? دسيبل، کنترل اصلي، VU متر، دو خروجي و با قابليت نصب در رک 19 اينچ.</v>
      </c>
      <c r="C2440" s="60" t="str">
        <f>'متره برق'!R6261</f>
        <v>دستگاه</v>
      </c>
      <c r="D2440" s="60">
        <f>'متره برق'!S6261</f>
        <v>4788000</v>
      </c>
      <c r="E2440" s="94" t="e">
        <f>VLOOKUP(A2440,'متره برق'!A:K,9,FALSE)</f>
        <v>#N/A</v>
      </c>
      <c r="F2440" s="97">
        <f t="shared" si="92"/>
        <v>0</v>
      </c>
      <c r="G2440" s="113"/>
    </row>
    <row r="2441" spans="1:7" ht="126.75" thickBot="1">
      <c r="A2441" s="60">
        <f>'متره برق'!P6262</f>
        <v>270402</v>
      </c>
      <c r="B2441" s="60" t="str">
        <f>'متره برق'!Q6262</f>
        <v>پيش‌تقويت‌کننده و ميکسر تمام ترانزيستوري با پاسخ فرکانسي حدود 30 هرتز تا حداقل 14000 هرتز و اعوجاج کمتر از يک درصد شامل سه ورودي ميکروفن و سه ورودي کمکي جهت اتصال به راديو ضبط با ولوم‌هاي مجزا و کنترل جداگانه براي تنظيم صداي بم و زير با دامنه تغييرات 15? دسيبل، کنترل اصلي، VU متر، دو خروجي مجهز به مدار اولويت و با قابليت نصب در رک 19 اينچ.</v>
      </c>
      <c r="C2441" s="60" t="str">
        <f>'متره برق'!R6262</f>
        <v>دستگاه</v>
      </c>
      <c r="D2441" s="60">
        <f>'متره برق'!S6262</f>
        <v>4767000</v>
      </c>
      <c r="E2441" s="94" t="e">
        <f>VLOOKUP(A2441,'متره برق'!A:K,9,FALSE)</f>
        <v>#N/A</v>
      </c>
      <c r="F2441" s="97">
        <f t="shared" si="92"/>
        <v>0</v>
      </c>
      <c r="G2441" s="113"/>
    </row>
    <row r="2442" spans="1:7" ht="126.75" thickBot="1">
      <c r="A2442" s="60">
        <f>'متره برق'!P6263</f>
        <v>270501</v>
      </c>
      <c r="B2442" s="60" t="str">
        <f>'متره برق'!Q6263</f>
        <v>دستگاه راديو با باندهاي FM- AMمجاز و استاندارد کشور، با حساسيت 30 ميکروولت در نسبت سيگنال به نويز حداقل 20 دسيبل در امواج FM- AMبا حساسيت حداکثر ورودي 25 ميکروولت در سيگنال 20 دسيبل در وضعيت سکوت در ايستگاه فرستنده FM، شامل مدارات فيلتر و کنترل اتوماتيک فرکانس (AFC) و قابل نصب در رک صوتي با منبع تغذيه مستقل 220 ولت تثبيت شده.</v>
      </c>
      <c r="C2442" s="60" t="str">
        <f>'متره برق'!R6263</f>
        <v>دستگاه</v>
      </c>
      <c r="D2442" s="60">
        <f>'متره برق'!S6263</f>
        <v>5513000</v>
      </c>
      <c r="E2442" s="94" t="e">
        <f>VLOOKUP(A2442,'متره برق'!A:K,9,FALSE)</f>
        <v>#N/A</v>
      </c>
      <c r="F2442" s="97">
        <f t="shared" si="92"/>
        <v>0</v>
      </c>
      <c r="G2442" s="113"/>
    </row>
    <row r="2443" spans="1:7" ht="111" thickBot="1">
      <c r="A2443" s="60">
        <f>'متره برق'!P6264</f>
        <v>270502</v>
      </c>
      <c r="B2443" s="60" t="str">
        <f>'متره برق'!Q6264</f>
        <v>دستگاه راديوپخش با قابليت دريافت امواج راديويي در باندهاي FM- AMمجاز و استاندارد کشور، با حساسيت 20 ميکروولت در نسبت سيگنال به نويز حداقل20 دسيبل به همراه پخش صوت تمام ترانزيستوري با برگشت اتوماتيک داراي مدار بلندگوي مانيتورينگ و VU متر، قابل نصب در رک صوتي با منبع تغذيه مستقل 220 ولت تثبيت شده.</v>
      </c>
      <c r="C2443" s="60" t="str">
        <f>'متره برق'!R6264</f>
        <v>دستگاه</v>
      </c>
      <c r="D2443" s="60">
        <f>'متره برق'!S6264</f>
        <v>10083000</v>
      </c>
      <c r="E2443" s="94" t="e">
        <f>VLOOKUP(A2443,'متره برق'!A:K,9,FALSE)</f>
        <v>#N/A</v>
      </c>
      <c r="F2443" s="97">
        <f t="shared" si="92"/>
        <v>0</v>
      </c>
      <c r="G2443" s="113"/>
    </row>
    <row r="2444" spans="1:7" ht="79.5" thickBot="1">
      <c r="A2444" s="60">
        <f>'متره برق'!P6265</f>
        <v>270601</v>
      </c>
      <c r="B2444" s="60" t="str">
        <f>'متره برق'!Q6265</f>
        <v>پنل اندازه‌گيري و کنترل توان (مانيتورينگ) براي کنترل سمعي و بصري کيفيت خروجي تقويت‌کننده‌هاي قدرت نصب شده در رک صوتي، داراي حداقل 4 ورودي، VU متر، بلندگوي مانيتورينگ مجهز به ولوم کنترل پله‌اي با امکان قطع، قابل نصب در رک 19 اينچ استاندارد.</v>
      </c>
      <c r="C2444" s="60" t="str">
        <f>'متره برق'!R6265</f>
        <v>دستگاه</v>
      </c>
      <c r="D2444" s="60">
        <f>'متره برق'!S6265</f>
        <v>2514000</v>
      </c>
      <c r="E2444" s="94" t="e">
        <f>VLOOKUP(A2444,'متره برق'!A:K,9,FALSE)</f>
        <v>#N/A</v>
      </c>
      <c r="F2444" s="97">
        <f t="shared" si="92"/>
        <v>0</v>
      </c>
      <c r="G2444" s="113"/>
    </row>
    <row r="2445" spans="1:7" ht="48" thickBot="1">
      <c r="A2445" s="60">
        <f>'متره برق'!P6266</f>
        <v>270701</v>
      </c>
      <c r="B2445" s="60" t="str">
        <f>'متره برق'!Q6266</f>
        <v>پنل انتخاب برنامه ورودي داراي حدود 4 ورودي اصلي و حدود 10 خروجي انشعابي قابل نصب در رک 19 اينچ استاندارد.</v>
      </c>
      <c r="C2445" s="60" t="str">
        <f>'متره برق'!R6266</f>
        <v>دستگاه</v>
      </c>
      <c r="D2445" s="60">
        <f>'متره برق'!S6266</f>
        <v>3386000</v>
      </c>
      <c r="E2445" s="94" t="e">
        <f>VLOOKUP(A2445,'متره برق'!A:K,9,FALSE)</f>
        <v>#N/A</v>
      </c>
      <c r="F2445" s="97">
        <f t="shared" si="92"/>
        <v>0</v>
      </c>
      <c r="G2445" s="113"/>
    </row>
    <row r="2446" spans="1:7" ht="79.5" thickBot="1">
      <c r="A2446" s="60">
        <f>'متره برق'!P6267</f>
        <v>270702</v>
      </c>
      <c r="B2446" s="60" t="str">
        <f>'متره برق'!Q6267</f>
        <v>پنل انتخاب برنامه خروجي با 10 کليد انتخاب و يک کليد همه با هم (All Call) و کليد Cancel به همراه چراغ‌هايي جهت نمايش وصل بودن خطوط انتخابي، با قابليت اتصال به کنسول ارتباط روميزي، قابل نصب در رک 19 اينچ استاندارد.</v>
      </c>
      <c r="C2446" s="60" t="str">
        <f>'متره برق'!R6267</f>
        <v>دستگاه</v>
      </c>
      <c r="D2446" s="60">
        <f>'متره برق'!S6267</f>
        <v>4132000</v>
      </c>
      <c r="E2446" s="94" t="e">
        <f>VLOOKUP(A2446,'متره برق'!A:K,9,FALSE)</f>
        <v>#N/A</v>
      </c>
      <c r="F2446" s="97">
        <f t="shared" si="92"/>
        <v>0</v>
      </c>
      <c r="G2446" s="113"/>
    </row>
    <row r="2447" spans="1:7" ht="63.75" thickBot="1">
      <c r="A2447" s="60">
        <f>'متره برق'!P6268</f>
        <v>270703</v>
      </c>
      <c r="B2447" s="60" t="str">
        <f>'متره برق'!Q6268</f>
        <v>پنل انتخاب برنامه خروجي با 20 کليد انتخاب و يک کليد همه با هم (All Call) و کليد Cancel به همراه چراغ‌هايي جهت نمايش وصل بودن خطوط انتخابي، قابل نصب در رک 19 اينچ استاندارد.</v>
      </c>
      <c r="C2447" s="60" t="str">
        <f>'متره برق'!R6268</f>
        <v>دستگاه</v>
      </c>
      <c r="D2447" s="60">
        <f>'متره برق'!S6268</f>
        <v>5813000</v>
      </c>
      <c r="E2447" s="94" t="e">
        <f>VLOOKUP(A2447,'متره برق'!A:K,9,FALSE)</f>
        <v>#N/A</v>
      </c>
      <c r="F2447" s="97">
        <f t="shared" si="92"/>
        <v>0</v>
      </c>
      <c r="G2447" s="113"/>
    </row>
    <row r="2448" spans="1:7" ht="79.5" thickBot="1">
      <c r="A2448" s="60">
        <f>'متره برق'!P6269</f>
        <v>270704</v>
      </c>
      <c r="B2448" s="60" t="str">
        <f>'متره برق'!Q6269</f>
        <v>پنل انتخاب برنامه خروجي نوع رله‌اي قابل کنترل از راه دور جهت استفاده با کنسول روميزي با 10 کليد انتخاب و يک کليد همه با هم (All Call) به همراه چراغ‌هايي براي نمايش وصل بودن خطوط خروجي انتخابي، قابل نصب در رک 19 اينچ استاندارد.</v>
      </c>
      <c r="C2448" s="60" t="str">
        <f>'متره برق'!R6269</f>
        <v>دستگاه</v>
      </c>
      <c r="D2448" s="60">
        <f>'متره برق'!S6269</f>
        <v>6390000</v>
      </c>
      <c r="E2448" s="94" t="e">
        <f>VLOOKUP(A2448,'متره برق'!A:K,9,FALSE)</f>
        <v>#N/A</v>
      </c>
      <c r="F2448" s="97">
        <f t="shared" si="92"/>
        <v>0</v>
      </c>
      <c r="G2448" s="113"/>
    </row>
    <row r="2449" spans="1:7" ht="79.5" thickBot="1">
      <c r="A2449" s="60">
        <f>'متره برق'!P6270</f>
        <v>270705</v>
      </c>
      <c r="B2449" s="60" t="str">
        <f>'متره برق'!Q6270</f>
        <v>پنل انتخاب برنامه خروجي نوع رله‌اي قابل کنترل از راه دور جهت استفاده با کنسول روميزي با 20 کليد انتخاب و يک کليد همه با هم (All Call) به همراه چراغ‌هايي براي نمايش وصل بودن خطوط خروجي انتخابي، قابل نصب در رک 19 اينچ استاندارد.</v>
      </c>
      <c r="C2449" s="60" t="str">
        <f>'متره برق'!R6270</f>
        <v>دستگاه</v>
      </c>
      <c r="D2449" s="60">
        <f>'متره برق'!S6270</f>
        <v>6653000</v>
      </c>
      <c r="E2449" s="94" t="e">
        <f>VLOOKUP(A2449,'متره برق'!A:K,9,FALSE)</f>
        <v>#N/A</v>
      </c>
      <c r="F2449" s="97">
        <f t="shared" si="92"/>
        <v>0</v>
      </c>
      <c r="G2449" s="113"/>
    </row>
    <row r="2450" spans="1:7" ht="95.25" thickBot="1">
      <c r="A2450" s="60">
        <f>'متره برق'!P6271</f>
        <v>270801</v>
      </c>
      <c r="B2450" s="60" t="str">
        <f>'متره برق'!Q6271</f>
        <v>ميکسر و تقويت‌کننده صوتي تمام ترانزيستوري نوع روميزي (Portable) با قدرت موثر 60 وات و با پاسخ فرکانسي 30 هرتز تا 14000 هرتز و حساسيت ورودي 8/0 ولت در امپدانس 10 کيلو اهم و مدارات کاهش نويز و مجهز به سه ورودي ميکروفن و سه ورودي کمکي هرکدام با ولوم کنترل جداگانه و ولومهاي باس و تريبل.</v>
      </c>
      <c r="C2450" s="60" t="str">
        <f>'متره برق'!R6271</f>
        <v>دستگاه</v>
      </c>
      <c r="D2450" s="60">
        <f>'متره برق'!S6271</f>
        <v>6627000</v>
      </c>
      <c r="E2450" s="94" t="e">
        <f>VLOOKUP(A2450,'متره برق'!A:K,9,FALSE)</f>
        <v>#N/A</v>
      </c>
      <c r="F2450" s="97">
        <f t="shared" si="92"/>
        <v>0</v>
      </c>
      <c r="G2450" s="113"/>
    </row>
    <row r="2451" spans="1:7" ht="95.25" thickBot="1">
      <c r="A2451" s="60">
        <f>'متره برق'!P6272</f>
        <v>270802</v>
      </c>
      <c r="B2451" s="60" t="str">
        <f>'متره برق'!Q6272</f>
        <v>ميکسر و تقويت‌کننده صوتي تمام ترانزيستوري نوع روميزي (Portable) با قدرت موثر 120 وات و با پاسخ فرکانسي 30 هرتز تا 14000 هرتز و حساسيت ورودي 8/0 ولت در امپدانس 10 کيلو اهم و مدارات کاهش نويز و مجهز به سه ورودي ميکروفن و سه ورودي کمکي هرکدام با ولوم کنترل جداگانه و ولومهاي باس و تريبل.</v>
      </c>
      <c r="C2451" s="60" t="str">
        <f>'متره برق'!R6272</f>
        <v>دستگاه</v>
      </c>
      <c r="D2451" s="60">
        <f>'متره برق'!S6272</f>
        <v>7342000</v>
      </c>
      <c r="E2451" s="94" t="e">
        <f>VLOOKUP(A2451,'متره برق'!A:K,9,FALSE)</f>
        <v>#N/A</v>
      </c>
      <c r="F2451" s="97">
        <f t="shared" si="92"/>
        <v>0</v>
      </c>
      <c r="G2451" s="113"/>
    </row>
    <row r="2452" spans="1:7" ht="158.25" thickBot="1">
      <c r="A2452" s="60">
        <f>'متره برق'!P6273</f>
        <v>270901</v>
      </c>
      <c r="B2452" s="60" t="str">
        <f>'متره برق'!Q6273</f>
        <v>تقويت کننده قدرت صوتي تمام ترانزيستوري با قدرت موثر 120 وات با پاسخ فرکانسي 30 هرتز تا 14000 هرتز، داراي حساسيت 8/0 ولت در امپدانس 10 کيلواهم و مدارات کاهش نويز، مجهز به يک ورودي سيگنال و يک خروجي سيگنال جهت اتصال به تقويت‌کننده‌هاي ديگر و دو طبقه فيلتر اتوماتيک با مدار AVC به انضمام ولوم اصلي کنترل صداي خروجي و ترمينالهاي پيچي جهت خروجي‌هاي استاندارد 8 و 16 اهم و 70 و 100 ولتي به همراه مدارات حفاظت اتصال کوتاه و کليد تغذيه اصلي چراغ‌دار و VU متر، قابل نصب در رک 19 اينچ استاندارد.</v>
      </c>
      <c r="C2452" s="60" t="str">
        <f>'متره برق'!R6273</f>
        <v>دستگاه</v>
      </c>
      <c r="D2452" s="60">
        <f>'متره برق'!S6273</f>
        <v>7341000</v>
      </c>
      <c r="E2452" s="94" t="e">
        <f>VLOOKUP(A2452,'متره برق'!A:K,9,FALSE)</f>
        <v>#N/A</v>
      </c>
      <c r="F2452" s="97">
        <f t="shared" si="92"/>
        <v>0</v>
      </c>
      <c r="G2452" s="113"/>
    </row>
    <row r="2453" spans="1:7" ht="158.25" thickBot="1">
      <c r="A2453" s="60">
        <f>'متره برق'!P6274</f>
        <v>270902</v>
      </c>
      <c r="B2453" s="60" t="str">
        <f>'متره برق'!Q6274</f>
        <v>تقويت کننده قدرت صوتي تمام ترانزيستوري با قدرت موثر 200-240 وات با پاسخ فرکانسي 30 هرتز تا 14000 هرتز، داراي حساسيت 8/0 ولت در امپدانس 10 کيلواهم و مدارات کاهش نويز، مجهز به يک ورودي سيگنال و يک خروجي سيگنال جهت اتصال به تقويت‌کننده‌هاي ديگر و دو طبقه فيلتر اتوماتيک با مدار AVC به انضمام ولوم اصلي کنترل صداي خروجي و ترمينالهاي پيچي جهت خروجي‌هاي استاندارد 8 و 16 اهم و 70 و 100 ولتي به همراه مدارات حفاظت اتصال کوتاه و کليد تغذيه اصلي چراغ‌دار و VU متر، قابل نصب در رک 19 اينچ استاندارد.</v>
      </c>
      <c r="C2453" s="60" t="str">
        <f>'متره برق'!R6274</f>
        <v>دستگاه</v>
      </c>
      <c r="D2453" s="60">
        <f>'متره برق'!S6274</f>
        <v>10179000</v>
      </c>
      <c r="E2453" s="94" t="e">
        <f>VLOOKUP(A2453,'متره برق'!A:K,9,FALSE)</f>
        <v>#N/A</v>
      </c>
      <c r="F2453" s="97">
        <f t="shared" si="92"/>
        <v>0</v>
      </c>
      <c r="G2453" s="113"/>
    </row>
    <row r="2454" spans="1:7" ht="158.25" thickBot="1">
      <c r="A2454" s="60">
        <f>'متره برق'!P6275</f>
        <v>270903</v>
      </c>
      <c r="B2454" s="60" t="str">
        <f>'متره برق'!Q6275</f>
        <v>تقويت کننده قدرت صوتي تمام ترانزيستوري با قدرت موثر 300-350 وات با پاسخ فرکانسي 30 هرتز تا 14000 هرتز، داراي حساسيت 8/0 ولت در امپدانس 10 کيلواهم و مدارات کاهش نويز، مجهز به يک ورودي سيگنال و يک خروجي سيگنال جهت اتصال به تقويت‌کننده‌هاي ديگر و دو طبقه فيلتر اتوماتيک با مدار AVC به انضمام ولوم اصلي کنترل صداي خروجي و ترمينالهاي پيچي جهت خروجي‌هاي استاندارد 8 و 16 اهم و 70 و 100 ولتي به همراه مدارات حفاظت اتصال کوتاه و کليد تغذيه اصلي چراغ‌دار و VU متر، قابل نصب در رک 19 اينچ استاندارد.</v>
      </c>
      <c r="C2454" s="60" t="str">
        <f>'متره برق'!R6275</f>
        <v>دستگاه</v>
      </c>
      <c r="D2454" s="60">
        <f>'متره برق'!S6275</f>
        <v>13888000</v>
      </c>
      <c r="E2454" s="94" t="e">
        <f>VLOOKUP(A2454,'متره برق'!A:K,9,FALSE)</f>
        <v>#N/A</v>
      </c>
      <c r="F2454" s="97">
        <f t="shared" si="92"/>
        <v>0</v>
      </c>
      <c r="G2454" s="113"/>
    </row>
    <row r="2455" spans="1:7" ht="142.5" thickBot="1">
      <c r="A2455" s="60">
        <f>'متره برق'!P6276</f>
        <v>270904</v>
      </c>
      <c r="B2455" s="60" t="str">
        <f>'متره برق'!Q6276</f>
        <v>تقويت کننده قدرت صوتي تمام ترانزيستوري با قدرت موثر 500-600 وات با پاسخ فرکانسي 30 هرتز تا 14000 هرتز، داراي حساسيت 8/0 ولت در امپدانس 10 کيلواهم و مدارات کاهش نويز، مجهز به يک ورودي سيگنال و دو طبقه فيلتر اتوماتيک با مدار AVC به انضمام ولوم اصلي کنترل صداي خروجي و ترمينالهاي پيچي جهت خروجي‌هاي استاندارد 8 و 16 اهم و 70 و 100 ولتي به همراه مدارات حفاظت اتصال کوتاه و کليد تغذيه اصلي چراغ‌دار و VU متر، قابل نصب در رک 19 اينچ استاندارد.</v>
      </c>
      <c r="C2455" s="60" t="str">
        <f>'متره برق'!R6276</f>
        <v>دستگاه</v>
      </c>
      <c r="D2455" s="60">
        <f>'متره برق'!S6276</f>
        <v>26108000</v>
      </c>
      <c r="E2455" s="94" t="e">
        <f>VLOOKUP(A2455,'متره برق'!A:K,9,FALSE)</f>
        <v>#N/A</v>
      </c>
      <c r="F2455" s="97">
        <f t="shared" si="92"/>
        <v>0</v>
      </c>
      <c r="G2455" s="113"/>
    </row>
    <row r="2456" spans="1:7" ht="48" thickBot="1">
      <c r="A2456" s="60">
        <f>'متره برق'!P6277</f>
        <v>271001</v>
      </c>
      <c r="B2456" s="60" t="str">
        <f>'متره برق'!Q6277</f>
        <v>پيش‌تقويت‌کننده ميکروفن (تقويت‌کننده خط) براي انتقال سيگنال به فواصل بيش از 15 متر از ورودي پيش‌تقويت‌کننده اصلي.</v>
      </c>
      <c r="C2456" s="60" t="str">
        <f>'متره برق'!R6277</f>
        <v>دستگاه</v>
      </c>
      <c r="D2456" s="60">
        <f>'متره برق'!S6277</f>
        <v>1432000</v>
      </c>
      <c r="E2456" s="94" t="e">
        <f>VLOOKUP(A2456,'متره برق'!A:K,9,FALSE)</f>
        <v>#N/A</v>
      </c>
      <c r="F2456" s="97">
        <f t="shared" si="92"/>
        <v>0</v>
      </c>
      <c r="G2456" s="113"/>
    </row>
    <row r="2457" spans="1:7" ht="63.75" thickBot="1">
      <c r="A2457" s="60">
        <f>'متره برق'!P6278</f>
        <v>271101</v>
      </c>
      <c r="B2457" s="60" t="str">
        <f>'متره برق'!Q6278</f>
        <v>پنل آژير تمام الکترونيکي با توانايي توليد فرکانسهاي مختلف صوتي اخطاري (وضعيتهاي سفيد، زرد و قرمز) و مجهز به سلکتور چند حالتي براي انتخاب وضعيتهاي فوق.</v>
      </c>
      <c r="C2457" s="60" t="str">
        <f>'متره برق'!R6278</f>
        <v>دستگاه</v>
      </c>
      <c r="D2457" s="60">
        <f>'متره برق'!S6278</f>
        <v>3173000</v>
      </c>
      <c r="E2457" s="94" t="e">
        <f>VLOOKUP(A2457,'متره برق'!A:K,9,FALSE)</f>
        <v>#N/A</v>
      </c>
      <c r="F2457" s="97">
        <f t="shared" si="92"/>
        <v>0</v>
      </c>
      <c r="G2457" s="113"/>
    </row>
    <row r="2458" spans="1:7" ht="79.5" thickBot="1">
      <c r="A2458" s="60">
        <f>'متره برق'!P6279</f>
        <v>271201</v>
      </c>
      <c r="B2458" s="60" t="str">
        <f>'متره برق'!Q6279</f>
        <v>کنسول کنترل ارتباط روميزي، به منظور پيام‌رساني براي حداکثر فاصله حدود 30 متر از مرکز صوتي، مجهز به ميکروفن و پيش‌تقويت‌کننده داخلي با سه واحد پنل خالي براي جايگزيني پنل انتخاب مدار به تعداد موردنياز، ترمينالهاي خروجي به تعداد کافي.</v>
      </c>
      <c r="C2458" s="60" t="str">
        <f>'متره برق'!R6279</f>
        <v>دستگاه</v>
      </c>
      <c r="D2458" s="60">
        <f>'متره برق'!S6279</f>
        <v>0</v>
      </c>
      <c r="E2458" s="94" t="e">
        <f>VLOOKUP(A2458,'متره برق'!A:K,9,FALSE)</f>
        <v>#N/A</v>
      </c>
      <c r="F2458" s="97">
        <f t="shared" si="92"/>
        <v>0</v>
      </c>
      <c r="G2458" s="113"/>
    </row>
    <row r="2459" spans="1:7" ht="32.25" thickBot="1">
      <c r="A2459" s="60">
        <f>'متره برق'!P6280</f>
        <v>271301</v>
      </c>
      <c r="B2459" s="60" t="str">
        <f>'متره برق'!Q6280</f>
        <v>پنل اولويت دهنده اتوماتيک صوتي جهت اتصال سيستم مرکزي به مرکز فرعي صوتي با عملکرد سريع.</v>
      </c>
      <c r="C2459" s="60" t="str">
        <f>'متره برق'!R6280</f>
        <v>دستگاه</v>
      </c>
      <c r="D2459" s="60">
        <f>'متره برق'!S6280</f>
        <v>2820000</v>
      </c>
      <c r="E2459" s="94" t="e">
        <f>VLOOKUP(A2459,'متره برق'!A:K,9,FALSE)</f>
        <v>#N/A</v>
      </c>
      <c r="F2459" s="97">
        <f t="shared" si="92"/>
        <v>0</v>
      </c>
      <c r="G2459" s="113"/>
    </row>
    <row r="2460" spans="1:7" ht="48" thickBot="1">
      <c r="A2460" s="60">
        <f>'متره برق'!P6281</f>
        <v>271401</v>
      </c>
      <c r="B2460" s="60" t="str">
        <f>'متره برق'!Q6281</f>
        <v>کنسول ميکروفن روميزي با جعبه دکوراتيو مجهز به ميکروفن با پايه فنري قابل تنظيم، پيش تقويت‌کننده داخلي و زنگ آغاز پيام.</v>
      </c>
      <c r="C2460" s="60" t="str">
        <f>'متره برق'!R6281</f>
        <v>دستگاه</v>
      </c>
      <c r="D2460" s="60">
        <f>'متره برق'!S6281</f>
        <v>2603000</v>
      </c>
      <c r="E2460" s="94" t="e">
        <f>VLOOKUP(A2460,'متره برق'!A:K,9,FALSE)</f>
        <v>#N/A</v>
      </c>
      <c r="F2460" s="97">
        <f t="shared" si="92"/>
        <v>0</v>
      </c>
      <c r="G2460" s="113"/>
    </row>
    <row r="2461" spans="1:7" ht="48" thickBot="1">
      <c r="A2461" s="60">
        <f>'متره برق'!P6282</f>
        <v>271402</v>
      </c>
      <c r="B2461" s="60" t="str">
        <f>'متره برق'!Q6282</f>
        <v>کنسول ميکروفن روميزي با جعبه دکوراتيو مجهز به ميکروفن با پايه فنري قابل تنظيم، بدون پيش‌تقويت‌کننده داخلي و زنگ آغاز پيام.</v>
      </c>
      <c r="C2461" s="60" t="str">
        <f>'متره برق'!R6282</f>
        <v>دستگاه</v>
      </c>
      <c r="D2461" s="60">
        <f>'متره برق'!S6282</f>
        <v>2026000</v>
      </c>
      <c r="E2461" s="94" t="e">
        <f>VLOOKUP(A2461,'متره برق'!A:K,9,FALSE)</f>
        <v>#N/A</v>
      </c>
      <c r="F2461" s="97">
        <f t="shared" si="92"/>
        <v>0</v>
      </c>
      <c r="G2461" s="113"/>
    </row>
    <row r="2462" spans="1:7" ht="63.75" thickBot="1">
      <c r="A2462" s="60">
        <f>'متره برق'!P6283</f>
        <v>271403</v>
      </c>
      <c r="B2462" s="60" t="str">
        <f>'متره برق'!Q6283</f>
        <v>ميکروفن دستي ديناميکي يک جهته با امپدانس 600 اهم مجهز به کليد قطع و وصل با پاسخ فرکانسي 100 هرتز تا 14000 هرتز و حساسيت دريافت 74 دسيبل قابل نصب به روي پايه بلند و کوتاه.</v>
      </c>
      <c r="C2462" s="60" t="str">
        <f>'متره برق'!R6283</f>
        <v>دستگاه</v>
      </c>
      <c r="D2462" s="60">
        <f>'متره برق'!S6283</f>
        <v>1448000</v>
      </c>
      <c r="E2462" s="94" t="e">
        <f>VLOOKUP(A2462,'متره برق'!A:K,9,FALSE)</f>
        <v>#N/A</v>
      </c>
      <c r="F2462" s="97">
        <f t="shared" si="92"/>
        <v>0</v>
      </c>
      <c r="G2462" s="113"/>
    </row>
    <row r="2463" spans="1:7" ht="32.25" thickBot="1">
      <c r="A2463" s="60">
        <f>'متره برق'!P6284</f>
        <v>271501</v>
      </c>
      <c r="B2463" s="60" t="str">
        <f>'متره برق'!Q6284</f>
        <v>پايه روميزي مخصوص ميکروفن ديناميکي با شفت قابل انعطاف.</v>
      </c>
      <c r="C2463" s="60" t="str">
        <f>'متره برق'!R6284</f>
        <v>دستگاه</v>
      </c>
      <c r="D2463" s="60">
        <f>'متره برق'!S6284</f>
        <v>333500</v>
      </c>
      <c r="E2463" s="94" t="e">
        <f>VLOOKUP(A2463,'متره برق'!A:K,9,FALSE)</f>
        <v>#N/A</v>
      </c>
      <c r="F2463" s="97">
        <f t="shared" si="92"/>
        <v>0</v>
      </c>
      <c r="G2463" s="113"/>
    </row>
    <row r="2464" spans="1:7" ht="48" thickBot="1">
      <c r="A2464" s="60">
        <f>'متره برق'!P6285</f>
        <v>271502</v>
      </c>
      <c r="B2464" s="60" t="str">
        <f>'متره برق'!Q6285</f>
        <v>پايه بلند ميکروفن ديناميکي يک تکه نوع فلزي با رنگ مقاوم يا از جنس استيل ضد زنگ با قابليت تنظيم افقي يا عمودي.</v>
      </c>
      <c r="C2464" s="60" t="str">
        <f>'متره برق'!R6285</f>
        <v>دستگاه</v>
      </c>
      <c r="D2464" s="60">
        <f>'متره برق'!S6285</f>
        <v>1002000</v>
      </c>
      <c r="E2464" s="94" t="e">
        <f>VLOOKUP(A2464,'متره برق'!A:K,9,FALSE)</f>
        <v>#N/A</v>
      </c>
      <c r="F2464" s="97">
        <f t="shared" si="92"/>
        <v>0</v>
      </c>
      <c r="G2464" s="113"/>
    </row>
    <row r="2465" spans="1:7" ht="48" thickBot="1">
      <c r="A2465" s="60">
        <f>'متره برق'!P6286</f>
        <v>271503</v>
      </c>
      <c r="B2465" s="60" t="str">
        <f>'متره برق'!Q6286</f>
        <v>پايه بلند ميکروفن ديناميکي دو تکه نوع فلزي با رنگ مقاوم يا از جنس استيل ضد زنگ با قابليت تنظيم افقي يا عمودي.</v>
      </c>
      <c r="C2465" s="60" t="str">
        <f>'متره برق'!R6286</f>
        <v>دستگاه</v>
      </c>
      <c r="D2465" s="60">
        <f>'متره برق'!S6286</f>
        <v>1159000</v>
      </c>
      <c r="E2465" s="94" t="e">
        <f>VLOOKUP(A2465,'متره برق'!A:K,9,FALSE)</f>
        <v>#N/A</v>
      </c>
      <c r="F2465" s="97">
        <f t="shared" si="92"/>
        <v>0</v>
      </c>
      <c r="G2465" s="113"/>
    </row>
    <row r="2466" spans="1:7" ht="48" thickBot="1">
      <c r="A2466" s="60">
        <f>'متره برق'!P6287</f>
        <v>271504</v>
      </c>
      <c r="B2466" s="60" t="str">
        <f>'متره برق'!Q6287</f>
        <v>پايه بلند ميکروفن ديناميکي سه تکه نوع فلزي با رنگ مقاوم يا از جنس استيل ضد زنگ با قابليت تنظيم افقي يا عمودي.</v>
      </c>
      <c r="C2466" s="60" t="str">
        <f>'متره برق'!R6287</f>
        <v>دستگاه</v>
      </c>
      <c r="D2466" s="60">
        <f>'متره برق'!S6287</f>
        <v>1474000</v>
      </c>
      <c r="E2466" s="94" t="e">
        <f>VLOOKUP(A2466,'متره برق'!A:K,9,FALSE)</f>
        <v>#N/A</v>
      </c>
      <c r="F2466" s="97">
        <f t="shared" si="92"/>
        <v>0</v>
      </c>
      <c r="G2466" s="113"/>
    </row>
    <row r="2467" spans="1:7" ht="32.25" thickBot="1">
      <c r="A2467" s="60">
        <f>'متره برق'!P6288</f>
        <v>271601</v>
      </c>
      <c r="B2467" s="60" t="str">
        <f>'متره برق'!Q6288</f>
        <v>کابل مخصوص ميکروفن با شيلد قلع اندود و بافته شده و امپدانس 60 اهم و با حداقل مقطع 0/5 ميليمتر مربع.</v>
      </c>
      <c r="C2467" s="60" t="str">
        <f>'متره برق'!R6288</f>
        <v>دستگاه</v>
      </c>
      <c r="D2467" s="60">
        <f>'متره برق'!S6288</f>
        <v>72300</v>
      </c>
      <c r="E2467" s="94" t="e">
        <f>VLOOKUP(A2467,'متره برق'!A:K,9,FALSE)</f>
        <v>#N/A</v>
      </c>
      <c r="F2467" s="97">
        <f t="shared" si="92"/>
        <v>0</v>
      </c>
      <c r="G2467" s="113"/>
    </row>
    <row r="2468" spans="1:7" ht="24" thickBot="1">
      <c r="A2468" s="60">
        <f>'متره برق'!P6289</f>
        <v>271701</v>
      </c>
      <c r="B2468" s="60" t="str">
        <f>'متره برق'!Q6289</f>
        <v>پريز ميکروفن دکوراتيو براي نصب توکار يا روکار.</v>
      </c>
      <c r="C2468" s="60" t="str">
        <f>'متره برق'!R6289</f>
        <v>دستگاه</v>
      </c>
      <c r="D2468" s="60">
        <f>'متره برق'!S6289</f>
        <v>0</v>
      </c>
      <c r="E2468" s="94" t="e">
        <f>VLOOKUP(A2468,'متره برق'!A:K,9,FALSE)</f>
        <v>#N/A</v>
      </c>
      <c r="F2468" s="97">
        <f t="shared" si="92"/>
        <v>0</v>
      </c>
      <c r="G2468" s="113"/>
    </row>
    <row r="2469" spans="1:7" ht="95.25" thickBot="1">
      <c r="A2469" s="60">
        <f>'متره برق'!P6290</f>
        <v>271801</v>
      </c>
      <c r="B2469" s="60" t="str">
        <f>'متره برق'!Q6290</f>
        <v>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با قدرت کل 5 وات و داراي ترانسفورماتور تطبيق امپدانس 70 يا 100 ولتي.</v>
      </c>
      <c r="C2469" s="60" t="str">
        <f>'متره برق'!R6290</f>
        <v>دستگاه</v>
      </c>
      <c r="D2469" s="60">
        <f>'متره برق'!S6290</f>
        <v>891500</v>
      </c>
      <c r="E2469" s="94" t="e">
        <f>VLOOKUP(A2469,'متره برق'!A:K,9,FALSE)</f>
        <v>#N/A</v>
      </c>
      <c r="F2469" s="97">
        <f t="shared" si="92"/>
        <v>0</v>
      </c>
      <c r="G2469" s="113"/>
    </row>
    <row r="2470" spans="1:7" ht="111" thickBot="1">
      <c r="A2470" s="60">
        <f>'متره برق'!P6291</f>
        <v>271802</v>
      </c>
      <c r="B2470" s="60" t="str">
        <f>'متره برق'!Q6291</f>
        <v>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قدرت کل 10 وات و داراي ترانسفورماتور تطبيق امپدانس 70 يا 100 ولتي.</v>
      </c>
      <c r="C2470" s="60" t="str">
        <f>'متره برق'!R6291</f>
        <v>دستگاه</v>
      </c>
      <c r="D2470" s="60">
        <f>'متره برق'!S6291</f>
        <v>1277000</v>
      </c>
      <c r="E2470" s="94" t="e">
        <f>VLOOKUP(A2470,'متره برق'!A:K,9,FALSE)</f>
        <v>#N/A</v>
      </c>
      <c r="F2470" s="97">
        <f t="shared" si="92"/>
        <v>0</v>
      </c>
      <c r="G2470" s="113"/>
    </row>
    <row r="2471" spans="1:7" ht="111" thickBot="1">
      <c r="A2471" s="60">
        <f>'متره برق'!P6292</f>
        <v>271803</v>
      </c>
      <c r="B2471" s="60" t="str">
        <f>'متره برق'!Q6292</f>
        <v>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قدرت کل 20 وات و داراي ترانسفورماتور تطبيق امپدانس 70 يا 100 ولتي.</v>
      </c>
      <c r="C2471" s="60" t="str">
        <f>'متره برق'!R6292</f>
        <v>دستگاه</v>
      </c>
      <c r="D2471" s="60">
        <f>'متره برق'!S6292</f>
        <v>1477000</v>
      </c>
      <c r="E2471" s="94" t="e">
        <f>VLOOKUP(A2471,'متره برق'!A:K,9,FALSE)</f>
        <v>#N/A</v>
      </c>
      <c r="F2471" s="97">
        <f t="shared" si="92"/>
        <v>0</v>
      </c>
      <c r="G2471" s="113"/>
    </row>
    <row r="2472" spans="1:7" ht="111" thickBot="1">
      <c r="A2472" s="60">
        <f>'متره برق'!P6293</f>
        <v>271804</v>
      </c>
      <c r="B2472" s="60" t="str">
        <f>'متره برق'!Q6293</f>
        <v>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قدرت کل 30 وات و داراي ترانسفورماتور تطبيق امپدانس 70 يا 100 ولتي.</v>
      </c>
      <c r="C2472" s="60" t="str">
        <f>'متره برق'!R6293</f>
        <v>دستگاه</v>
      </c>
      <c r="D2472" s="60">
        <f>'متره برق'!S6293</f>
        <v>2118000</v>
      </c>
      <c r="E2472" s="94" t="e">
        <f>VLOOKUP(A2472,'متره برق'!A:K,9,FALSE)</f>
        <v>#N/A</v>
      </c>
      <c r="F2472" s="97">
        <f t="shared" si="92"/>
        <v>0</v>
      </c>
      <c r="G2472" s="113"/>
    </row>
    <row r="2473" spans="1:7" ht="111" thickBot="1">
      <c r="A2473" s="60">
        <f>'متره برق'!P6294</f>
        <v>271805</v>
      </c>
      <c r="B2473" s="60" t="str">
        <f>'متره برق'!Q6294</f>
        <v>بلندگوي ستوني با بدنه فلزي دکوراتيو و رنگ کوره‌اي، مناسب براي داخل ساختمان يا فضاي آزاد، داراي براکتهاي مخصوص براي نصب قابل تنظيم حداقل 35 ? درجه و پنل با نماي مناسب و با پاسخ فرکانسي 30 هرتز تا 14000 هرتز، شامل تعداد مناسب بلندگوهاي داخلي با قدرت کل 40 وات و داراي ترانسفورماتور تطبيق امپدانس 70 يا 100 ولتي.</v>
      </c>
      <c r="C2473" s="60" t="str">
        <f>'متره برق'!R6294</f>
        <v>دستگاه</v>
      </c>
      <c r="D2473" s="60">
        <f>'متره برق'!S6294</f>
        <v>2680000</v>
      </c>
      <c r="E2473" s="94" t="e">
        <f>VLOOKUP(A2473,'متره برق'!A:K,9,FALSE)</f>
        <v>#N/A</v>
      </c>
      <c r="F2473" s="97">
        <f t="shared" si="92"/>
        <v>0</v>
      </c>
      <c r="G2473" s="113"/>
    </row>
    <row r="2474" spans="1:7" ht="32.25" thickBot="1">
      <c r="A2474" s="60">
        <f>'متره برق'!P6295</f>
        <v>271901</v>
      </c>
      <c r="B2474" s="60" t="str">
        <f>'متره برق'!Q6295</f>
        <v>بلندگوي ديواري دکوراتيو با بدنه چوبي و با قدرت 5 وات و داراي ترانسفورماتور تطبيق امپدانس 100 ولتي.</v>
      </c>
      <c r="C2474" s="60" t="str">
        <f>'متره برق'!R6295</f>
        <v>دستگاه</v>
      </c>
      <c r="D2474" s="60">
        <f>'متره برق'!S6295</f>
        <v>1371000</v>
      </c>
      <c r="E2474" s="94" t="e">
        <f>VLOOKUP(A2474,'متره برق'!A:K,9,FALSE)</f>
        <v>#N/A</v>
      </c>
      <c r="F2474" s="97">
        <f t="shared" si="92"/>
        <v>0</v>
      </c>
      <c r="G2474" s="113"/>
    </row>
    <row r="2475" spans="1:7" ht="32.25" thickBot="1">
      <c r="A2475" s="60">
        <f>'متره برق'!P6296</f>
        <v>271902</v>
      </c>
      <c r="B2475" s="60" t="str">
        <f>'متره برق'!Q6296</f>
        <v>بلندگوي ديواري دکوراتيو با بدنه چوبي و با قدرت 10 وات و داراي ترانسفورماتور تطبيق امپدانس 100 ولتي.</v>
      </c>
      <c r="C2475" s="60" t="str">
        <f>'متره برق'!R6296</f>
        <v>دستگاه</v>
      </c>
      <c r="D2475" s="60">
        <f>'متره برق'!S6296</f>
        <v>1623000</v>
      </c>
      <c r="E2475" s="94" t="e">
        <f>VLOOKUP(A2475,'متره برق'!A:K,9,FALSE)</f>
        <v>#N/A</v>
      </c>
      <c r="F2475" s="97">
        <f t="shared" si="92"/>
        <v>0</v>
      </c>
      <c r="G2475" s="113"/>
    </row>
    <row r="2476" spans="1:7" ht="63.75" thickBot="1">
      <c r="A2476" s="60">
        <f>'متره برق'!P6297</f>
        <v>271903</v>
      </c>
      <c r="B2476" s="60" t="str">
        <f>'متره برق'!Q6297</f>
        <v>بلندگوي دو طرفه ديواري با بدنه فلزي و قدرت 5×2 وات براي نصب در راهروها و معابر عبوري با زاويه پوشش 60 درجه و پاسخ فرکانسي 30 هرتز تا 14000 هرتز و داراي ترانسفورماتور تطبيق امپدانس 100 ولتي.</v>
      </c>
      <c r="C2476" s="60" t="str">
        <f>'متره برق'!R6297</f>
        <v>دستگاه</v>
      </c>
      <c r="D2476" s="60">
        <f>'متره برق'!S6297</f>
        <v>2161000</v>
      </c>
      <c r="E2476" s="94" t="e">
        <f>VLOOKUP(A2476,'متره برق'!A:K,9,FALSE)</f>
        <v>#N/A</v>
      </c>
      <c r="F2476" s="97">
        <f t="shared" si="92"/>
        <v>0</v>
      </c>
      <c r="G2476" s="113"/>
    </row>
    <row r="2477" spans="1:7" ht="48" thickBot="1">
      <c r="A2477" s="60">
        <f>'متره برق'!P6298</f>
        <v>272001</v>
      </c>
      <c r="B2477" s="60" t="str">
        <f>'متره برق'!Q6298</f>
        <v>بلندگوي سقفي با قدرت 3-5 واتي، با پاسخ فرکانسي 30 هرتز تا 14000 هرتز، قابل نصب بصورت توکار در انواع سقف‌هاي کاذب.</v>
      </c>
      <c r="C2477" s="60" t="str">
        <f>'متره برق'!R6298</f>
        <v>دستگاه</v>
      </c>
      <c r="D2477" s="60">
        <f>'متره برق'!S6298</f>
        <v>557000</v>
      </c>
      <c r="E2477" s="94" t="e">
        <f>VLOOKUP(A2477,'متره برق'!A:K,9,FALSE)</f>
        <v>#N/A</v>
      </c>
      <c r="F2477" s="97">
        <f t="shared" si="92"/>
        <v>0</v>
      </c>
      <c r="G2477" s="113"/>
    </row>
    <row r="2478" spans="1:7" ht="48" thickBot="1">
      <c r="A2478" s="60">
        <f>'متره برق'!P6299</f>
        <v>272002</v>
      </c>
      <c r="B2478" s="60" t="str">
        <f>'متره برق'!Q6299</f>
        <v>بلندگوي سقفي با قدرت 3-5 واتي، با پاسخ فرکانسي 30 هرتز تا 14000 هرتز، قابل نصب بصورت روکار در انواع سقفها.</v>
      </c>
      <c r="C2478" s="60" t="str">
        <f>'متره برق'!R6299</f>
        <v>دستگاه</v>
      </c>
      <c r="D2478" s="60">
        <f>'متره برق'!S6299</f>
        <v>557000</v>
      </c>
      <c r="E2478" s="94" t="e">
        <f>VLOOKUP(A2478,'متره برق'!A:K,9,FALSE)</f>
        <v>#N/A</v>
      </c>
      <c r="F2478" s="97">
        <f t="shared" si="92"/>
        <v>0</v>
      </c>
      <c r="G2478" s="113"/>
    </row>
    <row r="2479" spans="1:7" ht="48" thickBot="1">
      <c r="A2479" s="60">
        <f>'متره برق'!P6300</f>
        <v>272101</v>
      </c>
      <c r="B2479" s="60" t="str">
        <f>'متره برق'!Q6300</f>
        <v>بلندگوي شيپوري کتابي پلاستيکي از نوع ABS با قدرت 15-10 وات، داراي ترانسفورماتور تطبيق امپدانس و به همراه براکت نصب دو محوري.</v>
      </c>
      <c r="C2479" s="60" t="str">
        <f>'متره برق'!R6300</f>
        <v>دستگاه</v>
      </c>
      <c r="D2479" s="60">
        <f>'متره برق'!S6300</f>
        <v>1384000</v>
      </c>
      <c r="E2479" s="94" t="e">
        <f>VLOOKUP(A2479,'متره برق'!A:K,9,FALSE)</f>
        <v>#N/A</v>
      </c>
      <c r="F2479" s="97">
        <f t="shared" si="92"/>
        <v>0</v>
      </c>
      <c r="G2479" s="113"/>
    </row>
    <row r="2480" spans="1:7" ht="48" thickBot="1">
      <c r="A2480" s="60">
        <f>'متره برق'!P6301</f>
        <v>272102</v>
      </c>
      <c r="B2480" s="60" t="str">
        <f>'متره برق'!Q6301</f>
        <v>بلندگوي شيپوري کتابي پلاستيکي از نوع ABS با قدرت 25-20 وات، داراي ترانسفورماتور تطبيق امپدانس و به همراه براکت نصب دو محوري.</v>
      </c>
      <c r="C2480" s="60" t="str">
        <f>'متره برق'!R6301</f>
        <v>دستگاه</v>
      </c>
      <c r="D2480" s="60">
        <f>'متره برق'!S6301</f>
        <v>1568000</v>
      </c>
      <c r="E2480" s="94" t="e">
        <f>VLOOKUP(A2480,'متره برق'!A:K,9,FALSE)</f>
        <v>#N/A</v>
      </c>
      <c r="F2480" s="97">
        <f t="shared" si="92"/>
        <v>0</v>
      </c>
      <c r="G2480" s="113"/>
    </row>
    <row r="2481" spans="1:7" ht="48" thickBot="1">
      <c r="A2481" s="60">
        <f>'متره برق'!P6302</f>
        <v>272103</v>
      </c>
      <c r="B2481" s="60" t="str">
        <f>'متره برق'!Q6302</f>
        <v>بلندگوي شيپوري کتابي پلاستيکي از نوع ABS با قدرت 30 وات، داراي ترانسفورماتور تطبيق امپدانس و به همراه براکت نصب دو محوري.</v>
      </c>
      <c r="C2481" s="60" t="str">
        <f>'متره برق'!R6302</f>
        <v>دستگاه</v>
      </c>
      <c r="D2481" s="60">
        <f>'متره برق'!S6302</f>
        <v>1732000</v>
      </c>
      <c r="E2481" s="94" t="e">
        <f>VLOOKUP(A2481,'متره برق'!A:K,9,FALSE)</f>
        <v>#N/A</v>
      </c>
      <c r="F2481" s="97">
        <f t="shared" si="92"/>
        <v>0</v>
      </c>
      <c r="G2481" s="113"/>
    </row>
    <row r="2482" spans="1:7" ht="48" thickBot="1">
      <c r="A2482" s="60">
        <f>'متره برق'!P6303</f>
        <v>272104</v>
      </c>
      <c r="B2482" s="60" t="str">
        <f>'متره برق'!Q6303</f>
        <v>بلندگوي شيپوري کتابي تمام فلزي واترپروف با قدرت 25 وات، با ابعاد حداقل "6×"8، داراي ترانسفورماتور تطبيق امپدانس و به همراه براکت نصب دو محوري.</v>
      </c>
      <c r="C2482" s="60" t="str">
        <f>'متره برق'!R6303</f>
        <v>دستگاه</v>
      </c>
      <c r="D2482" s="60">
        <f>'متره برق'!S6303</f>
        <v>1926000</v>
      </c>
      <c r="E2482" s="94" t="e">
        <f>VLOOKUP(A2482,'متره برق'!A:K,9,FALSE)</f>
        <v>#N/A</v>
      </c>
      <c r="F2482" s="97">
        <f t="shared" si="92"/>
        <v>0</v>
      </c>
      <c r="G2482" s="113"/>
    </row>
    <row r="2483" spans="1:7" ht="48" thickBot="1">
      <c r="A2483" s="60">
        <f>'متره برق'!P6304</f>
        <v>272105</v>
      </c>
      <c r="B2483" s="60" t="str">
        <f>'متره برق'!Q6304</f>
        <v>بلندگوي شيپوري کتابي تمام فلزي واترپروف با قدرت 40 وات، با ابعاد حداقل "6×"8، داراي ترانسفورماتور تطبيق امپدانس و به همراه براکت نصب دو محوري.</v>
      </c>
      <c r="C2483" s="60" t="str">
        <f>'متره برق'!R6304</f>
        <v>دستگاه</v>
      </c>
      <c r="D2483" s="60">
        <f>'متره برق'!S6304</f>
        <v>4840000</v>
      </c>
      <c r="E2483" s="94" t="e">
        <f>VLOOKUP(A2483,'متره برق'!A:K,9,FALSE)</f>
        <v>#N/A</v>
      </c>
      <c r="F2483" s="97">
        <f t="shared" si="92"/>
        <v>0</v>
      </c>
      <c r="G2483" s="113"/>
    </row>
    <row r="2484" spans="1:7" ht="48" thickBot="1">
      <c r="A2484" s="60">
        <f>'متره برق'!P6305</f>
        <v>272106</v>
      </c>
      <c r="B2484" s="60" t="str">
        <f>'متره برق'!Q6305</f>
        <v>بلندگوي شيپوري کتابي تمام فلزي واترپروف با قدرت 15 وات، با ابعاد حداقل "1/2 6×"11، داراي ترانسفورماتور تطبيق امپدانس و به همراه براکت نصب دو محوري.</v>
      </c>
      <c r="C2484" s="60" t="str">
        <f>'متره برق'!R6305</f>
        <v>دستگاه</v>
      </c>
      <c r="D2484" s="60">
        <f>'متره برق'!S6305</f>
        <v>2634000</v>
      </c>
      <c r="E2484" s="94" t="e">
        <f>VLOOKUP(A2484,'متره برق'!A:K,9,FALSE)</f>
        <v>#N/A</v>
      </c>
      <c r="F2484" s="97">
        <f t="shared" si="92"/>
        <v>0</v>
      </c>
      <c r="G2484" s="113"/>
    </row>
    <row r="2485" spans="1:7" ht="63.75" thickBot="1">
      <c r="A2485" s="60">
        <f>'متره برق'!P6306</f>
        <v>272107</v>
      </c>
      <c r="B2485" s="60" t="str">
        <f>'متره برق'!Q6306</f>
        <v>بلندگوي شيپوري کتابي تمام فلزي واترپروف با قدرت 25 وات، با ابعاد حداقل "1/2 6×"11، داراي ترانسفورماتور تطبيق امپدانس و به همراه براکت نصب دو محوري.</v>
      </c>
      <c r="C2485" s="60" t="str">
        <f>'متره برق'!R6306</f>
        <v>دستگاه</v>
      </c>
      <c r="D2485" s="60">
        <f>'متره برق'!S6306</f>
        <v>2913000</v>
      </c>
      <c r="E2485" s="94" t="e">
        <f>VLOOKUP(A2485,'متره برق'!A:K,9,FALSE)</f>
        <v>#N/A</v>
      </c>
      <c r="F2485" s="97">
        <f t="shared" si="92"/>
        <v>0</v>
      </c>
      <c r="G2485" s="113"/>
    </row>
    <row r="2486" spans="1:7" ht="63.75" thickBot="1">
      <c r="A2486" s="60">
        <f>'متره برق'!P6307</f>
        <v>272108</v>
      </c>
      <c r="B2486" s="60" t="str">
        <f>'متره برق'!Q6307</f>
        <v>بلندگوي شيپوري کتابي تمام فلزي واترپروف با قدرت 40 وات، با ابعاد حداقل "1/2 6 ×"11، داراي ترانسفورماتور تطبيق امپدانس و به همراه براکت نصب دو محوري</v>
      </c>
      <c r="C2486" s="60" t="str">
        <f>'متره برق'!R6307</f>
        <v>دستگاه</v>
      </c>
      <c r="D2486" s="60">
        <f>'متره برق'!S6307</f>
        <v>4315000</v>
      </c>
      <c r="E2486" s="94" t="e">
        <f>VLOOKUP(A2486,'متره برق'!A:K,9,FALSE)</f>
        <v>#N/A</v>
      </c>
      <c r="F2486" s="97">
        <f t="shared" si="92"/>
        <v>0</v>
      </c>
      <c r="G2486" s="113"/>
    </row>
    <row r="2487" spans="1:7" ht="79.5" thickBot="1">
      <c r="A2487" s="60">
        <f>'متره برق'!P6308</f>
        <v>272109</v>
      </c>
      <c r="B2487" s="60" t="str">
        <f>'متره برق'!Q6308</f>
        <v>بلندگوي شيپوري به قطر حداقل "8 به قدرت10-15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C2487" s="60" t="str">
        <f>'متره برق'!R6308</f>
        <v>دستگاه</v>
      </c>
      <c r="D2487" s="60">
        <f>'متره برق'!S6308</f>
        <v>2372000</v>
      </c>
      <c r="E2487" s="94" t="e">
        <f>VLOOKUP(A2487,'متره برق'!A:K,9,FALSE)</f>
        <v>#N/A</v>
      </c>
      <c r="F2487" s="97">
        <f t="shared" si="92"/>
        <v>0</v>
      </c>
      <c r="G2487" s="113"/>
    </row>
    <row r="2488" spans="1:7" ht="79.5" thickBot="1">
      <c r="A2488" s="60">
        <f>'متره برق'!P6309</f>
        <v>272110</v>
      </c>
      <c r="B2488" s="60" t="str">
        <f>'متره برق'!Q6309</f>
        <v>بلندگوي شيپوري به قطر حداقل "12 به قدرت20-25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C2488" s="60" t="str">
        <f>'متره برق'!R6309</f>
        <v>دستگاه</v>
      </c>
      <c r="D2488" s="60">
        <f>'متره برق'!S6309</f>
        <v>2913000</v>
      </c>
      <c r="E2488" s="94" t="e">
        <f>VLOOKUP(A2488,'متره برق'!A:K,9,FALSE)</f>
        <v>#N/A</v>
      </c>
      <c r="F2488" s="97">
        <f t="shared" si="92"/>
        <v>0</v>
      </c>
      <c r="G2488" s="113"/>
    </row>
    <row r="2489" spans="1:7" ht="79.5" thickBot="1">
      <c r="A2489" s="60">
        <f>'متره برق'!P6310</f>
        <v>272111</v>
      </c>
      <c r="B2489" s="60" t="str">
        <f>'متره برق'!Q6310</f>
        <v>بلندگوي شيپوري به قطر حداقل "15 به قدرت40-60 وات، و با پاسخ فرکانسي حدود 200 هرتز تا حدود 8000 هرتز با زاويه پوشش 120 درجه از نوع صنعتي، ضد رطوبت و گرد و خاک، مجهز به براکت فلزي براي نصب و ترانسفورماتور تطبيق امپدانس.</v>
      </c>
      <c r="C2489" s="60" t="str">
        <f>'متره برق'!R6310</f>
        <v>دستگاه</v>
      </c>
      <c r="D2489" s="60">
        <f>'متره برق'!S6310</f>
        <v>4105000</v>
      </c>
      <c r="E2489" s="94" t="e">
        <f>VLOOKUP(A2489,'متره برق'!A:K,9,FALSE)</f>
        <v>#N/A</v>
      </c>
      <c r="F2489" s="97">
        <f t="shared" si="92"/>
        <v>0</v>
      </c>
      <c r="G2489" s="113"/>
    </row>
    <row r="2490" spans="1:7" ht="32.25" thickBot="1">
      <c r="A2490" s="60">
        <f>'متره برق'!P6311</f>
        <v>272201</v>
      </c>
      <c r="B2490" s="60" t="str">
        <f>'متره برق'!Q6311</f>
        <v>ولوم کنترل سلکتوري از نوع ديواري، با جعبه روکار يا توکار از نوع دکوراتيو به قدرت حداکثر 5 وات.</v>
      </c>
      <c r="C2490" s="60" t="str">
        <f>'متره برق'!R6311</f>
        <v>دستگاه</v>
      </c>
      <c r="D2490" s="60">
        <f>'متره برق'!S6311</f>
        <v>625500</v>
      </c>
      <c r="E2490" s="94" t="e">
        <f>VLOOKUP(A2490,'متره برق'!A:K,9,FALSE)</f>
        <v>#N/A</v>
      </c>
      <c r="F2490" s="97">
        <f t="shared" si="92"/>
        <v>0</v>
      </c>
      <c r="G2490" s="113"/>
    </row>
    <row r="2491" spans="1:7" ht="32.25" thickBot="1">
      <c r="A2491" s="60">
        <f>'متره برق'!P6312</f>
        <v>272202</v>
      </c>
      <c r="B2491" s="60" t="str">
        <f>'متره برق'!Q6312</f>
        <v>ولوم کنترل سلکتوري از نوع ديواري، با جعبه روکار يا توکار از نوع دکوراتيو به قدرت حداکثر 10 وات.</v>
      </c>
      <c r="C2491" s="60" t="str">
        <f>'متره برق'!R6312</f>
        <v>دستگاه</v>
      </c>
      <c r="D2491" s="60">
        <f>'متره برق'!S6312</f>
        <v>888500</v>
      </c>
      <c r="E2491" s="94" t="e">
        <f>VLOOKUP(A2491,'متره برق'!A:K,9,FALSE)</f>
        <v>#N/A</v>
      </c>
      <c r="F2491" s="97">
        <f t="shared" si="92"/>
        <v>0</v>
      </c>
      <c r="G2491" s="113"/>
    </row>
    <row r="2492" spans="1:7" ht="32.25" thickBot="1">
      <c r="A2492" s="60">
        <f>'متره برق'!P6313</f>
        <v>272203</v>
      </c>
      <c r="B2492" s="60" t="str">
        <f>'متره برق'!Q6313</f>
        <v>ولوم کنترل سلکتوري از نوع ديواري، با جعبه روکار يا توکار از نوع دکوراتيو به قدرت حداکثر 20 وات.</v>
      </c>
      <c r="C2492" s="60" t="str">
        <f>'متره برق'!R6313</f>
        <v>دستگاه</v>
      </c>
      <c r="D2492" s="60">
        <f>'متره برق'!S6313</f>
        <v>983000</v>
      </c>
      <c r="E2492" s="94" t="e">
        <f>VLOOKUP(A2492,'متره برق'!A:K,9,FALSE)</f>
        <v>#N/A</v>
      </c>
      <c r="F2492" s="97">
        <f t="shared" si="92"/>
        <v>0</v>
      </c>
      <c r="G2492" s="113"/>
    </row>
    <row r="2493" spans="1:7" ht="32.25" thickBot="1">
      <c r="A2493" s="60">
        <f>'متره برق'!P6314</f>
        <v>272204</v>
      </c>
      <c r="B2493" s="60" t="str">
        <f>'متره برق'!Q6314</f>
        <v>ولوم کنترل سلکتوري از نوع ديواري، با جعبه روکار يا توکار از نوع دکوراتيو به قدرت حداکثر 30 وات.</v>
      </c>
      <c r="C2493" s="60" t="str">
        <f>'متره برق'!R6314</f>
        <v>دستگاه</v>
      </c>
      <c r="D2493" s="60">
        <f>'متره برق'!S6314</f>
        <v>1108000</v>
      </c>
      <c r="E2493" s="94" t="e">
        <f>VLOOKUP(A2493,'متره برق'!A:K,9,FALSE)</f>
        <v>#N/A</v>
      </c>
      <c r="F2493" s="97">
        <f t="shared" si="92"/>
        <v>0</v>
      </c>
      <c r="G2493" s="113"/>
    </row>
    <row r="2494" spans="1:7" ht="32.25" thickBot="1">
      <c r="A2494" s="60">
        <f>'متره برق'!P6315</f>
        <v>272205</v>
      </c>
      <c r="B2494" s="60" t="str">
        <f>'متره برق'!Q6315</f>
        <v>ولوم کنترل سلکتوري از نوع ديواري، با جعبه روکار يا توکار از نوع دکوراتيو به قدرت حداکثر 40 وات.</v>
      </c>
      <c r="C2494" s="60" t="str">
        <f>'متره برق'!R6315</f>
        <v>دستگاه</v>
      </c>
      <c r="D2494" s="60">
        <f>'متره برق'!S6315</f>
        <v>1361000</v>
      </c>
      <c r="E2494" s="94" t="e">
        <f>VLOOKUP(A2494,'متره برق'!A:K,9,FALSE)</f>
        <v>#N/A</v>
      </c>
      <c r="F2494" s="97">
        <f t="shared" si="92"/>
        <v>0</v>
      </c>
      <c r="G2494" s="264"/>
    </row>
    <row r="2495" spans="1:7" ht="24" thickBot="1">
      <c r="A2495" s="60" t="str">
        <f>'متره برق'!P6316</f>
        <v>272206</v>
      </c>
      <c r="B2495" s="60" t="str">
        <f>'متره برق'!Q6316</f>
        <v xml:space="preserve">ولوم کنترل سلکتوري </v>
      </c>
      <c r="C2495" s="60" t="str">
        <f>'متره برق'!R6316</f>
        <v>دستگاه</v>
      </c>
      <c r="D2495" s="60">
        <f>'متره برق'!S6316</f>
        <v>10000</v>
      </c>
      <c r="E2495" s="94" t="e">
        <f>VLOOKUP(A2495,'متره برق'!A:K,9,FALSE)</f>
        <v>#N/A</v>
      </c>
      <c r="F2495" s="263">
        <f t="shared" ref="F2495:F2497" si="93">IF(ISNA(E2495*D2495),0,ROUND((E2495*D2495),0))</f>
        <v>0</v>
      </c>
      <c r="G2495" s="100" t="s">
        <v>511</v>
      </c>
    </row>
    <row r="2496" spans="1:7" ht="24" thickBot="1">
      <c r="A2496" s="60" t="str">
        <f>'متره برق'!P6317</f>
        <v>272207</v>
      </c>
      <c r="B2496" s="60" t="str">
        <f>'متره برق'!Q6317</f>
        <v>ولوم کنترل سلکتوري 1</v>
      </c>
      <c r="C2496" s="60" t="str">
        <f>'متره برق'!R6317</f>
        <v>دستگاه</v>
      </c>
      <c r="D2496" s="60">
        <f>'متره برق'!S6317</f>
        <v>10001</v>
      </c>
      <c r="E2496" s="94" t="e">
        <f>VLOOKUP(A2496,'متره برق'!A:K,9,FALSE)</f>
        <v>#N/A</v>
      </c>
      <c r="F2496" s="263">
        <f t="shared" si="93"/>
        <v>0</v>
      </c>
      <c r="G2496" s="100" t="s">
        <v>511</v>
      </c>
    </row>
    <row r="2497" spans="1:7" ht="24" thickBot="1">
      <c r="A2497" s="60" t="str">
        <f>'متره برق'!P6318</f>
        <v>272208</v>
      </c>
      <c r="B2497" s="60" t="str">
        <f>'متره برق'!Q6318</f>
        <v>ولوم کنترل سلکتوري 2</v>
      </c>
      <c r="C2497" s="60" t="str">
        <f>'متره برق'!R6318</f>
        <v>دستگاه</v>
      </c>
      <c r="D2497" s="60">
        <f>'متره برق'!S6318</f>
        <v>10002</v>
      </c>
      <c r="E2497" s="94">
        <f>VLOOKUP(A2497,'متره برق'!A:K,9,FALSE)</f>
        <v>1</v>
      </c>
      <c r="F2497" s="263">
        <f t="shared" si="93"/>
        <v>10002</v>
      </c>
      <c r="G2497" s="100" t="s">
        <v>511</v>
      </c>
    </row>
    <row r="2498" spans="1:7" ht="24" thickBot="1">
      <c r="A2498" s="677" t="s">
        <v>659</v>
      </c>
      <c r="B2498" s="678"/>
      <c r="C2498" s="678"/>
      <c r="D2498" s="678"/>
      <c r="E2498" s="679"/>
      <c r="F2498" s="115">
        <f>SUM(F2433:F2494)</f>
        <v>8168000</v>
      </c>
      <c r="G2498" s="102" t="s">
        <v>77</v>
      </c>
    </row>
    <row r="2499" spans="1:7" ht="24" thickBot="1">
      <c r="A2499" s="677" t="s">
        <v>660</v>
      </c>
      <c r="B2499" s="678"/>
      <c r="C2499" s="678"/>
      <c r="D2499" s="678"/>
      <c r="E2499" s="679"/>
      <c r="F2499" s="109">
        <f>SUM(F2495:F2497)</f>
        <v>10002</v>
      </c>
      <c r="G2499" s="102" t="s">
        <v>77</v>
      </c>
    </row>
    <row r="2500" spans="1:7" ht="24" thickBot="1">
      <c r="A2500" s="680" t="s">
        <v>3613</v>
      </c>
      <c r="B2500" s="681"/>
      <c r="C2500" s="681"/>
      <c r="D2500" s="681"/>
      <c r="E2500" s="681"/>
      <c r="F2500" s="682"/>
      <c r="G2500" s="683"/>
    </row>
    <row r="2501" spans="1:7" ht="50.25" customHeight="1" thickBot="1">
      <c r="A2501" s="60">
        <f>'متره برق'!P6319</f>
        <v>280101</v>
      </c>
      <c r="B2501" s="60" t="str">
        <f>'متره برق'!Q6319</f>
        <v>دستمزد ماسه‌ريزي و آجرچيني در كانال با هر چند رشته کابل تا عرض 50 سانتی متر و تا عمق 100 سانتيمتر.</v>
      </c>
      <c r="C2501" s="60" t="str">
        <f>'متره برق'!R6319</f>
        <v>مترطول</v>
      </c>
      <c r="D2501" s="60">
        <f>'متره برق'!S6319</f>
        <v>7780</v>
      </c>
      <c r="E2501" s="94">
        <f>VLOOKUP(A2501,'متره برق'!A:K,9,FALSE)</f>
        <v>1</v>
      </c>
      <c r="F2501" s="97">
        <f t="shared" ref="F2501" si="94">IF(ISNA(E2501*D2501),0,ROUND((E2501*D2501),0))</f>
        <v>7780</v>
      </c>
      <c r="G2501" s="113"/>
    </row>
    <row r="2502" spans="1:7" ht="48" thickBot="1">
      <c r="A2502" s="60">
        <f>'متره برق'!P6320</f>
        <v>280102</v>
      </c>
      <c r="B2502" s="60" t="str">
        <f>'متره برق'!Q6320</f>
        <v>دستمزد ماسه‌ريزي و آجرچيني در كانال با هر چند رشته کابل تا عرض 50 سانتی متر و برای  عمق  بیش از100 سانتيمتر.</v>
      </c>
      <c r="C2502" s="60" t="str">
        <f>'متره برق'!R6320</f>
        <v>مترطول</v>
      </c>
      <c r="D2502" s="60">
        <f>'متره برق'!S6320</f>
        <v>9180</v>
      </c>
      <c r="E2502" s="94" t="e">
        <f>VLOOKUP(A2502,'متره برق'!A:K,9,FALSE)</f>
        <v>#N/A</v>
      </c>
      <c r="F2502" s="97">
        <f t="shared" ref="F2502:F2565" si="95">IF(ISNA(E2502*D2502),0,ROUND((E2502*D2502),0))</f>
        <v>0</v>
      </c>
      <c r="G2502" s="113"/>
    </row>
    <row r="2503" spans="1:7" ht="24" thickBot="1">
      <c r="A2503" s="60">
        <f>'متره برق'!P6321</f>
        <v>280105</v>
      </c>
      <c r="B2503" s="60" t="str">
        <f>'متره برق'!Q6321</f>
        <v>دستمزد آجر چینی در کانال با هر چند رشته کابل.</v>
      </c>
      <c r="C2503" s="60" t="str">
        <f>'متره برق'!R6321</f>
        <v>متر مربع</v>
      </c>
      <c r="D2503" s="60">
        <f>'متره برق'!S6321</f>
        <v>10200</v>
      </c>
      <c r="E2503" s="94" t="e">
        <f>VLOOKUP(A2503,'متره برق'!A:K,9,FALSE)</f>
        <v>#N/A</v>
      </c>
      <c r="F2503" s="97">
        <f t="shared" si="95"/>
        <v>0</v>
      </c>
      <c r="G2503" s="113"/>
    </row>
    <row r="2504" spans="1:7" ht="48" thickBot="1">
      <c r="A2504" s="60">
        <f>'متره برق'!P6322</f>
        <v>280201</v>
      </c>
      <c r="B2504" s="60" t="str">
        <f>'متره برق'!Q6322</f>
        <v>دستمزد كنده كاري، شيار در آوردن و سوراخ كردن در سطوح بنايي غير بتني براي نصب لوله هاي برق تا سطح مقطع 20 سانتيمتر مربع.</v>
      </c>
      <c r="C2504" s="60" t="str">
        <f>'متره برق'!R6322</f>
        <v>مترطول</v>
      </c>
      <c r="D2504" s="60">
        <f>'متره برق'!S6322</f>
        <v>35700</v>
      </c>
      <c r="E2504" s="94" t="e">
        <f>VLOOKUP(A2504,'متره برق'!A:K,9,FALSE)</f>
        <v>#N/A</v>
      </c>
      <c r="F2504" s="97">
        <f t="shared" si="95"/>
        <v>0</v>
      </c>
      <c r="G2504" s="113"/>
    </row>
    <row r="2505" spans="1:7" ht="48" thickBot="1">
      <c r="A2505" s="60">
        <f>'متره برق'!P6323</f>
        <v>280202</v>
      </c>
      <c r="B2505" s="60" t="str">
        <f>'متره برق'!Q6323</f>
        <v>دستمزد كنده كاري، شيار در آوردن و سوراخ كردن در سطوح بتني براي نصب لوله‌هاي برق تا سطح مقطع 20 سانتيمتر مربع.</v>
      </c>
      <c r="C2505" s="60" t="str">
        <f>'متره برق'!R6323</f>
        <v>مترطول</v>
      </c>
      <c r="D2505" s="60">
        <f>'متره برق'!S6323</f>
        <v>225500</v>
      </c>
      <c r="E2505" s="94" t="e">
        <f>VLOOKUP(A2505,'متره برق'!A:K,9,FALSE)</f>
        <v>#N/A</v>
      </c>
      <c r="F2505" s="97">
        <f t="shared" si="95"/>
        <v>0</v>
      </c>
      <c r="G2505" s="113"/>
    </row>
    <row r="2506" spans="1:7" ht="32.25" thickBot="1">
      <c r="A2506" s="60">
        <f>'متره برق'!P6324</f>
        <v>280301</v>
      </c>
      <c r="B2506" s="60" t="str">
        <f>'متره برق'!Q6324</f>
        <v>براس بوش با يك عدد بوشن فلزي براي لوله‌هاي  11Pg، 1/53Pg و 16Pg.</v>
      </c>
      <c r="C2506" s="60" t="str">
        <f>'متره برق'!R6324</f>
        <v>عدد</v>
      </c>
      <c r="D2506" s="60">
        <f>'متره برق'!S6324</f>
        <v>28500</v>
      </c>
      <c r="E2506" s="94" t="e">
        <f>VLOOKUP(A2506,'متره برق'!A:K,9,FALSE)</f>
        <v>#N/A</v>
      </c>
      <c r="F2506" s="97">
        <f t="shared" si="95"/>
        <v>0</v>
      </c>
      <c r="G2506" s="113"/>
    </row>
    <row r="2507" spans="1:7" ht="24" thickBot="1">
      <c r="A2507" s="60">
        <f>'متره برق'!P6325</f>
        <v>280302</v>
      </c>
      <c r="B2507" s="60" t="str">
        <f>'متره برق'!Q6325</f>
        <v>براس بوش با يك عدد بوشن فلزي براي لوله‌هاي 21Pg.</v>
      </c>
      <c r="C2507" s="60" t="str">
        <f>'متره برق'!R6325</f>
        <v>عدد</v>
      </c>
      <c r="D2507" s="60">
        <f>'متره برق'!S6325</f>
        <v>29100</v>
      </c>
      <c r="E2507" s="94" t="e">
        <f>VLOOKUP(A2507,'متره برق'!A:K,9,FALSE)</f>
        <v>#N/A</v>
      </c>
      <c r="F2507" s="97">
        <f t="shared" si="95"/>
        <v>0</v>
      </c>
      <c r="G2507" s="113"/>
    </row>
    <row r="2508" spans="1:7" ht="24" thickBot="1">
      <c r="A2508" s="60">
        <f>'متره برق'!P6326</f>
        <v>280303</v>
      </c>
      <c r="B2508" s="60" t="str">
        <f>'متره برق'!Q6326</f>
        <v>براس بوش با يك عدد بوشن فلزي براي لوله‌هاي 29Pg.</v>
      </c>
      <c r="C2508" s="60" t="str">
        <f>'متره برق'!R6326</f>
        <v>عدد</v>
      </c>
      <c r="D2508" s="60">
        <f>'متره برق'!S6326</f>
        <v>40800</v>
      </c>
      <c r="E2508" s="94" t="e">
        <f>VLOOKUP(A2508,'متره برق'!A:K,9,FALSE)</f>
        <v>#N/A</v>
      </c>
      <c r="F2508" s="97">
        <f t="shared" si="95"/>
        <v>0</v>
      </c>
      <c r="G2508" s="113"/>
    </row>
    <row r="2509" spans="1:7" ht="24" thickBot="1">
      <c r="A2509" s="60">
        <f>'متره برق'!P6327</f>
        <v>280304</v>
      </c>
      <c r="B2509" s="60" t="str">
        <f>'متره برق'!Q6327</f>
        <v>براس بوش با يك عدد بوشن فلزي براي لوله‌هاي 36Pg.</v>
      </c>
      <c r="C2509" s="60" t="str">
        <f>'متره برق'!R6327</f>
        <v>عدد</v>
      </c>
      <c r="D2509" s="60">
        <f>'متره برق'!S6327</f>
        <v>42600</v>
      </c>
      <c r="E2509" s="94" t="e">
        <f>VLOOKUP(A2509,'متره برق'!A:K,9,FALSE)</f>
        <v>#N/A</v>
      </c>
      <c r="F2509" s="97">
        <f t="shared" si="95"/>
        <v>0</v>
      </c>
      <c r="G2509" s="113"/>
    </row>
    <row r="2510" spans="1:7" ht="24" thickBot="1">
      <c r="A2510" s="60">
        <f>'متره برق'!P6328</f>
        <v>280305</v>
      </c>
      <c r="B2510" s="60" t="str">
        <f>'متره برق'!Q6328</f>
        <v>براس بوش با يك عدد بوشن فلزي براي لوله‌هاي 42Pg.</v>
      </c>
      <c r="C2510" s="60" t="str">
        <f>'متره برق'!R6328</f>
        <v>عدد</v>
      </c>
      <c r="D2510" s="60">
        <f>'متره برق'!S6328</f>
        <v>0</v>
      </c>
      <c r="E2510" s="94" t="e">
        <f>VLOOKUP(A2510,'متره برق'!A:K,9,FALSE)</f>
        <v>#N/A</v>
      </c>
      <c r="F2510" s="97">
        <f t="shared" si="95"/>
        <v>0</v>
      </c>
      <c r="G2510" s="113"/>
    </row>
    <row r="2511" spans="1:7" ht="24" thickBot="1">
      <c r="A2511" s="60">
        <f>'متره برق'!P6329</f>
        <v>280306</v>
      </c>
      <c r="B2511" s="60" t="str">
        <f>'متره برق'!Q6329</f>
        <v>براس بوش با يك عدد بوشن فلزي براي لوله‌هاي 48Pg.</v>
      </c>
      <c r="C2511" s="60" t="str">
        <f>'متره برق'!R6329</f>
        <v>عدد</v>
      </c>
      <c r="D2511" s="60">
        <f>'متره برق'!S6329</f>
        <v>0</v>
      </c>
      <c r="E2511" s="94" t="e">
        <f>VLOOKUP(A2511,'متره برق'!A:K,9,FALSE)</f>
        <v>#N/A</v>
      </c>
      <c r="F2511" s="97">
        <f t="shared" si="95"/>
        <v>0</v>
      </c>
      <c r="G2511" s="113"/>
    </row>
    <row r="2512" spans="1:7" ht="32.25" thickBot="1">
      <c r="A2512" s="60">
        <f>'متره برق'!P6330</f>
        <v>280401</v>
      </c>
      <c r="B2512" s="60" t="str">
        <f>'متره برق'!Q6330</f>
        <v>گلند برنجي با يك عدد مهره براي لوله‌هاي11Pg، 1/53Pg و 16Pg.</v>
      </c>
      <c r="C2512" s="60" t="str">
        <f>'متره برق'!R6330</f>
        <v>عدد</v>
      </c>
      <c r="D2512" s="60">
        <f>'متره برق'!S6330</f>
        <v>33900</v>
      </c>
      <c r="E2512" s="94" t="e">
        <f>VLOOKUP(A2512,'متره برق'!A:K,9,FALSE)</f>
        <v>#N/A</v>
      </c>
      <c r="F2512" s="97">
        <f t="shared" si="95"/>
        <v>0</v>
      </c>
      <c r="G2512" s="113"/>
    </row>
    <row r="2513" spans="1:7" ht="24" thickBot="1">
      <c r="A2513" s="60">
        <f>'متره برق'!P6331</f>
        <v>280402</v>
      </c>
      <c r="B2513" s="60" t="str">
        <f>'متره برق'!Q6331</f>
        <v>گلند برنجي با يك عدد مهره براي لوله‌هاي Pg21.</v>
      </c>
      <c r="C2513" s="60" t="str">
        <f>'متره برق'!R6331</f>
        <v>عدد</v>
      </c>
      <c r="D2513" s="60">
        <f>'متره برق'!S6331</f>
        <v>46400</v>
      </c>
      <c r="E2513" s="94" t="e">
        <f>VLOOKUP(A2513,'متره برق'!A:K,9,FALSE)</f>
        <v>#N/A</v>
      </c>
      <c r="F2513" s="97">
        <f t="shared" si="95"/>
        <v>0</v>
      </c>
      <c r="G2513" s="113"/>
    </row>
    <row r="2514" spans="1:7" ht="24" thickBot="1">
      <c r="A2514" s="60">
        <f>'متره برق'!P6332</f>
        <v>280403</v>
      </c>
      <c r="B2514" s="60" t="str">
        <f>'متره برق'!Q6332</f>
        <v>گلند برنجي با يك عدد مهره براي لوله‌هاي Pg29.</v>
      </c>
      <c r="C2514" s="60" t="str">
        <f>'متره برق'!R6332</f>
        <v>عدد</v>
      </c>
      <c r="D2514" s="60">
        <f>'متره برق'!S6332</f>
        <v>54800</v>
      </c>
      <c r="E2514" s="94" t="e">
        <f>VLOOKUP(A2514,'متره برق'!A:K,9,FALSE)</f>
        <v>#N/A</v>
      </c>
      <c r="F2514" s="97">
        <f t="shared" si="95"/>
        <v>0</v>
      </c>
      <c r="G2514" s="113"/>
    </row>
    <row r="2515" spans="1:7" ht="24" thickBot="1">
      <c r="A2515" s="60">
        <f>'متره برق'!P6333</f>
        <v>280404</v>
      </c>
      <c r="B2515" s="60" t="str">
        <f>'متره برق'!Q6333</f>
        <v>گلند برنجي با يك عدد مهره براي لوله‌هاي Pg36.</v>
      </c>
      <c r="C2515" s="60" t="str">
        <f>'متره برق'!R6333</f>
        <v>عدد</v>
      </c>
      <c r="D2515" s="60">
        <f>'متره برق'!S6333</f>
        <v>64700</v>
      </c>
      <c r="E2515" s="94" t="e">
        <f>VLOOKUP(A2515,'متره برق'!A:K,9,FALSE)</f>
        <v>#N/A</v>
      </c>
      <c r="F2515" s="97">
        <f t="shared" si="95"/>
        <v>0</v>
      </c>
      <c r="G2515" s="113"/>
    </row>
    <row r="2516" spans="1:7" ht="24" thickBot="1">
      <c r="A2516" s="60">
        <f>'متره برق'!P6334</f>
        <v>280405</v>
      </c>
      <c r="B2516" s="60" t="str">
        <f>'متره برق'!Q6334</f>
        <v>گلند برنجي با يك عدد مهره براي لوله‌هاي Pg42.</v>
      </c>
      <c r="C2516" s="60" t="str">
        <f>'متره برق'!R6334</f>
        <v>عدد</v>
      </c>
      <c r="D2516" s="60">
        <f>'متره برق'!S6334</f>
        <v>76800</v>
      </c>
      <c r="E2516" s="94" t="e">
        <f>VLOOKUP(A2516,'متره برق'!A:K,9,FALSE)</f>
        <v>#N/A</v>
      </c>
      <c r="F2516" s="97">
        <f t="shared" si="95"/>
        <v>0</v>
      </c>
      <c r="G2516" s="113"/>
    </row>
    <row r="2517" spans="1:7" ht="24" thickBot="1">
      <c r="A2517" s="60">
        <f>'متره برق'!P6335</f>
        <v>280406</v>
      </c>
      <c r="B2517" s="60" t="str">
        <f>'متره برق'!Q6335</f>
        <v>گلند برنجي با يك عدد مهره براي لوله‌هاي Pg48.</v>
      </c>
      <c r="C2517" s="60" t="str">
        <f>'متره برق'!R6335</f>
        <v>عدد</v>
      </c>
      <c r="D2517" s="60">
        <f>'متره برق'!S6335</f>
        <v>86200</v>
      </c>
      <c r="E2517" s="94" t="e">
        <f>VLOOKUP(A2517,'متره برق'!A:K,9,FALSE)</f>
        <v>#N/A</v>
      </c>
      <c r="F2517" s="97">
        <f t="shared" si="95"/>
        <v>0</v>
      </c>
      <c r="G2517" s="113"/>
    </row>
    <row r="2518" spans="1:7" ht="32.25" thickBot="1">
      <c r="A2518" s="60">
        <f>'متره برق'!P6336</f>
        <v>280501</v>
      </c>
      <c r="B2518" s="60" t="str">
        <f>'متره برق'!Q6336</f>
        <v>قوطي تقسيم گرد چدني، به ‌قطر تقريبي90-70 ميليمتر، دو راه، سه راه و چهار راه دردار.</v>
      </c>
      <c r="C2518" s="60" t="str">
        <f>'متره برق'!R6336</f>
        <v>عدد</v>
      </c>
      <c r="D2518" s="60">
        <f>'متره برق'!S6336</f>
        <v>74300</v>
      </c>
      <c r="E2518" s="94" t="e">
        <f>VLOOKUP(A2518,'متره برق'!A:K,9,FALSE)</f>
        <v>#N/A</v>
      </c>
      <c r="F2518" s="97">
        <f t="shared" si="95"/>
        <v>0</v>
      </c>
      <c r="G2518" s="113"/>
    </row>
    <row r="2519" spans="1:7" ht="32.25" thickBot="1">
      <c r="A2519" s="60">
        <f>'متره برق'!P6337</f>
        <v>280502</v>
      </c>
      <c r="B2519" s="60" t="str">
        <f>'متره برق'!Q6337</f>
        <v>قوطي تقسيم گردچدني، به قطر تقريبي90-70 ميليمتر، دو راه، سه راه و چهار راه دربوشن‌دار.</v>
      </c>
      <c r="C2519" s="60" t="str">
        <f>'متره برق'!R6337</f>
        <v>عدد</v>
      </c>
      <c r="D2519" s="60">
        <f>'متره برق'!S6337</f>
        <v>58900</v>
      </c>
      <c r="E2519" s="94" t="e">
        <f>VLOOKUP(A2519,'متره برق'!A:K,9,FALSE)</f>
        <v>#N/A</v>
      </c>
      <c r="F2519" s="97">
        <f t="shared" si="95"/>
        <v>0</v>
      </c>
      <c r="G2519" s="113"/>
    </row>
    <row r="2520" spans="1:7" ht="32.25" thickBot="1">
      <c r="A2520" s="60">
        <f>'متره برق'!P6338</f>
        <v>280601</v>
      </c>
      <c r="B2520" s="60" t="str">
        <f>'متره برق'!Q6338</f>
        <v>قوطي تقسيم چدني چهارگوش، به ابعاد100 ×100 ميليمتر دردار.</v>
      </c>
      <c r="C2520" s="60" t="str">
        <f>'متره برق'!R6338</f>
        <v>عدد</v>
      </c>
      <c r="D2520" s="60">
        <f>'متره برق'!S6338</f>
        <v>117000</v>
      </c>
      <c r="E2520" s="94" t="e">
        <f>VLOOKUP(A2520,'متره برق'!A:K,9,FALSE)</f>
        <v>#N/A</v>
      </c>
      <c r="F2520" s="97">
        <f t="shared" si="95"/>
        <v>0</v>
      </c>
      <c r="G2520" s="113"/>
    </row>
    <row r="2521" spans="1:7" ht="32.25" thickBot="1">
      <c r="A2521" s="60">
        <f>'متره برق'!P6339</f>
        <v>280602</v>
      </c>
      <c r="B2521" s="60" t="str">
        <f>'متره برق'!Q6339</f>
        <v>قوطي تقسيم چدني چهارگوش، به ابعاد150 ×150 ميليمتر دردار.</v>
      </c>
      <c r="C2521" s="60" t="str">
        <f>'متره برق'!R6339</f>
        <v>عدد</v>
      </c>
      <c r="D2521" s="60">
        <f>'متره برق'!S6339</f>
        <v>148500</v>
      </c>
      <c r="E2521" s="94" t="e">
        <f>VLOOKUP(A2521,'متره برق'!A:K,9,FALSE)</f>
        <v>#N/A</v>
      </c>
      <c r="F2521" s="97">
        <f t="shared" si="95"/>
        <v>0</v>
      </c>
      <c r="G2521" s="113"/>
    </row>
    <row r="2522" spans="1:7" ht="32.25" thickBot="1">
      <c r="A2522" s="60">
        <f>'متره برق'!P6340</f>
        <v>280603</v>
      </c>
      <c r="B2522" s="60" t="str">
        <f>'متره برق'!Q6340</f>
        <v>قوطي تقسيم چدني چهارگوش، به ابعاد200 ×200 ميليمتر دردار.</v>
      </c>
      <c r="C2522" s="60" t="str">
        <f>'متره برق'!R6340</f>
        <v>عدد</v>
      </c>
      <c r="D2522" s="60">
        <f>'متره برق'!S6340</f>
        <v>231000</v>
      </c>
      <c r="E2522" s="94" t="e">
        <f>VLOOKUP(A2522,'متره برق'!A:K,9,FALSE)</f>
        <v>#N/A</v>
      </c>
      <c r="F2522" s="97">
        <f t="shared" si="95"/>
        <v>0</v>
      </c>
      <c r="G2522" s="113"/>
    </row>
    <row r="2523" spans="1:7" ht="32.25" thickBot="1">
      <c r="A2523" s="60">
        <f>'متره برق'!P6341</f>
        <v>280701</v>
      </c>
      <c r="B2523" s="60" t="str">
        <f>'متره برق'!Q6341</f>
        <v>زانو و سه راه چدني دردار، براي لوله‌هاي 11Pg، 1/53Pg، 16Pg، و 21 Pg.</v>
      </c>
      <c r="C2523" s="60" t="str">
        <f>'متره برق'!R6341</f>
        <v>عدد</v>
      </c>
      <c r="D2523" s="60">
        <f>'متره برق'!S6341</f>
        <v>23400</v>
      </c>
      <c r="E2523" s="94" t="e">
        <f>VLOOKUP(A2523,'متره برق'!A:K,9,FALSE)</f>
        <v>#N/A</v>
      </c>
      <c r="F2523" s="97">
        <f t="shared" si="95"/>
        <v>0</v>
      </c>
      <c r="G2523" s="113"/>
    </row>
    <row r="2524" spans="1:7" ht="32.25" thickBot="1">
      <c r="A2524" s="60">
        <f>'متره برق'!P6342</f>
        <v>280702</v>
      </c>
      <c r="B2524" s="60" t="str">
        <f>'متره برق'!Q6342</f>
        <v>زانو و سه راه فولادي دردار، براي لوله‌هاي 11Pg، 1/53Pg، 16Pg، و 21 Pg.</v>
      </c>
      <c r="C2524" s="60" t="str">
        <f>'متره برق'!R6342</f>
        <v>عدد</v>
      </c>
      <c r="D2524" s="60">
        <f>'متره برق'!S6342</f>
        <v>0</v>
      </c>
      <c r="E2524" s="94" t="e">
        <f>VLOOKUP(A2524,'متره برق'!A:K,9,FALSE)</f>
        <v>#N/A</v>
      </c>
      <c r="F2524" s="97">
        <f t="shared" si="95"/>
        <v>0</v>
      </c>
      <c r="G2524" s="113"/>
    </row>
    <row r="2525" spans="1:7" ht="32.25" thickBot="1">
      <c r="A2525" s="60">
        <f>'متره برق'!P6343</f>
        <v>280801</v>
      </c>
      <c r="B2525" s="60" t="str">
        <f>'متره برق'!Q6343</f>
        <v>قوطي تقسيم گالوانيزه چهارگوش دردار،
به ابعاد تقريبي 80 ×80 ميليمتر.</v>
      </c>
      <c r="C2525" s="60" t="str">
        <f>'متره برق'!R6343</f>
        <v>عدد</v>
      </c>
      <c r="D2525" s="60">
        <f>'متره برق'!S6343</f>
        <v>35100</v>
      </c>
      <c r="E2525" s="94" t="e">
        <f>VLOOKUP(A2525,'متره برق'!A:K,9,FALSE)</f>
        <v>#N/A</v>
      </c>
      <c r="F2525" s="97">
        <f t="shared" si="95"/>
        <v>0</v>
      </c>
      <c r="G2525" s="113"/>
    </row>
    <row r="2526" spans="1:7" ht="32.25" thickBot="1">
      <c r="A2526" s="60">
        <f>'متره برق'!P6344</f>
        <v>280802</v>
      </c>
      <c r="B2526" s="60" t="str">
        <f>'متره برق'!Q6344</f>
        <v>قوطي تقسيم گالوانيزه چهارگوش دردار،
 به ابعاد تقريبي 100 ×100 ميليمتر.</v>
      </c>
      <c r="C2526" s="60" t="str">
        <f>'متره برق'!R6344</f>
        <v>عدد</v>
      </c>
      <c r="D2526" s="60">
        <f>'متره برق'!S6344</f>
        <v>86900</v>
      </c>
      <c r="E2526" s="94" t="e">
        <f>VLOOKUP(A2526,'متره برق'!A:K,9,FALSE)</f>
        <v>#N/A</v>
      </c>
      <c r="F2526" s="97">
        <f t="shared" si="95"/>
        <v>0</v>
      </c>
      <c r="G2526" s="113"/>
    </row>
    <row r="2527" spans="1:7" ht="32.25" thickBot="1">
      <c r="A2527" s="60">
        <f>'متره برق'!P6345</f>
        <v>280803</v>
      </c>
      <c r="B2527" s="60" t="str">
        <f>'متره برق'!Q6345</f>
        <v>قوطي تقسيم گالوانيزه چهارگوش دردار،
 به ابعاد تقريبي 150 ×150 ميليمتر.</v>
      </c>
      <c r="C2527" s="60" t="str">
        <f>'متره برق'!R6345</f>
        <v>عدد</v>
      </c>
      <c r="D2527" s="60">
        <f>'متره برق'!S6345</f>
        <v>99500</v>
      </c>
      <c r="E2527" s="94" t="e">
        <f>VLOOKUP(A2527,'متره برق'!A:K,9,FALSE)</f>
        <v>#N/A</v>
      </c>
      <c r="F2527" s="97">
        <f t="shared" si="95"/>
        <v>0</v>
      </c>
      <c r="G2527" s="113"/>
    </row>
    <row r="2528" spans="1:7" ht="32.25" thickBot="1">
      <c r="A2528" s="60">
        <f>'متره برق'!P6346</f>
        <v>280804</v>
      </c>
      <c r="B2528" s="60" t="str">
        <f>'متره برق'!Q6346</f>
        <v>قوطي تقسيم گالوانيزه چهارگوش دردار،
 به ابعاد تقريبي 200 ×200 ميليمتر.</v>
      </c>
      <c r="C2528" s="60" t="str">
        <f>'متره برق'!R6346</f>
        <v>عدد</v>
      </c>
      <c r="D2528" s="60">
        <f>'متره برق'!S6346</f>
        <v>131000</v>
      </c>
      <c r="E2528" s="94" t="e">
        <f>VLOOKUP(A2528,'متره برق'!A:K,9,FALSE)</f>
        <v>#N/A</v>
      </c>
      <c r="F2528" s="97">
        <f t="shared" si="95"/>
        <v>0</v>
      </c>
      <c r="G2528" s="113"/>
    </row>
    <row r="2529" spans="1:7" ht="32.25" thickBot="1">
      <c r="A2529" s="60">
        <f>'متره برق'!P6347</f>
        <v>280805</v>
      </c>
      <c r="B2529" s="60" t="str">
        <f>'متره برق'!Q6347</f>
        <v>قوطي تقسيم گالوانيزه چهارگوش دردار،
 به ابعاد تقريبي 300 ×100 ميليمتر.</v>
      </c>
      <c r="C2529" s="60" t="str">
        <f>'متره برق'!R6347</f>
        <v>عدد</v>
      </c>
      <c r="D2529" s="60">
        <f>'متره برق'!S6347</f>
        <v>153500</v>
      </c>
      <c r="E2529" s="94" t="e">
        <f>VLOOKUP(A2529,'متره برق'!A:K,9,FALSE)</f>
        <v>#N/A</v>
      </c>
      <c r="F2529" s="97">
        <f t="shared" si="95"/>
        <v>0</v>
      </c>
      <c r="G2529" s="113"/>
    </row>
    <row r="2530" spans="1:7" ht="32.25" thickBot="1">
      <c r="A2530" s="60">
        <f>'متره برق'!P6348</f>
        <v>280901</v>
      </c>
      <c r="B2530" s="60" t="str">
        <f>'متره برق'!Q6348</f>
        <v>قوطي كليدوپريزچهارگوش پرسي گالوانيزه،
 به ابعاد تقريبي 70 ×70 ميليمتر.</v>
      </c>
      <c r="C2530" s="60" t="str">
        <f>'متره برق'!R6348</f>
        <v>عدد</v>
      </c>
      <c r="D2530" s="60">
        <f>'متره برق'!S6348</f>
        <v>37100</v>
      </c>
      <c r="E2530" s="94" t="e">
        <f>VLOOKUP(A2530,'متره برق'!A:K,9,FALSE)</f>
        <v>#N/A</v>
      </c>
      <c r="F2530" s="97">
        <f t="shared" si="95"/>
        <v>0</v>
      </c>
      <c r="G2530" s="113"/>
    </row>
    <row r="2531" spans="1:7" ht="32.25" thickBot="1">
      <c r="A2531" s="60">
        <f>'متره برق'!P6349</f>
        <v>281001</v>
      </c>
      <c r="B2531" s="60" t="str">
        <f>'متره برق'!Q6349</f>
        <v>قوطي تقسيم، گردگالوانيزه، يا لوپينگ باكس،
 به قطر70 ميليمتر، دردار يا بدون در.</v>
      </c>
      <c r="C2531" s="60" t="str">
        <f>'متره برق'!R6349</f>
        <v>عدد</v>
      </c>
      <c r="D2531" s="60">
        <f>'متره برق'!S6349</f>
        <v>37500</v>
      </c>
      <c r="E2531" s="94" t="e">
        <f>VLOOKUP(A2531,'متره برق'!A:K,9,FALSE)</f>
        <v>#N/A</v>
      </c>
      <c r="F2531" s="97">
        <f t="shared" si="95"/>
        <v>0</v>
      </c>
      <c r="G2531" s="113"/>
    </row>
    <row r="2532" spans="1:7" ht="32.25" thickBot="1">
      <c r="A2532" s="60">
        <f>'متره برق'!P6350</f>
        <v>281101</v>
      </c>
      <c r="B2532" s="60" t="str">
        <f>'متره برق'!Q6350</f>
        <v>مهره برنجي براي لوله هاي فولادي11Pg، 1/53Pg و 16Pg.</v>
      </c>
      <c r="C2532" s="60" t="str">
        <f>'متره برق'!R6350</f>
        <v>عدد</v>
      </c>
      <c r="D2532" s="60">
        <f>'متره برق'!S6350</f>
        <v>20200</v>
      </c>
      <c r="E2532" s="94" t="e">
        <f>VLOOKUP(A2532,'متره برق'!A:K,9,FALSE)</f>
        <v>#N/A</v>
      </c>
      <c r="F2532" s="97">
        <f t="shared" si="95"/>
        <v>0</v>
      </c>
      <c r="G2532" s="113"/>
    </row>
    <row r="2533" spans="1:7" ht="24" thickBot="1">
      <c r="A2533" s="60">
        <f>'متره برق'!P6351</f>
        <v>281102</v>
      </c>
      <c r="B2533" s="60" t="str">
        <f>'متره برق'!Q6351</f>
        <v>مهره برنجي براي لوله هاي فولادي 21Pg.</v>
      </c>
      <c r="C2533" s="60" t="str">
        <f>'متره برق'!R6351</f>
        <v>عدد</v>
      </c>
      <c r="D2533" s="60">
        <f>'متره برق'!S6351</f>
        <v>24200</v>
      </c>
      <c r="E2533" s="94" t="e">
        <f>VLOOKUP(A2533,'متره برق'!A:K,9,FALSE)</f>
        <v>#N/A</v>
      </c>
      <c r="F2533" s="97">
        <f t="shared" si="95"/>
        <v>0</v>
      </c>
      <c r="G2533" s="113"/>
    </row>
    <row r="2534" spans="1:7" ht="24" thickBot="1">
      <c r="A2534" s="60">
        <f>'متره برق'!P6352</f>
        <v>281103</v>
      </c>
      <c r="B2534" s="60" t="str">
        <f>'متره برق'!Q6352</f>
        <v>مهره برنجي براي لوله هاي فولادي 29Pg.</v>
      </c>
      <c r="C2534" s="60" t="str">
        <f>'متره برق'!R6352</f>
        <v>عدد</v>
      </c>
      <c r="D2534" s="60">
        <f>'متره برق'!S6352</f>
        <v>30000</v>
      </c>
      <c r="E2534" s="94" t="e">
        <f>VLOOKUP(A2534,'متره برق'!A:K,9,FALSE)</f>
        <v>#N/A</v>
      </c>
      <c r="F2534" s="97">
        <f t="shared" si="95"/>
        <v>0</v>
      </c>
      <c r="G2534" s="113"/>
    </row>
    <row r="2535" spans="1:7" ht="24" thickBot="1">
      <c r="A2535" s="60">
        <f>'متره برق'!P6353</f>
        <v>281104</v>
      </c>
      <c r="B2535" s="60" t="str">
        <f>'متره برق'!Q6353</f>
        <v>مهره برنجي براي لوله هاي فولادي 36Pg.</v>
      </c>
      <c r="C2535" s="60" t="str">
        <f>'متره برق'!R6353</f>
        <v>عدد</v>
      </c>
      <c r="D2535" s="60">
        <f>'متره برق'!S6353</f>
        <v>39800</v>
      </c>
      <c r="E2535" s="94" t="e">
        <f>VLOOKUP(A2535,'متره برق'!A:K,9,FALSE)</f>
        <v>#N/A</v>
      </c>
      <c r="F2535" s="97">
        <f t="shared" si="95"/>
        <v>0</v>
      </c>
      <c r="G2535" s="113"/>
    </row>
    <row r="2536" spans="1:7" ht="32.25" thickBot="1">
      <c r="A2536" s="60">
        <f>'متره برق'!P6354</f>
        <v>281201</v>
      </c>
      <c r="B2536" s="60" t="str">
        <f>'متره برق'!Q6354</f>
        <v>ميخ ياپيچ به طول متوسط2 يا3 سانتيمترباچاشني مربوط، براي بتن وآهن كه باتفنگ مربوط، نصب شود.</v>
      </c>
      <c r="C2536" s="60" t="str">
        <f>'متره برق'!R6354</f>
        <v>عدد</v>
      </c>
      <c r="D2536" s="60">
        <f>'متره برق'!S6354</f>
        <v>0</v>
      </c>
      <c r="E2536" s="94" t="e">
        <f>VLOOKUP(A2536,'متره برق'!A:K,9,FALSE)</f>
        <v>#N/A</v>
      </c>
      <c r="F2536" s="97">
        <f t="shared" si="95"/>
        <v>0</v>
      </c>
      <c r="G2536" s="113"/>
    </row>
    <row r="2537" spans="1:7" ht="32.25" thickBot="1">
      <c r="A2537" s="60">
        <f>'متره برق'!P6355</f>
        <v>281202</v>
      </c>
      <c r="B2537" s="60" t="str">
        <f>'متره برق'!Q6355</f>
        <v>ميخ ياپيچ به طول متوسط4 سانتيمتر باچاشني مربوط، براي بتن وآهن كه باتفنگ مربوط، نصب شود.</v>
      </c>
      <c r="C2537" s="60" t="str">
        <f>'متره برق'!R6355</f>
        <v>عدد</v>
      </c>
      <c r="D2537" s="60">
        <f>'متره برق'!S6355</f>
        <v>0</v>
      </c>
      <c r="E2537" s="94" t="e">
        <f>VLOOKUP(A2537,'متره برق'!A:K,9,FALSE)</f>
        <v>#N/A</v>
      </c>
      <c r="F2537" s="97">
        <f t="shared" si="95"/>
        <v>0</v>
      </c>
      <c r="G2537" s="113"/>
    </row>
    <row r="2538" spans="1:7" ht="32.25" thickBot="1">
      <c r="A2538" s="60">
        <f>'متره برق'!P6356</f>
        <v>281301</v>
      </c>
      <c r="B2538" s="60" t="str">
        <f>'متره برق'!Q6356</f>
        <v>جعبه تقسيم كائوچويي چهارگوش به ابعاد تقريبي
80 ×80 ميليمتر باراني.</v>
      </c>
      <c r="C2538" s="60" t="str">
        <f>'متره برق'!R6356</f>
        <v>عدد</v>
      </c>
      <c r="D2538" s="60">
        <f>'متره برق'!S6356</f>
        <v>54700</v>
      </c>
      <c r="E2538" s="94" t="e">
        <f>VLOOKUP(A2538,'متره برق'!A:K,9,FALSE)</f>
        <v>#N/A</v>
      </c>
      <c r="F2538" s="97">
        <f t="shared" si="95"/>
        <v>0</v>
      </c>
      <c r="G2538" s="113"/>
    </row>
    <row r="2539" spans="1:7" ht="32.25" thickBot="1">
      <c r="A2539" s="60">
        <f>'متره برق'!P6357</f>
        <v>281302</v>
      </c>
      <c r="B2539" s="60" t="str">
        <f>'متره برق'!Q6357</f>
        <v>جعبه تقسيم كائوچويي چهارگوش به ابعادتقريبي 100 ×100 ميليمتر باراني.</v>
      </c>
      <c r="C2539" s="60" t="str">
        <f>'متره برق'!R6357</f>
        <v>عدد</v>
      </c>
      <c r="D2539" s="60">
        <f>'متره برق'!S6357</f>
        <v>77800</v>
      </c>
      <c r="E2539" s="94" t="e">
        <f>VLOOKUP(A2539,'متره برق'!A:K,9,FALSE)</f>
        <v>#N/A</v>
      </c>
      <c r="F2539" s="97">
        <f t="shared" si="95"/>
        <v>0</v>
      </c>
      <c r="G2539" s="113"/>
    </row>
    <row r="2540" spans="1:7" ht="32.25" thickBot="1">
      <c r="A2540" s="60">
        <f>'متره برق'!P6358</f>
        <v>281303</v>
      </c>
      <c r="B2540" s="60" t="str">
        <f>'متره برق'!Q6358</f>
        <v>جعبه تقسيم كائوچويي چهارگوش به ابعادتقريبي 150 ×150 ميليمتر باراني.</v>
      </c>
      <c r="C2540" s="60" t="str">
        <f>'متره برق'!R6358</f>
        <v>عدد</v>
      </c>
      <c r="D2540" s="60">
        <f>'متره برق'!S6358</f>
        <v>100000</v>
      </c>
      <c r="E2540" s="94" t="e">
        <f>VLOOKUP(A2540,'متره برق'!A:K,9,FALSE)</f>
        <v>#N/A</v>
      </c>
      <c r="F2540" s="97">
        <f t="shared" si="95"/>
        <v>0</v>
      </c>
      <c r="G2540" s="113"/>
    </row>
    <row r="2541" spans="1:7" ht="24" thickBot="1">
      <c r="A2541" s="60">
        <f>'متره برق'!P6359</f>
        <v>281401</v>
      </c>
      <c r="B2541" s="60" t="str">
        <f>'متره برق'!Q6359</f>
        <v>جعبه تقسيم دردار ضد انفجار، با چهارخروجي.</v>
      </c>
      <c r="C2541" s="60" t="str">
        <f>'متره برق'!R6359</f>
        <v>عدد</v>
      </c>
      <c r="D2541" s="60">
        <f>'متره برق'!S6359</f>
        <v>0</v>
      </c>
      <c r="E2541" s="94" t="e">
        <f>VLOOKUP(A2541,'متره برق'!A:K,9,FALSE)</f>
        <v>#N/A</v>
      </c>
      <c r="F2541" s="97">
        <f t="shared" si="95"/>
        <v>0</v>
      </c>
      <c r="G2541" s="113"/>
    </row>
    <row r="2542" spans="1:7" ht="24" thickBot="1">
      <c r="A2542" s="60">
        <f>'متره برق'!P6360</f>
        <v>281402</v>
      </c>
      <c r="B2542" s="60" t="str">
        <f>'متره برق'!Q6360</f>
        <v>جعبه تقسيم دردار ضد انفجار، با شش خروجي.</v>
      </c>
      <c r="C2542" s="60" t="str">
        <f>'متره برق'!R6360</f>
        <v>عدد</v>
      </c>
      <c r="D2542" s="60">
        <f>'متره برق'!S6360</f>
        <v>0</v>
      </c>
      <c r="E2542" s="94" t="e">
        <f>VLOOKUP(A2542,'متره برق'!A:K,9,FALSE)</f>
        <v>#N/A</v>
      </c>
      <c r="F2542" s="97">
        <f t="shared" si="95"/>
        <v>0</v>
      </c>
      <c r="G2542" s="113"/>
    </row>
    <row r="2543" spans="1:7" ht="24" thickBot="1">
      <c r="A2543" s="60">
        <f>'متره برق'!P6361</f>
        <v>281501</v>
      </c>
      <c r="B2543" s="60" t="str">
        <f>'متره برق'!Q6361</f>
        <v>زانوي دردار ضد انفجار.</v>
      </c>
      <c r="C2543" s="60" t="str">
        <f>'متره برق'!R6361</f>
        <v>عدد</v>
      </c>
      <c r="D2543" s="60">
        <f>'متره برق'!S6361</f>
        <v>0</v>
      </c>
      <c r="E2543" s="94" t="e">
        <f>VLOOKUP(A2543,'متره برق'!A:K,9,FALSE)</f>
        <v>#N/A</v>
      </c>
      <c r="F2543" s="97">
        <f t="shared" si="95"/>
        <v>0</v>
      </c>
      <c r="G2543" s="113"/>
    </row>
    <row r="2544" spans="1:7" ht="32.25" thickBot="1">
      <c r="A2544" s="60">
        <f>'متره برق'!P6362</f>
        <v>281601</v>
      </c>
      <c r="B2544" s="60" t="str">
        <f>'متره برق'!Q6362</f>
        <v>جعبه تقسيم فيوزدارچدني گلودار، براي نصب درفضاي آزادباسه عدد فيوز 25 آمپر به طوركامل.</v>
      </c>
      <c r="C2544" s="60" t="str">
        <f>'متره برق'!R6362</f>
        <v>عدد</v>
      </c>
      <c r="D2544" s="60">
        <f>'متره برق'!S6362</f>
        <v>693000</v>
      </c>
      <c r="E2544" s="94" t="e">
        <f>VLOOKUP(A2544,'متره برق'!A:K,9,FALSE)</f>
        <v>#N/A</v>
      </c>
      <c r="F2544" s="97">
        <f t="shared" si="95"/>
        <v>0</v>
      </c>
      <c r="G2544" s="113"/>
    </row>
    <row r="2545" spans="1:7" ht="32.25" thickBot="1">
      <c r="A2545" s="60">
        <f>'متره برق'!P6363</f>
        <v>281602</v>
      </c>
      <c r="B2545" s="60" t="str">
        <f>'متره برق'!Q6363</f>
        <v>جعبه تقسيم فيوزدارچدني گلودار، براي نصب درفضاي آزادباشش عدد فيوز 25 آمپر به طوركامل.</v>
      </c>
      <c r="C2545" s="60" t="str">
        <f>'متره برق'!R6363</f>
        <v>عدد</v>
      </c>
      <c r="D2545" s="60">
        <f>'متره برق'!S6363</f>
        <v>1082000</v>
      </c>
      <c r="E2545" s="94" t="e">
        <f>VLOOKUP(A2545,'متره برق'!A:K,9,FALSE)</f>
        <v>#N/A</v>
      </c>
      <c r="F2545" s="97">
        <f t="shared" si="95"/>
        <v>0</v>
      </c>
      <c r="G2545" s="113"/>
    </row>
    <row r="2546" spans="1:7" ht="32.25" thickBot="1">
      <c r="A2546" s="60">
        <f>'متره برق'!P6364</f>
        <v>281603</v>
      </c>
      <c r="B2546" s="60" t="str">
        <f>'متره برق'!Q6364</f>
        <v>جعبه تقسيم فيوزدارچدني گلودار، براي نصب درفضاي آزادبادوازده عددفيوز 25 آمپر به طوركامل.</v>
      </c>
      <c r="C2546" s="60" t="str">
        <f>'متره برق'!R6364</f>
        <v>عدد</v>
      </c>
      <c r="D2546" s="60">
        <f>'متره برق'!S6364</f>
        <v>2019000</v>
      </c>
      <c r="E2546" s="94" t="e">
        <f>VLOOKUP(A2546,'متره برق'!A:K,9,FALSE)</f>
        <v>#N/A</v>
      </c>
      <c r="F2546" s="97">
        <f t="shared" si="95"/>
        <v>0</v>
      </c>
      <c r="G2546" s="113"/>
    </row>
    <row r="2547" spans="1:7" ht="32.25" thickBot="1">
      <c r="A2547" s="60">
        <f>'متره برق'!P6365</f>
        <v>281604</v>
      </c>
      <c r="B2547" s="60" t="str">
        <f>'متره برق'!Q6365</f>
        <v>جعبه تقسيم فيوزدارچدني گلودار، براي نصب درفضاي آزادباسه عدد فيوز 63 آمپر به طوركامل.</v>
      </c>
      <c r="C2547" s="60" t="str">
        <f>'متره برق'!R6365</f>
        <v>عدد</v>
      </c>
      <c r="D2547" s="60">
        <f>'متره برق'!S6365</f>
        <v>778000</v>
      </c>
      <c r="E2547" s="94" t="e">
        <f>VLOOKUP(A2547,'متره برق'!A:K,9,FALSE)</f>
        <v>#N/A</v>
      </c>
      <c r="F2547" s="97">
        <f t="shared" si="95"/>
        <v>0</v>
      </c>
      <c r="G2547" s="113"/>
    </row>
    <row r="2548" spans="1:7" ht="32.25" thickBot="1">
      <c r="A2548" s="60">
        <f>'متره برق'!P6366</f>
        <v>281605</v>
      </c>
      <c r="B2548" s="60" t="str">
        <f>'متره برق'!Q6366</f>
        <v>جعبه تقسيم فيوزدارچدني گلودار، براي نصب در فضاي آزاد باسه عدد فيوز 125 آمپرچاقويي.</v>
      </c>
      <c r="C2548" s="60" t="str">
        <f>'متره برق'!R6366</f>
        <v>عدد</v>
      </c>
      <c r="D2548" s="60">
        <f>'متره برق'!S6366</f>
        <v>1152000</v>
      </c>
      <c r="E2548" s="94" t="e">
        <f>VLOOKUP(A2548,'متره برق'!A:K,9,FALSE)</f>
        <v>#N/A</v>
      </c>
      <c r="F2548" s="97">
        <f t="shared" si="95"/>
        <v>0</v>
      </c>
      <c r="G2548" s="113"/>
    </row>
    <row r="2549" spans="1:7" ht="48" thickBot="1">
      <c r="A2549" s="60">
        <f>'متره برق'!P6367</f>
        <v>281801</v>
      </c>
      <c r="B2549" s="60" t="str">
        <f>'متره برق'!Q6367</f>
        <v>فريم براي نصب چراغ‌هاي توكار، ساخته شده از نبشي وتسمه آهني در سقفهاي كاذب،
به ‌ابعاد مناسب چراغ مربوط، با يك دست رنگ ضد زنگ.</v>
      </c>
      <c r="C2549" s="60" t="str">
        <f>'متره برق'!R6367</f>
        <v>کيلوگرم</v>
      </c>
      <c r="D2549" s="60">
        <f>'متره برق'!S6367</f>
        <v>85000</v>
      </c>
      <c r="E2549" s="94" t="e">
        <f>VLOOKUP(A2549,'متره برق'!A:K,9,FALSE)</f>
        <v>#N/A</v>
      </c>
      <c r="F2549" s="97">
        <f t="shared" si="95"/>
        <v>0</v>
      </c>
      <c r="G2549" s="113"/>
    </row>
    <row r="2550" spans="1:7" ht="111" thickBot="1">
      <c r="A2550" s="60">
        <f>'متره برق'!P6368</f>
        <v>281901</v>
      </c>
      <c r="B2550" s="60" t="str">
        <f>'متره برق'!Q6368</f>
        <v>قاب و بست آهني، براي نصب ترانسفورماتورهاي هوايي يا چراغ‌هاي توكار يا متعلقات نصب ناودانيهاي عمودي سيني كابل يا انواع نگهدار و آويز سيني كابل، نردبان كابل، لوله‌هاي برق و موارد مشابه، كه از پروفيلهاي مختلف يا نبشي و يا تسمه و ميلگرد ساخته شده، با پيچ و مهره لازم براي تنظيم، مطابق آنچه در نقشه‌هاي مربوط پيش‌بيني شده، با يك دست رنگ ضد زنگ.</v>
      </c>
      <c r="C2550" s="60" t="str">
        <f>'متره برق'!R6368</f>
        <v>کيلوگرم</v>
      </c>
      <c r="D2550" s="60">
        <f>'متره برق'!S6368</f>
        <v>55900</v>
      </c>
      <c r="E2550" s="94" t="e">
        <f>VLOOKUP(A2550,'متره برق'!A:K,9,FALSE)</f>
        <v>#N/A</v>
      </c>
      <c r="F2550" s="97">
        <f t="shared" si="95"/>
        <v>0</v>
      </c>
      <c r="G2550" s="113"/>
    </row>
    <row r="2551" spans="1:7" ht="48" thickBot="1">
      <c r="A2551" s="60">
        <f>'متره برق'!P6369</f>
        <v>282001</v>
      </c>
      <c r="B2551" s="60" t="str">
        <f>'متره برق'!Q6369</f>
        <v>سيني كابل به عرض 100 ميليمتر، پانچ شده متقاطع، ساخته شده ازورق گالوانيزه به ضخامت 21/5 ميليمتر، بايك لبه 4 سانتيمتري  و يك لبه يك سانتيمتري.</v>
      </c>
      <c r="C2551" s="60" t="str">
        <f>'متره برق'!R6369</f>
        <v>مترطول</v>
      </c>
      <c r="D2551" s="60">
        <f>'متره برق'!S6369</f>
        <v>126500</v>
      </c>
      <c r="E2551" s="94" t="e">
        <f>VLOOKUP(A2551,'متره برق'!A:K,9,FALSE)</f>
        <v>#N/A</v>
      </c>
      <c r="F2551" s="97">
        <f t="shared" si="95"/>
        <v>0</v>
      </c>
      <c r="G2551" s="113"/>
    </row>
    <row r="2552" spans="1:7" ht="48" thickBot="1">
      <c r="A2552" s="60">
        <f>'متره برق'!P6370</f>
        <v>282002</v>
      </c>
      <c r="B2552" s="60" t="str">
        <f>'متره برق'!Q6370</f>
        <v>سيني كابل به عرض 200 ميليمتر، پانچ شده متقاطع، ساخته شده ازورق گالوانيزه به ضخامت 21/5 ميليمتر، بايك لبه 4 سانتيمتري  و يك لبه يك سانتيمتري.</v>
      </c>
      <c r="C2552" s="60" t="str">
        <f>'متره برق'!R6370</f>
        <v>مترطول</v>
      </c>
      <c r="D2552" s="60">
        <f>'متره برق'!S6370</f>
        <v>173500</v>
      </c>
      <c r="E2552" s="94" t="e">
        <f>VLOOKUP(A2552,'متره برق'!A:K,9,FALSE)</f>
        <v>#N/A</v>
      </c>
      <c r="F2552" s="97">
        <f t="shared" si="95"/>
        <v>0</v>
      </c>
      <c r="G2552" s="113"/>
    </row>
    <row r="2553" spans="1:7" ht="48" thickBot="1">
      <c r="A2553" s="60">
        <f>'متره برق'!P6371</f>
        <v>282003</v>
      </c>
      <c r="B2553" s="60" t="str">
        <f>'متره برق'!Q6371</f>
        <v>سيني كابل به عرض 300 ميليمتر، پانچ شده متقاطع، ساخته شده ازورق گالوانيزه به ضخامت 21/5 ميليمتر، بايك لبه 4 سانتيمتري  و يك لبه يك سانتيمتري.</v>
      </c>
      <c r="C2553" s="60" t="str">
        <f>'متره برق'!R6371</f>
        <v>مترطول</v>
      </c>
      <c r="D2553" s="60">
        <f>'متره برق'!S6371</f>
        <v>226500</v>
      </c>
      <c r="E2553" s="94" t="e">
        <f>VLOOKUP(A2553,'متره برق'!A:K,9,FALSE)</f>
        <v>#N/A</v>
      </c>
      <c r="F2553" s="97">
        <f t="shared" si="95"/>
        <v>0</v>
      </c>
      <c r="G2553" s="113"/>
    </row>
    <row r="2554" spans="1:7" ht="48" thickBot="1">
      <c r="A2554" s="60">
        <f>'متره برق'!P6372</f>
        <v>282004</v>
      </c>
      <c r="B2554" s="60" t="str">
        <f>'متره برق'!Q6372</f>
        <v>سيني كابل به عرض 400 ميليمتر، پانچ شده متقاطع، ساخته شده ازورق گالوانيزه به ضخامت 1/5 ميليمتر، بايك لبه 4 سانتيمتري  و يك لبه يك سانتيمتري.</v>
      </c>
      <c r="C2554" s="60" t="str">
        <f>'متره برق'!R6372</f>
        <v>مترطول</v>
      </c>
      <c r="D2554" s="60">
        <f>'متره برق'!S6372</f>
        <v>326000</v>
      </c>
      <c r="E2554" s="94" t="e">
        <f>VLOOKUP(A2554,'متره برق'!A:K,9,FALSE)</f>
        <v>#N/A</v>
      </c>
      <c r="F2554" s="97">
        <f t="shared" si="95"/>
        <v>0</v>
      </c>
      <c r="G2554" s="113"/>
    </row>
    <row r="2555" spans="1:7" ht="48" thickBot="1">
      <c r="A2555" s="60">
        <f>'متره برق'!P6373</f>
        <v>282005</v>
      </c>
      <c r="B2555" s="60" t="str">
        <f>'متره برق'!Q6373</f>
        <v>سيني كابل به عرض 500 ميليمتر، پانچ شده متقاطع، ساخته شده ازورق گالوانيزه به ضخامت 1/5 ميليمتر، بايك لبه 4 سانتيمتري  و يك لبه يك سانتيمتري.</v>
      </c>
      <c r="C2555" s="60" t="str">
        <f>'متره برق'!R6373</f>
        <v>مترطول</v>
      </c>
      <c r="D2555" s="60">
        <f>'متره برق'!S6373</f>
        <v>389500</v>
      </c>
      <c r="E2555" s="94" t="e">
        <f>VLOOKUP(A2555,'متره برق'!A:K,9,FALSE)</f>
        <v>#N/A</v>
      </c>
      <c r="F2555" s="97">
        <f t="shared" si="95"/>
        <v>0</v>
      </c>
      <c r="G2555" s="113"/>
    </row>
    <row r="2556" spans="1:7" ht="48" thickBot="1">
      <c r="A2556" s="60">
        <f>'متره برق'!P6374</f>
        <v>282006</v>
      </c>
      <c r="B2556" s="60" t="str">
        <f>'متره برق'!Q6374</f>
        <v>سيني كابل به عرض 600 ميليمتر، پانچ شده متقاطع، ساخته شده ازورق گالوانيزه به ضخامت 1/5 ميليمتر، بايك لبه 4 سانتيمتري  و يك لبه يك سانتيمتري.</v>
      </c>
      <c r="C2556" s="60" t="str">
        <f>'متره برق'!R6374</f>
        <v>مترطول</v>
      </c>
      <c r="D2556" s="60">
        <f>'متره برق'!S6374</f>
        <v>467000</v>
      </c>
      <c r="E2556" s="94" t="e">
        <f>VLOOKUP(A2556,'متره برق'!A:K,9,FALSE)</f>
        <v>#N/A</v>
      </c>
      <c r="F2556" s="97">
        <f t="shared" si="95"/>
        <v>0</v>
      </c>
      <c r="G2556" s="113"/>
    </row>
    <row r="2557" spans="1:7" ht="63.75" thickBot="1">
      <c r="A2557" s="60">
        <f>'متره برق'!P6375</f>
        <v>282101</v>
      </c>
      <c r="B2557" s="60" t="str">
        <f>'متره برق'!Q6375</f>
        <v>زانوي افقي سيني کابل به عرض 100 ميليمتر، پانچ شده متقاطع، ساخته شده ازورق گالوانيزه به ضخامت 21/5 ميليمتر، بايك لبه 4 سانتيمتري  و يك لبه يك سانتيمتري.</v>
      </c>
      <c r="C2557" s="60" t="str">
        <f>'متره برق'!R6375</f>
        <v>عدد</v>
      </c>
      <c r="D2557" s="60">
        <f>'متره برق'!S6375</f>
        <v>137500</v>
      </c>
      <c r="E2557" s="94" t="e">
        <f>VLOOKUP(A2557,'متره برق'!A:K,9,FALSE)</f>
        <v>#N/A</v>
      </c>
      <c r="F2557" s="97">
        <f t="shared" si="95"/>
        <v>0</v>
      </c>
      <c r="G2557" s="113"/>
    </row>
    <row r="2558" spans="1:7" ht="63.75" thickBot="1">
      <c r="A2558" s="60">
        <f>'متره برق'!P6376</f>
        <v>282102</v>
      </c>
      <c r="B2558" s="60" t="str">
        <f>'متره برق'!Q6376</f>
        <v>زانوي افقي سيني کابل به عرض 200 ميليمتر، پانچ شده متقاطع، ساخته شده ازورق گالوانيزه به ضخامت 21/5 ميليمتر، بايك لبه 4 سانتيمتري  و يك لبه يك سانتيمتري.</v>
      </c>
      <c r="C2558" s="60" t="str">
        <f>'متره برق'!R6376</f>
        <v>عدد</v>
      </c>
      <c r="D2558" s="60">
        <f>'متره برق'!S6376</f>
        <v>211000</v>
      </c>
      <c r="E2558" s="94" t="e">
        <f>VLOOKUP(A2558,'متره برق'!A:K,9,FALSE)</f>
        <v>#N/A</v>
      </c>
      <c r="F2558" s="97">
        <f t="shared" si="95"/>
        <v>0</v>
      </c>
      <c r="G2558" s="113"/>
    </row>
    <row r="2559" spans="1:7" ht="63.75" thickBot="1">
      <c r="A2559" s="60">
        <f>'متره برق'!P6377</f>
        <v>282103</v>
      </c>
      <c r="B2559" s="60" t="str">
        <f>'متره برق'!Q6377</f>
        <v>زانوي افقي سيني کابل به عرض 300 ميليمتر، پانچ شده متقاطع، ساخته شده ازورق گالوانيزه به ضخامت 21/5 ميليمتر، بايك لبه 4 سانتيمتري  و يك لبه يك سانتيمتري.</v>
      </c>
      <c r="C2559" s="60" t="str">
        <f>'متره برق'!R6377</f>
        <v>عدد</v>
      </c>
      <c r="D2559" s="60">
        <f>'متره برق'!S6377</f>
        <v>282500</v>
      </c>
      <c r="E2559" s="94" t="e">
        <f>VLOOKUP(A2559,'متره برق'!A:K,9,FALSE)</f>
        <v>#N/A</v>
      </c>
      <c r="F2559" s="97">
        <f t="shared" si="95"/>
        <v>0</v>
      </c>
      <c r="G2559" s="113"/>
    </row>
    <row r="2560" spans="1:7" ht="63.75" thickBot="1">
      <c r="A2560" s="60">
        <f>'متره برق'!P6378</f>
        <v>282104</v>
      </c>
      <c r="B2560" s="60" t="str">
        <f>'متره برق'!Q6378</f>
        <v>زانوي افقي سيني کابل به عرض 400 ميليمتر، پانچ شده متقاطع، ساخته شده ازورق گالوانيزه به ضخامت 1/5 ميليمتر، بايك لبه 4 سانتيمتري  و يك لبه يك سانتيمتري.</v>
      </c>
      <c r="C2560" s="60" t="str">
        <f>'متره برق'!R6378</f>
        <v>عدد</v>
      </c>
      <c r="D2560" s="60">
        <f>'متره برق'!S6378</f>
        <v>415500</v>
      </c>
      <c r="E2560" s="94" t="e">
        <f>VLOOKUP(A2560,'متره برق'!A:K,9,FALSE)</f>
        <v>#N/A</v>
      </c>
      <c r="F2560" s="97">
        <f t="shared" si="95"/>
        <v>0</v>
      </c>
      <c r="G2560" s="113"/>
    </row>
    <row r="2561" spans="1:7" ht="63.75" thickBot="1">
      <c r="A2561" s="60">
        <f>'متره برق'!P6379</f>
        <v>282105</v>
      </c>
      <c r="B2561" s="60" t="str">
        <f>'متره برق'!Q6379</f>
        <v>زانوي افقي سيني کابل به عرض 500 ميليمتر، پانچ شده متقاطع، ساخته شده ازورق گالوانيزه به ضخامت 1/5 ميليمتر، بايك لبه 4 سانتيمتري  و يك لبه يك سانتيمتري.</v>
      </c>
      <c r="C2561" s="60" t="str">
        <f>'متره برق'!R6379</f>
        <v>عدد</v>
      </c>
      <c r="D2561" s="60">
        <f>'متره برق'!S6379</f>
        <v>494500</v>
      </c>
      <c r="E2561" s="94" t="e">
        <f>VLOOKUP(A2561,'متره برق'!A:K,9,FALSE)</f>
        <v>#N/A</v>
      </c>
      <c r="F2561" s="97">
        <f t="shared" si="95"/>
        <v>0</v>
      </c>
      <c r="G2561" s="113"/>
    </row>
    <row r="2562" spans="1:7" ht="63.75" thickBot="1">
      <c r="A2562" s="60">
        <f>'متره برق'!P6380</f>
        <v>282106</v>
      </c>
      <c r="B2562" s="60" t="str">
        <f>'متره برق'!Q6380</f>
        <v>زانوي افقي سيني کابل به عرض 600 ميليمتر، پانچ شده متقاطع، ساخته شده ازورق گالوانيزه به ضخامت 1/5 ميليمتر، بايك لبه 4 سانتيمتري  و يك لبه يك سانتيمتري.</v>
      </c>
      <c r="C2562" s="60" t="str">
        <f>'متره برق'!R6380</f>
        <v>عدد</v>
      </c>
      <c r="D2562" s="60">
        <f>'متره برق'!S6380</f>
        <v>579000</v>
      </c>
      <c r="E2562" s="94" t="e">
        <f>VLOOKUP(A2562,'متره برق'!A:K,9,FALSE)</f>
        <v>#N/A</v>
      </c>
      <c r="F2562" s="97">
        <f t="shared" si="95"/>
        <v>0</v>
      </c>
      <c r="G2562" s="113"/>
    </row>
    <row r="2563" spans="1:7" ht="63.75" thickBot="1">
      <c r="A2563" s="60">
        <f>'متره برق'!P6381</f>
        <v>282201</v>
      </c>
      <c r="B2563" s="60" t="str">
        <f>'متره برق'!Q6381</f>
        <v>سه راهي سيني کابل به عرض 100 ميليمتر، پانچ شده متقاطع، ساخته شده ازورق گالوانيزه به ضخامت 21/5 ميليمتر، بايك لبه 4 سانتيمتري  و يك لبه يك سانتيمتري.</v>
      </c>
      <c r="C2563" s="60" t="str">
        <f>'متره برق'!R6381</f>
        <v>عدد</v>
      </c>
      <c r="D2563" s="60">
        <f>'متره برق'!S6381</f>
        <v>182500</v>
      </c>
      <c r="E2563" s="94" t="e">
        <f>VLOOKUP(A2563,'متره برق'!A:K,9,FALSE)</f>
        <v>#N/A</v>
      </c>
      <c r="F2563" s="97">
        <f t="shared" si="95"/>
        <v>0</v>
      </c>
      <c r="G2563" s="113"/>
    </row>
    <row r="2564" spans="1:7" ht="63.75" thickBot="1">
      <c r="A2564" s="60">
        <f>'متره برق'!P6382</f>
        <v>282202</v>
      </c>
      <c r="B2564" s="60" t="str">
        <f>'متره برق'!Q6382</f>
        <v>سه راهي سيني کابل به عرض 200 ميليمتر، پانچ شده متقاطع، ساخته شده ازورق گالوانيزه به ضخامت 21/5 ميليمتر، بايك لبه 4 سانتيمتري  و يك لبه يك سانتيمتري.</v>
      </c>
      <c r="C2564" s="60" t="str">
        <f>'متره برق'!R6382</f>
        <v>عدد</v>
      </c>
      <c r="D2564" s="60">
        <f>'متره برق'!S6382</f>
        <v>268000</v>
      </c>
      <c r="E2564" s="94" t="e">
        <f>VLOOKUP(A2564,'متره برق'!A:K,9,FALSE)</f>
        <v>#N/A</v>
      </c>
      <c r="F2564" s="97">
        <f t="shared" si="95"/>
        <v>0</v>
      </c>
      <c r="G2564" s="113"/>
    </row>
    <row r="2565" spans="1:7" ht="63.75" thickBot="1">
      <c r="A2565" s="60">
        <f>'متره برق'!P6383</f>
        <v>282203</v>
      </c>
      <c r="B2565" s="60" t="str">
        <f>'متره برق'!Q6383</f>
        <v>سه راهي سيني کابل به عرض 300 ميليمتر، پانچ شده متقاطع، ساخته شده ازورق گالوانيزه به ضخامت 21/5 ميليمتر، بايك لبه 4 سانتيمتري  و يك لبه يك سانتيمتري.</v>
      </c>
      <c r="C2565" s="60" t="str">
        <f>'متره برق'!R6383</f>
        <v>عدد</v>
      </c>
      <c r="D2565" s="60">
        <f>'متره برق'!S6383</f>
        <v>306000</v>
      </c>
      <c r="E2565" s="94" t="e">
        <f>VLOOKUP(A2565,'متره برق'!A:K,9,FALSE)</f>
        <v>#N/A</v>
      </c>
      <c r="F2565" s="97">
        <f t="shared" si="95"/>
        <v>0</v>
      </c>
      <c r="G2565" s="113"/>
    </row>
    <row r="2566" spans="1:7" ht="63.75" thickBot="1">
      <c r="A2566" s="60">
        <f>'متره برق'!P6384</f>
        <v>282204</v>
      </c>
      <c r="B2566" s="60" t="str">
        <f>'متره برق'!Q6384</f>
        <v>سه راهي سيني کابل به عرض 400 ميليمتر، پانچ شده متقاطع، ساخته شده ازورق گالوانيزه به ضخامت 1/5 ميليمتر، بايك لبه 4 سانتيمتري  و يك لبه يك سانتيمتري.</v>
      </c>
      <c r="C2566" s="60" t="str">
        <f>'متره برق'!R6384</f>
        <v>عدد</v>
      </c>
      <c r="D2566" s="60">
        <f>'متره برق'!S6384</f>
        <v>458000</v>
      </c>
      <c r="E2566" s="94" t="e">
        <f>VLOOKUP(A2566,'متره برق'!A:K,9,FALSE)</f>
        <v>#N/A</v>
      </c>
      <c r="F2566" s="97">
        <f t="shared" ref="F2566:F2622" si="96">IF(ISNA(E2566*D2566),0,ROUND((E2566*D2566),0))</f>
        <v>0</v>
      </c>
      <c r="G2566" s="113"/>
    </row>
    <row r="2567" spans="1:7" ht="63.75" thickBot="1">
      <c r="A2567" s="60">
        <f>'متره برق'!P6385</f>
        <v>282205</v>
      </c>
      <c r="B2567" s="60" t="str">
        <f>'متره برق'!Q6385</f>
        <v>سه راهي سيني کابل به عرض 500 ميليمتر، پانچ شده متقاطع، ساخته شده ازورق گالوانيزه به ضخامت 1/5 ميليمتر، بايك لبه 4 سانتيمتري  و يك لبه يك سانتيمتري.</v>
      </c>
      <c r="C2567" s="60" t="str">
        <f>'متره برق'!R6385</f>
        <v>عدد</v>
      </c>
      <c r="D2567" s="60">
        <f>'متره برق'!S6385</f>
        <v>547500</v>
      </c>
      <c r="E2567" s="94" t="e">
        <f>VLOOKUP(A2567,'متره برق'!A:K,9,FALSE)</f>
        <v>#N/A</v>
      </c>
      <c r="F2567" s="97">
        <f t="shared" si="96"/>
        <v>0</v>
      </c>
      <c r="G2567" s="113"/>
    </row>
    <row r="2568" spans="1:7" ht="63.75" thickBot="1">
      <c r="A2568" s="60">
        <f>'متره برق'!P6386</f>
        <v>282206</v>
      </c>
      <c r="B2568" s="60" t="str">
        <f>'متره برق'!Q6386</f>
        <v>سه راهي سيني کابل به عرض 600 ميليمتر، پانچ شده متقاطع، ساخته شده ازورق گالوانيزه به ضخامت 1/5 ميليمتر، بايك لبه 4 سانتيمتري  و يك لبه يك سانتيمتري.</v>
      </c>
      <c r="C2568" s="60" t="str">
        <f>'متره برق'!R6386</f>
        <v>عدد</v>
      </c>
      <c r="D2568" s="60">
        <f>'متره برق'!S6386</f>
        <v>632000</v>
      </c>
      <c r="E2568" s="94" t="e">
        <f>VLOOKUP(A2568,'متره برق'!A:K,9,FALSE)</f>
        <v>#N/A</v>
      </c>
      <c r="F2568" s="97">
        <f t="shared" si="96"/>
        <v>0</v>
      </c>
      <c r="G2568" s="113"/>
    </row>
    <row r="2569" spans="1:7" ht="63.75" thickBot="1">
      <c r="A2569" s="60">
        <f>'متره برق'!P6387</f>
        <v>282301</v>
      </c>
      <c r="B2569" s="60" t="str">
        <f>'متره برق'!Q6387</f>
        <v>چهار راهي سيني کابل به عرض 100 ميليمتر، پانچ شده متقاطع، ساخته شده ازورق گالوانيزه به ضخامت 21/5 ميليمتر، بايك لبه 4 سانتيمتري  و يك لبه يك سانتيمتري.</v>
      </c>
      <c r="C2569" s="60" t="str">
        <f>'متره برق'!R6387</f>
        <v>عدد</v>
      </c>
      <c r="D2569" s="60">
        <f>'متره برق'!S6387</f>
        <v>181000</v>
      </c>
      <c r="E2569" s="94" t="e">
        <f>VLOOKUP(A2569,'متره برق'!A:K,9,FALSE)</f>
        <v>#N/A</v>
      </c>
      <c r="F2569" s="97">
        <f t="shared" si="96"/>
        <v>0</v>
      </c>
      <c r="G2569" s="113"/>
    </row>
    <row r="2570" spans="1:7" ht="32.25" thickBot="1">
      <c r="A2570" s="60">
        <f>'متره برق'!P6388</f>
        <v>282302</v>
      </c>
      <c r="B2570" s="60" t="str">
        <f>'متره برق'!Q6388</f>
        <v>چهار راهي سيني کابل به عرض 200 ميليمتر، پانچ شده متقاطع، ساخته شده ازورق گالوانيزه به</v>
      </c>
      <c r="C2570" s="60" t="str">
        <f>'متره برق'!R6388</f>
        <v>عدد</v>
      </c>
      <c r="D2570" s="60">
        <f>'متره برق'!S6388</f>
        <v>254000</v>
      </c>
      <c r="E2570" s="94" t="e">
        <f>VLOOKUP(A2570,'متره برق'!A:K,9,FALSE)</f>
        <v>#N/A</v>
      </c>
      <c r="F2570" s="97">
        <f t="shared" si="96"/>
        <v>0</v>
      </c>
      <c r="G2570" s="113"/>
    </row>
    <row r="2571" spans="1:7" ht="63.75" thickBot="1">
      <c r="A2571" s="60">
        <f>'متره برق'!P6389</f>
        <v>282303</v>
      </c>
      <c r="B2571" s="60" t="str">
        <f>'متره برق'!Q6389</f>
        <v>چهار راهي سيني کابل به عرض 300 ميليمتر، پانچ شده متقاطع، ساخته شده ازورق گالوانيزه به ضخامت 21/5 ميليمتر، بايك لبه 4 سانتيمتري  و يك لبه يك سانتيمتري.</v>
      </c>
      <c r="C2571" s="60" t="str">
        <f>'متره برق'!R6389</f>
        <v>عدد</v>
      </c>
      <c r="D2571" s="60">
        <f>'متره برق'!S6389</f>
        <v>338000</v>
      </c>
      <c r="E2571" s="94" t="e">
        <f>VLOOKUP(A2571,'متره برق'!A:K,9,FALSE)</f>
        <v>#N/A</v>
      </c>
      <c r="F2571" s="97">
        <f t="shared" si="96"/>
        <v>0</v>
      </c>
      <c r="G2571" s="113"/>
    </row>
    <row r="2572" spans="1:7" ht="63.75" thickBot="1">
      <c r="A2572" s="60">
        <f>'متره برق'!P6390</f>
        <v>282304</v>
      </c>
      <c r="B2572" s="60" t="str">
        <f>'متره برق'!Q6390</f>
        <v>چهار راهي سيني کابل به عرض 400 ميليمتر، پانچ شده متقاطع، ساخته شده ازورق گالوانيزه به ضخامت 1/5 ميليمتر، بايك لبه 4 سانتيمتري  و يك لبه يك سانتيمتري.</v>
      </c>
      <c r="C2572" s="60" t="str">
        <f>'متره برق'!R6390</f>
        <v>عدد</v>
      </c>
      <c r="D2572" s="60">
        <f>'متره برق'!S6390</f>
        <v>490000</v>
      </c>
      <c r="E2572" s="94" t="e">
        <f>VLOOKUP(A2572,'متره برق'!A:K,9,FALSE)</f>
        <v>#N/A</v>
      </c>
      <c r="F2572" s="97">
        <f t="shared" si="96"/>
        <v>0</v>
      </c>
      <c r="G2572" s="113"/>
    </row>
    <row r="2573" spans="1:7" ht="63.75" thickBot="1">
      <c r="A2573" s="60">
        <f>'متره برق'!P6391</f>
        <v>282305</v>
      </c>
      <c r="B2573" s="60" t="str">
        <f>'متره برق'!Q6391</f>
        <v>چهار راهي سيني کابل به عرض 500 ميليمتر، پانچ شده متقاطع، ساخته شده ازورق گالوانيزه به ضخامت 1/5 ميليمتر، بايك لبه 4 سانتيمتري  و يك لبه يك سانتيمتري.</v>
      </c>
      <c r="C2573" s="60" t="str">
        <f>'متره برق'!R6391</f>
        <v>عدد</v>
      </c>
      <c r="D2573" s="60">
        <f>'متره برق'!S6391</f>
        <v>589500</v>
      </c>
      <c r="E2573" s="94" t="e">
        <f>VLOOKUP(A2573,'متره برق'!A:K,9,FALSE)</f>
        <v>#N/A</v>
      </c>
      <c r="F2573" s="97">
        <f t="shared" si="96"/>
        <v>0</v>
      </c>
      <c r="G2573" s="113"/>
    </row>
    <row r="2574" spans="1:7" ht="63.75" thickBot="1">
      <c r="A2574" s="60">
        <f>'متره برق'!P6392</f>
        <v>282306</v>
      </c>
      <c r="B2574" s="60" t="str">
        <f>'متره برق'!Q6392</f>
        <v>چهار راهي سيني کابل به عرض 600 ميليمتر، پانچ شده متقاطع، ساخته شده ازورق گالوانيزه به ضخامت 1/5 ميليمتر، بايك لبه 4 سانتيمتري  و يك لبه يك سانتيمتري.</v>
      </c>
      <c r="C2574" s="60" t="str">
        <f>'متره برق'!R6392</f>
        <v>عدد</v>
      </c>
      <c r="D2574" s="60">
        <f>'متره برق'!S6392</f>
        <v>684500</v>
      </c>
      <c r="E2574" s="94" t="e">
        <f>VLOOKUP(A2574,'متره برق'!A:K,9,FALSE)</f>
        <v>#N/A</v>
      </c>
      <c r="F2574" s="97">
        <f t="shared" si="96"/>
        <v>0</v>
      </c>
      <c r="G2574" s="113"/>
    </row>
    <row r="2575" spans="1:7" ht="48" thickBot="1">
      <c r="A2575" s="60">
        <f>'متره برق'!P6393</f>
        <v>282401</v>
      </c>
      <c r="B2575" s="60" t="str">
        <f>'متره برق'!Q6393</f>
        <v>نگهدارنده (ساپورت) افقي پرسي زير سيني، ساخته شده از ورق گالوانيزه به ضخامت 2/5 ميليمتر براي سيني به عرض 100 ميليمتر.</v>
      </c>
      <c r="C2575" s="60" t="str">
        <f>'متره برق'!R6393</f>
        <v>عدد</v>
      </c>
      <c r="D2575" s="60">
        <f>'متره برق'!S6393</f>
        <v>58900</v>
      </c>
      <c r="E2575" s="94" t="e">
        <f>VLOOKUP(A2575,'متره برق'!A:K,9,FALSE)</f>
        <v>#N/A</v>
      </c>
      <c r="F2575" s="97">
        <f t="shared" si="96"/>
        <v>0</v>
      </c>
      <c r="G2575" s="113"/>
    </row>
    <row r="2576" spans="1:7" ht="48" thickBot="1">
      <c r="A2576" s="60">
        <f>'متره برق'!P6394</f>
        <v>282402</v>
      </c>
      <c r="B2576" s="60" t="str">
        <f>'متره برق'!Q6394</f>
        <v>نگهدارنده (ساپورت) افقي پرسي زير سيني، ساخته شده از ورق گالوانيزه به ضخامت 2/5 ميليمتر براي سيني به عرض 200 ميليمتر.</v>
      </c>
      <c r="C2576" s="60" t="str">
        <f>'متره برق'!R6394</f>
        <v>عدد</v>
      </c>
      <c r="D2576" s="60">
        <f>'متره برق'!S6394</f>
        <v>67200</v>
      </c>
      <c r="E2576" s="94" t="e">
        <f>VLOOKUP(A2576,'متره برق'!A:K,9,FALSE)</f>
        <v>#N/A</v>
      </c>
      <c r="F2576" s="97">
        <f t="shared" si="96"/>
        <v>0</v>
      </c>
      <c r="G2576" s="113"/>
    </row>
    <row r="2577" spans="1:7" ht="48" thickBot="1">
      <c r="A2577" s="60">
        <f>'متره برق'!P6395</f>
        <v>282403</v>
      </c>
      <c r="B2577" s="60" t="str">
        <f>'متره برق'!Q6395</f>
        <v>نگهدارنده (ساپورت) افقي پرسي زير سيني، ساخته شده از ورق گالوانيزه به ضخامت 2/5 ميليمتر براي سيني به عرض 300 ميليمتر.</v>
      </c>
      <c r="C2577" s="60" t="str">
        <f>'متره برق'!R6395</f>
        <v>عدد</v>
      </c>
      <c r="D2577" s="60">
        <f>'متره برق'!S6395</f>
        <v>75500</v>
      </c>
      <c r="E2577" s="94" t="e">
        <f>VLOOKUP(A2577,'متره برق'!A:K,9,FALSE)</f>
        <v>#N/A</v>
      </c>
      <c r="F2577" s="97">
        <f t="shared" si="96"/>
        <v>0</v>
      </c>
      <c r="G2577" s="113"/>
    </row>
    <row r="2578" spans="1:7" ht="48" thickBot="1">
      <c r="A2578" s="60">
        <f>'متره برق'!P6396</f>
        <v>282404</v>
      </c>
      <c r="B2578" s="60" t="str">
        <f>'متره برق'!Q6396</f>
        <v>نگهدارنده (ساپورت) افقي پرسي زير سيني، ساخته شده از ورق گالوانيزه به ضخامت 2/5 ميليمتر براي سيني به عرض 400 ميليمتر.</v>
      </c>
      <c r="C2578" s="60" t="str">
        <f>'متره برق'!R6396</f>
        <v>عدد</v>
      </c>
      <c r="D2578" s="60">
        <f>'متره برق'!S6396</f>
        <v>79700</v>
      </c>
      <c r="E2578" s="94" t="e">
        <f>VLOOKUP(A2578,'متره برق'!A:K,9,FALSE)</f>
        <v>#N/A</v>
      </c>
      <c r="F2578" s="97">
        <f t="shared" si="96"/>
        <v>0</v>
      </c>
      <c r="G2578" s="113"/>
    </row>
    <row r="2579" spans="1:7" ht="48" thickBot="1">
      <c r="A2579" s="60">
        <f>'متره برق'!P6397</f>
        <v>282405</v>
      </c>
      <c r="B2579" s="60" t="str">
        <f>'متره برق'!Q6397</f>
        <v>نگهدارنده (ساپورت) افقي پرسي زير سيني، ساخته شده از ورق گالوانيزه به ضخامت 2/5 ميليمتر براي سيني به عرض 500 ميليمتر.</v>
      </c>
      <c r="C2579" s="60" t="str">
        <f>'متره برق'!R6397</f>
        <v>عدد</v>
      </c>
      <c r="D2579" s="60">
        <f>'متره برق'!S6397</f>
        <v>87000</v>
      </c>
      <c r="E2579" s="94" t="e">
        <f>VLOOKUP(A2579,'متره برق'!A:K,9,FALSE)</f>
        <v>#N/A</v>
      </c>
      <c r="F2579" s="97">
        <f t="shared" si="96"/>
        <v>0</v>
      </c>
      <c r="G2579" s="113"/>
    </row>
    <row r="2580" spans="1:7" ht="48" thickBot="1">
      <c r="A2580" s="60">
        <f>'متره برق'!P6398</f>
        <v>282406</v>
      </c>
      <c r="B2580" s="60" t="str">
        <f>'متره برق'!Q6398</f>
        <v>نگهدارنده (ساپورت) افقي پرسي زير سيني، ساخته شده از ورق گالوانيزه به ضخامت 2/5 ميليمتر براي سيني به عرض 600 ميليمتر.</v>
      </c>
      <c r="C2580" s="60" t="str">
        <f>'متره برق'!R6398</f>
        <v>عدد</v>
      </c>
      <c r="D2580" s="60">
        <f>'متره برق'!S6398</f>
        <v>93200</v>
      </c>
      <c r="E2580" s="94" t="e">
        <f>VLOOKUP(A2580,'متره برق'!A:K,9,FALSE)</f>
        <v>#N/A</v>
      </c>
      <c r="F2580" s="97">
        <f t="shared" si="96"/>
        <v>0</v>
      </c>
      <c r="G2580" s="113"/>
    </row>
    <row r="2581" spans="1:7" ht="63.75" thickBot="1">
      <c r="A2581" s="60">
        <f>'متره برق'!P6399</f>
        <v>282501</v>
      </c>
      <c r="B2581" s="60" t="str">
        <f>'متره برق'!Q6399</f>
        <v>ناوداني عمودي به طول 200 ميليمتر براي نصب نگهدارنده‌هاي افقي رديف‌هاي 282401 تا 282406، ساخته شده از ورق گالوانيزه به ضخامت 2/5 ميليمتر براي يک رديف سيني.</v>
      </c>
      <c r="C2581" s="60" t="str">
        <f>'متره برق'!R6399</f>
        <v>عدد</v>
      </c>
      <c r="D2581" s="60">
        <f>'متره برق'!S6399</f>
        <v>73700</v>
      </c>
      <c r="E2581" s="94" t="e">
        <f>VLOOKUP(A2581,'متره برق'!A:K,9,FALSE)</f>
        <v>#N/A</v>
      </c>
      <c r="F2581" s="97">
        <f t="shared" si="96"/>
        <v>0</v>
      </c>
      <c r="G2581" s="113"/>
    </row>
    <row r="2582" spans="1:7" ht="63.75" thickBot="1">
      <c r="A2582" s="60">
        <f>'متره برق'!P6400</f>
        <v>282502</v>
      </c>
      <c r="B2582" s="60" t="str">
        <f>'متره برق'!Q6400</f>
        <v>ناوداني عمودي به طول 400 ميليمتر براي نصب نگهدارنده‌هاي افقي رديف‌هاي 282401 تا 282406، ساخته شده از ورق گالوانيزه به ضخامت 2/5 ميليمتر براي دو رديف سيني.</v>
      </c>
      <c r="C2582" s="60" t="str">
        <f>'متره برق'!R6400</f>
        <v>عدد</v>
      </c>
      <c r="D2582" s="60">
        <f>'متره برق'!S6400</f>
        <v>100500</v>
      </c>
      <c r="E2582" s="94" t="e">
        <f>VLOOKUP(A2582,'متره برق'!A:K,9,FALSE)</f>
        <v>#N/A</v>
      </c>
      <c r="F2582" s="97">
        <f t="shared" si="96"/>
        <v>0</v>
      </c>
      <c r="G2582" s="113"/>
    </row>
    <row r="2583" spans="1:7" ht="63.75" thickBot="1">
      <c r="A2583" s="60">
        <f>'متره برق'!P6401</f>
        <v>282503</v>
      </c>
      <c r="B2583" s="60" t="str">
        <f>'متره برق'!Q6401</f>
        <v>ناوداني عمودي به طول 800 ميليمتر براي نصب نگهدارنده‌هاي افقي رديف‌هاي 282401 تا 282406، ساخته شده از ورق گالوانيزه به ضخامت 2/5 ميليمتر براي سه رديف سيني.</v>
      </c>
      <c r="C2583" s="60" t="str">
        <f>'متره برق'!R6401</f>
        <v>عدد</v>
      </c>
      <c r="D2583" s="60">
        <f>'متره برق'!S6401</f>
        <v>152500</v>
      </c>
      <c r="E2583" s="94" t="e">
        <f>VLOOKUP(A2583,'متره برق'!A:K,9,FALSE)</f>
        <v>#N/A</v>
      </c>
      <c r="F2583" s="97">
        <f t="shared" si="96"/>
        <v>0</v>
      </c>
      <c r="G2583" s="113"/>
    </row>
    <row r="2584" spans="1:7" ht="48" thickBot="1">
      <c r="A2584" s="60">
        <f>'متره برق'!P6402</f>
        <v>282601</v>
      </c>
      <c r="B2584" s="60" t="str">
        <f>'متره برق'!Q6402</f>
        <v>نردبان کابل به عرض 20 سانتيمتر، ساخته شده از ورق گالوانيزه به ضخامت 1/5 ميليمتر و با فاصله پله‌هاي 25 سانتيمتري و با لبه نردبان 6 سانتيمتري.</v>
      </c>
      <c r="C2584" s="60" t="str">
        <f>'متره برق'!R6402</f>
        <v>مترطول</v>
      </c>
      <c r="D2584" s="60">
        <f>'متره برق'!S6402</f>
        <v>242000</v>
      </c>
      <c r="E2584" s="94" t="e">
        <f>VLOOKUP(A2584,'متره برق'!A:K,9,FALSE)</f>
        <v>#N/A</v>
      </c>
      <c r="F2584" s="97">
        <f t="shared" si="96"/>
        <v>0</v>
      </c>
      <c r="G2584" s="113"/>
    </row>
    <row r="2585" spans="1:7" ht="48" thickBot="1">
      <c r="A2585" s="60">
        <f>'متره برق'!P6403</f>
        <v>282602</v>
      </c>
      <c r="B2585" s="60" t="str">
        <f>'متره برق'!Q6403</f>
        <v>نردبان کابل به عرض 30 سانتيمتر، ساخته شده از ورق گالوانيزه به ضخامت 1/5 ميليمتر و با فاصله پله‌هاي 25 سانتيمتري و با لبه نردبان 6 سانتيمتري.</v>
      </c>
      <c r="C2585" s="60" t="str">
        <f>'متره برق'!R6403</f>
        <v>مترطول</v>
      </c>
      <c r="D2585" s="60">
        <f>'متره برق'!S6403</f>
        <v>264500</v>
      </c>
      <c r="E2585" s="94" t="e">
        <f>VLOOKUP(A2585,'متره برق'!A:K,9,FALSE)</f>
        <v>#N/A</v>
      </c>
      <c r="F2585" s="97">
        <f t="shared" si="96"/>
        <v>0</v>
      </c>
      <c r="G2585" s="113"/>
    </row>
    <row r="2586" spans="1:7" ht="48" thickBot="1">
      <c r="A2586" s="60">
        <f>'متره برق'!P6404</f>
        <v>282603</v>
      </c>
      <c r="B2586" s="60" t="str">
        <f>'متره برق'!Q6404</f>
        <v>نردبان کابل به عرض 40 سانتيمتر، ساخته شده از ورق گالوانيزه به ضخامت 1/5 ميليمتر و با فاصله پله‌هاي 25 سانتيمتري و با لبه نردبان 6 سانتيمتري.</v>
      </c>
      <c r="C2586" s="60" t="str">
        <f>'متره برق'!R6404</f>
        <v>عدد</v>
      </c>
      <c r="D2586" s="60">
        <f>'متره برق'!S6404</f>
        <v>305000</v>
      </c>
      <c r="E2586" s="94" t="e">
        <f>VLOOKUP(A2586,'متره برق'!A:K,9,FALSE)</f>
        <v>#N/A</v>
      </c>
      <c r="F2586" s="97">
        <f t="shared" si="96"/>
        <v>0</v>
      </c>
      <c r="G2586" s="113"/>
    </row>
    <row r="2587" spans="1:7" ht="48" thickBot="1">
      <c r="A2587" s="60">
        <f>'متره برق'!P6405</f>
        <v>282604</v>
      </c>
      <c r="B2587" s="60" t="str">
        <f>'متره برق'!Q6405</f>
        <v>نردبان کابل به عرض 50 سانتيمتر، ساخته شده از ورق گالوانيزه به ضخامت 1/5 ميليمتر و با فاصله پله‌هاي 25 سانتيمتري و با لبه نردبان 6 سانتيمتري.</v>
      </c>
      <c r="C2587" s="60" t="str">
        <f>'متره برق'!R6405</f>
        <v>مترطول</v>
      </c>
      <c r="D2587" s="60">
        <f>'متره برق'!S6405</f>
        <v>357500</v>
      </c>
      <c r="E2587" s="94" t="e">
        <f>VLOOKUP(A2587,'متره برق'!A:K,9,FALSE)</f>
        <v>#N/A</v>
      </c>
      <c r="F2587" s="97">
        <f t="shared" si="96"/>
        <v>0</v>
      </c>
      <c r="G2587" s="113"/>
    </row>
    <row r="2588" spans="1:7" ht="48" thickBot="1">
      <c r="A2588" s="60">
        <f>'متره برق'!P6406</f>
        <v>282605</v>
      </c>
      <c r="B2588" s="60" t="str">
        <f>'متره برق'!Q6406</f>
        <v>نردبان کابل به عرض 60 سانتيمتر، ساخته شده از ورق گالوانيزه به ضخامت 1/5 ميليمتر و با فاصله پله‌هاي 25 سانتيمتري و با لبه نردبان 6 سانتيمتري.</v>
      </c>
      <c r="C2588" s="60" t="str">
        <f>'متره برق'!R6406</f>
        <v>مترطول</v>
      </c>
      <c r="D2588" s="60">
        <f>'متره برق'!S6406</f>
        <v>404000</v>
      </c>
      <c r="E2588" s="94" t="e">
        <f>VLOOKUP(A2588,'متره برق'!A:K,9,FALSE)</f>
        <v>#N/A</v>
      </c>
      <c r="F2588" s="97">
        <f t="shared" si="96"/>
        <v>0</v>
      </c>
      <c r="G2588" s="113"/>
    </row>
    <row r="2589" spans="1:7" ht="48" thickBot="1">
      <c r="A2589" s="60">
        <f>'متره برق'!P6407</f>
        <v>282606</v>
      </c>
      <c r="B2589" s="60" t="str">
        <f>'متره برق'!Q6407</f>
        <v>نردبان کابل به عرض 75 سانتيمتر، ساخته شده از ورق گالوانيزه به ضخامت 1/5 ميليمتر و با فاصله پله‌هاي 25 سانتيمتري و با لبه نردبان 6 سانتيمتري.</v>
      </c>
      <c r="C2589" s="60" t="str">
        <f>'متره برق'!R6407</f>
        <v>مترطول</v>
      </c>
      <c r="D2589" s="60">
        <f>'متره برق'!S6407</f>
        <v>477000</v>
      </c>
      <c r="E2589" s="94" t="e">
        <f>VLOOKUP(A2589,'متره برق'!A:K,9,FALSE)</f>
        <v>#N/A</v>
      </c>
      <c r="F2589" s="97">
        <f t="shared" si="96"/>
        <v>0</v>
      </c>
      <c r="G2589" s="113"/>
    </row>
    <row r="2590" spans="1:7" ht="48" thickBot="1">
      <c r="A2590" s="60">
        <f>'متره برق'!P6408</f>
        <v>282701</v>
      </c>
      <c r="B2590" s="60" t="str">
        <f>'متره برق'!Q6408</f>
        <v>زانوي افقي نردبان کابل به عرض 20 سانتيمتر، ساخته شده از ورق گالوانيزه به ضخامت 1/5 ميليمتر و با فاصله پله‌هاي 25 سانتيمتري و با لبه نردبان 6 سانتيمتري.</v>
      </c>
      <c r="C2590" s="60" t="str">
        <f>'متره برق'!R6408</f>
        <v>عدد</v>
      </c>
      <c r="D2590" s="60">
        <f>'متره برق'!S6408</f>
        <v>255500</v>
      </c>
      <c r="E2590" s="94" t="e">
        <f>VLOOKUP(A2590,'متره برق'!A:K,9,FALSE)</f>
        <v>#N/A</v>
      </c>
      <c r="F2590" s="97">
        <f t="shared" si="96"/>
        <v>0</v>
      </c>
      <c r="G2590" s="113"/>
    </row>
    <row r="2591" spans="1:7" ht="48" thickBot="1">
      <c r="A2591" s="60">
        <f>'متره برق'!P6409</f>
        <v>282702</v>
      </c>
      <c r="B2591" s="60" t="str">
        <f>'متره برق'!Q6409</f>
        <v>زانوي افقي نردبان کابل به عرض 30 سانتيمتر، ساخته شده از ورق گالوانيزه به ضخامت 1/5 ميليمتر و با فاصله پله‌هاي 25 سانتيمتري و با لبه نردبان 6 سانتيمتري.</v>
      </c>
      <c r="C2591" s="60" t="str">
        <f>'متره برق'!R6409</f>
        <v>عدد</v>
      </c>
      <c r="D2591" s="60">
        <f>'متره برق'!S6409</f>
        <v>285000</v>
      </c>
      <c r="E2591" s="94" t="e">
        <f>VLOOKUP(A2591,'متره برق'!A:K,9,FALSE)</f>
        <v>#N/A</v>
      </c>
      <c r="F2591" s="97">
        <f t="shared" si="96"/>
        <v>0</v>
      </c>
      <c r="G2591" s="113"/>
    </row>
    <row r="2592" spans="1:7" ht="48" thickBot="1">
      <c r="A2592" s="60">
        <f>'متره برق'!P6410</f>
        <v>282703</v>
      </c>
      <c r="B2592" s="60" t="str">
        <f>'متره برق'!Q6410</f>
        <v>زانوي افقي نردبان کابل به عرض 40 سانتيمتر، ساخته شده از ورق گالوانيزه به ضخامت 1/5 ميليمتر و با فاصله پله‌هاي 25 سانتيمتري و با لبه نردبان 6 سانتيمتري.</v>
      </c>
      <c r="C2592" s="60" t="str">
        <f>'متره برق'!R6410</f>
        <v>عدد</v>
      </c>
      <c r="D2592" s="60">
        <f>'متره برق'!S6410</f>
        <v>328000</v>
      </c>
      <c r="E2592" s="94" t="e">
        <f>VLOOKUP(A2592,'متره برق'!A:K,9,FALSE)</f>
        <v>#N/A</v>
      </c>
      <c r="F2592" s="97">
        <f t="shared" si="96"/>
        <v>0</v>
      </c>
      <c r="G2592" s="113"/>
    </row>
    <row r="2593" spans="1:7" ht="48" thickBot="1">
      <c r="A2593" s="60">
        <f>'متره برق'!P6411</f>
        <v>282704</v>
      </c>
      <c r="B2593" s="60" t="str">
        <f>'متره برق'!Q6411</f>
        <v>زانوي افقي نردبان کابل به عرض 50 سانتيمتر، ساخته شده از ورق گالوانيزه به ضخامت 1/5 ميليمتر و با فاصله پله‌هاي 25 سانتيمتري و با لبه نردبان 6 سانتيمتري.</v>
      </c>
      <c r="C2593" s="60" t="str">
        <f>'متره برق'!R6411</f>
        <v>عدد</v>
      </c>
      <c r="D2593" s="60">
        <f>'متره برق'!S6411</f>
        <v>371500</v>
      </c>
      <c r="E2593" s="94" t="e">
        <f>VLOOKUP(A2593,'متره برق'!A:K,9,FALSE)</f>
        <v>#N/A</v>
      </c>
      <c r="F2593" s="97">
        <f t="shared" si="96"/>
        <v>0</v>
      </c>
      <c r="G2593" s="113"/>
    </row>
    <row r="2594" spans="1:7" ht="48" thickBot="1">
      <c r="A2594" s="60">
        <f>'متره برق'!P6412</f>
        <v>282705</v>
      </c>
      <c r="B2594" s="60" t="str">
        <f>'متره برق'!Q6412</f>
        <v>زانوي افقي نردبان کابل به عرض 60 سانتيمتر، ساخته شده از ورق گالوانيزه به ضخامت 1/5 ميليمتر و با فاصله پله‌هاي 25 سانتيمتري و با لبه نردبان 6 سانتيمتري.</v>
      </c>
      <c r="C2594" s="60" t="str">
        <f>'متره برق'!R6412</f>
        <v>عدد</v>
      </c>
      <c r="D2594" s="60">
        <f>'متره برق'!S6412</f>
        <v>430500</v>
      </c>
      <c r="E2594" s="94" t="e">
        <f>VLOOKUP(A2594,'متره برق'!A:K,9,FALSE)</f>
        <v>#N/A</v>
      </c>
      <c r="F2594" s="97">
        <f t="shared" si="96"/>
        <v>0</v>
      </c>
      <c r="G2594" s="113"/>
    </row>
    <row r="2595" spans="1:7" ht="48" thickBot="1">
      <c r="A2595" s="60">
        <f>'متره برق'!P6413</f>
        <v>282706</v>
      </c>
      <c r="B2595" s="60" t="str">
        <f>'متره برق'!Q6413</f>
        <v>زانوي افقي نردبان کابل به عرض 75 سانتيمتر، ساخته شده از ورق گالوانيزه به ضخامت 1/5 ميليمتر و با فاصله پله‌هاي 25 سانتيمتري و با لبه نردبان 6 سانتيمتري.</v>
      </c>
      <c r="C2595" s="60" t="str">
        <f>'متره برق'!R6413</f>
        <v>عدد</v>
      </c>
      <c r="D2595" s="60">
        <f>'متره برق'!S6413</f>
        <v>479500</v>
      </c>
      <c r="E2595" s="94" t="e">
        <f>VLOOKUP(A2595,'متره برق'!A:K,9,FALSE)</f>
        <v>#N/A</v>
      </c>
      <c r="F2595" s="97">
        <f t="shared" si="96"/>
        <v>0</v>
      </c>
      <c r="G2595" s="113"/>
    </row>
    <row r="2596" spans="1:7" ht="48" thickBot="1">
      <c r="A2596" s="60">
        <f>'متره برق'!P6414</f>
        <v>282801</v>
      </c>
      <c r="B2596" s="60" t="str">
        <f>'متره برق'!Q6414</f>
        <v>سه راهي نردبان کابل به عرض 20 سانتيمتر، ساخته شده از ورق گالوانيزه به ضخامت 1/5 ميليمتر و با فاصله پله‌هاي 25 سانتيمتري و با لبه نردبان 6 سانتيمتري.</v>
      </c>
      <c r="C2596" s="60" t="str">
        <f>'متره برق'!R6414</f>
        <v>عدد</v>
      </c>
      <c r="D2596" s="60">
        <f>'متره برق'!S6414</f>
        <v>297000</v>
      </c>
      <c r="E2596" s="94" t="e">
        <f>VLOOKUP(A2596,'متره برق'!A:K,9,FALSE)</f>
        <v>#N/A</v>
      </c>
      <c r="F2596" s="97">
        <f t="shared" si="96"/>
        <v>0</v>
      </c>
      <c r="G2596" s="113"/>
    </row>
    <row r="2597" spans="1:7" ht="48" thickBot="1">
      <c r="A2597" s="60">
        <f>'متره برق'!P6415</f>
        <v>282802</v>
      </c>
      <c r="B2597" s="60" t="str">
        <f>'متره برق'!Q6415</f>
        <v>سه راهي نردبان کابل به عرض 30 سانتيمتر، ساخته شده از ورق گالوانيزه به ضخامت 1/5 ميليمتر و با فاصله پله‌هاي 25 سانتيمتري و با لبه نردبان 6 سانتيمتري.</v>
      </c>
      <c r="C2597" s="60" t="str">
        <f>'متره برق'!R6415</f>
        <v>عدد</v>
      </c>
      <c r="D2597" s="60">
        <f>'متره برق'!S6415</f>
        <v>328500</v>
      </c>
      <c r="E2597" s="94" t="e">
        <f>VLOOKUP(A2597,'متره برق'!A:K,9,FALSE)</f>
        <v>#N/A</v>
      </c>
      <c r="F2597" s="97">
        <f t="shared" si="96"/>
        <v>0</v>
      </c>
      <c r="G2597" s="113"/>
    </row>
    <row r="2598" spans="1:7" ht="48" thickBot="1">
      <c r="A2598" s="60">
        <f>'متره برق'!P6416</f>
        <v>282803</v>
      </c>
      <c r="B2598" s="60" t="str">
        <f>'متره برق'!Q6416</f>
        <v>سه راهي نردبان کابل به عرض 40 سانتيمتر، ساخته شده از ورق گالوانيزه به ضخامت 1/5 ميليمتر و با فاصله پله‌هاي 25 سانتيمتري و با لبه نردبان 6 سانتيمتري.</v>
      </c>
      <c r="C2598" s="60" t="str">
        <f>'متره برق'!R6416</f>
        <v>عدد</v>
      </c>
      <c r="D2598" s="60">
        <f>'متره برق'!S6416</f>
        <v>350000</v>
      </c>
      <c r="E2598" s="94" t="e">
        <f>VLOOKUP(A2598,'متره برق'!A:K,9,FALSE)</f>
        <v>#N/A</v>
      </c>
      <c r="F2598" s="97">
        <f t="shared" si="96"/>
        <v>0</v>
      </c>
      <c r="G2598" s="113"/>
    </row>
    <row r="2599" spans="1:7" ht="48" thickBot="1">
      <c r="A2599" s="60">
        <f>'متره برق'!P6417</f>
        <v>282804</v>
      </c>
      <c r="B2599" s="60" t="str">
        <f>'متره برق'!Q6417</f>
        <v>سه راهي نردبان کابل به عرض 50 سانتيمتر، ساخته شده از ورق گالوانيزه به ضخامت 1/5 ميليمتر و با فاصله پله‌هاي 25 سانتيمتري و با لبه نردبان 6 سانتيمتري.</v>
      </c>
      <c r="C2599" s="60" t="str">
        <f>'متره برق'!R6417</f>
        <v>عدد</v>
      </c>
      <c r="D2599" s="60">
        <f>'متره برق'!S6417</f>
        <v>393000</v>
      </c>
      <c r="E2599" s="94" t="e">
        <f>VLOOKUP(A2599,'متره برق'!A:K,9,FALSE)</f>
        <v>#N/A</v>
      </c>
      <c r="F2599" s="97">
        <f t="shared" si="96"/>
        <v>0</v>
      </c>
      <c r="G2599" s="113"/>
    </row>
    <row r="2600" spans="1:7" ht="48" thickBot="1">
      <c r="A2600" s="60">
        <f>'متره برق'!P6418</f>
        <v>282805</v>
      </c>
      <c r="B2600" s="60" t="str">
        <f>'متره برق'!Q6418</f>
        <v>سه راهي نردبان کابل به عرض 60 سانتيمتر، ساخته شده از ورق گالوانيزه به ضخامت 1/5 ميليمتر و با فاصله پله‌هاي 25 سانتيمتري و با لبه نردبان 6 سانتيمتري.</v>
      </c>
      <c r="C2600" s="60" t="str">
        <f>'متره برق'!R6418</f>
        <v>عدد</v>
      </c>
      <c r="D2600" s="60">
        <f>'متره برق'!S6418</f>
        <v>452000</v>
      </c>
      <c r="E2600" s="94" t="e">
        <f>VLOOKUP(A2600,'متره برق'!A:K,9,FALSE)</f>
        <v>#N/A</v>
      </c>
      <c r="F2600" s="97">
        <f t="shared" si="96"/>
        <v>0</v>
      </c>
      <c r="G2600" s="113"/>
    </row>
    <row r="2601" spans="1:7" ht="48" thickBot="1">
      <c r="A2601" s="60">
        <f>'متره برق'!P6419</f>
        <v>282806</v>
      </c>
      <c r="B2601" s="60" t="str">
        <f>'متره برق'!Q6419</f>
        <v>سه راهي نردبان کابل به عرض 75 سانتيمتر، ساخته شده از ورق گالوانيزه به ضخامت 1/5 ميليمتر و با فاصله پله‌هاي 25 سانتيمتري و با لبه نردبان 6 سانتيمتري.</v>
      </c>
      <c r="C2601" s="60" t="str">
        <f>'متره برق'!R6419</f>
        <v>عدد</v>
      </c>
      <c r="D2601" s="60">
        <f>'متره برق'!S6419</f>
        <v>501000</v>
      </c>
      <c r="E2601" s="94" t="e">
        <f>VLOOKUP(A2601,'متره برق'!A:K,9,FALSE)</f>
        <v>#N/A</v>
      </c>
      <c r="F2601" s="97">
        <f t="shared" si="96"/>
        <v>0</v>
      </c>
      <c r="G2601" s="113"/>
    </row>
    <row r="2602" spans="1:7" ht="48" thickBot="1">
      <c r="A2602" s="60">
        <f>'متره برق'!P6420</f>
        <v>282901</v>
      </c>
      <c r="B2602" s="60" t="str">
        <f>'متره برق'!Q6420</f>
        <v>چهار راهي نردبان کابل به عرض 20 سانتيمتر، ساخته شده از ورق گالوانيزه به ضخامت 1/5 ميليمتر و با فاصله پله‌هاي 25 سانتيمتري و با لبه نردبان 6 سانتيمتري.</v>
      </c>
      <c r="C2602" s="60" t="str">
        <f>'متره برق'!R6420</f>
        <v>عدد</v>
      </c>
      <c r="D2602" s="60">
        <f>'متره برق'!S6420</f>
        <v>318500</v>
      </c>
      <c r="E2602" s="94" t="e">
        <f>VLOOKUP(A2602,'متره برق'!A:K,9,FALSE)</f>
        <v>#N/A</v>
      </c>
      <c r="F2602" s="97">
        <f t="shared" si="96"/>
        <v>0</v>
      </c>
      <c r="G2602" s="113"/>
    </row>
    <row r="2603" spans="1:7" ht="48" thickBot="1">
      <c r="A2603" s="60">
        <f>'متره برق'!P6421</f>
        <v>282902</v>
      </c>
      <c r="B2603" s="60" t="str">
        <f>'متره برق'!Q6421</f>
        <v>چهار راهي نردبان کابل به عرض 30 سانتيمتر، ساخته شده از ورق گالوانيزه به ضخامت 1/5 ميليمتر و با فاصله پله‌هاي 25 سانتيمتري و با لبه نردبان 6 سانتيمتري.</v>
      </c>
      <c r="C2603" s="60" t="str">
        <f>'متره برق'!R6421</f>
        <v>عدد</v>
      </c>
      <c r="D2603" s="60">
        <f>'متره برق'!S6421</f>
        <v>350000</v>
      </c>
      <c r="E2603" s="94" t="e">
        <f>VLOOKUP(A2603,'متره برق'!A:K,9,FALSE)</f>
        <v>#N/A</v>
      </c>
      <c r="F2603" s="97">
        <f t="shared" si="96"/>
        <v>0</v>
      </c>
      <c r="G2603" s="113"/>
    </row>
    <row r="2604" spans="1:7" ht="48" thickBot="1">
      <c r="A2604" s="60">
        <f>'متره برق'!P6422</f>
        <v>282903</v>
      </c>
      <c r="B2604" s="60" t="str">
        <f>'متره برق'!Q6422</f>
        <v>چهار راهي نردبان کابل به عرض 40 سانتيمتر، ساخته شده از ورق گالوانيزه به ضخامت 1/5 ميليمتر و با فاصله پله‌هاي 25 سانتيمتري و با لبه نردبان 6 سانتيمتري.</v>
      </c>
      <c r="C2604" s="60" t="str">
        <f>'متره برق'!R6422</f>
        <v>عدد</v>
      </c>
      <c r="D2604" s="60">
        <f>'متره برق'!S6422</f>
        <v>371500</v>
      </c>
      <c r="E2604" s="94" t="e">
        <f>VLOOKUP(A2604,'متره برق'!A:K,9,FALSE)</f>
        <v>#N/A</v>
      </c>
      <c r="F2604" s="97">
        <f t="shared" si="96"/>
        <v>0</v>
      </c>
      <c r="G2604" s="113"/>
    </row>
    <row r="2605" spans="1:7" ht="48" thickBot="1">
      <c r="A2605" s="60">
        <f>'متره برق'!P6423</f>
        <v>282904</v>
      </c>
      <c r="B2605" s="60" t="str">
        <f>'متره برق'!Q6423</f>
        <v>چهار راهي نردبان کابل به عرض 50 سانتيمتر، ساخته شده از ورق گالوانيزه به ضخامت 1/5 ميليمتر و با فاصله پله‌هاي 25 سانتيمتري و با لبه نردبان 6 سانتيمتري.</v>
      </c>
      <c r="C2605" s="60" t="str">
        <f>'متره برق'!R6423</f>
        <v>عدد</v>
      </c>
      <c r="D2605" s="60">
        <f>'متره برق'!S6423</f>
        <v>414500</v>
      </c>
      <c r="E2605" s="94" t="e">
        <f>VLOOKUP(A2605,'متره برق'!A:K,9,FALSE)</f>
        <v>#N/A</v>
      </c>
      <c r="F2605" s="97">
        <f t="shared" si="96"/>
        <v>0</v>
      </c>
      <c r="G2605" s="113"/>
    </row>
    <row r="2606" spans="1:7" ht="48" thickBot="1">
      <c r="A2606" s="60">
        <f>'متره برق'!P6424</f>
        <v>282905</v>
      </c>
      <c r="B2606" s="60" t="str">
        <f>'متره برق'!Q6424</f>
        <v>چهار راهي نردبان کابل به عرض 60 سانتيمتر، ساخته شده از ورق گالوانيزه به ضخامت 1/5 ميليمتر و با فاصله پله‌هاي 25 سانتيمتري و با لبه نردبان 6 سانتيمتري.</v>
      </c>
      <c r="C2606" s="60" t="str">
        <f>'متره برق'!R6424</f>
        <v>عدد</v>
      </c>
      <c r="D2606" s="60">
        <f>'متره برق'!S6424</f>
        <v>473500</v>
      </c>
      <c r="E2606" s="94" t="e">
        <f>VLOOKUP(A2606,'متره برق'!A:K,9,FALSE)</f>
        <v>#N/A</v>
      </c>
      <c r="F2606" s="97">
        <f t="shared" si="96"/>
        <v>0</v>
      </c>
      <c r="G2606" s="113"/>
    </row>
    <row r="2607" spans="1:7" ht="48" thickBot="1">
      <c r="A2607" s="60">
        <f>'متره برق'!P6425</f>
        <v>282906</v>
      </c>
      <c r="B2607" s="60" t="str">
        <f>'متره برق'!Q6425</f>
        <v>چهار راهي نردبان کابل به عرض 75 سانتيمتر، ساخته شده از ورق گالوانيزه به ضخامت 1/5 ميليمتر و با فاصله پله‌هاي 25 سانتيمتري و با لبه نردبان 6 سانتيمتري.</v>
      </c>
      <c r="C2607" s="60" t="str">
        <f>'متره برق'!R6425</f>
        <v>عدد</v>
      </c>
      <c r="D2607" s="60">
        <f>'متره برق'!S6425</f>
        <v>522500</v>
      </c>
      <c r="E2607" s="94" t="e">
        <f>VLOOKUP(A2607,'متره برق'!A:K,9,FALSE)</f>
        <v>#N/A</v>
      </c>
      <c r="F2607" s="97">
        <f t="shared" si="96"/>
        <v>0</v>
      </c>
      <c r="G2607" s="113"/>
    </row>
    <row r="2608" spans="1:7" ht="63.75" thickBot="1">
      <c r="A2608" s="60">
        <f>'متره برق'!P6426</f>
        <v>283001</v>
      </c>
      <c r="B2608" s="60" t="str">
        <f>'متره برق'!Q6426</f>
        <v>جداکننده (Divider) سيني کابل و نردبان کابل، ساخته شده از ورق گالوانيزه به ضخامت 21/5 ميليمتر، مناسب براي رديف‌هاي 282001 الي 282006 و 282601 الي 282606.</v>
      </c>
      <c r="C2608" s="60" t="str">
        <f>'متره برق'!R6426</f>
        <v>مترطول</v>
      </c>
      <c r="D2608" s="60">
        <f>'متره برق'!S6426</f>
        <v>182000</v>
      </c>
      <c r="E2608" s="94" t="e">
        <f>VLOOKUP(A2608,'متره برق'!A:K,9,FALSE)</f>
        <v>#N/A</v>
      </c>
      <c r="F2608" s="97">
        <f t="shared" si="96"/>
        <v>0</v>
      </c>
      <c r="G2608" s="113"/>
    </row>
    <row r="2609" spans="1:7" ht="48" thickBot="1">
      <c r="A2609" s="60">
        <f>'متره برق'!P6427</f>
        <v>283101</v>
      </c>
      <c r="B2609" s="60" t="str">
        <f>'متره برق'!Q6427</f>
        <v>اتصال (رابط) مستقيم سيني کابل و نردبان کابل بصورت نبشي، ساخته شده از ورق گالوانيزه به ضخامت 1/5 ميليمترو با پيچ و مهره مربوط.</v>
      </c>
      <c r="C2609" s="60" t="str">
        <f>'متره برق'!R6427</f>
        <v>عدد</v>
      </c>
      <c r="D2609" s="60">
        <f>'متره برق'!S6427</f>
        <v>196000</v>
      </c>
      <c r="E2609" s="94" t="e">
        <f>VLOOKUP(A2609,'متره برق'!A:K,9,FALSE)</f>
        <v>#N/A</v>
      </c>
      <c r="F2609" s="97">
        <f t="shared" si="96"/>
        <v>0</v>
      </c>
      <c r="G2609" s="113"/>
    </row>
    <row r="2610" spans="1:7" ht="48" thickBot="1">
      <c r="A2610" s="60">
        <f>'متره برق'!P6428</f>
        <v>283102</v>
      </c>
      <c r="B2610" s="60" t="str">
        <f>'متره برق'!Q6428</f>
        <v>اتصال (رابط) عمودي قابل تنظيم سيني کابل و نردبان کابل بصورت نبشي، ساخته شده از ورق گالوانيزه به ضخامت 1/5 ميليمترو با پيچ و مهره مربوط.</v>
      </c>
      <c r="C2610" s="60" t="str">
        <f>'متره برق'!R6428</f>
        <v>عدد</v>
      </c>
      <c r="D2610" s="60">
        <f>'متره برق'!S6428</f>
        <v>214500</v>
      </c>
      <c r="E2610" s="94" t="e">
        <f>VLOOKUP(A2610,'متره برق'!A:K,9,FALSE)</f>
        <v>#N/A</v>
      </c>
      <c r="F2610" s="97">
        <f t="shared" si="96"/>
        <v>0</v>
      </c>
      <c r="G2610" s="113"/>
    </row>
    <row r="2611" spans="1:7" ht="32.25" thickBot="1">
      <c r="A2611" s="60">
        <f>'متره برق'!P6429</f>
        <v>283201</v>
      </c>
      <c r="B2611" s="60" t="str">
        <f>'متره برق'!Q6429</f>
        <v>بست فلزي (اسپيت) براي لوله‌هاي 11 Pg، 1/53Pg و 16 Pg با پيچ و رول پلاگ مربوط.</v>
      </c>
      <c r="C2611" s="60" t="str">
        <f>'متره برق'!R6429</f>
        <v>عدد</v>
      </c>
      <c r="D2611" s="60">
        <f>'متره برق'!S6429</f>
        <v>14000</v>
      </c>
      <c r="E2611" s="94" t="e">
        <f>VLOOKUP(A2611,'متره برق'!A:K,9,FALSE)</f>
        <v>#N/A</v>
      </c>
      <c r="F2611" s="97">
        <f t="shared" si="96"/>
        <v>0</v>
      </c>
      <c r="G2611" s="113"/>
    </row>
    <row r="2612" spans="1:7" ht="32.25" thickBot="1">
      <c r="A2612" s="60">
        <f>'متره برق'!P6430</f>
        <v>283202</v>
      </c>
      <c r="B2612" s="60" t="str">
        <f>'متره برق'!Q6430</f>
        <v>بست فلزي (اسپيت) براي لوله 21 Pg با پيچ و رول پلاگ مربوط.</v>
      </c>
      <c r="C2612" s="60" t="str">
        <f>'متره برق'!R6430</f>
        <v>عدد</v>
      </c>
      <c r="D2612" s="60">
        <f>'متره برق'!S6430</f>
        <v>15700</v>
      </c>
      <c r="E2612" s="94" t="e">
        <f>VLOOKUP(A2612,'متره برق'!A:K,9,FALSE)</f>
        <v>#N/A</v>
      </c>
      <c r="F2612" s="97">
        <f t="shared" si="96"/>
        <v>0</v>
      </c>
      <c r="G2612" s="113"/>
    </row>
    <row r="2613" spans="1:7" ht="32.25" thickBot="1">
      <c r="A2613" s="60">
        <f>'متره برق'!P6431</f>
        <v>283203</v>
      </c>
      <c r="B2613" s="60" t="str">
        <f>'متره برق'!Q6431</f>
        <v>بست فلزي (اسپيت) براي لوله 29 Pg با پيچ و رول پلاگ مربوط.</v>
      </c>
      <c r="C2613" s="60" t="str">
        <f>'متره برق'!R6431</f>
        <v>عدد</v>
      </c>
      <c r="D2613" s="60">
        <f>'متره برق'!S6431</f>
        <v>19000</v>
      </c>
      <c r="E2613" s="94" t="e">
        <f>VLOOKUP(A2613,'متره برق'!A:K,9,FALSE)</f>
        <v>#N/A</v>
      </c>
      <c r="F2613" s="97">
        <f t="shared" si="96"/>
        <v>0</v>
      </c>
      <c r="G2613" s="113"/>
    </row>
    <row r="2614" spans="1:7" ht="32.25" thickBot="1">
      <c r="A2614" s="60">
        <f>'متره برق'!P6432</f>
        <v>283204</v>
      </c>
      <c r="B2614" s="60" t="str">
        <f>'متره برق'!Q6432</f>
        <v>بست فلزي (اسپيت) براي لوله 36 Pg با پيچ و رول پلاگ مربوط.</v>
      </c>
      <c r="C2614" s="60" t="str">
        <f>'متره برق'!R6432</f>
        <v>عدد</v>
      </c>
      <c r="D2614" s="60">
        <f>'متره برق'!S6432</f>
        <v>19200</v>
      </c>
      <c r="E2614" s="94" t="e">
        <f>VLOOKUP(A2614,'متره برق'!A:K,9,FALSE)</f>
        <v>#N/A</v>
      </c>
      <c r="F2614" s="97">
        <f t="shared" si="96"/>
        <v>0</v>
      </c>
      <c r="G2614" s="113"/>
    </row>
    <row r="2615" spans="1:7" ht="32.25" thickBot="1">
      <c r="A2615" s="60">
        <f>'متره برق'!P6433</f>
        <v>283205</v>
      </c>
      <c r="B2615" s="60" t="str">
        <f>'متره برق'!Q6433</f>
        <v>بست فلزي (اسپيت) براي لوله 42 Pg با پيچ و رول پلاگ مربوط.</v>
      </c>
      <c r="C2615" s="60" t="str">
        <f>'متره برق'!R6433</f>
        <v>عدد</v>
      </c>
      <c r="D2615" s="60">
        <f>'متره برق'!S6433</f>
        <v>24100</v>
      </c>
      <c r="E2615" s="94" t="e">
        <f>VLOOKUP(A2615,'متره برق'!A:K,9,FALSE)</f>
        <v>#N/A</v>
      </c>
      <c r="F2615" s="97">
        <f t="shared" si="96"/>
        <v>0</v>
      </c>
      <c r="G2615" s="113"/>
    </row>
    <row r="2616" spans="1:7" ht="32.25" thickBot="1">
      <c r="A2616" s="60">
        <f>'متره برق'!P6434</f>
        <v>283206</v>
      </c>
      <c r="B2616" s="60" t="str">
        <f>'متره برق'!Q6434</f>
        <v>بست فلزي (اسپيت) براي لوله 48 Pg با پيچ و رول پلاگ مربوط.</v>
      </c>
      <c r="C2616" s="60" t="str">
        <f>'متره برق'!R6434</f>
        <v>عدد</v>
      </c>
      <c r="D2616" s="60">
        <f>'متره برق'!S6434</f>
        <v>24200</v>
      </c>
      <c r="E2616" s="94" t="e">
        <f>VLOOKUP(A2616,'متره برق'!A:K,9,FALSE)</f>
        <v>#N/A</v>
      </c>
      <c r="F2616" s="97">
        <f t="shared" si="96"/>
        <v>0</v>
      </c>
      <c r="G2616" s="113"/>
    </row>
    <row r="2617" spans="1:7" ht="32.25" thickBot="1">
      <c r="A2617" s="60">
        <f>'متره برق'!P6435</f>
        <v>283301</v>
      </c>
      <c r="B2617" s="60" t="str">
        <f>'متره برق'!Q6435</f>
        <v>بست کائوچويي به قطر 14-5، يا 17-6 ميليمتر، با پيچ و رول پلاگ مربوط.</v>
      </c>
      <c r="C2617" s="60" t="str">
        <f>'متره برق'!R6435</f>
        <v>عدد</v>
      </c>
      <c r="D2617" s="60">
        <f>'متره برق'!S6435</f>
        <v>13300</v>
      </c>
      <c r="E2617" s="94" t="e">
        <f>VLOOKUP(A2617,'متره برق'!A:K,9,FALSE)</f>
        <v>#N/A</v>
      </c>
      <c r="F2617" s="97">
        <f t="shared" si="96"/>
        <v>0</v>
      </c>
      <c r="G2617" s="113"/>
    </row>
    <row r="2618" spans="1:7" ht="32.25" thickBot="1">
      <c r="A2618" s="60">
        <f>'متره برق'!P6436</f>
        <v>283302</v>
      </c>
      <c r="B2618" s="60" t="str">
        <f>'متره برق'!Q6436</f>
        <v>بست کائوچويي به قطر 25-15 ميليمتر، با پيچ و رول پلاگ مربوط.</v>
      </c>
      <c r="C2618" s="60" t="str">
        <f>'متره برق'!R6436</f>
        <v>عدد</v>
      </c>
      <c r="D2618" s="60">
        <f>'متره برق'!S6436</f>
        <v>13400</v>
      </c>
      <c r="E2618" s="94" t="e">
        <f>VLOOKUP(A2618,'متره برق'!A:K,9,FALSE)</f>
        <v>#N/A</v>
      </c>
      <c r="F2618" s="97">
        <f t="shared" si="96"/>
        <v>0</v>
      </c>
      <c r="G2618" s="113"/>
    </row>
    <row r="2619" spans="1:7" ht="32.25" thickBot="1">
      <c r="A2619" s="60">
        <f>'متره برق'!P6437</f>
        <v>283303</v>
      </c>
      <c r="B2619" s="60" t="str">
        <f>'متره برق'!Q6437</f>
        <v>بست کائوچويي به قطر 34-24 ميليمتر، با پيچ و رول پلاگ مربوط.</v>
      </c>
      <c r="C2619" s="60" t="str">
        <f>'متره برق'!R6437</f>
        <v>عدد</v>
      </c>
      <c r="D2619" s="60">
        <f>'متره برق'!S6437</f>
        <v>18800</v>
      </c>
      <c r="E2619" s="94" t="e">
        <f>VLOOKUP(A2619,'متره برق'!A:K,9,FALSE)</f>
        <v>#N/A</v>
      </c>
      <c r="F2619" s="97">
        <f t="shared" si="96"/>
        <v>0</v>
      </c>
      <c r="G2619" s="113"/>
    </row>
    <row r="2620" spans="1:7" ht="32.25" thickBot="1">
      <c r="A2620" s="60">
        <f>'متره برق'!P6438</f>
        <v>283304</v>
      </c>
      <c r="B2620" s="60" t="str">
        <f>'متره برق'!Q6438</f>
        <v>بست کائوچويي به قطر 45-32 ميليمتر، با پيچ و رول پلاگ مربوط.</v>
      </c>
      <c r="C2620" s="60" t="str">
        <f>'متره برق'!R6438</f>
        <v>عدد</v>
      </c>
      <c r="D2620" s="60">
        <f>'متره برق'!S6438</f>
        <v>23700</v>
      </c>
      <c r="E2620" s="94" t="e">
        <f>VLOOKUP(A2620,'متره برق'!A:K,9,FALSE)</f>
        <v>#N/A</v>
      </c>
      <c r="F2620" s="97">
        <f t="shared" si="96"/>
        <v>0</v>
      </c>
      <c r="G2620" s="113"/>
    </row>
    <row r="2621" spans="1:7" ht="24" thickBot="1">
      <c r="A2621" s="60">
        <f>'متره برق'!P6439</f>
        <v>283401</v>
      </c>
      <c r="B2621" s="60" t="str">
        <f>'متره برق'!Q6439</f>
        <v>بست کائوچويي با ريل فلزي، به قطر 25-7 ميليمتر.</v>
      </c>
      <c r="C2621" s="60" t="str">
        <f>'متره برق'!R6439</f>
        <v>عدد</v>
      </c>
      <c r="D2621" s="60">
        <f>'متره برق'!S6439</f>
        <v>5950</v>
      </c>
      <c r="E2621" s="94" t="e">
        <f>VLOOKUP(A2621,'متره برق'!A:K,9,FALSE)</f>
        <v>#N/A</v>
      </c>
      <c r="F2621" s="97">
        <f t="shared" si="96"/>
        <v>0</v>
      </c>
      <c r="G2621" s="113"/>
    </row>
    <row r="2622" spans="1:7" ht="24" thickBot="1">
      <c r="A2622" s="60">
        <f>'متره برق'!P6440</f>
        <v>283402</v>
      </c>
      <c r="B2622" s="60" t="str">
        <f>'متره برق'!Q6440</f>
        <v>بست‌کائوچويي باريل فلزي، به قطر 38-13 ميليمتر.</v>
      </c>
      <c r="C2622" s="60" t="str">
        <f>'متره برق'!R6440</f>
        <v>عدد</v>
      </c>
      <c r="D2622" s="60">
        <f>'متره برق'!S6440</f>
        <v>6040</v>
      </c>
      <c r="E2622" s="94" t="e">
        <f>VLOOKUP(A2622,'متره برق'!A:K,9,FALSE)</f>
        <v>#N/A</v>
      </c>
      <c r="F2622" s="97">
        <f t="shared" si="96"/>
        <v>0</v>
      </c>
      <c r="G2622" s="264"/>
    </row>
    <row r="2623" spans="1:7" ht="24" thickBot="1">
      <c r="A2623" s="60">
        <f>'متره برق'!P6441</f>
        <v>283501</v>
      </c>
      <c r="B2623" s="60" t="str">
        <f>'متره برق'!Q6441</f>
        <v>بست پلاستيکي کمربندي.</v>
      </c>
      <c r="C2623" s="60" t="str">
        <f>'متره برق'!R6441</f>
        <v>عدد</v>
      </c>
      <c r="D2623" s="60">
        <f>'متره برق'!S6441</f>
        <v>0</v>
      </c>
      <c r="E2623" s="94" t="e">
        <f>VLOOKUP(A2623,'متره برق'!A:K,9,FALSE)</f>
        <v>#N/A</v>
      </c>
      <c r="F2623" s="97">
        <f t="shared" ref="F2623:F2626" si="97">IF(ISNA(E2623*D2623),0,ROUND((E2623*D2623),0))</f>
        <v>0</v>
      </c>
      <c r="G2623" s="634"/>
    </row>
    <row r="2624" spans="1:7" ht="24" thickBot="1">
      <c r="A2624" s="60" t="str">
        <f>'متره برق'!P6442</f>
        <v>283502</v>
      </c>
      <c r="B2624" s="60" t="str">
        <f>'متره برق'!Q6442</f>
        <v>بست</v>
      </c>
      <c r="C2624" s="60" t="str">
        <f>'متره برق'!R6442</f>
        <v>عدد</v>
      </c>
      <c r="D2624" s="60">
        <f>'متره برق'!S6442</f>
        <v>10000</v>
      </c>
      <c r="E2624" s="94" t="e">
        <f>VLOOKUP(A2624,'متره برق'!A:K,9,FALSE)</f>
        <v>#N/A</v>
      </c>
      <c r="F2624" s="97">
        <f t="shared" si="97"/>
        <v>0</v>
      </c>
      <c r="G2624" s="100" t="s">
        <v>511</v>
      </c>
    </row>
    <row r="2625" spans="1:7" ht="24" thickBot="1">
      <c r="A2625" s="60" t="str">
        <f>'متره برق'!P6443</f>
        <v>283503</v>
      </c>
      <c r="B2625" s="60" t="str">
        <f>'متره برق'!Q6443</f>
        <v>بست1</v>
      </c>
      <c r="C2625" s="60" t="str">
        <f>'متره برق'!R6443</f>
        <v>عدد</v>
      </c>
      <c r="D2625" s="60">
        <f>'متره برق'!S6443</f>
        <v>10001</v>
      </c>
      <c r="E2625" s="94" t="e">
        <f>VLOOKUP(A2625,'متره برق'!A:K,9,FALSE)</f>
        <v>#N/A</v>
      </c>
      <c r="F2625" s="97">
        <f t="shared" si="97"/>
        <v>0</v>
      </c>
      <c r="G2625" s="100" t="s">
        <v>511</v>
      </c>
    </row>
    <row r="2626" spans="1:7" ht="24" thickBot="1">
      <c r="A2626" s="60" t="str">
        <f>'متره برق'!P6444</f>
        <v>283504</v>
      </c>
      <c r="B2626" s="60" t="str">
        <f>'متره برق'!Q6444</f>
        <v>بست2</v>
      </c>
      <c r="C2626" s="60" t="str">
        <f>'متره برق'!R6444</f>
        <v>عدد</v>
      </c>
      <c r="D2626" s="60">
        <f>'متره برق'!S6444</f>
        <v>10002</v>
      </c>
      <c r="E2626" s="94">
        <f>VLOOKUP(A2626,'متره برق'!A:K,9,FALSE)</f>
        <v>1</v>
      </c>
      <c r="F2626" s="97">
        <f t="shared" si="97"/>
        <v>10002</v>
      </c>
      <c r="G2626" s="100" t="s">
        <v>511</v>
      </c>
    </row>
    <row r="2627" spans="1:7" ht="24" thickBot="1">
      <c r="A2627" s="677" t="s">
        <v>659</v>
      </c>
      <c r="B2627" s="678"/>
      <c r="C2627" s="678"/>
      <c r="D2627" s="678"/>
      <c r="E2627" s="679"/>
      <c r="F2627" s="115">
        <f>SUM(F2501:F2622)</f>
        <v>7780</v>
      </c>
      <c r="G2627" s="102" t="s">
        <v>77</v>
      </c>
    </row>
    <row r="2628" spans="1:7" ht="24" thickBot="1">
      <c r="A2628" s="677" t="s">
        <v>660</v>
      </c>
      <c r="B2628" s="678"/>
      <c r="C2628" s="678"/>
      <c r="D2628" s="678"/>
      <c r="E2628" s="679"/>
      <c r="F2628" s="109">
        <f>SUM(F2624:F2626)</f>
        <v>10002</v>
      </c>
      <c r="G2628" s="102" t="s">
        <v>77</v>
      </c>
    </row>
    <row r="2629" spans="1:7" ht="24" thickBot="1">
      <c r="A2629" s="680" t="s">
        <v>3614</v>
      </c>
      <c r="B2629" s="681"/>
      <c r="C2629" s="681"/>
      <c r="D2629" s="681"/>
      <c r="E2629" s="681"/>
      <c r="F2629" s="682"/>
      <c r="G2629" s="683"/>
    </row>
    <row r="2630" spans="1:7" ht="50.25" customHeight="1" thickBot="1">
      <c r="A2630" s="60">
        <f>'متره برق'!P6445</f>
        <v>290101</v>
      </c>
      <c r="B2630" s="60" t="str">
        <f>'متره برق'!Q6445</f>
        <v>کابل فيبر نوري، 6 رشته‌اي مالتي مود OMM.</v>
      </c>
      <c r="C2630" s="60" t="str">
        <f>'متره برق'!R6445</f>
        <v>مترطول</v>
      </c>
      <c r="D2630" s="60">
        <f>'متره برق'!S6445</f>
        <v>78400</v>
      </c>
      <c r="E2630" s="94">
        <f>VLOOKUP(A2630,'متره برق'!A:K,9,FALSE)</f>
        <v>1</v>
      </c>
      <c r="F2630" s="97">
        <f t="shared" ref="F2630" si="98">IF(ISNA(E2630*D2630),0,ROUND((E2630*D2630),0))</f>
        <v>78400</v>
      </c>
      <c r="G2630" s="113"/>
    </row>
    <row r="2631" spans="1:7" ht="24" thickBot="1">
      <c r="A2631" s="60">
        <f>'متره برق'!P6446</f>
        <v>290102</v>
      </c>
      <c r="B2631" s="60" t="str">
        <f>'متره برق'!Q6446</f>
        <v>کابل فيبر نوري، 12 رشته‌اي مالتي مود OMM.</v>
      </c>
      <c r="C2631" s="60" t="str">
        <f>'متره برق'!R6446</f>
        <v>مترطول</v>
      </c>
      <c r="D2631" s="60">
        <f>'متره برق'!S6446</f>
        <v>139000</v>
      </c>
      <c r="E2631" s="94" t="e">
        <f>VLOOKUP(A2631,'متره برق'!A:K,9,FALSE)</f>
        <v>#N/A</v>
      </c>
      <c r="F2631" s="97">
        <f t="shared" ref="F2631:F2672" si="99">IF(ISNA(E2631*D2631),0,ROUND((E2631*D2631),0))</f>
        <v>0</v>
      </c>
      <c r="G2631" s="113"/>
    </row>
    <row r="2632" spans="1:7" ht="24" thickBot="1">
      <c r="A2632" s="60">
        <f>'متره برق'!P6447</f>
        <v>290103</v>
      </c>
      <c r="B2632" s="60" t="str">
        <f>'متره برق'!Q6447</f>
        <v>کابل فيبر نوري، 6 رشته‌اي تک مود OSM.</v>
      </c>
      <c r="C2632" s="60" t="str">
        <f>'متره برق'!R6447</f>
        <v>مترطول</v>
      </c>
      <c r="D2632" s="60">
        <f>'متره برق'!S6447</f>
        <v>62200</v>
      </c>
      <c r="E2632" s="94" t="e">
        <f>VLOOKUP(A2632,'متره برق'!A:K,9,FALSE)</f>
        <v>#N/A</v>
      </c>
      <c r="F2632" s="97">
        <f t="shared" si="99"/>
        <v>0</v>
      </c>
      <c r="G2632" s="113"/>
    </row>
    <row r="2633" spans="1:7" ht="24" thickBot="1">
      <c r="A2633" s="60">
        <f>'متره برق'!P6448</f>
        <v>290104</v>
      </c>
      <c r="B2633" s="60" t="str">
        <f>'متره برق'!Q6448</f>
        <v>کابل فيبر نوري، 12 رشته‌اي تک مود OSM.</v>
      </c>
      <c r="C2633" s="60" t="str">
        <f>'متره برق'!R6448</f>
        <v>مترطول</v>
      </c>
      <c r="D2633" s="60">
        <f>'متره برق'!S6448</f>
        <v>66900</v>
      </c>
      <c r="E2633" s="94" t="e">
        <f>VLOOKUP(A2633,'متره برق'!A:K,9,FALSE)</f>
        <v>#N/A</v>
      </c>
      <c r="F2633" s="97">
        <f t="shared" si="99"/>
        <v>0</v>
      </c>
      <c r="G2633" s="113"/>
    </row>
    <row r="2634" spans="1:7" ht="32.25" thickBot="1">
      <c r="A2634" s="60">
        <f>'متره برق'!P6449</f>
        <v>290105</v>
      </c>
      <c r="B2634" s="60" t="str">
        <f>'متره برق'!Q6449</f>
        <v>کابل CAT6 چهار زوج نوع  UTPهمراه با پوشش PVC يا LSZH.</v>
      </c>
      <c r="C2634" s="60" t="str">
        <f>'متره برق'!R6449</f>
        <v>مترطول</v>
      </c>
      <c r="D2634" s="60">
        <f>'متره برق'!S6449</f>
        <v>34800</v>
      </c>
      <c r="E2634" s="94" t="e">
        <f>VLOOKUP(A2634,'متره برق'!A:K,9,FALSE)</f>
        <v>#N/A</v>
      </c>
      <c r="F2634" s="97">
        <f t="shared" si="99"/>
        <v>0</v>
      </c>
      <c r="G2634" s="113"/>
    </row>
    <row r="2635" spans="1:7" ht="32.25" thickBot="1">
      <c r="A2635" s="60">
        <f>'متره برق'!P6450</f>
        <v>290106</v>
      </c>
      <c r="B2635" s="60" t="str">
        <f>'متره برق'!Q6450</f>
        <v>کابل CAT6 چهار زوج نوع  FTP يا SFTP همراه با پوشش LSZH.</v>
      </c>
      <c r="C2635" s="60" t="str">
        <f>'متره برق'!R6450</f>
        <v>مترطول</v>
      </c>
      <c r="D2635" s="60">
        <f>'متره برق'!S6450</f>
        <v>39700</v>
      </c>
      <c r="E2635" s="94" t="e">
        <f>VLOOKUP(A2635,'متره برق'!A:K,9,FALSE)</f>
        <v>#N/A</v>
      </c>
      <c r="F2635" s="97">
        <f t="shared" si="99"/>
        <v>0</v>
      </c>
      <c r="G2635" s="113"/>
    </row>
    <row r="2636" spans="1:7" ht="32.25" thickBot="1">
      <c r="A2636" s="60">
        <f>'متره برق'!P6451</f>
        <v>290107</v>
      </c>
      <c r="B2636" s="60" t="str">
        <f>'متره برق'!Q6451</f>
        <v>کابل CAT6 چهار زوج نوع  FTP يا SFTP همراه با پوشش PVC.</v>
      </c>
      <c r="C2636" s="60" t="str">
        <f>'متره برق'!R6451</f>
        <v>مترطول</v>
      </c>
      <c r="D2636" s="60">
        <f>'متره برق'!S6451</f>
        <v>32500</v>
      </c>
      <c r="E2636" s="94" t="e">
        <f>VLOOKUP(A2636,'متره برق'!A:K,9,FALSE)</f>
        <v>#N/A</v>
      </c>
      <c r="F2636" s="97">
        <f t="shared" si="99"/>
        <v>0</v>
      </c>
      <c r="G2636" s="113"/>
    </row>
    <row r="2637" spans="1:7" ht="32.25" thickBot="1">
      <c r="A2637" s="60">
        <f>'متره برق'!P6452</f>
        <v>290108</v>
      </c>
      <c r="B2637" s="60" t="str">
        <f>'متره برق'!Q6452</f>
        <v>کابل CAT7 چهار زوج نوع SSTP همراه با پوشش LSZH.</v>
      </c>
      <c r="C2637" s="60" t="str">
        <f>'متره برق'!R6452</f>
        <v>مترطول</v>
      </c>
      <c r="D2637" s="60">
        <f>'متره برق'!S6452</f>
        <v>50100</v>
      </c>
      <c r="E2637" s="94" t="e">
        <f>VLOOKUP(A2637,'متره برق'!A:K,9,FALSE)</f>
        <v>#N/A</v>
      </c>
      <c r="F2637" s="97">
        <f t="shared" si="99"/>
        <v>0</v>
      </c>
      <c r="G2637" s="113"/>
    </row>
    <row r="2638" spans="1:7" ht="32.25" thickBot="1">
      <c r="A2638" s="60">
        <f>'متره برق'!P6453</f>
        <v>290109</v>
      </c>
      <c r="B2638" s="60" t="str">
        <f>'متره برق'!Q6453</f>
        <v>کابل  10 GBITچهار زوج نوع  FTP همراه با پوشش LSZH.</v>
      </c>
      <c r="C2638" s="60" t="str">
        <f>'متره برق'!R6453</f>
        <v>مترطول</v>
      </c>
      <c r="D2638" s="60">
        <f>'متره برق'!S6453</f>
        <v>45300</v>
      </c>
      <c r="E2638" s="94" t="e">
        <f>VLOOKUP(A2638,'متره برق'!A:K,9,FALSE)</f>
        <v>#N/A</v>
      </c>
      <c r="F2638" s="97">
        <f t="shared" si="99"/>
        <v>0</v>
      </c>
      <c r="G2638" s="113"/>
    </row>
    <row r="2639" spans="1:7" ht="32.25" thickBot="1">
      <c r="A2639" s="60">
        <f>'متره برق'!P6454</f>
        <v>290110</v>
      </c>
      <c r="B2639" s="60" t="str">
        <f>'متره برق'!Q6454</f>
        <v>پچ کرد فيبر نوري  125/50µM  LC/SC  به طول يک متر.</v>
      </c>
      <c r="C2639" s="60" t="str">
        <f>'متره برق'!R6454</f>
        <v>عدد</v>
      </c>
      <c r="D2639" s="60">
        <f>'متره برق'!S6454</f>
        <v>1001000</v>
      </c>
      <c r="E2639" s="94" t="e">
        <f>VLOOKUP(A2639,'متره برق'!A:K,9,FALSE)</f>
        <v>#N/A</v>
      </c>
      <c r="F2639" s="97">
        <f t="shared" si="99"/>
        <v>0</v>
      </c>
      <c r="G2639" s="113"/>
    </row>
    <row r="2640" spans="1:7" ht="24" thickBot="1">
      <c r="A2640" s="60">
        <f>'متره برق'!P6455</f>
        <v>290111</v>
      </c>
      <c r="B2640" s="60" t="str">
        <f>'متره برق'!Q6455</f>
        <v>پچ کرد فيبر نوري  125µM/50 LC/LC  به طول دو متر.</v>
      </c>
      <c r="C2640" s="60" t="str">
        <f>'متره برق'!R6455</f>
        <v>عدد</v>
      </c>
      <c r="D2640" s="60">
        <f>'متره برق'!S6455</f>
        <v>1168000</v>
      </c>
      <c r="E2640" s="94" t="e">
        <f>VLOOKUP(A2640,'متره برق'!A:K,9,FALSE)</f>
        <v>#N/A</v>
      </c>
      <c r="F2640" s="97">
        <f t="shared" si="99"/>
        <v>0</v>
      </c>
      <c r="G2640" s="113"/>
    </row>
    <row r="2641" spans="1:7" ht="24" thickBot="1">
      <c r="A2641" s="60">
        <f>'متره برق'!P6456</f>
        <v>290112</v>
      </c>
      <c r="B2641" s="60" t="str">
        <f>'متره برق'!Q6456</f>
        <v>پچ کرد فيبر نوري  SC/SC 9/125µM به طول يک متر.</v>
      </c>
      <c r="C2641" s="60" t="str">
        <f>'متره برق'!R6456</f>
        <v>عدد</v>
      </c>
      <c r="D2641" s="60">
        <f>'متره برق'!S6456</f>
        <v>738000</v>
      </c>
      <c r="E2641" s="94" t="e">
        <f>VLOOKUP(A2641,'متره برق'!A:K,9,FALSE)</f>
        <v>#N/A</v>
      </c>
      <c r="F2641" s="97">
        <f t="shared" si="99"/>
        <v>0</v>
      </c>
      <c r="G2641" s="113"/>
    </row>
    <row r="2642" spans="1:7" ht="32.25" thickBot="1">
      <c r="A2642" s="60">
        <f>'متره برق'!P6457</f>
        <v>290113</v>
      </c>
      <c r="B2642" s="60" t="str">
        <f>'متره برق'!Q6457</f>
        <v>پچ کرد فيبر نوري  LC/LC9/125µM يا SC/LC9/125µM به طول يک متر.</v>
      </c>
      <c r="C2642" s="60" t="str">
        <f>'متره برق'!R6457</f>
        <v>عدد</v>
      </c>
      <c r="D2642" s="60">
        <f>'متره برق'!S6457</f>
        <v>1346000</v>
      </c>
      <c r="E2642" s="94" t="e">
        <f>VLOOKUP(A2642,'متره برق'!A:K,9,FALSE)</f>
        <v>#N/A</v>
      </c>
      <c r="F2642" s="97">
        <f t="shared" si="99"/>
        <v>0</v>
      </c>
      <c r="G2642" s="113"/>
    </row>
    <row r="2643" spans="1:7" ht="24" thickBot="1">
      <c r="A2643" s="60">
        <f>'متره برق'!P6458</f>
        <v>290114</v>
      </c>
      <c r="B2643" s="60" t="str">
        <f>'متره برق'!Q6458</f>
        <v>پيگتل SC9/125µM يا LC9/125µM به طول يک متر.</v>
      </c>
      <c r="C2643" s="60" t="str">
        <f>'متره برق'!R6458</f>
        <v>عدد</v>
      </c>
      <c r="D2643" s="60">
        <f>'متره برق'!S6458</f>
        <v>319000</v>
      </c>
      <c r="E2643" s="94" t="e">
        <f>VLOOKUP(A2643,'متره برق'!A:K,9,FALSE)</f>
        <v>#N/A</v>
      </c>
      <c r="F2643" s="97">
        <f t="shared" si="99"/>
        <v>0</v>
      </c>
      <c r="G2643" s="113"/>
    </row>
    <row r="2644" spans="1:7" ht="32.25" thickBot="1">
      <c r="A2644" s="60">
        <f>'متره برق'!P6459</f>
        <v>290115</v>
      </c>
      <c r="B2644" s="60" t="str">
        <f>'متره برق'!Q6459</f>
        <v>پنل 24 تايي UTP از نوع CAT6 با قابليت بدون نياز به ابزار خاص (Tool Free).</v>
      </c>
      <c r="C2644" s="60" t="str">
        <f>'متره برق'!R6459</f>
        <v>عدد</v>
      </c>
      <c r="D2644" s="60">
        <f>'متره برق'!S6459</f>
        <v>4721000</v>
      </c>
      <c r="E2644" s="94" t="e">
        <f>VLOOKUP(A2644,'متره برق'!A:K,9,FALSE)</f>
        <v>#N/A</v>
      </c>
      <c r="F2644" s="97">
        <f t="shared" si="99"/>
        <v>0</v>
      </c>
      <c r="G2644" s="113"/>
    </row>
    <row r="2645" spans="1:7" ht="32.25" thickBot="1">
      <c r="A2645" s="60">
        <f>'متره برق'!P6460</f>
        <v>290116</v>
      </c>
      <c r="B2645" s="60" t="str">
        <f>'متره برق'!Q6460</f>
        <v>پنل 24 تايي FTP از نوع CAT6 با قابليت بدون نياز به ابزار خاص (Tool Free).</v>
      </c>
      <c r="C2645" s="60" t="str">
        <f>'متره برق'!R6460</f>
        <v>عدد</v>
      </c>
      <c r="D2645" s="60">
        <f>'متره برق'!S6460</f>
        <v>5451000</v>
      </c>
      <c r="E2645" s="94" t="e">
        <f>VLOOKUP(A2645,'متره برق'!A:K,9,FALSE)</f>
        <v>#N/A</v>
      </c>
      <c r="F2645" s="97">
        <f t="shared" si="99"/>
        <v>0</v>
      </c>
      <c r="G2645" s="113"/>
    </row>
    <row r="2646" spans="1:7" ht="32.25" thickBot="1">
      <c r="A2646" s="60">
        <f>'متره برق'!P6461</f>
        <v>290117</v>
      </c>
      <c r="B2646" s="60" t="str">
        <f>'متره برق'!Q6461</f>
        <v>پنل 24 تايي STP از نوع CAT6 با قابليت بدون نياز به ابزار خاص (Tool Free).</v>
      </c>
      <c r="C2646" s="60" t="str">
        <f>'متره برق'!R6461</f>
        <v>عدد</v>
      </c>
      <c r="D2646" s="60">
        <f>'متره برق'!S6461</f>
        <v>6180000</v>
      </c>
      <c r="E2646" s="94" t="e">
        <f>VLOOKUP(A2646,'متره برق'!A:K,9,FALSE)</f>
        <v>#N/A</v>
      </c>
      <c r="F2646" s="97">
        <f t="shared" si="99"/>
        <v>0</v>
      </c>
      <c r="G2646" s="113"/>
    </row>
    <row r="2647" spans="1:7" ht="32.25" thickBot="1">
      <c r="A2647" s="60">
        <f>'متره برق'!P6462</f>
        <v>290118</v>
      </c>
      <c r="B2647" s="60" t="str">
        <f>'متره برق'!Q6462</f>
        <v>پنل    48 تايي تلفن با پورت  RJ45
 (کانکتور 5-4/6-3).</v>
      </c>
      <c r="C2647" s="60" t="str">
        <f>'متره برق'!R6462</f>
        <v>عدد</v>
      </c>
      <c r="D2647" s="60">
        <f>'متره برق'!S6462</f>
        <v>8370000</v>
      </c>
      <c r="E2647" s="94" t="e">
        <f>VLOOKUP(A2647,'متره برق'!A:K,9,FALSE)</f>
        <v>#N/A</v>
      </c>
      <c r="F2647" s="97">
        <f t="shared" si="99"/>
        <v>0</v>
      </c>
      <c r="G2647" s="113"/>
    </row>
    <row r="2648" spans="1:7" ht="24" thickBot="1">
      <c r="A2648" s="60">
        <f>'متره برق'!P6463</f>
        <v>290119</v>
      </c>
      <c r="B2648" s="60" t="str">
        <f>'متره برق'!Q6463</f>
        <v>آداپتور POE چهار پورت.</v>
      </c>
      <c r="C2648" s="60" t="str">
        <f>'متره برق'!R6463</f>
        <v>عدد</v>
      </c>
      <c r="D2648" s="60">
        <f>'متره برق'!S6463</f>
        <v>7426000</v>
      </c>
      <c r="E2648" s="94" t="e">
        <f>VLOOKUP(A2648,'متره برق'!A:K,9,FALSE)</f>
        <v>#N/A</v>
      </c>
      <c r="F2648" s="97">
        <f t="shared" si="99"/>
        <v>0</v>
      </c>
      <c r="G2648" s="113"/>
    </row>
    <row r="2649" spans="1:7" ht="24" thickBot="1">
      <c r="A2649" s="60">
        <f>'متره برق'!P6464</f>
        <v>290120</v>
      </c>
      <c r="B2649" s="60" t="str">
        <f>'متره برق'!Q6464</f>
        <v>کانکتور µM LC 62.1/525 &amp; 50/125.</v>
      </c>
      <c r="C2649" s="60" t="str">
        <f>'متره برق'!R6464</f>
        <v>عدد</v>
      </c>
      <c r="D2649" s="60">
        <f>'متره برق'!S6464</f>
        <v>234000</v>
      </c>
      <c r="E2649" s="94" t="e">
        <f>VLOOKUP(A2649,'متره برق'!A:K,9,FALSE)</f>
        <v>#N/A</v>
      </c>
      <c r="F2649" s="97">
        <f t="shared" si="99"/>
        <v>0</v>
      </c>
      <c r="G2649" s="113"/>
    </row>
    <row r="2650" spans="1:7" ht="24" thickBot="1">
      <c r="A2650" s="60">
        <f>'متره برق'!P6465</f>
        <v>290121</v>
      </c>
      <c r="B2650" s="60" t="str">
        <f>'متره برق'!Q6465</f>
        <v>کانکتور µM LC 50/125 يا µM .SC 50/125</v>
      </c>
      <c r="C2650" s="60" t="str">
        <f>'متره برق'!R6465</f>
        <v>عدد</v>
      </c>
      <c r="D2650" s="60">
        <f>'متره برق'!S6465</f>
        <v>1037000</v>
      </c>
      <c r="E2650" s="94" t="e">
        <f>VLOOKUP(A2650,'متره برق'!A:K,9,FALSE)</f>
        <v>#N/A</v>
      </c>
      <c r="F2650" s="97">
        <f t="shared" si="99"/>
        <v>0</v>
      </c>
      <c r="G2650" s="113"/>
    </row>
    <row r="2651" spans="1:7" ht="24" thickBot="1">
      <c r="A2651" s="60">
        <f>'متره برق'!P6466</f>
        <v>290122</v>
      </c>
      <c r="B2651" s="60" t="str">
        <f>'متره برق'!Q6466</f>
        <v>مبدل کابل فيبر نوري به کابل مسي.</v>
      </c>
      <c r="C2651" s="60" t="str">
        <f>'متره برق'!R6466</f>
        <v>عدد</v>
      </c>
      <c r="D2651" s="60">
        <f>'متره برق'!S6466</f>
        <v>18746000</v>
      </c>
      <c r="E2651" s="94" t="e">
        <f>VLOOKUP(A2651,'متره برق'!A:K,9,FALSE)</f>
        <v>#N/A</v>
      </c>
      <c r="F2651" s="97">
        <f t="shared" si="99"/>
        <v>0</v>
      </c>
      <c r="G2651" s="113"/>
    </row>
    <row r="2652" spans="1:7" ht="32.25" thickBot="1">
      <c r="A2652" s="60">
        <f>'متره برق'!P6467</f>
        <v>290123</v>
      </c>
      <c r="B2652" s="60" t="str">
        <f>'متره برق'!Q6467</f>
        <v>پچ کرد   LSZHيا PVC UTP CAT6 يا FTP به طول يک متر.</v>
      </c>
      <c r="C2652" s="60" t="str">
        <f>'متره برق'!R6467</f>
        <v>عدد</v>
      </c>
      <c r="D2652" s="60">
        <f>'متره برق'!S6467</f>
        <v>278000</v>
      </c>
      <c r="E2652" s="94" t="e">
        <f>VLOOKUP(A2652,'متره برق'!A:K,9,FALSE)</f>
        <v>#N/A</v>
      </c>
      <c r="F2652" s="97">
        <f t="shared" si="99"/>
        <v>0</v>
      </c>
      <c r="G2652" s="113"/>
    </row>
    <row r="2653" spans="1:7" ht="32.25" thickBot="1">
      <c r="A2653" s="60">
        <f>'متره برق'!P6468</f>
        <v>290124</v>
      </c>
      <c r="B2653" s="60" t="str">
        <f>'متره برق'!Q6468</f>
        <v>پچ کرد   LSZHيا PVC UTP CAT6 يا FTP به طول دو متر.</v>
      </c>
      <c r="C2653" s="60" t="str">
        <f>'متره برق'!R6468</f>
        <v>عدد</v>
      </c>
      <c r="D2653" s="60">
        <f>'متره برق'!S6468</f>
        <v>351000</v>
      </c>
      <c r="E2653" s="94" t="e">
        <f>VLOOKUP(A2653,'متره برق'!A:K,9,FALSE)</f>
        <v>#N/A</v>
      </c>
      <c r="F2653" s="97">
        <f t="shared" si="99"/>
        <v>0</v>
      </c>
      <c r="G2653" s="113"/>
    </row>
    <row r="2654" spans="1:7" ht="32.25" thickBot="1">
      <c r="A2654" s="60">
        <f>'متره برق'!P6469</f>
        <v>290125</v>
      </c>
      <c r="B2654" s="60" t="str">
        <f>'متره برق'!Q6469</f>
        <v>پچ کرد   LSZHيا PVC UTP CAT6 يا FTP به طول پنج متر.</v>
      </c>
      <c r="C2654" s="60" t="str">
        <f>'متره برق'!R6469</f>
        <v>عدد</v>
      </c>
      <c r="D2654" s="60">
        <f>'متره برق'!S6469</f>
        <v>579500</v>
      </c>
      <c r="E2654" s="94" t="e">
        <f>VLOOKUP(A2654,'متره برق'!A:K,9,FALSE)</f>
        <v>#N/A</v>
      </c>
      <c r="F2654" s="97">
        <f t="shared" si="99"/>
        <v>0</v>
      </c>
      <c r="G2654" s="113"/>
    </row>
    <row r="2655" spans="1:7" ht="24" thickBot="1">
      <c r="A2655" s="60">
        <f>'متره برق'!P6470</f>
        <v>290126</v>
      </c>
      <c r="B2655" s="60" t="str">
        <f>'متره برق'!Q6470</f>
        <v>جک (کانکتور)RJ45.</v>
      </c>
      <c r="C2655" s="60" t="str">
        <f>'متره برق'!R6470</f>
        <v>عدد</v>
      </c>
      <c r="D2655" s="60">
        <f>'متره برق'!S6470</f>
        <v>39900</v>
      </c>
      <c r="E2655" s="94" t="e">
        <f>VLOOKUP(A2655,'متره برق'!A:K,9,FALSE)</f>
        <v>#N/A</v>
      </c>
      <c r="F2655" s="97">
        <f t="shared" si="99"/>
        <v>0</v>
      </c>
      <c r="G2655" s="113"/>
    </row>
    <row r="2656" spans="1:7" ht="24" thickBot="1">
      <c r="A2656" s="60">
        <f>'متره برق'!P6471</f>
        <v>290127</v>
      </c>
      <c r="B2656" s="60" t="str">
        <f>'متره برق'!Q6471</f>
        <v>جک (کانکتور)شيلددار.RJ45</v>
      </c>
      <c r="C2656" s="60" t="str">
        <f>'متره برق'!R6471</f>
        <v>عدد</v>
      </c>
      <c r="D2656" s="60">
        <f>'متره برق'!S6471</f>
        <v>77200</v>
      </c>
      <c r="E2656" s="94" t="e">
        <f>VLOOKUP(A2656,'متره برق'!A:K,9,FALSE)</f>
        <v>#N/A</v>
      </c>
      <c r="F2656" s="97">
        <f t="shared" si="99"/>
        <v>0</v>
      </c>
      <c r="G2656" s="113"/>
    </row>
    <row r="2657" spans="1:7" ht="24" thickBot="1">
      <c r="A2657" s="60">
        <f>'متره برق'!P6472</f>
        <v>290128</v>
      </c>
      <c r="B2657" s="60" t="str">
        <f>'متره برق'!Q6472</f>
        <v>پچ کرد STP CAT7 LSZH به طول يک متر.</v>
      </c>
      <c r="C2657" s="60" t="str">
        <f>'متره برق'!R6472</f>
        <v>عدد</v>
      </c>
      <c r="D2657" s="60">
        <f>'متره برق'!S6472</f>
        <v>493500</v>
      </c>
      <c r="E2657" s="94" t="e">
        <f>VLOOKUP(A2657,'متره برق'!A:K,9,FALSE)</f>
        <v>#N/A</v>
      </c>
      <c r="F2657" s="97">
        <f t="shared" si="99"/>
        <v>0</v>
      </c>
      <c r="G2657" s="113"/>
    </row>
    <row r="2658" spans="1:7" ht="24" thickBot="1">
      <c r="A2658" s="60">
        <f>'متره برق'!P6473</f>
        <v>290129</v>
      </c>
      <c r="B2658" s="60" t="str">
        <f>'متره برق'!Q6473</f>
        <v>پچ کرد STP CAT7 LSZH به طول دو متر.</v>
      </c>
      <c r="C2658" s="60" t="str">
        <f>'متره برق'!R6473</f>
        <v>عدد</v>
      </c>
      <c r="D2658" s="60">
        <f>'متره برق'!S6473</f>
        <v>621500</v>
      </c>
      <c r="E2658" s="94" t="e">
        <f>VLOOKUP(A2658,'متره برق'!A:K,9,FALSE)</f>
        <v>#N/A</v>
      </c>
      <c r="F2658" s="97">
        <f t="shared" si="99"/>
        <v>0</v>
      </c>
      <c r="G2658" s="113"/>
    </row>
    <row r="2659" spans="1:7" ht="24" thickBot="1">
      <c r="A2659" s="60">
        <f>'متره برق'!P6474</f>
        <v>290201</v>
      </c>
      <c r="B2659" s="60" t="str">
        <f>'متره برق'!Q6474</f>
        <v>کابينت پچ پنل فيبر نوري.</v>
      </c>
      <c r="C2659" s="60" t="str">
        <f>'متره برق'!R6474</f>
        <v>عدد</v>
      </c>
      <c r="D2659" s="60">
        <f>'متره برق'!S6474</f>
        <v>2866000</v>
      </c>
      <c r="E2659" s="94" t="e">
        <f>VLOOKUP(A2659,'متره برق'!A:K,9,FALSE)</f>
        <v>#N/A</v>
      </c>
      <c r="F2659" s="97">
        <f t="shared" si="99"/>
        <v>0</v>
      </c>
      <c r="G2659" s="113"/>
    </row>
    <row r="2660" spans="1:7" ht="32.25" thickBot="1">
      <c r="A2660" s="60">
        <f>'متره برق'!P6475</f>
        <v>290203</v>
      </c>
      <c r="B2660" s="60" t="str">
        <f>'متره برق'!Q6475</f>
        <v>رک ايستاده IT داراي 42 يونيت با ابعاد 800×2108×600  ميلي‌متر.</v>
      </c>
      <c r="C2660" s="60" t="str">
        <f>'متره برق'!R6475</f>
        <v>عدد</v>
      </c>
      <c r="D2660" s="60">
        <f>'متره برق'!S6475</f>
        <v>30388000</v>
      </c>
      <c r="E2660" s="94" t="e">
        <f>VLOOKUP(A2660,'متره برق'!A:K,9,FALSE)</f>
        <v>#N/A</v>
      </c>
      <c r="F2660" s="97">
        <f t="shared" si="99"/>
        <v>0</v>
      </c>
      <c r="G2660" s="113"/>
    </row>
    <row r="2661" spans="1:7" ht="32.25" thickBot="1">
      <c r="A2661" s="60">
        <f>'متره برق'!P6476</f>
        <v>290204</v>
      </c>
      <c r="B2661" s="60" t="str">
        <f>'متره برق'!Q6476</f>
        <v>رک ايستاده IT داراي 42 يونيت با ابعاد 1000×2108×800  ميلي‌متر.</v>
      </c>
      <c r="C2661" s="60" t="str">
        <f>'متره برق'!R6476</f>
        <v>عدد</v>
      </c>
      <c r="D2661" s="60">
        <f>'متره برق'!S6476</f>
        <v>36636000</v>
      </c>
      <c r="E2661" s="94" t="e">
        <f>VLOOKUP(A2661,'متره برق'!A:K,9,FALSE)</f>
        <v>#N/A</v>
      </c>
      <c r="F2661" s="97">
        <f t="shared" si="99"/>
        <v>0</v>
      </c>
      <c r="G2661" s="113"/>
    </row>
    <row r="2662" spans="1:7" ht="32.25" thickBot="1">
      <c r="A2662" s="60">
        <f>'متره برق'!P6477</f>
        <v>290205</v>
      </c>
      <c r="B2662" s="60" t="str">
        <f>'متره برق'!Q6477</f>
        <v>رک ايستاده IT داراي 47 يونيت با ابعاد 800×2303×800  ميلي‌متر.</v>
      </c>
      <c r="C2662" s="60" t="str">
        <f>'متره برق'!R6477</f>
        <v>عدد</v>
      </c>
      <c r="D2662" s="60">
        <f>'متره برق'!S6477</f>
        <v>37243000</v>
      </c>
      <c r="E2662" s="94" t="e">
        <f>VLOOKUP(A2662,'متره برق'!A:K,9,FALSE)</f>
        <v>#N/A</v>
      </c>
      <c r="F2662" s="97">
        <f t="shared" si="99"/>
        <v>0</v>
      </c>
      <c r="G2662" s="113"/>
    </row>
    <row r="2663" spans="1:7" ht="32.25" thickBot="1">
      <c r="A2663" s="60">
        <f>'متره برق'!P6478</f>
        <v>290206</v>
      </c>
      <c r="B2663" s="60" t="str">
        <f>'متره برق'!Q6478</f>
        <v>رک ديواري IT داراي 6 يونيت با ابعاد 400×350×600  ميلي‌متر.</v>
      </c>
      <c r="C2663" s="60" t="str">
        <f>'متره برق'!R6478</f>
        <v>عدد</v>
      </c>
      <c r="D2663" s="60">
        <f>'متره برق'!S6478</f>
        <v>15390000</v>
      </c>
      <c r="E2663" s="94" t="e">
        <f>VLOOKUP(A2663,'متره برق'!A:K,9,FALSE)</f>
        <v>#N/A</v>
      </c>
      <c r="F2663" s="97">
        <f t="shared" si="99"/>
        <v>0</v>
      </c>
      <c r="G2663" s="113"/>
    </row>
    <row r="2664" spans="1:7" ht="32.25" thickBot="1">
      <c r="A2664" s="60">
        <f>'متره برق'!P6479</f>
        <v>290207</v>
      </c>
      <c r="B2664" s="60" t="str">
        <f>'متره برق'!Q6479</f>
        <v>رک ديواري IT داراي 12 يونيت با ابعاد 400×600×600  ميلي‌متر.</v>
      </c>
      <c r="C2664" s="60" t="str">
        <f>'متره برق'!R6479</f>
        <v>عدد</v>
      </c>
      <c r="D2664" s="60">
        <f>'متره برق'!S6479</f>
        <v>16601000</v>
      </c>
      <c r="E2664" s="94" t="e">
        <f>VLOOKUP(A2664,'متره برق'!A:K,9,FALSE)</f>
        <v>#N/A</v>
      </c>
      <c r="F2664" s="97">
        <f t="shared" si="99"/>
        <v>0</v>
      </c>
      <c r="G2664" s="113"/>
    </row>
    <row r="2665" spans="1:7" ht="32.25" thickBot="1">
      <c r="A2665" s="60">
        <f>'متره برق'!P6480</f>
        <v>290208</v>
      </c>
      <c r="B2665" s="60" t="str">
        <f>'متره برق'!Q6480</f>
        <v>رک ديواري IT داراي 12 يونيت با ابعاد 600×600×600  ميلي‌متر با امکانات دسترسي به پشت تجهيزات شبکه.</v>
      </c>
      <c r="C2665" s="60" t="str">
        <f>'متره برق'!R6480</f>
        <v>عدد</v>
      </c>
      <c r="D2665" s="60">
        <f>'متره برق'!S6480</f>
        <v>24190000</v>
      </c>
      <c r="E2665" s="94" t="e">
        <f>VLOOKUP(A2665,'متره برق'!A:K,9,FALSE)</f>
        <v>#N/A</v>
      </c>
      <c r="F2665" s="97">
        <f t="shared" si="99"/>
        <v>0</v>
      </c>
      <c r="G2665" s="113"/>
    </row>
    <row r="2666" spans="1:7" ht="32.25" thickBot="1">
      <c r="A2666" s="60">
        <f>'متره برق'!P6481</f>
        <v>290209</v>
      </c>
      <c r="B2666" s="60" t="str">
        <f>'متره برق'!Q6481</f>
        <v>رک ديواري IT داراي 21 يونيت با ابعاد 600×1000×600  ميلي‌متر با امکانات دسترسي به پشت تجهيزات شبکه.</v>
      </c>
      <c r="C2666" s="60" t="str">
        <f>'متره برق'!R6481</f>
        <v>عدد</v>
      </c>
      <c r="D2666" s="60">
        <f>'متره برق'!S6481</f>
        <v>29625000</v>
      </c>
      <c r="E2666" s="94" t="e">
        <f>VLOOKUP(A2666,'متره برق'!A:K,9,FALSE)</f>
        <v>#N/A</v>
      </c>
      <c r="F2666" s="97">
        <f t="shared" si="99"/>
        <v>0</v>
      </c>
      <c r="G2666" s="113"/>
    </row>
    <row r="2667" spans="1:7" ht="24" thickBot="1">
      <c r="A2667" s="60">
        <f>'متره برق'!P6482</f>
        <v>290210</v>
      </c>
      <c r="B2667" s="60" t="str">
        <f>'متره برق'!Q6482</f>
        <v>کاست فيبر نوري 4 پورت.</v>
      </c>
      <c r="C2667" s="60" t="str">
        <f>'متره برق'!R6482</f>
        <v>عدد</v>
      </c>
      <c r="D2667" s="60">
        <f>'متره برق'!S6482</f>
        <v>1015000</v>
      </c>
      <c r="E2667" s="94" t="e">
        <f>VLOOKUP(A2667,'متره برق'!A:K,9,FALSE)</f>
        <v>#N/A</v>
      </c>
      <c r="F2667" s="97">
        <f t="shared" si="99"/>
        <v>0</v>
      </c>
      <c r="G2667" s="113"/>
    </row>
    <row r="2668" spans="1:7" ht="32.25" thickBot="1">
      <c r="A2668" s="60">
        <f>'متره برق'!P6483</f>
        <v>290211</v>
      </c>
      <c r="B2668" s="60" t="str">
        <f>'متره برق'!Q6483</f>
        <v>پريز RJ45 موزاييک 10 GBIT  با قابليت بدون نياز به ابزار خاص (Tool Free).</v>
      </c>
      <c r="C2668" s="60" t="str">
        <f>'متره برق'!R6483</f>
        <v>عدد</v>
      </c>
      <c r="D2668" s="60">
        <f>'متره برق'!S6483</f>
        <v>1103000</v>
      </c>
      <c r="E2668" s="94" t="e">
        <f>VLOOKUP(A2668,'متره برق'!A:K,9,FALSE)</f>
        <v>#N/A</v>
      </c>
      <c r="F2668" s="97">
        <f t="shared" si="99"/>
        <v>0</v>
      </c>
      <c r="G2668" s="113"/>
    </row>
    <row r="2669" spans="1:7" ht="32.25" thickBot="1">
      <c r="A2669" s="60">
        <f>'متره برق'!P6484</f>
        <v>290212</v>
      </c>
      <c r="B2669" s="60" t="str">
        <f>'متره برق'!Q6484</f>
        <v>پريز RJ45 موزاييک CAT6 UTP با قابليت بدون نياز به ابزار خاص (Tool Free).</v>
      </c>
      <c r="C2669" s="60" t="str">
        <f>'متره برق'!R6484</f>
        <v>عدد</v>
      </c>
      <c r="D2669" s="60">
        <f>'متره برق'!S6484</f>
        <v>957000</v>
      </c>
      <c r="E2669" s="94" t="e">
        <f>VLOOKUP(A2669,'متره برق'!A:K,9,FALSE)</f>
        <v>#N/A</v>
      </c>
      <c r="F2669" s="97">
        <f t="shared" si="99"/>
        <v>0</v>
      </c>
      <c r="G2669" s="113"/>
    </row>
    <row r="2670" spans="1:7" ht="32.25" thickBot="1">
      <c r="A2670" s="60">
        <f>'متره برق'!P6485</f>
        <v>290213</v>
      </c>
      <c r="B2670" s="60" t="str">
        <f>'متره برق'!Q6485</f>
        <v>پريز RJ45 موزاييک CAT6 STP با قابليت بدون نياز به ابزار خاص (Tool Free).</v>
      </c>
      <c r="C2670" s="60" t="str">
        <f>'متره برق'!R6485</f>
        <v>عدد</v>
      </c>
      <c r="D2670" s="60">
        <f>'متره برق'!S6485</f>
        <v>1043000</v>
      </c>
      <c r="E2670" s="94" t="e">
        <f>VLOOKUP(A2670,'متره برق'!A:K,9,FALSE)</f>
        <v>#N/A</v>
      </c>
      <c r="F2670" s="97">
        <f t="shared" si="99"/>
        <v>0</v>
      </c>
      <c r="G2670" s="113"/>
    </row>
    <row r="2671" spans="1:7" ht="32.25" thickBot="1">
      <c r="A2671" s="60">
        <f>'متره برق'!P6486</f>
        <v>290214</v>
      </c>
      <c r="B2671" s="60" t="str">
        <f>'متره برق'!Q6486</f>
        <v>پريز RJ45 موزاييک CAT6 FTP با قابليت بدون نياز به ابزار خاص (Tool Free).</v>
      </c>
      <c r="C2671" s="60" t="str">
        <f>'متره برق'!R6486</f>
        <v>عدد</v>
      </c>
      <c r="D2671" s="60">
        <f>'متره برق'!S6486</f>
        <v>979000</v>
      </c>
      <c r="E2671" s="94" t="e">
        <f>VLOOKUP(A2671,'متره برق'!A:K,9,FALSE)</f>
        <v>#N/A</v>
      </c>
      <c r="F2671" s="97">
        <f t="shared" si="99"/>
        <v>0</v>
      </c>
      <c r="G2671" s="113"/>
    </row>
    <row r="2672" spans="1:7" ht="32.25" thickBot="1">
      <c r="A2672" s="60">
        <f>'متره برق'!P6487</f>
        <v>290216</v>
      </c>
      <c r="B2672" s="60" t="str">
        <f>'متره برق'!Q6487</f>
        <v>صفحه فن به اندازه جاگيري دو فن با عرض 600 يا 800 ميلي‌متر (بدون فن).</v>
      </c>
      <c r="C2672" s="60" t="str">
        <f>'متره برق'!R6487</f>
        <v>عدد</v>
      </c>
      <c r="D2672" s="60">
        <f>'متره برق'!S6487</f>
        <v>1323000</v>
      </c>
      <c r="E2672" s="94" t="e">
        <f>VLOOKUP(A2672,'متره برق'!A:K,9,FALSE)</f>
        <v>#N/A</v>
      </c>
      <c r="F2672" s="97">
        <f t="shared" si="99"/>
        <v>0</v>
      </c>
      <c r="G2672" s="113"/>
    </row>
    <row r="2673" spans="1:7" ht="24" thickBot="1">
      <c r="A2673" s="60">
        <f>'متره برق'!P6488</f>
        <v>290218</v>
      </c>
      <c r="B2673" s="60" t="str">
        <f>'متره برق'!Q6488</f>
        <v>فن رک به ولتاژ 220 ولت با قطر 105 ميليمتر.</v>
      </c>
      <c r="C2673" s="60" t="str">
        <f>'متره برق'!R6488</f>
        <v>عدد</v>
      </c>
      <c r="D2673" s="60">
        <f>'متره برق'!S6488</f>
        <v>3067000</v>
      </c>
      <c r="E2673" s="94" t="e">
        <f>VLOOKUP(A2673,'متره برق'!A:K,9,FALSE)</f>
        <v>#N/A</v>
      </c>
      <c r="F2673" s="97">
        <f t="shared" ref="F2673:F2678" si="100">IF(ISNA(E2673*D2673),0,ROUND((E2673*D2673),0))</f>
        <v>0</v>
      </c>
      <c r="G2673" s="113"/>
    </row>
    <row r="2674" spans="1:7" ht="24" thickBot="1">
      <c r="A2674" s="60">
        <f>'متره برق'!P6489</f>
        <v>290219</v>
      </c>
      <c r="B2674" s="60" t="str">
        <f>'متره برق'!Q6489</f>
        <v>کاست نگهدارنده پيگتل.</v>
      </c>
      <c r="C2674" s="60" t="str">
        <f>'متره برق'!R6489</f>
        <v>عدد</v>
      </c>
      <c r="D2674" s="60">
        <f>'متره برق'!S6489</f>
        <v>1138000</v>
      </c>
      <c r="E2674" s="94" t="e">
        <f>VLOOKUP(A2674,'متره برق'!A:K,9,FALSE)</f>
        <v>#N/A</v>
      </c>
      <c r="F2674" s="97">
        <f t="shared" si="100"/>
        <v>0</v>
      </c>
      <c r="G2674" s="113"/>
    </row>
    <row r="2675" spans="1:7" ht="24" thickBot="1">
      <c r="A2675" s="60">
        <f>'متره برق'!P6490</f>
        <v>290220</v>
      </c>
      <c r="B2675" s="60" t="str">
        <f>'متره برق'!Q6490</f>
        <v>ترموستات قابل تنظيم از 5 درجه تا 60 درجه سانتيگراد.</v>
      </c>
      <c r="C2675" s="60" t="str">
        <f>'متره برق'!R6490</f>
        <v>عدد</v>
      </c>
      <c r="D2675" s="60">
        <f>'متره برق'!S6490</f>
        <v>1952000</v>
      </c>
      <c r="E2675" s="94" t="e">
        <f>VLOOKUP(A2675,'متره برق'!A:K,9,FALSE)</f>
        <v>#N/A</v>
      </c>
      <c r="F2675" s="97">
        <f t="shared" si="100"/>
        <v>0</v>
      </c>
      <c r="G2675" s="264"/>
    </row>
    <row r="2676" spans="1:7" ht="24" thickBot="1">
      <c r="A2676" s="60" t="str">
        <f>'متره برق'!P6491</f>
        <v>290221</v>
      </c>
      <c r="B2676" s="60" t="str">
        <f>'متره برق'!Q6491</f>
        <v xml:space="preserve">ترموستات قابل تنظيم </v>
      </c>
      <c r="C2676" s="60" t="str">
        <f>'متره برق'!R6491</f>
        <v>عدد</v>
      </c>
      <c r="D2676" s="60">
        <f>'متره برق'!S6491</f>
        <v>10000</v>
      </c>
      <c r="E2676" s="94" t="e">
        <f>VLOOKUP(A2676,'متره برق'!A:K,9,FALSE)</f>
        <v>#N/A</v>
      </c>
      <c r="F2676" s="97">
        <f t="shared" si="100"/>
        <v>0</v>
      </c>
      <c r="G2676" s="100" t="s">
        <v>511</v>
      </c>
    </row>
    <row r="2677" spans="1:7" ht="24" thickBot="1">
      <c r="A2677" s="60" t="str">
        <f>'متره برق'!P6492</f>
        <v>290222</v>
      </c>
      <c r="B2677" s="60" t="str">
        <f>'متره برق'!Q6492</f>
        <v>ترموستات قابل تنظيم 1</v>
      </c>
      <c r="C2677" s="60" t="str">
        <f>'متره برق'!R6492</f>
        <v>عدد</v>
      </c>
      <c r="D2677" s="60">
        <f>'متره برق'!S6492</f>
        <v>10001</v>
      </c>
      <c r="E2677" s="94" t="e">
        <f>VLOOKUP(A2677,'متره برق'!A:K,9,FALSE)</f>
        <v>#N/A</v>
      </c>
      <c r="F2677" s="97">
        <f t="shared" si="100"/>
        <v>0</v>
      </c>
      <c r="G2677" s="100" t="s">
        <v>511</v>
      </c>
    </row>
    <row r="2678" spans="1:7" ht="24" thickBot="1">
      <c r="A2678" s="60" t="str">
        <f>'متره برق'!P6493</f>
        <v>290223</v>
      </c>
      <c r="B2678" s="60" t="str">
        <f>'متره برق'!Q6493</f>
        <v>ترموستات قابل تنظيم 2</v>
      </c>
      <c r="C2678" s="60" t="str">
        <f>'متره برق'!R6493</f>
        <v>عدد</v>
      </c>
      <c r="D2678" s="60">
        <f>'متره برق'!S6493</f>
        <v>10002</v>
      </c>
      <c r="E2678" s="94">
        <f>VLOOKUP(A2678,'متره برق'!A:K,9,FALSE)</f>
        <v>1</v>
      </c>
      <c r="F2678" s="97">
        <f t="shared" si="100"/>
        <v>10002</v>
      </c>
      <c r="G2678" s="100" t="s">
        <v>511</v>
      </c>
    </row>
    <row r="2679" spans="1:7" ht="24" thickBot="1">
      <c r="A2679" s="677" t="s">
        <v>659</v>
      </c>
      <c r="B2679" s="678"/>
      <c r="C2679" s="678"/>
      <c r="D2679" s="678"/>
      <c r="E2679" s="679"/>
      <c r="F2679" s="115">
        <f>SUM(F2630:F2675)</f>
        <v>78400</v>
      </c>
      <c r="G2679" s="102" t="s">
        <v>77</v>
      </c>
    </row>
    <row r="2680" spans="1:7" ht="24" thickBot="1">
      <c r="A2680" s="677" t="s">
        <v>660</v>
      </c>
      <c r="B2680" s="678"/>
      <c r="C2680" s="678"/>
      <c r="D2680" s="678"/>
      <c r="E2680" s="679"/>
      <c r="F2680" s="109">
        <f>SUM(F2676:F2678)</f>
        <v>10002</v>
      </c>
      <c r="G2680" s="102" t="s">
        <v>77</v>
      </c>
    </row>
    <row r="2681" spans="1:7" ht="24" thickBot="1">
      <c r="A2681" s="680" t="s">
        <v>3615</v>
      </c>
      <c r="B2681" s="681"/>
      <c r="C2681" s="681"/>
      <c r="D2681" s="681"/>
      <c r="E2681" s="681"/>
      <c r="F2681" s="682"/>
      <c r="G2681" s="683"/>
    </row>
    <row r="2682" spans="1:7" ht="24" thickBot="1">
      <c r="A2682" s="60" t="str">
        <f>'متره برق'!P6494</f>
        <v>410101</v>
      </c>
      <c r="B2682" s="60" t="str">
        <f>'متره برق'!Q6494</f>
        <v>ماسه براي زير و روي کابل.</v>
      </c>
      <c r="C2682" s="60" t="str">
        <f>'متره برق'!R6494</f>
        <v>مترمکعب</v>
      </c>
      <c r="D2682" s="60">
        <f>'متره برق'!S6494</f>
        <v>131500</v>
      </c>
      <c r="E2682" s="94">
        <f>VLOOKUP(A2682,'متره برق'!A:K,9,FALSE)</f>
        <v>1</v>
      </c>
      <c r="F2682" s="263">
        <f t="shared" ref="F2682" si="101">IF(ISNA(E2682*D2682),0,ROUND((E2682*D2682),0))</f>
        <v>131500</v>
      </c>
      <c r="G2682" s="113"/>
    </row>
    <row r="2683" spans="1:7" ht="24" thickBot="1">
      <c r="A2683" s="60" t="str">
        <f>'متره برق'!P6495</f>
        <v>410201</v>
      </c>
      <c r="B2683" s="60" t="str">
        <f>'متره برق'!Q6495</f>
        <v>آجر فشاري.</v>
      </c>
      <c r="C2683" s="60" t="str">
        <f>'متره برق'!R6495</f>
        <v>قالب</v>
      </c>
      <c r="D2683" s="60">
        <f>'متره برق'!S6495</f>
        <v>1200</v>
      </c>
      <c r="E2683" s="94" t="e">
        <f>VLOOKUP(A2683,'متره برق'!A:K,9,FALSE)</f>
        <v>#N/A</v>
      </c>
      <c r="F2683" s="263">
        <f t="shared" ref="F2683:F2684" si="102">IF(ISNA(E2683*D2683),0,ROUND((E2683*D2683),0))</f>
        <v>0</v>
      </c>
      <c r="G2683" s="113"/>
    </row>
    <row r="2684" spans="1:7" ht="24" thickBot="1">
      <c r="A2684" s="60" t="str">
        <f>'متره برق'!P6496</f>
        <v>410301</v>
      </c>
      <c r="B2684" s="60" t="str">
        <f>'متره برق'!Q6496</f>
        <v>آجر ماشيني سوراخ‌دار به ابعاد آجر فشاري.</v>
      </c>
      <c r="C2684" s="60" t="str">
        <f>'متره برق'!R6496</f>
        <v>قالب</v>
      </c>
      <c r="D2684" s="60">
        <f>'متره برق'!S6496</f>
        <v>1180</v>
      </c>
      <c r="E2684" s="94">
        <f>VLOOKUP(A2684,'متره برق'!A:K,9,FALSE)</f>
        <v>1</v>
      </c>
      <c r="F2684" s="263">
        <f t="shared" si="102"/>
        <v>1180</v>
      </c>
      <c r="G2684" s="113"/>
    </row>
    <row r="2685" spans="1:7" ht="24" thickBot="1">
      <c r="A2685" s="677" t="s">
        <v>76</v>
      </c>
      <c r="B2685" s="678"/>
      <c r="C2685" s="678"/>
      <c r="D2685" s="678"/>
      <c r="E2685" s="679"/>
      <c r="F2685" s="101">
        <f>SUM(F2682:F2684)</f>
        <v>132680</v>
      </c>
      <c r="G2685" s="108" t="s">
        <v>77</v>
      </c>
    </row>
  </sheetData>
  <protectedRanges>
    <protectedRange sqref="A5 A215 A255 A303 A332 A389 A431 A742 A782 A1139 A1180 A1361 A1636 A1711 A1820 A1872 A1902 A1989 A2078 A2230 A2279 A2331 A2364 A2393 A2432 A2500 A2629 A2681 A1038 A1289" name="Range1"/>
  </protectedRanges>
  <mergeCells count="96">
    <mergeCell ref="A741:E741"/>
    <mergeCell ref="A388:E388"/>
    <mergeCell ref="A430:E430"/>
    <mergeCell ref="A255:G255"/>
    <mergeCell ref="A1:B1"/>
    <mergeCell ref="C1:E1"/>
    <mergeCell ref="F1:G1"/>
    <mergeCell ref="A2:B2"/>
    <mergeCell ref="C2:E2"/>
    <mergeCell ref="F2:G2"/>
    <mergeCell ref="A740:E740"/>
    <mergeCell ref="A214:E214"/>
    <mergeCell ref="C3:E3"/>
    <mergeCell ref="A5:G5"/>
    <mergeCell ref="A213:E213"/>
    <mergeCell ref="A215:G215"/>
    <mergeCell ref="A254:E254"/>
    <mergeCell ref="A1711:G1711"/>
    <mergeCell ref="A253:E253"/>
    <mergeCell ref="A1634:E1634"/>
    <mergeCell ref="A1288:E1288"/>
    <mergeCell ref="A1360:E1360"/>
    <mergeCell ref="A1635:E1635"/>
    <mergeCell ref="A301:E301"/>
    <mergeCell ref="A303:G303"/>
    <mergeCell ref="A330:E330"/>
    <mergeCell ref="A332:G332"/>
    <mergeCell ref="A387:E387"/>
    <mergeCell ref="A302:E302"/>
    <mergeCell ref="A331:E331"/>
    <mergeCell ref="A389:G389"/>
    <mergeCell ref="A429:E429"/>
    <mergeCell ref="A431:G431"/>
    <mergeCell ref="A1710:E1710"/>
    <mergeCell ref="A742:G742"/>
    <mergeCell ref="A1180:G1180"/>
    <mergeCell ref="A1287:E1287"/>
    <mergeCell ref="A1289:G1289"/>
    <mergeCell ref="A1359:E1359"/>
    <mergeCell ref="A780:E780"/>
    <mergeCell ref="A781:E781"/>
    <mergeCell ref="A1037:E1037"/>
    <mergeCell ref="A1138:E1138"/>
    <mergeCell ref="A1179:E1179"/>
    <mergeCell ref="A782:G782"/>
    <mergeCell ref="A1709:E1709"/>
    <mergeCell ref="A1636:G1636"/>
    <mergeCell ref="A1036:E1036"/>
    <mergeCell ref="A1818:E1818"/>
    <mergeCell ref="A1820:G1820"/>
    <mergeCell ref="A1870:E1870"/>
    <mergeCell ref="A1819:E1819"/>
    <mergeCell ref="A2331:G2331"/>
    <mergeCell ref="A1989:G1989"/>
    <mergeCell ref="A2076:E2076"/>
    <mergeCell ref="A1871:E1871"/>
    <mergeCell ref="A1901:E1901"/>
    <mergeCell ref="A1988:E1988"/>
    <mergeCell ref="A2077:E2077"/>
    <mergeCell ref="A2330:E2330"/>
    <mergeCell ref="A2078:G2078"/>
    <mergeCell ref="A1872:G1872"/>
    <mergeCell ref="A1900:E1900"/>
    <mergeCell ref="A1902:G1902"/>
    <mergeCell ref="A1987:E1987"/>
    <mergeCell ref="A2393:G2393"/>
    <mergeCell ref="A2228:E2228"/>
    <mergeCell ref="A2230:G2230"/>
    <mergeCell ref="A2277:E2277"/>
    <mergeCell ref="A2279:G2279"/>
    <mergeCell ref="A2329:E2329"/>
    <mergeCell ref="A2229:E2229"/>
    <mergeCell ref="A2278:E2278"/>
    <mergeCell ref="A2392:E2392"/>
    <mergeCell ref="A2362:E2362"/>
    <mergeCell ref="A2364:G2364"/>
    <mergeCell ref="A2391:E2391"/>
    <mergeCell ref="A2363:E2363"/>
    <mergeCell ref="A2685:E2685"/>
    <mergeCell ref="A2498:E2498"/>
    <mergeCell ref="A2500:G2500"/>
    <mergeCell ref="A2627:E2627"/>
    <mergeCell ref="A2629:G2629"/>
    <mergeCell ref="A2679:E2679"/>
    <mergeCell ref="A2681:G2681"/>
    <mergeCell ref="A1038:G1038"/>
    <mergeCell ref="A1137:E1137"/>
    <mergeCell ref="A1139:G1139"/>
    <mergeCell ref="A1178:E1178"/>
    <mergeCell ref="A1361:G1361"/>
    <mergeCell ref="A2430:E2430"/>
    <mergeCell ref="A2431:E2431"/>
    <mergeCell ref="A2499:E2499"/>
    <mergeCell ref="A2628:E2628"/>
    <mergeCell ref="A2680:E2680"/>
    <mergeCell ref="A2432:G2432"/>
  </mergeCells>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توضیحات کلی</vt:lpstr>
      <vt:lpstr>متره ابنیه</vt:lpstr>
      <vt:lpstr>ابنیه</vt:lpstr>
      <vt:lpstr>مالی ابنیه</vt:lpstr>
      <vt:lpstr>متره مکانیک</vt:lpstr>
      <vt:lpstr>مکانیک</vt:lpstr>
      <vt:lpstr>مالی مکانیک</vt:lpstr>
      <vt:lpstr>متره برق</vt:lpstr>
      <vt:lpstr>برق</vt:lpstr>
      <vt:lpstr>مالی برق</vt:lpstr>
      <vt:lpstr>بهنگام سازی ابنیه</vt:lpstr>
      <vt:lpstr>بهنگام سازی مکانیک</vt:lpstr>
      <vt:lpstr>بهنگام سازی برق</vt:lpstr>
      <vt:lpstr>خلاصه ریالی کلی</vt:lpstr>
      <vt:lpstr>توضیحات تعدیل</vt:lpstr>
      <vt:lpstr>خلاصه تعدیل 1</vt:lpstr>
      <vt:lpstr>1ابنیه</vt:lpstr>
      <vt:lpstr>1مکانیک</vt:lpstr>
      <vt:lpstr>1برق</vt:lpstr>
      <vt:lpstr>شاخص ابنیه</vt:lpstr>
      <vt:lpstr>شاخص مکانیک</vt:lpstr>
      <vt:lpstr>شاخص یرق</vt:lpstr>
      <vt:lpstr>ابنیه!Print_Area</vt:lpstr>
      <vt:lpstr>'مالی ابنیه'!Print_Area</vt:lpstr>
      <vt:lpstr>'متره ابنیه'!Print_Area</vt:lpstr>
      <vt:lpstr>ابنیه!Print_Titles</vt:lpstr>
      <vt:lpstr>'متره ابنیه'!Print_Titles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MRT</cp:lastModifiedBy>
  <cp:lastPrinted>2016-06-13T09:03:31Z</cp:lastPrinted>
  <dcterms:created xsi:type="dcterms:W3CDTF">2008-11-22T22:20:10Z</dcterms:created>
  <dcterms:modified xsi:type="dcterms:W3CDTF">2016-06-15T15:08:27Z</dcterms:modified>
</cp:coreProperties>
</file>